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omments3.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One listing" sheetId="2" state="visible" r:id="rId4"/>
    <sheet name="Ten thousand months" sheetId="3" state="visible" r:id="rId5"/>
    <sheet name="The 271-day cliff" sheetId="4" state="visible" r:id="rId6"/>
    <sheet name="Catalogue" sheetId="5" state="visible" r:id="rId7"/>
    <sheet name="Rate card" sheetId="6" state="visible" r:id="rId8"/>
  </sheets>
  <definedNames>
    <definedName function="false" hidden="true" localSheetId="4" name="_xlnm._FilterDatabase" vbProcedure="false">Catalogue!$A$6:$AF$506</definedName>
    <definedName function="false" hidden="false" name="AGED_MIN" vbProcedure="false">'Rate card'!$B$78</definedName>
    <definedName function="false" hidden="false" name="AGED_RATES" vbProcedure="false">'Rate card'!$C$71:$C$77</definedName>
    <definedName function="false" hidden="false" name="BAND_HI" vbProcedure="false">'Rate card'!$B$9</definedName>
    <definedName function="false" hidden="false" name="BAND_LO" vbProcedure="false">'Rate card'!$B$8</definedName>
    <definedName function="false" hidden="false" name="CATS" vbProcedure="false">'Rate card'!$A$83:$A$101</definedName>
    <definedName function="false" hidden="false" name="CAT_REF" vbProcedure="false">'Rate card'!$B$83:$B$101</definedName>
    <definedName function="false" hidden="false" name="CAT_SCALE" vbProcedure="false">'Rate card'!$C$83:$C$101</definedName>
    <definedName function="false" hidden="false" name="DIM_DIV" vbProcedure="false">'Rate card'!$B$18</definedName>
    <definedName function="false" hidden="false" name="DIM_MIN_CUIN" vbProcedure="false">'Rate card'!$B$19</definedName>
    <definedName function="false" hidden="false" name="EDGE_NAMES" vbProcedure="false">'Rate card'!$A$112:$A$116</definedName>
    <definedName function="false" hidden="false" name="FUEL" vbProcedure="false">'Rate card'!$B$7</definedName>
    <definedName function="false" hidden="false" name="LANDED_SHARE" vbProcedure="false">'Rate card'!$B$37</definedName>
    <definedName function="false" hidden="false" name="LS_EDGES" vbProcedure="false">'Rate card'!$A$52:$A$63</definedName>
    <definedName function="false" hidden="false" name="LS_FEES" vbProcedure="false">'Rate card'!$B$52:$G$63</definedName>
    <definedName function="false" hidden="false" name="LS_L" vbProcedure="false">'Rate card'!$B$15</definedName>
    <definedName function="false" hidden="false" name="LS_M" vbProcedure="false">'Rate card'!$B$16</definedName>
    <definedName function="false" hidden="false" name="LS_MAX" vbProcedure="false">'Rate card'!$B$14</definedName>
    <definedName function="false" hidden="false" name="LS_S" vbProcedure="false">'Rate card'!$B$17</definedName>
    <definedName function="false" hidden="false" name="MAX_ENV" vbProcedure="false">'Rate card'!$B$32</definedName>
    <definedName function="false" hidden="false" name="MAX_SHAVE" vbProcedure="false">'Rate card'!$B$30</definedName>
    <definedName function="false" hidden="false" name="MIN_DIM_RATIO" vbProcedure="false">'Rate card'!$B$33</definedName>
    <definedName function="false" hidden="false" name="MIN_UNIT" vbProcedure="false">'Rate card'!$B$31</definedName>
    <definedName function="false" hidden="false" name="OVER3_BASE" vbProcedure="false">'Rate card'!$B$64:$G$64</definedName>
    <definedName function="false" hidden="false" name="OVER3_FROM" vbProcedure="false">'Rate card'!$B$20</definedName>
    <definedName function="false" hidden="false" name="OVER3_PER4" vbProcedure="false">'Rate card'!$B$21</definedName>
    <definedName function="false" hidden="false" name="PEAK_FROM" vbProcedure="false">'Rate card'!$B$24</definedName>
    <definedName function="false" hidden="false" name="PEAK_MONTHS" vbProcedure="false">'Rate card'!$B$26</definedName>
    <definedName function="false" hidden="false" name="PEAK_TO" vbProcedure="false">'Rate card'!$B$25</definedName>
    <definedName function="false" hidden="false" name="REF_DEFAULT" vbProcedure="false">'Rate card'!$B$23</definedName>
    <definedName function="false" hidden="false" name="REF_MIN" vbProcedure="false">'Rate card'!$B$22</definedName>
    <definedName function="false" hidden="false" name="SEASONS" vbProcedure="false">'Rate card'!$A$117:$A$118</definedName>
    <definedName function="false" hidden="false" name="SIGMA" vbProcedure="false">'Rate card'!$B$36</definedName>
    <definedName function="false" hidden="false" name="SS_EDGES" vbProcedure="false">'Rate card'!$A$41:$A$48</definedName>
    <definedName function="false" hidden="false" name="SS_FEES" vbProcedure="false">'Rate card'!$B$41:$G$48</definedName>
    <definedName function="false" hidden="false" name="SS_L" vbProcedure="false">'Rate card'!$B$11</definedName>
    <definedName function="false" hidden="false" name="SS_M" vbProcedure="false">'Rate card'!$B$12</definedName>
    <definedName function="false" hidden="false" name="SS_MAX" vbProcedure="false">'Rate card'!$B$10</definedName>
    <definedName function="false" hidden="false" name="SS_S" vbProcedure="false">'Rate card'!$B$13</definedName>
    <definedName function="false" hidden="false" name="STOR_OFF" vbProcedure="false">'Rate card'!$B$68</definedName>
    <definedName function="false" hidden="false" name="STOR_PEAK" vbProcedure="false">'Rate card'!$B$69</definedName>
    <definedName function="false" hidden="false" name="UC_A" vbProcedure="false">'Rate card'!$B$105</definedName>
    <definedName function="false" hidden="false" name="UC_B" vbProcedure="false">'Rate card'!$B$106</definedName>
    <definedName function="false" hidden="false" name="UC_DEFAULT" vbProcedure="false">'Rate card'!$B$109</definedName>
    <definedName function="false" hidden="false" name="UC_HEXP" vbProcedure="false">'Rate card'!$B$108</definedName>
    <definedName function="false" hidden="false" name="UC_KNEE" vbProcedure="false">'Rate card'!$B$107</definedName>
    <definedName function="false" hidden="false" name="U_HIGH" vbProcedure="false">'Rate card'!$B$35</definedName>
    <definedName function="false" hidden="false" name="U_LOW" vbProcedure="false">'Rate card'!$B$34</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Hubricon</author>
  </authors>
  <commentList>
    <comment ref="B12" authorId="0">
      <text>
        <r>
          <rPr>
            <sz val="10"/>
            <rFont val="Arial"/>
            <family val="2"/>
          </rPr>
          <t xml:space="preserve">ln 2 ÷ 1.645: half and double the estimate at the 5th and 95th percentiles. If you typed your own units on One listing, your doubt is smaller: type a lower number.</t>
        </r>
      </text>
    </comment>
    <comment ref="B14" authorId="0">
      <text>
        <r>
          <rPr>
            <sz val="10"/>
            <rFont val="Arial"/>
            <family val="2"/>
          </rPr>
          <t xml:space="preserve">Freight and exchange rates move. The case study drifts cost ±10% a month.</t>
        </r>
      </text>
    </comment>
  </commentList>
</comments>
</file>

<file path=xl/sharedStrings.xml><?xml version="1.0" encoding="utf-8"?>
<sst xmlns="http://schemas.openxmlformats.org/spreadsheetml/2006/main" count="455" uniqueCount="372">
  <si>
    <t xml:space="preserve">The Fee Staircase</t>
  </si>
  <si>
    <t xml:space="preserve">The template for the free Hubricon course of the same name.</t>
  </si>
  <si>
    <t xml:space="preserve">https://www.hubricon.com/learn/fee-staircase</t>
  </si>
  <si>
    <t xml:space="preserve">What it does</t>
  </si>
  <si>
    <t xml:space="preserve">Puts any Amazon listing on the fee staircase from five public numbers: the size tier, the price band, the four edges a unit can sit just past, what each is worth a unit and a year, and the range a simulation puts around it.</t>
  </si>
  <si>
    <t xml:space="preserve">Yellow cells</t>
  </si>
  <si>
    <t xml:space="preserve">Yours to type in. Blue text is something you typed.</t>
  </si>
  <si>
    <t xml:space="preserve">Black</t>
  </si>
  <si>
    <t xml:space="preserve">Formulas. Every one is visible: click any cell to see the arithmetic.</t>
  </si>
  <si>
    <t xml:space="preserve">Green</t>
  </si>
  <si>
    <t xml:space="preserve">Pulled from another sheet.</t>
  </si>
  <si>
    <t xml:space="preserve">1. One listing</t>
  </si>
  <si>
    <t xml:space="preserve">Type the five public numbers for one listing (lessons 2 to 5). Start with the example to see how it reads, then overwrite it.</t>
  </si>
  <si>
    <t xml:space="preserve">2. Ten thousand months</t>
  </si>
  <si>
    <t xml:space="preserve">Puts a range on what the edge is worth a year (lesson 6).</t>
  </si>
  <si>
    <t xml:space="preserve">3. The 271-day cliff</t>
  </si>
  <si>
    <t xml:space="preserve">Prices aging stock from your own Inventory Age export (lesson 7).</t>
  </si>
  <si>
    <t xml:space="preserve">4. Catalogue</t>
  </si>
  <si>
    <t xml:space="preserve">Paste every SKU and rank them by what their largest edge is worth (lesson 8).</t>
  </si>
  <si>
    <t xml:space="preserve">5. Rate card</t>
  </si>
  <si>
    <t xml:space="preserve">Amazon's 2026 cards and every constant the formulas use, with sources. Nothing is hidden.</t>
  </si>
  <si>
    <t xml:space="preserve">The cards</t>
  </si>
  <si>
    <t xml:space="preserve">Amazon's US FBA fulfilment fees for 2026: non-peak (Jan 15 to Oct 14) and holiday peak (Oct 15, 2026 to Jan 14, 2027), with the 3.5% fuel and logistics surcharge. Storage and the aged-inventory surcharge as in force from Jan 15, 2026. Loaded 2026-09-09.</t>
  </si>
  <si>
    <t xml:space="preserve">What it is</t>
  </si>
  <si>
    <t xml:space="preserve">Arithmetic off published cards, and estimates where it says so. It is not Amazon's bill. For your own SKUs, the Fee Preview report in Seller Central is the ground truth: compare it on the Catalogue sheet.</t>
  </si>
  <si>
    <t xml:space="preserve">When it goes stale</t>
  </si>
  <si>
    <t xml:space="preserve">Amazon reprices about once a year. When it does, check the Rate card sheet against the new schedule, or download the template again.</t>
  </si>
  <si>
    <t xml:space="preserve">The example rows</t>
  </si>
  <si>
    <t xml:space="preserve">Invented, to show how a filled sheet reads. Not a client, not a real listing.</t>
  </si>
  <si>
    <t xml:space="preserve">Made by</t>
  </si>
  <si>
    <t xml:space="preserve">Hubricon, which runs this arithmetic on whole catalogues every week, and is paid only in months it earns more than its fee. Free to use and share with the name left on.</t>
  </si>
  <si>
    <t xml:space="preserve">One listing on Amazon's fee staircase</t>
  </si>
  <si>
    <t xml:space="preserve">Type the five public numbers in the yellow cells (lesson 2). Everything else is arithmetic off Amazon's published 2026 cards on the Rate card sheet.</t>
  </si>
  <si>
    <t xml:space="preserve">Estimates from published cards, not Amazon's bill. For your own SKUs, the Fee Preview report is the ground truth.</t>
  </si>
  <si>
    <t xml:space="preserve">Your listing</t>
  </si>
  <si>
    <t xml:space="preserve">Value</t>
  </si>
  <si>
    <t xml:space="preserve">Where to find it</t>
  </si>
  <si>
    <t xml:space="preserve">Listing</t>
  </si>
  <si>
    <t xml:space="preserve">Example (invented): a 12.6 oz kitchen item</t>
  </si>
  <si>
    <t xml:space="preserve">Anything you will recognise. The example row is invented: overwrite it.</t>
  </si>
  <si>
    <t xml:space="preserve">Price ($)</t>
  </si>
  <si>
    <t xml:space="preserve">The buy box price on the product page.</t>
  </si>
  <si>
    <t xml:space="preserve">Category</t>
  </si>
  <si>
    <t xml:space="preserve">Home &amp; Kitchen</t>
  </si>
  <si>
    <t xml:space="preserve">The top-level category the Best Sellers Rank is quoted in. Pick from the list, or type one: an unlisted category uses the default referral rate and volume scale.</t>
  </si>
  <si>
    <t xml:space="preserve">Item weight (oz)</t>
  </si>
  <si>
    <t xml:space="preserve">Product information, "Item Weight". Pounds × 16. It is a floor: Amazon bills the packed unit.</t>
  </si>
  <si>
    <t xml:space="preserve">Side 1 (in)</t>
  </si>
  <si>
    <t xml:space="preserve">Product information, "Product Dimensions" or "Package Dimensions". Any order: they are sorted below.</t>
  </si>
  <si>
    <t xml:space="preserve">Side 2 (in)</t>
  </si>
  <si>
    <t xml:space="preserve">Side 3 (in)</t>
  </si>
  <si>
    <t xml:space="preserve">Best Sellers Rank, top-level category</t>
  </si>
  <si>
    <t xml:space="preserve">Product information, the first rank listed (not the sub-category rank).</t>
  </si>
  <si>
    <t xml:space="preserve">Your own units a month (optional)</t>
  </si>
  <si>
    <t xml:space="preserve">Your listing? Business Reports gives the real number. Typed here, it replaces the rank estimate.</t>
  </si>
  <si>
    <t xml:space="preserve">Landed cost per unit ($, optional)</t>
  </si>
  <si>
    <t xml:space="preserve">Unit cost plus freight to Amazon plus packaging. Blank: 25% of the price, an assumption.</t>
  </si>
  <si>
    <t xml:space="preserve">Referral rate (optional)</t>
  </si>
  <si>
    <t xml:space="preserve">Blank: the category's rate on the Rate card. Type your category's published rate if it differs.</t>
  </si>
  <si>
    <t xml:space="preserve">What Amazon sees</t>
  </si>
  <si>
    <t xml:space="preserve">How</t>
  </si>
  <si>
    <t xml:space="preserve">Longest side (in)</t>
  </si>
  <si>
    <t xml:space="preserve">Median side (in)</t>
  </si>
  <si>
    <t xml:space="preserve">Shortest side (in)</t>
  </si>
  <si>
    <t xml:space="preserve">Cubic inches</t>
  </si>
  <si>
    <t xml:space="preserve">Dimensional weight (oz)</t>
  </si>
  <si>
    <t xml:space="preserve">Cubic inches ÷ 139, in pounds, × 16. Blank under a cubic foot: there, real weight is billed.</t>
  </si>
  <si>
    <t xml:space="preserve">Billable weight (oz)</t>
  </si>
  <si>
    <t xml:space="preserve">The greater of the item weight and the dimensional weight.</t>
  </si>
  <si>
    <t xml:space="preserve">Size tier</t>
  </si>
  <si>
    <t xml:space="preserve">Small standard: 15 × 12 × 0.75 in and 16 oz. Large standard: 18 × 14 × 8 in and 20 lb. Larger is oversize, outside this course.</t>
  </si>
  <si>
    <t xml:space="preserve">Price band</t>
  </si>
  <si>
    <t xml:space="preserve">Price band, as a column number</t>
  </si>
  <si>
    <t xml:space="preserve">1, 2 or 3: which column of the card this price pays.</t>
  </si>
  <si>
    <t xml:space="preserve">Referral rate</t>
  </si>
  <si>
    <t xml:space="preserve">Referral fee per unit ($)</t>
  </si>
  <si>
    <t xml:space="preserve">The greater of price × rate and $0.30.</t>
  </si>
  <si>
    <t xml:space="preserve">On each card</t>
  </si>
  <si>
    <t xml:space="preserve">Non-peak (Jan 15 to Oct 14, 2026)</t>
  </si>
  <si>
    <t xml:space="preserve">Holiday peak (Oct 15, 2026 to Jan 14, 2027)</t>
  </si>
  <si>
    <t xml:space="preserve">Fulfilment fee per unit, with the surcharge ($)</t>
  </si>
  <si>
    <t xml:space="preserve">The card's row for this tier and weight, the column for this price, × 1.035.</t>
  </si>
  <si>
    <t xml:space="preserve">You keep, after Amazon's two fees ($)</t>
  </si>
  <si>
    <t xml:space="preserve">Amazon's share of the price</t>
  </si>
  <si>
    <t xml:space="preserve">Edge 1: the weight band</t>
  </si>
  <si>
    <t xml:space="preserve">Non-peak</t>
  </si>
  <si>
    <t xml:space="preserve">Peak</t>
  </si>
  <si>
    <t xml:space="preserve">Band edge below this weight (oz)</t>
  </si>
  <si>
    <t xml:space="preserve">The heaviest edge on the card this unit is above. Blank in the lightest band.</t>
  </si>
  <si>
    <t xml:space="preserve">Ounces over it</t>
  </si>
  <si>
    <t xml:space="preserve">Fee at the edge ($)</t>
  </si>
  <si>
    <t xml:space="preserve">Step per unit ($)</t>
  </si>
  <si>
    <t xml:space="preserve">What one cheaper band would save on every unit, on this card.</t>
  </si>
  <si>
    <t xml:space="preserve">Verdict</t>
  </si>
  <si>
    <t xml:space="preserve">Counts per unit ($)</t>
  </si>
  <si>
    <t xml:space="preserve">Edge 2: the price band</t>
  </si>
  <si>
    <t xml:space="preserve">Price edge below this price ($)</t>
  </si>
  <si>
    <t xml:space="preserve">One cent under it ($)</t>
  </si>
  <si>
    <t xml:space="preserve">Fee one price band down ($)</t>
  </si>
  <si>
    <t xml:space="preserve">Fee jump per unit ($)</t>
  </si>
  <si>
    <t xml:space="preserve">Price given up, net of referral, per unit ($)</t>
  </si>
  <si>
    <t xml:space="preserve">(Price − one cent under the edge) × (1 − referral rate): what you give up, after the referral fee you also stop paying on it.</t>
  </si>
  <si>
    <t xml:space="preserve">Net per unit at the lower price ($)</t>
  </si>
  <si>
    <t xml:space="preserve">Break-even price: above this, staying up pays ($)</t>
  </si>
  <si>
    <t xml:space="preserve">One cent under the edge, plus the fee jump grossed up for referral. Volume is assumed to hold at the lower price.</t>
  </si>
  <si>
    <t xml:space="preserve">Edge 3: the size tier</t>
  </si>
  <si>
    <t xml:space="preserve">Sides over the small-standard envelope</t>
  </si>
  <si>
    <t xml:space="preserve">Which side</t>
  </si>
  <si>
    <t xml:space="preserve">How far over its limit (× the limit)</t>
  </si>
  <si>
    <t xml:space="preserve">Small-standard fee at this weight ($)</t>
  </si>
  <si>
    <t xml:space="preserve">Gap per unit ($)</t>
  </si>
  <si>
    <t xml:space="preserve">Edge 4: the box (dimensional weight)</t>
  </si>
  <si>
    <t xml:space="preserve">Dimensional weight ÷ item weight</t>
  </si>
  <si>
    <t xml:space="preserve">Fee on the item weight alone ($)</t>
  </si>
  <si>
    <t xml:space="preserve">Volume, from the rank</t>
  </si>
  <si>
    <t xml:space="preserve">Category volume scale</t>
  </si>
  <si>
    <t xml:space="preserve">Estimated units a month, from the rank</t>
  </si>
  <si>
    <t xml:space="preserve">An estimate, wrong by a factor of two either way. Never use it as a point.</t>
  </si>
  <si>
    <t xml:space="preserve">Units a month used below</t>
  </si>
  <si>
    <t xml:space="preserve">Range: low</t>
  </si>
  <si>
    <t xml:space="preserve">Half to one and a half times the estimate, as the engine brackets it. Your own units are a number, not a range.</t>
  </si>
  <si>
    <t xml:space="preserve">Range: high</t>
  </si>
  <si>
    <t xml:space="preserve">What each edge is worth</t>
  </si>
  <si>
    <t xml:space="preserve">Per unit, non-peak</t>
  </si>
  <si>
    <t xml:space="preserve">Per unit, peak</t>
  </si>
  <si>
    <t xml:space="preserve">A year, low</t>
  </si>
  <si>
    <t xml:space="preserve">A year, high</t>
  </si>
  <si>
    <t xml:space="preserve">Largest single edge</t>
  </si>
  <si>
    <t xml:space="preserve">Edges overlap (a lighter unit can also drop a tier), so they are never added together: the largest single one is the finding.</t>
  </si>
  <si>
    <t xml:space="preserve">Weight</t>
  </si>
  <si>
    <t xml:space="preserve">A year is nine months on the non-peak card and three on peak. Volume is assumed to hold.</t>
  </si>
  <si>
    <t xml:space="preserve">Price</t>
  </si>
  <si>
    <t xml:space="preserve">Box</t>
  </si>
  <si>
    <t xml:space="preserve">The unit, with your cost</t>
  </si>
  <si>
    <t xml:space="preserve">Landed cost per unit used ($)</t>
  </si>
  <si>
    <t xml:space="preserve">Contribution per unit, before ads, storage and returns ($)</t>
  </si>
  <si>
    <t xml:space="preserve">Break-even ad cost of sale (ACoS)</t>
  </si>
  <si>
    <t xml:space="preserve">Ads break even on profit, not revenue: spend more than this share of the price on ads and the sale loses money.</t>
  </si>
  <si>
    <t xml:space="preserve">Price floor: below this, every sale loses money ($)</t>
  </si>
  <si>
    <t xml:space="preserve">Is the change worth making?</t>
  </si>
  <si>
    <t xml:space="preserve">The edge the change would take you under</t>
  </si>
  <si>
    <t xml:space="preserve">What the change costs you, once ($)</t>
  </si>
  <si>
    <t xml:space="preserve">Example (invented): a packaging redesign and one new print run. Type your own quote.</t>
  </si>
  <si>
    <t xml:space="preserve">That edge over a year: low, high ($)</t>
  </si>
  <si>
    <t xml:space="preserve">Months to pay it back: at the low end, at the high end</t>
  </si>
  <si>
    <t xml:space="preserve">The one-time cost ÷ a month of the edge. Plan on the low end.</t>
  </si>
  <si>
    <t xml:space="preserve">Ten thousand months: the edge, sized as a range</t>
  </si>
  <si>
    <t xml:space="preserve">Lesson 6. Every number here comes from One listing. Recalculate (F9 in Excel, Ctrl+Shift+F9 in LibreOffice) and ten thousand new months are drawn.</t>
  </si>
  <si>
    <t xml:space="preserve">Excludes advertising, storage and returns, as the case study does. After January 14, 2027 the 2026 non-peak card is assumed to hold: Amazon's 2027 schedule is not published yet.</t>
  </si>
  <si>
    <t xml:space="preserve">Inputs</t>
  </si>
  <si>
    <t xml:space="preserve">Result</t>
  </si>
  <si>
    <t xml:space="preserve">Which edge to size</t>
  </si>
  <si>
    <t xml:space="preserve">Largest</t>
  </si>
  <si>
    <t xml:space="preserve">Months simulated</t>
  </si>
  <si>
    <t xml:space="preserve">First month</t>
  </si>
  <si>
    <t xml:space="preserve">The edge over a year: P10 ($)</t>
  </si>
  <si>
    <t xml:space="preserve">The edge over a year: median ($)</t>
  </si>
  <si>
    <t xml:space="preserve">The edge over a year: P90 ($)</t>
  </si>
  <si>
    <t xml:space="preserve">Fulfilment fee per unit ($)</t>
  </si>
  <si>
    <t xml:space="preserve">Landed cost per unit ($)</t>
  </si>
  <si>
    <t xml:space="preserve">Profit in a month: P10 ($)</t>
  </si>
  <si>
    <t xml:space="preserve">Units a month, the centre of the draw</t>
  </si>
  <si>
    <t xml:space="preserve">Profit in a month: median ($)</t>
  </si>
  <si>
    <t xml:space="preserve">Volume doubt (sigma)</t>
  </si>
  <si>
    <t xml:space="preserve">Profit in a month: P90 ($)</t>
  </si>
  <si>
    <t xml:space="preserve">The edge, per unit ($)</t>
  </si>
  <si>
    <t xml:space="preserve">Share of months at a loss</t>
  </si>
  <si>
    <t xml:space="preserve">Landed cost drift, either way, each month</t>
  </si>
  <si>
    <t xml:space="preserve">P10: one year in ten comes in under it. P90: one in ten over it. Quote the range, rounded down.</t>
  </si>
  <si>
    <t xml:space="preserve">Month</t>
  </si>
  <si>
    <t xml:space="preserve">Days</t>
  </si>
  <si>
    <t xml:space="preserve">Days on the peak card</t>
  </si>
  <si>
    <t xml:space="preserve">Share on peak</t>
  </si>
  <si>
    <t xml:space="preserve">Fee that month ($)</t>
  </si>
  <si>
    <t xml:space="preserve">Edge that month ($ per unit)</t>
  </si>
  <si>
    <t xml:space="preserve">The edge over the year, per unit ($)</t>
  </si>
  <si>
    <t xml:space="preserve">Each row is one month. Its volume is one year's level, drawn once from the rank estimate's range; its cost drifts on its own; its fee is that calendar month's blend of the two cards.</t>
  </si>
  <si>
    <t xml:space="preserve">Month no.</t>
  </si>
  <si>
    <t xml:space="preserve">Calendar month (1 = first)</t>
  </si>
  <si>
    <t xml:space="preserve">Volume draw (z)</t>
  </si>
  <si>
    <t xml:space="preserve">Units a month this year</t>
  </si>
  <si>
    <t xml:space="preserve">Landed cost this month ($)</t>
  </si>
  <si>
    <t xml:space="preserve">Fee this month ($)</t>
  </si>
  <si>
    <t xml:space="preserve">Profit this month ($)</t>
  </si>
  <si>
    <t xml:space="preserve">The edge over this year ($)</t>
  </si>
  <si>
    <t xml:space="preserve">The 271-day cliff: what aging stock costs to keep</t>
  </si>
  <si>
    <t xml:space="preserve">Lesson 7. Needs your own export: Reports, Fulfillment, Manage Inventory Health (Inventory Age). Public pages cannot see this one.</t>
  </si>
  <si>
    <t xml:space="preserve">Where the report carries Amazon's own estimated surcharge columns, those are Amazon's number: prefer them to this sheet.</t>
  </si>
  <si>
    <t xml:space="preserve">Cubic feet per unit, from One listing</t>
  </si>
  <si>
    <t xml:space="preserve">Or your own cubic feet per unit (optional)</t>
  </si>
  <si>
    <t xml:space="preserve">Fee Preview gives Amazon's measured sides: longest × median × shortest ÷ 1,728.</t>
  </si>
  <si>
    <t xml:space="preserve">Cubic feet per unit used</t>
  </si>
  <si>
    <t xml:space="preserve">Storage season</t>
  </si>
  <si>
    <t xml:space="preserve">Jan–Sep</t>
  </si>
  <si>
    <t xml:space="preserve">Units sold in the last 30 days</t>
  </si>
  <si>
    <t xml:space="preserve">The same report: units shipped, last 30 days.</t>
  </si>
  <si>
    <t xml:space="preserve">Age band</t>
  </si>
  <si>
    <t xml:space="preserve">From (days)</t>
  </si>
  <si>
    <t xml:space="preserve">To (days)</t>
  </si>
  <si>
    <t xml:space="preserve">Units on hand</t>
  </si>
  <si>
    <t xml:space="preserve">Storage ($/cu ft)</t>
  </si>
  <si>
    <t xml:space="preserve">Surcharge ($/cu ft)</t>
  </si>
  <si>
    <t xml:space="preserve">Per unit a month ($)</t>
  </si>
  <si>
    <t xml:space="preserve">This band a month ($)</t>
  </si>
  <si>
    <t xml:space="preserve">Note</t>
  </si>
  <si>
    <t xml:space="preserve">0 to 180 days</t>
  </si>
  <si>
    <t xml:space="preserve">181 to 210 days</t>
  </si>
  <si>
    <t xml:space="preserve">211 to 240 days</t>
  </si>
  <si>
    <t xml:space="preserve">241 to 270 days</t>
  </si>
  <si>
    <t xml:space="preserve">271 to 300 days</t>
  </si>
  <si>
    <t xml:space="preserve">The cliff: from here the surcharge is $5.45, not $1.50.</t>
  </si>
  <si>
    <t xml:space="preserve">301 to 330 days</t>
  </si>
  <si>
    <t xml:space="preserve">331 to 365 days</t>
  </si>
  <si>
    <t xml:space="preserve">366 days and over</t>
  </si>
  <si>
    <t xml:space="preserve">Over 365 days: $6.90 a cubic foot or $0.15 a unit, whichever is greater.</t>
  </si>
  <si>
    <t xml:space="preserve">Total</t>
  </si>
  <si>
    <t xml:space="preserve">The cliff, in your numbers</t>
  </si>
  <si>
    <t xml:space="preserve">Next month, if none of the 241 to 270 day units sell, they cost more by ($)</t>
  </si>
  <si>
    <t xml:space="preserve">Units about to cross × cubic feet × ($5.45 − $1.50). A month from now they are 271 to 300 days old.</t>
  </si>
  <si>
    <t xml:space="preserve">A unit's storage a month at 270 days, then at 271 ($)</t>
  </si>
  <si>
    <t xml:space="preserve">Days of cover at the current pace</t>
  </si>
  <si>
    <t xml:space="preserve">Units on hand ÷ units sold a day. Amazon ages stock first in, first out.</t>
  </si>
  <si>
    <t xml:space="preserve">Every SKU at once, ranked by what its largest edge is worth</t>
  </si>
  <si>
    <t xml:space="preserve">Paste one SKU per row into the yellow columns (lesson 8). For your own SKUs, the Fee Preview report has Amazon's own measured sides, weight and fee.</t>
  </si>
  <si>
    <t xml:space="preserve">Columns M onward are formulas. Ranges, because the rank curve is wrong by a factor of two either way; your own units make it a number.</t>
  </si>
  <si>
    <t xml:space="preserve">Working: every step of the arithmetic, shown</t>
  </si>
  <si>
    <t xml:space="preserve">SKU</t>
  </si>
  <si>
    <t xml:space="preserve">Product</t>
  </si>
  <si>
    <t xml:space="preserve">Weight (oz)</t>
  </si>
  <si>
    <t xml:space="preserve">or weight (lb)</t>
  </si>
  <si>
    <t xml:space="preserve">Sales rank</t>
  </si>
  <si>
    <t xml:space="preserve">Your units a month (optional)</t>
  </si>
  <si>
    <t xml:space="preserve">Amazon's fee per unit, Fee Preview (optional)</t>
  </si>
  <si>
    <t xml:space="preserve">Fee, non-peak ($)</t>
  </si>
  <si>
    <t xml:space="preserve">Fee, peak ($)</t>
  </si>
  <si>
    <t xml:space="preserve">Amazon's fee minus this sheet's ($)</t>
  </si>
  <si>
    <t xml:space="preserve">Edge below (oz)</t>
  </si>
  <si>
    <t xml:space="preserve">Over by (oz)</t>
  </si>
  <si>
    <t xml:space="preserve">Weight edge, non-peak ($/unit)</t>
  </si>
  <si>
    <t xml:space="preserve">Price edge, non-peak ($/unit)</t>
  </si>
  <si>
    <t xml:space="preserve">Size tier, non-peak ($/unit)</t>
  </si>
  <si>
    <t xml:space="preserve">Box, non-peak ($/unit)</t>
  </si>
  <si>
    <t xml:space="preserve">Weight edge, peak ($/unit)</t>
  </si>
  <si>
    <t xml:space="preserve">Price edge, peak ($/unit)</t>
  </si>
  <si>
    <t xml:space="preserve">Size tier, peak ($/unit)</t>
  </si>
  <si>
    <t xml:space="preserve">Box, peak ($/unit)</t>
  </si>
  <si>
    <t xml:space="preserve">Largest edge</t>
  </si>
  <si>
    <t xml:space="preserve">Units a month used</t>
  </si>
  <si>
    <t xml:space="preserve">A year at stake, low ($)</t>
  </si>
  <si>
    <t xml:space="preserve">A year at stake, high ($)</t>
  </si>
  <si>
    <t xml:space="preserve">Rank (by the low end)</t>
  </si>
  <si>
    <t xml:space="preserve">Weight used (oz)</t>
  </si>
  <si>
    <t xml:space="preserve">Longest (in)</t>
  </si>
  <si>
    <t xml:space="preserve">Median (in)</t>
  </si>
  <si>
    <t xml:space="preserve">Shortest (in)</t>
  </si>
  <si>
    <t xml:space="preserve">Price band (1-3)</t>
  </si>
  <si>
    <t xml:space="preserve">Fee at edge, non-peak</t>
  </si>
  <si>
    <t xml:space="preserve">Fee at edge, peak</t>
  </si>
  <si>
    <t xml:space="preserve">Fee a price band down, non-peak</t>
  </si>
  <si>
    <t xml:space="preserve">Fee a price band down, peak</t>
  </si>
  <si>
    <t xml:space="preserve">Price given up, net of referral</t>
  </si>
  <si>
    <t xml:space="preserve">Sides over small standard</t>
  </si>
  <si>
    <t xml:space="preserve">Over side ÷ its limit</t>
  </si>
  <si>
    <t xml:space="preserve">Small-standard fee, non-peak</t>
  </si>
  <si>
    <t xml:space="preserve">Small-standard fee, peak</t>
  </si>
  <si>
    <t xml:space="preserve">Fee on item weight, non-peak</t>
  </si>
  <si>
    <t xml:space="preserve">Fee on item weight, peak</t>
  </si>
  <si>
    <t xml:space="preserve">Units from rank</t>
  </si>
  <si>
    <t xml:space="preserve">EX-001</t>
  </si>
  <si>
    <t xml:space="preserve">Rate card: Amazon's published US fees, 2026</t>
  </si>
  <si>
    <t xml:space="preserve">As Hubricon's engine loads them (ratecard.json, generated 2026-09-09). Amazon reprices about once a year: check the live schedule in Seller Central before you act on a number.</t>
  </si>
  <si>
    <t xml:space="preserve">Source: Amazon US FBA fulfilment fees, 2026 non-peak schedule (2026-01-15 to 2026-10-14) and Amazon US FBA fulfilment fees, 2026 holiday peak schedule (2026-10-15 to 2027-01-14); sellercentral.amazon.com, Fulfillment by Amazon fees, US. Cross-checked by the engine against two published reproductions of the same card.</t>
  </si>
  <si>
    <t xml:space="preserve">Constants</t>
  </si>
  <si>
    <t xml:space="preserve">What</t>
  </si>
  <si>
    <t xml:space="preserve">Fuel and logistics surcharge, on every fulfilment fee</t>
  </si>
  <si>
    <t xml:space="preserve">In force since 2026-04-17, no end date.</t>
  </si>
  <si>
    <t xml:space="preserve">Price band edge: under this is the low-price band ($)</t>
  </si>
  <si>
    <t xml:space="preserve">Under $10, $10 to $50 (inclusive), over $50: three columns on every card.</t>
  </si>
  <si>
    <t xml:space="preserve">Price band edge: over this is the top band ($)</t>
  </si>
  <si>
    <t xml:space="preserve">Small standard: heaviest (oz)</t>
  </si>
  <si>
    <t xml:space="preserve">Small standard: longest side (in)</t>
  </si>
  <si>
    <t xml:space="preserve">The sides are sorted longest first before they are compared.</t>
  </si>
  <si>
    <t xml:space="preserve">Small standard: median side (in)</t>
  </si>
  <si>
    <t xml:space="preserve">Small standard: shortest side (in)</t>
  </si>
  <si>
    <t xml:space="preserve">Large standard: heaviest (oz)</t>
  </si>
  <si>
    <t xml:space="preserve">20 lb.</t>
  </si>
  <si>
    <t xml:space="preserve">Large standard: longest side (in)</t>
  </si>
  <si>
    <t xml:space="preserve">Large standard: median side (in)</t>
  </si>
  <si>
    <t xml:space="preserve">Large standard: shortest side (in)</t>
  </si>
  <si>
    <t xml:space="preserve">Dimensional weight divisor (cubic inches per lb)</t>
  </si>
  <si>
    <t xml:space="preserve">Amazon bills the greater of the unit's weight and its dimensional weight.</t>
  </si>
  <si>
    <t xml:space="preserve">Dimensional weight applies from (cubic inches)</t>
  </si>
  <si>
    <t xml:space="preserve">One cubic foot. Under it the engine bills real weight, as the ground carriers do.</t>
  </si>
  <si>
    <t xml:space="preserve">Large standard: table ends at (oz)</t>
  </si>
  <si>
    <t xml:space="preserve">3 lb. Above it: a base fee plus a step per 4 oz.</t>
  </si>
  <si>
    <t xml:space="preserve">Over 3 lb: per 4 oz above 3 lb ($)</t>
  </si>
  <si>
    <t xml:space="preserve">Referral fee: minimum per unit ($)</t>
  </si>
  <si>
    <t xml:space="preserve">Referral fee: rate where the category is not listed</t>
  </si>
  <si>
    <t xml:space="preserve">Several categories charge a lower rate on low-priced items. Check your category's published rate and type it on One listing if it differs.</t>
  </si>
  <si>
    <t xml:space="preserve">Holiday peak card: first day</t>
  </si>
  <si>
    <t xml:space="preserve">Holiday peak card: last day</t>
  </si>
  <si>
    <t xml:space="preserve">Months a year on the peak card</t>
  </si>
  <si>
    <t xml:space="preserve">October 15 to January 14 is three months. A year is nine months on the non-peak card and three on peak.</t>
  </si>
  <si>
    <t xml:space="preserve">Hubricon's thresholds (ours, not Amazon's: the same ones the engine uses)</t>
  </si>
  <si>
    <t xml:space="preserve">Why</t>
  </si>
  <si>
    <t xml:space="preserve">A weight edge counts if the unit is this close above it (oz)</t>
  </si>
  <si>
    <t xml:space="preserve">Further over than this is a redesign, not a shave.</t>
  </si>
  <si>
    <t xml:space="preserve">Smallest gap worth a move ($ per unit)</t>
  </si>
  <si>
    <t xml:space="preserve">Under eight cents a unit, the change costs more attention than it pays.</t>
  </si>
  <si>
    <t xml:space="preserve">A size-tier edge counts if one side is at most this far over</t>
  </si>
  <si>
    <t xml:space="preserve">1.35 means up to 35% over the small-standard limit on that one side.</t>
  </si>
  <si>
    <t xml:space="preserve">Dimensional weight counts if it is at least this times the real weight</t>
  </si>
  <si>
    <t xml:space="preserve">Volume range: low end, times the rank estimate</t>
  </si>
  <si>
    <t xml:space="preserve">The rank curve is wrong by a factor of two either way, so a monthly figure is always a range.</t>
  </si>
  <si>
    <t xml:space="preserve">Volume range: high end, times the rank estimate</t>
  </si>
  <si>
    <t xml:space="preserve">Volume doubt for the simulation (sigma of a lognormal)</t>
  </si>
  <si>
    <t xml:space="preserve">Puts the 5th and 95th percentiles at half and double the estimate.</t>
  </si>
  <si>
    <t xml:space="preserve">Landed cost when you have not typed one (share of price)</t>
  </si>
  <si>
    <t xml:space="preserve">The case study's stated assumption. Type your own cost; it is always better.</t>
  </si>
  <si>
    <t xml:space="preserve">Small standard: fulfilment fee per unit ($)</t>
  </si>
  <si>
    <t xml:space="preserve">Up to (oz)</t>
  </si>
  <si>
    <t xml:space="preserve">Non-peak: under $10</t>
  </si>
  <si>
    <t xml:space="preserve">Non-peak: $10 to $50</t>
  </si>
  <si>
    <t xml:space="preserve">Non-peak: over $50</t>
  </si>
  <si>
    <t xml:space="preserve">Peak: under $10</t>
  </si>
  <si>
    <t xml:space="preserve">Peak: $10 to $50</t>
  </si>
  <si>
    <t xml:space="preserve">Peak: over $50</t>
  </si>
  <si>
    <t xml:space="preserve">Before the fuel and logistics surcharge. A unit pays the first row whose edge it does not exceed.</t>
  </si>
  <si>
    <t xml:space="preserve">Large standard: fulfilment fee per unit ($)</t>
  </si>
  <si>
    <t xml:space="preserve">Over 3 lb: base, before the per-4-oz steps</t>
  </si>
  <si>
    <t xml:space="preserve">Storage and the aged-inventory surcharge, standard size (in force 2026-01-15)</t>
  </si>
  <si>
    <t xml:space="preserve">$ per cubic foot a month</t>
  </si>
  <si>
    <t xml:space="preserve">Monthly storage, January to September</t>
  </si>
  <si>
    <t xml:space="preserve">Monthly storage, October to December</t>
  </si>
  <si>
    <t xml:space="preserve">Aged-inventory surcharge: age from (days)</t>
  </si>
  <si>
    <t xml:space="preserve">to (days)</t>
  </si>
  <si>
    <t xml:space="preserve">Day 271: the step from $1.50 to $5.45, about 3.6 times. Amazon takes the snapshot on the 15th of each month.</t>
  </si>
  <si>
    <t xml:space="preserve">and over</t>
  </si>
  <si>
    <t xml:space="preserve">366 days and over: or this much per unit, whichever is greater ($)</t>
  </si>
  <si>
    <t xml:space="preserve">Source: engine/src/hubricon_engine/models/fee_schedule.py, Amazon's US schedule in force 2026-01-15.</t>
  </si>
  <si>
    <t xml:space="preserve">Categories: referral rate and the rank curve's scale</t>
  </si>
  <si>
    <t xml:space="preserve">Volume scale</t>
  </si>
  <si>
    <t xml:space="preserve">Arts, Crafts &amp; Sewing</t>
  </si>
  <si>
    <t xml:space="preserve">Automotive</t>
  </si>
  <si>
    <t xml:space="preserve">Baby</t>
  </si>
  <si>
    <t xml:space="preserve">Beauty &amp; Personal Care</t>
  </si>
  <si>
    <t xml:space="preserve">Cell Phones &amp; Accessories</t>
  </si>
  <si>
    <t xml:space="preserve">Clothing, Shoes &amp; Jewelry</t>
  </si>
  <si>
    <t xml:space="preserve">Default referral rate: the engine holds no category-specific figure.</t>
  </si>
  <si>
    <t xml:space="preserve">Electronics</t>
  </si>
  <si>
    <t xml:space="preserve">Grocery &amp; Gourmet Food</t>
  </si>
  <si>
    <t xml:space="preserve">Health &amp; Household</t>
  </si>
  <si>
    <t xml:space="preserve">Industrial &amp; Scientific</t>
  </si>
  <si>
    <t xml:space="preserve">Kitchen &amp; Dining</t>
  </si>
  <si>
    <t xml:space="preserve">Musical Instruments</t>
  </si>
  <si>
    <t xml:space="preserve">Office Products</t>
  </si>
  <si>
    <t xml:space="preserve">Patio, Lawn &amp; Garden</t>
  </si>
  <si>
    <t xml:space="preserve">Pet Supplies</t>
  </si>
  <si>
    <t xml:space="preserve">Sports &amp; Outdoors</t>
  </si>
  <si>
    <t xml:space="preserve">Tools &amp; Home Improvement</t>
  </si>
  <si>
    <t xml:space="preserve">Toys &amp; Games</t>
  </si>
  <si>
    <t xml:space="preserve">The rank curve: monthly units from a top-level Best Sellers Rank</t>
  </si>
  <si>
    <t xml:space="preserve">Monthly units from a top-level category rank; a power-law fit that is wrong by a factor of two either way, so every monthly figure is a bracket.</t>
  </si>
  <si>
    <t xml:space="preserve">a: units = scale × 10^(a − b × log10(rank))</t>
  </si>
  <si>
    <t xml:space="preserve">A power law fitted by the engine (harvest/amazon.py).</t>
  </si>
  <si>
    <t xml:space="preserve">b</t>
  </si>
  <si>
    <t xml:space="preserve">Head of the curve starts above this rank</t>
  </si>
  <si>
    <t xml:space="preserve">Above it (ranks 1 to 999) the curve flattens: knee units × (knee ÷ rank)^exponent.</t>
  </si>
  <si>
    <t xml:space="preserve">Head exponent</t>
  </si>
  <si>
    <t xml:space="preserve">Scale where the category is not listed</t>
  </si>
  <si>
    <t xml:space="preserve">Lists</t>
  </si>
  <si>
    <t xml:space="preserve">Oct–Dec</t>
  </si>
</sst>
</file>

<file path=xl/styles.xml><?xml version="1.0" encoding="utf-8"?>
<styleSheet xmlns="http://schemas.openxmlformats.org/spreadsheetml/2006/main">
  <numFmts count="15">
    <numFmt numFmtId="164" formatCode="General"/>
    <numFmt numFmtId="165" formatCode="\$#,##0.00;&quot;($&quot;#,##0.00\);\-"/>
    <numFmt numFmtId="166" formatCode="0.00"/>
    <numFmt numFmtId="167" formatCode="#,##0"/>
    <numFmt numFmtId="168" formatCode="0.0%;\(0.0%\);\-"/>
    <numFmt numFmtId="169" formatCode="#,##0.0"/>
    <numFmt numFmtId="170" formatCode="0"/>
    <numFmt numFmtId="171" formatCode="\$#,##0.0000;&quot;($&quot;#,##0.0000\);\-"/>
    <numFmt numFmtId="172" formatCode="0.000"/>
    <numFmt numFmtId="173" formatCode="0.00\x"/>
    <numFmt numFmtId="174" formatCode="\$#,##0;&quot;($&quot;#,##0\);\-"/>
    <numFmt numFmtId="175" formatCode="0.0"/>
    <numFmt numFmtId="176" formatCode="mmm\ yyyy"/>
    <numFmt numFmtId="177" formatCode="0.0000"/>
    <numFmt numFmtId="178" formatCode="yyyy\-mm\-dd"/>
  </numFmts>
  <fonts count="15">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sz val="10"/>
      <name val="Arial"/>
      <family val="0"/>
      <charset val="1"/>
    </font>
    <font>
      <u val="single"/>
      <sz val="10"/>
      <color rgb="FF0B5FFF"/>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sz val="9"/>
      <color rgb="FF595959"/>
      <name val="Arial"/>
      <family val="0"/>
      <charset val="1"/>
    </font>
    <font>
      <sz val="10"/>
      <color rgb="FF0000FF"/>
      <name val="Arial"/>
      <family val="0"/>
      <charset val="1"/>
    </font>
    <font>
      <sz val="10"/>
      <color rgb="FF008000"/>
      <name val="Arial"/>
      <family val="0"/>
      <charset val="1"/>
    </font>
    <font>
      <sz val="10"/>
      <name val="Arial"/>
      <family val="2"/>
    </font>
    <font>
      <b val="true"/>
      <sz val="11"/>
      <name val="Arial"/>
      <family val="0"/>
      <charset val="1"/>
    </font>
  </fonts>
  <fills count="4">
    <fill>
      <patternFill patternType="none"/>
    </fill>
    <fill>
      <patternFill patternType="gray125"/>
    </fill>
    <fill>
      <patternFill patternType="solid">
        <fgColor rgb="FFFFFF00"/>
        <bgColor rgb="FFFFFF00"/>
      </patternFill>
    </fill>
    <fill>
      <patternFill patternType="solid">
        <fgColor rgb="FFF2F2F2"/>
        <bgColor rgb="FFFFFFCC"/>
      </patternFill>
    </fill>
  </fills>
  <borders count="2">
    <border diagonalUp="false" diagonalDown="false">
      <left/>
      <right/>
      <top/>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bottom" textRotation="0" wrapText="tru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5" fontId="11" fillId="2" borderId="0" xfId="0" applyFont="true" applyBorder="false" applyAlignment="false" applyProtection="false">
      <alignment horizontal="general" vertical="bottom" textRotation="0" wrapText="false" indent="0" shrinkToFit="false"/>
      <protection locked="true" hidden="false"/>
    </xf>
    <xf numFmtId="166" fontId="11" fillId="2" borderId="0" xfId="0" applyFont="true" applyBorder="false" applyAlignment="false" applyProtection="false">
      <alignment horizontal="general" vertical="bottom" textRotation="0" wrapText="false" indent="0" shrinkToFit="false"/>
      <protection locked="true" hidden="false"/>
    </xf>
    <xf numFmtId="167" fontId="11" fillId="2" borderId="0" xfId="0" applyFont="true" applyBorder="false" applyAlignment="false" applyProtection="false">
      <alignment horizontal="general" vertical="bottom" textRotation="0" wrapText="false" indent="0" shrinkToFit="false"/>
      <protection locked="true" hidden="false"/>
    </xf>
    <xf numFmtId="168" fontId="11" fillId="2"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73" fontId="5"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74" fontId="5" fillId="0" borderId="0" xfId="0" applyFont="true" applyBorder="false" applyAlignment="false" applyProtection="false">
      <alignment horizontal="general" vertical="bottom" textRotation="0" wrapText="false" indent="0" shrinkToFit="false"/>
      <protection locked="true" hidden="false"/>
    </xf>
    <xf numFmtId="174" fontId="11" fillId="2" borderId="0" xfId="0" applyFont="true" applyBorder="false" applyAlignment="false" applyProtection="false">
      <alignment horizontal="general" vertical="bottom" textRotation="0" wrapText="false" indent="0" shrinkToFit="false"/>
      <protection locked="true" hidden="false"/>
    </xf>
    <xf numFmtId="175" fontId="5"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6" fontId="11" fillId="2"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77" fontId="11" fillId="2"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6"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7" fontId="12" fillId="0" borderId="0" xfId="0" applyFont="true" applyBorder="false" applyAlignment="false" applyProtection="false">
      <alignment horizontal="general" vertical="bottom" textRotation="0" wrapText="false" indent="0" shrinkToFit="false"/>
      <protection locked="true" hidden="false"/>
    </xf>
    <xf numFmtId="177"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78"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F2F2F2"/>
          <bgColor rgb="FF000000"/>
        </patternFill>
      </fill>
    </dxf>
    <dxf>
      <fill>
        <patternFill patternType="solid">
          <fgColor rgb="FFFFFF00"/>
          <bgColor rgb="FF000000"/>
        </patternFill>
      </fill>
    </dxf>
    <dxf>
      <fill>
        <patternFill patternType="solid">
          <fgColor rgb="FF0000FF"/>
          <bgColor rgb="FF000000"/>
        </patternFill>
      </fill>
    </dxf>
    <dxf>
      <fill>
        <patternFill patternType="solid">
          <bgColor rgb="FF000000"/>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B5FFF"/>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hubricon.com/learn/fee-staircase" TargetMode="Externa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false" zeroHeight="false" outlineLevelRow="0" outlineLevelCol="0"/>
  <cols>
    <col collapsed="false" customWidth="true" hidden="false" outlineLevel="0" max="1" min="1" style="0" width="4"/>
    <col collapsed="false" customWidth="true" hidden="false" outlineLevel="0" max="2" min="2" style="0" width="28"/>
    <col collapsed="false" customWidth="true" hidden="false" outlineLevel="0" max="3" min="3" style="0" width="96"/>
  </cols>
  <sheetData>
    <row r="2" customFormat="false" ht="19.7" hidden="false" customHeight="false" outlineLevel="0" collapsed="false">
      <c r="B2" s="1" t="s">
        <v>0</v>
      </c>
    </row>
    <row r="3" customFormat="false" ht="15" hidden="false" customHeight="false" outlineLevel="0" collapsed="false">
      <c r="B3" s="2" t="s">
        <v>1</v>
      </c>
      <c r="C3" s="3" t="s">
        <v>2</v>
      </c>
    </row>
    <row r="5" customFormat="false" ht="23.85" hidden="false" customHeight="false" outlineLevel="0" collapsed="false">
      <c r="B5" s="4" t="s">
        <v>3</v>
      </c>
      <c r="C5" s="5" t="s">
        <v>4</v>
      </c>
    </row>
    <row r="6" customFormat="false" ht="15" hidden="false" customHeight="false" outlineLevel="0" collapsed="false">
      <c r="B6" s="6" t="s">
        <v>5</v>
      </c>
      <c r="C6" s="5" t="s">
        <v>6</v>
      </c>
    </row>
    <row r="7" customFormat="false" ht="15" hidden="false" customHeight="false" outlineLevel="0" collapsed="false">
      <c r="B7" s="4" t="s">
        <v>7</v>
      </c>
      <c r="C7" s="5" t="s">
        <v>8</v>
      </c>
    </row>
    <row r="8" customFormat="false" ht="15" hidden="false" customHeight="false" outlineLevel="0" collapsed="false">
      <c r="B8" s="7" t="s">
        <v>9</v>
      </c>
      <c r="C8" s="5" t="s">
        <v>10</v>
      </c>
    </row>
    <row r="9" customFormat="false" ht="15" hidden="false" customHeight="false" outlineLevel="0" collapsed="false">
      <c r="B9" s="4"/>
      <c r="C9" s="5"/>
    </row>
    <row r="10" customFormat="false" ht="15" hidden="false" customHeight="false" outlineLevel="0" collapsed="false">
      <c r="B10" s="4" t="s">
        <v>11</v>
      </c>
      <c r="C10" s="5" t="s">
        <v>12</v>
      </c>
    </row>
    <row r="11" customFormat="false" ht="15" hidden="false" customHeight="false" outlineLevel="0" collapsed="false">
      <c r="B11" s="4" t="s">
        <v>13</v>
      </c>
      <c r="C11" s="5" t="s">
        <v>14</v>
      </c>
    </row>
    <row r="12" customFormat="false" ht="15" hidden="false" customHeight="false" outlineLevel="0" collapsed="false">
      <c r="B12" s="4" t="s">
        <v>15</v>
      </c>
      <c r="C12" s="5" t="s">
        <v>16</v>
      </c>
    </row>
    <row r="13" customFormat="false" ht="15" hidden="false" customHeight="false" outlineLevel="0" collapsed="false">
      <c r="B13" s="4" t="s">
        <v>17</v>
      </c>
      <c r="C13" s="5" t="s">
        <v>18</v>
      </c>
    </row>
    <row r="14" customFormat="false" ht="15" hidden="false" customHeight="false" outlineLevel="0" collapsed="false">
      <c r="B14" s="4" t="s">
        <v>19</v>
      </c>
      <c r="C14" s="5" t="s">
        <v>20</v>
      </c>
    </row>
    <row r="15" customFormat="false" ht="15" hidden="false" customHeight="false" outlineLevel="0" collapsed="false">
      <c r="B15" s="4"/>
      <c r="C15" s="5"/>
    </row>
    <row r="16" customFormat="false" ht="23.85" hidden="false" customHeight="false" outlineLevel="0" collapsed="false">
      <c r="B16" s="4" t="s">
        <v>21</v>
      </c>
      <c r="C16" s="5" t="s">
        <v>22</v>
      </c>
    </row>
    <row r="17" customFormat="false" ht="23.85" hidden="false" customHeight="false" outlineLevel="0" collapsed="false">
      <c r="B17" s="4" t="s">
        <v>23</v>
      </c>
      <c r="C17" s="5" t="s">
        <v>24</v>
      </c>
    </row>
    <row r="18" customFormat="false" ht="23.85" hidden="false" customHeight="false" outlineLevel="0" collapsed="false">
      <c r="B18" s="4" t="s">
        <v>25</v>
      </c>
      <c r="C18" s="5" t="s">
        <v>26</v>
      </c>
    </row>
    <row r="19" customFormat="false" ht="15" hidden="false" customHeight="false" outlineLevel="0" collapsed="false">
      <c r="B19" s="4" t="s">
        <v>27</v>
      </c>
      <c r="C19" s="5" t="s">
        <v>28</v>
      </c>
    </row>
    <row r="20" customFormat="false" ht="15" hidden="false" customHeight="false" outlineLevel="0" collapsed="false">
      <c r="B20" s="4"/>
      <c r="C20" s="5"/>
    </row>
    <row r="21" customFormat="false" ht="23.85" hidden="false" customHeight="false" outlineLevel="0" collapsed="false">
      <c r="B21" s="4" t="s">
        <v>29</v>
      </c>
      <c r="C21" s="5" t="s">
        <v>30</v>
      </c>
    </row>
  </sheetData>
  <hyperlinks>
    <hyperlink ref="C3" r:id="rId1" display="https://www.hubricon.com/learn/fee-staircase"/>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9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9765625" defaultRowHeight="15" customHeight="false" zeroHeight="false" outlineLevelRow="0" outlineLevelCol="0"/>
  <cols>
    <col collapsed="false" customWidth="true" hidden="false" outlineLevel="0" max="1" min="1" style="0" width="50"/>
    <col collapsed="false" customWidth="true" hidden="false" outlineLevel="0" max="3" min="2" style="0" width="20"/>
    <col collapsed="false" customWidth="true" hidden="false" outlineLevel="0" max="5" min="4" style="0" width="16"/>
    <col collapsed="false" customWidth="true" hidden="false" outlineLevel="0" max="6" min="6" style="0" width="70"/>
  </cols>
  <sheetData>
    <row r="1" customFormat="false" ht="19.7" hidden="false" customHeight="false" outlineLevel="0" collapsed="false">
      <c r="A1" s="1" t="s">
        <v>31</v>
      </c>
    </row>
    <row r="2" customFormat="false" ht="15" hidden="false" customHeight="false" outlineLevel="0" collapsed="false">
      <c r="A2" s="8" t="s">
        <v>32</v>
      </c>
    </row>
    <row r="3" customFormat="false" ht="15" hidden="false" customHeight="false" outlineLevel="0" collapsed="false">
      <c r="A3" s="8" t="s">
        <v>33</v>
      </c>
    </row>
    <row r="4" customFormat="false" ht="15" hidden="false" customHeight="false" outlineLevel="0" collapsed="false">
      <c r="A4" s="9" t="s">
        <v>34</v>
      </c>
      <c r="B4" s="9" t="s">
        <v>35</v>
      </c>
      <c r="C4" s="9"/>
      <c r="D4" s="9"/>
      <c r="E4" s="9"/>
      <c r="F4" s="9" t="s">
        <v>36</v>
      </c>
    </row>
    <row r="5" customFormat="false" ht="15" hidden="false" customHeight="false" outlineLevel="0" collapsed="false">
      <c r="A5" s="2" t="s">
        <v>37</v>
      </c>
      <c r="B5" s="10" t="s">
        <v>38</v>
      </c>
      <c r="F5" s="11" t="s">
        <v>39</v>
      </c>
    </row>
    <row r="6" customFormat="false" ht="15" hidden="false" customHeight="false" outlineLevel="0" collapsed="false">
      <c r="A6" s="2" t="s">
        <v>40</v>
      </c>
      <c r="B6" s="12" t="n">
        <v>14.99</v>
      </c>
      <c r="F6" s="11" t="s">
        <v>41</v>
      </c>
    </row>
    <row r="7" customFormat="false" ht="22.35" hidden="false" customHeight="false" outlineLevel="0" collapsed="false">
      <c r="A7" s="2" t="s">
        <v>42</v>
      </c>
      <c r="B7" s="10" t="s">
        <v>43</v>
      </c>
      <c r="F7" s="11" t="s">
        <v>44</v>
      </c>
    </row>
    <row r="8" customFormat="false" ht="15" hidden="false" customHeight="false" outlineLevel="0" collapsed="false">
      <c r="A8" s="2" t="s">
        <v>45</v>
      </c>
      <c r="B8" s="13" t="n">
        <v>12.6</v>
      </c>
      <c r="F8" s="11" t="s">
        <v>46</v>
      </c>
    </row>
    <row r="9" customFormat="false" ht="15" hidden="false" customHeight="false" outlineLevel="0" collapsed="false">
      <c r="A9" s="2" t="s">
        <v>47</v>
      </c>
      <c r="B9" s="13" t="n">
        <v>9</v>
      </c>
      <c r="F9" s="11" t="s">
        <v>48</v>
      </c>
    </row>
    <row r="10" customFormat="false" ht="15" hidden="false" customHeight="false" outlineLevel="0" collapsed="false">
      <c r="A10" s="2" t="s">
        <v>49</v>
      </c>
      <c r="B10" s="13" t="n">
        <v>6</v>
      </c>
    </row>
    <row r="11" customFormat="false" ht="15" hidden="false" customHeight="false" outlineLevel="0" collapsed="false">
      <c r="A11" s="2" t="s">
        <v>50</v>
      </c>
      <c r="B11" s="13" t="n">
        <v>3</v>
      </c>
    </row>
    <row r="12" customFormat="false" ht="15" hidden="false" customHeight="false" outlineLevel="0" collapsed="false">
      <c r="A12" s="2" t="s">
        <v>51</v>
      </c>
      <c r="B12" s="14" t="n">
        <v>2400</v>
      </c>
      <c r="F12" s="11" t="s">
        <v>52</v>
      </c>
    </row>
    <row r="13" customFormat="false" ht="15" hidden="false" customHeight="false" outlineLevel="0" collapsed="false">
      <c r="A13" s="2" t="s">
        <v>53</v>
      </c>
      <c r="B13" s="14"/>
      <c r="F13" s="11" t="s">
        <v>54</v>
      </c>
    </row>
    <row r="14" customFormat="false" ht="15" hidden="false" customHeight="false" outlineLevel="0" collapsed="false">
      <c r="A14" s="2" t="s">
        <v>55</v>
      </c>
      <c r="B14" s="12"/>
      <c r="F14" s="11" t="s">
        <v>56</v>
      </c>
    </row>
    <row r="15" customFormat="false" ht="15" hidden="false" customHeight="false" outlineLevel="0" collapsed="false">
      <c r="A15" s="2" t="s">
        <v>57</v>
      </c>
      <c r="B15" s="15"/>
      <c r="F15" s="11" t="s">
        <v>58</v>
      </c>
    </row>
    <row r="17" customFormat="false" ht="15" hidden="false" customHeight="false" outlineLevel="0" collapsed="false">
      <c r="A17" s="9" t="s">
        <v>59</v>
      </c>
      <c r="B17" s="9" t="s">
        <v>35</v>
      </c>
      <c r="C17" s="9"/>
      <c r="D17" s="9"/>
      <c r="E17" s="9"/>
      <c r="F17" s="9" t="s">
        <v>60</v>
      </c>
    </row>
    <row r="18" customFormat="false" ht="15" hidden="false" customHeight="false" outlineLevel="0" collapsed="false">
      <c r="A18" s="2" t="s">
        <v>61</v>
      </c>
      <c r="B18" s="16" t="n">
        <f aca="false">IF(COUNT(B9:B11)&lt;3,"",ROUND(LARGE(B9:B11,1),2))</f>
        <v>9</v>
      </c>
    </row>
    <row r="19" customFormat="false" ht="15" hidden="false" customHeight="false" outlineLevel="0" collapsed="false">
      <c r="A19" s="2" t="s">
        <v>62</v>
      </c>
      <c r="B19" s="16" t="n">
        <f aca="false">IF(COUNT(B9:B11)&lt;3,"",ROUND(LARGE(B9:B11,2),2))</f>
        <v>6</v>
      </c>
    </row>
    <row r="20" customFormat="false" ht="15" hidden="false" customHeight="false" outlineLevel="0" collapsed="false">
      <c r="A20" s="2" t="s">
        <v>63</v>
      </c>
      <c r="B20" s="16" t="n">
        <f aca="false">IF(COUNT(B9:B11)&lt;3,"",ROUND(SMALL(B9:B11,1),2))</f>
        <v>3</v>
      </c>
    </row>
    <row r="21" customFormat="false" ht="15" hidden="false" customHeight="false" outlineLevel="0" collapsed="false">
      <c r="A21" s="2" t="s">
        <v>64</v>
      </c>
      <c r="B21" s="17" t="n">
        <f aca="false">IF(B18="","",B18*B19*B20)</f>
        <v>162</v>
      </c>
    </row>
    <row r="22" customFormat="false" ht="15" hidden="false" customHeight="false" outlineLevel="0" collapsed="false">
      <c r="A22" s="2" t="s">
        <v>65</v>
      </c>
      <c r="B22" s="16" t="str">
        <f aca="false">IF(B21="","",IF(B21&lt;DIM_MIN_CUIN,"",ROUND(B21/DIM_DIV*16,2)))</f>
        <v/>
      </c>
      <c r="F22" s="11" t="s">
        <v>66</v>
      </c>
    </row>
    <row r="23" customFormat="false" ht="15" hidden="false" customHeight="false" outlineLevel="0" collapsed="false">
      <c r="A23" s="2" t="s">
        <v>67</v>
      </c>
      <c r="B23" s="16" t="n">
        <f aca="false">IF(B8="","",IF(B22="",B8,MAX(B8,B22)))</f>
        <v>12.6</v>
      </c>
      <c r="F23" s="11" t="s">
        <v>68</v>
      </c>
    </row>
    <row r="24" customFormat="false" ht="22.35" hidden="false" customHeight="false" outlineLevel="0" collapsed="false">
      <c r="A24" s="2" t="s">
        <v>69</v>
      </c>
      <c r="B24" s="2" t="str">
        <f aca="false">IF(OR(B23="",B18=""),"",IF(AND(B23&lt;=SS_MAX,B18&lt;=SS_L,B19&lt;=SS_M,B20&lt;=SS_S),"Small standard",IF(AND(B23&lt;=LS_MAX,B18&lt;=LS_L,B19&lt;=LS_M,B20&lt;=LS_S),"Large standard","Oversize")))</f>
        <v>Large standard</v>
      </c>
      <c r="F24" s="11" t="s">
        <v>70</v>
      </c>
    </row>
    <row r="25" customFormat="false" ht="15" hidden="false" customHeight="false" outlineLevel="0" collapsed="false">
      <c r="A25" s="2" t="s">
        <v>71</v>
      </c>
      <c r="B25" s="2" t="str">
        <f aca="false">IF(B26="","",CHOOSE(B26,"Under $10","$10 to $50","Over $50"))</f>
        <v>$10 to $50</v>
      </c>
    </row>
    <row r="26" customFormat="false" ht="15" hidden="false" customHeight="false" outlineLevel="0" collapsed="false">
      <c r="A26" s="2" t="s">
        <v>72</v>
      </c>
      <c r="B26" s="18" t="n">
        <f aca="false">IF(B6="","",IF(B6&lt;BAND_LO,1,IF(B6&lt;=BAND_HI,2,3)))</f>
        <v>2</v>
      </c>
      <c r="F26" s="11" t="s">
        <v>73</v>
      </c>
    </row>
    <row r="27" customFormat="false" ht="15" hidden="false" customHeight="false" outlineLevel="0" collapsed="false">
      <c r="A27" s="2" t="s">
        <v>74</v>
      </c>
      <c r="B27" s="19" t="n">
        <f aca="false">IF(B6="","",IF(B15&lt;&gt;"",B15,IFERROR(INDEX(CAT_REF,MATCH(B7,CATS,0)),REF_DEFAULT)))</f>
        <v>0.15</v>
      </c>
    </row>
    <row r="28" customFormat="false" ht="15" hidden="false" customHeight="false" outlineLevel="0" collapsed="false">
      <c r="A28" s="2" t="s">
        <v>75</v>
      </c>
      <c r="B28" s="20" t="n">
        <f aca="false">IF(B6="","",ROUND(MAX(B6*B27,REF_MIN),2))</f>
        <v>2.25</v>
      </c>
      <c r="F28" s="11" t="s">
        <v>76</v>
      </c>
    </row>
    <row r="30" customFormat="false" ht="23.85" hidden="false" customHeight="false" outlineLevel="0" collapsed="false">
      <c r="A30" s="9" t="s">
        <v>77</v>
      </c>
      <c r="B30" s="9" t="s">
        <v>78</v>
      </c>
      <c r="C30" s="9" t="s">
        <v>79</v>
      </c>
      <c r="D30" s="9"/>
      <c r="E30" s="9"/>
      <c r="F30" s="9" t="s">
        <v>60</v>
      </c>
    </row>
    <row r="31" customFormat="false" ht="15" hidden="false" customHeight="false" outlineLevel="0" collapsed="false">
      <c r="A31" s="2" t="s">
        <v>80</v>
      </c>
      <c r="B31" s="21" t="n">
        <f aca="false">IF(OR($B$23="",$B$26="",$B$24=""),"",IF($B$24="Small standard",IF($B$23&gt;SS_MAX,"",ROUND(INDEX(SS_FEES,SUMPRODUCT(--(SS_EDGES&lt;$B$23))+1,0+$B$26)*(1+FUEL),4)),IF($B$24="Large standard",IF($B$23&gt;LS_MAX,"",ROUND(IF($B$23&lt;=OVER3_FROM,INDEX(LS_FEES,SUMPRODUCT(--(LS_EDGES&lt;$B$23))+1,0+$B$26),INDEX(OVER3_BASE,1,0+$B$26)+OVER3_PER4*CEILING(($B$23-OVER3_FROM)/4,1))*(1+FUEL),4)),"")))</f>
        <v>4.761</v>
      </c>
      <c r="C31" s="21" t="n">
        <f aca="false">IF(OR($B$23="",$B$26="",$B$24=""),"",IF($B$24="Small standard",IF($B$23&gt;SS_MAX,"",ROUND(INDEX(SS_FEES,SUMPRODUCT(--(SS_EDGES&lt;$B$23))+1,3+$B$26)*(1+FUEL),4)),IF($B$24="Large standard",IF($B$23&gt;LS_MAX,"",ROUND(IF($B$23&lt;=OVER3_FROM,INDEX(LS_FEES,SUMPRODUCT(--(LS_EDGES&lt;$B$23))+1,3+$B$26),INDEX(OVER3_BASE,1,3+$B$26)+OVER3_PER4*CEILING(($B$23-OVER3_FROM)/4,1))*(1+FUEL),4)),"")))</f>
        <v>5.0612</v>
      </c>
      <c r="F31" s="11" t="s">
        <v>81</v>
      </c>
    </row>
    <row r="32" customFormat="false" ht="15" hidden="false" customHeight="false" outlineLevel="0" collapsed="false">
      <c r="A32" s="2" t="s">
        <v>82</v>
      </c>
      <c r="B32" s="20" t="n">
        <f aca="false">IF(B31="","",ROUND($B$6-$B$28-B31,2))</f>
        <v>7.98</v>
      </c>
      <c r="C32" s="20" t="n">
        <f aca="false">IF(C31="","",ROUND($B$6-$B$28-C31,2))</f>
        <v>7.68</v>
      </c>
    </row>
    <row r="33" customFormat="false" ht="15" hidden="false" customHeight="false" outlineLevel="0" collapsed="false">
      <c r="A33" s="2" t="s">
        <v>83</v>
      </c>
      <c r="B33" s="19" t="n">
        <f aca="false">IF(B32="","",($B$6-B32)/$B$6)</f>
        <v>0.467645096731154</v>
      </c>
      <c r="C33" s="19" t="n">
        <f aca="false">IF(C32="","",($B$6-C32)/$B$6)</f>
        <v>0.487658438959306</v>
      </c>
    </row>
    <row r="35" customFormat="false" ht="15" hidden="false" customHeight="false" outlineLevel="0" collapsed="false">
      <c r="A35" s="9" t="s">
        <v>84</v>
      </c>
      <c r="B35" s="9" t="s">
        <v>85</v>
      </c>
      <c r="C35" s="9" t="s">
        <v>86</v>
      </c>
      <c r="D35" s="9"/>
      <c r="E35" s="9"/>
      <c r="F35" s="9" t="s">
        <v>60</v>
      </c>
    </row>
    <row r="36" customFormat="false" ht="15" hidden="false" customHeight="false" outlineLevel="0" collapsed="false">
      <c r="A36" s="2" t="s">
        <v>87</v>
      </c>
      <c r="B36" s="16" t="n">
        <f aca="false">IF($B$23="","",IF($B$24="Small standard",IF(SUMPRODUCT(--(SS_EDGES&lt;$B$23))=0,"",INDEX(SS_EDGES,SUMPRODUCT(--(SS_EDGES&lt;$B$23)))),IF($B$24="Large standard",IF($B$23&gt;OVER3_FROM,OVER3_FROM+4*(CEILING(($B$23-OVER3_FROM)/4,1)-1),IF(SUMPRODUCT(--(LS_EDGES&lt;$B$23))=0,"",INDEX(LS_EDGES,SUMPRODUCT(--(LS_EDGES&lt;$B$23))))),"")))</f>
        <v>12</v>
      </c>
      <c r="F36" s="11" t="s">
        <v>88</v>
      </c>
    </row>
    <row r="37" customFormat="false" ht="15" hidden="false" customHeight="false" outlineLevel="0" collapsed="false">
      <c r="A37" s="2" t="s">
        <v>89</v>
      </c>
      <c r="B37" s="22" t="n">
        <f aca="false">IF(B36="","",ROUND($B$23-B36,3))</f>
        <v>0.6</v>
      </c>
    </row>
    <row r="38" customFormat="false" ht="15" hidden="false" customHeight="false" outlineLevel="0" collapsed="false">
      <c r="A38" s="2" t="s">
        <v>90</v>
      </c>
      <c r="B38" s="21" t="n">
        <f aca="false">IF(OR($B$36="",$B$26="",$B$24=""),"",IF($B$24="Small standard",IF($B$36&gt;SS_MAX,"",ROUND(INDEX(SS_FEES,SUMPRODUCT(--(SS_EDGES&lt;$B$36))+1,0+$B$26)*(1+FUEL),4)),IF($B$24="Large standard",IF($B$36&gt;LS_MAX,"",ROUND(IF($B$36&lt;=OVER3_FROM,INDEX(LS_FEES,SUMPRODUCT(--(LS_EDGES&lt;$B$36))+1,0+$B$26),INDEX(OVER3_BASE,1,0+$B$26)+OVER3_PER4*CEILING(($B$36-OVER3_FROM)/4,1))*(1+FUEL),4)),"")))</f>
        <v>4.347</v>
      </c>
      <c r="C38" s="21" t="n">
        <f aca="false">IF(OR($B$36="",$B$26="",$B$24=""),"",IF($B$24="Small standard",IF($B$36&gt;SS_MAX,"",ROUND(INDEX(SS_FEES,SUMPRODUCT(--(SS_EDGES&lt;$B$36))+1,3+$B$26)*(1+FUEL),4)),IF($B$24="Large standard",IF($B$36&gt;LS_MAX,"",ROUND(IF($B$36&lt;=OVER3_FROM,INDEX(LS_FEES,SUMPRODUCT(--(LS_EDGES&lt;$B$36))+1,3+$B$26),INDEX(OVER3_BASE,1,3+$B$26)+OVER3_PER4*CEILING(($B$36-OVER3_FROM)/4,1))*(1+FUEL),4)),"")))</f>
        <v>4.6368</v>
      </c>
    </row>
    <row r="39" customFormat="false" ht="15" hidden="false" customHeight="false" outlineLevel="0" collapsed="false">
      <c r="A39" s="2" t="s">
        <v>91</v>
      </c>
      <c r="B39" s="21" t="n">
        <f aca="false">IF(OR(B38="",B31=""),"",ROUND(B31-B38,4))</f>
        <v>0.414</v>
      </c>
      <c r="C39" s="21" t="n">
        <f aca="false">IF(OR(C38="",C31=""),"",ROUND(C31-C38,4))</f>
        <v>0.4244</v>
      </c>
      <c r="F39" s="11" t="s">
        <v>92</v>
      </c>
    </row>
    <row r="40" customFormat="false" ht="15" hidden="false" customHeight="false" outlineLevel="0" collapsed="false">
      <c r="A40" s="2" t="s">
        <v>93</v>
      </c>
      <c r="B40" s="5" t="str">
        <f aca="false">IF($B$24="","Enter price, weight and all three sides",IF($B$36="","No cheaper band below this weight",IF($B$37&gt;MAX_SHAVE,"More than 2 oz over: a redesign, not a shave",IF(B39&lt;MIN_UNIT,"Under 8 cents a unit: leave it","Worth a look"))))</f>
        <v>Worth a look</v>
      </c>
      <c r="C40" s="5" t="str">
        <f aca="false">IF($B$24="","Enter price, weight and all three sides",IF($B$36="","No cheaper band below this weight",IF($B$37&gt;MAX_SHAVE,"More than 2 oz over: a redesign, not a shave",IF(C39&lt;MIN_UNIT,"Under 8 cents a unit: leave it","Worth a look"))))</f>
        <v>Worth a look</v>
      </c>
    </row>
    <row r="41" customFormat="false" ht="15" hidden="false" customHeight="false" outlineLevel="0" collapsed="false">
      <c r="A41" s="2" t="s">
        <v>94</v>
      </c>
      <c r="B41" s="21" t="n">
        <f aca="false">IF(B40="Worth a look",B39,0)</f>
        <v>0.414</v>
      </c>
      <c r="C41" s="21" t="n">
        <f aca="false">IF(C40="Worth a look",C39,0)</f>
        <v>0.4244</v>
      </c>
    </row>
    <row r="43" customFormat="false" ht="15" hidden="false" customHeight="false" outlineLevel="0" collapsed="false">
      <c r="A43" s="9" t="s">
        <v>95</v>
      </c>
      <c r="B43" s="9" t="s">
        <v>85</v>
      </c>
      <c r="C43" s="9" t="s">
        <v>86</v>
      </c>
      <c r="D43" s="9"/>
      <c r="E43" s="9"/>
      <c r="F43" s="9" t="s">
        <v>60</v>
      </c>
    </row>
    <row r="44" customFormat="false" ht="15" hidden="false" customHeight="false" outlineLevel="0" collapsed="false">
      <c r="A44" s="2" t="s">
        <v>96</v>
      </c>
      <c r="B44" s="20" t="n">
        <f aca="false">IF(OR($B$26="",$B$26=1),"",IF($B$26=2,BAND_LO,BAND_HI))</f>
        <v>10</v>
      </c>
    </row>
    <row r="45" customFormat="false" ht="15" hidden="false" customHeight="false" outlineLevel="0" collapsed="false">
      <c r="A45" s="2" t="s">
        <v>97</v>
      </c>
      <c r="B45" s="20" t="n">
        <f aca="false">IF(B44="","",B44-0.01)</f>
        <v>9.99</v>
      </c>
    </row>
    <row r="46" customFormat="false" ht="15" hidden="false" customHeight="false" outlineLevel="0" collapsed="false">
      <c r="A46" s="2" t="s">
        <v>98</v>
      </c>
      <c r="B46" s="21" t="n">
        <f aca="false">IF($B$44="","",IF(OR($B$23="",($B$26-1)="",$B$24=""),"",IF($B$24="Small standard",IF($B$23&gt;SS_MAX,"",ROUND(INDEX(SS_FEES,SUMPRODUCT(--(SS_EDGES&lt;$B$23))+1,0+($B$26-1))*(1+FUEL),4)),IF($B$24="Large standard",IF($B$23&gt;LS_MAX,"",ROUND(IF($B$23&lt;=OVER3_FROM,INDEX(LS_FEES,SUMPRODUCT(--(LS_EDGES&lt;$B$23))+1,0+($B$26-1)),INDEX(OVER3_BASE,1,0+($B$26-1))+OVER3_PER4*CEILING(($B$23-OVER3_FROM)/4,1))*(1+FUEL),4)),""))))</f>
        <v>3.9123</v>
      </c>
      <c r="C46" s="21" t="n">
        <f aca="false">IF($B$44="","",IF(OR($B$23="",($B$26-1)="",$B$24=""),"",IF($B$24="Small standard",IF($B$23&gt;SS_MAX,"",ROUND(INDEX(SS_FEES,SUMPRODUCT(--(SS_EDGES&lt;$B$23))+1,3+($B$26-1))*(1+FUEL),4)),IF($B$24="Large standard",IF($B$23&gt;LS_MAX,"",ROUND(IF($B$23&lt;=OVER3_FROM,INDEX(LS_FEES,SUMPRODUCT(--(LS_EDGES&lt;$B$23))+1,3+($B$26-1)),INDEX(OVER3_BASE,1,3+($B$26-1))+OVER3_PER4*CEILING(($B$23-OVER3_FROM)/4,1))*(1+FUEL),4)),""))))</f>
        <v>4.2125</v>
      </c>
    </row>
    <row r="47" customFormat="false" ht="15" hidden="false" customHeight="false" outlineLevel="0" collapsed="false">
      <c r="A47" s="2" t="s">
        <v>99</v>
      </c>
      <c r="B47" s="21" t="n">
        <f aca="false">IF(OR(B46="",B31=""),"",ROUND(B31-B46,4))</f>
        <v>0.8487</v>
      </c>
      <c r="C47" s="21" t="n">
        <f aca="false">IF(OR(C46="",C31=""),"",ROUND(C31-C46,4))</f>
        <v>0.8487</v>
      </c>
    </row>
    <row r="48" customFormat="false" ht="22.35" hidden="false" customHeight="false" outlineLevel="0" collapsed="false">
      <c r="A48" s="2" t="s">
        <v>100</v>
      </c>
      <c r="B48" s="21" t="n">
        <f aca="false">IF($B$44="","",($B$6-$B$45)*(1-$B$27))</f>
        <v>4.25</v>
      </c>
      <c r="C48" s="21" t="n">
        <f aca="false">IF($B$44="","",($B$6-$B$45)*(1-$B$27))</f>
        <v>4.25</v>
      </c>
      <c r="F48" s="11" t="s">
        <v>101</v>
      </c>
    </row>
    <row r="49" customFormat="false" ht="15" hidden="false" customHeight="false" outlineLevel="0" collapsed="false">
      <c r="A49" s="2" t="s">
        <v>102</v>
      </c>
      <c r="B49" s="21" t="n">
        <f aca="false">IF(OR(B47="",B48=""),"",ROUND(B47-B48,4))</f>
        <v>-3.4013</v>
      </c>
      <c r="C49" s="21" t="n">
        <f aca="false">IF(OR(C47="",C48=""),"",ROUND(C47-C48,4))</f>
        <v>-3.4013</v>
      </c>
    </row>
    <row r="50" customFormat="false" ht="22.35" hidden="false" customHeight="false" outlineLevel="0" collapsed="false">
      <c r="A50" s="2" t="s">
        <v>103</v>
      </c>
      <c r="B50" s="20" t="n">
        <f aca="false">IF(B47="","",ROUND($B$45+B47/(1-$B$27),2))</f>
        <v>10.99</v>
      </c>
      <c r="C50" s="20" t="n">
        <f aca="false">IF(C47="","",ROUND($B$45+C47/(1-$B$27),2))</f>
        <v>10.99</v>
      </c>
      <c r="F50" s="11" t="s">
        <v>104</v>
      </c>
    </row>
    <row r="51" customFormat="false" ht="23.85" hidden="false" customHeight="false" outlineLevel="0" collapsed="false">
      <c r="A51" s="2" t="s">
        <v>93</v>
      </c>
      <c r="B51" s="5" t="str">
        <f aca="false">IF($B$6="","Enter a price",IF($B$44="","Under $10 already: no price edge below",IF(OR(B49="",B49&lt;=MIN_UNIT),"Dropping under the edge costs more than it saves","Worth a look")))</f>
        <v>Dropping under the edge costs more than it saves</v>
      </c>
      <c r="C51" s="5" t="str">
        <f aca="false">IF($B$6="","Enter a price",IF($B$44="","Under $10 already: no price edge below",IF(OR(C49="",C49&lt;=MIN_UNIT),"Dropping under the edge costs more than it saves","Worth a look")))</f>
        <v>Dropping under the edge costs more than it saves</v>
      </c>
    </row>
    <row r="52" customFormat="false" ht="15" hidden="false" customHeight="false" outlineLevel="0" collapsed="false">
      <c r="A52" s="2" t="s">
        <v>94</v>
      </c>
      <c r="B52" s="21" t="n">
        <f aca="false">IF(B51="Worth a look",B49,0)</f>
        <v>0</v>
      </c>
      <c r="C52" s="21" t="n">
        <f aca="false">IF(C51="Worth a look",C49,0)</f>
        <v>0</v>
      </c>
    </row>
    <row r="54" customFormat="false" ht="15" hidden="false" customHeight="false" outlineLevel="0" collapsed="false">
      <c r="A54" s="9" t="s">
        <v>105</v>
      </c>
      <c r="B54" s="9" t="s">
        <v>85</v>
      </c>
      <c r="C54" s="9" t="s">
        <v>86</v>
      </c>
      <c r="D54" s="9"/>
      <c r="E54" s="9"/>
      <c r="F54" s="9" t="s">
        <v>60</v>
      </c>
    </row>
    <row r="55" customFormat="false" ht="15" hidden="false" customHeight="false" outlineLevel="0" collapsed="false">
      <c r="A55" s="2" t="s">
        <v>106</v>
      </c>
      <c r="B55" s="18" t="n">
        <f aca="false">IF($B$18="","",($B$18&gt;SS_L)+($B$19&gt;SS_M)+($B$20&gt;SS_S))</f>
        <v>1</v>
      </c>
    </row>
    <row r="56" customFormat="false" ht="15" hidden="false" customHeight="false" outlineLevel="0" collapsed="false">
      <c r="A56" s="2" t="s">
        <v>107</v>
      </c>
      <c r="B56" s="2" t="str">
        <f aca="false">IF(B55&lt;&gt;1,"",IF($B$18&gt;SS_L,"Longest",IF($B$19&gt;SS_M,"Median","Shortest")))</f>
        <v>Shortest</v>
      </c>
    </row>
    <row r="57" customFormat="false" ht="15" hidden="false" customHeight="false" outlineLevel="0" collapsed="false">
      <c r="A57" s="2" t="s">
        <v>108</v>
      </c>
      <c r="B57" s="23" t="n">
        <f aca="false">IF(B55&lt;&gt;1,"",MAX($B$18/SS_L,$B$19/SS_M,$B$20/SS_S))</f>
        <v>4</v>
      </c>
    </row>
    <row r="58" customFormat="false" ht="15" hidden="false" customHeight="false" outlineLevel="0" collapsed="false">
      <c r="A58" s="2" t="s">
        <v>109</v>
      </c>
      <c r="B58" s="21" t="n">
        <f aca="false">IF(OR($B$24&lt;&gt;"Large standard",$B$23&gt;SS_MAX),"",IF(OR($B$23="",$B$26="","Small standard"=""),"",IF("Small standard"="Small standard",IF($B$23&gt;SS_MAX,"",ROUND(INDEX(SS_FEES,SUMPRODUCT(--(SS_EDGES&lt;$B$23))+1,0+$B$26)*(1+FUEL),4)),IF("Small standard"="Large standard",IF($B$23&gt;LS_MAX,"",ROUND(IF($B$23&lt;=OVER3_FROM,INDEX(LS_FEES,SUMPRODUCT(--(LS_EDGES&lt;$B$23))+1,0+$B$26),INDEX(OVER3_BASE,1,0+$B$26)+OVER3_PER4*CEILING(($B$23-OVER3_FROM)/4,1))*(1+FUEL),4)),""))))</f>
        <v>4.0469</v>
      </c>
      <c r="C58" s="21" t="n">
        <f aca="false">IF(OR($B$24&lt;&gt;"Large standard",$B$23&gt;SS_MAX),"",IF(OR($B$23="",$B$26="","Small standard"=""),"",IF("Small standard"="Small standard",IF($B$23&gt;SS_MAX,"",ROUND(INDEX(SS_FEES,SUMPRODUCT(--(SS_EDGES&lt;$B$23))+1,3+$B$26)*(1+FUEL),4)),IF("Small standard"="Large standard",IF($B$23&gt;LS_MAX,"",ROUND(IF($B$23&lt;=OVER3_FROM,INDEX(LS_FEES,SUMPRODUCT(--(LS_EDGES&lt;$B$23))+1,3+$B$26),INDEX(OVER3_BASE,1,3+$B$26)+OVER3_PER4*CEILING(($B$23-OVER3_FROM)/4,1))*(1+FUEL),4)),""))))</f>
        <v>4.2746</v>
      </c>
    </row>
    <row r="59" customFormat="false" ht="15" hidden="false" customHeight="false" outlineLevel="0" collapsed="false">
      <c r="A59" s="2" t="s">
        <v>110</v>
      </c>
      <c r="B59" s="21" t="n">
        <f aca="false">IF(OR(B58="",B31=""),"",ROUND(B31-B58,4))</f>
        <v>0.7141</v>
      </c>
      <c r="C59" s="21" t="n">
        <f aca="false">IF(OR(C58="",C31=""),"",ROUND(C31-C58,4))</f>
        <v>0.7866</v>
      </c>
    </row>
    <row r="60" customFormat="false" ht="23.85" hidden="false" customHeight="false" outlineLevel="0" collapsed="false">
      <c r="A60" s="2" t="s">
        <v>93</v>
      </c>
      <c r="B60" s="5" t="str">
        <f aca="false">IF($B$24&lt;&gt;"Large standard","Not large standard: no tier edge to step under",IF($B$23&gt;SS_MAX,"Over 16 oz: small standard is out of reach",IF($B$55&lt;&gt;1,"More than one side over: not a trim",IF($B$57&gt;MAX_ENV,"That side is more than 35% over: not a trim",IF(B59&lt;MIN_UNIT,"Under 8 cents a unit: leave it","Worth a look")))))</f>
        <v>That side is more than 35% over: not a trim</v>
      </c>
      <c r="C60" s="5" t="str">
        <f aca="false">IF($B$24&lt;&gt;"Large standard","Not large standard: no tier edge to step under",IF($B$23&gt;SS_MAX,"Over 16 oz: small standard is out of reach",IF($B$55&lt;&gt;1,"More than one side over: not a trim",IF($B$57&gt;MAX_ENV,"That side is more than 35% over: not a trim",IF(C59&lt;MIN_UNIT,"Under 8 cents a unit: leave it","Worth a look")))))</f>
        <v>That side is more than 35% over: not a trim</v>
      </c>
    </row>
    <row r="61" customFormat="false" ht="15" hidden="false" customHeight="false" outlineLevel="0" collapsed="false">
      <c r="A61" s="2" t="s">
        <v>94</v>
      </c>
      <c r="B61" s="21" t="n">
        <f aca="false">IF(B60="Worth a look",B59,0)</f>
        <v>0</v>
      </c>
      <c r="C61" s="21" t="n">
        <f aca="false">IF(C60="Worth a look",C59,0)</f>
        <v>0</v>
      </c>
    </row>
    <row r="63" customFormat="false" ht="15" hidden="false" customHeight="false" outlineLevel="0" collapsed="false">
      <c r="A63" s="9" t="s">
        <v>111</v>
      </c>
      <c r="B63" s="9" t="s">
        <v>85</v>
      </c>
      <c r="C63" s="9" t="s">
        <v>86</v>
      </c>
      <c r="D63" s="9"/>
      <c r="E63" s="9"/>
      <c r="F63" s="9" t="s">
        <v>60</v>
      </c>
    </row>
    <row r="64" customFormat="false" ht="15" hidden="false" customHeight="false" outlineLevel="0" collapsed="false">
      <c r="A64" s="2" t="s">
        <v>112</v>
      </c>
      <c r="B64" s="23" t="str">
        <f aca="false">IF(OR($B$22="",$B$8=""),"",$B$22/$B$8)</f>
        <v/>
      </c>
    </row>
    <row r="65" customFormat="false" ht="15" hidden="false" customHeight="false" outlineLevel="0" collapsed="false">
      <c r="A65" s="2" t="s">
        <v>113</v>
      </c>
      <c r="B65" s="21" t="str">
        <f aca="false">IF($B$64="","",IF(OR($B$8="",$B$26="",$B$24=""),"",IF($B$24="Small standard",IF($B$8&gt;SS_MAX,"",ROUND(INDEX(SS_FEES,SUMPRODUCT(--(SS_EDGES&lt;$B$8))+1,0+$B$26)*(1+FUEL),4)),IF($B$24="Large standard",IF($B$8&gt;LS_MAX,"",ROUND(IF($B$8&lt;=OVER3_FROM,INDEX(LS_FEES,SUMPRODUCT(--(LS_EDGES&lt;$B$8))+1,0+$B$26),INDEX(OVER3_BASE,1,0+$B$26)+OVER3_PER4*CEILING(($B$8-OVER3_FROM)/4,1))*(1+FUEL),4)),""))))</f>
        <v/>
      </c>
      <c r="C65" s="21" t="str">
        <f aca="false">IF($B$64="","",IF(OR($B$8="",$B$26="",$B$24=""),"",IF($B$24="Small standard",IF($B$8&gt;SS_MAX,"",ROUND(INDEX(SS_FEES,SUMPRODUCT(--(SS_EDGES&lt;$B$8))+1,3+$B$26)*(1+FUEL),4)),IF($B$24="Large standard",IF($B$8&gt;LS_MAX,"",ROUND(IF($B$8&lt;=OVER3_FROM,INDEX(LS_FEES,SUMPRODUCT(--(LS_EDGES&lt;$B$8))+1,3+$B$26),INDEX(OVER3_BASE,1,3+$B$26)+OVER3_PER4*CEILING(($B$8-OVER3_FROM)/4,1))*(1+FUEL),4)),""))))</f>
        <v/>
      </c>
    </row>
    <row r="66" customFormat="false" ht="15" hidden="false" customHeight="false" outlineLevel="0" collapsed="false">
      <c r="A66" s="2" t="s">
        <v>110</v>
      </c>
      <c r="B66" s="21" t="str">
        <f aca="false">IF(OR(B65="",B31=""),"",ROUND(B31-B65,4))</f>
        <v/>
      </c>
      <c r="C66" s="21" t="str">
        <f aca="false">IF(OR(C65="",C31=""),"",ROUND(C31-C65,4))</f>
        <v/>
      </c>
    </row>
    <row r="67" customFormat="false" ht="23.85" hidden="false" customHeight="false" outlineLevel="0" collapsed="false">
      <c r="A67" s="2" t="s">
        <v>93</v>
      </c>
      <c r="B67" s="5" t="str">
        <f aca="false">IF($B$22="","Under a cubic foot: billed on real weight",IF($B$64&lt;MIN_DIM_RATIO,"The box is within 30% of the real weight: leave it",IF(B66&lt;MIN_UNIT,"Under 8 cents a unit: leave it","Worth a look")))</f>
        <v>Under a cubic foot: billed on real weight</v>
      </c>
      <c r="C67" s="5" t="str">
        <f aca="false">IF($B$22="","Under a cubic foot: billed on real weight",IF($B$64&lt;MIN_DIM_RATIO,"The box is within 30% of the real weight: leave it",IF(C66&lt;MIN_UNIT,"Under 8 cents a unit: leave it","Worth a look")))</f>
        <v>Under a cubic foot: billed on real weight</v>
      </c>
    </row>
    <row r="68" customFormat="false" ht="15" hidden="false" customHeight="false" outlineLevel="0" collapsed="false">
      <c r="A68" s="2" t="s">
        <v>94</v>
      </c>
      <c r="B68" s="21" t="n">
        <f aca="false">IF(B67="Worth a look",B66,0)</f>
        <v>0</v>
      </c>
      <c r="C68" s="21" t="n">
        <f aca="false">IF(C67="Worth a look",C66,0)</f>
        <v>0</v>
      </c>
    </row>
    <row r="70" customFormat="false" ht="15" hidden="false" customHeight="false" outlineLevel="0" collapsed="false">
      <c r="A70" s="9" t="s">
        <v>114</v>
      </c>
      <c r="B70" s="9" t="s">
        <v>35</v>
      </c>
      <c r="C70" s="9"/>
      <c r="D70" s="9"/>
      <c r="E70" s="9"/>
      <c r="F70" s="9" t="s">
        <v>60</v>
      </c>
    </row>
    <row r="71" customFormat="false" ht="15" hidden="false" customHeight="false" outlineLevel="0" collapsed="false">
      <c r="A71" s="2" t="s">
        <v>115</v>
      </c>
      <c r="B71" s="16" t="n">
        <f aca="false">IF($B$7="",UC_DEFAULT,IFERROR(INDEX(CAT_SCALE,MATCH($B$7,CATS,0)),UC_DEFAULT))</f>
        <v>1</v>
      </c>
    </row>
    <row r="72" customFormat="false" ht="15" hidden="false" customHeight="false" outlineLevel="0" collapsed="false">
      <c r="A72" s="2" t="s">
        <v>116</v>
      </c>
      <c r="B72" s="24" t="n">
        <f aca="false">IF(OR($B$12="",$B$12&lt;1),"",ROUND(IFERROR(INDEX(CAT_SCALE,MATCH($B$7,CATS,0)),UC_DEFAULT)*IF($B$12&gt;=UC_KNEE,10^(UC_A-UC_B*LOG10($B$12)),10^(UC_A-UC_B*LOG10(UC_KNEE))*(UC_KNEE/$B$12)^UC_HEXP),1))</f>
        <v>927.5</v>
      </c>
      <c r="F72" s="11" t="s">
        <v>117</v>
      </c>
    </row>
    <row r="73" customFormat="false" ht="15" hidden="false" customHeight="false" outlineLevel="0" collapsed="false">
      <c r="A73" s="2" t="s">
        <v>118</v>
      </c>
      <c r="B73" s="24" t="n">
        <f aca="false">IF($B$13&lt;&gt;"",$B$13,B72)</f>
        <v>927.5</v>
      </c>
    </row>
    <row r="74" customFormat="false" ht="22.35" hidden="false" customHeight="false" outlineLevel="0" collapsed="false">
      <c r="A74" s="2" t="s">
        <v>119</v>
      </c>
      <c r="B74" s="24" t="n">
        <f aca="false">IF(B73="","",B73*IF($B$13&lt;&gt;"",1,U_LOW))</f>
        <v>463.75</v>
      </c>
      <c r="F74" s="11" t="s">
        <v>120</v>
      </c>
    </row>
    <row r="75" customFormat="false" ht="15" hidden="false" customHeight="false" outlineLevel="0" collapsed="false">
      <c r="A75" s="2" t="s">
        <v>121</v>
      </c>
      <c r="B75" s="24" t="n">
        <f aca="false">IF(B73="","",B73*IF($B$13&lt;&gt;"",1,U_HIGH))</f>
        <v>1391.25</v>
      </c>
    </row>
    <row r="77" customFormat="false" ht="15" hidden="false" customHeight="false" outlineLevel="0" collapsed="false">
      <c r="A77" s="9" t="s">
        <v>122</v>
      </c>
      <c r="B77" s="9" t="s">
        <v>123</v>
      </c>
      <c r="C77" s="9" t="s">
        <v>124</v>
      </c>
      <c r="D77" s="9" t="s">
        <v>125</v>
      </c>
      <c r="E77" s="9" t="s">
        <v>126</v>
      </c>
      <c r="F77" s="9" t="s">
        <v>60</v>
      </c>
    </row>
    <row r="78" customFormat="false" ht="22.35" hidden="false" customHeight="false" outlineLevel="0" collapsed="false">
      <c r="A78" s="2" t="s">
        <v>127</v>
      </c>
      <c r="B78" s="21" t="n">
        <f aca="false">MAX(B79:B82)</f>
        <v>0.414</v>
      </c>
      <c r="C78" s="21" t="n">
        <f aca="false">INDEX(C79:C82,MATCH(B78,B79:B82,0))</f>
        <v>0.4244</v>
      </c>
      <c r="D78" s="25" t="n">
        <f aca="false">IF($B$74="","",ROUND($B$74*((12-PEAK_MONTHS)*B78+PEAK_MONTHS*C78),0))</f>
        <v>2318</v>
      </c>
      <c r="E78" s="25" t="n">
        <f aca="false">IF($B$75="","",ROUND($B$75*((12-PEAK_MONTHS)*B78+PEAK_MONTHS*C78),0))</f>
        <v>6955</v>
      </c>
      <c r="F78" s="11" t="s">
        <v>128</v>
      </c>
    </row>
    <row r="79" customFormat="false" ht="15" hidden="false" customHeight="false" outlineLevel="0" collapsed="false">
      <c r="A79" s="2" t="s">
        <v>129</v>
      </c>
      <c r="B79" s="21" t="n">
        <f aca="false">B41</f>
        <v>0.414</v>
      </c>
      <c r="C79" s="21" t="n">
        <f aca="false">C41</f>
        <v>0.4244</v>
      </c>
      <c r="D79" s="25" t="n">
        <f aca="false">IF($B$74="","",ROUND($B$74*((12-PEAK_MONTHS)*B79+PEAK_MONTHS*C79),0))</f>
        <v>2318</v>
      </c>
      <c r="E79" s="25" t="n">
        <f aca="false">IF($B$75="","",ROUND($B$75*((12-PEAK_MONTHS)*B79+PEAK_MONTHS*C79),0))</f>
        <v>6955</v>
      </c>
      <c r="F79" s="11" t="s">
        <v>130</v>
      </c>
    </row>
    <row r="80" customFormat="false" ht="15" hidden="false" customHeight="false" outlineLevel="0" collapsed="false">
      <c r="A80" s="2" t="s">
        <v>131</v>
      </c>
      <c r="B80" s="21" t="n">
        <f aca="false">B52</f>
        <v>0</v>
      </c>
      <c r="C80" s="21" t="n">
        <f aca="false">C52</f>
        <v>0</v>
      </c>
      <c r="D80" s="25" t="n">
        <f aca="false">IF($B$74="","",ROUND($B$74*((12-PEAK_MONTHS)*B80+PEAK_MONTHS*C80),0))</f>
        <v>0</v>
      </c>
      <c r="E80" s="25" t="n">
        <f aca="false">IF($B$75="","",ROUND($B$75*((12-PEAK_MONTHS)*B80+PEAK_MONTHS*C80),0))</f>
        <v>0</v>
      </c>
    </row>
    <row r="81" customFormat="false" ht="15" hidden="false" customHeight="false" outlineLevel="0" collapsed="false">
      <c r="A81" s="2" t="s">
        <v>69</v>
      </c>
      <c r="B81" s="21" t="n">
        <f aca="false">B61</f>
        <v>0</v>
      </c>
      <c r="C81" s="21" t="n">
        <f aca="false">C61</f>
        <v>0</v>
      </c>
      <c r="D81" s="25" t="n">
        <f aca="false">IF($B$74="","",ROUND($B$74*((12-PEAK_MONTHS)*B81+PEAK_MONTHS*C81),0))</f>
        <v>0</v>
      </c>
      <c r="E81" s="25" t="n">
        <f aca="false">IF($B$75="","",ROUND($B$75*((12-PEAK_MONTHS)*B81+PEAK_MONTHS*C81),0))</f>
        <v>0</v>
      </c>
    </row>
    <row r="82" customFormat="false" ht="15" hidden="false" customHeight="false" outlineLevel="0" collapsed="false">
      <c r="A82" s="2" t="s">
        <v>132</v>
      </c>
      <c r="B82" s="21" t="n">
        <f aca="false">B68</f>
        <v>0</v>
      </c>
      <c r="C82" s="21" t="n">
        <f aca="false">C68</f>
        <v>0</v>
      </c>
      <c r="D82" s="25" t="n">
        <f aca="false">IF($B$74="","",ROUND($B$74*((12-PEAK_MONTHS)*B82+PEAK_MONTHS*C82),0))</f>
        <v>0</v>
      </c>
      <c r="E82" s="25" t="n">
        <f aca="false">IF($B$75="","",ROUND($B$75*((12-PEAK_MONTHS)*B82+PEAK_MONTHS*C82),0))</f>
        <v>0</v>
      </c>
    </row>
    <row r="84" customFormat="false" ht="15" hidden="false" customHeight="false" outlineLevel="0" collapsed="false">
      <c r="A84" s="9" t="s">
        <v>133</v>
      </c>
      <c r="B84" s="9" t="s">
        <v>85</v>
      </c>
      <c r="C84" s="9" t="s">
        <v>86</v>
      </c>
      <c r="D84" s="9"/>
      <c r="E84" s="9"/>
      <c r="F84" s="9" t="s">
        <v>60</v>
      </c>
    </row>
    <row r="85" customFormat="false" ht="15" hidden="false" customHeight="false" outlineLevel="0" collapsed="false">
      <c r="A85" s="2" t="s">
        <v>134</v>
      </c>
      <c r="B85" s="20" t="n">
        <f aca="false">IF($B$14&lt;&gt;"",$B$14,IF($B$6="","",ROUND($B$6*LANDED_SHARE,2)))</f>
        <v>3.75</v>
      </c>
      <c r="D85" s="8" t="str">
        <f aca="false">IF($B$14&lt;&gt;"","yours","assumed: 25% of price")</f>
        <v>assumed: 25% of price</v>
      </c>
    </row>
    <row r="86" customFormat="false" ht="15" hidden="false" customHeight="false" outlineLevel="0" collapsed="false">
      <c r="A86" s="2" t="s">
        <v>135</v>
      </c>
      <c r="B86" s="20" t="n">
        <f aca="false">IF(OR(B32="",$B$85=""),"",ROUND(B32-$B$85,2))</f>
        <v>4.23</v>
      </c>
      <c r="C86" s="20" t="n">
        <f aca="false">IF(OR(C32="",$B$85=""),"",ROUND(C32-$B$85,2))</f>
        <v>3.93</v>
      </c>
    </row>
    <row r="87" customFormat="false" ht="22.35" hidden="false" customHeight="false" outlineLevel="0" collapsed="false">
      <c r="A87" s="2" t="s">
        <v>136</v>
      </c>
      <c r="B87" s="19" t="n">
        <f aca="false">IF(B86="","",B86/$B$6)</f>
        <v>0.282188125416945</v>
      </c>
      <c r="C87" s="19" t="n">
        <f aca="false">IF(C86="","",C86/$B$6)</f>
        <v>0.262174783188793</v>
      </c>
      <c r="F87" s="11" t="s">
        <v>137</v>
      </c>
    </row>
    <row r="88" customFormat="false" ht="15" hidden="false" customHeight="false" outlineLevel="0" collapsed="false">
      <c r="A88" s="2" t="s">
        <v>138</v>
      </c>
      <c r="B88" s="20" t="n">
        <f aca="false">IF(OR(B31="",$B$85=""),"",ROUND(($B$85+B31)/(1-$B$27),2))</f>
        <v>10.01</v>
      </c>
      <c r="C88" s="20" t="n">
        <f aca="false">IF(OR(C31="",$B$85=""),"",ROUND(($B$85+C31)/(1-$B$27),2))</f>
        <v>10.37</v>
      </c>
    </row>
    <row r="90" customFormat="false" ht="15" hidden="false" customHeight="false" outlineLevel="0" collapsed="false">
      <c r="A90" s="9" t="s">
        <v>139</v>
      </c>
      <c r="B90" s="9" t="s">
        <v>35</v>
      </c>
      <c r="C90" s="9"/>
      <c r="D90" s="9"/>
      <c r="E90" s="9"/>
      <c r="F90" s="9" t="s">
        <v>60</v>
      </c>
    </row>
    <row r="91" customFormat="false" ht="15" hidden="false" customHeight="false" outlineLevel="0" collapsed="false">
      <c r="A91" s="2" t="s">
        <v>140</v>
      </c>
      <c r="B91" s="10" t="s">
        <v>129</v>
      </c>
    </row>
    <row r="92" customFormat="false" ht="15" hidden="false" customHeight="false" outlineLevel="0" collapsed="false">
      <c r="A92" s="2" t="s">
        <v>141</v>
      </c>
      <c r="B92" s="26" t="n">
        <v>1500</v>
      </c>
      <c r="F92" s="11" t="s">
        <v>142</v>
      </c>
    </row>
    <row r="93" customFormat="false" ht="15" hidden="false" customHeight="false" outlineLevel="0" collapsed="false">
      <c r="A93" s="2" t="s">
        <v>143</v>
      </c>
      <c r="B93" s="25" t="n">
        <f aca="false">INDEX(D78:D82,MATCH($B$91,EDGE_NAMES,0))</f>
        <v>2318</v>
      </c>
      <c r="C93" s="25" t="n">
        <f aca="false">INDEX(E78:E82,MATCH($B$91,EDGE_NAMES,0))</f>
        <v>6955</v>
      </c>
    </row>
    <row r="94" customFormat="false" ht="15" hidden="false" customHeight="false" outlineLevel="0" collapsed="false">
      <c r="A94" s="2" t="s">
        <v>144</v>
      </c>
      <c r="B94" s="27" t="n">
        <f aca="false">IF(OR($B$92="",N(B93)=0),"",ROUND($B$92/(B93/12),1))</f>
        <v>7.8</v>
      </c>
      <c r="C94" s="27" t="n">
        <f aca="false">IF(OR($B$92="",N(C93)=0),"",ROUND($B$92/(C93/12),1))</f>
        <v>2.6</v>
      </c>
      <c r="F94" s="11" t="s">
        <v>145</v>
      </c>
    </row>
    <row r="95" customFormat="false" ht="15" hidden="false" customHeight="false" outlineLevel="0" collapsed="false">
      <c r="A95" s="2" t="s">
        <v>93</v>
      </c>
      <c r="B95" s="2" t="str">
        <f aca="false">IF($B$92="","Type what the change costs",IF(N(C93)=0,"This edge is worth nothing here: leave it",IF(B94&lt;=12,"Pays back inside a year even at the low end",IF(C94&lt;=12,"Pays back inside a year only if volume is at the high end","More than a year even at the high end: probably leave it"))))</f>
        <v>Pays back inside a year even at the low end</v>
      </c>
    </row>
  </sheetData>
  <dataValidations count="2">
    <dataValidation allowBlank="true" errorStyle="stop" operator="between" showDropDown="false" showErrorMessage="false" showInputMessage="false" sqref="B7" type="list">
      <formula1>CATS</formula1>
      <formula2>0</formula2>
    </dataValidation>
    <dataValidation allowBlank="false" errorStyle="stop" operator="between" showDropDown="false" showErrorMessage="false" showInputMessage="false" sqref="B91" type="list">
      <formula1>EDGE_NAMES</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00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4" topLeftCell="A35" activePane="bottomLeft" state="frozen"/>
      <selection pane="topLeft" activeCell="A1" activeCellId="0" sqref="A1"/>
      <selection pane="bottomLeft" activeCell="A1" activeCellId="0" sqref="A1"/>
    </sheetView>
  </sheetViews>
  <sheetFormatPr defaultColWidth="8.59765625" defaultRowHeight="15" customHeight="false" zeroHeight="false" outlineLevelRow="0" outlineLevelCol="0"/>
  <cols>
    <col collapsed="false" customWidth="true" hidden="false" outlineLevel="0" max="1" min="1" style="0" width="44"/>
    <col collapsed="false" customWidth="true" hidden="false" outlineLevel="0" max="3" min="2" style="0" width="16"/>
    <col collapsed="false" customWidth="true" hidden="false" outlineLevel="0" max="6" min="4" style="0" width="14"/>
    <col collapsed="false" customWidth="true" hidden="false" outlineLevel="0" max="7" min="7" style="0" width="16"/>
    <col collapsed="false" customWidth="true" hidden="false" outlineLevel="0" max="8" min="8" style="0" width="18"/>
    <col collapsed="false" customWidth="true" hidden="false" outlineLevel="0" max="9" min="9" style="0" width="4"/>
    <col collapsed="false" customWidth="true" hidden="false" outlineLevel="0" max="10" min="10" style="0" width="34"/>
    <col collapsed="false" customWidth="true" hidden="false" outlineLevel="0" max="11" min="11" style="0" width="16"/>
  </cols>
  <sheetData>
    <row r="1" customFormat="false" ht="19.7" hidden="false" customHeight="false" outlineLevel="0" collapsed="false">
      <c r="A1" s="1" t="s">
        <v>146</v>
      </c>
    </row>
    <row r="2" customFormat="false" ht="15" hidden="false" customHeight="false" outlineLevel="0" collapsed="false">
      <c r="A2" s="8" t="s">
        <v>147</v>
      </c>
    </row>
    <row r="3" customFormat="false" ht="15" hidden="false" customHeight="false" outlineLevel="0" collapsed="false">
      <c r="A3" s="8" t="s">
        <v>148</v>
      </c>
    </row>
    <row r="4" customFormat="false" ht="15" hidden="false" customHeight="false" outlineLevel="0" collapsed="false">
      <c r="A4" s="9" t="s">
        <v>149</v>
      </c>
      <c r="B4" s="9" t="s">
        <v>85</v>
      </c>
      <c r="C4" s="9" t="s">
        <v>86</v>
      </c>
      <c r="D4" s="9"/>
      <c r="E4" s="9"/>
      <c r="F4" s="9"/>
      <c r="G4" s="9"/>
      <c r="H4" s="9"/>
      <c r="I4" s="9"/>
      <c r="J4" s="9" t="s">
        <v>150</v>
      </c>
      <c r="K4" s="9" t="s">
        <v>35</v>
      </c>
    </row>
    <row r="5" customFormat="false" ht="15" hidden="false" customHeight="false" outlineLevel="0" collapsed="false">
      <c r="A5" s="2" t="s">
        <v>151</v>
      </c>
      <c r="B5" s="10" t="s">
        <v>152</v>
      </c>
      <c r="J5" s="2" t="s">
        <v>153</v>
      </c>
      <c r="K5" s="28" t="n">
        <f aca="false">COUNT(G35:G10034)</f>
        <v>10000</v>
      </c>
    </row>
    <row r="6" customFormat="false" ht="15" hidden="false" customHeight="false" outlineLevel="0" collapsed="false">
      <c r="A6" s="2" t="s">
        <v>154</v>
      </c>
      <c r="B6" s="29" t="n">
        <v>46296</v>
      </c>
      <c r="J6" s="2" t="s">
        <v>155</v>
      </c>
      <c r="K6" s="30" t="n">
        <f aca="false">IF(COUNT(H35:H10034)=0,"",PERCENTILE(H35:H10034,0.1))</f>
        <v>2711.83893600895</v>
      </c>
    </row>
    <row r="7" customFormat="false" ht="15" hidden="false" customHeight="false" outlineLevel="0" collapsed="false">
      <c r="A7" s="2" t="s">
        <v>40</v>
      </c>
      <c r="B7" s="31" t="n">
        <f aca="false">'One listing'!B6</f>
        <v>14.99</v>
      </c>
      <c r="J7" s="2" t="s">
        <v>156</v>
      </c>
      <c r="K7" s="30" t="n">
        <f aca="false">IF(COUNT(H35:H10034)=0,"",PERCENTILE(H35:H10034,0.5))</f>
        <v>4615.59948059302</v>
      </c>
    </row>
    <row r="8" customFormat="false" ht="15" hidden="false" customHeight="false" outlineLevel="0" collapsed="false">
      <c r="A8" s="2" t="s">
        <v>75</v>
      </c>
      <c r="B8" s="31" t="n">
        <f aca="false">'One listing'!B28</f>
        <v>2.25</v>
      </c>
      <c r="J8" s="2" t="s">
        <v>157</v>
      </c>
      <c r="K8" s="30" t="n">
        <f aca="false">IF(COUNT(H35:H10034)=0,"",PERCENTILE(H35:H10034,0.9))</f>
        <v>7938.74794362131</v>
      </c>
    </row>
    <row r="9" customFormat="false" ht="15" hidden="false" customHeight="false" outlineLevel="0" collapsed="false">
      <c r="A9" s="2" t="s">
        <v>158</v>
      </c>
      <c r="B9" s="32" t="n">
        <f aca="false">'One listing'!B31</f>
        <v>4.761</v>
      </c>
      <c r="C9" s="32" t="n">
        <f aca="false">'One listing'!C31</f>
        <v>5.0612</v>
      </c>
    </row>
    <row r="10" customFormat="false" ht="15" hidden="false" customHeight="false" outlineLevel="0" collapsed="false">
      <c r="A10" s="2" t="s">
        <v>159</v>
      </c>
      <c r="B10" s="31" t="n">
        <f aca="false">'One listing'!B85</f>
        <v>3.75</v>
      </c>
      <c r="J10" s="2" t="s">
        <v>160</v>
      </c>
      <c r="K10" s="30" t="n">
        <f aca="false">IF(COUNT(G35:G10034)=0,"",PERCENTILE(G35:G10034,0.1))</f>
        <v>2227.81158290648</v>
      </c>
    </row>
    <row r="11" customFormat="false" ht="15" hidden="false" customHeight="false" outlineLevel="0" collapsed="false">
      <c r="A11" s="2" t="s">
        <v>161</v>
      </c>
      <c r="B11" s="33" t="n">
        <f aca="false">'One listing'!B73</f>
        <v>927.5</v>
      </c>
      <c r="J11" s="2" t="s">
        <v>162</v>
      </c>
      <c r="K11" s="30" t="n">
        <f aca="false">IF(COUNT(G35:G10034)=0,"",PERCENTILE(G35:G10034,0.5))</f>
        <v>3833.78517399419</v>
      </c>
    </row>
    <row r="12" customFormat="false" ht="15" hidden="false" customHeight="false" outlineLevel="0" collapsed="false">
      <c r="A12" s="2" t="s">
        <v>163</v>
      </c>
      <c r="B12" s="34" t="n">
        <f aca="false">SIGMA</f>
        <v>0.421366067209693</v>
      </c>
      <c r="J12" s="2" t="s">
        <v>164</v>
      </c>
      <c r="K12" s="30" t="n">
        <f aca="false">IF(COUNT(G35:G10034)=0,"",PERCENTILE(G35:G10034,0.9))</f>
        <v>6654.92873827395</v>
      </c>
    </row>
    <row r="13" customFormat="false" ht="15" hidden="false" customHeight="false" outlineLevel="0" collapsed="false">
      <c r="A13" s="2" t="s">
        <v>165</v>
      </c>
      <c r="B13" s="32" t="n">
        <f aca="false">INDEX('One listing'!B78:B82,MATCH($B$5,EDGE_NAMES,0))</f>
        <v>0.414</v>
      </c>
      <c r="C13" s="32" t="n">
        <f aca="false">INDEX('One listing'!C78:C82,MATCH($B$5,EDGE_NAMES,0))</f>
        <v>0.4244</v>
      </c>
      <c r="J13" s="2" t="s">
        <v>166</v>
      </c>
      <c r="K13" s="35" t="n">
        <f aca="false">IF(COUNT(G35:G10034)=0,"",COUNTIF(G35:G10034,"&lt;0")/COUNT(G35:G10034))</f>
        <v>0</v>
      </c>
    </row>
    <row r="14" customFormat="false" ht="22.35" hidden="false" customHeight="false" outlineLevel="0" collapsed="false">
      <c r="A14" s="2" t="s">
        <v>167</v>
      </c>
      <c r="B14" s="15" t="n">
        <v>0.1</v>
      </c>
      <c r="J14" s="11" t="s">
        <v>168</v>
      </c>
    </row>
    <row r="16" customFormat="false" ht="23.85" hidden="false" customHeight="false" outlineLevel="0" collapsed="false">
      <c r="A16" s="9" t="s">
        <v>169</v>
      </c>
      <c r="B16" s="9" t="s">
        <v>170</v>
      </c>
      <c r="C16" s="9" t="s">
        <v>171</v>
      </c>
      <c r="D16" s="9" t="s">
        <v>172</v>
      </c>
      <c r="E16" s="9" t="s">
        <v>173</v>
      </c>
      <c r="F16" s="9" t="s">
        <v>174</v>
      </c>
    </row>
    <row r="17" customFormat="false" ht="15" hidden="false" customHeight="false" outlineLevel="0" collapsed="false">
      <c r="A17" s="36" t="n">
        <f aca="false">DATE(YEAR($B$6),MONTH($B$6)+0,1)</f>
        <v>46296</v>
      </c>
      <c r="B17" s="18" t="n">
        <f aca="false">DATE(YEAR($B$6),MONTH($B$6)+1,1)-A17</f>
        <v>31</v>
      </c>
      <c r="C17" s="18" t="n">
        <f aca="false">MAX(0,MIN(A17+B17,PEAK_TO+1)-MAX(A17,PEAK_FROM))</f>
        <v>17</v>
      </c>
      <c r="D17" s="19" t="n">
        <f aca="false">C17/B17</f>
        <v>0.548387096774194</v>
      </c>
      <c r="E17" s="21" t="n">
        <f aca="false">IF($B$9="","",$B$9*(1-D17)+$C$9*D17)</f>
        <v>4.92562580645161</v>
      </c>
      <c r="F17" s="21" t="n">
        <f aca="false">IF($B$13="","",$B$13*(1-D17)+$C$13*D17)</f>
        <v>0.419703225806452</v>
      </c>
    </row>
    <row r="18" customFormat="false" ht="15" hidden="false" customHeight="false" outlineLevel="0" collapsed="false">
      <c r="A18" s="36" t="n">
        <f aca="false">DATE(YEAR($B$6),MONTH($B$6)+1,1)</f>
        <v>46327</v>
      </c>
      <c r="B18" s="18" t="n">
        <f aca="false">DATE(YEAR($B$6),MONTH($B$6)+2,1)-A18</f>
        <v>30</v>
      </c>
      <c r="C18" s="18" t="n">
        <f aca="false">MAX(0,MIN(A18+B18,PEAK_TO+1)-MAX(A18,PEAK_FROM))</f>
        <v>30</v>
      </c>
      <c r="D18" s="19" t="n">
        <f aca="false">C18/B18</f>
        <v>1</v>
      </c>
      <c r="E18" s="21" t="n">
        <f aca="false">IF($B$9="","",$B$9*(1-D18)+$C$9*D18)</f>
        <v>5.0612</v>
      </c>
      <c r="F18" s="21" t="n">
        <f aca="false">IF($B$13="","",$B$13*(1-D18)+$C$13*D18)</f>
        <v>0.4244</v>
      </c>
    </row>
    <row r="19" customFormat="false" ht="15" hidden="false" customHeight="false" outlineLevel="0" collapsed="false">
      <c r="A19" s="36" t="n">
        <f aca="false">DATE(YEAR($B$6),MONTH($B$6)+2,1)</f>
        <v>46357</v>
      </c>
      <c r="B19" s="18" t="n">
        <f aca="false">DATE(YEAR($B$6),MONTH($B$6)+3,1)-A19</f>
        <v>31</v>
      </c>
      <c r="C19" s="18" t="n">
        <f aca="false">MAX(0,MIN(A19+B19,PEAK_TO+1)-MAX(A19,PEAK_FROM))</f>
        <v>31</v>
      </c>
      <c r="D19" s="19" t="n">
        <f aca="false">C19/B19</f>
        <v>1</v>
      </c>
      <c r="E19" s="21" t="n">
        <f aca="false">IF($B$9="","",$B$9*(1-D19)+$C$9*D19)</f>
        <v>5.0612</v>
      </c>
      <c r="F19" s="21" t="n">
        <f aca="false">IF($B$13="","",$B$13*(1-D19)+$C$13*D19)</f>
        <v>0.4244</v>
      </c>
    </row>
    <row r="20" customFormat="false" ht="15" hidden="false" customHeight="false" outlineLevel="0" collapsed="false">
      <c r="A20" s="36" t="n">
        <f aca="false">DATE(YEAR($B$6),MONTH($B$6)+3,1)</f>
        <v>46388</v>
      </c>
      <c r="B20" s="18" t="n">
        <f aca="false">DATE(YEAR($B$6),MONTH($B$6)+4,1)-A20</f>
        <v>31</v>
      </c>
      <c r="C20" s="18" t="n">
        <f aca="false">MAX(0,MIN(A20+B20,PEAK_TO+1)-MAX(A20,PEAK_FROM))</f>
        <v>14</v>
      </c>
      <c r="D20" s="19" t="n">
        <f aca="false">C20/B20</f>
        <v>0.451612903225806</v>
      </c>
      <c r="E20" s="21" t="n">
        <f aca="false">IF($B$9="","",$B$9*(1-D20)+$C$9*D20)</f>
        <v>4.89657419354839</v>
      </c>
      <c r="F20" s="21" t="n">
        <f aca="false">IF($B$13="","",$B$13*(1-D20)+$C$13*D20)</f>
        <v>0.418696774193548</v>
      </c>
    </row>
    <row r="21" customFormat="false" ht="15" hidden="false" customHeight="false" outlineLevel="0" collapsed="false">
      <c r="A21" s="36" t="n">
        <f aca="false">DATE(YEAR($B$6),MONTH($B$6)+4,1)</f>
        <v>46419</v>
      </c>
      <c r="B21" s="18" t="n">
        <f aca="false">DATE(YEAR($B$6),MONTH($B$6)+5,1)-A21</f>
        <v>28</v>
      </c>
      <c r="C21" s="18" t="n">
        <f aca="false">MAX(0,MIN(A21+B21,PEAK_TO+1)-MAX(A21,PEAK_FROM))</f>
        <v>0</v>
      </c>
      <c r="D21" s="19" t="n">
        <f aca="false">C21/B21</f>
        <v>0</v>
      </c>
      <c r="E21" s="21" t="n">
        <f aca="false">IF($B$9="","",$B$9*(1-D21)+$C$9*D21)</f>
        <v>4.761</v>
      </c>
      <c r="F21" s="21" t="n">
        <f aca="false">IF($B$13="","",$B$13*(1-D21)+$C$13*D21)</f>
        <v>0.414</v>
      </c>
    </row>
    <row r="22" customFormat="false" ht="15" hidden="false" customHeight="false" outlineLevel="0" collapsed="false">
      <c r="A22" s="36" t="n">
        <f aca="false">DATE(YEAR($B$6),MONTH($B$6)+5,1)</f>
        <v>46447</v>
      </c>
      <c r="B22" s="18" t="n">
        <f aca="false">DATE(YEAR($B$6),MONTH($B$6)+6,1)-A22</f>
        <v>31</v>
      </c>
      <c r="C22" s="18" t="n">
        <f aca="false">MAX(0,MIN(A22+B22,PEAK_TO+1)-MAX(A22,PEAK_FROM))</f>
        <v>0</v>
      </c>
      <c r="D22" s="19" t="n">
        <f aca="false">C22/B22</f>
        <v>0</v>
      </c>
      <c r="E22" s="21" t="n">
        <f aca="false">IF($B$9="","",$B$9*(1-D22)+$C$9*D22)</f>
        <v>4.761</v>
      </c>
      <c r="F22" s="21" t="n">
        <f aca="false">IF($B$13="","",$B$13*(1-D22)+$C$13*D22)</f>
        <v>0.414</v>
      </c>
    </row>
    <row r="23" customFormat="false" ht="15" hidden="false" customHeight="false" outlineLevel="0" collapsed="false">
      <c r="A23" s="36" t="n">
        <f aca="false">DATE(YEAR($B$6),MONTH($B$6)+6,1)</f>
        <v>46478</v>
      </c>
      <c r="B23" s="18" t="n">
        <f aca="false">DATE(YEAR($B$6),MONTH($B$6)+7,1)-A23</f>
        <v>30</v>
      </c>
      <c r="C23" s="18" t="n">
        <f aca="false">MAX(0,MIN(A23+B23,PEAK_TO+1)-MAX(A23,PEAK_FROM))</f>
        <v>0</v>
      </c>
      <c r="D23" s="19" t="n">
        <f aca="false">C23/B23</f>
        <v>0</v>
      </c>
      <c r="E23" s="21" t="n">
        <f aca="false">IF($B$9="","",$B$9*(1-D23)+$C$9*D23)</f>
        <v>4.761</v>
      </c>
      <c r="F23" s="21" t="n">
        <f aca="false">IF($B$13="","",$B$13*(1-D23)+$C$13*D23)</f>
        <v>0.414</v>
      </c>
    </row>
    <row r="24" customFormat="false" ht="15" hidden="false" customHeight="false" outlineLevel="0" collapsed="false">
      <c r="A24" s="36" t="n">
        <f aca="false">DATE(YEAR($B$6),MONTH($B$6)+7,1)</f>
        <v>46508</v>
      </c>
      <c r="B24" s="18" t="n">
        <f aca="false">DATE(YEAR($B$6),MONTH($B$6)+8,1)-A24</f>
        <v>31</v>
      </c>
      <c r="C24" s="18" t="n">
        <f aca="false">MAX(0,MIN(A24+B24,PEAK_TO+1)-MAX(A24,PEAK_FROM))</f>
        <v>0</v>
      </c>
      <c r="D24" s="19" t="n">
        <f aca="false">C24/B24</f>
        <v>0</v>
      </c>
      <c r="E24" s="21" t="n">
        <f aca="false">IF($B$9="","",$B$9*(1-D24)+$C$9*D24)</f>
        <v>4.761</v>
      </c>
      <c r="F24" s="21" t="n">
        <f aca="false">IF($B$13="","",$B$13*(1-D24)+$C$13*D24)</f>
        <v>0.414</v>
      </c>
    </row>
    <row r="25" customFormat="false" ht="15" hidden="false" customHeight="false" outlineLevel="0" collapsed="false">
      <c r="A25" s="36" t="n">
        <f aca="false">DATE(YEAR($B$6),MONTH($B$6)+8,1)</f>
        <v>46539</v>
      </c>
      <c r="B25" s="18" t="n">
        <f aca="false">DATE(YEAR($B$6),MONTH($B$6)+9,1)-A25</f>
        <v>30</v>
      </c>
      <c r="C25" s="18" t="n">
        <f aca="false">MAX(0,MIN(A25+B25,PEAK_TO+1)-MAX(A25,PEAK_FROM))</f>
        <v>0</v>
      </c>
      <c r="D25" s="19" t="n">
        <f aca="false">C25/B25</f>
        <v>0</v>
      </c>
      <c r="E25" s="21" t="n">
        <f aca="false">IF($B$9="","",$B$9*(1-D25)+$C$9*D25)</f>
        <v>4.761</v>
      </c>
      <c r="F25" s="21" t="n">
        <f aca="false">IF($B$13="","",$B$13*(1-D25)+$C$13*D25)</f>
        <v>0.414</v>
      </c>
    </row>
    <row r="26" customFormat="false" ht="15" hidden="false" customHeight="false" outlineLevel="0" collapsed="false">
      <c r="A26" s="36" t="n">
        <f aca="false">DATE(YEAR($B$6),MONTH($B$6)+9,1)</f>
        <v>46569</v>
      </c>
      <c r="B26" s="18" t="n">
        <f aca="false">DATE(YEAR($B$6),MONTH($B$6)+10,1)-A26</f>
        <v>31</v>
      </c>
      <c r="C26" s="18" t="n">
        <f aca="false">MAX(0,MIN(A26+B26,PEAK_TO+1)-MAX(A26,PEAK_FROM))</f>
        <v>0</v>
      </c>
      <c r="D26" s="19" t="n">
        <f aca="false">C26/B26</f>
        <v>0</v>
      </c>
      <c r="E26" s="21" t="n">
        <f aca="false">IF($B$9="","",$B$9*(1-D26)+$C$9*D26)</f>
        <v>4.761</v>
      </c>
      <c r="F26" s="21" t="n">
        <f aca="false">IF($B$13="","",$B$13*(1-D26)+$C$13*D26)</f>
        <v>0.414</v>
      </c>
    </row>
    <row r="27" customFormat="false" ht="15" hidden="false" customHeight="false" outlineLevel="0" collapsed="false">
      <c r="A27" s="36" t="n">
        <f aca="false">DATE(YEAR($B$6),MONTH($B$6)+10,1)</f>
        <v>46600</v>
      </c>
      <c r="B27" s="18" t="n">
        <f aca="false">DATE(YEAR($B$6),MONTH($B$6)+11,1)-A27</f>
        <v>31</v>
      </c>
      <c r="C27" s="18" t="n">
        <f aca="false">MAX(0,MIN(A27+B27,PEAK_TO+1)-MAX(A27,PEAK_FROM))</f>
        <v>0</v>
      </c>
      <c r="D27" s="19" t="n">
        <f aca="false">C27/B27</f>
        <v>0</v>
      </c>
      <c r="E27" s="21" t="n">
        <f aca="false">IF($B$9="","",$B$9*(1-D27)+$C$9*D27)</f>
        <v>4.761</v>
      </c>
      <c r="F27" s="21" t="n">
        <f aca="false">IF($B$13="","",$B$13*(1-D27)+$C$13*D27)</f>
        <v>0.414</v>
      </c>
    </row>
    <row r="28" customFormat="false" ht="15" hidden="false" customHeight="false" outlineLevel="0" collapsed="false">
      <c r="A28" s="36" t="n">
        <f aca="false">DATE(YEAR($B$6),MONTH($B$6)+11,1)</f>
        <v>46631</v>
      </c>
      <c r="B28" s="18" t="n">
        <f aca="false">DATE(YEAR($B$6),MONTH($B$6)+12,1)-A28</f>
        <v>30</v>
      </c>
      <c r="C28" s="18" t="n">
        <f aca="false">MAX(0,MIN(A28+B28,PEAK_TO+1)-MAX(A28,PEAK_FROM))</f>
        <v>0</v>
      </c>
      <c r="D28" s="19" t="n">
        <f aca="false">C28/B28</f>
        <v>0</v>
      </c>
      <c r="E28" s="21" t="n">
        <f aca="false">IF($B$9="","",$B$9*(1-D28)+$C$9*D28)</f>
        <v>4.761</v>
      </c>
      <c r="F28" s="21" t="n">
        <f aca="false">IF($B$13="","",$B$13*(1-D28)+$C$13*D28)</f>
        <v>0.414</v>
      </c>
    </row>
    <row r="30" customFormat="false" ht="15" hidden="false" customHeight="false" outlineLevel="0" collapsed="false">
      <c r="A30" s="37" t="s">
        <v>175</v>
      </c>
      <c r="F30" s="38" t="n">
        <f aca="false">SUM(F17:F28)</f>
        <v>4.9992</v>
      </c>
    </row>
    <row r="32" customFormat="false" ht="15" hidden="false" customHeight="false" outlineLevel="0" collapsed="false">
      <c r="A32" s="8" t="s">
        <v>176</v>
      </c>
    </row>
    <row r="34" customFormat="false" ht="23.85" hidden="false" customHeight="false" outlineLevel="0" collapsed="false">
      <c r="A34" s="9" t="s">
        <v>177</v>
      </c>
      <c r="B34" s="9" t="s">
        <v>178</v>
      </c>
      <c r="C34" s="9" t="s">
        <v>179</v>
      </c>
      <c r="D34" s="9" t="s">
        <v>180</v>
      </c>
      <c r="E34" s="9" t="s">
        <v>181</v>
      </c>
      <c r="F34" s="9" t="s">
        <v>182</v>
      </c>
      <c r="G34" s="9" t="s">
        <v>183</v>
      </c>
      <c r="H34" s="9" t="s">
        <v>184</v>
      </c>
    </row>
    <row r="35" customFormat="false" ht="15" hidden="false" customHeight="false" outlineLevel="0" collapsed="false">
      <c r="A35" s="2" t="n">
        <v>1</v>
      </c>
      <c r="B35" s="2" t="n">
        <v>1</v>
      </c>
      <c r="C35" s="22" t="n">
        <f aca="true">NORMSINV(MAX(RAND(),0.000000000001))</f>
        <v>-0.577569941187592</v>
      </c>
      <c r="D35" s="24" t="n">
        <f aca="false">IF($B$11="","",$B$11*EXP($B$12*C35))</f>
        <v>727.143918289079</v>
      </c>
      <c r="E35" s="20" t="n">
        <f aca="true">IF($B$10="","",$B$10*(1-$B$14+2*$B$14*RAND()))</f>
        <v>3.38243796768797</v>
      </c>
      <c r="F35" s="21" t="n">
        <f aca="false">INDEX($E$17:$E$28,B35)</f>
        <v>4.92562580645161</v>
      </c>
      <c r="G35" s="25" t="n">
        <f aca="false">IF(OR(D35="",E35="",F35=""),"",D35*($B$7-$B$8-F35-E35))</f>
        <v>3222.65547287946</v>
      </c>
      <c r="H35" s="25" t="n">
        <f aca="false">IF(D35="","",D35*$F$30)</f>
        <v>3635.13787631076</v>
      </c>
    </row>
    <row r="36" customFormat="false" ht="15" hidden="false" customHeight="false" outlineLevel="0" collapsed="false">
      <c r="A36" s="2" t="n">
        <v>2</v>
      </c>
      <c r="B36" s="2" t="n">
        <v>2</v>
      </c>
      <c r="C36" s="22" t="n">
        <f aca="true">NORMSINV(MAX(RAND(),0.000000000001))</f>
        <v>-0.42400124766741</v>
      </c>
      <c r="D36" s="24" t="n">
        <f aca="false">IF($B$11="","",$B$11*EXP($B$12*C36))</f>
        <v>775.752135589536</v>
      </c>
      <c r="E36" s="20" t="n">
        <f aca="true">IF($B$10="","",$B$10*(1-$B$14+2*$B$14*RAND()))</f>
        <v>3.78915246973891</v>
      </c>
      <c r="F36" s="21" t="n">
        <f aca="false">INDEX($E$17:$E$28,B36)</f>
        <v>5.0612</v>
      </c>
      <c r="G36" s="25" t="n">
        <f aca="false">IF(OR(D36="",E36="",F36=""),"",D36*($B$7-$B$8-F36-E36))</f>
        <v>3017.40237829061</v>
      </c>
      <c r="H36" s="25" t="n">
        <f aca="false">IF(D36="","",D36*$F$30)</f>
        <v>3878.14007623921</v>
      </c>
    </row>
    <row r="37" customFormat="false" ht="15" hidden="false" customHeight="false" outlineLevel="0" collapsed="false">
      <c r="A37" s="2" t="n">
        <v>3</v>
      </c>
      <c r="B37" s="2" t="n">
        <v>3</v>
      </c>
      <c r="C37" s="22" t="n">
        <f aca="true">NORMSINV(MAX(RAND(),0.000000000001))</f>
        <v>0.0561536860122749</v>
      </c>
      <c r="D37" s="24" t="n">
        <f aca="false">IF($B$11="","",$B$11*EXP($B$12*C37))</f>
        <v>949.707509371222</v>
      </c>
      <c r="E37" s="20" t="n">
        <f aca="true">IF($B$10="","",$B$10*(1-$B$14+2*$B$14*RAND()))</f>
        <v>3.42752672119453</v>
      </c>
      <c r="F37" s="21" t="n">
        <f aca="false">INDEX($E$17:$E$28,B37)</f>
        <v>5.0612</v>
      </c>
      <c r="G37" s="25" t="n">
        <f aca="false">IF(OR(D37="",E37="",F37=""),"",D37*($B$7-$B$8-F37-E37))</f>
        <v>4037.46615727077</v>
      </c>
      <c r="H37" s="25" t="n">
        <f aca="false">IF(D37="","",D37*$F$30)</f>
        <v>4747.77778084861</v>
      </c>
    </row>
    <row r="38" customFormat="false" ht="15" hidden="false" customHeight="false" outlineLevel="0" collapsed="false">
      <c r="A38" s="2" t="n">
        <v>4</v>
      </c>
      <c r="B38" s="2" t="n">
        <v>4</v>
      </c>
      <c r="C38" s="22" t="n">
        <f aca="true">NORMSINV(MAX(RAND(),0.000000000001))</f>
        <v>0.730339377823904</v>
      </c>
      <c r="D38" s="24" t="n">
        <f aca="false">IF($B$11="","",$B$11*EXP($B$12*C38))</f>
        <v>1261.72236876394</v>
      </c>
      <c r="E38" s="20" t="n">
        <f aca="true">IF($B$10="","",$B$10*(1-$B$14+2*$B$14*RAND()))</f>
        <v>3.96772357599439</v>
      </c>
      <c r="F38" s="21" t="n">
        <f aca="false">INDEX($E$17:$E$28,B38)</f>
        <v>4.89657419354839</v>
      </c>
      <c r="G38" s="25" t="n">
        <f aca="false">IF(OR(D38="",E38="",F38=""),"",D38*($B$7-$B$8-F38-E38))</f>
        <v>4890.06019883618</v>
      </c>
      <c r="H38" s="25" t="n">
        <f aca="false">IF(D38="","",D38*$F$30)</f>
        <v>6307.6024659247</v>
      </c>
    </row>
    <row r="39" customFormat="false" ht="15" hidden="false" customHeight="false" outlineLevel="0" collapsed="false">
      <c r="A39" s="2" t="n">
        <v>5</v>
      </c>
      <c r="B39" s="2" t="n">
        <v>5</v>
      </c>
      <c r="C39" s="22" t="n">
        <f aca="true">NORMSINV(MAX(RAND(),0.000000000001))</f>
        <v>0.547120675534213</v>
      </c>
      <c r="D39" s="24" t="n">
        <f aca="false">IF($B$11="","",$B$11*EXP($B$12*C39))</f>
        <v>1167.97981530343</v>
      </c>
      <c r="E39" s="20" t="n">
        <f aca="true">IF($B$10="","",$B$10*(1-$B$14+2*$B$14*RAND()))</f>
        <v>3.44869908704261</v>
      </c>
      <c r="F39" s="21" t="n">
        <f aca="false">INDEX($E$17:$E$28,B39)</f>
        <v>4.761</v>
      </c>
      <c r="G39" s="25" t="n">
        <f aca="false">IF(OR(D39="",E39="",F39=""),"",D39*($B$7-$B$8-F39-E39))</f>
        <v>5291.30002358494</v>
      </c>
      <c r="H39" s="25" t="n">
        <f aca="false">IF(D39="","",D39*$F$30)</f>
        <v>5838.96469266491</v>
      </c>
    </row>
    <row r="40" customFormat="false" ht="15" hidden="false" customHeight="false" outlineLevel="0" collapsed="false">
      <c r="A40" s="2" t="n">
        <v>6</v>
      </c>
      <c r="B40" s="2" t="n">
        <v>6</v>
      </c>
      <c r="C40" s="22" t="n">
        <f aca="true">NORMSINV(MAX(RAND(),0.000000000001))</f>
        <v>0.159298025104323</v>
      </c>
      <c r="D40" s="24" t="n">
        <f aca="false">IF($B$11="","",$B$11*EXP($B$12*C40))</f>
        <v>991.893335527745</v>
      </c>
      <c r="E40" s="20" t="n">
        <f aca="true">IF($B$10="","",$B$10*(1-$B$14+2*$B$14*RAND()))</f>
        <v>4.07434971449322</v>
      </c>
      <c r="F40" s="21" t="n">
        <f aca="false">INDEX($E$17:$E$28,B40)</f>
        <v>4.761</v>
      </c>
      <c r="G40" s="25" t="n">
        <f aca="false">IF(OR(D40="",E40="",F40=""),"",D40*($B$7-$B$8-F40-E40))</f>
        <v>3872.99659576068</v>
      </c>
      <c r="H40" s="25" t="n">
        <f aca="false">IF(D40="","",D40*$F$30)</f>
        <v>4958.6731629703</v>
      </c>
    </row>
    <row r="41" customFormat="false" ht="15" hidden="false" customHeight="false" outlineLevel="0" collapsed="false">
      <c r="A41" s="2" t="n">
        <v>7</v>
      </c>
      <c r="B41" s="2" t="n">
        <v>7</v>
      </c>
      <c r="C41" s="22" t="n">
        <f aca="true">NORMSINV(MAX(RAND(),0.000000000001))</f>
        <v>-1.18053743365249</v>
      </c>
      <c r="D41" s="24" t="n">
        <f aca="false">IF($B$11="","",$B$11*EXP($B$12*C41))</f>
        <v>564.000071837564</v>
      </c>
      <c r="E41" s="20" t="n">
        <f aca="true">IF($B$10="","",$B$10*(1-$B$14+2*$B$14*RAND()))</f>
        <v>3.93792495697285</v>
      </c>
      <c r="F41" s="21" t="n">
        <f aca="false">INDEX($E$17:$E$28,B41)</f>
        <v>4.761</v>
      </c>
      <c r="G41" s="25" t="n">
        <f aca="false">IF(OR(D41="",E41="",F41=""),"",D41*($B$7-$B$8-F41-E41))</f>
        <v>2279.1666145683</v>
      </c>
      <c r="H41" s="25" t="n">
        <f aca="false">IF(D41="","",D41*$F$30)</f>
        <v>2819.54915913035</v>
      </c>
    </row>
    <row r="42" customFormat="false" ht="15" hidden="false" customHeight="false" outlineLevel="0" collapsed="false">
      <c r="A42" s="2" t="n">
        <v>8</v>
      </c>
      <c r="B42" s="2" t="n">
        <v>8</v>
      </c>
      <c r="C42" s="22" t="n">
        <f aca="true">NORMSINV(MAX(RAND(),0.000000000001))</f>
        <v>0.930992476546563</v>
      </c>
      <c r="D42" s="24" t="n">
        <f aca="false">IF($B$11="","",$B$11*EXP($B$12*C42))</f>
        <v>1373.038481827</v>
      </c>
      <c r="E42" s="20" t="n">
        <f aca="true">IF($B$10="","",$B$10*(1-$B$14+2*$B$14*RAND()))</f>
        <v>3.50370928913642</v>
      </c>
      <c r="F42" s="21" t="n">
        <f aca="false">INDEX($E$17:$E$28,B42)</f>
        <v>4.761</v>
      </c>
      <c r="G42" s="25" t="n">
        <f aca="false">IF(OR(D42="",E42="",F42=""),"",D42*($B$7-$B$8-F42-E42))</f>
        <v>6144.74636337863</v>
      </c>
      <c r="H42" s="25" t="n">
        <f aca="false">IF(D42="","",D42*$F$30)</f>
        <v>6864.09397834955</v>
      </c>
    </row>
    <row r="43" customFormat="false" ht="15" hidden="false" customHeight="false" outlineLevel="0" collapsed="false">
      <c r="A43" s="2" t="n">
        <v>9</v>
      </c>
      <c r="B43" s="2" t="n">
        <v>9</v>
      </c>
      <c r="C43" s="22" t="n">
        <f aca="true">NORMSINV(MAX(RAND(),0.000000000001))</f>
        <v>-0.422591192447452</v>
      </c>
      <c r="D43" s="24" t="n">
        <f aca="false">IF($B$11="","",$B$11*EXP($B$12*C43))</f>
        <v>776.213185225588</v>
      </c>
      <c r="E43" s="20" t="n">
        <f aca="true">IF($B$10="","",$B$10*(1-$B$14+2*$B$14*RAND()))</f>
        <v>4.05802342584536</v>
      </c>
      <c r="F43" s="21" t="n">
        <f aca="false">INDEX($E$17:$E$28,B43)</f>
        <v>4.761</v>
      </c>
      <c r="G43" s="25" t="n">
        <f aca="false">IF(OR(D43="",E43="",F43=""),"",D43*($B$7-$B$8-F43-E43))</f>
        <v>3043.51371581949</v>
      </c>
      <c r="H43" s="25" t="n">
        <f aca="false">IF(D43="","",D43*$F$30)</f>
        <v>3880.44495557976</v>
      </c>
    </row>
    <row r="44" customFormat="false" ht="15" hidden="false" customHeight="false" outlineLevel="0" collapsed="false">
      <c r="A44" s="2" t="n">
        <v>10</v>
      </c>
      <c r="B44" s="2" t="n">
        <v>10</v>
      </c>
      <c r="C44" s="22" t="n">
        <f aca="true">NORMSINV(MAX(RAND(),0.000000000001))</f>
        <v>0.228678138551663</v>
      </c>
      <c r="D44" s="24" t="n">
        <f aca="false">IF($B$11="","",$B$11*EXP($B$12*C44))</f>
        <v>1021.31878984178</v>
      </c>
      <c r="E44" s="20" t="n">
        <f aca="true">IF($B$10="","",$B$10*(1-$B$14+2*$B$14*RAND()))</f>
        <v>3.51264486976329</v>
      </c>
      <c r="F44" s="21" t="n">
        <f aca="false">INDEX($E$17:$E$28,B44)</f>
        <v>4.761</v>
      </c>
      <c r="G44" s="25" t="n">
        <f aca="false">IF(OR(D44="",E44="",F44=""),"",D44*($B$7-$B$8-F44-E44))</f>
        <v>4561.572416617</v>
      </c>
      <c r="H44" s="25" t="n">
        <f aca="false">IF(D44="","",D44*$F$30)</f>
        <v>5105.77689417704</v>
      </c>
    </row>
    <row r="45" customFormat="false" ht="15" hidden="false" customHeight="false" outlineLevel="0" collapsed="false">
      <c r="A45" s="2" t="n">
        <v>11</v>
      </c>
      <c r="B45" s="2" t="n">
        <v>11</v>
      </c>
      <c r="C45" s="22" t="n">
        <f aca="true">NORMSINV(MAX(RAND(),0.000000000001))</f>
        <v>0.217661988133283</v>
      </c>
      <c r="D45" s="24" t="n">
        <f aca="false">IF($B$11="","",$B$11*EXP($B$12*C45))</f>
        <v>1016.58898559469</v>
      </c>
      <c r="E45" s="20" t="n">
        <f aca="true">IF($B$10="","",$B$10*(1-$B$14+2*$B$14*RAND()))</f>
        <v>3.64183295126879</v>
      </c>
      <c r="F45" s="21" t="n">
        <f aca="false">INDEX($E$17:$E$28,B45)</f>
        <v>4.761</v>
      </c>
      <c r="G45" s="25" t="n">
        <f aca="false">IF(OR(D45="",E45="",F45=""),"",D45*($B$7-$B$8-F45-E45))</f>
        <v>4409.11625042436</v>
      </c>
      <c r="H45" s="25" t="n">
        <f aca="false">IF(D45="","",D45*$F$30)</f>
        <v>5082.13165678496</v>
      </c>
    </row>
    <row r="46" customFormat="false" ht="15" hidden="false" customHeight="false" outlineLevel="0" collapsed="false">
      <c r="A46" s="2" t="n">
        <v>12</v>
      </c>
      <c r="B46" s="2" t="n">
        <v>12</v>
      </c>
      <c r="C46" s="22" t="n">
        <f aca="true">NORMSINV(MAX(RAND(),0.000000000001))</f>
        <v>1.73998585013654</v>
      </c>
      <c r="D46" s="24" t="n">
        <f aca="false">IF($B$11="","",$B$11*EXP($B$12*C46))</f>
        <v>1930.74996467648</v>
      </c>
      <c r="E46" s="20" t="n">
        <f aca="true">IF($B$10="","",$B$10*(1-$B$14+2*$B$14*RAND()))</f>
        <v>3.61570670314815</v>
      </c>
      <c r="F46" s="21" t="n">
        <f aca="false">INDEX($E$17:$E$28,B46)</f>
        <v>4.761</v>
      </c>
      <c r="G46" s="25" t="n">
        <f aca="false">IF(OR(D46="",E46="",F46=""),"",D46*($B$7-$B$8-F46-E46))</f>
        <v>8424.42837876982</v>
      </c>
      <c r="H46" s="25" t="n">
        <f aca="false">IF(D46="","",D46*$F$30)</f>
        <v>9652.20522341064</v>
      </c>
    </row>
    <row r="47" customFormat="false" ht="15" hidden="false" customHeight="false" outlineLevel="0" collapsed="false">
      <c r="A47" s="2" t="n">
        <v>13</v>
      </c>
      <c r="B47" s="2" t="n">
        <v>1</v>
      </c>
      <c r="C47" s="22" t="n">
        <f aca="true">NORMSINV(MAX(RAND(),0.000000000001))</f>
        <v>0.419366162015963</v>
      </c>
      <c r="D47" s="24" t="n">
        <f aca="false">IF($B$11="","",$B$11*EXP($B$12*C47))</f>
        <v>1106.76814341006</v>
      </c>
      <c r="E47" s="20" t="n">
        <f aca="true">IF($B$10="","",$B$10*(1-$B$14+2*$B$14*RAND()))</f>
        <v>3.99770429731563</v>
      </c>
      <c r="F47" s="21" t="n">
        <f aca="false">INDEX($E$17:$E$28,B47)</f>
        <v>4.92562580645161</v>
      </c>
      <c r="G47" s="25" t="n">
        <f aca="false">IF(OR(D47="",E47="",F47=""),"",D47*($B$7-$B$8-F47-E47))</f>
        <v>4224.16865506259</v>
      </c>
      <c r="H47" s="25" t="n">
        <f aca="false">IF(D47="","",D47*$F$30)</f>
        <v>5532.95530253556</v>
      </c>
    </row>
    <row r="48" customFormat="false" ht="15" hidden="false" customHeight="false" outlineLevel="0" collapsed="false">
      <c r="A48" s="2" t="n">
        <v>14</v>
      </c>
      <c r="B48" s="2" t="n">
        <v>2</v>
      </c>
      <c r="C48" s="22" t="n">
        <f aca="true">NORMSINV(MAX(RAND(),0.000000000001))</f>
        <v>-1.95726735233695</v>
      </c>
      <c r="D48" s="24" t="n">
        <f aca="false">IF($B$11="","",$B$11*EXP($B$12*C48))</f>
        <v>406.574322620158</v>
      </c>
      <c r="E48" s="20" t="n">
        <f aca="true">IF($B$10="","",$B$10*(1-$B$14+2*$B$14*RAND()))</f>
        <v>3.39330927049572</v>
      </c>
      <c r="F48" s="21" t="n">
        <f aca="false">INDEX($E$17:$E$28,B48)</f>
        <v>5.0612</v>
      </c>
      <c r="G48" s="25" t="n">
        <f aca="false">IF(OR(D48="",E48="",F48=""),"",D48*($B$7-$B$8-F48-E48))</f>
        <v>1742.37049044317</v>
      </c>
      <c r="H48" s="25" t="n">
        <f aca="false">IF(D48="","",D48*$F$30)</f>
        <v>2032.54635364269</v>
      </c>
    </row>
    <row r="49" customFormat="false" ht="15" hidden="false" customHeight="false" outlineLevel="0" collapsed="false">
      <c r="A49" s="2" t="n">
        <v>15</v>
      </c>
      <c r="B49" s="2" t="n">
        <v>3</v>
      </c>
      <c r="C49" s="22" t="n">
        <f aca="true">NORMSINV(MAX(RAND(),0.000000000001))</f>
        <v>-0.950629302162851</v>
      </c>
      <c r="D49" s="24" t="n">
        <f aca="false">IF($B$11="","",$B$11*EXP($B$12*C49))</f>
        <v>621.371955046327</v>
      </c>
      <c r="E49" s="20" t="n">
        <f aca="true">IF($B$10="","",$B$10*(1-$B$14+2*$B$14*RAND()))</f>
        <v>3.6428789045642</v>
      </c>
      <c r="F49" s="21" t="n">
        <f aca="false">INDEX($E$17:$E$28,B49)</f>
        <v>5.0612</v>
      </c>
      <c r="G49" s="25" t="n">
        <f aca="false">IF(OR(D49="",E49="",F49=""),"",D49*($B$7-$B$8-F49-E49))</f>
        <v>2507.80818148365</v>
      </c>
      <c r="H49" s="25" t="n">
        <f aca="false">IF(D49="","",D49*$F$30)</f>
        <v>3106.3626776676</v>
      </c>
    </row>
    <row r="50" customFormat="false" ht="15" hidden="false" customHeight="false" outlineLevel="0" collapsed="false">
      <c r="A50" s="2" t="n">
        <v>16</v>
      </c>
      <c r="B50" s="2" t="n">
        <v>4</v>
      </c>
      <c r="C50" s="22" t="n">
        <f aca="true">NORMSINV(MAX(RAND(),0.000000000001))</f>
        <v>0.469168758511005</v>
      </c>
      <c r="D50" s="24" t="n">
        <f aca="false">IF($B$11="","",$B$11*EXP($B$12*C50))</f>
        <v>1130.23922078743</v>
      </c>
      <c r="E50" s="20" t="n">
        <f aca="true">IF($B$10="","",$B$10*(1-$B$14+2*$B$14*RAND()))</f>
        <v>3.75094775733172</v>
      </c>
      <c r="F50" s="21" t="n">
        <f aca="false">INDEX($E$17:$E$28,B50)</f>
        <v>4.89657419354839</v>
      </c>
      <c r="G50" s="25" t="n">
        <f aca="false">IF(OR(D50="",E50="",F50=""),"",D50*($B$7-$B$8-F50-E50))</f>
        <v>4625.47920132692</v>
      </c>
      <c r="H50" s="25" t="n">
        <f aca="false">IF(D50="","",D50*$F$30)</f>
        <v>5650.29191256051</v>
      </c>
    </row>
    <row r="51" customFormat="false" ht="15" hidden="false" customHeight="false" outlineLevel="0" collapsed="false">
      <c r="A51" s="2" t="n">
        <v>17</v>
      </c>
      <c r="B51" s="2" t="n">
        <v>5</v>
      </c>
      <c r="C51" s="22" t="n">
        <f aca="true">NORMSINV(MAX(RAND(),0.000000000001))</f>
        <v>-0.913577137232059</v>
      </c>
      <c r="D51" s="24" t="n">
        <f aca="false">IF($B$11="","",$B$11*EXP($B$12*C51))</f>
        <v>631.149265893804</v>
      </c>
      <c r="E51" s="20" t="n">
        <f aca="true">IF($B$10="","",$B$10*(1-$B$14+2*$B$14*RAND()))</f>
        <v>3.54571834260073</v>
      </c>
      <c r="F51" s="21" t="n">
        <f aca="false">INDEX($E$17:$E$28,B51)</f>
        <v>4.761</v>
      </c>
      <c r="G51" s="25" t="n">
        <f aca="false">IF(OR(D51="",E51="",F51=""),"",D51*($B$7-$B$8-F51-E51))</f>
        <v>2798.06246356801</v>
      </c>
      <c r="H51" s="25" t="n">
        <f aca="false">IF(D51="","",D51*$F$30)</f>
        <v>3155.2414100563</v>
      </c>
    </row>
    <row r="52" customFormat="false" ht="15" hidden="false" customHeight="false" outlineLevel="0" collapsed="false">
      <c r="A52" s="2" t="n">
        <v>18</v>
      </c>
      <c r="B52" s="2" t="n">
        <v>6</v>
      </c>
      <c r="C52" s="22" t="n">
        <f aca="true">NORMSINV(MAX(RAND(),0.000000000001))</f>
        <v>0.00831281048268744</v>
      </c>
      <c r="D52" s="24" t="n">
        <f aca="false">IF($B$11="","",$B$11*EXP($B$12*C52))</f>
        <v>930.754484354356</v>
      </c>
      <c r="E52" s="20" t="n">
        <f aca="true">IF($B$10="","",$B$10*(1-$B$14+2*$B$14*RAND()))</f>
        <v>3.99001004054666</v>
      </c>
      <c r="F52" s="21" t="n">
        <f aca="false">INDEX($E$17:$E$28,B52)</f>
        <v>4.761</v>
      </c>
      <c r="G52" s="25" t="n">
        <f aca="false">IF(OR(D52="",E52="",F52=""),"",D52*($B$7-$B$8-F52-E52))</f>
        <v>3712.7702928057</v>
      </c>
      <c r="H52" s="25" t="n">
        <f aca="false">IF(D52="","",D52*$F$30)</f>
        <v>4653.0278181843</v>
      </c>
    </row>
    <row r="53" customFormat="false" ht="15" hidden="false" customHeight="false" outlineLevel="0" collapsed="false">
      <c r="A53" s="2" t="n">
        <v>19</v>
      </c>
      <c r="B53" s="2" t="n">
        <v>7</v>
      </c>
      <c r="C53" s="22" t="n">
        <f aca="true">NORMSINV(MAX(RAND(),0.000000000001))</f>
        <v>-0.721801497953803</v>
      </c>
      <c r="D53" s="24" t="n">
        <f aca="false">IF($B$11="","",$B$11*EXP($B$12*C53))</f>
        <v>684.268329976895</v>
      </c>
      <c r="E53" s="20" t="n">
        <f aca="true">IF($B$10="","",$B$10*(1-$B$14+2*$B$14*RAND()))</f>
        <v>3.81979667036125</v>
      </c>
      <c r="F53" s="21" t="n">
        <f aca="false">INDEX($E$17:$E$28,B53)</f>
        <v>4.761</v>
      </c>
      <c r="G53" s="25" t="n">
        <f aca="false">IF(OR(D53="",E53="",F53=""),"",D53*($B$7-$B$8-F53-E53))</f>
        <v>2846.01111640625</v>
      </c>
      <c r="H53" s="25" t="n">
        <f aca="false">IF(D53="","",D53*$F$30)</f>
        <v>3420.79423522049</v>
      </c>
    </row>
    <row r="54" customFormat="false" ht="15" hidden="false" customHeight="false" outlineLevel="0" collapsed="false">
      <c r="A54" s="2" t="n">
        <v>20</v>
      </c>
      <c r="B54" s="2" t="n">
        <v>8</v>
      </c>
      <c r="C54" s="22" t="n">
        <f aca="true">NORMSINV(MAX(RAND(),0.000000000001))</f>
        <v>0.168266841191376</v>
      </c>
      <c r="D54" s="24" t="n">
        <f aca="false">IF($B$11="","",$B$11*EXP($B$12*C54))</f>
        <v>995.648945997019</v>
      </c>
      <c r="E54" s="20" t="n">
        <f aca="true">IF($B$10="","",$B$10*(1-$B$14+2*$B$14*RAND()))</f>
        <v>3.98208945975679</v>
      </c>
      <c r="F54" s="21" t="n">
        <f aca="false">INDEX($E$17:$E$28,B54)</f>
        <v>4.761</v>
      </c>
      <c r="G54" s="25" t="n">
        <f aca="false">IF(OR(D54="",E54="",F54=""),"",D54*($B$7-$B$8-F54-E54))</f>
        <v>3979.51976663752</v>
      </c>
      <c r="H54" s="25" t="n">
        <f aca="false">IF(D54="","",D54*$F$30)</f>
        <v>4977.4482108283</v>
      </c>
    </row>
    <row r="55" customFormat="false" ht="15" hidden="false" customHeight="false" outlineLevel="0" collapsed="false">
      <c r="A55" s="2" t="n">
        <v>21</v>
      </c>
      <c r="B55" s="2" t="n">
        <v>9</v>
      </c>
      <c r="C55" s="22" t="n">
        <f aca="true">NORMSINV(MAX(RAND(),0.000000000001))</f>
        <v>-0.0927409642132696</v>
      </c>
      <c r="D55" s="24" t="n">
        <f aca="false">IF($B$11="","",$B$11*EXP($B$12*C55))</f>
        <v>891.954300925957</v>
      </c>
      <c r="E55" s="20" t="n">
        <f aca="true">IF($B$10="","",$B$10*(1-$B$14+2*$B$14*RAND()))</f>
        <v>3.6483785946252</v>
      </c>
      <c r="F55" s="21" t="n">
        <f aca="false">INDEX($E$17:$E$28,B55)</f>
        <v>4.761</v>
      </c>
      <c r="G55" s="25" t="n">
        <f aca="false">IF(OR(D55="",E55="",F55=""),"",D55*($B$7-$B$8-F55-E55))</f>
        <v>3862.71638820607</v>
      </c>
      <c r="H55" s="25" t="n">
        <f aca="false">IF(D55="","",D55*$F$30)</f>
        <v>4459.05794118904</v>
      </c>
    </row>
    <row r="56" customFormat="false" ht="15" hidden="false" customHeight="false" outlineLevel="0" collapsed="false">
      <c r="A56" s="2" t="n">
        <v>22</v>
      </c>
      <c r="B56" s="2" t="n">
        <v>10</v>
      </c>
      <c r="C56" s="22" t="n">
        <f aca="true">NORMSINV(MAX(RAND(),0.000000000001))</f>
        <v>-0.0256975486896594</v>
      </c>
      <c r="D56" s="24" t="n">
        <f aca="false">IF($B$11="","",$B$11*EXP($B$12*C56))</f>
        <v>917.511138081402</v>
      </c>
      <c r="E56" s="20" t="n">
        <f aca="true">IF($B$10="","",$B$10*(1-$B$14+2*$B$14*RAND()))</f>
        <v>3.89794916076622</v>
      </c>
      <c r="F56" s="21" t="n">
        <f aca="false">INDEX($E$17:$E$28,B56)</f>
        <v>4.761</v>
      </c>
      <c r="G56" s="25" t="n">
        <f aca="false">IF(OR(D56="",E56="",F56=""),"",D56*($B$7-$B$8-F56-E56))</f>
        <v>3744.40960007344</v>
      </c>
      <c r="H56" s="25" t="n">
        <f aca="false">IF(D56="","",D56*$F$30)</f>
        <v>4586.82168149654</v>
      </c>
    </row>
    <row r="57" customFormat="false" ht="15" hidden="false" customHeight="false" outlineLevel="0" collapsed="false">
      <c r="A57" s="2" t="n">
        <v>23</v>
      </c>
      <c r="B57" s="2" t="n">
        <v>11</v>
      </c>
      <c r="C57" s="22" t="n">
        <f aca="true">NORMSINV(MAX(RAND(),0.000000000001))</f>
        <v>1.12443370972629</v>
      </c>
      <c r="D57" s="24" t="n">
        <f aca="false">IF($B$11="","",$B$11*EXP($B$12*C57))</f>
        <v>1489.6418554644</v>
      </c>
      <c r="E57" s="20" t="n">
        <f aca="true">IF($B$10="","",$B$10*(1-$B$14+2*$B$14*RAND()))</f>
        <v>4.00544086405682</v>
      </c>
      <c r="F57" s="21" t="n">
        <f aca="false">INDEX($E$17:$E$28,B57)</f>
        <v>4.761</v>
      </c>
      <c r="G57" s="25" t="n">
        <f aca="false">IF(OR(D57="",E57="",F57=""),"",D57*($B$7-$B$8-F57-E57))</f>
        <v>5919.18000406392</v>
      </c>
      <c r="H57" s="25" t="n">
        <f aca="false">IF(D57="","",D57*$F$30)</f>
        <v>7447.01756383763</v>
      </c>
    </row>
    <row r="58" customFormat="false" ht="15" hidden="false" customHeight="false" outlineLevel="0" collapsed="false">
      <c r="A58" s="2" t="n">
        <v>24</v>
      </c>
      <c r="B58" s="2" t="n">
        <v>12</v>
      </c>
      <c r="C58" s="22" t="n">
        <f aca="true">NORMSINV(MAX(RAND(),0.000000000001))</f>
        <v>-0.0407587806381699</v>
      </c>
      <c r="D58" s="24" t="n">
        <f aca="false">IF($B$11="","",$B$11*EXP($B$12*C58))</f>
        <v>911.706781969124</v>
      </c>
      <c r="E58" s="20" t="n">
        <f aca="true">IF($B$10="","",$B$10*(1-$B$14+2*$B$14*RAND()))</f>
        <v>3.54374211432347</v>
      </c>
      <c r="F58" s="21" t="n">
        <f aca="false">INDEX($E$17:$E$28,B58)</f>
        <v>4.761</v>
      </c>
      <c r="G58" s="25" t="n">
        <f aca="false">IF(OR(D58="",E58="",F58=""),"",D58*($B$7-$B$8-F58-E58))</f>
        <v>4043.65469415333</v>
      </c>
      <c r="H58" s="25" t="n">
        <f aca="false">IF(D58="","",D58*$F$30)</f>
        <v>4557.80454442004</v>
      </c>
    </row>
    <row r="59" customFormat="false" ht="15" hidden="false" customHeight="false" outlineLevel="0" collapsed="false">
      <c r="A59" s="2" t="n">
        <v>25</v>
      </c>
      <c r="B59" s="2" t="n">
        <v>1</v>
      </c>
      <c r="C59" s="22" t="n">
        <f aca="true">NORMSINV(MAX(RAND(),0.000000000001))</f>
        <v>-1.48019127877433</v>
      </c>
      <c r="D59" s="24" t="n">
        <f aca="false">IF($B$11="","",$B$11*EXP($B$12*C59))</f>
        <v>497.099604072801</v>
      </c>
      <c r="E59" s="20" t="n">
        <f aca="true">IF($B$10="","",$B$10*(1-$B$14+2*$B$14*RAND()))</f>
        <v>3.99480656437379</v>
      </c>
      <c r="F59" s="21" t="n">
        <f aca="false">INDEX($E$17:$E$28,B59)</f>
        <v>4.92562580645161</v>
      </c>
      <c r="G59" s="25" t="n">
        <f aca="false">IF(OR(D59="",E59="",F59=""),"",D59*($B$7-$B$8-F59-E59))</f>
        <v>1898.70555619198</v>
      </c>
      <c r="H59" s="25" t="n">
        <f aca="false">IF(D59="","",D59*$F$30)</f>
        <v>2485.10034068075</v>
      </c>
    </row>
    <row r="60" customFormat="false" ht="15" hidden="false" customHeight="false" outlineLevel="0" collapsed="false">
      <c r="A60" s="2" t="n">
        <v>26</v>
      </c>
      <c r="B60" s="2" t="n">
        <v>2</v>
      </c>
      <c r="C60" s="22" t="n">
        <f aca="true">NORMSINV(MAX(RAND(),0.000000000001))</f>
        <v>0.895207046214897</v>
      </c>
      <c r="D60" s="24" t="n">
        <f aca="false">IF($B$11="","",$B$11*EXP($B$12*C60))</f>
        <v>1352.49006749684</v>
      </c>
      <c r="E60" s="20" t="n">
        <f aca="true">IF($B$10="","",$B$10*(1-$B$14+2*$B$14*RAND()))</f>
        <v>3.82563301439378</v>
      </c>
      <c r="F60" s="21" t="n">
        <f aca="false">INDEX($E$17:$E$28,B60)</f>
        <v>5.0612</v>
      </c>
      <c r="G60" s="25" t="n">
        <f aca="false">IF(OR(D60="",E60="",F60=""),"",D60*($B$7-$B$8-F60-E60))</f>
        <v>5211.37007643913</v>
      </c>
      <c r="H60" s="25" t="n">
        <f aca="false">IF(D60="","",D60*$F$30)</f>
        <v>6761.36834543018</v>
      </c>
    </row>
    <row r="61" customFormat="false" ht="15" hidden="false" customHeight="false" outlineLevel="0" collapsed="false">
      <c r="A61" s="2" t="n">
        <v>27</v>
      </c>
      <c r="B61" s="2" t="n">
        <v>3</v>
      </c>
      <c r="C61" s="22" t="n">
        <f aca="true">NORMSINV(MAX(RAND(),0.000000000001))</f>
        <v>0.547802029367753</v>
      </c>
      <c r="D61" s="24" t="n">
        <f aca="false">IF($B$11="","",$B$11*EXP($B$12*C61))</f>
        <v>1168.31518973094</v>
      </c>
      <c r="E61" s="20" t="n">
        <f aca="true">IF($B$10="","",$B$10*(1-$B$14+2*$B$14*RAND()))</f>
        <v>4.08745838563638</v>
      </c>
      <c r="F61" s="21" t="n">
        <f aca="false">INDEX($E$17:$E$28,B61)</f>
        <v>5.0612</v>
      </c>
      <c r="G61" s="25" t="n">
        <f aca="false">IF(OR(D61="",E61="",F61=""),"",D61*($B$7-$B$8-F61-E61))</f>
        <v>4195.81895957386</v>
      </c>
      <c r="H61" s="25" t="n">
        <f aca="false">IF(D61="","",D61*$F$30)</f>
        <v>5840.64129650293</v>
      </c>
    </row>
    <row r="62" customFormat="false" ht="15" hidden="false" customHeight="false" outlineLevel="0" collapsed="false">
      <c r="A62" s="2" t="n">
        <v>28</v>
      </c>
      <c r="B62" s="2" t="n">
        <v>4</v>
      </c>
      <c r="C62" s="22" t="n">
        <f aca="true">NORMSINV(MAX(RAND(),0.000000000001))</f>
        <v>0.197227227863561</v>
      </c>
      <c r="D62" s="24" t="n">
        <f aca="false">IF($B$11="","",$B$11*EXP($B$12*C62))</f>
        <v>1007.8732088343</v>
      </c>
      <c r="E62" s="20" t="n">
        <f aca="true">IF($B$10="","",$B$10*(1-$B$14+2*$B$14*RAND()))</f>
        <v>4.04422655287343</v>
      </c>
      <c r="F62" s="21" t="n">
        <f aca="false">INDEX($E$17:$E$28,B62)</f>
        <v>4.89657419354839</v>
      </c>
      <c r="G62" s="25" t="n">
        <f aca="false">IF(OR(D62="",E62="",F62=""),"",D62*($B$7-$B$8-F62-E62))</f>
        <v>3829.11114270474</v>
      </c>
      <c r="H62" s="25" t="n">
        <f aca="false">IF(D62="","",D62*$F$30)</f>
        <v>5038.55974560445</v>
      </c>
    </row>
    <row r="63" customFormat="false" ht="15" hidden="false" customHeight="false" outlineLevel="0" collapsed="false">
      <c r="A63" s="2" t="n">
        <v>29</v>
      </c>
      <c r="B63" s="2" t="n">
        <v>5</v>
      </c>
      <c r="C63" s="22" t="n">
        <f aca="true">NORMSINV(MAX(RAND(),0.000000000001))</f>
        <v>-1.72044020144935</v>
      </c>
      <c r="D63" s="24" t="n">
        <f aca="false">IF($B$11="","",$B$11*EXP($B$12*C63))</f>
        <v>449.240182765511</v>
      </c>
      <c r="E63" s="20" t="n">
        <f aca="true">IF($B$10="","",$B$10*(1-$B$14+2*$B$14*RAND()))</f>
        <v>4.01980468632732</v>
      </c>
      <c r="F63" s="21" t="n">
        <f aca="false">INDEX($E$17:$E$28,B63)</f>
        <v>4.761</v>
      </c>
      <c r="G63" s="25" t="n">
        <f aca="false">IF(OR(D63="",E63="",F63=""),"",D63*($B$7-$B$8-F63-E63))</f>
        <v>1778.62962631867</v>
      </c>
      <c r="H63" s="25" t="n">
        <f aca="false">IF(D63="","",D63*$F$30)</f>
        <v>2245.84152168134</v>
      </c>
    </row>
    <row r="64" customFormat="false" ht="15" hidden="false" customHeight="false" outlineLevel="0" collapsed="false">
      <c r="A64" s="2" t="n">
        <v>30</v>
      </c>
      <c r="B64" s="2" t="n">
        <v>6</v>
      </c>
      <c r="C64" s="22" t="n">
        <f aca="true">NORMSINV(MAX(RAND(),0.000000000001))</f>
        <v>0.146493136418373</v>
      </c>
      <c r="D64" s="24" t="n">
        <f aca="false">IF($B$11="","",$B$11*EXP($B$12*C64))</f>
        <v>986.555941842747</v>
      </c>
      <c r="E64" s="20" t="n">
        <f aca="true">IF($B$10="","",$B$10*(1-$B$14+2*$B$14*RAND()))</f>
        <v>3.62661649264232</v>
      </c>
      <c r="F64" s="21" t="n">
        <f aca="false">INDEX($E$17:$E$28,B64)</f>
        <v>4.761</v>
      </c>
      <c r="G64" s="25" t="n">
        <f aca="false">IF(OR(D64="",E64="",F64=""),"",D64*($B$7-$B$8-F64-E64))</f>
        <v>4293.86981036209</v>
      </c>
      <c r="H64" s="25" t="n">
        <f aca="false">IF(D64="","",D64*$F$30)</f>
        <v>4931.99046446026</v>
      </c>
    </row>
    <row r="65" customFormat="false" ht="15" hidden="false" customHeight="false" outlineLevel="0" collapsed="false">
      <c r="A65" s="2" t="n">
        <v>31</v>
      </c>
      <c r="B65" s="2" t="n">
        <v>7</v>
      </c>
      <c r="C65" s="22" t="n">
        <f aca="true">NORMSINV(MAX(RAND(),0.000000000001))</f>
        <v>-1.0556979114954</v>
      </c>
      <c r="D65" s="24" t="n">
        <f aca="false">IF($B$11="","",$B$11*EXP($B$12*C65))</f>
        <v>594.462429513964</v>
      </c>
      <c r="E65" s="20" t="n">
        <f aca="true">IF($B$10="","",$B$10*(1-$B$14+2*$B$14*RAND()))</f>
        <v>4.11423612535204</v>
      </c>
      <c r="F65" s="21" t="n">
        <f aca="false">INDEX($E$17:$E$28,B65)</f>
        <v>4.761</v>
      </c>
      <c r="G65" s="25" t="n">
        <f aca="false">IF(OR(D65="",E65="",F65=""),"",D65*($B$7-$B$8-F65-E65))</f>
        <v>2297.45692242102</v>
      </c>
      <c r="H65" s="25" t="n">
        <f aca="false">IF(D65="","",D65*$F$30)</f>
        <v>2971.83657762621</v>
      </c>
    </row>
    <row r="66" customFormat="false" ht="15" hidden="false" customHeight="false" outlineLevel="0" collapsed="false">
      <c r="A66" s="2" t="n">
        <v>32</v>
      </c>
      <c r="B66" s="2" t="n">
        <v>8</v>
      </c>
      <c r="C66" s="22" t="n">
        <f aca="true">NORMSINV(MAX(RAND(),0.000000000001))</f>
        <v>0.10668205260181</v>
      </c>
      <c r="D66" s="24" t="n">
        <f aca="false">IF($B$11="","",$B$11*EXP($B$12*C66))</f>
        <v>970.144463089368</v>
      </c>
      <c r="E66" s="20" t="n">
        <f aca="true">IF($B$10="","",$B$10*(1-$B$14+2*$B$14*RAND()))</f>
        <v>3.94337863935671</v>
      </c>
      <c r="F66" s="21" t="n">
        <f aca="false">INDEX($E$17:$E$28,B66)</f>
        <v>4.761</v>
      </c>
      <c r="G66" s="25" t="n">
        <f aca="false">IF(OR(D66="",E66="",F66=""),"",D66*($B$7-$B$8-F66-E66))</f>
        <v>3915.13571815328</v>
      </c>
      <c r="H66" s="25" t="n">
        <f aca="false">IF(D66="","",D66*$F$30)</f>
        <v>4849.94619987637</v>
      </c>
    </row>
    <row r="67" customFormat="false" ht="15" hidden="false" customHeight="false" outlineLevel="0" collapsed="false">
      <c r="A67" s="2" t="n">
        <v>33</v>
      </c>
      <c r="B67" s="2" t="n">
        <v>9</v>
      </c>
      <c r="C67" s="22" t="n">
        <f aca="true">NORMSINV(MAX(RAND(),0.000000000001))</f>
        <v>-0.0457807500033749</v>
      </c>
      <c r="D67" s="24" t="n">
        <f aca="false">IF($B$11="","",$B$11*EXP($B$12*C67))</f>
        <v>909.779570454621</v>
      </c>
      <c r="E67" s="20" t="n">
        <f aca="true">IF($B$10="","",$B$10*(1-$B$14+2*$B$14*RAND()))</f>
        <v>3.49845519679914</v>
      </c>
      <c r="F67" s="21" t="n">
        <f aca="false">INDEX($E$17:$E$28,B67)</f>
        <v>4.761</v>
      </c>
      <c r="G67" s="25" t="n">
        <f aca="false">IF(OR(D67="",E67="",F67=""),"",D67*($B$7-$B$8-F67-E67))</f>
        <v>4076.30812645876</v>
      </c>
      <c r="H67" s="25" t="n">
        <f aca="false">IF(D67="","",D67*$F$30)</f>
        <v>4548.17002861674</v>
      </c>
    </row>
    <row r="68" customFormat="false" ht="15" hidden="false" customHeight="false" outlineLevel="0" collapsed="false">
      <c r="A68" s="2" t="n">
        <v>34</v>
      </c>
      <c r="B68" s="2" t="n">
        <v>10</v>
      </c>
      <c r="C68" s="22" t="n">
        <f aca="true">NORMSINV(MAX(RAND(),0.000000000001))</f>
        <v>-0.531084214123781</v>
      </c>
      <c r="D68" s="24" t="n">
        <f aca="false">IF($B$11="","",$B$11*EXP($B$12*C68))</f>
        <v>741.527262668957</v>
      </c>
      <c r="E68" s="20" t="n">
        <f aca="true">IF($B$10="","",$B$10*(1-$B$14+2*$B$14*RAND()))</f>
        <v>3.49366628163466</v>
      </c>
      <c r="F68" s="21" t="n">
        <f aca="false">INDEX($E$17:$E$28,B68)</f>
        <v>4.761</v>
      </c>
      <c r="G68" s="25" t="n">
        <f aca="false">IF(OR(D68="",E68="",F68=""),"",D68*($B$7-$B$8-F68-E68))</f>
        <v>3325.99723433622</v>
      </c>
      <c r="H68" s="25" t="n">
        <f aca="false">IF(D68="","",D68*$F$30)</f>
        <v>3707.04309153465</v>
      </c>
    </row>
    <row r="69" customFormat="false" ht="15" hidden="false" customHeight="false" outlineLevel="0" collapsed="false">
      <c r="A69" s="2" t="n">
        <v>35</v>
      </c>
      <c r="B69" s="2" t="n">
        <v>11</v>
      </c>
      <c r="C69" s="22" t="n">
        <f aca="true">NORMSINV(MAX(RAND(),0.000000000001))</f>
        <v>1.09338953418196</v>
      </c>
      <c r="D69" s="24" t="n">
        <f aca="false">IF($B$11="","",$B$11*EXP($B$12*C69))</f>
        <v>1470.28280030253</v>
      </c>
      <c r="E69" s="20" t="n">
        <f aca="true">IF($B$10="","",$B$10*(1-$B$14+2*$B$14*RAND()))</f>
        <v>3.75999677235584</v>
      </c>
      <c r="F69" s="21" t="n">
        <f aca="false">INDEX($E$17:$E$28,B69)</f>
        <v>4.761</v>
      </c>
      <c r="G69" s="25" t="n">
        <f aca="false">IF(OR(D69="",E69="",F69=""),"",D69*($B$7-$B$8-F69-E69))</f>
        <v>6203.12788002606</v>
      </c>
      <c r="H69" s="25" t="n">
        <f aca="false">IF(D69="","",D69*$F$30)</f>
        <v>7350.2377752724</v>
      </c>
    </row>
    <row r="70" customFormat="false" ht="15" hidden="false" customHeight="false" outlineLevel="0" collapsed="false">
      <c r="A70" s="2" t="n">
        <v>36</v>
      </c>
      <c r="B70" s="2" t="n">
        <v>12</v>
      </c>
      <c r="C70" s="22" t="n">
        <f aca="true">NORMSINV(MAX(RAND(),0.000000000001))</f>
        <v>0.326641391208382</v>
      </c>
      <c r="D70" s="24" t="n">
        <f aca="false">IF($B$11="","",$B$11*EXP($B$12*C70))</f>
        <v>1064.35939793724</v>
      </c>
      <c r="E70" s="20" t="n">
        <f aca="true">IF($B$10="","",$B$10*(1-$B$14+2*$B$14*RAND()))</f>
        <v>3.55577672628123</v>
      </c>
      <c r="F70" s="21" t="n">
        <f aca="false">INDEX($E$17:$E$28,B70)</f>
        <v>4.761</v>
      </c>
      <c r="G70" s="25" t="n">
        <f aca="false">IF(OR(D70="",E70="",F70=""),"",D70*($B$7-$B$8-F70-E70))</f>
        <v>4707.89926055732</v>
      </c>
      <c r="H70" s="25" t="n">
        <f aca="false">IF(D70="","",D70*$F$30)</f>
        <v>5320.94550216787</v>
      </c>
    </row>
    <row r="71" customFormat="false" ht="15" hidden="false" customHeight="false" outlineLevel="0" collapsed="false">
      <c r="A71" s="2" t="n">
        <v>37</v>
      </c>
      <c r="B71" s="2" t="n">
        <v>1</v>
      </c>
      <c r="C71" s="22" t="n">
        <f aca="true">NORMSINV(MAX(RAND(),0.000000000001))</f>
        <v>-1.20930196169001</v>
      </c>
      <c r="D71" s="24" t="n">
        <f aca="false">IF($B$11="","",$B$11*EXP($B$12*C71))</f>
        <v>557.205427661294</v>
      </c>
      <c r="E71" s="20" t="n">
        <f aca="true">IF($B$10="","",$B$10*(1-$B$14+2*$B$14*RAND()))</f>
        <v>3.59143322138644</v>
      </c>
      <c r="F71" s="21" t="n">
        <f aca="false">INDEX($E$17:$E$28,B71)</f>
        <v>4.92562580645161</v>
      </c>
      <c r="G71" s="25" t="n">
        <f aca="false">IF(OR(D71="",E71="",F71=""),"",D71*($B$7-$B$8-F71-E71))</f>
        <v>2353.0456303819</v>
      </c>
      <c r="H71" s="25" t="n">
        <f aca="false">IF(D71="","",D71*$F$30)</f>
        <v>2785.58137396434</v>
      </c>
    </row>
    <row r="72" customFormat="false" ht="15" hidden="false" customHeight="false" outlineLevel="0" collapsed="false">
      <c r="A72" s="2" t="n">
        <v>38</v>
      </c>
      <c r="B72" s="2" t="n">
        <v>2</v>
      </c>
      <c r="C72" s="22" t="n">
        <f aca="true">NORMSINV(MAX(RAND(),0.000000000001))</f>
        <v>-0.871981490698662</v>
      </c>
      <c r="D72" s="24" t="n">
        <f aca="false">IF($B$11="","",$B$11*EXP($B$12*C72))</f>
        <v>642.308927262886</v>
      </c>
      <c r="E72" s="20" t="n">
        <f aca="true">IF($B$10="","",$B$10*(1-$B$14+2*$B$14*RAND()))</f>
        <v>3.91936028475491</v>
      </c>
      <c r="F72" s="21" t="n">
        <f aca="false">INDEX($E$17:$E$28,B72)</f>
        <v>5.0612</v>
      </c>
      <c r="G72" s="25" t="n">
        <f aca="false">IF(OR(D72="",E72="",F72=""),"",D72*($B$7-$B$8-F72-E72))</f>
        <v>2414.72169060857</v>
      </c>
      <c r="H72" s="25" t="n">
        <f aca="false">IF(D72="","",D72*$F$30)</f>
        <v>3211.03078917262</v>
      </c>
    </row>
    <row r="73" customFormat="false" ht="15" hidden="false" customHeight="false" outlineLevel="0" collapsed="false">
      <c r="A73" s="2" t="n">
        <v>39</v>
      </c>
      <c r="B73" s="2" t="n">
        <v>3</v>
      </c>
      <c r="C73" s="22" t="n">
        <f aca="true">NORMSINV(MAX(RAND(),0.000000000001))</f>
        <v>-1.30182816882437</v>
      </c>
      <c r="D73" s="24" t="n">
        <f aca="false">IF($B$11="","",$B$11*EXP($B$12*C73))</f>
        <v>535.899465333087</v>
      </c>
      <c r="E73" s="20" t="n">
        <f aca="true">IF($B$10="","",$B$10*(1-$B$14+2*$B$14*RAND()))</f>
        <v>4.10152428570918</v>
      </c>
      <c r="F73" s="21" t="n">
        <f aca="false">INDEX($E$17:$E$28,B73)</f>
        <v>5.0612</v>
      </c>
      <c r="G73" s="25" t="n">
        <f aca="false">IF(OR(D73="",E73="",F73=""),"",D73*($B$7-$B$8-F73-E73))</f>
        <v>1917.06014263748</v>
      </c>
      <c r="H73" s="25" t="n">
        <f aca="false">IF(D73="","",D73*$F$30)</f>
        <v>2679.06860709317</v>
      </c>
    </row>
    <row r="74" customFormat="false" ht="15" hidden="false" customHeight="false" outlineLevel="0" collapsed="false">
      <c r="A74" s="2" t="n">
        <v>40</v>
      </c>
      <c r="B74" s="2" t="n">
        <v>4</v>
      </c>
      <c r="C74" s="22" t="n">
        <f aca="true">NORMSINV(MAX(RAND(),0.000000000001))</f>
        <v>0.603901551413113</v>
      </c>
      <c r="D74" s="24" t="n">
        <f aca="false">IF($B$11="","",$B$11*EXP($B$12*C74))</f>
        <v>1196.26133262661</v>
      </c>
      <c r="E74" s="20" t="n">
        <f aca="true">IF($B$10="","",$B$10*(1-$B$14+2*$B$14*RAND()))</f>
        <v>3.53063609902845</v>
      </c>
      <c r="F74" s="21" t="n">
        <f aca="false">INDEX($E$17:$E$28,B74)</f>
        <v>4.89657419354839</v>
      </c>
      <c r="G74" s="25" t="n">
        <f aca="false">IF(OR(D74="",E74="",F74=""),"",D74*($B$7-$B$8-F74-E74))</f>
        <v>5159.22356274038</v>
      </c>
      <c r="H74" s="25" t="n">
        <f aca="false">IF(D74="","",D74*$F$30)</f>
        <v>5980.34965406697</v>
      </c>
    </row>
    <row r="75" customFormat="false" ht="15" hidden="false" customHeight="false" outlineLevel="0" collapsed="false">
      <c r="A75" s="2" t="n">
        <v>41</v>
      </c>
      <c r="B75" s="2" t="n">
        <v>5</v>
      </c>
      <c r="C75" s="22" t="n">
        <f aca="true">NORMSINV(MAX(RAND(),0.000000000001))</f>
        <v>1.71553162359003</v>
      </c>
      <c r="D75" s="24" t="n">
        <f aca="false">IF($B$11="","",$B$11*EXP($B$12*C75))</f>
        <v>1910.95731570671</v>
      </c>
      <c r="E75" s="20" t="n">
        <f aca="true">IF($B$10="","",$B$10*(1-$B$14+2*$B$14*RAND()))</f>
        <v>3.82099774463181</v>
      </c>
      <c r="F75" s="21" t="n">
        <f aca="false">INDEX($E$17:$E$28,B75)</f>
        <v>4.761</v>
      </c>
      <c r="G75" s="25" t="n">
        <f aca="false">IF(OR(D75="",E75="",F75=""),"",D75*($B$7-$B$8-F75-E75))</f>
        <v>7945.76482862086</v>
      </c>
      <c r="H75" s="25" t="n">
        <f aca="false">IF(D75="","",D75*$F$30)</f>
        <v>9553.257812681</v>
      </c>
    </row>
    <row r="76" customFormat="false" ht="15" hidden="false" customHeight="false" outlineLevel="0" collapsed="false">
      <c r="A76" s="2" t="n">
        <v>42</v>
      </c>
      <c r="B76" s="2" t="n">
        <v>6</v>
      </c>
      <c r="C76" s="22" t="n">
        <f aca="true">NORMSINV(MAX(RAND(),0.000000000001))</f>
        <v>-1.59816361487903</v>
      </c>
      <c r="D76" s="24" t="n">
        <f aca="false">IF($B$11="","",$B$11*EXP($B$12*C76))</f>
        <v>472.993136266605</v>
      </c>
      <c r="E76" s="20" t="n">
        <f aca="true">IF($B$10="","",$B$10*(1-$B$14+2*$B$14*RAND()))</f>
        <v>3.48123591781449</v>
      </c>
      <c r="F76" s="21" t="n">
        <f aca="false">INDEX($E$17:$E$28,B76)</f>
        <v>4.761</v>
      </c>
      <c r="G76" s="25" t="n">
        <f aca="false">IF(OR(D76="",E76="",F76=""),"",D76*($B$7-$B$8-F76-E76))</f>
        <v>2127.41153942021</v>
      </c>
      <c r="H76" s="25" t="n">
        <f aca="false">IF(D76="","",D76*$F$30)</f>
        <v>2364.58728682401</v>
      </c>
    </row>
    <row r="77" customFormat="false" ht="15" hidden="false" customHeight="false" outlineLevel="0" collapsed="false">
      <c r="A77" s="2" t="n">
        <v>43</v>
      </c>
      <c r="B77" s="2" t="n">
        <v>7</v>
      </c>
      <c r="C77" s="22" t="n">
        <f aca="true">NORMSINV(MAX(RAND(),0.000000000001))</f>
        <v>-0.353481675991491</v>
      </c>
      <c r="D77" s="24" t="n">
        <f aca="false">IF($B$11="","",$B$11*EXP($B$12*C77))</f>
        <v>799.149159313584</v>
      </c>
      <c r="E77" s="20" t="n">
        <f aca="true">IF($B$10="","",$B$10*(1-$B$14+2*$B$14*RAND()))</f>
        <v>3.78660245016974</v>
      </c>
      <c r="F77" s="21" t="n">
        <f aca="false">INDEX($E$17:$E$28,B77)</f>
        <v>4.761</v>
      </c>
      <c r="G77" s="25" t="n">
        <f aca="false">IF(OR(D77="",E77="",F77=""),"",D77*($B$7-$B$8-F77-E77))</f>
        <v>3350.35097745518</v>
      </c>
      <c r="H77" s="25" t="n">
        <f aca="false">IF(D77="","",D77*$F$30)</f>
        <v>3995.10647724047</v>
      </c>
    </row>
    <row r="78" customFormat="false" ht="15" hidden="false" customHeight="false" outlineLevel="0" collapsed="false">
      <c r="A78" s="2" t="n">
        <v>44</v>
      </c>
      <c r="B78" s="2" t="n">
        <v>8</v>
      </c>
      <c r="C78" s="22" t="n">
        <f aca="true">NORMSINV(MAX(RAND(),0.000000000001))</f>
        <v>1.27340272176923</v>
      </c>
      <c r="D78" s="24" t="n">
        <f aca="false">IF($B$11="","",$B$11*EXP($B$12*C78))</f>
        <v>1586.14447394455</v>
      </c>
      <c r="E78" s="20" t="n">
        <f aca="true">IF($B$10="","",$B$10*(1-$B$14+2*$B$14*RAND()))</f>
        <v>3.65409300594444</v>
      </c>
      <c r="F78" s="21" t="n">
        <f aca="false">INDEX($E$17:$E$28,B78)</f>
        <v>4.761</v>
      </c>
      <c r="G78" s="25" t="n">
        <f aca="false">IF(OR(D78="",E78="",F78=""),"",D78*($B$7-$B$8-F78-E78))</f>
        <v>6859.92732894537</v>
      </c>
      <c r="H78" s="25" t="n">
        <f aca="false">IF(D78="","",D78*$F$30)</f>
        <v>7929.4534541436</v>
      </c>
    </row>
    <row r="79" customFormat="false" ht="15" hidden="false" customHeight="false" outlineLevel="0" collapsed="false">
      <c r="A79" s="2" t="n">
        <v>45</v>
      </c>
      <c r="B79" s="2" t="n">
        <v>9</v>
      </c>
      <c r="C79" s="22" t="n">
        <f aca="true">NORMSINV(MAX(RAND(),0.000000000001))</f>
        <v>-0.374201277279198</v>
      </c>
      <c r="D79" s="24" t="n">
        <f aca="false">IF($B$11="","",$B$11*EXP($B$12*C79))</f>
        <v>792.202526125277</v>
      </c>
      <c r="E79" s="20" t="n">
        <f aca="true">IF($B$10="","",$B$10*(1-$B$14+2*$B$14*RAND()))</f>
        <v>3.72506359144446</v>
      </c>
      <c r="F79" s="21" t="n">
        <f aca="false">INDEX($E$17:$E$28,B79)</f>
        <v>4.761</v>
      </c>
      <c r="G79" s="25" t="n">
        <f aca="false">IF(OR(D79="",E79="",F79=""),"",D79*($B$7-$B$8-F79-E79))</f>
        <v>3369.97916883399</v>
      </c>
      <c r="H79" s="25" t="n">
        <f aca="false">IF(D79="","",D79*$F$30)</f>
        <v>3960.37886860548</v>
      </c>
    </row>
    <row r="80" customFormat="false" ht="15" hidden="false" customHeight="false" outlineLevel="0" collapsed="false">
      <c r="A80" s="2" t="n">
        <v>46</v>
      </c>
      <c r="B80" s="2" t="n">
        <v>10</v>
      </c>
      <c r="C80" s="22" t="n">
        <f aca="true">NORMSINV(MAX(RAND(),0.000000000001))</f>
        <v>-1.55250430521891</v>
      </c>
      <c r="D80" s="24" t="n">
        <f aca="false">IF($B$11="","",$B$11*EXP($B$12*C80))</f>
        <v>482.181288745533</v>
      </c>
      <c r="E80" s="20" t="n">
        <f aca="true">IF($B$10="","",$B$10*(1-$B$14+2*$B$14*RAND()))</f>
        <v>3.58214510404116</v>
      </c>
      <c r="F80" s="21" t="n">
        <f aca="false">INDEX($E$17:$E$28,B80)</f>
        <v>4.761</v>
      </c>
      <c r="G80" s="25" t="n">
        <f aca="false">IF(OR(D80="",E80="",F80=""),"",D80*($B$7-$B$8-F80-E80))</f>
        <v>2120.08116016054</v>
      </c>
      <c r="H80" s="25" t="n">
        <f aca="false">IF(D80="","",D80*$F$30)</f>
        <v>2410.52069869667</v>
      </c>
    </row>
    <row r="81" customFormat="false" ht="15" hidden="false" customHeight="false" outlineLevel="0" collapsed="false">
      <c r="A81" s="2" t="n">
        <v>47</v>
      </c>
      <c r="B81" s="2" t="n">
        <v>11</v>
      </c>
      <c r="C81" s="22" t="n">
        <f aca="true">NORMSINV(MAX(RAND(),0.000000000001))</f>
        <v>-0.345724368505847</v>
      </c>
      <c r="D81" s="24" t="n">
        <f aca="false">IF($B$11="","",$B$11*EXP($B$12*C81))</f>
        <v>801.765584898664</v>
      </c>
      <c r="E81" s="20" t="n">
        <f aca="true">IF($B$10="","",$B$10*(1-$B$14+2*$B$14*RAND()))</f>
        <v>3.65462970449498</v>
      </c>
      <c r="F81" s="21" t="n">
        <f aca="false">INDEX($E$17:$E$28,B81)</f>
        <v>4.761</v>
      </c>
      <c r="G81" s="25" t="n">
        <f aca="false">IF(OR(D81="",E81="",F81=""),"",D81*($B$7-$B$8-F81-E81))</f>
        <v>3467.13127929399</v>
      </c>
      <c r="H81" s="25" t="n">
        <f aca="false">IF(D81="","",D81*$F$30)</f>
        <v>4008.1865120254</v>
      </c>
    </row>
    <row r="82" customFormat="false" ht="15" hidden="false" customHeight="false" outlineLevel="0" collapsed="false">
      <c r="A82" s="2" t="n">
        <v>48</v>
      </c>
      <c r="B82" s="2" t="n">
        <v>12</v>
      </c>
      <c r="C82" s="22" t="n">
        <f aca="true">NORMSINV(MAX(RAND(),0.000000000001))</f>
        <v>-0.205689546379494</v>
      </c>
      <c r="D82" s="24" t="n">
        <f aca="false">IF($B$11="","",$B$11*EXP($B$12*C82))</f>
        <v>850.498118204153</v>
      </c>
      <c r="E82" s="20" t="n">
        <f aca="true">IF($B$10="","",$B$10*(1-$B$14+2*$B$14*RAND()))</f>
        <v>3.38524313853539</v>
      </c>
      <c r="F82" s="21" t="n">
        <f aca="false">INDEX($E$17:$E$28,B82)</f>
        <v>4.761</v>
      </c>
      <c r="G82" s="25" t="n">
        <f aca="false">IF(OR(D82="",E82="",F82=""),"",D82*($B$7-$B$8-F82-E82))</f>
        <v>3906.98156616306</v>
      </c>
      <c r="H82" s="25" t="n">
        <f aca="false">IF(D82="","",D82*$F$30)</f>
        <v>4251.8101925262</v>
      </c>
    </row>
    <row r="83" customFormat="false" ht="15" hidden="false" customHeight="false" outlineLevel="0" collapsed="false">
      <c r="A83" s="2" t="n">
        <v>49</v>
      </c>
      <c r="B83" s="2" t="n">
        <v>1</v>
      </c>
      <c r="C83" s="22" t="n">
        <f aca="true">NORMSINV(MAX(RAND(),0.000000000001))</f>
        <v>-0.62538021145571</v>
      </c>
      <c r="D83" s="24" t="n">
        <f aca="false">IF($B$11="","",$B$11*EXP($B$12*C83))</f>
        <v>712.641717607517</v>
      </c>
      <c r="E83" s="20" t="n">
        <f aca="true">IF($B$10="","",$B$10*(1-$B$14+2*$B$14*RAND()))</f>
        <v>3.58090919591885</v>
      </c>
      <c r="F83" s="21" t="n">
        <f aca="false">INDEX($E$17:$E$28,B83)</f>
        <v>4.92562580645161</v>
      </c>
      <c r="G83" s="25" t="n">
        <f aca="false">IF(OR(D83="",E83="",F83=""),"",D83*($B$7-$B$8-F83-E83))</f>
        <v>3016.94376734202</v>
      </c>
      <c r="H83" s="25" t="n">
        <f aca="false">IF(D83="","",D83*$F$30)</f>
        <v>3562.6384746635</v>
      </c>
    </row>
    <row r="84" customFormat="false" ht="15" hidden="false" customHeight="false" outlineLevel="0" collapsed="false">
      <c r="A84" s="2" t="n">
        <v>50</v>
      </c>
      <c r="B84" s="2" t="n">
        <v>2</v>
      </c>
      <c r="C84" s="22" t="n">
        <f aca="true">NORMSINV(MAX(RAND(),0.000000000001))</f>
        <v>0.192939578348231</v>
      </c>
      <c r="D84" s="24" t="n">
        <f aca="false">IF($B$11="","",$B$11*EXP($B$12*C84))</f>
        <v>1006.05395841758</v>
      </c>
      <c r="E84" s="20" t="n">
        <f aca="true">IF($B$10="","",$B$10*(1-$B$14+2*$B$14*RAND()))</f>
        <v>4.12326935184256</v>
      </c>
      <c r="F84" s="21" t="n">
        <f aca="false">INDEX($E$17:$E$28,B84)</f>
        <v>5.0612</v>
      </c>
      <c r="G84" s="25" t="n">
        <f aca="false">IF(OR(D84="",E84="",F84=""),"",D84*($B$7-$B$8-F84-E84))</f>
        <v>3577.0556828538</v>
      </c>
      <c r="H84" s="25" t="n">
        <f aca="false">IF(D84="","",D84*$F$30)</f>
        <v>5029.46494892114</v>
      </c>
    </row>
    <row r="85" customFormat="false" ht="15" hidden="false" customHeight="false" outlineLevel="0" collapsed="false">
      <c r="A85" s="2" t="n">
        <v>51</v>
      </c>
      <c r="B85" s="2" t="n">
        <v>3</v>
      </c>
      <c r="C85" s="22" t="n">
        <f aca="true">NORMSINV(MAX(RAND(),0.000000000001))</f>
        <v>-0.109026338628366</v>
      </c>
      <c r="D85" s="24" t="n">
        <f aca="false">IF($B$11="","",$B$11*EXP($B$12*C85))</f>
        <v>885.854570027815</v>
      </c>
      <c r="E85" s="20" t="n">
        <f aca="true">IF($B$10="","",$B$10*(1-$B$14+2*$B$14*RAND()))</f>
        <v>4.08719247826068</v>
      </c>
      <c r="F85" s="21" t="n">
        <f aca="false">INDEX($E$17:$E$28,B85)</f>
        <v>5.0612</v>
      </c>
      <c r="G85" s="25" t="n">
        <f aca="false">IF(OR(D85="",E85="",F85=""),"",D85*($B$7-$B$8-F85-E85))</f>
        <v>3181.64193687905</v>
      </c>
      <c r="H85" s="25" t="n">
        <f aca="false">IF(D85="","",D85*$F$30)</f>
        <v>4428.56416648305</v>
      </c>
    </row>
    <row r="86" customFormat="false" ht="15" hidden="false" customHeight="false" outlineLevel="0" collapsed="false">
      <c r="A86" s="2" t="n">
        <v>52</v>
      </c>
      <c r="B86" s="2" t="n">
        <v>4</v>
      </c>
      <c r="C86" s="22" t="n">
        <f aca="true">NORMSINV(MAX(RAND(),0.000000000001))</f>
        <v>1.15279550588395</v>
      </c>
      <c r="D86" s="24" t="n">
        <f aca="false">IF($B$11="","",$B$11*EXP($B$12*C86))</f>
        <v>1507.55091590588</v>
      </c>
      <c r="E86" s="20" t="n">
        <f aca="true">IF($B$10="","",$B$10*(1-$B$14+2*$B$14*RAND()))</f>
        <v>3.43179505486472</v>
      </c>
      <c r="F86" s="21" t="n">
        <f aca="false">INDEX($E$17:$E$28,B86)</f>
        <v>4.89657419354839</v>
      </c>
      <c r="G86" s="25" t="n">
        <f aca="false">IF(OR(D86="",E86="",F86=""),"",D86*($B$7-$B$8-F86-E86))</f>
        <v>6650.75798019337</v>
      </c>
      <c r="H86" s="25" t="n">
        <f aca="false">IF(D86="","",D86*$F$30)</f>
        <v>7536.54853879667</v>
      </c>
    </row>
    <row r="87" customFormat="false" ht="15" hidden="false" customHeight="false" outlineLevel="0" collapsed="false">
      <c r="A87" s="2" t="n">
        <v>53</v>
      </c>
      <c r="B87" s="2" t="n">
        <v>5</v>
      </c>
      <c r="C87" s="22" t="n">
        <f aca="true">NORMSINV(MAX(RAND(),0.000000000001))</f>
        <v>0.8635574220139</v>
      </c>
      <c r="D87" s="24" t="n">
        <f aca="false">IF($B$11="","",$B$11*EXP($B$12*C87))</f>
        <v>1334.57289286212</v>
      </c>
      <c r="E87" s="20" t="n">
        <f aca="true">IF($B$10="","",$B$10*(1-$B$14+2*$B$14*RAND()))</f>
        <v>3.52362716055223</v>
      </c>
      <c r="F87" s="21" t="n">
        <f aca="false">INDEX($E$17:$E$28,B87)</f>
        <v>4.761</v>
      </c>
      <c r="G87" s="25" t="n">
        <f aca="false">IF(OR(D87="",E87="",F87=""),"",D87*($B$7-$B$8-F87-E87))</f>
        <v>5946.01981912113</v>
      </c>
      <c r="H87" s="25" t="n">
        <f aca="false">IF(D87="","",D87*$F$30)</f>
        <v>6671.79680599631</v>
      </c>
    </row>
    <row r="88" customFormat="false" ht="15" hidden="false" customHeight="false" outlineLevel="0" collapsed="false">
      <c r="A88" s="2" t="n">
        <v>54</v>
      </c>
      <c r="B88" s="2" t="n">
        <v>6</v>
      </c>
      <c r="C88" s="22" t="n">
        <f aca="true">NORMSINV(MAX(RAND(),0.000000000001))</f>
        <v>-0.58103720398228</v>
      </c>
      <c r="D88" s="24" t="n">
        <f aca="false">IF($B$11="","",$B$11*EXP($B$12*C88))</f>
        <v>726.082346219192</v>
      </c>
      <c r="E88" s="20" t="n">
        <f aca="true">IF($B$10="","",$B$10*(1-$B$14+2*$B$14*RAND()))</f>
        <v>3.83925153284499</v>
      </c>
      <c r="F88" s="21" t="n">
        <f aca="false">INDEX($E$17:$E$28,B88)</f>
        <v>4.761</v>
      </c>
      <c r="G88" s="25" t="n">
        <f aca="false">IF(OR(D88="",E88="",F88=""),"",D88*($B$7-$B$8-F88-E88))</f>
        <v>3005.79827978922</v>
      </c>
      <c r="H88" s="25" t="n">
        <f aca="false">IF(D88="","",D88*$F$30)</f>
        <v>3629.83086521899</v>
      </c>
    </row>
    <row r="89" customFormat="false" ht="15" hidden="false" customHeight="false" outlineLevel="0" collapsed="false">
      <c r="A89" s="2" t="n">
        <v>55</v>
      </c>
      <c r="B89" s="2" t="n">
        <v>7</v>
      </c>
      <c r="C89" s="22" t="n">
        <f aca="true">NORMSINV(MAX(RAND(),0.000000000001))</f>
        <v>1.33740470201507</v>
      </c>
      <c r="D89" s="24" t="n">
        <f aca="false">IF($B$11="","",$B$11*EXP($B$12*C89))</f>
        <v>1629.5020462619</v>
      </c>
      <c r="E89" s="20" t="n">
        <f aca="true">IF($B$10="","",$B$10*(1-$B$14+2*$B$14*RAND()))</f>
        <v>3.42078880196403</v>
      </c>
      <c r="F89" s="21" t="n">
        <f aca="false">INDEX($E$17:$E$28,B89)</f>
        <v>4.761</v>
      </c>
      <c r="G89" s="25" t="n">
        <f aca="false">IF(OR(D89="",E89="",F89=""),"",D89*($B$7-$B$8-F89-E89))</f>
        <v>7427.61447449353</v>
      </c>
      <c r="H89" s="25" t="n">
        <f aca="false">IF(D89="","",D89*$F$30)</f>
        <v>8146.2066296725</v>
      </c>
    </row>
    <row r="90" customFormat="false" ht="15" hidden="false" customHeight="false" outlineLevel="0" collapsed="false">
      <c r="A90" s="2" t="n">
        <v>56</v>
      </c>
      <c r="B90" s="2" t="n">
        <v>8</v>
      </c>
      <c r="C90" s="22" t="n">
        <f aca="true">NORMSINV(MAX(RAND(),0.000000000001))</f>
        <v>-1.04264391914195</v>
      </c>
      <c r="D90" s="24" t="n">
        <f aca="false">IF($B$11="","",$B$11*EXP($B$12*C90))</f>
        <v>597.74128512808</v>
      </c>
      <c r="E90" s="20" t="n">
        <f aca="true">IF($B$10="","",$B$10*(1-$B$14+2*$B$14*RAND()))</f>
        <v>3.63611240177182</v>
      </c>
      <c r="F90" s="21" t="n">
        <f aca="false">INDEX($E$17:$E$28,B90)</f>
        <v>4.761</v>
      </c>
      <c r="G90" s="25" t="n">
        <f aca="false">IF(OR(D90="",E90="",F90=""),"",D90*($B$7-$B$8-F90-E90))</f>
        <v>2595.92321413172</v>
      </c>
      <c r="H90" s="25" t="n">
        <f aca="false">IF(D90="","",D90*$F$30)</f>
        <v>2988.2282326123</v>
      </c>
    </row>
    <row r="91" customFormat="false" ht="15" hidden="false" customHeight="false" outlineLevel="0" collapsed="false">
      <c r="A91" s="2" t="n">
        <v>57</v>
      </c>
      <c r="B91" s="2" t="n">
        <v>9</v>
      </c>
      <c r="C91" s="22" t="n">
        <f aca="true">NORMSINV(MAX(RAND(),0.000000000001))</f>
        <v>0.417665361356188</v>
      </c>
      <c r="D91" s="24" t="n">
        <f aca="false">IF($B$11="","",$B$11*EXP($B$12*C91))</f>
        <v>1105.97525145169</v>
      </c>
      <c r="E91" s="20" t="n">
        <f aca="true">IF($B$10="","",$B$10*(1-$B$14+2*$B$14*RAND()))</f>
        <v>3.45024272363646</v>
      </c>
      <c r="F91" s="21" t="n">
        <f aca="false">INDEX($E$17:$E$28,B91)</f>
        <v>4.761</v>
      </c>
      <c r="G91" s="25" t="n">
        <f aca="false">IF(OR(D91="",E91="",F91=""),"",D91*($B$7-$B$8-F91-E91))</f>
        <v>5008.69346748984</v>
      </c>
      <c r="H91" s="25" t="n">
        <f aca="false">IF(D91="","",D91*$F$30)</f>
        <v>5528.9914770573</v>
      </c>
    </row>
    <row r="92" customFormat="false" ht="15" hidden="false" customHeight="false" outlineLevel="0" collapsed="false">
      <c r="A92" s="2" t="n">
        <v>58</v>
      </c>
      <c r="B92" s="2" t="n">
        <v>10</v>
      </c>
      <c r="C92" s="22" t="n">
        <f aca="true">NORMSINV(MAX(RAND(),0.000000000001))</f>
        <v>0.560024823711938</v>
      </c>
      <c r="D92" s="24" t="n">
        <f aca="false">IF($B$11="","",$B$11*EXP($B$12*C92))</f>
        <v>1174.34785090255</v>
      </c>
      <c r="E92" s="20" t="n">
        <f aca="true">IF($B$10="","",$B$10*(1-$B$14+2*$B$14*RAND()))</f>
        <v>3.68330505570551</v>
      </c>
      <c r="F92" s="21" t="n">
        <f aca="false">INDEX($E$17:$E$28,B92)</f>
        <v>4.761</v>
      </c>
      <c r="G92" s="25" t="n">
        <f aca="false">IF(OR(D92="",E92="",F92=""),"",D92*($B$7-$B$8-F92-E92))</f>
        <v>5044.64012596516</v>
      </c>
      <c r="H92" s="25" t="n">
        <f aca="false">IF(D92="","",D92*$F$30)</f>
        <v>5870.79977623201</v>
      </c>
    </row>
    <row r="93" customFormat="false" ht="15" hidden="false" customHeight="false" outlineLevel="0" collapsed="false">
      <c r="A93" s="2" t="n">
        <v>59</v>
      </c>
      <c r="B93" s="2" t="n">
        <v>11</v>
      </c>
      <c r="C93" s="22" t="n">
        <f aca="true">NORMSINV(MAX(RAND(),0.000000000001))</f>
        <v>-2.02153302686587</v>
      </c>
      <c r="D93" s="24" t="n">
        <f aca="false">IF($B$11="","",$B$11*EXP($B$12*C93))</f>
        <v>395.712276713785</v>
      </c>
      <c r="E93" s="20" t="n">
        <f aca="true">IF($B$10="","",$B$10*(1-$B$14+2*$B$14*RAND()))</f>
        <v>3.6360918739861</v>
      </c>
      <c r="F93" s="21" t="n">
        <f aca="false">INDEX($E$17:$E$28,B93)</f>
        <v>4.761</v>
      </c>
      <c r="G93" s="25" t="n">
        <f aca="false">IF(OR(D93="",E93="",F93=""),"",D93*($B$7-$B$8-F93-E93))</f>
        <v>1718.54206210376</v>
      </c>
      <c r="H93" s="25" t="n">
        <f aca="false">IF(D93="","",D93*$F$30)</f>
        <v>1978.24481374755</v>
      </c>
    </row>
    <row r="94" customFormat="false" ht="15" hidden="false" customHeight="false" outlineLevel="0" collapsed="false">
      <c r="A94" s="2" t="n">
        <v>60</v>
      </c>
      <c r="B94" s="2" t="n">
        <v>12</v>
      </c>
      <c r="C94" s="22" t="n">
        <f aca="true">NORMSINV(MAX(RAND(),0.000000000001))</f>
        <v>-1.74970280943239</v>
      </c>
      <c r="D94" s="24" t="n">
        <f aca="false">IF($B$11="","",$B$11*EXP($B$12*C94))</f>
        <v>443.734940310511</v>
      </c>
      <c r="E94" s="20" t="n">
        <f aca="true">IF($B$10="","",$B$10*(1-$B$14+2*$B$14*RAND()))</f>
        <v>3.41485558816724</v>
      </c>
      <c r="F94" s="21" t="n">
        <f aca="false">INDEX($E$17:$E$28,B94)</f>
        <v>4.761</v>
      </c>
      <c r="G94" s="25" t="n">
        <f aca="false">IF(OR(D94="",E94="",F94=""),"",D94*($B$7-$B$8-F94-E94))</f>
        <v>2025.27034815316</v>
      </c>
      <c r="H94" s="25" t="n">
        <f aca="false">IF(D94="","",D94*$F$30)</f>
        <v>2218.3197136003</v>
      </c>
    </row>
    <row r="95" customFormat="false" ht="15" hidden="false" customHeight="false" outlineLevel="0" collapsed="false">
      <c r="A95" s="2" t="n">
        <v>61</v>
      </c>
      <c r="B95" s="2" t="n">
        <v>1</v>
      </c>
      <c r="C95" s="22" t="n">
        <f aca="true">NORMSINV(MAX(RAND(),0.000000000001))</f>
        <v>-1.11576129386195</v>
      </c>
      <c r="D95" s="24" t="n">
        <f aca="false">IF($B$11="","",$B$11*EXP($B$12*C95))</f>
        <v>579.606164481984</v>
      </c>
      <c r="E95" s="20" t="n">
        <f aca="true">IF($B$10="","",$B$10*(1-$B$14+2*$B$14*RAND()))</f>
        <v>4.05917725065606</v>
      </c>
      <c r="F95" s="21" t="n">
        <f aca="false">INDEX($E$17:$E$28,B95)</f>
        <v>4.92562580645161</v>
      </c>
      <c r="G95" s="25" t="n">
        <f aca="false">IF(OR(D95="",E95="",F95=""),"",D95*($B$7-$B$8-F95-E95))</f>
        <v>2176.53529694429</v>
      </c>
      <c r="H95" s="25" t="n">
        <f aca="false">IF(D95="","",D95*$F$30)</f>
        <v>2897.56713747833</v>
      </c>
    </row>
    <row r="96" customFormat="false" ht="15" hidden="false" customHeight="false" outlineLevel="0" collapsed="false">
      <c r="A96" s="2" t="n">
        <v>62</v>
      </c>
      <c r="B96" s="2" t="n">
        <v>2</v>
      </c>
      <c r="C96" s="22" t="n">
        <f aca="true">NORMSINV(MAX(RAND(),0.000000000001))</f>
        <v>0.149481312067008</v>
      </c>
      <c r="D96" s="24" t="n">
        <f aca="false">IF($B$11="","",$B$11*EXP($B$12*C96))</f>
        <v>987.798912395347</v>
      </c>
      <c r="E96" s="20" t="n">
        <f aca="true">IF($B$10="","",$B$10*(1-$B$14+2*$B$14*RAND()))</f>
        <v>3.59140072761176</v>
      </c>
      <c r="F96" s="21" t="n">
        <f aca="false">INDEX($E$17:$E$28,B96)</f>
        <v>5.0612</v>
      </c>
      <c r="G96" s="25" t="n">
        <f aca="false">IF(OR(D96="",E96="",F96=""),"",D96*($B$7-$B$8-F96-E96))</f>
        <v>4037.52855579063</v>
      </c>
      <c r="H96" s="25" t="n">
        <f aca="false">IF(D96="","",D96*$F$30)</f>
        <v>4938.20432284682</v>
      </c>
    </row>
    <row r="97" customFormat="false" ht="15" hidden="false" customHeight="false" outlineLevel="0" collapsed="false">
      <c r="A97" s="2" t="n">
        <v>63</v>
      </c>
      <c r="B97" s="2" t="n">
        <v>3</v>
      </c>
      <c r="C97" s="22" t="n">
        <f aca="true">NORMSINV(MAX(RAND(),0.000000000001))</f>
        <v>-0.524061224186117</v>
      </c>
      <c r="D97" s="24" t="n">
        <f aca="false">IF($B$11="","",$B$11*EXP($B$12*C97))</f>
        <v>743.724877002526</v>
      </c>
      <c r="E97" s="20" t="n">
        <f aca="true">IF($B$10="","",$B$10*(1-$B$14+2*$B$14*RAND()))</f>
        <v>3.92449385199428</v>
      </c>
      <c r="F97" s="21" t="n">
        <f aca="false">INDEX($E$17:$E$28,B97)</f>
        <v>5.0612</v>
      </c>
      <c r="G97" s="25" t="n">
        <f aca="false">IF(OR(D97="",E97="",F97=""),"",D97*($B$7-$B$8-F97-E97))</f>
        <v>2792.17087815538</v>
      </c>
      <c r="H97" s="25" t="n">
        <f aca="false">IF(D97="","",D97*$F$30)</f>
        <v>3718.02940511103</v>
      </c>
    </row>
    <row r="98" customFormat="false" ht="15" hidden="false" customHeight="false" outlineLevel="0" collapsed="false">
      <c r="A98" s="2" t="n">
        <v>64</v>
      </c>
      <c r="B98" s="2" t="n">
        <v>4</v>
      </c>
      <c r="C98" s="22" t="n">
        <f aca="true">NORMSINV(MAX(RAND(),0.000000000001))</f>
        <v>0.258875256638173</v>
      </c>
      <c r="D98" s="24" t="n">
        <f aca="false">IF($B$11="","",$B$11*EXP($B$12*C98))</f>
        <v>1034.39712003939</v>
      </c>
      <c r="E98" s="20" t="n">
        <f aca="true">IF($B$10="","",$B$10*(1-$B$14+2*$B$14*RAND()))</f>
        <v>3.73138353993478</v>
      </c>
      <c r="F98" s="21" t="n">
        <f aca="false">INDEX($E$17:$E$28,B98)</f>
        <v>4.89657419354839</v>
      </c>
      <c r="G98" s="25" t="n">
        <f aca="false">IF(OR(D98="",E98="",F98=""),"",D98*($B$7-$B$8-F98-E98))</f>
        <v>4253.48467796528</v>
      </c>
      <c r="H98" s="25" t="n">
        <f aca="false">IF(D98="","",D98*$F$30)</f>
        <v>5171.15808250093</v>
      </c>
    </row>
    <row r="99" customFormat="false" ht="15" hidden="false" customHeight="false" outlineLevel="0" collapsed="false">
      <c r="A99" s="2" t="n">
        <v>65</v>
      </c>
      <c r="B99" s="2" t="n">
        <v>5</v>
      </c>
      <c r="C99" s="22" t="n">
        <f aca="true">NORMSINV(MAX(RAND(),0.000000000001))</f>
        <v>2.20985700600237</v>
      </c>
      <c r="D99" s="24" t="n">
        <f aca="false">IF($B$11="","",$B$11*EXP($B$12*C99))</f>
        <v>2353.48279446082</v>
      </c>
      <c r="E99" s="20" t="n">
        <f aca="true">IF($B$10="","",$B$10*(1-$B$14+2*$B$14*RAND()))</f>
        <v>3.90558420841988</v>
      </c>
      <c r="F99" s="21" t="n">
        <f aca="false">INDEX($E$17:$E$28,B99)</f>
        <v>4.761</v>
      </c>
      <c r="G99" s="25" t="n">
        <f aca="false">IF(OR(D99="",E99="",F99=""),"",D99*($B$7-$B$8-F99-E99))</f>
        <v>9586.71398016882</v>
      </c>
      <c r="H99" s="25" t="n">
        <f aca="false">IF(D99="","",D99*$F$30)</f>
        <v>11765.5311860685</v>
      </c>
    </row>
    <row r="100" customFormat="false" ht="15" hidden="false" customHeight="false" outlineLevel="0" collapsed="false">
      <c r="A100" s="2" t="n">
        <v>66</v>
      </c>
      <c r="B100" s="2" t="n">
        <v>6</v>
      </c>
      <c r="C100" s="22" t="n">
        <f aca="true">NORMSINV(MAX(RAND(),0.000000000001))</f>
        <v>0.749099961727529</v>
      </c>
      <c r="D100" s="24" t="n">
        <f aca="false">IF($B$11="","",$B$11*EXP($B$12*C100))</f>
        <v>1271.73590349087</v>
      </c>
      <c r="E100" s="20" t="n">
        <f aca="true">IF($B$10="","",$B$10*(1-$B$14+2*$B$14*RAND()))</f>
        <v>3.51605727335273</v>
      </c>
      <c r="F100" s="21" t="n">
        <f aca="false">INDEX($E$17:$E$28,B100)</f>
        <v>4.761</v>
      </c>
      <c r="G100" s="25" t="n">
        <f aca="false">IF(OR(D100="",E100="",F100=""),"",D100*($B$7-$B$8-F100-E100))</f>
        <v>5675.68450070078</v>
      </c>
      <c r="H100" s="25" t="n">
        <f aca="false">IF(D100="","",D100*$F$30)</f>
        <v>6357.66212873156</v>
      </c>
    </row>
    <row r="101" customFormat="false" ht="15" hidden="false" customHeight="false" outlineLevel="0" collapsed="false">
      <c r="A101" s="2" t="n">
        <v>67</v>
      </c>
      <c r="B101" s="2" t="n">
        <v>7</v>
      </c>
      <c r="C101" s="22" t="n">
        <f aca="true">NORMSINV(MAX(RAND(),0.000000000001))</f>
        <v>-2.33786765749011</v>
      </c>
      <c r="D101" s="24" t="n">
        <f aca="false">IF($B$11="","",$B$11*EXP($B$12*C101))</f>
        <v>346.330906084458</v>
      </c>
      <c r="E101" s="20" t="n">
        <f aca="true">IF($B$10="","",$B$10*(1-$B$14+2*$B$14*RAND()))</f>
        <v>3.44043754748557</v>
      </c>
      <c r="F101" s="21" t="n">
        <f aca="false">INDEX($E$17:$E$28,B101)</f>
        <v>4.761</v>
      </c>
      <c r="G101" s="25" t="n">
        <f aca="false">IF(OR(D101="",E101="",F101=""),"",D101*($B$7-$B$8-F101-E101))</f>
        <v>1571.84444650022</v>
      </c>
      <c r="H101" s="25" t="n">
        <f aca="false">IF(D101="","",D101*$F$30)</f>
        <v>1731.37746569742</v>
      </c>
    </row>
    <row r="102" customFormat="false" ht="15" hidden="false" customHeight="false" outlineLevel="0" collapsed="false">
      <c r="A102" s="2" t="n">
        <v>68</v>
      </c>
      <c r="B102" s="2" t="n">
        <v>8</v>
      </c>
      <c r="C102" s="22" t="n">
        <f aca="true">NORMSINV(MAX(RAND(),0.000000000001))</f>
        <v>-1.19840155484126</v>
      </c>
      <c r="D102" s="24" t="n">
        <f aca="false">IF($B$11="","",$B$11*EXP($B$12*C102))</f>
        <v>559.770592966287</v>
      </c>
      <c r="E102" s="20" t="n">
        <f aca="true">IF($B$10="","",$B$10*(1-$B$14+2*$B$14*RAND()))</f>
        <v>3.45902935546407</v>
      </c>
      <c r="F102" s="21" t="n">
        <f aca="false">INDEX($E$17:$E$28,B102)</f>
        <v>4.761</v>
      </c>
      <c r="G102" s="25" t="n">
        <f aca="false">IF(OR(D102="",E102="",F102=""),"",D102*($B$7-$B$8-F102-E102))</f>
        <v>2530.14664788209</v>
      </c>
      <c r="H102" s="25" t="n">
        <f aca="false">IF(D102="","",D102*$F$30)</f>
        <v>2798.40514835706</v>
      </c>
    </row>
    <row r="103" customFormat="false" ht="15" hidden="false" customHeight="false" outlineLevel="0" collapsed="false">
      <c r="A103" s="2" t="n">
        <v>69</v>
      </c>
      <c r="B103" s="2" t="n">
        <v>9</v>
      </c>
      <c r="C103" s="22" t="n">
        <f aca="true">NORMSINV(MAX(RAND(),0.000000000001))</f>
        <v>-0.97128061463242</v>
      </c>
      <c r="D103" s="24" t="n">
        <f aca="false">IF($B$11="","",$B$11*EXP($B$12*C103))</f>
        <v>615.988381242867</v>
      </c>
      <c r="E103" s="20" t="n">
        <f aca="true">IF($B$10="","",$B$10*(1-$B$14+2*$B$14*RAND()))</f>
        <v>3.77328577963124</v>
      </c>
      <c r="F103" s="21" t="n">
        <f aca="false">INDEX($E$17:$E$28,B103)</f>
        <v>4.761</v>
      </c>
      <c r="G103" s="25" t="n">
        <f aca="false">IF(OR(D103="",E103="",F103=""),"",D103*($B$7-$B$8-F103-E103))</f>
        <v>2590.67109457506</v>
      </c>
      <c r="H103" s="25" t="n">
        <f aca="false">IF(D103="","",D103*$F$30)</f>
        <v>3079.44911550934</v>
      </c>
    </row>
    <row r="104" customFormat="false" ht="15" hidden="false" customHeight="false" outlineLevel="0" collapsed="false">
      <c r="A104" s="2" t="n">
        <v>70</v>
      </c>
      <c r="B104" s="2" t="n">
        <v>10</v>
      </c>
      <c r="C104" s="22" t="n">
        <f aca="true">NORMSINV(MAX(RAND(),0.000000000001))</f>
        <v>1.3695055838426</v>
      </c>
      <c r="D104" s="24" t="n">
        <f aca="false">IF($B$11="","",$B$11*EXP($B$12*C104))</f>
        <v>1651.69279338438</v>
      </c>
      <c r="E104" s="20" t="n">
        <f aca="true">IF($B$10="","",$B$10*(1-$B$14+2*$B$14*RAND()))</f>
        <v>3.54278486826131</v>
      </c>
      <c r="F104" s="21" t="n">
        <f aca="false">INDEX($E$17:$E$28,B104)</f>
        <v>4.761</v>
      </c>
      <c r="G104" s="25" t="n">
        <f aca="false">IF(OR(D104="",E104="",F104=""),"",D104*($B$7-$B$8-F104-E104))</f>
        <v>7327.26456299554</v>
      </c>
      <c r="H104" s="25" t="n">
        <f aca="false">IF(D104="","",D104*$F$30)</f>
        <v>8257.14261268719</v>
      </c>
    </row>
    <row r="105" customFormat="false" ht="15" hidden="false" customHeight="false" outlineLevel="0" collapsed="false">
      <c r="A105" s="2" t="n">
        <v>71</v>
      </c>
      <c r="B105" s="2" t="n">
        <v>11</v>
      </c>
      <c r="C105" s="22" t="n">
        <f aca="true">NORMSINV(MAX(RAND(),0.000000000001))</f>
        <v>-1.01979521441063</v>
      </c>
      <c r="D105" s="24" t="n">
        <f aca="false">IF($B$11="","",$B$11*EXP($B$12*C105))</f>
        <v>603.523932320445</v>
      </c>
      <c r="E105" s="20" t="n">
        <f aca="true">IF($B$10="","",$B$10*(1-$B$14+2*$B$14*RAND()))</f>
        <v>3.69054011736802</v>
      </c>
      <c r="F105" s="21" t="n">
        <f aca="false">INDEX($E$17:$E$28,B105)</f>
        <v>4.761</v>
      </c>
      <c r="G105" s="25" t="n">
        <f aca="false">IF(OR(D105="",E105="",F105=""),"",D105*($B$7-$B$8-F105-E105))</f>
        <v>2588.18817196453</v>
      </c>
      <c r="H105" s="25" t="n">
        <f aca="false">IF(D105="","",D105*$F$30)</f>
        <v>3017.13684245637</v>
      </c>
    </row>
    <row r="106" customFormat="false" ht="15" hidden="false" customHeight="false" outlineLevel="0" collapsed="false">
      <c r="A106" s="2" t="n">
        <v>72</v>
      </c>
      <c r="B106" s="2" t="n">
        <v>12</v>
      </c>
      <c r="C106" s="22" t="n">
        <f aca="true">NORMSINV(MAX(RAND(),0.000000000001))</f>
        <v>0.505719376477079</v>
      </c>
      <c r="D106" s="24" t="n">
        <f aca="false">IF($B$11="","",$B$11*EXP($B$12*C106))</f>
        <v>1147.78098522661</v>
      </c>
      <c r="E106" s="20" t="n">
        <f aca="true">IF($B$10="","",$B$10*(1-$B$14+2*$B$14*RAND()))</f>
        <v>3.86291747570981</v>
      </c>
      <c r="F106" s="21" t="n">
        <f aca="false">INDEX($E$17:$E$28,B106)</f>
        <v>4.761</v>
      </c>
      <c r="G106" s="25" t="n">
        <f aca="false">IF(OR(D106="",E106="",F106=""),"",D106*($B$7-$B$8-F106-E106))</f>
        <v>4724.36125500383</v>
      </c>
      <c r="H106" s="25" t="n">
        <f aca="false">IF(D106="","",D106*$F$30)</f>
        <v>5737.98670134487</v>
      </c>
    </row>
    <row r="107" customFormat="false" ht="15" hidden="false" customHeight="false" outlineLevel="0" collapsed="false">
      <c r="A107" s="2" t="n">
        <v>73</v>
      </c>
      <c r="B107" s="2" t="n">
        <v>1</v>
      </c>
      <c r="C107" s="22" t="n">
        <f aca="true">NORMSINV(MAX(RAND(),0.000000000001))</f>
        <v>0.0629320562421296</v>
      </c>
      <c r="D107" s="24" t="n">
        <f aca="false">IF($B$11="","",$B$11*EXP($B$12*C107))</f>
        <v>952.423917834899</v>
      </c>
      <c r="E107" s="20" t="n">
        <f aca="true">IF($B$10="","",$B$10*(1-$B$14+2*$B$14*RAND()))</f>
        <v>3.58925785976262</v>
      </c>
      <c r="F107" s="21" t="n">
        <f aca="false">INDEX($E$17:$E$28,B107)</f>
        <v>4.92562580645161</v>
      </c>
      <c r="G107" s="25" t="n">
        <f aca="false">IF(OR(D107="",E107="",F107=""),"",D107*($B$7-$B$8-F107-E107))</f>
        <v>4024.10185193246</v>
      </c>
      <c r="H107" s="25" t="n">
        <f aca="false">IF(D107="","",D107*$F$30)</f>
        <v>4761.35765004023</v>
      </c>
    </row>
    <row r="108" customFormat="false" ht="15" hidden="false" customHeight="false" outlineLevel="0" collapsed="false">
      <c r="A108" s="2" t="n">
        <v>74</v>
      </c>
      <c r="B108" s="2" t="n">
        <v>2</v>
      </c>
      <c r="C108" s="22" t="n">
        <f aca="true">NORMSINV(MAX(RAND(),0.000000000001))</f>
        <v>0.627176093410778</v>
      </c>
      <c r="D108" s="24" t="n">
        <f aca="false">IF($B$11="","",$B$11*EXP($B$12*C108))</f>
        <v>1208.05090609023</v>
      </c>
      <c r="E108" s="20" t="n">
        <f aca="true">IF($B$10="","",$B$10*(1-$B$14+2*$B$14*RAND()))</f>
        <v>3.72739589902139</v>
      </c>
      <c r="F108" s="21" t="n">
        <f aca="false">INDEX($E$17:$E$28,B108)</f>
        <v>5.0612</v>
      </c>
      <c r="G108" s="25" t="n">
        <f aca="false">IF(OR(D108="",E108="",F108=""),"",D108*($B$7-$B$8-F108-E108))</f>
        <v>4773.49730451585</v>
      </c>
      <c r="H108" s="25" t="n">
        <f aca="false">IF(D108="","",D108*$F$30)</f>
        <v>6039.28808972626</v>
      </c>
    </row>
    <row r="109" customFormat="false" ht="15" hidden="false" customHeight="false" outlineLevel="0" collapsed="false">
      <c r="A109" s="2" t="n">
        <v>75</v>
      </c>
      <c r="B109" s="2" t="n">
        <v>3</v>
      </c>
      <c r="C109" s="22" t="n">
        <f aca="true">NORMSINV(MAX(RAND(),0.000000000001))</f>
        <v>-0.180400624064701</v>
      </c>
      <c r="D109" s="24" t="n">
        <f aca="false">IF($B$11="","",$B$11*EXP($B$12*C109))</f>
        <v>859.609393956907</v>
      </c>
      <c r="E109" s="20" t="n">
        <f aca="true">IF($B$10="","",$B$10*(1-$B$14+2*$B$14*RAND()))</f>
        <v>3.70046732961854</v>
      </c>
      <c r="F109" s="21" t="n">
        <f aca="false">INDEX($E$17:$E$28,B109)</f>
        <v>5.0612</v>
      </c>
      <c r="G109" s="25" t="n">
        <f aca="false">IF(OR(D109="",E109="",F109=""),"",D109*($B$7-$B$8-F109-E109))</f>
        <v>3419.81213574557</v>
      </c>
      <c r="H109" s="25" t="n">
        <f aca="false">IF(D109="","",D109*$F$30)</f>
        <v>4297.35928226937</v>
      </c>
    </row>
    <row r="110" customFormat="false" ht="15" hidden="false" customHeight="false" outlineLevel="0" collapsed="false">
      <c r="A110" s="2" t="n">
        <v>76</v>
      </c>
      <c r="B110" s="2" t="n">
        <v>4</v>
      </c>
      <c r="C110" s="22" t="n">
        <f aca="true">NORMSINV(MAX(RAND(),0.000000000001))</f>
        <v>-0.235006502598014</v>
      </c>
      <c r="D110" s="24" t="n">
        <f aca="false">IF($B$11="","",$B$11*EXP($B$12*C110))</f>
        <v>840.056396868807</v>
      </c>
      <c r="E110" s="20" t="n">
        <f aca="true">IF($B$10="","",$B$10*(1-$B$14+2*$B$14*RAND()))</f>
        <v>3.81973213713249</v>
      </c>
      <c r="F110" s="21" t="n">
        <f aca="false">INDEX($E$17:$E$28,B110)</f>
        <v>4.89657419354839</v>
      </c>
      <c r="G110" s="25" t="n">
        <f aca="false">IF(OR(D110="",E110="",F110=""),"",D110*($B$7-$B$8-F110-E110))</f>
        <v>3380.12960595205</v>
      </c>
      <c r="H110" s="25" t="n">
        <f aca="false">IF(D110="","",D110*$F$30)</f>
        <v>4199.60993922654</v>
      </c>
    </row>
    <row r="111" customFormat="false" ht="15" hidden="false" customHeight="false" outlineLevel="0" collapsed="false">
      <c r="A111" s="2" t="n">
        <v>77</v>
      </c>
      <c r="B111" s="2" t="n">
        <v>5</v>
      </c>
      <c r="C111" s="22" t="n">
        <f aca="true">NORMSINV(MAX(RAND(),0.000000000001))</f>
        <v>0.903801415882698</v>
      </c>
      <c r="D111" s="24" t="n">
        <f aca="false">IF($B$11="","",$B$11*EXP($B$12*C111))</f>
        <v>1357.39682146291</v>
      </c>
      <c r="E111" s="20" t="n">
        <f aca="true">IF($B$10="","",$B$10*(1-$B$14+2*$B$14*RAND()))</f>
        <v>3.51109007569065</v>
      </c>
      <c r="F111" s="21" t="n">
        <f aca="false">INDEX($E$17:$E$28,B111)</f>
        <v>4.761</v>
      </c>
      <c r="G111" s="25" t="n">
        <f aca="false">IF(OR(D111="",E111="",F111=""),"",D111*($B$7-$B$8-F111-E111))</f>
        <v>6064.72672984012</v>
      </c>
      <c r="H111" s="25" t="n">
        <f aca="false">IF(D111="","",D111*$F$30)</f>
        <v>6785.89818985739</v>
      </c>
    </row>
    <row r="112" customFormat="false" ht="15" hidden="false" customHeight="false" outlineLevel="0" collapsed="false">
      <c r="A112" s="2" t="n">
        <v>78</v>
      </c>
      <c r="B112" s="2" t="n">
        <v>6</v>
      </c>
      <c r="C112" s="22" t="n">
        <f aca="true">NORMSINV(MAX(RAND(),0.000000000001))</f>
        <v>1.31948446252043</v>
      </c>
      <c r="D112" s="24" t="n">
        <f aca="false">IF($B$11="","",$B$11*EXP($B$12*C112))</f>
        <v>1617.24404573963</v>
      </c>
      <c r="E112" s="20" t="n">
        <f aca="true">IF($B$10="","",$B$10*(1-$B$14+2*$B$14*RAND()))</f>
        <v>3.60390268945292</v>
      </c>
      <c r="F112" s="21" t="n">
        <f aca="false">INDEX($E$17:$E$28,B112)</f>
        <v>4.761</v>
      </c>
      <c r="G112" s="25" t="n">
        <f aca="false">IF(OR(D112="",E112="",F112=""),"",D112*($B$7-$B$8-F112-E112))</f>
        <v>7075.60007501372</v>
      </c>
      <c r="H112" s="25" t="n">
        <f aca="false">IF(D112="","",D112*$F$30)</f>
        <v>8084.92643346154</v>
      </c>
    </row>
    <row r="113" customFormat="false" ht="15" hidden="false" customHeight="false" outlineLevel="0" collapsed="false">
      <c r="A113" s="2" t="n">
        <v>79</v>
      </c>
      <c r="B113" s="2" t="n">
        <v>7</v>
      </c>
      <c r="C113" s="22" t="n">
        <f aca="true">NORMSINV(MAX(RAND(),0.000000000001))</f>
        <v>-2.0321665001138</v>
      </c>
      <c r="D113" s="24" t="n">
        <f aca="false">IF($B$11="","",$B$11*EXP($B$12*C113))</f>
        <v>393.943220463132</v>
      </c>
      <c r="E113" s="20" t="n">
        <f aca="true">IF($B$10="","",$B$10*(1-$B$14+2*$B$14*RAND()))</f>
        <v>3.53158075659239</v>
      </c>
      <c r="F113" s="21" t="n">
        <f aca="false">INDEX($E$17:$E$28,B113)</f>
        <v>4.761</v>
      </c>
      <c r="G113" s="25" t="n">
        <f aca="false">IF(OR(D113="",E113="",F113=""),"",D113*($B$7-$B$8-F113-E113))</f>
        <v>1752.0306594977</v>
      </c>
      <c r="H113" s="25" t="n">
        <f aca="false">IF(D113="","",D113*$F$30)</f>
        <v>1969.40094773929</v>
      </c>
    </row>
    <row r="114" customFormat="false" ht="15" hidden="false" customHeight="false" outlineLevel="0" collapsed="false">
      <c r="A114" s="2" t="n">
        <v>80</v>
      </c>
      <c r="B114" s="2" t="n">
        <v>8</v>
      </c>
      <c r="C114" s="22" t="n">
        <f aca="true">NORMSINV(MAX(RAND(),0.000000000001))</f>
        <v>-1.23567310513773</v>
      </c>
      <c r="D114" s="24" t="n">
        <f aca="false">IF($B$11="","",$B$11*EXP($B$12*C114))</f>
        <v>551.04808712988</v>
      </c>
      <c r="E114" s="20" t="n">
        <f aca="true">IF($B$10="","",$B$10*(1-$B$14+2*$B$14*RAND()))</f>
        <v>4.01039862782815</v>
      </c>
      <c r="F114" s="21" t="n">
        <f aca="false">INDEX($E$17:$E$28,B114)</f>
        <v>4.761</v>
      </c>
      <c r="G114" s="25" t="n">
        <f aca="false">IF(OR(D114="",E114="",F114=""),"",D114*($B$7-$B$8-F114-E114))</f>
        <v>2186.89019471631</v>
      </c>
      <c r="H114" s="25" t="n">
        <f aca="false">IF(D114="","",D114*$F$30)</f>
        <v>2754.7995971797</v>
      </c>
    </row>
    <row r="115" customFormat="false" ht="15" hidden="false" customHeight="false" outlineLevel="0" collapsed="false">
      <c r="A115" s="2" t="n">
        <v>81</v>
      </c>
      <c r="B115" s="2" t="n">
        <v>9</v>
      </c>
      <c r="C115" s="22" t="n">
        <f aca="true">NORMSINV(MAX(RAND(),0.000000000001))</f>
        <v>-1.19445077649085</v>
      </c>
      <c r="D115" s="24" t="n">
        <f aca="false">IF($B$11="","",$B$11*EXP($B$12*C115))</f>
        <v>560.70323254936</v>
      </c>
      <c r="E115" s="20" t="n">
        <f aca="true">IF($B$10="","",$B$10*(1-$B$14+2*$B$14*RAND()))</f>
        <v>3.77774119981011</v>
      </c>
      <c r="F115" s="21" t="n">
        <f aca="false">INDEX($E$17:$E$28,B115)</f>
        <v>4.761</v>
      </c>
      <c r="G115" s="25" t="n">
        <f aca="false">IF(OR(D115="",E115="",F115=""),"",D115*($B$7-$B$8-F115-E115))</f>
        <v>2355.65939004292</v>
      </c>
      <c r="H115" s="25" t="n">
        <f aca="false">IF(D115="","",D115*$F$30)</f>
        <v>2803.06760016076</v>
      </c>
    </row>
    <row r="116" customFormat="false" ht="15" hidden="false" customHeight="false" outlineLevel="0" collapsed="false">
      <c r="A116" s="2" t="n">
        <v>82</v>
      </c>
      <c r="B116" s="2" t="n">
        <v>10</v>
      </c>
      <c r="C116" s="22" t="n">
        <f aca="true">NORMSINV(MAX(RAND(),0.000000000001))</f>
        <v>1.34950580717424</v>
      </c>
      <c r="D116" s="24" t="n">
        <f aca="false">IF($B$11="","",$B$11*EXP($B$12*C116))</f>
        <v>1637.8320885688</v>
      </c>
      <c r="E116" s="20" t="n">
        <f aca="true">IF($B$10="","",$B$10*(1-$B$14+2*$B$14*RAND()))</f>
        <v>3.74888039416093</v>
      </c>
      <c r="F116" s="21" t="n">
        <f aca="false">INDEX($E$17:$E$28,B116)</f>
        <v>4.761</v>
      </c>
      <c r="G116" s="25" t="n">
        <f aca="false">IF(OR(D116="",E116="",F116=""),"",D116*($B$7-$B$8-F116-E116))</f>
        <v>6928.22562892723</v>
      </c>
      <c r="H116" s="25" t="n">
        <f aca="false">IF(D116="","",D116*$F$30)</f>
        <v>8187.85017717314</v>
      </c>
    </row>
    <row r="117" customFormat="false" ht="15" hidden="false" customHeight="false" outlineLevel="0" collapsed="false">
      <c r="A117" s="2" t="n">
        <v>83</v>
      </c>
      <c r="B117" s="2" t="n">
        <v>11</v>
      </c>
      <c r="C117" s="22" t="n">
        <f aca="true">NORMSINV(MAX(RAND(),0.000000000001))</f>
        <v>0.455543591273213</v>
      </c>
      <c r="D117" s="24" t="n">
        <f aca="false">IF($B$11="","",$B$11*EXP($B$12*C117))</f>
        <v>1123.768901851</v>
      </c>
      <c r="E117" s="20" t="n">
        <f aca="true">IF($B$10="","",$B$10*(1-$B$14+2*$B$14*RAND()))</f>
        <v>3.74708602860605</v>
      </c>
      <c r="F117" s="21" t="n">
        <f aca="false">INDEX($E$17:$E$28,B117)</f>
        <v>4.761</v>
      </c>
      <c r="G117" s="25" t="n">
        <f aca="false">IF(OR(D117="",E117="",F117=""),"",D117*($B$7-$B$8-F117-E117))</f>
        <v>4755.69331636128</v>
      </c>
      <c r="H117" s="25" t="n">
        <f aca="false">IF(D117="","",D117*$F$30)</f>
        <v>5617.94549413352</v>
      </c>
    </row>
    <row r="118" customFormat="false" ht="15" hidden="false" customHeight="false" outlineLevel="0" collapsed="false">
      <c r="A118" s="2" t="n">
        <v>84</v>
      </c>
      <c r="B118" s="2" t="n">
        <v>12</v>
      </c>
      <c r="C118" s="22" t="n">
        <f aca="true">NORMSINV(MAX(RAND(),0.000000000001))</f>
        <v>0.255530575607832</v>
      </c>
      <c r="D118" s="24" t="n">
        <f aca="false">IF($B$11="","",$B$11*EXP($B$12*C118))</f>
        <v>1032.94033466974</v>
      </c>
      <c r="E118" s="20" t="n">
        <f aca="true">IF($B$10="","",$B$10*(1-$B$14+2*$B$14*RAND()))</f>
        <v>3.87740017583019</v>
      </c>
      <c r="F118" s="21" t="n">
        <f aca="false">INDEX($E$17:$E$28,B118)</f>
        <v>4.761</v>
      </c>
      <c r="G118" s="25" t="n">
        <f aca="false">IF(OR(D118="",E118="",F118=""),"",D118*($B$7-$B$8-F118-E118))</f>
        <v>4236.70789505929</v>
      </c>
      <c r="H118" s="25" t="n">
        <f aca="false">IF(D118="","",D118*$F$30)</f>
        <v>5163.87532108094</v>
      </c>
    </row>
    <row r="119" customFormat="false" ht="15" hidden="false" customHeight="false" outlineLevel="0" collapsed="false">
      <c r="A119" s="2" t="n">
        <v>85</v>
      </c>
      <c r="B119" s="2" t="n">
        <v>1</v>
      </c>
      <c r="C119" s="22" t="n">
        <f aca="true">NORMSINV(MAX(RAND(),0.000000000001))</f>
        <v>1.54503543652023</v>
      </c>
      <c r="D119" s="24" t="n">
        <f aca="false">IF($B$11="","",$B$11*EXP($B$12*C119))</f>
        <v>1778.48703243327</v>
      </c>
      <c r="E119" s="20" t="n">
        <f aca="true">IF($B$10="","",$B$10*(1-$B$14+2*$B$14*RAND()))</f>
        <v>3.5205885978894</v>
      </c>
      <c r="F119" s="21" t="n">
        <f aca="false">INDEX($E$17:$E$28,B119)</f>
        <v>4.92562580645161</v>
      </c>
      <c r="G119" s="25" t="n">
        <f aca="false">IF(OR(D119="",E119="",F119=""),"",D119*($B$7-$B$8-F119-E119))</f>
        <v>7636.44200192829</v>
      </c>
      <c r="H119" s="25" t="n">
        <f aca="false">IF(D119="","",D119*$F$30)</f>
        <v>8891.01237254041</v>
      </c>
    </row>
    <row r="120" customFormat="false" ht="15" hidden="false" customHeight="false" outlineLevel="0" collapsed="false">
      <c r="A120" s="2" t="n">
        <v>86</v>
      </c>
      <c r="B120" s="2" t="n">
        <v>2</v>
      </c>
      <c r="C120" s="22" t="n">
        <f aca="true">NORMSINV(MAX(RAND(),0.000000000001))</f>
        <v>0.864255954823631</v>
      </c>
      <c r="D120" s="24" t="n">
        <f aca="false">IF($B$11="","",$B$11*EXP($B$12*C120))</f>
        <v>1334.96576622471</v>
      </c>
      <c r="E120" s="20" t="n">
        <f aca="true">IF($B$10="","",$B$10*(1-$B$14+2*$B$14*RAND()))</f>
        <v>3.52527622151049</v>
      </c>
      <c r="F120" s="21" t="n">
        <f aca="false">INDEX($E$17:$E$28,B120)</f>
        <v>5.0612</v>
      </c>
      <c r="G120" s="25" t="n">
        <f aca="false">IF(OR(D120="",E120="",F120=""),"",D120*($B$7-$B$8-F120-E120))</f>
        <v>5544.81205348378</v>
      </c>
      <c r="H120" s="25" t="n">
        <f aca="false">IF(D120="","",D120*$F$30)</f>
        <v>6673.76085851055</v>
      </c>
    </row>
    <row r="121" customFormat="false" ht="15" hidden="false" customHeight="false" outlineLevel="0" collapsed="false">
      <c r="A121" s="2" t="n">
        <v>87</v>
      </c>
      <c r="B121" s="2" t="n">
        <v>3</v>
      </c>
      <c r="C121" s="22" t="n">
        <f aca="true">NORMSINV(MAX(RAND(),0.000000000001))</f>
        <v>-1.16259857265629</v>
      </c>
      <c r="D121" s="24" t="n">
        <f aca="false">IF($B$11="","",$B$11*EXP($B$12*C121))</f>
        <v>568.279403973435</v>
      </c>
      <c r="E121" s="20" t="n">
        <f aca="true">IF($B$10="","",$B$10*(1-$B$14+2*$B$14*RAND()))</f>
        <v>3.7785084195292</v>
      </c>
      <c r="F121" s="21" t="n">
        <f aca="false">INDEX($E$17:$E$28,B121)</f>
        <v>5.0612</v>
      </c>
      <c r="G121" s="25" t="n">
        <f aca="false">IF(OR(D121="",E121="",F121=""),"",D121*($B$7-$B$8-F121-E121))</f>
        <v>2216.45537467255</v>
      </c>
      <c r="H121" s="25" t="n">
        <f aca="false">IF(D121="","",D121*$F$30)</f>
        <v>2840.94239634399</v>
      </c>
    </row>
    <row r="122" customFormat="false" ht="15" hidden="false" customHeight="false" outlineLevel="0" collapsed="false">
      <c r="A122" s="2" t="n">
        <v>88</v>
      </c>
      <c r="B122" s="2" t="n">
        <v>4</v>
      </c>
      <c r="C122" s="22" t="n">
        <f aca="true">NORMSINV(MAX(RAND(),0.000000000001))</f>
        <v>-0.442661649077886</v>
      </c>
      <c r="D122" s="24" t="n">
        <f aca="false">IF($B$11="","",$B$11*EXP($B$12*C122))</f>
        <v>769.67642272969</v>
      </c>
      <c r="E122" s="20" t="n">
        <f aca="true">IF($B$10="","",$B$10*(1-$B$14+2*$B$14*RAND()))</f>
        <v>3.59009110828933</v>
      </c>
      <c r="F122" s="21" t="n">
        <f aca="false">INDEX($E$17:$E$28,B122)</f>
        <v>4.89657419354839</v>
      </c>
      <c r="G122" s="25" t="n">
        <f aca="false">IF(OR(D122="",E122="",F122=""),"",D122*($B$7-$B$8-F122-E122))</f>
        <v>3273.69143515362</v>
      </c>
      <c r="H122" s="25" t="n">
        <f aca="false">IF(D122="","",D122*$F$30)</f>
        <v>3847.76637251027</v>
      </c>
    </row>
    <row r="123" customFormat="false" ht="15" hidden="false" customHeight="false" outlineLevel="0" collapsed="false">
      <c r="A123" s="2" t="n">
        <v>89</v>
      </c>
      <c r="B123" s="2" t="n">
        <v>5</v>
      </c>
      <c r="C123" s="22" t="n">
        <f aca="true">NORMSINV(MAX(RAND(),0.000000000001))</f>
        <v>0.993866086601142</v>
      </c>
      <c r="D123" s="24" t="n">
        <f aca="false">IF($B$11="","",$B$11*EXP($B$12*C123))</f>
        <v>1409.90025357686</v>
      </c>
      <c r="E123" s="20" t="n">
        <f aca="true">IF($B$10="","",$B$10*(1-$B$14+2*$B$14*RAND()))</f>
        <v>3.80011190314</v>
      </c>
      <c r="F123" s="21" t="n">
        <f aca="false">INDEX($E$17:$E$28,B123)</f>
        <v>4.761</v>
      </c>
      <c r="G123" s="25" t="n">
        <f aca="false">IF(OR(D123="",E123="",F123=""),"",D123*($B$7-$B$8-F123-E123))</f>
        <v>5891.81538743225</v>
      </c>
      <c r="H123" s="25" t="n">
        <f aca="false">IF(D123="","",D123*$F$30)</f>
        <v>7048.37334768145</v>
      </c>
    </row>
    <row r="124" customFormat="false" ht="15" hidden="false" customHeight="false" outlineLevel="0" collapsed="false">
      <c r="A124" s="2" t="n">
        <v>90</v>
      </c>
      <c r="B124" s="2" t="n">
        <v>6</v>
      </c>
      <c r="C124" s="22" t="n">
        <f aca="true">NORMSINV(MAX(RAND(),0.000000000001))</f>
        <v>-1.03997389916142</v>
      </c>
      <c r="D124" s="24" t="n">
        <f aca="false">IF($B$11="","",$B$11*EXP($B$12*C124))</f>
        <v>598.414155876511</v>
      </c>
      <c r="E124" s="20" t="n">
        <f aca="true">IF($B$10="","",$B$10*(1-$B$14+2*$B$14*RAND()))</f>
        <v>4.03867233556552</v>
      </c>
      <c r="F124" s="21" t="n">
        <f aca="false">INDEX($E$17:$E$28,B124)</f>
        <v>4.761</v>
      </c>
      <c r="G124" s="25" t="n">
        <f aca="false">IF(OR(D124="",E124="",F124=""),"",D124*($B$7-$B$8-F124-E124))</f>
        <v>2357.94785318942</v>
      </c>
      <c r="H124" s="25" t="n">
        <f aca="false">IF(D124="","",D124*$F$30)</f>
        <v>2991.59204805785</v>
      </c>
    </row>
    <row r="125" customFormat="false" ht="15" hidden="false" customHeight="false" outlineLevel="0" collapsed="false">
      <c r="A125" s="2" t="n">
        <v>91</v>
      </c>
      <c r="B125" s="2" t="n">
        <v>7</v>
      </c>
      <c r="C125" s="22" t="n">
        <f aca="true">NORMSINV(MAX(RAND(),0.000000000001))</f>
        <v>0.465428954502607</v>
      </c>
      <c r="D125" s="24" t="n">
        <f aca="false">IF($B$11="","",$B$11*EXP($B$12*C125))</f>
        <v>1128.45956244855</v>
      </c>
      <c r="E125" s="20" t="n">
        <f aca="true">IF($B$10="","",$B$10*(1-$B$14+2*$B$14*RAND()))</f>
        <v>3.81727349169797</v>
      </c>
      <c r="F125" s="21" t="n">
        <f aca="false">INDEX($E$17:$E$28,B125)</f>
        <v>4.761</v>
      </c>
      <c r="G125" s="25" t="n">
        <f aca="false">IF(OR(D125="",E125="",F125=""),"",D125*($B$7-$B$8-F125-E125))</f>
        <v>4696.34007458906</v>
      </c>
      <c r="H125" s="25" t="n">
        <f aca="false">IF(D125="","",D125*$F$30)</f>
        <v>5641.39504459281</v>
      </c>
    </row>
    <row r="126" customFormat="false" ht="15" hidden="false" customHeight="false" outlineLevel="0" collapsed="false">
      <c r="A126" s="2" t="n">
        <v>92</v>
      </c>
      <c r="B126" s="2" t="n">
        <v>8</v>
      </c>
      <c r="C126" s="22" t="n">
        <f aca="true">NORMSINV(MAX(RAND(),0.000000000001))</f>
        <v>-0.952800383173081</v>
      </c>
      <c r="D126" s="24" t="n">
        <f aca="false">IF($B$11="","",$B$11*EXP($B$12*C126))</f>
        <v>620.803771569524</v>
      </c>
      <c r="E126" s="20" t="n">
        <f aca="true">IF($B$10="","",$B$10*(1-$B$14+2*$B$14*RAND()))</f>
        <v>3.55206281682153</v>
      </c>
      <c r="F126" s="21" t="n">
        <f aca="false">INDEX($E$17:$E$28,B126)</f>
        <v>4.761</v>
      </c>
      <c r="G126" s="25" t="n">
        <f aca="false">IF(OR(D126="",E126="",F126=""),"",D126*($B$7-$B$8-F126-E126))</f>
        <v>2748.25929981856</v>
      </c>
      <c r="H126" s="25" t="n">
        <f aca="false">IF(D126="","",D126*$F$30)</f>
        <v>3103.52221483036</v>
      </c>
    </row>
    <row r="127" customFormat="false" ht="15" hidden="false" customHeight="false" outlineLevel="0" collapsed="false">
      <c r="A127" s="2" t="n">
        <v>93</v>
      </c>
      <c r="B127" s="2" t="n">
        <v>9</v>
      </c>
      <c r="C127" s="22" t="n">
        <f aca="true">NORMSINV(MAX(RAND(),0.000000000001))</f>
        <v>-1.0033378871988</v>
      </c>
      <c r="D127" s="24" t="n">
        <f aca="false">IF($B$11="","",$B$11*EXP($B$12*C127))</f>
        <v>607.723649548584</v>
      </c>
      <c r="E127" s="20" t="n">
        <f aca="true">IF($B$10="","",$B$10*(1-$B$14+2*$B$14*RAND()))</f>
        <v>4.10818227199052</v>
      </c>
      <c r="F127" s="21" t="n">
        <f aca="false">INDEX($E$17:$E$28,B127)</f>
        <v>4.761</v>
      </c>
      <c r="G127" s="25" t="n">
        <f aca="false">IF(OR(D127="",E127="",F127=""),"",D127*($B$7-$B$8-F127-E127))</f>
        <v>2352.38747640328</v>
      </c>
      <c r="H127" s="25" t="n">
        <f aca="false">IF(D127="","",D127*$F$30)</f>
        <v>3038.13206882328</v>
      </c>
    </row>
    <row r="128" customFormat="false" ht="15" hidden="false" customHeight="false" outlineLevel="0" collapsed="false">
      <c r="A128" s="2" t="n">
        <v>94</v>
      </c>
      <c r="B128" s="2" t="n">
        <v>10</v>
      </c>
      <c r="C128" s="22" t="n">
        <f aca="true">NORMSINV(MAX(RAND(),0.000000000001))</f>
        <v>0.295751672824841</v>
      </c>
      <c r="D128" s="24" t="n">
        <f aca="false">IF($B$11="","",$B$11*EXP($B$12*C128))</f>
        <v>1050.59559296352</v>
      </c>
      <c r="E128" s="20" t="n">
        <f aca="true">IF($B$10="","",$B$10*(1-$B$14+2*$B$14*RAND()))</f>
        <v>4.08715844426476</v>
      </c>
      <c r="F128" s="21" t="n">
        <f aca="false">INDEX($E$17:$E$28,B128)</f>
        <v>4.761</v>
      </c>
      <c r="G128" s="25" t="n">
        <f aca="false">IF(OR(D128="",E128="",F128=""),"",D128*($B$7-$B$8-F128-E128))</f>
        <v>4088.75158696774</v>
      </c>
      <c r="H128" s="25" t="n">
        <f aca="false">IF(D128="","",D128*$F$30)</f>
        <v>5252.13748834323</v>
      </c>
    </row>
    <row r="129" customFormat="false" ht="15" hidden="false" customHeight="false" outlineLevel="0" collapsed="false">
      <c r="A129" s="2" t="n">
        <v>95</v>
      </c>
      <c r="B129" s="2" t="n">
        <v>11</v>
      </c>
      <c r="C129" s="22" t="n">
        <f aca="true">NORMSINV(MAX(RAND(),0.000000000001))</f>
        <v>1.22786589013202</v>
      </c>
      <c r="D129" s="24" t="n">
        <f aca="false">IF($B$11="","",$B$11*EXP($B$12*C129))</f>
        <v>1556.0001726057</v>
      </c>
      <c r="E129" s="20" t="n">
        <f aca="true">IF($B$10="","",$B$10*(1-$B$14+2*$B$14*RAND()))</f>
        <v>3.97143740965289</v>
      </c>
      <c r="F129" s="21" t="n">
        <f aca="false">INDEX($E$17:$E$28,B129)</f>
        <v>4.761</v>
      </c>
      <c r="G129" s="25" t="n">
        <f aca="false">IF(OR(D129="",E129="",F129=""),"",D129*($B$7-$B$8-F129-E129))</f>
        <v>6235.76808230827</v>
      </c>
      <c r="H129" s="25" t="n">
        <f aca="false">IF(D129="","",D129*$F$30)</f>
        <v>7778.75606289044</v>
      </c>
    </row>
    <row r="130" customFormat="false" ht="15" hidden="false" customHeight="false" outlineLevel="0" collapsed="false">
      <c r="A130" s="2" t="n">
        <v>96</v>
      </c>
      <c r="B130" s="2" t="n">
        <v>12</v>
      </c>
      <c r="C130" s="22" t="n">
        <f aca="true">NORMSINV(MAX(RAND(),0.000000000001))</f>
        <v>-0.137238957919894</v>
      </c>
      <c r="D130" s="24" t="n">
        <f aca="false">IF($B$11="","",$B$11*EXP($B$12*C130))</f>
        <v>875.386019761904</v>
      </c>
      <c r="E130" s="20" t="n">
        <f aca="true">IF($B$10="","",$B$10*(1-$B$14+2*$B$14*RAND()))</f>
        <v>3.79291327042059</v>
      </c>
      <c r="F130" s="21" t="n">
        <f aca="false">INDEX($E$17:$E$28,B130)</f>
        <v>4.761</v>
      </c>
      <c r="G130" s="25" t="n">
        <f aca="false">IF(OR(D130="",E130="",F130=""),"",D130*($B$7-$B$8-F130-E130))</f>
        <v>3664.44180058464</v>
      </c>
      <c r="H130" s="25" t="n">
        <f aca="false">IF(D130="","",D130*$F$30)</f>
        <v>4376.22978999371</v>
      </c>
    </row>
    <row r="131" customFormat="false" ht="15" hidden="false" customHeight="false" outlineLevel="0" collapsed="false">
      <c r="A131" s="2" t="n">
        <v>97</v>
      </c>
      <c r="B131" s="2" t="n">
        <v>1</v>
      </c>
      <c r="C131" s="22" t="n">
        <f aca="true">NORMSINV(MAX(RAND(),0.000000000001))</f>
        <v>0.0462813791295324</v>
      </c>
      <c r="D131" s="24" t="n">
        <f aca="false">IF($B$11="","",$B$11*EXP($B$12*C131))</f>
        <v>945.765069395365</v>
      </c>
      <c r="E131" s="20" t="n">
        <f aca="true">IF($B$10="","",$B$10*(1-$B$14+2*$B$14*RAND()))</f>
        <v>3.9786117195447</v>
      </c>
      <c r="F131" s="21" t="n">
        <f aca="false">INDEX($E$17:$E$28,B131)</f>
        <v>4.92562580645161</v>
      </c>
      <c r="G131" s="25" t="n">
        <f aca="false">IF(OR(D131="",E131="",F131=""),"",D131*($B$7-$B$8-F131-E131))</f>
        <v>3627.73016241024</v>
      </c>
      <c r="H131" s="25" t="n">
        <f aca="false">IF(D131="","",D131*$F$30)</f>
        <v>4728.06873492131</v>
      </c>
    </row>
    <row r="132" customFormat="false" ht="15" hidden="false" customHeight="false" outlineLevel="0" collapsed="false">
      <c r="A132" s="2" t="n">
        <v>98</v>
      </c>
      <c r="B132" s="2" t="n">
        <v>2</v>
      </c>
      <c r="C132" s="22" t="n">
        <f aca="true">NORMSINV(MAX(RAND(),0.000000000001))</f>
        <v>0.430341248226802</v>
      </c>
      <c r="D132" s="24" t="n">
        <f aca="false">IF($B$11="","",$B$11*EXP($B$12*C132))</f>
        <v>1111.89827777478</v>
      </c>
      <c r="E132" s="20" t="n">
        <f aca="true">IF($B$10="","",$B$10*(1-$B$14+2*$B$14*RAND()))</f>
        <v>3.48761814748389</v>
      </c>
      <c r="F132" s="21" t="n">
        <f aca="false">INDEX($E$17:$E$28,B132)</f>
        <v>5.0612</v>
      </c>
      <c r="G132" s="25" t="n">
        <f aca="false">IF(OR(D132="",E132="",F132=""),"",D132*($B$7-$B$8-F132-E132))</f>
        <v>4660.16788365358</v>
      </c>
      <c r="H132" s="25" t="n">
        <f aca="false">IF(D132="","",D132*$F$30)</f>
        <v>5558.60187025169</v>
      </c>
    </row>
    <row r="133" customFormat="false" ht="15" hidden="false" customHeight="false" outlineLevel="0" collapsed="false">
      <c r="A133" s="2" t="n">
        <v>99</v>
      </c>
      <c r="B133" s="2" t="n">
        <v>3</v>
      </c>
      <c r="C133" s="22" t="n">
        <f aca="true">NORMSINV(MAX(RAND(),0.000000000001))</f>
        <v>-1.79993148831567</v>
      </c>
      <c r="D133" s="24" t="n">
        <f aca="false">IF($B$11="","",$B$11*EXP($B$12*C133))</f>
        <v>434.44212728033</v>
      </c>
      <c r="E133" s="20" t="n">
        <f aca="true">IF($B$10="","",$B$10*(1-$B$14+2*$B$14*RAND()))</f>
        <v>3.98452379270478</v>
      </c>
      <c r="F133" s="21" t="n">
        <f aca="false">INDEX($E$17:$E$28,B133)</f>
        <v>5.0612</v>
      </c>
      <c r="G133" s="25" t="n">
        <f aca="false">IF(OR(D133="",E133="",F133=""),"",D133*($B$7-$B$8-F133-E133))</f>
        <v>1604.94921425844</v>
      </c>
      <c r="H133" s="25" t="n">
        <f aca="false">IF(D133="","",D133*$F$30)</f>
        <v>2171.86308269982</v>
      </c>
    </row>
    <row r="134" customFormat="false" ht="15" hidden="false" customHeight="false" outlineLevel="0" collapsed="false">
      <c r="A134" s="2" t="n">
        <v>100</v>
      </c>
      <c r="B134" s="2" t="n">
        <v>4</v>
      </c>
      <c r="C134" s="22" t="n">
        <f aca="true">NORMSINV(MAX(RAND(),0.000000000001))</f>
        <v>-0.454783171261812</v>
      </c>
      <c r="D134" s="24" t="n">
        <f aca="false">IF($B$11="","",$B$11*EXP($B$12*C134))</f>
        <v>765.755247289961</v>
      </c>
      <c r="E134" s="20" t="n">
        <f aca="true">IF($B$10="","",$B$10*(1-$B$14+2*$B$14*RAND()))</f>
        <v>3.74804120850599</v>
      </c>
      <c r="F134" s="21" t="n">
        <f aca="false">INDEX($E$17:$E$28,B134)</f>
        <v>4.89657419354839</v>
      </c>
      <c r="G134" s="25" t="n">
        <f aca="false">IF(OR(D134="",E134="",F134=""),"",D134*($B$7-$B$8-F134-E134))</f>
        <v>3136.06224554735</v>
      </c>
      <c r="H134" s="25" t="n">
        <f aca="false">IF(D134="","",D134*$F$30)</f>
        <v>3828.16363225197</v>
      </c>
    </row>
    <row r="135" customFormat="false" ht="15" hidden="false" customHeight="false" outlineLevel="0" collapsed="false">
      <c r="A135" s="2" t="n">
        <v>101</v>
      </c>
      <c r="B135" s="2" t="n">
        <v>5</v>
      </c>
      <c r="C135" s="22" t="n">
        <f aca="true">NORMSINV(MAX(RAND(),0.000000000001))</f>
        <v>0.598369333562029</v>
      </c>
      <c r="D135" s="24" t="n">
        <f aca="false">IF($B$11="","",$B$11*EXP($B$12*C135))</f>
        <v>1193.47598884117</v>
      </c>
      <c r="E135" s="20" t="n">
        <f aca="true">IF($B$10="","",$B$10*(1-$B$14+2*$B$14*RAND()))</f>
        <v>3.64459458461174</v>
      </c>
      <c r="F135" s="21" t="n">
        <f aca="false">INDEX($E$17:$E$28,B135)</f>
        <v>4.761</v>
      </c>
      <c r="G135" s="25" t="n">
        <f aca="false">IF(OR(D135="",E135="",F135=""),"",D135*($B$7-$B$8-F135-E135))</f>
        <v>5173.00878916904</v>
      </c>
      <c r="H135" s="25" t="n">
        <f aca="false">IF(D135="","",D135*$F$30)</f>
        <v>5966.42516341479</v>
      </c>
    </row>
    <row r="136" customFormat="false" ht="15" hidden="false" customHeight="false" outlineLevel="0" collapsed="false">
      <c r="A136" s="2" t="n">
        <v>102</v>
      </c>
      <c r="B136" s="2" t="n">
        <v>6</v>
      </c>
      <c r="C136" s="22" t="n">
        <f aca="true">NORMSINV(MAX(RAND(),0.000000000001))</f>
        <v>-1.11976569161827</v>
      </c>
      <c r="D136" s="24" t="n">
        <f aca="false">IF($B$11="","",$B$11*EXP($B$12*C136))</f>
        <v>578.629009570731</v>
      </c>
      <c r="E136" s="20" t="n">
        <f aca="true">IF($B$10="","",$B$10*(1-$B$14+2*$B$14*RAND()))</f>
        <v>3.45353355979621</v>
      </c>
      <c r="F136" s="21" t="n">
        <f aca="false">INDEX($E$17:$E$28,B136)</f>
        <v>4.761</v>
      </c>
      <c r="G136" s="25" t="n">
        <f aca="false">IF(OR(D136="",E136="",F136=""),"",D136*($B$7-$B$8-F136-E136))</f>
        <v>2618.5661641407</v>
      </c>
      <c r="H136" s="25" t="n">
        <f aca="false">IF(D136="","",D136*$F$30)</f>
        <v>2892.682144646</v>
      </c>
    </row>
    <row r="137" customFormat="false" ht="15" hidden="false" customHeight="false" outlineLevel="0" collapsed="false">
      <c r="A137" s="2" t="n">
        <v>103</v>
      </c>
      <c r="B137" s="2" t="n">
        <v>7</v>
      </c>
      <c r="C137" s="22" t="n">
        <f aca="true">NORMSINV(MAX(RAND(),0.000000000001))</f>
        <v>0.620263102226874</v>
      </c>
      <c r="D137" s="24" t="n">
        <f aca="false">IF($B$11="","",$B$11*EXP($B$12*C137))</f>
        <v>1204.53709489195</v>
      </c>
      <c r="E137" s="20" t="n">
        <f aca="true">IF($B$10="","",$B$10*(1-$B$14+2*$B$14*RAND()))</f>
        <v>3.76734311542585</v>
      </c>
      <c r="F137" s="21" t="n">
        <f aca="false">INDEX($E$17:$E$28,B137)</f>
        <v>4.761</v>
      </c>
      <c r="G137" s="25" t="n">
        <f aca="false">IF(OR(D137="",E137="",F137=""),"",D137*($B$7-$B$8-F137-E137))</f>
        <v>5073.09694842663</v>
      </c>
      <c r="H137" s="25" t="n">
        <f aca="false">IF(D137="","",D137*$F$30)</f>
        <v>6021.72184478383</v>
      </c>
    </row>
    <row r="138" customFormat="false" ht="15" hidden="false" customHeight="false" outlineLevel="0" collapsed="false">
      <c r="A138" s="2" t="n">
        <v>104</v>
      </c>
      <c r="B138" s="2" t="n">
        <v>8</v>
      </c>
      <c r="C138" s="22" t="n">
        <f aca="true">NORMSINV(MAX(RAND(),0.000000000001))</f>
        <v>0.46713428635193</v>
      </c>
      <c r="D138" s="24" t="n">
        <f aca="false">IF($B$11="","",$B$11*EXP($B$12*C138))</f>
        <v>1129.27072988423</v>
      </c>
      <c r="E138" s="20" t="n">
        <f aca="true">IF($B$10="","",$B$10*(1-$B$14+2*$B$14*RAND()))</f>
        <v>3.42675586404966</v>
      </c>
      <c r="F138" s="21" t="n">
        <f aca="false">INDEX($E$17:$E$28,B138)</f>
        <v>4.761</v>
      </c>
      <c r="G138" s="25" t="n">
        <f aca="false">IF(OR(D138="",E138="",F138=""),"",D138*($B$7-$B$8-F138-E138))</f>
        <v>5140.71605801586</v>
      </c>
      <c r="H138" s="25" t="n">
        <f aca="false">IF(D138="","",D138*$F$30)</f>
        <v>5645.45023283726</v>
      </c>
    </row>
    <row r="139" customFormat="false" ht="15" hidden="false" customHeight="false" outlineLevel="0" collapsed="false">
      <c r="A139" s="2" t="n">
        <v>105</v>
      </c>
      <c r="B139" s="2" t="n">
        <v>9</v>
      </c>
      <c r="C139" s="22" t="n">
        <f aca="true">NORMSINV(MAX(RAND(),0.000000000001))</f>
        <v>-0.3902554989053</v>
      </c>
      <c r="D139" s="24" t="n">
        <f aca="false">IF($B$11="","",$B$11*EXP($B$12*C139))</f>
        <v>786.861595621667</v>
      </c>
      <c r="E139" s="20" t="n">
        <f aca="true">IF($B$10="","",$B$10*(1-$B$14+2*$B$14*RAND()))</f>
        <v>4.04517194640812</v>
      </c>
      <c r="F139" s="21" t="n">
        <f aca="false">INDEX($E$17:$E$28,B139)</f>
        <v>4.761</v>
      </c>
      <c r="G139" s="25" t="n">
        <f aca="false">IF(OR(D139="",E139="",F139=""),"",D139*($B$7-$B$8-F139-E139))</f>
        <v>3095.37821915058</v>
      </c>
      <c r="H139" s="25" t="n">
        <f aca="false">IF(D139="","",D139*$F$30)</f>
        <v>3933.67848883184</v>
      </c>
    </row>
    <row r="140" customFormat="false" ht="15" hidden="false" customHeight="false" outlineLevel="0" collapsed="false">
      <c r="A140" s="2" t="n">
        <v>106</v>
      </c>
      <c r="B140" s="2" t="n">
        <v>10</v>
      </c>
      <c r="C140" s="22" t="n">
        <f aca="true">NORMSINV(MAX(RAND(),0.000000000001))</f>
        <v>0.790999451553046</v>
      </c>
      <c r="D140" s="24" t="n">
        <f aca="false">IF($B$11="","",$B$11*EXP($B$12*C140))</f>
        <v>1294.3878019468</v>
      </c>
      <c r="E140" s="20" t="n">
        <f aca="true">IF($B$10="","",$B$10*(1-$B$14+2*$B$14*RAND()))</f>
        <v>3.86224014585577</v>
      </c>
      <c r="F140" s="21" t="n">
        <f aca="false">INDEX($E$17:$E$28,B140)</f>
        <v>4.761</v>
      </c>
      <c r="G140" s="25" t="n">
        <f aca="false">IF(OR(D140="",E140="",F140=""),"",D140*($B$7-$B$8-F140-E140))</f>
        <v>5328.68373874856</v>
      </c>
      <c r="H140" s="25" t="n">
        <f aca="false">IF(D140="","",D140*$F$30)</f>
        <v>6470.90349949242</v>
      </c>
    </row>
    <row r="141" customFormat="false" ht="15" hidden="false" customHeight="false" outlineLevel="0" collapsed="false">
      <c r="A141" s="2" t="n">
        <v>107</v>
      </c>
      <c r="B141" s="2" t="n">
        <v>11</v>
      </c>
      <c r="C141" s="22" t="n">
        <f aca="true">NORMSINV(MAX(RAND(),0.000000000001))</f>
        <v>0.764589923895455</v>
      </c>
      <c r="D141" s="24" t="n">
        <f aca="false">IF($B$11="","",$B$11*EXP($B$12*C141))</f>
        <v>1280.06360071978</v>
      </c>
      <c r="E141" s="20" t="n">
        <f aca="true">IF($B$10="","",$B$10*(1-$B$14+2*$B$14*RAND()))</f>
        <v>3.38889041683375</v>
      </c>
      <c r="F141" s="21" t="n">
        <f aca="false">INDEX($E$17:$E$28,B141)</f>
        <v>4.761</v>
      </c>
      <c r="G141" s="25" t="n">
        <f aca="false">IF(OR(D141="",E141="",F141=""),"",D141*($B$7-$B$8-F141-E141))</f>
        <v>5875.63220072614</v>
      </c>
      <c r="H141" s="25" t="n">
        <f aca="false">IF(D141="","",D141*$F$30)</f>
        <v>6399.2939527183</v>
      </c>
    </row>
    <row r="142" customFormat="false" ht="15" hidden="false" customHeight="false" outlineLevel="0" collapsed="false">
      <c r="A142" s="2" t="n">
        <v>108</v>
      </c>
      <c r="B142" s="2" t="n">
        <v>12</v>
      </c>
      <c r="C142" s="22" t="n">
        <f aca="true">NORMSINV(MAX(RAND(),0.000000000001))</f>
        <v>0.183066415350237</v>
      </c>
      <c r="D142" s="24" t="n">
        <f aca="false">IF($B$11="","",$B$11*EXP($B$12*C142))</f>
        <v>1001.87725080697</v>
      </c>
      <c r="E142" s="20" t="n">
        <f aca="true">IF($B$10="","",$B$10*(1-$B$14+2*$B$14*RAND()))</f>
        <v>3.72799670573445</v>
      </c>
      <c r="F142" s="21" t="n">
        <f aca="false">INDEX($E$17:$E$28,B142)</f>
        <v>4.761</v>
      </c>
      <c r="G142" s="25" t="n">
        <f aca="false">IF(OR(D142="",E142="",F142=""),"",D142*($B$7-$B$8-F142-E142))</f>
        <v>4258.98349363013</v>
      </c>
      <c r="H142" s="25" t="n">
        <f aca="false">IF(D142="","",D142*$F$30)</f>
        <v>5008.58475223419</v>
      </c>
    </row>
    <row r="143" customFormat="false" ht="15" hidden="false" customHeight="false" outlineLevel="0" collapsed="false">
      <c r="A143" s="2" t="n">
        <v>109</v>
      </c>
      <c r="B143" s="2" t="n">
        <v>1</v>
      </c>
      <c r="C143" s="22" t="n">
        <f aca="true">NORMSINV(MAX(RAND(),0.000000000001))</f>
        <v>1.24963137534743</v>
      </c>
      <c r="D143" s="24" t="n">
        <f aca="false">IF($B$11="","",$B$11*EXP($B$12*C143))</f>
        <v>1570.33625814729</v>
      </c>
      <c r="E143" s="20" t="n">
        <f aca="true">IF($B$10="","",$B$10*(1-$B$14+2*$B$14*RAND()))</f>
        <v>4.00992782945902</v>
      </c>
      <c r="F143" s="21" t="n">
        <f aca="false">INDEX($E$17:$E$28,B143)</f>
        <v>4.92562580645161</v>
      </c>
      <c r="G143" s="25" t="n">
        <f aca="false">IF(OR(D143="",E143="",F143=""),"",D143*($B$7-$B$8-F143-E143))</f>
        <v>5974.26006770615</v>
      </c>
      <c r="H143" s="25" t="n">
        <f aca="false">IF(D143="","",D143*$F$30)</f>
        <v>7850.42502172991</v>
      </c>
    </row>
    <row r="144" customFormat="false" ht="15" hidden="false" customHeight="false" outlineLevel="0" collapsed="false">
      <c r="A144" s="2" t="n">
        <v>110</v>
      </c>
      <c r="B144" s="2" t="n">
        <v>2</v>
      </c>
      <c r="C144" s="22" t="n">
        <f aca="true">NORMSINV(MAX(RAND(),0.000000000001))</f>
        <v>0.076161880672276</v>
      </c>
      <c r="D144" s="24" t="n">
        <f aca="false">IF($B$11="","",$B$11*EXP($B$12*C144))</f>
        <v>957.748125714777</v>
      </c>
      <c r="E144" s="20" t="n">
        <f aca="true">IF($B$10="","",$B$10*(1-$B$14+2*$B$14*RAND()))</f>
        <v>3.89607001770954</v>
      </c>
      <c r="F144" s="21" t="n">
        <f aca="false">INDEX($E$17:$E$28,B144)</f>
        <v>5.0612</v>
      </c>
      <c r="G144" s="25" t="n">
        <f aca="false">IF(OR(D144="",E144="",F144=""),"",D144*($B$7-$B$8-F144-E144))</f>
        <v>3622.90255062378</v>
      </c>
      <c r="H144" s="25" t="n">
        <f aca="false">IF(D144="","",D144*$F$30)</f>
        <v>4787.97443007331</v>
      </c>
    </row>
    <row r="145" customFormat="false" ht="15" hidden="false" customHeight="false" outlineLevel="0" collapsed="false">
      <c r="A145" s="2" t="n">
        <v>111</v>
      </c>
      <c r="B145" s="2" t="n">
        <v>3</v>
      </c>
      <c r="C145" s="22" t="n">
        <f aca="true">NORMSINV(MAX(RAND(),0.000000000001))</f>
        <v>0.517422366308731</v>
      </c>
      <c r="D145" s="24" t="n">
        <f aca="false">IF($B$11="","",$B$11*EXP($B$12*C145))</f>
        <v>1153.45495029776</v>
      </c>
      <c r="E145" s="20" t="n">
        <f aca="true">IF($B$10="","",$B$10*(1-$B$14+2*$B$14*RAND()))</f>
        <v>3.71863262083842</v>
      </c>
      <c r="F145" s="21" t="n">
        <f aca="false">INDEX($E$17:$E$28,B145)</f>
        <v>5.0612</v>
      </c>
      <c r="G145" s="25" t="n">
        <f aca="false">IF(OR(D145="",E145="",F145=""),"",D145*($B$7-$B$8-F145-E145))</f>
        <v>4567.87466750161</v>
      </c>
      <c r="H145" s="25" t="n">
        <f aca="false">IF(D145="","",D145*$F$30)</f>
        <v>5766.35198752854</v>
      </c>
    </row>
    <row r="146" customFormat="false" ht="15" hidden="false" customHeight="false" outlineLevel="0" collapsed="false">
      <c r="A146" s="2" t="n">
        <v>112</v>
      </c>
      <c r="B146" s="2" t="n">
        <v>4</v>
      </c>
      <c r="C146" s="22" t="n">
        <f aca="true">NORMSINV(MAX(RAND(),0.000000000001))</f>
        <v>1.12648620826048</v>
      </c>
      <c r="D146" s="24" t="n">
        <f aca="false">IF($B$11="","",$B$11*EXP($B$12*C146))</f>
        <v>1490.93073430773</v>
      </c>
      <c r="E146" s="20" t="n">
        <f aca="true">IF($B$10="","",$B$10*(1-$B$14+2*$B$14*RAND()))</f>
        <v>3.51641554719051</v>
      </c>
      <c r="F146" s="21" t="n">
        <f aca="false">INDEX($E$17:$E$28,B146)</f>
        <v>4.89657419354839</v>
      </c>
      <c r="G146" s="25" t="n">
        <f aca="false">IF(OR(D146="",E146="",F146=""),"",D146*($B$7-$B$8-F146-E146))</f>
        <v>6451.27258319722</v>
      </c>
      <c r="H146" s="25" t="n">
        <f aca="false">IF(D146="","",D146*$F$30)</f>
        <v>7453.46092695119</v>
      </c>
    </row>
    <row r="147" customFormat="false" ht="15" hidden="false" customHeight="false" outlineLevel="0" collapsed="false">
      <c r="A147" s="2" t="n">
        <v>113</v>
      </c>
      <c r="B147" s="2" t="n">
        <v>5</v>
      </c>
      <c r="C147" s="22" t="n">
        <f aca="true">NORMSINV(MAX(RAND(),0.000000000001))</f>
        <v>1.19291650459875</v>
      </c>
      <c r="D147" s="24" t="n">
        <f aca="false">IF($B$11="","",$B$11*EXP($B$12*C147))</f>
        <v>1533.2536583815</v>
      </c>
      <c r="E147" s="20" t="n">
        <f aca="true">IF($B$10="","",$B$10*(1-$B$14+2*$B$14*RAND()))</f>
        <v>3.65814157146886</v>
      </c>
      <c r="F147" s="21" t="n">
        <f aca="false">INDEX($E$17:$E$28,B147)</f>
        <v>4.761</v>
      </c>
      <c r="G147" s="25" t="n">
        <f aca="false">IF(OR(D147="",E147="",F147=""),"",D147*($B$7-$B$8-F147-E147))</f>
        <v>6624.9719928939</v>
      </c>
      <c r="H147" s="25" t="n">
        <f aca="false">IF(D147="","",D147*$F$30)</f>
        <v>7665.04168898078</v>
      </c>
    </row>
    <row r="148" customFormat="false" ht="15" hidden="false" customHeight="false" outlineLevel="0" collapsed="false">
      <c r="A148" s="2" t="n">
        <v>114</v>
      </c>
      <c r="B148" s="2" t="n">
        <v>6</v>
      </c>
      <c r="C148" s="22" t="n">
        <f aca="true">NORMSINV(MAX(RAND(),0.000000000001))</f>
        <v>0.875621995027486</v>
      </c>
      <c r="D148" s="24" t="n">
        <f aca="false">IF($B$11="","",$B$11*EXP($B$12*C148))</f>
        <v>1341.37460381333</v>
      </c>
      <c r="E148" s="20" t="n">
        <f aca="true">IF($B$10="","",$B$10*(1-$B$14+2*$B$14*RAND()))</f>
        <v>3.64184427698309</v>
      </c>
      <c r="F148" s="21" t="n">
        <f aca="false">INDEX($E$17:$E$28,B148)</f>
        <v>4.761</v>
      </c>
      <c r="G148" s="25" t="n">
        <f aca="false">IF(OR(D148="",E148="",F148=""),"",D148*($B$7-$B$8-F148-E148))</f>
        <v>5817.75053963853</v>
      </c>
      <c r="H148" s="25" t="n">
        <f aca="false">IF(D148="","",D148*$F$30)</f>
        <v>6705.7999193836</v>
      </c>
    </row>
    <row r="149" customFormat="false" ht="15" hidden="false" customHeight="false" outlineLevel="0" collapsed="false">
      <c r="A149" s="2" t="n">
        <v>115</v>
      </c>
      <c r="B149" s="2" t="n">
        <v>7</v>
      </c>
      <c r="C149" s="22" t="n">
        <f aca="true">NORMSINV(MAX(RAND(),0.000000000001))</f>
        <v>-0.74973927305116</v>
      </c>
      <c r="D149" s="24" t="n">
        <f aca="false">IF($B$11="","",$B$11*EXP($B$12*C149))</f>
        <v>676.260330069958</v>
      </c>
      <c r="E149" s="20" t="n">
        <f aca="true">IF($B$10="","",$B$10*(1-$B$14+2*$B$14*RAND()))</f>
        <v>4.1068551061719</v>
      </c>
      <c r="F149" s="21" t="n">
        <f aca="false">INDEX($E$17:$E$28,B149)</f>
        <v>4.761</v>
      </c>
      <c r="G149" s="25" t="n">
        <f aca="false">IF(OR(D149="",E149="",F149=""),"",D149*($B$7-$B$8-F149-E149))</f>
        <v>2618.5779839789</v>
      </c>
      <c r="H149" s="25" t="n">
        <f aca="false">IF(D149="","",D149*$F$30)</f>
        <v>3380.76064208574</v>
      </c>
    </row>
    <row r="150" customFormat="false" ht="15" hidden="false" customHeight="false" outlineLevel="0" collapsed="false">
      <c r="A150" s="2" t="n">
        <v>116</v>
      </c>
      <c r="B150" s="2" t="n">
        <v>8</v>
      </c>
      <c r="C150" s="22" t="n">
        <f aca="true">NORMSINV(MAX(RAND(),0.000000000001))</f>
        <v>0.72219295476326</v>
      </c>
      <c r="D150" s="24" t="n">
        <f aca="false">IF($B$11="","",$B$11*EXP($B$12*C150))</f>
        <v>1257.39877233531</v>
      </c>
      <c r="E150" s="20" t="n">
        <f aca="true">IF($B$10="","",$B$10*(1-$B$14+2*$B$14*RAND()))</f>
        <v>3.65569825360694</v>
      </c>
      <c r="F150" s="21" t="n">
        <f aca="false">INDEX($E$17:$E$28,B150)</f>
        <v>4.761</v>
      </c>
      <c r="G150" s="25" t="n">
        <f aca="false">IF(OR(D150="",E150="",F150=""),"",D150*($B$7-$B$8-F150-E150))</f>
        <v>5436.11430834973</v>
      </c>
      <c r="H150" s="25" t="n">
        <f aca="false">IF(D150="","",D150*$F$30)</f>
        <v>6285.98794265867</v>
      </c>
    </row>
    <row r="151" customFormat="false" ht="15" hidden="false" customHeight="false" outlineLevel="0" collapsed="false">
      <c r="A151" s="2" t="n">
        <v>117</v>
      </c>
      <c r="B151" s="2" t="n">
        <v>9</v>
      </c>
      <c r="C151" s="22" t="n">
        <f aca="true">NORMSINV(MAX(RAND(),0.000000000001))</f>
        <v>-0.969490965224405</v>
      </c>
      <c r="D151" s="24" t="n">
        <f aca="false">IF($B$11="","",$B$11*EXP($B$12*C151))</f>
        <v>616.453071750319</v>
      </c>
      <c r="E151" s="20" t="n">
        <f aca="true">IF($B$10="","",$B$10*(1-$B$14+2*$B$14*RAND()))</f>
        <v>3.78864525974737</v>
      </c>
      <c r="F151" s="21" t="n">
        <f aca="false">INDEX($E$17:$E$28,B151)</f>
        <v>4.761</v>
      </c>
      <c r="G151" s="25" t="n">
        <f aca="false">IF(OR(D151="",E151="",F151=""),"",D151*($B$7-$B$8-F151-E151))</f>
        <v>2583.15705135224</v>
      </c>
      <c r="H151" s="25" t="n">
        <f aca="false">IF(D151="","",D151*$F$30)</f>
        <v>3081.7721962942</v>
      </c>
    </row>
    <row r="152" customFormat="false" ht="15" hidden="false" customHeight="false" outlineLevel="0" collapsed="false">
      <c r="A152" s="2" t="n">
        <v>118</v>
      </c>
      <c r="B152" s="2" t="n">
        <v>10</v>
      </c>
      <c r="C152" s="22" t="n">
        <f aca="true">NORMSINV(MAX(RAND(),0.000000000001))</f>
        <v>-0.898131036176045</v>
      </c>
      <c r="D152" s="24" t="n">
        <f aca="false">IF($B$11="","",$B$11*EXP($B$12*C152))</f>
        <v>635.27047426519</v>
      </c>
      <c r="E152" s="20" t="n">
        <f aca="true">IF($B$10="","",$B$10*(1-$B$14+2*$B$14*RAND()))</f>
        <v>3.70943408457938</v>
      </c>
      <c r="F152" s="21" t="n">
        <f aca="false">INDEX($E$17:$E$28,B152)</f>
        <v>4.761</v>
      </c>
      <c r="G152" s="25" t="n">
        <f aca="false">IF(OR(D152="",E152="",F152=""),"",D152*($B$7-$B$8-F152-E152))</f>
        <v>2712.32916399575</v>
      </c>
      <c r="H152" s="25" t="n">
        <f aca="false">IF(D152="","",D152*$F$30)</f>
        <v>3175.84415494654</v>
      </c>
    </row>
    <row r="153" customFormat="false" ht="15" hidden="false" customHeight="false" outlineLevel="0" collapsed="false">
      <c r="A153" s="2" t="n">
        <v>119</v>
      </c>
      <c r="B153" s="2" t="n">
        <v>11</v>
      </c>
      <c r="C153" s="22" t="n">
        <f aca="true">NORMSINV(MAX(RAND(),0.000000000001))</f>
        <v>-0.204801499804537</v>
      </c>
      <c r="D153" s="24" t="n">
        <f aca="false">IF($B$11="","",$B$11*EXP($B$12*C153))</f>
        <v>850.816427936089</v>
      </c>
      <c r="E153" s="20" t="n">
        <f aca="true">IF($B$10="","",$B$10*(1-$B$14+2*$B$14*RAND()))</f>
        <v>3.66891903219654</v>
      </c>
      <c r="F153" s="21" t="n">
        <f aca="false">INDEX($E$17:$E$28,B153)</f>
        <v>4.761</v>
      </c>
      <c r="G153" s="25" t="n">
        <f aca="false">IF(OR(D153="",E153="",F153=""),"",D153*($B$7-$B$8-F153-E153))</f>
        <v>3667.08769314187</v>
      </c>
      <c r="H153" s="25" t="n">
        <f aca="false">IF(D153="","",D153*$F$30)</f>
        <v>4253.4014865381</v>
      </c>
    </row>
    <row r="154" customFormat="false" ht="15" hidden="false" customHeight="false" outlineLevel="0" collapsed="false">
      <c r="A154" s="2" t="n">
        <v>120</v>
      </c>
      <c r="B154" s="2" t="n">
        <v>12</v>
      </c>
      <c r="C154" s="22" t="n">
        <f aca="true">NORMSINV(MAX(RAND(),0.000000000001))</f>
        <v>-1.15471059266088</v>
      </c>
      <c r="D154" s="24" t="n">
        <f aca="false">IF($B$11="","",$B$11*EXP($B$12*C154))</f>
        <v>570.171352051683</v>
      </c>
      <c r="E154" s="20" t="n">
        <f aca="true">IF($B$10="","",$B$10*(1-$B$14+2*$B$14*RAND()))</f>
        <v>3.70968660260994</v>
      </c>
      <c r="F154" s="21" t="n">
        <f aca="false">INDEX($E$17:$E$28,B154)</f>
        <v>4.761</v>
      </c>
      <c r="G154" s="25" t="n">
        <f aca="false">IF(OR(D154="",E154="",F154=""),"",D154*($B$7-$B$8-F154-E154))</f>
        <v>2434.24019212226</v>
      </c>
      <c r="H154" s="25" t="n">
        <f aca="false">IF(D154="","",D154*$F$30)</f>
        <v>2850.40062317678</v>
      </c>
    </row>
    <row r="155" customFormat="false" ht="15" hidden="false" customHeight="false" outlineLevel="0" collapsed="false">
      <c r="A155" s="2" t="n">
        <v>121</v>
      </c>
      <c r="B155" s="2" t="n">
        <v>1</v>
      </c>
      <c r="C155" s="22" t="n">
        <f aca="true">NORMSINV(MAX(RAND(),0.000000000001))</f>
        <v>0.710165320977196</v>
      </c>
      <c r="D155" s="24" t="n">
        <f aca="false">IF($B$11="","",$B$11*EXP($B$12*C155))</f>
        <v>1251.04235004864</v>
      </c>
      <c r="E155" s="20" t="n">
        <f aca="true">IF($B$10="","",$B$10*(1-$B$14+2*$B$14*RAND()))</f>
        <v>3.7980725057751</v>
      </c>
      <c r="F155" s="21" t="n">
        <f aca="false">INDEX($E$17:$E$28,B155)</f>
        <v>4.92562580645161</v>
      </c>
      <c r="G155" s="25" t="n">
        <f aca="false">IF(OR(D155="",E155="",F155=""),"",D155*($B$7-$B$8-F155-E155))</f>
        <v>5024.56350197622</v>
      </c>
      <c r="H155" s="25" t="n">
        <f aca="false">IF(D155="","",D155*$F$30)</f>
        <v>6254.21091636317</v>
      </c>
    </row>
    <row r="156" customFormat="false" ht="15" hidden="false" customHeight="false" outlineLevel="0" collapsed="false">
      <c r="A156" s="2" t="n">
        <v>122</v>
      </c>
      <c r="B156" s="2" t="n">
        <v>2</v>
      </c>
      <c r="C156" s="22" t="n">
        <f aca="true">NORMSINV(MAX(RAND(),0.000000000001))</f>
        <v>-0.53851790455689</v>
      </c>
      <c r="D156" s="24" t="n">
        <f aca="false">IF($B$11="","",$B$11*EXP($B$12*C156))</f>
        <v>739.20820707933</v>
      </c>
      <c r="E156" s="20" t="n">
        <f aca="true">IF($B$10="","",$B$10*(1-$B$14+2*$B$14*RAND()))</f>
        <v>3.8789745865899</v>
      </c>
      <c r="F156" s="21" t="n">
        <f aca="false">INDEX($E$17:$E$28,B156)</f>
        <v>5.0612</v>
      </c>
      <c r="G156" s="25" t="n">
        <f aca="false">IF(OR(D156="",E156="",F156=""),"",D156*($B$7-$B$8-F156-E156))</f>
        <v>2808.86213106136</v>
      </c>
      <c r="H156" s="25" t="n">
        <f aca="false">IF(D156="","",D156*$F$30)</f>
        <v>3695.44966883098</v>
      </c>
    </row>
    <row r="157" customFormat="false" ht="15" hidden="false" customHeight="false" outlineLevel="0" collapsed="false">
      <c r="A157" s="2" t="n">
        <v>123</v>
      </c>
      <c r="B157" s="2" t="n">
        <v>3</v>
      </c>
      <c r="C157" s="22" t="n">
        <f aca="true">NORMSINV(MAX(RAND(),0.000000000001))</f>
        <v>-1.76040527687872</v>
      </c>
      <c r="D157" s="24" t="n">
        <f aca="false">IF($B$11="","",$B$11*EXP($B$12*C157))</f>
        <v>441.738353444912</v>
      </c>
      <c r="E157" s="20" t="n">
        <f aca="true">IF($B$10="","",$B$10*(1-$B$14+2*$B$14*RAND()))</f>
        <v>3.80058480910317</v>
      </c>
      <c r="F157" s="21" t="n">
        <f aca="false">INDEX($E$17:$E$28,B157)</f>
        <v>5.0612</v>
      </c>
      <c r="G157" s="25" t="n">
        <f aca="false">IF(OR(D157="",E157="",F157=""),"",D157*($B$7-$B$8-F157-E157))</f>
        <v>1713.15639273181</v>
      </c>
      <c r="H157" s="25" t="n">
        <f aca="false">IF(D157="","",D157*$F$30)</f>
        <v>2208.3383765418</v>
      </c>
    </row>
    <row r="158" customFormat="false" ht="15" hidden="false" customHeight="false" outlineLevel="0" collapsed="false">
      <c r="A158" s="2" t="n">
        <v>124</v>
      </c>
      <c r="B158" s="2" t="n">
        <v>4</v>
      </c>
      <c r="C158" s="22" t="n">
        <f aca="true">NORMSINV(MAX(RAND(),0.000000000001))</f>
        <v>0.740949879268285</v>
      </c>
      <c r="D158" s="24" t="n">
        <f aca="false">IF($B$11="","",$B$11*EXP($B$12*C158))</f>
        <v>1267.3760390396</v>
      </c>
      <c r="E158" s="20" t="n">
        <f aca="true">IF($B$10="","",$B$10*(1-$B$14+2*$B$14*RAND()))</f>
        <v>3.68476265076494</v>
      </c>
      <c r="F158" s="21" t="n">
        <f aca="false">INDEX($E$17:$E$28,B158)</f>
        <v>4.89657419354839</v>
      </c>
      <c r="G158" s="25" t="n">
        <f aca="false">IF(OR(D158="",E158="",F158=""),"",D158*($B$7-$B$8-F158-E158))</f>
        <v>5270.59003795409</v>
      </c>
      <c r="H158" s="25" t="n">
        <f aca="false">IF(D158="","",D158*$F$30)</f>
        <v>6335.86629436675</v>
      </c>
    </row>
    <row r="159" customFormat="false" ht="15" hidden="false" customHeight="false" outlineLevel="0" collapsed="false">
      <c r="A159" s="2" t="n">
        <v>125</v>
      </c>
      <c r="B159" s="2" t="n">
        <v>5</v>
      </c>
      <c r="C159" s="22" t="n">
        <f aca="true">NORMSINV(MAX(RAND(),0.000000000001))</f>
        <v>1.31417819330808</v>
      </c>
      <c r="D159" s="24" t="n">
        <f aca="false">IF($B$11="","",$B$11*EXP($B$12*C159))</f>
        <v>1613.6321186542</v>
      </c>
      <c r="E159" s="20" t="n">
        <f aca="true">IF($B$10="","",$B$10*(1-$B$14+2*$B$14*RAND()))</f>
        <v>3.86723751499561</v>
      </c>
      <c r="F159" s="21" t="n">
        <f aca="false">INDEX($E$17:$E$28,B159)</f>
        <v>4.761</v>
      </c>
      <c r="G159" s="25" t="n">
        <f aca="false">IF(OR(D159="",E159="",F159=""),"",D159*($B$7-$B$8-F159-E159))</f>
        <v>6634.87201008048</v>
      </c>
      <c r="H159" s="25" t="n">
        <f aca="false">IF(D159="","",D159*$F$30)</f>
        <v>8066.86968757605</v>
      </c>
    </row>
    <row r="160" customFormat="false" ht="15" hidden="false" customHeight="false" outlineLevel="0" collapsed="false">
      <c r="A160" s="2" t="n">
        <v>126</v>
      </c>
      <c r="B160" s="2" t="n">
        <v>6</v>
      </c>
      <c r="C160" s="22" t="n">
        <f aca="true">NORMSINV(MAX(RAND(),0.000000000001))</f>
        <v>-0.23390644658849</v>
      </c>
      <c r="D160" s="24" t="n">
        <f aca="false">IF($B$11="","",$B$11*EXP($B$12*C160))</f>
        <v>840.445875340549</v>
      </c>
      <c r="E160" s="20" t="n">
        <f aca="true">IF($B$10="","",$B$10*(1-$B$14+2*$B$14*RAND()))</f>
        <v>4.06797942825432</v>
      </c>
      <c r="F160" s="21" t="n">
        <f aca="false">INDEX($E$17:$E$28,B160)</f>
        <v>4.761</v>
      </c>
      <c r="G160" s="25" t="n">
        <f aca="false">IF(OR(D160="",E160="",F160=""),"",D160*($B$7-$B$8-F160-E160))</f>
        <v>3287.00110789569</v>
      </c>
      <c r="H160" s="25" t="n">
        <f aca="false">IF(D160="","",D160*$F$30)</f>
        <v>4201.55702000247</v>
      </c>
    </row>
    <row r="161" customFormat="false" ht="15" hidden="false" customHeight="false" outlineLevel="0" collapsed="false">
      <c r="A161" s="2" t="n">
        <v>127</v>
      </c>
      <c r="B161" s="2" t="n">
        <v>7</v>
      </c>
      <c r="C161" s="22" t="n">
        <f aca="true">NORMSINV(MAX(RAND(),0.000000000001))</f>
        <v>0.0870121118219064</v>
      </c>
      <c r="D161" s="24" t="n">
        <f aca="false">IF($B$11="","",$B$11*EXP($B$12*C161))</f>
        <v>962.136897696993</v>
      </c>
      <c r="E161" s="20" t="n">
        <f aca="true">IF($B$10="","",$B$10*(1-$B$14+2*$B$14*RAND()))</f>
        <v>4.03384942497345</v>
      </c>
      <c r="F161" s="21" t="n">
        <f aca="false">INDEX($E$17:$E$28,B161)</f>
        <v>4.761</v>
      </c>
      <c r="G161" s="25" t="n">
        <f aca="false">IF(OR(D161="",E161="",F161=""),"",D161*($B$7-$B$8-F161-E161))</f>
        <v>3795.77493520356</v>
      </c>
      <c r="H161" s="25" t="n">
        <f aca="false">IF(D161="","",D161*$F$30)</f>
        <v>4809.9147789668</v>
      </c>
    </row>
    <row r="162" customFormat="false" ht="15" hidden="false" customHeight="false" outlineLevel="0" collapsed="false">
      <c r="A162" s="2" t="n">
        <v>128</v>
      </c>
      <c r="B162" s="2" t="n">
        <v>8</v>
      </c>
      <c r="C162" s="22" t="n">
        <f aca="true">NORMSINV(MAX(RAND(),0.000000000001))</f>
        <v>0.137966950767668</v>
      </c>
      <c r="D162" s="24" t="n">
        <f aca="false">IF($B$11="","",$B$11*EXP($B$12*C162))</f>
        <v>983.01795542996</v>
      </c>
      <c r="E162" s="20" t="n">
        <f aca="true">IF($B$10="","",$B$10*(1-$B$14+2*$B$14*RAND()))</f>
        <v>3.77640362595215</v>
      </c>
      <c r="F162" s="21" t="n">
        <f aca="false">INDEX($E$17:$E$28,B162)</f>
        <v>4.761</v>
      </c>
      <c r="G162" s="25" t="n">
        <f aca="false">IF(OR(D162="",E162="",F162=""),"",D162*($B$7-$B$8-F162-E162))</f>
        <v>4131.22769511388</v>
      </c>
      <c r="H162" s="25" t="n">
        <f aca="false">IF(D162="","",D162*$F$30)</f>
        <v>4914.30336278546</v>
      </c>
    </row>
    <row r="163" customFormat="false" ht="15" hidden="false" customHeight="false" outlineLevel="0" collapsed="false">
      <c r="A163" s="2" t="n">
        <v>129</v>
      </c>
      <c r="B163" s="2" t="n">
        <v>9</v>
      </c>
      <c r="C163" s="22" t="n">
        <f aca="true">NORMSINV(MAX(RAND(),0.000000000001))</f>
        <v>0.0319268575223503</v>
      </c>
      <c r="D163" s="24" t="n">
        <f aca="false">IF($B$11="","",$B$11*EXP($B$12*C163))</f>
        <v>940.061866829309</v>
      </c>
      <c r="E163" s="20" t="n">
        <f aca="true">IF($B$10="","",$B$10*(1-$B$14+2*$B$14*RAND()))</f>
        <v>3.77439651101256</v>
      </c>
      <c r="F163" s="21" t="n">
        <f aca="false">INDEX($E$17:$E$28,B163)</f>
        <v>4.761</v>
      </c>
      <c r="G163" s="25" t="n">
        <f aca="false">IF(OR(D163="",E163="",F163=""),"",D163*($B$7-$B$8-F163-E163))</f>
        <v>3952.58740513456</v>
      </c>
      <c r="H163" s="25" t="n">
        <f aca="false">IF(D163="","",D163*$F$30)</f>
        <v>4699.55728465308</v>
      </c>
    </row>
    <row r="164" customFormat="false" ht="15" hidden="false" customHeight="false" outlineLevel="0" collapsed="false">
      <c r="A164" s="2" t="n">
        <v>130</v>
      </c>
      <c r="B164" s="2" t="n">
        <v>10</v>
      </c>
      <c r="C164" s="22" t="n">
        <f aca="true">NORMSINV(MAX(RAND(),0.000000000001))</f>
        <v>-1.14360656241915</v>
      </c>
      <c r="D164" s="24" t="n">
        <f aca="false">IF($B$11="","",$B$11*EXP($B$12*C164))</f>
        <v>572.845355637566</v>
      </c>
      <c r="E164" s="20" t="n">
        <f aca="true">IF($B$10="","",$B$10*(1-$B$14+2*$B$14*RAND()))</f>
        <v>4.06521503787599</v>
      </c>
      <c r="F164" s="21" t="n">
        <f aca="false">INDEX($E$17:$E$28,B164)</f>
        <v>4.761</v>
      </c>
      <c r="G164" s="25" t="n">
        <f aca="false">IF(OR(D164="",E164="",F164=""),"",D164*($B$7-$B$8-F164-E164))</f>
        <v>2241.99353851689</v>
      </c>
      <c r="H164" s="25" t="n">
        <f aca="false">IF(D164="","",D164*$F$30)</f>
        <v>2863.76850190332</v>
      </c>
    </row>
    <row r="165" customFormat="false" ht="15" hidden="false" customHeight="false" outlineLevel="0" collapsed="false">
      <c r="A165" s="2" t="n">
        <v>131</v>
      </c>
      <c r="B165" s="2" t="n">
        <v>11</v>
      </c>
      <c r="C165" s="22" t="n">
        <f aca="true">NORMSINV(MAX(RAND(),0.000000000001))</f>
        <v>-0.160227664182133</v>
      </c>
      <c r="D165" s="24" t="n">
        <f aca="false">IF($B$11="","",$B$11*EXP($B$12*C165))</f>
        <v>866.947389423533</v>
      </c>
      <c r="E165" s="20" t="n">
        <f aca="true">IF($B$10="","",$B$10*(1-$B$14+2*$B$14*RAND()))</f>
        <v>4.09048298089232</v>
      </c>
      <c r="F165" s="21" t="n">
        <f aca="false">INDEX($E$17:$E$28,B165)</f>
        <v>4.761</v>
      </c>
      <c r="G165" s="25" t="n">
        <f aca="false">IF(OR(D165="",E165="",F165=""),"",D165*($B$7-$B$8-F165-E165))</f>
        <v>3371.13967844438</v>
      </c>
      <c r="H165" s="25" t="n">
        <f aca="false">IF(D165="","",D165*$F$30)</f>
        <v>4334.04338920613</v>
      </c>
    </row>
    <row r="166" customFormat="false" ht="15" hidden="false" customHeight="false" outlineLevel="0" collapsed="false">
      <c r="A166" s="2" t="n">
        <v>132</v>
      </c>
      <c r="B166" s="2" t="n">
        <v>12</v>
      </c>
      <c r="C166" s="22" t="n">
        <f aca="true">NORMSINV(MAX(RAND(),0.000000000001))</f>
        <v>2.32897788752334</v>
      </c>
      <c r="D166" s="24" t="n">
        <f aca="false">IF($B$11="","",$B$11*EXP($B$12*C166))</f>
        <v>2474.62722516881</v>
      </c>
      <c r="E166" s="20" t="n">
        <f aca="true">IF($B$10="","",$B$10*(1-$B$14+2*$B$14*RAND()))</f>
        <v>3.46629877757182</v>
      </c>
      <c r="F166" s="21" t="n">
        <f aca="false">INDEX($E$17:$E$28,B166)</f>
        <v>4.761</v>
      </c>
      <c r="G166" s="25" t="n">
        <f aca="false">IF(OR(D166="",E166="",F166=""),"",D166*($B$7-$B$8-F166-E166))</f>
        <v>11167.2533040734</v>
      </c>
      <c r="H166" s="25" t="n">
        <f aca="false">IF(D166="","",D166*$F$30)</f>
        <v>12371.1564240639</v>
      </c>
    </row>
    <row r="167" customFormat="false" ht="15" hidden="false" customHeight="false" outlineLevel="0" collapsed="false">
      <c r="A167" s="2" t="n">
        <v>133</v>
      </c>
      <c r="B167" s="2" t="n">
        <v>1</v>
      </c>
      <c r="C167" s="22" t="n">
        <f aca="true">NORMSINV(MAX(RAND(),0.000000000001))</f>
        <v>0.944069790335909</v>
      </c>
      <c r="D167" s="24" t="n">
        <f aca="false">IF($B$11="","",$B$11*EXP($B$12*C167))</f>
        <v>1380.62526926681</v>
      </c>
      <c r="E167" s="20" t="n">
        <f aca="true">IF($B$10="","",$B$10*(1-$B$14+2*$B$14*RAND()))</f>
        <v>4.08240329361536</v>
      </c>
      <c r="F167" s="21" t="n">
        <f aca="false">INDEX($E$17:$E$28,B167)</f>
        <v>4.92562580645161</v>
      </c>
      <c r="G167" s="25" t="n">
        <f aca="false">IF(OR(D167="",E167="",F167=""),"",D167*($B$7-$B$8-F167-E167))</f>
        <v>5152.45332861595</v>
      </c>
      <c r="H167" s="25" t="n">
        <f aca="false">IF(D167="","",D167*$F$30)</f>
        <v>6902.02184611865</v>
      </c>
    </row>
    <row r="168" customFormat="false" ht="15" hidden="false" customHeight="false" outlineLevel="0" collapsed="false">
      <c r="A168" s="2" t="n">
        <v>134</v>
      </c>
      <c r="B168" s="2" t="n">
        <v>2</v>
      </c>
      <c r="C168" s="22" t="n">
        <f aca="true">NORMSINV(MAX(RAND(),0.000000000001))</f>
        <v>0.661142961752195</v>
      </c>
      <c r="D168" s="24" t="n">
        <f aca="false">IF($B$11="","",$B$11*EXP($B$12*C168))</f>
        <v>1225.46544282146</v>
      </c>
      <c r="E168" s="20" t="n">
        <f aca="true">IF($B$10="","",$B$10*(1-$B$14+2*$B$14*RAND()))</f>
        <v>4.00035215554702</v>
      </c>
      <c r="F168" s="21" t="n">
        <f aca="false">INDEX($E$17:$E$28,B168)</f>
        <v>5.0612</v>
      </c>
      <c r="G168" s="25" t="n">
        <f aca="false">IF(OR(D168="",E168="",F168=""),"",D168*($B$7-$B$8-F168-E168))</f>
        <v>4507.81071659821</v>
      </c>
      <c r="H168" s="25" t="n">
        <f aca="false">IF(D168="","",D168*$F$30)</f>
        <v>6126.34684175303</v>
      </c>
    </row>
    <row r="169" customFormat="false" ht="15" hidden="false" customHeight="false" outlineLevel="0" collapsed="false">
      <c r="A169" s="2" t="n">
        <v>135</v>
      </c>
      <c r="B169" s="2" t="n">
        <v>3</v>
      </c>
      <c r="C169" s="22" t="n">
        <f aca="true">NORMSINV(MAX(RAND(),0.000000000001))</f>
        <v>-1.0952042955647</v>
      </c>
      <c r="D169" s="24" t="n">
        <f aca="false">IF($B$11="","",$B$11*EXP($B$12*C169))</f>
        <v>584.648532578285</v>
      </c>
      <c r="E169" s="20" t="n">
        <f aca="true">IF($B$10="","",$B$10*(1-$B$14+2*$B$14*RAND()))</f>
        <v>3.44967183057578</v>
      </c>
      <c r="F169" s="21" t="n">
        <f aca="false">INDEX($E$17:$E$28,B169)</f>
        <v>5.0612</v>
      </c>
      <c r="G169" s="25" t="n">
        <f aca="false">IF(OR(D169="",E169="",F169=""),"",D169*($B$7-$B$8-F169-E169))</f>
        <v>2472.55357833936</v>
      </c>
      <c r="H169" s="25" t="n">
        <f aca="false">IF(D169="","",D169*$F$30)</f>
        <v>2922.77494406536</v>
      </c>
    </row>
    <row r="170" customFormat="false" ht="15" hidden="false" customHeight="false" outlineLevel="0" collapsed="false">
      <c r="A170" s="2" t="n">
        <v>136</v>
      </c>
      <c r="B170" s="2" t="n">
        <v>4</v>
      </c>
      <c r="C170" s="22" t="n">
        <f aca="true">NORMSINV(MAX(RAND(),0.000000000001))</f>
        <v>-0.30332289020364</v>
      </c>
      <c r="D170" s="24" t="n">
        <f aca="false">IF($B$11="","",$B$11*EXP($B$12*C170))</f>
        <v>816.219097809861</v>
      </c>
      <c r="E170" s="20" t="n">
        <f aca="true">IF($B$10="","",$B$10*(1-$B$14+2*$B$14*RAND()))</f>
        <v>3.71563145678576</v>
      </c>
      <c r="F170" s="21" t="n">
        <f aca="false">INDEX($E$17:$E$28,B170)</f>
        <v>4.89657419354839</v>
      </c>
      <c r="G170" s="25" t="n">
        <f aca="false">IF(OR(D170="",E170="",F170=""),"",D170*($B$7-$B$8-F170-E170))</f>
        <v>3369.1845800289</v>
      </c>
      <c r="H170" s="25" t="n">
        <f aca="false">IF(D170="","",D170*$F$30)</f>
        <v>4080.44251377106</v>
      </c>
    </row>
    <row r="171" customFormat="false" ht="15" hidden="false" customHeight="false" outlineLevel="0" collapsed="false">
      <c r="A171" s="2" t="n">
        <v>137</v>
      </c>
      <c r="B171" s="2" t="n">
        <v>5</v>
      </c>
      <c r="C171" s="22" t="n">
        <f aca="true">NORMSINV(MAX(RAND(),0.000000000001))</f>
        <v>-0.239801803697125</v>
      </c>
      <c r="D171" s="24" t="n">
        <f aca="false">IF($B$11="","",$B$11*EXP($B$12*C171))</f>
        <v>838.360711803977</v>
      </c>
      <c r="E171" s="20" t="n">
        <f aca="true">IF($B$10="","",$B$10*(1-$B$14+2*$B$14*RAND()))</f>
        <v>3.75018510891363</v>
      </c>
      <c r="F171" s="21" t="n">
        <f aca="false">INDEX($E$17:$E$28,B171)</f>
        <v>4.761</v>
      </c>
      <c r="G171" s="25" t="n">
        <f aca="false">IF(OR(D171="",E171="",F171=""),"",D171*($B$7-$B$8-F171-E171))</f>
        <v>3545.27226217843</v>
      </c>
      <c r="H171" s="25" t="n">
        <f aca="false">IF(D171="","",D171*$F$30)</f>
        <v>4191.13287045044</v>
      </c>
    </row>
    <row r="172" customFormat="false" ht="15" hidden="false" customHeight="false" outlineLevel="0" collapsed="false">
      <c r="A172" s="2" t="n">
        <v>138</v>
      </c>
      <c r="B172" s="2" t="n">
        <v>6</v>
      </c>
      <c r="C172" s="22" t="n">
        <f aca="true">NORMSINV(MAX(RAND(),0.000000000001))</f>
        <v>-0.731071501445881</v>
      </c>
      <c r="D172" s="24" t="n">
        <f aca="false">IF($B$11="","",$B$11*EXP($B$12*C172))</f>
        <v>681.600746729435</v>
      </c>
      <c r="E172" s="20" t="n">
        <f aca="true">IF($B$10="","",$B$10*(1-$B$14+2*$B$14*RAND()))</f>
        <v>3.72009347799899</v>
      </c>
      <c r="F172" s="21" t="n">
        <f aca="false">INDEX($E$17:$E$28,B172)</f>
        <v>4.761</v>
      </c>
      <c r="G172" s="25" t="n">
        <f aca="false">IF(OR(D172="",E172="",F172=""),"",D172*($B$7-$B$8-F172-E172))</f>
        <v>2902.87386564675</v>
      </c>
      <c r="H172" s="25" t="n">
        <f aca="false">IF(D172="","",D172*$F$30)</f>
        <v>3407.45845304979</v>
      </c>
    </row>
    <row r="173" customFormat="false" ht="15" hidden="false" customHeight="false" outlineLevel="0" collapsed="false">
      <c r="A173" s="2" t="n">
        <v>139</v>
      </c>
      <c r="B173" s="2" t="n">
        <v>7</v>
      </c>
      <c r="C173" s="22" t="n">
        <f aca="true">NORMSINV(MAX(RAND(),0.000000000001))</f>
        <v>0.454897295502202</v>
      </c>
      <c r="D173" s="24" t="n">
        <f aca="false">IF($B$11="","",$B$11*EXP($B$12*C173))</f>
        <v>1123.46291078342</v>
      </c>
      <c r="E173" s="20" t="n">
        <f aca="true">IF($B$10="","",$B$10*(1-$B$14+2*$B$14*RAND()))</f>
        <v>4.11342958522739</v>
      </c>
      <c r="F173" s="21" t="n">
        <f aca="false">INDEX($E$17:$E$28,B173)</f>
        <v>4.761</v>
      </c>
      <c r="G173" s="25" t="n">
        <f aca="false">IF(OR(D173="",E173="",F173=""),"",D173*($B$7-$B$8-F173-E173))</f>
        <v>4342.82499001872</v>
      </c>
      <c r="H173" s="25" t="n">
        <f aca="false">IF(D173="","",D173*$F$30)</f>
        <v>5616.41578358849</v>
      </c>
    </row>
    <row r="174" customFormat="false" ht="15" hidden="false" customHeight="false" outlineLevel="0" collapsed="false">
      <c r="A174" s="2" t="n">
        <v>140</v>
      </c>
      <c r="B174" s="2" t="n">
        <v>8</v>
      </c>
      <c r="C174" s="22" t="n">
        <f aca="true">NORMSINV(MAX(RAND(),0.000000000001))</f>
        <v>0.314090678999574</v>
      </c>
      <c r="D174" s="24" t="n">
        <f aca="false">IF($B$11="","",$B$11*EXP($B$12*C174))</f>
        <v>1058.74545021439</v>
      </c>
      <c r="E174" s="20" t="n">
        <f aca="true">IF($B$10="","",$B$10*(1-$B$14+2*$B$14*RAND()))</f>
        <v>3.79180480066723</v>
      </c>
      <c r="F174" s="21" t="n">
        <f aca="false">INDEX($E$17:$E$28,B174)</f>
        <v>4.761</v>
      </c>
      <c r="G174" s="25" t="n">
        <f aca="false">IF(OR(D174="",E174="",F174=""),"",D174*($B$7-$B$8-F174-E174))</f>
        <v>4433.1738664531</v>
      </c>
      <c r="H174" s="25" t="n">
        <f aca="false">IF(D174="","",D174*$F$30)</f>
        <v>5292.88025471178</v>
      </c>
    </row>
    <row r="175" customFormat="false" ht="15" hidden="false" customHeight="false" outlineLevel="0" collapsed="false">
      <c r="A175" s="2" t="n">
        <v>141</v>
      </c>
      <c r="B175" s="2" t="n">
        <v>9</v>
      </c>
      <c r="C175" s="22" t="n">
        <f aca="true">NORMSINV(MAX(RAND(),0.000000000001))</f>
        <v>-0.566086998938983</v>
      </c>
      <c r="D175" s="24" t="n">
        <f aca="false">IF($B$11="","",$B$11*EXP($B$12*C175))</f>
        <v>730.670745727259</v>
      </c>
      <c r="E175" s="20" t="n">
        <f aca="true">IF($B$10="","",$B$10*(1-$B$14+2*$B$14*RAND()))</f>
        <v>3.71343138194166</v>
      </c>
      <c r="F175" s="21" t="n">
        <f aca="false">INDEX($E$17:$E$28,B175)</f>
        <v>4.761</v>
      </c>
      <c r="G175" s="25" t="n">
        <f aca="false">IF(OR(D175="",E175="",F175=""),"",D175*($B$7-$B$8-F175-E175))</f>
        <v>3116.72620310748</v>
      </c>
      <c r="H175" s="25" t="n">
        <f aca="false">IF(D175="","",D175*$F$30)</f>
        <v>3652.76919203971</v>
      </c>
    </row>
    <row r="176" customFormat="false" ht="15" hidden="false" customHeight="false" outlineLevel="0" collapsed="false">
      <c r="A176" s="2" t="n">
        <v>142</v>
      </c>
      <c r="B176" s="2" t="n">
        <v>10</v>
      </c>
      <c r="C176" s="22" t="n">
        <f aca="true">NORMSINV(MAX(RAND(),0.000000000001))</f>
        <v>0.98418601874406</v>
      </c>
      <c r="D176" s="24" t="n">
        <f aca="false">IF($B$11="","",$B$11*EXP($B$12*C176))</f>
        <v>1404.16119128393</v>
      </c>
      <c r="E176" s="20" t="n">
        <f aca="true">IF($B$10="","",$B$10*(1-$B$14+2*$B$14*RAND()))</f>
        <v>4.06577538983765</v>
      </c>
      <c r="F176" s="21" t="n">
        <f aca="false">INDEX($E$17:$E$28,B176)</f>
        <v>4.761</v>
      </c>
      <c r="G176" s="25" t="n">
        <f aca="false">IF(OR(D176="",E176="",F176=""),"",D176*($B$7-$B$8-F176-E176))</f>
        <v>5494.79813036716</v>
      </c>
      <c r="H176" s="25" t="n">
        <f aca="false">IF(D176="","",D176*$F$30)</f>
        <v>7019.68262746662</v>
      </c>
    </row>
    <row r="177" customFormat="false" ht="15" hidden="false" customHeight="false" outlineLevel="0" collapsed="false">
      <c r="A177" s="2" t="n">
        <v>143</v>
      </c>
      <c r="B177" s="2" t="n">
        <v>11</v>
      </c>
      <c r="C177" s="22" t="n">
        <f aca="true">NORMSINV(MAX(RAND(),0.000000000001))</f>
        <v>1.73286801423109</v>
      </c>
      <c r="D177" s="24" t="n">
        <f aca="false">IF($B$11="","",$B$11*EXP($B$12*C177))</f>
        <v>1924.96790649376</v>
      </c>
      <c r="E177" s="20" t="n">
        <f aca="true">IF($B$10="","",$B$10*(1-$B$14+2*$B$14*RAND()))</f>
        <v>3.76909006624574</v>
      </c>
      <c r="F177" s="21" t="n">
        <f aca="false">INDEX($E$17:$E$28,B177)</f>
        <v>4.761</v>
      </c>
      <c r="G177" s="25" t="n">
        <f aca="false">IF(OR(D177="",E177="",F177=""),"",D177*($B$7-$B$8-F177-E177))</f>
        <v>8103.94151170624</v>
      </c>
      <c r="H177" s="25" t="n">
        <f aca="false">IF(D177="","",D177*$F$30)</f>
        <v>9623.29955814362</v>
      </c>
    </row>
    <row r="178" customFormat="false" ht="15" hidden="false" customHeight="false" outlineLevel="0" collapsed="false">
      <c r="A178" s="2" t="n">
        <v>144</v>
      </c>
      <c r="B178" s="2" t="n">
        <v>12</v>
      </c>
      <c r="C178" s="22" t="n">
        <f aca="true">NORMSINV(MAX(RAND(),0.000000000001))</f>
        <v>0.0568429734785917</v>
      </c>
      <c r="D178" s="24" t="n">
        <f aca="false">IF($B$11="","",$B$11*EXP($B$12*C178))</f>
        <v>949.983384711974</v>
      </c>
      <c r="E178" s="20" t="n">
        <f aca="true">IF($B$10="","",$B$10*(1-$B$14+2*$B$14*RAND()))</f>
        <v>3.96213700153319</v>
      </c>
      <c r="F178" s="21" t="n">
        <f aca="false">INDEX($E$17:$E$28,B178)</f>
        <v>4.761</v>
      </c>
      <c r="G178" s="25" t="n">
        <f aca="false">IF(OR(D178="",E178="",F178=""),"",D178*($B$7-$B$8-F178-E178))</f>
        <v>3815.95310720779</v>
      </c>
      <c r="H178" s="25" t="n">
        <f aca="false">IF(D178="","",D178*$F$30)</f>
        <v>4749.1569368521</v>
      </c>
    </row>
    <row r="179" customFormat="false" ht="15" hidden="false" customHeight="false" outlineLevel="0" collapsed="false">
      <c r="A179" s="2" t="n">
        <v>145</v>
      </c>
      <c r="B179" s="2" t="n">
        <v>1</v>
      </c>
      <c r="C179" s="22" t="n">
        <f aca="true">NORMSINV(MAX(RAND(),0.000000000001))</f>
        <v>-0.665088081922105</v>
      </c>
      <c r="D179" s="24" t="n">
        <f aca="false">IF($B$11="","",$B$11*EXP($B$12*C179))</f>
        <v>700.817313780514</v>
      </c>
      <c r="E179" s="20" t="n">
        <f aca="true">IF($B$10="","",$B$10*(1-$B$14+2*$B$14*RAND()))</f>
        <v>4.07154976527542</v>
      </c>
      <c r="F179" s="21" t="n">
        <f aca="false">INDEX($E$17:$E$28,B179)</f>
        <v>4.92562580645161</v>
      </c>
      <c r="G179" s="25" t="n">
        <f aca="false">IF(OR(D179="",E179="",F179=""),"",D179*($B$7-$B$8-F179-E179))</f>
        <v>2623.03616177435</v>
      </c>
      <c r="H179" s="25" t="n">
        <f aca="false">IF(D179="","",D179*$F$30)</f>
        <v>3503.52591505154</v>
      </c>
    </row>
    <row r="180" customFormat="false" ht="15" hidden="false" customHeight="false" outlineLevel="0" collapsed="false">
      <c r="A180" s="2" t="n">
        <v>146</v>
      </c>
      <c r="B180" s="2" t="n">
        <v>2</v>
      </c>
      <c r="C180" s="22" t="n">
        <f aca="true">NORMSINV(MAX(RAND(),0.000000000001))</f>
        <v>-0.109093216534974</v>
      </c>
      <c r="D180" s="24" t="n">
        <f aca="false">IF($B$11="","",$B$11*EXP($B$12*C180))</f>
        <v>885.829606926462</v>
      </c>
      <c r="E180" s="20" t="n">
        <f aca="true">IF($B$10="","",$B$10*(1-$B$14+2*$B$14*RAND()))</f>
        <v>3.82635985618277</v>
      </c>
      <c r="F180" s="21" t="n">
        <f aca="false">INDEX($E$17:$E$28,B180)</f>
        <v>5.0612</v>
      </c>
      <c r="G180" s="25" t="n">
        <f aca="false">IF(OR(D180="",E180="",F180=""),"",D180*($B$7-$B$8-F180-E180))</f>
        <v>3412.60553830534</v>
      </c>
      <c r="H180" s="25" t="n">
        <f aca="false">IF(D180="","",D180*$F$30)</f>
        <v>4428.43937094677</v>
      </c>
    </row>
    <row r="181" customFormat="false" ht="15" hidden="false" customHeight="false" outlineLevel="0" collapsed="false">
      <c r="A181" s="2" t="n">
        <v>147</v>
      </c>
      <c r="B181" s="2" t="n">
        <v>3</v>
      </c>
      <c r="C181" s="22" t="n">
        <f aca="true">NORMSINV(MAX(RAND(),0.000000000001))</f>
        <v>-0.643530338902433</v>
      </c>
      <c r="D181" s="24" t="n">
        <f aca="false">IF($B$11="","",$B$11*EXP($B$12*C181))</f>
        <v>707.212330227689</v>
      </c>
      <c r="E181" s="20" t="n">
        <f aca="true">IF($B$10="","",$B$10*(1-$B$14+2*$B$14*RAND()))</f>
        <v>3.54327792354112</v>
      </c>
      <c r="F181" s="21" t="n">
        <f aca="false">INDEX($E$17:$E$28,B181)</f>
        <v>5.0612</v>
      </c>
      <c r="G181" s="25" t="n">
        <f aca="false">IF(OR(D181="",E181="",F181=""),"",D181*($B$7-$B$8-F181-E181))</f>
        <v>2924.69220440054</v>
      </c>
      <c r="H181" s="25" t="n">
        <f aca="false">IF(D181="","",D181*$F$30)</f>
        <v>3535.49588127426</v>
      </c>
    </row>
    <row r="182" customFormat="false" ht="15" hidden="false" customHeight="false" outlineLevel="0" collapsed="false">
      <c r="A182" s="2" t="n">
        <v>148</v>
      </c>
      <c r="B182" s="2" t="n">
        <v>4</v>
      </c>
      <c r="C182" s="22" t="n">
        <f aca="true">NORMSINV(MAX(RAND(),0.000000000001))</f>
        <v>-0.792268800092198</v>
      </c>
      <c r="D182" s="24" t="n">
        <f aca="false">IF($B$11="","",$B$11*EXP($B$12*C182))</f>
        <v>664.249349947915</v>
      </c>
      <c r="E182" s="20" t="n">
        <f aca="true">IF($B$10="","",$B$10*(1-$B$14+2*$B$14*RAND()))</f>
        <v>4.11812725425309</v>
      </c>
      <c r="F182" s="21" t="n">
        <f aca="false">INDEX($E$17:$E$28,B182)</f>
        <v>4.89657419354839</v>
      </c>
      <c r="G182" s="25" t="n">
        <f aca="false">IF(OR(D182="",E182="",F182=""),"",D182*($B$7-$B$8-F182-E182))</f>
        <v>2474.52714165978</v>
      </c>
      <c r="H182" s="25" t="n">
        <f aca="false">IF(D182="","",D182*$F$30)</f>
        <v>3320.71535025961</v>
      </c>
    </row>
    <row r="183" customFormat="false" ht="15" hidden="false" customHeight="false" outlineLevel="0" collapsed="false">
      <c r="A183" s="2" t="n">
        <v>149</v>
      </c>
      <c r="B183" s="2" t="n">
        <v>5</v>
      </c>
      <c r="C183" s="22" t="n">
        <f aca="true">NORMSINV(MAX(RAND(),0.000000000001))</f>
        <v>-0.867415622818762</v>
      </c>
      <c r="D183" s="24" t="n">
        <f aca="false">IF($B$11="","",$B$11*EXP($B$12*C183))</f>
        <v>643.545856042252</v>
      </c>
      <c r="E183" s="20" t="n">
        <f aca="true">IF($B$10="","",$B$10*(1-$B$14+2*$B$14*RAND()))</f>
        <v>3.49479346906249</v>
      </c>
      <c r="F183" s="21" t="n">
        <f aca="false">INDEX($E$17:$E$28,B183)</f>
        <v>4.761</v>
      </c>
      <c r="G183" s="25" t="n">
        <f aca="false">IF(OR(D183="",E183="",F183=""),"",D183*($B$7-$B$8-F183-E183))</f>
        <v>2885.79253062244</v>
      </c>
      <c r="H183" s="25" t="n">
        <f aca="false">IF(D183="","",D183*$F$30)</f>
        <v>3217.21444352642</v>
      </c>
    </row>
    <row r="184" customFormat="false" ht="15" hidden="false" customHeight="false" outlineLevel="0" collapsed="false">
      <c r="A184" s="2" t="n">
        <v>150</v>
      </c>
      <c r="B184" s="2" t="n">
        <v>6</v>
      </c>
      <c r="C184" s="22" t="n">
        <f aca="true">NORMSINV(MAX(RAND(),0.000000000001))</f>
        <v>0.496381333127833</v>
      </c>
      <c r="D184" s="24" t="n">
        <f aca="false">IF($B$11="","",$B$11*EXP($B$12*C184))</f>
        <v>1143.27364507798</v>
      </c>
      <c r="E184" s="20" t="n">
        <f aca="true">IF($B$10="","",$B$10*(1-$B$14+2*$B$14*RAND()))</f>
        <v>3.40004267735409</v>
      </c>
      <c r="F184" s="21" t="n">
        <f aca="false">INDEX($E$17:$E$28,B184)</f>
        <v>4.761</v>
      </c>
      <c r="G184" s="25" t="n">
        <f aca="false">IF(OR(D184="",E184="",F184=""),"",D184*($B$7-$B$8-F184-E184))</f>
        <v>5235.0012289179</v>
      </c>
      <c r="H184" s="25" t="n">
        <f aca="false">IF(D184="","",D184*$F$30)</f>
        <v>5715.45360647385</v>
      </c>
    </row>
    <row r="185" customFormat="false" ht="15" hidden="false" customHeight="false" outlineLevel="0" collapsed="false">
      <c r="A185" s="2" t="n">
        <v>151</v>
      </c>
      <c r="B185" s="2" t="n">
        <v>7</v>
      </c>
      <c r="C185" s="22" t="n">
        <f aca="true">NORMSINV(MAX(RAND(),0.000000000001))</f>
        <v>0.432048013785495</v>
      </c>
      <c r="D185" s="24" t="n">
        <f aca="false">IF($B$11="","",$B$11*EXP($B$12*C185))</f>
        <v>1112.69821270758</v>
      </c>
      <c r="E185" s="20" t="n">
        <f aca="true">IF($B$10="","",$B$10*(1-$B$14+2*$B$14*RAND()))</f>
        <v>3.63203417544405</v>
      </c>
      <c r="F185" s="21" t="n">
        <f aca="false">INDEX($E$17:$E$28,B185)</f>
        <v>4.761</v>
      </c>
      <c r="G185" s="25" t="n">
        <f aca="false">IF(OR(D185="",E185="",F185=""),"",D185*($B$7-$B$8-F185-E185))</f>
        <v>4836.86110368432</v>
      </c>
      <c r="H185" s="25" t="n">
        <f aca="false">IF(D185="","",D185*$F$30)</f>
        <v>5562.60090496771</v>
      </c>
    </row>
    <row r="186" customFormat="false" ht="15" hidden="false" customHeight="false" outlineLevel="0" collapsed="false">
      <c r="A186" s="2" t="n">
        <v>152</v>
      </c>
      <c r="B186" s="2" t="n">
        <v>8</v>
      </c>
      <c r="C186" s="22" t="n">
        <f aca="true">NORMSINV(MAX(RAND(),0.000000000001))</f>
        <v>-0.164420488749539</v>
      </c>
      <c r="D186" s="24" t="n">
        <f aca="false">IF($B$11="","",$B$11*EXP($B$12*C186))</f>
        <v>865.417093530331</v>
      </c>
      <c r="E186" s="20" t="n">
        <f aca="true">IF($B$10="","",$B$10*(1-$B$14+2*$B$14*RAND()))</f>
        <v>3.46044079641285</v>
      </c>
      <c r="F186" s="21" t="n">
        <f aca="false">INDEX($E$17:$E$28,B186)</f>
        <v>4.761</v>
      </c>
      <c r="G186" s="25" t="n">
        <f aca="false">IF(OR(D186="",E186="",F186=""),"",D186*($B$7-$B$8-F186-E186))</f>
        <v>3910.43837291312</v>
      </c>
      <c r="H186" s="25" t="n">
        <f aca="false">IF(D186="","",D186*$F$30)</f>
        <v>4326.39313397683</v>
      </c>
    </row>
    <row r="187" customFormat="false" ht="15" hidden="false" customHeight="false" outlineLevel="0" collapsed="false">
      <c r="A187" s="2" t="n">
        <v>153</v>
      </c>
      <c r="B187" s="2" t="n">
        <v>9</v>
      </c>
      <c r="C187" s="22" t="n">
        <f aca="true">NORMSINV(MAX(RAND(),0.000000000001))</f>
        <v>0.890575255694719</v>
      </c>
      <c r="D187" s="24" t="n">
        <f aca="false">IF($B$11="","",$B$11*EXP($B$12*C187))</f>
        <v>1349.85301473119</v>
      </c>
      <c r="E187" s="20" t="n">
        <f aca="true">IF($B$10="","",$B$10*(1-$B$14+2*$B$14*RAND()))</f>
        <v>4.10340717351019</v>
      </c>
      <c r="F187" s="21" t="n">
        <f aca="false">INDEX($E$17:$E$28,B187)</f>
        <v>4.761</v>
      </c>
      <c r="G187" s="25" t="n">
        <f aca="false">IF(OR(D187="",E187="",F187=""),"",D187*($B$7-$B$8-F187-E187))</f>
        <v>5231.48066070783</v>
      </c>
      <c r="H187" s="25" t="n">
        <f aca="false">IF(D187="","",D187*$F$30)</f>
        <v>6748.18519124416</v>
      </c>
    </row>
    <row r="188" customFormat="false" ht="15" hidden="false" customHeight="false" outlineLevel="0" collapsed="false">
      <c r="A188" s="2" t="n">
        <v>154</v>
      </c>
      <c r="B188" s="2" t="n">
        <v>10</v>
      </c>
      <c r="C188" s="22" t="n">
        <f aca="true">NORMSINV(MAX(RAND(),0.000000000001))</f>
        <v>0.543117451750847</v>
      </c>
      <c r="D188" s="24" t="n">
        <f aca="false">IF($B$11="","",$B$11*EXP($B$12*C188))</f>
        <v>1166.01130121635</v>
      </c>
      <c r="E188" s="20" t="n">
        <f aca="true">IF($B$10="","",$B$10*(1-$B$14+2*$B$14*RAND()))</f>
        <v>3.76459556045029</v>
      </c>
      <c r="F188" s="21" t="n">
        <f aca="false">INDEX($E$17:$E$28,B188)</f>
        <v>4.761</v>
      </c>
      <c r="G188" s="25" t="n">
        <f aca="false">IF(OR(D188="",E188="",F188=""),"",D188*($B$7-$B$8-F188-E188))</f>
        <v>4914.04320441132</v>
      </c>
      <c r="H188" s="25" t="n">
        <f aca="false">IF(D188="","",D188*$F$30)</f>
        <v>5829.12369704078</v>
      </c>
    </row>
    <row r="189" customFormat="false" ht="15" hidden="false" customHeight="false" outlineLevel="0" collapsed="false">
      <c r="A189" s="2" t="n">
        <v>155</v>
      </c>
      <c r="B189" s="2" t="n">
        <v>11</v>
      </c>
      <c r="C189" s="22" t="n">
        <f aca="true">NORMSINV(MAX(RAND(),0.000000000001))</f>
        <v>0.171892924420681</v>
      </c>
      <c r="D189" s="24" t="n">
        <f aca="false">IF($B$11="","",$B$11*EXP($B$12*C189))</f>
        <v>997.171369180069</v>
      </c>
      <c r="E189" s="20" t="n">
        <f aca="true">IF($B$10="","",$B$10*(1-$B$14+2*$B$14*RAND()))</f>
        <v>3.96540183677086</v>
      </c>
      <c r="F189" s="21" t="n">
        <f aca="false">INDEX($E$17:$E$28,B189)</f>
        <v>4.761</v>
      </c>
      <c r="G189" s="25" t="n">
        <f aca="false">IF(OR(D189="",E189="",F189=""),"",D189*($B$7-$B$8-F189-E189))</f>
        <v>4002.24517576581</v>
      </c>
      <c r="H189" s="25" t="n">
        <f aca="false">IF(D189="","",D189*$F$30)</f>
        <v>4985.059108805</v>
      </c>
    </row>
    <row r="190" customFormat="false" ht="15" hidden="false" customHeight="false" outlineLevel="0" collapsed="false">
      <c r="A190" s="2" t="n">
        <v>156</v>
      </c>
      <c r="B190" s="2" t="n">
        <v>12</v>
      </c>
      <c r="C190" s="22" t="n">
        <f aca="true">NORMSINV(MAX(RAND(),0.000000000001))</f>
        <v>-0.0618965754660032</v>
      </c>
      <c r="D190" s="24" t="n">
        <f aca="false">IF($B$11="","",$B$11*EXP($B$12*C190))</f>
        <v>903.622493874784</v>
      </c>
      <c r="E190" s="20" t="n">
        <f aca="true">IF($B$10="","",$B$10*(1-$B$14+2*$B$14*RAND()))</f>
        <v>3.87150978843123</v>
      </c>
      <c r="F190" s="21" t="n">
        <f aca="false">INDEX($E$17:$E$28,B190)</f>
        <v>4.761</v>
      </c>
      <c r="G190" s="25" t="n">
        <f aca="false">IF(OR(D190="",E190="",F190=""),"",D190*($B$7-$B$8-F190-E190))</f>
        <v>3711.62054854404</v>
      </c>
      <c r="H190" s="25" t="n">
        <f aca="false">IF(D190="","",D190*$F$30)</f>
        <v>4517.38957137882</v>
      </c>
    </row>
    <row r="191" customFormat="false" ht="15" hidden="false" customHeight="false" outlineLevel="0" collapsed="false">
      <c r="A191" s="2" t="n">
        <v>157</v>
      </c>
      <c r="B191" s="2" t="n">
        <v>1</v>
      </c>
      <c r="C191" s="22" t="n">
        <f aca="true">NORMSINV(MAX(RAND(),0.000000000001))</f>
        <v>0.281934246677011</v>
      </c>
      <c r="D191" s="24" t="n">
        <f aca="false">IF($B$11="","",$B$11*EXP($B$12*C191))</f>
        <v>1044.49659307529</v>
      </c>
      <c r="E191" s="20" t="n">
        <f aca="true">IF($B$10="","",$B$10*(1-$B$14+2*$B$14*RAND()))</f>
        <v>3.54418135595008</v>
      </c>
      <c r="F191" s="21" t="n">
        <f aca="false">INDEX($E$17:$E$28,B191)</f>
        <v>4.92562580645161</v>
      </c>
      <c r="G191" s="25" t="n">
        <f aca="false">IF(OR(D191="",E191="",F191=""),"",D191*($B$7-$B$8-F191-E191))</f>
        <v>4460.20187064595</v>
      </c>
      <c r="H191" s="25" t="n">
        <f aca="false">IF(D191="","",D191*$F$30)</f>
        <v>5221.64736810199</v>
      </c>
    </row>
    <row r="192" customFormat="false" ht="15" hidden="false" customHeight="false" outlineLevel="0" collapsed="false">
      <c r="A192" s="2" t="n">
        <v>158</v>
      </c>
      <c r="B192" s="2" t="n">
        <v>2</v>
      </c>
      <c r="C192" s="22" t="n">
        <f aca="true">NORMSINV(MAX(RAND(),0.000000000001))</f>
        <v>-1.99341899709575</v>
      </c>
      <c r="D192" s="24" t="n">
        <f aca="false">IF($B$11="","",$B$11*EXP($B$12*C192))</f>
        <v>400.427878393343</v>
      </c>
      <c r="E192" s="20" t="n">
        <f aca="true">IF($B$10="","",$B$10*(1-$B$14+2*$B$14*RAND()))</f>
        <v>3.71673522449011</v>
      </c>
      <c r="F192" s="21" t="n">
        <f aca="false">INDEX($E$17:$E$28,B192)</f>
        <v>5.0612</v>
      </c>
      <c r="G192" s="25" t="n">
        <f aca="false">IF(OR(D192="",E192="",F192=""),"",D192*($B$7-$B$8-F192-E192))</f>
        <v>1586.52119211442</v>
      </c>
      <c r="H192" s="25" t="n">
        <f aca="false">IF(D192="","",D192*$F$30)</f>
        <v>2001.819049664</v>
      </c>
    </row>
    <row r="193" customFormat="false" ht="15" hidden="false" customHeight="false" outlineLevel="0" collapsed="false">
      <c r="A193" s="2" t="n">
        <v>159</v>
      </c>
      <c r="B193" s="2" t="n">
        <v>3</v>
      </c>
      <c r="C193" s="22" t="n">
        <f aca="true">NORMSINV(MAX(RAND(),0.000000000001))</f>
        <v>-0.0205249471646963</v>
      </c>
      <c r="D193" s="24" t="n">
        <f aca="false">IF($B$11="","",$B$11*EXP($B$12*C193))</f>
        <v>919.513088413146</v>
      </c>
      <c r="E193" s="20" t="n">
        <f aca="true">IF($B$10="","",$B$10*(1-$B$14+2*$B$14*RAND()))</f>
        <v>4.09732023750253</v>
      </c>
      <c r="F193" s="21" t="n">
        <f aca="false">INDEX($E$17:$E$28,B193)</f>
        <v>5.0612</v>
      </c>
      <c r="G193" s="25" t="n">
        <f aca="false">IF(OR(D193="",E193="",F193=""),"",D193*($B$7-$B$8-F193-E193))</f>
        <v>3293.21751750323</v>
      </c>
      <c r="H193" s="25" t="n">
        <f aca="false">IF(D193="","",D193*$F$30)</f>
        <v>4596.829831595</v>
      </c>
    </row>
    <row r="194" customFormat="false" ht="15" hidden="false" customHeight="false" outlineLevel="0" collapsed="false">
      <c r="A194" s="2" t="n">
        <v>160</v>
      </c>
      <c r="B194" s="2" t="n">
        <v>4</v>
      </c>
      <c r="C194" s="22" t="n">
        <f aca="true">NORMSINV(MAX(RAND(),0.000000000001))</f>
        <v>-1.17009205751735</v>
      </c>
      <c r="D194" s="24" t="n">
        <f aca="false">IF($B$11="","",$B$11*EXP($B$12*C194))</f>
        <v>566.487891454845</v>
      </c>
      <c r="E194" s="20" t="n">
        <f aca="true">IF($B$10="","",$B$10*(1-$B$14+2*$B$14*RAND()))</f>
        <v>3.3893536515457</v>
      </c>
      <c r="F194" s="21" t="n">
        <f aca="false">INDEX($E$17:$E$28,B194)</f>
        <v>4.89657419354839</v>
      </c>
      <c r="G194" s="25" t="n">
        <f aca="false">IF(OR(D194="",E194="",F194=""),"",D194*($B$7-$B$8-F194-E194))</f>
        <v>2523.17794342039</v>
      </c>
      <c r="H194" s="25" t="n">
        <f aca="false">IF(D194="","",D194*$F$30)</f>
        <v>2831.98626696106</v>
      </c>
    </row>
    <row r="195" customFormat="false" ht="15" hidden="false" customHeight="false" outlineLevel="0" collapsed="false">
      <c r="A195" s="2" t="n">
        <v>161</v>
      </c>
      <c r="B195" s="2" t="n">
        <v>5</v>
      </c>
      <c r="C195" s="22" t="n">
        <f aca="true">NORMSINV(MAX(RAND(),0.000000000001))</f>
        <v>-0.657713577112791</v>
      </c>
      <c r="D195" s="24" t="n">
        <f aca="false">IF($B$11="","",$B$11*EXP($B$12*C195))</f>
        <v>702.998396692568</v>
      </c>
      <c r="E195" s="20" t="n">
        <f aca="true">IF($B$10="","",$B$10*(1-$B$14+2*$B$14*RAND()))</f>
        <v>3.97483984625083</v>
      </c>
      <c r="F195" s="21" t="n">
        <f aca="false">INDEX($E$17:$E$28,B195)</f>
        <v>4.761</v>
      </c>
      <c r="G195" s="25" t="n">
        <f aca="false">IF(OR(D195="",E195="",F195=""),"",D195*($B$7-$B$8-F195-E195))</f>
        <v>2814.91816818593</v>
      </c>
      <c r="H195" s="25" t="n">
        <f aca="false">IF(D195="","",D195*$F$30)</f>
        <v>3514.42958474549</v>
      </c>
    </row>
    <row r="196" customFormat="false" ht="15" hidden="false" customHeight="false" outlineLevel="0" collapsed="false">
      <c r="A196" s="2" t="n">
        <v>162</v>
      </c>
      <c r="B196" s="2" t="n">
        <v>6</v>
      </c>
      <c r="C196" s="22" t="n">
        <f aca="true">NORMSINV(MAX(RAND(),0.000000000001))</f>
        <v>-0.528758627631778</v>
      </c>
      <c r="D196" s="24" t="n">
        <f aca="false">IF($B$11="","",$B$11*EXP($B$12*C196))</f>
        <v>742.254258604288</v>
      </c>
      <c r="E196" s="20" t="n">
        <f aca="true">IF($B$10="","",$B$10*(1-$B$14+2*$B$14*RAND()))</f>
        <v>3.46540929654344</v>
      </c>
      <c r="F196" s="21" t="n">
        <f aca="false">INDEX($E$17:$E$28,B196)</f>
        <v>4.761</v>
      </c>
      <c r="G196" s="25" t="n">
        <f aca="false">IF(OR(D196="",E196="",F196=""),"",D196*($B$7-$B$8-F196-E196))</f>
        <v>3350.23192123735</v>
      </c>
      <c r="H196" s="25" t="n">
        <f aca="false">IF(D196="","",D196*$F$30)</f>
        <v>3710.67748961455</v>
      </c>
    </row>
    <row r="197" customFormat="false" ht="15" hidden="false" customHeight="false" outlineLevel="0" collapsed="false">
      <c r="A197" s="2" t="n">
        <v>163</v>
      </c>
      <c r="B197" s="2" t="n">
        <v>7</v>
      </c>
      <c r="C197" s="22" t="n">
        <f aca="true">NORMSINV(MAX(RAND(),0.000000000001))</f>
        <v>-0.896577488141003</v>
      </c>
      <c r="D197" s="24" t="n">
        <f aca="false">IF($B$11="","",$B$11*EXP($B$12*C197))</f>
        <v>635.686466353295</v>
      </c>
      <c r="E197" s="20" t="n">
        <f aca="true">IF($B$10="","",$B$10*(1-$B$14+2*$B$14*RAND()))</f>
        <v>4.10069202745835</v>
      </c>
      <c r="F197" s="21" t="n">
        <f aca="false">INDEX($E$17:$E$28,B197)</f>
        <v>4.761</v>
      </c>
      <c r="G197" s="25" t="n">
        <f aca="false">IF(OR(D197="",E197="",F197=""),"",D197*($B$7-$B$8-F197-E197))</f>
        <v>2465.38789049481</v>
      </c>
      <c r="H197" s="25" t="n">
        <f aca="false">IF(D197="","",D197*$F$30)</f>
        <v>3177.92378259339</v>
      </c>
    </row>
    <row r="198" customFormat="false" ht="15" hidden="false" customHeight="false" outlineLevel="0" collapsed="false">
      <c r="A198" s="2" t="n">
        <v>164</v>
      </c>
      <c r="B198" s="2" t="n">
        <v>8</v>
      </c>
      <c r="C198" s="22" t="n">
        <f aca="true">NORMSINV(MAX(RAND(),0.000000000001))</f>
        <v>0.5479892426455</v>
      </c>
      <c r="D198" s="24" t="n">
        <f aca="false">IF($B$11="","",$B$11*EXP($B$12*C198))</f>
        <v>1168.4073562868</v>
      </c>
      <c r="E198" s="20" t="n">
        <f aca="true">IF($B$10="","",$B$10*(1-$B$14+2*$B$14*RAND()))</f>
        <v>3.5636560411352</v>
      </c>
      <c r="F198" s="21" t="n">
        <f aca="false">INDEX($E$17:$E$28,B198)</f>
        <v>4.761</v>
      </c>
      <c r="G198" s="25" t="n">
        <f aca="false">IF(OR(D198="",E198="",F198=""),"",D198*($B$7-$B$8-F198-E198))</f>
        <v>5158.92036207411</v>
      </c>
      <c r="H198" s="25" t="n">
        <f aca="false">IF(D198="","",D198*$F$30)</f>
        <v>5841.10205554897</v>
      </c>
    </row>
    <row r="199" customFormat="false" ht="15" hidden="false" customHeight="false" outlineLevel="0" collapsed="false">
      <c r="A199" s="2" t="n">
        <v>165</v>
      </c>
      <c r="B199" s="2" t="n">
        <v>9</v>
      </c>
      <c r="C199" s="22" t="n">
        <f aca="true">NORMSINV(MAX(RAND(),0.000000000001))</f>
        <v>0.329273597759347</v>
      </c>
      <c r="D199" s="24" t="n">
        <f aca="false">IF($B$11="","",$B$11*EXP($B$12*C199))</f>
        <v>1065.54055782192</v>
      </c>
      <c r="E199" s="20" t="n">
        <f aca="true">IF($B$10="","",$B$10*(1-$B$14+2*$B$14*RAND()))</f>
        <v>3.67256703791989</v>
      </c>
      <c r="F199" s="21" t="n">
        <f aca="false">INDEX($E$17:$E$28,B199)</f>
        <v>4.761</v>
      </c>
      <c r="G199" s="25" t="n">
        <f aca="false">IF(OR(D199="",E199="",F199=""),"",D199*($B$7-$B$8-F199-E199))</f>
        <v>4588.67898063756</v>
      </c>
      <c r="H199" s="25" t="n">
        <f aca="false">IF(D199="","",D199*$F$30)</f>
        <v>5326.85035666335</v>
      </c>
    </row>
    <row r="200" customFormat="false" ht="15" hidden="false" customHeight="false" outlineLevel="0" collapsed="false">
      <c r="A200" s="2" t="n">
        <v>166</v>
      </c>
      <c r="B200" s="2" t="n">
        <v>10</v>
      </c>
      <c r="C200" s="22" t="n">
        <f aca="true">NORMSINV(MAX(RAND(),0.000000000001))</f>
        <v>0.206240747095609</v>
      </c>
      <c r="D200" s="24" t="n">
        <f aca="false">IF($B$11="","",$B$11*EXP($B$12*C200))</f>
        <v>1011.70838072665</v>
      </c>
      <c r="E200" s="20" t="n">
        <f aca="true">IF($B$10="","",$B$10*(1-$B$14+2*$B$14*RAND()))</f>
        <v>4.04127431937514</v>
      </c>
      <c r="F200" s="21" t="n">
        <f aca="false">INDEX($E$17:$E$28,B200)</f>
        <v>4.761</v>
      </c>
      <c r="G200" s="25" t="n">
        <f aca="false">IF(OR(D200="",E200="",F200=""),"",D200*($B$7-$B$8-F200-E200))</f>
        <v>3983.83007209074</v>
      </c>
      <c r="H200" s="25" t="n">
        <f aca="false">IF(D200="","",D200*$F$30)</f>
        <v>5057.73253692869</v>
      </c>
    </row>
    <row r="201" customFormat="false" ht="15" hidden="false" customHeight="false" outlineLevel="0" collapsed="false">
      <c r="A201" s="2" t="n">
        <v>167</v>
      </c>
      <c r="B201" s="2" t="n">
        <v>11</v>
      </c>
      <c r="C201" s="22" t="n">
        <f aca="true">NORMSINV(MAX(RAND(),0.000000000001))</f>
        <v>0.634873211801324</v>
      </c>
      <c r="D201" s="24" t="n">
        <f aca="false">IF($B$11="","",$B$11*EXP($B$12*C201))</f>
        <v>1211.97534366924</v>
      </c>
      <c r="E201" s="20" t="n">
        <f aca="true">IF($B$10="","",$B$10*(1-$B$14+2*$B$14*RAND()))</f>
        <v>3.83439796034052</v>
      </c>
      <c r="F201" s="21" t="n">
        <f aca="false">INDEX($E$17:$E$28,B201)</f>
        <v>4.761</v>
      </c>
      <c r="G201" s="25" t="n">
        <f aca="false">IF(OR(D201="",E201="",F201=""),"",D201*($B$7-$B$8-F201-E201))</f>
        <v>5023.15548138853</v>
      </c>
      <c r="H201" s="25" t="n">
        <f aca="false">IF(D201="","",D201*$F$30)</f>
        <v>6058.90713807127</v>
      </c>
    </row>
    <row r="202" customFormat="false" ht="15" hidden="false" customHeight="false" outlineLevel="0" collapsed="false">
      <c r="A202" s="2" t="n">
        <v>168</v>
      </c>
      <c r="B202" s="2" t="n">
        <v>12</v>
      </c>
      <c r="C202" s="22" t="n">
        <f aca="true">NORMSINV(MAX(RAND(),0.000000000001))</f>
        <v>1.55849615648232</v>
      </c>
      <c r="D202" s="24" t="n">
        <f aca="false">IF($B$11="","",$B$11*EXP($B$12*C202))</f>
        <v>1788.60307780386</v>
      </c>
      <c r="E202" s="20" t="n">
        <f aca="true">IF($B$10="","",$B$10*(1-$B$14+2*$B$14*RAND()))</f>
        <v>3.50196002090996</v>
      </c>
      <c r="F202" s="21" t="n">
        <f aca="false">INDEX($E$17:$E$28,B202)</f>
        <v>4.761</v>
      </c>
      <c r="G202" s="25" t="n">
        <f aca="false">IF(OR(D202="",E202="",F202=""),"",D202*($B$7-$B$8-F202-E202))</f>
        <v>8007.6474860514</v>
      </c>
      <c r="H202" s="25" t="n">
        <f aca="false">IF(D202="","",D202*$F$30)</f>
        <v>8941.58450655708</v>
      </c>
    </row>
    <row r="203" customFormat="false" ht="15" hidden="false" customHeight="false" outlineLevel="0" collapsed="false">
      <c r="A203" s="2" t="n">
        <v>169</v>
      </c>
      <c r="B203" s="2" t="n">
        <v>1</v>
      </c>
      <c r="C203" s="22" t="n">
        <f aca="true">NORMSINV(MAX(RAND(),0.000000000001))</f>
        <v>-0.140094677984318</v>
      </c>
      <c r="D203" s="24" t="n">
        <f aca="false">IF($B$11="","",$B$11*EXP($B$12*C203))</f>
        <v>874.333298170765</v>
      </c>
      <c r="E203" s="20" t="n">
        <f aca="true">IF($B$10="","",$B$10*(1-$B$14+2*$B$14*RAND()))</f>
        <v>3.73423562883579</v>
      </c>
      <c r="F203" s="21" t="n">
        <f aca="false">INDEX($E$17:$E$28,B203)</f>
        <v>4.92562580645161</v>
      </c>
      <c r="G203" s="25" t="n">
        <f aca="false">IF(OR(D203="",E203="",F203=""),"",D203*($B$7-$B$8-F203-E203))</f>
        <v>3567.40100827889</v>
      </c>
      <c r="H203" s="25" t="n">
        <f aca="false">IF(D203="","",D203*$F$30)</f>
        <v>4370.96702421529</v>
      </c>
    </row>
    <row r="204" customFormat="false" ht="15" hidden="false" customHeight="false" outlineLevel="0" collapsed="false">
      <c r="A204" s="2" t="n">
        <v>170</v>
      </c>
      <c r="B204" s="2" t="n">
        <v>2</v>
      </c>
      <c r="C204" s="22" t="n">
        <f aca="true">NORMSINV(MAX(RAND(),0.000000000001))</f>
        <v>-0.487934761606083</v>
      </c>
      <c r="D204" s="24" t="n">
        <f aca="false">IF($B$11="","",$B$11*EXP($B$12*C204))</f>
        <v>755.132811408183</v>
      </c>
      <c r="E204" s="20" t="n">
        <f aca="true">IF($B$10="","",$B$10*(1-$B$14+2*$B$14*RAND()))</f>
        <v>3.83123096182157</v>
      </c>
      <c r="F204" s="21" t="n">
        <f aca="false">INDEX($E$17:$E$28,B204)</f>
        <v>5.0612</v>
      </c>
      <c r="G204" s="25" t="n">
        <f aca="false">IF(OR(D204="",E204="",F204=""),"",D204*($B$7-$B$8-F204-E204))</f>
        <v>2905.42562488676</v>
      </c>
      <c r="H204" s="25" t="n">
        <f aca="false">IF(D204="","",D204*$F$30)</f>
        <v>3775.05995079179</v>
      </c>
    </row>
    <row r="205" customFormat="false" ht="15" hidden="false" customHeight="false" outlineLevel="0" collapsed="false">
      <c r="A205" s="2" t="n">
        <v>171</v>
      </c>
      <c r="B205" s="2" t="n">
        <v>3</v>
      </c>
      <c r="C205" s="22" t="n">
        <f aca="true">NORMSINV(MAX(RAND(),0.000000000001))</f>
        <v>-0.117795692593459</v>
      </c>
      <c r="D205" s="24" t="n">
        <f aca="false">IF($B$11="","",$B$11*EXP($B$12*C205))</f>
        <v>882.587281758378</v>
      </c>
      <c r="E205" s="20" t="n">
        <f aca="true">IF($B$10="","",$B$10*(1-$B$14+2*$B$14*RAND()))</f>
        <v>3.97109363056929</v>
      </c>
      <c r="F205" s="21" t="n">
        <f aca="false">INDEX($E$17:$E$28,B205)</f>
        <v>5.0612</v>
      </c>
      <c r="G205" s="25" t="n">
        <f aca="false">IF(OR(D205="",E205="",F205=""),"",D205*($B$7-$B$8-F205-E205))</f>
        <v>3272.37448615408</v>
      </c>
      <c r="H205" s="25" t="n">
        <f aca="false">IF(D205="","",D205*$F$30)</f>
        <v>4412.23033896648</v>
      </c>
    </row>
    <row r="206" customFormat="false" ht="15" hidden="false" customHeight="false" outlineLevel="0" collapsed="false">
      <c r="A206" s="2" t="n">
        <v>172</v>
      </c>
      <c r="B206" s="2" t="n">
        <v>4</v>
      </c>
      <c r="C206" s="22" t="n">
        <f aca="true">NORMSINV(MAX(RAND(),0.000000000001))</f>
        <v>0.224419427405953</v>
      </c>
      <c r="D206" s="24" t="n">
        <f aca="false">IF($B$11="","",$B$11*EXP($B$12*C206))</f>
        <v>1019.48770082474</v>
      </c>
      <c r="E206" s="20" t="n">
        <f aca="true">IF($B$10="","",$B$10*(1-$B$14+2*$B$14*RAND()))</f>
        <v>3.66507410606472</v>
      </c>
      <c r="F206" s="21" t="n">
        <f aca="false">INDEX($E$17:$E$28,B206)</f>
        <v>4.89657419354839</v>
      </c>
      <c r="G206" s="25" t="n">
        <f aca="false">IF(OR(D206="",E206="",F206=""),"",D206*($B$7-$B$8-F206-E206))</f>
        <v>4259.77816826457</v>
      </c>
      <c r="H206" s="25" t="n">
        <f aca="false">IF(D206="","",D206*$F$30)</f>
        <v>5096.62291396303</v>
      </c>
    </row>
    <row r="207" customFormat="false" ht="15" hidden="false" customHeight="false" outlineLevel="0" collapsed="false">
      <c r="A207" s="2" t="n">
        <v>173</v>
      </c>
      <c r="B207" s="2" t="n">
        <v>5</v>
      </c>
      <c r="C207" s="22" t="n">
        <f aca="true">NORMSINV(MAX(RAND(),0.000000000001))</f>
        <v>-0.326776629426661</v>
      </c>
      <c r="D207" s="24" t="n">
        <f aca="false">IF($B$11="","",$B$11*EXP($B$12*C207))</f>
        <v>808.19245034784</v>
      </c>
      <c r="E207" s="20" t="n">
        <f aca="true">IF($B$10="","",$B$10*(1-$B$14+2*$B$14*RAND()))</f>
        <v>3.76289754089223</v>
      </c>
      <c r="F207" s="21" t="n">
        <f aca="false">INDEX($E$17:$E$28,B207)</f>
        <v>4.761</v>
      </c>
      <c r="G207" s="25" t="n">
        <f aca="false">IF(OR(D207="",E207="",F207=""),"",D207*($B$7-$B$8-F207-E207))</f>
        <v>3407.42217734386</v>
      </c>
      <c r="H207" s="25" t="n">
        <f aca="false">IF(D207="","",D207*$F$30)</f>
        <v>4040.31569777892</v>
      </c>
    </row>
    <row r="208" customFormat="false" ht="15" hidden="false" customHeight="false" outlineLevel="0" collapsed="false">
      <c r="A208" s="2" t="n">
        <v>174</v>
      </c>
      <c r="B208" s="2" t="n">
        <v>6</v>
      </c>
      <c r="C208" s="22" t="n">
        <f aca="true">NORMSINV(MAX(RAND(),0.000000000001))</f>
        <v>0.924620921113135</v>
      </c>
      <c r="D208" s="24" t="n">
        <f aca="false">IF($B$11="","",$B$11*EXP($B$12*C208))</f>
        <v>1369.35715075292</v>
      </c>
      <c r="E208" s="20" t="n">
        <f aca="true">IF($B$10="","",$B$10*(1-$B$14+2*$B$14*RAND()))</f>
        <v>3.75669721805413</v>
      </c>
      <c r="F208" s="21" t="n">
        <f aca="false">INDEX($E$17:$E$28,B208)</f>
        <v>4.761</v>
      </c>
      <c r="G208" s="25" t="n">
        <f aca="false">IF(OR(D208="",E208="",F208=""),"",D208*($B$7-$B$8-F208-E208))</f>
        <v>5781.84050710152</v>
      </c>
      <c r="H208" s="25" t="n">
        <f aca="false">IF(D208="","",D208*$F$30)</f>
        <v>6845.69026804399</v>
      </c>
    </row>
    <row r="209" customFormat="false" ht="15" hidden="false" customHeight="false" outlineLevel="0" collapsed="false">
      <c r="A209" s="2" t="n">
        <v>175</v>
      </c>
      <c r="B209" s="2" t="n">
        <v>7</v>
      </c>
      <c r="C209" s="22" t="n">
        <f aca="true">NORMSINV(MAX(RAND(),0.000000000001))</f>
        <v>-0.0731203482714349</v>
      </c>
      <c r="D209" s="24" t="n">
        <f aca="false">IF($B$11="","",$B$11*EXP($B$12*C209))</f>
        <v>899.359066144352</v>
      </c>
      <c r="E209" s="20" t="n">
        <f aca="true">IF($B$10="","",$B$10*(1-$B$14+2*$B$14*RAND()))</f>
        <v>3.98713721152948</v>
      </c>
      <c r="F209" s="21" t="n">
        <f aca="false">INDEX($E$17:$E$28,B209)</f>
        <v>4.761</v>
      </c>
      <c r="G209" s="25" t="n">
        <f aca="false">IF(OR(D209="",E209="",F209=""),"",D209*($B$7-$B$8-F209-E209))</f>
        <v>3590.11798961523</v>
      </c>
      <c r="H209" s="25" t="n">
        <f aca="false">IF(D209="","",D209*$F$30)</f>
        <v>4496.07584346884</v>
      </c>
    </row>
    <row r="210" customFormat="false" ht="15" hidden="false" customHeight="false" outlineLevel="0" collapsed="false">
      <c r="A210" s="2" t="n">
        <v>176</v>
      </c>
      <c r="B210" s="2" t="n">
        <v>8</v>
      </c>
      <c r="C210" s="22" t="n">
        <f aca="true">NORMSINV(MAX(RAND(),0.000000000001))</f>
        <v>1.72033718704439</v>
      </c>
      <c r="D210" s="24" t="n">
        <f aca="false">IF($B$11="","",$B$11*EXP($B$12*C210))</f>
        <v>1914.83073612364</v>
      </c>
      <c r="E210" s="20" t="n">
        <f aca="true">IF($B$10="","",$B$10*(1-$B$14+2*$B$14*RAND()))</f>
        <v>4.10930287664562</v>
      </c>
      <c r="F210" s="21" t="n">
        <f aca="false">INDEX($E$17:$E$28,B210)</f>
        <v>4.761</v>
      </c>
      <c r="G210" s="25" t="n">
        <f aca="false">IF(OR(D210="",E210="",F210=""),"",D210*($B$7-$B$8-F210-E210))</f>
        <v>7409.81499128819</v>
      </c>
      <c r="H210" s="25" t="n">
        <f aca="false">IF(D210="","",D210*$F$30)</f>
        <v>9572.62181602928</v>
      </c>
    </row>
    <row r="211" customFormat="false" ht="15" hidden="false" customHeight="false" outlineLevel="0" collapsed="false">
      <c r="A211" s="2" t="n">
        <v>177</v>
      </c>
      <c r="B211" s="2" t="n">
        <v>9</v>
      </c>
      <c r="C211" s="22" t="n">
        <f aca="true">NORMSINV(MAX(RAND(),0.000000000001))</f>
        <v>-0.03748803725316</v>
      </c>
      <c r="D211" s="24" t="n">
        <f aca="false">IF($B$11="","",$B$11*EXP($B$12*C211))</f>
        <v>912.964144511546</v>
      </c>
      <c r="E211" s="20" t="n">
        <f aca="true">IF($B$10="","",$B$10*(1-$B$14+2*$B$14*RAND()))</f>
        <v>3.77196940644012</v>
      </c>
      <c r="F211" s="21" t="n">
        <f aca="false">INDEX($E$17:$E$28,B211)</f>
        <v>4.761</v>
      </c>
      <c r="G211" s="25" t="n">
        <f aca="false">IF(OR(D211="",E211="",F211=""),"",D211*($B$7-$B$8-F211-E211))</f>
        <v>3840.8680867833</v>
      </c>
      <c r="H211" s="25" t="n">
        <f aca="false">IF(D211="","",D211*$F$30)</f>
        <v>4564.09035124212</v>
      </c>
    </row>
    <row r="212" customFormat="false" ht="15" hidden="false" customHeight="false" outlineLevel="0" collapsed="false">
      <c r="A212" s="2" t="n">
        <v>178</v>
      </c>
      <c r="B212" s="2" t="n">
        <v>10</v>
      </c>
      <c r="C212" s="22" t="n">
        <f aca="true">NORMSINV(MAX(RAND(),0.000000000001))</f>
        <v>1.68098391700153</v>
      </c>
      <c r="D212" s="24" t="n">
        <f aca="false">IF($B$11="","",$B$11*EXP($B$12*C212))</f>
        <v>1883.34056752981</v>
      </c>
      <c r="E212" s="20" t="n">
        <f aca="true">IF($B$10="","",$B$10*(1-$B$14+2*$B$14*RAND()))</f>
        <v>3.65784994886328</v>
      </c>
      <c r="F212" s="21" t="n">
        <f aca="false">INDEX($E$17:$E$28,B212)</f>
        <v>4.761</v>
      </c>
      <c r="G212" s="25" t="n">
        <f aca="false">IF(OR(D212="",E212="",F212=""),"",D212*($B$7-$B$8-F212-E212))</f>
        <v>8138.1971896893</v>
      </c>
      <c r="H212" s="25" t="n">
        <f aca="false">IF(D212="","",D212*$F$30)</f>
        <v>9415.19616519502</v>
      </c>
    </row>
    <row r="213" customFormat="false" ht="15" hidden="false" customHeight="false" outlineLevel="0" collapsed="false">
      <c r="A213" s="2" t="n">
        <v>179</v>
      </c>
      <c r="B213" s="2" t="n">
        <v>11</v>
      </c>
      <c r="C213" s="22" t="n">
        <f aca="true">NORMSINV(MAX(RAND(),0.000000000001))</f>
        <v>1.4675517054598</v>
      </c>
      <c r="D213" s="24" t="n">
        <f aca="false">IF($B$11="","",$B$11*EXP($B$12*C213))</f>
        <v>1721.35884667691</v>
      </c>
      <c r="E213" s="20" t="n">
        <f aca="true">IF($B$10="","",$B$10*(1-$B$14+2*$B$14*RAND()))</f>
        <v>3.83570052837774</v>
      </c>
      <c r="F213" s="21" t="n">
        <f aca="false">INDEX($E$17:$E$28,B213)</f>
        <v>4.761</v>
      </c>
      <c r="G213" s="25" t="n">
        <f aca="false">IF(OR(D213="",E213="",F213=""),"",D213*($B$7-$B$8-F213-E213))</f>
        <v>7132.10519990874</v>
      </c>
      <c r="H213" s="25" t="n">
        <f aca="false">IF(D213="","",D213*$F$30)</f>
        <v>8605.41714630721</v>
      </c>
    </row>
    <row r="214" customFormat="false" ht="15" hidden="false" customHeight="false" outlineLevel="0" collapsed="false">
      <c r="A214" s="2" t="n">
        <v>180</v>
      </c>
      <c r="B214" s="2" t="n">
        <v>12</v>
      </c>
      <c r="C214" s="22" t="n">
        <f aca="true">NORMSINV(MAX(RAND(),0.000000000001))</f>
        <v>-1.14756386866469</v>
      </c>
      <c r="D214" s="24" t="n">
        <f aca="false">IF($B$11="","",$B$11*EXP($B$12*C214))</f>
        <v>571.890946522433</v>
      </c>
      <c r="E214" s="20" t="n">
        <f aca="true">IF($B$10="","",$B$10*(1-$B$14+2*$B$14*RAND()))</f>
        <v>3.80935310206695</v>
      </c>
      <c r="F214" s="21" t="n">
        <f aca="false">INDEX($E$17:$E$28,B214)</f>
        <v>4.761</v>
      </c>
      <c r="G214" s="25" t="n">
        <f aca="false">IF(OR(D214="",E214="",F214=""),"",D214*($B$7-$B$8-F214-E214))</f>
        <v>2384.58331112326</v>
      </c>
      <c r="H214" s="25" t="n">
        <f aca="false">IF(D214="","",D214*$F$30)</f>
        <v>2858.99721985495</v>
      </c>
    </row>
    <row r="215" customFormat="false" ht="15" hidden="false" customHeight="false" outlineLevel="0" collapsed="false">
      <c r="A215" s="2" t="n">
        <v>181</v>
      </c>
      <c r="B215" s="2" t="n">
        <v>1</v>
      </c>
      <c r="C215" s="22" t="n">
        <f aca="true">NORMSINV(MAX(RAND(),0.000000000001))</f>
        <v>0.792954577166425</v>
      </c>
      <c r="D215" s="24" t="n">
        <f aca="false">IF($B$11="","",$B$11*EXP($B$12*C215))</f>
        <v>1295.45458851507</v>
      </c>
      <c r="E215" s="20" t="n">
        <f aca="true">IF($B$10="","",$B$10*(1-$B$14+2*$B$14*RAND()))</f>
        <v>3.94367318459962</v>
      </c>
      <c r="F215" s="21" t="n">
        <f aca="false">INDEX($E$17:$E$28,B215)</f>
        <v>4.92562580645161</v>
      </c>
      <c r="G215" s="25" t="n">
        <f aca="false">IF(OR(D215="",E215="",F215=""),"",D215*($B$7-$B$8-F215-E215))</f>
        <v>5014.31738281261</v>
      </c>
      <c r="H215" s="25" t="n">
        <f aca="false">IF(D215="","",D215*$F$30)</f>
        <v>6476.23657890456</v>
      </c>
    </row>
    <row r="216" customFormat="false" ht="15" hidden="false" customHeight="false" outlineLevel="0" collapsed="false">
      <c r="A216" s="2" t="n">
        <v>182</v>
      </c>
      <c r="B216" s="2" t="n">
        <v>2</v>
      </c>
      <c r="C216" s="22" t="n">
        <f aca="true">NORMSINV(MAX(RAND(),0.000000000001))</f>
        <v>-0.453898289364079</v>
      </c>
      <c r="D216" s="24" t="n">
        <f aca="false">IF($B$11="","",$B$11*EXP($B$12*C216))</f>
        <v>766.040819418628</v>
      </c>
      <c r="E216" s="20" t="n">
        <f aca="true">IF($B$10="","",$B$10*(1-$B$14+2*$B$14*RAND()))</f>
        <v>3.70988305825246</v>
      </c>
      <c r="F216" s="21" t="n">
        <f aca="false">INDEX($E$17:$E$28,B216)</f>
        <v>5.0612</v>
      </c>
      <c r="G216" s="25" t="n">
        <f aca="false">IF(OR(D216="",E216="",F216=""),"",D216*($B$7-$B$8-F216-E216))</f>
        <v>3040.35238626076</v>
      </c>
      <c r="H216" s="25" t="n">
        <f aca="false">IF(D216="","",D216*$F$30)</f>
        <v>3829.59126443761</v>
      </c>
    </row>
    <row r="217" customFormat="false" ht="15" hidden="false" customHeight="false" outlineLevel="0" collapsed="false">
      <c r="A217" s="2" t="n">
        <v>183</v>
      </c>
      <c r="B217" s="2" t="n">
        <v>3</v>
      </c>
      <c r="C217" s="22" t="n">
        <f aca="true">NORMSINV(MAX(RAND(),0.000000000001))</f>
        <v>-1.70728595468882</v>
      </c>
      <c r="D217" s="24" t="n">
        <f aca="false">IF($B$11="","",$B$11*EXP($B$12*C217))</f>
        <v>451.737123808552</v>
      </c>
      <c r="E217" s="20" t="n">
        <f aca="true">IF($B$10="","",$B$10*(1-$B$14+2*$B$14*RAND()))</f>
        <v>3.71355670970836</v>
      </c>
      <c r="F217" s="21" t="n">
        <f aca="false">INDEX($E$17:$E$28,B217)</f>
        <v>5.0612</v>
      </c>
      <c r="G217" s="25" t="n">
        <f aca="false">IF(OR(D217="",E217="",F217=""),"",D217*($B$7-$B$8-F217-E217))</f>
        <v>1791.2475991575</v>
      </c>
      <c r="H217" s="25" t="n">
        <f aca="false">IF(D217="","",D217*$F$30)</f>
        <v>2258.32422934371</v>
      </c>
    </row>
    <row r="218" customFormat="false" ht="15" hidden="false" customHeight="false" outlineLevel="0" collapsed="false">
      <c r="A218" s="2" t="n">
        <v>184</v>
      </c>
      <c r="B218" s="2" t="n">
        <v>4</v>
      </c>
      <c r="C218" s="22" t="n">
        <f aca="true">NORMSINV(MAX(RAND(),0.000000000001))</f>
        <v>0.849954045564111</v>
      </c>
      <c r="D218" s="24" t="n">
        <f aca="false">IF($B$11="","",$B$11*EXP($B$12*C218))</f>
        <v>1326.94500181697</v>
      </c>
      <c r="E218" s="20" t="n">
        <f aca="true">IF($B$10="","",$B$10*(1-$B$14+2*$B$14*RAND()))</f>
        <v>3.90781821636611</v>
      </c>
      <c r="F218" s="21" t="n">
        <f aca="false">INDEX($E$17:$E$28,B218)</f>
        <v>4.89657419354839</v>
      </c>
      <c r="G218" s="25" t="n">
        <f aca="false">IF(OR(D218="",E218="",F218=""),"",D218*($B$7-$B$8-F218-E218))</f>
        <v>5222.33482077691</v>
      </c>
      <c r="H218" s="25" t="n">
        <f aca="false">IF(D218="","",D218*$F$30)</f>
        <v>6633.66345308341</v>
      </c>
    </row>
    <row r="219" customFormat="false" ht="15" hidden="false" customHeight="false" outlineLevel="0" collapsed="false">
      <c r="A219" s="2" t="n">
        <v>185</v>
      </c>
      <c r="B219" s="2" t="n">
        <v>5</v>
      </c>
      <c r="C219" s="22" t="n">
        <f aca="true">NORMSINV(MAX(RAND(),0.000000000001))</f>
        <v>-0.0864570592457129</v>
      </c>
      <c r="D219" s="24" t="n">
        <f aca="false">IF($B$11="","",$B$11*EXP($B$12*C219))</f>
        <v>894.31916871442</v>
      </c>
      <c r="E219" s="20" t="n">
        <f aca="true">IF($B$10="","",$B$10*(1-$B$14+2*$B$14*RAND()))</f>
        <v>4.01741237695156</v>
      </c>
      <c r="F219" s="21" t="n">
        <f aca="false">INDEX($E$17:$E$28,B219)</f>
        <v>4.761</v>
      </c>
      <c r="G219" s="25" t="n">
        <f aca="false">IF(OR(D219="",E219="",F219=""),"",D219*($B$7-$B$8-F219-E219))</f>
        <v>3542.92374983401</v>
      </c>
      <c r="H219" s="25" t="n">
        <f aca="false">IF(D219="","",D219*$F$30)</f>
        <v>4470.88038823713</v>
      </c>
    </row>
    <row r="220" customFormat="false" ht="15" hidden="false" customHeight="false" outlineLevel="0" collapsed="false">
      <c r="A220" s="2" t="n">
        <v>186</v>
      </c>
      <c r="B220" s="2" t="n">
        <v>6</v>
      </c>
      <c r="C220" s="22" t="n">
        <f aca="true">NORMSINV(MAX(RAND(),0.000000000001))</f>
        <v>-1.14484795239984</v>
      </c>
      <c r="D220" s="24" t="n">
        <f aca="false">IF($B$11="","",$B$11*EXP($B$12*C220))</f>
        <v>572.545790265137</v>
      </c>
      <c r="E220" s="20" t="n">
        <f aca="true">IF($B$10="","",$B$10*(1-$B$14+2*$B$14*RAND()))</f>
        <v>4.0300581633638</v>
      </c>
      <c r="F220" s="21" t="n">
        <f aca="false">INDEX($E$17:$E$28,B220)</f>
        <v>4.761</v>
      </c>
      <c r="G220" s="25" t="n">
        <f aca="false">IF(OR(D220="",E220="",F220=""),"",D220*($B$7-$B$8-F220-E220))</f>
        <v>2260.95002456793</v>
      </c>
      <c r="H220" s="25" t="n">
        <f aca="false">IF(D220="","",D220*$F$30)</f>
        <v>2862.27091469347</v>
      </c>
    </row>
    <row r="221" customFormat="false" ht="15" hidden="false" customHeight="false" outlineLevel="0" collapsed="false">
      <c r="A221" s="2" t="n">
        <v>187</v>
      </c>
      <c r="B221" s="2" t="n">
        <v>7</v>
      </c>
      <c r="C221" s="22" t="n">
        <f aca="true">NORMSINV(MAX(RAND(),0.000000000001))</f>
        <v>0.889015773584413</v>
      </c>
      <c r="D221" s="24" t="n">
        <f aca="false">IF($B$11="","",$B$11*EXP($B$12*C221))</f>
        <v>1348.96630034571</v>
      </c>
      <c r="E221" s="20" t="n">
        <f aca="true">IF($B$10="","",$B$10*(1-$B$14+2*$B$14*RAND()))</f>
        <v>3.4507258167579</v>
      </c>
      <c r="F221" s="21" t="n">
        <f aca="false">INDEX($E$17:$E$28,B221)</f>
        <v>4.761</v>
      </c>
      <c r="G221" s="25" t="n">
        <f aca="false">IF(OR(D221="",E221="",F221=""),"",D221*($B$7-$B$8-F221-E221))</f>
        <v>6108.48927191908</v>
      </c>
      <c r="H221" s="25" t="n">
        <f aca="false">IF(D221="","",D221*$F$30)</f>
        <v>6743.75232868827</v>
      </c>
    </row>
    <row r="222" customFormat="false" ht="15" hidden="false" customHeight="false" outlineLevel="0" collapsed="false">
      <c r="A222" s="2" t="n">
        <v>188</v>
      </c>
      <c r="B222" s="2" t="n">
        <v>8</v>
      </c>
      <c r="C222" s="22" t="n">
        <f aca="true">NORMSINV(MAX(RAND(),0.000000000001))</f>
        <v>0.322990247817743</v>
      </c>
      <c r="D222" s="24" t="n">
        <f aca="false">IF($B$11="","",$B$11*EXP($B$12*C222))</f>
        <v>1062.72317409779</v>
      </c>
      <c r="E222" s="20" t="n">
        <f aca="true">IF($B$10="","",$B$10*(1-$B$14+2*$B$14*RAND()))</f>
        <v>3.96812179739573</v>
      </c>
      <c r="F222" s="21" t="n">
        <f aca="false">INDEX($E$17:$E$28,B222)</f>
        <v>4.761</v>
      </c>
      <c r="G222" s="25" t="n">
        <f aca="false">IF(OR(D222="",E222="",F222=""),"",D222*($B$7-$B$8-F222-E222))</f>
        <v>4262.45321439123</v>
      </c>
      <c r="H222" s="25" t="n">
        <f aca="false">IF(D222="","",D222*$F$30)</f>
        <v>5312.76569194965</v>
      </c>
    </row>
    <row r="223" customFormat="false" ht="15" hidden="false" customHeight="false" outlineLevel="0" collapsed="false">
      <c r="A223" s="2" t="n">
        <v>189</v>
      </c>
      <c r="B223" s="2" t="n">
        <v>9</v>
      </c>
      <c r="C223" s="22" t="n">
        <f aca="true">NORMSINV(MAX(RAND(),0.000000000001))</f>
        <v>0.385438414177907</v>
      </c>
      <c r="D223" s="24" t="n">
        <f aca="false">IF($B$11="","",$B$11*EXP($B$12*C223))</f>
        <v>1091.05834538405</v>
      </c>
      <c r="E223" s="20" t="n">
        <f aca="true">IF($B$10="","",$B$10*(1-$B$14+2*$B$14*RAND()))</f>
        <v>3.49391187773814</v>
      </c>
      <c r="F223" s="21" t="n">
        <f aca="false">INDEX($E$17:$E$28,B223)</f>
        <v>4.761</v>
      </c>
      <c r="G223" s="25" t="n">
        <f aca="false">IF(OR(D223="",E223="",F223=""),"",D223*($B$7-$B$8-F223-E223))</f>
        <v>4893.49282557668</v>
      </c>
      <c r="H223" s="25" t="n">
        <f aca="false">IF(D223="","",D223*$F$30)</f>
        <v>5454.41888024395</v>
      </c>
    </row>
    <row r="224" customFormat="false" ht="15" hidden="false" customHeight="false" outlineLevel="0" collapsed="false">
      <c r="A224" s="2" t="n">
        <v>190</v>
      </c>
      <c r="B224" s="2" t="n">
        <v>10</v>
      </c>
      <c r="C224" s="22" t="n">
        <f aca="true">NORMSINV(MAX(RAND(),0.000000000001))</f>
        <v>-0.450584088759704</v>
      </c>
      <c r="D224" s="24" t="n">
        <f aca="false">IF($B$11="","",$B$11*EXP($B$12*C224))</f>
        <v>767.111336355376</v>
      </c>
      <c r="E224" s="20" t="n">
        <f aca="true">IF($B$10="","",$B$10*(1-$B$14+2*$B$14*RAND()))</f>
        <v>3.68106119879138</v>
      </c>
      <c r="F224" s="21" t="n">
        <f aca="false">INDEX($E$17:$E$28,B224)</f>
        <v>4.761</v>
      </c>
      <c r="G224" s="25" t="n">
        <f aca="false">IF(OR(D224="",E224="",F224=""),"",D224*($B$7-$B$8-F224-E224))</f>
        <v>3296.99757736877</v>
      </c>
      <c r="H224" s="25" t="n">
        <f aca="false">IF(D224="","",D224*$F$30)</f>
        <v>3834.9429927078</v>
      </c>
    </row>
    <row r="225" customFormat="false" ht="15" hidden="false" customHeight="false" outlineLevel="0" collapsed="false">
      <c r="A225" s="2" t="n">
        <v>191</v>
      </c>
      <c r="B225" s="2" t="n">
        <v>11</v>
      </c>
      <c r="C225" s="22" t="n">
        <f aca="true">NORMSINV(MAX(RAND(),0.000000000001))</f>
        <v>-0.666795346422426</v>
      </c>
      <c r="D225" s="24" t="n">
        <f aca="false">IF($B$11="","",$B$11*EXP($B$12*C225))</f>
        <v>700.313338786214</v>
      </c>
      <c r="E225" s="20" t="n">
        <f aca="true">IF($B$10="","",$B$10*(1-$B$14+2*$B$14*RAND()))</f>
        <v>3.99163390707549</v>
      </c>
      <c r="F225" s="21" t="n">
        <f aca="false">INDEX($E$17:$E$28,B225)</f>
        <v>4.761</v>
      </c>
      <c r="G225" s="25" t="n">
        <f aca="false">IF(OR(D225="",E225="",F225=""),"",D225*($B$7-$B$8-F225-E225))</f>
        <v>2792.40566149891</v>
      </c>
      <c r="H225" s="25" t="n">
        <f aca="false">IF(D225="","",D225*$F$30)</f>
        <v>3501.00644326004</v>
      </c>
    </row>
    <row r="226" customFormat="false" ht="15" hidden="false" customHeight="false" outlineLevel="0" collapsed="false">
      <c r="A226" s="2" t="n">
        <v>192</v>
      </c>
      <c r="B226" s="2" t="n">
        <v>12</v>
      </c>
      <c r="C226" s="22" t="n">
        <f aca="true">NORMSINV(MAX(RAND(),0.000000000001))</f>
        <v>-0.72333304515559</v>
      </c>
      <c r="D226" s="24" t="n">
        <f aca="false">IF($B$11="","",$B$11*EXP($B$12*C226))</f>
        <v>683.826885326522</v>
      </c>
      <c r="E226" s="20" t="n">
        <f aca="true">IF($B$10="","",$B$10*(1-$B$14+2*$B$14*RAND()))</f>
        <v>3.83945356878419</v>
      </c>
      <c r="F226" s="21" t="n">
        <f aca="false">INDEX($E$17:$E$28,B226)</f>
        <v>4.761</v>
      </c>
      <c r="G226" s="25" t="n">
        <f aca="false">IF(OR(D226="",E226="",F226=""),"",D226*($B$7-$B$8-F226-E226))</f>
        <v>2830.73314272283</v>
      </c>
      <c r="H226" s="25" t="n">
        <f aca="false">IF(D226="","",D226*$F$30)</f>
        <v>3418.58736512435</v>
      </c>
    </row>
    <row r="227" customFormat="false" ht="15" hidden="false" customHeight="false" outlineLevel="0" collapsed="false">
      <c r="A227" s="2" t="n">
        <v>193</v>
      </c>
      <c r="B227" s="2" t="n">
        <v>1</v>
      </c>
      <c r="C227" s="22" t="n">
        <f aca="true">NORMSINV(MAX(RAND(),0.000000000001))</f>
        <v>0.585886033742767</v>
      </c>
      <c r="D227" s="24" t="n">
        <f aca="false">IF($B$11="","",$B$11*EXP($B$12*C227))</f>
        <v>1187.21474029518</v>
      </c>
      <c r="E227" s="20" t="n">
        <f aca="true">IF($B$10="","",$B$10*(1-$B$14+2*$B$14*RAND()))</f>
        <v>3.86275800496211</v>
      </c>
      <c r="F227" s="21" t="n">
        <f aca="false">INDEX($E$17:$E$28,B227)</f>
        <v>4.92562580645161</v>
      </c>
      <c r="G227" s="25" t="n">
        <f aca="false">IF(OR(D227="",E227="",F227=""),"",D227*($B$7-$B$8-F227-E227))</f>
        <v>4691.41698707868</v>
      </c>
      <c r="H227" s="25" t="n">
        <f aca="false">IF(D227="","",D227*$F$30)</f>
        <v>5935.12392968365</v>
      </c>
    </row>
    <row r="228" customFormat="false" ht="15" hidden="false" customHeight="false" outlineLevel="0" collapsed="false">
      <c r="A228" s="2" t="n">
        <v>194</v>
      </c>
      <c r="B228" s="2" t="n">
        <v>2</v>
      </c>
      <c r="C228" s="22" t="n">
        <f aca="true">NORMSINV(MAX(RAND(),0.000000000001))</f>
        <v>0.57518629062604</v>
      </c>
      <c r="D228" s="24" t="n">
        <f aca="false">IF($B$11="","",$B$11*EXP($B$12*C228))</f>
        <v>1181.87422027347</v>
      </c>
      <c r="E228" s="20" t="n">
        <f aca="true">IF($B$10="","",$B$10*(1-$B$14+2*$B$14*RAND()))</f>
        <v>3.65426390314969</v>
      </c>
      <c r="F228" s="21" t="n">
        <f aca="false">INDEX($E$17:$E$28,B228)</f>
        <v>5.0612</v>
      </c>
      <c r="G228" s="25" t="n">
        <f aca="false">IF(OR(D228="",E228="",F228=""),"",D228*($B$7-$B$8-F228-E228))</f>
        <v>4756.49546142737</v>
      </c>
      <c r="H228" s="25" t="n">
        <f aca="false">IF(D228="","",D228*$F$30)</f>
        <v>5908.42560199111</v>
      </c>
    </row>
    <row r="229" customFormat="false" ht="15" hidden="false" customHeight="false" outlineLevel="0" collapsed="false">
      <c r="A229" s="2" t="n">
        <v>195</v>
      </c>
      <c r="B229" s="2" t="n">
        <v>3</v>
      </c>
      <c r="C229" s="22" t="n">
        <f aca="true">NORMSINV(MAX(RAND(),0.000000000001))</f>
        <v>0.712515343132151</v>
      </c>
      <c r="D229" s="24" t="n">
        <f aca="false">IF($B$11="","",$B$11*EXP($B$12*C229))</f>
        <v>1252.2817702435</v>
      </c>
      <c r="E229" s="20" t="n">
        <f aca="true">IF($B$10="","",$B$10*(1-$B$14+2*$B$14*RAND()))</f>
        <v>3.48045062411913</v>
      </c>
      <c r="F229" s="21" t="n">
        <f aca="false">INDEX($E$17:$E$28,B229)</f>
        <v>5.0612</v>
      </c>
      <c r="G229" s="25" t="n">
        <f aca="false">IF(OR(D229="",E229="",F229=""),"",D229*($B$7-$B$8-F229-E229))</f>
        <v>5257.51638852879</v>
      </c>
      <c r="H229" s="25" t="n">
        <f aca="false">IF(D229="","",D229*$F$30)</f>
        <v>6260.4070258013</v>
      </c>
    </row>
    <row r="230" customFormat="false" ht="15" hidden="false" customHeight="false" outlineLevel="0" collapsed="false">
      <c r="A230" s="2" t="n">
        <v>196</v>
      </c>
      <c r="B230" s="2" t="n">
        <v>4</v>
      </c>
      <c r="C230" s="22" t="n">
        <f aca="true">NORMSINV(MAX(RAND(),0.000000000001))</f>
        <v>-0.183687042410499</v>
      </c>
      <c r="D230" s="24" t="n">
        <f aca="false">IF($B$11="","",$B$11*EXP($B$12*C230))</f>
        <v>858.419843439143</v>
      </c>
      <c r="E230" s="20" t="n">
        <f aca="true">IF($B$10="","",$B$10*(1-$B$14+2*$B$14*RAND()))</f>
        <v>3.6370471559183</v>
      </c>
      <c r="F230" s="21" t="n">
        <f aca="false">INDEX($E$17:$E$28,B230)</f>
        <v>4.89657419354839</v>
      </c>
      <c r="G230" s="25" t="n">
        <f aca="false">IF(OR(D230="",E230="",F230=""),"",D230*($B$7-$B$8-F230-E230))</f>
        <v>3610.83890263656</v>
      </c>
      <c r="H230" s="25" t="n">
        <f aca="false">IF(D230="","",D230*$F$30)</f>
        <v>4291.41248132096</v>
      </c>
    </row>
    <row r="231" customFormat="false" ht="15" hidden="false" customHeight="false" outlineLevel="0" collapsed="false">
      <c r="A231" s="2" t="n">
        <v>197</v>
      </c>
      <c r="B231" s="2" t="n">
        <v>5</v>
      </c>
      <c r="C231" s="22" t="n">
        <f aca="true">NORMSINV(MAX(RAND(),0.000000000001))</f>
        <v>1.86326731177504</v>
      </c>
      <c r="D231" s="24" t="n">
        <f aca="false">IF($B$11="","",$B$11*EXP($B$12*C231))</f>
        <v>2033.69662548355</v>
      </c>
      <c r="E231" s="20" t="n">
        <f aca="true">IF($B$10="","",$B$10*(1-$B$14+2*$B$14*RAND()))</f>
        <v>3.47089475081966</v>
      </c>
      <c r="F231" s="21" t="n">
        <f aca="false">INDEX($E$17:$E$28,B231)</f>
        <v>4.761</v>
      </c>
      <c r="G231" s="25" t="n">
        <f aca="false">IF(OR(D231="",E231="",F231=""),"",D231*($B$7-$B$8-F231-E231))</f>
        <v>9168.11843258275</v>
      </c>
      <c r="H231" s="25" t="n">
        <f aca="false">IF(D231="","",D231*$F$30)</f>
        <v>10166.8561701174</v>
      </c>
    </row>
    <row r="232" customFormat="false" ht="15" hidden="false" customHeight="false" outlineLevel="0" collapsed="false">
      <c r="A232" s="2" t="n">
        <v>198</v>
      </c>
      <c r="B232" s="2" t="n">
        <v>6</v>
      </c>
      <c r="C232" s="22" t="n">
        <f aca="true">NORMSINV(MAX(RAND(),0.000000000001))</f>
        <v>-0.763330697895685</v>
      </c>
      <c r="D232" s="24" t="n">
        <f aca="false">IF($B$11="","",$B$11*EXP($B$12*C232))</f>
        <v>672.39847956707</v>
      </c>
      <c r="E232" s="20" t="n">
        <f aca="true">IF($B$10="","",$B$10*(1-$B$14+2*$B$14*RAND()))</f>
        <v>3.50424028830342</v>
      </c>
      <c r="F232" s="21" t="n">
        <f aca="false">INDEX($E$17:$E$28,B232)</f>
        <v>4.761</v>
      </c>
      <c r="G232" s="25" t="n">
        <f aca="false">IF(OR(D232="",E232="",F232=""),"",D232*($B$7-$B$8-F232-E232))</f>
        <v>3008.82162657276</v>
      </c>
      <c r="H232" s="25" t="n">
        <f aca="false">IF(D232="","",D232*$F$30)</f>
        <v>3361.4544790517</v>
      </c>
    </row>
    <row r="233" customFormat="false" ht="15" hidden="false" customHeight="false" outlineLevel="0" collapsed="false">
      <c r="A233" s="2" t="n">
        <v>199</v>
      </c>
      <c r="B233" s="2" t="n">
        <v>7</v>
      </c>
      <c r="C233" s="22" t="n">
        <f aca="true">NORMSINV(MAX(RAND(),0.000000000001))</f>
        <v>-0.175329752424752</v>
      </c>
      <c r="D233" s="24" t="n">
        <f aca="false">IF($B$11="","",$B$11*EXP($B$12*C233))</f>
        <v>861.44807919185</v>
      </c>
      <c r="E233" s="20" t="n">
        <f aca="true">IF($B$10="","",$B$10*(1-$B$14+2*$B$14*RAND()))</f>
        <v>3.64219500843349</v>
      </c>
      <c r="F233" s="21" t="n">
        <f aca="false">INDEX($E$17:$E$28,B233)</f>
        <v>4.761</v>
      </c>
      <c r="G233" s="25" t="n">
        <f aca="false">IF(OR(D233="",E233="",F233=""),"",D233*($B$7-$B$8-F233-E233))</f>
        <v>3735.9323298146</v>
      </c>
      <c r="H233" s="25" t="n">
        <f aca="false">IF(D233="","",D233*$F$30)</f>
        <v>4306.5512374959</v>
      </c>
    </row>
    <row r="234" customFormat="false" ht="15" hidden="false" customHeight="false" outlineLevel="0" collapsed="false">
      <c r="A234" s="2" t="n">
        <v>200</v>
      </c>
      <c r="B234" s="2" t="n">
        <v>8</v>
      </c>
      <c r="C234" s="22" t="n">
        <f aca="true">NORMSINV(MAX(RAND(),0.000000000001))</f>
        <v>0.171254533963363</v>
      </c>
      <c r="D234" s="24" t="n">
        <f aca="false">IF($B$11="","",$B$11*EXP($B$12*C234))</f>
        <v>996.903170068189</v>
      </c>
      <c r="E234" s="20" t="n">
        <f aca="true">IF($B$10="","",$B$10*(1-$B$14+2*$B$14*RAND()))</f>
        <v>3.46964805676472</v>
      </c>
      <c r="F234" s="21" t="n">
        <f aca="false">INDEX($E$17:$E$28,B234)</f>
        <v>4.761</v>
      </c>
      <c r="G234" s="25" t="n">
        <f aca="false">IF(OR(D234="",E234="",F234=""),"",D234*($B$7-$B$8-F234-E234))</f>
        <v>4495.3872471644</v>
      </c>
      <c r="H234" s="25" t="n">
        <f aca="false">IF(D234="","",D234*$F$30)</f>
        <v>4983.71832780489</v>
      </c>
    </row>
    <row r="235" customFormat="false" ht="15" hidden="false" customHeight="false" outlineLevel="0" collapsed="false">
      <c r="A235" s="2" t="n">
        <v>201</v>
      </c>
      <c r="B235" s="2" t="n">
        <v>9</v>
      </c>
      <c r="C235" s="22" t="n">
        <f aca="true">NORMSINV(MAX(RAND(),0.000000000001))</f>
        <v>0.679837195500944</v>
      </c>
      <c r="D235" s="24" t="n">
        <f aca="false">IF($B$11="","",$B$11*EXP($B$12*C235))</f>
        <v>1235.15669541564</v>
      </c>
      <c r="E235" s="20" t="n">
        <f aca="true">IF($B$10="","",$B$10*(1-$B$14+2*$B$14*RAND()))</f>
        <v>3.53410527546592</v>
      </c>
      <c r="F235" s="21" t="n">
        <f aca="false">INDEX($E$17:$E$28,B235)</f>
        <v>4.761</v>
      </c>
      <c r="G235" s="25" t="n">
        <f aca="false">IF(OR(D235="",E235="",F235=""),"",D235*($B$7-$B$8-F235-E235))</f>
        <v>5490.1414794259</v>
      </c>
      <c r="H235" s="25" t="n">
        <f aca="false">IF(D235="","",D235*$F$30)</f>
        <v>6174.79535172184</v>
      </c>
    </row>
    <row r="236" customFormat="false" ht="15" hidden="false" customHeight="false" outlineLevel="0" collapsed="false">
      <c r="A236" s="2" t="n">
        <v>202</v>
      </c>
      <c r="B236" s="2" t="n">
        <v>10</v>
      </c>
      <c r="C236" s="22" t="n">
        <f aca="true">NORMSINV(MAX(RAND(),0.000000000001))</f>
        <v>1.16450273558359</v>
      </c>
      <c r="D236" s="24" t="n">
        <f aca="false">IF($B$11="","",$B$11*EXP($B$12*C236))</f>
        <v>1515.00608195836</v>
      </c>
      <c r="E236" s="20" t="n">
        <f aca="true">IF($B$10="","",$B$10*(1-$B$14+2*$B$14*RAND()))</f>
        <v>3.53319805218913</v>
      </c>
      <c r="F236" s="21" t="n">
        <f aca="false">INDEX($E$17:$E$28,B236)</f>
        <v>4.761</v>
      </c>
      <c r="G236" s="25" t="n">
        <f aca="false">IF(OR(D236="",E236="",F236=""),"",D236*($B$7-$B$8-F236-E236))</f>
        <v>6735.41699011579</v>
      </c>
      <c r="H236" s="25" t="n">
        <f aca="false">IF(D236="","",D236*$F$30)</f>
        <v>7573.81840492623</v>
      </c>
    </row>
    <row r="237" customFormat="false" ht="15" hidden="false" customHeight="false" outlineLevel="0" collapsed="false">
      <c r="A237" s="2" t="n">
        <v>203</v>
      </c>
      <c r="B237" s="2" t="n">
        <v>11</v>
      </c>
      <c r="C237" s="22" t="n">
        <f aca="true">NORMSINV(MAX(RAND(),0.000000000001))</f>
        <v>-0.264423843617586</v>
      </c>
      <c r="D237" s="24" t="n">
        <f aca="false">IF($B$11="","",$B$11*EXP($B$12*C237))</f>
        <v>829.707774117778</v>
      </c>
      <c r="E237" s="20" t="n">
        <f aca="true">IF($B$10="","",$B$10*(1-$B$14+2*$B$14*RAND()))</f>
        <v>4.07769665298174</v>
      </c>
      <c r="F237" s="21" t="n">
        <f aca="false">INDEX($E$17:$E$28,B237)</f>
        <v>4.761</v>
      </c>
      <c r="G237" s="25" t="n">
        <f aca="false">IF(OR(D237="",E237="",F237=""),"",D237*($B$7-$B$8-F237-E237))</f>
        <v>3236.94171621276</v>
      </c>
      <c r="H237" s="25" t="n">
        <f aca="false">IF(D237="","",D237*$F$30)</f>
        <v>4147.8751043696</v>
      </c>
    </row>
    <row r="238" customFormat="false" ht="15" hidden="false" customHeight="false" outlineLevel="0" collapsed="false">
      <c r="A238" s="2" t="n">
        <v>204</v>
      </c>
      <c r="B238" s="2" t="n">
        <v>12</v>
      </c>
      <c r="C238" s="22" t="n">
        <f aca="true">NORMSINV(MAX(RAND(),0.000000000001))</f>
        <v>-0.69520284921892</v>
      </c>
      <c r="D238" s="24" t="n">
        <f aca="false">IF($B$11="","",$B$11*EXP($B$12*C238))</f>
        <v>691.980588548158</v>
      </c>
      <c r="E238" s="20" t="n">
        <f aca="true">IF($B$10="","",$B$10*(1-$B$14+2*$B$14*RAND()))</f>
        <v>3.89261499109584</v>
      </c>
      <c r="F238" s="21" t="n">
        <f aca="false">INDEX($E$17:$E$28,B238)</f>
        <v>4.761</v>
      </c>
      <c r="G238" s="25" t="n">
        <f aca="false">IF(OR(D238="",E238="",F238=""),"",D238*($B$7-$B$8-F238-E238))</f>
        <v>2827.69910349587</v>
      </c>
      <c r="H238" s="25" t="n">
        <f aca="false">IF(D238="","",D238*$F$30)</f>
        <v>3459.34935826995</v>
      </c>
    </row>
    <row r="239" customFormat="false" ht="15" hidden="false" customHeight="false" outlineLevel="0" collapsed="false">
      <c r="A239" s="2" t="n">
        <v>205</v>
      </c>
      <c r="B239" s="2" t="n">
        <v>1</v>
      </c>
      <c r="C239" s="22" t="n">
        <f aca="true">NORMSINV(MAX(RAND(),0.000000000001))</f>
        <v>-0.513943357454931</v>
      </c>
      <c r="D239" s="24" t="n">
        <f aca="false">IF($B$11="","",$B$11*EXP($B$12*C239))</f>
        <v>746.902386961204</v>
      </c>
      <c r="E239" s="20" t="n">
        <f aca="true">IF($B$10="","",$B$10*(1-$B$14+2*$B$14*RAND()))</f>
        <v>4.03988133811308</v>
      </c>
      <c r="F239" s="21" t="n">
        <f aca="false">INDEX($E$17:$E$28,B239)</f>
        <v>4.92562580645161</v>
      </c>
      <c r="G239" s="25" t="n">
        <f aca="false">IF(OR(D239="",E239="",F239=""),"",D239*($B$7-$B$8-F239-E239))</f>
        <v>2819.17772329264</v>
      </c>
      <c r="H239" s="25" t="n">
        <f aca="false">IF(D239="","",D239*$F$30)</f>
        <v>3733.91441289645</v>
      </c>
    </row>
    <row r="240" customFormat="false" ht="15" hidden="false" customHeight="false" outlineLevel="0" collapsed="false">
      <c r="A240" s="2" t="n">
        <v>206</v>
      </c>
      <c r="B240" s="2" t="n">
        <v>2</v>
      </c>
      <c r="C240" s="22" t="n">
        <f aca="true">NORMSINV(MAX(RAND(),0.000000000001))</f>
        <v>-0.300716741112292</v>
      </c>
      <c r="D240" s="24" t="n">
        <f aca="false">IF($B$11="","",$B$11*EXP($B$12*C240))</f>
        <v>817.115915256464</v>
      </c>
      <c r="E240" s="20" t="n">
        <f aca="true">IF($B$10="","",$B$10*(1-$B$14+2*$B$14*RAND()))</f>
        <v>3.58857442312073</v>
      </c>
      <c r="F240" s="21" t="n">
        <f aca="false">INDEX($E$17:$E$28,B240)</f>
        <v>5.0612</v>
      </c>
      <c r="G240" s="25" t="n">
        <f aca="false">IF(OR(D240="",E240="",F240=""),"",D240*($B$7-$B$8-F240-E240))</f>
        <v>3342.1884158571</v>
      </c>
      <c r="H240" s="25" t="n">
        <f aca="false">IF(D240="","",D240*$F$30)</f>
        <v>4084.92588355011</v>
      </c>
    </row>
    <row r="241" customFormat="false" ht="15" hidden="false" customHeight="false" outlineLevel="0" collapsed="false">
      <c r="A241" s="2" t="n">
        <v>207</v>
      </c>
      <c r="B241" s="2" t="n">
        <v>3</v>
      </c>
      <c r="C241" s="22" t="n">
        <f aca="true">NORMSINV(MAX(RAND(),0.000000000001))</f>
        <v>-1.35576523996934</v>
      </c>
      <c r="D241" s="24" t="n">
        <f aca="false">IF($B$11="","",$B$11*EXP($B$12*C241))</f>
        <v>523.85730433094</v>
      </c>
      <c r="E241" s="20" t="n">
        <f aca="true">IF($B$10="","",$B$10*(1-$B$14+2*$B$14*RAND()))</f>
        <v>3.57155668851134</v>
      </c>
      <c r="F241" s="21" t="n">
        <f aca="false">INDEX($E$17:$E$28,B241)</f>
        <v>5.0612</v>
      </c>
      <c r="G241" s="25" t="n">
        <f aca="false">IF(OR(D241="",E241="",F241=""),"",D241*($B$7-$B$8-F241-E241))</f>
        <v>2151.60940938773</v>
      </c>
      <c r="H241" s="25" t="n">
        <f aca="false">IF(D241="","",D241*$F$30)</f>
        <v>2618.86743581124</v>
      </c>
    </row>
    <row r="242" customFormat="false" ht="15" hidden="false" customHeight="false" outlineLevel="0" collapsed="false">
      <c r="A242" s="2" t="n">
        <v>208</v>
      </c>
      <c r="B242" s="2" t="n">
        <v>4</v>
      </c>
      <c r="C242" s="22" t="n">
        <f aca="true">NORMSINV(MAX(RAND(),0.000000000001))</f>
        <v>0.758498695450597</v>
      </c>
      <c r="D242" s="24" t="n">
        <f aca="false">IF($B$11="","",$B$11*EXP($B$12*C242))</f>
        <v>1276.78235483753</v>
      </c>
      <c r="E242" s="20" t="n">
        <f aca="true">IF($B$10="","",$B$10*(1-$B$14+2*$B$14*RAND()))</f>
        <v>3.90617357250859</v>
      </c>
      <c r="F242" s="21" t="n">
        <f aca="false">INDEX($E$17:$E$28,B242)</f>
        <v>4.89657419354839</v>
      </c>
      <c r="G242" s="25" t="n">
        <f aca="false">IF(OR(D242="",E242="",F242=""),"",D242*($B$7-$B$8-F242-E242))</f>
        <v>5027.01417884312</v>
      </c>
      <c r="H242" s="25" t="n">
        <f aca="false">IF(D242="","",D242*$F$30)</f>
        <v>6382.8903483038</v>
      </c>
    </row>
    <row r="243" customFormat="false" ht="15" hidden="false" customHeight="false" outlineLevel="0" collapsed="false">
      <c r="A243" s="2" t="n">
        <v>209</v>
      </c>
      <c r="B243" s="2" t="n">
        <v>5</v>
      </c>
      <c r="C243" s="22" t="n">
        <f aca="true">NORMSINV(MAX(RAND(),0.000000000001))</f>
        <v>-1.82580758672609</v>
      </c>
      <c r="D243" s="24" t="n">
        <f aca="false">IF($B$11="","",$B$11*EXP($B$12*C243))</f>
        <v>429.731000277875</v>
      </c>
      <c r="E243" s="20" t="n">
        <f aca="true">IF($B$10="","",$B$10*(1-$B$14+2*$B$14*RAND()))</f>
        <v>3.99394459263038</v>
      </c>
      <c r="F243" s="21" t="n">
        <f aca="false">INDEX($E$17:$E$28,B243)</f>
        <v>4.761</v>
      </c>
      <c r="G243" s="25" t="n">
        <f aca="false">IF(OR(D243="",E243="",F243=""),"",D243*($B$7-$B$8-F243-E243))</f>
        <v>1712.5018463717</v>
      </c>
      <c r="H243" s="25" t="n">
        <f aca="false">IF(D243="","",D243*$F$30)</f>
        <v>2148.31121658915</v>
      </c>
    </row>
    <row r="244" customFormat="false" ht="15" hidden="false" customHeight="false" outlineLevel="0" collapsed="false">
      <c r="A244" s="2" t="n">
        <v>210</v>
      </c>
      <c r="B244" s="2" t="n">
        <v>6</v>
      </c>
      <c r="C244" s="22" t="n">
        <f aca="true">NORMSINV(MAX(RAND(),0.000000000001))</f>
        <v>1.28889541789743</v>
      </c>
      <c r="D244" s="24" t="n">
        <f aca="false">IF($B$11="","",$B$11*EXP($B$12*C244))</f>
        <v>1596.53284930057</v>
      </c>
      <c r="E244" s="20" t="n">
        <f aca="true">IF($B$10="","",$B$10*(1-$B$14+2*$B$14*RAND()))</f>
        <v>3.93894364671307</v>
      </c>
      <c r="F244" s="21" t="n">
        <f aca="false">INDEX($E$17:$E$28,B244)</f>
        <v>4.761</v>
      </c>
      <c r="G244" s="25" t="n">
        <f aca="false">IF(OR(D244="",E244="",F244=""),"",D244*($B$7-$B$8-F244-E244))</f>
        <v>6450.08268104806</v>
      </c>
      <c r="H244" s="25" t="n">
        <f aca="false">IF(D244="","",D244*$F$30)</f>
        <v>7981.38702022341</v>
      </c>
    </row>
    <row r="245" customFormat="false" ht="15" hidden="false" customHeight="false" outlineLevel="0" collapsed="false">
      <c r="A245" s="2" t="n">
        <v>211</v>
      </c>
      <c r="B245" s="2" t="n">
        <v>7</v>
      </c>
      <c r="C245" s="22" t="n">
        <f aca="true">NORMSINV(MAX(RAND(),0.000000000001))</f>
        <v>-0.507259329866994</v>
      </c>
      <c r="D245" s="24" t="n">
        <f aca="false">IF($B$11="","",$B$11*EXP($B$12*C245))</f>
        <v>749.008944673494</v>
      </c>
      <c r="E245" s="20" t="n">
        <f aca="true">IF($B$10="","",$B$10*(1-$B$14+2*$B$14*RAND()))</f>
        <v>3.55058808264592</v>
      </c>
      <c r="F245" s="21" t="n">
        <f aca="false">INDEX($E$17:$E$28,B245)</f>
        <v>4.761</v>
      </c>
      <c r="G245" s="25" t="n">
        <f aca="false">IF(OR(D245="",E245="",F245=""),"",D245*($B$7-$B$8-F245-E245))</f>
        <v>3316.9201367969</v>
      </c>
      <c r="H245" s="25" t="n">
        <f aca="false">IF(D245="","",D245*$F$30)</f>
        <v>3744.44551621173</v>
      </c>
    </row>
    <row r="246" customFormat="false" ht="15" hidden="false" customHeight="false" outlineLevel="0" collapsed="false">
      <c r="A246" s="2" t="n">
        <v>212</v>
      </c>
      <c r="B246" s="2" t="n">
        <v>8</v>
      </c>
      <c r="C246" s="22" t="n">
        <f aca="true">NORMSINV(MAX(RAND(),0.000000000001))</f>
        <v>0.755935856007929</v>
      </c>
      <c r="D246" s="24" t="n">
        <f aca="false">IF($B$11="","",$B$11*EXP($B$12*C246))</f>
        <v>1275.40430997833</v>
      </c>
      <c r="E246" s="20" t="n">
        <f aca="true">IF($B$10="","",$B$10*(1-$B$14+2*$B$14*RAND()))</f>
        <v>3.75480971225038</v>
      </c>
      <c r="F246" s="21" t="n">
        <f aca="false">INDEX($E$17:$E$28,B246)</f>
        <v>4.761</v>
      </c>
      <c r="G246" s="25" t="n">
        <f aca="false">IF(OR(D246="",E246="",F246=""),"",D246*($B$7-$B$8-F246-E246))</f>
        <v>5387.55049916446</v>
      </c>
      <c r="H246" s="25" t="n">
        <f aca="false">IF(D246="","",D246*$F$30)</f>
        <v>6376.00122644366</v>
      </c>
    </row>
    <row r="247" customFormat="false" ht="15" hidden="false" customHeight="false" outlineLevel="0" collapsed="false">
      <c r="A247" s="2" t="n">
        <v>213</v>
      </c>
      <c r="B247" s="2" t="n">
        <v>9</v>
      </c>
      <c r="C247" s="22" t="n">
        <f aca="true">NORMSINV(MAX(RAND(),0.000000000001))</f>
        <v>0.715951516109042</v>
      </c>
      <c r="D247" s="24" t="n">
        <f aca="false">IF($B$11="","",$B$11*EXP($B$12*C247))</f>
        <v>1254.09624561557</v>
      </c>
      <c r="E247" s="20" t="n">
        <f aca="true">IF($B$10="","",$B$10*(1-$B$14+2*$B$14*RAND()))</f>
        <v>3.79989196446766</v>
      </c>
      <c r="F247" s="21" t="n">
        <f aca="false">INDEX($E$17:$E$28,B247)</f>
        <v>4.761</v>
      </c>
      <c r="G247" s="25" t="n">
        <f aca="false">IF(OR(D247="",E247="",F247=""),"",D247*($B$7-$B$8-F247-E247))</f>
        <v>5241.00369738296</v>
      </c>
      <c r="H247" s="25" t="n">
        <f aca="false">IF(D247="","",D247*$F$30)</f>
        <v>6269.47795108135</v>
      </c>
    </row>
    <row r="248" customFormat="false" ht="15" hidden="false" customHeight="false" outlineLevel="0" collapsed="false">
      <c r="A248" s="2" t="n">
        <v>214</v>
      </c>
      <c r="B248" s="2" t="n">
        <v>10</v>
      </c>
      <c r="C248" s="22" t="n">
        <f aca="true">NORMSINV(MAX(RAND(),0.000000000001))</f>
        <v>-0.349507204167392</v>
      </c>
      <c r="D248" s="24" t="n">
        <f aca="false">IF($B$11="","",$B$11*EXP($B$12*C248))</f>
        <v>800.488621744529</v>
      </c>
      <c r="E248" s="20" t="n">
        <f aca="true">IF($B$10="","",$B$10*(1-$B$14+2*$B$14*RAND()))</f>
        <v>3.68523508914161</v>
      </c>
      <c r="F248" s="21" t="n">
        <f aca="false">INDEX($E$17:$E$28,B248)</f>
        <v>4.761</v>
      </c>
      <c r="G248" s="25" t="n">
        <f aca="false">IF(OR(D248="",E248="",F248=""),"",D248*($B$7-$B$8-F248-E248))</f>
        <v>3437.10995558805</v>
      </c>
      <c r="H248" s="25" t="n">
        <f aca="false">IF(D248="","",D248*$F$30)</f>
        <v>4001.80271782525</v>
      </c>
    </row>
    <row r="249" customFormat="false" ht="15" hidden="false" customHeight="false" outlineLevel="0" collapsed="false">
      <c r="A249" s="2" t="n">
        <v>215</v>
      </c>
      <c r="B249" s="2" t="n">
        <v>11</v>
      </c>
      <c r="C249" s="22" t="n">
        <f aca="true">NORMSINV(MAX(RAND(),0.000000000001))</f>
        <v>-1.32451290453176</v>
      </c>
      <c r="D249" s="24" t="n">
        <f aca="false">IF($B$11="","",$B$11*EXP($B$12*C249))</f>
        <v>530.801432351136</v>
      </c>
      <c r="E249" s="20" t="n">
        <f aca="true">IF($B$10="","",$B$10*(1-$B$14+2*$B$14*RAND()))</f>
        <v>3.6714594535771</v>
      </c>
      <c r="F249" s="21" t="n">
        <f aca="false">INDEX($E$17:$E$28,B249)</f>
        <v>4.761</v>
      </c>
      <c r="G249" s="25" t="n">
        <f aca="false">IF(OR(D249="",E249="",F249=""),"",D249*($B$7-$B$8-F249-E249))</f>
        <v>2286.44869195187</v>
      </c>
      <c r="H249" s="25" t="n">
        <f aca="false">IF(D249="","",D249*$F$30)</f>
        <v>2653.5825206098</v>
      </c>
    </row>
    <row r="250" customFormat="false" ht="15" hidden="false" customHeight="false" outlineLevel="0" collapsed="false">
      <c r="A250" s="2" t="n">
        <v>216</v>
      </c>
      <c r="B250" s="2" t="n">
        <v>12</v>
      </c>
      <c r="C250" s="22" t="n">
        <f aca="true">NORMSINV(MAX(RAND(),0.000000000001))</f>
        <v>-0.765862012855182</v>
      </c>
      <c r="D250" s="24" t="n">
        <f aca="false">IF($B$11="","",$B$11*EXP($B$12*C250))</f>
        <v>671.68167481416</v>
      </c>
      <c r="E250" s="20" t="n">
        <f aca="true">IF($B$10="","",$B$10*(1-$B$14+2*$B$14*RAND()))</f>
        <v>4.10577450049585</v>
      </c>
      <c r="F250" s="21" t="n">
        <f aca="false">INDEX($E$17:$E$28,B250)</f>
        <v>4.761</v>
      </c>
      <c r="G250" s="25" t="n">
        <f aca="false">IF(OR(D250="",E250="",F250=""),"",D250*($B$7-$B$8-F250-E250))</f>
        <v>2601.57459043986</v>
      </c>
      <c r="H250" s="25" t="n">
        <f aca="false">IF(D250="","",D250*$F$30)</f>
        <v>3357.87102873095</v>
      </c>
    </row>
    <row r="251" customFormat="false" ht="15" hidden="false" customHeight="false" outlineLevel="0" collapsed="false">
      <c r="A251" s="2" t="n">
        <v>217</v>
      </c>
      <c r="B251" s="2" t="n">
        <v>1</v>
      </c>
      <c r="C251" s="22" t="n">
        <f aca="true">NORMSINV(MAX(RAND(),0.000000000001))</f>
        <v>0.209347809986046</v>
      </c>
      <c r="D251" s="24" t="n">
        <f aca="false">IF($B$11="","",$B$11*EXP($B$12*C251))</f>
        <v>1013.03378776603</v>
      </c>
      <c r="E251" s="20" t="n">
        <f aca="true">IF($B$10="","",$B$10*(1-$B$14+2*$B$14*RAND()))</f>
        <v>3.67327796526797</v>
      </c>
      <c r="F251" s="21" t="n">
        <f aca="false">INDEX($E$17:$E$28,B251)</f>
        <v>4.92562580645161</v>
      </c>
      <c r="G251" s="25" t="n">
        <f aca="false">IF(OR(D251="",E251="",F251=""),"",D251*($B$7-$B$8-F251-E251))</f>
        <v>4195.07039763854</v>
      </c>
      <c r="H251" s="25" t="n">
        <f aca="false">IF(D251="","",D251*$F$30)</f>
        <v>5064.35851179995</v>
      </c>
    </row>
    <row r="252" customFormat="false" ht="15" hidden="false" customHeight="false" outlineLevel="0" collapsed="false">
      <c r="A252" s="2" t="n">
        <v>218</v>
      </c>
      <c r="B252" s="2" t="n">
        <v>2</v>
      </c>
      <c r="C252" s="22" t="n">
        <f aca="true">NORMSINV(MAX(RAND(),0.000000000001))</f>
        <v>0.180130101074859</v>
      </c>
      <c r="D252" s="24" t="n">
        <f aca="false">IF($B$11="","",$B$11*EXP($B$12*C252))</f>
        <v>1000.63843148613</v>
      </c>
      <c r="E252" s="20" t="n">
        <f aca="true">IF($B$10="","",$B$10*(1-$B$14+2*$B$14*RAND()))</f>
        <v>3.94161657049721</v>
      </c>
      <c r="F252" s="21" t="n">
        <f aca="false">INDEX($E$17:$E$28,B252)</f>
        <v>5.0612</v>
      </c>
      <c r="G252" s="25" t="n">
        <f aca="false">IF(OR(D252="",E252="",F252=""),"",D252*($B$7-$B$8-F252-E252))</f>
        <v>3739.56936507364</v>
      </c>
      <c r="H252" s="25" t="n">
        <f aca="false">IF(D252="","",D252*$F$30)</f>
        <v>5002.39164668548</v>
      </c>
    </row>
    <row r="253" customFormat="false" ht="15" hidden="false" customHeight="false" outlineLevel="0" collapsed="false">
      <c r="A253" s="2" t="n">
        <v>219</v>
      </c>
      <c r="B253" s="2" t="n">
        <v>3</v>
      </c>
      <c r="C253" s="22" t="n">
        <f aca="true">NORMSINV(MAX(RAND(),0.000000000001))</f>
        <v>-0.895785048745581</v>
      </c>
      <c r="D253" s="24" t="n">
        <f aca="false">IF($B$11="","",$B$11*EXP($B$12*C253))</f>
        <v>635.898762001236</v>
      </c>
      <c r="E253" s="20" t="n">
        <f aca="true">IF($B$10="","",$B$10*(1-$B$14+2*$B$14*RAND()))</f>
        <v>3.7937238211194</v>
      </c>
      <c r="F253" s="21" t="n">
        <f aca="false">INDEX($E$17:$E$28,B253)</f>
        <v>5.0612</v>
      </c>
      <c r="G253" s="25" t="n">
        <f aca="false">IF(OR(D253="",E253="",F253=""),"",D253*($B$7-$B$8-F253-E253))</f>
        <v>2470.51513243066</v>
      </c>
      <c r="H253" s="25" t="n">
        <f aca="false">IF(D253="","",D253*$F$30)</f>
        <v>3178.98509099658</v>
      </c>
    </row>
    <row r="254" customFormat="false" ht="15" hidden="false" customHeight="false" outlineLevel="0" collapsed="false">
      <c r="A254" s="2" t="n">
        <v>220</v>
      </c>
      <c r="B254" s="2" t="n">
        <v>4</v>
      </c>
      <c r="C254" s="22" t="n">
        <f aca="true">NORMSINV(MAX(RAND(),0.000000000001))</f>
        <v>-1.30360865240046</v>
      </c>
      <c r="D254" s="24" t="n">
        <f aca="false">IF($B$11="","",$B$11*EXP($B$12*C254))</f>
        <v>535.497565382243</v>
      </c>
      <c r="E254" s="20" t="n">
        <f aca="true">IF($B$10="","",$B$10*(1-$B$14+2*$B$14*RAND()))</f>
        <v>3.5777362813776</v>
      </c>
      <c r="F254" s="21" t="n">
        <f aca="false">INDEX($E$17:$E$28,B254)</f>
        <v>4.89657419354839</v>
      </c>
      <c r="G254" s="25" t="n">
        <f aca="false">IF(OR(D254="",E254="",F254=""),"",D254*($B$7-$B$8-F254-E254))</f>
        <v>2284.26635535367</v>
      </c>
      <c r="H254" s="25" t="n">
        <f aca="false">IF(D254="","",D254*$F$30)</f>
        <v>2677.05942885891</v>
      </c>
    </row>
    <row r="255" customFormat="false" ht="15" hidden="false" customHeight="false" outlineLevel="0" collapsed="false">
      <c r="A255" s="2" t="n">
        <v>221</v>
      </c>
      <c r="B255" s="2" t="n">
        <v>5</v>
      </c>
      <c r="C255" s="22" t="n">
        <f aca="true">NORMSINV(MAX(RAND(),0.000000000001))</f>
        <v>0.0281001215886059</v>
      </c>
      <c r="D255" s="24" t="n">
        <f aca="false">IF($B$11="","",$B$11*EXP($B$12*C255))</f>
        <v>938.547279232914</v>
      </c>
      <c r="E255" s="20" t="n">
        <f aca="true">IF($B$10="","",$B$10*(1-$B$14+2*$B$14*RAND()))</f>
        <v>3.92802465451291</v>
      </c>
      <c r="F255" s="21" t="n">
        <f aca="false">INDEX($E$17:$E$28,B255)</f>
        <v>4.761</v>
      </c>
      <c r="G255" s="25" t="n">
        <f aca="false">IF(OR(D255="",E255="",F255=""),"",D255*($B$7-$B$8-F255-E255))</f>
        <v>3802.03188874652</v>
      </c>
      <c r="H255" s="25" t="n">
        <f aca="false">IF(D255="","",D255*$F$30)</f>
        <v>4691.98555834118</v>
      </c>
    </row>
    <row r="256" customFormat="false" ht="15" hidden="false" customHeight="false" outlineLevel="0" collapsed="false">
      <c r="A256" s="2" t="n">
        <v>222</v>
      </c>
      <c r="B256" s="2" t="n">
        <v>6</v>
      </c>
      <c r="C256" s="22" t="n">
        <f aca="true">NORMSINV(MAX(RAND(),0.000000000001))</f>
        <v>-0.652715244258525</v>
      </c>
      <c r="D256" s="24" t="n">
        <f aca="false">IF($B$11="","",$B$11*EXP($B$12*C256))</f>
        <v>704.480561465935</v>
      </c>
      <c r="E256" s="20" t="n">
        <f aca="true">IF($B$10="","",$B$10*(1-$B$14+2*$B$14*RAND()))</f>
        <v>3.62759679548269</v>
      </c>
      <c r="F256" s="21" t="n">
        <f aca="false">INDEX($E$17:$E$28,B256)</f>
        <v>4.761</v>
      </c>
      <c r="G256" s="25" t="n">
        <f aca="false">IF(OR(D256="",E256="",F256=""),"",D256*($B$7-$B$8-F256-E256))</f>
        <v>3065.47897268302</v>
      </c>
      <c r="H256" s="25" t="n">
        <f aca="false">IF(D256="","",D256*$F$30)</f>
        <v>3521.8392228805</v>
      </c>
    </row>
    <row r="257" customFormat="false" ht="15" hidden="false" customHeight="false" outlineLevel="0" collapsed="false">
      <c r="A257" s="2" t="n">
        <v>223</v>
      </c>
      <c r="B257" s="2" t="n">
        <v>7</v>
      </c>
      <c r="C257" s="22" t="n">
        <f aca="true">NORMSINV(MAX(RAND(),0.000000000001))</f>
        <v>-0.272136621635093</v>
      </c>
      <c r="D257" s="24" t="n">
        <f aca="false">IF($B$11="","",$B$11*EXP($B$12*C257))</f>
        <v>827.015681272606</v>
      </c>
      <c r="E257" s="20" t="n">
        <f aca="true">IF($B$10="","",$B$10*(1-$B$14+2*$B$14*RAND()))</f>
        <v>3.42245734631024</v>
      </c>
      <c r="F257" s="21" t="n">
        <f aca="false">INDEX($E$17:$E$28,B257)</f>
        <v>4.761</v>
      </c>
      <c r="G257" s="25" t="n">
        <f aca="false">IF(OR(D257="",E257="",F257=""),"",D257*($B$7-$B$8-F257-E257))</f>
        <v>3768.33222698892</v>
      </c>
      <c r="H257" s="25" t="n">
        <f aca="false">IF(D257="","",D257*$F$30)</f>
        <v>4134.41679381801</v>
      </c>
    </row>
    <row r="258" customFormat="false" ht="15" hidden="false" customHeight="false" outlineLevel="0" collapsed="false">
      <c r="A258" s="2" t="n">
        <v>224</v>
      </c>
      <c r="B258" s="2" t="n">
        <v>8</v>
      </c>
      <c r="C258" s="22" t="n">
        <f aca="true">NORMSINV(MAX(RAND(),0.000000000001))</f>
        <v>1.7044770885304</v>
      </c>
      <c r="D258" s="24" t="n">
        <f aca="false">IF($B$11="","",$B$11*EXP($B$12*C258))</f>
        <v>1902.07676402342</v>
      </c>
      <c r="E258" s="20" t="n">
        <f aca="true">IF($B$10="","",$B$10*(1-$B$14+2*$B$14*RAND()))</f>
        <v>3.65758192494466</v>
      </c>
      <c r="F258" s="21" t="n">
        <f aca="false">INDEX($E$17:$E$28,B258)</f>
        <v>4.761</v>
      </c>
      <c r="G258" s="25" t="n">
        <f aca="false">IF(OR(D258="",E258="",F258=""),"",D258*($B$7-$B$8-F258-E258))</f>
        <v>8219.66890819361</v>
      </c>
      <c r="H258" s="25" t="n">
        <f aca="false">IF(D258="","",D258*$F$30)</f>
        <v>9508.8621587059</v>
      </c>
    </row>
    <row r="259" customFormat="false" ht="15" hidden="false" customHeight="false" outlineLevel="0" collapsed="false">
      <c r="A259" s="2" t="n">
        <v>225</v>
      </c>
      <c r="B259" s="2" t="n">
        <v>9</v>
      </c>
      <c r="C259" s="22" t="n">
        <f aca="true">NORMSINV(MAX(RAND(),0.000000000001))</f>
        <v>-0.959490177624009</v>
      </c>
      <c r="D259" s="24" t="n">
        <f aca="false">IF($B$11="","",$B$11*EXP($B$12*C259))</f>
        <v>619.056281497014</v>
      </c>
      <c r="E259" s="20" t="n">
        <f aca="true">IF($B$10="","",$B$10*(1-$B$14+2*$B$14*RAND()))</f>
        <v>4.04424544478143</v>
      </c>
      <c r="F259" s="21" t="n">
        <f aca="false">INDEX($E$17:$E$28,B259)</f>
        <v>4.761</v>
      </c>
      <c r="G259" s="25" t="n">
        <f aca="false">IF(OR(D259="",E259="",F259=""),"",D259*($B$7-$B$8-F259-E259))</f>
        <v>2435.83452355705</v>
      </c>
      <c r="H259" s="25" t="n">
        <f aca="false">IF(D259="","",D259*$F$30)</f>
        <v>3094.78616245987</v>
      </c>
    </row>
    <row r="260" customFormat="false" ht="15" hidden="false" customHeight="false" outlineLevel="0" collapsed="false">
      <c r="A260" s="2" t="n">
        <v>226</v>
      </c>
      <c r="B260" s="2" t="n">
        <v>10</v>
      </c>
      <c r="C260" s="22" t="n">
        <f aca="true">NORMSINV(MAX(RAND(),0.000000000001))</f>
        <v>-2.05104759029729</v>
      </c>
      <c r="D260" s="24" t="n">
        <f aca="false">IF($B$11="","",$B$11*EXP($B$12*C260))</f>
        <v>390.821501441992</v>
      </c>
      <c r="E260" s="20" t="n">
        <f aca="true">IF($B$10="","",$B$10*(1-$B$14+2*$B$14*RAND()))</f>
        <v>3.42905379944208</v>
      </c>
      <c r="F260" s="21" t="n">
        <f aca="false">INDEX($E$17:$E$28,B260)</f>
        <v>4.761</v>
      </c>
      <c r="G260" s="25" t="n">
        <f aca="false">IF(OR(D260="",E260="",F260=""),"",D260*($B$7-$B$8-F260-E260))</f>
        <v>1778.21680558233</v>
      </c>
      <c r="H260" s="25" t="n">
        <f aca="false">IF(D260="","",D260*$F$30)</f>
        <v>1953.79485000881</v>
      </c>
    </row>
    <row r="261" customFormat="false" ht="15" hidden="false" customHeight="false" outlineLevel="0" collapsed="false">
      <c r="A261" s="2" t="n">
        <v>227</v>
      </c>
      <c r="B261" s="2" t="n">
        <v>11</v>
      </c>
      <c r="C261" s="22" t="n">
        <f aca="true">NORMSINV(MAX(RAND(),0.000000000001))</f>
        <v>0.904190335808313</v>
      </c>
      <c r="D261" s="24" t="n">
        <f aca="false">IF($B$11="","",$B$11*EXP($B$12*C261))</f>
        <v>1357.61928670509</v>
      </c>
      <c r="E261" s="20" t="n">
        <f aca="true">IF($B$10="","",$B$10*(1-$B$14+2*$B$14*RAND()))</f>
        <v>3.75383568395722</v>
      </c>
      <c r="F261" s="21" t="n">
        <f aca="false">INDEX($E$17:$E$28,B261)</f>
        <v>4.761</v>
      </c>
      <c r="G261" s="25" t="n">
        <f aca="false">IF(OR(D261="",E261="",F261=""),"",D261*($B$7-$B$8-F261-E261))</f>
        <v>5736.1645649578</v>
      </c>
      <c r="H261" s="25" t="n">
        <f aca="false">IF(D261="","",D261*$F$30)</f>
        <v>6787.01033809609</v>
      </c>
    </row>
    <row r="262" customFormat="false" ht="15" hidden="false" customHeight="false" outlineLevel="0" collapsed="false">
      <c r="A262" s="2" t="n">
        <v>228</v>
      </c>
      <c r="B262" s="2" t="n">
        <v>12</v>
      </c>
      <c r="C262" s="22" t="n">
        <f aca="true">NORMSINV(MAX(RAND(),0.000000000001))</f>
        <v>-0.377390101139543</v>
      </c>
      <c r="D262" s="24" t="n">
        <f aca="false">IF($B$11="","",$B$11*EXP($B$12*C262))</f>
        <v>791.13878837282</v>
      </c>
      <c r="E262" s="20" t="n">
        <f aca="true">IF($B$10="","",$B$10*(1-$B$14+2*$B$14*RAND()))</f>
        <v>3.57276807605584</v>
      </c>
      <c r="F262" s="21" t="n">
        <f aca="false">INDEX($E$17:$E$28,B262)</f>
        <v>4.761</v>
      </c>
      <c r="G262" s="25" t="n">
        <f aca="false">IF(OR(D262="",E262="",F262=""),"",D262*($B$7-$B$8-F262-E262))</f>
        <v>3485.94098559883</v>
      </c>
      <c r="H262" s="25" t="n">
        <f aca="false">IF(D262="","",D262*$F$30)</f>
        <v>3955.0610308334</v>
      </c>
    </row>
    <row r="263" customFormat="false" ht="15" hidden="false" customHeight="false" outlineLevel="0" collapsed="false">
      <c r="A263" s="2" t="n">
        <v>229</v>
      </c>
      <c r="B263" s="2" t="n">
        <v>1</v>
      </c>
      <c r="C263" s="22" t="n">
        <f aca="true">NORMSINV(MAX(RAND(),0.000000000001))</f>
        <v>-1.950051137455</v>
      </c>
      <c r="D263" s="24" t="n">
        <f aca="false">IF($B$11="","",$B$11*EXP($B$12*C263))</f>
        <v>407.812461618025</v>
      </c>
      <c r="E263" s="20" t="n">
        <f aca="true">IF($B$10="","",$B$10*(1-$B$14+2*$B$14*RAND()))</f>
        <v>3.60299623151731</v>
      </c>
      <c r="F263" s="21" t="n">
        <f aca="false">INDEX($E$17:$E$28,B263)</f>
        <v>4.92562580645161</v>
      </c>
      <c r="G263" s="25" t="n">
        <f aca="false">IF(OR(D263="",E263="",F263=""),"",D263*($B$7-$B$8-F263-E263))</f>
        <v>1717.45241349979</v>
      </c>
      <c r="H263" s="25" t="n">
        <f aca="false">IF(D263="","",D263*$F$30)</f>
        <v>2038.73605812083</v>
      </c>
    </row>
    <row r="264" customFormat="false" ht="15" hidden="false" customHeight="false" outlineLevel="0" collapsed="false">
      <c r="A264" s="2" t="n">
        <v>230</v>
      </c>
      <c r="B264" s="2" t="n">
        <v>2</v>
      </c>
      <c r="C264" s="22" t="n">
        <f aca="true">NORMSINV(MAX(RAND(),0.000000000001))</f>
        <v>-0.635313896502364</v>
      </c>
      <c r="D264" s="24" t="n">
        <f aca="false">IF($B$11="","",$B$11*EXP($B$12*C264))</f>
        <v>709.66503460791</v>
      </c>
      <c r="E264" s="20" t="n">
        <f aca="true">IF($B$10="","",$B$10*(1-$B$14+2*$B$14*RAND()))</f>
        <v>3.51315592856213</v>
      </c>
      <c r="F264" s="21" t="n">
        <f aca="false">INDEX($E$17:$E$28,B264)</f>
        <v>5.0612</v>
      </c>
      <c r="G264" s="25" t="n">
        <f aca="false">IF(OR(D264="",E264="",F264=""),"",D264*($B$7-$B$8-F264-E264))</f>
        <v>2956.21194412119</v>
      </c>
      <c r="H264" s="25" t="n">
        <f aca="false">IF(D264="","",D264*$F$30)</f>
        <v>3547.75744101186</v>
      </c>
    </row>
    <row r="265" customFormat="false" ht="15" hidden="false" customHeight="false" outlineLevel="0" collapsed="false">
      <c r="A265" s="2" t="n">
        <v>231</v>
      </c>
      <c r="B265" s="2" t="n">
        <v>3</v>
      </c>
      <c r="C265" s="22" t="n">
        <f aca="true">NORMSINV(MAX(RAND(),0.000000000001))</f>
        <v>-0.84260688555026</v>
      </c>
      <c r="D265" s="24" t="n">
        <f aca="false">IF($B$11="","",$B$11*EXP($B$12*C265))</f>
        <v>650.308486495322</v>
      </c>
      <c r="E265" s="20" t="n">
        <f aca="true">IF($B$10="","",$B$10*(1-$B$14+2*$B$14*RAND()))</f>
        <v>3.62157602649468</v>
      </c>
      <c r="F265" s="21" t="n">
        <f aca="false">INDEX($E$17:$E$28,B265)</f>
        <v>5.0612</v>
      </c>
      <c r="G265" s="25" t="n">
        <f aca="false">IF(OR(D265="",E265="",F265=""),"",D265*($B$7-$B$8-F265-E265))</f>
        <v>2638.44718158278</v>
      </c>
      <c r="H265" s="25" t="n">
        <f aca="false">IF(D265="","",D265*$F$30)</f>
        <v>3251.02218568741</v>
      </c>
    </row>
    <row r="266" customFormat="false" ht="15" hidden="false" customHeight="false" outlineLevel="0" collapsed="false">
      <c r="A266" s="2" t="n">
        <v>232</v>
      </c>
      <c r="B266" s="2" t="n">
        <v>4</v>
      </c>
      <c r="C266" s="22" t="n">
        <f aca="true">NORMSINV(MAX(RAND(),0.000000000001))</f>
        <v>-1.50758377209309</v>
      </c>
      <c r="D266" s="24" t="n">
        <f aca="false">IF($B$11="","",$B$11*EXP($B$12*C266))</f>
        <v>491.394933376883</v>
      </c>
      <c r="E266" s="20" t="n">
        <f aca="true">IF($B$10="","",$B$10*(1-$B$14+2*$B$14*RAND()))</f>
        <v>3.4348866775123</v>
      </c>
      <c r="F266" s="21" t="n">
        <f aca="false">INDEX($E$17:$E$28,B266)</f>
        <v>4.89657419354839</v>
      </c>
      <c r="G266" s="25" t="n">
        <f aca="false">IF(OR(D266="",E266="",F266=""),"",D266*($B$7-$B$8-F266-E266))</f>
        <v>2166.33379155451</v>
      </c>
      <c r="H266" s="25" t="n">
        <f aca="false">IF(D266="","",D266*$F$30)</f>
        <v>2456.58155093771</v>
      </c>
    </row>
    <row r="267" customFormat="false" ht="15" hidden="false" customHeight="false" outlineLevel="0" collapsed="false">
      <c r="A267" s="2" t="n">
        <v>233</v>
      </c>
      <c r="B267" s="2" t="n">
        <v>5</v>
      </c>
      <c r="C267" s="22" t="n">
        <f aca="true">NORMSINV(MAX(RAND(),0.000000000001))</f>
        <v>0.693020026435957</v>
      </c>
      <c r="D267" s="24" t="n">
        <f aca="false">IF($B$11="","",$B$11*EXP($B$12*C267))</f>
        <v>1242.03683208723</v>
      </c>
      <c r="E267" s="20" t="n">
        <f aca="true">IF($B$10="","",$B$10*(1-$B$14+2*$B$14*RAND()))</f>
        <v>3.40176850636513</v>
      </c>
      <c r="F267" s="21" t="n">
        <f aca="false">INDEX($E$17:$E$28,B267)</f>
        <v>4.761</v>
      </c>
      <c r="G267" s="25" t="n">
        <f aca="false">IF(OR(D267="",E267="",F267=""),"",D267*($B$7-$B$8-F267-E267))</f>
        <v>5685.09010408415</v>
      </c>
      <c r="H267" s="25" t="n">
        <f aca="false">IF(D267="","",D267*$F$30)</f>
        <v>6209.19053097048</v>
      </c>
    </row>
    <row r="268" customFormat="false" ht="15" hidden="false" customHeight="false" outlineLevel="0" collapsed="false">
      <c r="A268" s="2" t="n">
        <v>234</v>
      </c>
      <c r="B268" s="2" t="n">
        <v>6</v>
      </c>
      <c r="C268" s="22" t="n">
        <f aca="true">NORMSINV(MAX(RAND(),0.000000000001))</f>
        <v>-1.36680714512567</v>
      </c>
      <c r="D268" s="24" t="n">
        <f aca="false">IF($B$11="","",$B$11*EXP($B$12*C268))</f>
        <v>521.425623063192</v>
      </c>
      <c r="E268" s="20" t="n">
        <f aca="true">IF($B$10="","",$B$10*(1-$B$14+2*$B$14*RAND()))</f>
        <v>3.41339493835454</v>
      </c>
      <c r="F268" s="21" t="n">
        <f aca="false">INDEX($E$17:$E$28,B268)</f>
        <v>4.761</v>
      </c>
      <c r="G268" s="25" t="n">
        <f aca="false">IF(OR(D268="",E268="",F268=""),"",D268*($B$7-$B$8-F268-E268))</f>
        <v>2380.62346392895</v>
      </c>
      <c r="H268" s="25" t="n">
        <f aca="false">IF(D268="","",D268*$F$30)</f>
        <v>2606.71097481751</v>
      </c>
    </row>
    <row r="269" customFormat="false" ht="15" hidden="false" customHeight="false" outlineLevel="0" collapsed="false">
      <c r="A269" s="2" t="n">
        <v>235</v>
      </c>
      <c r="B269" s="2" t="n">
        <v>7</v>
      </c>
      <c r="C269" s="22" t="n">
        <f aca="true">NORMSINV(MAX(RAND(),0.000000000001))</f>
        <v>-0.41479544105805</v>
      </c>
      <c r="D269" s="24" t="n">
        <f aca="false">IF($B$11="","",$B$11*EXP($B$12*C269))</f>
        <v>778.767133221748</v>
      </c>
      <c r="E269" s="20" t="n">
        <f aca="true">IF($B$10="","",$B$10*(1-$B$14+2*$B$14*RAND()))</f>
        <v>3.64498849041517</v>
      </c>
      <c r="F269" s="21" t="n">
        <f aca="false">INDEX($E$17:$E$28,B269)</f>
        <v>4.761</v>
      </c>
      <c r="G269" s="25" t="n">
        <f aca="false">IF(OR(D269="",E269="",F269=""),"",D269*($B$7-$B$8-F269-E269))</f>
        <v>3375.18571866944</v>
      </c>
      <c r="H269" s="25" t="n">
        <f aca="false">IF(D269="","",D269*$F$30)</f>
        <v>3893.21265240216</v>
      </c>
    </row>
    <row r="270" customFormat="false" ht="15" hidden="false" customHeight="false" outlineLevel="0" collapsed="false">
      <c r="A270" s="2" t="n">
        <v>236</v>
      </c>
      <c r="B270" s="2" t="n">
        <v>8</v>
      </c>
      <c r="C270" s="22" t="n">
        <f aca="true">NORMSINV(MAX(RAND(),0.000000000001))</f>
        <v>0.26659016987677</v>
      </c>
      <c r="D270" s="24" t="n">
        <f aca="false">IF($B$11="","",$B$11*EXP($B$12*C270))</f>
        <v>1037.76521247441</v>
      </c>
      <c r="E270" s="20" t="n">
        <f aca="true">IF($B$10="","",$B$10*(1-$B$14+2*$B$14*RAND()))</f>
        <v>3.84190880155741</v>
      </c>
      <c r="F270" s="21" t="n">
        <f aca="false">INDEX($E$17:$E$28,B270)</f>
        <v>4.761</v>
      </c>
      <c r="G270" s="25" t="n">
        <f aca="false">IF(OR(D270="",E270="",F270=""),"",D270*($B$7-$B$8-F270-E270))</f>
        <v>4293.32932657778</v>
      </c>
      <c r="H270" s="25" t="n">
        <f aca="false">IF(D270="","",D270*$F$30)</f>
        <v>5187.99585020206</v>
      </c>
    </row>
    <row r="271" customFormat="false" ht="15" hidden="false" customHeight="false" outlineLevel="0" collapsed="false">
      <c r="A271" s="2" t="n">
        <v>237</v>
      </c>
      <c r="B271" s="2" t="n">
        <v>9</v>
      </c>
      <c r="C271" s="22" t="n">
        <f aca="true">NORMSINV(MAX(RAND(),0.000000000001))</f>
        <v>1.67452325436194</v>
      </c>
      <c r="D271" s="24" t="n">
        <f aca="false">IF($B$11="","",$B$11*EXP($B$12*C271))</f>
        <v>1878.22051428714</v>
      </c>
      <c r="E271" s="20" t="n">
        <f aca="true">IF($B$10="","",$B$10*(1-$B$14+2*$B$14*RAND()))</f>
        <v>3.41044840020792</v>
      </c>
      <c r="F271" s="21" t="n">
        <f aca="false">INDEX($E$17:$E$28,B271)</f>
        <v>4.761</v>
      </c>
      <c r="G271" s="25" t="n">
        <f aca="false">IF(OR(D271="",E271="",F271=""),"",D271*($B$7-$B$8-F271-E271))</f>
        <v>8580.7473353088</v>
      </c>
      <c r="H271" s="25" t="n">
        <f aca="false">IF(D271="","",D271*$F$30)</f>
        <v>9389.59999502426</v>
      </c>
    </row>
    <row r="272" customFormat="false" ht="15" hidden="false" customHeight="false" outlineLevel="0" collapsed="false">
      <c r="A272" s="2" t="n">
        <v>238</v>
      </c>
      <c r="B272" s="2" t="n">
        <v>10</v>
      </c>
      <c r="C272" s="22" t="n">
        <f aca="true">NORMSINV(MAX(RAND(),0.000000000001))</f>
        <v>-0.876345812848755</v>
      </c>
      <c r="D272" s="24" t="n">
        <f aca="false">IF($B$11="","",$B$11*EXP($B$12*C272))</f>
        <v>641.128821178189</v>
      </c>
      <c r="E272" s="20" t="n">
        <f aca="true">IF($B$10="","",$B$10*(1-$B$14+2*$B$14*RAND()))</f>
        <v>3.89219338430324</v>
      </c>
      <c r="F272" s="21" t="n">
        <f aca="false">INDEX($E$17:$E$28,B272)</f>
        <v>4.761</v>
      </c>
      <c r="G272" s="25" t="n">
        <f aca="false">IF(OR(D272="",E272="",F272=""),"",D272*($B$7-$B$8-F272-E272))</f>
        <v>2620.16950790489</v>
      </c>
      <c r="H272" s="25" t="n">
        <f aca="false">IF(D272="","",D272*$F$30)</f>
        <v>3205.131202834</v>
      </c>
    </row>
    <row r="273" customFormat="false" ht="15" hidden="false" customHeight="false" outlineLevel="0" collapsed="false">
      <c r="A273" s="2" t="n">
        <v>239</v>
      </c>
      <c r="B273" s="2" t="n">
        <v>11</v>
      </c>
      <c r="C273" s="22" t="n">
        <f aca="true">NORMSINV(MAX(RAND(),0.000000000001))</f>
        <v>1.08823660089913</v>
      </c>
      <c r="D273" s="24" t="n">
        <f aca="false">IF($B$11="","",$B$11*EXP($B$12*C273))</f>
        <v>1467.09388081276</v>
      </c>
      <c r="E273" s="20" t="n">
        <f aca="true">IF($B$10="","",$B$10*(1-$B$14+2*$B$14*RAND()))</f>
        <v>4.12030826969293</v>
      </c>
      <c r="F273" s="21" t="n">
        <f aca="false">INDEX($E$17:$E$28,B273)</f>
        <v>4.761</v>
      </c>
      <c r="G273" s="25" t="n">
        <f aca="false">IF(OR(D273="",E273="",F273=""),"",D273*($B$7-$B$8-F273-E273))</f>
        <v>5661.06302547629</v>
      </c>
      <c r="H273" s="25" t="n">
        <f aca="false">IF(D273="","",D273*$F$30)</f>
        <v>7334.29572895913</v>
      </c>
    </row>
    <row r="274" customFormat="false" ht="15" hidden="false" customHeight="false" outlineLevel="0" collapsed="false">
      <c r="A274" s="2" t="n">
        <v>240</v>
      </c>
      <c r="B274" s="2" t="n">
        <v>12</v>
      </c>
      <c r="C274" s="22" t="n">
        <f aca="true">NORMSINV(MAX(RAND(),0.000000000001))</f>
        <v>-0.513310619881249</v>
      </c>
      <c r="D274" s="24" t="n">
        <f aca="false">IF($B$11="","",$B$11*EXP($B$12*C274))</f>
        <v>747.101548249435</v>
      </c>
      <c r="E274" s="20" t="n">
        <f aca="true">IF($B$10="","",$B$10*(1-$B$14+2*$B$14*RAND()))</f>
        <v>3.42647488072197</v>
      </c>
      <c r="F274" s="21" t="n">
        <f aca="false">INDEX($E$17:$E$28,B274)</f>
        <v>4.761</v>
      </c>
      <c r="G274" s="25" t="n">
        <f aca="false">IF(OR(D274="",E274="",F274=""),"",D274*($B$7-$B$8-F274-E274))</f>
        <v>3401.19856505706</v>
      </c>
      <c r="H274" s="25" t="n">
        <f aca="false">IF(D274="","",D274*$F$30)</f>
        <v>3734.91006000858</v>
      </c>
    </row>
    <row r="275" customFormat="false" ht="15" hidden="false" customHeight="false" outlineLevel="0" collapsed="false">
      <c r="A275" s="2" t="n">
        <v>241</v>
      </c>
      <c r="B275" s="2" t="n">
        <v>1</v>
      </c>
      <c r="C275" s="22" t="n">
        <f aca="true">NORMSINV(MAX(RAND(),0.000000000001))</f>
        <v>1.1936741427279</v>
      </c>
      <c r="D275" s="24" t="n">
        <f aca="false">IF($B$11="","",$B$11*EXP($B$12*C275))</f>
        <v>1533.74321701732</v>
      </c>
      <c r="E275" s="20" t="n">
        <f aca="true">IF($B$10="","",$B$10*(1-$B$14+2*$B$14*RAND()))</f>
        <v>3.39843247188377</v>
      </c>
      <c r="F275" s="21" t="n">
        <f aca="false">INDEX($E$17:$E$28,B275)</f>
        <v>4.92562580645161</v>
      </c>
      <c r="G275" s="25" t="n">
        <f aca="false">IF(OR(D275="",E275="",F275=""),"",D275*($B$7-$B$8-F275-E275))</f>
        <v>6772.92066234688</v>
      </c>
      <c r="H275" s="25" t="n">
        <f aca="false">IF(D275="","",D275*$F$30)</f>
        <v>7667.48909051298</v>
      </c>
    </row>
    <row r="276" customFormat="false" ht="15" hidden="false" customHeight="false" outlineLevel="0" collapsed="false">
      <c r="A276" s="2" t="n">
        <v>242</v>
      </c>
      <c r="B276" s="2" t="n">
        <v>2</v>
      </c>
      <c r="C276" s="22" t="n">
        <f aca="true">NORMSINV(MAX(RAND(),0.000000000001))</f>
        <v>0.306344482122696</v>
      </c>
      <c r="D276" s="24" t="n">
        <f aca="false">IF($B$11="","",$B$11*EXP($B$12*C276))</f>
        <v>1055.29535505237</v>
      </c>
      <c r="E276" s="20" t="n">
        <f aca="true">IF($B$10="","",$B$10*(1-$B$14+2*$B$14*RAND()))</f>
        <v>3.69722826512463</v>
      </c>
      <c r="F276" s="21" t="n">
        <f aca="false">INDEX($E$17:$E$28,B276)</f>
        <v>5.0612</v>
      </c>
      <c r="G276" s="25" t="n">
        <f aca="false">IF(OR(D276="",E276="",F276=""),"",D276*($B$7-$B$8-F276-E276))</f>
        <v>4201.7341576218</v>
      </c>
      <c r="H276" s="25" t="n">
        <f aca="false">IF(D276="","",D276*$F$30)</f>
        <v>5275.63253897782</v>
      </c>
    </row>
    <row r="277" customFormat="false" ht="15" hidden="false" customHeight="false" outlineLevel="0" collapsed="false">
      <c r="A277" s="2" t="n">
        <v>243</v>
      </c>
      <c r="B277" s="2" t="n">
        <v>3</v>
      </c>
      <c r="C277" s="22" t="n">
        <f aca="true">NORMSINV(MAX(RAND(),0.000000000001))</f>
        <v>2.35371905740087</v>
      </c>
      <c r="D277" s="24" t="n">
        <f aca="false">IF($B$11="","",$B$11*EXP($B$12*C277))</f>
        <v>2500.56037819238</v>
      </c>
      <c r="E277" s="20" t="n">
        <f aca="true">IF($B$10="","",$B$10*(1-$B$14+2*$B$14*RAND()))</f>
        <v>3.74151836843503</v>
      </c>
      <c r="F277" s="21" t="n">
        <f aca="false">INDEX($E$17:$E$28,B277)</f>
        <v>5.0612</v>
      </c>
      <c r="G277" s="25" t="n">
        <f aca="false">IF(OR(D277="",E277="",F277=""),"",D277*($B$7-$B$8-F277-E277))</f>
        <v>9845.41044567603</v>
      </c>
      <c r="H277" s="25" t="n">
        <f aca="false">IF(D277="","",D277*$F$30)</f>
        <v>12500.8014426594</v>
      </c>
    </row>
    <row r="278" customFormat="false" ht="15" hidden="false" customHeight="false" outlineLevel="0" collapsed="false">
      <c r="A278" s="2" t="n">
        <v>244</v>
      </c>
      <c r="B278" s="2" t="n">
        <v>4</v>
      </c>
      <c r="C278" s="22" t="n">
        <f aca="true">NORMSINV(MAX(RAND(),0.000000000001))</f>
        <v>0.614490514781612</v>
      </c>
      <c r="D278" s="24" t="n">
        <f aca="false">IF($B$11="","",$B$11*EXP($B$12*C278))</f>
        <v>1201.61077241981</v>
      </c>
      <c r="E278" s="20" t="n">
        <f aca="true">IF($B$10="","",$B$10*(1-$B$14+2*$B$14*RAND()))</f>
        <v>3.66583677718422</v>
      </c>
      <c r="F278" s="21" t="n">
        <f aca="false">INDEX($E$17:$E$28,B278)</f>
        <v>4.89657419354839</v>
      </c>
      <c r="G278" s="25" t="n">
        <f aca="false">IF(OR(D278="",E278="",F278=""),"",D278*($B$7-$B$8-F278-E278))</f>
        <v>5019.83598031053</v>
      </c>
      <c r="H278" s="25" t="n">
        <f aca="false">IF(D278="","",D278*$F$30)</f>
        <v>6007.09257348113</v>
      </c>
    </row>
    <row r="279" customFormat="false" ht="15" hidden="false" customHeight="false" outlineLevel="0" collapsed="false">
      <c r="A279" s="2" t="n">
        <v>245</v>
      </c>
      <c r="B279" s="2" t="n">
        <v>5</v>
      </c>
      <c r="C279" s="22" t="n">
        <f aca="true">NORMSINV(MAX(RAND(),0.000000000001))</f>
        <v>0.231094511840497</v>
      </c>
      <c r="D279" s="24" t="n">
        <f aca="false">IF($B$11="","",$B$11*EXP($B$12*C279))</f>
        <v>1022.35920344111</v>
      </c>
      <c r="E279" s="20" t="n">
        <f aca="true">IF($B$10="","",$B$10*(1-$B$14+2*$B$14*RAND()))</f>
        <v>4.00249304409955</v>
      </c>
      <c r="F279" s="21" t="n">
        <f aca="false">INDEX($E$17:$E$28,B279)</f>
        <v>4.761</v>
      </c>
      <c r="G279" s="25" t="n">
        <f aca="false">IF(OR(D279="",E279="",F279=""),"",D279*($B$7-$B$8-F279-E279))</f>
        <v>4065.41848391241</v>
      </c>
      <c r="H279" s="25" t="n">
        <f aca="false">IF(D279="","",D279*$F$30)</f>
        <v>5110.97812984278</v>
      </c>
    </row>
    <row r="280" customFormat="false" ht="15" hidden="false" customHeight="false" outlineLevel="0" collapsed="false">
      <c r="A280" s="2" t="n">
        <v>246</v>
      </c>
      <c r="B280" s="2" t="n">
        <v>6</v>
      </c>
      <c r="C280" s="22" t="n">
        <f aca="true">NORMSINV(MAX(RAND(),0.000000000001))</f>
        <v>-1.78010588669052</v>
      </c>
      <c r="D280" s="24" t="n">
        <f aca="false">IF($B$11="","",$B$11*EXP($B$12*C280))</f>
        <v>438.08658688455</v>
      </c>
      <c r="E280" s="20" t="n">
        <f aca="true">IF($B$10="","",$B$10*(1-$B$14+2*$B$14*RAND()))</f>
        <v>3.63464467836119</v>
      </c>
      <c r="F280" s="21" t="n">
        <f aca="false">INDEX($E$17:$E$28,B280)</f>
        <v>4.761</v>
      </c>
      <c r="G280" s="25" t="n">
        <f aca="false">IF(OR(D280="",E280="",F280=""),"",D280*($B$7-$B$8-F280-E280))</f>
        <v>1903.20379507047</v>
      </c>
      <c r="H280" s="25" t="n">
        <f aca="false">IF(D280="","",D280*$F$30)</f>
        <v>2190.08246515324</v>
      </c>
    </row>
    <row r="281" customFormat="false" ht="15" hidden="false" customHeight="false" outlineLevel="0" collapsed="false">
      <c r="A281" s="2" t="n">
        <v>247</v>
      </c>
      <c r="B281" s="2" t="n">
        <v>7</v>
      </c>
      <c r="C281" s="22" t="n">
        <f aca="true">NORMSINV(MAX(RAND(),0.000000000001))</f>
        <v>0.0772823232143819</v>
      </c>
      <c r="D281" s="24" t="n">
        <f aca="false">IF($B$11="","",$B$11*EXP($B$12*C281))</f>
        <v>958.200401131581</v>
      </c>
      <c r="E281" s="20" t="n">
        <f aca="true">IF($B$10="","",$B$10*(1-$B$14+2*$B$14*RAND()))</f>
        <v>3.84114882009575</v>
      </c>
      <c r="F281" s="21" t="n">
        <f aca="false">INDEX($E$17:$E$28,B281)</f>
        <v>4.761</v>
      </c>
      <c r="G281" s="25" t="n">
        <f aca="false">IF(OR(D281="",E281="",F281=""),"",D281*($B$7-$B$8-F281-E281))</f>
        <v>3964.89066040704</v>
      </c>
      <c r="H281" s="25" t="n">
        <f aca="false">IF(D281="","",D281*$F$30)</f>
        <v>4790.235445337</v>
      </c>
    </row>
    <row r="282" customFormat="false" ht="15" hidden="false" customHeight="false" outlineLevel="0" collapsed="false">
      <c r="A282" s="2" t="n">
        <v>248</v>
      </c>
      <c r="B282" s="2" t="n">
        <v>8</v>
      </c>
      <c r="C282" s="22" t="n">
        <f aca="true">NORMSINV(MAX(RAND(),0.000000000001))</f>
        <v>-0.913339434257939</v>
      </c>
      <c r="D282" s="24" t="n">
        <f aca="false">IF($B$11="","",$B$11*EXP($B$12*C282))</f>
        <v>631.212484949637</v>
      </c>
      <c r="E282" s="20" t="n">
        <f aca="true">IF($B$10="","",$B$10*(1-$B$14+2*$B$14*RAND()))</f>
        <v>3.45699257019542</v>
      </c>
      <c r="F282" s="21" t="n">
        <f aca="false">INDEX($E$17:$E$28,B282)</f>
        <v>4.761</v>
      </c>
      <c r="G282" s="25" t="n">
        <f aca="false">IF(OR(D282="",E282="",F282=""),"",D282*($B$7-$B$8-F282-E282))</f>
        <v>2854.34754672767</v>
      </c>
      <c r="H282" s="25" t="n">
        <f aca="false">IF(D282="","",D282*$F$30)</f>
        <v>3155.55745476022</v>
      </c>
    </row>
    <row r="283" customFormat="false" ht="15" hidden="false" customHeight="false" outlineLevel="0" collapsed="false">
      <c r="A283" s="2" t="n">
        <v>249</v>
      </c>
      <c r="B283" s="2" t="n">
        <v>9</v>
      </c>
      <c r="C283" s="22" t="n">
        <f aca="true">NORMSINV(MAX(RAND(),0.000000000001))</f>
        <v>-0.0854926466668359</v>
      </c>
      <c r="D283" s="24" t="n">
        <f aca="false">IF($B$11="","",$B$11*EXP($B$12*C283))</f>
        <v>894.682667705482</v>
      </c>
      <c r="E283" s="20" t="n">
        <f aca="true">IF($B$10="","",$B$10*(1-$B$14+2*$B$14*RAND()))</f>
        <v>3.75651461019395</v>
      </c>
      <c r="F283" s="21" t="n">
        <f aca="false">INDEX($E$17:$E$28,B283)</f>
        <v>4.761</v>
      </c>
      <c r="G283" s="25" t="n">
        <f aca="false">IF(OR(D283="",E283="",F283=""),"",D283*($B$7-$B$8-F283-E283))</f>
        <v>3777.78449289909</v>
      </c>
      <c r="H283" s="25" t="n">
        <f aca="false">IF(D283="","",D283*$F$30)</f>
        <v>4472.69759239324</v>
      </c>
    </row>
    <row r="284" customFormat="false" ht="15" hidden="false" customHeight="false" outlineLevel="0" collapsed="false">
      <c r="A284" s="2" t="n">
        <v>250</v>
      </c>
      <c r="B284" s="2" t="n">
        <v>10</v>
      </c>
      <c r="C284" s="22" t="n">
        <f aca="true">NORMSINV(MAX(RAND(),0.000000000001))</f>
        <v>-0.515471028476294</v>
      </c>
      <c r="D284" s="24" t="n">
        <f aca="false">IF($B$11="","",$B$11*EXP($B$12*C284))</f>
        <v>746.421754084449</v>
      </c>
      <c r="E284" s="20" t="n">
        <f aca="true">IF($B$10="","",$B$10*(1-$B$14+2*$B$14*RAND()))</f>
        <v>3.93965781027746</v>
      </c>
      <c r="F284" s="21" t="n">
        <f aca="false">INDEX($E$17:$E$28,B284)</f>
        <v>4.761</v>
      </c>
      <c r="G284" s="25" t="n">
        <f aca="false">IF(OR(D284="",E284="",F284=""),"",D284*($B$7-$B$8-F284-E284))</f>
        <v>3015.05288260002</v>
      </c>
      <c r="H284" s="25" t="n">
        <f aca="false">IF(D284="","",D284*$F$30)</f>
        <v>3731.51163301898</v>
      </c>
    </row>
    <row r="285" customFormat="false" ht="15" hidden="false" customHeight="false" outlineLevel="0" collapsed="false">
      <c r="A285" s="2" t="n">
        <v>251</v>
      </c>
      <c r="B285" s="2" t="n">
        <v>11</v>
      </c>
      <c r="C285" s="22" t="n">
        <f aca="true">NORMSINV(MAX(RAND(),0.000000000001))</f>
        <v>-0.229687868362261</v>
      </c>
      <c r="D285" s="24" t="n">
        <f aca="false">IF($B$11="","",$B$11*EXP($B$12*C285))</f>
        <v>841.941151697317</v>
      </c>
      <c r="E285" s="20" t="n">
        <f aca="true">IF($B$10="","",$B$10*(1-$B$14+2*$B$14*RAND()))</f>
        <v>3.79336912315262</v>
      </c>
      <c r="F285" s="21" t="n">
        <f aca="false">INDEX($E$17:$E$28,B285)</f>
        <v>4.761</v>
      </c>
      <c r="G285" s="25" t="n">
        <f aca="false">IF(OR(D285="",E285="",F285=""),"",D285*($B$7-$B$8-F285-E285))</f>
        <v>3524.05488103274</v>
      </c>
      <c r="H285" s="25" t="n">
        <f aca="false">IF(D285="","",D285*$F$30)</f>
        <v>4209.03220556523</v>
      </c>
    </row>
    <row r="286" customFormat="false" ht="15" hidden="false" customHeight="false" outlineLevel="0" collapsed="false">
      <c r="A286" s="2" t="n">
        <v>252</v>
      </c>
      <c r="B286" s="2" t="n">
        <v>12</v>
      </c>
      <c r="C286" s="22" t="n">
        <f aca="true">NORMSINV(MAX(RAND(),0.000000000001))</f>
        <v>-0.503035971039547</v>
      </c>
      <c r="D286" s="24" t="n">
        <f aca="false">IF($B$11="","",$B$11*EXP($B$12*C286))</f>
        <v>750.343052809872</v>
      </c>
      <c r="E286" s="20" t="n">
        <f aca="true">IF($B$10="","",$B$10*(1-$B$14+2*$B$14*RAND()))</f>
        <v>3.61784689004707</v>
      </c>
      <c r="F286" s="21" t="n">
        <f aca="false">INDEX($E$17:$E$28,B286)</f>
        <v>4.761</v>
      </c>
      <c r="G286" s="25" t="n">
        <f aca="false">IF(OR(D286="",E286="",F286=""),"",D286*($B$7-$B$8-F286-E286))</f>
        <v>3272.36093829335</v>
      </c>
      <c r="H286" s="25" t="n">
        <f aca="false">IF(D286="","",D286*$F$30)</f>
        <v>3751.11498960711</v>
      </c>
    </row>
    <row r="287" customFormat="false" ht="15" hidden="false" customHeight="false" outlineLevel="0" collapsed="false">
      <c r="A287" s="2" t="n">
        <v>253</v>
      </c>
      <c r="B287" s="2" t="n">
        <v>1</v>
      </c>
      <c r="C287" s="22" t="n">
        <f aca="true">NORMSINV(MAX(RAND(),0.000000000001))</f>
        <v>0.690396726765268</v>
      </c>
      <c r="D287" s="24" t="n">
        <f aca="false">IF($B$11="","",$B$11*EXP($B$12*C287))</f>
        <v>1240.66468100487</v>
      </c>
      <c r="E287" s="20" t="n">
        <f aca="true">IF($B$10="","",$B$10*(1-$B$14+2*$B$14*RAND()))</f>
        <v>3.7904577743864</v>
      </c>
      <c r="F287" s="21" t="n">
        <f aca="false">INDEX($E$17:$E$28,B287)</f>
        <v>4.92562580645161</v>
      </c>
      <c r="G287" s="25" t="n">
        <f aca="false">IF(OR(D287="",E287="",F287=""),"",D287*($B$7-$B$8-F287-E287))</f>
        <v>4992.33098056984</v>
      </c>
      <c r="H287" s="25" t="n">
        <f aca="false">IF(D287="","",D287*$F$30)</f>
        <v>6202.33087327952</v>
      </c>
    </row>
    <row r="288" customFormat="false" ht="15" hidden="false" customHeight="false" outlineLevel="0" collapsed="false">
      <c r="A288" s="2" t="n">
        <v>254</v>
      </c>
      <c r="B288" s="2" t="n">
        <v>2</v>
      </c>
      <c r="C288" s="22" t="n">
        <f aca="true">NORMSINV(MAX(RAND(),0.000000000001))</f>
        <v>-1.29166150881329</v>
      </c>
      <c r="D288" s="24" t="n">
        <f aca="false">IF($B$11="","",$B$11*EXP($B$12*C288))</f>
        <v>538.200121662271</v>
      </c>
      <c r="E288" s="20" t="n">
        <f aca="true">IF($B$10="","",$B$10*(1-$B$14+2*$B$14*RAND()))</f>
        <v>3.42317408167946</v>
      </c>
      <c r="F288" s="21" t="n">
        <f aca="false">INDEX($E$17:$E$28,B288)</f>
        <v>5.0612</v>
      </c>
      <c r="G288" s="25" t="n">
        <f aca="false">IF(OR(D288="",E288="",F288=""),"",D288*($B$7-$B$8-F288-E288))</f>
        <v>2290.37838698923</v>
      </c>
      <c r="H288" s="25" t="n">
        <f aca="false">IF(D288="","",D288*$F$30)</f>
        <v>2690.57004821403</v>
      </c>
    </row>
    <row r="289" customFormat="false" ht="15" hidden="false" customHeight="false" outlineLevel="0" collapsed="false">
      <c r="A289" s="2" t="n">
        <v>255</v>
      </c>
      <c r="B289" s="2" t="n">
        <v>3</v>
      </c>
      <c r="C289" s="22" t="n">
        <f aca="true">NORMSINV(MAX(RAND(),0.000000000001))</f>
        <v>0.432526214364414</v>
      </c>
      <c r="D289" s="24" t="n">
        <f aca="false">IF($B$11="","",$B$11*EXP($B$12*C289))</f>
        <v>1112.92244120264</v>
      </c>
      <c r="E289" s="20" t="n">
        <f aca="true">IF($B$10="","",$B$10*(1-$B$14+2*$B$14*RAND()))</f>
        <v>3.51273086500544</v>
      </c>
      <c r="F289" s="21" t="n">
        <f aca="false">INDEX($E$17:$E$28,B289)</f>
        <v>5.0612</v>
      </c>
      <c r="G289" s="25" t="n">
        <f aca="false">IF(OR(D289="",E289="",F289=""),"",D289*($B$7-$B$8-F289-E289))</f>
        <v>4636.51183193713</v>
      </c>
      <c r="H289" s="25" t="n">
        <f aca="false">IF(D289="","",D289*$F$30)</f>
        <v>5563.72186806025</v>
      </c>
    </row>
    <row r="290" customFormat="false" ht="15" hidden="false" customHeight="false" outlineLevel="0" collapsed="false">
      <c r="A290" s="2" t="n">
        <v>256</v>
      </c>
      <c r="B290" s="2" t="n">
        <v>4</v>
      </c>
      <c r="C290" s="22" t="n">
        <f aca="true">NORMSINV(MAX(RAND(),0.000000000001))</f>
        <v>0.915181751984253</v>
      </c>
      <c r="D290" s="24" t="n">
        <f aca="false">IF($B$11="","",$B$11*EXP($B$12*C290))</f>
        <v>1363.9215609259</v>
      </c>
      <c r="E290" s="20" t="n">
        <f aca="true">IF($B$10="","",$B$10*(1-$B$14+2*$B$14*RAND()))</f>
        <v>3.54254272541107</v>
      </c>
      <c r="F290" s="21" t="n">
        <f aca="false">INDEX($E$17:$E$28,B290)</f>
        <v>4.89657419354839</v>
      </c>
      <c r="G290" s="25" t="n">
        <f aca="false">IF(OR(D290="",E290="",F290=""),"",D290*($B$7-$B$8-F290-E290))</f>
        <v>5866.06716525261</v>
      </c>
      <c r="H290" s="25" t="n">
        <f aca="false">IF(D290="","",D290*$F$30)</f>
        <v>6818.51666738077</v>
      </c>
    </row>
    <row r="291" customFormat="false" ht="15" hidden="false" customHeight="false" outlineLevel="0" collapsed="false">
      <c r="A291" s="2" t="n">
        <v>257</v>
      </c>
      <c r="B291" s="2" t="n">
        <v>5</v>
      </c>
      <c r="C291" s="22" t="n">
        <f aca="true">NORMSINV(MAX(RAND(),0.000000000001))</f>
        <v>2.81948166673809</v>
      </c>
      <c r="D291" s="24" t="n">
        <f aca="false">IF($B$11="","",$B$11*EXP($B$12*C291))</f>
        <v>3042.77953067159</v>
      </c>
      <c r="E291" s="20" t="n">
        <f aca="true">IF($B$10="","",$B$10*(1-$B$14+2*$B$14*RAND()))</f>
        <v>3.92565225628112</v>
      </c>
      <c r="F291" s="21" t="n">
        <f aca="false">INDEX($E$17:$E$28,B291)</f>
        <v>4.761</v>
      </c>
      <c r="G291" s="25" t="n">
        <f aca="false">IF(OR(D291="",E291="",F291=""),"",D291*($B$7-$B$8-F291-E291))</f>
        <v>12333.4435452817</v>
      </c>
      <c r="H291" s="25" t="n">
        <f aca="false">IF(D291="","",D291*$F$30)</f>
        <v>15211.4634297334</v>
      </c>
    </row>
    <row r="292" customFormat="false" ht="15" hidden="false" customHeight="false" outlineLevel="0" collapsed="false">
      <c r="A292" s="2" t="n">
        <v>258</v>
      </c>
      <c r="B292" s="2" t="n">
        <v>6</v>
      </c>
      <c r="C292" s="22" t="n">
        <f aca="true">NORMSINV(MAX(RAND(),0.000000000001))</f>
        <v>-1.61017100406283</v>
      </c>
      <c r="D292" s="24" t="n">
        <f aca="false">IF($B$11="","",$B$11*EXP($B$12*C292))</f>
        <v>470.606068271433</v>
      </c>
      <c r="E292" s="20" t="n">
        <f aca="true">IF($B$10="","",$B$10*(1-$B$14+2*$B$14*RAND()))</f>
        <v>4.10339161985738</v>
      </c>
      <c r="F292" s="21" t="n">
        <f aca="false">INDEX($E$17:$E$28,B292)</f>
        <v>4.761</v>
      </c>
      <c r="G292" s="25" t="n">
        <f aca="false">IF(OR(D292="",E292="",F292=""),"",D292*($B$7-$B$8-F292-E292))</f>
        <v>1823.88482193873</v>
      </c>
      <c r="H292" s="25" t="n">
        <f aca="false">IF(D292="","",D292*$F$30)</f>
        <v>2352.65385650255</v>
      </c>
    </row>
    <row r="293" customFormat="false" ht="15" hidden="false" customHeight="false" outlineLevel="0" collapsed="false">
      <c r="A293" s="2" t="n">
        <v>259</v>
      </c>
      <c r="B293" s="2" t="n">
        <v>7</v>
      </c>
      <c r="C293" s="22" t="n">
        <f aca="true">NORMSINV(MAX(RAND(),0.000000000001))</f>
        <v>-0.366730179455867</v>
      </c>
      <c r="D293" s="24" t="n">
        <f aca="false">IF($B$11="","",$B$11*EXP($B$12*C293))</f>
        <v>794.700362455626</v>
      </c>
      <c r="E293" s="20" t="n">
        <f aca="true">IF($B$10="","",$B$10*(1-$B$14+2*$B$14*RAND()))</f>
        <v>3.7006468324191</v>
      </c>
      <c r="F293" s="21" t="n">
        <f aca="false">INDEX($E$17:$E$28,B293)</f>
        <v>4.761</v>
      </c>
      <c r="G293" s="25" t="n">
        <f aca="false">IF(OR(D293="",E293="",F293=""),"",D293*($B$7-$B$8-F293-E293))</f>
        <v>3400.00881298972</v>
      </c>
      <c r="H293" s="25" t="n">
        <f aca="false">IF(D293="","",D293*$F$30)</f>
        <v>3972.86605198817</v>
      </c>
    </row>
    <row r="294" customFormat="false" ht="15" hidden="false" customHeight="false" outlineLevel="0" collapsed="false">
      <c r="A294" s="2" t="n">
        <v>260</v>
      </c>
      <c r="B294" s="2" t="n">
        <v>8</v>
      </c>
      <c r="C294" s="22" t="n">
        <f aca="true">NORMSINV(MAX(RAND(),0.000000000001))</f>
        <v>-0.923745382522031</v>
      </c>
      <c r="D294" s="24" t="n">
        <f aca="false">IF($B$11="","",$B$11*EXP($B$12*C294))</f>
        <v>628.450857944388</v>
      </c>
      <c r="E294" s="20" t="n">
        <f aca="true">IF($B$10="","",$B$10*(1-$B$14+2*$B$14*RAND()))</f>
        <v>3.47046448871567</v>
      </c>
      <c r="F294" s="21" t="n">
        <f aca="false">INDEX($E$17:$E$28,B294)</f>
        <v>4.761</v>
      </c>
      <c r="G294" s="25" t="n">
        <f aca="false">IF(OR(D294="",E294="",F294=""),"",D294*($B$7-$B$8-F294-E294))</f>
        <v>2833.39301013938</v>
      </c>
      <c r="H294" s="25" t="n">
        <f aca="false">IF(D294="","",D294*$F$30)</f>
        <v>3141.75152903559</v>
      </c>
    </row>
    <row r="295" customFormat="false" ht="15" hidden="false" customHeight="false" outlineLevel="0" collapsed="false">
      <c r="A295" s="2" t="n">
        <v>261</v>
      </c>
      <c r="B295" s="2" t="n">
        <v>9</v>
      </c>
      <c r="C295" s="22" t="n">
        <f aca="true">NORMSINV(MAX(RAND(),0.000000000001))</f>
        <v>-0.649679064340909</v>
      </c>
      <c r="D295" s="24" t="n">
        <f aca="false">IF($B$11="","",$B$11*EXP($B$12*C295))</f>
        <v>705.382410639892</v>
      </c>
      <c r="E295" s="20" t="n">
        <f aca="true">IF($B$10="","",$B$10*(1-$B$14+2*$B$14*RAND()))</f>
        <v>3.69457279731438</v>
      </c>
      <c r="F295" s="21" t="n">
        <f aca="false">INDEX($E$17:$E$28,B295)</f>
        <v>4.761</v>
      </c>
      <c r="G295" s="25" t="n">
        <f aca="false">IF(OR(D295="",E295="",F295=""),"",D295*($B$7-$B$8-F295-E295))</f>
        <v>3022.15958844151</v>
      </c>
      <c r="H295" s="25" t="n">
        <f aca="false">IF(D295="","",D295*$F$30)</f>
        <v>3526.34774727095</v>
      </c>
    </row>
    <row r="296" customFormat="false" ht="15" hidden="false" customHeight="false" outlineLevel="0" collapsed="false">
      <c r="A296" s="2" t="n">
        <v>262</v>
      </c>
      <c r="B296" s="2" t="n">
        <v>10</v>
      </c>
      <c r="C296" s="22" t="n">
        <f aca="true">NORMSINV(MAX(RAND(),0.000000000001))</f>
        <v>-0.809990431799848</v>
      </c>
      <c r="D296" s="24" t="n">
        <f aca="false">IF($B$11="","",$B$11*EXP($B$12*C296))</f>
        <v>659.307678013415</v>
      </c>
      <c r="E296" s="20" t="n">
        <f aca="true">IF($B$10="","",$B$10*(1-$B$14+2*$B$14*RAND()))</f>
        <v>3.63908731547204</v>
      </c>
      <c r="F296" s="21" t="n">
        <f aca="false">INDEX($E$17:$E$28,B296)</f>
        <v>4.761</v>
      </c>
      <c r="G296" s="25" t="n">
        <f aca="false">IF(OR(D296="",E296="",F296=""),"",D296*($B$7-$B$8-F296-E296))</f>
        <v>2861.33775481709</v>
      </c>
      <c r="H296" s="25" t="n">
        <f aca="false">IF(D296="","",D296*$F$30)</f>
        <v>3296.01094392466</v>
      </c>
    </row>
    <row r="297" customFormat="false" ht="15" hidden="false" customHeight="false" outlineLevel="0" collapsed="false">
      <c r="A297" s="2" t="n">
        <v>263</v>
      </c>
      <c r="B297" s="2" t="n">
        <v>11</v>
      </c>
      <c r="C297" s="22" t="n">
        <f aca="true">NORMSINV(MAX(RAND(),0.000000000001))</f>
        <v>-1.37823625830852</v>
      </c>
      <c r="D297" s="24" t="n">
        <f aca="false">IF($B$11="","",$B$11*EXP($B$12*C297))</f>
        <v>518.920557283803</v>
      </c>
      <c r="E297" s="20" t="n">
        <f aca="true">IF($B$10="","",$B$10*(1-$B$14+2*$B$14*RAND()))</f>
        <v>3.76071985689417</v>
      </c>
      <c r="F297" s="21" t="n">
        <f aca="false">INDEX($E$17:$E$28,B297)</f>
        <v>4.761</v>
      </c>
      <c r="G297" s="25" t="n">
        <f aca="false">IF(OR(D297="",E297="",F297=""),"",D297*($B$7-$B$8-F297-E297))</f>
        <v>2188.95228263968</v>
      </c>
      <c r="H297" s="25" t="n">
        <f aca="false">IF(D297="","",D297*$F$30)</f>
        <v>2594.18764997319</v>
      </c>
    </row>
    <row r="298" customFormat="false" ht="15" hidden="false" customHeight="false" outlineLevel="0" collapsed="false">
      <c r="A298" s="2" t="n">
        <v>264</v>
      </c>
      <c r="B298" s="2" t="n">
        <v>12</v>
      </c>
      <c r="C298" s="22" t="n">
        <f aca="true">NORMSINV(MAX(RAND(),0.000000000001))</f>
        <v>-1.49985036075015</v>
      </c>
      <c r="D298" s="24" t="n">
        <f aca="false">IF($B$11="","",$B$11*EXP($B$12*C298))</f>
        <v>492.998803257052</v>
      </c>
      <c r="E298" s="20" t="n">
        <f aca="true">IF($B$10="","",$B$10*(1-$B$14+2*$B$14*RAND()))</f>
        <v>3.52081145186503</v>
      </c>
      <c r="F298" s="21" t="n">
        <f aca="false">INDEX($E$17:$E$28,B298)</f>
        <v>4.761</v>
      </c>
      <c r="G298" s="25" t="n">
        <f aca="false">IF(OR(D298="",E298="",F298=""),"",D298*($B$7-$B$8-F298-E298))</f>
        <v>2197.88161892483</v>
      </c>
      <c r="H298" s="25" t="n">
        <f aca="false">IF(D298="","",D298*$F$30)</f>
        <v>2464.59961724265</v>
      </c>
    </row>
    <row r="299" customFormat="false" ht="15" hidden="false" customHeight="false" outlineLevel="0" collapsed="false">
      <c r="A299" s="2" t="n">
        <v>265</v>
      </c>
      <c r="B299" s="2" t="n">
        <v>1</v>
      </c>
      <c r="C299" s="22" t="n">
        <f aca="true">NORMSINV(MAX(RAND(),0.000000000001))</f>
        <v>0.420831330761496</v>
      </c>
      <c r="D299" s="24" t="n">
        <f aca="false">IF($B$11="","",$B$11*EXP($B$12*C299))</f>
        <v>1107.45164247128</v>
      </c>
      <c r="E299" s="20" t="n">
        <f aca="true">IF($B$10="","",$B$10*(1-$B$14+2*$B$14*RAND()))</f>
        <v>3.39211238606777</v>
      </c>
      <c r="F299" s="21" t="n">
        <f aca="false">INDEX($E$17:$E$28,B299)</f>
        <v>4.92562580645161</v>
      </c>
      <c r="G299" s="25" t="n">
        <f aca="false">IF(OR(D299="",E299="",F299=""),"",D299*($B$7-$B$8-F299-E299))</f>
        <v>4897.44110213241</v>
      </c>
      <c r="H299" s="25" t="n">
        <f aca="false">IF(D299="","",D299*$F$30)</f>
        <v>5536.3722510424</v>
      </c>
    </row>
    <row r="300" customFormat="false" ht="15" hidden="false" customHeight="false" outlineLevel="0" collapsed="false">
      <c r="A300" s="2" t="n">
        <v>266</v>
      </c>
      <c r="B300" s="2" t="n">
        <v>2</v>
      </c>
      <c r="C300" s="22" t="n">
        <f aca="true">NORMSINV(MAX(RAND(),0.000000000001))</f>
        <v>-0.755807631922111</v>
      </c>
      <c r="D300" s="24" t="n">
        <f aca="false">IF($B$11="","",$B$11*EXP($B$12*C300))</f>
        <v>674.533340956793</v>
      </c>
      <c r="E300" s="20" t="n">
        <f aca="true">IF($B$10="","",$B$10*(1-$B$14+2*$B$14*RAND()))</f>
        <v>4.0934048093403</v>
      </c>
      <c r="F300" s="21" t="n">
        <f aca="false">INDEX($E$17:$E$28,B300)</f>
        <v>5.0612</v>
      </c>
      <c r="G300" s="25" t="n">
        <f aca="false">IF(OR(D300="",E300="",F300=""),"",D300*($B$7-$B$8-F300-E300))</f>
        <v>2418.46859660611</v>
      </c>
      <c r="H300" s="25" t="n">
        <f aca="false">IF(D300="","",D300*$F$30)</f>
        <v>3372.1270781112</v>
      </c>
    </row>
    <row r="301" customFormat="false" ht="15" hidden="false" customHeight="false" outlineLevel="0" collapsed="false">
      <c r="A301" s="2" t="n">
        <v>267</v>
      </c>
      <c r="B301" s="2" t="n">
        <v>3</v>
      </c>
      <c r="C301" s="22" t="n">
        <f aca="true">NORMSINV(MAX(RAND(),0.000000000001))</f>
        <v>-0.923300716479445</v>
      </c>
      <c r="D301" s="24" t="n">
        <f aca="false">IF($B$11="","",$B$11*EXP($B$12*C301))</f>
        <v>628.568620042438</v>
      </c>
      <c r="E301" s="20" t="n">
        <f aca="true">IF($B$10="","",$B$10*(1-$B$14+2*$B$14*RAND()))</f>
        <v>4.09510638935737</v>
      </c>
      <c r="F301" s="21" t="n">
        <f aca="false">INDEX($E$17:$E$28,B301)</f>
        <v>5.0612</v>
      </c>
      <c r="G301" s="25" t="n">
        <f aca="false">IF(OR(D301="",E301="",F301=""),"",D301*($B$7-$B$8-F301-E301))</f>
        <v>2252.59734749654</v>
      </c>
      <c r="H301" s="25" t="n">
        <f aca="false">IF(D301="","",D301*$F$30)</f>
        <v>3142.34024531616</v>
      </c>
    </row>
    <row r="302" customFormat="false" ht="15" hidden="false" customHeight="false" outlineLevel="0" collapsed="false">
      <c r="A302" s="2" t="n">
        <v>268</v>
      </c>
      <c r="B302" s="2" t="n">
        <v>4</v>
      </c>
      <c r="C302" s="22" t="n">
        <f aca="true">NORMSINV(MAX(RAND(),0.000000000001))</f>
        <v>-0.437479179866773</v>
      </c>
      <c r="D302" s="24" t="n">
        <f aca="false">IF($B$11="","",$B$11*EXP($B$12*C302))</f>
        <v>771.359014447606</v>
      </c>
      <c r="E302" s="20" t="n">
        <f aca="true">IF($B$10="","",$B$10*(1-$B$14+2*$B$14*RAND()))</f>
        <v>3.77100610211942</v>
      </c>
      <c r="F302" s="21" t="n">
        <f aca="false">INDEX($E$17:$E$28,B302)</f>
        <v>4.89657419354839</v>
      </c>
      <c r="G302" s="25" t="n">
        <f aca="false">IF(OR(D302="",E302="",F302=""),"",D302*($B$7-$B$8-F302-E302))</f>
        <v>3141.29764955069</v>
      </c>
      <c r="H302" s="25" t="n">
        <f aca="false">IF(D302="","",D302*$F$30)</f>
        <v>3856.17798502647</v>
      </c>
    </row>
    <row r="303" customFormat="false" ht="15" hidden="false" customHeight="false" outlineLevel="0" collapsed="false">
      <c r="A303" s="2" t="n">
        <v>269</v>
      </c>
      <c r="B303" s="2" t="n">
        <v>5</v>
      </c>
      <c r="C303" s="22" t="n">
        <f aca="true">NORMSINV(MAX(RAND(),0.000000000001))</f>
        <v>-2.74661286575288</v>
      </c>
      <c r="D303" s="24" t="n">
        <f aca="false">IF($B$11="","",$B$11*EXP($B$12*C303))</f>
        <v>291.535952125195</v>
      </c>
      <c r="E303" s="20" t="n">
        <f aca="true">IF($B$10="","",$B$10*(1-$B$14+2*$B$14*RAND()))</f>
        <v>3.668832521459</v>
      </c>
      <c r="F303" s="21" t="n">
        <f aca="false">INDEX($E$17:$E$28,B303)</f>
        <v>4.761</v>
      </c>
      <c r="G303" s="25" t="n">
        <f aca="false">IF(OR(D303="",E303="",F303=""),"",D303*($B$7-$B$8-F303-E303))</f>
        <v>1256.5687796755</v>
      </c>
      <c r="H303" s="25" t="n">
        <f aca="false">IF(D303="","",D303*$F$30)</f>
        <v>1457.44653186428</v>
      </c>
    </row>
    <row r="304" customFormat="false" ht="15" hidden="false" customHeight="false" outlineLevel="0" collapsed="false">
      <c r="A304" s="2" t="n">
        <v>270</v>
      </c>
      <c r="B304" s="2" t="n">
        <v>6</v>
      </c>
      <c r="C304" s="22" t="n">
        <f aca="true">NORMSINV(MAX(RAND(),0.000000000001))</f>
        <v>-1.94263050713005</v>
      </c>
      <c r="D304" s="24" t="n">
        <f aca="false">IF($B$11="","",$B$11*EXP($B$12*C304))</f>
        <v>409.089606011862</v>
      </c>
      <c r="E304" s="20" t="n">
        <f aca="true">IF($B$10="","",$B$10*(1-$B$14+2*$B$14*RAND()))</f>
        <v>3.73808960739866</v>
      </c>
      <c r="F304" s="21" t="n">
        <f aca="false">INDEX($E$17:$E$28,B304)</f>
        <v>4.761</v>
      </c>
      <c r="G304" s="25" t="n">
        <f aca="false">IF(OR(D304="",E304="",F304=""),"",D304*($B$7-$B$8-F304-E304))</f>
        <v>1734.9123616409</v>
      </c>
      <c r="H304" s="25" t="n">
        <f aca="false">IF(D304="","",D304*$F$30)</f>
        <v>2045.1207583745</v>
      </c>
    </row>
    <row r="305" customFormat="false" ht="15" hidden="false" customHeight="false" outlineLevel="0" collapsed="false">
      <c r="A305" s="2" t="n">
        <v>271</v>
      </c>
      <c r="B305" s="2" t="n">
        <v>7</v>
      </c>
      <c r="C305" s="22" t="n">
        <f aca="true">NORMSINV(MAX(RAND(),0.000000000001))</f>
        <v>-0.219050228798595</v>
      </c>
      <c r="D305" s="24" t="n">
        <f aca="false">IF($B$11="","",$B$11*EXP($B$12*C305))</f>
        <v>845.723489020553</v>
      </c>
      <c r="E305" s="20" t="n">
        <f aca="true">IF($B$10="","",$B$10*(1-$B$14+2*$B$14*RAND()))</f>
        <v>3.93073825375269</v>
      </c>
      <c r="F305" s="21" t="n">
        <f aca="false">INDEX($E$17:$E$28,B305)</f>
        <v>4.761</v>
      </c>
      <c r="G305" s="25" t="n">
        <f aca="false">IF(OR(D305="",E305="",F305=""),"",D305*($B$7-$B$8-F305-E305))</f>
        <v>3423.71004850471</v>
      </c>
      <c r="H305" s="25" t="n">
        <f aca="false">IF(D305="","",D305*$F$30)</f>
        <v>4227.94086631155</v>
      </c>
    </row>
    <row r="306" customFormat="false" ht="15" hidden="false" customHeight="false" outlineLevel="0" collapsed="false">
      <c r="A306" s="2" t="n">
        <v>272</v>
      </c>
      <c r="B306" s="2" t="n">
        <v>8</v>
      </c>
      <c r="C306" s="22" t="n">
        <f aca="true">NORMSINV(MAX(RAND(),0.000000000001))</f>
        <v>-1.01861935631637</v>
      </c>
      <c r="D306" s="24" t="n">
        <f aca="false">IF($B$11="","",$B$11*EXP($B$12*C306))</f>
        <v>603.823032422981</v>
      </c>
      <c r="E306" s="20" t="n">
        <f aca="true">IF($B$10="","",$B$10*(1-$B$14+2*$B$14*RAND()))</f>
        <v>3.83447111677001</v>
      </c>
      <c r="F306" s="21" t="n">
        <f aca="false">INDEX($E$17:$E$28,B306)</f>
        <v>4.761</v>
      </c>
      <c r="G306" s="25" t="n">
        <f aca="false">IF(OR(D306="",E306="",F306=""),"",D306*($B$7-$B$8-F306-E306))</f>
        <v>2502.56199823657</v>
      </c>
      <c r="H306" s="25" t="n">
        <f aca="false">IF(D306="","",D306*$F$30)</f>
        <v>3018.63210368896</v>
      </c>
    </row>
    <row r="307" customFormat="false" ht="15" hidden="false" customHeight="false" outlineLevel="0" collapsed="false">
      <c r="A307" s="2" t="n">
        <v>273</v>
      </c>
      <c r="B307" s="2" t="n">
        <v>9</v>
      </c>
      <c r="C307" s="22" t="n">
        <f aca="true">NORMSINV(MAX(RAND(),0.000000000001))</f>
        <v>0.798475194147153</v>
      </c>
      <c r="D307" s="24" t="n">
        <f aca="false">IF($B$11="","",$B$11*EXP($B$12*C307))</f>
        <v>1298.47158354878</v>
      </c>
      <c r="E307" s="20" t="n">
        <f aca="true">IF($B$10="","",$B$10*(1-$B$14+2*$B$14*RAND()))</f>
        <v>3.56639995285488</v>
      </c>
      <c r="F307" s="21" t="n">
        <f aca="false">INDEX($E$17:$E$28,B307)</f>
        <v>4.761</v>
      </c>
      <c r="G307" s="25" t="n">
        <f aca="false">IF(OR(D307="",E307="",F307=""),"",D307*($B$7-$B$8-F307-E307))</f>
        <v>5729.63577078393</v>
      </c>
      <c r="H307" s="25" t="n">
        <f aca="false">IF(D307="","",D307*$F$30)</f>
        <v>6491.31914047704</v>
      </c>
    </row>
    <row r="308" customFormat="false" ht="15" hidden="false" customHeight="false" outlineLevel="0" collapsed="false">
      <c r="A308" s="2" t="n">
        <v>274</v>
      </c>
      <c r="B308" s="2" t="n">
        <v>10</v>
      </c>
      <c r="C308" s="22" t="n">
        <f aca="true">NORMSINV(MAX(RAND(),0.000000000001))</f>
        <v>0.483565290451583</v>
      </c>
      <c r="D308" s="24" t="n">
        <f aca="false">IF($B$11="","",$B$11*EXP($B$12*C308))</f>
        <v>1137.11632719896</v>
      </c>
      <c r="E308" s="20" t="n">
        <f aca="true">IF($B$10="","",$B$10*(1-$B$14+2*$B$14*RAND()))</f>
        <v>3.7857228888764</v>
      </c>
      <c r="F308" s="21" t="n">
        <f aca="false">INDEX($E$17:$E$28,B308)</f>
        <v>4.761</v>
      </c>
      <c r="G308" s="25" t="n">
        <f aca="false">IF(OR(D308="",E308="",F308=""),"",D308*($B$7-$B$8-F308-E308))</f>
        <v>4768.24386752834</v>
      </c>
      <c r="H308" s="25" t="n">
        <f aca="false">IF(D308="","",D308*$F$30)</f>
        <v>5684.67194293305</v>
      </c>
    </row>
    <row r="309" customFormat="false" ht="15" hidden="false" customHeight="false" outlineLevel="0" collapsed="false">
      <c r="A309" s="2" t="n">
        <v>275</v>
      </c>
      <c r="B309" s="2" t="n">
        <v>11</v>
      </c>
      <c r="C309" s="22" t="n">
        <f aca="true">NORMSINV(MAX(RAND(),0.000000000001))</f>
        <v>-0.543289653318189</v>
      </c>
      <c r="D309" s="24" t="n">
        <f aca="false">IF($B$11="","",$B$11*EXP($B$12*C309))</f>
        <v>737.723409080296</v>
      </c>
      <c r="E309" s="20" t="n">
        <f aca="true">IF($B$10="","",$B$10*(1-$B$14+2*$B$14*RAND()))</f>
        <v>3.47365071727208</v>
      </c>
      <c r="F309" s="21" t="n">
        <f aca="false">INDEX($E$17:$E$28,B309)</f>
        <v>4.761</v>
      </c>
      <c r="G309" s="25" t="n">
        <f aca="false">IF(OR(D309="",E309="",F309=""),"",D309*($B$7-$B$8-F309-E309))</f>
        <v>3323.70163195151</v>
      </c>
      <c r="H309" s="25" t="n">
        <f aca="false">IF(D309="","",D309*$F$30)</f>
        <v>3688.02686667422</v>
      </c>
    </row>
    <row r="310" customFormat="false" ht="15" hidden="false" customHeight="false" outlineLevel="0" collapsed="false">
      <c r="A310" s="2" t="n">
        <v>276</v>
      </c>
      <c r="B310" s="2" t="n">
        <v>12</v>
      </c>
      <c r="C310" s="22" t="n">
        <f aca="true">NORMSINV(MAX(RAND(),0.000000000001))</f>
        <v>-0.87567175294831</v>
      </c>
      <c r="D310" s="24" t="n">
        <f aca="false">IF($B$11="","",$B$11*EXP($B$12*C310))</f>
        <v>641.3109442757</v>
      </c>
      <c r="E310" s="20" t="n">
        <f aca="true">IF($B$10="","",$B$10*(1-$B$14+2*$B$14*RAND()))</f>
        <v>3.76640759696513</v>
      </c>
      <c r="F310" s="21" t="n">
        <f aca="false">INDEX($E$17:$E$28,B310)</f>
        <v>4.761</v>
      </c>
      <c r="G310" s="25" t="n">
        <f aca="false">IF(OR(D310="",E310="",F310=""),"",D310*($B$7-$B$8-F310-E310))</f>
        <v>2701.58161183893</v>
      </c>
      <c r="H310" s="25" t="n">
        <f aca="false">IF(D310="","",D310*$F$30)</f>
        <v>3206.04167262308</v>
      </c>
    </row>
    <row r="311" customFormat="false" ht="15" hidden="false" customHeight="false" outlineLevel="0" collapsed="false">
      <c r="A311" s="2" t="n">
        <v>277</v>
      </c>
      <c r="B311" s="2" t="n">
        <v>1</v>
      </c>
      <c r="C311" s="22" t="n">
        <f aca="true">NORMSINV(MAX(RAND(),0.000000000001))</f>
        <v>-0.884875773757001</v>
      </c>
      <c r="D311" s="24" t="n">
        <f aca="false">IF($B$11="","",$B$11*EXP($B$12*C311))</f>
        <v>638.828589101176</v>
      </c>
      <c r="E311" s="20" t="n">
        <f aca="true">IF($B$10="","",$B$10*(1-$B$14+2*$B$14*RAND()))</f>
        <v>3.56345611534816</v>
      </c>
      <c r="F311" s="21" t="n">
        <f aca="false">INDEX($E$17:$E$28,B311)</f>
        <v>4.92562580645161</v>
      </c>
      <c r="G311" s="25" t="n">
        <f aca="false">IF(OR(D311="",E311="",F311=""),"",D311*($B$7-$B$8-F311-E311))</f>
        <v>2715.60799828133</v>
      </c>
      <c r="H311" s="25" t="n">
        <f aca="false">IF(D311="","",D311*$F$30)</f>
        <v>3193.6318826346</v>
      </c>
    </row>
    <row r="312" customFormat="false" ht="15" hidden="false" customHeight="false" outlineLevel="0" collapsed="false">
      <c r="A312" s="2" t="n">
        <v>278</v>
      </c>
      <c r="B312" s="2" t="n">
        <v>2</v>
      </c>
      <c r="C312" s="22" t="n">
        <f aca="true">NORMSINV(MAX(RAND(),0.000000000001))</f>
        <v>-1.49324972404826</v>
      </c>
      <c r="D312" s="24" t="n">
        <f aca="false">IF($B$11="","",$B$11*EXP($B$12*C312))</f>
        <v>494.37188167797</v>
      </c>
      <c r="E312" s="20" t="n">
        <f aca="true">IF($B$10="","",$B$10*(1-$B$14+2*$B$14*RAND()))</f>
        <v>3.42246199697333</v>
      </c>
      <c r="F312" s="21" t="n">
        <f aca="false">INDEX($E$17:$E$28,B312)</f>
        <v>5.0612</v>
      </c>
      <c r="G312" s="25" t="n">
        <f aca="false">IF(OR(D312="",E312="",F312=""),"",D312*($B$7-$B$8-F312-E312))</f>
        <v>2104.21382761375</v>
      </c>
      <c r="H312" s="25" t="n">
        <f aca="false">IF(D312="","",D312*$F$30)</f>
        <v>2471.46391088451</v>
      </c>
    </row>
    <row r="313" customFormat="false" ht="15" hidden="false" customHeight="false" outlineLevel="0" collapsed="false">
      <c r="A313" s="2" t="n">
        <v>279</v>
      </c>
      <c r="B313" s="2" t="n">
        <v>3</v>
      </c>
      <c r="C313" s="22" t="n">
        <f aca="true">NORMSINV(MAX(RAND(),0.000000000001))</f>
        <v>-1.37662910051843</v>
      </c>
      <c r="D313" s="24" t="n">
        <f aca="false">IF($B$11="","",$B$11*EXP($B$12*C313))</f>
        <v>519.27209021307</v>
      </c>
      <c r="E313" s="20" t="n">
        <f aca="true">IF($B$10="","",$B$10*(1-$B$14+2*$B$14*RAND()))</f>
        <v>3.86964191850994</v>
      </c>
      <c r="F313" s="21" t="n">
        <f aca="false">INDEX($E$17:$E$28,B313)</f>
        <v>5.0612</v>
      </c>
      <c r="G313" s="25" t="n">
        <f aca="false">IF(OR(D313="",E313="",F313=""),"",D313*($B$7-$B$8-F313-E313))</f>
        <v>1977.98947892735</v>
      </c>
      <c r="H313" s="25" t="n">
        <f aca="false">IF(D313="","",D313*$F$30)</f>
        <v>2595.94503339318</v>
      </c>
    </row>
    <row r="314" customFormat="false" ht="15" hidden="false" customHeight="false" outlineLevel="0" collapsed="false">
      <c r="A314" s="2" t="n">
        <v>280</v>
      </c>
      <c r="B314" s="2" t="n">
        <v>4</v>
      </c>
      <c r="C314" s="22" t="n">
        <f aca="true">NORMSINV(MAX(RAND(),0.000000000001))</f>
        <v>0.0563443322227827</v>
      </c>
      <c r="D314" s="24" t="n">
        <f aca="false">IF($B$11="","",$B$11*EXP($B$12*C314))</f>
        <v>949.783804191074</v>
      </c>
      <c r="E314" s="20" t="n">
        <f aca="true">IF($B$10="","",$B$10*(1-$B$14+2*$B$14*RAND()))</f>
        <v>3.99998447480802</v>
      </c>
      <c r="F314" s="21" t="n">
        <f aca="false">INDEX($E$17:$E$28,B314)</f>
        <v>4.89657419354839</v>
      </c>
      <c r="G314" s="25" t="n">
        <f aca="false">IF(OR(D314="",E314="",F314=""),"",D314*($B$7-$B$8-F314-E314))</f>
        <v>3650.43832915366</v>
      </c>
      <c r="H314" s="25" t="n">
        <f aca="false">IF(D314="","",D314*$F$30)</f>
        <v>4748.15919391201</v>
      </c>
    </row>
    <row r="315" customFormat="false" ht="15" hidden="false" customHeight="false" outlineLevel="0" collapsed="false">
      <c r="A315" s="2" t="n">
        <v>281</v>
      </c>
      <c r="B315" s="2" t="n">
        <v>5</v>
      </c>
      <c r="C315" s="22" t="n">
        <f aca="true">NORMSINV(MAX(RAND(),0.000000000001))</f>
        <v>0.976235578871879</v>
      </c>
      <c r="D315" s="24" t="n">
        <f aca="false">IF($B$11="","",$B$11*EXP($B$12*C315))</f>
        <v>1399.46505781189</v>
      </c>
      <c r="E315" s="20" t="n">
        <f aca="true">IF($B$10="","",$B$10*(1-$B$14+2*$B$14*RAND()))</f>
        <v>4.04590574600735</v>
      </c>
      <c r="F315" s="21" t="n">
        <f aca="false">INDEX($E$17:$E$28,B315)</f>
        <v>4.761</v>
      </c>
      <c r="G315" s="25" t="n">
        <f aca="false">IF(OR(D315="",E315="",F315=""),"",D315*($B$7-$B$8-F315-E315))</f>
        <v>5504.22797754345</v>
      </c>
      <c r="H315" s="25" t="n">
        <f aca="false">IF(D315="","",D315*$F$30)</f>
        <v>6996.20571701321</v>
      </c>
    </row>
    <row r="316" customFormat="false" ht="15" hidden="false" customHeight="false" outlineLevel="0" collapsed="false">
      <c r="A316" s="2" t="n">
        <v>282</v>
      </c>
      <c r="B316" s="2" t="n">
        <v>6</v>
      </c>
      <c r="C316" s="22" t="n">
        <f aca="true">NORMSINV(MAX(RAND(),0.000000000001))</f>
        <v>0.51983926177108</v>
      </c>
      <c r="D316" s="24" t="n">
        <f aca="false">IF($B$11="","",$B$11*EXP($B$12*C316))</f>
        <v>1154.63022455426</v>
      </c>
      <c r="E316" s="20" t="n">
        <f aca="true">IF($B$10="","",$B$10*(1-$B$14+2*$B$14*RAND()))</f>
        <v>4.11643847087564</v>
      </c>
      <c r="F316" s="21" t="n">
        <f aca="false">INDEX($E$17:$E$28,B316)</f>
        <v>4.761</v>
      </c>
      <c r="G316" s="25" t="n">
        <f aca="false">IF(OR(D316="",E316="",F316=""),"",D316*($B$7-$B$8-F316-E316))</f>
        <v>4459.83028572751</v>
      </c>
      <c r="H316" s="25" t="n">
        <f aca="false">IF(D316="","",D316*$F$30)</f>
        <v>5772.22741859166</v>
      </c>
    </row>
    <row r="317" customFormat="false" ht="15" hidden="false" customHeight="false" outlineLevel="0" collapsed="false">
      <c r="A317" s="2" t="n">
        <v>283</v>
      </c>
      <c r="B317" s="2" t="n">
        <v>7</v>
      </c>
      <c r="C317" s="22" t="n">
        <f aca="true">NORMSINV(MAX(RAND(),0.000000000001))</f>
        <v>0.741864489751037</v>
      </c>
      <c r="D317" s="24" t="n">
        <f aca="false">IF($B$11="","",$B$11*EXP($B$12*C317))</f>
        <v>1267.86456192522</v>
      </c>
      <c r="E317" s="20" t="n">
        <f aca="true">IF($B$10="","",$B$10*(1-$B$14+2*$B$14*RAND()))</f>
        <v>3.97307146826758</v>
      </c>
      <c r="F317" s="21" t="n">
        <f aca="false">INDEX($E$17:$E$28,B317)</f>
        <v>4.761</v>
      </c>
      <c r="G317" s="25" t="n">
        <f aca="false">IF(OR(D317="",E317="",F317=""),"",D317*($B$7-$B$8-F317-E317))</f>
        <v>5078.97482298866</v>
      </c>
      <c r="H317" s="25" t="n">
        <f aca="false">IF(D317="","",D317*$F$30)</f>
        <v>6338.30851797656</v>
      </c>
    </row>
    <row r="318" customFormat="false" ht="15" hidden="false" customHeight="false" outlineLevel="0" collapsed="false">
      <c r="A318" s="2" t="n">
        <v>284</v>
      </c>
      <c r="B318" s="2" t="n">
        <v>8</v>
      </c>
      <c r="C318" s="22" t="n">
        <f aca="true">NORMSINV(MAX(RAND(),0.000000000001))</f>
        <v>-0.346798861164428</v>
      </c>
      <c r="D318" s="24" t="n">
        <f aca="false">IF($B$11="","",$B$11*EXP($B$12*C318))</f>
        <v>801.402663888393</v>
      </c>
      <c r="E318" s="20" t="n">
        <f aca="true">IF($B$10="","",$B$10*(1-$B$14+2*$B$14*RAND()))</f>
        <v>3.85199166065225</v>
      </c>
      <c r="F318" s="21" t="n">
        <f aca="false">INDEX($E$17:$E$28,B318)</f>
        <v>4.761</v>
      </c>
      <c r="G318" s="25" t="n">
        <f aca="false">IF(OR(D318="",E318="",F318=""),"",D318*($B$7-$B$8-F318-E318))</f>
        <v>3307.3954770429</v>
      </c>
      <c r="H318" s="25" t="n">
        <f aca="false">IF(D318="","",D318*$F$30)</f>
        <v>4006.37219731085</v>
      </c>
    </row>
    <row r="319" customFormat="false" ht="15" hidden="false" customHeight="false" outlineLevel="0" collapsed="false">
      <c r="A319" s="2" t="n">
        <v>285</v>
      </c>
      <c r="B319" s="2" t="n">
        <v>9</v>
      </c>
      <c r="C319" s="22" t="n">
        <f aca="true">NORMSINV(MAX(RAND(),0.000000000001))</f>
        <v>0.88473268488992</v>
      </c>
      <c r="D319" s="24" t="n">
        <f aca="false">IF($B$11="","",$B$11*EXP($B$12*C319))</f>
        <v>1346.53395134008</v>
      </c>
      <c r="E319" s="20" t="n">
        <f aca="true">IF($B$10="","",$B$10*(1-$B$14+2*$B$14*RAND()))</f>
        <v>3.53474693288782</v>
      </c>
      <c r="F319" s="21" t="n">
        <f aca="false">INDEX($E$17:$E$28,B319)</f>
        <v>4.761</v>
      </c>
      <c r="G319" s="25" t="n">
        <f aca="false">IF(OR(D319="",E319="",F319=""),"",D319*($B$7-$B$8-F319-E319))</f>
        <v>5984.33764321383</v>
      </c>
      <c r="H319" s="25" t="n">
        <f aca="false">IF(D319="","",D319*$F$30)</f>
        <v>6731.59252953932</v>
      </c>
    </row>
    <row r="320" customFormat="false" ht="15" hidden="false" customHeight="false" outlineLevel="0" collapsed="false">
      <c r="A320" s="2" t="n">
        <v>286</v>
      </c>
      <c r="B320" s="2" t="n">
        <v>10</v>
      </c>
      <c r="C320" s="22" t="n">
        <f aca="true">NORMSINV(MAX(RAND(),0.000000000001))</f>
        <v>1.12097595140835</v>
      </c>
      <c r="D320" s="24" t="n">
        <f aca="false">IF($B$11="","",$B$11*EXP($B$12*C320))</f>
        <v>1487.47305439485</v>
      </c>
      <c r="E320" s="20" t="n">
        <f aca="true">IF($B$10="","",$B$10*(1-$B$14+2*$B$14*RAND()))</f>
        <v>4.01943662605865</v>
      </c>
      <c r="F320" s="21" t="n">
        <f aca="false">INDEX($E$17:$E$28,B320)</f>
        <v>4.761</v>
      </c>
      <c r="G320" s="25" t="n">
        <f aca="false">IF(OR(D320="",E320="",F320=""),"",D320*($B$7-$B$8-F320-E320))</f>
        <v>5889.7438259065</v>
      </c>
      <c r="H320" s="25" t="n">
        <f aca="false">IF(D320="","",D320*$F$30)</f>
        <v>7436.17529353071</v>
      </c>
    </row>
    <row r="321" customFormat="false" ht="15" hidden="false" customHeight="false" outlineLevel="0" collapsed="false">
      <c r="A321" s="2" t="n">
        <v>287</v>
      </c>
      <c r="B321" s="2" t="n">
        <v>11</v>
      </c>
      <c r="C321" s="22" t="n">
        <f aca="true">NORMSINV(MAX(RAND(),0.000000000001))</f>
        <v>1.06698814726737</v>
      </c>
      <c r="D321" s="24" t="n">
        <f aca="false">IF($B$11="","",$B$11*EXP($B$12*C321))</f>
        <v>1454.0170638974</v>
      </c>
      <c r="E321" s="20" t="n">
        <f aca="true">IF($B$10="","",$B$10*(1-$B$14+2*$B$14*RAND()))</f>
        <v>3.60629939514713</v>
      </c>
      <c r="F321" s="21" t="n">
        <f aca="false">INDEX($E$17:$E$28,B321)</f>
        <v>4.761</v>
      </c>
      <c r="G321" s="25" t="n">
        <f aca="false">IF(OR(D321="",E321="",F321=""),"",D321*($B$7-$B$8-F321-E321))</f>
        <v>6357.98129477055</v>
      </c>
      <c r="H321" s="25" t="n">
        <f aca="false">IF(D321="","",D321*$F$30)</f>
        <v>7268.92210583588</v>
      </c>
    </row>
    <row r="322" customFormat="false" ht="15" hidden="false" customHeight="false" outlineLevel="0" collapsed="false">
      <c r="A322" s="2" t="n">
        <v>288</v>
      </c>
      <c r="B322" s="2" t="n">
        <v>12</v>
      </c>
      <c r="C322" s="22" t="n">
        <f aca="true">NORMSINV(MAX(RAND(),0.000000000001))</f>
        <v>0.821605021545997</v>
      </c>
      <c r="D322" s="24" t="n">
        <f aca="false">IF($B$11="","",$B$11*EXP($B$12*C322))</f>
        <v>1311.18851889531</v>
      </c>
      <c r="E322" s="20" t="n">
        <f aca="true">IF($B$10="","",$B$10*(1-$B$14+2*$B$14*RAND()))</f>
        <v>3.76270375224854</v>
      </c>
      <c r="F322" s="21" t="n">
        <f aca="false">INDEX($E$17:$E$28,B322)</f>
        <v>4.761</v>
      </c>
      <c r="G322" s="25" t="n">
        <f aca="false">IF(OR(D322="",E322="",F322=""),"",D322*($B$7-$B$8-F322-E322))</f>
        <v>5528.3592323131</v>
      </c>
      <c r="H322" s="25" t="n">
        <f aca="false">IF(D322="","",D322*$F$30)</f>
        <v>6554.89364366145</v>
      </c>
    </row>
    <row r="323" customFormat="false" ht="15" hidden="false" customHeight="false" outlineLevel="0" collapsed="false">
      <c r="A323" s="2" t="n">
        <v>289</v>
      </c>
      <c r="B323" s="2" t="n">
        <v>1</v>
      </c>
      <c r="C323" s="22" t="n">
        <f aca="true">NORMSINV(MAX(RAND(),0.000000000001))</f>
        <v>-1.32486485178131</v>
      </c>
      <c r="D323" s="24" t="n">
        <f aca="false">IF($B$11="","",$B$11*EXP($B$12*C323))</f>
        <v>530.722721063294</v>
      </c>
      <c r="E323" s="20" t="n">
        <f aca="true">IF($B$10="","",$B$10*(1-$B$14+2*$B$14*RAND()))</f>
        <v>3.54525441955039</v>
      </c>
      <c r="F323" s="21" t="n">
        <f aca="false">INDEX($E$17:$E$28,B323)</f>
        <v>4.92562580645161</v>
      </c>
      <c r="G323" s="25" t="n">
        <f aca="false">IF(OR(D323="",E323="",F323=""),"",D323*($B$7-$B$8-F323-E323))</f>
        <v>2265.71886300133</v>
      </c>
      <c r="H323" s="25" t="n">
        <f aca="false">IF(D323="","",D323*$F$30)</f>
        <v>2653.18902713962</v>
      </c>
    </row>
    <row r="324" customFormat="false" ht="15" hidden="false" customHeight="false" outlineLevel="0" collapsed="false">
      <c r="A324" s="2" t="n">
        <v>290</v>
      </c>
      <c r="B324" s="2" t="n">
        <v>2</v>
      </c>
      <c r="C324" s="22" t="n">
        <f aca="true">NORMSINV(MAX(RAND(),0.000000000001))</f>
        <v>1.03528578018842</v>
      </c>
      <c r="D324" s="24" t="n">
        <f aca="false">IF($B$11="","",$B$11*EXP($B$12*C324))</f>
        <v>1434.72301996534</v>
      </c>
      <c r="E324" s="20" t="n">
        <f aca="true">IF($B$10="","",$B$10*(1-$B$14+2*$B$14*RAND()))</f>
        <v>3.59820383243451</v>
      </c>
      <c r="F324" s="21" t="n">
        <f aca="false">INDEX($E$17:$E$28,B324)</f>
        <v>5.0612</v>
      </c>
      <c r="G324" s="25" t="n">
        <f aca="false">IF(OR(D324="",E324="",F324=""),"",D324*($B$7-$B$8-F324-E324))</f>
        <v>5854.52525678856</v>
      </c>
      <c r="H324" s="25" t="n">
        <f aca="false">IF(D324="","",D324*$F$30)</f>
        <v>7172.46732141073</v>
      </c>
    </row>
    <row r="325" customFormat="false" ht="15" hidden="false" customHeight="false" outlineLevel="0" collapsed="false">
      <c r="A325" s="2" t="n">
        <v>291</v>
      </c>
      <c r="B325" s="2" t="n">
        <v>3</v>
      </c>
      <c r="C325" s="22" t="n">
        <f aca="true">NORMSINV(MAX(RAND(),0.000000000001))</f>
        <v>1.1092698889237</v>
      </c>
      <c r="D325" s="24" t="n">
        <f aca="false">IF($B$11="","",$B$11*EXP($B$12*C325))</f>
        <v>1480.15410309649</v>
      </c>
      <c r="E325" s="20" t="n">
        <f aca="true">IF($B$10="","",$B$10*(1-$B$14+2*$B$14*RAND()))</f>
        <v>4.11574583918365</v>
      </c>
      <c r="F325" s="21" t="n">
        <f aca="false">INDEX($E$17:$E$28,B325)</f>
        <v>5.0612</v>
      </c>
      <c r="G325" s="25" t="n">
        <f aca="false">IF(OR(D325="",E325="",F325=""),"",D325*($B$7-$B$8-F325-E325))</f>
        <v>5273.86923568732</v>
      </c>
      <c r="H325" s="25" t="n">
        <f aca="false">IF(D325="","",D325*$F$30)</f>
        <v>7399.58639219995</v>
      </c>
    </row>
    <row r="326" customFormat="false" ht="15" hidden="false" customHeight="false" outlineLevel="0" collapsed="false">
      <c r="A326" s="2" t="n">
        <v>292</v>
      </c>
      <c r="B326" s="2" t="n">
        <v>4</v>
      </c>
      <c r="C326" s="22" t="n">
        <f aca="true">NORMSINV(MAX(RAND(),0.000000000001))</f>
        <v>-0.794135304436237</v>
      </c>
      <c r="D326" s="24" t="n">
        <f aca="false">IF($B$11="","",$B$11*EXP($B$12*C326))</f>
        <v>663.727135442738</v>
      </c>
      <c r="E326" s="20" t="n">
        <f aca="true">IF($B$10="","",$B$10*(1-$B$14+2*$B$14*RAND()))</f>
        <v>4.01272891273162</v>
      </c>
      <c r="F326" s="21" t="n">
        <f aca="false">INDEX($E$17:$E$28,B326)</f>
        <v>4.89657419354839</v>
      </c>
      <c r="G326" s="25" t="n">
        <f aca="false">IF(OR(D326="",E326="",F326=""),"",D326*($B$7-$B$8-F326-E326))</f>
        <v>2542.53747601817</v>
      </c>
      <c r="H326" s="25" t="n">
        <f aca="false">IF(D326="","",D326*$F$30)</f>
        <v>3318.10469550534</v>
      </c>
    </row>
    <row r="327" customFormat="false" ht="15" hidden="false" customHeight="false" outlineLevel="0" collapsed="false">
      <c r="A327" s="2" t="n">
        <v>293</v>
      </c>
      <c r="B327" s="2" t="n">
        <v>5</v>
      </c>
      <c r="C327" s="22" t="n">
        <f aca="true">NORMSINV(MAX(RAND(),0.000000000001))</f>
        <v>0.173660429487802</v>
      </c>
      <c r="D327" s="24" t="n">
        <f aca="false">IF($B$11="","",$B$11*EXP($B$12*C327))</f>
        <v>997.914305791919</v>
      </c>
      <c r="E327" s="20" t="n">
        <f aca="true">IF($B$10="","",$B$10*(1-$B$14+2*$B$14*RAND()))</f>
        <v>3.45908882727832</v>
      </c>
      <c r="F327" s="21" t="n">
        <f aca="false">INDEX($E$17:$E$28,B327)</f>
        <v>4.761</v>
      </c>
      <c r="G327" s="25" t="n">
        <f aca="false">IF(OR(D327="",E327="",F327=""),"",D327*($B$7-$B$8-F327-E327))</f>
        <v>4510.4840201677</v>
      </c>
      <c r="H327" s="25" t="n">
        <f aca="false">IF(D327="","",D327*$F$30)</f>
        <v>4988.77319751496</v>
      </c>
    </row>
    <row r="328" customFormat="false" ht="15" hidden="false" customHeight="false" outlineLevel="0" collapsed="false">
      <c r="A328" s="2" t="n">
        <v>294</v>
      </c>
      <c r="B328" s="2" t="n">
        <v>6</v>
      </c>
      <c r="C328" s="22" t="n">
        <f aca="true">NORMSINV(MAX(RAND(),0.000000000001))</f>
        <v>-0.76173586471707</v>
      </c>
      <c r="D328" s="24" t="n">
        <f aca="false">IF($B$11="","",$B$11*EXP($B$12*C328))</f>
        <v>672.85048897752</v>
      </c>
      <c r="E328" s="20" t="n">
        <f aca="true">IF($B$10="","",$B$10*(1-$B$14+2*$B$14*RAND()))</f>
        <v>3.51465538640209</v>
      </c>
      <c r="F328" s="21" t="n">
        <f aca="false">INDEX($E$17:$E$28,B328)</f>
        <v>4.761</v>
      </c>
      <c r="G328" s="25" t="n">
        <f aca="false">IF(OR(D328="",E328="",F328=""),"",D328*($B$7-$B$8-F328-E328))</f>
        <v>3003.83645622351</v>
      </c>
      <c r="H328" s="25" t="n">
        <f aca="false">IF(D328="","",D328*$F$30)</f>
        <v>3363.71416449642</v>
      </c>
    </row>
    <row r="329" customFormat="false" ht="15" hidden="false" customHeight="false" outlineLevel="0" collapsed="false">
      <c r="A329" s="2" t="n">
        <v>295</v>
      </c>
      <c r="B329" s="2" t="n">
        <v>7</v>
      </c>
      <c r="C329" s="22" t="n">
        <f aca="true">NORMSINV(MAX(RAND(),0.000000000001))</f>
        <v>-0.170764962601751</v>
      </c>
      <c r="D329" s="24" t="n">
        <f aca="false">IF($B$11="","",$B$11*EXP($B$12*C329))</f>
        <v>863.106623927165</v>
      </c>
      <c r="E329" s="20" t="n">
        <f aca="true">IF($B$10="","",$B$10*(1-$B$14+2*$B$14*RAND()))</f>
        <v>3.90546189315026</v>
      </c>
      <c r="F329" s="21" t="n">
        <f aca="false">INDEX($E$17:$E$28,B329)</f>
        <v>4.761</v>
      </c>
      <c r="G329" s="25" t="n">
        <f aca="false">IF(OR(D329="",E329="",F329=""),"",D329*($B$7-$B$8-F329-E329))</f>
        <v>3515.89772284173</v>
      </c>
      <c r="H329" s="25" t="n">
        <f aca="false">IF(D329="","",D329*$F$30)</f>
        <v>4314.84263433668</v>
      </c>
    </row>
    <row r="330" customFormat="false" ht="15" hidden="false" customHeight="false" outlineLevel="0" collapsed="false">
      <c r="A330" s="2" t="n">
        <v>296</v>
      </c>
      <c r="B330" s="2" t="n">
        <v>8</v>
      </c>
      <c r="C330" s="22" t="n">
        <f aca="true">NORMSINV(MAX(RAND(),0.000000000001))</f>
        <v>0.0216433922787766</v>
      </c>
      <c r="D330" s="24" t="n">
        <f aca="false">IF($B$11="","",$B$11*EXP($B$12*C330))</f>
        <v>935.997294111761</v>
      </c>
      <c r="E330" s="20" t="n">
        <f aca="true">IF($B$10="","",$B$10*(1-$B$14+2*$B$14*RAND()))</f>
        <v>3.39660845052681</v>
      </c>
      <c r="F330" s="21" t="n">
        <f aca="false">INDEX($E$17:$E$28,B330)</f>
        <v>4.761</v>
      </c>
      <c r="G330" s="25" t="n">
        <f aca="false">IF(OR(D330="",E330="",F330=""),"",D330*($B$7-$B$8-F330-E330))</f>
        <v>4289.10609086751</v>
      </c>
      <c r="H330" s="25" t="n">
        <f aca="false">IF(D330="","",D330*$F$30)</f>
        <v>4679.23767272351</v>
      </c>
    </row>
    <row r="331" customFormat="false" ht="15" hidden="false" customHeight="false" outlineLevel="0" collapsed="false">
      <c r="A331" s="2" t="n">
        <v>297</v>
      </c>
      <c r="B331" s="2" t="n">
        <v>9</v>
      </c>
      <c r="C331" s="22" t="n">
        <f aca="true">NORMSINV(MAX(RAND(),0.000000000001))</f>
        <v>-0.895546658113784</v>
      </c>
      <c r="D331" s="24" t="n">
        <f aca="false">IF($B$11="","",$B$11*EXP($B$12*C331))</f>
        <v>635.962641063985</v>
      </c>
      <c r="E331" s="20" t="n">
        <f aca="true">IF($B$10="","",$B$10*(1-$B$14+2*$B$14*RAND()))</f>
        <v>3.89234529637017</v>
      </c>
      <c r="F331" s="21" t="n">
        <f aca="false">INDEX($E$17:$E$28,B331)</f>
        <v>4.761</v>
      </c>
      <c r="G331" s="25" t="n">
        <f aca="false">IF(OR(D331="",E331="",F331=""),"",D331*($B$7-$B$8-F331-E331))</f>
        <v>2598.95971843699</v>
      </c>
      <c r="H331" s="25" t="n">
        <f aca="false">IF(D331="","",D331*$F$30)</f>
        <v>3179.30443520707</v>
      </c>
    </row>
    <row r="332" customFormat="false" ht="15" hidden="false" customHeight="false" outlineLevel="0" collapsed="false">
      <c r="A332" s="2" t="n">
        <v>298</v>
      </c>
      <c r="B332" s="2" t="n">
        <v>10</v>
      </c>
      <c r="C332" s="22" t="n">
        <f aca="true">NORMSINV(MAX(RAND(),0.000000000001))</f>
        <v>0.276261524225656</v>
      </c>
      <c r="D332" s="24" t="n">
        <f aca="false">IF($B$11="","",$B$11*EXP($B$12*C332))</f>
        <v>1042.0029219311</v>
      </c>
      <c r="E332" s="20" t="n">
        <f aca="true">IF($B$10="","",$B$10*(1-$B$14+2*$B$14*RAND()))</f>
        <v>3.96718013836134</v>
      </c>
      <c r="F332" s="21" t="n">
        <f aca="false">INDEX($E$17:$E$28,B332)</f>
        <v>4.761</v>
      </c>
      <c r="G332" s="25" t="n">
        <f aca="false">IF(OR(D332="",E332="",F332=""),"",D332*($B$7-$B$8-F332-E332))</f>
        <v>4180.32801808872</v>
      </c>
      <c r="H332" s="25" t="n">
        <f aca="false">IF(D332="","",D332*$F$30)</f>
        <v>5209.18100731798</v>
      </c>
    </row>
    <row r="333" customFormat="false" ht="15" hidden="false" customHeight="false" outlineLevel="0" collapsed="false">
      <c r="A333" s="2" t="n">
        <v>299</v>
      </c>
      <c r="B333" s="2" t="n">
        <v>11</v>
      </c>
      <c r="C333" s="22" t="n">
        <f aca="true">NORMSINV(MAX(RAND(),0.000000000001))</f>
        <v>-0.155869636576172</v>
      </c>
      <c r="D333" s="24" t="n">
        <f aca="false">IF($B$11="","",$B$11*EXP($B$12*C333))</f>
        <v>868.540849154929</v>
      </c>
      <c r="E333" s="20" t="n">
        <f aca="true">IF($B$10="","",$B$10*(1-$B$14+2*$B$14*RAND()))</f>
        <v>3.59504877801672</v>
      </c>
      <c r="F333" s="21" t="n">
        <f aca="false">INDEX($E$17:$E$28,B333)</f>
        <v>4.761</v>
      </c>
      <c r="G333" s="25" t="n">
        <f aca="false">IF(OR(D333="",E333="",F333=""),"",D333*($B$7-$B$8-F333-E333))</f>
        <v>3807.64071699514</v>
      </c>
      <c r="H333" s="25" t="n">
        <f aca="false">IF(D333="","",D333*$F$30)</f>
        <v>4342.00941309532</v>
      </c>
    </row>
    <row r="334" customFormat="false" ht="15" hidden="false" customHeight="false" outlineLevel="0" collapsed="false">
      <c r="A334" s="2" t="n">
        <v>300</v>
      </c>
      <c r="B334" s="2" t="n">
        <v>12</v>
      </c>
      <c r="C334" s="22" t="n">
        <f aca="true">NORMSINV(MAX(RAND(),0.000000000001))</f>
        <v>-1.36152759612133</v>
      </c>
      <c r="D334" s="24" t="n">
        <f aca="false">IF($B$11="","",$B$11*EXP($B$12*C334))</f>
        <v>522.586889604167</v>
      </c>
      <c r="E334" s="20" t="n">
        <f aca="true">IF($B$10="","",$B$10*(1-$B$14+2*$B$14*RAND()))</f>
        <v>3.5018031774704</v>
      </c>
      <c r="F334" s="21" t="n">
        <f aca="false">INDEX($E$17:$E$28,B334)</f>
        <v>4.761</v>
      </c>
      <c r="G334" s="25" t="n">
        <f aca="false">IF(OR(D334="",E334="",F334=""),"",D334*($B$7-$B$8-F334-E334))</f>
        <v>2339.7243616314</v>
      </c>
      <c r="H334" s="25" t="n">
        <f aca="false">IF(D334="","",D334*$F$30)</f>
        <v>2612.51637850915</v>
      </c>
    </row>
    <row r="335" customFormat="false" ht="15" hidden="false" customHeight="false" outlineLevel="0" collapsed="false">
      <c r="A335" s="2" t="n">
        <v>301</v>
      </c>
      <c r="B335" s="2" t="n">
        <v>1</v>
      </c>
      <c r="C335" s="22" t="n">
        <f aca="true">NORMSINV(MAX(RAND(),0.000000000001))</f>
        <v>-0.626657587649992</v>
      </c>
      <c r="D335" s="24" t="n">
        <f aca="false">IF($B$11="","",$B$11*EXP($B$12*C335))</f>
        <v>712.258246412983</v>
      </c>
      <c r="E335" s="20" t="n">
        <f aca="true">IF($B$10="","",$B$10*(1-$B$14+2*$B$14*RAND()))</f>
        <v>3.54229397452367</v>
      </c>
      <c r="F335" s="21" t="n">
        <f aca="false">INDEX($E$17:$E$28,B335)</f>
        <v>4.92562580645161</v>
      </c>
      <c r="G335" s="25" t="n">
        <f aca="false">IF(OR(D335="",E335="",F335=""),"",D335*($B$7-$B$8-F335-E335))</f>
        <v>3042.82436533814</v>
      </c>
      <c r="H335" s="25" t="n">
        <f aca="false">IF(D335="","",D335*$F$30)</f>
        <v>3560.72142546778</v>
      </c>
    </row>
    <row r="336" customFormat="false" ht="15" hidden="false" customHeight="false" outlineLevel="0" collapsed="false">
      <c r="A336" s="2" t="n">
        <v>302</v>
      </c>
      <c r="B336" s="2" t="n">
        <v>2</v>
      </c>
      <c r="C336" s="22" t="n">
        <f aca="true">NORMSINV(MAX(RAND(),0.000000000001))</f>
        <v>-0.121897663184389</v>
      </c>
      <c r="D336" s="24" t="n">
        <f aca="false">IF($B$11="","",$B$11*EXP($B$12*C336))</f>
        <v>881.06310794425</v>
      </c>
      <c r="E336" s="20" t="n">
        <f aca="true">IF($B$10="","",$B$10*(1-$B$14+2*$B$14*RAND()))</f>
        <v>3.52960550097177</v>
      </c>
      <c r="F336" s="21" t="n">
        <f aca="false">INDEX($E$17:$E$28,B336)</f>
        <v>5.0612</v>
      </c>
      <c r="G336" s="25" t="n">
        <f aca="false">IF(OR(D336="",E336="",F336=""),"",D336*($B$7-$B$8-F336-E336))</f>
        <v>3655.70220077899</v>
      </c>
      <c r="H336" s="25" t="n">
        <f aca="false">IF(D336="","",D336*$F$30)</f>
        <v>4404.61068923489</v>
      </c>
    </row>
    <row r="337" customFormat="false" ht="15" hidden="false" customHeight="false" outlineLevel="0" collapsed="false">
      <c r="A337" s="2" t="n">
        <v>303</v>
      </c>
      <c r="B337" s="2" t="n">
        <v>3</v>
      </c>
      <c r="C337" s="22" t="n">
        <f aca="true">NORMSINV(MAX(RAND(),0.000000000001))</f>
        <v>0.677669642686007</v>
      </c>
      <c r="D337" s="24" t="n">
        <f aca="false">IF($B$11="","",$B$11*EXP($B$12*C337))</f>
        <v>1234.0291008054</v>
      </c>
      <c r="E337" s="20" t="n">
        <f aca="true">IF($B$10="","",$B$10*(1-$B$14+2*$B$14*RAND()))</f>
        <v>3.43780151479182</v>
      </c>
      <c r="F337" s="21" t="n">
        <f aca="false">INDEX($E$17:$E$28,B337)</f>
        <v>5.0612</v>
      </c>
      <c r="G337" s="25" t="n">
        <f aca="false">IF(OR(D337="",E337="",F337=""),"",D337*($B$7-$B$8-F337-E337))</f>
        <v>5233.51554721849</v>
      </c>
      <c r="H337" s="25" t="n">
        <f aca="false">IF(D337="","",D337*$F$30)</f>
        <v>6169.15828074633</v>
      </c>
    </row>
    <row r="338" customFormat="false" ht="15" hidden="false" customHeight="false" outlineLevel="0" collapsed="false">
      <c r="A338" s="2" t="n">
        <v>304</v>
      </c>
      <c r="B338" s="2" t="n">
        <v>4</v>
      </c>
      <c r="C338" s="22" t="n">
        <f aca="true">NORMSINV(MAX(RAND(),0.000000000001))</f>
        <v>0.699527312974194</v>
      </c>
      <c r="D338" s="24" t="n">
        <f aca="false">IF($B$11="","",$B$11*EXP($B$12*C338))</f>
        <v>1245.44710791793</v>
      </c>
      <c r="E338" s="20" t="n">
        <f aca="true">IF($B$10="","",$B$10*(1-$B$14+2*$B$14*RAND()))</f>
        <v>3.96830786991482</v>
      </c>
      <c r="F338" s="21" t="n">
        <f aca="false">INDEX($E$17:$E$28,B338)</f>
        <v>4.89657419354839</v>
      </c>
      <c r="G338" s="25" t="n">
        <f aca="false">IF(OR(D338="",E338="",F338=""),"",D338*($B$7-$B$8-F338-E338))</f>
        <v>4826.25442690066</v>
      </c>
      <c r="H338" s="25" t="n">
        <f aca="false">IF(D338="","",D338*$F$30)</f>
        <v>6226.23918190334</v>
      </c>
    </row>
    <row r="339" customFormat="false" ht="15" hidden="false" customHeight="false" outlineLevel="0" collapsed="false">
      <c r="A339" s="2" t="n">
        <v>305</v>
      </c>
      <c r="B339" s="2" t="n">
        <v>5</v>
      </c>
      <c r="C339" s="22" t="n">
        <f aca="true">NORMSINV(MAX(RAND(),0.000000000001))</f>
        <v>0.396557851566211</v>
      </c>
      <c r="D339" s="24" t="n">
        <f aca="false">IF($B$11="","",$B$11*EXP($B$12*C339))</f>
        <v>1096.18233400804</v>
      </c>
      <c r="E339" s="20" t="n">
        <f aca="true">IF($B$10="","",$B$10*(1-$B$14+2*$B$14*RAND()))</f>
        <v>3.91084787836943</v>
      </c>
      <c r="F339" s="21" t="n">
        <f aca="false">INDEX($E$17:$E$28,B339)</f>
        <v>4.761</v>
      </c>
      <c r="G339" s="25" t="n">
        <f aca="false">IF(OR(D339="",E339="",F339=""),"",D339*($B$7-$B$8-F339-E339))</f>
        <v>4459.43648778876</v>
      </c>
      <c r="H339" s="25" t="n">
        <f aca="false">IF(D339="","",D339*$F$30)</f>
        <v>5480.034724173</v>
      </c>
    </row>
    <row r="340" customFormat="false" ht="15" hidden="false" customHeight="false" outlineLevel="0" collapsed="false">
      <c r="A340" s="2" t="n">
        <v>306</v>
      </c>
      <c r="B340" s="2" t="n">
        <v>6</v>
      </c>
      <c r="C340" s="22" t="n">
        <f aca="true">NORMSINV(MAX(RAND(),0.000000000001))</f>
        <v>1.55992106139924</v>
      </c>
      <c r="D340" s="24" t="n">
        <f aca="false">IF($B$11="","",$B$11*EXP($B$12*C340))</f>
        <v>1789.67728931211</v>
      </c>
      <c r="E340" s="20" t="n">
        <f aca="true">IF($B$10="","",$B$10*(1-$B$14+2*$B$14*RAND()))</f>
        <v>3.74444100451985</v>
      </c>
      <c r="F340" s="21" t="n">
        <f aca="false">INDEX($E$17:$E$28,B340)</f>
        <v>4.761</v>
      </c>
      <c r="G340" s="25" t="n">
        <f aca="false">IF(OR(D340="",E340="",F340=""),"",D340*($B$7-$B$8-F340-E340))</f>
        <v>7578.49406446314</v>
      </c>
      <c r="H340" s="25" t="n">
        <f aca="false">IF(D340="","",D340*$F$30)</f>
        <v>8946.95470472912</v>
      </c>
    </row>
    <row r="341" customFormat="false" ht="15" hidden="false" customHeight="false" outlineLevel="0" collapsed="false">
      <c r="A341" s="2" t="n">
        <v>307</v>
      </c>
      <c r="B341" s="2" t="n">
        <v>7</v>
      </c>
      <c r="C341" s="22" t="n">
        <f aca="true">NORMSINV(MAX(RAND(),0.000000000001))</f>
        <v>-0.896791527671943</v>
      </c>
      <c r="D341" s="24" t="n">
        <f aca="false">IF($B$11="","",$B$11*EXP($B$12*C341))</f>
        <v>635.629137014794</v>
      </c>
      <c r="E341" s="20" t="n">
        <f aca="true">IF($B$10="","",$B$10*(1-$B$14+2*$B$14*RAND()))</f>
        <v>3.90134243329437</v>
      </c>
      <c r="F341" s="21" t="n">
        <f aca="false">INDEX($E$17:$E$28,B341)</f>
        <v>4.761</v>
      </c>
      <c r="G341" s="25" t="n">
        <f aca="false">IF(OR(D341="",E341="",F341=""),"",D341*($B$7-$B$8-F341-E341))</f>
        <v>2591.87796016694</v>
      </c>
      <c r="H341" s="25" t="n">
        <f aca="false">IF(D341="","",D341*$F$30)</f>
        <v>3177.63718176436</v>
      </c>
    </row>
    <row r="342" customFormat="false" ht="15" hidden="false" customHeight="false" outlineLevel="0" collapsed="false">
      <c r="A342" s="2" t="n">
        <v>308</v>
      </c>
      <c r="B342" s="2" t="n">
        <v>8</v>
      </c>
      <c r="C342" s="22" t="n">
        <f aca="true">NORMSINV(MAX(RAND(),0.000000000001))</f>
        <v>-0.158813930114674</v>
      </c>
      <c r="D342" s="24" t="n">
        <f aca="false">IF($B$11="","",$B$11*EXP($B$12*C342))</f>
        <v>867.463983457642</v>
      </c>
      <c r="E342" s="20" t="n">
        <f aca="true">IF($B$10="","",$B$10*(1-$B$14+2*$B$14*RAND()))</f>
        <v>3.77414259947362</v>
      </c>
      <c r="F342" s="21" t="n">
        <f aca="false">INDEX($E$17:$E$28,B342)</f>
        <v>4.761</v>
      </c>
      <c r="G342" s="25" t="n">
        <f aca="false">IF(OR(D342="",E342="",F342=""),"",D342*($B$7-$B$8-F342-E342))</f>
        <v>3647.56235053196</v>
      </c>
      <c r="H342" s="25" t="n">
        <f aca="false">IF(D342="","",D342*$F$30)</f>
        <v>4336.62594610144</v>
      </c>
    </row>
    <row r="343" customFormat="false" ht="15" hidden="false" customHeight="false" outlineLevel="0" collapsed="false">
      <c r="A343" s="2" t="n">
        <v>309</v>
      </c>
      <c r="B343" s="2" t="n">
        <v>9</v>
      </c>
      <c r="C343" s="22" t="n">
        <f aca="true">NORMSINV(MAX(RAND(),0.000000000001))</f>
        <v>0.834840969664548</v>
      </c>
      <c r="D343" s="24" t="n">
        <f aca="false">IF($B$11="","",$B$11*EXP($B$12*C343))</f>
        <v>1318.5216826752</v>
      </c>
      <c r="E343" s="20" t="n">
        <f aca="true">IF($B$10="","",$B$10*(1-$B$14+2*$B$14*RAND()))</f>
        <v>3.58694397132701</v>
      </c>
      <c r="F343" s="21" t="n">
        <f aca="false">INDEX($E$17:$E$28,B343)</f>
        <v>4.761</v>
      </c>
      <c r="G343" s="25" t="n">
        <f aca="false">IF(OR(D343="",E343="",F343=""),"",D343*($B$7-$B$8-F343-E343))</f>
        <v>5791.02110532967</v>
      </c>
      <c r="H343" s="25" t="n">
        <f aca="false">IF(D343="","",D343*$F$30)</f>
        <v>6591.55359602987</v>
      </c>
    </row>
    <row r="344" customFormat="false" ht="15" hidden="false" customHeight="false" outlineLevel="0" collapsed="false">
      <c r="A344" s="2" t="n">
        <v>310</v>
      </c>
      <c r="B344" s="2" t="n">
        <v>10</v>
      </c>
      <c r="C344" s="22" t="n">
        <f aca="true">NORMSINV(MAX(RAND(),0.000000000001))</f>
        <v>-0.754929327669147</v>
      </c>
      <c r="D344" s="24" t="n">
        <f aca="false">IF($B$11="","",$B$11*EXP($B$12*C344))</f>
        <v>674.783023587435</v>
      </c>
      <c r="E344" s="20" t="n">
        <f aca="true">IF($B$10="","",$B$10*(1-$B$14+2*$B$14*RAND()))</f>
        <v>3.47907897197974</v>
      </c>
      <c r="F344" s="21" t="n">
        <f aca="false">INDEX($E$17:$E$28,B344)</f>
        <v>4.761</v>
      </c>
      <c r="G344" s="25" t="n">
        <f aca="false">IF(OR(D344="",E344="",F344=""),"",D344*($B$7-$B$8-F344-E344))</f>
        <v>3036.47031719219</v>
      </c>
      <c r="H344" s="25" t="n">
        <f aca="false">IF(D344="","",D344*$F$30)</f>
        <v>3373.3752915183</v>
      </c>
    </row>
    <row r="345" customFormat="false" ht="15" hidden="false" customHeight="false" outlineLevel="0" collapsed="false">
      <c r="A345" s="2" t="n">
        <v>311</v>
      </c>
      <c r="B345" s="2" t="n">
        <v>11</v>
      </c>
      <c r="C345" s="22" t="n">
        <f aca="true">NORMSINV(MAX(RAND(),0.000000000001))</f>
        <v>0.404881920265896</v>
      </c>
      <c r="D345" s="24" t="n">
        <f aca="false">IF($B$11="","",$B$11*EXP($B$12*C345))</f>
        <v>1100.03392245712</v>
      </c>
      <c r="E345" s="20" t="n">
        <f aca="true">IF($B$10="","",$B$10*(1-$B$14+2*$B$14*RAND()))</f>
        <v>3.41560394332059</v>
      </c>
      <c r="F345" s="21" t="n">
        <f aca="false">INDEX($E$17:$E$28,B345)</f>
        <v>4.761</v>
      </c>
      <c r="G345" s="25" t="n">
        <f aca="false">IF(OR(D345="",E345="",F345=""),"",D345*($B$7-$B$8-F345-E345))</f>
        <v>5019.89046395439</v>
      </c>
      <c r="H345" s="25" t="n">
        <f aca="false">IF(D345="","",D345*$F$30)</f>
        <v>5499.28958514761</v>
      </c>
    </row>
    <row r="346" customFormat="false" ht="15" hidden="false" customHeight="false" outlineLevel="0" collapsed="false">
      <c r="A346" s="2" t="n">
        <v>312</v>
      </c>
      <c r="B346" s="2" t="n">
        <v>12</v>
      </c>
      <c r="C346" s="22" t="n">
        <f aca="true">NORMSINV(MAX(RAND(),0.000000000001))</f>
        <v>0.80136966495165</v>
      </c>
      <c r="D346" s="24" t="n">
        <f aca="false">IF($B$11="","",$B$11*EXP($B$12*C346))</f>
        <v>1300.05620688897</v>
      </c>
      <c r="E346" s="20" t="n">
        <f aca="true">IF($B$10="","",$B$10*(1-$B$14+2*$B$14*RAND()))</f>
        <v>4.04447795541353</v>
      </c>
      <c r="F346" s="21" t="n">
        <f aca="false">INDEX($E$17:$E$28,B346)</f>
        <v>4.761</v>
      </c>
      <c r="G346" s="25" t="n">
        <f aca="false">IF(OR(D346="",E346="",F346=""),"",D346*($B$7-$B$8-F346-E346))</f>
        <v>5115.09980520613</v>
      </c>
      <c r="H346" s="25" t="n">
        <f aca="false">IF(D346="","",D346*$F$30)</f>
        <v>6499.24098947935</v>
      </c>
    </row>
    <row r="347" customFormat="false" ht="15" hidden="false" customHeight="false" outlineLevel="0" collapsed="false">
      <c r="A347" s="2" t="n">
        <v>313</v>
      </c>
      <c r="B347" s="2" t="n">
        <v>1</v>
      </c>
      <c r="C347" s="22" t="n">
        <f aca="true">NORMSINV(MAX(RAND(),0.000000000001))</f>
        <v>-0.504771041393283</v>
      </c>
      <c r="D347" s="24" t="n">
        <f aca="false">IF($B$11="","",$B$11*EXP($B$12*C347))</f>
        <v>749.794677658477</v>
      </c>
      <c r="E347" s="20" t="n">
        <f aca="true">IF($B$10="","",$B$10*(1-$B$14+2*$B$14*RAND()))</f>
        <v>3.91731376510768</v>
      </c>
      <c r="F347" s="21" t="n">
        <f aca="false">INDEX($E$17:$E$28,B347)</f>
        <v>4.92562580645161</v>
      </c>
      <c r="G347" s="25" t="n">
        <f aca="false">IF(OR(D347="",E347="",F347=""),"",D347*($B$7-$B$8-F347-E347))</f>
        <v>2921.9951677583</v>
      </c>
      <c r="H347" s="25" t="n">
        <f aca="false">IF(D347="","",D347*$F$30)</f>
        <v>3748.37355255026</v>
      </c>
    </row>
    <row r="348" customFormat="false" ht="15" hidden="false" customHeight="false" outlineLevel="0" collapsed="false">
      <c r="A348" s="2" t="n">
        <v>314</v>
      </c>
      <c r="B348" s="2" t="n">
        <v>2</v>
      </c>
      <c r="C348" s="22" t="n">
        <f aca="true">NORMSINV(MAX(RAND(),0.000000000001))</f>
        <v>-1.19970779716701</v>
      </c>
      <c r="D348" s="24" t="n">
        <f aca="false">IF($B$11="","",$B$11*EXP($B$12*C348))</f>
        <v>559.46257654088</v>
      </c>
      <c r="E348" s="20" t="n">
        <f aca="true">IF($B$10="","",$B$10*(1-$B$14+2*$B$14*RAND()))</f>
        <v>3.4007568398102</v>
      </c>
      <c r="F348" s="21" t="n">
        <f aca="false">INDEX($E$17:$E$28,B348)</f>
        <v>5.0612</v>
      </c>
      <c r="G348" s="25" t="n">
        <f aca="false">IF(OR(D348="",E348="",F348=""),"",D348*($B$7-$B$8-F348-E348))</f>
        <v>2393.40504895287</v>
      </c>
      <c r="H348" s="25" t="n">
        <f aca="false">IF(D348="","",D348*$F$30)</f>
        <v>2796.86531264316</v>
      </c>
    </row>
    <row r="349" customFormat="false" ht="15" hidden="false" customHeight="false" outlineLevel="0" collapsed="false">
      <c r="A349" s="2" t="n">
        <v>315</v>
      </c>
      <c r="B349" s="2" t="n">
        <v>3</v>
      </c>
      <c r="C349" s="22" t="n">
        <f aca="true">NORMSINV(MAX(RAND(),0.000000000001))</f>
        <v>0.373408507030844</v>
      </c>
      <c r="D349" s="24" t="n">
        <f aca="false">IF($B$11="","",$B$11*EXP($B$12*C349))</f>
        <v>1085.54177001157</v>
      </c>
      <c r="E349" s="20" t="n">
        <f aca="true">IF($B$10="","",$B$10*(1-$B$14+2*$B$14*RAND()))</f>
        <v>3.92345400225776</v>
      </c>
      <c r="F349" s="21" t="n">
        <f aca="false">INDEX($E$17:$E$28,B349)</f>
        <v>5.0612</v>
      </c>
      <c r="G349" s="25" t="n">
        <f aca="false">IF(OR(D349="",E349="",F349=""),"",D349*($B$7-$B$8-F349-E349))</f>
        <v>4076.58494139498</v>
      </c>
      <c r="H349" s="25" t="n">
        <f aca="false">IF(D349="","",D349*$F$30)</f>
        <v>5426.84041664184</v>
      </c>
    </row>
    <row r="350" customFormat="false" ht="15" hidden="false" customHeight="false" outlineLevel="0" collapsed="false">
      <c r="A350" s="2" t="n">
        <v>316</v>
      </c>
      <c r="B350" s="2" t="n">
        <v>4</v>
      </c>
      <c r="C350" s="22" t="n">
        <f aca="true">NORMSINV(MAX(RAND(),0.000000000001))</f>
        <v>-0.0533016949672041</v>
      </c>
      <c r="D350" s="24" t="n">
        <f aca="false">IF($B$11="","",$B$11*EXP($B$12*C350))</f>
        <v>906.900978041506</v>
      </c>
      <c r="E350" s="20" t="n">
        <f aca="true">IF($B$10="","",$B$10*(1-$B$14+2*$B$14*RAND()))</f>
        <v>4.07879606263657</v>
      </c>
      <c r="F350" s="21" t="n">
        <f aca="false">INDEX($E$17:$E$28,B350)</f>
        <v>4.89657419354839</v>
      </c>
      <c r="G350" s="25" t="n">
        <f aca="false">IF(OR(D350="",E350="",F350=""),"",D350*($B$7-$B$8-F350-E350))</f>
        <v>3414.14639663</v>
      </c>
      <c r="H350" s="25" t="n">
        <f aca="false">IF(D350="","",D350*$F$30)</f>
        <v>4533.7793694251</v>
      </c>
    </row>
    <row r="351" customFormat="false" ht="15" hidden="false" customHeight="false" outlineLevel="0" collapsed="false">
      <c r="A351" s="2" t="n">
        <v>317</v>
      </c>
      <c r="B351" s="2" t="n">
        <v>5</v>
      </c>
      <c r="C351" s="22" t="n">
        <f aca="true">NORMSINV(MAX(RAND(),0.000000000001))</f>
        <v>-1.89451522107417</v>
      </c>
      <c r="D351" s="24" t="n">
        <f aca="false">IF($B$11="","",$B$11*EXP($B$12*C351))</f>
        <v>417.468196987269</v>
      </c>
      <c r="E351" s="20" t="n">
        <f aca="true">IF($B$10="","",$B$10*(1-$B$14+2*$B$14*RAND()))</f>
        <v>3.81679056663064</v>
      </c>
      <c r="F351" s="21" t="n">
        <f aca="false">INDEX($E$17:$E$28,B351)</f>
        <v>4.761</v>
      </c>
      <c r="G351" s="25" t="n">
        <f aca="false">IF(OR(D351="",E351="",F351=""),"",D351*($B$7-$B$8-F351-E351))</f>
        <v>1737.59006763211</v>
      </c>
      <c r="H351" s="25" t="n">
        <f aca="false">IF(D351="","",D351*$F$30)</f>
        <v>2087.00701037875</v>
      </c>
    </row>
    <row r="352" customFormat="false" ht="15" hidden="false" customHeight="false" outlineLevel="0" collapsed="false">
      <c r="A352" s="2" t="n">
        <v>318</v>
      </c>
      <c r="B352" s="2" t="n">
        <v>6</v>
      </c>
      <c r="C352" s="22" t="n">
        <f aca="true">NORMSINV(MAX(RAND(),0.000000000001))</f>
        <v>1.68765003127514</v>
      </c>
      <c r="D352" s="24" t="n">
        <f aca="false">IF($B$11="","",$B$11*EXP($B$12*C352))</f>
        <v>1888.63807107968</v>
      </c>
      <c r="E352" s="20" t="n">
        <f aca="true">IF($B$10="","",$B$10*(1-$B$14+2*$B$14*RAND()))</f>
        <v>3.52254218357036</v>
      </c>
      <c r="F352" s="21" t="n">
        <f aca="false">INDEX($E$17:$E$28,B352)</f>
        <v>4.761</v>
      </c>
      <c r="G352" s="25" t="n">
        <f aca="false">IF(OR(D352="",E352="",F352=""),"",D352*($B$7-$B$8-F352-E352))</f>
        <v>8416.63589426965</v>
      </c>
      <c r="H352" s="25" t="n">
        <f aca="false">IF(D352="","",D352*$F$30)</f>
        <v>9441.67944494154</v>
      </c>
    </row>
    <row r="353" customFormat="false" ht="15" hidden="false" customHeight="false" outlineLevel="0" collapsed="false">
      <c r="A353" s="2" t="n">
        <v>319</v>
      </c>
      <c r="B353" s="2" t="n">
        <v>7</v>
      </c>
      <c r="C353" s="22" t="n">
        <f aca="true">NORMSINV(MAX(RAND(),0.000000000001))</f>
        <v>-1.32158994671563</v>
      </c>
      <c r="D353" s="24" t="n">
        <f aca="false">IF($B$11="","",$B$11*EXP($B$12*C353))</f>
        <v>531.455588858863</v>
      </c>
      <c r="E353" s="20" t="n">
        <f aca="true">IF($B$10="","",$B$10*(1-$B$14+2*$B$14*RAND()))</f>
        <v>3.81198047023854</v>
      </c>
      <c r="F353" s="21" t="n">
        <f aca="false">INDEX($E$17:$E$28,B353)</f>
        <v>4.761</v>
      </c>
      <c r="G353" s="25" t="n">
        <f aca="false">IF(OR(D353="",E353="",F353=""),"",D353*($B$7-$B$8-F353-E353))</f>
        <v>2214.58581797576</v>
      </c>
      <c r="H353" s="25" t="n">
        <f aca="false">IF(D353="","",D353*$F$30)</f>
        <v>2656.85277982323</v>
      </c>
    </row>
    <row r="354" customFormat="false" ht="15" hidden="false" customHeight="false" outlineLevel="0" collapsed="false">
      <c r="A354" s="2" t="n">
        <v>320</v>
      </c>
      <c r="B354" s="2" t="n">
        <v>8</v>
      </c>
      <c r="C354" s="22" t="n">
        <f aca="true">NORMSINV(MAX(RAND(),0.000000000001))</f>
        <v>0.615792142539655</v>
      </c>
      <c r="D354" s="24" t="n">
        <f aca="false">IF($B$11="","",$B$11*EXP($B$12*C354))</f>
        <v>1202.26999075166</v>
      </c>
      <c r="E354" s="20" t="n">
        <f aca="true">IF($B$10="","",$B$10*(1-$B$14+2*$B$14*RAND()))</f>
        <v>3.58858164758015</v>
      </c>
      <c r="F354" s="21" t="n">
        <f aca="false">INDEX($E$17:$E$28,B354)</f>
        <v>4.761</v>
      </c>
      <c r="G354" s="25" t="n">
        <f aca="false">IF(OR(D354="",E354="",F354=""),"",D354*($B$7-$B$8-F354-E354))</f>
        <v>5278.46823195973</v>
      </c>
      <c r="H354" s="25" t="n">
        <f aca="false">IF(D354="","",D354*$F$30)</f>
        <v>6010.38813776569</v>
      </c>
    </row>
    <row r="355" customFormat="false" ht="15" hidden="false" customHeight="false" outlineLevel="0" collapsed="false">
      <c r="A355" s="2" t="n">
        <v>321</v>
      </c>
      <c r="B355" s="2" t="n">
        <v>9</v>
      </c>
      <c r="C355" s="22" t="n">
        <f aca="true">NORMSINV(MAX(RAND(),0.000000000001))</f>
        <v>-0.947818914013317</v>
      </c>
      <c r="D355" s="24" t="n">
        <f aca="false">IF($B$11="","",$B$11*EXP($B$12*C355))</f>
        <v>622.108220941499</v>
      </c>
      <c r="E355" s="20" t="n">
        <f aca="true">IF($B$10="","",$B$10*(1-$B$14+2*$B$14*RAND()))</f>
        <v>3.96945328962367</v>
      </c>
      <c r="F355" s="21" t="n">
        <f aca="false">INDEX($E$17:$E$28,B355)</f>
        <v>4.761</v>
      </c>
      <c r="G355" s="25" t="n">
        <f aca="false">IF(OR(D355="",E355="",F355=""),"",D355*($B$7-$B$8-F355-E355))</f>
        <v>2494.37197077406</v>
      </c>
      <c r="H355" s="25" t="n">
        <f aca="false">IF(D355="","",D355*$F$30)</f>
        <v>3110.04341813074</v>
      </c>
    </row>
    <row r="356" customFormat="false" ht="15" hidden="false" customHeight="false" outlineLevel="0" collapsed="false">
      <c r="A356" s="2" t="n">
        <v>322</v>
      </c>
      <c r="B356" s="2" t="n">
        <v>10</v>
      </c>
      <c r="C356" s="22" t="n">
        <f aca="true">NORMSINV(MAX(RAND(),0.000000000001))</f>
        <v>-0.366621414180835</v>
      </c>
      <c r="D356" s="24" t="n">
        <f aca="false">IF($B$11="","",$B$11*EXP($B$12*C356))</f>
        <v>794.736784404812</v>
      </c>
      <c r="E356" s="20" t="n">
        <f aca="true">IF($B$10="","",$B$10*(1-$B$14+2*$B$14*RAND()))</f>
        <v>3.43656162244909</v>
      </c>
      <c r="F356" s="21" t="n">
        <f aca="false">INDEX($E$17:$E$28,B356)</f>
        <v>4.761</v>
      </c>
      <c r="G356" s="25" t="n">
        <f aca="false">IF(OR(D356="",E356="",F356=""),"",D356*($B$7-$B$8-F356-E356))</f>
        <v>3610.04286953182</v>
      </c>
      <c r="H356" s="25" t="n">
        <f aca="false">IF(D356="","",D356*$F$30)</f>
        <v>3973.04813259653</v>
      </c>
    </row>
    <row r="357" customFormat="false" ht="15" hidden="false" customHeight="false" outlineLevel="0" collapsed="false">
      <c r="A357" s="2" t="n">
        <v>323</v>
      </c>
      <c r="B357" s="2" t="n">
        <v>11</v>
      </c>
      <c r="C357" s="22" t="n">
        <f aca="true">NORMSINV(MAX(RAND(),0.000000000001))</f>
        <v>0.0558280356149081</v>
      </c>
      <c r="D357" s="24" t="n">
        <f aca="false">IF($B$11="","",$B$11*EXP($B$12*C357))</f>
        <v>949.577201320858</v>
      </c>
      <c r="E357" s="20" t="n">
        <f aca="true">IF($B$10="","",$B$10*(1-$B$14+2*$B$14*RAND()))</f>
        <v>3.95868215710004</v>
      </c>
      <c r="F357" s="21" t="n">
        <f aca="false">INDEX($E$17:$E$28,B357)</f>
        <v>4.761</v>
      </c>
      <c r="G357" s="25" t="n">
        <f aca="false">IF(OR(D357="",E357="",F357=""),"",D357*($B$7-$B$8-F357-E357))</f>
        <v>3817.60216568125</v>
      </c>
      <c r="H357" s="25" t="n">
        <f aca="false">IF(D357="","",D357*$F$30)</f>
        <v>4747.12634484323</v>
      </c>
    </row>
    <row r="358" customFormat="false" ht="15" hidden="false" customHeight="false" outlineLevel="0" collapsed="false">
      <c r="A358" s="2" t="n">
        <v>324</v>
      </c>
      <c r="B358" s="2" t="n">
        <v>12</v>
      </c>
      <c r="C358" s="22" t="n">
        <f aca="true">NORMSINV(MAX(RAND(),0.000000000001))</f>
        <v>-0.37595856180834</v>
      </c>
      <c r="D358" s="24" t="n">
        <f aca="false">IF($B$11="","",$B$11*EXP($B$12*C358))</f>
        <v>791.616148907775</v>
      </c>
      <c r="E358" s="20" t="n">
        <f aca="true">IF($B$10="","",$B$10*(1-$B$14+2*$B$14*RAND()))</f>
        <v>3.51960544640385</v>
      </c>
      <c r="F358" s="21" t="n">
        <f aca="false">INDEX($E$17:$E$28,B358)</f>
        <v>4.761</v>
      </c>
      <c r="G358" s="25" t="n">
        <f aca="false">IF(OR(D358="",E358="",F358=""),"",D358*($B$7-$B$8-F358-E358))</f>
        <v>3530.12874297809</v>
      </c>
      <c r="H358" s="25" t="n">
        <f aca="false">IF(D358="","",D358*$F$30)</f>
        <v>3957.44745161975</v>
      </c>
    </row>
    <row r="359" customFormat="false" ht="15" hidden="false" customHeight="false" outlineLevel="0" collapsed="false">
      <c r="A359" s="2" t="n">
        <v>325</v>
      </c>
      <c r="B359" s="2" t="n">
        <v>1</v>
      </c>
      <c r="C359" s="22" t="n">
        <f aca="true">NORMSINV(MAX(RAND(),0.000000000001))</f>
        <v>-1.33763622567698</v>
      </c>
      <c r="D359" s="24" t="n">
        <f aca="false">IF($B$11="","",$B$11*EXP($B$12*C359))</f>
        <v>527.874348315888</v>
      </c>
      <c r="E359" s="20" t="n">
        <f aca="true">IF($B$10="","",$B$10*(1-$B$14+2*$B$14*RAND()))</f>
        <v>3.67568895987278</v>
      </c>
      <c r="F359" s="21" t="n">
        <f aca="false">INDEX($E$17:$E$28,B359)</f>
        <v>4.92562580645161</v>
      </c>
      <c r="G359" s="25" t="n">
        <f aca="false">IF(OR(D359="",E359="",F359=""),"",D359*($B$7-$B$8-F359-E359))</f>
        <v>2184.7057706111</v>
      </c>
      <c r="H359" s="25" t="n">
        <f aca="false">IF(D359="","",D359*$F$30)</f>
        <v>2638.94944210079</v>
      </c>
    </row>
    <row r="360" customFormat="false" ht="15" hidden="false" customHeight="false" outlineLevel="0" collapsed="false">
      <c r="A360" s="2" t="n">
        <v>326</v>
      </c>
      <c r="B360" s="2" t="n">
        <v>2</v>
      </c>
      <c r="C360" s="22" t="n">
        <f aca="true">NORMSINV(MAX(RAND(),0.000000000001))</f>
        <v>0.132065497294091</v>
      </c>
      <c r="D360" s="24" t="n">
        <f aca="false">IF($B$11="","",$B$11*EXP($B$12*C360))</f>
        <v>980.576548715004</v>
      </c>
      <c r="E360" s="20" t="n">
        <f aca="true">IF($B$10="","",$B$10*(1-$B$14+2*$B$14*RAND()))</f>
        <v>3.76634350471444</v>
      </c>
      <c r="F360" s="21" t="n">
        <f aca="false">INDEX($E$17:$E$28,B360)</f>
        <v>5.0612</v>
      </c>
      <c r="G360" s="25" t="n">
        <f aca="false">IF(OR(D360="",E360="",F360=""),"",D360*($B$7-$B$8-F360-E360))</f>
        <v>3836.46308714472</v>
      </c>
      <c r="H360" s="25" t="n">
        <f aca="false">IF(D360="","",D360*$F$30)</f>
        <v>4902.09828233605</v>
      </c>
    </row>
    <row r="361" customFormat="false" ht="15" hidden="false" customHeight="false" outlineLevel="0" collapsed="false">
      <c r="A361" s="2" t="n">
        <v>327</v>
      </c>
      <c r="B361" s="2" t="n">
        <v>3</v>
      </c>
      <c r="C361" s="22" t="n">
        <f aca="true">NORMSINV(MAX(RAND(),0.000000000001))</f>
        <v>2.40399041960948</v>
      </c>
      <c r="D361" s="24" t="n">
        <f aca="false">IF($B$11="","",$B$11*EXP($B$12*C361))</f>
        <v>2554.09385256562</v>
      </c>
      <c r="E361" s="20" t="n">
        <f aca="true">IF($B$10="","",$B$10*(1-$B$14+2*$B$14*RAND()))</f>
        <v>3.69001549690221</v>
      </c>
      <c r="F361" s="21" t="n">
        <f aca="false">INDEX($E$17:$E$28,B361)</f>
        <v>5.0612</v>
      </c>
      <c r="G361" s="25" t="n">
        <f aca="false">IF(OR(D361="",E361="",F361=""),"",D361*($B$7-$B$8-F361-E361))</f>
        <v>10187.7299785711</v>
      </c>
      <c r="H361" s="25" t="n">
        <f aca="false">IF(D361="","",D361*$F$30)</f>
        <v>12768.4259877461</v>
      </c>
    </row>
    <row r="362" customFormat="false" ht="15" hidden="false" customHeight="false" outlineLevel="0" collapsed="false">
      <c r="A362" s="2" t="n">
        <v>328</v>
      </c>
      <c r="B362" s="2" t="n">
        <v>4</v>
      </c>
      <c r="C362" s="22" t="n">
        <f aca="true">NORMSINV(MAX(RAND(),0.000000000001))</f>
        <v>-1.08372916850475</v>
      </c>
      <c r="D362" s="24" t="n">
        <f aca="false">IF($B$11="","",$B$11*EXP($B$12*C362))</f>
        <v>587.482287617883</v>
      </c>
      <c r="E362" s="20" t="n">
        <f aca="true">IF($B$10="","",$B$10*(1-$B$14+2*$B$14*RAND()))</f>
        <v>3.41279019609849</v>
      </c>
      <c r="F362" s="21" t="n">
        <f aca="false">INDEX($E$17:$E$28,B362)</f>
        <v>4.89657419354839</v>
      </c>
      <c r="G362" s="25" t="n">
        <f aca="false">IF(OR(D362="",E362="",F362=""),"",D362*($B$7-$B$8-F362-E362))</f>
        <v>2602.91994397151</v>
      </c>
      <c r="H362" s="25" t="n">
        <f aca="false">IF(D362="","",D362*$F$30)</f>
        <v>2936.94145225932</v>
      </c>
    </row>
    <row r="363" customFormat="false" ht="15" hidden="false" customHeight="false" outlineLevel="0" collapsed="false">
      <c r="A363" s="2" t="n">
        <v>329</v>
      </c>
      <c r="B363" s="2" t="n">
        <v>5</v>
      </c>
      <c r="C363" s="22" t="n">
        <f aca="true">NORMSINV(MAX(RAND(),0.000000000001))</f>
        <v>-1.53906145368214</v>
      </c>
      <c r="D363" s="24" t="n">
        <f aca="false">IF($B$11="","",$B$11*EXP($B$12*C363))</f>
        <v>484.92028788309</v>
      </c>
      <c r="E363" s="20" t="n">
        <f aca="true">IF($B$10="","",$B$10*(1-$B$14+2*$B$14*RAND()))</f>
        <v>3.88734987018367</v>
      </c>
      <c r="F363" s="21" t="n">
        <f aca="false">INDEX($E$17:$E$28,B363)</f>
        <v>4.761</v>
      </c>
      <c r="G363" s="25" t="n">
        <f aca="false">IF(OR(D363="",E363="",F363=""),"",D363*($B$7-$B$8-F363-E363))</f>
        <v>1984.12415886742</v>
      </c>
      <c r="H363" s="25" t="n">
        <f aca="false">IF(D363="","",D363*$F$30)</f>
        <v>2424.21350318515</v>
      </c>
    </row>
    <row r="364" customFormat="false" ht="15" hidden="false" customHeight="false" outlineLevel="0" collapsed="false">
      <c r="A364" s="2" t="n">
        <v>330</v>
      </c>
      <c r="B364" s="2" t="n">
        <v>6</v>
      </c>
      <c r="C364" s="22" t="n">
        <f aca="true">NORMSINV(MAX(RAND(),0.000000000001))</f>
        <v>0.735676246212728</v>
      </c>
      <c r="D364" s="24" t="n">
        <f aca="false">IF($B$11="","",$B$11*EXP($B$12*C364))</f>
        <v>1264.56289144339</v>
      </c>
      <c r="E364" s="20" t="n">
        <f aca="true">IF($B$10="","",$B$10*(1-$B$14+2*$B$14*RAND()))</f>
        <v>3.53647015213089</v>
      </c>
      <c r="F364" s="21" t="n">
        <f aca="false">INDEX($E$17:$E$28,B364)</f>
        <v>4.761</v>
      </c>
      <c r="G364" s="25" t="n">
        <f aca="false">IF(OR(D364="",E364="",F364=""),"",D364*($B$7-$B$8-F364-E364))</f>
        <v>5617.85838974492</v>
      </c>
      <c r="H364" s="25" t="n">
        <f aca="false">IF(D364="","",D364*$F$30)</f>
        <v>6321.80280690379</v>
      </c>
    </row>
    <row r="365" customFormat="false" ht="15" hidden="false" customHeight="false" outlineLevel="0" collapsed="false">
      <c r="A365" s="2" t="n">
        <v>331</v>
      </c>
      <c r="B365" s="2" t="n">
        <v>7</v>
      </c>
      <c r="C365" s="22" t="n">
        <f aca="true">NORMSINV(MAX(RAND(),0.000000000001))</f>
        <v>1.32023222476965</v>
      </c>
      <c r="D365" s="24" t="n">
        <f aca="false">IF($B$11="","",$B$11*EXP($B$12*C365))</f>
        <v>1617.75368992842</v>
      </c>
      <c r="E365" s="20" t="n">
        <f aca="true">IF($B$10="","",$B$10*(1-$B$14+2*$B$14*RAND()))</f>
        <v>4.11396791708158</v>
      </c>
      <c r="F365" s="21" t="n">
        <f aca="false">INDEX($E$17:$E$28,B365)</f>
        <v>4.761</v>
      </c>
      <c r="G365" s="25" t="n">
        <f aca="false">IF(OR(D365="",E365="",F365=""),"",D365*($B$7-$B$8-F365-E365))</f>
        <v>6252.66991383298</v>
      </c>
      <c r="H365" s="25" t="n">
        <f aca="false">IF(D365="","",D365*$F$30)</f>
        <v>8087.47424669014</v>
      </c>
    </row>
    <row r="366" customFormat="false" ht="15" hidden="false" customHeight="false" outlineLevel="0" collapsed="false">
      <c r="A366" s="2" t="n">
        <v>332</v>
      </c>
      <c r="B366" s="2" t="n">
        <v>8</v>
      </c>
      <c r="C366" s="22" t="n">
        <f aca="true">NORMSINV(MAX(RAND(),0.000000000001))</f>
        <v>-1.05160366636516</v>
      </c>
      <c r="D366" s="24" t="n">
        <f aca="false">IF($B$11="","",$B$11*EXP($B$12*C366))</f>
        <v>595.488866949691</v>
      </c>
      <c r="E366" s="20" t="n">
        <f aca="true">IF($B$10="","",$B$10*(1-$B$14+2*$B$14*RAND()))</f>
        <v>4.06670245954452</v>
      </c>
      <c r="F366" s="21" t="n">
        <f aca="false">INDEX($E$17:$E$28,B366)</f>
        <v>4.761</v>
      </c>
      <c r="G366" s="25" t="n">
        <f aca="false">IF(OR(D366="",E366="",F366=""),"",D366*($B$7-$B$8-F366-E366))</f>
        <v>2329.7296295359</v>
      </c>
      <c r="H366" s="25" t="n">
        <f aca="false">IF(D366="","",D366*$F$30)</f>
        <v>2976.9679436549</v>
      </c>
    </row>
    <row r="367" customFormat="false" ht="15" hidden="false" customHeight="false" outlineLevel="0" collapsed="false">
      <c r="A367" s="2" t="n">
        <v>333</v>
      </c>
      <c r="B367" s="2" t="n">
        <v>9</v>
      </c>
      <c r="C367" s="22" t="n">
        <f aca="true">NORMSINV(MAX(RAND(),0.000000000001))</f>
        <v>1.55289568671514</v>
      </c>
      <c r="D367" s="24" t="n">
        <f aca="false">IF($B$11="","",$B$11*EXP($B$12*C367))</f>
        <v>1784.38722289511</v>
      </c>
      <c r="E367" s="20" t="n">
        <f aca="true">IF($B$10="","",$B$10*(1-$B$14+2*$B$14*RAND()))</f>
        <v>3.88111733098633</v>
      </c>
      <c r="F367" s="21" t="n">
        <f aca="false">INDEX($E$17:$E$28,B367)</f>
        <v>4.761</v>
      </c>
      <c r="G367" s="25" t="n">
        <f aca="false">IF(OR(D367="",E367="",F367=""),"",D367*($B$7-$B$8-F367-E367))</f>
        <v>7312.2094755113</v>
      </c>
      <c r="H367" s="25" t="n">
        <f aca="false">IF(D367="","",D367*$F$30)</f>
        <v>8920.50860469723</v>
      </c>
    </row>
    <row r="368" customFormat="false" ht="15" hidden="false" customHeight="false" outlineLevel="0" collapsed="false">
      <c r="A368" s="2" t="n">
        <v>334</v>
      </c>
      <c r="B368" s="2" t="n">
        <v>10</v>
      </c>
      <c r="C368" s="22" t="n">
        <f aca="true">NORMSINV(MAX(RAND(),0.000000000001))</f>
        <v>-0.701140173070086</v>
      </c>
      <c r="D368" s="24" t="n">
        <f aca="false">IF($B$11="","",$B$11*EXP($B$12*C368))</f>
        <v>690.25156437199</v>
      </c>
      <c r="E368" s="20" t="n">
        <f aca="true">IF($B$10="","",$B$10*(1-$B$14+2*$B$14*RAND()))</f>
        <v>3.54179124571522</v>
      </c>
      <c r="F368" s="21" t="n">
        <f aca="false">INDEX($E$17:$E$28,B368)</f>
        <v>4.761</v>
      </c>
      <c r="G368" s="25" t="n">
        <f aca="false">IF(OR(D368="",E368="",F368=""),"",D368*($B$7-$B$8-F368-E368))</f>
        <v>3062.79028409016</v>
      </c>
      <c r="H368" s="25" t="n">
        <f aca="false">IF(D368="","",D368*$F$30)</f>
        <v>3450.70562060845</v>
      </c>
    </row>
    <row r="369" customFormat="false" ht="15" hidden="false" customHeight="false" outlineLevel="0" collapsed="false">
      <c r="A369" s="2" t="n">
        <v>335</v>
      </c>
      <c r="B369" s="2" t="n">
        <v>11</v>
      </c>
      <c r="C369" s="22" t="n">
        <f aca="true">NORMSINV(MAX(RAND(),0.000000000001))</f>
        <v>-0.820450902818986</v>
      </c>
      <c r="D369" s="24" t="n">
        <f aca="false">IF($B$11="","",$B$11*EXP($B$12*C369))</f>
        <v>656.408050799426</v>
      </c>
      <c r="E369" s="20" t="n">
        <f aca="true">IF($B$10="","",$B$10*(1-$B$14+2*$B$14*RAND()))</f>
        <v>3.48866348743505</v>
      </c>
      <c r="F369" s="21" t="n">
        <f aca="false">INDEX($E$17:$E$28,B369)</f>
        <v>4.761</v>
      </c>
      <c r="G369" s="25" t="n">
        <f aca="false">IF(OR(D369="",E369="",F369=""),"",D369*($B$7-$B$8-F369-E369))</f>
        <v>2947.49303764625</v>
      </c>
      <c r="H369" s="25" t="n">
        <f aca="false">IF(D369="","",D369*$F$30)</f>
        <v>3281.51512755649</v>
      </c>
    </row>
    <row r="370" customFormat="false" ht="15" hidden="false" customHeight="false" outlineLevel="0" collapsed="false">
      <c r="A370" s="2" t="n">
        <v>336</v>
      </c>
      <c r="B370" s="2" t="n">
        <v>12</v>
      </c>
      <c r="C370" s="22" t="n">
        <f aca="true">NORMSINV(MAX(RAND(),0.000000000001))</f>
        <v>0.925869117356081</v>
      </c>
      <c r="D370" s="24" t="n">
        <f aca="false">IF($B$11="","",$B$11*EXP($B$12*C370))</f>
        <v>1370.07755021003</v>
      </c>
      <c r="E370" s="20" t="n">
        <f aca="true">IF($B$10="","",$B$10*(1-$B$14+2*$B$14*RAND()))</f>
        <v>3.7229856000924</v>
      </c>
      <c r="F370" s="21" t="n">
        <f aca="false">INDEX($E$17:$E$28,B370)</f>
        <v>4.761</v>
      </c>
      <c r="G370" s="25" t="n">
        <f aca="false">IF(OR(D370="",E370="",F370=""),"",D370*($B$7-$B$8-F370-E370))</f>
        <v>5831.06978268399</v>
      </c>
      <c r="H370" s="25" t="n">
        <f aca="false">IF(D370="","",D370*$F$30)</f>
        <v>6849.29168900996</v>
      </c>
    </row>
    <row r="371" customFormat="false" ht="15" hidden="false" customHeight="false" outlineLevel="0" collapsed="false">
      <c r="A371" s="2" t="n">
        <v>337</v>
      </c>
      <c r="B371" s="2" t="n">
        <v>1</v>
      </c>
      <c r="C371" s="22" t="n">
        <f aca="true">NORMSINV(MAX(RAND(),0.000000000001))</f>
        <v>-0.957345794303132</v>
      </c>
      <c r="D371" s="24" t="n">
        <f aca="false">IF($B$11="","",$B$11*EXP($B$12*C371))</f>
        <v>619.615895195279</v>
      </c>
      <c r="E371" s="20" t="n">
        <f aca="true">IF($B$10="","",$B$10*(1-$B$14+2*$B$14*RAND()))</f>
        <v>3.75560731027329</v>
      </c>
      <c r="F371" s="21" t="n">
        <f aca="false">INDEX($E$17:$E$28,B371)</f>
        <v>4.92562580645161</v>
      </c>
      <c r="G371" s="25" t="n">
        <f aca="false">IF(OR(D371="",E371="",F371=""),"",D371*($B$7-$B$8-F371-E371))</f>
        <v>2514.87647576945</v>
      </c>
      <c r="H371" s="25" t="n">
        <f aca="false">IF(D371="","",D371*$F$30)</f>
        <v>3097.58378326024</v>
      </c>
    </row>
    <row r="372" customFormat="false" ht="15" hidden="false" customHeight="false" outlineLevel="0" collapsed="false">
      <c r="A372" s="2" t="n">
        <v>338</v>
      </c>
      <c r="B372" s="2" t="n">
        <v>2</v>
      </c>
      <c r="C372" s="22" t="n">
        <f aca="true">NORMSINV(MAX(RAND(),0.000000000001))</f>
        <v>1.48531543713058</v>
      </c>
      <c r="D372" s="24" t="n">
        <f aca="false">IF($B$11="","",$B$11*EXP($B$12*C372))</f>
        <v>1734.29161647409</v>
      </c>
      <c r="E372" s="20" t="n">
        <f aca="true">IF($B$10="","",$B$10*(1-$B$14+2*$B$14*RAND()))</f>
        <v>3.53540721788501</v>
      </c>
      <c r="F372" s="21" t="n">
        <f aca="false">INDEX($E$17:$E$28,B372)</f>
        <v>5.0612</v>
      </c>
      <c r="G372" s="25" t="n">
        <f aca="false">IF(OR(D372="",E372="",F372=""),"",D372*($B$7-$B$8-F372-E372))</f>
        <v>7185.85136578127</v>
      </c>
      <c r="H372" s="25" t="n">
        <f aca="false">IF(D372="","",D372*$F$30)</f>
        <v>8670.07064907725</v>
      </c>
    </row>
    <row r="373" customFormat="false" ht="15" hidden="false" customHeight="false" outlineLevel="0" collapsed="false">
      <c r="A373" s="2" t="n">
        <v>339</v>
      </c>
      <c r="B373" s="2" t="n">
        <v>3</v>
      </c>
      <c r="C373" s="22" t="n">
        <f aca="true">NORMSINV(MAX(RAND(),0.000000000001))</f>
        <v>-0.362705780087763</v>
      </c>
      <c r="D373" s="24" t="n">
        <f aca="false">IF($B$11="","",$B$11*EXP($B$12*C373))</f>
        <v>796.049115135012</v>
      </c>
      <c r="E373" s="20" t="n">
        <f aca="true">IF($B$10="","",$B$10*(1-$B$14+2*$B$14*RAND()))</f>
        <v>4.03737125665282</v>
      </c>
      <c r="F373" s="21" t="n">
        <f aca="false">INDEX($E$17:$E$28,B373)</f>
        <v>5.0612</v>
      </c>
      <c r="G373" s="25" t="n">
        <f aca="false">IF(OR(D373="",E373="",F373=""),"",D373*($B$7-$B$8-F373-E373))</f>
        <v>2898.75612896872</v>
      </c>
      <c r="H373" s="25" t="n">
        <f aca="false">IF(D373="","",D373*$F$30)</f>
        <v>3979.60873638295</v>
      </c>
    </row>
    <row r="374" customFormat="false" ht="15" hidden="false" customHeight="false" outlineLevel="0" collapsed="false">
      <c r="A374" s="2" t="n">
        <v>340</v>
      </c>
      <c r="B374" s="2" t="n">
        <v>4</v>
      </c>
      <c r="C374" s="22" t="n">
        <f aca="true">NORMSINV(MAX(RAND(),0.000000000001))</f>
        <v>0.964568925473186</v>
      </c>
      <c r="D374" s="24" t="n">
        <f aca="false">IF($B$11="","",$B$11*EXP($B$12*C374))</f>
        <v>1392.60226527806</v>
      </c>
      <c r="E374" s="20" t="n">
        <f aca="true">IF($B$10="","",$B$10*(1-$B$14+2*$B$14*RAND()))</f>
        <v>4.02392851897466</v>
      </c>
      <c r="F374" s="21" t="n">
        <f aca="false">INDEX($E$17:$E$28,B374)</f>
        <v>4.89657419354839</v>
      </c>
      <c r="G374" s="25" t="n">
        <f aca="false">IF(OR(D374="",E374="",F374=""),"",D374*($B$7-$B$8-F374-E374))</f>
        <v>5319.04057476381</v>
      </c>
      <c r="H374" s="25" t="n">
        <f aca="false">IF(D374="","",D374*$F$30)</f>
        <v>6961.89724457807</v>
      </c>
    </row>
    <row r="375" customFormat="false" ht="15" hidden="false" customHeight="false" outlineLevel="0" collapsed="false">
      <c r="A375" s="2" t="n">
        <v>341</v>
      </c>
      <c r="B375" s="2" t="n">
        <v>5</v>
      </c>
      <c r="C375" s="22" t="n">
        <f aca="true">NORMSINV(MAX(RAND(),0.000000000001))</f>
        <v>0.693194094100048</v>
      </c>
      <c r="D375" s="24" t="n">
        <f aca="false">IF($B$11="","",$B$11*EXP($B$12*C375))</f>
        <v>1242.12793411883</v>
      </c>
      <c r="E375" s="20" t="n">
        <f aca="true">IF($B$10="","",$B$10*(1-$B$14+2*$B$14*RAND()))</f>
        <v>3.66991074276365</v>
      </c>
      <c r="F375" s="21" t="n">
        <f aca="false">INDEX($E$17:$E$28,B375)</f>
        <v>4.761</v>
      </c>
      <c r="G375" s="25" t="n">
        <f aca="false">IF(OR(D375="",E375="",F375=""),"",D375*($B$7-$B$8-F375-E375))</f>
        <v>5352.44013702462</v>
      </c>
      <c r="H375" s="25" t="n">
        <f aca="false">IF(D375="","",D375*$F$30)</f>
        <v>6209.64596824684</v>
      </c>
    </row>
    <row r="376" customFormat="false" ht="15" hidden="false" customHeight="false" outlineLevel="0" collapsed="false">
      <c r="A376" s="2" t="n">
        <v>342</v>
      </c>
      <c r="B376" s="2" t="n">
        <v>6</v>
      </c>
      <c r="C376" s="22" t="n">
        <f aca="true">NORMSINV(MAX(RAND(),0.000000000001))</f>
        <v>1.09890544819828</v>
      </c>
      <c r="D376" s="24" t="n">
        <f aca="false">IF($B$11="","",$B$11*EXP($B$12*C376))</f>
        <v>1473.70403382451</v>
      </c>
      <c r="E376" s="20" t="n">
        <f aca="true">IF($B$10="","",$B$10*(1-$B$14+2*$B$14*RAND()))</f>
        <v>3.75152640103176</v>
      </c>
      <c r="F376" s="21" t="n">
        <f aca="false">INDEX($E$17:$E$28,B376)</f>
        <v>4.761</v>
      </c>
      <c r="G376" s="25" t="n">
        <f aca="false">IF(OR(D376="",E376="",F376=""),"",D376*($B$7-$B$8-F376-E376))</f>
        <v>6230.04489568613</v>
      </c>
      <c r="H376" s="25" t="n">
        <f aca="false">IF(D376="","",D376*$F$30)</f>
        <v>7367.3412058955</v>
      </c>
    </row>
    <row r="377" customFormat="false" ht="15" hidden="false" customHeight="false" outlineLevel="0" collapsed="false">
      <c r="A377" s="2" t="n">
        <v>343</v>
      </c>
      <c r="B377" s="2" t="n">
        <v>7</v>
      </c>
      <c r="C377" s="22" t="n">
        <f aca="true">NORMSINV(MAX(RAND(),0.000000000001))</f>
        <v>-0.153923023706168</v>
      </c>
      <c r="D377" s="24" t="n">
        <f aca="false">IF($B$11="","",$B$11*EXP($B$12*C377))</f>
        <v>869.253550408048</v>
      </c>
      <c r="E377" s="20" t="n">
        <f aca="true">IF($B$10="","",$B$10*(1-$B$14+2*$B$14*RAND()))</f>
        <v>3.75164349518581</v>
      </c>
      <c r="F377" s="21" t="n">
        <f aca="false">INDEX($E$17:$E$28,B377)</f>
        <v>4.761</v>
      </c>
      <c r="G377" s="25" t="n">
        <f aca="false">IF(OR(D377="",E377="",F377=""),"",D377*($B$7-$B$8-F377-E377))</f>
        <v>3674.64465065029</v>
      </c>
      <c r="H377" s="25" t="n">
        <f aca="false">IF(D377="","",D377*$F$30)</f>
        <v>4345.57234919991</v>
      </c>
    </row>
    <row r="378" customFormat="false" ht="15" hidden="false" customHeight="false" outlineLevel="0" collapsed="false">
      <c r="A378" s="2" t="n">
        <v>344</v>
      </c>
      <c r="B378" s="2" t="n">
        <v>8</v>
      </c>
      <c r="C378" s="22" t="n">
        <f aca="true">NORMSINV(MAX(RAND(),0.000000000001))</f>
        <v>-0.265200857206396</v>
      </c>
      <c r="D378" s="24" t="n">
        <f aca="false">IF($B$11="","",$B$11*EXP($B$12*C378))</f>
        <v>829.436166317349</v>
      </c>
      <c r="E378" s="20" t="n">
        <f aca="true">IF($B$10="","",$B$10*(1-$B$14+2*$B$14*RAND()))</f>
        <v>3.43853916900548</v>
      </c>
      <c r="F378" s="21" t="n">
        <f aca="false">INDEX($E$17:$E$28,B378)</f>
        <v>4.761</v>
      </c>
      <c r="G378" s="25" t="n">
        <f aca="false">IF(OR(D378="",E378="",F378=""),"",D378*($B$7-$B$8-F378-E378))</f>
        <v>3766.02242497418</v>
      </c>
      <c r="H378" s="25" t="n">
        <f aca="false">IF(D378="","",D378*$F$30)</f>
        <v>4146.51728265369</v>
      </c>
    </row>
    <row r="379" customFormat="false" ht="15" hidden="false" customHeight="false" outlineLevel="0" collapsed="false">
      <c r="A379" s="2" t="n">
        <v>345</v>
      </c>
      <c r="B379" s="2" t="n">
        <v>9</v>
      </c>
      <c r="C379" s="22" t="n">
        <f aca="true">NORMSINV(MAX(RAND(),0.000000000001))</f>
        <v>-0.799021693952011</v>
      </c>
      <c r="D379" s="24" t="n">
        <f aca="false">IF($B$11="","",$B$11*EXP($B$12*C379))</f>
        <v>662.361954568639</v>
      </c>
      <c r="E379" s="20" t="n">
        <f aca="true">IF($B$10="","",$B$10*(1-$B$14+2*$B$14*RAND()))</f>
        <v>3.60723713637485</v>
      </c>
      <c r="F379" s="21" t="n">
        <f aca="false">INDEX($E$17:$E$28,B379)</f>
        <v>4.761</v>
      </c>
      <c r="G379" s="25" t="n">
        <f aca="false">IF(OR(D379="",E379="",F379=""),"",D379*($B$7-$B$8-F379-E379))</f>
        <v>2895.68939526134</v>
      </c>
      <c r="H379" s="25" t="n">
        <f aca="false">IF(D379="","",D379*$F$30)</f>
        <v>3311.27988327954</v>
      </c>
    </row>
    <row r="380" customFormat="false" ht="15" hidden="false" customHeight="false" outlineLevel="0" collapsed="false">
      <c r="A380" s="2" t="n">
        <v>346</v>
      </c>
      <c r="B380" s="2" t="n">
        <v>10</v>
      </c>
      <c r="C380" s="22" t="n">
        <f aca="true">NORMSINV(MAX(RAND(),0.000000000001))</f>
        <v>-0.869458466233725</v>
      </c>
      <c r="D380" s="24" t="n">
        <f aca="false">IF($B$11="","",$B$11*EXP($B$12*C380))</f>
        <v>642.99213983915</v>
      </c>
      <c r="E380" s="20" t="n">
        <f aca="true">IF($B$10="","",$B$10*(1-$B$14+2*$B$14*RAND()))</f>
        <v>3.54909710144683</v>
      </c>
      <c r="F380" s="21" t="n">
        <f aca="false">INDEX($E$17:$E$28,B380)</f>
        <v>4.761</v>
      </c>
      <c r="G380" s="25" t="n">
        <f aca="false">IF(OR(D380="",E380="",F380=""),"",D380*($B$7-$B$8-F380-E380))</f>
        <v>2848.39274402035</v>
      </c>
      <c r="H380" s="25" t="n">
        <f aca="false">IF(D380="","",D380*$F$30)</f>
        <v>3214.44630548388</v>
      </c>
    </row>
    <row r="381" customFormat="false" ht="15" hidden="false" customHeight="false" outlineLevel="0" collapsed="false">
      <c r="A381" s="2" t="n">
        <v>347</v>
      </c>
      <c r="B381" s="2" t="n">
        <v>11</v>
      </c>
      <c r="C381" s="22" t="n">
        <f aca="true">NORMSINV(MAX(RAND(),0.000000000001))</f>
        <v>-1.24287440160214</v>
      </c>
      <c r="D381" s="24" t="n">
        <f aca="false">IF($B$11="","",$B$11*EXP($B$12*C381))</f>
        <v>549.378531066119</v>
      </c>
      <c r="E381" s="20" t="n">
        <f aca="true">IF($B$10="","",$B$10*(1-$B$14+2*$B$14*RAND()))</f>
        <v>4.1079127717298</v>
      </c>
      <c r="F381" s="21" t="n">
        <f aca="false">INDEX($E$17:$E$28,B381)</f>
        <v>4.761</v>
      </c>
      <c r="G381" s="25" t="n">
        <f aca="false">IF(OR(D381="",E381="",F381=""),"",D381*($B$7-$B$8-F381-E381))</f>
        <v>2126.6922150959</v>
      </c>
      <c r="H381" s="25" t="n">
        <f aca="false">IF(D381="","",D381*$F$30)</f>
        <v>2746.45315250574</v>
      </c>
    </row>
    <row r="382" customFormat="false" ht="15" hidden="false" customHeight="false" outlineLevel="0" collapsed="false">
      <c r="A382" s="2" t="n">
        <v>348</v>
      </c>
      <c r="B382" s="2" t="n">
        <v>12</v>
      </c>
      <c r="C382" s="22" t="n">
        <f aca="true">NORMSINV(MAX(RAND(),0.000000000001))</f>
        <v>0.174861395186016</v>
      </c>
      <c r="D382" s="24" t="n">
        <f aca="false">IF($B$11="","",$B$11*EXP($B$12*C382))</f>
        <v>998.41942432329</v>
      </c>
      <c r="E382" s="20" t="n">
        <f aca="true">IF($B$10="","",$B$10*(1-$B$14+2*$B$14*RAND()))</f>
        <v>3.69141952159215</v>
      </c>
      <c r="F382" s="21" t="n">
        <f aca="false">INDEX($E$17:$E$28,B382)</f>
        <v>4.761</v>
      </c>
      <c r="G382" s="25" t="n">
        <f aca="false">IF(OR(D382="",E382="",F382=""),"",D382*($B$7-$B$8-F382-E382))</f>
        <v>4280.80363299174</v>
      </c>
      <c r="H382" s="25" t="n">
        <f aca="false">IF(D382="","",D382*$F$30)</f>
        <v>4991.29838607699</v>
      </c>
    </row>
    <row r="383" customFormat="false" ht="15" hidden="false" customHeight="false" outlineLevel="0" collapsed="false">
      <c r="A383" s="2" t="n">
        <v>349</v>
      </c>
      <c r="B383" s="2" t="n">
        <v>1</v>
      </c>
      <c r="C383" s="22" t="n">
        <f aca="true">NORMSINV(MAX(RAND(),0.000000000001))</f>
        <v>0.568461586875556</v>
      </c>
      <c r="D383" s="24" t="n">
        <f aca="false">IF($B$11="","",$B$11*EXP($B$12*C383))</f>
        <v>1178.53004662582</v>
      </c>
      <c r="E383" s="20" t="n">
        <f aca="true">IF($B$10="","",$B$10*(1-$B$14+2*$B$14*RAND()))</f>
        <v>3.50750927787762</v>
      </c>
      <c r="F383" s="21" t="n">
        <f aca="false">INDEX($E$17:$E$28,B383)</f>
        <v>4.92562580645161</v>
      </c>
      <c r="G383" s="25" t="n">
        <f aca="false">IF(OR(D383="",E383="",F383=""),"",D383*($B$7-$B$8-F383-E383))</f>
        <v>5075.76970987658</v>
      </c>
      <c r="H383" s="25" t="n">
        <f aca="false">IF(D383="","",D383*$F$30)</f>
        <v>5891.7074090918</v>
      </c>
    </row>
    <row r="384" customFormat="false" ht="15" hidden="false" customHeight="false" outlineLevel="0" collapsed="false">
      <c r="A384" s="2" t="n">
        <v>350</v>
      </c>
      <c r="B384" s="2" t="n">
        <v>2</v>
      </c>
      <c r="C384" s="22" t="n">
        <f aca="true">NORMSINV(MAX(RAND(),0.000000000001))</f>
        <v>0.419766367285137</v>
      </c>
      <c r="D384" s="24" t="n">
        <f aca="false">IF($B$11="","",$B$11*EXP($B$12*C384))</f>
        <v>1106.95479669173</v>
      </c>
      <c r="E384" s="20" t="n">
        <f aca="true">IF($B$10="","",$B$10*(1-$B$14+2*$B$14*RAND()))</f>
        <v>3.78570255510134</v>
      </c>
      <c r="F384" s="21" t="n">
        <f aca="false">INDEX($E$17:$E$28,B384)</f>
        <v>5.0612</v>
      </c>
      <c r="G384" s="25" t="n">
        <f aca="false">IF(OR(D384="",E384="",F384=""),"",D384*($B$7-$B$8-F384-E384))</f>
        <v>4309.4828906189</v>
      </c>
      <c r="H384" s="25" t="n">
        <f aca="false">IF(D384="","",D384*$F$30)</f>
        <v>5533.88841962131</v>
      </c>
    </row>
    <row r="385" customFormat="false" ht="15" hidden="false" customHeight="false" outlineLevel="0" collapsed="false">
      <c r="A385" s="2" t="n">
        <v>351</v>
      </c>
      <c r="B385" s="2" t="n">
        <v>3</v>
      </c>
      <c r="C385" s="22" t="n">
        <f aca="true">NORMSINV(MAX(RAND(),0.000000000001))</f>
        <v>-1.37116851129104</v>
      </c>
      <c r="D385" s="24" t="n">
        <f aca="false">IF($B$11="","",$B$11*EXP($B$12*C385))</f>
        <v>520.468262617189</v>
      </c>
      <c r="E385" s="20" t="n">
        <f aca="true">IF($B$10="","",$B$10*(1-$B$14+2*$B$14*RAND()))</f>
        <v>4.09902778082555</v>
      </c>
      <c r="F385" s="21" t="n">
        <f aca="false">INDEX($E$17:$E$28,B385)</f>
        <v>5.0612</v>
      </c>
      <c r="G385" s="25" t="n">
        <f aca="false">IF(OR(D385="",E385="",F385=""),"",D385*($B$7-$B$8-F385-E385))</f>
        <v>1863.157827479</v>
      </c>
      <c r="H385" s="25" t="n">
        <f aca="false">IF(D385="","",D385*$F$30)</f>
        <v>2601.92493847585</v>
      </c>
    </row>
    <row r="386" customFormat="false" ht="15" hidden="false" customHeight="false" outlineLevel="0" collapsed="false">
      <c r="A386" s="2" t="n">
        <v>352</v>
      </c>
      <c r="B386" s="2" t="n">
        <v>4</v>
      </c>
      <c r="C386" s="22" t="n">
        <f aca="true">NORMSINV(MAX(RAND(),0.000000000001))</f>
        <v>1.66216735074111</v>
      </c>
      <c r="D386" s="24" t="n">
        <f aca="false">IF($B$11="","",$B$11*EXP($B$12*C386))</f>
        <v>1868.46723648017</v>
      </c>
      <c r="E386" s="20" t="n">
        <f aca="true">IF($B$10="","",$B$10*(1-$B$14+2*$B$14*RAND()))</f>
        <v>3.39997706673183</v>
      </c>
      <c r="F386" s="21" t="n">
        <f aca="false">INDEX($E$17:$E$28,B386)</f>
        <v>4.89657419354839</v>
      </c>
      <c r="G386" s="25" t="n">
        <f aca="false">IF(OR(D386="",E386="",F386=""),"",D386*($B$7-$B$8-F386-E386))</f>
        <v>8302.43838714551</v>
      </c>
      <c r="H386" s="25" t="n">
        <f aca="false">IF(D386="","",D386*$F$30)</f>
        <v>9340.84140861167</v>
      </c>
    </row>
    <row r="387" customFormat="false" ht="15" hidden="false" customHeight="false" outlineLevel="0" collapsed="false">
      <c r="A387" s="2" t="n">
        <v>353</v>
      </c>
      <c r="B387" s="2" t="n">
        <v>5</v>
      </c>
      <c r="C387" s="22" t="n">
        <f aca="true">NORMSINV(MAX(RAND(),0.000000000001))</f>
        <v>0.393008020945674</v>
      </c>
      <c r="D387" s="24" t="n">
        <f aca="false">IF($B$11="","",$B$11*EXP($B$12*C387))</f>
        <v>1094.54391406673</v>
      </c>
      <c r="E387" s="20" t="n">
        <f aca="true">IF($B$10="","",$B$10*(1-$B$14+2*$B$14*RAND()))</f>
        <v>4.03996756856757</v>
      </c>
      <c r="F387" s="21" t="n">
        <f aca="false">INDEX($E$17:$E$28,B387)</f>
        <v>4.761</v>
      </c>
      <c r="G387" s="25" t="n">
        <f aca="false">IF(OR(D387="",E387="",F387=""),"",D387*($B$7-$B$8-F387-E387))</f>
        <v>4311.44397513584</v>
      </c>
      <c r="H387" s="25" t="n">
        <f aca="false">IF(D387="","",D387*$F$30)</f>
        <v>5471.84393520239</v>
      </c>
    </row>
    <row r="388" customFormat="false" ht="15" hidden="false" customHeight="false" outlineLevel="0" collapsed="false">
      <c r="A388" s="2" t="n">
        <v>354</v>
      </c>
      <c r="B388" s="2" t="n">
        <v>6</v>
      </c>
      <c r="C388" s="22" t="n">
        <f aca="true">NORMSINV(MAX(RAND(),0.000000000001))</f>
        <v>1.40679481818543</v>
      </c>
      <c r="D388" s="24" t="n">
        <f aca="false">IF($B$11="","",$B$11*EXP($B$12*C388))</f>
        <v>1677.84983807644</v>
      </c>
      <c r="E388" s="20" t="n">
        <f aca="true">IF($B$10="","",$B$10*(1-$B$14+2*$B$14*RAND()))</f>
        <v>3.86563880044082</v>
      </c>
      <c r="F388" s="21" t="n">
        <f aca="false">INDEX($E$17:$E$28,B388)</f>
        <v>4.761</v>
      </c>
      <c r="G388" s="25" t="n">
        <f aca="false">IF(OR(D388="",E388="",F388=""),"",D388*($B$7-$B$8-F388-E388))</f>
        <v>6901.60242263027</v>
      </c>
      <c r="H388" s="25" t="n">
        <f aca="false">IF(D388="","",D388*$F$30)</f>
        <v>8387.90691051173</v>
      </c>
    </row>
    <row r="389" customFormat="false" ht="15" hidden="false" customHeight="false" outlineLevel="0" collapsed="false">
      <c r="A389" s="2" t="n">
        <v>355</v>
      </c>
      <c r="B389" s="2" t="n">
        <v>7</v>
      </c>
      <c r="C389" s="22" t="n">
        <f aca="true">NORMSINV(MAX(RAND(),0.000000000001))</f>
        <v>0.495758843323416</v>
      </c>
      <c r="D389" s="24" t="n">
        <f aca="false">IF($B$11="","",$B$11*EXP($B$12*C389))</f>
        <v>1142.97380820637</v>
      </c>
      <c r="E389" s="20" t="n">
        <f aca="true">IF($B$10="","",$B$10*(1-$B$14+2*$B$14*RAND()))</f>
        <v>4.01785401459232</v>
      </c>
      <c r="F389" s="21" t="n">
        <f aca="false">INDEX($E$17:$E$28,B389)</f>
        <v>4.761</v>
      </c>
      <c r="G389" s="25" t="n">
        <f aca="false">IF(OR(D389="",E389="",F389=""),"",D389*($B$7-$B$8-F389-E389))</f>
        <v>4527.4861118028</v>
      </c>
      <c r="H389" s="25" t="n">
        <f aca="false">IF(D389="","",D389*$F$30)</f>
        <v>5713.9546619853</v>
      </c>
    </row>
    <row r="390" customFormat="false" ht="15" hidden="false" customHeight="false" outlineLevel="0" collapsed="false">
      <c r="A390" s="2" t="n">
        <v>356</v>
      </c>
      <c r="B390" s="2" t="n">
        <v>8</v>
      </c>
      <c r="C390" s="22" t="n">
        <f aca="true">NORMSINV(MAX(RAND(),0.000000000001))</f>
        <v>-0.931579191082038</v>
      </c>
      <c r="D390" s="24" t="n">
        <f aca="false">IF($B$11="","",$B$11*EXP($B$12*C390))</f>
        <v>626.379823833344</v>
      </c>
      <c r="E390" s="20" t="n">
        <f aca="true">IF($B$10="","",$B$10*(1-$B$14+2*$B$14*RAND()))</f>
        <v>3.69851505930323</v>
      </c>
      <c r="F390" s="21" t="n">
        <f aca="false">INDEX($E$17:$E$28,B390)</f>
        <v>4.761</v>
      </c>
      <c r="G390" s="25" t="n">
        <f aca="false">IF(OR(D390="",E390="",F390=""),"",D390*($B$7-$B$8-F390-E390))</f>
        <v>2681.20940307492</v>
      </c>
      <c r="H390" s="25" t="n">
        <f aca="false">IF(D390="","",D390*$F$30)</f>
        <v>3131.39801530765</v>
      </c>
    </row>
    <row r="391" customFormat="false" ht="15" hidden="false" customHeight="false" outlineLevel="0" collapsed="false">
      <c r="A391" s="2" t="n">
        <v>357</v>
      </c>
      <c r="B391" s="2" t="n">
        <v>9</v>
      </c>
      <c r="C391" s="22" t="n">
        <f aca="true">NORMSINV(MAX(RAND(),0.000000000001))</f>
        <v>0.222155406055391</v>
      </c>
      <c r="D391" s="24" t="n">
        <f aca="false">IF($B$11="","",$B$11*EXP($B$12*C391))</f>
        <v>1018.51559190162</v>
      </c>
      <c r="E391" s="20" t="n">
        <f aca="true">IF($B$10="","",$B$10*(1-$B$14+2*$B$14*RAND()))</f>
        <v>3.44387092045189</v>
      </c>
      <c r="F391" s="21" t="n">
        <f aca="false">INDEX($E$17:$E$28,B391)</f>
        <v>4.761</v>
      </c>
      <c r="G391" s="25" t="n">
        <f aca="false">IF(OR(D391="",E391="",F391=""),"",D391*($B$7-$B$8-F391-E391))</f>
        <v>4619.09967880619</v>
      </c>
      <c r="H391" s="25" t="n">
        <f aca="false">IF(D391="","",D391*$F$30)</f>
        <v>5091.76314703458</v>
      </c>
    </row>
    <row r="392" customFormat="false" ht="15" hidden="false" customHeight="false" outlineLevel="0" collapsed="false">
      <c r="A392" s="2" t="n">
        <v>358</v>
      </c>
      <c r="B392" s="2" t="n">
        <v>10</v>
      </c>
      <c r="C392" s="22" t="n">
        <f aca="true">NORMSINV(MAX(RAND(),0.000000000001))</f>
        <v>0.269229851472733</v>
      </c>
      <c r="D392" s="24" t="n">
        <f aca="false">IF($B$11="","",$B$11*EXP($B$12*C392))</f>
        <v>1038.9201320986</v>
      </c>
      <c r="E392" s="20" t="n">
        <f aca="true">IF($B$10="","",$B$10*(1-$B$14+2*$B$14*RAND()))</f>
        <v>3.5524967033075</v>
      </c>
      <c r="F392" s="21" t="n">
        <f aca="false">INDEX($E$17:$E$28,B392)</f>
        <v>4.761</v>
      </c>
      <c r="G392" s="25" t="n">
        <f aca="false">IF(OR(D392="",E392="",F392=""),"",D392*($B$7-$B$8-F392-E392))</f>
        <v>4598.78338973466</v>
      </c>
      <c r="H392" s="25" t="n">
        <f aca="false">IF(D392="","",D392*$F$30)</f>
        <v>5193.76952438732</v>
      </c>
    </row>
    <row r="393" customFormat="false" ht="15" hidden="false" customHeight="false" outlineLevel="0" collapsed="false">
      <c r="A393" s="2" t="n">
        <v>359</v>
      </c>
      <c r="B393" s="2" t="n">
        <v>11</v>
      </c>
      <c r="C393" s="22" t="n">
        <f aca="true">NORMSINV(MAX(RAND(),0.000000000001))</f>
        <v>1.4705346377073</v>
      </c>
      <c r="D393" s="24" t="n">
        <f aca="false">IF($B$11="","",$B$11*EXP($B$12*C393))</f>
        <v>1723.5237939625</v>
      </c>
      <c r="E393" s="20" t="n">
        <f aca="true">IF($B$10="","",$B$10*(1-$B$14+2*$B$14*RAND()))</f>
        <v>3.68516621293993</v>
      </c>
      <c r="F393" s="21" t="n">
        <f aca="false">INDEX($E$17:$E$28,B393)</f>
        <v>4.761</v>
      </c>
      <c r="G393" s="25" t="n">
        <f aca="false">IF(OR(D393="",E393="",F393=""),"",D393*($B$7-$B$8-F393-E393))</f>
        <v>7400.52469931812</v>
      </c>
      <c r="H393" s="25" t="n">
        <f aca="false">IF(D393="","",D393*$F$30)</f>
        <v>8616.24015077731</v>
      </c>
    </row>
    <row r="394" customFormat="false" ht="15" hidden="false" customHeight="false" outlineLevel="0" collapsed="false">
      <c r="A394" s="2" t="n">
        <v>360</v>
      </c>
      <c r="B394" s="2" t="n">
        <v>12</v>
      </c>
      <c r="C394" s="22" t="n">
        <f aca="true">NORMSINV(MAX(RAND(),0.000000000001))</f>
        <v>0.0494251485538178</v>
      </c>
      <c r="D394" s="24" t="n">
        <f aca="false">IF($B$11="","",$B$11*EXP($B$12*C394))</f>
        <v>947.018733514746</v>
      </c>
      <c r="E394" s="20" t="n">
        <f aca="true">IF($B$10="","",$B$10*(1-$B$14+2*$B$14*RAND()))</f>
        <v>3.7559056259573</v>
      </c>
      <c r="F394" s="21" t="n">
        <f aca="false">INDEX($E$17:$E$28,B394)</f>
        <v>4.761</v>
      </c>
      <c r="G394" s="25" t="n">
        <f aca="false">IF(OR(D394="",E394="",F394=""),"",D394*($B$7-$B$8-F394-E394))</f>
        <v>3999.34948561917</v>
      </c>
      <c r="H394" s="25" t="n">
        <f aca="false">IF(D394="","",D394*$F$30)</f>
        <v>4734.33605258692</v>
      </c>
    </row>
    <row r="395" customFormat="false" ht="15" hidden="false" customHeight="false" outlineLevel="0" collapsed="false">
      <c r="A395" s="2" t="n">
        <v>361</v>
      </c>
      <c r="B395" s="2" t="n">
        <v>1</v>
      </c>
      <c r="C395" s="22" t="n">
        <f aca="true">NORMSINV(MAX(RAND(),0.000000000001))</f>
        <v>-1.19565407235353</v>
      </c>
      <c r="D395" s="24" t="n">
        <f aca="false">IF($B$11="","",$B$11*EXP($B$12*C395))</f>
        <v>560.419012345239</v>
      </c>
      <c r="E395" s="20" t="n">
        <f aca="true">IF($B$10="","",$B$10*(1-$B$14+2*$B$14*RAND()))</f>
        <v>3.87941466218867</v>
      </c>
      <c r="F395" s="21" t="n">
        <f aca="false">INDEX($E$17:$E$28,B395)</f>
        <v>4.92562580645161</v>
      </c>
      <c r="G395" s="25" t="n">
        <f aca="false">IF(OR(D395="",E395="",F395=""),"",D395*($B$7-$B$8-F395-E395))</f>
        <v>2205.2261341831</v>
      </c>
      <c r="H395" s="25" t="n">
        <f aca="false">IF(D395="","",D395*$F$30)</f>
        <v>2801.64672651632</v>
      </c>
    </row>
    <row r="396" customFormat="false" ht="15" hidden="false" customHeight="false" outlineLevel="0" collapsed="false">
      <c r="A396" s="2" t="n">
        <v>362</v>
      </c>
      <c r="B396" s="2" t="n">
        <v>2</v>
      </c>
      <c r="C396" s="22" t="n">
        <f aca="true">NORMSINV(MAX(RAND(),0.000000000001))</f>
        <v>-0.942335086521524</v>
      </c>
      <c r="D396" s="24" t="n">
        <f aca="false">IF($B$11="","",$B$11*EXP($B$12*C396))</f>
        <v>623.547387775908</v>
      </c>
      <c r="E396" s="20" t="n">
        <f aca="true">IF($B$10="","",$B$10*(1-$B$14+2*$B$14*RAND()))</f>
        <v>3.59129746565521</v>
      </c>
      <c r="F396" s="21" t="n">
        <f aca="false">INDEX($E$17:$E$28,B396)</f>
        <v>5.0612</v>
      </c>
      <c r="G396" s="25" t="n">
        <f aca="false">IF(OR(D396="",E396="",F396=""),"",D396*($B$7-$B$8-F396-E396))</f>
        <v>2548.7515278181</v>
      </c>
      <c r="H396" s="25" t="n">
        <f aca="false">IF(D396="","",D396*$F$30)</f>
        <v>3117.23810096932</v>
      </c>
    </row>
    <row r="397" customFormat="false" ht="15" hidden="false" customHeight="false" outlineLevel="0" collapsed="false">
      <c r="A397" s="2" t="n">
        <v>363</v>
      </c>
      <c r="B397" s="2" t="n">
        <v>3</v>
      </c>
      <c r="C397" s="22" t="n">
        <f aca="true">NORMSINV(MAX(RAND(),0.000000000001))</f>
        <v>1.35657481694242</v>
      </c>
      <c r="D397" s="24" t="n">
        <f aca="false">IF($B$11="","",$B$11*EXP($B$12*C397))</f>
        <v>1642.71787501439</v>
      </c>
      <c r="E397" s="20" t="n">
        <f aca="true">IF($B$10="","",$B$10*(1-$B$14+2*$B$14*RAND()))</f>
        <v>3.89537984106409</v>
      </c>
      <c r="F397" s="21" t="n">
        <f aca="false">INDEX($E$17:$E$28,B397)</f>
        <v>5.0612</v>
      </c>
      <c r="G397" s="25" t="n">
        <f aca="false">IF(OR(D397="",E397="",F397=""),"",D397*($B$7-$B$8-F397-E397))</f>
        <v>6215.09192377379</v>
      </c>
      <c r="H397" s="25" t="n">
        <f aca="false">IF(D397="","",D397*$F$30)</f>
        <v>8212.27520077193</v>
      </c>
    </row>
    <row r="398" customFormat="false" ht="15" hidden="false" customHeight="false" outlineLevel="0" collapsed="false">
      <c r="A398" s="2" t="n">
        <v>364</v>
      </c>
      <c r="B398" s="2" t="n">
        <v>4</v>
      </c>
      <c r="C398" s="22" t="n">
        <f aca="true">NORMSINV(MAX(RAND(),0.000000000001))</f>
        <v>-0.166876231506204</v>
      </c>
      <c r="D398" s="24" t="n">
        <f aca="false">IF($B$11="","",$B$11*EXP($B$12*C398))</f>
        <v>864.522051927972</v>
      </c>
      <c r="E398" s="20" t="n">
        <f aca="true">IF($B$10="","",$B$10*(1-$B$14+2*$B$14*RAND()))</f>
        <v>4.00450806831672</v>
      </c>
      <c r="F398" s="21" t="n">
        <f aca="false">INDEX($E$17:$E$28,B398)</f>
        <v>4.89657419354839</v>
      </c>
      <c r="G398" s="25" t="n">
        <f aca="false">IF(OR(D398="",E398="",F398=""),"",D398*($B$7-$B$8-F398-E398))</f>
        <v>3318.82904015507</v>
      </c>
      <c r="H398" s="25" t="n">
        <f aca="false">IF(D398="","",D398*$F$30)</f>
        <v>4321.91864199832</v>
      </c>
    </row>
    <row r="399" customFormat="false" ht="15" hidden="false" customHeight="false" outlineLevel="0" collapsed="false">
      <c r="A399" s="2" t="n">
        <v>365</v>
      </c>
      <c r="B399" s="2" t="n">
        <v>5</v>
      </c>
      <c r="C399" s="22" t="n">
        <f aca="true">NORMSINV(MAX(RAND(),0.000000000001))</f>
        <v>0.122470460738143</v>
      </c>
      <c r="D399" s="24" t="n">
        <f aca="false">IF($B$11="","",$B$11*EXP($B$12*C399))</f>
        <v>976.620058832292</v>
      </c>
      <c r="E399" s="20" t="n">
        <f aca="true">IF($B$10="","",$B$10*(1-$B$14+2*$B$14*RAND()))</f>
        <v>3.97050200185286</v>
      </c>
      <c r="F399" s="21" t="n">
        <f aca="false">INDEX($E$17:$E$28,B399)</f>
        <v>4.761</v>
      </c>
      <c r="G399" s="25" t="n">
        <f aca="false">IF(OR(D399="",E399="",F399=""),"",D399*($B$7-$B$8-F399-E399))</f>
        <v>3914.77955077959</v>
      </c>
      <c r="H399" s="25" t="n">
        <f aca="false">IF(D399="","",D399*$F$30)</f>
        <v>4882.3189981144</v>
      </c>
    </row>
    <row r="400" customFormat="false" ht="15" hidden="false" customHeight="false" outlineLevel="0" collapsed="false">
      <c r="A400" s="2" t="n">
        <v>366</v>
      </c>
      <c r="B400" s="2" t="n">
        <v>6</v>
      </c>
      <c r="C400" s="22" t="n">
        <f aca="true">NORMSINV(MAX(RAND(),0.000000000001))</f>
        <v>1.12687932519258</v>
      </c>
      <c r="D400" s="24" t="n">
        <f aca="false">IF($B$11="","",$B$11*EXP($B$12*C400))</f>
        <v>1491.17772167805</v>
      </c>
      <c r="E400" s="20" t="n">
        <f aca="true">IF($B$10="","",$B$10*(1-$B$14+2*$B$14*RAND()))</f>
        <v>3.97955991113327</v>
      </c>
      <c r="F400" s="21" t="n">
        <f aca="false">INDEX($E$17:$E$28,B400)</f>
        <v>4.761</v>
      </c>
      <c r="G400" s="25" t="n">
        <f aca="false">IF(OR(D400="",E400="",F400=""),"",D400*($B$7-$B$8-F400-E400))</f>
        <v>5963.87595970415</v>
      </c>
      <c r="H400" s="25" t="n">
        <f aca="false">IF(D400="","",D400*$F$30)</f>
        <v>7454.69566621289</v>
      </c>
    </row>
    <row r="401" customFormat="false" ht="15" hidden="false" customHeight="false" outlineLevel="0" collapsed="false">
      <c r="A401" s="2" t="n">
        <v>367</v>
      </c>
      <c r="B401" s="2" t="n">
        <v>7</v>
      </c>
      <c r="C401" s="22" t="n">
        <f aca="true">NORMSINV(MAX(RAND(),0.000000000001))</f>
        <v>0.325391251230289</v>
      </c>
      <c r="D401" s="24" t="n">
        <f aca="false">IF($B$11="","",$B$11*EXP($B$12*C401))</f>
        <v>1063.79887663707</v>
      </c>
      <c r="E401" s="20" t="n">
        <f aca="true">IF($B$10="","",$B$10*(1-$B$14+2*$B$14*RAND()))</f>
        <v>4.01151887506802</v>
      </c>
      <c r="F401" s="21" t="n">
        <f aca="false">INDEX($E$17:$E$28,B401)</f>
        <v>4.761</v>
      </c>
      <c r="G401" s="25" t="n">
        <f aca="false">IF(OR(D401="",E401="",F401=""),"",D401*($B$7-$B$8-F401-E401))</f>
        <v>4220.60196378142</v>
      </c>
      <c r="H401" s="25" t="n">
        <f aca="false">IF(D401="","",D401*$F$30)</f>
        <v>5318.14334408404</v>
      </c>
    </row>
    <row r="402" customFormat="false" ht="15" hidden="false" customHeight="false" outlineLevel="0" collapsed="false">
      <c r="A402" s="2" t="n">
        <v>368</v>
      </c>
      <c r="B402" s="2" t="n">
        <v>8</v>
      </c>
      <c r="C402" s="22" t="n">
        <f aca="true">NORMSINV(MAX(RAND(),0.000000000001))</f>
        <v>1.71852755054258</v>
      </c>
      <c r="D402" s="24" t="n">
        <f aca="false">IF($B$11="","",$B$11*EXP($B$12*C402))</f>
        <v>1913.37119704345</v>
      </c>
      <c r="E402" s="20" t="n">
        <f aca="true">IF($B$10="","",$B$10*(1-$B$14+2*$B$14*RAND()))</f>
        <v>3.63914006727323</v>
      </c>
      <c r="F402" s="21" t="n">
        <f aca="false">INDEX($E$17:$E$28,B402)</f>
        <v>4.761</v>
      </c>
      <c r="G402" s="25" t="n">
        <f aca="false">IF(OR(D402="",E402="",F402=""),"",D402*($B$7-$B$8-F402-E402))</f>
        <v>8303.76299448231</v>
      </c>
      <c r="H402" s="25" t="n">
        <f aca="false">IF(D402="","",D402*$F$30)</f>
        <v>9565.32528825959</v>
      </c>
    </row>
    <row r="403" customFormat="false" ht="15" hidden="false" customHeight="false" outlineLevel="0" collapsed="false">
      <c r="A403" s="2" t="n">
        <v>369</v>
      </c>
      <c r="B403" s="2" t="n">
        <v>9</v>
      </c>
      <c r="C403" s="22" t="n">
        <f aca="true">NORMSINV(MAX(RAND(),0.000000000001))</f>
        <v>-0.424921195789478</v>
      </c>
      <c r="D403" s="24" t="n">
        <f aca="false">IF($B$11="","",$B$11*EXP($B$12*C403))</f>
        <v>775.451485245836</v>
      </c>
      <c r="E403" s="20" t="n">
        <f aca="true">IF($B$10="","",$B$10*(1-$B$14+2*$B$14*RAND()))</f>
        <v>3.89728556342691</v>
      </c>
      <c r="F403" s="21" t="n">
        <f aca="false">INDEX($E$17:$E$28,B403)</f>
        <v>4.761</v>
      </c>
      <c r="G403" s="25" t="n">
        <f aca="false">IF(OR(D403="",E403="",F403=""),"",D403*($B$7-$B$8-F403-E403))</f>
        <v>3165.17152218998</v>
      </c>
      <c r="H403" s="25" t="n">
        <f aca="false">IF(D403="","",D403*$F$30)</f>
        <v>3876.63706504098</v>
      </c>
    </row>
    <row r="404" customFormat="false" ht="15" hidden="false" customHeight="false" outlineLevel="0" collapsed="false">
      <c r="A404" s="2" t="n">
        <v>370</v>
      </c>
      <c r="B404" s="2" t="n">
        <v>10</v>
      </c>
      <c r="C404" s="22" t="n">
        <f aca="true">NORMSINV(MAX(RAND(),0.000000000001))</f>
        <v>-0.947471250452489</v>
      </c>
      <c r="D404" s="24" t="n">
        <f aca="false">IF($B$11="","",$B$11*EXP($B$12*C404))</f>
        <v>622.199362507048</v>
      </c>
      <c r="E404" s="20" t="n">
        <f aca="true">IF($B$10="","",$B$10*(1-$B$14+2*$B$14*RAND()))</f>
        <v>4.04452588193971</v>
      </c>
      <c r="F404" s="21" t="n">
        <f aca="false">INDEX($E$17:$E$28,B404)</f>
        <v>4.761</v>
      </c>
      <c r="G404" s="25" t="n">
        <f aca="false">IF(OR(D404="",E404="",F404=""),"",D404*($B$7-$B$8-F404-E404))</f>
        <v>2448.02728805759</v>
      </c>
      <c r="H404" s="25" t="n">
        <f aca="false">IF(D404="","",D404*$F$30)</f>
        <v>3110.49905304523</v>
      </c>
    </row>
    <row r="405" customFormat="false" ht="15" hidden="false" customHeight="false" outlineLevel="0" collapsed="false">
      <c r="A405" s="2" t="n">
        <v>371</v>
      </c>
      <c r="B405" s="2" t="n">
        <v>11</v>
      </c>
      <c r="C405" s="22" t="n">
        <f aca="true">NORMSINV(MAX(RAND(),0.000000000001))</f>
        <v>-0.434584736202017</v>
      </c>
      <c r="D405" s="24" t="n">
        <f aca="false">IF($B$11="","",$B$11*EXP($B$12*C405))</f>
        <v>772.300353515437</v>
      </c>
      <c r="E405" s="20" t="n">
        <f aca="true">IF($B$10="","",$B$10*(1-$B$14+2*$B$14*RAND()))</f>
        <v>3.99710524277143</v>
      </c>
      <c r="F405" s="21" t="n">
        <f aca="false">INDEX($E$17:$E$28,B405)</f>
        <v>4.761</v>
      </c>
      <c r="G405" s="25" t="n">
        <f aca="false">IF(OR(D405="",E405="",F405=""),"",D405*($B$7-$B$8-F405-E405))</f>
        <v>3075.21872866889</v>
      </c>
      <c r="H405" s="25" t="n">
        <f aca="false">IF(D405="","",D405*$F$30)</f>
        <v>3860.88392729437</v>
      </c>
    </row>
    <row r="406" customFormat="false" ht="15" hidden="false" customHeight="false" outlineLevel="0" collapsed="false">
      <c r="A406" s="2" t="n">
        <v>372</v>
      </c>
      <c r="B406" s="2" t="n">
        <v>12</v>
      </c>
      <c r="C406" s="22" t="n">
        <f aca="true">NORMSINV(MAX(RAND(),0.000000000001))</f>
        <v>-0.925684845053575</v>
      </c>
      <c r="D406" s="24" t="n">
        <f aca="false">IF($B$11="","",$B$11*EXP($B$12*C406))</f>
        <v>627.937482809092</v>
      </c>
      <c r="E406" s="20" t="n">
        <f aca="true">IF($B$10="","",$B$10*(1-$B$14+2*$B$14*RAND()))</f>
        <v>3.75766286367203</v>
      </c>
      <c r="F406" s="21" t="n">
        <f aca="false">INDEX($E$17:$E$28,B406)</f>
        <v>4.761</v>
      </c>
      <c r="G406" s="25" t="n">
        <f aca="false">IF(OR(D406="",E406="",F406=""),"",D406*($B$7-$B$8-F406-E406))</f>
        <v>2650.73581547432</v>
      </c>
      <c r="H406" s="25" t="n">
        <f aca="false">IF(D406="","",D406*$F$30)</f>
        <v>3139.18506405921</v>
      </c>
    </row>
    <row r="407" customFormat="false" ht="15" hidden="false" customHeight="false" outlineLevel="0" collapsed="false">
      <c r="A407" s="2" t="n">
        <v>373</v>
      </c>
      <c r="B407" s="2" t="n">
        <v>1</v>
      </c>
      <c r="C407" s="22" t="n">
        <f aca="true">NORMSINV(MAX(RAND(),0.000000000001))</f>
        <v>-0.603754079193125</v>
      </c>
      <c r="D407" s="24" t="n">
        <f aca="false">IF($B$11="","",$B$11*EXP($B$12*C407))</f>
        <v>719.165356548064</v>
      </c>
      <c r="E407" s="20" t="n">
        <f aca="true">IF($B$10="","",$B$10*(1-$B$14+2*$B$14*RAND()))</f>
        <v>3.45463430798099</v>
      </c>
      <c r="F407" s="21" t="n">
        <f aca="false">INDEX($E$17:$E$28,B407)</f>
        <v>4.92562580645161</v>
      </c>
      <c r="G407" s="25" t="n">
        <f aca="false">IF(OR(D407="",E407="",F407=""),"",D407*($B$7-$B$8-F407-E407))</f>
        <v>3135.37388926089</v>
      </c>
      <c r="H407" s="25" t="n">
        <f aca="false">IF(D407="","",D407*$F$30)</f>
        <v>3595.25145045508</v>
      </c>
    </row>
    <row r="408" customFormat="false" ht="15" hidden="false" customHeight="false" outlineLevel="0" collapsed="false">
      <c r="A408" s="2" t="n">
        <v>374</v>
      </c>
      <c r="B408" s="2" t="n">
        <v>2</v>
      </c>
      <c r="C408" s="22" t="n">
        <f aca="true">NORMSINV(MAX(RAND(),0.000000000001))</f>
        <v>0.391311444782972</v>
      </c>
      <c r="D408" s="24" t="n">
        <f aca="false">IF($B$11="","",$B$11*EXP($B$12*C408))</f>
        <v>1093.76172654173</v>
      </c>
      <c r="E408" s="20" t="n">
        <f aca="true">IF($B$10="","",$B$10*(1-$B$14+2*$B$14*RAND()))</f>
        <v>3.72677074047559</v>
      </c>
      <c r="F408" s="21" t="n">
        <f aca="false">INDEX($E$17:$E$28,B408)</f>
        <v>5.0612</v>
      </c>
      <c r="G408" s="25" t="n">
        <f aca="false">IF(OR(D408="",E408="",F408=""),"",D408*($B$7-$B$8-F408-E408))</f>
        <v>4322.57834624087</v>
      </c>
      <c r="H408" s="25" t="n">
        <f aca="false">IF(D408="","",D408*$F$30)</f>
        <v>5467.93362332743</v>
      </c>
    </row>
    <row r="409" customFormat="false" ht="15" hidden="false" customHeight="false" outlineLevel="0" collapsed="false">
      <c r="A409" s="2" t="n">
        <v>375</v>
      </c>
      <c r="B409" s="2" t="n">
        <v>3</v>
      </c>
      <c r="C409" s="22" t="n">
        <f aca="true">NORMSINV(MAX(RAND(),0.000000000001))</f>
        <v>-0.199851425706075</v>
      </c>
      <c r="D409" s="24" t="n">
        <f aca="false">IF($B$11="","",$B$11*EXP($B$12*C409))</f>
        <v>852.592907143069</v>
      </c>
      <c r="E409" s="20" t="n">
        <f aca="true">IF($B$10="","",$B$10*(1-$B$14+2*$B$14*RAND()))</f>
        <v>3.46430697397263</v>
      </c>
      <c r="F409" s="21" t="n">
        <f aca="false">INDEX($E$17:$E$28,B409)</f>
        <v>5.0612</v>
      </c>
      <c r="G409" s="25" t="n">
        <f aca="false">IF(OR(D409="",E409="",F409=""),"",D409*($B$7-$B$8-F409-E409))</f>
        <v>3593.24686119486</v>
      </c>
      <c r="H409" s="25" t="n">
        <f aca="false">IF(D409="","",D409*$F$30)</f>
        <v>4262.28246138963</v>
      </c>
    </row>
    <row r="410" customFormat="false" ht="15" hidden="false" customHeight="false" outlineLevel="0" collapsed="false">
      <c r="A410" s="2" t="n">
        <v>376</v>
      </c>
      <c r="B410" s="2" t="n">
        <v>4</v>
      </c>
      <c r="C410" s="22" t="n">
        <f aca="true">NORMSINV(MAX(RAND(),0.000000000001))</f>
        <v>-1.27615332515593</v>
      </c>
      <c r="D410" s="24" t="n">
        <f aca="false">IF($B$11="","",$B$11*EXP($B$12*C410))</f>
        <v>541.728572200083</v>
      </c>
      <c r="E410" s="20" t="n">
        <f aca="true">IF($B$10="","",$B$10*(1-$B$14+2*$B$14*RAND()))</f>
        <v>3.83372350148358</v>
      </c>
      <c r="F410" s="21" t="n">
        <f aca="false">INDEX($E$17:$E$28,B410)</f>
        <v>4.89657419354839</v>
      </c>
      <c r="G410" s="25" t="n">
        <f aca="false">IF(OR(D410="",E410="",F410=""),"",D410*($B$7-$B$8-F410-E410))</f>
        <v>2172.17030461771</v>
      </c>
      <c r="H410" s="25" t="n">
        <f aca="false">IF(D410="","",D410*$F$30)</f>
        <v>2708.20947814265</v>
      </c>
    </row>
    <row r="411" customFormat="false" ht="15" hidden="false" customHeight="false" outlineLevel="0" collapsed="false">
      <c r="A411" s="2" t="n">
        <v>377</v>
      </c>
      <c r="B411" s="2" t="n">
        <v>5</v>
      </c>
      <c r="C411" s="22" t="n">
        <f aca="true">NORMSINV(MAX(RAND(),0.000000000001))</f>
        <v>0.934175069884875</v>
      </c>
      <c r="D411" s="24" t="n">
        <f aca="false">IF($B$11="","",$B$11*EXP($B$12*C411))</f>
        <v>1374.88101218621</v>
      </c>
      <c r="E411" s="20" t="n">
        <f aca="true">IF($B$10="","",$B$10*(1-$B$14+2*$B$14*RAND()))</f>
        <v>3.85733791793661</v>
      </c>
      <c r="F411" s="21" t="n">
        <f aca="false">INDEX($E$17:$E$28,B411)</f>
        <v>4.761</v>
      </c>
      <c r="G411" s="25" t="n">
        <f aca="false">IF(OR(D411="",E411="",F411=""),"",D411*($B$7-$B$8-F411-E411))</f>
        <v>5666.79493527686</v>
      </c>
      <c r="H411" s="25" t="n">
        <f aca="false">IF(D411="","",D411*$F$30)</f>
        <v>6873.30515612132</v>
      </c>
    </row>
    <row r="412" customFormat="false" ht="15" hidden="false" customHeight="false" outlineLevel="0" collapsed="false">
      <c r="A412" s="2" t="n">
        <v>378</v>
      </c>
      <c r="B412" s="2" t="n">
        <v>6</v>
      </c>
      <c r="C412" s="22" t="n">
        <f aca="true">NORMSINV(MAX(RAND(),0.000000000001))</f>
        <v>-0.0612339318122646</v>
      </c>
      <c r="D412" s="24" t="n">
        <f aca="false">IF($B$11="","",$B$11*EXP($B$12*C412))</f>
        <v>903.87483455379</v>
      </c>
      <c r="E412" s="20" t="n">
        <f aca="true">IF($B$10="","",$B$10*(1-$B$14+2*$B$14*RAND()))</f>
        <v>3.64340401581678</v>
      </c>
      <c r="F412" s="21" t="n">
        <f aca="false">INDEX($E$17:$E$28,B412)</f>
        <v>4.761</v>
      </c>
      <c r="G412" s="25" t="n">
        <f aca="false">IF(OR(D412="",E412="",F412=""),"",D412*($B$7-$B$8-F412-E412))</f>
        <v>3918.83610289568</v>
      </c>
      <c r="H412" s="25" t="n">
        <f aca="false">IF(D412="","",D412*$F$30)</f>
        <v>4518.6510729013</v>
      </c>
    </row>
    <row r="413" customFormat="false" ht="15" hidden="false" customHeight="false" outlineLevel="0" collapsed="false">
      <c r="A413" s="2" t="n">
        <v>379</v>
      </c>
      <c r="B413" s="2" t="n">
        <v>7</v>
      </c>
      <c r="C413" s="22" t="n">
        <f aca="true">NORMSINV(MAX(RAND(),0.000000000001))</f>
        <v>-1.69991379173994</v>
      </c>
      <c r="D413" s="24" t="n">
        <f aca="false">IF($B$11="","",$B$11*EXP($B$12*C413))</f>
        <v>453.142572461018</v>
      </c>
      <c r="E413" s="20" t="n">
        <f aca="true">IF($B$10="","",$B$10*(1-$B$14+2*$B$14*RAND()))</f>
        <v>3.71146121851469</v>
      </c>
      <c r="F413" s="21" t="n">
        <f aca="false">INDEX($E$17:$E$28,B413)</f>
        <v>4.761</v>
      </c>
      <c r="G413" s="25" t="n">
        <f aca="false">IF(OR(D413="",E413="",F413=""),"",D413*($B$7-$B$8-F413-E413))</f>
        <v>1933.80350151941</v>
      </c>
      <c r="H413" s="25" t="n">
        <f aca="false">IF(D413="","",D413*$F$30)</f>
        <v>2265.35034824712</v>
      </c>
    </row>
    <row r="414" customFormat="false" ht="15" hidden="false" customHeight="false" outlineLevel="0" collapsed="false">
      <c r="A414" s="2" t="n">
        <v>380</v>
      </c>
      <c r="B414" s="2" t="n">
        <v>8</v>
      </c>
      <c r="C414" s="22" t="n">
        <f aca="true">NORMSINV(MAX(RAND(),0.000000000001))</f>
        <v>2.19156770603562</v>
      </c>
      <c r="D414" s="24" t="n">
        <f aca="false">IF($B$11="","",$B$11*EXP($B$12*C414))</f>
        <v>2335.4154093843</v>
      </c>
      <c r="E414" s="20" t="n">
        <f aca="true">IF($B$10="","",$B$10*(1-$B$14+2*$B$14*RAND()))</f>
        <v>3.59261063730345</v>
      </c>
      <c r="F414" s="21" t="n">
        <f aca="false">INDEX($E$17:$E$28,B414)</f>
        <v>4.761</v>
      </c>
      <c r="G414" s="25" t="n">
        <f aca="false">IF(OR(D414="",E414="",F414=""),"",D414*($B$7-$B$8-F414-E414))</f>
        <v>10244.0413092009</v>
      </c>
      <c r="H414" s="25" t="n">
        <f aca="false">IF(D414="","",D414*$F$30)</f>
        <v>11675.208714594</v>
      </c>
    </row>
    <row r="415" customFormat="false" ht="15" hidden="false" customHeight="false" outlineLevel="0" collapsed="false">
      <c r="A415" s="2" t="n">
        <v>381</v>
      </c>
      <c r="B415" s="2" t="n">
        <v>9</v>
      </c>
      <c r="C415" s="22" t="n">
        <f aca="true">NORMSINV(MAX(RAND(),0.000000000001))</f>
        <v>-1.56810653968812</v>
      </c>
      <c r="D415" s="24" t="n">
        <f aca="false">IF($B$11="","",$B$11*EXP($B$12*C415))</f>
        <v>479.021704688971</v>
      </c>
      <c r="E415" s="20" t="n">
        <f aca="true">IF($B$10="","",$B$10*(1-$B$14+2*$B$14*RAND()))</f>
        <v>3.73249938894184</v>
      </c>
      <c r="F415" s="21" t="n">
        <f aca="false">INDEX($E$17:$E$28,B415)</f>
        <v>4.761</v>
      </c>
      <c r="G415" s="25" t="n">
        <f aca="false">IF(OR(D415="",E415="",F415=""),"",D415*($B$7-$B$8-F415-E415))</f>
        <v>2034.16596167184</v>
      </c>
      <c r="H415" s="25" t="n">
        <f aca="false">IF(D415="","",D415*$F$30)</f>
        <v>2394.72530608111</v>
      </c>
    </row>
    <row r="416" customFormat="false" ht="15" hidden="false" customHeight="false" outlineLevel="0" collapsed="false">
      <c r="A416" s="2" t="n">
        <v>382</v>
      </c>
      <c r="B416" s="2" t="n">
        <v>10</v>
      </c>
      <c r="C416" s="22" t="n">
        <f aca="true">NORMSINV(MAX(RAND(),0.000000000001))</f>
        <v>-0.218358578944968</v>
      </c>
      <c r="D416" s="24" t="n">
        <f aca="false">IF($B$11="","",$B$11*EXP($B$12*C416))</f>
        <v>845.970000715261</v>
      </c>
      <c r="E416" s="20" t="n">
        <f aca="true">IF($B$10="","",$B$10*(1-$B$14+2*$B$14*RAND()))</f>
        <v>3.90403839638893</v>
      </c>
      <c r="F416" s="21" t="n">
        <f aca="false">INDEX($E$17:$E$28,B416)</f>
        <v>4.761</v>
      </c>
      <c r="G416" s="25" t="n">
        <f aca="false">IF(OR(D416="",E416="",F416=""),"",D416*($B$7-$B$8-F416-E416))</f>
        <v>3447.29527072152</v>
      </c>
      <c r="H416" s="25" t="n">
        <f aca="false">IF(D416="","",D416*$F$30)</f>
        <v>4229.17322757573</v>
      </c>
    </row>
    <row r="417" customFormat="false" ht="15" hidden="false" customHeight="false" outlineLevel="0" collapsed="false">
      <c r="A417" s="2" t="n">
        <v>383</v>
      </c>
      <c r="B417" s="2" t="n">
        <v>11</v>
      </c>
      <c r="C417" s="22" t="n">
        <f aca="true">NORMSINV(MAX(RAND(),0.000000000001))</f>
        <v>0.641215891492262</v>
      </c>
      <c r="D417" s="24" t="n">
        <f aca="false">IF($B$11="","",$B$11*EXP($B$12*C417))</f>
        <v>1215.21878911861</v>
      </c>
      <c r="E417" s="20" t="n">
        <f aca="true">IF($B$10="","",$B$10*(1-$B$14+2*$B$14*RAND()))</f>
        <v>4.02673016929927</v>
      </c>
      <c r="F417" s="21" t="n">
        <f aca="false">INDEX($E$17:$E$28,B417)</f>
        <v>4.761</v>
      </c>
      <c r="G417" s="25" t="n">
        <f aca="false">IF(OR(D417="",E417="",F417=""),"",D417*($B$7-$B$8-F417-E417))</f>
        <v>4802.87255793417</v>
      </c>
      <c r="H417" s="25" t="n">
        <f aca="false">IF(D417="","",D417*$F$30)</f>
        <v>6075.12177056177</v>
      </c>
    </row>
    <row r="418" customFormat="false" ht="15" hidden="false" customHeight="false" outlineLevel="0" collapsed="false">
      <c r="A418" s="2" t="n">
        <v>384</v>
      </c>
      <c r="B418" s="2" t="n">
        <v>12</v>
      </c>
      <c r="C418" s="22" t="n">
        <f aca="true">NORMSINV(MAX(RAND(),0.000000000001))</f>
        <v>-1.00516189864618</v>
      </c>
      <c r="D418" s="24" t="n">
        <f aca="false">IF($B$11="","",$B$11*EXP($B$12*C418))</f>
        <v>607.256746862942</v>
      </c>
      <c r="E418" s="20" t="n">
        <f aca="true">IF($B$10="","",$B$10*(1-$B$14+2*$B$14*RAND()))</f>
        <v>3.72808737261203</v>
      </c>
      <c r="F418" s="21" t="n">
        <f aca="false">INDEX($E$17:$E$28,B418)</f>
        <v>4.761</v>
      </c>
      <c r="G418" s="25" t="n">
        <f aca="false">IF(OR(D418="",E418="",F418=""),"",D418*($B$7-$B$8-F418-E418))</f>
        <v>2581.39537330622</v>
      </c>
      <c r="H418" s="25" t="n">
        <f aca="false">IF(D418="","",D418*$F$30)</f>
        <v>3035.79792891722</v>
      </c>
    </row>
    <row r="419" customFormat="false" ht="15" hidden="false" customHeight="false" outlineLevel="0" collapsed="false">
      <c r="A419" s="2" t="n">
        <v>385</v>
      </c>
      <c r="B419" s="2" t="n">
        <v>1</v>
      </c>
      <c r="C419" s="22" t="n">
        <f aca="true">NORMSINV(MAX(RAND(),0.000000000001))</f>
        <v>1.9500012627416</v>
      </c>
      <c r="D419" s="24" t="n">
        <f aca="false">IF($B$11="","",$B$11*EXP($B$12*C419))</f>
        <v>2109.39648104794</v>
      </c>
      <c r="E419" s="20" t="n">
        <f aca="true">IF($B$10="","",$B$10*(1-$B$14+2*$B$14*RAND()))</f>
        <v>3.41649169430819</v>
      </c>
      <c r="F419" s="21" t="n">
        <f aca="false">INDEX($E$17:$E$28,B419)</f>
        <v>4.92562580645161</v>
      </c>
      <c r="G419" s="25" t="n">
        <f aca="false">IF(OR(D419="",E419="",F419=""),"",D419*($B$7-$B$8-F419-E419))</f>
        <v>9276.87786795957</v>
      </c>
      <c r="H419" s="25" t="n">
        <f aca="false">IF(D419="","",D419*$F$30)</f>
        <v>10545.2948880548</v>
      </c>
    </row>
    <row r="420" customFormat="false" ht="15" hidden="false" customHeight="false" outlineLevel="0" collapsed="false">
      <c r="A420" s="2" t="n">
        <v>386</v>
      </c>
      <c r="B420" s="2" t="n">
        <v>2</v>
      </c>
      <c r="C420" s="22" t="n">
        <f aca="true">NORMSINV(MAX(RAND(),0.000000000001))</f>
        <v>-1.0694082943983</v>
      </c>
      <c r="D420" s="24" t="n">
        <f aca="false">IF($B$11="","",$B$11*EXP($B$12*C420))</f>
        <v>591.038067431607</v>
      </c>
      <c r="E420" s="20" t="n">
        <f aca="true">IF($B$10="","",$B$10*(1-$B$14+2*$B$14*RAND()))</f>
        <v>3.78414996471935</v>
      </c>
      <c r="F420" s="21" t="n">
        <f aca="false">INDEX($E$17:$E$28,B420)</f>
        <v>5.0612</v>
      </c>
      <c r="G420" s="25" t="n">
        <f aca="false">IF(OR(D420="",E420="",F420=""),"",D420*($B$7-$B$8-F420-E420))</f>
        <v>2301.88643017471</v>
      </c>
      <c r="H420" s="25" t="n">
        <f aca="false">IF(D420="","",D420*$F$30)</f>
        <v>2954.71750670409</v>
      </c>
    </row>
    <row r="421" customFormat="false" ht="15" hidden="false" customHeight="false" outlineLevel="0" collapsed="false">
      <c r="A421" s="2" t="n">
        <v>387</v>
      </c>
      <c r="B421" s="2" t="n">
        <v>3</v>
      </c>
      <c r="C421" s="22" t="n">
        <f aca="true">NORMSINV(MAX(RAND(),0.000000000001))</f>
        <v>-0.423124572548502</v>
      </c>
      <c r="D421" s="24" t="n">
        <f aca="false">IF($B$11="","",$B$11*EXP($B$12*C421))</f>
        <v>776.038752253271</v>
      </c>
      <c r="E421" s="20" t="n">
        <f aca="true">IF($B$10="","",$B$10*(1-$B$14+2*$B$14*RAND()))</f>
        <v>3.71768483623898</v>
      </c>
      <c r="F421" s="21" t="n">
        <f aca="false">INDEX($E$17:$E$28,B421)</f>
        <v>5.0612</v>
      </c>
      <c r="G421" s="25" t="n">
        <f aca="false">IF(OR(D421="",E421="",F421=""),"",D421*($B$7-$B$8-F421-E421))</f>
        <v>3073.97886921661</v>
      </c>
      <c r="H421" s="25" t="n">
        <f aca="false">IF(D421="","",D421*$F$30)</f>
        <v>3879.57293026455</v>
      </c>
    </row>
    <row r="422" customFormat="false" ht="15" hidden="false" customHeight="false" outlineLevel="0" collapsed="false">
      <c r="A422" s="2" t="n">
        <v>388</v>
      </c>
      <c r="B422" s="2" t="n">
        <v>4</v>
      </c>
      <c r="C422" s="22" t="n">
        <f aca="true">NORMSINV(MAX(RAND(),0.000000000001))</f>
        <v>-0.278322648109985</v>
      </c>
      <c r="D422" s="24" t="n">
        <f aca="false">IF($B$11="","",$B$11*EXP($B$12*C422))</f>
        <v>824.862804419287</v>
      </c>
      <c r="E422" s="20" t="n">
        <f aca="true">IF($B$10="","",$B$10*(1-$B$14+2*$B$14*RAND()))</f>
        <v>3.64754497000767</v>
      </c>
      <c r="F422" s="21" t="n">
        <f aca="false">INDEX($E$17:$E$28,B422)</f>
        <v>4.89657419354839</v>
      </c>
      <c r="G422" s="25" t="n">
        <f aca="false">IF(OR(D422="",E422="",F422=""),"",D422*($B$7-$B$8-F422-E422))</f>
        <v>3461.0260337583</v>
      </c>
      <c r="H422" s="25" t="n">
        <f aca="false">IF(D422="","",D422*$F$30)</f>
        <v>4123.6541318529</v>
      </c>
    </row>
    <row r="423" customFormat="false" ht="15" hidden="false" customHeight="false" outlineLevel="0" collapsed="false">
      <c r="A423" s="2" t="n">
        <v>389</v>
      </c>
      <c r="B423" s="2" t="n">
        <v>5</v>
      </c>
      <c r="C423" s="22" t="n">
        <f aca="true">NORMSINV(MAX(RAND(),0.000000000001))</f>
        <v>0.0485814706908183</v>
      </c>
      <c r="D423" s="24" t="n">
        <f aca="false">IF($B$11="","",$B$11*EXP($B$12*C423))</f>
        <v>946.682130818942</v>
      </c>
      <c r="E423" s="20" t="n">
        <f aca="true">IF($B$10="","",$B$10*(1-$B$14+2*$B$14*RAND()))</f>
        <v>3.58327915806797</v>
      </c>
      <c r="F423" s="21" t="n">
        <f aca="false">INDEX($E$17:$E$28,B423)</f>
        <v>4.761</v>
      </c>
      <c r="G423" s="25" t="n">
        <f aca="false">IF(OR(D423="",E423="",F423=""),"",D423*($B$7-$B$8-F423-E423))</f>
        <v>4161.35037312545</v>
      </c>
      <c r="H423" s="25" t="n">
        <f aca="false">IF(D423="","",D423*$F$30)</f>
        <v>4732.65330839006</v>
      </c>
    </row>
    <row r="424" customFormat="false" ht="15" hidden="false" customHeight="false" outlineLevel="0" collapsed="false">
      <c r="A424" s="2" t="n">
        <v>390</v>
      </c>
      <c r="B424" s="2" t="n">
        <v>6</v>
      </c>
      <c r="C424" s="22" t="n">
        <f aca="true">NORMSINV(MAX(RAND(),0.000000000001))</f>
        <v>-0.0759027923355445</v>
      </c>
      <c r="D424" s="24" t="n">
        <f aca="false">IF($B$11="","",$B$11*EXP($B$12*C424))</f>
        <v>898.305250713381</v>
      </c>
      <c r="E424" s="20" t="n">
        <f aca="true">IF($B$10="","",$B$10*(1-$B$14+2*$B$14*RAND()))</f>
        <v>4.04016816724114</v>
      </c>
      <c r="F424" s="21" t="n">
        <f aca="false">INDEX($E$17:$E$28,B424)</f>
        <v>4.761</v>
      </c>
      <c r="G424" s="25" t="n">
        <f aca="false">IF(OR(D424="",E424="",F424=""),"",D424*($B$7-$B$8-F424-E424))</f>
        <v>3538.2733170443</v>
      </c>
      <c r="H424" s="25" t="n">
        <f aca="false">IF(D424="","",D424*$F$30)</f>
        <v>4490.80760936633</v>
      </c>
    </row>
    <row r="425" customFormat="false" ht="15" hidden="false" customHeight="false" outlineLevel="0" collapsed="false">
      <c r="A425" s="2" t="n">
        <v>391</v>
      </c>
      <c r="B425" s="2" t="n">
        <v>7</v>
      </c>
      <c r="C425" s="22" t="n">
        <f aca="true">NORMSINV(MAX(RAND(),0.000000000001))</f>
        <v>-0.653741360393009</v>
      </c>
      <c r="D425" s="24" t="n">
        <f aca="false">IF($B$11="","",$B$11*EXP($B$12*C425))</f>
        <v>704.176030678994</v>
      </c>
      <c r="E425" s="20" t="n">
        <f aca="true">IF($B$10="","",$B$10*(1-$B$14+2*$B$14*RAND()))</f>
        <v>3.56973974984401</v>
      </c>
      <c r="F425" s="21" t="n">
        <f aca="false">INDEX($E$17:$E$28,B425)</f>
        <v>4.761</v>
      </c>
      <c r="G425" s="25" t="n">
        <f aca="false">IF(OR(D425="",E425="",F425=""),"",D425*($B$7-$B$8-F425-E425))</f>
        <v>3104.89538118552</v>
      </c>
      <c r="H425" s="25" t="n">
        <f aca="false">IF(D425="","",D425*$F$30)</f>
        <v>3520.31681257043</v>
      </c>
    </row>
    <row r="426" customFormat="false" ht="15" hidden="false" customHeight="false" outlineLevel="0" collapsed="false">
      <c r="A426" s="2" t="n">
        <v>392</v>
      </c>
      <c r="B426" s="2" t="n">
        <v>8</v>
      </c>
      <c r="C426" s="22" t="n">
        <f aca="true">NORMSINV(MAX(RAND(),0.000000000001))</f>
        <v>-1.74119575885582</v>
      </c>
      <c r="D426" s="24" t="n">
        <f aca="false">IF($B$11="","",$B$11*EXP($B$12*C426))</f>
        <v>445.32839902362</v>
      </c>
      <c r="E426" s="20" t="n">
        <f aca="true">IF($B$10="","",$B$10*(1-$B$14+2*$B$14*RAND()))</f>
        <v>3.65688880451314</v>
      </c>
      <c r="F426" s="21" t="n">
        <f aca="false">INDEX($E$17:$E$28,B426)</f>
        <v>4.761</v>
      </c>
      <c r="G426" s="25" t="n">
        <f aca="false">IF(OR(D426="",E426="",F426=""),"",D426*($B$7-$B$8-F426-E426))</f>
        <v>1924.75885908823</v>
      </c>
      <c r="H426" s="25" t="n">
        <f aca="false">IF(D426="","",D426*$F$30)</f>
        <v>2226.28573239888</v>
      </c>
    </row>
    <row r="427" customFormat="false" ht="15" hidden="false" customHeight="false" outlineLevel="0" collapsed="false">
      <c r="A427" s="2" t="n">
        <v>393</v>
      </c>
      <c r="B427" s="2" t="n">
        <v>9</v>
      </c>
      <c r="C427" s="22" t="n">
        <f aca="true">NORMSINV(MAX(RAND(),0.000000000001))</f>
        <v>-0.414323081301254</v>
      </c>
      <c r="D427" s="24" t="n">
        <f aca="false">IF($B$11="","",$B$11*EXP($B$12*C427))</f>
        <v>778.922151634019</v>
      </c>
      <c r="E427" s="20" t="n">
        <f aca="true">IF($B$10="","",$B$10*(1-$B$14+2*$B$14*RAND()))</f>
        <v>3.38793096415155</v>
      </c>
      <c r="F427" s="21" t="n">
        <f aca="false">INDEX($E$17:$E$28,B427)</f>
        <v>4.761</v>
      </c>
      <c r="G427" s="25" t="n">
        <f aca="false">IF(OR(D427="",E427="",F427=""),"",D427*($B$7-$B$8-F427-E427))</f>
        <v>3576.0853717034</v>
      </c>
      <c r="H427" s="25" t="n">
        <f aca="false">IF(D427="","",D427*$F$30)</f>
        <v>3893.98762044879</v>
      </c>
    </row>
    <row r="428" customFormat="false" ht="15" hidden="false" customHeight="false" outlineLevel="0" collapsed="false">
      <c r="A428" s="2" t="n">
        <v>394</v>
      </c>
      <c r="B428" s="2" t="n">
        <v>10</v>
      </c>
      <c r="C428" s="22" t="n">
        <f aca="true">NORMSINV(MAX(RAND(),0.000000000001))</f>
        <v>0.929014390675318</v>
      </c>
      <c r="D428" s="24" t="n">
        <f aca="false">IF($B$11="","",$B$11*EXP($B$12*C428))</f>
        <v>1371.89453344149</v>
      </c>
      <c r="E428" s="20" t="n">
        <f aca="true">IF($B$10="","",$B$10*(1-$B$14+2*$B$14*RAND()))</f>
        <v>3.68098202020819</v>
      </c>
      <c r="F428" s="21" t="n">
        <f aca="false">INDEX($E$17:$E$28,B428)</f>
        <v>4.761</v>
      </c>
      <c r="G428" s="25" t="n">
        <f aca="false">IF(OR(D428="",E428="",F428=""),"",D428*($B$7-$B$8-F428-E428))</f>
        <v>5896.4273711096</v>
      </c>
      <c r="H428" s="25" t="n">
        <f aca="false">IF(D428="","",D428*$F$30)</f>
        <v>6858.37515158068</v>
      </c>
    </row>
    <row r="429" customFormat="false" ht="15" hidden="false" customHeight="false" outlineLevel="0" collapsed="false">
      <c r="A429" s="2" t="n">
        <v>395</v>
      </c>
      <c r="B429" s="2" t="n">
        <v>11</v>
      </c>
      <c r="C429" s="22" t="n">
        <f aca="true">NORMSINV(MAX(RAND(),0.000000000001))</f>
        <v>-0.583823299358551</v>
      </c>
      <c r="D429" s="24" t="n">
        <f aca="false">IF($B$11="","",$B$11*EXP($B$12*C429))</f>
        <v>725.230450340347</v>
      </c>
      <c r="E429" s="20" t="n">
        <f aca="true">IF($B$10="","",$B$10*(1-$B$14+2*$B$14*RAND()))</f>
        <v>3.82707369448641</v>
      </c>
      <c r="F429" s="21" t="n">
        <f aca="false">INDEX($E$17:$E$28,B429)</f>
        <v>4.761</v>
      </c>
      <c r="G429" s="25" t="n">
        <f aca="false">IF(OR(D429="",E429="",F429=""),"",D429*($B$7-$B$8-F429-E429))</f>
        <v>3011.10338432756</v>
      </c>
      <c r="H429" s="25" t="n">
        <f aca="false">IF(D429="","",D429*$F$30)</f>
        <v>3625.57206734146</v>
      </c>
    </row>
    <row r="430" customFormat="false" ht="15" hidden="false" customHeight="false" outlineLevel="0" collapsed="false">
      <c r="A430" s="2" t="n">
        <v>396</v>
      </c>
      <c r="B430" s="2" t="n">
        <v>12</v>
      </c>
      <c r="C430" s="22" t="n">
        <f aca="true">NORMSINV(MAX(RAND(),0.000000000001))</f>
        <v>-1.52416323516947</v>
      </c>
      <c r="D430" s="24" t="n">
        <f aca="false">IF($B$11="","",$B$11*EXP($B$12*C430))</f>
        <v>487.974000267099</v>
      </c>
      <c r="E430" s="20" t="n">
        <f aca="true">IF($B$10="","",$B$10*(1-$B$14+2*$B$14*RAND()))</f>
        <v>3.91306311114441</v>
      </c>
      <c r="F430" s="21" t="n">
        <f aca="false">INDEX($E$17:$E$28,B430)</f>
        <v>4.761</v>
      </c>
      <c r="G430" s="25" t="n">
        <f aca="false">IF(OR(D430="",E430="",F430=""),"",D430*($B$7-$B$8-F430-E430))</f>
        <v>1984.07148848843</v>
      </c>
      <c r="H430" s="25" t="n">
        <f aca="false">IF(D430="","",D430*$F$30)</f>
        <v>2439.47962213528</v>
      </c>
    </row>
    <row r="431" customFormat="false" ht="15" hidden="false" customHeight="false" outlineLevel="0" collapsed="false">
      <c r="A431" s="2" t="n">
        <v>397</v>
      </c>
      <c r="B431" s="2" t="n">
        <v>1</v>
      </c>
      <c r="C431" s="22" t="n">
        <f aca="true">NORMSINV(MAX(RAND(),0.000000000001))</f>
        <v>-1.97106536929334</v>
      </c>
      <c r="D431" s="24" t="n">
        <f aca="false">IF($B$11="","",$B$11*EXP($B$12*C431))</f>
        <v>404.217351320186</v>
      </c>
      <c r="E431" s="20" t="n">
        <f aca="true">IF($B$10="","",$B$10*(1-$B$14+2*$B$14*RAND()))</f>
        <v>3.96667885236152</v>
      </c>
      <c r="F431" s="21" t="n">
        <f aca="false">INDEX($E$17:$E$28,B431)</f>
        <v>4.92562580645161</v>
      </c>
      <c r="G431" s="25" t="n">
        <f aca="false">IF(OR(D431="",E431="",F431=""),"",D431*($B$7-$B$8-F431-E431))</f>
        <v>1555.30521950157</v>
      </c>
      <c r="H431" s="25" t="n">
        <f aca="false">IF(D431="","",D431*$F$30)</f>
        <v>2020.76338271987</v>
      </c>
    </row>
    <row r="432" customFormat="false" ht="15" hidden="false" customHeight="false" outlineLevel="0" collapsed="false">
      <c r="A432" s="2" t="n">
        <v>398</v>
      </c>
      <c r="B432" s="2" t="n">
        <v>2</v>
      </c>
      <c r="C432" s="22" t="n">
        <f aca="true">NORMSINV(MAX(RAND(),0.000000000001))</f>
        <v>0.954722715407663</v>
      </c>
      <c r="D432" s="24" t="n">
        <f aca="false">IF($B$11="","",$B$11*EXP($B$12*C432))</f>
        <v>1386.83652399159</v>
      </c>
      <c r="E432" s="20" t="n">
        <f aca="true">IF($B$10="","",$B$10*(1-$B$14+2*$B$14*RAND()))</f>
        <v>3.57797615967668</v>
      </c>
      <c r="F432" s="21" t="n">
        <f aca="false">INDEX($E$17:$E$28,B432)</f>
        <v>5.0612</v>
      </c>
      <c r="G432" s="25" t="n">
        <f aca="false">IF(OR(D432="",E432="",F432=""),"",D432*($B$7-$B$8-F432-E432))</f>
        <v>5687.17228021583</v>
      </c>
      <c r="H432" s="25" t="n">
        <f aca="false">IF(D432="","",D432*$F$30)</f>
        <v>6933.07315073874</v>
      </c>
    </row>
    <row r="433" customFormat="false" ht="15" hidden="false" customHeight="false" outlineLevel="0" collapsed="false">
      <c r="A433" s="2" t="n">
        <v>399</v>
      </c>
      <c r="B433" s="2" t="n">
        <v>3</v>
      </c>
      <c r="C433" s="22" t="n">
        <f aca="true">NORMSINV(MAX(RAND(),0.000000000001))</f>
        <v>-1.13099899455739</v>
      </c>
      <c r="D433" s="24" t="n">
        <f aca="false">IF($B$11="","",$B$11*EXP($B$12*C433))</f>
        <v>575.896637683432</v>
      </c>
      <c r="E433" s="20" t="n">
        <f aca="true">IF($B$10="","",$B$10*(1-$B$14+2*$B$14*RAND()))</f>
        <v>3.61177554330174</v>
      </c>
      <c r="F433" s="21" t="n">
        <f aca="false">INDEX($E$17:$E$28,B433)</f>
        <v>5.0612</v>
      </c>
      <c r="G433" s="25" t="n">
        <f aca="false">IF(OR(D433="",E433="",F433=""),"",D433*($B$7-$B$8-F433-E433))</f>
        <v>2342.18570998881</v>
      </c>
      <c r="H433" s="25" t="n">
        <f aca="false">IF(D433="","",D433*$F$30)</f>
        <v>2879.02247110701</v>
      </c>
    </row>
    <row r="434" customFormat="false" ht="15" hidden="false" customHeight="false" outlineLevel="0" collapsed="false">
      <c r="A434" s="2" t="n">
        <v>400</v>
      </c>
      <c r="B434" s="2" t="n">
        <v>4</v>
      </c>
      <c r="C434" s="22" t="n">
        <f aca="true">NORMSINV(MAX(RAND(),0.000000000001))</f>
        <v>-1.33619410893212</v>
      </c>
      <c r="D434" s="24" t="n">
        <f aca="false">IF($B$11="","",$B$11*EXP($B$12*C434))</f>
        <v>528.19521342526</v>
      </c>
      <c r="E434" s="20" t="n">
        <f aca="true">IF($B$10="","",$B$10*(1-$B$14+2*$B$14*RAND()))</f>
        <v>3.61322021822027</v>
      </c>
      <c r="F434" s="21" t="n">
        <f aca="false">INDEX($E$17:$E$28,B434)</f>
        <v>4.89657419354839</v>
      </c>
      <c r="G434" s="25" t="n">
        <f aca="false">IF(OR(D434="",E434="",F434=""),"",D434*($B$7-$B$8-F434-E434))</f>
        <v>2234.37434350858</v>
      </c>
      <c r="H434" s="25" t="n">
        <f aca="false">IF(D434="","",D434*$F$30)</f>
        <v>2640.55351095556</v>
      </c>
    </row>
    <row r="435" customFormat="false" ht="15" hidden="false" customHeight="false" outlineLevel="0" collapsed="false">
      <c r="A435" s="2" t="n">
        <v>401</v>
      </c>
      <c r="B435" s="2" t="n">
        <v>5</v>
      </c>
      <c r="C435" s="22" t="n">
        <f aca="true">NORMSINV(MAX(RAND(),0.000000000001))</f>
        <v>-1.49787366985385</v>
      </c>
      <c r="D435" s="24" t="n">
        <f aca="false">IF($B$11="","",$B$11*EXP($B$12*C435))</f>
        <v>493.409598175465</v>
      </c>
      <c r="E435" s="20" t="n">
        <f aca="true">IF($B$10="","",$B$10*(1-$B$14+2*$B$14*RAND()))</f>
        <v>3.54190209612269</v>
      </c>
      <c r="F435" s="21" t="n">
        <f aca="false">INDEX($E$17:$E$28,B435)</f>
        <v>4.761</v>
      </c>
      <c r="G435" s="25" t="n">
        <f aca="false">IF(OR(D435="",E435="",F435=""),"",D435*($B$7-$B$8-F435-E435))</f>
        <v>2189.3066938173</v>
      </c>
      <c r="H435" s="25" t="n">
        <f aca="false">IF(D435="","",D435*$F$30)</f>
        <v>2466.65326319879</v>
      </c>
    </row>
    <row r="436" customFormat="false" ht="15" hidden="false" customHeight="false" outlineLevel="0" collapsed="false">
      <c r="A436" s="2" t="n">
        <v>402</v>
      </c>
      <c r="B436" s="2" t="n">
        <v>6</v>
      </c>
      <c r="C436" s="22" t="n">
        <f aca="true">NORMSINV(MAX(RAND(),0.000000000001))</f>
        <v>-0.344208090680023</v>
      </c>
      <c r="D436" s="24" t="n">
        <f aca="false">IF($B$11="","",$B$11*EXP($B$12*C436))</f>
        <v>802.278003041036</v>
      </c>
      <c r="E436" s="20" t="n">
        <f aca="true">IF($B$10="","",$B$10*(1-$B$14+2*$B$14*RAND()))</f>
        <v>3.67285802029937</v>
      </c>
      <c r="F436" s="21" t="n">
        <f aca="false">INDEX($E$17:$E$28,B436)</f>
        <v>4.761</v>
      </c>
      <c r="G436" s="25" t="n">
        <f aca="false">IF(OR(D436="",E436="",F436=""),"",D436*($B$7-$B$8-F436-E436))</f>
        <v>3454.72298828539</v>
      </c>
      <c r="H436" s="25" t="n">
        <f aca="false">IF(D436="","",D436*$F$30)</f>
        <v>4010.74819280274</v>
      </c>
    </row>
    <row r="437" customFormat="false" ht="15" hidden="false" customHeight="false" outlineLevel="0" collapsed="false">
      <c r="A437" s="2" t="n">
        <v>403</v>
      </c>
      <c r="B437" s="2" t="n">
        <v>7</v>
      </c>
      <c r="C437" s="22" t="n">
        <f aca="true">NORMSINV(MAX(RAND(),0.000000000001))</f>
        <v>0.0632617886749019</v>
      </c>
      <c r="D437" s="24" t="n">
        <f aca="false">IF($B$11="","",$B$11*EXP($B$12*C437))</f>
        <v>952.556254957963</v>
      </c>
      <c r="E437" s="20" t="n">
        <f aca="true">IF($B$10="","",$B$10*(1-$B$14+2*$B$14*RAND()))</f>
        <v>3.59401896067826</v>
      </c>
      <c r="F437" s="21" t="n">
        <f aca="false">INDEX($E$17:$E$28,B437)</f>
        <v>4.761</v>
      </c>
      <c r="G437" s="25" t="n">
        <f aca="false">IF(OR(D437="",E437="",F437=""),"",D437*($B$7-$B$8-F437-E437))</f>
        <v>4176.94111687799</v>
      </c>
      <c r="H437" s="25" t="n">
        <f aca="false">IF(D437="","",D437*$F$30)</f>
        <v>4762.01922978585</v>
      </c>
    </row>
    <row r="438" customFormat="false" ht="15" hidden="false" customHeight="false" outlineLevel="0" collapsed="false">
      <c r="A438" s="2" t="n">
        <v>404</v>
      </c>
      <c r="B438" s="2" t="n">
        <v>8</v>
      </c>
      <c r="C438" s="22" t="n">
        <f aca="true">NORMSINV(MAX(RAND(),0.000000000001))</f>
        <v>0.512492404582956</v>
      </c>
      <c r="D438" s="24" t="n">
        <f aca="false">IF($B$11="","",$B$11*EXP($B$12*C438))</f>
        <v>1151.06134389611</v>
      </c>
      <c r="E438" s="20" t="n">
        <f aca="true">IF($B$10="","",$B$10*(1-$B$14+2*$B$14*RAND()))</f>
        <v>3.77922482485863</v>
      </c>
      <c r="F438" s="21" t="n">
        <f aca="false">INDEX($E$17:$E$28,B438)</f>
        <v>4.761</v>
      </c>
      <c r="G438" s="25" t="n">
        <f aca="false">IF(OR(D438="",E438="",F438=""),"",D438*($B$7-$B$8-F438-E438))</f>
        <v>4834.19885715975</v>
      </c>
      <c r="H438" s="25" t="n">
        <f aca="false">IF(D438="","",D438*$F$30)</f>
        <v>5754.38587040543</v>
      </c>
    </row>
    <row r="439" customFormat="false" ht="15" hidden="false" customHeight="false" outlineLevel="0" collapsed="false">
      <c r="A439" s="2" t="n">
        <v>405</v>
      </c>
      <c r="B439" s="2" t="n">
        <v>9</v>
      </c>
      <c r="C439" s="22" t="n">
        <f aca="true">NORMSINV(MAX(RAND(),0.000000000001))</f>
        <v>-0.974446463272236</v>
      </c>
      <c r="D439" s="24" t="n">
        <f aca="false">IF($B$11="","",$B$11*EXP($B$12*C439))</f>
        <v>615.167212162401</v>
      </c>
      <c r="E439" s="20" t="n">
        <f aca="true">IF($B$10="","",$B$10*(1-$B$14+2*$B$14*RAND()))</f>
        <v>3.80297376410485</v>
      </c>
      <c r="F439" s="21" t="n">
        <f aca="false">INDEX($E$17:$E$28,B439)</f>
        <v>4.761</v>
      </c>
      <c r="G439" s="25" t="n">
        <f aca="false">IF(OR(D439="",E439="",F439=""),"",D439*($B$7-$B$8-F439-E439))</f>
        <v>2568.95441745266</v>
      </c>
      <c r="H439" s="25" t="n">
        <f aca="false">IF(D439="","",D439*$F$30)</f>
        <v>3075.34392704227</v>
      </c>
    </row>
    <row r="440" customFormat="false" ht="15" hidden="false" customHeight="false" outlineLevel="0" collapsed="false">
      <c r="A440" s="2" t="n">
        <v>406</v>
      </c>
      <c r="B440" s="2" t="n">
        <v>10</v>
      </c>
      <c r="C440" s="22" t="n">
        <f aca="true">NORMSINV(MAX(RAND(),0.000000000001))</f>
        <v>-0.688962676251197</v>
      </c>
      <c r="D440" s="24" t="n">
        <f aca="false">IF($B$11="","",$B$11*EXP($B$12*C440))</f>
        <v>693.802474511291</v>
      </c>
      <c r="E440" s="20" t="n">
        <f aca="true">IF($B$10="","",$B$10*(1-$B$14+2*$B$14*RAND()))</f>
        <v>3.37938154218886</v>
      </c>
      <c r="F440" s="21" t="n">
        <f aca="false">INDEX($E$17:$E$28,B440)</f>
        <v>4.761</v>
      </c>
      <c r="G440" s="25" t="n">
        <f aca="false">IF(OR(D440="",E440="",F440=""),"",D440*($B$7-$B$8-F440-E440))</f>
        <v>3191.22666783718</v>
      </c>
      <c r="H440" s="25" t="n">
        <f aca="false">IF(D440="","",D440*$F$30)</f>
        <v>3468.45733057684</v>
      </c>
    </row>
    <row r="441" customFormat="false" ht="15" hidden="false" customHeight="false" outlineLevel="0" collapsed="false">
      <c r="A441" s="2" t="n">
        <v>407</v>
      </c>
      <c r="B441" s="2" t="n">
        <v>11</v>
      </c>
      <c r="C441" s="22" t="n">
        <f aca="true">NORMSINV(MAX(RAND(),0.000000000001))</f>
        <v>0.349917653651076</v>
      </c>
      <c r="D441" s="24" t="n">
        <f aca="false">IF($B$11="","",$B$11*EXP($B$12*C441))</f>
        <v>1074.84981093997</v>
      </c>
      <c r="E441" s="20" t="n">
        <f aca="true">IF($B$10="","",$B$10*(1-$B$14+2*$B$14*RAND()))</f>
        <v>3.86024391350145</v>
      </c>
      <c r="F441" s="21" t="n">
        <f aca="false">INDEX($E$17:$E$28,B441)</f>
        <v>4.761</v>
      </c>
      <c r="G441" s="25" t="n">
        <f aca="false">IF(OR(D441="",E441="",F441=""),"",D441*($B$7-$B$8-F441-E441))</f>
        <v>4427.04420088081</v>
      </c>
      <c r="H441" s="25" t="n">
        <f aca="false">IF(D441="","",D441*$F$30)</f>
        <v>5373.38917485108</v>
      </c>
    </row>
    <row r="442" customFormat="false" ht="15" hidden="false" customHeight="false" outlineLevel="0" collapsed="false">
      <c r="A442" s="2" t="n">
        <v>408</v>
      </c>
      <c r="B442" s="2" t="n">
        <v>12</v>
      </c>
      <c r="C442" s="22" t="n">
        <f aca="true">NORMSINV(MAX(RAND(),0.000000000001))</f>
        <v>-0.40887625977079</v>
      </c>
      <c r="D442" s="24" t="n">
        <f aca="false">IF($B$11="","",$B$11*EXP($B$12*C442))</f>
        <v>780.711913417006</v>
      </c>
      <c r="E442" s="20" t="n">
        <f aca="true">IF($B$10="","",$B$10*(1-$B$14+2*$B$14*RAND()))</f>
        <v>3.39171429999439</v>
      </c>
      <c r="F442" s="21" t="n">
        <f aca="false">INDEX($E$17:$E$28,B442)</f>
        <v>4.761</v>
      </c>
      <c r="G442" s="25" t="n">
        <f aca="false">IF(OR(D442="",E442="",F442=""),"",D442*($B$7-$B$8-F442-E442))</f>
        <v>3581.34859624185</v>
      </c>
      <c r="H442" s="25" t="n">
        <f aca="false">IF(D442="","",D442*$F$30)</f>
        <v>3902.9349975543</v>
      </c>
    </row>
    <row r="443" customFormat="false" ht="15" hidden="false" customHeight="false" outlineLevel="0" collapsed="false">
      <c r="A443" s="2" t="n">
        <v>409</v>
      </c>
      <c r="B443" s="2" t="n">
        <v>1</v>
      </c>
      <c r="C443" s="22" t="n">
        <f aca="true">NORMSINV(MAX(RAND(),0.000000000001))</f>
        <v>0.269220797261806</v>
      </c>
      <c r="D443" s="24" t="n">
        <f aca="false">IF($B$11="","",$B$11*EXP($B$12*C443))</f>
        <v>1038.91616848326</v>
      </c>
      <c r="E443" s="20" t="n">
        <f aca="true">IF($B$10="","",$B$10*(1-$B$14+2*$B$14*RAND()))</f>
        <v>3.70371495265848</v>
      </c>
      <c r="F443" s="21" t="n">
        <f aca="false">INDEX($E$17:$E$28,B443)</f>
        <v>4.92562580645161</v>
      </c>
      <c r="G443" s="25" t="n">
        <f aca="false">IF(OR(D443="",E443="",F443=""),"",D443*($B$7-$B$8-F443-E443))</f>
        <v>4270.63034848567</v>
      </c>
      <c r="H443" s="25" t="n">
        <f aca="false">IF(D443="","",D443*$F$30)</f>
        <v>5193.74970948154</v>
      </c>
    </row>
    <row r="444" customFormat="false" ht="15" hidden="false" customHeight="false" outlineLevel="0" collapsed="false">
      <c r="A444" s="2" t="n">
        <v>410</v>
      </c>
      <c r="B444" s="2" t="n">
        <v>2</v>
      </c>
      <c r="C444" s="22" t="n">
        <f aca="true">NORMSINV(MAX(RAND(),0.000000000001))</f>
        <v>0.0577084753156592</v>
      </c>
      <c r="D444" s="24" t="n">
        <f aca="false">IF($B$11="","",$B$11*EXP($B$12*C444))</f>
        <v>950.329900284558</v>
      </c>
      <c r="E444" s="20" t="n">
        <f aca="true">IF($B$10="","",$B$10*(1-$B$14+2*$B$14*RAND()))</f>
        <v>4.11068100204144</v>
      </c>
      <c r="F444" s="21" t="n">
        <f aca="false">INDEX($E$17:$E$28,B444)</f>
        <v>5.0612</v>
      </c>
      <c r="G444" s="25" t="n">
        <f aca="false">IF(OR(D444="",E444="",F444=""),"",D444*($B$7-$B$8-F444-E444))</f>
        <v>3390.89017153339</v>
      </c>
      <c r="H444" s="25" t="n">
        <f aca="false">IF(D444="","",D444*$F$30)</f>
        <v>4750.88923750256</v>
      </c>
    </row>
    <row r="445" customFormat="false" ht="15" hidden="false" customHeight="false" outlineLevel="0" collapsed="false">
      <c r="A445" s="2" t="n">
        <v>411</v>
      </c>
      <c r="B445" s="2" t="n">
        <v>3</v>
      </c>
      <c r="C445" s="22" t="n">
        <f aca="true">NORMSINV(MAX(RAND(),0.000000000001))</f>
        <v>-0.151397010330651</v>
      </c>
      <c r="D445" s="24" t="n">
        <f aca="false">IF($B$11="","",$B$11*EXP($B$12*C445))</f>
        <v>870.1792558668</v>
      </c>
      <c r="E445" s="20" t="n">
        <f aca="true">IF($B$10="","",$B$10*(1-$B$14+2*$B$14*RAND()))</f>
        <v>3.5689731990314</v>
      </c>
      <c r="F445" s="21" t="n">
        <f aca="false">INDEX($E$17:$E$28,B445)</f>
        <v>5.0612</v>
      </c>
      <c r="G445" s="25" t="n">
        <f aca="false">IF(OR(D445="",E445="",F445=""),"",D445*($B$7-$B$8-F445-E445))</f>
        <v>3576.28602740829</v>
      </c>
      <c r="H445" s="25" t="n">
        <f aca="false">IF(D445="","",D445*$F$30)</f>
        <v>4350.20013592931</v>
      </c>
    </row>
    <row r="446" customFormat="false" ht="15" hidden="false" customHeight="false" outlineLevel="0" collapsed="false">
      <c r="A446" s="2" t="n">
        <v>412</v>
      </c>
      <c r="B446" s="2" t="n">
        <v>4</v>
      </c>
      <c r="C446" s="22" t="n">
        <f aca="true">NORMSINV(MAX(RAND(),0.000000000001))</f>
        <v>0.355949313394589</v>
      </c>
      <c r="D446" s="24" t="n">
        <f aca="false">IF($B$11="","",$B$11*EXP($B$12*C446))</f>
        <v>1077.58505561978</v>
      </c>
      <c r="E446" s="20" t="n">
        <f aca="true">IF($B$10="","",$B$10*(1-$B$14+2*$B$14*RAND()))</f>
        <v>4.03799836848653</v>
      </c>
      <c r="F446" s="21" t="n">
        <f aca="false">INDEX($E$17:$E$28,B446)</f>
        <v>4.89657419354839</v>
      </c>
      <c r="G446" s="25" t="n">
        <f aca="false">IF(OR(D446="",E446="",F446=""),"",D446*($B$7-$B$8-F446-E446))</f>
        <v>4100.67173739664</v>
      </c>
      <c r="H446" s="25" t="n">
        <f aca="false">IF(D446="","",D446*$F$30)</f>
        <v>5387.0632100544</v>
      </c>
    </row>
    <row r="447" customFormat="false" ht="15" hidden="false" customHeight="false" outlineLevel="0" collapsed="false">
      <c r="A447" s="2" t="n">
        <v>413</v>
      </c>
      <c r="B447" s="2" t="n">
        <v>5</v>
      </c>
      <c r="C447" s="22" t="n">
        <f aca="true">NORMSINV(MAX(RAND(),0.000000000001))</f>
        <v>-1.28254368816038</v>
      </c>
      <c r="D447" s="24" t="n">
        <f aca="false">IF($B$11="","",$B$11*EXP($B$12*C447))</f>
        <v>540.271831505905</v>
      </c>
      <c r="E447" s="20" t="n">
        <f aca="true">IF($B$10="","",$B$10*(1-$B$14+2*$B$14*RAND()))</f>
        <v>3.75518248434609</v>
      </c>
      <c r="F447" s="21" t="n">
        <f aca="false">INDEX($E$17:$E$28,B447)</f>
        <v>4.761</v>
      </c>
      <c r="G447" s="25" t="n">
        <f aca="false">IF(OR(D447="",E447="",F447=""),"",D447*($B$7-$B$8-F447-E447))</f>
        <v>2282.00962512906</v>
      </c>
      <c r="H447" s="25" t="n">
        <f aca="false">IF(D447="","",D447*$F$30)</f>
        <v>2700.92694006432</v>
      </c>
    </row>
    <row r="448" customFormat="false" ht="15" hidden="false" customHeight="false" outlineLevel="0" collapsed="false">
      <c r="A448" s="2" t="n">
        <v>414</v>
      </c>
      <c r="B448" s="2" t="n">
        <v>6</v>
      </c>
      <c r="C448" s="22" t="n">
        <f aca="true">NORMSINV(MAX(RAND(),0.000000000001))</f>
        <v>-1.84999747465255</v>
      </c>
      <c r="D448" s="24" t="n">
        <f aca="false">IF($B$11="","",$B$11*EXP($B$12*C448))</f>
        <v>425.373086420118</v>
      </c>
      <c r="E448" s="20" t="n">
        <f aca="true">IF($B$10="","",$B$10*(1-$B$14+2*$B$14*RAND()))</f>
        <v>3.53185540288532</v>
      </c>
      <c r="F448" s="21" t="n">
        <f aca="false">INDEX($E$17:$E$28,B448)</f>
        <v>4.761</v>
      </c>
      <c r="G448" s="25" t="n">
        <f aca="false">IF(OR(D448="",E448="",F448=""),"",D448*($B$7-$B$8-F448-E448))</f>
        <v>1891.69562303122</v>
      </c>
      <c r="H448" s="25" t="n">
        <f aca="false">IF(D448="","",D448*$F$30)</f>
        <v>2126.52513363146</v>
      </c>
    </row>
    <row r="449" customFormat="false" ht="15" hidden="false" customHeight="false" outlineLevel="0" collapsed="false">
      <c r="A449" s="2" t="n">
        <v>415</v>
      </c>
      <c r="B449" s="2" t="n">
        <v>7</v>
      </c>
      <c r="C449" s="22" t="n">
        <f aca="true">NORMSINV(MAX(RAND(),0.000000000001))</f>
        <v>0.588254782089529</v>
      </c>
      <c r="D449" s="24" t="n">
        <f aca="false">IF($B$11="","",$B$11*EXP($B$12*C449))</f>
        <v>1188.40030297014</v>
      </c>
      <c r="E449" s="20" t="n">
        <f aca="true">IF($B$10="","",$B$10*(1-$B$14+2*$B$14*RAND()))</f>
        <v>4.03476708739507</v>
      </c>
      <c r="F449" s="21" t="n">
        <f aca="false">INDEX($E$17:$E$28,B449)</f>
        <v>4.761</v>
      </c>
      <c r="G449" s="25" t="n">
        <f aca="false">IF(OR(D449="",E449="",F449=""),"",D449*($B$7-$B$8-F449-E449))</f>
        <v>4687.32758832449</v>
      </c>
      <c r="H449" s="25" t="n">
        <f aca="false">IF(D449="","",D449*$F$30)</f>
        <v>5941.05079460831</v>
      </c>
    </row>
    <row r="450" customFormat="false" ht="15" hidden="false" customHeight="false" outlineLevel="0" collapsed="false">
      <c r="A450" s="2" t="n">
        <v>416</v>
      </c>
      <c r="B450" s="2" t="n">
        <v>8</v>
      </c>
      <c r="C450" s="22" t="n">
        <f aca="true">NORMSINV(MAX(RAND(),0.000000000001))</f>
        <v>-0.899778783984023</v>
      </c>
      <c r="D450" s="24" t="n">
        <f aca="false">IF($B$11="","",$B$11*EXP($B$12*C450))</f>
        <v>634.829555873553</v>
      </c>
      <c r="E450" s="20" t="n">
        <f aca="true">IF($B$10="","",$B$10*(1-$B$14+2*$B$14*RAND()))</f>
        <v>3.89013596309156</v>
      </c>
      <c r="F450" s="21" t="n">
        <f aca="false">INDEX($E$17:$E$28,B450)</f>
        <v>4.761</v>
      </c>
      <c r="G450" s="25" t="n">
        <f aca="false">IF(OR(D450="",E450="",F450=""),"",D450*($B$7-$B$8-F450-E450))</f>
        <v>2595.73174057793</v>
      </c>
      <c r="H450" s="25" t="n">
        <f aca="false">IF(D450="","",D450*$F$30)</f>
        <v>3173.63991572306</v>
      </c>
    </row>
    <row r="451" customFormat="false" ht="15" hidden="false" customHeight="false" outlineLevel="0" collapsed="false">
      <c r="A451" s="2" t="n">
        <v>417</v>
      </c>
      <c r="B451" s="2" t="n">
        <v>9</v>
      </c>
      <c r="C451" s="22" t="n">
        <f aca="true">NORMSINV(MAX(RAND(),0.000000000001))</f>
        <v>-0.1930126868175</v>
      </c>
      <c r="D451" s="24" t="n">
        <f aca="false">IF($B$11="","",$B$11*EXP($B$12*C451))</f>
        <v>855.053292766834</v>
      </c>
      <c r="E451" s="20" t="n">
        <f aca="true">IF($B$10="","",$B$10*(1-$B$14+2*$B$14*RAND()))</f>
        <v>3.88294625181194</v>
      </c>
      <c r="F451" s="21" t="n">
        <f aca="false">INDEX($E$17:$E$28,B451)</f>
        <v>4.761</v>
      </c>
      <c r="G451" s="25" t="n">
        <f aca="false">IF(OR(D451="",E451="",F451=""),"",D451*($B$7-$B$8-F451-E451))</f>
        <v>3502.34424473813</v>
      </c>
      <c r="H451" s="25" t="n">
        <f aca="false">IF(D451="","",D451*$F$30)</f>
        <v>4274.58242119995</v>
      </c>
    </row>
    <row r="452" customFormat="false" ht="15" hidden="false" customHeight="false" outlineLevel="0" collapsed="false">
      <c r="A452" s="2" t="n">
        <v>418</v>
      </c>
      <c r="B452" s="2" t="n">
        <v>10</v>
      </c>
      <c r="C452" s="22" t="n">
        <f aca="true">NORMSINV(MAX(RAND(),0.000000000001))</f>
        <v>0.86743867240915</v>
      </c>
      <c r="D452" s="24" t="n">
        <f aca="false">IF($B$11="","",$B$11*EXP($B$12*C452))</f>
        <v>1336.75727540384</v>
      </c>
      <c r="E452" s="20" t="n">
        <f aca="true">IF($B$10="","",$B$10*(1-$B$14+2*$B$14*RAND()))</f>
        <v>3.70124361256106</v>
      </c>
      <c r="F452" s="21" t="n">
        <f aca="false">INDEX($E$17:$E$28,B452)</f>
        <v>4.761</v>
      </c>
      <c r="G452" s="25" t="n">
        <f aca="false">IF(OR(D452="",E452="",F452=""),"",D452*($B$7-$B$8-F452-E452))</f>
        <v>5718.32197331424</v>
      </c>
      <c r="H452" s="25" t="n">
        <f aca="false">IF(D452="","",D452*$F$30)</f>
        <v>6682.71697119887</v>
      </c>
    </row>
    <row r="453" customFormat="false" ht="15" hidden="false" customHeight="false" outlineLevel="0" collapsed="false">
      <c r="A453" s="2" t="n">
        <v>419</v>
      </c>
      <c r="B453" s="2" t="n">
        <v>11</v>
      </c>
      <c r="C453" s="22" t="n">
        <f aca="true">NORMSINV(MAX(RAND(),0.000000000001))</f>
        <v>1.54293424066333</v>
      </c>
      <c r="D453" s="24" t="n">
        <f aca="false">IF($B$11="","",$B$11*EXP($B$12*C453))</f>
        <v>1776.91310554237</v>
      </c>
      <c r="E453" s="20" t="n">
        <f aca="true">IF($B$10="","",$B$10*(1-$B$14+2*$B$14*RAND()))</f>
        <v>4.04439738024744</v>
      </c>
      <c r="F453" s="21" t="n">
        <f aca="false">INDEX($E$17:$E$28,B453)</f>
        <v>4.761</v>
      </c>
      <c r="G453" s="25" t="n">
        <f aca="false">IF(OR(D453="",E453="",F453=""),"",D453*($B$7-$B$8-F453-E453))</f>
        <v>6991.44696013966</v>
      </c>
      <c r="H453" s="25" t="n">
        <f aca="false">IF(D453="","",D453*$F$30)</f>
        <v>8883.1439972274</v>
      </c>
    </row>
    <row r="454" customFormat="false" ht="15" hidden="false" customHeight="false" outlineLevel="0" collapsed="false">
      <c r="A454" s="2" t="n">
        <v>420</v>
      </c>
      <c r="B454" s="2" t="n">
        <v>12</v>
      </c>
      <c r="C454" s="22" t="n">
        <f aca="true">NORMSINV(MAX(RAND(),0.000000000001))</f>
        <v>0.221815739262245</v>
      </c>
      <c r="D454" s="24" t="n">
        <f aca="false">IF($B$11="","",$B$11*EXP($B$12*C454))</f>
        <v>1018.36982824552</v>
      </c>
      <c r="E454" s="20" t="n">
        <f aca="true">IF($B$10="","",$B$10*(1-$B$14+2*$B$14*RAND()))</f>
        <v>3.39059735287784</v>
      </c>
      <c r="F454" s="21" t="n">
        <f aca="false">INDEX($E$17:$E$28,B454)</f>
        <v>4.761</v>
      </c>
      <c r="G454" s="25" t="n">
        <f aca="false">IF(OR(D454="",E454="",F454=""),"",D454*($B$7-$B$8-F454-E454))</f>
        <v>4672.69081567109</v>
      </c>
      <c r="H454" s="25" t="n">
        <f aca="false">IF(D454="","",D454*$F$30)</f>
        <v>5091.03444536501</v>
      </c>
    </row>
    <row r="455" customFormat="false" ht="15" hidden="false" customHeight="false" outlineLevel="0" collapsed="false">
      <c r="A455" s="2" t="n">
        <v>421</v>
      </c>
      <c r="B455" s="2" t="n">
        <v>1</v>
      </c>
      <c r="C455" s="22" t="n">
        <f aca="true">NORMSINV(MAX(RAND(),0.000000000001))</f>
        <v>-0.866803064477927</v>
      </c>
      <c r="D455" s="24" t="n">
        <f aca="false">IF($B$11="","",$B$11*EXP($B$12*C455))</f>
        <v>643.711983937951</v>
      </c>
      <c r="E455" s="20" t="n">
        <f aca="true">IF($B$10="","",$B$10*(1-$B$14+2*$B$14*RAND()))</f>
        <v>3.81930463388227</v>
      </c>
      <c r="F455" s="21" t="n">
        <f aca="false">INDEX($E$17:$E$28,B455)</f>
        <v>4.92562580645161</v>
      </c>
      <c r="G455" s="25" t="n">
        <f aca="false">IF(OR(D455="",E455="",F455=""),"",D455*($B$7-$B$8-F455-E455))</f>
        <v>2571.67415222279</v>
      </c>
      <c r="H455" s="25" t="n">
        <f aca="false">IF(D455="","",D455*$F$30)</f>
        <v>3218.04495010261</v>
      </c>
    </row>
    <row r="456" customFormat="false" ht="15" hidden="false" customHeight="false" outlineLevel="0" collapsed="false">
      <c r="A456" s="2" t="n">
        <v>422</v>
      </c>
      <c r="B456" s="2" t="n">
        <v>2</v>
      </c>
      <c r="C456" s="22" t="n">
        <f aca="true">NORMSINV(MAX(RAND(),0.000000000001))</f>
        <v>-1.00932071595934</v>
      </c>
      <c r="D456" s="24" t="n">
        <f aca="false">IF($B$11="","",$B$11*EXP($B$12*C456))</f>
        <v>606.193531408178</v>
      </c>
      <c r="E456" s="20" t="n">
        <f aca="true">IF($B$10="","",$B$10*(1-$B$14+2*$B$14*RAND()))</f>
        <v>4.01897400220821</v>
      </c>
      <c r="F456" s="21" t="n">
        <f aca="false">INDEX($E$17:$E$28,B456)</f>
        <v>5.0612</v>
      </c>
      <c r="G456" s="25" t="n">
        <f aca="false">IF(OR(D456="",E456="",F456=""),"",D456*($B$7-$B$8-F456-E456))</f>
        <v>2218.56284594086</v>
      </c>
      <c r="H456" s="25" t="n">
        <f aca="false">IF(D456="","",D456*$F$30)</f>
        <v>3030.48270221576</v>
      </c>
    </row>
    <row r="457" customFormat="false" ht="15" hidden="false" customHeight="false" outlineLevel="0" collapsed="false">
      <c r="A457" s="2" t="n">
        <v>423</v>
      </c>
      <c r="B457" s="2" t="n">
        <v>3</v>
      </c>
      <c r="C457" s="22" t="n">
        <f aca="true">NORMSINV(MAX(RAND(),0.000000000001))</f>
        <v>-1.10120226240682</v>
      </c>
      <c r="D457" s="24" t="n">
        <f aca="false">IF($B$11="","",$B$11*EXP($B$12*C457))</f>
        <v>583.172792765059</v>
      </c>
      <c r="E457" s="20" t="n">
        <f aca="true">IF($B$10="","",$B$10*(1-$B$14+2*$B$14*RAND()))</f>
        <v>3.68327367251389</v>
      </c>
      <c r="F457" s="21" t="n">
        <f aca="false">INDEX($E$17:$E$28,B457)</f>
        <v>5.0612</v>
      </c>
      <c r="G457" s="25" t="n">
        <f aca="false">IF(OR(D457="",E457="",F457=""),"",D457*($B$7-$B$8-F457-E457))</f>
        <v>2330.08224696639</v>
      </c>
      <c r="H457" s="25" t="n">
        <f aca="false">IF(D457="","",D457*$F$30)</f>
        <v>2915.39742559108</v>
      </c>
    </row>
    <row r="458" customFormat="false" ht="15" hidden="false" customHeight="false" outlineLevel="0" collapsed="false">
      <c r="A458" s="2" t="n">
        <v>424</v>
      </c>
      <c r="B458" s="2" t="n">
        <v>4</v>
      </c>
      <c r="C458" s="22" t="n">
        <f aca="true">NORMSINV(MAX(RAND(),0.000000000001))</f>
        <v>-2.17976123570212</v>
      </c>
      <c r="D458" s="24" t="n">
        <f aca="false">IF($B$11="","",$B$11*EXP($B$12*C458))</f>
        <v>370.189625289728</v>
      </c>
      <c r="E458" s="20" t="n">
        <f aca="true">IF($B$10="","",$B$10*(1-$B$14+2*$B$14*RAND()))</f>
        <v>4.00894587980564</v>
      </c>
      <c r="F458" s="21" t="n">
        <f aca="false">INDEX($E$17:$E$28,B458)</f>
        <v>4.89657419354839</v>
      </c>
      <c r="G458" s="25" t="n">
        <f aca="false">IF(OR(D458="",E458="",F458=""),"",D458*($B$7-$B$8-F458-E458))</f>
        <v>1419.48468722606</v>
      </c>
      <c r="H458" s="25" t="n">
        <f aca="false">IF(D458="","",D458*$F$30)</f>
        <v>1850.65197474841</v>
      </c>
    </row>
    <row r="459" customFormat="false" ht="15" hidden="false" customHeight="false" outlineLevel="0" collapsed="false">
      <c r="A459" s="2" t="n">
        <v>425</v>
      </c>
      <c r="B459" s="2" t="n">
        <v>5</v>
      </c>
      <c r="C459" s="22" t="n">
        <f aca="true">NORMSINV(MAX(RAND(),0.000000000001))</f>
        <v>-0.588925341883688</v>
      </c>
      <c r="D459" s="24" t="n">
        <f aca="false">IF($B$11="","",$B$11*EXP($B$12*C459))</f>
        <v>723.673004626251</v>
      </c>
      <c r="E459" s="20" t="n">
        <f aca="true">IF($B$10="","",$B$10*(1-$B$14+2*$B$14*RAND()))</f>
        <v>3.37968934890753</v>
      </c>
      <c r="F459" s="21" t="n">
        <f aca="false">INDEX($E$17:$E$28,B459)</f>
        <v>4.761</v>
      </c>
      <c r="G459" s="25" t="n">
        <f aca="false">IF(OR(D459="",E459="",F459=""),"",D459*($B$7-$B$8-F459-E459))</f>
        <v>3328.39695808561</v>
      </c>
      <c r="H459" s="25" t="n">
        <f aca="false">IF(D459="","",D459*$F$30)</f>
        <v>3617.78608472755</v>
      </c>
    </row>
    <row r="460" customFormat="false" ht="15" hidden="false" customHeight="false" outlineLevel="0" collapsed="false">
      <c r="A460" s="2" t="n">
        <v>426</v>
      </c>
      <c r="B460" s="2" t="n">
        <v>6</v>
      </c>
      <c r="C460" s="22" t="n">
        <f aca="true">NORMSINV(MAX(RAND(),0.000000000001))</f>
        <v>0.949791817328927</v>
      </c>
      <c r="D460" s="24" t="n">
        <f aca="false">IF($B$11="","",$B$11*EXP($B$12*C460))</f>
        <v>1383.95806687437</v>
      </c>
      <c r="E460" s="20" t="n">
        <f aca="true">IF($B$10="","",$B$10*(1-$B$14+2*$B$14*RAND()))</f>
        <v>4.00183741605136</v>
      </c>
      <c r="F460" s="21" t="n">
        <f aca="false">INDEX($E$17:$E$28,B460)</f>
        <v>4.761</v>
      </c>
      <c r="G460" s="25" t="n">
        <f aca="false">IF(OR(D460="",E460="",F460=""),"",D460*($B$7-$B$8-F460-E460))</f>
        <v>5504.22624132663</v>
      </c>
      <c r="H460" s="25" t="n">
        <f aca="false">IF(D460="","",D460*$F$30)</f>
        <v>6918.68316791834</v>
      </c>
    </row>
    <row r="461" customFormat="false" ht="15" hidden="false" customHeight="false" outlineLevel="0" collapsed="false">
      <c r="A461" s="2" t="n">
        <v>427</v>
      </c>
      <c r="B461" s="2" t="n">
        <v>7</v>
      </c>
      <c r="C461" s="22" t="n">
        <f aca="true">NORMSINV(MAX(RAND(),0.000000000001))</f>
        <v>0.808414900153533</v>
      </c>
      <c r="D461" s="24" t="n">
        <f aca="false">IF($B$11="","",$B$11*EXP($B$12*C461))</f>
        <v>1303.92131790081</v>
      </c>
      <c r="E461" s="20" t="n">
        <f aca="true">IF($B$10="","",$B$10*(1-$B$14+2*$B$14*RAND()))</f>
        <v>3.89950527791162</v>
      </c>
      <c r="F461" s="21" t="n">
        <f aca="false">INDEX($E$17:$E$28,B461)</f>
        <v>4.761</v>
      </c>
      <c r="G461" s="25" t="n">
        <f aca="false">IF(OR(D461="",E461="",F461=""),"",D461*($B$7-$B$8-F461-E461))</f>
        <v>5319.34013439486</v>
      </c>
      <c r="H461" s="25" t="n">
        <f aca="false">IF(D461="","",D461*$F$30)</f>
        <v>6518.56345244971</v>
      </c>
    </row>
    <row r="462" customFormat="false" ht="15" hidden="false" customHeight="false" outlineLevel="0" collapsed="false">
      <c r="A462" s="2" t="n">
        <v>428</v>
      </c>
      <c r="B462" s="2" t="n">
        <v>8</v>
      </c>
      <c r="C462" s="22" t="n">
        <f aca="true">NORMSINV(MAX(RAND(),0.000000000001))</f>
        <v>-0.351323189602757</v>
      </c>
      <c r="D462" s="24" t="n">
        <f aca="false">IF($B$11="","",$B$11*EXP($B$12*C462))</f>
        <v>799.876326433402</v>
      </c>
      <c r="E462" s="20" t="n">
        <f aca="true">IF($B$10="","",$B$10*(1-$B$14+2*$B$14*RAND()))</f>
        <v>3.59125618162082</v>
      </c>
      <c r="F462" s="21" t="n">
        <f aca="false">INDEX($E$17:$E$28,B462)</f>
        <v>4.761</v>
      </c>
      <c r="G462" s="25" t="n">
        <f aca="false">IF(OR(D462="",E462="",F462=""),"",D462*($B$7-$B$8-F462-E462))</f>
        <v>3509.65240677601</v>
      </c>
      <c r="H462" s="25" t="n">
        <f aca="false">IF(D462="","",D462*$F$30)</f>
        <v>3998.74173110586</v>
      </c>
    </row>
    <row r="463" customFormat="false" ht="15" hidden="false" customHeight="false" outlineLevel="0" collapsed="false">
      <c r="A463" s="2" t="n">
        <v>429</v>
      </c>
      <c r="B463" s="2" t="n">
        <v>9</v>
      </c>
      <c r="C463" s="22" t="n">
        <f aca="true">NORMSINV(MAX(RAND(),0.000000000001))</f>
        <v>1.50891526917511</v>
      </c>
      <c r="D463" s="24" t="n">
        <f aca="false">IF($B$11="","",$B$11*EXP($B$12*C463))</f>
        <v>1751.62373833331</v>
      </c>
      <c r="E463" s="20" t="n">
        <f aca="true">IF($B$10="","",$B$10*(1-$B$14+2*$B$14*RAND()))</f>
        <v>3.66277057939039</v>
      </c>
      <c r="F463" s="21" t="n">
        <f aca="false">INDEX($E$17:$E$28,B463)</f>
        <v>4.761</v>
      </c>
      <c r="G463" s="25" t="n">
        <f aca="false">IF(OR(D463="",E463="",F463=""),"",D463*($B$7-$B$8-F463-E463))</f>
        <v>7560.40991323243</v>
      </c>
      <c r="H463" s="25" t="n">
        <f aca="false">IF(D463="","",D463*$F$30)</f>
        <v>8756.71739267588</v>
      </c>
    </row>
    <row r="464" customFormat="false" ht="15" hidden="false" customHeight="false" outlineLevel="0" collapsed="false">
      <c r="A464" s="2" t="n">
        <v>430</v>
      </c>
      <c r="B464" s="2" t="n">
        <v>10</v>
      </c>
      <c r="C464" s="22" t="n">
        <f aca="true">NORMSINV(MAX(RAND(),0.000000000001))</f>
        <v>0.883356335461425</v>
      </c>
      <c r="D464" s="24" t="n">
        <f aca="false">IF($B$11="","",$B$11*EXP($B$12*C464))</f>
        <v>1345.7532594894</v>
      </c>
      <c r="E464" s="20" t="n">
        <f aca="true">IF($B$10="","",$B$10*(1-$B$14+2*$B$14*RAND()))</f>
        <v>3.91498985380649</v>
      </c>
      <c r="F464" s="21" t="n">
        <f aca="false">INDEX($E$17:$E$28,B464)</f>
        <v>4.761</v>
      </c>
      <c r="G464" s="25" t="n">
        <f aca="false">IF(OR(D464="",E464="",F464=""),"",D464*($B$7-$B$8-F464-E464))</f>
        <v>5469.15490083792</v>
      </c>
      <c r="H464" s="25" t="n">
        <f aca="false">IF(D464="","",D464*$F$30)</f>
        <v>6727.68969483942</v>
      </c>
    </row>
    <row r="465" customFormat="false" ht="15" hidden="false" customHeight="false" outlineLevel="0" collapsed="false">
      <c r="A465" s="2" t="n">
        <v>431</v>
      </c>
      <c r="B465" s="2" t="n">
        <v>11</v>
      </c>
      <c r="C465" s="22" t="n">
        <f aca="true">NORMSINV(MAX(RAND(),0.000000000001))</f>
        <v>-0.153215592804475</v>
      </c>
      <c r="D465" s="24" t="n">
        <f aca="false">IF($B$11="","",$B$11*EXP($B$12*C465))</f>
        <v>869.512702541794</v>
      </c>
      <c r="E465" s="20" t="n">
        <f aca="true">IF($B$10="","",$B$10*(1-$B$14+2*$B$14*RAND()))</f>
        <v>4.09872922459377</v>
      </c>
      <c r="F465" s="21" t="n">
        <f aca="false">INDEX($E$17:$E$28,B465)</f>
        <v>4.761</v>
      </c>
      <c r="G465" s="25" t="n">
        <f aca="false">IF(OR(D465="",E465="",F465=""),"",D465*($B$7-$B$8-F465-E465))</f>
        <v>3373.94472851742</v>
      </c>
      <c r="H465" s="25" t="n">
        <f aca="false">IF(D465="","",D465*$F$30)</f>
        <v>4346.86790254694</v>
      </c>
    </row>
    <row r="466" customFormat="false" ht="15" hidden="false" customHeight="false" outlineLevel="0" collapsed="false">
      <c r="A466" s="2" t="n">
        <v>432</v>
      </c>
      <c r="B466" s="2" t="n">
        <v>12</v>
      </c>
      <c r="C466" s="22" t="n">
        <f aca="true">NORMSINV(MAX(RAND(),0.000000000001))</f>
        <v>0.0268989026199063</v>
      </c>
      <c r="D466" s="24" t="n">
        <f aca="false">IF($B$11="","",$B$11*EXP($B$12*C466))</f>
        <v>938.072350997119</v>
      </c>
      <c r="E466" s="20" t="n">
        <f aca="true">IF($B$10="","",$B$10*(1-$B$14+2*$B$14*RAND()))</f>
        <v>4.05138774027837</v>
      </c>
      <c r="F466" s="21" t="n">
        <f aca="false">INDEX($E$17:$E$28,B466)</f>
        <v>4.761</v>
      </c>
      <c r="G466" s="25" t="n">
        <f aca="false">IF(OR(D466="",E466="",F466=""),"",D466*($B$7-$B$8-F466-E466))</f>
        <v>3684.38446628218</v>
      </c>
      <c r="H466" s="25" t="n">
        <f aca="false">IF(D466="","",D466*$F$30)</f>
        <v>4689.6112971048</v>
      </c>
    </row>
    <row r="467" customFormat="false" ht="15" hidden="false" customHeight="false" outlineLevel="0" collapsed="false">
      <c r="A467" s="2" t="n">
        <v>433</v>
      </c>
      <c r="B467" s="2" t="n">
        <v>1</v>
      </c>
      <c r="C467" s="22" t="n">
        <f aca="true">NORMSINV(MAX(RAND(),0.000000000001))</f>
        <v>-0.73402296582344</v>
      </c>
      <c r="D467" s="24" t="n">
        <f aca="false">IF($B$11="","",$B$11*EXP($B$12*C467))</f>
        <v>680.753602931397</v>
      </c>
      <c r="E467" s="20" t="n">
        <f aca="true">IF($B$10="","",$B$10*(1-$B$14+2*$B$14*RAND()))</f>
        <v>3.60508931115713</v>
      </c>
      <c r="F467" s="21" t="n">
        <f aca="false">INDEX($E$17:$E$28,B467)</f>
        <v>4.92562580645161</v>
      </c>
      <c r="G467" s="25" t="n">
        <f aca="false">IF(OR(D467="",E467="",F467=""),"",D467*($B$7-$B$8-F467-E467))</f>
        <v>2865.48584945251</v>
      </c>
      <c r="H467" s="25" t="n">
        <f aca="false">IF(D467="","",D467*$F$30)</f>
        <v>3403.22341177464</v>
      </c>
    </row>
    <row r="468" customFormat="false" ht="15" hidden="false" customHeight="false" outlineLevel="0" collapsed="false">
      <c r="A468" s="2" t="n">
        <v>434</v>
      </c>
      <c r="B468" s="2" t="n">
        <v>2</v>
      </c>
      <c r="C468" s="22" t="n">
        <f aca="true">NORMSINV(MAX(RAND(),0.000000000001))</f>
        <v>-0.451656675825071</v>
      </c>
      <c r="D468" s="24" t="n">
        <f aca="false">IF($B$11="","",$B$11*EXP($B$12*C468))</f>
        <v>766.764717344558</v>
      </c>
      <c r="E468" s="20" t="n">
        <f aca="true">IF($B$10="","",$B$10*(1-$B$14+2*$B$14*RAND()))</f>
        <v>3.5605158798429</v>
      </c>
      <c r="F468" s="21" t="n">
        <f aca="false">INDEX($E$17:$E$28,B468)</f>
        <v>5.0612</v>
      </c>
      <c r="G468" s="25" t="n">
        <f aca="false">IF(OR(D468="",E468="",F468=""),"",D468*($B$7-$B$8-F468-E468))</f>
        <v>3157.75495933684</v>
      </c>
      <c r="H468" s="25" t="n">
        <f aca="false">IF(D468="","",D468*$F$30)</f>
        <v>3833.21017494891</v>
      </c>
    </row>
    <row r="469" customFormat="false" ht="15" hidden="false" customHeight="false" outlineLevel="0" collapsed="false">
      <c r="A469" s="2" t="n">
        <v>435</v>
      </c>
      <c r="B469" s="2" t="n">
        <v>3</v>
      </c>
      <c r="C469" s="22" t="n">
        <f aca="true">NORMSINV(MAX(RAND(),0.000000000001))</f>
        <v>-1.02871557619881</v>
      </c>
      <c r="D469" s="24" t="n">
        <f aca="false">IF($B$11="","",$B$11*EXP($B$12*C469))</f>
        <v>601.259702113653</v>
      </c>
      <c r="E469" s="20" t="n">
        <f aca="true">IF($B$10="","",$B$10*(1-$B$14+2*$B$14*RAND()))</f>
        <v>3.73190569684255</v>
      </c>
      <c r="F469" s="21" t="n">
        <f aca="false">INDEX($E$17:$E$28,B469)</f>
        <v>5.0612</v>
      </c>
      <c r="G469" s="25" t="n">
        <f aca="false">IF(OR(D469="",E469="",F469=""),"",D469*($B$7-$B$8-F469-E469))</f>
        <v>2373.10849299052</v>
      </c>
      <c r="H469" s="25" t="n">
        <f aca="false">IF(D469="","",D469*$F$30)</f>
        <v>3005.81750280658</v>
      </c>
    </row>
    <row r="470" customFormat="false" ht="15" hidden="false" customHeight="false" outlineLevel="0" collapsed="false">
      <c r="A470" s="2" t="n">
        <v>436</v>
      </c>
      <c r="B470" s="2" t="n">
        <v>4</v>
      </c>
      <c r="C470" s="22" t="n">
        <f aca="true">NORMSINV(MAX(RAND(),0.000000000001))</f>
        <v>2.55085649337876</v>
      </c>
      <c r="D470" s="24" t="n">
        <f aca="false">IF($B$11="","",$B$11*EXP($B$12*C470))</f>
        <v>2717.14550926262</v>
      </c>
      <c r="E470" s="20" t="n">
        <f aca="true">IF($B$10="","",$B$10*(1-$B$14+2*$B$14*RAND()))</f>
        <v>3.5830124021041</v>
      </c>
      <c r="F470" s="21" t="n">
        <f aca="false">INDEX($E$17:$E$28,B470)</f>
        <v>4.89657419354839</v>
      </c>
      <c r="G470" s="25" t="n">
        <f aca="false">IF(OR(D470="",E470="",F470=""),"",D470*($B$7-$B$8-F470-E470))</f>
        <v>11576.1631492251</v>
      </c>
      <c r="H470" s="25" t="n">
        <f aca="false">IF(D470="","",D470*$F$30)</f>
        <v>13583.5538299057</v>
      </c>
    </row>
    <row r="471" customFormat="false" ht="15" hidden="false" customHeight="false" outlineLevel="0" collapsed="false">
      <c r="A471" s="2" t="n">
        <v>437</v>
      </c>
      <c r="B471" s="2" t="n">
        <v>5</v>
      </c>
      <c r="C471" s="22" t="n">
        <f aca="true">NORMSINV(MAX(RAND(),0.000000000001))</f>
        <v>0.929303987534968</v>
      </c>
      <c r="D471" s="24" t="n">
        <f aca="false">IF($B$11="","",$B$11*EXP($B$12*C471))</f>
        <v>1372.06195085589</v>
      </c>
      <c r="E471" s="20" t="n">
        <f aca="true">IF($B$10="","",$B$10*(1-$B$14+2*$B$14*RAND()))</f>
        <v>3.6966171777325</v>
      </c>
      <c r="F471" s="21" t="n">
        <f aca="false">INDEX($E$17:$E$28,B471)</f>
        <v>4.761</v>
      </c>
      <c r="G471" s="25" t="n">
        <f aca="false">IF(OR(D471="",E471="",F471=""),"",D471*($B$7-$B$8-F471-E471))</f>
        <v>5875.6945294321</v>
      </c>
      <c r="H471" s="25" t="n">
        <f aca="false">IF(D471="","",D471*$F$30)</f>
        <v>6859.21210471877</v>
      </c>
    </row>
    <row r="472" customFormat="false" ht="15" hidden="false" customHeight="false" outlineLevel="0" collapsed="false">
      <c r="A472" s="2" t="n">
        <v>438</v>
      </c>
      <c r="B472" s="2" t="n">
        <v>6</v>
      </c>
      <c r="C472" s="22" t="n">
        <f aca="true">NORMSINV(MAX(RAND(),0.000000000001))</f>
        <v>-0.5203747740659</v>
      </c>
      <c r="D472" s="24" t="n">
        <f aca="false">IF($B$11="","",$B$11*EXP($B$12*C472))</f>
        <v>744.881036037951</v>
      </c>
      <c r="E472" s="20" t="n">
        <f aca="true">IF($B$10="","",$B$10*(1-$B$14+2*$B$14*RAND()))</f>
        <v>3.83733825441773</v>
      </c>
      <c r="F472" s="21" t="n">
        <f aca="false">INDEX($E$17:$E$28,B472)</f>
        <v>4.761</v>
      </c>
      <c r="G472" s="25" t="n">
        <f aca="false">IF(OR(D472="",E472="",F472=""),"",D472*($B$7-$B$8-F472-E472))</f>
        <v>3085.04529196807</v>
      </c>
      <c r="H472" s="25" t="n">
        <f aca="false">IF(D472="","",D472*$F$30)</f>
        <v>3723.80927536092</v>
      </c>
    </row>
    <row r="473" customFormat="false" ht="15" hidden="false" customHeight="false" outlineLevel="0" collapsed="false">
      <c r="A473" s="2" t="n">
        <v>439</v>
      </c>
      <c r="B473" s="2" t="n">
        <v>7</v>
      </c>
      <c r="C473" s="22" t="n">
        <f aca="true">NORMSINV(MAX(RAND(),0.000000000001))</f>
        <v>-1.54329922128481</v>
      </c>
      <c r="D473" s="24" t="n">
        <f aca="false">IF($B$11="","",$B$11*EXP($B$12*C473))</f>
        <v>484.055161895553</v>
      </c>
      <c r="E473" s="20" t="n">
        <f aca="true">IF($B$10="","",$B$10*(1-$B$14+2*$B$14*RAND()))</f>
        <v>3.76472586000869</v>
      </c>
      <c r="F473" s="21" t="n">
        <f aca="false">INDEX($E$17:$E$28,B473)</f>
        <v>4.761</v>
      </c>
      <c r="G473" s="25" t="n">
        <f aca="false">IF(OR(D473="",E473="",F473=""),"",D473*($B$7-$B$8-F473-E473))</f>
        <v>2039.94115110574</v>
      </c>
      <c r="H473" s="25" t="n">
        <f aca="false">IF(D473="","",D473*$F$30)</f>
        <v>2419.88856534825</v>
      </c>
    </row>
    <row r="474" customFormat="false" ht="15" hidden="false" customHeight="false" outlineLevel="0" collapsed="false">
      <c r="A474" s="2" t="n">
        <v>440</v>
      </c>
      <c r="B474" s="2" t="n">
        <v>8</v>
      </c>
      <c r="C474" s="22" t="n">
        <f aca="true">NORMSINV(MAX(RAND(),0.000000000001))</f>
        <v>-1.54264980053053</v>
      </c>
      <c r="D474" s="24" t="n">
        <f aca="false">IF($B$11="","",$B$11*EXP($B$12*C474))</f>
        <v>484.18763874787</v>
      </c>
      <c r="E474" s="20" t="n">
        <f aca="true">IF($B$10="","",$B$10*(1-$B$14+2*$B$14*RAND()))</f>
        <v>3.84444979364676</v>
      </c>
      <c r="F474" s="21" t="n">
        <f aca="false">INDEX($E$17:$E$28,B474)</f>
        <v>4.761</v>
      </c>
      <c r="G474" s="25" t="n">
        <f aca="false">IF(OR(D474="",E474="",F474=""),"",D474*($B$7-$B$8-F474-E474))</f>
        <v>2001.8981016987</v>
      </c>
      <c r="H474" s="25" t="n">
        <f aca="false">IF(D474="","",D474*$F$30)</f>
        <v>2420.55084362835</v>
      </c>
    </row>
    <row r="475" customFormat="false" ht="15" hidden="false" customHeight="false" outlineLevel="0" collapsed="false">
      <c r="A475" s="2" t="n">
        <v>441</v>
      </c>
      <c r="B475" s="2" t="n">
        <v>9</v>
      </c>
      <c r="C475" s="22" t="n">
        <f aca="true">NORMSINV(MAX(RAND(),0.000000000001))</f>
        <v>-0.513924481806408</v>
      </c>
      <c r="D475" s="24" t="n">
        <f aca="false">IF($B$11="","",$B$11*EXP($B$12*C475))</f>
        <v>746.908327516122</v>
      </c>
      <c r="E475" s="20" t="n">
        <f aca="true">IF($B$10="","",$B$10*(1-$B$14+2*$B$14*RAND()))</f>
        <v>4.00389666387512</v>
      </c>
      <c r="F475" s="21" t="n">
        <f aca="false">INDEX($E$17:$E$28,B475)</f>
        <v>4.761</v>
      </c>
      <c r="G475" s="25" t="n">
        <f aca="false">IF(OR(D475="",E475="",F475=""),"",D475*($B$7-$B$8-F475-E475))</f>
        <v>2969.03778448879</v>
      </c>
      <c r="H475" s="25" t="n">
        <f aca="false">IF(D475="","",D475*$F$30)</f>
        <v>3733.9441109186</v>
      </c>
    </row>
    <row r="476" customFormat="false" ht="15" hidden="false" customHeight="false" outlineLevel="0" collapsed="false">
      <c r="A476" s="2" t="n">
        <v>442</v>
      </c>
      <c r="B476" s="2" t="n">
        <v>10</v>
      </c>
      <c r="C476" s="22" t="n">
        <f aca="true">NORMSINV(MAX(RAND(),0.000000000001))</f>
        <v>0.261390471303405</v>
      </c>
      <c r="D476" s="24" t="n">
        <f aca="false">IF($B$11="","",$B$11*EXP($B$12*C476))</f>
        <v>1035.49398225599</v>
      </c>
      <c r="E476" s="20" t="n">
        <f aca="true">IF($B$10="","",$B$10*(1-$B$14+2*$B$14*RAND()))</f>
        <v>3.66894726497722</v>
      </c>
      <c r="F476" s="21" t="n">
        <f aca="false">INDEX($E$17:$E$28,B476)</f>
        <v>4.761</v>
      </c>
      <c r="G476" s="25" t="n">
        <f aca="false">IF(OR(D476="",E476="",F476=""),"",D476*($B$7-$B$8-F476-E476))</f>
        <v>4463.03367032208</v>
      </c>
      <c r="H476" s="25" t="n">
        <f aca="false">IF(D476="","",D476*$F$30)</f>
        <v>5176.64151609417</v>
      </c>
    </row>
    <row r="477" customFormat="false" ht="15" hidden="false" customHeight="false" outlineLevel="0" collapsed="false">
      <c r="A477" s="2" t="n">
        <v>443</v>
      </c>
      <c r="B477" s="2" t="n">
        <v>11</v>
      </c>
      <c r="C477" s="22" t="n">
        <f aca="true">NORMSINV(MAX(RAND(),0.000000000001))</f>
        <v>0.937279611484739</v>
      </c>
      <c r="D477" s="24" t="n">
        <f aca="false">IF($B$11="","",$B$11*EXP($B$12*C477))</f>
        <v>1376.68073759595</v>
      </c>
      <c r="E477" s="20" t="n">
        <f aca="true">IF($B$10="","",$B$10*(1-$B$14+2*$B$14*RAND()))</f>
        <v>3.9242532913469</v>
      </c>
      <c r="F477" s="21" t="n">
        <f aca="false">INDEX($E$17:$E$28,B477)</f>
        <v>4.761</v>
      </c>
      <c r="G477" s="25" t="n">
        <f aca="false">IF(OR(D477="",E477="",F477=""),"",D477*($B$7-$B$8-F477-E477))</f>
        <v>5582.09168963332</v>
      </c>
      <c r="H477" s="25" t="n">
        <f aca="false">IF(D477="","",D477*$F$30)</f>
        <v>6882.30234338968</v>
      </c>
    </row>
    <row r="478" customFormat="false" ht="15" hidden="false" customHeight="false" outlineLevel="0" collapsed="false">
      <c r="A478" s="2" t="n">
        <v>444</v>
      </c>
      <c r="B478" s="2" t="n">
        <v>12</v>
      </c>
      <c r="C478" s="22" t="n">
        <f aca="true">NORMSINV(MAX(RAND(),0.000000000001))</f>
        <v>-0.200142695441998</v>
      </c>
      <c r="D478" s="24" t="n">
        <f aca="false">IF($B$11="","",$B$11*EXP($B$12*C478))</f>
        <v>852.48827382787</v>
      </c>
      <c r="E478" s="20" t="n">
        <f aca="true">IF($B$10="","",$B$10*(1-$B$14+2*$B$14*RAND()))</f>
        <v>3.78810680403941</v>
      </c>
      <c r="F478" s="21" t="n">
        <f aca="false">INDEX($E$17:$E$28,B478)</f>
        <v>4.761</v>
      </c>
      <c r="G478" s="25" t="n">
        <f aca="false">IF(OR(D478="",E478="",F478=""),"",D478*($B$7-$B$8-F478-E478))</f>
        <v>3572.68730642141</v>
      </c>
      <c r="H478" s="25" t="n">
        <f aca="false">IF(D478="","",D478*$F$30)</f>
        <v>4261.75937852028</v>
      </c>
    </row>
    <row r="479" customFormat="false" ht="15" hidden="false" customHeight="false" outlineLevel="0" collapsed="false">
      <c r="A479" s="2" t="n">
        <v>445</v>
      </c>
      <c r="B479" s="2" t="n">
        <v>1</v>
      </c>
      <c r="C479" s="22" t="n">
        <f aca="true">NORMSINV(MAX(RAND(),0.000000000001))</f>
        <v>-0.147670307359949</v>
      </c>
      <c r="D479" s="24" t="n">
        <f aca="false">IF($B$11="","",$B$11*EXP($B$12*C479))</f>
        <v>871.546777157697</v>
      </c>
      <c r="E479" s="20" t="n">
        <f aca="true">IF($B$10="","",$B$10*(1-$B$14+2*$B$14*RAND()))</f>
        <v>3.84899209231583</v>
      </c>
      <c r="F479" s="21" t="n">
        <f aca="false">INDEX($E$17:$E$28,B479)</f>
        <v>4.92562580645161</v>
      </c>
      <c r="G479" s="25" t="n">
        <f aca="false">IF(OR(D479="",E479="",F479=""),"",D479*($B$7-$B$8-F479-E479))</f>
        <v>3456.01599052805</v>
      </c>
      <c r="H479" s="25" t="n">
        <f aca="false">IF(D479="","",D479*$F$30)</f>
        <v>4357.03664836676</v>
      </c>
    </row>
    <row r="480" customFormat="false" ht="15" hidden="false" customHeight="false" outlineLevel="0" collapsed="false">
      <c r="A480" s="2" t="n">
        <v>446</v>
      </c>
      <c r="B480" s="2" t="n">
        <v>2</v>
      </c>
      <c r="C480" s="22" t="n">
        <f aca="true">NORMSINV(MAX(RAND(),0.000000000001))</f>
        <v>-0.705002001245346</v>
      </c>
      <c r="D480" s="24" t="n">
        <f aca="false">IF($B$11="","",$B$11*EXP($B$12*C480))</f>
        <v>689.129270474016</v>
      </c>
      <c r="E480" s="20" t="n">
        <f aca="true">IF($B$10="","",$B$10*(1-$B$14+2*$B$14*RAND()))</f>
        <v>4.12490156468923</v>
      </c>
      <c r="F480" s="21" t="n">
        <f aca="false">INDEX($E$17:$E$28,B480)</f>
        <v>5.0612</v>
      </c>
      <c r="G480" s="25" t="n">
        <f aca="false">IF(OR(D480="",E480="",F480=""),"",D480*($B$7-$B$8-F480-E480))</f>
        <v>2449.09543606446</v>
      </c>
      <c r="H480" s="25" t="n">
        <f aca="false">IF(D480="","",D480*$F$30)</f>
        <v>3445.0950489537</v>
      </c>
    </row>
    <row r="481" customFormat="false" ht="15" hidden="false" customHeight="false" outlineLevel="0" collapsed="false">
      <c r="A481" s="2" t="n">
        <v>447</v>
      </c>
      <c r="B481" s="2" t="n">
        <v>3</v>
      </c>
      <c r="C481" s="22" t="n">
        <f aca="true">NORMSINV(MAX(RAND(),0.000000000001))</f>
        <v>0.687643639877376</v>
      </c>
      <c r="D481" s="24" t="n">
        <f aca="false">IF($B$11="","",$B$11*EXP($B$12*C481))</f>
        <v>1239.22627324649</v>
      </c>
      <c r="E481" s="20" t="n">
        <f aca="true">IF($B$10="","",$B$10*(1-$B$14+2*$B$14*RAND()))</f>
        <v>3.48825973646985</v>
      </c>
      <c r="F481" s="21" t="n">
        <f aca="false">INDEX($E$17:$E$28,B481)</f>
        <v>5.0612</v>
      </c>
      <c r="G481" s="25" t="n">
        <f aca="false">IF(OR(D481="",E481="",F481=""),"",D481*($B$7-$B$8-F481-E481))</f>
        <v>5193.02759366383</v>
      </c>
      <c r="H481" s="25" t="n">
        <f aca="false">IF(D481="","",D481*$F$30)</f>
        <v>6195.13998521384</v>
      </c>
    </row>
    <row r="482" customFormat="false" ht="15" hidden="false" customHeight="false" outlineLevel="0" collapsed="false">
      <c r="A482" s="2" t="n">
        <v>448</v>
      </c>
      <c r="B482" s="2" t="n">
        <v>4</v>
      </c>
      <c r="C482" s="22" t="n">
        <f aca="true">NORMSINV(MAX(RAND(),0.000000000001))</f>
        <v>-1.07885849433441</v>
      </c>
      <c r="D482" s="24" t="n">
        <f aca="false">IF($B$11="","",$B$11*EXP($B$12*C482))</f>
        <v>588.689237257696</v>
      </c>
      <c r="E482" s="20" t="n">
        <f aca="true">IF($B$10="","",$B$10*(1-$B$14+2*$B$14*RAND()))</f>
        <v>4.10946549903979</v>
      </c>
      <c r="F482" s="21" t="n">
        <f aca="false">INDEX($E$17:$E$28,B482)</f>
        <v>4.89657419354839</v>
      </c>
      <c r="G482" s="25" t="n">
        <f aca="false">IF(OR(D482="",E482="",F482=""),"",D482*($B$7-$B$8-F482-E482))</f>
        <v>2198.14224532078</v>
      </c>
      <c r="H482" s="25" t="n">
        <f aca="false">IF(D482="","",D482*$F$30)</f>
        <v>2942.97523489867</v>
      </c>
    </row>
    <row r="483" customFormat="false" ht="15" hidden="false" customHeight="false" outlineLevel="0" collapsed="false">
      <c r="A483" s="2" t="n">
        <v>449</v>
      </c>
      <c r="B483" s="2" t="n">
        <v>5</v>
      </c>
      <c r="C483" s="22" t="n">
        <f aca="true">NORMSINV(MAX(RAND(),0.000000000001))</f>
        <v>-1.27347847761131</v>
      </c>
      <c r="D483" s="24" t="n">
        <f aca="false">IF($B$11="","",$B$11*EXP($B$12*C483))</f>
        <v>542.339493268085</v>
      </c>
      <c r="E483" s="20" t="n">
        <f aca="true">IF($B$10="","",$B$10*(1-$B$14+2*$B$14*RAND()))</f>
        <v>3.75518349137425</v>
      </c>
      <c r="F483" s="21" t="n">
        <f aca="false">INDEX($E$17:$E$28,B483)</f>
        <v>4.761</v>
      </c>
      <c r="G483" s="25" t="n">
        <f aca="false">IF(OR(D483="",E483="",F483=""),"",D483*($B$7-$B$8-F483-E483))</f>
        <v>2290.74250494546</v>
      </c>
      <c r="H483" s="25" t="n">
        <f aca="false">IF(D483="","",D483*$F$30)</f>
        <v>2711.26359474581</v>
      </c>
    </row>
    <row r="484" customFormat="false" ht="15" hidden="false" customHeight="false" outlineLevel="0" collapsed="false">
      <c r="A484" s="2" t="n">
        <v>450</v>
      </c>
      <c r="B484" s="2" t="n">
        <v>6</v>
      </c>
      <c r="C484" s="22" t="n">
        <f aca="true">NORMSINV(MAX(RAND(),0.000000000001))</f>
        <v>-1.24465613154799</v>
      </c>
      <c r="D484" s="24" t="n">
        <f aca="false">IF($B$11="","",$B$11*EXP($B$12*C484))</f>
        <v>548.966234130911</v>
      </c>
      <c r="E484" s="20" t="n">
        <f aca="true">IF($B$10="","",$B$10*(1-$B$14+2*$B$14*RAND()))</f>
        <v>3.7490014131812</v>
      </c>
      <c r="F484" s="21" t="n">
        <f aca="false">INDEX($E$17:$E$28,B484)</f>
        <v>4.761</v>
      </c>
      <c r="G484" s="25" t="n">
        <f aca="false">IF(OR(D484="",E484="",F484=""),"",D484*($B$7-$B$8-F484-E484))</f>
        <v>2322.12639458499</v>
      </c>
      <c r="H484" s="25" t="n">
        <f aca="false">IF(D484="","",D484*$F$30)</f>
        <v>2744.39199766725</v>
      </c>
    </row>
    <row r="485" customFormat="false" ht="15" hidden="false" customHeight="false" outlineLevel="0" collapsed="false">
      <c r="A485" s="2" t="n">
        <v>451</v>
      </c>
      <c r="B485" s="2" t="n">
        <v>7</v>
      </c>
      <c r="C485" s="22" t="n">
        <f aca="true">NORMSINV(MAX(RAND(),0.000000000001))</f>
        <v>-1.16148325662498</v>
      </c>
      <c r="D485" s="24" t="n">
        <f aca="false">IF($B$11="","",$B$11*EXP($B$12*C485))</f>
        <v>568.54653324106</v>
      </c>
      <c r="E485" s="20" t="n">
        <f aca="true">IF($B$10="","",$B$10*(1-$B$14+2*$B$14*RAND()))</f>
        <v>3.92747519603877</v>
      </c>
      <c r="F485" s="21" t="n">
        <f aca="false">INDEX($E$17:$E$28,B485)</f>
        <v>4.761</v>
      </c>
      <c r="G485" s="25" t="n">
        <f aca="false">IF(OR(D485="",E485="",F485=""),"",D485*($B$7-$B$8-F485-E485))</f>
        <v>2303.48038163232</v>
      </c>
      <c r="H485" s="25" t="n">
        <f aca="false">IF(D485="","",D485*$F$30)</f>
        <v>2842.27782897871</v>
      </c>
    </row>
    <row r="486" customFormat="false" ht="15" hidden="false" customHeight="false" outlineLevel="0" collapsed="false">
      <c r="A486" s="2" t="n">
        <v>452</v>
      </c>
      <c r="B486" s="2" t="n">
        <v>8</v>
      </c>
      <c r="C486" s="22" t="n">
        <f aca="true">NORMSINV(MAX(RAND(),0.000000000001))</f>
        <v>1.58137876341898</v>
      </c>
      <c r="D486" s="24" t="n">
        <f aca="false">IF($B$11="","",$B$11*EXP($B$12*C486))</f>
        <v>1805.93211520856</v>
      </c>
      <c r="E486" s="20" t="n">
        <f aca="true">IF($B$10="","",$B$10*(1-$B$14+2*$B$14*RAND()))</f>
        <v>4.03266265523712</v>
      </c>
      <c r="F486" s="21" t="n">
        <f aca="false">INDEX($E$17:$E$28,B486)</f>
        <v>4.761</v>
      </c>
      <c r="G486" s="25" t="n">
        <f aca="false">IF(OR(D486="",E486="",F486=""),"",D486*($B$7-$B$8-F486-E486))</f>
        <v>7126.81734835417</v>
      </c>
      <c r="H486" s="25" t="n">
        <f aca="false">IF(D486="","",D486*$F$30)</f>
        <v>9028.21583035064</v>
      </c>
    </row>
    <row r="487" customFormat="false" ht="15" hidden="false" customHeight="false" outlineLevel="0" collapsed="false">
      <c r="A487" s="2" t="n">
        <v>453</v>
      </c>
      <c r="B487" s="2" t="n">
        <v>9</v>
      </c>
      <c r="C487" s="22" t="n">
        <f aca="true">NORMSINV(MAX(RAND(),0.000000000001))</f>
        <v>0.429381333542709</v>
      </c>
      <c r="D487" s="24" t="n">
        <f aca="false">IF($B$11="","",$B$11*EXP($B$12*C487))</f>
        <v>1111.44863313165</v>
      </c>
      <c r="E487" s="20" t="n">
        <f aca="true">IF($B$10="","",$B$10*(1-$B$14+2*$B$14*RAND()))</f>
        <v>3.45438318060423</v>
      </c>
      <c r="F487" s="21" t="n">
        <f aca="false">INDEX($E$17:$E$28,B487)</f>
        <v>4.761</v>
      </c>
      <c r="G487" s="25" t="n">
        <f aca="false">IF(OR(D487="",E487="",F487=""),"",D487*($B$7-$B$8-F487-E487))</f>
        <v>5028.87917936189</v>
      </c>
      <c r="H487" s="25" t="n">
        <f aca="false">IF(D487="","",D487*$F$30)</f>
        <v>5556.35400675172</v>
      </c>
    </row>
    <row r="488" customFormat="false" ht="15" hidden="false" customHeight="false" outlineLevel="0" collapsed="false">
      <c r="A488" s="2" t="n">
        <v>454</v>
      </c>
      <c r="B488" s="2" t="n">
        <v>10</v>
      </c>
      <c r="C488" s="22" t="n">
        <f aca="true">NORMSINV(MAX(RAND(),0.000000000001))</f>
        <v>0.171040329840022</v>
      </c>
      <c r="D488" s="24" t="n">
        <f aca="false">IF($B$11="","",$B$11*EXP($B$12*C488))</f>
        <v>996.813195294462</v>
      </c>
      <c r="E488" s="20" t="n">
        <f aca="true">IF($B$10="","",$B$10*(1-$B$14+2*$B$14*RAND()))</f>
        <v>3.86558974882337</v>
      </c>
      <c r="F488" s="21" t="n">
        <f aca="false">INDEX($E$17:$E$28,B488)</f>
        <v>4.761</v>
      </c>
      <c r="G488" s="25" t="n">
        <f aca="false">IF(OR(D488="",E488="",F488=""),"",D488*($B$7-$B$8-F488-E488))</f>
        <v>4100.30161603237</v>
      </c>
      <c r="H488" s="25" t="n">
        <f aca="false">IF(D488="","",D488*$F$30)</f>
        <v>4983.26852591607</v>
      </c>
    </row>
    <row r="489" customFormat="false" ht="15" hidden="false" customHeight="false" outlineLevel="0" collapsed="false">
      <c r="A489" s="2" t="n">
        <v>455</v>
      </c>
      <c r="B489" s="2" t="n">
        <v>11</v>
      </c>
      <c r="C489" s="22" t="n">
        <f aca="true">NORMSINV(MAX(RAND(),0.000000000001))</f>
        <v>1.22850779897829</v>
      </c>
      <c r="D489" s="24" t="n">
        <f aca="false">IF($B$11="","",$B$11*EXP($B$12*C489))</f>
        <v>1556.42109428601</v>
      </c>
      <c r="E489" s="20" t="n">
        <f aca="true">IF($B$10="","",$B$10*(1-$B$14+2*$B$14*RAND()))</f>
        <v>3.62037040591472</v>
      </c>
      <c r="F489" s="21" t="n">
        <f aca="false">INDEX($E$17:$E$28,B489)</f>
        <v>4.761</v>
      </c>
      <c r="G489" s="25" t="n">
        <f aca="false">IF(OR(D489="",E489="",F489=""),"",D489*($B$7-$B$8-F489-E489))</f>
        <v>6783.86304241362</v>
      </c>
      <c r="H489" s="25" t="n">
        <f aca="false">IF(D489="","",D489*$F$30)</f>
        <v>7780.86033455464</v>
      </c>
    </row>
    <row r="490" customFormat="false" ht="15" hidden="false" customHeight="false" outlineLevel="0" collapsed="false">
      <c r="A490" s="2" t="n">
        <v>456</v>
      </c>
      <c r="B490" s="2" t="n">
        <v>12</v>
      </c>
      <c r="C490" s="22" t="n">
        <f aca="true">NORMSINV(MAX(RAND(),0.000000000001))</f>
        <v>0.0188688036027812</v>
      </c>
      <c r="D490" s="24" t="n">
        <f aca="false">IF($B$11="","",$B$11*EXP($B$12*C490))</f>
        <v>934.903642705998</v>
      </c>
      <c r="E490" s="20" t="n">
        <f aca="true">IF($B$10="","",$B$10*(1-$B$14+2*$B$14*RAND()))</f>
        <v>3.47594380823818</v>
      </c>
      <c r="F490" s="21" t="n">
        <f aca="false">INDEX($E$17:$E$28,B490)</f>
        <v>4.761</v>
      </c>
      <c r="G490" s="25" t="n">
        <f aca="false">IF(OR(D490="",E490="",F490=""),"",D490*($B$7-$B$8-F490-E490))</f>
        <v>4209.92363698792</v>
      </c>
      <c r="H490" s="25" t="n">
        <f aca="false">IF(D490="","",D490*$F$30)</f>
        <v>4673.77029061583</v>
      </c>
    </row>
    <row r="491" customFormat="false" ht="15" hidden="false" customHeight="false" outlineLevel="0" collapsed="false">
      <c r="A491" s="2" t="n">
        <v>457</v>
      </c>
      <c r="B491" s="2" t="n">
        <v>1</v>
      </c>
      <c r="C491" s="22" t="n">
        <f aca="true">NORMSINV(MAX(RAND(),0.000000000001))</f>
        <v>-1.76844917194529</v>
      </c>
      <c r="D491" s="24" t="n">
        <f aca="false">IF($B$11="","",$B$11*EXP($B$12*C491))</f>
        <v>440.243649202901</v>
      </c>
      <c r="E491" s="20" t="n">
        <f aca="true">IF($B$10="","",$B$10*(1-$B$14+2*$B$14*RAND()))</f>
        <v>3.87744833300686</v>
      </c>
      <c r="F491" s="21" t="n">
        <f aca="false">INDEX($E$17:$E$28,B491)</f>
        <v>4.92562580645161</v>
      </c>
      <c r="G491" s="25" t="n">
        <f aca="false">IF(OR(D491="",E491="",F491=""),"",D491*($B$7-$B$8-F491-E491))</f>
        <v>1733.20660748607</v>
      </c>
      <c r="H491" s="25" t="n">
        <f aca="false">IF(D491="","",D491*$F$30)</f>
        <v>2200.86605109514</v>
      </c>
    </row>
    <row r="492" customFormat="false" ht="15" hidden="false" customHeight="false" outlineLevel="0" collapsed="false">
      <c r="A492" s="2" t="n">
        <v>458</v>
      </c>
      <c r="B492" s="2" t="n">
        <v>2</v>
      </c>
      <c r="C492" s="22" t="n">
        <f aca="true">NORMSINV(MAX(RAND(),0.000000000001))</f>
        <v>1.69903187003024</v>
      </c>
      <c r="D492" s="24" t="n">
        <f aca="false">IF($B$11="","",$B$11*EXP($B$12*C492))</f>
        <v>1897.71758428397</v>
      </c>
      <c r="E492" s="20" t="n">
        <f aca="true">IF($B$10="","",$B$10*(1-$B$14+2*$B$14*RAND()))</f>
        <v>3.8070713507803</v>
      </c>
      <c r="F492" s="21" t="n">
        <f aca="false">INDEX($E$17:$E$28,B492)</f>
        <v>5.0612</v>
      </c>
      <c r="G492" s="25" t="n">
        <f aca="false">IF(OR(D492="",E492="",F492=""),"",D492*($B$7-$B$8-F492-E492))</f>
        <v>7347.44753920024</v>
      </c>
      <c r="H492" s="25" t="n">
        <f aca="false">IF(D492="","",D492*$F$30)</f>
        <v>9487.06974735241</v>
      </c>
    </row>
    <row r="493" customFormat="false" ht="15" hidden="false" customHeight="false" outlineLevel="0" collapsed="false">
      <c r="A493" s="2" t="n">
        <v>459</v>
      </c>
      <c r="B493" s="2" t="n">
        <v>3</v>
      </c>
      <c r="C493" s="22" t="n">
        <f aca="true">NORMSINV(MAX(RAND(),0.000000000001))</f>
        <v>-0.0758289308552861</v>
      </c>
      <c r="D493" s="24" t="n">
        <f aca="false">IF($B$11="","",$B$11*EXP($B$12*C493))</f>
        <v>898.333208852545</v>
      </c>
      <c r="E493" s="20" t="n">
        <f aca="true">IF($B$10="","",$B$10*(1-$B$14+2*$B$14*RAND()))</f>
        <v>3.68688621226962</v>
      </c>
      <c r="F493" s="21" t="n">
        <f aca="false">INDEX($E$17:$E$28,B493)</f>
        <v>5.0612</v>
      </c>
      <c r="G493" s="25" t="n">
        <f aca="false">IF(OR(D493="",E493="",F493=""),"",D493*($B$7-$B$8-F493-E493))</f>
        <v>3586.06872239455</v>
      </c>
      <c r="H493" s="25" t="n">
        <f aca="false">IF(D493="","",D493*$F$30)</f>
        <v>4490.94737769564</v>
      </c>
    </row>
    <row r="494" customFormat="false" ht="15" hidden="false" customHeight="false" outlineLevel="0" collapsed="false">
      <c r="A494" s="2" t="n">
        <v>460</v>
      </c>
      <c r="B494" s="2" t="n">
        <v>4</v>
      </c>
      <c r="C494" s="22" t="n">
        <f aca="true">NORMSINV(MAX(RAND(),0.000000000001))</f>
        <v>-0.597888635867958</v>
      </c>
      <c r="D494" s="24" t="n">
        <f aca="false">IF($B$11="","",$B$11*EXP($B$12*C494))</f>
        <v>720.94497110571</v>
      </c>
      <c r="E494" s="20" t="n">
        <f aca="true">IF($B$10="","",$B$10*(1-$B$14+2*$B$14*RAND()))</f>
        <v>3.3910134242194</v>
      </c>
      <c r="F494" s="21" t="n">
        <f aca="false">INDEX($E$17:$E$28,B494)</f>
        <v>4.89657419354839</v>
      </c>
      <c r="G494" s="25" t="n">
        <f aca="false">IF(OR(D494="",E494="",F494=""),"",D494*($B$7-$B$8-F494-E494))</f>
        <v>3209.94431625911</v>
      </c>
      <c r="H494" s="25" t="n">
        <f aca="false">IF(D494="","",D494*$F$30)</f>
        <v>3604.14809955166</v>
      </c>
    </row>
    <row r="495" customFormat="false" ht="15" hidden="false" customHeight="false" outlineLevel="0" collapsed="false">
      <c r="A495" s="2" t="n">
        <v>461</v>
      </c>
      <c r="B495" s="2" t="n">
        <v>5</v>
      </c>
      <c r="C495" s="22" t="n">
        <f aca="true">NORMSINV(MAX(RAND(),0.000000000001))</f>
        <v>0.737954986873393</v>
      </c>
      <c r="D495" s="24" t="n">
        <f aca="false">IF($B$11="","",$B$11*EXP($B$12*C495))</f>
        <v>1265.77768760716</v>
      </c>
      <c r="E495" s="20" t="n">
        <f aca="true">IF($B$10="","",$B$10*(1-$B$14+2*$B$14*RAND()))</f>
        <v>4.08918255057172</v>
      </c>
      <c r="F495" s="21" t="n">
        <f aca="false">INDEX($E$17:$E$28,B495)</f>
        <v>4.761</v>
      </c>
      <c r="G495" s="25" t="n">
        <f aca="false">IF(OR(D495="",E495="",F495=""),"",D495*($B$7-$B$8-F495-E495))</f>
        <v>4923.6441363513</v>
      </c>
      <c r="H495" s="25" t="n">
        <f aca="false">IF(D495="","",D495*$F$30)</f>
        <v>6327.8758158857</v>
      </c>
    </row>
    <row r="496" customFormat="false" ht="15" hidden="false" customHeight="false" outlineLevel="0" collapsed="false">
      <c r="A496" s="2" t="n">
        <v>462</v>
      </c>
      <c r="B496" s="2" t="n">
        <v>6</v>
      </c>
      <c r="C496" s="22" t="n">
        <f aca="true">NORMSINV(MAX(RAND(),0.000000000001))</f>
        <v>1.23119342850905</v>
      </c>
      <c r="D496" s="24" t="n">
        <f aca="false">IF($B$11="","",$B$11*EXP($B$12*C496))</f>
        <v>1558.18338894436</v>
      </c>
      <c r="E496" s="20" t="n">
        <f aca="true">IF($B$10="","",$B$10*(1-$B$14+2*$B$14*RAND()))</f>
        <v>3.94018655570638</v>
      </c>
      <c r="F496" s="21" t="n">
        <f aca="false">INDEX($E$17:$E$28,B496)</f>
        <v>4.761</v>
      </c>
      <c r="G496" s="25" t="n">
        <f aca="false">IF(OR(D496="",E496="",F496=""),"",D496*($B$7-$B$8-F496-E496))</f>
        <v>6293.21201994347</v>
      </c>
      <c r="H496" s="25" t="n">
        <f aca="false">IF(D496="","",D496*$F$30)</f>
        <v>7789.67039801062</v>
      </c>
    </row>
    <row r="497" customFormat="false" ht="15" hidden="false" customHeight="false" outlineLevel="0" collapsed="false">
      <c r="A497" s="2" t="n">
        <v>463</v>
      </c>
      <c r="B497" s="2" t="n">
        <v>7</v>
      </c>
      <c r="C497" s="22" t="n">
        <f aca="true">NORMSINV(MAX(RAND(),0.000000000001))</f>
        <v>-0.714545002703019</v>
      </c>
      <c r="D497" s="24" t="n">
        <f aca="false">IF($B$11="","",$B$11*EXP($B$12*C497))</f>
        <v>686.363778717926</v>
      </c>
      <c r="E497" s="20" t="n">
        <f aca="true">IF($B$10="","",$B$10*(1-$B$14+2*$B$14*RAND()))</f>
        <v>3.96885294454192</v>
      </c>
      <c r="F497" s="21" t="n">
        <f aca="false">INDEX($E$17:$E$28,B497)</f>
        <v>4.761</v>
      </c>
      <c r="G497" s="25" t="n">
        <f aca="false">IF(OR(D497="",E497="",F497=""),"",D497*($B$7-$B$8-F497-E497))</f>
        <v>2752.41968619877</v>
      </c>
      <c r="H497" s="25" t="n">
        <f aca="false">IF(D497="","",D497*$F$30)</f>
        <v>3431.26980256666</v>
      </c>
    </row>
    <row r="498" customFormat="false" ht="15" hidden="false" customHeight="false" outlineLevel="0" collapsed="false">
      <c r="A498" s="2" t="n">
        <v>464</v>
      </c>
      <c r="B498" s="2" t="n">
        <v>8</v>
      </c>
      <c r="C498" s="22" t="n">
        <f aca="true">NORMSINV(MAX(RAND(),0.000000000001))</f>
        <v>-0.673357221383203</v>
      </c>
      <c r="D498" s="24" t="n">
        <f aca="false">IF($B$11="","",$B$11*EXP($B$12*C498))</f>
        <v>698.379680874676</v>
      </c>
      <c r="E498" s="20" t="n">
        <f aca="true">IF($B$10="","",$B$10*(1-$B$14+2*$B$14*RAND()))</f>
        <v>3.76075588336739</v>
      </c>
      <c r="F498" s="21" t="n">
        <f aca="false">INDEX($E$17:$E$28,B498)</f>
        <v>4.761</v>
      </c>
      <c r="G498" s="25" t="n">
        <f aca="false">IF(OR(D498="",E498="",F498=""),"",D498*($B$7-$B$8-F498-E498))</f>
        <v>2945.93598002536</v>
      </c>
      <c r="H498" s="25" t="n">
        <f aca="false">IF(D498="","",D498*$F$30)</f>
        <v>3491.33970062868</v>
      </c>
    </row>
    <row r="499" customFormat="false" ht="15" hidden="false" customHeight="false" outlineLevel="0" collapsed="false">
      <c r="A499" s="2" t="n">
        <v>465</v>
      </c>
      <c r="B499" s="2" t="n">
        <v>9</v>
      </c>
      <c r="C499" s="22" t="n">
        <f aca="true">NORMSINV(MAX(RAND(),0.000000000001))</f>
        <v>-0.810026849915875</v>
      </c>
      <c r="D499" s="24" t="n">
        <f aca="false">IF($B$11="","",$B$11*EXP($B$12*C499))</f>
        <v>659.297560778475</v>
      </c>
      <c r="E499" s="20" t="n">
        <f aca="true">IF($B$10="","",$B$10*(1-$B$14+2*$B$14*RAND()))</f>
        <v>3.5933060686451</v>
      </c>
      <c r="F499" s="21" t="n">
        <f aca="false">INDEX($E$17:$E$28,B499)</f>
        <v>4.761</v>
      </c>
      <c r="G499" s="25" t="n">
        <f aca="false">IF(OR(D499="",E499="",F499=""),"",D499*($B$7-$B$8-F499-E499))</f>
        <v>2891.47731126324</v>
      </c>
      <c r="H499" s="25" t="n">
        <f aca="false">IF(D499="","",D499*$F$30)</f>
        <v>3295.96036584375</v>
      </c>
    </row>
    <row r="500" customFormat="false" ht="15" hidden="false" customHeight="false" outlineLevel="0" collapsed="false">
      <c r="A500" s="2" t="n">
        <v>466</v>
      </c>
      <c r="B500" s="2" t="n">
        <v>10</v>
      </c>
      <c r="C500" s="22" t="n">
        <f aca="true">NORMSINV(MAX(RAND(),0.000000000001))</f>
        <v>-0.922649884837448</v>
      </c>
      <c r="D500" s="24" t="n">
        <f aca="false">IF($B$11="","",$B$11*EXP($B$12*C500))</f>
        <v>628.741021314299</v>
      </c>
      <c r="E500" s="20" t="n">
        <f aca="true">IF($B$10="","",$B$10*(1-$B$14+2*$B$14*RAND()))</f>
        <v>3.64252986806483</v>
      </c>
      <c r="F500" s="21" t="n">
        <f aca="false">INDEX($E$17:$E$28,B500)</f>
        <v>4.761</v>
      </c>
      <c r="G500" s="25" t="n">
        <f aca="false">IF(OR(D500="",E500="",F500=""),"",D500*($B$7-$B$8-F500-E500))</f>
        <v>2726.51665965187</v>
      </c>
      <c r="H500" s="25" t="n">
        <f aca="false">IF(D500="","",D500*$F$30)</f>
        <v>3143.20211375444</v>
      </c>
    </row>
    <row r="501" customFormat="false" ht="15" hidden="false" customHeight="false" outlineLevel="0" collapsed="false">
      <c r="A501" s="2" t="n">
        <v>467</v>
      </c>
      <c r="B501" s="2" t="n">
        <v>11</v>
      </c>
      <c r="C501" s="22" t="n">
        <f aca="true">NORMSINV(MAX(RAND(),0.000000000001))</f>
        <v>0.499742306181084</v>
      </c>
      <c r="D501" s="24" t="n">
        <f aca="false">IF($B$11="","",$B$11*EXP($B$12*C501))</f>
        <v>1144.89389624027</v>
      </c>
      <c r="E501" s="20" t="n">
        <f aca="true">IF($B$10="","",$B$10*(1-$B$14+2*$B$14*RAND()))</f>
        <v>3.45582654606949</v>
      </c>
      <c r="F501" s="21" t="n">
        <f aca="false">INDEX($E$17:$E$28,B501)</f>
        <v>4.761</v>
      </c>
      <c r="G501" s="25" t="n">
        <f aca="false">IF(OR(D501="",E501="",F501=""),"",D501*($B$7-$B$8-F501-E501))</f>
        <v>5178.55367904104</v>
      </c>
      <c r="H501" s="25" t="n">
        <f aca="false">IF(D501="","",D501*$F$30)</f>
        <v>5723.55356608434</v>
      </c>
    </row>
    <row r="502" customFormat="false" ht="15" hidden="false" customHeight="false" outlineLevel="0" collapsed="false">
      <c r="A502" s="2" t="n">
        <v>468</v>
      </c>
      <c r="B502" s="2" t="n">
        <v>12</v>
      </c>
      <c r="C502" s="22" t="n">
        <f aca="true">NORMSINV(MAX(RAND(),0.000000000001))</f>
        <v>0.338613612077663</v>
      </c>
      <c r="D502" s="24" t="n">
        <f aca="false">IF($B$11="","",$B$11*EXP($B$12*C502))</f>
        <v>1069.74232479539</v>
      </c>
      <c r="E502" s="20" t="n">
        <f aca="true">IF($B$10="","",$B$10*(1-$B$14+2*$B$14*RAND()))</f>
        <v>3.93450809403835</v>
      </c>
      <c r="F502" s="21" t="n">
        <f aca="false">INDEX($E$17:$E$28,B502)</f>
        <v>4.761</v>
      </c>
      <c r="G502" s="25" t="n">
        <f aca="false">IF(OR(D502="",E502="",F502=""),"",D502*($B$7-$B$8-F502-E502))</f>
        <v>4326.56417409956</v>
      </c>
      <c r="H502" s="25" t="n">
        <f aca="false">IF(D502="","",D502*$F$30)</f>
        <v>5347.85583011713</v>
      </c>
    </row>
    <row r="503" customFormat="false" ht="15" hidden="false" customHeight="false" outlineLevel="0" collapsed="false">
      <c r="A503" s="2" t="n">
        <v>469</v>
      </c>
      <c r="B503" s="2" t="n">
        <v>1</v>
      </c>
      <c r="C503" s="22" t="n">
        <f aca="true">NORMSINV(MAX(RAND(),0.000000000001))</f>
        <v>0.0998296718168145</v>
      </c>
      <c r="D503" s="24" t="n">
        <f aca="false">IF($B$11="","",$B$11*EXP($B$12*C503))</f>
        <v>967.347346138291</v>
      </c>
      <c r="E503" s="20" t="n">
        <f aca="true">IF($B$10="","",$B$10*(1-$B$14+2*$B$14*RAND()))</f>
        <v>4.03282319041595</v>
      </c>
      <c r="F503" s="21" t="n">
        <f aca="false">INDEX($E$17:$E$28,B503)</f>
        <v>4.92562580645161</v>
      </c>
      <c r="G503" s="25" t="n">
        <f aca="false">IF(OR(D503="",E503="",F503=""),"",D503*($B$7-$B$8-F503-E503))</f>
        <v>3658.07332716675</v>
      </c>
      <c r="H503" s="25" t="n">
        <f aca="false">IF(D503="","",D503*$F$30)</f>
        <v>4835.96285281454</v>
      </c>
    </row>
    <row r="504" customFormat="false" ht="15" hidden="false" customHeight="false" outlineLevel="0" collapsed="false">
      <c r="A504" s="2" t="n">
        <v>470</v>
      </c>
      <c r="B504" s="2" t="n">
        <v>2</v>
      </c>
      <c r="C504" s="22" t="n">
        <f aca="true">NORMSINV(MAX(RAND(),0.000000000001))</f>
        <v>0.370277275933389</v>
      </c>
      <c r="D504" s="24" t="n">
        <f aca="false">IF($B$11="","",$B$11*EXP($B$12*C504))</f>
        <v>1084.11045657601</v>
      </c>
      <c r="E504" s="20" t="n">
        <f aca="true">IF($B$10="","",$B$10*(1-$B$14+2*$B$14*RAND()))</f>
        <v>3.47034902057051</v>
      </c>
      <c r="F504" s="21" t="n">
        <f aca="false">INDEX($E$17:$E$28,B504)</f>
        <v>5.0612</v>
      </c>
      <c r="G504" s="25" t="n">
        <f aca="false">IF(OR(D504="",E504="",F504=""),"",D504*($B$7-$B$8-F504-E504))</f>
        <v>4562.42571278705</v>
      </c>
      <c r="H504" s="25" t="n">
        <f aca="false">IF(D504="","",D504*$F$30)</f>
        <v>5419.68499451477</v>
      </c>
    </row>
    <row r="505" customFormat="false" ht="15" hidden="false" customHeight="false" outlineLevel="0" collapsed="false">
      <c r="A505" s="2" t="n">
        <v>471</v>
      </c>
      <c r="B505" s="2" t="n">
        <v>3</v>
      </c>
      <c r="C505" s="22" t="n">
        <f aca="true">NORMSINV(MAX(RAND(),0.000000000001))</f>
        <v>0.0437159708944433</v>
      </c>
      <c r="D505" s="24" t="n">
        <f aca="false">IF($B$11="","",$B$11*EXP($B$12*C505))</f>
        <v>944.743272442233</v>
      </c>
      <c r="E505" s="20" t="n">
        <f aca="true">IF($B$10="","",$B$10*(1-$B$14+2*$B$14*RAND()))</f>
        <v>3.43306972794918</v>
      </c>
      <c r="F505" s="21" t="n">
        <f aca="false">INDEX($E$17:$E$28,B505)</f>
        <v>5.0612</v>
      </c>
      <c r="G505" s="25" t="n">
        <f aca="false">IF(OR(D505="",E505="",F505=""),"",D505*($B$7-$B$8-F505-E505))</f>
        <v>4011.12511112434</v>
      </c>
      <c r="H505" s="25" t="n">
        <f aca="false">IF(D505="","",D505*$F$30)</f>
        <v>4722.96056759321</v>
      </c>
    </row>
    <row r="506" customFormat="false" ht="15" hidden="false" customHeight="false" outlineLevel="0" collapsed="false">
      <c r="A506" s="2" t="n">
        <v>472</v>
      </c>
      <c r="B506" s="2" t="n">
        <v>4</v>
      </c>
      <c r="C506" s="22" t="n">
        <f aca="true">NORMSINV(MAX(RAND(),0.000000000001))</f>
        <v>2.01494828935596</v>
      </c>
      <c r="D506" s="24" t="n">
        <f aca="false">IF($B$11="","",$B$11*EXP($B$12*C506))</f>
        <v>2167.92036700442</v>
      </c>
      <c r="E506" s="20" t="n">
        <f aca="true">IF($B$10="","",$B$10*(1-$B$14+2*$B$14*RAND()))</f>
        <v>3.55679619264984</v>
      </c>
      <c r="F506" s="21" t="n">
        <f aca="false">INDEX($E$17:$E$28,B506)</f>
        <v>4.89657419354839</v>
      </c>
      <c r="G506" s="25" t="n">
        <f aca="false">IF(OR(D506="",E506="",F506=""),"",D506*($B$7-$B$8-F506-E506))</f>
        <v>9293.07164556514</v>
      </c>
      <c r="H506" s="25" t="n">
        <f aca="false">IF(D506="","",D506*$F$30)</f>
        <v>10837.8674987285</v>
      </c>
    </row>
    <row r="507" customFormat="false" ht="15" hidden="false" customHeight="false" outlineLevel="0" collapsed="false">
      <c r="A507" s="2" t="n">
        <v>473</v>
      </c>
      <c r="B507" s="2" t="n">
        <v>5</v>
      </c>
      <c r="C507" s="22" t="n">
        <f aca="true">NORMSINV(MAX(RAND(),0.000000000001))</f>
        <v>0.203299721298616</v>
      </c>
      <c r="D507" s="24" t="n">
        <f aca="false">IF($B$11="","",$B$11*EXP($B$12*C507))</f>
        <v>1010.45539919815</v>
      </c>
      <c r="E507" s="20" t="n">
        <f aca="true">IF($B$10="","",$B$10*(1-$B$14+2*$B$14*RAND()))</f>
        <v>3.54295410971558</v>
      </c>
      <c r="F507" s="21" t="n">
        <f aca="false">INDEX($E$17:$E$28,B507)</f>
        <v>4.761</v>
      </c>
      <c r="G507" s="25" t="n">
        <f aca="false">IF(OR(D507="",E507="",F507=""),"",D507*($B$7-$B$8-F507-E507))</f>
        <v>4482.42652092863</v>
      </c>
      <c r="H507" s="25" t="n">
        <f aca="false">IF(D507="","",D507*$F$30)</f>
        <v>5051.46863167137</v>
      </c>
    </row>
    <row r="508" customFormat="false" ht="15" hidden="false" customHeight="false" outlineLevel="0" collapsed="false">
      <c r="A508" s="2" t="n">
        <v>474</v>
      </c>
      <c r="B508" s="2" t="n">
        <v>6</v>
      </c>
      <c r="C508" s="22" t="n">
        <f aca="true">NORMSINV(MAX(RAND(),0.000000000001))</f>
        <v>-2.39823088215305</v>
      </c>
      <c r="D508" s="24" t="n">
        <f aca="false">IF($B$11="","",$B$11*EXP($B$12*C508))</f>
        <v>337.633058291688</v>
      </c>
      <c r="E508" s="20" t="n">
        <f aca="true">IF($B$10="","",$B$10*(1-$B$14+2*$B$14*RAND()))</f>
        <v>3.75248280434435</v>
      </c>
      <c r="F508" s="21" t="n">
        <f aca="false">INDEX($E$17:$E$28,B508)</f>
        <v>4.761</v>
      </c>
      <c r="G508" s="25" t="n">
        <f aca="false">IF(OR(D508="",E508="",F508=""),"",D508*($B$7-$B$8-F508-E508))</f>
        <v>1427.01192669163</v>
      </c>
      <c r="H508" s="25" t="n">
        <f aca="false">IF(D508="","",D508*$F$30)</f>
        <v>1687.89518501181</v>
      </c>
    </row>
    <row r="509" customFormat="false" ht="15" hidden="false" customHeight="false" outlineLevel="0" collapsed="false">
      <c r="A509" s="2" t="n">
        <v>475</v>
      </c>
      <c r="B509" s="2" t="n">
        <v>7</v>
      </c>
      <c r="C509" s="22" t="n">
        <f aca="true">NORMSINV(MAX(RAND(),0.000000000001))</f>
        <v>-0.87034426703649</v>
      </c>
      <c r="D509" s="24" t="n">
        <f aca="false">IF($B$11="","",$B$11*EXP($B$12*C509))</f>
        <v>642.752190120316</v>
      </c>
      <c r="E509" s="20" t="n">
        <f aca="true">IF($B$10="","",$B$10*(1-$B$14+2*$B$14*RAND()))</f>
        <v>3.83858372614183</v>
      </c>
      <c r="F509" s="21" t="n">
        <f aca="false">INDEX($E$17:$E$28,B509)</f>
        <v>4.761</v>
      </c>
      <c r="G509" s="25" t="n">
        <f aca="false">IF(OR(D509="",E509="",F509=""),"",D509*($B$7-$B$8-F509-E509))</f>
        <v>2661.26162803213</v>
      </c>
      <c r="H509" s="25" t="n">
        <f aca="false">IF(D509="","",D509*$F$30)</f>
        <v>3213.24674884948</v>
      </c>
    </row>
    <row r="510" customFormat="false" ht="15" hidden="false" customHeight="false" outlineLevel="0" collapsed="false">
      <c r="A510" s="2" t="n">
        <v>476</v>
      </c>
      <c r="B510" s="2" t="n">
        <v>8</v>
      </c>
      <c r="C510" s="22" t="n">
        <f aca="true">NORMSINV(MAX(RAND(),0.000000000001))</f>
        <v>-0.865607651117047</v>
      </c>
      <c r="D510" s="24" t="n">
        <f aca="false">IF($B$11="","",$B$11*EXP($B$12*C510))</f>
        <v>644.036307604992</v>
      </c>
      <c r="E510" s="20" t="n">
        <f aca="true">IF($B$10="","",$B$10*(1-$B$14+2*$B$14*RAND()))</f>
        <v>3.78468868177369</v>
      </c>
      <c r="F510" s="21" t="n">
        <f aca="false">INDEX($E$17:$E$28,B510)</f>
        <v>4.761</v>
      </c>
      <c r="G510" s="25" t="n">
        <f aca="false">IF(OR(D510="",E510="",F510=""),"",D510*($B$7-$B$8-F510-E510))</f>
        <v>2701.2887743363</v>
      </c>
      <c r="H510" s="25" t="n">
        <f aca="false">IF(D510="","",D510*$F$30)</f>
        <v>3219.66630897888</v>
      </c>
    </row>
    <row r="511" customFormat="false" ht="15" hidden="false" customHeight="false" outlineLevel="0" collapsed="false">
      <c r="A511" s="2" t="n">
        <v>477</v>
      </c>
      <c r="B511" s="2" t="n">
        <v>9</v>
      </c>
      <c r="C511" s="22" t="n">
        <f aca="true">NORMSINV(MAX(RAND(),0.000000000001))</f>
        <v>-0.0666603039518636</v>
      </c>
      <c r="D511" s="24" t="n">
        <f aca="false">IF($B$11="","",$B$11*EXP($B$12*C511))</f>
        <v>901.810495551625</v>
      </c>
      <c r="E511" s="20" t="n">
        <f aca="true">IF($B$10="","",$B$10*(1-$B$14+2*$B$14*RAND()))</f>
        <v>3.59372416110043</v>
      </c>
      <c r="F511" s="21" t="n">
        <f aca="false">INDEX($E$17:$E$28,B511)</f>
        <v>4.761</v>
      </c>
      <c r="G511" s="25" t="n">
        <f aca="false">IF(OR(D511="",E511="",F511=""),"",D511*($B$7-$B$8-F511-E511))</f>
        <v>3954.68777740859</v>
      </c>
      <c r="H511" s="25" t="n">
        <f aca="false">IF(D511="","",D511*$F$30)</f>
        <v>4508.33102936168</v>
      </c>
    </row>
    <row r="512" customFormat="false" ht="15" hidden="false" customHeight="false" outlineLevel="0" collapsed="false">
      <c r="A512" s="2" t="n">
        <v>478</v>
      </c>
      <c r="B512" s="2" t="n">
        <v>10</v>
      </c>
      <c r="C512" s="22" t="n">
        <f aca="true">NORMSINV(MAX(RAND(),0.000000000001))</f>
        <v>-0.760452445001404</v>
      </c>
      <c r="D512" s="24" t="n">
        <f aca="false">IF($B$11="","",$B$11*EXP($B$12*C512))</f>
        <v>673.214457875667</v>
      </c>
      <c r="E512" s="20" t="n">
        <f aca="true">IF($B$10="","",$B$10*(1-$B$14+2*$B$14*RAND()))</f>
        <v>4.09110509266643</v>
      </c>
      <c r="F512" s="21" t="n">
        <f aca="false">INDEX($E$17:$E$28,B512)</f>
        <v>4.761</v>
      </c>
      <c r="G512" s="25" t="n">
        <f aca="false">IF(OR(D512="",E512="",F512=""),"",D512*($B$7-$B$8-F512-E512))</f>
        <v>2617.38706231813</v>
      </c>
      <c r="H512" s="25" t="n">
        <f aca="false">IF(D512="","",D512*$F$30)</f>
        <v>3365.53371781203</v>
      </c>
    </row>
    <row r="513" customFormat="false" ht="15" hidden="false" customHeight="false" outlineLevel="0" collapsed="false">
      <c r="A513" s="2" t="n">
        <v>479</v>
      </c>
      <c r="B513" s="2" t="n">
        <v>11</v>
      </c>
      <c r="C513" s="22" t="n">
        <f aca="true">NORMSINV(MAX(RAND(),0.000000000001))</f>
        <v>0.512688505666012</v>
      </c>
      <c r="D513" s="24" t="n">
        <f aca="false">IF($B$11="","",$B$11*EXP($B$12*C513))</f>
        <v>1151.15646041848</v>
      </c>
      <c r="E513" s="20" t="n">
        <f aca="true">IF($B$10="","",$B$10*(1-$B$14+2*$B$14*RAND()))</f>
        <v>4.01066766624587</v>
      </c>
      <c r="F513" s="21" t="n">
        <f aca="false">INDEX($E$17:$E$28,B513)</f>
        <v>4.761</v>
      </c>
      <c r="G513" s="25" t="n">
        <f aca="false">IF(OR(D513="",E513="",F513=""),"",D513*($B$7-$B$8-F513-E513))</f>
        <v>4568.17140308864</v>
      </c>
      <c r="H513" s="25" t="n">
        <f aca="false">IF(D513="","",D513*$F$30)</f>
        <v>5754.86137692409</v>
      </c>
    </row>
    <row r="514" customFormat="false" ht="15" hidden="false" customHeight="false" outlineLevel="0" collapsed="false">
      <c r="A514" s="2" t="n">
        <v>480</v>
      </c>
      <c r="B514" s="2" t="n">
        <v>12</v>
      </c>
      <c r="C514" s="22" t="n">
        <f aca="true">NORMSINV(MAX(RAND(),0.000000000001))</f>
        <v>-0.333397632765734</v>
      </c>
      <c r="D514" s="24" t="n">
        <f aca="false">IF($B$11="","",$B$11*EXP($B$12*C514))</f>
        <v>805.940843898368</v>
      </c>
      <c r="E514" s="20" t="n">
        <f aca="true">IF($B$10="","",$B$10*(1-$B$14+2*$B$14*RAND()))</f>
        <v>3.91732861701172</v>
      </c>
      <c r="F514" s="21" t="n">
        <f aca="false">INDEX($E$17:$E$28,B514)</f>
        <v>4.761</v>
      </c>
      <c r="G514" s="25" t="n">
        <f aca="false">IF(OR(D514="",E514="",F514=""),"",D514*($B$7-$B$8-F514-E514))</f>
        <v>3273.46686204343</v>
      </c>
      <c r="H514" s="25" t="n">
        <f aca="false">IF(D514="","",D514*$F$30)</f>
        <v>4029.05946681672</v>
      </c>
    </row>
    <row r="515" customFormat="false" ht="15" hidden="false" customHeight="false" outlineLevel="0" collapsed="false">
      <c r="A515" s="2" t="n">
        <v>481</v>
      </c>
      <c r="B515" s="2" t="n">
        <v>1</v>
      </c>
      <c r="C515" s="22" t="n">
        <f aca="true">NORMSINV(MAX(RAND(),0.000000000001))</f>
        <v>0.971781203831168</v>
      </c>
      <c r="D515" s="24" t="n">
        <f aca="false">IF($B$11="","",$B$11*EXP($B$12*C515))</f>
        <v>1396.84083386989</v>
      </c>
      <c r="E515" s="20" t="n">
        <f aca="true">IF($B$10="","",$B$10*(1-$B$14+2*$B$14*RAND()))</f>
        <v>3.69322108820304</v>
      </c>
      <c r="F515" s="21" t="n">
        <f aca="false">INDEX($E$17:$E$28,B515)</f>
        <v>4.92562580645161</v>
      </c>
      <c r="G515" s="25" t="n">
        <f aca="false">IF(OR(D515="",E515="",F515=""),"",D515*($B$7-$B$8-F515-E515))</f>
        <v>5756.59494017606</v>
      </c>
      <c r="H515" s="25" t="n">
        <f aca="false">IF(D515="","",D515*$F$30)</f>
        <v>6983.08669668234</v>
      </c>
    </row>
    <row r="516" customFormat="false" ht="15" hidden="false" customHeight="false" outlineLevel="0" collapsed="false">
      <c r="A516" s="2" t="n">
        <v>482</v>
      </c>
      <c r="B516" s="2" t="n">
        <v>2</v>
      </c>
      <c r="C516" s="22" t="n">
        <f aca="true">NORMSINV(MAX(RAND(),0.000000000001))</f>
        <v>-1.79378762509079</v>
      </c>
      <c r="D516" s="24" t="n">
        <f aca="false">IF($B$11="","",$B$11*EXP($B$12*C516))</f>
        <v>435.568274851755</v>
      </c>
      <c r="E516" s="20" t="n">
        <f aca="true">IF($B$10="","",$B$10*(1-$B$14+2*$B$14*RAND()))</f>
        <v>3.84554213607453</v>
      </c>
      <c r="F516" s="21" t="n">
        <f aca="false">INDEX($E$17:$E$28,B516)</f>
        <v>5.0612</v>
      </c>
      <c r="G516" s="25" t="n">
        <f aca="false">IF(OR(D516="",E516="",F516=""),"",D516*($B$7-$B$8-F516-E516))</f>
        <v>1669.64551485194</v>
      </c>
      <c r="H516" s="25" t="n">
        <f aca="false">IF(D516="","",D516*$F$30)</f>
        <v>2177.4929196389</v>
      </c>
    </row>
    <row r="517" customFormat="false" ht="15" hidden="false" customHeight="false" outlineLevel="0" collapsed="false">
      <c r="A517" s="2" t="n">
        <v>483</v>
      </c>
      <c r="B517" s="2" t="n">
        <v>3</v>
      </c>
      <c r="C517" s="22" t="n">
        <f aca="true">NORMSINV(MAX(RAND(),0.000000000001))</f>
        <v>-0.4162683446477</v>
      </c>
      <c r="D517" s="24" t="n">
        <f aca="false">IF($B$11="","",$B$11*EXP($B$12*C517))</f>
        <v>778.28395568845</v>
      </c>
      <c r="E517" s="20" t="n">
        <f aca="true">IF($B$10="","",$B$10*(1-$B$14+2*$B$14*RAND()))</f>
        <v>3.58287858039242</v>
      </c>
      <c r="F517" s="21" t="n">
        <f aca="false">INDEX($E$17:$E$28,B517)</f>
        <v>5.0612</v>
      </c>
      <c r="G517" s="25" t="n">
        <f aca="false">IF(OR(D517="",E517="",F517=""),"",D517*($B$7-$B$8-F517-E517))</f>
        <v>3187.78992464124</v>
      </c>
      <c r="H517" s="25" t="n">
        <f aca="false">IF(D517="","",D517*$F$30)</f>
        <v>3890.7971512777</v>
      </c>
    </row>
    <row r="518" customFormat="false" ht="15" hidden="false" customHeight="false" outlineLevel="0" collapsed="false">
      <c r="A518" s="2" t="n">
        <v>484</v>
      </c>
      <c r="B518" s="2" t="n">
        <v>4</v>
      </c>
      <c r="C518" s="22" t="n">
        <f aca="true">NORMSINV(MAX(RAND(),0.000000000001))</f>
        <v>-0.262626868294749</v>
      </c>
      <c r="D518" s="24" t="n">
        <f aca="false">IF($B$11="","",$B$11*EXP($B$12*C518))</f>
        <v>830.336253828853</v>
      </c>
      <c r="E518" s="20" t="n">
        <f aca="true">IF($B$10="","",$B$10*(1-$B$14+2*$B$14*RAND()))</f>
        <v>4.08888180940498</v>
      </c>
      <c r="F518" s="21" t="n">
        <f aca="false">INDEX($E$17:$E$28,B518)</f>
        <v>4.89657419354839</v>
      </c>
      <c r="G518" s="25" t="n">
        <f aca="false">IF(OR(D518="",E518="",F518=""),"",D518*($B$7-$B$8-F518-E518))</f>
        <v>3117.53399734331</v>
      </c>
      <c r="H518" s="25" t="n">
        <f aca="false">IF(D518="","",D518*$F$30)</f>
        <v>4151.0170001412</v>
      </c>
    </row>
    <row r="519" customFormat="false" ht="15" hidden="false" customHeight="false" outlineLevel="0" collapsed="false">
      <c r="A519" s="2" t="n">
        <v>485</v>
      </c>
      <c r="B519" s="2" t="n">
        <v>5</v>
      </c>
      <c r="C519" s="22" t="n">
        <f aca="true">NORMSINV(MAX(RAND(),0.000000000001))</f>
        <v>-1.68395781266028</v>
      </c>
      <c r="D519" s="24" t="n">
        <f aca="false">IF($B$11="","",$B$11*EXP($B$12*C519))</f>
        <v>456.199454277281</v>
      </c>
      <c r="E519" s="20" t="n">
        <f aca="true">IF($B$10="","",$B$10*(1-$B$14+2*$B$14*RAND()))</f>
        <v>3.59216325252048</v>
      </c>
      <c r="F519" s="21" t="n">
        <f aca="false">INDEX($E$17:$E$28,B519)</f>
        <v>4.761</v>
      </c>
      <c r="G519" s="25" t="n">
        <f aca="false">IF(OR(D519="",E519="",F519=""),"",D519*($B$7-$B$8-F519-E519))</f>
        <v>2001.27253020368</v>
      </c>
      <c r="H519" s="25" t="n">
        <f aca="false">IF(D519="","",D519*$F$30)</f>
        <v>2280.63231182299</v>
      </c>
    </row>
    <row r="520" customFormat="false" ht="15" hidden="false" customHeight="false" outlineLevel="0" collapsed="false">
      <c r="A520" s="2" t="n">
        <v>486</v>
      </c>
      <c r="B520" s="2" t="n">
        <v>6</v>
      </c>
      <c r="C520" s="22" t="n">
        <f aca="true">NORMSINV(MAX(RAND(),0.000000000001))</f>
        <v>0.130759566111624</v>
      </c>
      <c r="D520" s="24" t="n">
        <f aca="false">IF($B$11="","",$B$11*EXP($B$12*C520))</f>
        <v>980.037110303307</v>
      </c>
      <c r="E520" s="20" t="n">
        <f aca="true">IF($B$10="","",$B$10*(1-$B$14+2*$B$14*RAND()))</f>
        <v>4.0822942875516</v>
      </c>
      <c r="F520" s="21" t="n">
        <f aca="false">INDEX($E$17:$E$28,B520)</f>
        <v>4.761</v>
      </c>
      <c r="G520" s="25" t="n">
        <f aca="false">IF(OR(D520="",E520="",F520=""),"",D520*($B$7-$B$8-F520-E520))</f>
        <v>3818.91620613032</v>
      </c>
      <c r="H520" s="25" t="n">
        <f aca="false">IF(D520="","",D520*$F$30)</f>
        <v>4899.40152182829</v>
      </c>
    </row>
    <row r="521" customFormat="false" ht="15" hidden="false" customHeight="false" outlineLevel="0" collapsed="false">
      <c r="A521" s="2" t="n">
        <v>487</v>
      </c>
      <c r="B521" s="2" t="n">
        <v>7</v>
      </c>
      <c r="C521" s="22" t="n">
        <f aca="true">NORMSINV(MAX(RAND(),0.000000000001))</f>
        <v>0.470163753505058</v>
      </c>
      <c r="D521" s="24" t="n">
        <f aca="false">IF($B$11="","",$B$11*EXP($B$12*C521))</f>
        <v>1130.71318098522</v>
      </c>
      <c r="E521" s="20" t="n">
        <f aca="true">IF($B$10="","",$B$10*(1-$B$14+2*$B$14*RAND()))</f>
        <v>3.38604906046562</v>
      </c>
      <c r="F521" s="21" t="n">
        <f aca="false">INDEX($E$17:$E$28,B521)</f>
        <v>4.761</v>
      </c>
      <c r="G521" s="25" t="n">
        <f aca="false">IF(OR(D521="",E521="",F521=""),"",D521*($B$7-$B$8-F521-E521))</f>
        <v>5193.31016694997</v>
      </c>
      <c r="H521" s="25" t="n">
        <f aca="false">IF(D521="","",D521*$F$30)</f>
        <v>5652.66133438131</v>
      </c>
    </row>
    <row r="522" customFormat="false" ht="15" hidden="false" customHeight="false" outlineLevel="0" collapsed="false">
      <c r="A522" s="2" t="n">
        <v>488</v>
      </c>
      <c r="B522" s="2" t="n">
        <v>8</v>
      </c>
      <c r="C522" s="22" t="n">
        <f aca="true">NORMSINV(MAX(RAND(),0.000000000001))</f>
        <v>0.595507810569091</v>
      </c>
      <c r="D522" s="24" t="n">
        <f aca="false">IF($B$11="","",$B$11*EXP($B$12*C522))</f>
        <v>1192.03782393832</v>
      </c>
      <c r="E522" s="20" t="n">
        <f aca="true">IF($B$10="","",$B$10*(1-$B$14+2*$B$14*RAND()))</f>
        <v>3.6230422484828</v>
      </c>
      <c r="F522" s="21" t="n">
        <f aca="false">INDEX($E$17:$E$28,B522)</f>
        <v>4.761</v>
      </c>
      <c r="G522" s="25" t="n">
        <f aca="false">IF(OR(D522="",E522="",F522=""),"",D522*($B$7-$B$8-F522-E522))</f>
        <v>5192.46639928584</v>
      </c>
      <c r="H522" s="25" t="n">
        <f aca="false">IF(D522="","",D522*$F$30)</f>
        <v>5959.23548943246</v>
      </c>
    </row>
    <row r="523" customFormat="false" ht="15" hidden="false" customHeight="false" outlineLevel="0" collapsed="false">
      <c r="A523" s="2" t="n">
        <v>489</v>
      </c>
      <c r="B523" s="2" t="n">
        <v>9</v>
      </c>
      <c r="C523" s="22" t="n">
        <f aca="true">NORMSINV(MAX(RAND(),0.000000000001))</f>
        <v>-0.872244058616853</v>
      </c>
      <c r="D523" s="24" t="n">
        <f aca="false">IF($B$11="","",$B$11*EXP($B$12*C523))</f>
        <v>642.237867925509</v>
      </c>
      <c r="E523" s="20" t="n">
        <f aca="true">IF($B$10="","",$B$10*(1-$B$14+2*$B$14*RAND()))</f>
        <v>4.03266393217796</v>
      </c>
      <c r="F523" s="21" t="n">
        <f aca="false">INDEX($E$17:$E$28,B523)</f>
        <v>4.761</v>
      </c>
      <c r="G523" s="25" t="n">
        <f aca="false">IF(OR(D523="",E523="",F523=""),"",D523*($B$7-$B$8-F523-E523))</f>
        <v>2534.48646231557</v>
      </c>
      <c r="H523" s="25" t="n">
        <f aca="false">IF(D523="","",D523*$F$30)</f>
        <v>3210.6755493332</v>
      </c>
    </row>
    <row r="524" customFormat="false" ht="15" hidden="false" customHeight="false" outlineLevel="0" collapsed="false">
      <c r="A524" s="2" t="n">
        <v>490</v>
      </c>
      <c r="B524" s="2" t="n">
        <v>10</v>
      </c>
      <c r="C524" s="22" t="n">
        <f aca="true">NORMSINV(MAX(RAND(),0.000000000001))</f>
        <v>0.118752855208774</v>
      </c>
      <c r="D524" s="24" t="n">
        <f aca="false">IF($B$11="","",$B$11*EXP($B$12*C524))</f>
        <v>975.091407661194</v>
      </c>
      <c r="E524" s="20" t="n">
        <f aca="true">IF($B$10="","",$B$10*(1-$B$14+2*$B$14*RAND()))</f>
        <v>3.96821463038724</v>
      </c>
      <c r="F524" s="21" t="n">
        <f aca="false">INDEX($E$17:$E$28,B524)</f>
        <v>4.761</v>
      </c>
      <c r="G524" s="25" t="n">
        <f aca="false">IF(OR(D524="",E524="",F524=""),"",D524*($B$7-$B$8-F524-E524))</f>
        <v>3910.88235188263</v>
      </c>
      <c r="H524" s="25" t="n">
        <f aca="false">IF(D524="","",D524*$F$30)</f>
        <v>4874.67696517984</v>
      </c>
    </row>
    <row r="525" customFormat="false" ht="15" hidden="false" customHeight="false" outlineLevel="0" collapsed="false">
      <c r="A525" s="2" t="n">
        <v>491</v>
      </c>
      <c r="B525" s="2" t="n">
        <v>11</v>
      </c>
      <c r="C525" s="22" t="n">
        <f aca="true">NORMSINV(MAX(RAND(),0.000000000001))</f>
        <v>0.334341535805795</v>
      </c>
      <c r="D525" s="24" t="n">
        <f aca="false">IF($B$11="","",$B$11*EXP($B$12*C525))</f>
        <v>1067.81840525364</v>
      </c>
      <c r="E525" s="20" t="n">
        <f aca="true">IF($B$10="","",$B$10*(1-$B$14+2*$B$14*RAND()))</f>
        <v>3.87857689344082</v>
      </c>
      <c r="F525" s="21" t="n">
        <f aca="false">INDEX($E$17:$E$28,B525)</f>
        <v>4.761</v>
      </c>
      <c r="G525" s="25" t="n">
        <f aca="false">IF(OR(D525="",E525="",F525=""),"",D525*($B$7-$B$8-F525-E525))</f>
        <v>4378.50726251121</v>
      </c>
      <c r="H525" s="25" t="n">
        <f aca="false">IF(D525="","",D525*$F$30)</f>
        <v>5338.23777154401</v>
      </c>
    </row>
    <row r="526" customFormat="false" ht="15" hidden="false" customHeight="false" outlineLevel="0" collapsed="false">
      <c r="A526" s="2" t="n">
        <v>492</v>
      </c>
      <c r="B526" s="2" t="n">
        <v>12</v>
      </c>
      <c r="C526" s="22" t="n">
        <f aca="true">NORMSINV(MAX(RAND(),0.000000000001))</f>
        <v>-0.475802795627631</v>
      </c>
      <c r="D526" s="24" t="n">
        <f aca="false">IF($B$11="","",$B$11*EXP($B$12*C526))</f>
        <v>759.002933028318</v>
      </c>
      <c r="E526" s="20" t="n">
        <f aca="true">IF($B$10="","",$B$10*(1-$B$14+2*$B$14*RAND()))</f>
        <v>3.95075965368091</v>
      </c>
      <c r="F526" s="21" t="n">
        <f aca="false">INDEX($E$17:$E$28,B526)</f>
        <v>4.761</v>
      </c>
      <c r="G526" s="25" t="n">
        <f aca="false">IF(OR(D526="",E526="",F526=""),"",D526*($B$7-$B$8-F526-E526))</f>
        <v>3057.4462377992</v>
      </c>
      <c r="H526" s="25" t="n">
        <f aca="false">IF(D526="","",D526*$F$30)</f>
        <v>3794.40746279517</v>
      </c>
    </row>
    <row r="527" customFormat="false" ht="15" hidden="false" customHeight="false" outlineLevel="0" collapsed="false">
      <c r="A527" s="2" t="n">
        <v>493</v>
      </c>
      <c r="B527" s="2" t="n">
        <v>1</v>
      </c>
      <c r="C527" s="22" t="n">
        <f aca="true">NORMSINV(MAX(RAND(),0.000000000001))</f>
        <v>-0.747724449958128</v>
      </c>
      <c r="D527" s="24" t="n">
        <f aca="false">IF($B$11="","",$B$11*EXP($B$12*C527))</f>
        <v>676.834704049439</v>
      </c>
      <c r="E527" s="20" t="n">
        <f aca="true">IF($B$10="","",$B$10*(1-$B$14+2*$B$14*RAND()))</f>
        <v>3.93166547248285</v>
      </c>
      <c r="F527" s="21" t="n">
        <f aca="false">INDEX($E$17:$E$28,B527)</f>
        <v>4.92562580645161</v>
      </c>
      <c r="G527" s="25" t="n">
        <f aca="false">IF(OR(D527="",E527="",F527=""),"",D527*($B$7-$B$8-F527-E527))</f>
        <v>2627.95200813257</v>
      </c>
      <c r="H527" s="25" t="n">
        <f aca="false">IF(D527="","",D527*$F$30)</f>
        <v>3383.63205248396</v>
      </c>
    </row>
    <row r="528" customFormat="false" ht="15" hidden="false" customHeight="false" outlineLevel="0" collapsed="false">
      <c r="A528" s="2" t="n">
        <v>494</v>
      </c>
      <c r="B528" s="2" t="n">
        <v>2</v>
      </c>
      <c r="C528" s="22" t="n">
        <f aca="true">NORMSINV(MAX(RAND(),0.000000000001))</f>
        <v>2.16479589776738</v>
      </c>
      <c r="D528" s="24" t="n">
        <f aca="false">IF($B$11="","",$B$11*EXP($B$12*C528))</f>
        <v>2309.21825441068</v>
      </c>
      <c r="E528" s="20" t="n">
        <f aca="true">IF($B$10="","",$B$10*(1-$B$14+2*$B$14*RAND()))</f>
        <v>3.69384429829391</v>
      </c>
      <c r="F528" s="21" t="n">
        <f aca="false">INDEX($E$17:$E$28,B528)</f>
        <v>5.0612</v>
      </c>
      <c r="G528" s="25" t="n">
        <f aca="false">IF(OR(D528="",E528="",F528=""),"",D528*($B$7-$B$8-F528-E528))</f>
        <v>9202.13244939762</v>
      </c>
      <c r="H528" s="25" t="n">
        <f aca="false">IF(D528="","",D528*$F$30)</f>
        <v>11544.2438974498</v>
      </c>
    </row>
    <row r="529" customFormat="false" ht="15" hidden="false" customHeight="false" outlineLevel="0" collapsed="false">
      <c r="A529" s="2" t="n">
        <v>495</v>
      </c>
      <c r="B529" s="2" t="n">
        <v>3</v>
      </c>
      <c r="C529" s="22" t="n">
        <f aca="true">NORMSINV(MAX(RAND(),0.000000000001))</f>
        <v>0.212710960329421</v>
      </c>
      <c r="D529" s="24" t="n">
        <f aca="false">IF($B$11="","",$B$11*EXP($B$12*C529))</f>
        <v>1014.47039328647</v>
      </c>
      <c r="E529" s="20" t="n">
        <f aca="true">IF($B$10="","",$B$10*(1-$B$14+2*$B$14*RAND()))</f>
        <v>3.38040918324843</v>
      </c>
      <c r="F529" s="21" t="n">
        <f aca="false">INDEX($E$17:$E$28,B529)</f>
        <v>5.0612</v>
      </c>
      <c r="G529" s="25" t="n">
        <f aca="false">IF(OR(D529="",E529="",F529=""),"",D529*($B$7-$B$8-F529-E529))</f>
        <v>4360.59022236892</v>
      </c>
      <c r="H529" s="25" t="n">
        <f aca="false">IF(D529="","",D529*$F$30)</f>
        <v>5071.54039011772</v>
      </c>
    </row>
    <row r="530" customFormat="false" ht="15" hidden="false" customHeight="false" outlineLevel="0" collapsed="false">
      <c r="A530" s="2" t="n">
        <v>496</v>
      </c>
      <c r="B530" s="2" t="n">
        <v>4</v>
      </c>
      <c r="C530" s="22" t="n">
        <f aca="true">NORMSINV(MAX(RAND(),0.000000000001))</f>
        <v>-0.61179406441273</v>
      </c>
      <c r="D530" s="24" t="n">
        <f aca="false">IF($B$11="","",$B$11*EXP($B$12*C530))</f>
        <v>716.733107013886</v>
      </c>
      <c r="E530" s="20" t="n">
        <f aca="true">IF($B$10="","",$B$10*(1-$B$14+2*$B$14*RAND()))</f>
        <v>3.88808486061676</v>
      </c>
      <c r="F530" s="21" t="n">
        <f aca="false">INDEX($E$17:$E$28,B530)</f>
        <v>4.89657419354839</v>
      </c>
      <c r="G530" s="25" t="n">
        <f aca="false">IF(OR(D530="",E530="",F530=""),"",D530*($B$7-$B$8-F530-E530))</f>
        <v>2834.92380540746</v>
      </c>
      <c r="H530" s="25" t="n">
        <f aca="false">IF(D530="","",D530*$F$30)</f>
        <v>3583.09214858382</v>
      </c>
    </row>
    <row r="531" customFormat="false" ht="15" hidden="false" customHeight="false" outlineLevel="0" collapsed="false">
      <c r="A531" s="2" t="n">
        <v>497</v>
      </c>
      <c r="B531" s="2" t="n">
        <v>5</v>
      </c>
      <c r="C531" s="22" t="n">
        <f aca="true">NORMSINV(MAX(RAND(),0.000000000001))</f>
        <v>1.75036681728836</v>
      </c>
      <c r="D531" s="24" t="n">
        <f aca="false">IF($B$11="","",$B$11*EXP($B$12*C531))</f>
        <v>1939.2139246341</v>
      </c>
      <c r="E531" s="20" t="n">
        <f aca="true">IF($B$10="","",$B$10*(1-$B$14+2*$B$14*RAND()))</f>
        <v>3.81232396538115</v>
      </c>
      <c r="F531" s="21" t="n">
        <f aca="false">INDEX($E$17:$E$28,B531)</f>
        <v>4.761</v>
      </c>
      <c r="G531" s="25" t="n">
        <f aca="false">IF(OR(D531="",E531="",F531=""),"",D531*($B$7-$B$8-F531-E531))</f>
        <v>8080.07618577206</v>
      </c>
      <c r="H531" s="25" t="n">
        <f aca="false">IF(D531="","",D531*$F$30)</f>
        <v>9694.51825203079</v>
      </c>
    </row>
    <row r="532" customFormat="false" ht="15" hidden="false" customHeight="false" outlineLevel="0" collapsed="false">
      <c r="A532" s="2" t="n">
        <v>498</v>
      </c>
      <c r="B532" s="2" t="n">
        <v>6</v>
      </c>
      <c r="C532" s="22" t="n">
        <f aca="true">NORMSINV(MAX(RAND(),0.000000000001))</f>
        <v>-0.639249406211112</v>
      </c>
      <c r="D532" s="24" t="n">
        <f aca="false">IF($B$11="","",$B$11*EXP($B$12*C532))</f>
        <v>708.489179225577</v>
      </c>
      <c r="E532" s="20" t="n">
        <f aca="true">IF($B$10="","",$B$10*(1-$B$14+2*$B$14*RAND()))</f>
        <v>3.89151792670778</v>
      </c>
      <c r="F532" s="21" t="n">
        <f aca="false">INDEX($E$17:$E$28,B532)</f>
        <v>4.761</v>
      </c>
      <c r="G532" s="25" t="n">
        <f aca="false">IF(OR(D532="",E532="",F532=""),"",D532*($B$7-$B$8-F532-E532))</f>
        <v>2895.93681920606</v>
      </c>
      <c r="H532" s="25" t="n">
        <f aca="false">IF(D532="","",D532*$F$30)</f>
        <v>3541.8791047845</v>
      </c>
    </row>
    <row r="533" customFormat="false" ht="15" hidden="false" customHeight="false" outlineLevel="0" collapsed="false">
      <c r="A533" s="2" t="n">
        <v>499</v>
      </c>
      <c r="B533" s="2" t="n">
        <v>7</v>
      </c>
      <c r="C533" s="22" t="n">
        <f aca="true">NORMSINV(MAX(RAND(),0.000000000001))</f>
        <v>-0.88627245562806</v>
      </c>
      <c r="D533" s="24" t="n">
        <f aca="false">IF($B$11="","",$B$11*EXP($B$12*C533))</f>
        <v>638.452739918285</v>
      </c>
      <c r="E533" s="20" t="n">
        <f aca="true">IF($B$10="","",$B$10*(1-$B$14+2*$B$14*RAND()))</f>
        <v>3.76170261953464</v>
      </c>
      <c r="F533" s="21" t="n">
        <f aca="false">INDEX($E$17:$E$28,B533)</f>
        <v>4.761</v>
      </c>
      <c r="G533" s="25" t="n">
        <f aca="false">IF(OR(D533="",E533="",F533=""),"",D533*($B$7-$B$8-F533-E533))</f>
        <v>2692.54506760832</v>
      </c>
      <c r="H533" s="25" t="n">
        <f aca="false">IF(D533="","",D533*$F$30)</f>
        <v>3191.75293739949</v>
      </c>
    </row>
    <row r="534" customFormat="false" ht="15" hidden="false" customHeight="false" outlineLevel="0" collapsed="false">
      <c r="A534" s="2" t="n">
        <v>500</v>
      </c>
      <c r="B534" s="2" t="n">
        <v>8</v>
      </c>
      <c r="C534" s="22" t="n">
        <f aca="true">NORMSINV(MAX(RAND(),0.000000000001))</f>
        <v>-0.387780447335216</v>
      </c>
      <c r="D534" s="24" t="n">
        <f aca="false">IF($B$11="","",$B$11*EXP($B$12*C534))</f>
        <v>787.682643802925</v>
      </c>
      <c r="E534" s="20" t="n">
        <f aca="true">IF($B$10="","",$B$10*(1-$B$14+2*$B$14*RAND()))</f>
        <v>3.4538320724454</v>
      </c>
      <c r="F534" s="21" t="n">
        <f aca="false">INDEX($E$17:$E$28,B534)</f>
        <v>4.761</v>
      </c>
      <c r="G534" s="25" t="n">
        <f aca="false">IF(OR(D534="",E534="",F534=""),"",D534*($B$7-$B$8-F534-E534))</f>
        <v>3564.39623682842</v>
      </c>
      <c r="H534" s="25" t="n">
        <f aca="false">IF(D534="","",D534*$F$30)</f>
        <v>3937.78307289958</v>
      </c>
    </row>
    <row r="535" customFormat="false" ht="15" hidden="false" customHeight="false" outlineLevel="0" collapsed="false">
      <c r="A535" s="2" t="n">
        <v>501</v>
      </c>
      <c r="B535" s="2" t="n">
        <v>9</v>
      </c>
      <c r="C535" s="22" t="n">
        <f aca="true">NORMSINV(MAX(RAND(),0.000000000001))</f>
        <v>0.113143983935315</v>
      </c>
      <c r="D535" s="24" t="n">
        <f aca="false">IF($B$11="","",$B$11*EXP($B$12*C535))</f>
        <v>972.789609392837</v>
      </c>
      <c r="E535" s="20" t="n">
        <f aca="true">IF($B$10="","",$B$10*(1-$B$14+2*$B$14*RAND()))</f>
        <v>3.83773411297903</v>
      </c>
      <c r="F535" s="21" t="n">
        <f aca="false">INDEX($E$17:$E$28,B535)</f>
        <v>4.761</v>
      </c>
      <c r="G535" s="25" t="n">
        <f aca="false">IF(OR(D535="",E535="",F535=""),"",D535*($B$7-$B$8-F535-E535))</f>
        <v>4028.58042462701</v>
      </c>
      <c r="H535" s="25" t="n">
        <f aca="false">IF(D535="","",D535*$F$30)</f>
        <v>4863.16981527667</v>
      </c>
    </row>
    <row r="536" customFormat="false" ht="15" hidden="false" customHeight="false" outlineLevel="0" collapsed="false">
      <c r="A536" s="2" t="n">
        <v>502</v>
      </c>
      <c r="B536" s="2" t="n">
        <v>10</v>
      </c>
      <c r="C536" s="22" t="n">
        <f aca="true">NORMSINV(MAX(RAND(),0.000000000001))</f>
        <v>-0.617755641821626</v>
      </c>
      <c r="D536" s="24" t="n">
        <f aca="false">IF($B$11="","",$B$11*EXP($B$12*C536))</f>
        <v>714.934928306318</v>
      </c>
      <c r="E536" s="20" t="n">
        <f aca="true">IF($B$10="","",$B$10*(1-$B$14+2*$B$14*RAND()))</f>
        <v>3.88688292973063</v>
      </c>
      <c r="F536" s="21" t="n">
        <f aca="false">INDEX($E$17:$E$28,B536)</f>
        <v>4.761</v>
      </c>
      <c r="G536" s="25" t="n">
        <f aca="false">IF(OR(D536="",E536="",F536=""),"",D536*($B$7-$B$8-F536-E536))</f>
        <v>2925.59742425409</v>
      </c>
      <c r="H536" s="25" t="n">
        <f aca="false">IF(D536="","",D536*$F$30)</f>
        <v>3574.10269358895</v>
      </c>
    </row>
    <row r="537" customFormat="false" ht="15" hidden="false" customHeight="false" outlineLevel="0" collapsed="false">
      <c r="A537" s="2" t="n">
        <v>503</v>
      </c>
      <c r="B537" s="2" t="n">
        <v>11</v>
      </c>
      <c r="C537" s="22" t="n">
        <f aca="true">NORMSINV(MAX(RAND(),0.000000000001))</f>
        <v>0.315295416336762</v>
      </c>
      <c r="D537" s="24" t="n">
        <f aca="false">IF($B$11="","",$B$11*EXP($B$12*C537))</f>
        <v>1059.2830433594</v>
      </c>
      <c r="E537" s="20" t="n">
        <f aca="true">IF($B$10="","",$B$10*(1-$B$14+2*$B$14*RAND()))</f>
        <v>3.92694465565704</v>
      </c>
      <c r="F537" s="21" t="n">
        <f aca="false">INDEX($E$17:$E$28,B537)</f>
        <v>4.761</v>
      </c>
      <c r="G537" s="25" t="n">
        <f aca="false">IF(OR(D537="",E537="",F537=""),"",D537*($B$7-$B$8-F537-E537))</f>
        <v>4292.27351701635</v>
      </c>
      <c r="H537" s="25" t="n">
        <f aca="false">IF(D537="","",D537*$F$30)</f>
        <v>5295.56779036233</v>
      </c>
    </row>
    <row r="538" customFormat="false" ht="15" hidden="false" customHeight="false" outlineLevel="0" collapsed="false">
      <c r="A538" s="2" t="n">
        <v>504</v>
      </c>
      <c r="B538" s="2" t="n">
        <v>12</v>
      </c>
      <c r="C538" s="22" t="n">
        <f aca="true">NORMSINV(MAX(RAND(),0.000000000001))</f>
        <v>0.753747418186828</v>
      </c>
      <c r="D538" s="24" t="n">
        <f aca="false">IF($B$11="","",$B$11*EXP($B$12*C538))</f>
        <v>1274.2287591078</v>
      </c>
      <c r="E538" s="20" t="n">
        <f aca="true">IF($B$10="","",$B$10*(1-$B$14+2*$B$14*RAND()))</f>
        <v>3.74662072399545</v>
      </c>
      <c r="F538" s="21" t="n">
        <f aca="false">INDEX($E$17:$E$28,B538)</f>
        <v>4.761</v>
      </c>
      <c r="G538" s="25" t="n">
        <f aca="false">IF(OR(D538="",E538="",F538=""),"",D538*($B$7-$B$8-F538-E538))</f>
        <v>5393.01939293685</v>
      </c>
      <c r="H538" s="25" t="n">
        <f aca="false">IF(D538="","",D538*$F$30)</f>
        <v>6370.12441253171</v>
      </c>
    </row>
    <row r="539" customFormat="false" ht="15" hidden="false" customHeight="false" outlineLevel="0" collapsed="false">
      <c r="A539" s="2" t="n">
        <v>505</v>
      </c>
      <c r="B539" s="2" t="n">
        <v>1</v>
      </c>
      <c r="C539" s="22" t="n">
        <f aca="true">NORMSINV(MAX(RAND(),0.000000000001))</f>
        <v>0.250015150081499</v>
      </c>
      <c r="D539" s="24" t="n">
        <f aca="false">IF($B$11="","",$B$11*EXP($B$12*C539))</f>
        <v>1030.54255505026</v>
      </c>
      <c r="E539" s="20" t="n">
        <f aca="true">IF($B$10="","",$B$10*(1-$B$14+2*$B$14*RAND()))</f>
        <v>3.72901921012646</v>
      </c>
      <c r="F539" s="21" t="n">
        <f aca="false">INDEX($E$17:$E$28,B539)</f>
        <v>4.92562580645161</v>
      </c>
      <c r="G539" s="25" t="n">
        <f aca="false">IF(OR(D539="",E539="",F539=""),"",D539*($B$7-$B$8-F539-E539))</f>
        <v>4210.13216290293</v>
      </c>
      <c r="H539" s="25" t="n">
        <f aca="false">IF(D539="","",D539*$F$30)</f>
        <v>5151.88834120724</v>
      </c>
    </row>
    <row r="540" customFormat="false" ht="15" hidden="false" customHeight="false" outlineLevel="0" collapsed="false">
      <c r="A540" s="2" t="n">
        <v>506</v>
      </c>
      <c r="B540" s="2" t="n">
        <v>2</v>
      </c>
      <c r="C540" s="22" t="n">
        <f aca="true">NORMSINV(MAX(RAND(),0.000000000001))</f>
        <v>0.679897214853454</v>
      </c>
      <c r="D540" s="24" t="n">
        <f aca="false">IF($B$11="","",$B$11*EXP($B$12*C540))</f>
        <v>1235.18793306986</v>
      </c>
      <c r="E540" s="20" t="n">
        <f aca="true">IF($B$10="","",$B$10*(1-$B$14+2*$B$14*RAND()))</f>
        <v>3.92107996851336</v>
      </c>
      <c r="F540" s="21" t="n">
        <f aca="false">INDEX($E$17:$E$28,B540)</f>
        <v>5.0612</v>
      </c>
      <c r="G540" s="25" t="n">
        <f aca="false">IF(OR(D540="",E540="",F540=""),"",D540*($B$7-$B$8-F540-E540))</f>
        <v>4641.49043874718</v>
      </c>
      <c r="H540" s="25" t="n">
        <f aca="false">IF(D540="","",D540*$F$30)</f>
        <v>6174.95151500283</v>
      </c>
    </row>
    <row r="541" customFormat="false" ht="15" hidden="false" customHeight="false" outlineLevel="0" collapsed="false">
      <c r="A541" s="2" t="n">
        <v>507</v>
      </c>
      <c r="B541" s="2" t="n">
        <v>3</v>
      </c>
      <c r="C541" s="22" t="n">
        <f aca="true">NORMSINV(MAX(RAND(),0.000000000001))</f>
        <v>-0.00842747689132264</v>
      </c>
      <c r="D541" s="24" t="n">
        <f aca="false">IF($B$11="","",$B$11*EXP($B$12*C541))</f>
        <v>924.212239493829</v>
      </c>
      <c r="E541" s="20" t="n">
        <f aca="true">IF($B$10="","",$B$10*(1-$B$14+2*$B$14*RAND()))</f>
        <v>3.93297606978666</v>
      </c>
      <c r="F541" s="21" t="n">
        <f aca="false">INDEX($E$17:$E$28,B541)</f>
        <v>5.0612</v>
      </c>
      <c r="G541" s="25" t="n">
        <f aca="false">IF(OR(D541="",E541="",F541=""),"",D541*($B$7-$B$8-F541-E541))</f>
        <v>3461.93632329205</v>
      </c>
      <c r="H541" s="25" t="n">
        <f aca="false">IF(D541="","",D541*$F$30)</f>
        <v>4620.32182767755</v>
      </c>
    </row>
    <row r="542" customFormat="false" ht="15" hidden="false" customHeight="false" outlineLevel="0" collapsed="false">
      <c r="A542" s="2" t="n">
        <v>508</v>
      </c>
      <c r="B542" s="2" t="n">
        <v>4</v>
      </c>
      <c r="C542" s="22" t="n">
        <f aca="true">NORMSINV(MAX(RAND(),0.000000000001))</f>
        <v>0.968986554471581</v>
      </c>
      <c r="D542" s="24" t="n">
        <f aca="false">IF($B$11="","",$B$11*EXP($B$12*C542))</f>
        <v>1395.19692353666</v>
      </c>
      <c r="E542" s="20" t="n">
        <f aca="true">IF($B$10="","",$B$10*(1-$B$14+2*$B$14*RAND()))</f>
        <v>3.53658525011579</v>
      </c>
      <c r="F542" s="21" t="n">
        <f aca="false">INDEX($E$17:$E$28,B542)</f>
        <v>4.89657419354839</v>
      </c>
      <c r="G542" s="25" t="n">
        <f aca="false">IF(OR(D542="",E542="",F542=""),"",D542*($B$7-$B$8-F542-E542))</f>
        <v>6008.89069436264</v>
      </c>
      <c r="H542" s="25" t="n">
        <f aca="false">IF(D542="","",D542*$F$30)</f>
        <v>6974.86846014445</v>
      </c>
    </row>
    <row r="543" customFormat="false" ht="15" hidden="false" customHeight="false" outlineLevel="0" collapsed="false">
      <c r="A543" s="2" t="n">
        <v>509</v>
      </c>
      <c r="B543" s="2" t="n">
        <v>5</v>
      </c>
      <c r="C543" s="22" t="n">
        <f aca="true">NORMSINV(MAX(RAND(),0.000000000001))</f>
        <v>1.50864154556703</v>
      </c>
      <c r="D543" s="24" t="n">
        <f aca="false">IF($B$11="","",$B$11*EXP($B$12*C543))</f>
        <v>1751.42172148474</v>
      </c>
      <c r="E543" s="20" t="n">
        <f aca="true">IF($B$10="","",$B$10*(1-$B$14+2*$B$14*RAND()))</f>
        <v>3.87252774134758</v>
      </c>
      <c r="F543" s="21" t="n">
        <f aca="false">INDEX($E$17:$E$28,B543)</f>
        <v>4.761</v>
      </c>
      <c r="G543" s="25" t="n">
        <f aca="false">IF(OR(D543="",E543="",F543=""),"",D543*($B$7-$B$8-F543-E543))</f>
        <v>7192.16471247834</v>
      </c>
      <c r="H543" s="25" t="n">
        <f aca="false">IF(D543="","",D543*$F$30)</f>
        <v>8755.70747004649</v>
      </c>
    </row>
    <row r="544" customFormat="false" ht="15" hidden="false" customHeight="false" outlineLevel="0" collapsed="false">
      <c r="A544" s="2" t="n">
        <v>510</v>
      </c>
      <c r="B544" s="2" t="n">
        <v>6</v>
      </c>
      <c r="C544" s="22" t="n">
        <f aca="true">NORMSINV(MAX(RAND(),0.000000000001))</f>
        <v>-0.560695144546423</v>
      </c>
      <c r="D544" s="24" t="n">
        <f aca="false">IF($B$11="","",$B$11*EXP($B$12*C544))</f>
        <v>732.332676287086</v>
      </c>
      <c r="E544" s="20" t="n">
        <f aca="true">IF($B$10="","",$B$10*(1-$B$14+2*$B$14*RAND()))</f>
        <v>3.58609051783756</v>
      </c>
      <c r="F544" s="21" t="n">
        <f aca="false">INDEX($E$17:$E$28,B544)</f>
        <v>4.761</v>
      </c>
      <c r="G544" s="25" t="n">
        <f aca="false">IF(OR(D544="",E544="",F544=""),"",D544*($B$7-$B$8-F544-E544))</f>
        <v>3217.07115775894</v>
      </c>
      <c r="H544" s="25" t="n">
        <f aca="false">IF(D544="","",D544*$F$30)</f>
        <v>3661.0775152944</v>
      </c>
    </row>
    <row r="545" customFormat="false" ht="15" hidden="false" customHeight="false" outlineLevel="0" collapsed="false">
      <c r="A545" s="2" t="n">
        <v>511</v>
      </c>
      <c r="B545" s="2" t="n">
        <v>7</v>
      </c>
      <c r="C545" s="22" t="n">
        <f aca="true">NORMSINV(MAX(RAND(),0.000000000001))</f>
        <v>-0.02901753531754</v>
      </c>
      <c r="D545" s="24" t="n">
        <f aca="false">IF($B$11="","",$B$11*EXP($B$12*C545))</f>
        <v>916.228501860522</v>
      </c>
      <c r="E545" s="20" t="n">
        <f aca="true">IF($B$10="","",$B$10*(1-$B$14+2*$B$14*RAND()))</f>
        <v>3.86145433938239</v>
      </c>
      <c r="F545" s="21" t="n">
        <f aca="false">INDEX($E$17:$E$28,B545)</f>
        <v>4.761</v>
      </c>
      <c r="G545" s="25" t="n">
        <f aca="false">IF(OR(D545="",E545="",F545=""),"",D545*($B$7-$B$8-F545-E545))</f>
        <v>3772.61269196996</v>
      </c>
      <c r="H545" s="25" t="n">
        <f aca="false">IF(D545="","",D545*$F$30)</f>
        <v>4580.40952650112</v>
      </c>
    </row>
    <row r="546" customFormat="false" ht="15" hidden="false" customHeight="false" outlineLevel="0" collapsed="false">
      <c r="A546" s="2" t="n">
        <v>512</v>
      </c>
      <c r="B546" s="2" t="n">
        <v>8</v>
      </c>
      <c r="C546" s="22" t="n">
        <f aca="true">NORMSINV(MAX(RAND(),0.000000000001))</f>
        <v>-1.24533800313131</v>
      </c>
      <c r="D546" s="24" t="n">
        <f aca="false">IF($B$11="","",$B$11*EXP($B$12*C546))</f>
        <v>548.8085291557</v>
      </c>
      <c r="E546" s="20" t="n">
        <f aca="true">IF($B$10="","",$B$10*(1-$B$14+2*$B$14*RAND()))</f>
        <v>4.06883451476371</v>
      </c>
      <c r="F546" s="21" t="n">
        <f aca="false">INDEX($E$17:$E$28,B546)</f>
        <v>4.761</v>
      </c>
      <c r="G546" s="25" t="n">
        <f aca="false">IF(OR(D546="",E546="",F546=""),"",D546*($B$7-$B$8-F546-E546))</f>
        <v>2145.93216870791</v>
      </c>
      <c r="H546" s="25" t="n">
        <f aca="false">IF(D546="","",D546*$F$30)</f>
        <v>2743.60359895517</v>
      </c>
    </row>
    <row r="547" customFormat="false" ht="15" hidden="false" customHeight="false" outlineLevel="0" collapsed="false">
      <c r="A547" s="2" t="n">
        <v>513</v>
      </c>
      <c r="B547" s="2" t="n">
        <v>9</v>
      </c>
      <c r="C547" s="22" t="n">
        <f aca="true">NORMSINV(MAX(RAND(),0.000000000001))</f>
        <v>0.827677151342822</v>
      </c>
      <c r="D547" s="24" t="n">
        <f aca="false">IF($B$11="","",$B$11*EXP($B$12*C547))</f>
        <v>1314.54760744121</v>
      </c>
      <c r="E547" s="20" t="n">
        <f aca="true">IF($B$10="","",$B$10*(1-$B$14+2*$B$14*RAND()))</f>
        <v>3.83769945830496</v>
      </c>
      <c r="F547" s="21" t="n">
        <f aca="false">INDEX($E$17:$E$28,B547)</f>
        <v>4.761</v>
      </c>
      <c r="G547" s="25" t="n">
        <f aca="false">IF(OR(D547="",E547="",F547=""),"",D547*($B$7-$B$8-F547-E547))</f>
        <v>5443.93671878021</v>
      </c>
      <c r="H547" s="25" t="n">
        <f aca="false">IF(D547="","",D547*$F$30)</f>
        <v>6571.68639912011</v>
      </c>
    </row>
    <row r="548" customFormat="false" ht="15" hidden="false" customHeight="false" outlineLevel="0" collapsed="false">
      <c r="A548" s="2" t="n">
        <v>514</v>
      </c>
      <c r="B548" s="2" t="n">
        <v>10</v>
      </c>
      <c r="C548" s="22" t="n">
        <f aca="true">NORMSINV(MAX(RAND(),0.000000000001))</f>
        <v>-0.460926427676488</v>
      </c>
      <c r="D548" s="24" t="n">
        <f aca="false">IF($B$11="","",$B$11*EXP($B$12*C548))</f>
        <v>763.775607357351</v>
      </c>
      <c r="E548" s="20" t="n">
        <f aca="true">IF($B$10="","",$B$10*(1-$B$14+2*$B$14*RAND()))</f>
        <v>3.63758742661693</v>
      </c>
      <c r="F548" s="21" t="n">
        <f aca="false">INDEX($E$17:$E$28,B548)</f>
        <v>4.761</v>
      </c>
      <c r="G548" s="25" t="n">
        <f aca="false">IF(OR(D548="",E548="",F548=""),"",D548*($B$7-$B$8-F548-E548))</f>
        <v>3315.8650250245</v>
      </c>
      <c r="H548" s="25" t="n">
        <f aca="false">IF(D548="","",D548*$F$30)</f>
        <v>3818.26701630087</v>
      </c>
    </row>
    <row r="549" customFormat="false" ht="15" hidden="false" customHeight="false" outlineLevel="0" collapsed="false">
      <c r="A549" s="2" t="n">
        <v>515</v>
      </c>
      <c r="B549" s="2" t="n">
        <v>11</v>
      </c>
      <c r="C549" s="22" t="n">
        <f aca="true">NORMSINV(MAX(RAND(),0.000000000001))</f>
        <v>0.422603704175685</v>
      </c>
      <c r="D549" s="24" t="n">
        <f aca="false">IF($B$11="","",$B$11*EXP($B$12*C549))</f>
        <v>1108.27901621915</v>
      </c>
      <c r="E549" s="20" t="n">
        <f aca="true">IF($B$10="","",$B$10*(1-$B$14+2*$B$14*RAND()))</f>
        <v>3.60881642479338</v>
      </c>
      <c r="F549" s="21" t="n">
        <f aca="false">INDEX($E$17:$E$28,B549)</f>
        <v>4.761</v>
      </c>
      <c r="G549" s="25" t="n">
        <f aca="false">IF(OR(D549="",E549="",F549=""),"",D549*($B$7-$B$8-F549-E549))</f>
        <v>4843.38275342709</v>
      </c>
      <c r="H549" s="25" t="n">
        <f aca="false">IF(D549="","",D549*$F$30)</f>
        <v>5540.50845788278</v>
      </c>
    </row>
    <row r="550" customFormat="false" ht="15" hidden="false" customHeight="false" outlineLevel="0" collapsed="false">
      <c r="A550" s="2" t="n">
        <v>516</v>
      </c>
      <c r="B550" s="2" t="n">
        <v>12</v>
      </c>
      <c r="C550" s="22" t="n">
        <f aca="true">NORMSINV(MAX(RAND(),0.000000000001))</f>
        <v>-2.00472973640778</v>
      </c>
      <c r="D550" s="24" t="n">
        <f aca="false">IF($B$11="","",$B$11*EXP($B$12*C550))</f>
        <v>398.523994966414</v>
      </c>
      <c r="E550" s="20" t="n">
        <f aca="true">IF($B$10="","",$B$10*(1-$B$14+2*$B$14*RAND()))</f>
        <v>4.10434504921948</v>
      </c>
      <c r="F550" s="21" t="n">
        <f aca="false">INDEX($E$17:$E$28,B550)</f>
        <v>4.761</v>
      </c>
      <c r="G550" s="25" t="n">
        <f aca="false">IF(OR(D550="",E550="",F550=""),"",D550*($B$7-$B$8-F550-E550))</f>
        <v>1544.14297010145</v>
      </c>
      <c r="H550" s="25" t="n">
        <f aca="false">IF(D550="","",D550*$F$30)</f>
        <v>1992.3011556361</v>
      </c>
    </row>
    <row r="551" customFormat="false" ht="15" hidden="false" customHeight="false" outlineLevel="0" collapsed="false">
      <c r="A551" s="2" t="n">
        <v>517</v>
      </c>
      <c r="B551" s="2" t="n">
        <v>1</v>
      </c>
      <c r="C551" s="22" t="n">
        <f aca="true">NORMSINV(MAX(RAND(),0.000000000001))</f>
        <v>-2.12392300804314</v>
      </c>
      <c r="D551" s="24" t="n">
        <f aca="false">IF($B$11="","",$B$11*EXP($B$12*C551))</f>
        <v>379.00284419489</v>
      </c>
      <c r="E551" s="20" t="n">
        <f aca="true">IF($B$10="","",$B$10*(1-$B$14+2*$B$14*RAND()))</f>
        <v>3.84911656030314</v>
      </c>
      <c r="F551" s="21" t="n">
        <f aca="false">INDEX($E$17:$E$28,B551)</f>
        <v>4.92562580645161</v>
      </c>
      <c r="G551" s="25" t="n">
        <f aca="false">IF(OR(D551="",E551="",F551=""),"",D551*($B$7-$B$8-F551-E551))</f>
        <v>1502.84392096545</v>
      </c>
      <c r="H551" s="25" t="n">
        <f aca="false">IF(D551="","",D551*$F$30)</f>
        <v>1894.71101869909</v>
      </c>
    </row>
    <row r="552" customFormat="false" ht="15" hidden="false" customHeight="false" outlineLevel="0" collapsed="false">
      <c r="A552" s="2" t="n">
        <v>518</v>
      </c>
      <c r="B552" s="2" t="n">
        <v>2</v>
      </c>
      <c r="C552" s="22" t="n">
        <f aca="true">NORMSINV(MAX(RAND(),0.000000000001))</f>
        <v>-2.32429022736853</v>
      </c>
      <c r="D552" s="24" t="n">
        <f aca="false">IF($B$11="","",$B$11*EXP($B$12*C552))</f>
        <v>348.31796750131</v>
      </c>
      <c r="E552" s="20" t="n">
        <f aca="true">IF($B$10="","",$B$10*(1-$B$14+2*$B$14*RAND()))</f>
        <v>4.05506684122921</v>
      </c>
      <c r="F552" s="21" t="n">
        <f aca="false">INDEX($E$17:$E$28,B552)</f>
        <v>5.0612</v>
      </c>
      <c r="G552" s="25" t="n">
        <f aca="false">IF(OR(D552="",E552="",F552=""),"",D552*($B$7-$B$8-F552-E552))</f>
        <v>1262.21136863014</v>
      </c>
      <c r="H552" s="25" t="n">
        <f aca="false">IF(D552="","",D552*$F$30)</f>
        <v>1741.31118313255</v>
      </c>
    </row>
    <row r="553" customFormat="false" ht="15" hidden="false" customHeight="false" outlineLevel="0" collapsed="false">
      <c r="A553" s="2" t="n">
        <v>519</v>
      </c>
      <c r="B553" s="2" t="n">
        <v>3</v>
      </c>
      <c r="C553" s="22" t="n">
        <f aca="true">NORMSINV(MAX(RAND(),0.000000000001))</f>
        <v>1.79410252107974</v>
      </c>
      <c r="D553" s="24" t="n">
        <f aca="false">IF($B$11="","",$B$11*EXP($B$12*C553))</f>
        <v>1975.28252543967</v>
      </c>
      <c r="E553" s="20" t="n">
        <f aca="true">IF($B$10="","",$B$10*(1-$B$14+2*$B$14*RAND()))</f>
        <v>3.67629534228038</v>
      </c>
      <c r="F553" s="21" t="n">
        <f aca="false">INDEX($E$17:$E$28,B553)</f>
        <v>5.0612</v>
      </c>
      <c r="G553" s="25" t="n">
        <f aca="false">IF(OR(D553="",E553="",F553=""),"",D553*($B$7-$B$8-F553-E553))</f>
        <v>7906.07750838445</v>
      </c>
      <c r="H553" s="25" t="n">
        <f aca="false">IF(D553="","",D553*$F$30)</f>
        <v>9874.832401178</v>
      </c>
    </row>
    <row r="554" customFormat="false" ht="15" hidden="false" customHeight="false" outlineLevel="0" collapsed="false">
      <c r="A554" s="2" t="n">
        <v>520</v>
      </c>
      <c r="B554" s="2" t="n">
        <v>4</v>
      </c>
      <c r="C554" s="22" t="n">
        <f aca="true">NORMSINV(MAX(RAND(),0.000000000001))</f>
        <v>-1.8326538627931</v>
      </c>
      <c r="D554" s="24" t="n">
        <f aca="false">IF($B$11="","",$B$11*EXP($B$12*C554))</f>
        <v>428.493103657363</v>
      </c>
      <c r="E554" s="20" t="n">
        <f aca="true">IF($B$10="","",$B$10*(1-$B$14+2*$B$14*RAND()))</f>
        <v>3.38374959769401</v>
      </c>
      <c r="F554" s="21" t="n">
        <f aca="false">INDEX($E$17:$E$28,B554)</f>
        <v>4.89657419354839</v>
      </c>
      <c r="G554" s="25" t="n">
        <f aca="false">IF(OR(D554="",E554="",F554=""),"",D554*($B$7-$B$8-F554-E554))</f>
        <v>1910.94049999745</v>
      </c>
      <c r="H554" s="25" t="n">
        <f aca="false">IF(D554="","",D554*$F$30)</f>
        <v>2142.12272380389</v>
      </c>
    </row>
    <row r="555" customFormat="false" ht="15" hidden="false" customHeight="false" outlineLevel="0" collapsed="false">
      <c r="A555" s="2" t="n">
        <v>521</v>
      </c>
      <c r="B555" s="2" t="n">
        <v>5</v>
      </c>
      <c r="C555" s="22" t="n">
        <f aca="true">NORMSINV(MAX(RAND(),0.000000000001))</f>
        <v>0.402511807846719</v>
      </c>
      <c r="D555" s="24" t="n">
        <f aca="false">IF($B$11="","",$B$11*EXP($B$12*C555))</f>
        <v>1098.9358835242</v>
      </c>
      <c r="E555" s="20" t="n">
        <f aca="true">IF($B$10="","",$B$10*(1-$B$14+2*$B$14*RAND()))</f>
        <v>3.55662350845538</v>
      </c>
      <c r="F555" s="21" t="n">
        <f aca="false">INDEX($E$17:$E$28,B555)</f>
        <v>4.761</v>
      </c>
      <c r="G555" s="25" t="n">
        <f aca="false">IF(OR(D555="",E555="",F555=""),"",D555*($B$7-$B$8-F555-E555))</f>
        <v>4859.90821701226</v>
      </c>
      <c r="H555" s="25" t="n">
        <f aca="false">IF(D555="","",D555*$F$30)</f>
        <v>5493.8002689142</v>
      </c>
    </row>
    <row r="556" customFormat="false" ht="15" hidden="false" customHeight="false" outlineLevel="0" collapsed="false">
      <c r="A556" s="2" t="n">
        <v>522</v>
      </c>
      <c r="B556" s="2" t="n">
        <v>6</v>
      </c>
      <c r="C556" s="22" t="n">
        <f aca="true">NORMSINV(MAX(RAND(),0.000000000001))</f>
        <v>0.918239001062086</v>
      </c>
      <c r="D556" s="24" t="n">
        <f aca="false">IF($B$11="","",$B$11*EXP($B$12*C556))</f>
        <v>1365.67972556005</v>
      </c>
      <c r="E556" s="20" t="n">
        <f aca="true">IF($B$10="","",$B$10*(1-$B$14+2*$B$14*RAND()))</f>
        <v>3.76055271755646</v>
      </c>
      <c r="F556" s="21" t="n">
        <f aca="false">INDEX($E$17:$E$28,B556)</f>
        <v>4.761</v>
      </c>
      <c r="G556" s="25" t="n">
        <f aca="false">IF(OR(D556="",E556="",F556=""),"",D556*($B$7-$B$8-F556-E556))</f>
        <v>5761.04792697703</v>
      </c>
      <c r="H556" s="25" t="n">
        <f aca="false">IF(D556="","",D556*$F$30)</f>
        <v>6827.3060840198</v>
      </c>
    </row>
    <row r="557" customFormat="false" ht="15" hidden="false" customHeight="false" outlineLevel="0" collapsed="false">
      <c r="A557" s="2" t="n">
        <v>523</v>
      </c>
      <c r="B557" s="2" t="n">
        <v>7</v>
      </c>
      <c r="C557" s="22" t="n">
        <f aca="true">NORMSINV(MAX(RAND(),0.000000000001))</f>
        <v>-0.629353237321332</v>
      </c>
      <c r="D557" s="24" t="n">
        <f aca="false">IF($B$11="","",$B$11*EXP($B$12*C557))</f>
        <v>711.449683400631</v>
      </c>
      <c r="E557" s="20" t="n">
        <f aca="true">IF($B$10="","",$B$10*(1-$B$14+2*$B$14*RAND()))</f>
        <v>4.0800754544622</v>
      </c>
      <c r="F557" s="21" t="n">
        <f aca="false">INDEX($E$17:$E$28,B557)</f>
        <v>4.761</v>
      </c>
      <c r="G557" s="25" t="n">
        <f aca="false">IF(OR(D557="",E557="",F557=""),"",D557*($B$7-$B$8-F557-E557))</f>
        <v>2773.88863352582</v>
      </c>
      <c r="H557" s="25" t="n">
        <f aca="false">IF(D557="","",D557*$F$30)</f>
        <v>3556.67925725643</v>
      </c>
    </row>
    <row r="558" customFormat="false" ht="15" hidden="false" customHeight="false" outlineLevel="0" collapsed="false">
      <c r="A558" s="2" t="n">
        <v>524</v>
      </c>
      <c r="B558" s="2" t="n">
        <v>8</v>
      </c>
      <c r="C558" s="22" t="n">
        <f aca="true">NORMSINV(MAX(RAND(),0.000000000001))</f>
        <v>0.878133941380261</v>
      </c>
      <c r="D558" s="24" t="n">
        <f aca="false">IF($B$11="","",$B$11*EXP($B$12*C558))</f>
        <v>1342.79513200763</v>
      </c>
      <c r="E558" s="20" t="n">
        <f aca="true">IF($B$10="","",$B$10*(1-$B$14+2*$B$14*RAND()))</f>
        <v>3.93901457624851</v>
      </c>
      <c r="F558" s="21" t="n">
        <f aca="false">INDEX($E$17:$E$28,B558)</f>
        <v>4.761</v>
      </c>
      <c r="G558" s="25" t="n">
        <f aca="false">IF(OR(D558="",E558="",F558=""),"",D558*($B$7-$B$8-F558-E558))</f>
        <v>5424.87276039526</v>
      </c>
      <c r="H558" s="25" t="n">
        <f aca="false">IF(D558="","",D558*$F$30)</f>
        <v>6712.90142393252</v>
      </c>
    </row>
    <row r="559" customFormat="false" ht="15" hidden="false" customHeight="false" outlineLevel="0" collapsed="false">
      <c r="A559" s="2" t="n">
        <v>525</v>
      </c>
      <c r="B559" s="2" t="n">
        <v>9</v>
      </c>
      <c r="C559" s="22" t="n">
        <f aca="true">NORMSINV(MAX(RAND(),0.000000000001))</f>
        <v>-0.828919162100713</v>
      </c>
      <c r="D559" s="24" t="n">
        <f aca="false">IF($B$11="","",$B$11*EXP($B$12*C559))</f>
        <v>654.070005064992</v>
      </c>
      <c r="E559" s="20" t="n">
        <f aca="true">IF($B$10="","",$B$10*(1-$B$14+2*$B$14*RAND()))</f>
        <v>3.7690789494601</v>
      </c>
      <c r="F559" s="21" t="n">
        <f aca="false">INDEX($E$17:$E$28,B559)</f>
        <v>4.761</v>
      </c>
      <c r="G559" s="25" t="n">
        <f aca="false">IF(OR(D559="",E559="",F559=""),"",D559*($B$7-$B$8-F559-E559))</f>
        <v>2753.58308284985</v>
      </c>
      <c r="H559" s="25" t="n">
        <f aca="false">IF(D559="","",D559*$F$30)</f>
        <v>3269.82676932091</v>
      </c>
    </row>
    <row r="560" customFormat="false" ht="15" hidden="false" customHeight="false" outlineLevel="0" collapsed="false">
      <c r="A560" s="2" t="n">
        <v>526</v>
      </c>
      <c r="B560" s="2" t="n">
        <v>10</v>
      </c>
      <c r="C560" s="22" t="n">
        <f aca="true">NORMSINV(MAX(RAND(),0.000000000001))</f>
        <v>-1.32854898977687</v>
      </c>
      <c r="D560" s="24" t="n">
        <f aca="false">IF($B$11="","",$B$11*EXP($B$12*C560))</f>
        <v>529.899481792593</v>
      </c>
      <c r="E560" s="20" t="n">
        <f aca="true">IF($B$10="","",$B$10*(1-$B$14+2*$B$14*RAND()))</f>
        <v>3.80875146326919</v>
      </c>
      <c r="F560" s="21" t="n">
        <f aca="false">INDEX($E$17:$E$28,B560)</f>
        <v>4.761</v>
      </c>
      <c r="G560" s="25" t="n">
        <f aca="false">IF(OR(D560="",E560="",F560=""),"",D560*($B$7-$B$8-F560-E560))</f>
        <v>2209.81253855998</v>
      </c>
      <c r="H560" s="25" t="n">
        <f aca="false">IF(D560="","",D560*$F$30)</f>
        <v>2649.07348937753</v>
      </c>
    </row>
    <row r="561" customFormat="false" ht="15" hidden="false" customHeight="false" outlineLevel="0" collapsed="false">
      <c r="A561" s="2" t="n">
        <v>527</v>
      </c>
      <c r="B561" s="2" t="n">
        <v>11</v>
      </c>
      <c r="C561" s="22" t="n">
        <f aca="true">NORMSINV(MAX(RAND(),0.000000000001))</f>
        <v>-1.24643699182476</v>
      </c>
      <c r="D561" s="24" t="n">
        <f aca="false">IF($B$11="","",$B$11*EXP($B$12*C561))</f>
        <v>548.554447633022</v>
      </c>
      <c r="E561" s="20" t="n">
        <f aca="true">IF($B$10="","",$B$10*(1-$B$14+2*$B$14*RAND()))</f>
        <v>3.94392924677389</v>
      </c>
      <c r="F561" s="21" t="n">
        <f aca="false">INDEX($E$17:$E$28,B561)</f>
        <v>4.761</v>
      </c>
      <c r="G561" s="25" t="n">
        <f aca="false">IF(OR(D561="",E561="",F561=""),"",D561*($B$7-$B$8-F561-E561))</f>
        <v>2213.45600819611</v>
      </c>
      <c r="H561" s="25" t="n">
        <f aca="false">IF(D561="","",D561*$F$30)</f>
        <v>2742.333394607</v>
      </c>
    </row>
    <row r="562" customFormat="false" ht="15" hidden="false" customHeight="false" outlineLevel="0" collapsed="false">
      <c r="A562" s="2" t="n">
        <v>528</v>
      </c>
      <c r="B562" s="2" t="n">
        <v>12</v>
      </c>
      <c r="C562" s="22" t="n">
        <f aca="true">NORMSINV(MAX(RAND(),0.000000000001))</f>
        <v>-0.832980197737354</v>
      </c>
      <c r="D562" s="24" t="n">
        <f aca="false">IF($B$11="","",$B$11*EXP($B$12*C562))</f>
        <v>652.951728903562</v>
      </c>
      <c r="E562" s="20" t="n">
        <f aca="true">IF($B$10="","",$B$10*(1-$B$14+2*$B$14*RAND()))</f>
        <v>3.58786679325142</v>
      </c>
      <c r="F562" s="21" t="n">
        <f aca="false">INDEX($E$17:$E$28,B562)</f>
        <v>4.761</v>
      </c>
      <c r="G562" s="25" t="n">
        <f aca="false">IF(OR(D562="",E562="",F562=""),"",D562*($B$7-$B$8-F562-E562))</f>
        <v>2867.19801919233</v>
      </c>
      <c r="H562" s="25" t="n">
        <f aca="false">IF(D562="","",D562*$F$30)</f>
        <v>3264.23628313469</v>
      </c>
    </row>
    <row r="563" customFormat="false" ht="15" hidden="false" customHeight="false" outlineLevel="0" collapsed="false">
      <c r="A563" s="2" t="n">
        <v>529</v>
      </c>
      <c r="B563" s="2" t="n">
        <v>1</v>
      </c>
      <c r="C563" s="22" t="n">
        <f aca="true">NORMSINV(MAX(RAND(),0.000000000001))</f>
        <v>-1.07090405665754</v>
      </c>
      <c r="D563" s="24" t="n">
        <f aca="false">IF($B$11="","",$B$11*EXP($B$12*C563))</f>
        <v>590.665675098816</v>
      </c>
      <c r="E563" s="20" t="n">
        <f aca="true">IF($B$10="","",$B$10*(1-$B$14+2*$B$14*RAND()))</f>
        <v>3.92981022144918</v>
      </c>
      <c r="F563" s="21" t="n">
        <f aca="false">INDEX($E$17:$E$28,B563)</f>
        <v>4.92562580645161</v>
      </c>
      <c r="G563" s="25" t="n">
        <f aca="false">IF(OR(D563="",E563="",F563=""),"",D563*($B$7-$B$8-F563-E563))</f>
        <v>2294.47860104452</v>
      </c>
      <c r="H563" s="25" t="n">
        <f aca="false">IF(D563="","",D563*$F$30)</f>
        <v>2952.855842954</v>
      </c>
    </row>
    <row r="564" customFormat="false" ht="15" hidden="false" customHeight="false" outlineLevel="0" collapsed="false">
      <c r="A564" s="2" t="n">
        <v>530</v>
      </c>
      <c r="B564" s="2" t="n">
        <v>2</v>
      </c>
      <c r="C564" s="22" t="n">
        <f aca="true">NORMSINV(MAX(RAND(),0.000000000001))</f>
        <v>-3.28725679758732</v>
      </c>
      <c r="D564" s="24" t="n">
        <f aca="false">IF($B$11="","",$B$11*EXP($B$12*C564))</f>
        <v>232.143177515396</v>
      </c>
      <c r="E564" s="20" t="n">
        <f aca="true">IF($B$10="","",$B$10*(1-$B$14+2*$B$14*RAND()))</f>
        <v>4.06430319520684</v>
      </c>
      <c r="F564" s="21" t="n">
        <f aca="false">INDEX($E$17:$E$28,B564)</f>
        <v>5.0612</v>
      </c>
      <c r="G564" s="25" t="n">
        <f aca="false">IF(OR(D564="",E564="",F564=""),"",D564*($B$7-$B$8-F564-E564))</f>
        <v>839.080773383929</v>
      </c>
      <c r="H564" s="25" t="n">
        <f aca="false">IF(D564="","",D564*$F$30)</f>
        <v>1160.53017303497</v>
      </c>
    </row>
    <row r="565" customFormat="false" ht="15" hidden="false" customHeight="false" outlineLevel="0" collapsed="false">
      <c r="A565" s="2" t="n">
        <v>531</v>
      </c>
      <c r="B565" s="2" t="n">
        <v>3</v>
      </c>
      <c r="C565" s="22" t="n">
        <f aca="true">NORMSINV(MAX(RAND(),0.000000000001))</f>
        <v>0.187327936715076</v>
      </c>
      <c r="D565" s="24" t="n">
        <f aca="false">IF($B$11="","",$B$11*EXP($B$12*C565))</f>
        <v>1003.67789840196</v>
      </c>
      <c r="E565" s="20" t="n">
        <f aca="true">IF($B$10="","",$B$10*(1-$B$14+2*$B$14*RAND()))</f>
        <v>3.74133405619284</v>
      </c>
      <c r="F565" s="21" t="n">
        <f aca="false">INDEX($E$17:$E$28,B565)</f>
        <v>5.0612</v>
      </c>
      <c r="G565" s="25" t="n">
        <f aca="false">IF(OR(D565="",E565="",F565=""),"",D565*($B$7-$B$8-F565-E565))</f>
        <v>3951.94754350967</v>
      </c>
      <c r="H565" s="25" t="n">
        <f aca="false">IF(D565="","",D565*$F$30)</f>
        <v>5017.58654969109</v>
      </c>
    </row>
    <row r="566" customFormat="false" ht="15" hidden="false" customHeight="false" outlineLevel="0" collapsed="false">
      <c r="A566" s="2" t="n">
        <v>532</v>
      </c>
      <c r="B566" s="2" t="n">
        <v>4</v>
      </c>
      <c r="C566" s="22" t="n">
        <f aca="true">NORMSINV(MAX(RAND(),0.000000000001))</f>
        <v>1.72460622083133</v>
      </c>
      <c r="D566" s="24" t="n">
        <f aca="false">IF($B$11="","",$B$11*EXP($B$12*C566))</f>
        <v>1918.27828323349</v>
      </c>
      <c r="E566" s="20" t="n">
        <f aca="true">IF($B$10="","",$B$10*(1-$B$14+2*$B$14*RAND()))</f>
        <v>4.00739956777381</v>
      </c>
      <c r="F566" s="21" t="n">
        <f aca="false">INDEX($E$17:$E$28,B566)</f>
        <v>4.89657419354839</v>
      </c>
      <c r="G566" s="25" t="n">
        <f aca="false">IF(OR(D566="",E566="",F566=""),"",D566*($B$7-$B$8-F566-E566))</f>
        <v>7358.56582756948</v>
      </c>
      <c r="H566" s="25" t="n">
        <f aca="false">IF(D566="","",D566*$F$30)</f>
        <v>9589.85679354086</v>
      </c>
    </row>
    <row r="567" customFormat="false" ht="15" hidden="false" customHeight="false" outlineLevel="0" collapsed="false">
      <c r="A567" s="2" t="n">
        <v>533</v>
      </c>
      <c r="B567" s="2" t="n">
        <v>5</v>
      </c>
      <c r="C567" s="22" t="n">
        <f aca="true">NORMSINV(MAX(RAND(),0.000000000001))</f>
        <v>-1.55566992036147</v>
      </c>
      <c r="D567" s="24" t="n">
        <f aca="false">IF($B$11="","",$B$11*EXP($B$12*C567))</f>
        <v>481.538544184844</v>
      </c>
      <c r="E567" s="20" t="n">
        <f aca="true">IF($B$10="","",$B$10*(1-$B$14+2*$B$14*RAND()))</f>
        <v>3.83569196514149</v>
      </c>
      <c r="F567" s="21" t="n">
        <f aca="false">INDEX($E$17:$E$28,B567)</f>
        <v>4.761</v>
      </c>
      <c r="G567" s="25" t="n">
        <f aca="false">IF(OR(D567="",E567="",F567=""),"",D567*($B$7-$B$8-F567-E567))</f>
        <v>1995.16251921513</v>
      </c>
      <c r="H567" s="25" t="n">
        <f aca="false">IF(D567="","",D567*$F$30)</f>
        <v>2407.30749008887</v>
      </c>
    </row>
    <row r="568" customFormat="false" ht="15" hidden="false" customHeight="false" outlineLevel="0" collapsed="false">
      <c r="A568" s="2" t="n">
        <v>534</v>
      </c>
      <c r="B568" s="2" t="n">
        <v>6</v>
      </c>
      <c r="C568" s="22" t="n">
        <f aca="true">NORMSINV(MAX(RAND(),0.000000000001))</f>
        <v>0.686031220736363</v>
      </c>
      <c r="D568" s="24" t="n">
        <f aca="false">IF($B$11="","",$B$11*EXP($B$12*C568))</f>
        <v>1238.38460568259</v>
      </c>
      <c r="E568" s="20" t="n">
        <f aca="true">IF($B$10="","",$B$10*(1-$B$14+2*$B$14*RAND()))</f>
        <v>3.99562945800007</v>
      </c>
      <c r="F568" s="21" t="n">
        <f aca="false">INDEX($E$17:$E$28,B568)</f>
        <v>4.761</v>
      </c>
      <c r="G568" s="25" t="n">
        <f aca="false">IF(OR(D568="",E568="",F568=""),"",D568*($B$7-$B$8-F568-E568))</f>
        <v>4932.94475794223</v>
      </c>
      <c r="H568" s="25" t="n">
        <f aca="false">IF(D568="","",D568*$F$30)</f>
        <v>6190.9323207284</v>
      </c>
    </row>
    <row r="569" customFormat="false" ht="15" hidden="false" customHeight="false" outlineLevel="0" collapsed="false">
      <c r="A569" s="2" t="n">
        <v>535</v>
      </c>
      <c r="B569" s="2" t="n">
        <v>7</v>
      </c>
      <c r="C569" s="22" t="n">
        <f aca="true">NORMSINV(MAX(RAND(),0.000000000001))</f>
        <v>0.418292398944589</v>
      </c>
      <c r="D569" s="24" t="n">
        <f aca="false">IF($B$11="","",$B$11*EXP($B$12*C569))</f>
        <v>1106.26750239233</v>
      </c>
      <c r="E569" s="20" t="n">
        <f aca="true">IF($B$10="","",$B$10*(1-$B$14+2*$B$14*RAND()))</f>
        <v>3.93732072708904</v>
      </c>
      <c r="F569" s="21" t="n">
        <f aca="false">INDEX($E$17:$E$28,B569)</f>
        <v>4.761</v>
      </c>
      <c r="G569" s="25" t="n">
        <f aca="false">IF(OR(D569="",E569="",F569=""),"",D569*($B$7-$B$8-F569-E569))</f>
        <v>4471.17843471406</v>
      </c>
      <c r="H569" s="25" t="n">
        <f aca="false">IF(D569="","",D569*$F$30)</f>
        <v>5530.45249795973</v>
      </c>
    </row>
    <row r="570" customFormat="false" ht="15" hidden="false" customHeight="false" outlineLevel="0" collapsed="false">
      <c r="A570" s="2" t="n">
        <v>536</v>
      </c>
      <c r="B570" s="2" t="n">
        <v>8</v>
      </c>
      <c r="C570" s="22" t="n">
        <f aca="true">NORMSINV(MAX(RAND(),0.000000000001))</f>
        <v>0.420497302786095</v>
      </c>
      <c r="D570" s="24" t="n">
        <f aca="false">IF($B$11="","",$B$11*EXP($B$12*C570))</f>
        <v>1107.29578177613</v>
      </c>
      <c r="E570" s="20" t="n">
        <f aca="true">IF($B$10="","",$B$10*(1-$B$14+2*$B$14*RAND()))</f>
        <v>3.89390137566838</v>
      </c>
      <c r="F570" s="21" t="n">
        <f aca="false">INDEX($E$17:$E$28,B570)</f>
        <v>4.761</v>
      </c>
      <c r="G570" s="25" t="n">
        <f aca="false">IF(OR(D570="",E570="",F570=""),"",D570*($B$7-$B$8-F570-E570))</f>
        <v>4523.41247486189</v>
      </c>
      <c r="H570" s="25" t="n">
        <f aca="false">IF(D570="","",D570*$F$30)</f>
        <v>5535.59307225524</v>
      </c>
    </row>
    <row r="571" customFormat="false" ht="15" hidden="false" customHeight="false" outlineLevel="0" collapsed="false">
      <c r="A571" s="2" t="n">
        <v>537</v>
      </c>
      <c r="B571" s="2" t="n">
        <v>9</v>
      </c>
      <c r="C571" s="22" t="n">
        <f aca="true">NORMSINV(MAX(RAND(),0.000000000001))</f>
        <v>0.593619044207735</v>
      </c>
      <c r="D571" s="24" t="n">
        <f aca="false">IF($B$11="","",$B$11*EXP($B$12*C571))</f>
        <v>1191.08950368395</v>
      </c>
      <c r="E571" s="20" t="n">
        <f aca="true">IF($B$10="","",$B$10*(1-$B$14+2*$B$14*RAND()))</f>
        <v>3.45941396055636</v>
      </c>
      <c r="F571" s="21" t="n">
        <f aca="false">INDEX($E$17:$E$28,B571)</f>
        <v>4.761</v>
      </c>
      <c r="G571" s="25" t="n">
        <f aca="false">IF(OR(D571="",E571="",F571=""),"",D571*($B$7-$B$8-F571-E571))</f>
        <v>5383.23149257782</v>
      </c>
      <c r="H571" s="25" t="n">
        <f aca="false">IF(D571="","",D571*$F$30)</f>
        <v>5954.49464681678</v>
      </c>
    </row>
    <row r="572" customFormat="false" ht="15" hidden="false" customHeight="false" outlineLevel="0" collapsed="false">
      <c r="A572" s="2" t="n">
        <v>538</v>
      </c>
      <c r="B572" s="2" t="n">
        <v>10</v>
      </c>
      <c r="C572" s="22" t="n">
        <f aca="true">NORMSINV(MAX(RAND(),0.000000000001))</f>
        <v>-0.546507772396344</v>
      </c>
      <c r="D572" s="24" t="n">
        <f aca="false">IF($B$11="","",$B$11*EXP($B$12*C572))</f>
        <v>736.723729517632</v>
      </c>
      <c r="E572" s="20" t="n">
        <f aca="true">IF($B$10="","",$B$10*(1-$B$14+2*$B$14*RAND()))</f>
        <v>3.57485657329915</v>
      </c>
      <c r="F572" s="21" t="n">
        <f aca="false">INDEX($E$17:$E$28,B572)</f>
        <v>4.761</v>
      </c>
      <c r="G572" s="25" t="n">
        <f aca="false">IF(OR(D572="",E572="",F572=""),"",D572*($B$7-$B$8-F572-E572))</f>
        <v>3244.63697064962</v>
      </c>
      <c r="H572" s="25" t="n">
        <f aca="false">IF(D572="","",D572*$F$30)</f>
        <v>3683.02926860454</v>
      </c>
    </row>
    <row r="573" customFormat="false" ht="15" hidden="false" customHeight="false" outlineLevel="0" collapsed="false">
      <c r="A573" s="2" t="n">
        <v>539</v>
      </c>
      <c r="B573" s="2" t="n">
        <v>11</v>
      </c>
      <c r="C573" s="22" t="n">
        <f aca="true">NORMSINV(MAX(RAND(),0.000000000001))</f>
        <v>-0.608278528254472</v>
      </c>
      <c r="D573" s="24" t="n">
        <f aca="false">IF($B$11="","",$B$11*EXP($B$12*C573))</f>
        <v>717.795610342979</v>
      </c>
      <c r="E573" s="20" t="n">
        <f aca="true">IF($B$10="","",$B$10*(1-$B$14+2*$B$14*RAND()))</f>
        <v>3.44783842459184</v>
      </c>
      <c r="F573" s="21" t="n">
        <f aca="false">INDEX($E$17:$E$28,B573)</f>
        <v>4.761</v>
      </c>
      <c r="G573" s="25" t="n">
        <f aca="false">IF(OR(D573="",E573="",F573=""),"",D573*($B$7-$B$8-F573-E573))</f>
        <v>3252.44788858276</v>
      </c>
      <c r="H573" s="25" t="n">
        <f aca="false">IF(D573="","",D573*$F$30)</f>
        <v>3588.40381522662</v>
      </c>
    </row>
    <row r="574" customFormat="false" ht="15" hidden="false" customHeight="false" outlineLevel="0" collapsed="false">
      <c r="A574" s="2" t="n">
        <v>540</v>
      </c>
      <c r="B574" s="2" t="n">
        <v>12</v>
      </c>
      <c r="C574" s="22" t="n">
        <f aca="true">NORMSINV(MAX(RAND(),0.000000000001))</f>
        <v>2.416808754892</v>
      </c>
      <c r="D574" s="24" t="n">
        <f aca="false">IF($B$11="","",$B$11*EXP($B$12*C574))</f>
        <v>2567.9263762862</v>
      </c>
      <c r="E574" s="20" t="n">
        <f aca="true">IF($B$10="","",$B$10*(1-$B$14+2*$B$14*RAND()))</f>
        <v>4.07838548230539</v>
      </c>
      <c r="F574" s="21" t="n">
        <f aca="false">INDEX($E$17:$E$28,B574)</f>
        <v>4.761</v>
      </c>
      <c r="G574" s="25" t="n">
        <f aca="false">IF(OR(D574="",E574="",F574=""),"",D574*($B$7-$B$8-F574-E574))</f>
        <v>10016.4909037129</v>
      </c>
      <c r="H574" s="25" t="n">
        <f aca="false">IF(D574="","",D574*$F$30)</f>
        <v>12837.57754033</v>
      </c>
    </row>
    <row r="575" customFormat="false" ht="15" hidden="false" customHeight="false" outlineLevel="0" collapsed="false">
      <c r="A575" s="2" t="n">
        <v>541</v>
      </c>
      <c r="B575" s="2" t="n">
        <v>1</v>
      </c>
      <c r="C575" s="22" t="n">
        <f aca="true">NORMSINV(MAX(RAND(),0.000000000001))</f>
        <v>0.538634492129604</v>
      </c>
      <c r="D575" s="24" t="n">
        <f aca="false">IF($B$11="","",$B$11*EXP($B$12*C575))</f>
        <v>1163.81082324039</v>
      </c>
      <c r="E575" s="20" t="n">
        <f aca="true">IF($B$10="","",$B$10*(1-$B$14+2*$B$14*RAND()))</f>
        <v>3.89846242508642</v>
      </c>
      <c r="F575" s="21" t="n">
        <f aca="false">INDEX($E$17:$E$28,B575)</f>
        <v>4.92562580645161</v>
      </c>
      <c r="G575" s="25" t="n">
        <f aca="false">IF(OR(D575="",E575="",F575=""),"",D575*($B$7-$B$8-F575-E575))</f>
        <v>4557.38049899043</v>
      </c>
      <c r="H575" s="25" t="n">
        <f aca="false">IF(D575="","",D575*$F$30)</f>
        <v>5818.12306754334</v>
      </c>
    </row>
    <row r="576" customFormat="false" ht="15" hidden="false" customHeight="false" outlineLevel="0" collapsed="false">
      <c r="A576" s="2" t="n">
        <v>542</v>
      </c>
      <c r="B576" s="2" t="n">
        <v>2</v>
      </c>
      <c r="C576" s="22" t="n">
        <f aca="true">NORMSINV(MAX(RAND(),0.000000000001))</f>
        <v>2.24696769625842</v>
      </c>
      <c r="D576" s="24" t="n">
        <f aca="false">IF($B$11="","",$B$11*EXP($B$12*C576))</f>
        <v>2390.5738860825</v>
      </c>
      <c r="E576" s="20" t="n">
        <f aca="true">IF($B$10="","",$B$10*(1-$B$14+2*$B$14*RAND()))</f>
        <v>3.52366780958321</v>
      </c>
      <c r="F576" s="21" t="n">
        <f aca="false">INDEX($E$17:$E$28,B576)</f>
        <v>5.0612</v>
      </c>
      <c r="G576" s="25" t="n">
        <f aca="false">IF(OR(D576="",E576="",F576=""),"",D576*($B$7-$B$8-F576-E576))</f>
        <v>9933.15050763115</v>
      </c>
      <c r="H576" s="25" t="n">
        <f aca="false">IF(D576="","",D576*$F$30)</f>
        <v>11950.9569713036</v>
      </c>
    </row>
    <row r="577" customFormat="false" ht="15" hidden="false" customHeight="false" outlineLevel="0" collapsed="false">
      <c r="A577" s="2" t="n">
        <v>543</v>
      </c>
      <c r="B577" s="2" t="n">
        <v>3</v>
      </c>
      <c r="C577" s="22" t="n">
        <f aca="true">NORMSINV(MAX(RAND(),0.000000000001))</f>
        <v>0.384148614288678</v>
      </c>
      <c r="D577" s="24" t="n">
        <f aca="false">IF($B$11="","",$B$11*EXP($B$12*C577))</f>
        <v>1090.46554038109</v>
      </c>
      <c r="E577" s="20" t="n">
        <f aca="true">IF($B$10="","",$B$10*(1-$B$14+2*$B$14*RAND()))</f>
        <v>3.78811281561219</v>
      </c>
      <c r="F577" s="21" t="n">
        <f aca="false">INDEX($E$17:$E$28,B577)</f>
        <v>5.0612</v>
      </c>
      <c r="G577" s="25" t="n">
        <f aca="false">IF(OR(D577="",E577="",F577=""),"",D577*($B$7-$B$8-F577-E577))</f>
        <v>4242.66030297725</v>
      </c>
      <c r="H577" s="25" t="n">
        <f aca="false">IF(D577="","",D577*$F$30)</f>
        <v>5451.45532947317</v>
      </c>
    </row>
    <row r="578" customFormat="false" ht="15" hidden="false" customHeight="false" outlineLevel="0" collapsed="false">
      <c r="A578" s="2" t="n">
        <v>544</v>
      </c>
      <c r="B578" s="2" t="n">
        <v>4</v>
      </c>
      <c r="C578" s="22" t="n">
        <f aca="true">NORMSINV(MAX(RAND(),0.000000000001))</f>
        <v>-0.040526149917996</v>
      </c>
      <c r="D578" s="24" t="n">
        <f aca="false">IF($B$11="","",$B$11*EXP($B$12*C578))</f>
        <v>911.796154302095</v>
      </c>
      <c r="E578" s="20" t="n">
        <f aca="true">IF($B$10="","",$B$10*(1-$B$14+2*$B$14*RAND()))</f>
        <v>3.89909527433202</v>
      </c>
      <c r="F578" s="21" t="n">
        <f aca="false">INDEX($E$17:$E$28,B578)</f>
        <v>4.89657419354839</v>
      </c>
      <c r="G578" s="25" t="n">
        <f aca="false">IF(OR(D578="",E578="",F578=""),"",D578*($B$7-$B$8-F578-E578))</f>
        <v>3596.42541048298</v>
      </c>
      <c r="H578" s="25" t="n">
        <f aca="false">IF(D578="","",D578*$F$30)</f>
        <v>4558.25133458703</v>
      </c>
    </row>
    <row r="579" customFormat="false" ht="15" hidden="false" customHeight="false" outlineLevel="0" collapsed="false">
      <c r="A579" s="2" t="n">
        <v>545</v>
      </c>
      <c r="B579" s="2" t="n">
        <v>5</v>
      </c>
      <c r="C579" s="22" t="n">
        <f aca="true">NORMSINV(MAX(RAND(),0.000000000001))</f>
        <v>-0.128894044908689</v>
      </c>
      <c r="D579" s="24" t="n">
        <f aca="false">IF($B$11="","",$B$11*EXP($B$12*C579))</f>
        <v>878.46952542026</v>
      </c>
      <c r="E579" s="20" t="n">
        <f aca="true">IF($B$10="","",$B$10*(1-$B$14+2*$B$14*RAND()))</f>
        <v>3.86779275070801</v>
      </c>
      <c r="F579" s="21" t="n">
        <f aca="false">INDEX($E$17:$E$28,B579)</f>
        <v>4.761</v>
      </c>
      <c r="G579" s="25" t="n">
        <f aca="false">IF(OR(D579="",E579="",F579=""),"",D579*($B$7-$B$8-F579-E579))</f>
        <v>3611.57028118986</v>
      </c>
      <c r="H579" s="25" t="n">
        <f aca="false">IF(D579="","",D579*$F$30)</f>
        <v>4391.64485148096</v>
      </c>
    </row>
    <row r="580" customFormat="false" ht="15" hidden="false" customHeight="false" outlineLevel="0" collapsed="false">
      <c r="A580" s="2" t="n">
        <v>546</v>
      </c>
      <c r="B580" s="2" t="n">
        <v>6</v>
      </c>
      <c r="C580" s="22" t="n">
        <f aca="true">NORMSINV(MAX(RAND(),0.000000000001))</f>
        <v>0.176275107789935</v>
      </c>
      <c r="D580" s="24" t="n">
        <f aca="false">IF($B$11="","",$B$11*EXP($B$12*C580))</f>
        <v>999.014350487767</v>
      </c>
      <c r="E580" s="20" t="n">
        <f aca="true">IF($B$10="","",$B$10*(1-$B$14+2*$B$14*RAND()))</f>
        <v>3.40787658960197</v>
      </c>
      <c r="F580" s="21" t="n">
        <f aca="false">INDEX($E$17:$E$28,B580)</f>
        <v>4.761</v>
      </c>
      <c r="G580" s="25" t="n">
        <f aca="false">IF(OR(D580="",E580="",F580=""),"",D580*($B$7-$B$8-F580-E580))</f>
        <v>4566.61788483821</v>
      </c>
      <c r="H580" s="25" t="n">
        <f aca="false">IF(D580="","",D580*$F$30)</f>
        <v>4994.27254095845</v>
      </c>
    </row>
    <row r="581" customFormat="false" ht="15" hidden="false" customHeight="false" outlineLevel="0" collapsed="false">
      <c r="A581" s="2" t="n">
        <v>547</v>
      </c>
      <c r="B581" s="2" t="n">
        <v>7</v>
      </c>
      <c r="C581" s="22" t="n">
        <f aca="true">NORMSINV(MAX(RAND(),0.000000000001))</f>
        <v>1.24570458290427</v>
      </c>
      <c r="D581" s="24" t="n">
        <f aca="false">IF($B$11="","",$B$11*EXP($B$12*C581))</f>
        <v>1567.74010135483</v>
      </c>
      <c r="E581" s="20" t="n">
        <f aca="true">IF($B$10="","",$B$10*(1-$B$14+2*$B$14*RAND()))</f>
        <v>3.64059204443771</v>
      </c>
      <c r="F581" s="21" t="n">
        <f aca="false">INDEX($E$17:$E$28,B581)</f>
        <v>4.761</v>
      </c>
      <c r="G581" s="25" t="n">
        <f aca="false">IF(OR(D581="",E581="",F581=""),"",D581*($B$7-$B$8-F581-E581))</f>
        <v>6801.49612797182</v>
      </c>
      <c r="H581" s="25" t="n">
        <f aca="false">IF(D581="","",D581*$F$30)</f>
        <v>7837.44631469306</v>
      </c>
    </row>
    <row r="582" customFormat="false" ht="15" hidden="false" customHeight="false" outlineLevel="0" collapsed="false">
      <c r="A582" s="2" t="n">
        <v>548</v>
      </c>
      <c r="B582" s="2" t="n">
        <v>8</v>
      </c>
      <c r="C582" s="22" t="n">
        <f aca="true">NORMSINV(MAX(RAND(),0.000000000001))</f>
        <v>1.04451397983246</v>
      </c>
      <c r="D582" s="24" t="n">
        <f aca="false">IF($B$11="","",$B$11*EXP($B$12*C582))</f>
        <v>1440.31272957764</v>
      </c>
      <c r="E582" s="20" t="n">
        <f aca="true">IF($B$10="","",$B$10*(1-$B$14+2*$B$14*RAND()))</f>
        <v>3.85127704599677</v>
      </c>
      <c r="F582" s="21" t="n">
        <f aca="false">INDEX($E$17:$E$28,B582)</f>
        <v>4.761</v>
      </c>
      <c r="G582" s="25" t="n">
        <f aca="false">IF(OR(D582="",E582="",F582=""),"",D582*($B$7-$B$8-F582-E582))</f>
        <v>5945.21191482067</v>
      </c>
      <c r="H582" s="25" t="n">
        <f aca="false">IF(D582="","",D582*$F$30)</f>
        <v>7200.41139770453</v>
      </c>
    </row>
    <row r="583" customFormat="false" ht="15" hidden="false" customHeight="false" outlineLevel="0" collapsed="false">
      <c r="A583" s="2" t="n">
        <v>549</v>
      </c>
      <c r="B583" s="2" t="n">
        <v>9</v>
      </c>
      <c r="C583" s="22" t="n">
        <f aca="true">NORMSINV(MAX(RAND(),0.000000000001))</f>
        <v>1.23941503560043</v>
      </c>
      <c r="D583" s="24" t="n">
        <f aca="false">IF($B$11="","",$B$11*EXP($B$12*C583))</f>
        <v>1563.59077440305</v>
      </c>
      <c r="E583" s="20" t="n">
        <f aca="true">IF($B$10="","",$B$10*(1-$B$14+2*$B$14*RAND()))</f>
        <v>3.69376409022493</v>
      </c>
      <c r="F583" s="21" t="n">
        <f aca="false">INDEX($E$17:$E$28,B583)</f>
        <v>4.761</v>
      </c>
      <c r="G583" s="25" t="n">
        <f aca="false">IF(OR(D583="",E583="",F583=""),"",D583*($B$7-$B$8-F583-E583))</f>
        <v>6700.35533466497</v>
      </c>
      <c r="H583" s="25" t="n">
        <f aca="false">IF(D583="","",D583*$F$30)</f>
        <v>7816.70299939573</v>
      </c>
    </row>
    <row r="584" customFormat="false" ht="15" hidden="false" customHeight="false" outlineLevel="0" collapsed="false">
      <c r="A584" s="2" t="n">
        <v>550</v>
      </c>
      <c r="B584" s="2" t="n">
        <v>10</v>
      </c>
      <c r="C584" s="22" t="n">
        <f aca="true">NORMSINV(MAX(RAND(),0.000000000001))</f>
        <v>0.634805861011153</v>
      </c>
      <c r="D584" s="24" t="n">
        <f aca="false">IF($B$11="","",$B$11*EXP($B$12*C584))</f>
        <v>1211.94094909988</v>
      </c>
      <c r="E584" s="20" t="n">
        <f aca="true">IF($B$10="","",$B$10*(1-$B$14+2*$B$14*RAND()))</f>
        <v>3.78499202663341</v>
      </c>
      <c r="F584" s="21" t="n">
        <f aca="false">INDEX($E$17:$E$28,B584)</f>
        <v>4.761</v>
      </c>
      <c r="G584" s="25" t="n">
        <f aca="false">IF(OR(D584="",E584="",F584=""),"",D584*($B$7-$B$8-F584-E584))</f>
        <v>5082.89000377435</v>
      </c>
      <c r="H584" s="25" t="n">
        <f aca="false">IF(D584="","",D584*$F$30)</f>
        <v>6058.7351927401</v>
      </c>
    </row>
    <row r="585" customFormat="false" ht="15" hidden="false" customHeight="false" outlineLevel="0" collapsed="false">
      <c r="A585" s="2" t="n">
        <v>551</v>
      </c>
      <c r="B585" s="2" t="n">
        <v>11</v>
      </c>
      <c r="C585" s="22" t="n">
        <f aca="true">NORMSINV(MAX(RAND(),0.000000000001))</f>
        <v>-1.33202232331804</v>
      </c>
      <c r="D585" s="24" t="n">
        <f aca="false">IF($B$11="","",$B$11*EXP($B$12*C585))</f>
        <v>529.124517347456</v>
      </c>
      <c r="E585" s="20" t="n">
        <f aca="true">IF($B$10="","",$B$10*(1-$B$14+2*$B$14*RAND()))</f>
        <v>3.75855547361663</v>
      </c>
      <c r="F585" s="21" t="n">
        <f aca="false">INDEX($E$17:$E$28,B585)</f>
        <v>4.761</v>
      </c>
      <c r="G585" s="25" t="n">
        <f aca="false">IF(OR(D585="",E585="",F585=""),"",D585*($B$7-$B$8-F585-E585))</f>
        <v>2233.14067301431</v>
      </c>
      <c r="H585" s="25" t="n">
        <f aca="false">IF(D585="","",D585*$F$30)</f>
        <v>2645.1992871234</v>
      </c>
    </row>
    <row r="586" customFormat="false" ht="15" hidden="false" customHeight="false" outlineLevel="0" collapsed="false">
      <c r="A586" s="2" t="n">
        <v>552</v>
      </c>
      <c r="B586" s="2" t="n">
        <v>12</v>
      </c>
      <c r="C586" s="22" t="n">
        <f aca="true">NORMSINV(MAX(RAND(),0.000000000001))</f>
        <v>1.13873870548348</v>
      </c>
      <c r="D586" s="24" t="n">
        <f aca="false">IF($B$11="","",$B$11*EXP($B$12*C586))</f>
        <v>1498.64799562213</v>
      </c>
      <c r="E586" s="20" t="n">
        <f aca="true">IF($B$10="","",$B$10*(1-$B$14+2*$B$14*RAND()))</f>
        <v>3.84941698123886</v>
      </c>
      <c r="F586" s="21" t="n">
        <f aca="false">INDEX($E$17:$E$28,B586)</f>
        <v>4.761</v>
      </c>
      <c r="G586" s="25" t="n">
        <f aca="false">IF(OR(D586="",E586="",F586=""),"",D586*($B$7-$B$8-F586-E586))</f>
        <v>6188.79131382157</v>
      </c>
      <c r="H586" s="25" t="n">
        <f aca="false">IF(D586="","",D586*$F$30)</f>
        <v>7492.04105971416</v>
      </c>
    </row>
    <row r="587" customFormat="false" ht="15" hidden="false" customHeight="false" outlineLevel="0" collapsed="false">
      <c r="A587" s="2" t="n">
        <v>553</v>
      </c>
      <c r="B587" s="2" t="n">
        <v>1</v>
      </c>
      <c r="C587" s="22" t="n">
        <f aca="true">NORMSINV(MAX(RAND(),0.000000000001))</f>
        <v>-0.689322648600592</v>
      </c>
      <c r="D587" s="24" t="n">
        <f aca="false">IF($B$11="","",$B$11*EXP($B$12*C587))</f>
        <v>693.69724644027</v>
      </c>
      <c r="E587" s="20" t="n">
        <f aca="true">IF($B$10="","",$B$10*(1-$B$14+2*$B$14*RAND()))</f>
        <v>3.37764413655063</v>
      </c>
      <c r="F587" s="21" t="n">
        <f aca="false">INDEX($E$17:$E$28,B587)</f>
        <v>4.92562580645161</v>
      </c>
      <c r="G587" s="25" t="n">
        <f aca="false">IF(OR(D587="",E587="",F587=""),"",D587*($B$7-$B$8-F587-E587))</f>
        <v>3077.74742373813</v>
      </c>
      <c r="H587" s="25" t="n">
        <f aca="false">IF(D587="","",D587*$F$30)</f>
        <v>3467.9312744042</v>
      </c>
    </row>
    <row r="588" customFormat="false" ht="15" hidden="false" customHeight="false" outlineLevel="0" collapsed="false">
      <c r="A588" s="2" t="n">
        <v>554</v>
      </c>
      <c r="B588" s="2" t="n">
        <v>2</v>
      </c>
      <c r="C588" s="22" t="n">
        <f aca="true">NORMSINV(MAX(RAND(),0.000000000001))</f>
        <v>-1.10067291136308</v>
      </c>
      <c r="D588" s="24" t="n">
        <f aca="false">IF($B$11="","",$B$11*EXP($B$12*C588))</f>
        <v>583.302884295377</v>
      </c>
      <c r="E588" s="20" t="n">
        <f aca="true">IF($B$10="","",$B$10*(1-$B$14+2*$B$14*RAND()))</f>
        <v>3.70100232024447</v>
      </c>
      <c r="F588" s="21" t="n">
        <f aca="false">INDEX($E$17:$E$28,B588)</f>
        <v>5.0612</v>
      </c>
      <c r="G588" s="25" t="n">
        <f aca="false">IF(OR(D588="",E588="",F588=""),"",D588*($B$7-$B$8-F588-E588))</f>
        <v>2320.26085974486</v>
      </c>
      <c r="H588" s="25" t="n">
        <f aca="false">IF(D588="","",D588*$F$30)</f>
        <v>2916.04777916945</v>
      </c>
    </row>
    <row r="589" customFormat="false" ht="15" hidden="false" customHeight="false" outlineLevel="0" collapsed="false">
      <c r="A589" s="2" t="n">
        <v>555</v>
      </c>
      <c r="B589" s="2" t="n">
        <v>3</v>
      </c>
      <c r="C589" s="22" t="n">
        <f aca="true">NORMSINV(MAX(RAND(),0.000000000001))</f>
        <v>1.72647137671933</v>
      </c>
      <c r="D589" s="24" t="n">
        <f aca="false">IF($B$11="","",$B$11*EXP($B$12*C589))</f>
        <v>1919.78647642062</v>
      </c>
      <c r="E589" s="20" t="n">
        <f aca="true">IF($B$10="","",$B$10*(1-$B$14+2*$B$14*RAND()))</f>
        <v>3.57152844416171</v>
      </c>
      <c r="F589" s="21" t="n">
        <f aca="false">INDEX($E$17:$E$28,B589)</f>
        <v>5.0612</v>
      </c>
      <c r="G589" s="25" t="n">
        <f aca="false">IF(OR(D589="",E589="",F589=""),"",D589*($B$7-$B$8-F589-E589))</f>
        <v>7885.08438788542</v>
      </c>
      <c r="H589" s="25" t="n">
        <f aca="false">IF(D589="","",D589*$F$30)</f>
        <v>9597.39655292196</v>
      </c>
    </row>
    <row r="590" customFormat="false" ht="15" hidden="false" customHeight="false" outlineLevel="0" collapsed="false">
      <c r="A590" s="2" t="n">
        <v>556</v>
      </c>
      <c r="B590" s="2" t="n">
        <v>4</v>
      </c>
      <c r="C590" s="22" t="n">
        <f aca="true">NORMSINV(MAX(RAND(),0.000000000001))</f>
        <v>-0.320941327626174</v>
      </c>
      <c r="D590" s="24" t="n">
        <f aca="false">IF($B$11="","",$B$11*EXP($B$12*C590))</f>
        <v>810.182077509715</v>
      </c>
      <c r="E590" s="20" t="n">
        <f aca="true">IF($B$10="","",$B$10*(1-$B$14+2*$B$14*RAND()))</f>
        <v>3.94530500441141</v>
      </c>
      <c r="F590" s="21" t="n">
        <f aca="false">INDEX($E$17:$E$28,B590)</f>
        <v>4.89657419354839</v>
      </c>
      <c r="G590" s="25" t="n">
        <f aca="false">IF(OR(D590="",E590="",F590=""),"",D590*($B$7-$B$8-F590-E590))</f>
        <v>3158.18760978077</v>
      </c>
      <c r="H590" s="25" t="n">
        <f aca="false">IF(D590="","",D590*$F$30)</f>
        <v>4050.26224188657</v>
      </c>
    </row>
    <row r="591" customFormat="false" ht="15" hidden="false" customHeight="false" outlineLevel="0" collapsed="false">
      <c r="A591" s="2" t="n">
        <v>557</v>
      </c>
      <c r="B591" s="2" t="n">
        <v>5</v>
      </c>
      <c r="C591" s="22" t="n">
        <f aca="true">NORMSINV(MAX(RAND(),0.000000000001))</f>
        <v>0.991437642270716</v>
      </c>
      <c r="D591" s="24" t="n">
        <f aca="false">IF($B$11="","",$B$11*EXP($B$12*C591))</f>
        <v>1408.45829123162</v>
      </c>
      <c r="E591" s="20" t="n">
        <f aca="true">IF($B$10="","",$B$10*(1-$B$14+2*$B$14*RAND()))</f>
        <v>3.44669929026863</v>
      </c>
      <c r="F591" s="21" t="n">
        <f aca="false">INDEX($E$17:$E$28,B591)</f>
        <v>4.761</v>
      </c>
      <c r="G591" s="25" t="n">
        <f aca="false">IF(OR(D591="",E591="",F591=""),"",D591*($B$7-$B$8-F591-E591))</f>
        <v>6383.55651297609</v>
      </c>
      <c r="H591" s="25" t="n">
        <f aca="false">IF(D591="","",D591*$F$30)</f>
        <v>7041.1646895251</v>
      </c>
    </row>
    <row r="592" customFormat="false" ht="15" hidden="false" customHeight="false" outlineLevel="0" collapsed="false">
      <c r="A592" s="2" t="n">
        <v>558</v>
      </c>
      <c r="B592" s="2" t="n">
        <v>6</v>
      </c>
      <c r="C592" s="22" t="n">
        <f aca="true">NORMSINV(MAX(RAND(),0.000000000001))</f>
        <v>0.046199217179649</v>
      </c>
      <c r="D592" s="24" t="n">
        <f aca="false">IF($B$11="","",$B$11*EXP($B$12*C592))</f>
        <v>945.732327331715</v>
      </c>
      <c r="E592" s="20" t="n">
        <f aca="true">IF($B$10="","",$B$10*(1-$B$14+2*$B$14*RAND()))</f>
        <v>3.39673318104145</v>
      </c>
      <c r="F592" s="21" t="n">
        <f aca="false">INDEX($E$17:$E$28,B592)</f>
        <v>4.761</v>
      </c>
      <c r="G592" s="25" t="n">
        <f aca="false">IF(OR(D592="",E592="",F592=""),"",D592*($B$7-$B$8-F592-E592))</f>
        <v>4333.59786314856</v>
      </c>
      <c r="H592" s="25" t="n">
        <f aca="false">IF(D592="","",D592*$F$30)</f>
        <v>4727.90505079671</v>
      </c>
    </row>
    <row r="593" customFormat="false" ht="15" hidden="false" customHeight="false" outlineLevel="0" collapsed="false">
      <c r="A593" s="2" t="n">
        <v>559</v>
      </c>
      <c r="B593" s="2" t="n">
        <v>7</v>
      </c>
      <c r="C593" s="22" t="n">
        <f aca="true">NORMSINV(MAX(RAND(),0.000000000001))</f>
        <v>-1.13682617461352</v>
      </c>
      <c r="D593" s="24" t="n">
        <f aca="false">IF($B$11="","",$B$11*EXP($B$12*C593))</f>
        <v>574.48432951681</v>
      </c>
      <c r="E593" s="20" t="n">
        <f aca="true">IF($B$10="","",$B$10*(1-$B$14+2*$B$14*RAND()))</f>
        <v>4.09079591831056</v>
      </c>
      <c r="F593" s="21" t="n">
        <f aca="false">INDEX($E$17:$E$28,B593)</f>
        <v>4.761</v>
      </c>
      <c r="G593" s="25" t="n">
        <f aca="false">IF(OR(D593="",E593="",F593=""),"",D593*($B$7-$B$8-F593-E593))</f>
        <v>2233.71231489388</v>
      </c>
      <c r="H593" s="25" t="n">
        <f aca="false">IF(D593="","",D593*$F$30)</f>
        <v>2871.96206012043</v>
      </c>
    </row>
    <row r="594" customFormat="false" ht="15" hidden="false" customHeight="false" outlineLevel="0" collapsed="false">
      <c r="A594" s="2" t="n">
        <v>560</v>
      </c>
      <c r="B594" s="2" t="n">
        <v>8</v>
      </c>
      <c r="C594" s="22" t="n">
        <f aca="true">NORMSINV(MAX(RAND(),0.000000000001))</f>
        <v>2.31031351461735</v>
      </c>
      <c r="D594" s="24" t="n">
        <f aca="false">IF($B$11="","",$B$11*EXP($B$12*C594))</f>
        <v>2455.24176539853</v>
      </c>
      <c r="E594" s="20" t="n">
        <f aca="true">IF($B$10="","",$B$10*(1-$B$14+2*$B$14*RAND()))</f>
        <v>3.47374867637937</v>
      </c>
      <c r="F594" s="21" t="n">
        <f aca="false">INDEX($E$17:$E$28,B594)</f>
        <v>4.761</v>
      </c>
      <c r="G594" s="25" t="n">
        <f aca="false">IF(OR(D594="",E594="",F594=""),"",D594*($B$7-$B$8-F594-E594))</f>
        <v>11061.4812133704</v>
      </c>
      <c r="H594" s="25" t="n">
        <f aca="false">IF(D594="","",D594*$F$30)</f>
        <v>12274.2446335803</v>
      </c>
    </row>
    <row r="595" customFormat="false" ht="15" hidden="false" customHeight="false" outlineLevel="0" collapsed="false">
      <c r="A595" s="2" t="n">
        <v>561</v>
      </c>
      <c r="B595" s="2" t="n">
        <v>9</v>
      </c>
      <c r="C595" s="22" t="n">
        <f aca="true">NORMSINV(MAX(RAND(),0.000000000001))</f>
        <v>0.00501995181532559</v>
      </c>
      <c r="D595" s="24" t="n">
        <f aca="false">IF($B$11="","",$B$11*EXP($B$12*C595))</f>
        <v>929.463959033328</v>
      </c>
      <c r="E595" s="20" t="n">
        <f aca="true">IF($B$10="","",$B$10*(1-$B$14+2*$B$14*RAND()))</f>
        <v>3.90964249863008</v>
      </c>
      <c r="F595" s="21" t="n">
        <f aca="false">INDEX($E$17:$E$28,B595)</f>
        <v>4.761</v>
      </c>
      <c r="G595" s="25" t="n">
        <f aca="false">IF(OR(D595="",E595="",F595=""),"",D595*($B$7-$B$8-F595-E595))</f>
        <v>3782.32113394526</v>
      </c>
      <c r="H595" s="25" t="n">
        <f aca="false">IF(D595="","",D595*$F$30)</f>
        <v>4646.57622399941</v>
      </c>
    </row>
    <row r="596" customFormat="false" ht="15" hidden="false" customHeight="false" outlineLevel="0" collapsed="false">
      <c r="A596" s="2" t="n">
        <v>562</v>
      </c>
      <c r="B596" s="2" t="n">
        <v>10</v>
      </c>
      <c r="C596" s="22" t="n">
        <f aca="true">NORMSINV(MAX(RAND(),0.000000000001))</f>
        <v>0.601999436203466</v>
      </c>
      <c r="D596" s="24" t="n">
        <f aca="false">IF($B$11="","",$B$11*EXP($B$12*C596))</f>
        <v>1195.30292907807</v>
      </c>
      <c r="E596" s="20" t="n">
        <f aca="true">IF($B$10="","",$B$10*(1-$B$14+2*$B$14*RAND()))</f>
        <v>3.52433248811292</v>
      </c>
      <c r="F596" s="21" t="n">
        <f aca="false">INDEX($E$17:$E$28,B596)</f>
        <v>4.761</v>
      </c>
      <c r="G596" s="25" t="n">
        <f aca="false">IF(OR(D596="",E596="",F596=""),"",D596*($B$7-$B$8-F596-E596))</f>
        <v>5324.67712502752</v>
      </c>
      <c r="H596" s="25" t="n">
        <f aca="false">IF(D596="","",D596*$F$30)</f>
        <v>5975.55840304706</v>
      </c>
    </row>
    <row r="597" customFormat="false" ht="15" hidden="false" customHeight="false" outlineLevel="0" collapsed="false">
      <c r="A597" s="2" t="n">
        <v>563</v>
      </c>
      <c r="B597" s="2" t="n">
        <v>11</v>
      </c>
      <c r="C597" s="22" t="n">
        <f aca="true">NORMSINV(MAX(RAND(),0.000000000001))</f>
        <v>-1.01569781464007</v>
      </c>
      <c r="D597" s="24" t="n">
        <f aca="false">IF($B$11="","",$B$11*EXP($B$12*C597))</f>
        <v>604.56681956036</v>
      </c>
      <c r="E597" s="20" t="n">
        <f aca="true">IF($B$10="","",$B$10*(1-$B$14+2*$B$14*RAND()))</f>
        <v>3.49260808879548</v>
      </c>
      <c r="F597" s="21" t="n">
        <f aca="false">INDEX($E$17:$E$28,B597)</f>
        <v>4.761</v>
      </c>
      <c r="G597" s="25" t="n">
        <f aca="false">IF(OR(D597="",E597="",F597=""),"",D597*($B$7-$B$8-F597-E597))</f>
        <v>2712.32368905824</v>
      </c>
      <c r="H597" s="25" t="n">
        <f aca="false">IF(D597="","",D597*$F$30)</f>
        <v>3022.35044434615</v>
      </c>
    </row>
    <row r="598" customFormat="false" ht="15" hidden="false" customHeight="false" outlineLevel="0" collapsed="false">
      <c r="A598" s="2" t="n">
        <v>564</v>
      </c>
      <c r="B598" s="2" t="n">
        <v>12</v>
      </c>
      <c r="C598" s="22" t="n">
        <f aca="true">NORMSINV(MAX(RAND(),0.000000000001))</f>
        <v>1.86158977558977</v>
      </c>
      <c r="D598" s="24" t="n">
        <f aca="false">IF($B$11="","",$B$11*EXP($B$12*C598))</f>
        <v>2032.25960108895</v>
      </c>
      <c r="E598" s="20" t="n">
        <f aca="true">IF($B$10="","",$B$10*(1-$B$14+2*$B$14*RAND()))</f>
        <v>3.73683137940837</v>
      </c>
      <c r="F598" s="21" t="n">
        <f aca="false">INDEX($E$17:$E$28,B598)</f>
        <v>4.761</v>
      </c>
      <c r="G598" s="25" t="n">
        <f aca="false">IF(OR(D598="",E598="",F598=""),"",D598*($B$7-$B$8-F598-E598))</f>
        <v>8621.18790863562</v>
      </c>
      <c r="H598" s="25" t="n">
        <f aca="false">IF(D598="","",D598*$F$30)</f>
        <v>10159.6721977639</v>
      </c>
    </row>
    <row r="599" customFormat="false" ht="15" hidden="false" customHeight="false" outlineLevel="0" collapsed="false">
      <c r="A599" s="2" t="n">
        <v>565</v>
      </c>
      <c r="B599" s="2" t="n">
        <v>1</v>
      </c>
      <c r="C599" s="22" t="n">
        <f aca="true">NORMSINV(MAX(RAND(),0.000000000001))</f>
        <v>-0.607556584922757</v>
      </c>
      <c r="D599" s="24" t="n">
        <f aca="false">IF($B$11="","",$B$11*EXP($B$12*C599))</f>
        <v>718.01399872191</v>
      </c>
      <c r="E599" s="20" t="n">
        <f aca="true">IF($B$10="","",$B$10*(1-$B$14+2*$B$14*RAND()))</f>
        <v>3.75760094291865</v>
      </c>
      <c r="F599" s="21" t="n">
        <f aca="false">INDEX($E$17:$E$28,B599)</f>
        <v>4.92562580645161</v>
      </c>
      <c r="G599" s="25" t="n">
        <f aca="false">IF(OR(D599="",E599="",F599=""),"",D599*($B$7-$B$8-F599-E599))</f>
        <v>2912.81998359274</v>
      </c>
      <c r="H599" s="25" t="n">
        <f aca="false">IF(D599="","",D599*$F$30)</f>
        <v>3589.49558241057</v>
      </c>
    </row>
    <row r="600" customFormat="false" ht="15" hidden="false" customHeight="false" outlineLevel="0" collapsed="false">
      <c r="A600" s="2" t="n">
        <v>566</v>
      </c>
      <c r="B600" s="2" t="n">
        <v>2</v>
      </c>
      <c r="C600" s="22" t="n">
        <f aca="true">NORMSINV(MAX(RAND(),0.000000000001))</f>
        <v>0.198484309986765</v>
      </c>
      <c r="D600" s="24" t="n">
        <f aca="false">IF($B$11="","",$B$11*EXP($B$12*C600))</f>
        <v>1008.40721237464</v>
      </c>
      <c r="E600" s="20" t="n">
        <f aca="true">IF($B$10="","",$B$10*(1-$B$14+2*$B$14*RAND()))</f>
        <v>3.42090193839539</v>
      </c>
      <c r="F600" s="21" t="n">
        <f aca="false">INDEX($E$17:$E$28,B600)</f>
        <v>5.0612</v>
      </c>
      <c r="G600" s="25" t="n">
        <f aca="false">IF(OR(D600="",E600="",F600=""),"",D600*($B$7-$B$8-F600-E600))</f>
        <v>4293.69511487808</v>
      </c>
      <c r="H600" s="25" t="n">
        <f aca="false">IF(D600="","",D600*$F$30)</f>
        <v>5041.22933610328</v>
      </c>
    </row>
    <row r="601" customFormat="false" ht="15" hidden="false" customHeight="false" outlineLevel="0" collapsed="false">
      <c r="A601" s="2" t="n">
        <v>567</v>
      </c>
      <c r="B601" s="2" t="n">
        <v>3</v>
      </c>
      <c r="C601" s="22" t="n">
        <f aca="true">NORMSINV(MAX(RAND(),0.000000000001))</f>
        <v>-2.00858200628938</v>
      </c>
      <c r="D601" s="24" t="n">
        <f aca="false">IF($B$11="","",$B$11*EXP($B$12*C601))</f>
        <v>397.877629254626</v>
      </c>
      <c r="E601" s="20" t="n">
        <f aca="true">IF($B$10="","",$B$10*(1-$B$14+2*$B$14*RAND()))</f>
        <v>3.73160513927413</v>
      </c>
      <c r="F601" s="21" t="n">
        <f aca="false">INDEX($E$17:$E$28,B601)</f>
        <v>5.0612</v>
      </c>
      <c r="G601" s="25" t="n">
        <f aca="false">IF(OR(D601="",E601="",F601=""),"",D601*($B$7-$B$8-F601-E601))</f>
        <v>1570.50053339165</v>
      </c>
      <c r="H601" s="25" t="n">
        <f aca="false">IF(D601="","",D601*$F$30)</f>
        <v>1989.06984416973</v>
      </c>
    </row>
    <row r="602" customFormat="false" ht="15" hidden="false" customHeight="false" outlineLevel="0" collapsed="false">
      <c r="A602" s="2" t="n">
        <v>568</v>
      </c>
      <c r="B602" s="2" t="n">
        <v>4</v>
      </c>
      <c r="C602" s="22" t="n">
        <f aca="true">NORMSINV(MAX(RAND(),0.000000000001))</f>
        <v>1.55252838144605</v>
      </c>
      <c r="D602" s="24" t="n">
        <f aca="false">IF($B$11="","",$B$11*EXP($B$12*C602))</f>
        <v>1784.11107469647</v>
      </c>
      <c r="E602" s="20" t="n">
        <f aca="true">IF($B$10="","",$B$10*(1-$B$14+2*$B$14*RAND()))</f>
        <v>3.90147949849337</v>
      </c>
      <c r="F602" s="21" t="n">
        <f aca="false">INDEX($E$17:$E$28,B602)</f>
        <v>4.89657419354839</v>
      </c>
      <c r="G602" s="25" t="n">
        <f aca="false">IF(OR(D602="",E602="",F602=""),"",D602*($B$7-$B$8-F602-E602))</f>
        <v>7032.87006388717</v>
      </c>
      <c r="H602" s="25" t="n">
        <f aca="false">IF(D602="","",D602*$F$30)</f>
        <v>8919.1280846226</v>
      </c>
    </row>
    <row r="603" customFormat="false" ht="15" hidden="false" customHeight="false" outlineLevel="0" collapsed="false">
      <c r="A603" s="2" t="n">
        <v>569</v>
      </c>
      <c r="B603" s="2" t="n">
        <v>5</v>
      </c>
      <c r="C603" s="22" t="n">
        <f aca="true">NORMSINV(MAX(RAND(),0.000000000001))</f>
        <v>0.134811814136973</v>
      </c>
      <c r="D603" s="24" t="n">
        <f aca="false">IF($B$11="","",$B$11*EXP($B$12*C603))</f>
        <v>981.711933342279</v>
      </c>
      <c r="E603" s="20" t="n">
        <f aca="true">IF($B$10="","",$B$10*(1-$B$14+2*$B$14*RAND()))</f>
        <v>3.88452721958138</v>
      </c>
      <c r="F603" s="21" t="n">
        <f aca="false">INDEX($E$17:$E$28,B603)</f>
        <v>4.761</v>
      </c>
      <c r="G603" s="25" t="n">
        <f aca="false">IF(OR(D603="",E603="",F603=""),"",D603*($B$7-$B$8-F603-E603))</f>
        <v>4019.5927892821</v>
      </c>
      <c r="H603" s="25" t="n">
        <f aca="false">IF(D603="","",D603*$F$30)</f>
        <v>4907.77429716472</v>
      </c>
    </row>
    <row r="604" customFormat="false" ht="15" hidden="false" customHeight="false" outlineLevel="0" collapsed="false">
      <c r="A604" s="2" t="n">
        <v>570</v>
      </c>
      <c r="B604" s="2" t="n">
        <v>6</v>
      </c>
      <c r="C604" s="22" t="n">
        <f aca="true">NORMSINV(MAX(RAND(),0.000000000001))</f>
        <v>1.10834583433176</v>
      </c>
      <c r="D604" s="24" t="n">
        <f aca="false">IF($B$11="","",$B$11*EXP($B$12*C604))</f>
        <v>1479.57789471018</v>
      </c>
      <c r="E604" s="20" t="n">
        <f aca="true">IF($B$10="","",$B$10*(1-$B$14+2*$B$14*RAND()))</f>
        <v>4.06301408729726</v>
      </c>
      <c r="F604" s="21" t="n">
        <f aca="false">INDEX($E$17:$E$28,B604)</f>
        <v>4.761</v>
      </c>
      <c r="G604" s="25" t="n">
        <f aca="false">IF(OR(D604="",E604="",F604=""),"",D604*($B$7-$B$8-F604-E604))</f>
        <v>5794.00619243144</v>
      </c>
      <c r="H604" s="25" t="n">
        <f aca="false">IF(D604="","",D604*$F$30)</f>
        <v>7396.70581123514</v>
      </c>
    </row>
    <row r="605" customFormat="false" ht="15" hidden="false" customHeight="false" outlineLevel="0" collapsed="false">
      <c r="A605" s="2" t="n">
        <v>571</v>
      </c>
      <c r="B605" s="2" t="n">
        <v>7</v>
      </c>
      <c r="C605" s="22" t="n">
        <f aca="true">NORMSINV(MAX(RAND(),0.000000000001))</f>
        <v>0.187598803414047</v>
      </c>
      <c r="D605" s="24" t="n">
        <f aca="false">IF($B$11="","",$B$11*EXP($B$12*C605))</f>
        <v>1003.79245874853</v>
      </c>
      <c r="E605" s="20" t="n">
        <f aca="true">IF($B$10="","",$B$10*(1-$B$14+2*$B$14*RAND()))</f>
        <v>3.57474162713963</v>
      </c>
      <c r="F605" s="21" t="n">
        <f aca="false">INDEX($E$17:$E$28,B605)</f>
        <v>4.761</v>
      </c>
      <c r="G605" s="25" t="n">
        <f aca="false">IF(OR(D605="",E605="",F605=""),"",D605*($B$7-$B$8-F605-E605))</f>
        <v>4420.96134105729</v>
      </c>
      <c r="H605" s="25" t="n">
        <f aca="false">IF(D605="","",D605*$F$30)</f>
        <v>5018.15925977563</v>
      </c>
    </row>
    <row r="606" customFormat="false" ht="15" hidden="false" customHeight="false" outlineLevel="0" collapsed="false">
      <c r="A606" s="2" t="n">
        <v>572</v>
      </c>
      <c r="B606" s="2" t="n">
        <v>8</v>
      </c>
      <c r="C606" s="22" t="n">
        <f aca="true">NORMSINV(MAX(RAND(),0.000000000001))</f>
        <v>-1.57337966792322</v>
      </c>
      <c r="D606" s="24" t="n">
        <f aca="false">IF($B$11="","",$B$11*EXP($B$12*C606))</f>
        <v>477.958539643025</v>
      </c>
      <c r="E606" s="20" t="n">
        <f aca="true">IF($B$10="","",$B$10*(1-$B$14+2*$B$14*RAND()))</f>
        <v>3.50940631788808</v>
      </c>
      <c r="F606" s="21" t="n">
        <f aca="false">INDEX($E$17:$E$28,B606)</f>
        <v>4.761</v>
      </c>
      <c r="G606" s="25" t="n">
        <f aca="false">IF(OR(D606="",E606="",F606=""),"",D606*($B$7-$B$8-F606-E606))</f>
        <v>2136.2804690999</v>
      </c>
      <c r="H606" s="25" t="n">
        <f aca="false">IF(D606="","",D606*$F$30)</f>
        <v>2389.41033138341</v>
      </c>
    </row>
    <row r="607" customFormat="false" ht="15" hidden="false" customHeight="false" outlineLevel="0" collapsed="false">
      <c r="A607" s="2" t="n">
        <v>573</v>
      </c>
      <c r="B607" s="2" t="n">
        <v>9</v>
      </c>
      <c r="C607" s="22" t="n">
        <f aca="true">NORMSINV(MAX(RAND(),0.000000000001))</f>
        <v>-0.0109291572479842</v>
      </c>
      <c r="D607" s="24" t="n">
        <f aca="false">IF($B$11="","",$B$11*EXP($B$12*C607))</f>
        <v>923.238519218898</v>
      </c>
      <c r="E607" s="20" t="n">
        <f aca="true">IF($B$10="","",$B$10*(1-$B$14+2*$B$14*RAND()))</f>
        <v>3.38991892835873</v>
      </c>
      <c r="F607" s="21" t="n">
        <f aca="false">INDEX($E$17:$E$28,B607)</f>
        <v>4.761</v>
      </c>
      <c r="G607" s="25" t="n">
        <f aca="false">IF(OR(D607="",E607="",F607=""),"",D607*($B$7-$B$8-F607-E607))</f>
        <v>4236.81641315756</v>
      </c>
      <c r="H607" s="25" t="n">
        <f aca="false">IF(D607="","",D607*$F$30)</f>
        <v>4615.45400527911</v>
      </c>
    </row>
    <row r="608" customFormat="false" ht="15" hidden="false" customHeight="false" outlineLevel="0" collapsed="false">
      <c r="A608" s="2" t="n">
        <v>574</v>
      </c>
      <c r="B608" s="2" t="n">
        <v>10</v>
      </c>
      <c r="C608" s="22" t="n">
        <f aca="true">NORMSINV(MAX(RAND(),0.000000000001))</f>
        <v>-0.772258614411949</v>
      </c>
      <c r="D608" s="24" t="n">
        <f aca="false">IF($B$11="","",$B$11*EXP($B$12*C608))</f>
        <v>669.873721506604</v>
      </c>
      <c r="E608" s="20" t="n">
        <f aca="true">IF($B$10="","",$B$10*(1-$B$14+2*$B$14*RAND()))</f>
        <v>3.72117586694766</v>
      </c>
      <c r="F608" s="21" t="n">
        <f aca="false">INDEX($E$17:$E$28,B608)</f>
        <v>4.761</v>
      </c>
      <c r="G608" s="25" t="n">
        <f aca="false">IF(OR(D608="",E608="",F608=""),"",D608*($B$7-$B$8-F608-E608))</f>
        <v>2852.2044975284</v>
      </c>
      <c r="H608" s="25" t="n">
        <f aca="false">IF(D608="","",D608*$F$30)</f>
        <v>3348.83270855581</v>
      </c>
    </row>
    <row r="609" customFormat="false" ht="15" hidden="false" customHeight="false" outlineLevel="0" collapsed="false">
      <c r="A609" s="2" t="n">
        <v>575</v>
      </c>
      <c r="B609" s="2" t="n">
        <v>11</v>
      </c>
      <c r="C609" s="22" t="n">
        <f aca="true">NORMSINV(MAX(RAND(),0.000000000001))</f>
        <v>-0.566293682514845</v>
      </c>
      <c r="D609" s="24" t="n">
        <f aca="false">IF($B$11="","",$B$11*EXP($B$12*C609))</f>
        <v>730.607114787989</v>
      </c>
      <c r="E609" s="20" t="n">
        <f aca="true">IF($B$10="","",$B$10*(1-$B$14+2*$B$14*RAND()))</f>
        <v>3.61087142952176</v>
      </c>
      <c r="F609" s="21" t="n">
        <f aca="false">INDEX($E$17:$E$28,B609)</f>
        <v>4.761</v>
      </c>
      <c r="G609" s="25" t="n">
        <f aca="false">IF(OR(D609="",E609="",F609=""),"",D609*($B$7-$B$8-F609-E609))</f>
        <v>3191.38581190009</v>
      </c>
      <c r="H609" s="25" t="n">
        <f aca="false">IF(D609="","",D609*$F$30)</f>
        <v>3652.45108824811</v>
      </c>
    </row>
    <row r="610" customFormat="false" ht="15" hidden="false" customHeight="false" outlineLevel="0" collapsed="false">
      <c r="A610" s="2" t="n">
        <v>576</v>
      </c>
      <c r="B610" s="2" t="n">
        <v>12</v>
      </c>
      <c r="C610" s="22" t="n">
        <f aca="true">NORMSINV(MAX(RAND(),0.000000000001))</f>
        <v>0.312710878288047</v>
      </c>
      <c r="D610" s="24" t="n">
        <f aca="false">IF($B$11="","",$B$11*EXP($B$12*C610))</f>
        <v>1058.13007324762</v>
      </c>
      <c r="E610" s="20" t="n">
        <f aca="true">IF($B$10="","",$B$10*(1-$B$14+2*$B$14*RAND()))</f>
        <v>3.49543449973661</v>
      </c>
      <c r="F610" s="21" t="n">
        <f aca="false">INDEX($E$17:$E$28,B610)</f>
        <v>4.761</v>
      </c>
      <c r="G610" s="25" t="n">
        <f aca="false">IF(OR(D610="",E610="",F610=""),"",D610*($B$7-$B$8-F610-E610))</f>
        <v>4744.19549120419</v>
      </c>
      <c r="H610" s="25" t="n">
        <f aca="false">IF(D610="","",D610*$F$30)</f>
        <v>5289.80386217949</v>
      </c>
    </row>
    <row r="611" customFormat="false" ht="15" hidden="false" customHeight="false" outlineLevel="0" collapsed="false">
      <c r="A611" s="2" t="n">
        <v>577</v>
      </c>
      <c r="B611" s="2" t="n">
        <v>1</v>
      </c>
      <c r="C611" s="22" t="n">
        <f aca="true">NORMSINV(MAX(RAND(),0.000000000001))</f>
        <v>-1.15288506247496</v>
      </c>
      <c r="D611" s="24" t="n">
        <f aca="false">IF($B$11="","",$B$11*EXP($B$12*C611))</f>
        <v>570.610105976002</v>
      </c>
      <c r="E611" s="20" t="n">
        <f aca="true">IF($B$10="","",$B$10*(1-$B$14+2*$B$14*RAND()))</f>
        <v>3.61764505280184</v>
      </c>
      <c r="F611" s="21" t="n">
        <f aca="false">INDEX($E$17:$E$28,B611)</f>
        <v>4.92562580645161</v>
      </c>
      <c r="G611" s="25" t="n">
        <f aca="false">IF(OR(D611="",E611="",F611=""),"",D611*($B$7-$B$8-F611-E611))</f>
        <v>2394.69605975397</v>
      </c>
      <c r="H611" s="25" t="n">
        <f aca="false">IF(D611="","",D611*$F$30)</f>
        <v>2852.59404179523</v>
      </c>
    </row>
    <row r="612" customFormat="false" ht="15" hidden="false" customHeight="false" outlineLevel="0" collapsed="false">
      <c r="A612" s="2" t="n">
        <v>578</v>
      </c>
      <c r="B612" s="2" t="n">
        <v>2</v>
      </c>
      <c r="C612" s="22" t="n">
        <f aca="true">NORMSINV(MAX(RAND(),0.000000000001))</f>
        <v>0.179328158471252</v>
      </c>
      <c r="D612" s="24" t="n">
        <f aca="false">IF($B$11="","",$B$11*EXP($B$12*C612))</f>
        <v>1000.30036147392</v>
      </c>
      <c r="E612" s="20" t="n">
        <f aca="true">IF($B$10="","",$B$10*(1-$B$14+2*$B$14*RAND()))</f>
        <v>3.96430982653414</v>
      </c>
      <c r="F612" s="21" t="n">
        <f aca="false">INDEX($E$17:$E$28,B612)</f>
        <v>5.0612</v>
      </c>
      <c r="G612" s="25" t="n">
        <f aca="false">IF(OR(D612="",E612="",F612=""),"",D612*($B$7-$B$8-F612-E612))</f>
        <v>3715.60586320921</v>
      </c>
      <c r="H612" s="25" t="n">
        <f aca="false">IF(D612="","",D612*$F$30)</f>
        <v>5000.70156708041</v>
      </c>
    </row>
    <row r="613" customFormat="false" ht="15" hidden="false" customHeight="false" outlineLevel="0" collapsed="false">
      <c r="A613" s="2" t="n">
        <v>579</v>
      </c>
      <c r="B613" s="2" t="n">
        <v>3</v>
      </c>
      <c r="C613" s="22" t="n">
        <f aca="true">NORMSINV(MAX(RAND(),0.000000000001))</f>
        <v>-0.074552589449846</v>
      </c>
      <c r="D613" s="24" t="n">
        <f aca="false">IF($B$11="","",$B$11*EXP($B$12*C613))</f>
        <v>898.816468641843</v>
      </c>
      <c r="E613" s="20" t="n">
        <f aca="true">IF($B$10="","",$B$10*(1-$B$14+2*$B$14*RAND()))</f>
        <v>3.48605416877566</v>
      </c>
      <c r="F613" s="21" t="n">
        <f aca="false">INDEX($E$17:$E$28,B613)</f>
        <v>5.0612</v>
      </c>
      <c r="G613" s="25" t="n">
        <f aca="false">IF(OR(D613="",E613="",F613=""),"",D613*($B$7-$B$8-F613-E613))</f>
        <v>3768.50900193387</v>
      </c>
      <c r="H613" s="25" t="n">
        <f aca="false">IF(D613="","",D613*$F$30)</f>
        <v>4493.3632900343</v>
      </c>
    </row>
    <row r="614" customFormat="false" ht="15" hidden="false" customHeight="false" outlineLevel="0" collapsed="false">
      <c r="A614" s="2" t="n">
        <v>580</v>
      </c>
      <c r="B614" s="2" t="n">
        <v>4</v>
      </c>
      <c r="C614" s="22" t="n">
        <f aca="true">NORMSINV(MAX(RAND(),0.000000000001))</f>
        <v>1.17567038666131</v>
      </c>
      <c r="D614" s="24" t="n">
        <f aca="false">IF($B$11="","",$B$11*EXP($B$12*C614))</f>
        <v>1522.15199941384</v>
      </c>
      <c r="E614" s="20" t="n">
        <f aca="true">IF($B$10="","",$B$10*(1-$B$14+2*$B$14*RAND()))</f>
        <v>3.80727470269293</v>
      </c>
      <c r="F614" s="21" t="n">
        <f aca="false">INDEX($E$17:$E$28,B614)</f>
        <v>4.89657419354839</v>
      </c>
      <c r="G614" s="25" t="n">
        <f aca="false">IF(OR(D614="",E614="",F614=""),"",D614*($B$7-$B$8-F614-E614))</f>
        <v>6143.63547252266</v>
      </c>
      <c r="H614" s="25" t="n">
        <f aca="false">IF(D614="","",D614*$F$30)</f>
        <v>7609.54227546967</v>
      </c>
    </row>
    <row r="615" customFormat="false" ht="15" hidden="false" customHeight="false" outlineLevel="0" collapsed="false">
      <c r="A615" s="2" t="n">
        <v>581</v>
      </c>
      <c r="B615" s="2" t="n">
        <v>5</v>
      </c>
      <c r="C615" s="22" t="n">
        <f aca="true">NORMSINV(MAX(RAND(),0.000000000001))</f>
        <v>-2.23269145819281</v>
      </c>
      <c r="D615" s="24" t="n">
        <f aca="false">IF($B$11="","",$B$11*EXP($B$12*C615))</f>
        <v>362.024676073043</v>
      </c>
      <c r="E615" s="20" t="n">
        <f aca="true">IF($B$10="","",$B$10*(1-$B$14+2*$B$14*RAND()))</f>
        <v>3.8510829131004</v>
      </c>
      <c r="F615" s="21" t="n">
        <f aca="false">INDEX($E$17:$E$28,B615)</f>
        <v>4.761</v>
      </c>
      <c r="G615" s="25" t="n">
        <f aca="false">IF(OR(D615="",E615="",F615=""),"",D615*($B$7-$B$8-F615-E615))</f>
        <v>1494.40784624121</v>
      </c>
      <c r="H615" s="25" t="n">
        <f aca="false">IF(D615="","",D615*$F$30)</f>
        <v>1809.83376062435</v>
      </c>
    </row>
    <row r="616" customFormat="false" ht="15" hidden="false" customHeight="false" outlineLevel="0" collapsed="false">
      <c r="A616" s="2" t="n">
        <v>582</v>
      </c>
      <c r="B616" s="2" t="n">
        <v>6</v>
      </c>
      <c r="C616" s="22" t="n">
        <f aca="true">NORMSINV(MAX(RAND(),0.000000000001))</f>
        <v>0.585404988366336</v>
      </c>
      <c r="D616" s="24" t="n">
        <f aca="false">IF($B$11="","",$B$11*EXP($B$12*C616))</f>
        <v>1186.97412076777</v>
      </c>
      <c r="E616" s="20" t="n">
        <f aca="true">IF($B$10="","",$B$10*(1-$B$14+2*$B$14*RAND()))</f>
        <v>3.83757447118131</v>
      </c>
      <c r="F616" s="21" t="n">
        <f aca="false">INDEX($E$17:$E$28,B616)</f>
        <v>4.761</v>
      </c>
      <c r="G616" s="25" t="n">
        <f aca="false">IF(OR(D616="",E616="",F616=""),"",D616*($B$7-$B$8-F616-E616))</f>
        <v>4915.76492579477</v>
      </c>
      <c r="H616" s="25" t="n">
        <f aca="false">IF(D616="","",D616*$F$30)</f>
        <v>5933.92102454225</v>
      </c>
    </row>
    <row r="617" customFormat="false" ht="15" hidden="false" customHeight="false" outlineLevel="0" collapsed="false">
      <c r="A617" s="2" t="n">
        <v>583</v>
      </c>
      <c r="B617" s="2" t="n">
        <v>7</v>
      </c>
      <c r="C617" s="22" t="n">
        <f aca="true">NORMSINV(MAX(RAND(),0.000000000001))</f>
        <v>-0.421992046626053</v>
      </c>
      <c r="D617" s="24" t="n">
        <f aca="false">IF($B$11="","",$B$11*EXP($B$12*C617))</f>
        <v>776.409172526194</v>
      </c>
      <c r="E617" s="20" t="n">
        <f aca="true">IF($B$10="","",$B$10*(1-$B$14+2*$B$14*RAND()))</f>
        <v>3.67968238466242</v>
      </c>
      <c r="F617" s="21" t="n">
        <f aca="false">INDEX($E$17:$E$28,B617)</f>
        <v>4.761</v>
      </c>
      <c r="G617" s="25" t="n">
        <f aca="false">IF(OR(D617="",E617="",F617=""),"",D617*($B$7-$B$8-F617-E617))</f>
        <v>3338.02963215154</v>
      </c>
      <c r="H617" s="25" t="n">
        <f aca="false">IF(D617="","",D617*$F$30)</f>
        <v>3881.42473529295</v>
      </c>
    </row>
    <row r="618" customFormat="false" ht="15" hidden="false" customHeight="false" outlineLevel="0" collapsed="false">
      <c r="A618" s="2" t="n">
        <v>584</v>
      </c>
      <c r="B618" s="2" t="n">
        <v>8</v>
      </c>
      <c r="C618" s="22" t="n">
        <f aca="true">NORMSINV(MAX(RAND(),0.000000000001))</f>
        <v>0.988996342384953</v>
      </c>
      <c r="D618" s="24" t="n">
        <f aca="false">IF($B$11="","",$B$11*EXP($B$12*C618))</f>
        <v>1407.01018199315</v>
      </c>
      <c r="E618" s="20" t="n">
        <f aca="true">IF($B$10="","",$B$10*(1-$B$14+2*$B$14*RAND()))</f>
        <v>3.83768870626491</v>
      </c>
      <c r="F618" s="21" t="n">
        <f aca="false">INDEX($E$17:$E$28,B618)</f>
        <v>4.761</v>
      </c>
      <c r="G618" s="25" t="n">
        <f aca="false">IF(OR(D618="",E618="",F618=""),"",D618*($B$7-$B$8-F618-E618))</f>
        <v>5826.8671570885</v>
      </c>
      <c r="H618" s="25" t="n">
        <f aca="false">IF(D618="","",D618*$F$30)</f>
        <v>7033.92530182015</v>
      </c>
    </row>
    <row r="619" customFormat="false" ht="15" hidden="false" customHeight="false" outlineLevel="0" collapsed="false">
      <c r="A619" s="2" t="n">
        <v>585</v>
      </c>
      <c r="B619" s="2" t="n">
        <v>9</v>
      </c>
      <c r="C619" s="22" t="n">
        <f aca="true">NORMSINV(MAX(RAND(),0.000000000001))</f>
        <v>-1.01892634085542</v>
      </c>
      <c r="D619" s="24" t="n">
        <f aca="false">IF($B$11="","",$B$11*EXP($B$12*C619))</f>
        <v>603.744931233442</v>
      </c>
      <c r="E619" s="20" t="n">
        <f aca="true">IF($B$10="","",$B$10*(1-$B$14+2*$B$14*RAND()))</f>
        <v>4.02044320459232</v>
      </c>
      <c r="F619" s="21" t="n">
        <f aca="false">INDEX($E$17:$E$28,B619)</f>
        <v>4.761</v>
      </c>
      <c r="G619" s="25" t="n">
        <f aca="false">IF(OR(D619="",E619="",F619=""),"",D619*($B$7-$B$8-F619-E619))</f>
        <v>2389.95860022708</v>
      </c>
      <c r="H619" s="25" t="n">
        <f aca="false">IF(D619="","",D619*$F$30)</f>
        <v>3018.24166022222</v>
      </c>
    </row>
    <row r="620" customFormat="false" ht="15" hidden="false" customHeight="false" outlineLevel="0" collapsed="false">
      <c r="A620" s="2" t="n">
        <v>586</v>
      </c>
      <c r="B620" s="2" t="n">
        <v>10</v>
      </c>
      <c r="C620" s="22" t="n">
        <f aca="true">NORMSINV(MAX(RAND(),0.000000000001))</f>
        <v>1.43822977098524</v>
      </c>
      <c r="D620" s="24" t="n">
        <f aca="false">IF($B$11="","",$B$11*EXP($B$12*C620))</f>
        <v>1700.22184200151</v>
      </c>
      <c r="E620" s="20" t="n">
        <f aca="true">IF($B$10="","",$B$10*(1-$B$14+2*$B$14*RAND()))</f>
        <v>3.66065186218679</v>
      </c>
      <c r="F620" s="21" t="n">
        <f aca="false">INDEX($E$17:$E$28,B620)</f>
        <v>4.761</v>
      </c>
      <c r="G620" s="25" t="n">
        <f aca="false">IF(OR(D620="",E620="",F620=""),"",D620*($B$7-$B$8-F620-E620))</f>
        <v>7342.14982527654</v>
      </c>
      <c r="H620" s="25" t="n">
        <f aca="false">IF(D620="","",D620*$F$30)</f>
        <v>8499.74903253392</v>
      </c>
    </row>
    <row r="621" customFormat="false" ht="15" hidden="false" customHeight="false" outlineLevel="0" collapsed="false">
      <c r="A621" s="2" t="n">
        <v>587</v>
      </c>
      <c r="B621" s="2" t="n">
        <v>11</v>
      </c>
      <c r="C621" s="22" t="n">
        <f aca="true">NORMSINV(MAX(RAND(),0.000000000001))</f>
        <v>1.08704327128223</v>
      </c>
      <c r="D621" s="24" t="n">
        <f aca="false">IF($B$11="","",$B$11*EXP($B$12*C621))</f>
        <v>1466.35636947595</v>
      </c>
      <c r="E621" s="20" t="n">
        <f aca="true">IF($B$10="","",$B$10*(1-$B$14+2*$B$14*RAND()))</f>
        <v>4.00993628858573</v>
      </c>
      <c r="F621" s="21" t="n">
        <f aca="false">INDEX($E$17:$E$28,B621)</f>
        <v>4.761</v>
      </c>
      <c r="G621" s="25" t="n">
        <f aca="false">IF(OR(D621="",E621="",F621=""),"",D621*($B$7-$B$8-F621-E621))</f>
        <v>5820.06185408816</v>
      </c>
      <c r="H621" s="25" t="n">
        <f aca="false">IF(D621="","",D621*$F$30)</f>
        <v>7330.60876228415</v>
      </c>
    </row>
    <row r="622" customFormat="false" ht="15" hidden="false" customHeight="false" outlineLevel="0" collapsed="false">
      <c r="A622" s="2" t="n">
        <v>588</v>
      </c>
      <c r="B622" s="2" t="n">
        <v>12</v>
      </c>
      <c r="C622" s="22" t="n">
        <f aca="true">NORMSINV(MAX(RAND(),0.000000000001))</f>
        <v>1.82335364421097</v>
      </c>
      <c r="D622" s="24" t="n">
        <f aca="false">IF($B$11="","",$B$11*EXP($B$12*C622))</f>
        <v>1999.77939043433</v>
      </c>
      <c r="E622" s="20" t="n">
        <f aca="true">IF($B$10="","",$B$10*(1-$B$14+2*$B$14*RAND()))</f>
        <v>3.58921022781833</v>
      </c>
      <c r="F622" s="21" t="n">
        <f aca="false">INDEX($E$17:$E$28,B622)</f>
        <v>4.761</v>
      </c>
      <c r="G622" s="25" t="n">
        <f aca="false">IF(OR(D622="",E622="",F622=""),"",D622*($B$7-$B$8-F622-E622))</f>
        <v>8778.61111474831</v>
      </c>
      <c r="H622" s="25" t="n">
        <f aca="false">IF(D622="","",D622*$F$30)</f>
        <v>9997.2971286593</v>
      </c>
    </row>
    <row r="623" customFormat="false" ht="15" hidden="false" customHeight="false" outlineLevel="0" collapsed="false">
      <c r="A623" s="2" t="n">
        <v>589</v>
      </c>
      <c r="B623" s="2" t="n">
        <v>1</v>
      </c>
      <c r="C623" s="22" t="n">
        <f aca="true">NORMSINV(MAX(RAND(),0.000000000001))</f>
        <v>2.03207169120393</v>
      </c>
      <c r="D623" s="24" t="n">
        <f aca="false">IF($B$11="","",$B$11*EXP($B$12*C623))</f>
        <v>2183.618956754</v>
      </c>
      <c r="E623" s="20" t="n">
        <f aca="true">IF($B$10="","",$B$10*(1-$B$14+2*$B$14*RAND()))</f>
        <v>3.46164665595443</v>
      </c>
      <c r="F623" s="21" t="n">
        <f aca="false">INDEX($E$17:$E$28,B623)</f>
        <v>4.92562580645161</v>
      </c>
      <c r="G623" s="25" t="n">
        <f aca="false">IF(OR(D623="",E623="",F623=""),"",D623*($B$7-$B$8-F623-E623))</f>
        <v>9504.69836467531</v>
      </c>
      <c r="H623" s="25" t="n">
        <f aca="false">IF(D623="","",D623*$F$30)</f>
        <v>10916.3478886046</v>
      </c>
    </row>
    <row r="624" customFormat="false" ht="15" hidden="false" customHeight="false" outlineLevel="0" collapsed="false">
      <c r="A624" s="2" t="n">
        <v>590</v>
      </c>
      <c r="B624" s="2" t="n">
        <v>2</v>
      </c>
      <c r="C624" s="22" t="n">
        <f aca="true">NORMSINV(MAX(RAND(),0.000000000001))</f>
        <v>-0.676427766292654</v>
      </c>
      <c r="D624" s="24" t="n">
        <f aca="false">IF($B$11="","",$B$11*EXP($B$12*C624))</f>
        <v>697.476685163121</v>
      </c>
      <c r="E624" s="20" t="n">
        <f aca="true">IF($B$10="","",$B$10*(1-$B$14+2*$B$14*RAND()))</f>
        <v>3.67154949494023</v>
      </c>
      <c r="F624" s="21" t="n">
        <f aca="false">INDEX($E$17:$E$28,B624)</f>
        <v>5.0612</v>
      </c>
      <c r="G624" s="25" t="n">
        <f aca="false">IF(OR(D624="",E624="",F624=""),"",D624*($B$7-$B$8-F624-E624))</f>
        <v>2794.96379888733</v>
      </c>
      <c r="H624" s="25" t="n">
        <f aca="false">IF(D624="","",D624*$F$30)</f>
        <v>3486.82544446747</v>
      </c>
    </row>
    <row r="625" customFormat="false" ht="15" hidden="false" customHeight="false" outlineLevel="0" collapsed="false">
      <c r="A625" s="2" t="n">
        <v>591</v>
      </c>
      <c r="B625" s="2" t="n">
        <v>3</v>
      </c>
      <c r="C625" s="22" t="n">
        <f aca="true">NORMSINV(MAX(RAND(),0.000000000001))</f>
        <v>-1.11154663696152</v>
      </c>
      <c r="D625" s="24" t="n">
        <f aca="false">IF($B$11="","",$B$11*EXP($B$12*C625))</f>
        <v>580.636409379907</v>
      </c>
      <c r="E625" s="20" t="n">
        <f aca="true">IF($B$10="","",$B$10*(1-$B$14+2*$B$14*RAND()))</f>
        <v>4.0094898797675</v>
      </c>
      <c r="F625" s="21" t="n">
        <f aca="false">INDEX($E$17:$E$28,B625)</f>
        <v>5.0612</v>
      </c>
      <c r="G625" s="25" t="n">
        <f aca="false">IF(OR(D625="",E625="",F625=""),"",D625*($B$7-$B$8-F625-E625))</f>
        <v>2130.53505311315</v>
      </c>
      <c r="H625" s="25" t="n">
        <f aca="false">IF(D625="","",D625*$F$30)</f>
        <v>2902.71753777203</v>
      </c>
    </row>
    <row r="626" customFormat="false" ht="15" hidden="false" customHeight="false" outlineLevel="0" collapsed="false">
      <c r="A626" s="2" t="n">
        <v>592</v>
      </c>
      <c r="B626" s="2" t="n">
        <v>4</v>
      </c>
      <c r="C626" s="22" t="n">
        <f aca="true">NORMSINV(MAX(RAND(),0.000000000001))</f>
        <v>0.480929783692961</v>
      </c>
      <c r="D626" s="24" t="n">
        <f aca="false">IF($B$11="","",$B$11*EXP($B$12*C626))</f>
        <v>1135.85424550977</v>
      </c>
      <c r="E626" s="20" t="n">
        <f aca="true">IF($B$10="","",$B$10*(1-$B$14+2*$B$14*RAND()))</f>
        <v>3.539493805357</v>
      </c>
      <c r="F626" s="21" t="n">
        <f aca="false">INDEX($E$17:$E$28,B626)</f>
        <v>4.89657419354839</v>
      </c>
      <c r="G626" s="25" t="n">
        <f aca="false">IF(OR(D626="",E626="",F626=""),"",D626*($B$7-$B$8-F626-E626))</f>
        <v>4888.63943582869</v>
      </c>
      <c r="H626" s="25" t="n">
        <f aca="false">IF(D626="","",D626*$F$30)</f>
        <v>5678.36254415245</v>
      </c>
    </row>
    <row r="627" customFormat="false" ht="15" hidden="false" customHeight="false" outlineLevel="0" collapsed="false">
      <c r="A627" s="2" t="n">
        <v>593</v>
      </c>
      <c r="B627" s="2" t="n">
        <v>5</v>
      </c>
      <c r="C627" s="22" t="n">
        <f aca="true">NORMSINV(MAX(RAND(),0.000000000001))</f>
        <v>0.930052617157609</v>
      </c>
      <c r="D627" s="24" t="n">
        <f aca="false">IF($B$11="","",$B$11*EXP($B$12*C627))</f>
        <v>1372.49483211858</v>
      </c>
      <c r="E627" s="20" t="n">
        <f aca="true">IF($B$10="","",$B$10*(1-$B$14+2*$B$14*RAND()))</f>
        <v>3.68989034896204</v>
      </c>
      <c r="F627" s="21" t="n">
        <f aca="false">INDEX($E$17:$E$28,B627)</f>
        <v>4.761</v>
      </c>
      <c r="G627" s="25" t="n">
        <f aca="false">IF(OR(D627="",E627="",F627=""),"",D627*($B$7-$B$8-F627-E627))</f>
        <v>5886.78083043953</v>
      </c>
      <c r="H627" s="25" t="n">
        <f aca="false">IF(D627="","",D627*$F$30)</f>
        <v>6861.37616472721</v>
      </c>
    </row>
    <row r="628" customFormat="false" ht="15" hidden="false" customHeight="false" outlineLevel="0" collapsed="false">
      <c r="A628" s="2" t="n">
        <v>594</v>
      </c>
      <c r="B628" s="2" t="n">
        <v>6</v>
      </c>
      <c r="C628" s="22" t="n">
        <f aca="true">NORMSINV(MAX(RAND(),0.000000000001))</f>
        <v>-0.850103835621958</v>
      </c>
      <c r="D628" s="24" t="n">
        <f aca="false">IF($B$11="","",$B$11*EXP($B$12*C628))</f>
        <v>648.257429069843</v>
      </c>
      <c r="E628" s="20" t="n">
        <f aca="true">IF($B$10="","",$B$10*(1-$B$14+2*$B$14*RAND()))</f>
        <v>4.0196100714042</v>
      </c>
      <c r="F628" s="21" t="n">
        <f aca="false">INDEX($E$17:$E$28,B628)</f>
        <v>4.761</v>
      </c>
      <c r="G628" s="25" t="n">
        <f aca="false">IF(OR(D628="",E628="",F628=""),"",D628*($B$7-$B$8-F628-E628))</f>
        <v>2566.70393579654</v>
      </c>
      <c r="H628" s="25" t="n">
        <f aca="false">IF(D628="","",D628*$F$30)</f>
        <v>3240.76853940596</v>
      </c>
    </row>
    <row r="629" customFormat="false" ht="15" hidden="false" customHeight="false" outlineLevel="0" collapsed="false">
      <c r="A629" s="2" t="n">
        <v>595</v>
      </c>
      <c r="B629" s="2" t="n">
        <v>7</v>
      </c>
      <c r="C629" s="22" t="n">
        <f aca="true">NORMSINV(MAX(RAND(),0.000000000001))</f>
        <v>-1.48196364502135</v>
      </c>
      <c r="D629" s="24" t="n">
        <f aca="false">IF($B$11="","",$B$11*EXP($B$12*C629))</f>
        <v>496.728501224224</v>
      </c>
      <c r="E629" s="20" t="n">
        <f aca="true">IF($B$10="","",$B$10*(1-$B$14+2*$B$14*RAND()))</f>
        <v>3.68564477610502</v>
      </c>
      <c r="F629" s="21" t="n">
        <f aca="false">INDEX($E$17:$E$28,B629)</f>
        <v>4.761</v>
      </c>
      <c r="G629" s="25" t="n">
        <f aca="false">IF(OR(D629="",E629="",F629=""),"",D629*($B$7-$B$8-F629-E629))</f>
        <v>2132.63190558855</v>
      </c>
      <c r="H629" s="25" t="n">
        <f aca="false">IF(D629="","",D629*$F$30)</f>
        <v>2483.24512332014</v>
      </c>
    </row>
    <row r="630" customFormat="false" ht="15" hidden="false" customHeight="false" outlineLevel="0" collapsed="false">
      <c r="A630" s="2" t="n">
        <v>596</v>
      </c>
      <c r="B630" s="2" t="n">
        <v>8</v>
      </c>
      <c r="C630" s="22" t="n">
        <f aca="true">NORMSINV(MAX(RAND(),0.000000000001))</f>
        <v>-0.750699993917325</v>
      </c>
      <c r="D630" s="24" t="n">
        <f aca="false">IF($B$11="","",$B$11*EXP($B$12*C630))</f>
        <v>675.98662503112</v>
      </c>
      <c r="E630" s="20" t="n">
        <f aca="true">IF($B$10="","",$B$10*(1-$B$14+2*$B$14*RAND()))</f>
        <v>3.75460621306023</v>
      </c>
      <c r="F630" s="21" t="n">
        <f aca="false">INDEX($E$17:$E$28,B630)</f>
        <v>4.761</v>
      </c>
      <c r="G630" s="25" t="n">
        <f aca="false">IF(OR(D630="",E630="",F630=""),"",D630*($B$7-$B$8-F630-E630))</f>
        <v>2855.63369883585</v>
      </c>
      <c r="H630" s="25" t="n">
        <f aca="false">IF(D630="","",D630*$F$30)</f>
        <v>3379.39233585558</v>
      </c>
    </row>
    <row r="631" customFormat="false" ht="15" hidden="false" customHeight="false" outlineLevel="0" collapsed="false">
      <c r="A631" s="2" t="n">
        <v>597</v>
      </c>
      <c r="B631" s="2" t="n">
        <v>9</v>
      </c>
      <c r="C631" s="22" t="n">
        <f aca="true">NORMSINV(MAX(RAND(),0.000000000001))</f>
        <v>0.376821179539883</v>
      </c>
      <c r="D631" s="24" t="n">
        <f aca="false">IF($B$11="","",$B$11*EXP($B$12*C631))</f>
        <v>1087.10388501499</v>
      </c>
      <c r="E631" s="20" t="n">
        <f aca="true">IF($B$10="","",$B$10*(1-$B$14+2*$B$14*RAND()))</f>
        <v>4.06350940100486</v>
      </c>
      <c r="F631" s="21" t="n">
        <f aca="false">INDEX($E$17:$E$28,B631)</f>
        <v>4.761</v>
      </c>
      <c r="G631" s="25" t="n">
        <f aca="false">IF(OR(D631="",E631="",F631=""),"",D631*($B$7-$B$8-F631-E631))</f>
        <v>4256.5450419073</v>
      </c>
      <c r="H631" s="25" t="n">
        <f aca="false">IF(D631="","",D631*$F$30)</f>
        <v>5434.64974196695</v>
      </c>
    </row>
    <row r="632" customFormat="false" ht="15" hidden="false" customHeight="false" outlineLevel="0" collapsed="false">
      <c r="A632" s="2" t="n">
        <v>598</v>
      </c>
      <c r="B632" s="2" t="n">
        <v>10</v>
      </c>
      <c r="C632" s="22" t="n">
        <f aca="true">NORMSINV(MAX(RAND(),0.000000000001))</f>
        <v>0.0134950591870719</v>
      </c>
      <c r="D632" s="24" t="n">
        <f aca="false">IF($B$11="","",$B$11*EXP($B$12*C632))</f>
        <v>932.789122591003</v>
      </c>
      <c r="E632" s="20" t="n">
        <f aca="true">IF($B$10="","",$B$10*(1-$B$14+2*$B$14*RAND()))</f>
        <v>3.85248803910156</v>
      </c>
      <c r="F632" s="21" t="n">
        <f aca="false">INDEX($E$17:$E$28,B632)</f>
        <v>4.761</v>
      </c>
      <c r="G632" s="25" t="n">
        <f aca="false">IF(OR(D632="",E632="",F632=""),"",D632*($B$7-$B$8-F632-E632))</f>
        <v>3849.16547136773</v>
      </c>
      <c r="H632" s="25" t="n">
        <f aca="false">IF(D632="","",D632*$F$30)</f>
        <v>4663.19938165694</v>
      </c>
    </row>
    <row r="633" customFormat="false" ht="15" hidden="false" customHeight="false" outlineLevel="0" collapsed="false">
      <c r="A633" s="2" t="n">
        <v>599</v>
      </c>
      <c r="B633" s="2" t="n">
        <v>11</v>
      </c>
      <c r="C633" s="22" t="n">
        <f aca="true">NORMSINV(MAX(RAND(),0.000000000001))</f>
        <v>-0.70847633612588</v>
      </c>
      <c r="D633" s="24" t="n">
        <f aca="false">IF($B$11="","",$B$11*EXP($B$12*C633))</f>
        <v>688.121146194358</v>
      </c>
      <c r="E633" s="20" t="n">
        <f aca="true">IF($B$10="","",$B$10*(1-$B$14+2*$B$14*RAND()))</f>
        <v>3.57554612988016</v>
      </c>
      <c r="F633" s="21" t="n">
        <f aca="false">INDEX($E$17:$E$28,B633)</f>
        <v>4.761</v>
      </c>
      <c r="G633" s="25" t="n">
        <f aca="false">IF(OR(D633="",E633="",F633=""),"",D633*($B$7-$B$8-F633-E633))</f>
        <v>3030.10972432085</v>
      </c>
      <c r="H633" s="25" t="n">
        <f aca="false">IF(D633="","",D633*$F$30)</f>
        <v>3440.05523405483</v>
      </c>
    </row>
    <row r="634" customFormat="false" ht="15" hidden="false" customHeight="false" outlineLevel="0" collapsed="false">
      <c r="A634" s="2" t="n">
        <v>600</v>
      </c>
      <c r="B634" s="2" t="n">
        <v>12</v>
      </c>
      <c r="C634" s="22" t="n">
        <f aca="true">NORMSINV(MAX(RAND(),0.000000000001))</f>
        <v>-0.370417518412505</v>
      </c>
      <c r="D634" s="24" t="n">
        <f aca="false">IF($B$11="","",$B$11*EXP($B$12*C634))</f>
        <v>793.466579718556</v>
      </c>
      <c r="E634" s="20" t="n">
        <f aca="true">IF($B$10="","",$B$10*(1-$B$14+2*$B$14*RAND()))</f>
        <v>4.06809583489088</v>
      </c>
      <c r="F634" s="21" t="n">
        <f aca="false">INDEX($E$17:$E$28,B634)</f>
        <v>4.761</v>
      </c>
      <c r="G634" s="25" t="n">
        <f aca="false">IF(OR(D634="",E634="",F634=""),"",D634*($B$7-$B$8-F634-E634))</f>
        <v>3103.17175149618</v>
      </c>
      <c r="H634" s="25" t="n">
        <f aca="false">IF(D634="","",D634*$F$30)</f>
        <v>3966.698125329</v>
      </c>
    </row>
    <row r="635" customFormat="false" ht="15" hidden="false" customHeight="false" outlineLevel="0" collapsed="false">
      <c r="A635" s="2" t="n">
        <v>601</v>
      </c>
      <c r="B635" s="2" t="n">
        <v>1</v>
      </c>
      <c r="C635" s="22" t="n">
        <f aca="true">NORMSINV(MAX(RAND(),0.000000000001))</f>
        <v>-1.41711796097935</v>
      </c>
      <c r="D635" s="24" t="n">
        <f aca="false">IF($B$11="","",$B$11*EXP($B$12*C635))</f>
        <v>510.488123297859</v>
      </c>
      <c r="E635" s="20" t="n">
        <f aca="true">IF($B$10="","",$B$10*(1-$B$14+2*$B$14*RAND()))</f>
        <v>3.87755057998732</v>
      </c>
      <c r="F635" s="21" t="n">
        <f aca="false">INDEX($E$17:$E$28,B635)</f>
        <v>4.92562580645161</v>
      </c>
      <c r="G635" s="25" t="n">
        <f aca="false">IF(OR(D635="",E635="",F635=""),"",D635*($B$7-$B$8-F635-E635))</f>
        <v>2009.70169824148</v>
      </c>
      <c r="H635" s="25" t="n">
        <f aca="false">IF(D635="","",D635*$F$30)</f>
        <v>2552.03222599066</v>
      </c>
    </row>
    <row r="636" customFormat="false" ht="15" hidden="false" customHeight="false" outlineLevel="0" collapsed="false">
      <c r="A636" s="2" t="n">
        <v>602</v>
      </c>
      <c r="B636" s="2" t="n">
        <v>2</v>
      </c>
      <c r="C636" s="22" t="n">
        <f aca="true">NORMSINV(MAX(RAND(),0.000000000001))</f>
        <v>-1.03856171072715</v>
      </c>
      <c r="D636" s="24" t="n">
        <f aca="false">IF($B$11="","",$B$11*EXP($B$12*C636))</f>
        <v>598.770347159705</v>
      </c>
      <c r="E636" s="20" t="n">
        <f aca="true">IF($B$10="","",$B$10*(1-$B$14+2*$B$14*RAND()))</f>
        <v>3.63466307987328</v>
      </c>
      <c r="F636" s="21" t="n">
        <f aca="false">INDEX($E$17:$E$28,B636)</f>
        <v>5.0612</v>
      </c>
      <c r="G636" s="25" t="n">
        <f aca="false">IF(OR(D636="",E636="",F636=""),"",D636*($B$7-$B$8-F636-E636))</f>
        <v>2421.50926762565</v>
      </c>
      <c r="H636" s="25" t="n">
        <f aca="false">IF(D636="","",D636*$F$30)</f>
        <v>2993.3727195208</v>
      </c>
    </row>
    <row r="637" customFormat="false" ht="15" hidden="false" customHeight="false" outlineLevel="0" collapsed="false">
      <c r="A637" s="2" t="n">
        <v>603</v>
      </c>
      <c r="B637" s="2" t="n">
        <v>3</v>
      </c>
      <c r="C637" s="22" t="n">
        <f aca="true">NORMSINV(MAX(RAND(),0.000000000001))</f>
        <v>-1.21979007551072</v>
      </c>
      <c r="D637" s="24" t="n">
        <f aca="false">IF($B$11="","",$B$11*EXP($B$12*C637))</f>
        <v>554.748383310808</v>
      </c>
      <c r="E637" s="20" t="n">
        <f aca="true">IF($B$10="","",$B$10*(1-$B$14+2*$B$14*RAND()))</f>
        <v>3.76620389063605</v>
      </c>
      <c r="F637" s="21" t="n">
        <f aca="false">INDEX($E$17:$E$28,B637)</f>
        <v>5.0612</v>
      </c>
      <c r="G637" s="25" t="n">
        <f aca="false">IF(OR(D637="",E637="",F637=""),"",D637*($B$7-$B$8-F637-E637))</f>
        <v>2170.50636621781</v>
      </c>
      <c r="H637" s="25" t="n">
        <f aca="false">IF(D637="","",D637*$F$30)</f>
        <v>2773.29811784739</v>
      </c>
    </row>
    <row r="638" customFormat="false" ht="15" hidden="false" customHeight="false" outlineLevel="0" collapsed="false">
      <c r="A638" s="2" t="n">
        <v>604</v>
      </c>
      <c r="B638" s="2" t="n">
        <v>4</v>
      </c>
      <c r="C638" s="22" t="n">
        <f aca="true">NORMSINV(MAX(RAND(),0.000000000001))</f>
        <v>-0.682458318510802</v>
      </c>
      <c r="D638" s="24" t="n">
        <f aca="false">IF($B$11="","",$B$11*EXP($B$12*C638))</f>
        <v>695.706597943337</v>
      </c>
      <c r="E638" s="20" t="n">
        <f aca="true">IF($B$10="","",$B$10*(1-$B$14+2*$B$14*RAND()))</f>
        <v>3.69163172200476</v>
      </c>
      <c r="F638" s="21" t="n">
        <f aca="false">INDEX($E$17:$E$28,B638)</f>
        <v>4.89657419354839</v>
      </c>
      <c r="G638" s="25" t="n">
        <f aca="false">IF(OR(D638="",E638="",F638=""),"",D638*($B$7-$B$8-F638-E638))</f>
        <v>2888.43053785179</v>
      </c>
      <c r="H638" s="25" t="n">
        <f aca="false">IF(D638="","",D638*$F$30)</f>
        <v>3477.97642443833</v>
      </c>
    </row>
    <row r="639" customFormat="false" ht="15" hidden="false" customHeight="false" outlineLevel="0" collapsed="false">
      <c r="A639" s="2" t="n">
        <v>605</v>
      </c>
      <c r="B639" s="2" t="n">
        <v>5</v>
      </c>
      <c r="C639" s="22" t="n">
        <f aca="true">NORMSINV(MAX(RAND(),0.000000000001))</f>
        <v>0.366919188376336</v>
      </c>
      <c r="D639" s="24" t="n">
        <f aca="false">IF($B$11="","",$B$11*EXP($B$12*C639))</f>
        <v>1082.57754224657</v>
      </c>
      <c r="E639" s="20" t="n">
        <f aca="true">IF($B$10="","",$B$10*(1-$B$14+2*$B$14*RAND()))</f>
        <v>3.73105232252473</v>
      </c>
      <c r="F639" s="21" t="n">
        <f aca="false">INDEX($E$17:$E$28,B639)</f>
        <v>4.761</v>
      </c>
      <c r="G639" s="25" t="n">
        <f aca="false">IF(OR(D639="",E639="",F639=""),"",D639*($B$7-$B$8-F639-E639))</f>
        <v>4598.73275627322</v>
      </c>
      <c r="H639" s="25" t="n">
        <f aca="false">IF(D639="","",D639*$F$30)</f>
        <v>5412.02164919906</v>
      </c>
    </row>
    <row r="640" customFormat="false" ht="15" hidden="false" customHeight="false" outlineLevel="0" collapsed="false">
      <c r="A640" s="2" t="n">
        <v>606</v>
      </c>
      <c r="B640" s="2" t="n">
        <v>6</v>
      </c>
      <c r="C640" s="22" t="n">
        <f aca="true">NORMSINV(MAX(RAND(),0.000000000001))</f>
        <v>-0.176772395867889</v>
      </c>
      <c r="D640" s="24" t="n">
        <f aca="false">IF($B$11="","",$B$11*EXP($B$12*C640))</f>
        <v>860.924580405775</v>
      </c>
      <c r="E640" s="20" t="n">
        <f aca="true">IF($B$10="","",$B$10*(1-$B$14+2*$B$14*RAND()))</f>
        <v>4.07850648590334</v>
      </c>
      <c r="F640" s="21" t="n">
        <f aca="false">INDEX($E$17:$E$28,B640)</f>
        <v>4.761</v>
      </c>
      <c r="G640" s="25" t="n">
        <f aca="false">IF(OR(D640="",E640="",F640=""),"",D640*($B$7-$B$8-F640-E640))</f>
        <v>3358.03074199912</v>
      </c>
      <c r="H640" s="25" t="n">
        <f aca="false">IF(D640="","",D640*$F$30)</f>
        <v>4303.93416236455</v>
      </c>
    </row>
    <row r="641" customFormat="false" ht="15" hidden="false" customHeight="false" outlineLevel="0" collapsed="false">
      <c r="A641" s="2" t="n">
        <v>607</v>
      </c>
      <c r="B641" s="2" t="n">
        <v>7</v>
      </c>
      <c r="C641" s="22" t="n">
        <f aca="true">NORMSINV(MAX(RAND(),0.000000000001))</f>
        <v>0.266947355328892</v>
      </c>
      <c r="D641" s="24" t="n">
        <f aca="false">IF($B$11="","",$B$11*EXP($B$12*C641))</f>
        <v>1037.92141394257</v>
      </c>
      <c r="E641" s="20" t="n">
        <f aca="true">IF($B$10="","",$B$10*(1-$B$14+2*$B$14*RAND()))</f>
        <v>4.0673611945837</v>
      </c>
      <c r="F641" s="21" t="n">
        <f aca="false">INDEX($E$17:$E$28,B641)</f>
        <v>4.761</v>
      </c>
      <c r="G641" s="25" t="n">
        <f aca="false">IF(OR(D641="",E641="",F641=""),"",D641*($B$7-$B$8-F641-E641))</f>
        <v>4059.97367975033</v>
      </c>
      <c r="H641" s="25" t="n">
        <f aca="false">IF(D641="","",D641*$F$30)</f>
        <v>5188.77673258172</v>
      </c>
    </row>
    <row r="642" customFormat="false" ht="15" hidden="false" customHeight="false" outlineLevel="0" collapsed="false">
      <c r="A642" s="2" t="n">
        <v>608</v>
      </c>
      <c r="B642" s="2" t="n">
        <v>8</v>
      </c>
      <c r="C642" s="22" t="n">
        <f aca="true">NORMSINV(MAX(RAND(),0.000000000001))</f>
        <v>-0.484992108050644</v>
      </c>
      <c r="D642" s="24" t="n">
        <f aca="false">IF($B$11="","",$B$11*EXP($B$12*C642))</f>
        <v>756.069707248888</v>
      </c>
      <c r="E642" s="20" t="n">
        <f aca="true">IF($B$10="","",$B$10*(1-$B$14+2*$B$14*RAND()))</f>
        <v>3.45448323803293</v>
      </c>
      <c r="F642" s="21" t="n">
        <f aca="false">INDEX($E$17:$E$28,B642)</f>
        <v>4.761</v>
      </c>
      <c r="G642" s="25" t="n">
        <f aca="false">IF(OR(D642="",E642="",F642=""),"",D642*($B$7-$B$8-F642-E642))</f>
        <v>3420.85006366313</v>
      </c>
      <c r="H642" s="25" t="n">
        <f aca="false">IF(D642="","",D642*$F$30)</f>
        <v>3779.74368047864</v>
      </c>
    </row>
    <row r="643" customFormat="false" ht="15" hidden="false" customHeight="false" outlineLevel="0" collapsed="false">
      <c r="A643" s="2" t="n">
        <v>609</v>
      </c>
      <c r="B643" s="2" t="n">
        <v>9</v>
      </c>
      <c r="C643" s="22" t="n">
        <f aca="true">NORMSINV(MAX(RAND(),0.000000000001))</f>
        <v>-0.222765464485824</v>
      </c>
      <c r="D643" s="24" t="n">
        <f aca="false">IF($B$11="","",$B$11*EXP($B$12*C643))</f>
        <v>844.400566446418</v>
      </c>
      <c r="E643" s="20" t="n">
        <f aca="true">IF($B$10="","",$B$10*(1-$B$14+2*$B$14*RAND()))</f>
        <v>3.48619400421312</v>
      </c>
      <c r="F643" s="21" t="n">
        <f aca="false">INDEX($E$17:$E$28,B643)</f>
        <v>4.761</v>
      </c>
      <c r="G643" s="25" t="n">
        <f aca="false">IF(OR(D643="",E643="",F643=""),"",D643*($B$7-$B$8-F643-E643))</f>
        <v>3793.72792777631</v>
      </c>
      <c r="H643" s="25" t="n">
        <f aca="false">IF(D643="","",D643*$F$30)</f>
        <v>4221.32731177893</v>
      </c>
    </row>
    <row r="644" customFormat="false" ht="15" hidden="false" customHeight="false" outlineLevel="0" collapsed="false">
      <c r="A644" s="2" t="n">
        <v>610</v>
      </c>
      <c r="B644" s="2" t="n">
        <v>10</v>
      </c>
      <c r="C644" s="22" t="n">
        <f aca="true">NORMSINV(MAX(RAND(),0.000000000001))</f>
        <v>0.311157424164343</v>
      </c>
      <c r="D644" s="24" t="n">
        <f aca="false">IF($B$11="","",$B$11*EXP($B$12*C644))</f>
        <v>1057.43767666166</v>
      </c>
      <c r="E644" s="20" t="n">
        <f aca="true">IF($B$10="","",$B$10*(1-$B$14+2*$B$14*RAND()))</f>
        <v>3.96397688537815</v>
      </c>
      <c r="F644" s="21" t="n">
        <f aca="false">INDEX($E$17:$E$28,B644)</f>
        <v>4.761</v>
      </c>
      <c r="G644" s="25" t="n">
        <f aca="false">IF(OR(D644="",E644="",F644=""),"",D644*($B$7-$B$8-F644-E644))</f>
        <v>4245.63671406859</v>
      </c>
      <c r="H644" s="25" t="n">
        <f aca="false">IF(D644="","",D644*$F$30)</f>
        <v>5286.34243316697</v>
      </c>
    </row>
    <row r="645" customFormat="false" ht="15" hidden="false" customHeight="false" outlineLevel="0" collapsed="false">
      <c r="A645" s="2" t="n">
        <v>611</v>
      </c>
      <c r="B645" s="2" t="n">
        <v>11</v>
      </c>
      <c r="C645" s="22" t="n">
        <f aca="true">NORMSINV(MAX(RAND(),0.000000000001))</f>
        <v>-0.0803470730385896</v>
      </c>
      <c r="D645" s="24" t="n">
        <f aca="false">IF($B$11="","",$B$11*EXP($B$12*C645))</f>
        <v>896.624596390544</v>
      </c>
      <c r="E645" s="20" t="n">
        <f aca="true">IF($B$10="","",$B$10*(1-$B$14+2*$B$14*RAND()))</f>
        <v>4.10156531778281</v>
      </c>
      <c r="F645" s="21" t="n">
        <f aca="false">INDEX($E$17:$E$28,B645)</f>
        <v>4.761</v>
      </c>
      <c r="G645" s="25" t="n">
        <f aca="false">IF(OR(D645="",E645="",F645=""),"",D645*($B$7-$B$8-F645-E645))</f>
        <v>3476.60330697369</v>
      </c>
      <c r="H645" s="25" t="n">
        <f aca="false">IF(D645="","",D645*$F$30)</f>
        <v>4482.40568227561</v>
      </c>
    </row>
    <row r="646" customFormat="false" ht="15" hidden="false" customHeight="false" outlineLevel="0" collapsed="false">
      <c r="A646" s="2" t="n">
        <v>612</v>
      </c>
      <c r="B646" s="2" t="n">
        <v>12</v>
      </c>
      <c r="C646" s="22" t="n">
        <f aca="true">NORMSINV(MAX(RAND(),0.000000000001))</f>
        <v>-0.322705070124722</v>
      </c>
      <c r="D646" s="24" t="n">
        <f aca="false">IF($B$11="","",$B$11*EXP($B$12*C646))</f>
        <v>809.580189072377</v>
      </c>
      <c r="E646" s="20" t="n">
        <f aca="true">IF($B$10="","",$B$10*(1-$B$14+2*$B$14*RAND()))</f>
        <v>3.47559580503839</v>
      </c>
      <c r="F646" s="21" t="n">
        <f aca="false">INDEX($E$17:$E$28,B646)</f>
        <v>4.761</v>
      </c>
      <c r="G646" s="25" t="n">
        <f aca="false">IF(OR(D646="",E646="",F646=""),"",D646*($B$7-$B$8-F646-E646))</f>
        <v>3645.86681962635</v>
      </c>
      <c r="H646" s="25" t="n">
        <f aca="false">IF(D646="","",D646*$F$30)</f>
        <v>4047.25328121063</v>
      </c>
    </row>
    <row r="647" customFormat="false" ht="15" hidden="false" customHeight="false" outlineLevel="0" collapsed="false">
      <c r="A647" s="2" t="n">
        <v>613</v>
      </c>
      <c r="B647" s="2" t="n">
        <v>1</v>
      </c>
      <c r="C647" s="22" t="n">
        <f aca="true">NORMSINV(MAX(RAND(),0.000000000001))</f>
        <v>0.971060569669593</v>
      </c>
      <c r="D647" s="24" t="n">
        <f aca="false">IF($B$11="","",$B$11*EXP($B$12*C647))</f>
        <v>1396.41674644807</v>
      </c>
      <c r="E647" s="20" t="n">
        <f aca="true">IF($B$10="","",$B$10*(1-$B$14+2*$B$14*RAND()))</f>
        <v>3.46998758693508</v>
      </c>
      <c r="F647" s="21" t="n">
        <f aca="false">INDEX($E$17:$E$28,B647)</f>
        <v>4.92562580645161</v>
      </c>
      <c r="G647" s="25" t="n">
        <f aca="false">IF(OR(D647="",E647="",F647=""),"",D647*($B$7-$B$8-F647-E647))</f>
        <v>6066.57421051952</v>
      </c>
      <c r="H647" s="25" t="n">
        <f aca="false">IF(D647="","",D647*$F$30)</f>
        <v>6980.96659884318</v>
      </c>
    </row>
    <row r="648" customFormat="false" ht="15" hidden="false" customHeight="false" outlineLevel="0" collapsed="false">
      <c r="A648" s="2" t="n">
        <v>614</v>
      </c>
      <c r="B648" s="2" t="n">
        <v>2</v>
      </c>
      <c r="C648" s="22" t="n">
        <f aca="true">NORMSINV(MAX(RAND(),0.000000000001))</f>
        <v>0.700736829464656</v>
      </c>
      <c r="D648" s="24" t="n">
        <f aca="false">IF($B$11="","",$B$11*EXP($B$12*C648))</f>
        <v>1246.08201082375</v>
      </c>
      <c r="E648" s="20" t="n">
        <f aca="true">IF($B$10="","",$B$10*(1-$B$14+2*$B$14*RAND()))</f>
        <v>3.49052360042762</v>
      </c>
      <c r="F648" s="21" t="n">
        <f aca="false">INDEX($E$17:$E$28,B648)</f>
        <v>5.0612</v>
      </c>
      <c r="G648" s="25" t="n">
        <f aca="false">IF(OR(D648="",E648="",F648=""),"",D648*($B$7-$B$8-F648-E648))</f>
        <v>5218.9358778648</v>
      </c>
      <c r="H648" s="25" t="n">
        <f aca="false">IF(D648="","",D648*$F$30)</f>
        <v>6229.41318851008</v>
      </c>
    </row>
    <row r="649" customFormat="false" ht="15" hidden="false" customHeight="false" outlineLevel="0" collapsed="false">
      <c r="A649" s="2" t="n">
        <v>615</v>
      </c>
      <c r="B649" s="2" t="n">
        <v>3</v>
      </c>
      <c r="C649" s="22" t="n">
        <f aca="true">NORMSINV(MAX(RAND(),0.000000000001))</f>
        <v>0.16291516791046</v>
      </c>
      <c r="D649" s="24" t="n">
        <f aca="false">IF($B$11="","",$B$11*EXP($B$12*C649))</f>
        <v>993.406273737751</v>
      </c>
      <c r="E649" s="20" t="n">
        <f aca="true">IF($B$10="","",$B$10*(1-$B$14+2*$B$14*RAND()))</f>
        <v>3.55459487530293</v>
      </c>
      <c r="F649" s="21" t="n">
        <f aca="false">INDEX($E$17:$E$28,B649)</f>
        <v>5.0612</v>
      </c>
      <c r="G649" s="25" t="n">
        <f aca="false">IF(OR(D649="",E649="",F649=""),"",D649*($B$7-$B$8-F649-E649))</f>
        <v>4097.01124505545</v>
      </c>
      <c r="H649" s="25" t="n">
        <f aca="false">IF(D649="","",D649*$F$30)</f>
        <v>4966.23664366976</v>
      </c>
    </row>
    <row r="650" customFormat="false" ht="15" hidden="false" customHeight="false" outlineLevel="0" collapsed="false">
      <c r="A650" s="2" t="n">
        <v>616</v>
      </c>
      <c r="B650" s="2" t="n">
        <v>4</v>
      </c>
      <c r="C650" s="22" t="n">
        <f aca="true">NORMSINV(MAX(RAND(),0.000000000001))</f>
        <v>1.5548136054826</v>
      </c>
      <c r="D650" s="24" t="n">
        <f aca="false">IF($B$11="","",$B$11*EXP($B$12*C650))</f>
        <v>1785.82985094083</v>
      </c>
      <c r="E650" s="20" t="n">
        <f aca="true">IF($B$10="","",$B$10*(1-$B$14+2*$B$14*RAND()))</f>
        <v>3.79433790982627</v>
      </c>
      <c r="F650" s="21" t="n">
        <f aca="false">INDEX($E$17:$E$28,B650)</f>
        <v>4.89657419354839</v>
      </c>
      <c r="G650" s="25" t="n">
        <f aca="false">IF(OR(D650="",E650="",F650=""),"",D650*($B$7-$B$8-F650-E650))</f>
        <v>7230.98203487673</v>
      </c>
      <c r="H650" s="25" t="n">
        <f aca="false">IF(D650="","",D650*$F$30)</f>
        <v>8927.72059082337</v>
      </c>
    </row>
    <row r="651" customFormat="false" ht="15" hidden="false" customHeight="false" outlineLevel="0" collapsed="false">
      <c r="A651" s="2" t="n">
        <v>617</v>
      </c>
      <c r="B651" s="2" t="n">
        <v>5</v>
      </c>
      <c r="C651" s="22" t="n">
        <f aca="true">NORMSINV(MAX(RAND(),0.000000000001))</f>
        <v>-0.694067982924556</v>
      </c>
      <c r="D651" s="24" t="n">
        <f aca="false">IF($B$11="","",$B$11*EXP($B$12*C651))</f>
        <v>692.311568745712</v>
      </c>
      <c r="E651" s="20" t="n">
        <f aca="true">IF($B$10="","",$B$10*(1-$B$14+2*$B$14*RAND()))</f>
        <v>3.54914721182627</v>
      </c>
      <c r="F651" s="21" t="n">
        <f aca="false">INDEX($E$17:$E$28,B651)</f>
        <v>4.761</v>
      </c>
      <c r="G651" s="25" t="n">
        <f aca="false">IF(OR(D651="",E651="",F651=""),"",D651*($B$7-$B$8-F651-E651))</f>
        <v>3066.83833309313</v>
      </c>
      <c r="H651" s="25" t="n">
        <f aca="false">IF(D651="","",D651*$F$30)</f>
        <v>3461.00399447356</v>
      </c>
    </row>
    <row r="652" customFormat="false" ht="15" hidden="false" customHeight="false" outlineLevel="0" collapsed="false">
      <c r="A652" s="2" t="n">
        <v>618</v>
      </c>
      <c r="B652" s="2" t="n">
        <v>6</v>
      </c>
      <c r="C652" s="22" t="n">
        <f aca="true">NORMSINV(MAX(RAND(),0.000000000001))</f>
        <v>2.37533912745645</v>
      </c>
      <c r="D652" s="24" t="n">
        <f aca="false">IF($B$11="","",$B$11*EXP($B$12*C652))</f>
        <v>2523.44447131369</v>
      </c>
      <c r="E652" s="20" t="n">
        <f aca="true">IF($B$10="","",$B$10*(1-$B$14+2*$B$14*RAND()))</f>
        <v>4.11250066648406</v>
      </c>
      <c r="F652" s="21" t="n">
        <f aca="false">INDEX($E$17:$E$28,B652)</f>
        <v>4.761</v>
      </c>
      <c r="G652" s="25" t="n">
        <f aca="false">IF(OR(D652="",E652="",F652=""),"",D652*($B$7-$B$8-F652-E652))</f>
        <v>9756.89636649886</v>
      </c>
      <c r="H652" s="25" t="n">
        <f aca="false">IF(D652="","",D652*$F$30)</f>
        <v>12615.2036009914</v>
      </c>
    </row>
    <row r="653" customFormat="false" ht="15" hidden="false" customHeight="false" outlineLevel="0" collapsed="false">
      <c r="A653" s="2" t="n">
        <v>619</v>
      </c>
      <c r="B653" s="2" t="n">
        <v>7</v>
      </c>
      <c r="C653" s="22" t="n">
        <f aca="true">NORMSINV(MAX(RAND(),0.000000000001))</f>
        <v>1.99744058461964</v>
      </c>
      <c r="D653" s="24" t="n">
        <f aca="false">IF($B$11="","",$B$11*EXP($B$12*C653))</f>
        <v>2151.98613433449</v>
      </c>
      <c r="E653" s="20" t="n">
        <f aca="true">IF($B$10="","",$B$10*(1-$B$14+2*$B$14*RAND()))</f>
        <v>3.80658361234213</v>
      </c>
      <c r="F653" s="21" t="n">
        <f aca="false">INDEX($E$17:$E$28,B653)</f>
        <v>4.761</v>
      </c>
      <c r="G653" s="25" t="n">
        <f aca="false">IF(OR(D653="",E653="",F653=""),"",D653*($B$7-$B$8-F653-E653))</f>
        <v>8978.98221290973</v>
      </c>
      <c r="H653" s="25" t="n">
        <f aca="false">IF(D653="","",D653*$F$30)</f>
        <v>10758.209082765</v>
      </c>
    </row>
    <row r="654" customFormat="false" ht="15" hidden="false" customHeight="false" outlineLevel="0" collapsed="false">
      <c r="A654" s="2" t="n">
        <v>620</v>
      </c>
      <c r="B654" s="2" t="n">
        <v>8</v>
      </c>
      <c r="C654" s="22" t="n">
        <f aca="true">NORMSINV(MAX(RAND(),0.000000000001))</f>
        <v>-1.65362138995988</v>
      </c>
      <c r="D654" s="24" t="n">
        <f aca="false">IF($B$11="","",$B$11*EXP($B$12*C654))</f>
        <v>462.068363343739</v>
      </c>
      <c r="E654" s="20" t="n">
        <f aca="true">IF($B$10="","",$B$10*(1-$B$14+2*$B$14*RAND()))</f>
        <v>3.81859621920437</v>
      </c>
      <c r="F654" s="21" t="n">
        <f aca="false">INDEX($E$17:$E$28,B654)</f>
        <v>4.761</v>
      </c>
      <c r="G654" s="25" t="n">
        <f aca="false">IF(OR(D654="",E654="",F654=""),"",D654*($B$7-$B$8-F654-E654))</f>
        <v>1922.39096584134</v>
      </c>
      <c r="H654" s="25" t="n">
        <f aca="false">IF(D654="","",D654*$F$30)</f>
        <v>2309.97216202802</v>
      </c>
    </row>
    <row r="655" customFormat="false" ht="15" hidden="false" customHeight="false" outlineLevel="0" collapsed="false">
      <c r="A655" s="2" t="n">
        <v>621</v>
      </c>
      <c r="B655" s="2" t="n">
        <v>9</v>
      </c>
      <c r="C655" s="22" t="n">
        <f aca="true">NORMSINV(MAX(RAND(),0.000000000001))</f>
        <v>1.51733755652999</v>
      </c>
      <c r="D655" s="24" t="n">
        <f aca="false">IF($B$11="","",$B$11*EXP($B$12*C655))</f>
        <v>1757.85105986693</v>
      </c>
      <c r="E655" s="20" t="n">
        <f aca="true">IF($B$10="","",$B$10*(1-$B$14+2*$B$14*RAND()))</f>
        <v>3.93529958263036</v>
      </c>
      <c r="F655" s="21" t="n">
        <f aca="false">INDEX($E$17:$E$28,B655)</f>
        <v>4.761</v>
      </c>
      <c r="G655" s="25" t="n">
        <f aca="false">IF(OR(D655="",E655="",F655=""),"",D655*($B$7-$B$8-F655-E655))</f>
        <v>7108.22306445757</v>
      </c>
      <c r="H655" s="25" t="n">
        <f aca="false">IF(D655="","",D655*$F$30)</f>
        <v>8787.84901848676</v>
      </c>
    </row>
    <row r="656" customFormat="false" ht="15" hidden="false" customHeight="false" outlineLevel="0" collapsed="false">
      <c r="A656" s="2" t="n">
        <v>622</v>
      </c>
      <c r="B656" s="2" t="n">
        <v>10</v>
      </c>
      <c r="C656" s="22" t="n">
        <f aca="true">NORMSINV(MAX(RAND(),0.000000000001))</f>
        <v>1.06552144422718</v>
      </c>
      <c r="D656" s="24" t="n">
        <f aca="false">IF($B$11="","",$B$11*EXP($B$12*C656))</f>
        <v>1453.11873150468</v>
      </c>
      <c r="E656" s="20" t="n">
        <f aca="true">IF($B$10="","",$B$10*(1-$B$14+2*$B$14*RAND()))</f>
        <v>3.92503679872146</v>
      </c>
      <c r="F656" s="21" t="n">
        <f aca="false">INDEX($E$17:$E$28,B656)</f>
        <v>4.761</v>
      </c>
      <c r="G656" s="25" t="n">
        <f aca="false">IF(OR(D656="",E656="",F656=""),"",D656*($B$7-$B$8-F656-E656))</f>
        <v>5890.88986460855</v>
      </c>
      <c r="H656" s="25" t="n">
        <f aca="false">IF(D656="","",D656*$F$30)</f>
        <v>7264.43116253822</v>
      </c>
    </row>
    <row r="657" customFormat="false" ht="15" hidden="false" customHeight="false" outlineLevel="0" collapsed="false">
      <c r="A657" s="2" t="n">
        <v>623</v>
      </c>
      <c r="B657" s="2" t="n">
        <v>11</v>
      </c>
      <c r="C657" s="22" t="n">
        <f aca="true">NORMSINV(MAX(RAND(),0.000000000001))</f>
        <v>1.13499595435307</v>
      </c>
      <c r="D657" s="24" t="n">
        <f aca="false">IF($B$11="","",$B$11*EXP($B$12*C657))</f>
        <v>1496.2863880366</v>
      </c>
      <c r="E657" s="20" t="n">
        <f aca="true">IF($B$10="","",$B$10*(1-$B$14+2*$B$14*RAND()))</f>
        <v>3.90587923845252</v>
      </c>
      <c r="F657" s="21" t="n">
        <f aca="false">INDEX($E$17:$E$28,B657)</f>
        <v>4.761</v>
      </c>
      <c r="G657" s="25" t="n">
        <f aca="false">IF(OR(D657="",E657="",F657=""),"",D657*($B$7-$B$8-F657-E657))</f>
        <v>6094.55515233275</v>
      </c>
      <c r="H657" s="25" t="n">
        <f aca="false">IF(D657="","",D657*$F$30)</f>
        <v>7480.23491107255</v>
      </c>
    </row>
    <row r="658" customFormat="false" ht="15" hidden="false" customHeight="false" outlineLevel="0" collapsed="false">
      <c r="A658" s="2" t="n">
        <v>624</v>
      </c>
      <c r="B658" s="2" t="n">
        <v>12</v>
      </c>
      <c r="C658" s="22" t="n">
        <f aca="true">NORMSINV(MAX(RAND(),0.000000000001))</f>
        <v>-0.119311919715794</v>
      </c>
      <c r="D658" s="24" t="n">
        <f aca="false">IF($B$11="","",$B$11*EXP($B$12*C658))</f>
        <v>882.023588605378</v>
      </c>
      <c r="E658" s="20" t="n">
        <f aca="true">IF($B$10="","",$B$10*(1-$B$14+2*$B$14*RAND()))</f>
        <v>3.42855166792161</v>
      </c>
      <c r="F658" s="21" t="n">
        <f aca="false">INDEX($E$17:$E$28,B658)</f>
        <v>4.761</v>
      </c>
      <c r="G658" s="25" t="n">
        <f aca="false">IF(OR(D658="",E658="",F658=""),"",D658*($B$7-$B$8-F658-E658))</f>
        <v>4013.60276762314</v>
      </c>
      <c r="H658" s="25" t="n">
        <f aca="false">IF(D658="","",D658*$F$30)</f>
        <v>4409.41232415601</v>
      </c>
    </row>
    <row r="659" customFormat="false" ht="15" hidden="false" customHeight="false" outlineLevel="0" collapsed="false">
      <c r="A659" s="2" t="n">
        <v>625</v>
      </c>
      <c r="B659" s="2" t="n">
        <v>1</v>
      </c>
      <c r="C659" s="22" t="n">
        <f aca="true">NORMSINV(MAX(RAND(),0.000000000001))</f>
        <v>0.0263922788295004</v>
      </c>
      <c r="D659" s="24" t="n">
        <f aca="false">IF($B$11="","",$B$11*EXP($B$12*C659))</f>
        <v>937.872118243545</v>
      </c>
      <c r="E659" s="20" t="n">
        <f aca="true">IF($B$10="","",$B$10*(1-$B$14+2*$B$14*RAND()))</f>
        <v>3.85638387487284</v>
      </c>
      <c r="F659" s="21" t="n">
        <f aca="false">INDEX($E$17:$E$28,B659)</f>
        <v>4.92562580645161</v>
      </c>
      <c r="G659" s="25" t="n">
        <f aca="false">IF(OR(D659="",E659="",F659=""),"",D659*($B$7-$B$8-F659-E659))</f>
        <v>3712.08876416368</v>
      </c>
      <c r="H659" s="25" t="n">
        <f aca="false">IF(D659="","",D659*$F$30)</f>
        <v>4688.61029352313</v>
      </c>
    </row>
    <row r="660" customFormat="false" ht="15" hidden="false" customHeight="false" outlineLevel="0" collapsed="false">
      <c r="A660" s="2" t="n">
        <v>626</v>
      </c>
      <c r="B660" s="2" t="n">
        <v>2</v>
      </c>
      <c r="C660" s="22" t="n">
        <f aca="true">NORMSINV(MAX(RAND(),0.000000000001))</f>
        <v>0.974734567123425</v>
      </c>
      <c r="D660" s="24" t="n">
        <f aca="false">IF($B$11="","",$B$11*EXP($B$12*C660))</f>
        <v>1398.58021041709</v>
      </c>
      <c r="E660" s="20" t="n">
        <f aca="true">IF($B$10="","",$B$10*(1-$B$14+2*$B$14*RAND()))</f>
        <v>3.705588193829</v>
      </c>
      <c r="F660" s="21" t="n">
        <f aca="false">INDEX($E$17:$E$28,B660)</f>
        <v>5.0612</v>
      </c>
      <c r="G660" s="25" t="n">
        <f aca="false">IF(OR(D660="",E660="",F660=""),"",D660*($B$7-$B$8-F660-E660))</f>
        <v>5556.8554039063</v>
      </c>
      <c r="H660" s="25" t="n">
        <f aca="false">IF(D660="","",D660*$F$30)</f>
        <v>6991.78218791712</v>
      </c>
    </row>
    <row r="661" customFormat="false" ht="15" hidden="false" customHeight="false" outlineLevel="0" collapsed="false">
      <c r="A661" s="2" t="n">
        <v>627</v>
      </c>
      <c r="B661" s="2" t="n">
        <v>3</v>
      </c>
      <c r="C661" s="22" t="n">
        <f aca="true">NORMSINV(MAX(RAND(),0.000000000001))</f>
        <v>2.05496085819586</v>
      </c>
      <c r="D661" s="24" t="n">
        <f aca="false">IF($B$11="","",$B$11*EXP($B$12*C661))</f>
        <v>2204.78123447607</v>
      </c>
      <c r="E661" s="20" t="n">
        <f aca="true">IF($B$10="","",$B$10*(1-$B$14+2*$B$14*RAND()))</f>
        <v>3.41102883018976</v>
      </c>
      <c r="F661" s="21" t="n">
        <f aca="false">INDEX($E$17:$E$28,B661)</f>
        <v>5.0612</v>
      </c>
      <c r="G661" s="25" t="n">
        <f aca="false">IF(OR(D661="",E661="",F661=""),"",D661*($B$7-$B$8-F661-E661))</f>
        <v>9409.50178823561</v>
      </c>
      <c r="H661" s="25" t="n">
        <f aca="false">IF(D661="","",D661*$F$30)</f>
        <v>11022.1423473928</v>
      </c>
    </row>
    <row r="662" customFormat="false" ht="15" hidden="false" customHeight="false" outlineLevel="0" collapsed="false">
      <c r="A662" s="2" t="n">
        <v>628</v>
      </c>
      <c r="B662" s="2" t="n">
        <v>4</v>
      </c>
      <c r="C662" s="22" t="n">
        <f aca="true">NORMSINV(MAX(RAND(),0.000000000001))</f>
        <v>0.448924342443318</v>
      </c>
      <c r="D662" s="24" t="n">
        <f aca="false">IF($B$11="","",$B$11*EXP($B$12*C662))</f>
        <v>1120.63893480327</v>
      </c>
      <c r="E662" s="20" t="n">
        <f aca="true">IF($B$10="","",$B$10*(1-$B$14+2*$B$14*RAND()))</f>
        <v>3.66433581077524</v>
      </c>
      <c r="F662" s="21" t="n">
        <f aca="false">INDEX($E$17:$E$28,B662)</f>
        <v>4.89657419354839</v>
      </c>
      <c r="G662" s="25" t="n">
        <f aca="false">IF(OR(D662="",E662="",F662=""),"",D662*($B$7-$B$8-F662-E662))</f>
        <v>4683.25096120177</v>
      </c>
      <c r="H662" s="25" t="n">
        <f aca="false">IF(D662="","",D662*$F$30)</f>
        <v>5602.29816286851</v>
      </c>
    </row>
    <row r="663" customFormat="false" ht="15" hidden="false" customHeight="false" outlineLevel="0" collapsed="false">
      <c r="A663" s="2" t="n">
        <v>629</v>
      </c>
      <c r="B663" s="2" t="n">
        <v>5</v>
      </c>
      <c r="C663" s="22" t="n">
        <f aca="true">NORMSINV(MAX(RAND(),0.000000000001))</f>
        <v>-1.71236025079104</v>
      </c>
      <c r="D663" s="24" t="n">
        <f aca="false">IF($B$11="","",$B$11*EXP($B$12*C663))</f>
        <v>450.772280165796</v>
      </c>
      <c r="E663" s="20" t="n">
        <f aca="true">IF($B$10="","",$B$10*(1-$B$14+2*$B$14*RAND()))</f>
        <v>3.80923527246226</v>
      </c>
      <c r="F663" s="21" t="n">
        <f aca="false">INDEX($E$17:$E$28,B663)</f>
        <v>4.761</v>
      </c>
      <c r="G663" s="25" t="n">
        <f aca="false">IF(OR(D663="",E663="",F663=""),"",D663*($B$7-$B$8-F663-E663))</f>
        <v>1879.61435398709</v>
      </c>
      <c r="H663" s="25" t="n">
        <f aca="false">IF(D663="","",D663*$F$30)</f>
        <v>2253.50078300485</v>
      </c>
    </row>
    <row r="664" customFormat="false" ht="15" hidden="false" customHeight="false" outlineLevel="0" collapsed="false">
      <c r="A664" s="2" t="n">
        <v>630</v>
      </c>
      <c r="B664" s="2" t="n">
        <v>6</v>
      </c>
      <c r="C664" s="22" t="n">
        <f aca="true">NORMSINV(MAX(RAND(),0.000000000001))</f>
        <v>1.18845540439471</v>
      </c>
      <c r="D664" s="24" t="n">
        <f aca="false">IF($B$11="","",$B$11*EXP($B$12*C664))</f>
        <v>1530.37422240352</v>
      </c>
      <c r="E664" s="20" t="n">
        <f aca="true">IF($B$10="","",$B$10*(1-$B$14+2*$B$14*RAND()))</f>
        <v>3.57745039942585</v>
      </c>
      <c r="F664" s="21" t="n">
        <f aca="false">INDEX($E$17:$E$28,B664)</f>
        <v>4.761</v>
      </c>
      <c r="G664" s="25" t="n">
        <f aca="false">IF(OR(D664="",E664="",F664=""),"",D664*($B$7-$B$8-F664-E664))</f>
        <v>6736.0180473492</v>
      </c>
      <c r="H664" s="25" t="n">
        <f aca="false">IF(D664="","",D664*$F$30)</f>
        <v>7650.64681263968</v>
      </c>
    </row>
    <row r="665" customFormat="false" ht="15" hidden="false" customHeight="false" outlineLevel="0" collapsed="false">
      <c r="A665" s="2" t="n">
        <v>631</v>
      </c>
      <c r="B665" s="2" t="n">
        <v>7</v>
      </c>
      <c r="C665" s="22" t="n">
        <f aca="true">NORMSINV(MAX(RAND(),0.000000000001))</f>
        <v>-0.114367259355668</v>
      </c>
      <c r="D665" s="24" t="n">
        <f aca="false">IF($B$11="","",$B$11*EXP($B$12*C665))</f>
        <v>883.863211188039</v>
      </c>
      <c r="E665" s="20" t="n">
        <f aca="true">IF($B$10="","",$B$10*(1-$B$14+2*$B$14*RAND()))</f>
        <v>3.3811213607028</v>
      </c>
      <c r="F665" s="21" t="n">
        <f aca="false">INDEX($E$17:$E$28,B665)</f>
        <v>4.761</v>
      </c>
      <c r="G665" s="25" t="n">
        <f aca="false">IF(OR(D665="",E665="",F665=""),"",D665*($B$7-$B$8-F665-E665))</f>
        <v>4063.89577878212</v>
      </c>
      <c r="H665" s="25" t="n">
        <f aca="false">IF(D665="","",D665*$F$30)</f>
        <v>4418.60896537124</v>
      </c>
    </row>
    <row r="666" customFormat="false" ht="15" hidden="false" customHeight="false" outlineLevel="0" collapsed="false">
      <c r="A666" s="2" t="n">
        <v>632</v>
      </c>
      <c r="B666" s="2" t="n">
        <v>8</v>
      </c>
      <c r="C666" s="22" t="n">
        <f aca="true">NORMSINV(MAX(RAND(),0.000000000001))</f>
        <v>-1.35830844867604</v>
      </c>
      <c r="D666" s="24" t="n">
        <f aca="false">IF($B$11="","",$B$11*EXP($B$12*C666))</f>
        <v>523.296228081378</v>
      </c>
      <c r="E666" s="20" t="n">
        <f aca="true">IF($B$10="","",$B$10*(1-$B$14+2*$B$14*RAND()))</f>
        <v>3.77251846959778</v>
      </c>
      <c r="F666" s="21" t="n">
        <f aca="false">INDEX($E$17:$E$28,B666)</f>
        <v>4.761</v>
      </c>
      <c r="G666" s="25" t="n">
        <f aca="false">IF(OR(D666="",E666="",F666=""),"",D666*($B$7-$B$8-F666-E666))</f>
        <v>2201.23591835346</v>
      </c>
      <c r="H666" s="25" t="n">
        <f aca="false">IF(D666="","",D666*$F$30)</f>
        <v>2616.06250342443</v>
      </c>
    </row>
    <row r="667" customFormat="false" ht="15" hidden="false" customHeight="false" outlineLevel="0" collapsed="false">
      <c r="A667" s="2" t="n">
        <v>633</v>
      </c>
      <c r="B667" s="2" t="n">
        <v>9</v>
      </c>
      <c r="C667" s="22" t="n">
        <f aca="true">NORMSINV(MAX(RAND(),0.000000000001))</f>
        <v>0.0754232658971796</v>
      </c>
      <c r="D667" s="24" t="n">
        <f aca="false">IF($B$11="","",$B$11*EXP($B$12*C667))</f>
        <v>957.450094824531</v>
      </c>
      <c r="E667" s="20" t="n">
        <f aca="true">IF($B$10="","",$B$10*(1-$B$14+2*$B$14*RAND()))</f>
        <v>3.74951265924285</v>
      </c>
      <c r="F667" s="21" t="n">
        <f aca="false">INDEX($E$17:$E$28,B667)</f>
        <v>4.761</v>
      </c>
      <c r="G667" s="25" t="n">
        <f aca="false">IF(OR(D667="",E667="",F667=""),"",D667*($B$7-$B$8-F667-E667))</f>
        <v>4049.52305546708</v>
      </c>
      <c r="H667" s="25" t="n">
        <f aca="false">IF(D667="","",D667*$F$30)</f>
        <v>4786.4845140468</v>
      </c>
    </row>
    <row r="668" customFormat="false" ht="15" hidden="false" customHeight="false" outlineLevel="0" collapsed="false">
      <c r="A668" s="2" t="n">
        <v>634</v>
      </c>
      <c r="B668" s="2" t="n">
        <v>10</v>
      </c>
      <c r="C668" s="22" t="n">
        <f aca="true">NORMSINV(MAX(RAND(),0.000000000001))</f>
        <v>-0.159300970689123</v>
      </c>
      <c r="D668" s="24" t="n">
        <f aca="false">IF($B$11="","",$B$11*EXP($B$12*C668))</f>
        <v>867.285978707732</v>
      </c>
      <c r="E668" s="20" t="n">
        <f aca="true">IF($B$10="","",$B$10*(1-$B$14+2*$B$14*RAND()))</f>
        <v>3.58313924256548</v>
      </c>
      <c r="F668" s="21" t="n">
        <f aca="false">INDEX($E$17:$E$28,B668)</f>
        <v>4.761</v>
      </c>
      <c r="G668" s="25" t="n">
        <f aca="false">IF(OR(D668="",E668="",F668=""),"",D668*($B$7-$B$8-F668-E668))</f>
        <v>3812.46839927451</v>
      </c>
      <c r="H668" s="25" t="n">
        <f aca="false">IF(D668="","",D668*$F$30)</f>
        <v>4335.73606475569</v>
      </c>
    </row>
    <row r="669" customFormat="false" ht="15" hidden="false" customHeight="false" outlineLevel="0" collapsed="false">
      <c r="A669" s="2" t="n">
        <v>635</v>
      </c>
      <c r="B669" s="2" t="n">
        <v>11</v>
      </c>
      <c r="C669" s="22" t="n">
        <f aca="true">NORMSINV(MAX(RAND(),0.000000000001))</f>
        <v>1.62246220350573</v>
      </c>
      <c r="D669" s="24" t="n">
        <f aca="false">IF($B$11="","",$B$11*EXP($B$12*C669))</f>
        <v>1837.467074651</v>
      </c>
      <c r="E669" s="20" t="n">
        <f aca="true">IF($B$10="","",$B$10*(1-$B$14+2*$B$14*RAND()))</f>
        <v>3.84553113520214</v>
      </c>
      <c r="F669" s="21" t="n">
        <f aca="false">INDEX($E$17:$E$28,B669)</f>
        <v>4.761</v>
      </c>
      <c r="G669" s="25" t="n">
        <f aca="false">IF(OR(D669="",E669="",F669=""),"",D669*($B$7-$B$8-F669-E669))</f>
        <v>7595.11294316111</v>
      </c>
      <c r="H669" s="25" t="n">
        <f aca="false">IF(D669="","",D669*$F$30)</f>
        <v>9185.86539959527</v>
      </c>
    </row>
    <row r="670" customFormat="false" ht="15" hidden="false" customHeight="false" outlineLevel="0" collapsed="false">
      <c r="A670" s="2" t="n">
        <v>636</v>
      </c>
      <c r="B670" s="2" t="n">
        <v>12</v>
      </c>
      <c r="C670" s="22" t="n">
        <f aca="true">NORMSINV(MAX(RAND(),0.000000000001))</f>
        <v>0.663194252860758</v>
      </c>
      <c r="D670" s="24" t="n">
        <f aca="false">IF($B$11="","",$B$11*EXP($B$12*C670))</f>
        <v>1226.52512499584</v>
      </c>
      <c r="E670" s="20" t="n">
        <f aca="true">IF($B$10="","",$B$10*(1-$B$14+2*$B$14*RAND()))</f>
        <v>4.04794206243794</v>
      </c>
      <c r="F670" s="21" t="n">
        <f aca="false">INDEX($E$17:$E$28,B670)</f>
        <v>4.761</v>
      </c>
      <c r="G670" s="25" t="n">
        <f aca="false">IF(OR(D670="",E670="",F670=""),"",D670*($B$7-$B$8-F670-E670))</f>
        <v>4821.54132823421</v>
      </c>
      <c r="H670" s="25" t="n">
        <f aca="false">IF(D670="","",D670*$F$30)</f>
        <v>6131.64440487922</v>
      </c>
    </row>
    <row r="671" customFormat="false" ht="15" hidden="false" customHeight="false" outlineLevel="0" collapsed="false">
      <c r="A671" s="2" t="n">
        <v>637</v>
      </c>
      <c r="B671" s="2" t="n">
        <v>1</v>
      </c>
      <c r="C671" s="22" t="n">
        <f aca="true">NORMSINV(MAX(RAND(),0.000000000001))</f>
        <v>0.102409680496422</v>
      </c>
      <c r="D671" s="24" t="n">
        <f aca="false">IF($B$11="","",$B$11*EXP($B$12*C671))</f>
        <v>968.399548466818</v>
      </c>
      <c r="E671" s="20" t="n">
        <f aca="true">IF($B$10="","",$B$10*(1-$B$14+2*$B$14*RAND()))</f>
        <v>3.83113286887822</v>
      </c>
      <c r="F671" s="21" t="n">
        <f aca="false">INDEX($E$17:$E$28,B671)</f>
        <v>4.92562580645161</v>
      </c>
      <c r="G671" s="25" t="n">
        <f aca="false">IF(OR(D671="",E671="",F671=""),"",D671*($B$7-$B$8-F671-E671))</f>
        <v>3857.36910024497</v>
      </c>
      <c r="H671" s="25" t="n">
        <f aca="false">IF(D671="","",D671*$F$30)</f>
        <v>4841.22302269532</v>
      </c>
    </row>
    <row r="672" customFormat="false" ht="15" hidden="false" customHeight="false" outlineLevel="0" collapsed="false">
      <c r="A672" s="2" t="n">
        <v>638</v>
      </c>
      <c r="B672" s="2" t="n">
        <v>2</v>
      </c>
      <c r="C672" s="22" t="n">
        <f aca="true">NORMSINV(MAX(RAND(),0.000000000001))</f>
        <v>2.04013706153803</v>
      </c>
      <c r="D672" s="24" t="n">
        <f aca="false">IF($B$11="","",$B$11*EXP($B$12*C672))</f>
        <v>2191.05255192987</v>
      </c>
      <c r="E672" s="20" t="n">
        <f aca="true">IF($B$10="","",$B$10*(1-$B$14+2*$B$14*RAND()))</f>
        <v>3.64536231104781</v>
      </c>
      <c r="F672" s="21" t="n">
        <f aca="false">INDEX($E$17:$E$28,B672)</f>
        <v>5.0612</v>
      </c>
      <c r="G672" s="25" t="n">
        <f aca="false">IF(OR(D672="",E672="",F672=""),"",D672*($B$7-$B$8-F672-E672))</f>
        <v>8837.47394142882</v>
      </c>
      <c r="H672" s="25" t="n">
        <f aca="false">IF(D672="","",D672*$F$30)</f>
        <v>10953.5099176078</v>
      </c>
    </row>
    <row r="673" customFormat="false" ht="15" hidden="false" customHeight="false" outlineLevel="0" collapsed="false">
      <c r="A673" s="2" t="n">
        <v>639</v>
      </c>
      <c r="B673" s="2" t="n">
        <v>3</v>
      </c>
      <c r="C673" s="22" t="n">
        <f aca="true">NORMSINV(MAX(RAND(),0.000000000001))</f>
        <v>-0.227353481930219</v>
      </c>
      <c r="D673" s="24" t="n">
        <f aca="false">IF($B$11="","",$B$11*EXP($B$12*C673))</f>
        <v>842.769718743537</v>
      </c>
      <c r="E673" s="20" t="n">
        <f aca="true">IF($B$10="","",$B$10*(1-$B$14+2*$B$14*RAND()))</f>
        <v>3.42412876718606</v>
      </c>
      <c r="F673" s="21" t="n">
        <f aca="false">INDEX($E$17:$E$28,B673)</f>
        <v>5.0612</v>
      </c>
      <c r="G673" s="25" t="n">
        <f aca="false">IF(OR(D673="",E673="",F673=""),"",D673*($B$7-$B$8-F673-E673))</f>
        <v>3585.70807822482</v>
      </c>
      <c r="H673" s="25" t="n">
        <f aca="false">IF(D673="","",D673*$F$30)</f>
        <v>4213.17437794269</v>
      </c>
    </row>
    <row r="674" customFormat="false" ht="15" hidden="false" customHeight="false" outlineLevel="0" collapsed="false">
      <c r="A674" s="2" t="n">
        <v>640</v>
      </c>
      <c r="B674" s="2" t="n">
        <v>4</v>
      </c>
      <c r="C674" s="22" t="n">
        <f aca="true">NORMSINV(MAX(RAND(),0.000000000001))</f>
        <v>1.1468020639745</v>
      </c>
      <c r="D674" s="24" t="n">
        <f aca="false">IF($B$11="","",$B$11*EXP($B$12*C674))</f>
        <v>1503.74850039748</v>
      </c>
      <c r="E674" s="20" t="n">
        <f aca="true">IF($B$10="","",$B$10*(1-$B$14+2*$B$14*RAND()))</f>
        <v>3.88419878877596</v>
      </c>
      <c r="F674" s="21" t="n">
        <f aca="false">INDEX($E$17:$E$28,B674)</f>
        <v>4.89657419354839</v>
      </c>
      <c r="G674" s="25" t="n">
        <f aca="false">IF(OR(D674="",E674="",F674=""),"",D674*($B$7-$B$8-F674-E674))</f>
        <v>5953.68169056296</v>
      </c>
      <c r="H674" s="25" t="n">
        <f aca="false">IF(D674="","",D674*$F$30)</f>
        <v>7517.5395031871</v>
      </c>
    </row>
    <row r="675" customFormat="false" ht="15" hidden="false" customHeight="false" outlineLevel="0" collapsed="false">
      <c r="A675" s="2" t="n">
        <v>641</v>
      </c>
      <c r="B675" s="2" t="n">
        <v>5</v>
      </c>
      <c r="C675" s="22" t="n">
        <f aca="true">NORMSINV(MAX(RAND(),0.000000000001))</f>
        <v>0.90607503717271</v>
      </c>
      <c r="D675" s="24" t="n">
        <f aca="false">IF($B$11="","",$B$11*EXP($B$12*C675))</f>
        <v>1358.69786719818</v>
      </c>
      <c r="E675" s="20" t="n">
        <f aca="true">IF($B$10="","",$B$10*(1-$B$14+2*$B$14*RAND()))</f>
        <v>4.0482228216696</v>
      </c>
      <c r="F675" s="21" t="n">
        <f aca="false">INDEX($E$17:$E$28,B675)</f>
        <v>4.761</v>
      </c>
      <c r="G675" s="25" t="n">
        <f aca="false">IF(OR(D675="",E675="",F675=""),"",D675*($B$7-$B$8-F675-E675))</f>
        <v>5340.7385686288</v>
      </c>
      <c r="H675" s="25" t="n">
        <f aca="false">IF(D675="","",D675*$F$30)</f>
        <v>6792.40237769715</v>
      </c>
    </row>
    <row r="676" customFormat="false" ht="15" hidden="false" customHeight="false" outlineLevel="0" collapsed="false">
      <c r="A676" s="2" t="n">
        <v>642</v>
      </c>
      <c r="B676" s="2" t="n">
        <v>6</v>
      </c>
      <c r="C676" s="22" t="n">
        <f aca="true">NORMSINV(MAX(RAND(),0.000000000001))</f>
        <v>-0.418253402317676</v>
      </c>
      <c r="D676" s="24" t="n">
        <f aca="false">IF($B$11="","",$B$11*EXP($B$12*C676))</f>
        <v>777.633243191198</v>
      </c>
      <c r="E676" s="20" t="n">
        <f aca="true">IF($B$10="","",$B$10*(1-$B$14+2*$B$14*RAND()))</f>
        <v>3.47899584403061</v>
      </c>
      <c r="F676" s="21" t="n">
        <f aca="false">INDEX($E$17:$E$28,B676)</f>
        <v>4.761</v>
      </c>
      <c r="G676" s="25" t="n">
        <f aca="false">IF(OR(D676="",E676="",F676=""),"",D676*($B$7-$B$8-F676-E676))</f>
        <v>3499.35282618035</v>
      </c>
      <c r="H676" s="25" t="n">
        <f aca="false">IF(D676="","",D676*$F$30)</f>
        <v>3887.54410936144</v>
      </c>
    </row>
    <row r="677" customFormat="false" ht="15" hidden="false" customHeight="false" outlineLevel="0" collapsed="false">
      <c r="A677" s="2" t="n">
        <v>643</v>
      </c>
      <c r="B677" s="2" t="n">
        <v>7</v>
      </c>
      <c r="C677" s="22" t="n">
        <f aca="true">NORMSINV(MAX(RAND(),0.000000000001))</f>
        <v>-0.409190360325885</v>
      </c>
      <c r="D677" s="24" t="n">
        <f aca="false">IF($B$11="","",$B$11*EXP($B$12*C677))</f>
        <v>780.608592005667</v>
      </c>
      <c r="E677" s="20" t="n">
        <f aca="true">IF($B$10="","",$B$10*(1-$B$14+2*$B$14*RAND()))</f>
        <v>3.80725581321753</v>
      </c>
      <c r="F677" s="21" t="n">
        <f aca="false">INDEX($E$17:$E$28,B677)</f>
        <v>4.761</v>
      </c>
      <c r="G677" s="25" t="n">
        <f aca="false">IF(OR(D677="",E677="",F677=""),"",D677*($B$7-$B$8-F677-E677))</f>
        <v>3256.49935585209</v>
      </c>
      <c r="H677" s="25" t="n">
        <f aca="false">IF(D677="","",D677*$F$30)</f>
        <v>3902.41847315473</v>
      </c>
    </row>
    <row r="678" customFormat="false" ht="15" hidden="false" customHeight="false" outlineLevel="0" collapsed="false">
      <c r="A678" s="2" t="n">
        <v>644</v>
      </c>
      <c r="B678" s="2" t="n">
        <v>8</v>
      </c>
      <c r="C678" s="22" t="n">
        <f aca="true">NORMSINV(MAX(RAND(),0.000000000001))</f>
        <v>-2.23129117405811</v>
      </c>
      <c r="D678" s="24" t="n">
        <f aca="false">IF($B$11="","",$B$11*EXP($B$12*C678))</f>
        <v>362.238345325605</v>
      </c>
      <c r="E678" s="20" t="n">
        <f aca="true">IF($B$10="","",$B$10*(1-$B$14+2*$B$14*RAND()))</f>
        <v>3.58115941597521</v>
      </c>
      <c r="F678" s="21" t="n">
        <f aca="false">INDEX($E$17:$E$28,B678)</f>
        <v>4.761</v>
      </c>
      <c r="G678" s="25" t="n">
        <f aca="false">IF(OR(D678="",E678="",F678=""),"",D678*($B$7-$B$8-F678-E678))</f>
        <v>1593.06649616293</v>
      </c>
      <c r="H678" s="25" t="n">
        <f aca="false">IF(D678="","",D678*$F$30)</f>
        <v>1810.90193595176</v>
      </c>
    </row>
    <row r="679" customFormat="false" ht="15" hidden="false" customHeight="false" outlineLevel="0" collapsed="false">
      <c r="A679" s="2" t="n">
        <v>645</v>
      </c>
      <c r="B679" s="2" t="n">
        <v>9</v>
      </c>
      <c r="C679" s="22" t="n">
        <f aca="true">NORMSINV(MAX(RAND(),0.000000000001))</f>
        <v>-1.78924630722217</v>
      </c>
      <c r="D679" s="24" t="n">
        <f aca="false">IF($B$11="","",$B$11*EXP($B$12*C679))</f>
        <v>436.402557651452</v>
      </c>
      <c r="E679" s="20" t="n">
        <f aca="true">IF($B$10="","",$B$10*(1-$B$14+2*$B$14*RAND()))</f>
        <v>3.95532463782252</v>
      </c>
      <c r="F679" s="21" t="n">
        <f aca="false">INDEX($E$17:$E$28,B679)</f>
        <v>4.761</v>
      </c>
      <c r="G679" s="25" t="n">
        <f aca="false">IF(OR(D679="",E679="",F679=""),"",D679*($B$7-$B$8-F679-E679))</f>
        <v>1755.94221921339</v>
      </c>
      <c r="H679" s="25" t="n">
        <f aca="false">IF(D679="","",D679*$F$30)</f>
        <v>2181.66366621114</v>
      </c>
    </row>
    <row r="680" customFormat="false" ht="15" hidden="false" customHeight="false" outlineLevel="0" collapsed="false">
      <c r="A680" s="2" t="n">
        <v>646</v>
      </c>
      <c r="B680" s="2" t="n">
        <v>10</v>
      </c>
      <c r="C680" s="22" t="n">
        <f aca="true">NORMSINV(MAX(RAND(),0.000000000001))</f>
        <v>0.0184729050744752</v>
      </c>
      <c r="D680" s="24" t="n">
        <f aca="false">IF($B$11="","",$B$11*EXP($B$12*C680))</f>
        <v>934.747696765318</v>
      </c>
      <c r="E680" s="20" t="n">
        <f aca="true">IF($B$10="","",$B$10*(1-$B$14+2*$B$14*RAND()))</f>
        <v>3.41828195931662</v>
      </c>
      <c r="F680" s="21" t="n">
        <f aca="false">INDEX($E$17:$E$28,B680)</f>
        <v>4.761</v>
      </c>
      <c r="G680" s="25" t="n">
        <f aca="false">IF(OR(D680="",E680="",F680=""),"",D680*($B$7-$B$8-F680-E680))</f>
        <v>4263.12068412482</v>
      </c>
      <c r="H680" s="25" t="n">
        <f aca="false">IF(D680="","",D680*$F$30)</f>
        <v>4672.99068566918</v>
      </c>
    </row>
    <row r="681" customFormat="false" ht="15" hidden="false" customHeight="false" outlineLevel="0" collapsed="false">
      <c r="A681" s="2" t="n">
        <v>647</v>
      </c>
      <c r="B681" s="2" t="n">
        <v>11</v>
      </c>
      <c r="C681" s="22" t="n">
        <f aca="true">NORMSINV(MAX(RAND(),0.000000000001))</f>
        <v>0.927456775929816</v>
      </c>
      <c r="D681" s="24" t="n">
        <f aca="false">IF($B$11="","",$B$11*EXP($B$12*C681))</f>
        <v>1370.99441880719</v>
      </c>
      <c r="E681" s="20" t="n">
        <f aca="true">IF($B$10="","",$B$10*(1-$B$14+2*$B$14*RAND()))</f>
        <v>4.04042991143698</v>
      </c>
      <c r="F681" s="21" t="n">
        <f aca="false">INDEX($E$17:$E$28,B681)</f>
        <v>4.761</v>
      </c>
      <c r="G681" s="25" t="n">
        <f aca="false">IF(OR(D681="",E681="",F681=""),"",D681*($B$7-$B$8-F681-E681))</f>
        <v>5399.75760950085</v>
      </c>
      <c r="H681" s="25" t="n">
        <f aca="false">IF(D681="","",D681*$F$30)</f>
        <v>6853.87529850091</v>
      </c>
    </row>
    <row r="682" customFormat="false" ht="15" hidden="false" customHeight="false" outlineLevel="0" collapsed="false">
      <c r="A682" s="2" t="n">
        <v>648</v>
      </c>
      <c r="B682" s="2" t="n">
        <v>12</v>
      </c>
      <c r="C682" s="22" t="n">
        <f aca="true">NORMSINV(MAX(RAND(),0.000000000001))</f>
        <v>-0.404505531704627</v>
      </c>
      <c r="D682" s="24" t="n">
        <f aca="false">IF($B$11="","",$B$11*EXP($B$12*C682))</f>
        <v>782.151057009852</v>
      </c>
      <c r="E682" s="20" t="n">
        <f aca="true">IF($B$10="","",$B$10*(1-$B$14+2*$B$14*RAND()))</f>
        <v>3.78109500301205</v>
      </c>
      <c r="F682" s="21" t="n">
        <f aca="false">INDEX($E$17:$E$28,B682)</f>
        <v>4.761</v>
      </c>
      <c r="G682" s="25" t="n">
        <f aca="false">IF(OR(D682="",E682="",F682=""),"",D682*($B$7-$B$8-F682-E682))</f>
        <v>3283.39583062106</v>
      </c>
      <c r="H682" s="25" t="n">
        <f aca="false">IF(D682="","",D682*$F$30)</f>
        <v>3910.12956420365</v>
      </c>
    </row>
    <row r="683" customFormat="false" ht="15" hidden="false" customHeight="false" outlineLevel="0" collapsed="false">
      <c r="A683" s="2" t="n">
        <v>649</v>
      </c>
      <c r="B683" s="2" t="n">
        <v>1</v>
      </c>
      <c r="C683" s="22" t="n">
        <f aca="true">NORMSINV(MAX(RAND(),0.000000000001))</f>
        <v>0.339926487176142</v>
      </c>
      <c r="D683" s="24" t="n">
        <f aca="false">IF($B$11="","",$B$11*EXP($B$12*C683))</f>
        <v>1070.33427105492</v>
      </c>
      <c r="E683" s="20" t="n">
        <f aca="true">IF($B$10="","",$B$10*(1-$B$14+2*$B$14*RAND()))</f>
        <v>3.8142744601258</v>
      </c>
      <c r="F683" s="21" t="n">
        <f aca="false">INDEX($E$17:$E$28,B683)</f>
        <v>4.92562580645161</v>
      </c>
      <c r="G683" s="25" t="n">
        <f aca="false">IF(OR(D683="",E683="",F683=""),"",D683*($B$7-$B$8-F683-E683))</f>
        <v>4281.44383231986</v>
      </c>
      <c r="H683" s="25" t="n">
        <f aca="false">IF(D683="","",D683*$F$30)</f>
        <v>5350.81508785776</v>
      </c>
    </row>
    <row r="684" customFormat="false" ht="15" hidden="false" customHeight="false" outlineLevel="0" collapsed="false">
      <c r="A684" s="2" t="n">
        <v>650</v>
      </c>
      <c r="B684" s="2" t="n">
        <v>2</v>
      </c>
      <c r="C684" s="22" t="n">
        <f aca="true">NORMSINV(MAX(RAND(),0.000000000001))</f>
        <v>-0.626276485778124</v>
      </c>
      <c r="D684" s="24" t="n">
        <f aca="false">IF($B$11="","",$B$11*EXP($B$12*C684))</f>
        <v>712.372632445704</v>
      </c>
      <c r="E684" s="20" t="n">
        <f aca="true">IF($B$10="","",$B$10*(1-$B$14+2*$B$14*RAND()))</f>
        <v>3.99422325075098</v>
      </c>
      <c r="F684" s="21" t="n">
        <f aca="false">INDEX($E$17:$E$28,B684)</f>
        <v>5.0612</v>
      </c>
      <c r="G684" s="25" t="n">
        <f aca="false">IF(OR(D684="",E684="",F684=""),"",D684*($B$7-$B$8-F684-E684))</f>
        <v>2624.79163831076</v>
      </c>
      <c r="H684" s="25" t="n">
        <f aca="false">IF(D684="","",D684*$F$30)</f>
        <v>3561.29326412257</v>
      </c>
    </row>
    <row r="685" customFormat="false" ht="15" hidden="false" customHeight="false" outlineLevel="0" collapsed="false">
      <c r="A685" s="2" t="n">
        <v>651</v>
      </c>
      <c r="B685" s="2" t="n">
        <v>3</v>
      </c>
      <c r="C685" s="22" t="n">
        <f aca="true">NORMSINV(MAX(RAND(),0.000000000001))</f>
        <v>-1.90402476786764</v>
      </c>
      <c r="D685" s="24" t="n">
        <f aca="false">IF($B$11="","",$B$11*EXP($B$12*C685))</f>
        <v>415.798748756333</v>
      </c>
      <c r="E685" s="20" t="n">
        <f aca="true">IF($B$10="","",$B$10*(1-$B$14+2*$B$14*RAND()))</f>
        <v>3.54660465206279</v>
      </c>
      <c r="F685" s="21" t="n">
        <f aca="false">INDEX($E$17:$E$28,B685)</f>
        <v>5.0612</v>
      </c>
      <c r="G685" s="25" t="n">
        <f aca="false">IF(OR(D685="",E685="",F685=""),"",D685*($B$7-$B$8-F685-E685))</f>
        <v>1718.16165528903</v>
      </c>
      <c r="H685" s="25" t="n">
        <f aca="false">IF(D685="","",D685*$F$30)</f>
        <v>2078.66110478266</v>
      </c>
    </row>
    <row r="686" customFormat="false" ht="15" hidden="false" customHeight="false" outlineLevel="0" collapsed="false">
      <c r="A686" s="2" t="n">
        <v>652</v>
      </c>
      <c r="B686" s="2" t="n">
        <v>4</v>
      </c>
      <c r="C686" s="22" t="n">
        <f aca="true">NORMSINV(MAX(RAND(),0.000000000001))</f>
        <v>-0.497587067621009</v>
      </c>
      <c r="D686" s="24" t="n">
        <f aca="false">IF($B$11="","",$B$11*EXP($B$12*C686))</f>
        <v>752.067806951772</v>
      </c>
      <c r="E686" s="20" t="n">
        <f aca="true">IF($B$10="","",$B$10*(1-$B$14+2*$B$14*RAND()))</f>
        <v>4.0078297263614</v>
      </c>
      <c r="F686" s="21" t="n">
        <f aca="false">INDEX($E$17:$E$28,B686)</f>
        <v>4.89657419354839</v>
      </c>
      <c r="G686" s="25" t="n">
        <f aca="false">IF(OR(D686="",E686="",F686=""),"",D686*($B$7-$B$8-F686-E686))</f>
        <v>2884.62833230626</v>
      </c>
      <c r="H686" s="25" t="n">
        <f aca="false">IF(D686="","",D686*$F$30)</f>
        <v>3759.7373805133</v>
      </c>
    </row>
    <row r="687" customFormat="false" ht="15" hidden="false" customHeight="false" outlineLevel="0" collapsed="false">
      <c r="A687" s="2" t="n">
        <v>653</v>
      </c>
      <c r="B687" s="2" t="n">
        <v>5</v>
      </c>
      <c r="C687" s="22" t="n">
        <f aca="true">NORMSINV(MAX(RAND(),0.000000000001))</f>
        <v>-0.874968794235057</v>
      </c>
      <c r="D687" s="24" t="n">
        <f aca="false">IF($B$11="","",$B$11*EXP($B$12*C687))</f>
        <v>641.500930604111</v>
      </c>
      <c r="E687" s="20" t="n">
        <f aca="true">IF($B$10="","",$B$10*(1-$B$14+2*$B$14*RAND()))</f>
        <v>3.85602696867556</v>
      </c>
      <c r="F687" s="21" t="n">
        <f aca="false">INDEX($E$17:$E$28,B687)</f>
        <v>4.761</v>
      </c>
      <c r="G687" s="25" t="n">
        <f aca="false">IF(OR(D687="",E687="",F687=""),"",D687*($B$7-$B$8-F687-E687))</f>
        <v>2644.89103645028</v>
      </c>
      <c r="H687" s="25" t="n">
        <f aca="false">IF(D687="","",D687*$F$30)</f>
        <v>3206.99145227607</v>
      </c>
    </row>
    <row r="688" customFormat="false" ht="15" hidden="false" customHeight="false" outlineLevel="0" collapsed="false">
      <c r="A688" s="2" t="n">
        <v>654</v>
      </c>
      <c r="B688" s="2" t="n">
        <v>6</v>
      </c>
      <c r="C688" s="22" t="n">
        <f aca="true">NORMSINV(MAX(RAND(),0.000000000001))</f>
        <v>0.037354845194599</v>
      </c>
      <c r="D688" s="24" t="n">
        <f aca="false">IF($B$11="","",$B$11*EXP($B$12*C688))</f>
        <v>942.214408634443</v>
      </c>
      <c r="E688" s="20" t="n">
        <f aca="true">IF($B$10="","",$B$10*(1-$B$14+2*$B$14*RAND()))</f>
        <v>3.43353765948476</v>
      </c>
      <c r="F688" s="21" t="n">
        <f aca="false">INDEX($E$17:$E$28,B688)</f>
        <v>4.761</v>
      </c>
      <c r="G688" s="25" t="n">
        <f aca="false">IF(OR(D688="",E688="",F688=""),"",D688*($B$7-$B$8-F688-E688))</f>
        <v>4282.8001111387</v>
      </c>
      <c r="H688" s="25" t="n">
        <f aca="false">IF(D688="","",D688*$F$30)</f>
        <v>4710.31827164531</v>
      </c>
    </row>
    <row r="689" customFormat="false" ht="15" hidden="false" customHeight="false" outlineLevel="0" collapsed="false">
      <c r="A689" s="2" t="n">
        <v>655</v>
      </c>
      <c r="B689" s="2" t="n">
        <v>7</v>
      </c>
      <c r="C689" s="22" t="n">
        <f aca="true">NORMSINV(MAX(RAND(),0.000000000001))</f>
        <v>0.128001339494289</v>
      </c>
      <c r="D689" s="24" t="n">
        <f aca="false">IF($B$11="","",$B$11*EXP($B$12*C689))</f>
        <v>978.898750175037</v>
      </c>
      <c r="E689" s="20" t="n">
        <f aca="true">IF($B$10="","",$B$10*(1-$B$14+2*$B$14*RAND()))</f>
        <v>3.72409042731232</v>
      </c>
      <c r="F689" s="21" t="n">
        <f aca="false">INDEX($E$17:$E$28,B689)</f>
        <v>4.761</v>
      </c>
      <c r="G689" s="25" t="n">
        <f aca="false">IF(OR(D689="",E689="",F689=""),"",D689*($B$7-$B$8-F689-E689))</f>
        <v>4165.12566281178</v>
      </c>
      <c r="H689" s="25" t="n">
        <f aca="false">IF(D689="","",D689*$F$30)</f>
        <v>4893.71063187504</v>
      </c>
    </row>
    <row r="690" customFormat="false" ht="15" hidden="false" customHeight="false" outlineLevel="0" collapsed="false">
      <c r="A690" s="2" t="n">
        <v>656</v>
      </c>
      <c r="B690" s="2" t="n">
        <v>8</v>
      </c>
      <c r="C690" s="22" t="n">
        <f aca="true">NORMSINV(MAX(RAND(),0.000000000001))</f>
        <v>-1.76064246324685</v>
      </c>
      <c r="D690" s="24" t="n">
        <f aca="false">IF($B$11="","",$B$11*EXP($B$12*C690))</f>
        <v>441.694207309622</v>
      </c>
      <c r="E690" s="20" t="n">
        <f aca="true">IF($B$10="","",$B$10*(1-$B$14+2*$B$14*RAND()))</f>
        <v>4.07894944307453</v>
      </c>
      <c r="F690" s="21" t="n">
        <f aca="false">INDEX($E$17:$E$28,B690)</f>
        <v>4.761</v>
      </c>
      <c r="G690" s="25" t="n">
        <f aca="false">IF(OR(D690="",E690="",F690=""),"",D690*($B$7-$B$8-F690-E690))</f>
        <v>1722.62973920864</v>
      </c>
      <c r="H690" s="25" t="n">
        <f aca="false">IF(D690="","",D690*$F$30)</f>
        <v>2208.11768118226</v>
      </c>
    </row>
    <row r="691" customFormat="false" ht="15" hidden="false" customHeight="false" outlineLevel="0" collapsed="false">
      <c r="A691" s="2" t="n">
        <v>657</v>
      </c>
      <c r="B691" s="2" t="n">
        <v>9</v>
      </c>
      <c r="C691" s="22" t="n">
        <f aca="true">NORMSINV(MAX(RAND(),0.000000000001))</f>
        <v>-0.715911107786028</v>
      </c>
      <c r="D691" s="24" t="n">
        <f aca="false">IF($B$11="","",$B$11*EXP($B$12*C691))</f>
        <v>685.968800603672</v>
      </c>
      <c r="E691" s="20" t="n">
        <f aca="true">IF($B$10="","",$B$10*(1-$B$14+2*$B$14*RAND()))</f>
        <v>3.67265215670027</v>
      </c>
      <c r="F691" s="21" t="n">
        <f aca="false">INDEX($E$17:$E$28,B691)</f>
        <v>4.761</v>
      </c>
      <c r="G691" s="25" t="n">
        <f aca="false">IF(OR(D691="",E691="",F691=""),"",D691*($B$7-$B$8-F691-E691))</f>
        <v>2954.02026505052</v>
      </c>
      <c r="H691" s="25" t="n">
        <f aca="false">IF(D691="","",D691*$F$30)</f>
        <v>3429.29522797788</v>
      </c>
    </row>
    <row r="692" customFormat="false" ht="15" hidden="false" customHeight="false" outlineLevel="0" collapsed="false">
      <c r="A692" s="2" t="n">
        <v>658</v>
      </c>
      <c r="B692" s="2" t="n">
        <v>10</v>
      </c>
      <c r="C692" s="22" t="n">
        <f aca="true">NORMSINV(MAX(RAND(),0.000000000001))</f>
        <v>-1.15375063080371</v>
      </c>
      <c r="D692" s="24" t="n">
        <f aca="false">IF($B$11="","",$B$11*EXP($B$12*C692))</f>
        <v>570.402030364682</v>
      </c>
      <c r="E692" s="20" t="n">
        <f aca="true">IF($B$10="","",$B$10*(1-$B$14+2*$B$14*RAND()))</f>
        <v>3.86256489099901</v>
      </c>
      <c r="F692" s="21" t="n">
        <f aca="false">INDEX($E$17:$E$28,B692)</f>
        <v>4.761</v>
      </c>
      <c r="G692" s="25" t="n">
        <f aca="false">IF(OR(D692="",E692="",F692=""),"",D692*($B$7-$B$8-F692-E692))</f>
        <v>2348.02294403862</v>
      </c>
      <c r="H692" s="25" t="n">
        <f aca="false">IF(D692="","",D692*$F$30)</f>
        <v>2851.55383019912</v>
      </c>
    </row>
    <row r="693" customFormat="false" ht="15" hidden="false" customHeight="false" outlineLevel="0" collapsed="false">
      <c r="A693" s="2" t="n">
        <v>659</v>
      </c>
      <c r="B693" s="2" t="n">
        <v>11</v>
      </c>
      <c r="C693" s="22" t="n">
        <f aca="true">NORMSINV(MAX(RAND(),0.000000000001))</f>
        <v>-1.16283262599236</v>
      </c>
      <c r="D693" s="24" t="n">
        <f aca="false">IF($B$11="","",$B$11*EXP($B$12*C693))</f>
        <v>568.223361809599</v>
      </c>
      <c r="E693" s="20" t="n">
        <f aca="true">IF($B$10="","",$B$10*(1-$B$14+2*$B$14*RAND()))</f>
        <v>4.10100525888826</v>
      </c>
      <c r="F693" s="21" t="n">
        <f aca="false">INDEX($E$17:$E$28,B693)</f>
        <v>4.761</v>
      </c>
      <c r="G693" s="25" t="n">
        <f aca="false">IF(OR(D693="",E693="",F693=""),"",D693*($B$7-$B$8-F693-E693))</f>
        <v>2203.56720887446</v>
      </c>
      <c r="H693" s="25" t="n">
        <f aca="false">IF(D693="","",D693*$F$30)</f>
        <v>2840.66223035854</v>
      </c>
    </row>
    <row r="694" customFormat="false" ht="15" hidden="false" customHeight="false" outlineLevel="0" collapsed="false">
      <c r="A694" s="2" t="n">
        <v>660</v>
      </c>
      <c r="B694" s="2" t="n">
        <v>12</v>
      </c>
      <c r="C694" s="22" t="n">
        <f aca="true">NORMSINV(MAX(RAND(),0.000000000001))</f>
        <v>-1.24243160362242</v>
      </c>
      <c r="D694" s="24" t="n">
        <f aca="false">IF($B$11="","",$B$11*EXP($B$12*C694))</f>
        <v>549.481043699335</v>
      </c>
      <c r="E694" s="20" t="n">
        <f aca="true">IF($B$10="","",$B$10*(1-$B$14+2*$B$14*RAND()))</f>
        <v>3.89086777188079</v>
      </c>
      <c r="F694" s="21" t="n">
        <f aca="false">INDEX($E$17:$E$28,B694)</f>
        <v>4.761</v>
      </c>
      <c r="G694" s="25" t="n">
        <f aca="false">IF(OR(D694="",E694="",F694=""),"",D694*($B$7-$B$8-F694-E694))</f>
        <v>2246.35116348783</v>
      </c>
      <c r="H694" s="25" t="n">
        <f aca="false">IF(D694="","",D694*$F$30)</f>
        <v>2746.96563366171</v>
      </c>
    </row>
    <row r="695" customFormat="false" ht="15" hidden="false" customHeight="false" outlineLevel="0" collapsed="false">
      <c r="A695" s="2" t="n">
        <v>661</v>
      </c>
      <c r="B695" s="2" t="n">
        <v>1</v>
      </c>
      <c r="C695" s="22" t="n">
        <f aca="true">NORMSINV(MAX(RAND(),0.000000000001))</f>
        <v>0.276200881500438</v>
      </c>
      <c r="D695" s="24" t="n">
        <f aca="false">IF($B$11="","",$B$11*EXP($B$12*C695))</f>
        <v>1041.97629619295</v>
      </c>
      <c r="E695" s="20" t="n">
        <f aca="true">IF($B$10="","",$B$10*(1-$B$14+2*$B$14*RAND()))</f>
        <v>3.9956646609533</v>
      </c>
      <c r="F695" s="21" t="n">
        <f aca="false">INDEX($E$17:$E$28,B695)</f>
        <v>4.92562580645161</v>
      </c>
      <c r="G695" s="25" t="n">
        <f aca="false">IF(OR(D695="",E695="",F695=""),"",D695*($B$7-$B$8-F695-E695))</f>
        <v>3979.00481501015</v>
      </c>
      <c r="H695" s="25" t="n">
        <f aca="false">IF(D695="","",D695*$F$30)</f>
        <v>5209.04789992782</v>
      </c>
    </row>
    <row r="696" customFormat="false" ht="15" hidden="false" customHeight="false" outlineLevel="0" collapsed="false">
      <c r="A696" s="2" t="n">
        <v>662</v>
      </c>
      <c r="B696" s="2" t="n">
        <v>2</v>
      </c>
      <c r="C696" s="22" t="n">
        <f aca="true">NORMSINV(MAX(RAND(),0.000000000001))</f>
        <v>-2.44907372128601</v>
      </c>
      <c r="D696" s="24" t="n">
        <f aca="false">IF($B$11="","",$B$11*EXP($B$12*C696))</f>
        <v>330.476724677923</v>
      </c>
      <c r="E696" s="20" t="n">
        <f aca="true">IF($B$10="","",$B$10*(1-$B$14+2*$B$14*RAND()))</f>
        <v>4.10722693316469</v>
      </c>
      <c r="F696" s="21" t="n">
        <f aca="false">INDEX($E$17:$E$28,B696)</f>
        <v>5.0612</v>
      </c>
      <c r="G696" s="25" t="n">
        <f aca="false">IF(OR(D696="",E696="",F696=""),"",D696*($B$7-$B$8-F696-E696))</f>
        <v>1180.32176907562</v>
      </c>
      <c r="H696" s="25" t="n">
        <f aca="false">IF(D696="","",D696*$F$30)</f>
        <v>1652.11924200987</v>
      </c>
    </row>
    <row r="697" customFormat="false" ht="15" hidden="false" customHeight="false" outlineLevel="0" collapsed="false">
      <c r="A697" s="2" t="n">
        <v>663</v>
      </c>
      <c r="B697" s="2" t="n">
        <v>3</v>
      </c>
      <c r="C697" s="22" t="n">
        <f aca="true">NORMSINV(MAX(RAND(),0.000000000001))</f>
        <v>0.732649543001979</v>
      </c>
      <c r="D697" s="24" t="n">
        <f aca="false">IF($B$11="","",$B$11*EXP($B$12*C697))</f>
        <v>1262.95115910362</v>
      </c>
      <c r="E697" s="20" t="n">
        <f aca="true">IF($B$10="","",$B$10*(1-$B$14+2*$B$14*RAND()))</f>
        <v>3.74794656919529</v>
      </c>
      <c r="F697" s="21" t="n">
        <f aca="false">INDEX($E$17:$E$28,B697)</f>
        <v>5.0612</v>
      </c>
      <c r="G697" s="25" t="n">
        <f aca="false">IF(OR(D697="",E697="",F697=""),"",D697*($B$7-$B$8-F697-E697))</f>
        <v>4964.47589670124</v>
      </c>
      <c r="H697" s="25" t="n">
        <f aca="false">IF(D697="","",D697*$F$30)</f>
        <v>6313.74543459081</v>
      </c>
    </row>
    <row r="698" customFormat="false" ht="15" hidden="false" customHeight="false" outlineLevel="0" collapsed="false">
      <c r="A698" s="2" t="n">
        <v>664</v>
      </c>
      <c r="B698" s="2" t="n">
        <v>4</v>
      </c>
      <c r="C698" s="22" t="n">
        <f aca="true">NORMSINV(MAX(RAND(),0.000000000001))</f>
        <v>1.7979508188871</v>
      </c>
      <c r="D698" s="24" t="n">
        <f aca="false">IF($B$11="","",$B$11*EXP($B$12*C698))</f>
        <v>1978.48812754584</v>
      </c>
      <c r="E698" s="20" t="n">
        <f aca="true">IF($B$10="","",$B$10*(1-$B$14+2*$B$14*RAND()))</f>
        <v>3.43930694429795</v>
      </c>
      <c r="F698" s="21" t="n">
        <f aca="false">INDEX($E$17:$E$28,B698)</f>
        <v>4.89657419354839</v>
      </c>
      <c r="G698" s="25" t="n">
        <f aca="false">IF(OR(D698="",E698="",F698=""),"",D698*($B$7-$B$8-F698-E698))</f>
        <v>8713.49688107172</v>
      </c>
      <c r="H698" s="25" t="n">
        <f aca="false">IF(D698="","",D698*$F$30)</f>
        <v>9890.85784722716</v>
      </c>
    </row>
    <row r="699" customFormat="false" ht="15" hidden="false" customHeight="false" outlineLevel="0" collapsed="false">
      <c r="A699" s="2" t="n">
        <v>665</v>
      </c>
      <c r="B699" s="2" t="n">
        <v>5</v>
      </c>
      <c r="C699" s="22" t="n">
        <f aca="true">NORMSINV(MAX(RAND(),0.000000000001))</f>
        <v>0.93475675165591</v>
      </c>
      <c r="D699" s="24" t="n">
        <f aca="false">IF($B$11="","",$B$11*EXP($B$12*C699))</f>
        <v>1375.21803814351</v>
      </c>
      <c r="E699" s="20" t="n">
        <f aca="true">IF($B$10="","",$B$10*(1-$B$14+2*$B$14*RAND()))</f>
        <v>3.6644558533017</v>
      </c>
      <c r="F699" s="21" t="n">
        <f aca="false">INDEX($E$17:$E$28,B699)</f>
        <v>4.761</v>
      </c>
      <c r="G699" s="25" t="n">
        <f aca="false">IF(OR(D699="",E699="",F699=""),"",D699*($B$7-$B$8-F699-E699))</f>
        <v>5933.43893690599</v>
      </c>
      <c r="H699" s="25" t="n">
        <f aca="false">IF(D699="","",D699*$F$30)</f>
        <v>6874.99001628702</v>
      </c>
    </row>
    <row r="700" customFormat="false" ht="15" hidden="false" customHeight="false" outlineLevel="0" collapsed="false">
      <c r="A700" s="2" t="n">
        <v>666</v>
      </c>
      <c r="B700" s="2" t="n">
        <v>6</v>
      </c>
      <c r="C700" s="22" t="n">
        <f aca="true">NORMSINV(MAX(RAND(),0.000000000001))</f>
        <v>0.41807167055525</v>
      </c>
      <c r="D700" s="24" t="n">
        <f aca="false">IF($B$11="","",$B$11*EXP($B$12*C700))</f>
        <v>1106.16461605389</v>
      </c>
      <c r="E700" s="20" t="n">
        <f aca="true">IF($B$10="","",$B$10*(1-$B$14+2*$B$14*RAND()))</f>
        <v>3.61315380313035</v>
      </c>
      <c r="F700" s="21" t="n">
        <f aca="false">INDEX($E$17:$E$28,B700)</f>
        <v>4.761</v>
      </c>
      <c r="G700" s="25" t="n">
        <f aca="false">IF(OR(D700="",E700="",F700=""),"",D700*($B$7-$B$8-F700-E700))</f>
        <v>4829.34458211066</v>
      </c>
      <c r="H700" s="25" t="n">
        <f aca="false">IF(D700="","",D700*$F$30)</f>
        <v>5529.93814857663</v>
      </c>
    </row>
    <row r="701" customFormat="false" ht="15" hidden="false" customHeight="false" outlineLevel="0" collapsed="false">
      <c r="A701" s="2" t="n">
        <v>667</v>
      </c>
      <c r="B701" s="2" t="n">
        <v>7</v>
      </c>
      <c r="C701" s="22" t="n">
        <f aca="true">NORMSINV(MAX(RAND(),0.000000000001))</f>
        <v>0.119341758208968</v>
      </c>
      <c r="D701" s="24" t="n">
        <f aca="false">IF($B$11="","",$B$11*EXP($B$12*C701))</f>
        <v>975.333400514328</v>
      </c>
      <c r="E701" s="20" t="n">
        <f aca="true">IF($B$10="","",$B$10*(1-$B$14+2*$B$14*RAND()))</f>
        <v>3.46909531080492</v>
      </c>
      <c r="F701" s="21" t="n">
        <f aca="false">INDEX($E$17:$E$28,B701)</f>
        <v>4.761</v>
      </c>
      <c r="G701" s="25" t="n">
        <f aca="false">IF(OR(D701="",E701="",F701=""),"",D701*($B$7-$B$8-F701-E701))</f>
        <v>4398.66067650815</v>
      </c>
      <c r="H701" s="25" t="n">
        <f aca="false">IF(D701="","",D701*$F$30)</f>
        <v>4875.88673585123</v>
      </c>
    </row>
    <row r="702" customFormat="false" ht="15" hidden="false" customHeight="false" outlineLevel="0" collapsed="false">
      <c r="A702" s="2" t="n">
        <v>668</v>
      </c>
      <c r="B702" s="2" t="n">
        <v>8</v>
      </c>
      <c r="C702" s="22" t="n">
        <f aca="true">NORMSINV(MAX(RAND(),0.000000000001))</f>
        <v>0.656319088738319</v>
      </c>
      <c r="D702" s="24" t="n">
        <f aca="false">IF($B$11="","",$B$11*EXP($B$12*C702))</f>
        <v>1222.97707147298</v>
      </c>
      <c r="E702" s="20" t="n">
        <f aca="true">IF($B$10="","",$B$10*(1-$B$14+2*$B$14*RAND()))</f>
        <v>3.67121309970659</v>
      </c>
      <c r="F702" s="21" t="n">
        <f aca="false">INDEX($E$17:$E$28,B702)</f>
        <v>4.761</v>
      </c>
      <c r="G702" s="25" t="n">
        <f aca="false">IF(OR(D702="",E702="",F702=""),"",D702*($B$7-$B$8-F702-E702))</f>
        <v>5268.3246078505</v>
      </c>
      <c r="H702" s="25" t="n">
        <f aca="false">IF(D702="","",D702*$F$30)</f>
        <v>6113.90697570771</v>
      </c>
    </row>
    <row r="703" customFormat="false" ht="15" hidden="false" customHeight="false" outlineLevel="0" collapsed="false">
      <c r="A703" s="2" t="n">
        <v>669</v>
      </c>
      <c r="B703" s="2" t="n">
        <v>9</v>
      </c>
      <c r="C703" s="22" t="n">
        <f aca="true">NORMSINV(MAX(RAND(),0.000000000001))</f>
        <v>0.085795880472944</v>
      </c>
      <c r="D703" s="24" t="n">
        <f aca="false">IF($B$11="","",$B$11*EXP($B$12*C703))</f>
        <v>961.643949430605</v>
      </c>
      <c r="E703" s="20" t="n">
        <f aca="true">IF($B$10="","",$B$10*(1-$B$14+2*$B$14*RAND()))</f>
        <v>3.97488818374603</v>
      </c>
      <c r="F703" s="21" t="n">
        <f aca="false">INDEX($E$17:$E$28,B703)</f>
        <v>4.761</v>
      </c>
      <c r="G703" s="25" t="n">
        <f aca="false">IF(OR(D703="",E703="",F703=""),"",D703*($B$7-$B$8-F703-E703))</f>
        <v>3850.52990094423</v>
      </c>
      <c r="H703" s="25" t="n">
        <f aca="false">IF(D703="","",D703*$F$30)</f>
        <v>4807.45043199348</v>
      </c>
    </row>
    <row r="704" customFormat="false" ht="15" hidden="false" customHeight="false" outlineLevel="0" collapsed="false">
      <c r="A704" s="2" t="n">
        <v>670</v>
      </c>
      <c r="B704" s="2" t="n">
        <v>10</v>
      </c>
      <c r="C704" s="22" t="n">
        <f aca="true">NORMSINV(MAX(RAND(),0.000000000001))</f>
        <v>0.334734439804971</v>
      </c>
      <c r="D704" s="24" t="n">
        <f aca="false">IF($B$11="","",$B$11*EXP($B$12*C704))</f>
        <v>1067.99520407316</v>
      </c>
      <c r="E704" s="20" t="n">
        <f aca="true">IF($B$10="","",$B$10*(1-$B$14+2*$B$14*RAND()))</f>
        <v>3.69162100106554</v>
      </c>
      <c r="F704" s="21" t="n">
        <f aca="false">INDEX($E$17:$E$28,B704)</f>
        <v>4.761</v>
      </c>
      <c r="G704" s="25" t="n">
        <f aca="false">IF(OR(D704="",E704="",F704=""),"",D704*($B$7-$B$8-F704-E704))</f>
        <v>4578.90020890597</v>
      </c>
      <c r="H704" s="25" t="n">
        <f aca="false">IF(D704="","",D704*$F$30)</f>
        <v>5339.12162420252</v>
      </c>
    </row>
    <row r="705" customFormat="false" ht="15" hidden="false" customHeight="false" outlineLevel="0" collapsed="false">
      <c r="A705" s="2" t="n">
        <v>671</v>
      </c>
      <c r="B705" s="2" t="n">
        <v>11</v>
      </c>
      <c r="C705" s="22" t="n">
        <f aca="true">NORMSINV(MAX(RAND(),0.000000000001))</f>
        <v>-1.72001891776927</v>
      </c>
      <c r="D705" s="24" t="n">
        <f aca="false">IF($B$11="","",$B$11*EXP($B$12*C705))</f>
        <v>449.3199365567</v>
      </c>
      <c r="E705" s="20" t="n">
        <f aca="true">IF($B$10="","",$B$10*(1-$B$14+2*$B$14*RAND()))</f>
        <v>3.54974151209128</v>
      </c>
      <c r="F705" s="21" t="n">
        <f aca="false">INDEX($E$17:$E$28,B705)</f>
        <v>4.761</v>
      </c>
      <c r="G705" s="25" t="n">
        <f aca="false">IF(OR(D705="",E705="",F705=""),"",D705*($B$7-$B$8-F705-E705))</f>
        <v>1990.15414278037</v>
      </c>
      <c r="H705" s="25" t="n">
        <f aca="false">IF(D705="","",D705*$F$30)</f>
        <v>2246.24022683426</v>
      </c>
    </row>
    <row r="706" customFormat="false" ht="15" hidden="false" customHeight="false" outlineLevel="0" collapsed="false">
      <c r="A706" s="2" t="n">
        <v>672</v>
      </c>
      <c r="B706" s="2" t="n">
        <v>12</v>
      </c>
      <c r="C706" s="22" t="n">
        <f aca="true">NORMSINV(MAX(RAND(),0.000000000001))</f>
        <v>1.7851933936947</v>
      </c>
      <c r="D706" s="24" t="n">
        <f aca="false">IF($B$11="","",$B$11*EXP($B$12*C706))</f>
        <v>1967.88120797977</v>
      </c>
      <c r="E706" s="20" t="n">
        <f aca="true">IF($B$10="","",$B$10*(1-$B$14+2*$B$14*RAND()))</f>
        <v>3.74218371725327</v>
      </c>
      <c r="F706" s="21" t="n">
        <f aca="false">INDEX($E$17:$E$28,B706)</f>
        <v>4.761</v>
      </c>
      <c r="G706" s="25" t="n">
        <f aca="false">IF(OR(D706="",E706="",F706=""),"",D706*($B$7-$B$8-F706-E706))</f>
        <v>8337.55114447999</v>
      </c>
      <c r="H706" s="25" t="n">
        <f aca="false">IF(D706="","",D706*$F$30)</f>
        <v>9837.83173493245</v>
      </c>
    </row>
    <row r="707" customFormat="false" ht="15" hidden="false" customHeight="false" outlineLevel="0" collapsed="false">
      <c r="A707" s="2" t="n">
        <v>673</v>
      </c>
      <c r="B707" s="2" t="n">
        <v>1</v>
      </c>
      <c r="C707" s="22" t="n">
        <f aca="true">NORMSINV(MAX(RAND(),0.000000000001))</f>
        <v>-1.27216000357505</v>
      </c>
      <c r="D707" s="24" t="n">
        <f aca="false">IF($B$11="","",$B$11*EXP($B$12*C707))</f>
        <v>542.640879227216</v>
      </c>
      <c r="E707" s="20" t="n">
        <f aca="true">IF($B$10="","",$B$10*(1-$B$14+2*$B$14*RAND()))</f>
        <v>3.74451781759027</v>
      </c>
      <c r="F707" s="21" t="n">
        <f aca="false">INDEX($E$17:$E$28,B707)</f>
        <v>4.92562580645161</v>
      </c>
      <c r="G707" s="25" t="n">
        <f aca="false">IF(OR(D707="",E707="",F707=""),"",D707*($B$7-$B$8-F707-E707))</f>
        <v>2208.4704421784</v>
      </c>
      <c r="H707" s="25" t="n">
        <f aca="false">IF(D707="","",D707*$F$30)</f>
        <v>2712.7702834327</v>
      </c>
    </row>
    <row r="708" customFormat="false" ht="15" hidden="false" customHeight="false" outlineLevel="0" collapsed="false">
      <c r="A708" s="2" t="n">
        <v>674</v>
      </c>
      <c r="B708" s="2" t="n">
        <v>2</v>
      </c>
      <c r="C708" s="22" t="n">
        <f aca="true">NORMSINV(MAX(RAND(),0.000000000001))</f>
        <v>0.494671789417045</v>
      </c>
      <c r="D708" s="24" t="n">
        <f aca="false">IF($B$11="","",$B$11*EXP($B$12*C708))</f>
        <v>1142.4503916471</v>
      </c>
      <c r="E708" s="20" t="n">
        <f aca="true">IF($B$10="","",$B$10*(1-$B$14+2*$B$14*RAND()))</f>
        <v>3.43651050937039</v>
      </c>
      <c r="F708" s="21" t="n">
        <f aca="false">INDEX($E$17:$E$28,B708)</f>
        <v>5.0612</v>
      </c>
      <c r="G708" s="25" t="n">
        <f aca="false">IF(OR(D708="",E708="",F708=""),"",D708*($B$7-$B$8-F708-E708))</f>
        <v>4846.60529005016</v>
      </c>
      <c r="H708" s="25" t="n">
        <f aca="false">IF(D708="","",D708*$F$30)</f>
        <v>5711.33799792217</v>
      </c>
    </row>
    <row r="709" customFormat="false" ht="15" hidden="false" customHeight="false" outlineLevel="0" collapsed="false">
      <c r="A709" s="2" t="n">
        <v>675</v>
      </c>
      <c r="B709" s="2" t="n">
        <v>3</v>
      </c>
      <c r="C709" s="22" t="n">
        <f aca="true">NORMSINV(MAX(RAND(),0.000000000001))</f>
        <v>0.989761942426017</v>
      </c>
      <c r="D709" s="24" t="n">
        <f aca="false">IF($B$11="","",$B$11*EXP($B$12*C709))</f>
        <v>1407.46415371391</v>
      </c>
      <c r="E709" s="20" t="n">
        <f aca="true">IF($B$10="","",$B$10*(1-$B$14+2*$B$14*RAND()))</f>
        <v>3.81938729344078</v>
      </c>
      <c r="F709" s="21" t="n">
        <f aca="false">INDEX($E$17:$E$28,B709)</f>
        <v>5.0612</v>
      </c>
      <c r="G709" s="25" t="n">
        <f aca="false">IF(OR(D709="",E709="",F709=""),"",D709*($B$7-$B$8-F709-E709))</f>
        <v>5431.98503887008</v>
      </c>
      <c r="H709" s="25" t="n">
        <f aca="false">IF(D709="","",D709*$F$30)</f>
        <v>7036.19479724657</v>
      </c>
    </row>
    <row r="710" customFormat="false" ht="15" hidden="false" customHeight="false" outlineLevel="0" collapsed="false">
      <c r="A710" s="2" t="n">
        <v>676</v>
      </c>
      <c r="B710" s="2" t="n">
        <v>4</v>
      </c>
      <c r="C710" s="22" t="n">
        <f aca="true">NORMSINV(MAX(RAND(),0.000000000001))</f>
        <v>1.87732424516412</v>
      </c>
      <c r="D710" s="24" t="n">
        <f aca="false">IF($B$11="","",$B$11*EXP($B$12*C710))</f>
        <v>2045.77818886232</v>
      </c>
      <c r="E710" s="20" t="n">
        <f aca="true">IF($B$10="","",$B$10*(1-$B$14+2*$B$14*RAND()))</f>
        <v>4.01264189360027</v>
      </c>
      <c r="F710" s="21" t="n">
        <f aca="false">INDEX($E$17:$E$28,B710)</f>
        <v>4.89657419354839</v>
      </c>
      <c r="G710" s="25" t="n">
        <f aca="false">IF(OR(D710="",E710="",F710=""),"",D710*($B$7-$B$8-F710-E710))</f>
        <v>7836.93417515592</v>
      </c>
      <c r="H710" s="25" t="n">
        <f aca="false">IF(D710="","",D710*$F$30)</f>
        <v>10227.2543217605</v>
      </c>
    </row>
    <row r="711" customFormat="false" ht="15" hidden="false" customHeight="false" outlineLevel="0" collapsed="false">
      <c r="A711" s="2" t="n">
        <v>677</v>
      </c>
      <c r="B711" s="2" t="n">
        <v>5</v>
      </c>
      <c r="C711" s="22" t="n">
        <f aca="true">NORMSINV(MAX(RAND(),0.000000000001))</f>
        <v>-0.539633136279706</v>
      </c>
      <c r="D711" s="24" t="n">
        <f aca="false">IF($B$11="","",$B$11*EXP($B$12*C711))</f>
        <v>738.860919368795</v>
      </c>
      <c r="E711" s="20" t="n">
        <f aca="true">IF($B$10="","",$B$10*(1-$B$14+2*$B$14*RAND()))</f>
        <v>3.71394643497115</v>
      </c>
      <c r="F711" s="21" t="n">
        <f aca="false">INDEX($E$17:$E$28,B711)</f>
        <v>4.761</v>
      </c>
      <c r="G711" s="25" t="n">
        <f aca="false">IF(OR(D711="",E711="",F711=""),"",D711*($B$7-$B$8-F711-E711))</f>
        <v>3151.28139821437</v>
      </c>
      <c r="H711" s="25" t="n">
        <f aca="false">IF(D711="","",D711*$F$30)</f>
        <v>3693.71350810848</v>
      </c>
    </row>
    <row r="712" customFormat="false" ht="15" hidden="false" customHeight="false" outlineLevel="0" collapsed="false">
      <c r="A712" s="2" t="n">
        <v>678</v>
      </c>
      <c r="B712" s="2" t="n">
        <v>6</v>
      </c>
      <c r="C712" s="22" t="n">
        <f aca="true">NORMSINV(MAX(RAND(),0.000000000001))</f>
        <v>2.63478503275217</v>
      </c>
      <c r="D712" s="24" t="n">
        <f aca="false">IF($B$11="","",$B$11*EXP($B$12*C712))</f>
        <v>2814.9556953495</v>
      </c>
      <c r="E712" s="20" t="n">
        <f aca="true">IF($B$10="","",$B$10*(1-$B$14+2*$B$14*RAND()))</f>
        <v>3.50960186183268</v>
      </c>
      <c r="F712" s="21" t="n">
        <f aca="false">INDEX($E$17:$E$28,B712)</f>
        <v>4.761</v>
      </c>
      <c r="G712" s="25" t="n">
        <f aca="false">IF(OR(D712="",E712="",F712=""),"",D712*($B$7-$B$8-F712-E712))</f>
        <v>12581.1577438185</v>
      </c>
      <c r="H712" s="25" t="n">
        <f aca="false">IF(D712="","",D712*$F$30)</f>
        <v>14072.5265121912</v>
      </c>
    </row>
    <row r="713" customFormat="false" ht="15" hidden="false" customHeight="false" outlineLevel="0" collapsed="false">
      <c r="A713" s="2" t="n">
        <v>679</v>
      </c>
      <c r="B713" s="2" t="n">
        <v>7</v>
      </c>
      <c r="C713" s="22" t="n">
        <f aca="true">NORMSINV(MAX(RAND(),0.000000000001))</f>
        <v>-0.714458804998958</v>
      </c>
      <c r="D713" s="24" t="n">
        <f aca="false">IF($B$11="","",$B$11*EXP($B$12*C713))</f>
        <v>686.388708443655</v>
      </c>
      <c r="E713" s="20" t="n">
        <f aca="true">IF($B$10="","",$B$10*(1-$B$14+2*$B$14*RAND()))</f>
        <v>3.40916362345357</v>
      </c>
      <c r="F713" s="21" t="n">
        <f aca="false">INDEX($E$17:$E$28,B713)</f>
        <v>4.761</v>
      </c>
      <c r="G713" s="25" t="n">
        <f aca="false">IF(OR(D713="",E713="",F713=""),"",D713*($B$7-$B$8-F713-E713))</f>
        <v>3136.68408829654</v>
      </c>
      <c r="H713" s="25" t="n">
        <f aca="false">IF(D713="","",D713*$F$30)</f>
        <v>3431.39443125152</v>
      </c>
    </row>
    <row r="714" customFormat="false" ht="15" hidden="false" customHeight="false" outlineLevel="0" collapsed="false">
      <c r="A714" s="2" t="n">
        <v>680</v>
      </c>
      <c r="B714" s="2" t="n">
        <v>8</v>
      </c>
      <c r="C714" s="22" t="n">
        <f aca="true">NORMSINV(MAX(RAND(),0.000000000001))</f>
        <v>0.206610115127996</v>
      </c>
      <c r="D714" s="24" t="n">
        <f aca="false">IF($B$11="","",$B$11*EXP($B$12*C714))</f>
        <v>1011.86585441852</v>
      </c>
      <c r="E714" s="20" t="n">
        <f aca="true">IF($B$10="","",$B$10*(1-$B$14+2*$B$14*RAND()))</f>
        <v>3.81677761538864</v>
      </c>
      <c r="F714" s="21" t="n">
        <f aca="false">INDEX($E$17:$E$28,B714)</f>
        <v>4.761</v>
      </c>
      <c r="G714" s="25" t="n">
        <f aca="false">IF(OR(D714="",E714="",F714=""),"",D714*($B$7-$B$8-F714-E714))</f>
        <v>4211.61070948464</v>
      </c>
      <c r="H714" s="25" t="n">
        <f aca="false">IF(D714="","",D714*$F$30)</f>
        <v>5058.51977940905</v>
      </c>
    </row>
    <row r="715" customFormat="false" ht="15" hidden="false" customHeight="false" outlineLevel="0" collapsed="false">
      <c r="A715" s="2" t="n">
        <v>681</v>
      </c>
      <c r="B715" s="2" t="n">
        <v>9</v>
      </c>
      <c r="C715" s="22" t="n">
        <f aca="true">NORMSINV(MAX(RAND(),0.000000000001))</f>
        <v>-0.848504236957802</v>
      </c>
      <c r="D715" s="24" t="n">
        <f aca="false">IF($B$11="","",$B$11*EXP($B$12*C715))</f>
        <v>648.694512621198</v>
      </c>
      <c r="E715" s="20" t="n">
        <f aca="true">IF($B$10="","",$B$10*(1-$B$14+2*$B$14*RAND()))</f>
        <v>3.78023153083123</v>
      </c>
      <c r="F715" s="21" t="n">
        <f aca="false">INDEX($E$17:$E$28,B715)</f>
        <v>4.761</v>
      </c>
      <c r="G715" s="25" t="n">
        <f aca="false">IF(OR(D715="",E715="",F715=""),"",D715*($B$7-$B$8-F715-E715))</f>
        <v>2723.71806571669</v>
      </c>
      <c r="H715" s="25" t="n">
        <f aca="false">IF(D715="","",D715*$F$30)</f>
        <v>3242.95360749589</v>
      </c>
    </row>
    <row r="716" customFormat="false" ht="15" hidden="false" customHeight="false" outlineLevel="0" collapsed="false">
      <c r="A716" s="2" t="n">
        <v>682</v>
      </c>
      <c r="B716" s="2" t="n">
        <v>10</v>
      </c>
      <c r="C716" s="22" t="n">
        <f aca="true">NORMSINV(MAX(RAND(),0.000000000001))</f>
        <v>0.999616037107047</v>
      </c>
      <c r="D716" s="24" t="n">
        <f aca="false">IF($B$11="","",$B$11*EXP($B$12*C716))</f>
        <v>1413.32034938122</v>
      </c>
      <c r="E716" s="20" t="n">
        <f aca="true">IF($B$10="","",$B$10*(1-$B$14+2*$B$14*RAND()))</f>
        <v>3.86883856373213</v>
      </c>
      <c r="F716" s="21" t="n">
        <f aca="false">INDEX($E$17:$E$28,B716)</f>
        <v>4.761</v>
      </c>
      <c r="G716" s="25" t="n">
        <f aca="false">IF(OR(D716="",E716="",F716=""),"",D716*($B$7-$B$8-F716-E716))</f>
        <v>5808.97479711933</v>
      </c>
      <c r="H716" s="25" t="n">
        <f aca="false">IF(D716="","",D716*$F$30)</f>
        <v>7065.4710906266</v>
      </c>
    </row>
    <row r="717" customFormat="false" ht="15" hidden="false" customHeight="false" outlineLevel="0" collapsed="false">
      <c r="A717" s="2" t="n">
        <v>683</v>
      </c>
      <c r="B717" s="2" t="n">
        <v>11</v>
      </c>
      <c r="C717" s="22" t="n">
        <f aca="true">NORMSINV(MAX(RAND(),0.000000000001))</f>
        <v>-0.540825154501499</v>
      </c>
      <c r="D717" s="24" t="n">
        <f aca="false">IF($B$11="","",$B$11*EXP($B$12*C717))</f>
        <v>738.489900424136</v>
      </c>
      <c r="E717" s="20" t="n">
        <f aca="true">IF($B$10="","",$B$10*(1-$B$14+2*$B$14*RAND()))</f>
        <v>3.81944127220354</v>
      </c>
      <c r="F717" s="21" t="n">
        <f aca="false">INDEX($E$17:$E$28,B717)</f>
        <v>4.761</v>
      </c>
      <c r="G717" s="25" t="n">
        <f aca="false">IF(OR(D717="",E717="",F717=""),"",D717*($B$7-$B$8-F717-E717))</f>
        <v>3071.79211069876</v>
      </c>
      <c r="H717" s="25" t="n">
        <f aca="false">IF(D717="","",D717*$F$30)</f>
        <v>3691.85871020034</v>
      </c>
    </row>
    <row r="718" customFormat="false" ht="15" hidden="false" customHeight="false" outlineLevel="0" collapsed="false">
      <c r="A718" s="2" t="n">
        <v>684</v>
      </c>
      <c r="B718" s="2" t="n">
        <v>12</v>
      </c>
      <c r="C718" s="22" t="n">
        <f aca="true">NORMSINV(MAX(RAND(),0.000000000001))</f>
        <v>-0.335925300821874</v>
      </c>
      <c r="D718" s="24" t="n">
        <f aca="false">IF($B$11="","",$B$11*EXP($B$12*C718))</f>
        <v>805.082914584268</v>
      </c>
      <c r="E718" s="20" t="n">
        <f aca="true">IF($B$10="","",$B$10*(1-$B$14+2*$B$14*RAND()))</f>
        <v>3.65403738673995</v>
      </c>
      <c r="F718" s="21" t="n">
        <f aca="false">INDEX($E$17:$E$28,B718)</f>
        <v>4.761</v>
      </c>
      <c r="G718" s="25" t="n">
        <f aca="false">IF(OR(D718="",E718="",F718=""),"",D718*($B$7-$B$8-F718-E718))</f>
        <v>3481.95350615139</v>
      </c>
      <c r="H718" s="25" t="n">
        <f aca="false">IF(D718="","",D718*$F$30)</f>
        <v>4024.77050658967</v>
      </c>
    </row>
    <row r="719" customFormat="false" ht="15" hidden="false" customHeight="false" outlineLevel="0" collapsed="false">
      <c r="A719" s="2" t="n">
        <v>685</v>
      </c>
      <c r="B719" s="2" t="n">
        <v>1</v>
      </c>
      <c r="C719" s="22" t="n">
        <f aca="true">NORMSINV(MAX(RAND(),0.000000000001))</f>
        <v>0.624889165499669</v>
      </c>
      <c r="D719" s="24" t="n">
        <f aca="false">IF($B$11="","",$B$11*EXP($B$12*C719))</f>
        <v>1206.88734809292</v>
      </c>
      <c r="E719" s="20" t="n">
        <f aca="true">IF($B$10="","",$B$10*(1-$B$14+2*$B$14*RAND()))</f>
        <v>3.75102924964921</v>
      </c>
      <c r="F719" s="21" t="n">
        <f aca="false">INDEX($E$17:$E$28,B719)</f>
        <v>4.92562580645161</v>
      </c>
      <c r="G719" s="25" t="n">
        <f aca="false">IF(OR(D719="",E719="",F719=""),"",D719*($B$7-$B$8-F719-E719))</f>
        <v>4903.99960372925</v>
      </c>
      <c r="H719" s="25" t="n">
        <f aca="false">IF(D719="","",D719*$F$30)</f>
        <v>6033.47123058612</v>
      </c>
    </row>
    <row r="720" customFormat="false" ht="15" hidden="false" customHeight="false" outlineLevel="0" collapsed="false">
      <c r="A720" s="2" t="n">
        <v>686</v>
      </c>
      <c r="B720" s="2" t="n">
        <v>2</v>
      </c>
      <c r="C720" s="22" t="n">
        <f aca="true">NORMSINV(MAX(RAND(),0.000000000001))</f>
        <v>-1.66645525175884</v>
      </c>
      <c r="D720" s="24" t="n">
        <f aca="false">IF($B$11="","",$B$11*EXP($B$12*C720))</f>
        <v>459.576355517585</v>
      </c>
      <c r="E720" s="20" t="n">
        <f aca="true">IF($B$10="","",$B$10*(1-$B$14+2*$B$14*RAND()))</f>
        <v>4.11745676010017</v>
      </c>
      <c r="F720" s="21" t="n">
        <f aca="false">INDEX($E$17:$E$28,B720)</f>
        <v>5.0612</v>
      </c>
      <c r="G720" s="25" t="n">
        <f aca="false">IF(OR(D720="",E720="",F720=""),"",D720*($B$7-$B$8-F720-E720))</f>
        <v>1636.70914694035</v>
      </c>
      <c r="H720" s="25" t="n">
        <f aca="false">IF(D720="","",D720*$F$30)</f>
        <v>2297.51411650351</v>
      </c>
    </row>
    <row r="721" customFormat="false" ht="15" hidden="false" customHeight="false" outlineLevel="0" collapsed="false">
      <c r="A721" s="2" t="n">
        <v>687</v>
      </c>
      <c r="B721" s="2" t="n">
        <v>3</v>
      </c>
      <c r="C721" s="22" t="n">
        <f aca="true">NORMSINV(MAX(RAND(),0.000000000001))</f>
        <v>1.44294327656459</v>
      </c>
      <c r="D721" s="24" t="n">
        <f aca="false">IF($B$11="","",$B$11*EXP($B$12*C721))</f>
        <v>1703.60202743039</v>
      </c>
      <c r="E721" s="20" t="n">
        <f aca="true">IF($B$10="","",$B$10*(1-$B$14+2*$B$14*RAND()))</f>
        <v>3.44994570984719</v>
      </c>
      <c r="F721" s="21" t="n">
        <f aca="false">INDEX($E$17:$E$28,B721)</f>
        <v>5.0612</v>
      </c>
      <c r="G721" s="25" t="n">
        <f aca="false">IF(OR(D721="",E721="",F721=""),"",D721*($B$7-$B$8-F721-E721))</f>
        <v>7204.28474241201</v>
      </c>
      <c r="H721" s="25" t="n">
        <f aca="false">IF(D721="","",D721*$F$30)</f>
        <v>8516.64725552999</v>
      </c>
    </row>
    <row r="722" customFormat="false" ht="15" hidden="false" customHeight="false" outlineLevel="0" collapsed="false">
      <c r="A722" s="2" t="n">
        <v>688</v>
      </c>
      <c r="B722" s="2" t="n">
        <v>4</v>
      </c>
      <c r="C722" s="22" t="n">
        <f aca="true">NORMSINV(MAX(RAND(),0.000000000001))</f>
        <v>0.750358989452791</v>
      </c>
      <c r="D722" s="24" t="n">
        <f aca="false">IF($B$11="","",$B$11*EXP($B$12*C722))</f>
        <v>1272.41075308227</v>
      </c>
      <c r="E722" s="20" t="n">
        <f aca="true">IF($B$10="","",$B$10*(1-$B$14+2*$B$14*RAND()))</f>
        <v>3.88713604155445</v>
      </c>
      <c r="F722" s="21" t="n">
        <f aca="false">INDEX($E$17:$E$28,B722)</f>
        <v>4.89657419354839</v>
      </c>
      <c r="G722" s="25" t="n">
        <f aca="false">IF(OR(D722="",E722="",F722=""),"",D722*($B$7-$B$8-F722-E722))</f>
        <v>5034.02563916446</v>
      </c>
      <c r="H722" s="25" t="n">
        <f aca="false">IF(D722="","",D722*$F$30)</f>
        <v>6361.03583680887</v>
      </c>
    </row>
    <row r="723" customFormat="false" ht="15" hidden="false" customHeight="false" outlineLevel="0" collapsed="false">
      <c r="A723" s="2" t="n">
        <v>689</v>
      </c>
      <c r="B723" s="2" t="n">
        <v>5</v>
      </c>
      <c r="C723" s="22" t="n">
        <f aca="true">NORMSINV(MAX(RAND(),0.000000000001))</f>
        <v>-0.310857526414693</v>
      </c>
      <c r="D723" s="24" t="n">
        <f aca="false">IF($B$11="","",$B$11*EXP($B$12*C723))</f>
        <v>813.631841981323</v>
      </c>
      <c r="E723" s="20" t="n">
        <f aca="true">IF($B$10="","",$B$10*(1-$B$14+2*$B$14*RAND()))</f>
        <v>3.64309904480011</v>
      </c>
      <c r="F723" s="21" t="n">
        <f aca="false">INDEX($E$17:$E$28,B723)</f>
        <v>4.761</v>
      </c>
      <c r="G723" s="25" t="n">
        <f aca="false">IF(OR(D723="",E723="",F723=""),"",D723*($B$7-$B$8-F723-E723))</f>
        <v>3527.82708082786</v>
      </c>
      <c r="H723" s="25" t="n">
        <f aca="false">IF(D723="","",D723*$F$30)</f>
        <v>4067.50830443303</v>
      </c>
    </row>
    <row r="724" customFormat="false" ht="15" hidden="false" customHeight="false" outlineLevel="0" collapsed="false">
      <c r="A724" s="2" t="n">
        <v>690</v>
      </c>
      <c r="B724" s="2" t="n">
        <v>6</v>
      </c>
      <c r="C724" s="22" t="n">
        <f aca="true">NORMSINV(MAX(RAND(),0.000000000001))</f>
        <v>0.456725091658851</v>
      </c>
      <c r="D724" s="24" t="n">
        <f aca="false">IF($B$11="","",$B$11*EXP($B$12*C724))</f>
        <v>1124.32850293374</v>
      </c>
      <c r="E724" s="20" t="n">
        <f aca="true">IF($B$10="","",$B$10*(1-$B$14+2*$B$14*RAND()))</f>
        <v>3.41405016607758</v>
      </c>
      <c r="F724" s="21" t="n">
        <f aca="false">INDEX($E$17:$E$28,B724)</f>
        <v>4.761</v>
      </c>
      <c r="G724" s="25" t="n">
        <f aca="false">IF(OR(D724="",E724="",F724=""),"",D724*($B$7-$B$8-F724-E724))</f>
        <v>5132.50321274162</v>
      </c>
      <c r="H724" s="25" t="n">
        <f aca="false">IF(D724="","",D724*$F$30)</f>
        <v>5620.74305186635</v>
      </c>
    </row>
    <row r="725" customFormat="false" ht="15" hidden="false" customHeight="false" outlineLevel="0" collapsed="false">
      <c r="A725" s="2" t="n">
        <v>691</v>
      </c>
      <c r="B725" s="2" t="n">
        <v>7</v>
      </c>
      <c r="C725" s="22" t="n">
        <f aca="true">NORMSINV(MAX(RAND(),0.000000000001))</f>
        <v>0.917036334435424</v>
      </c>
      <c r="D725" s="24" t="n">
        <f aca="false">IF($B$11="","",$B$11*EXP($B$12*C725))</f>
        <v>1364.98782506235</v>
      </c>
      <c r="E725" s="20" t="n">
        <f aca="true">IF($B$10="","",$B$10*(1-$B$14+2*$B$14*RAND()))</f>
        <v>3.91512022026859</v>
      </c>
      <c r="F725" s="21" t="n">
        <f aca="false">INDEX($E$17:$E$28,B725)</f>
        <v>4.761</v>
      </c>
      <c r="G725" s="25" t="n">
        <f aca="false">IF(OR(D725="",E725="",F725=""),"",D725*($B$7-$B$8-F725-E725))</f>
        <v>5547.14642185042</v>
      </c>
      <c r="H725" s="25" t="n">
        <f aca="false">IF(D725="","",D725*$F$30)</f>
        <v>6823.84713505168</v>
      </c>
    </row>
    <row r="726" customFormat="false" ht="15" hidden="false" customHeight="false" outlineLevel="0" collapsed="false">
      <c r="A726" s="2" t="n">
        <v>692</v>
      </c>
      <c r="B726" s="2" t="n">
        <v>8</v>
      </c>
      <c r="C726" s="22" t="n">
        <f aca="true">NORMSINV(MAX(RAND(),0.000000000001))</f>
        <v>-0.65361279917714</v>
      </c>
      <c r="D726" s="24" t="n">
        <f aca="false">IF($B$11="","",$B$11*EXP($B$12*C726))</f>
        <v>704.214177867127</v>
      </c>
      <c r="E726" s="20" t="n">
        <f aca="true">IF($B$10="","",$B$10*(1-$B$14+2*$B$14*RAND()))</f>
        <v>3.82082071768369</v>
      </c>
      <c r="F726" s="21" t="n">
        <f aca="false">INDEX($E$17:$E$28,B726)</f>
        <v>4.761</v>
      </c>
      <c r="G726" s="25" t="n">
        <f aca="false">IF(OR(D726="",E726="",F726=""),"",D726*($B$7-$B$8-F726-E726))</f>
        <v>2928.2488047205</v>
      </c>
      <c r="H726" s="25" t="n">
        <f aca="false">IF(D726="","",D726*$F$30)</f>
        <v>3520.50751799334</v>
      </c>
    </row>
    <row r="727" customFormat="false" ht="15" hidden="false" customHeight="false" outlineLevel="0" collapsed="false">
      <c r="A727" s="2" t="n">
        <v>693</v>
      </c>
      <c r="B727" s="2" t="n">
        <v>9</v>
      </c>
      <c r="C727" s="22" t="n">
        <f aca="true">NORMSINV(MAX(RAND(),0.000000000001))</f>
        <v>0.0100581010449478</v>
      </c>
      <c r="D727" s="24" t="n">
        <f aca="false">IF($B$11="","",$B$11*EXP($B$12*C727))</f>
        <v>931.43921873988</v>
      </c>
      <c r="E727" s="20" t="n">
        <f aca="true">IF($B$10="","",$B$10*(1-$B$14+2*$B$14*RAND()))</f>
        <v>3.752107263385</v>
      </c>
      <c r="F727" s="21" t="n">
        <f aca="false">INDEX($E$17:$E$28,B727)</f>
        <v>4.761</v>
      </c>
      <c r="G727" s="25" t="n">
        <f aca="false">IF(OR(D727="",E727="",F727=""),"",D727*($B$7-$B$8-F727-E727))</f>
        <v>3937.09366828995</v>
      </c>
      <c r="H727" s="25" t="n">
        <f aca="false">IF(D727="","",D727*$F$30)</f>
        <v>4656.45094232441</v>
      </c>
    </row>
    <row r="728" customFormat="false" ht="15" hidden="false" customHeight="false" outlineLevel="0" collapsed="false">
      <c r="A728" s="2" t="n">
        <v>694</v>
      </c>
      <c r="B728" s="2" t="n">
        <v>10</v>
      </c>
      <c r="C728" s="22" t="n">
        <f aca="true">NORMSINV(MAX(RAND(),0.000000000001))</f>
        <v>-0.0776763424893849</v>
      </c>
      <c r="D728" s="24" t="n">
        <f aca="false">IF($B$11="","",$B$11*EXP($B$12*C728))</f>
        <v>897.634185534394</v>
      </c>
      <c r="E728" s="20" t="n">
        <f aca="true">IF($B$10="","",$B$10*(1-$B$14+2*$B$14*RAND()))</f>
        <v>3.87939629996818</v>
      </c>
      <c r="F728" s="21" t="n">
        <f aca="false">INDEX($E$17:$E$28,B728)</f>
        <v>4.761</v>
      </c>
      <c r="G728" s="25" t="n">
        <f aca="false">IF(OR(D728="",E728="",F728=""),"",D728*($B$7-$B$8-F728-E728))</f>
        <v>3679.94442829185</v>
      </c>
      <c r="H728" s="25" t="n">
        <f aca="false">IF(D728="","",D728*$F$30)</f>
        <v>4487.45282032354</v>
      </c>
    </row>
    <row r="729" customFormat="false" ht="15" hidden="false" customHeight="false" outlineLevel="0" collapsed="false">
      <c r="A729" s="2" t="n">
        <v>695</v>
      </c>
      <c r="B729" s="2" t="n">
        <v>11</v>
      </c>
      <c r="C729" s="22" t="n">
        <f aca="true">NORMSINV(MAX(RAND(),0.000000000001))</f>
        <v>-2.21776353541527</v>
      </c>
      <c r="D729" s="24" t="n">
        <f aca="false">IF($B$11="","",$B$11*EXP($B$12*C729))</f>
        <v>364.309031672917</v>
      </c>
      <c r="E729" s="20" t="n">
        <f aca="true">IF($B$10="","",$B$10*(1-$B$14+2*$B$14*RAND()))</f>
        <v>3.73755823248468</v>
      </c>
      <c r="F729" s="21" t="n">
        <f aca="false">INDEX($E$17:$E$28,B729)</f>
        <v>4.761</v>
      </c>
      <c r="G729" s="25" t="n">
        <f aca="false">IF(OR(D729="",E729="",F729=""),"",D729*($B$7-$B$8-F729-E729))</f>
        <v>1545.19554322057</v>
      </c>
      <c r="H729" s="25" t="n">
        <f aca="false">IF(D729="","",D729*$F$30)</f>
        <v>1821.25371113925</v>
      </c>
    </row>
    <row r="730" customFormat="false" ht="15" hidden="false" customHeight="false" outlineLevel="0" collapsed="false">
      <c r="A730" s="2" t="n">
        <v>696</v>
      </c>
      <c r="B730" s="2" t="n">
        <v>12</v>
      </c>
      <c r="C730" s="22" t="n">
        <f aca="true">NORMSINV(MAX(RAND(),0.000000000001))</f>
        <v>1.16565888264303</v>
      </c>
      <c r="D730" s="24" t="n">
        <f aca="false">IF($B$11="","",$B$11*EXP($B$12*C730))</f>
        <v>1515.74431385202</v>
      </c>
      <c r="E730" s="20" t="n">
        <f aca="true">IF($B$10="","",$B$10*(1-$B$14+2*$B$14*RAND()))</f>
        <v>3.93083073053967</v>
      </c>
      <c r="F730" s="21" t="n">
        <f aca="false">INDEX($E$17:$E$28,B730)</f>
        <v>4.761</v>
      </c>
      <c r="G730" s="25" t="n">
        <f aca="false">IF(OR(D730="",E730="",F730=""),"",D730*($B$7-$B$8-F730-E730))</f>
        <v>6135.98955169498</v>
      </c>
      <c r="H730" s="25" t="n">
        <f aca="false">IF(D730="","",D730*$F$30)</f>
        <v>7577.50897380901</v>
      </c>
    </row>
    <row r="731" customFormat="false" ht="15" hidden="false" customHeight="false" outlineLevel="0" collapsed="false">
      <c r="A731" s="2" t="n">
        <v>697</v>
      </c>
      <c r="B731" s="2" t="n">
        <v>1</v>
      </c>
      <c r="C731" s="22" t="n">
        <f aca="true">NORMSINV(MAX(RAND(),0.000000000001))</f>
        <v>0.603850952522852</v>
      </c>
      <c r="D731" s="24" t="n">
        <f aca="false">IF($B$11="","",$B$11*EXP($B$12*C731))</f>
        <v>1196.23582782287</v>
      </c>
      <c r="E731" s="20" t="n">
        <f aca="true">IF($B$10="","",$B$10*(1-$B$14+2*$B$14*RAND()))</f>
        <v>3.89640291364269</v>
      </c>
      <c r="F731" s="21" t="n">
        <f aca="false">INDEX($E$17:$E$28,B731)</f>
        <v>4.92562580645161</v>
      </c>
      <c r="G731" s="25" t="n">
        <f aca="false">IF(OR(D731="",E731="",F731=""),"",D731*($B$7-$B$8-F731-E731))</f>
        <v>4686.81761740422</v>
      </c>
      <c r="H731" s="25" t="n">
        <f aca="false">IF(D731="","",D731*$F$30)</f>
        <v>5980.22215045209</v>
      </c>
    </row>
    <row r="732" customFormat="false" ht="15" hidden="false" customHeight="false" outlineLevel="0" collapsed="false">
      <c r="A732" s="2" t="n">
        <v>698</v>
      </c>
      <c r="B732" s="2" t="n">
        <v>2</v>
      </c>
      <c r="C732" s="22" t="n">
        <f aca="true">NORMSINV(MAX(RAND(),0.000000000001))</f>
        <v>0.299885113080333</v>
      </c>
      <c r="D732" s="24" t="n">
        <f aca="false">IF($B$11="","",$B$11*EXP($B$12*C732))</f>
        <v>1052.42700075112</v>
      </c>
      <c r="E732" s="20" t="n">
        <f aca="true">IF($B$10="","",$B$10*(1-$B$14+2*$B$14*RAND()))</f>
        <v>3.81412326795753</v>
      </c>
      <c r="F732" s="21" t="n">
        <f aca="false">INDEX($E$17:$E$28,B732)</f>
        <v>5.0612</v>
      </c>
      <c r="G732" s="25" t="n">
        <f aca="false">IF(OR(D732="",E732="",F732=""),"",D732*($B$7-$B$8-F732-E732))</f>
        <v>4067.2901419761</v>
      </c>
      <c r="H732" s="25" t="n">
        <f aca="false">IF(D732="","",D732*$F$30)</f>
        <v>5261.29306215501</v>
      </c>
    </row>
    <row r="733" customFormat="false" ht="15" hidden="false" customHeight="false" outlineLevel="0" collapsed="false">
      <c r="A733" s="2" t="n">
        <v>699</v>
      </c>
      <c r="B733" s="2" t="n">
        <v>3</v>
      </c>
      <c r="C733" s="22" t="n">
        <f aca="true">NORMSINV(MAX(RAND(),0.000000000001))</f>
        <v>-0.148449508412408</v>
      </c>
      <c r="D733" s="24" t="n">
        <f aca="false">IF($B$11="","",$B$11*EXP($B$12*C733))</f>
        <v>871.260670149003</v>
      </c>
      <c r="E733" s="20" t="n">
        <f aca="true">IF($B$10="","",$B$10*(1-$B$14+2*$B$14*RAND()))</f>
        <v>3.85313931498484</v>
      </c>
      <c r="F733" s="21" t="n">
        <f aca="false">INDEX($E$17:$E$28,B733)</f>
        <v>5.0612</v>
      </c>
      <c r="G733" s="25" t="n">
        <f aca="false">IF(OR(D733="",E733="",F733=""),"",D733*($B$7-$B$8-F733-E733))</f>
        <v>3333.147692189</v>
      </c>
      <c r="H733" s="25" t="n">
        <f aca="false">IF(D733="","",D733*$F$30)</f>
        <v>4355.60634220889</v>
      </c>
    </row>
    <row r="734" customFormat="false" ht="15" hidden="false" customHeight="false" outlineLevel="0" collapsed="false">
      <c r="A734" s="2" t="n">
        <v>700</v>
      </c>
      <c r="B734" s="2" t="n">
        <v>4</v>
      </c>
      <c r="C734" s="22" t="n">
        <f aca="true">NORMSINV(MAX(RAND(),0.000000000001))</f>
        <v>0.568123347446024</v>
      </c>
      <c r="D734" s="24" t="n">
        <f aca="false">IF($B$11="","",$B$11*EXP($B$12*C734))</f>
        <v>1178.36209140694</v>
      </c>
      <c r="E734" s="20" t="n">
        <f aca="true">IF($B$10="","",$B$10*(1-$B$14+2*$B$14*RAND()))</f>
        <v>3.46657163963412</v>
      </c>
      <c r="F734" s="21" t="n">
        <f aca="false">INDEX($E$17:$E$28,B734)</f>
        <v>4.89657419354839</v>
      </c>
      <c r="G734" s="25" t="n">
        <f aca="false">IF(OR(D734="",E734="",F734=""),"",D734*($B$7-$B$8-F734-E734))</f>
        <v>5157.51902979425</v>
      </c>
      <c r="H734" s="25" t="n">
        <f aca="false">IF(D734="","",D734*$F$30)</f>
        <v>5890.86776736159</v>
      </c>
    </row>
    <row r="735" customFormat="false" ht="15" hidden="false" customHeight="false" outlineLevel="0" collapsed="false">
      <c r="A735" s="2" t="n">
        <v>701</v>
      </c>
      <c r="B735" s="2" t="n">
        <v>5</v>
      </c>
      <c r="C735" s="22" t="n">
        <f aca="true">NORMSINV(MAX(RAND(),0.000000000001))</f>
        <v>-1.52541077907003</v>
      </c>
      <c r="D735" s="24" t="n">
        <f aca="false">IF($B$11="","",$B$11*EXP($B$12*C735))</f>
        <v>487.717553082471</v>
      </c>
      <c r="E735" s="20" t="n">
        <f aca="true">IF($B$10="","",$B$10*(1-$B$14+2*$B$14*RAND()))</f>
        <v>4.04718124280721</v>
      </c>
      <c r="F735" s="21" t="n">
        <f aca="false">INDEX($E$17:$E$28,B735)</f>
        <v>4.761</v>
      </c>
      <c r="G735" s="25" t="n">
        <f aca="false">IF(OR(D735="",E735="",F735=""),"",D735*($B$7-$B$8-F735-E735))</f>
        <v>1917.61702342183</v>
      </c>
      <c r="H735" s="25" t="n">
        <f aca="false">IF(D735="","",D735*$F$30)</f>
        <v>2438.19759136989</v>
      </c>
    </row>
    <row r="736" customFormat="false" ht="15" hidden="false" customHeight="false" outlineLevel="0" collapsed="false">
      <c r="A736" s="2" t="n">
        <v>702</v>
      </c>
      <c r="B736" s="2" t="n">
        <v>6</v>
      </c>
      <c r="C736" s="22" t="n">
        <f aca="true">NORMSINV(MAX(RAND(),0.000000000001))</f>
        <v>-1.38983691001421</v>
      </c>
      <c r="D736" s="24" t="n">
        <f aca="false">IF($B$11="","",$B$11*EXP($B$12*C736))</f>
        <v>516.390200201606</v>
      </c>
      <c r="E736" s="20" t="n">
        <f aca="true">IF($B$10="","",$B$10*(1-$B$14+2*$B$14*RAND()))</f>
        <v>3.68349703260357</v>
      </c>
      <c r="F736" s="21" t="n">
        <f aca="false">INDEX($E$17:$E$28,B736)</f>
        <v>4.761</v>
      </c>
      <c r="G736" s="25" t="n">
        <f aca="false">IF(OR(D736="",E736="",F736=""),"",D736*($B$7-$B$8-F736-E736))</f>
        <v>2218.15563730044</v>
      </c>
      <c r="H736" s="25" t="n">
        <f aca="false">IF(D736="","",D736*$F$30)</f>
        <v>2581.53788884787</v>
      </c>
    </row>
    <row r="737" customFormat="false" ht="15" hidden="false" customHeight="false" outlineLevel="0" collapsed="false">
      <c r="A737" s="2" t="n">
        <v>703</v>
      </c>
      <c r="B737" s="2" t="n">
        <v>7</v>
      </c>
      <c r="C737" s="22" t="n">
        <f aca="true">NORMSINV(MAX(RAND(),0.000000000001))</f>
        <v>0.0646571235421476</v>
      </c>
      <c r="D737" s="24" t="n">
        <f aca="false">IF($B$11="","",$B$11*EXP($B$12*C737))</f>
        <v>953.116471999737</v>
      </c>
      <c r="E737" s="20" t="n">
        <f aca="true">IF($B$10="","",$B$10*(1-$B$14+2*$B$14*RAND()))</f>
        <v>3.46100749298749</v>
      </c>
      <c r="F737" s="21" t="n">
        <f aca="false">INDEX($E$17:$E$28,B737)</f>
        <v>4.761</v>
      </c>
      <c r="G737" s="25" t="n">
        <f aca="false">IF(OR(D737="",E737="",F737=""),"",D737*($B$7-$B$8-F737-E737))</f>
        <v>4306.17307880502</v>
      </c>
      <c r="H737" s="25" t="n">
        <f aca="false">IF(D737="","",D737*$F$30)</f>
        <v>4764.81986682108</v>
      </c>
    </row>
    <row r="738" customFormat="false" ht="15" hidden="false" customHeight="false" outlineLevel="0" collapsed="false">
      <c r="A738" s="2" t="n">
        <v>704</v>
      </c>
      <c r="B738" s="2" t="n">
        <v>8</v>
      </c>
      <c r="C738" s="22" t="n">
        <f aca="true">NORMSINV(MAX(RAND(),0.000000000001))</f>
        <v>1.09756890664581</v>
      </c>
      <c r="D738" s="24" t="n">
        <f aca="false">IF($B$11="","",$B$11*EXP($B$12*C738))</f>
        <v>1472.87431678216</v>
      </c>
      <c r="E738" s="20" t="n">
        <f aca="true">IF($B$10="","",$B$10*(1-$B$14+2*$B$14*RAND()))</f>
        <v>3.64542018479561</v>
      </c>
      <c r="F738" s="21" t="n">
        <f aca="false">INDEX($E$17:$E$28,B738)</f>
        <v>4.761</v>
      </c>
      <c r="G738" s="25" t="n">
        <f aca="false">IF(OR(D738="",E738="",F738=""),"",D738*($B$7-$B$8-F738-E738))</f>
        <v>6382.81840954011</v>
      </c>
      <c r="H738" s="25" t="n">
        <f aca="false">IF(D738="","",D738*$F$30)</f>
        <v>7363.19328445735</v>
      </c>
    </row>
    <row r="739" customFormat="false" ht="15" hidden="false" customHeight="false" outlineLevel="0" collapsed="false">
      <c r="A739" s="2" t="n">
        <v>705</v>
      </c>
      <c r="B739" s="2" t="n">
        <v>9</v>
      </c>
      <c r="C739" s="22" t="n">
        <f aca="true">NORMSINV(MAX(RAND(),0.000000000001))</f>
        <v>0.473865343449316</v>
      </c>
      <c r="D739" s="24" t="n">
        <f aca="false">IF($B$11="","",$B$11*EXP($B$12*C739))</f>
        <v>1132.47815800092</v>
      </c>
      <c r="E739" s="20" t="n">
        <f aca="true">IF($B$10="","",$B$10*(1-$B$14+2*$B$14*RAND()))</f>
        <v>3.50660199018894</v>
      </c>
      <c r="F739" s="21" t="n">
        <f aca="false">INDEX($E$17:$E$28,B739)</f>
        <v>4.761</v>
      </c>
      <c r="G739" s="25" t="n">
        <f aca="false">IF(OR(D739="",E739="",F739=""),"",D739*($B$7-$B$8-F739-E739))</f>
        <v>5064.89305999781</v>
      </c>
      <c r="H739" s="25" t="n">
        <f aca="false">IF(D739="","",D739*$F$30)</f>
        <v>5661.48480747821</v>
      </c>
    </row>
    <row r="740" customFormat="false" ht="15" hidden="false" customHeight="false" outlineLevel="0" collapsed="false">
      <c r="A740" s="2" t="n">
        <v>706</v>
      </c>
      <c r="B740" s="2" t="n">
        <v>10</v>
      </c>
      <c r="C740" s="22" t="n">
        <f aca="true">NORMSINV(MAX(RAND(),0.000000000001))</f>
        <v>-0.274892412785465</v>
      </c>
      <c r="D740" s="24" t="n">
        <f aca="false">IF($B$11="","",$B$11*EXP($B$12*C740))</f>
        <v>826.055910593762</v>
      </c>
      <c r="E740" s="20" t="n">
        <f aca="true">IF($B$10="","",$B$10*(1-$B$14+2*$B$14*RAND()))</f>
        <v>3.38112367650957</v>
      </c>
      <c r="F740" s="21" t="n">
        <f aca="false">INDEX($E$17:$E$28,B740)</f>
        <v>4.761</v>
      </c>
      <c r="G740" s="25" t="n">
        <f aca="false">IF(OR(D740="",E740="",F740=""),"",D740*($B$7-$B$8-F740-E740))</f>
        <v>3798.10291319838</v>
      </c>
      <c r="H740" s="25" t="n">
        <f aca="false">IF(D740="","",D740*$F$30)</f>
        <v>4129.61870824033</v>
      </c>
    </row>
    <row r="741" customFormat="false" ht="15" hidden="false" customHeight="false" outlineLevel="0" collapsed="false">
      <c r="A741" s="2" t="n">
        <v>707</v>
      </c>
      <c r="B741" s="2" t="n">
        <v>11</v>
      </c>
      <c r="C741" s="22" t="n">
        <f aca="true">NORMSINV(MAX(RAND(),0.000000000001))</f>
        <v>-0.260137902136104</v>
      </c>
      <c r="D741" s="24" t="n">
        <f aca="false">IF($B$11="","",$B$11*EXP($B$12*C741))</f>
        <v>831.207538969399</v>
      </c>
      <c r="E741" s="20" t="n">
        <f aca="true">IF($B$10="","",$B$10*(1-$B$14+2*$B$14*RAND()))</f>
        <v>3.69377914004158</v>
      </c>
      <c r="F741" s="21" t="n">
        <f aca="false">INDEX($E$17:$E$28,B741)</f>
        <v>4.761</v>
      </c>
      <c r="G741" s="25" t="n">
        <f aca="false">IF(OR(D741="",E741="",F741=""),"",D741*($B$7-$B$8-F741-E741))</f>
        <v>3561.90788494637</v>
      </c>
      <c r="H741" s="25" t="n">
        <f aca="false">IF(D741="","",D741*$F$30)</f>
        <v>4155.37272881582</v>
      </c>
    </row>
    <row r="742" customFormat="false" ht="15" hidden="false" customHeight="false" outlineLevel="0" collapsed="false">
      <c r="A742" s="2" t="n">
        <v>708</v>
      </c>
      <c r="B742" s="2" t="n">
        <v>12</v>
      </c>
      <c r="C742" s="22" t="n">
        <f aca="true">NORMSINV(MAX(RAND(),0.000000000001))</f>
        <v>-0.582733711907921</v>
      </c>
      <c r="D742" s="24" t="n">
        <f aca="false">IF($B$11="","",$B$11*EXP($B$12*C742))</f>
        <v>725.56349109452</v>
      </c>
      <c r="E742" s="20" t="n">
        <f aca="true">IF($B$10="","",$B$10*(1-$B$14+2*$B$14*RAND()))</f>
        <v>3.84083597356296</v>
      </c>
      <c r="F742" s="21" t="n">
        <f aca="false">INDEX($E$17:$E$28,B742)</f>
        <v>4.761</v>
      </c>
      <c r="G742" s="25" t="n">
        <f aca="false">IF(OR(D742="",E742="",F742=""),"",D742*($B$7-$B$8-F742-E742))</f>
        <v>3002.50073774341</v>
      </c>
      <c r="H742" s="25" t="n">
        <f aca="false">IF(D742="","",D742*$F$30)</f>
        <v>3627.23700467972</v>
      </c>
    </row>
    <row r="743" customFormat="false" ht="15" hidden="false" customHeight="false" outlineLevel="0" collapsed="false">
      <c r="A743" s="2" t="n">
        <v>709</v>
      </c>
      <c r="B743" s="2" t="n">
        <v>1</v>
      </c>
      <c r="C743" s="22" t="n">
        <f aca="true">NORMSINV(MAX(RAND(),0.000000000001))</f>
        <v>0.136299119971712</v>
      </c>
      <c r="D743" s="24" t="n">
        <f aca="false">IF($B$11="","",$B$11*EXP($B$12*C743))</f>
        <v>982.327365242888</v>
      </c>
      <c r="E743" s="20" t="n">
        <f aca="true">IF($B$10="","",$B$10*(1-$B$14+2*$B$14*RAND()))</f>
        <v>3.87213200462062</v>
      </c>
      <c r="F743" s="21" t="n">
        <f aca="false">INDEX($E$17:$E$28,B743)</f>
        <v>4.92562580645161</v>
      </c>
      <c r="G743" s="25" t="n">
        <f aca="false">IF(OR(D743="",E743="",F743=""),"",D743*($B$7-$B$8-F743-E743))</f>
        <v>3872.57238259876</v>
      </c>
      <c r="H743" s="25" t="n">
        <f aca="false">IF(D743="","",D743*$F$30)</f>
        <v>4910.85096432225</v>
      </c>
    </row>
    <row r="744" customFormat="false" ht="15" hidden="false" customHeight="false" outlineLevel="0" collapsed="false">
      <c r="A744" s="2" t="n">
        <v>710</v>
      </c>
      <c r="B744" s="2" t="n">
        <v>2</v>
      </c>
      <c r="C744" s="22" t="n">
        <f aca="true">NORMSINV(MAX(RAND(),0.000000000001))</f>
        <v>-0.119030017167417</v>
      </c>
      <c r="D744" s="24" t="n">
        <f aca="false">IF($B$11="","",$B$11*EXP($B$12*C744))</f>
        <v>882.128365266418</v>
      </c>
      <c r="E744" s="20" t="n">
        <f aca="true">IF($B$10="","",$B$10*(1-$B$14+2*$B$14*RAND()))</f>
        <v>3.82891041572021</v>
      </c>
      <c r="F744" s="21" t="n">
        <f aca="false">INDEX($E$17:$E$28,B744)</f>
        <v>5.0612</v>
      </c>
      <c r="G744" s="25" t="n">
        <f aca="false">IF(OR(D744="",E744="",F744=""),"",D744*($B$7-$B$8-F744-E744))</f>
        <v>3396.09680543694</v>
      </c>
      <c r="H744" s="25" t="n">
        <f aca="false">IF(D744="","",D744*$F$30)</f>
        <v>4409.93612363987</v>
      </c>
    </row>
    <row r="745" customFormat="false" ht="15" hidden="false" customHeight="false" outlineLevel="0" collapsed="false">
      <c r="A745" s="2" t="n">
        <v>711</v>
      </c>
      <c r="B745" s="2" t="n">
        <v>3</v>
      </c>
      <c r="C745" s="22" t="n">
        <f aca="true">NORMSINV(MAX(RAND(),0.000000000001))</f>
        <v>-0.0944044672393411</v>
      </c>
      <c r="D745" s="24" t="n">
        <f aca="false">IF($B$11="","",$B$11*EXP($B$12*C745))</f>
        <v>891.329310220408</v>
      </c>
      <c r="E745" s="20" t="n">
        <f aca="true">IF($B$10="","",$B$10*(1-$B$14+2*$B$14*RAND()))</f>
        <v>3.59496596599992</v>
      </c>
      <c r="F745" s="21" t="n">
        <f aca="false">INDEX($E$17:$E$28,B745)</f>
        <v>5.0612</v>
      </c>
      <c r="G745" s="25" t="n">
        <f aca="false">IF(OR(D745="",E745="",F745=""),"",D745*($B$7-$B$8-F745-E745))</f>
        <v>3640.04097257992</v>
      </c>
      <c r="H745" s="25" t="n">
        <f aca="false">IF(D745="","",D745*$F$30)</f>
        <v>4455.93348765386</v>
      </c>
    </row>
    <row r="746" customFormat="false" ht="15" hidden="false" customHeight="false" outlineLevel="0" collapsed="false">
      <c r="A746" s="2" t="n">
        <v>712</v>
      </c>
      <c r="B746" s="2" t="n">
        <v>4</v>
      </c>
      <c r="C746" s="22" t="n">
        <f aca="true">NORMSINV(MAX(RAND(),0.000000000001))</f>
        <v>0.0826653659478386</v>
      </c>
      <c r="D746" s="24" t="n">
        <f aca="false">IF($B$11="","",$B$11*EXP($B$12*C746))</f>
        <v>960.376288284078</v>
      </c>
      <c r="E746" s="20" t="n">
        <f aca="true">IF($B$10="","",$B$10*(1-$B$14+2*$B$14*RAND()))</f>
        <v>3.86664718764862</v>
      </c>
      <c r="F746" s="21" t="n">
        <f aca="false">INDEX($E$17:$E$28,B746)</f>
        <v>4.89657419354839</v>
      </c>
      <c r="G746" s="25" t="n">
        <f aca="false">IF(OR(D746="",E746="",F746=""),"",D746*($B$7-$B$8-F746-E746))</f>
        <v>3819.2038892535</v>
      </c>
      <c r="H746" s="25" t="n">
        <f aca="false">IF(D746="","",D746*$F$30)</f>
        <v>4801.11314038976</v>
      </c>
    </row>
    <row r="747" customFormat="false" ht="15" hidden="false" customHeight="false" outlineLevel="0" collapsed="false">
      <c r="A747" s="2" t="n">
        <v>713</v>
      </c>
      <c r="B747" s="2" t="n">
        <v>5</v>
      </c>
      <c r="C747" s="22" t="n">
        <f aca="true">NORMSINV(MAX(RAND(),0.000000000001))</f>
        <v>0.967357231677189</v>
      </c>
      <c r="D747" s="24" t="n">
        <f aca="false">IF($B$11="","",$B$11*EXP($B$12*C747))</f>
        <v>1394.23939190401</v>
      </c>
      <c r="E747" s="20" t="n">
        <f aca="true">IF($B$10="","",$B$10*(1-$B$14+2*$B$14*RAND()))</f>
        <v>3.9022939935691</v>
      </c>
      <c r="F747" s="21" t="n">
        <f aca="false">INDEX($E$17:$E$28,B747)</f>
        <v>4.761</v>
      </c>
      <c r="G747" s="25" t="n">
        <f aca="false">IF(OR(D747="",E747="",F747=""),"",D747*($B$7-$B$8-F747-E747))</f>
        <v>5683.90410337765</v>
      </c>
      <c r="H747" s="25" t="n">
        <f aca="false">IF(D747="","",D747*$F$30)</f>
        <v>6970.08156800653</v>
      </c>
    </row>
    <row r="748" customFormat="false" ht="15" hidden="false" customHeight="false" outlineLevel="0" collapsed="false">
      <c r="A748" s="2" t="n">
        <v>714</v>
      </c>
      <c r="B748" s="2" t="n">
        <v>6</v>
      </c>
      <c r="C748" s="22" t="n">
        <f aca="true">NORMSINV(MAX(RAND(),0.000000000001))</f>
        <v>-0.481282274334025</v>
      </c>
      <c r="D748" s="24" t="n">
        <f aca="false">IF($B$11="","",$B$11*EXP($B$12*C748))</f>
        <v>757.252518178769</v>
      </c>
      <c r="E748" s="20" t="n">
        <f aca="true">IF($B$10="","",$B$10*(1-$B$14+2*$B$14*RAND()))</f>
        <v>3.41416664549901</v>
      </c>
      <c r="F748" s="21" t="n">
        <f aca="false">INDEX($E$17:$E$28,B748)</f>
        <v>4.761</v>
      </c>
      <c r="G748" s="25" t="n">
        <f aca="false">IF(OR(D748="",E748="",F748=""),"",D748*($B$7-$B$8-F748-E748))</f>
        <v>3456.73155276231</v>
      </c>
      <c r="H748" s="25" t="n">
        <f aca="false">IF(D748="","",D748*$F$30)</f>
        <v>3785.6567888793</v>
      </c>
    </row>
    <row r="749" customFormat="false" ht="15" hidden="false" customHeight="false" outlineLevel="0" collapsed="false">
      <c r="A749" s="2" t="n">
        <v>715</v>
      </c>
      <c r="B749" s="2" t="n">
        <v>7</v>
      </c>
      <c r="C749" s="22" t="n">
        <f aca="true">NORMSINV(MAX(RAND(),0.000000000001))</f>
        <v>0.871042025647754</v>
      </c>
      <c r="D749" s="24" t="n">
        <f aca="false">IF($B$11="","",$B$11*EXP($B$12*C749))</f>
        <v>1338.78845673673</v>
      </c>
      <c r="E749" s="20" t="n">
        <f aca="true">IF($B$10="","",$B$10*(1-$B$14+2*$B$14*RAND()))</f>
        <v>3.41139501572687</v>
      </c>
      <c r="F749" s="21" t="n">
        <f aca="false">INDEX($E$17:$E$28,B749)</f>
        <v>4.761</v>
      </c>
      <c r="G749" s="25" t="n">
        <f aca="false">IF(OR(D749="",E749="",F749=""),"",D749*($B$7-$B$8-F749-E749))</f>
        <v>6115.05682787804</v>
      </c>
      <c r="H749" s="25" t="n">
        <f aca="false">IF(D749="","",D749*$F$30)</f>
        <v>6692.87125291828</v>
      </c>
    </row>
    <row r="750" customFormat="false" ht="15" hidden="false" customHeight="false" outlineLevel="0" collapsed="false">
      <c r="A750" s="2" t="n">
        <v>716</v>
      </c>
      <c r="B750" s="2" t="n">
        <v>8</v>
      </c>
      <c r="C750" s="22" t="n">
        <f aca="true">NORMSINV(MAX(RAND(),0.000000000001))</f>
        <v>1.23809004080513</v>
      </c>
      <c r="D750" s="24" t="n">
        <f aca="false">IF($B$11="","",$B$11*EXP($B$12*C750))</f>
        <v>1562.71805305207</v>
      </c>
      <c r="E750" s="20" t="n">
        <f aca="true">IF($B$10="","",$B$10*(1-$B$14+2*$B$14*RAND()))</f>
        <v>3.48936564464569</v>
      </c>
      <c r="F750" s="21" t="n">
        <f aca="false">INDEX($E$17:$E$28,B750)</f>
        <v>4.761</v>
      </c>
      <c r="G750" s="25" t="n">
        <f aca="false">IF(OR(D750="",E750="",F750=""),"",D750*($B$7-$B$8-F750-E750))</f>
        <v>7016.03265871499</v>
      </c>
      <c r="H750" s="25" t="n">
        <f aca="false">IF(D750="","",D750*$F$30)</f>
        <v>7812.34009081793</v>
      </c>
    </row>
    <row r="751" customFormat="false" ht="15" hidden="false" customHeight="false" outlineLevel="0" collapsed="false">
      <c r="A751" s="2" t="n">
        <v>717</v>
      </c>
      <c r="B751" s="2" t="n">
        <v>9</v>
      </c>
      <c r="C751" s="22" t="n">
        <f aca="true">NORMSINV(MAX(RAND(),0.000000000001))</f>
        <v>-1.42418273429682</v>
      </c>
      <c r="D751" s="24" t="n">
        <f aca="false">IF($B$11="","",$B$11*EXP($B$12*C751))</f>
        <v>508.970733439385</v>
      </c>
      <c r="E751" s="20" t="n">
        <f aca="true">IF($B$10="","",$B$10*(1-$B$14+2*$B$14*RAND()))</f>
        <v>3.68595169340766</v>
      </c>
      <c r="F751" s="21" t="n">
        <f aca="false">INDEX($E$17:$E$28,B751)</f>
        <v>4.761</v>
      </c>
      <c r="G751" s="25" t="n">
        <f aca="false">IF(OR(D751="",E751="",F751=""),"",D751*($B$7-$B$8-F751-E751))</f>
        <v>2185.03594529701</v>
      </c>
      <c r="H751" s="25" t="n">
        <f aca="false">IF(D751="","",D751*$F$30)</f>
        <v>2544.44649061017</v>
      </c>
    </row>
    <row r="752" customFormat="false" ht="15" hidden="false" customHeight="false" outlineLevel="0" collapsed="false">
      <c r="A752" s="2" t="n">
        <v>718</v>
      </c>
      <c r="B752" s="2" t="n">
        <v>10</v>
      </c>
      <c r="C752" s="22" t="n">
        <f aca="true">NORMSINV(MAX(RAND(),0.000000000001))</f>
        <v>-0.831557213559069</v>
      </c>
      <c r="D752" s="24" t="n">
        <f aca="false">IF($B$11="","",$B$11*EXP($B$12*C752))</f>
        <v>653.343354359614</v>
      </c>
      <c r="E752" s="20" t="n">
        <f aca="true">IF($B$10="","",$B$10*(1-$B$14+2*$B$14*RAND()))</f>
        <v>3.42981860842461</v>
      </c>
      <c r="F752" s="21" t="n">
        <f aca="false">INDEX($E$17:$E$28,B752)</f>
        <v>4.761</v>
      </c>
      <c r="G752" s="25" t="n">
        <f aca="false">IF(OR(D752="",E752="",F752=""),"",D752*($B$7-$B$8-F752-E752))</f>
        <v>2972.1774299622</v>
      </c>
      <c r="H752" s="25" t="n">
        <f aca="false">IF(D752="","",D752*$F$30)</f>
        <v>3266.19409711458</v>
      </c>
    </row>
    <row r="753" customFormat="false" ht="15" hidden="false" customHeight="false" outlineLevel="0" collapsed="false">
      <c r="A753" s="2" t="n">
        <v>719</v>
      </c>
      <c r="B753" s="2" t="n">
        <v>11</v>
      </c>
      <c r="C753" s="22" t="n">
        <f aca="true">NORMSINV(MAX(RAND(),0.000000000001))</f>
        <v>0.576386139001696</v>
      </c>
      <c r="D753" s="24" t="n">
        <f aca="false">IF($B$11="","",$B$11*EXP($B$12*C753))</f>
        <v>1182.47189786766</v>
      </c>
      <c r="E753" s="20" t="n">
        <f aca="true">IF($B$10="","",$B$10*(1-$B$14+2*$B$14*RAND()))</f>
        <v>3.39737257063526</v>
      </c>
      <c r="F753" s="21" t="n">
        <f aca="false">INDEX($E$17:$E$28,B753)</f>
        <v>4.761</v>
      </c>
      <c r="G753" s="25" t="n">
        <f aca="false">IF(OR(D753="",E753="",F753=""),"",D753*($B$7-$B$8-F753-E753))</f>
        <v>5417.64568172344</v>
      </c>
      <c r="H753" s="25" t="n">
        <f aca="false">IF(D753="","",D753*$F$30)</f>
        <v>5911.41351181999</v>
      </c>
    </row>
    <row r="754" customFormat="false" ht="15" hidden="false" customHeight="false" outlineLevel="0" collapsed="false">
      <c r="A754" s="2" t="n">
        <v>720</v>
      </c>
      <c r="B754" s="2" t="n">
        <v>12</v>
      </c>
      <c r="C754" s="22" t="n">
        <f aca="true">NORMSINV(MAX(RAND(),0.000000000001))</f>
        <v>0.652257706433368</v>
      </c>
      <c r="D754" s="24" t="n">
        <f aca="false">IF($B$11="","",$B$11*EXP($B$12*C754))</f>
        <v>1220.8859455365</v>
      </c>
      <c r="E754" s="20" t="n">
        <f aca="true">IF($B$10="","",$B$10*(1-$B$14+2*$B$14*RAND()))</f>
        <v>4.10006477700374</v>
      </c>
      <c r="F754" s="21" t="n">
        <f aca="false">INDEX($E$17:$E$28,B754)</f>
        <v>4.761</v>
      </c>
      <c r="G754" s="25" t="n">
        <f aca="false">IF(OR(D754="",E754="",F754=""),"",D754*($B$7-$B$8-F754-E754))</f>
        <v>4735.73749740261</v>
      </c>
      <c r="H754" s="25" t="n">
        <f aca="false">IF(D754="","",D754*$F$30)</f>
        <v>6103.45301892605</v>
      </c>
    </row>
    <row r="755" customFormat="false" ht="15" hidden="false" customHeight="false" outlineLevel="0" collapsed="false">
      <c r="A755" s="2" t="n">
        <v>721</v>
      </c>
      <c r="B755" s="2" t="n">
        <v>1</v>
      </c>
      <c r="C755" s="22" t="n">
        <f aca="true">NORMSINV(MAX(RAND(),0.000000000001))</f>
        <v>-0.196603376430806</v>
      </c>
      <c r="D755" s="24" t="n">
        <f aca="false">IF($B$11="","",$B$11*EXP($B$12*C755))</f>
        <v>853.76057979514</v>
      </c>
      <c r="E755" s="20" t="n">
        <f aca="true">IF($B$10="","",$B$10*(1-$B$14+2*$B$14*RAND()))</f>
        <v>3.49517598257256</v>
      </c>
      <c r="F755" s="21" t="n">
        <f aca="false">INDEX($E$17:$E$28,B755)</f>
        <v>4.92562580645161</v>
      </c>
      <c r="G755" s="25" t="n">
        <f aca="false">IF(OR(D755="",E755="",F755=""),"",D755*($B$7-$B$8-F755-E755))</f>
        <v>3687.56116885285</v>
      </c>
      <c r="H755" s="25" t="n">
        <f aca="false">IF(D755="","",D755*$F$30)</f>
        <v>4268.11989051186</v>
      </c>
    </row>
    <row r="756" customFormat="false" ht="15" hidden="false" customHeight="false" outlineLevel="0" collapsed="false">
      <c r="A756" s="2" t="n">
        <v>722</v>
      </c>
      <c r="B756" s="2" t="n">
        <v>2</v>
      </c>
      <c r="C756" s="22" t="n">
        <f aca="true">NORMSINV(MAX(RAND(),0.000000000001))</f>
        <v>0.192181460904349</v>
      </c>
      <c r="D756" s="24" t="n">
        <f aca="false">IF($B$11="","",$B$11*EXP($B$12*C756))</f>
        <v>1005.73263087119</v>
      </c>
      <c r="E756" s="20" t="n">
        <f aca="true">IF($B$10="","",$B$10*(1-$B$14+2*$B$14*RAND()))</f>
        <v>3.81214142994939</v>
      </c>
      <c r="F756" s="21" t="n">
        <f aca="false">INDEX($E$17:$E$28,B756)</f>
        <v>5.0612</v>
      </c>
      <c r="G756" s="25" t="n">
        <f aca="false">IF(OR(D756="",E756="",F756=""),"",D756*($B$7-$B$8-F756-E756))</f>
        <v>3888.82469633763</v>
      </c>
      <c r="H756" s="25" t="n">
        <f aca="false">IF(D756="","",D756*$F$30)</f>
        <v>5027.85856825125</v>
      </c>
    </row>
    <row r="757" customFormat="false" ht="15" hidden="false" customHeight="false" outlineLevel="0" collapsed="false">
      <c r="A757" s="2" t="n">
        <v>723</v>
      </c>
      <c r="B757" s="2" t="n">
        <v>3</v>
      </c>
      <c r="C757" s="22" t="n">
        <f aca="true">NORMSINV(MAX(RAND(),0.000000000001))</f>
        <v>0.243260770431538</v>
      </c>
      <c r="D757" s="24" t="n">
        <f aca="false">IF($B$11="","",$B$11*EXP($B$12*C757))</f>
        <v>1027.61373231029</v>
      </c>
      <c r="E757" s="20" t="n">
        <f aca="true">IF($B$10="","",$B$10*(1-$B$14+2*$B$14*RAND()))</f>
        <v>3.93341428957866</v>
      </c>
      <c r="F757" s="21" t="n">
        <f aca="false">INDEX($E$17:$E$28,B757)</f>
        <v>5.0612</v>
      </c>
      <c r="G757" s="25" t="n">
        <f aca="false">IF(OR(D757="",E757="",F757=""),"",D757*($B$7-$B$8-F757-E757))</f>
        <v>3848.8097888277</v>
      </c>
      <c r="H757" s="25" t="n">
        <f aca="false">IF(D757="","",D757*$F$30)</f>
        <v>5137.2465705656</v>
      </c>
    </row>
    <row r="758" customFormat="false" ht="15" hidden="false" customHeight="false" outlineLevel="0" collapsed="false">
      <c r="A758" s="2" t="n">
        <v>724</v>
      </c>
      <c r="B758" s="2" t="n">
        <v>4</v>
      </c>
      <c r="C758" s="22" t="n">
        <f aca="true">NORMSINV(MAX(RAND(),0.000000000001))</f>
        <v>-0.364221956651424</v>
      </c>
      <c r="D758" s="24" t="n">
        <f aca="false">IF($B$11="","",$B$11*EXP($B$12*C758))</f>
        <v>795.54070935253</v>
      </c>
      <c r="E758" s="20" t="n">
        <f aca="true">IF($B$10="","",$B$10*(1-$B$14+2*$B$14*RAND()))</f>
        <v>3.41637265606029</v>
      </c>
      <c r="F758" s="21" t="n">
        <f aca="false">INDEX($E$17:$E$28,B758)</f>
        <v>4.89657419354839</v>
      </c>
      <c r="G758" s="25" t="n">
        <f aca="false">IF(OR(D758="",E758="",F758=""),"",D758*($B$7-$B$8-F758-E758))</f>
        <v>3521.90100360366</v>
      </c>
      <c r="H758" s="25" t="n">
        <f aca="false">IF(D758="","",D758*$F$30)</f>
        <v>3977.06711419517</v>
      </c>
    </row>
    <row r="759" customFormat="false" ht="15" hidden="false" customHeight="false" outlineLevel="0" collapsed="false">
      <c r="A759" s="2" t="n">
        <v>725</v>
      </c>
      <c r="B759" s="2" t="n">
        <v>5</v>
      </c>
      <c r="C759" s="22" t="n">
        <f aca="true">NORMSINV(MAX(RAND(),0.000000000001))</f>
        <v>0.989147288811213</v>
      </c>
      <c r="D759" s="24" t="n">
        <f aca="false">IF($B$11="","",$B$11*EXP($B$12*C759))</f>
        <v>1407.09967589551</v>
      </c>
      <c r="E759" s="20" t="n">
        <f aca="true">IF($B$10="","",$B$10*(1-$B$14+2*$B$14*RAND()))</f>
        <v>3.74918427401287</v>
      </c>
      <c r="F759" s="21" t="n">
        <f aca="false">INDEX($E$17:$E$28,B759)</f>
        <v>4.761</v>
      </c>
      <c r="G759" s="25" t="n">
        <f aca="false">IF(OR(D759="",E759="",F759=""),"",D759*($B$7-$B$8-F759-E759))</f>
        <v>5951.77233713421</v>
      </c>
      <c r="H759" s="25" t="n">
        <f aca="false">IF(D759="","",D759*$F$30)</f>
        <v>7034.37269973681</v>
      </c>
    </row>
    <row r="760" customFormat="false" ht="15" hidden="false" customHeight="false" outlineLevel="0" collapsed="false">
      <c r="A760" s="2" t="n">
        <v>726</v>
      </c>
      <c r="B760" s="2" t="n">
        <v>6</v>
      </c>
      <c r="C760" s="22" t="n">
        <f aca="true">NORMSINV(MAX(RAND(),0.000000000001))</f>
        <v>-0.710821235129942</v>
      </c>
      <c r="D760" s="24" t="n">
        <f aca="false">IF($B$11="","",$B$11*EXP($B$12*C760))</f>
        <v>687.441576398507</v>
      </c>
      <c r="E760" s="20" t="n">
        <f aca="true">IF($B$10="","",$B$10*(1-$B$14+2*$B$14*RAND()))</f>
        <v>3.47924319659949</v>
      </c>
      <c r="F760" s="21" t="n">
        <f aca="false">INDEX($E$17:$E$28,B760)</f>
        <v>4.761</v>
      </c>
      <c r="G760" s="25" t="n">
        <f aca="false">IF(OR(D760="",E760="",F760=""),"",D760*($B$7-$B$8-F760-E760))</f>
        <v>3093.31991033955</v>
      </c>
      <c r="H760" s="25" t="n">
        <f aca="false">IF(D760="","",D760*$F$30)</f>
        <v>3436.65792873142</v>
      </c>
    </row>
    <row r="761" customFormat="false" ht="15" hidden="false" customHeight="false" outlineLevel="0" collapsed="false">
      <c r="A761" s="2" t="n">
        <v>727</v>
      </c>
      <c r="B761" s="2" t="n">
        <v>7</v>
      </c>
      <c r="C761" s="22" t="n">
        <f aca="true">NORMSINV(MAX(RAND(),0.000000000001))</f>
        <v>0.508264762646769</v>
      </c>
      <c r="D761" s="24" t="n">
        <f aca="false">IF($B$11="","",$B$11*EXP($B$12*C761))</f>
        <v>1149.01268591542</v>
      </c>
      <c r="E761" s="20" t="n">
        <f aca="true">IF($B$10="","",$B$10*(1-$B$14+2*$B$14*RAND()))</f>
        <v>3.84022332812436</v>
      </c>
      <c r="F761" s="21" t="n">
        <f aca="false">INDEX($E$17:$E$28,B761)</f>
        <v>4.761</v>
      </c>
      <c r="G761" s="25" t="n">
        <f aca="false">IF(OR(D761="",E761="",F761=""),"",D761*($B$7-$B$8-F761-E761))</f>
        <v>4755.5069001559</v>
      </c>
      <c r="H761" s="25" t="n">
        <f aca="false">IF(D761="","",D761*$F$30)</f>
        <v>5744.14421942836</v>
      </c>
    </row>
    <row r="762" customFormat="false" ht="15" hidden="false" customHeight="false" outlineLevel="0" collapsed="false">
      <c r="A762" s="2" t="n">
        <v>728</v>
      </c>
      <c r="B762" s="2" t="n">
        <v>8</v>
      </c>
      <c r="C762" s="22" t="n">
        <f aca="true">NORMSINV(MAX(RAND(),0.000000000001))</f>
        <v>-2.08378707282121</v>
      </c>
      <c r="D762" s="24" t="n">
        <f aca="false">IF($B$11="","",$B$11*EXP($B$12*C762))</f>
        <v>385.467017144852</v>
      </c>
      <c r="E762" s="20" t="n">
        <f aca="true">IF($B$10="","",$B$10*(1-$B$14+2*$B$14*RAND()))</f>
        <v>3.42611349460358</v>
      </c>
      <c r="F762" s="21" t="n">
        <f aca="false">INDEX($E$17:$E$28,B762)</f>
        <v>4.761</v>
      </c>
      <c r="G762" s="25" t="n">
        <f aca="false">IF(OR(D762="",E762="",F762=""),"",D762*($B$7-$B$8-F762-E762))</f>
        <v>1754.9875806342</v>
      </c>
      <c r="H762" s="25" t="n">
        <f aca="false">IF(D762="","",D762*$F$30)</f>
        <v>1927.02671211054</v>
      </c>
    </row>
    <row r="763" customFormat="false" ht="15" hidden="false" customHeight="false" outlineLevel="0" collapsed="false">
      <c r="A763" s="2" t="n">
        <v>729</v>
      </c>
      <c r="B763" s="2" t="n">
        <v>9</v>
      </c>
      <c r="C763" s="22" t="n">
        <f aca="true">NORMSINV(MAX(RAND(),0.000000000001))</f>
        <v>-1.0071244226798</v>
      </c>
      <c r="D763" s="24" t="n">
        <f aca="false">IF($B$11="","",$B$11*EXP($B$12*C763))</f>
        <v>606.754788914297</v>
      </c>
      <c r="E763" s="20" t="n">
        <f aca="true">IF($B$10="","",$B$10*(1-$B$14+2*$B$14*RAND()))</f>
        <v>3.85567410288029</v>
      </c>
      <c r="F763" s="21" t="n">
        <f aca="false">INDEX($E$17:$E$28,B763)</f>
        <v>4.761</v>
      </c>
      <c r="G763" s="25" t="n">
        <f aca="false">IF(OR(D763="",E763="",F763=""),"",D763*($B$7-$B$8-F763-E763))</f>
        <v>2501.84773433172</v>
      </c>
      <c r="H763" s="25" t="n">
        <f aca="false">IF(D763="","",D763*$F$30)</f>
        <v>3033.28854074035</v>
      </c>
    </row>
    <row r="764" customFormat="false" ht="15" hidden="false" customHeight="false" outlineLevel="0" collapsed="false">
      <c r="A764" s="2" t="n">
        <v>730</v>
      </c>
      <c r="B764" s="2" t="n">
        <v>10</v>
      </c>
      <c r="C764" s="22" t="n">
        <f aca="true">NORMSINV(MAX(RAND(),0.000000000001))</f>
        <v>-0.626622060335366</v>
      </c>
      <c r="D764" s="24" t="n">
        <f aca="false">IF($B$11="","",$B$11*EXP($B$12*C764))</f>
        <v>712.26890900219</v>
      </c>
      <c r="E764" s="20" t="n">
        <f aca="true">IF($B$10="","",$B$10*(1-$B$14+2*$B$14*RAND()))</f>
        <v>3.56535458628918</v>
      </c>
      <c r="F764" s="21" t="n">
        <f aca="false">INDEX($E$17:$E$28,B764)</f>
        <v>4.761</v>
      </c>
      <c r="G764" s="25" t="n">
        <f aca="false">IF(OR(D764="",E764="",F764=""),"",D764*($B$7-$B$8-F764-E764))</f>
        <v>3143.70240354632</v>
      </c>
      <c r="H764" s="25" t="n">
        <f aca="false">IF(D764="","",D764*$F$30)</f>
        <v>3560.77472988375</v>
      </c>
    </row>
    <row r="765" customFormat="false" ht="15" hidden="false" customHeight="false" outlineLevel="0" collapsed="false">
      <c r="A765" s="2" t="n">
        <v>731</v>
      </c>
      <c r="B765" s="2" t="n">
        <v>11</v>
      </c>
      <c r="C765" s="22" t="n">
        <f aca="true">NORMSINV(MAX(RAND(),0.000000000001))</f>
        <v>-0.0764420282143956</v>
      </c>
      <c r="D765" s="24" t="n">
        <f aca="false">IF($B$11="","",$B$11*EXP($B$12*C765))</f>
        <v>898.101164842252</v>
      </c>
      <c r="E765" s="20" t="n">
        <f aca="true">IF($B$10="","",$B$10*(1-$B$14+2*$B$14*RAND()))</f>
        <v>3.7701016440037</v>
      </c>
      <c r="F765" s="21" t="n">
        <f aca="false">INDEX($E$17:$E$28,B765)</f>
        <v>4.761</v>
      </c>
      <c r="G765" s="25" t="n">
        <f aca="false">IF(OR(D765="",E765="",F765=""),"",D765*($B$7-$B$8-F765-E765))</f>
        <v>3780.01651622291</v>
      </c>
      <c r="H765" s="25" t="n">
        <f aca="false">IF(D765="","",D765*$F$30)</f>
        <v>4489.78734327938</v>
      </c>
    </row>
    <row r="766" customFormat="false" ht="15" hidden="false" customHeight="false" outlineLevel="0" collapsed="false">
      <c r="A766" s="2" t="n">
        <v>732</v>
      </c>
      <c r="B766" s="2" t="n">
        <v>12</v>
      </c>
      <c r="C766" s="22" t="n">
        <f aca="true">NORMSINV(MAX(RAND(),0.000000000001))</f>
        <v>0.669730236879946</v>
      </c>
      <c r="D766" s="24" t="n">
        <f aca="false">IF($B$11="","",$B$11*EXP($B$12*C766))</f>
        <v>1229.90768227302</v>
      </c>
      <c r="E766" s="20" t="n">
        <f aca="true">IF($B$10="","",$B$10*(1-$B$14+2*$B$14*RAND()))</f>
        <v>3.94706056857695</v>
      </c>
      <c r="F766" s="21" t="n">
        <f aca="false">INDEX($E$17:$E$28,B766)</f>
        <v>4.761</v>
      </c>
      <c r="G766" s="25" t="n">
        <f aca="false">IF(OR(D766="",E766="",F766=""),"",D766*($B$7-$B$8-F766-E766))</f>
        <v>4958.91328116674</v>
      </c>
      <c r="H766" s="25" t="n">
        <f aca="false">IF(D766="","",D766*$F$30)</f>
        <v>6148.5544852193</v>
      </c>
    </row>
    <row r="767" customFormat="false" ht="15" hidden="false" customHeight="false" outlineLevel="0" collapsed="false">
      <c r="A767" s="2" t="n">
        <v>733</v>
      </c>
      <c r="B767" s="2" t="n">
        <v>1</v>
      </c>
      <c r="C767" s="22" t="n">
        <f aca="true">NORMSINV(MAX(RAND(),0.000000000001))</f>
        <v>1.19750204500544</v>
      </c>
      <c r="D767" s="24" t="n">
        <f aca="false">IF($B$11="","",$B$11*EXP($B$12*C767))</f>
        <v>1536.21906143612</v>
      </c>
      <c r="E767" s="20" t="n">
        <f aca="true">IF($B$10="","",$B$10*(1-$B$14+2*$B$14*RAND()))</f>
        <v>3.70680868775988</v>
      </c>
      <c r="F767" s="21" t="n">
        <f aca="false">INDEX($E$17:$E$28,B767)</f>
        <v>4.92562580645161</v>
      </c>
      <c r="G767" s="25" t="n">
        <f aca="false">IF(OR(D767="",E767="",F767=""),"",D767*($B$7-$B$8-F767-E767))</f>
        <v>6310.12042608983</v>
      </c>
      <c r="H767" s="25" t="n">
        <f aca="false">IF(D767="","",D767*$F$30)</f>
        <v>7679.86633193147</v>
      </c>
    </row>
    <row r="768" customFormat="false" ht="15" hidden="false" customHeight="false" outlineLevel="0" collapsed="false">
      <c r="A768" s="2" t="n">
        <v>734</v>
      </c>
      <c r="B768" s="2" t="n">
        <v>2</v>
      </c>
      <c r="C768" s="22" t="n">
        <f aca="true">NORMSINV(MAX(RAND(),0.000000000001))</f>
        <v>0.535947443718342</v>
      </c>
      <c r="D768" s="24" t="n">
        <f aca="false">IF($B$11="","",$B$11*EXP($B$12*C768))</f>
        <v>1162.4938662137</v>
      </c>
      <c r="E768" s="20" t="n">
        <f aca="true">IF($B$10="","",$B$10*(1-$B$14+2*$B$14*RAND()))</f>
        <v>3.66748830472086</v>
      </c>
      <c r="F768" s="21" t="n">
        <f aca="false">INDEX($E$17:$E$28,B768)</f>
        <v>5.0612</v>
      </c>
      <c r="G768" s="25" t="n">
        <f aca="false">IF(OR(D768="",E768="",F768=""),"",D768*($B$7-$B$8-F768-E768))</f>
        <v>4663.12524123327</v>
      </c>
      <c r="H768" s="25" t="n">
        <f aca="false">IF(D768="","",D768*$F$30)</f>
        <v>5811.53933597551</v>
      </c>
    </row>
    <row r="769" customFormat="false" ht="15" hidden="false" customHeight="false" outlineLevel="0" collapsed="false">
      <c r="A769" s="2" t="n">
        <v>735</v>
      </c>
      <c r="B769" s="2" t="n">
        <v>3</v>
      </c>
      <c r="C769" s="22" t="n">
        <f aca="true">NORMSINV(MAX(RAND(),0.000000000001))</f>
        <v>1.15327917384916</v>
      </c>
      <c r="D769" s="24" t="n">
        <f aca="false">IF($B$11="","",$B$11*EXP($B$12*C769))</f>
        <v>1507.85818800478</v>
      </c>
      <c r="E769" s="20" t="n">
        <f aca="true">IF($B$10="","",$B$10*(1-$B$14+2*$B$14*RAND()))</f>
        <v>3.53862833692898</v>
      </c>
      <c r="F769" s="21" t="n">
        <f aca="false">INDEX($E$17:$E$28,B769)</f>
        <v>5.0612</v>
      </c>
      <c r="G769" s="25" t="n">
        <f aca="false">IF(OR(D769="",E769="",F769=""),"",D769*($B$7-$B$8-F769-E769))</f>
        <v>6242.79174190702</v>
      </c>
      <c r="H769" s="25" t="n">
        <f aca="false">IF(D769="","",D769*$F$30)</f>
        <v>7538.08465347351</v>
      </c>
    </row>
    <row r="770" customFormat="false" ht="15" hidden="false" customHeight="false" outlineLevel="0" collapsed="false">
      <c r="A770" s="2" t="n">
        <v>736</v>
      </c>
      <c r="B770" s="2" t="n">
        <v>4</v>
      </c>
      <c r="C770" s="22" t="n">
        <f aca="true">NORMSINV(MAX(RAND(),0.000000000001))</f>
        <v>0.826452533335194</v>
      </c>
      <c r="D770" s="24" t="n">
        <f aca="false">IF($B$11="","",$B$11*EXP($B$12*C770))</f>
        <v>1313.86945945995</v>
      </c>
      <c r="E770" s="20" t="n">
        <f aca="true">IF($B$10="","",$B$10*(1-$B$14+2*$B$14*RAND()))</f>
        <v>3.48697774958913</v>
      </c>
      <c r="F770" s="21" t="n">
        <f aca="false">INDEX($E$17:$E$28,B770)</f>
        <v>4.89657419354839</v>
      </c>
      <c r="G770" s="25" t="n">
        <f aca="false">IF(OR(D770="",E770="",F770=""),"",D770*($B$7-$B$8-F770-E770))</f>
        <v>5723.80405363524</v>
      </c>
      <c r="H770" s="25" t="n">
        <f aca="false">IF(D770="","",D770*$F$30)</f>
        <v>6568.29620173216</v>
      </c>
    </row>
    <row r="771" customFormat="false" ht="15" hidden="false" customHeight="false" outlineLevel="0" collapsed="false">
      <c r="A771" s="2" t="n">
        <v>737</v>
      </c>
      <c r="B771" s="2" t="n">
        <v>5</v>
      </c>
      <c r="C771" s="22" t="n">
        <f aca="true">NORMSINV(MAX(RAND(),0.000000000001))</f>
        <v>-0.224959418647231</v>
      </c>
      <c r="D771" s="24" t="n">
        <f aca="false">IF($B$11="","",$B$11*EXP($B$12*C771))</f>
        <v>843.620314436123</v>
      </c>
      <c r="E771" s="20" t="n">
        <f aca="true">IF($B$10="","",$B$10*(1-$B$14+2*$B$14*RAND()))</f>
        <v>3.64092094125977</v>
      </c>
      <c r="F771" s="21" t="n">
        <f aca="false">INDEX($E$17:$E$28,B771)</f>
        <v>4.761</v>
      </c>
      <c r="G771" s="25" t="n">
        <f aca="false">IF(OR(D771="",E771="",F771=""),"",D771*($B$7-$B$8-F771-E771))</f>
        <v>3659.69161958319</v>
      </c>
      <c r="H771" s="25" t="n">
        <f aca="false">IF(D771="","",D771*$F$30)</f>
        <v>4217.42667592906</v>
      </c>
    </row>
    <row r="772" customFormat="false" ht="15" hidden="false" customHeight="false" outlineLevel="0" collapsed="false">
      <c r="A772" s="2" t="n">
        <v>738</v>
      </c>
      <c r="B772" s="2" t="n">
        <v>6</v>
      </c>
      <c r="C772" s="22" t="n">
        <f aca="true">NORMSINV(MAX(RAND(),0.000000000001))</f>
        <v>-0.83529519794758</v>
      </c>
      <c r="D772" s="24" t="n">
        <f aca="false">IF($B$11="","",$B$11*EXP($B$12*C772))</f>
        <v>652.315109505059</v>
      </c>
      <c r="E772" s="20" t="n">
        <f aca="true">IF($B$10="","",$B$10*(1-$B$14+2*$B$14*RAND()))</f>
        <v>4.05463637420951</v>
      </c>
      <c r="F772" s="21" t="n">
        <f aca="false">INDEX($E$17:$E$28,B772)</f>
        <v>4.761</v>
      </c>
      <c r="G772" s="25" t="n">
        <f aca="false">IF(OR(D772="",E772="",F772=""),"",D772*($B$7-$B$8-F772-E772))</f>
        <v>2559.9216882952</v>
      </c>
      <c r="H772" s="25" t="n">
        <f aca="false">IF(D772="","",D772*$F$30)</f>
        <v>3261.05369543769</v>
      </c>
    </row>
    <row r="773" customFormat="false" ht="15" hidden="false" customHeight="false" outlineLevel="0" collapsed="false">
      <c r="A773" s="2" t="n">
        <v>739</v>
      </c>
      <c r="B773" s="2" t="n">
        <v>7</v>
      </c>
      <c r="C773" s="22" t="n">
        <f aca="true">NORMSINV(MAX(RAND(),0.000000000001))</f>
        <v>-0.21293941967623</v>
      </c>
      <c r="D773" s="24" t="n">
        <f aca="false">IF($B$11="","",$B$11*EXP($B$12*C773))</f>
        <v>847.903937952446</v>
      </c>
      <c r="E773" s="20" t="n">
        <f aca="true">IF($B$10="","",$B$10*(1-$B$14+2*$B$14*RAND()))</f>
        <v>3.72635537823568</v>
      </c>
      <c r="F773" s="21" t="n">
        <f aca="false">INDEX($E$17:$E$28,B773)</f>
        <v>4.761</v>
      </c>
      <c r="G773" s="25" t="n">
        <f aca="false">IF(OR(D773="",E773="",F773=""),"",D773*($B$7-$B$8-F773-E773))</f>
        <v>3605.83412150626</v>
      </c>
      <c r="H773" s="25" t="n">
        <f aca="false">IF(D773="","",D773*$F$30)</f>
        <v>4238.84136661187</v>
      </c>
    </row>
    <row r="774" customFormat="false" ht="15" hidden="false" customHeight="false" outlineLevel="0" collapsed="false">
      <c r="A774" s="2" t="n">
        <v>740</v>
      </c>
      <c r="B774" s="2" t="n">
        <v>8</v>
      </c>
      <c r="C774" s="22" t="n">
        <f aca="true">NORMSINV(MAX(RAND(),0.000000000001))</f>
        <v>-1.5188413297609</v>
      </c>
      <c r="D774" s="24" t="n">
        <f aca="false">IF($B$11="","",$B$11*EXP($B$12*C774))</f>
        <v>489.069495343822</v>
      </c>
      <c r="E774" s="20" t="n">
        <f aca="true">IF($B$10="","",$B$10*(1-$B$14+2*$B$14*RAND()))</f>
        <v>3.45135328143367</v>
      </c>
      <c r="F774" s="21" t="n">
        <f aca="false">INDEX($E$17:$E$28,B774)</f>
        <v>4.761</v>
      </c>
      <c r="G774" s="25" t="n">
        <f aca="false">IF(OR(D774="",E774="",F774=""),"",D774*($B$7-$B$8-F774-E774))</f>
        <v>2214.33389574434</v>
      </c>
      <c r="H774" s="25" t="n">
        <f aca="false">IF(D774="","",D774*$F$30)</f>
        <v>2444.95622112283</v>
      </c>
    </row>
    <row r="775" customFormat="false" ht="15" hidden="false" customHeight="false" outlineLevel="0" collapsed="false">
      <c r="A775" s="2" t="n">
        <v>741</v>
      </c>
      <c r="B775" s="2" t="n">
        <v>9</v>
      </c>
      <c r="C775" s="22" t="n">
        <f aca="true">NORMSINV(MAX(RAND(),0.000000000001))</f>
        <v>0.232367124451353</v>
      </c>
      <c r="D775" s="24" t="n">
        <f aca="false">IF($B$11="","",$B$11*EXP($B$12*C775))</f>
        <v>1022.90757603208</v>
      </c>
      <c r="E775" s="20" t="n">
        <f aca="true">IF($B$10="","",$B$10*(1-$B$14+2*$B$14*RAND()))</f>
        <v>3.89247115815243</v>
      </c>
      <c r="F775" s="21" t="n">
        <f aca="false">INDEX($E$17:$E$28,B775)</f>
        <v>4.761</v>
      </c>
      <c r="G775" s="25" t="n">
        <f aca="false">IF(OR(D775="",E775="",F775=""),"",D775*($B$7-$B$8-F775-E775))</f>
        <v>4180.14131199948</v>
      </c>
      <c r="H775" s="25" t="n">
        <f aca="false">IF(D775="","",D775*$F$30)</f>
        <v>5113.71955409957</v>
      </c>
    </row>
    <row r="776" customFormat="false" ht="15" hidden="false" customHeight="false" outlineLevel="0" collapsed="false">
      <c r="A776" s="2" t="n">
        <v>742</v>
      </c>
      <c r="B776" s="2" t="n">
        <v>10</v>
      </c>
      <c r="C776" s="22" t="n">
        <f aca="true">NORMSINV(MAX(RAND(),0.000000000001))</f>
        <v>-1.43485229223817</v>
      </c>
      <c r="D776" s="24" t="n">
        <f aca="false">IF($B$11="","",$B$11*EXP($B$12*C776))</f>
        <v>506.687644064681</v>
      </c>
      <c r="E776" s="20" t="n">
        <f aca="true">IF($B$10="","",$B$10*(1-$B$14+2*$B$14*RAND()))</f>
        <v>3.58118694903852</v>
      </c>
      <c r="F776" s="21" t="n">
        <f aca="false">INDEX($E$17:$E$28,B776)</f>
        <v>4.761</v>
      </c>
      <c r="G776" s="25" t="n">
        <f aca="false">IF(OR(D776="",E776="",F776=""),"",D776*($B$7-$B$8-F776-E776))</f>
        <v>2228.31753382858</v>
      </c>
      <c r="H776" s="25" t="n">
        <f aca="false">IF(D776="","",D776*$F$30)</f>
        <v>2533.03287020815</v>
      </c>
    </row>
    <row r="777" customFormat="false" ht="15" hidden="false" customHeight="false" outlineLevel="0" collapsed="false">
      <c r="A777" s="2" t="n">
        <v>743</v>
      </c>
      <c r="B777" s="2" t="n">
        <v>11</v>
      </c>
      <c r="C777" s="22" t="n">
        <f aca="true">NORMSINV(MAX(RAND(),0.000000000001))</f>
        <v>2.17509949953472</v>
      </c>
      <c r="D777" s="24" t="n">
        <f aca="false">IF($B$11="","",$B$11*EXP($B$12*C777))</f>
        <v>2319.26572423648</v>
      </c>
      <c r="E777" s="20" t="n">
        <f aca="true">IF($B$10="","",$B$10*(1-$B$14+2*$B$14*RAND()))</f>
        <v>3.75714343535843</v>
      </c>
      <c r="F777" s="21" t="n">
        <f aca="false">INDEX($E$17:$E$28,B777)</f>
        <v>4.761</v>
      </c>
      <c r="G777" s="25" t="n">
        <f aca="false">IF(OR(D777="",E777="",F777=""),"",D777*($B$7-$B$8-F777-E777))</f>
        <v>9791.60722301595</v>
      </c>
      <c r="H777" s="25" t="n">
        <f aca="false">IF(D777="","",D777*$F$30)</f>
        <v>11594.473208603</v>
      </c>
    </row>
    <row r="778" customFormat="false" ht="15" hidden="false" customHeight="false" outlineLevel="0" collapsed="false">
      <c r="A778" s="2" t="n">
        <v>744</v>
      </c>
      <c r="B778" s="2" t="n">
        <v>12</v>
      </c>
      <c r="C778" s="22" t="n">
        <f aca="true">NORMSINV(MAX(RAND(),0.000000000001))</f>
        <v>0.466104298207836</v>
      </c>
      <c r="D778" s="24" t="n">
        <f aca="false">IF($B$11="","",$B$11*EXP($B$12*C778))</f>
        <v>1128.78073040653</v>
      </c>
      <c r="E778" s="20" t="n">
        <f aca="true">IF($B$10="","",$B$10*(1-$B$14+2*$B$14*RAND()))</f>
        <v>3.85685976434954</v>
      </c>
      <c r="F778" s="21" t="n">
        <f aca="false">INDEX($E$17:$E$28,B778)</f>
        <v>4.761</v>
      </c>
      <c r="G778" s="25" t="n">
        <f aca="false">IF(OR(D778="",E778="",F778=""),"",D778*($B$7-$B$8-F778-E778))</f>
        <v>4652.99246603569</v>
      </c>
      <c r="H778" s="25" t="n">
        <f aca="false">IF(D778="","",D778*$F$30)</f>
        <v>5643.00062744834</v>
      </c>
    </row>
    <row r="779" customFormat="false" ht="15" hidden="false" customHeight="false" outlineLevel="0" collapsed="false">
      <c r="A779" s="2" t="n">
        <v>745</v>
      </c>
      <c r="B779" s="2" t="n">
        <v>1</v>
      </c>
      <c r="C779" s="22" t="n">
        <f aca="true">NORMSINV(MAX(RAND(),0.000000000001))</f>
        <v>0.129774783808151</v>
      </c>
      <c r="D779" s="24" t="n">
        <f aca="false">IF($B$11="","",$B$11*EXP($B$12*C779))</f>
        <v>979.630524497903</v>
      </c>
      <c r="E779" s="20" t="n">
        <f aca="true">IF($B$10="","",$B$10*(1-$B$14+2*$B$14*RAND()))</f>
        <v>3.87399218223208</v>
      </c>
      <c r="F779" s="21" t="n">
        <f aca="false">INDEX($E$17:$E$28,B779)</f>
        <v>4.92562580645161</v>
      </c>
      <c r="G779" s="25" t="n">
        <f aca="false">IF(OR(D779="",E779="",F779=""),"",D779*($B$7-$B$8-F779-E779))</f>
        <v>3860.11849646789</v>
      </c>
      <c r="H779" s="25" t="n">
        <f aca="false">IF(D779="","",D779*$F$30)</f>
        <v>4897.36891806991</v>
      </c>
    </row>
    <row r="780" customFormat="false" ht="15" hidden="false" customHeight="false" outlineLevel="0" collapsed="false">
      <c r="A780" s="2" t="n">
        <v>746</v>
      </c>
      <c r="B780" s="2" t="n">
        <v>2</v>
      </c>
      <c r="C780" s="22" t="n">
        <f aca="true">NORMSINV(MAX(RAND(),0.000000000001))</f>
        <v>0.618983307475247</v>
      </c>
      <c r="D780" s="24" t="n">
        <f aca="false">IF($B$11="","",$B$11*EXP($B$12*C780))</f>
        <v>1203.8877088215</v>
      </c>
      <c r="E780" s="20" t="n">
        <f aca="true">IF($B$10="","",$B$10*(1-$B$14+2*$B$14*RAND()))</f>
        <v>4.03305215341468</v>
      </c>
      <c r="F780" s="21" t="n">
        <f aca="false">INDEX($E$17:$E$28,B780)</f>
        <v>5.0612</v>
      </c>
      <c r="G780" s="25" t="n">
        <f aca="false">IF(OR(D780="",E780="",F780=""),"",D780*($B$7-$B$8-F780-E780))</f>
        <v>4389.07102196651</v>
      </c>
      <c r="H780" s="25" t="n">
        <f aca="false">IF(D780="","",D780*$F$30)</f>
        <v>6018.47543394043</v>
      </c>
    </row>
    <row r="781" customFormat="false" ht="15" hidden="false" customHeight="false" outlineLevel="0" collapsed="false">
      <c r="A781" s="2" t="n">
        <v>747</v>
      </c>
      <c r="B781" s="2" t="n">
        <v>3</v>
      </c>
      <c r="C781" s="22" t="n">
        <f aca="true">NORMSINV(MAX(RAND(),0.000000000001))</f>
        <v>-1.73678431612734</v>
      </c>
      <c r="D781" s="24" t="n">
        <f aca="false">IF($B$11="","",$B$11*EXP($B$12*C781))</f>
        <v>446.156959662961</v>
      </c>
      <c r="E781" s="20" t="n">
        <f aca="true">IF($B$10="","",$B$10*(1-$B$14+2*$B$14*RAND()))</f>
        <v>3.46986659560875</v>
      </c>
      <c r="F781" s="21" t="n">
        <f aca="false">INDEX($E$17:$E$28,B781)</f>
        <v>5.0612</v>
      </c>
      <c r="G781" s="25" t="n">
        <f aca="false">IF(OR(D781="",E781="",F781=""),"",D781*($B$7-$B$8-F781-E781))</f>
        <v>1877.84493112708</v>
      </c>
      <c r="H781" s="25" t="n">
        <f aca="false">IF(D781="","",D781*$F$30)</f>
        <v>2230.42787274708</v>
      </c>
    </row>
    <row r="782" customFormat="false" ht="15" hidden="false" customHeight="false" outlineLevel="0" collapsed="false">
      <c r="A782" s="2" t="n">
        <v>748</v>
      </c>
      <c r="B782" s="2" t="n">
        <v>4</v>
      </c>
      <c r="C782" s="22" t="n">
        <f aca="true">NORMSINV(MAX(RAND(),0.000000000001))</f>
        <v>0.511568917119881</v>
      </c>
      <c r="D782" s="24" t="n">
        <f aca="false">IF($B$11="","",$B$11*EXP($B$12*C782))</f>
        <v>1150.61352281194</v>
      </c>
      <c r="E782" s="20" t="n">
        <f aca="true">IF($B$10="","",$B$10*(1-$B$14+2*$B$14*RAND()))</f>
        <v>3.84082229959074</v>
      </c>
      <c r="F782" s="21" t="n">
        <f aca="false">INDEX($E$17:$E$28,B782)</f>
        <v>4.89657419354839</v>
      </c>
      <c r="G782" s="25" t="n">
        <f aca="false">IF(OR(D782="",E782="",F782=""),"",D782*($B$7-$B$8-F782-E782))</f>
        <v>4605.4497214486</v>
      </c>
      <c r="H782" s="25" t="n">
        <f aca="false">IF(D782="","",D782*$F$30)</f>
        <v>5752.14712324143</v>
      </c>
    </row>
    <row r="783" customFormat="false" ht="15" hidden="false" customHeight="false" outlineLevel="0" collapsed="false">
      <c r="A783" s="2" t="n">
        <v>749</v>
      </c>
      <c r="B783" s="2" t="n">
        <v>5</v>
      </c>
      <c r="C783" s="22" t="n">
        <f aca="true">NORMSINV(MAX(RAND(),0.000000000001))</f>
        <v>0.238406223147253</v>
      </c>
      <c r="D783" s="24" t="n">
        <f aca="false">IF($B$11="","",$B$11*EXP($B$12*C783))</f>
        <v>1025.5138542038</v>
      </c>
      <c r="E783" s="20" t="n">
        <f aca="true">IF($B$10="","",$B$10*(1-$B$14+2*$B$14*RAND()))</f>
        <v>3.49578376499436</v>
      </c>
      <c r="F783" s="21" t="n">
        <f aca="false">INDEX($E$17:$E$28,B783)</f>
        <v>4.761</v>
      </c>
      <c r="G783" s="25" t="n">
        <f aca="false">IF(OR(D783="",E783="",F783=""),"",D783*($B$7-$B$8-F783-E783))</f>
        <v>4597.60036038966</v>
      </c>
      <c r="H783" s="25" t="n">
        <f aca="false">IF(D783="","",D783*$F$30)</f>
        <v>5126.74885993561</v>
      </c>
    </row>
    <row r="784" customFormat="false" ht="15" hidden="false" customHeight="false" outlineLevel="0" collapsed="false">
      <c r="A784" s="2" t="n">
        <v>750</v>
      </c>
      <c r="B784" s="2" t="n">
        <v>6</v>
      </c>
      <c r="C784" s="22" t="n">
        <f aca="true">NORMSINV(MAX(RAND(),0.000000000001))</f>
        <v>1.11743628508401</v>
      </c>
      <c r="D784" s="24" t="n">
        <f aca="false">IF($B$11="","",$B$11*EXP($B$12*C784))</f>
        <v>1485.2561490205</v>
      </c>
      <c r="E784" s="20" t="n">
        <f aca="true">IF($B$10="","",$B$10*(1-$B$14+2*$B$14*RAND()))</f>
        <v>3.59671288964781</v>
      </c>
      <c r="F784" s="21" t="n">
        <f aca="false">INDEX($E$17:$E$28,B784)</f>
        <v>4.761</v>
      </c>
      <c r="G784" s="25" t="n">
        <f aca="false">IF(OR(D784="",E784="",F784=""),"",D784*($B$7-$B$8-F784-E784))</f>
        <v>6508.81887742388</v>
      </c>
      <c r="H784" s="25" t="n">
        <f aca="false">IF(D784="","",D784*$F$30)</f>
        <v>7425.0925401833</v>
      </c>
    </row>
    <row r="785" customFormat="false" ht="15" hidden="false" customHeight="false" outlineLevel="0" collapsed="false">
      <c r="A785" s="2" t="n">
        <v>751</v>
      </c>
      <c r="B785" s="2" t="n">
        <v>7</v>
      </c>
      <c r="C785" s="22" t="n">
        <f aca="true">NORMSINV(MAX(RAND(),0.000000000001))</f>
        <v>0.0843352970400065</v>
      </c>
      <c r="D785" s="24" t="n">
        <f aca="false">IF($B$11="","",$B$11*EXP($B$12*C785))</f>
        <v>961.052297074815</v>
      </c>
      <c r="E785" s="20" t="n">
        <f aca="true">IF($B$10="","",$B$10*(1-$B$14+2*$B$14*RAND()))</f>
        <v>4.06015237093278</v>
      </c>
      <c r="F785" s="21" t="n">
        <f aca="false">INDEX($E$17:$E$28,B785)</f>
        <v>4.761</v>
      </c>
      <c r="G785" s="25" t="n">
        <f aca="false">IF(OR(D785="",E785="",F785=""),"",D785*($B$7-$B$8-F785-E785))</f>
        <v>3766.21751580125</v>
      </c>
      <c r="H785" s="25" t="n">
        <f aca="false">IF(D785="","",D785*$F$30)</f>
        <v>4804.49264353642</v>
      </c>
    </row>
    <row r="786" customFormat="false" ht="15" hidden="false" customHeight="false" outlineLevel="0" collapsed="false">
      <c r="A786" s="2" t="n">
        <v>752</v>
      </c>
      <c r="B786" s="2" t="n">
        <v>8</v>
      </c>
      <c r="C786" s="22" t="n">
        <f aca="true">NORMSINV(MAX(RAND(),0.000000000001))</f>
        <v>-0.191729571750939</v>
      </c>
      <c r="D786" s="24" t="n">
        <f aca="false">IF($B$11="","",$B$11*EXP($B$12*C786))</f>
        <v>855.515711857631</v>
      </c>
      <c r="E786" s="20" t="n">
        <f aca="true">IF($B$10="","",$B$10*(1-$B$14+2*$B$14*RAND()))</f>
        <v>3.6022897715795</v>
      </c>
      <c r="F786" s="21" t="n">
        <f aca="false">INDEX($E$17:$E$28,B786)</f>
        <v>4.761</v>
      </c>
      <c r="G786" s="25" t="n">
        <f aca="false">IF(OR(D786="",E786="",F786=""),"",D786*($B$7-$B$8-F786-E786))</f>
        <v>3744.34436666174</v>
      </c>
      <c r="H786" s="25" t="n">
        <f aca="false">IF(D786="","",D786*$F$30)</f>
        <v>4276.89414671867</v>
      </c>
    </row>
    <row r="787" customFormat="false" ht="15" hidden="false" customHeight="false" outlineLevel="0" collapsed="false">
      <c r="A787" s="2" t="n">
        <v>753</v>
      </c>
      <c r="B787" s="2" t="n">
        <v>9</v>
      </c>
      <c r="C787" s="22" t="n">
        <f aca="true">NORMSINV(MAX(RAND(),0.000000000001))</f>
        <v>-0.307638401912733</v>
      </c>
      <c r="D787" s="24" t="n">
        <f aca="false">IF($B$11="","",$B$11*EXP($B$12*C787))</f>
        <v>814.736225323366</v>
      </c>
      <c r="E787" s="20" t="n">
        <f aca="true">IF($B$10="","",$B$10*(1-$B$14+2*$B$14*RAND()))</f>
        <v>4.07526269884127</v>
      </c>
      <c r="F787" s="21" t="n">
        <f aca="false">INDEX($E$17:$E$28,B787)</f>
        <v>4.761</v>
      </c>
      <c r="G787" s="25" t="n">
        <f aca="false">IF(OR(D787="",E787="",F787=""),"",D787*($B$7-$B$8-F787-E787))</f>
        <v>3180.51619340009</v>
      </c>
      <c r="H787" s="25" t="n">
        <f aca="false">IF(D787="","",D787*$F$30)</f>
        <v>4073.02933763657</v>
      </c>
    </row>
    <row r="788" customFormat="false" ht="15" hidden="false" customHeight="false" outlineLevel="0" collapsed="false">
      <c r="A788" s="2" t="n">
        <v>754</v>
      </c>
      <c r="B788" s="2" t="n">
        <v>10</v>
      </c>
      <c r="C788" s="22" t="n">
        <f aca="true">NORMSINV(MAX(RAND(),0.000000000001))</f>
        <v>0.159130959645596</v>
      </c>
      <c r="D788" s="24" t="n">
        <f aca="false">IF($B$11="","",$B$11*EXP($B$12*C788))</f>
        <v>991.823512944514</v>
      </c>
      <c r="E788" s="20" t="n">
        <f aca="true">IF($B$10="","",$B$10*(1-$B$14+2*$B$14*RAND()))</f>
        <v>3.69713980441864</v>
      </c>
      <c r="F788" s="21" t="n">
        <f aca="false">INDEX($E$17:$E$28,B788)</f>
        <v>4.761</v>
      </c>
      <c r="G788" s="25" t="n">
        <f aca="false">IF(OR(D788="",E788="",F788=""),"",D788*($B$7-$B$8-F788-E788))</f>
        <v>4246.84962111878</v>
      </c>
      <c r="H788" s="25" t="n">
        <f aca="false">IF(D788="","",D788*$F$30)</f>
        <v>4958.32410591221</v>
      </c>
    </row>
    <row r="789" customFormat="false" ht="15" hidden="false" customHeight="false" outlineLevel="0" collapsed="false">
      <c r="A789" s="2" t="n">
        <v>755</v>
      </c>
      <c r="B789" s="2" t="n">
        <v>11</v>
      </c>
      <c r="C789" s="22" t="n">
        <f aca="true">NORMSINV(MAX(RAND(),0.000000000001))</f>
        <v>0.123641663228781</v>
      </c>
      <c r="D789" s="24" t="n">
        <f aca="false">IF($B$11="","",$B$11*EXP($B$12*C789))</f>
        <v>977.102144648201</v>
      </c>
      <c r="E789" s="20" t="n">
        <f aca="true">IF($B$10="","",$B$10*(1-$B$14+2*$B$14*RAND()))</f>
        <v>3.72495681978144</v>
      </c>
      <c r="F789" s="21" t="n">
        <f aca="false">INDEX($E$17:$E$28,B789)</f>
        <v>4.761</v>
      </c>
      <c r="G789" s="25" t="n">
        <f aca="false">IF(OR(D789="",E789="",F789=""),"",D789*($B$7-$B$8-F789-E789))</f>
        <v>4156.63471481761</v>
      </c>
      <c r="H789" s="25" t="n">
        <f aca="false">IF(D789="","",D789*$F$30)</f>
        <v>4884.72904152529</v>
      </c>
    </row>
    <row r="790" customFormat="false" ht="15" hidden="false" customHeight="false" outlineLevel="0" collapsed="false">
      <c r="A790" s="2" t="n">
        <v>756</v>
      </c>
      <c r="B790" s="2" t="n">
        <v>12</v>
      </c>
      <c r="C790" s="22" t="n">
        <f aca="true">NORMSINV(MAX(RAND(),0.000000000001))</f>
        <v>1.71530073703034</v>
      </c>
      <c r="D790" s="24" t="n">
        <f aca="false">IF($B$11="","",$B$11*EXP($B$12*C790))</f>
        <v>1910.77141199013</v>
      </c>
      <c r="E790" s="20" t="n">
        <f aca="true">IF($B$10="","",$B$10*(1-$B$14+2*$B$14*RAND()))</f>
        <v>3.4868095155906</v>
      </c>
      <c r="F790" s="21" t="n">
        <f aca="false">INDEX($E$17:$E$28,B790)</f>
        <v>4.761</v>
      </c>
      <c r="G790" s="25" t="n">
        <f aca="false">IF(OR(D790="",E790="",F790=""),"",D790*($B$7-$B$8-F790-E790))</f>
        <v>8583.54915482356</v>
      </c>
      <c r="H790" s="25" t="n">
        <f aca="false">IF(D790="","",D790*$F$30)</f>
        <v>9552.32844282105</v>
      </c>
    </row>
    <row r="791" customFormat="false" ht="15" hidden="false" customHeight="false" outlineLevel="0" collapsed="false">
      <c r="A791" s="2" t="n">
        <v>757</v>
      </c>
      <c r="B791" s="2" t="n">
        <v>1</v>
      </c>
      <c r="C791" s="22" t="n">
        <f aca="true">NORMSINV(MAX(RAND(),0.000000000001))</f>
        <v>-0.118104395429465</v>
      </c>
      <c r="D791" s="24" t="n">
        <f aca="false">IF($B$11="","",$B$11*EXP($B$12*C791))</f>
        <v>882.472485007201</v>
      </c>
      <c r="E791" s="20" t="n">
        <f aca="true">IF($B$10="","",$B$10*(1-$B$14+2*$B$14*RAND()))</f>
        <v>3.88054532791751</v>
      </c>
      <c r="F791" s="21" t="n">
        <f aca="false">INDEX($E$17:$E$28,B791)</f>
        <v>4.92562580645161</v>
      </c>
      <c r="G791" s="25" t="n">
        <f aca="false">IF(OR(D791="",E791="",F791=""),"",D791*($B$7-$B$8-F791-E791))</f>
        <v>3471.49573464634</v>
      </c>
      <c r="H791" s="25" t="n">
        <f aca="false">IF(D791="","",D791*$F$30)</f>
        <v>4411.656447048</v>
      </c>
    </row>
    <row r="792" customFormat="false" ht="15" hidden="false" customHeight="false" outlineLevel="0" collapsed="false">
      <c r="A792" s="2" t="n">
        <v>758</v>
      </c>
      <c r="B792" s="2" t="n">
        <v>2</v>
      </c>
      <c r="C792" s="22" t="n">
        <f aca="true">NORMSINV(MAX(RAND(),0.000000000001))</f>
        <v>1.23803959342219</v>
      </c>
      <c r="D792" s="24" t="n">
        <f aca="false">IF($B$11="","",$B$11*EXP($B$12*C792))</f>
        <v>1562.68483499603</v>
      </c>
      <c r="E792" s="20" t="n">
        <f aca="true">IF($B$10="","",$B$10*(1-$B$14+2*$B$14*RAND()))</f>
        <v>3.80549302671217</v>
      </c>
      <c r="F792" s="21" t="n">
        <f aca="false">INDEX($E$17:$E$28,B792)</f>
        <v>5.0612</v>
      </c>
      <c r="G792" s="25" t="n">
        <f aca="false">IF(OR(D792="",E792="",F792=""),"",D792*($B$7-$B$8-F792-E792))</f>
        <v>6052.75806844127</v>
      </c>
      <c r="H792" s="25" t="n">
        <f aca="false">IF(D792="","",D792*$F$30)</f>
        <v>7812.17402711216</v>
      </c>
    </row>
    <row r="793" customFormat="false" ht="15" hidden="false" customHeight="false" outlineLevel="0" collapsed="false">
      <c r="A793" s="2" t="n">
        <v>759</v>
      </c>
      <c r="B793" s="2" t="n">
        <v>3</v>
      </c>
      <c r="C793" s="22" t="n">
        <f aca="true">NORMSINV(MAX(RAND(),0.000000000001))</f>
        <v>0.282529683869285</v>
      </c>
      <c r="D793" s="24" t="n">
        <f aca="false">IF($B$11="","",$B$11*EXP($B$12*C793))</f>
        <v>1044.75868704415</v>
      </c>
      <c r="E793" s="20" t="n">
        <f aca="true">IF($B$10="","",$B$10*(1-$B$14+2*$B$14*RAND()))</f>
        <v>4.07540472084054</v>
      </c>
      <c r="F793" s="21" t="n">
        <f aca="false">INDEX($E$17:$E$28,B793)</f>
        <v>5.0612</v>
      </c>
      <c r="G793" s="25" t="n">
        <f aca="false">IF(OR(D793="",E793="",F793=""),"",D793*($B$7-$B$8-F793-E793))</f>
        <v>3764.67852075573</v>
      </c>
      <c r="H793" s="25" t="n">
        <f aca="false">IF(D793="","",D793*$F$30)</f>
        <v>5222.95762827112</v>
      </c>
    </row>
    <row r="794" customFormat="false" ht="15" hidden="false" customHeight="false" outlineLevel="0" collapsed="false">
      <c r="A794" s="2" t="n">
        <v>760</v>
      </c>
      <c r="B794" s="2" t="n">
        <v>4</v>
      </c>
      <c r="C794" s="22" t="n">
        <f aca="true">NORMSINV(MAX(RAND(),0.000000000001))</f>
        <v>-0.486849834033809</v>
      </c>
      <c r="D794" s="24" t="n">
        <f aca="false">IF($B$11="","",$B$11*EXP($B$12*C794))</f>
        <v>755.478100548453</v>
      </c>
      <c r="E794" s="20" t="n">
        <f aca="true">IF($B$10="","",$B$10*(1-$B$14+2*$B$14*RAND()))</f>
        <v>3.89758489327005</v>
      </c>
      <c r="F794" s="21" t="n">
        <f aca="false">INDEX($E$17:$E$28,B794)</f>
        <v>4.89657419354839</v>
      </c>
      <c r="G794" s="25" t="n">
        <f aca="false">IF(OR(D794="",E794="",F794=""),"",D794*($B$7-$B$8-F794-E794))</f>
        <v>2980.99639815678</v>
      </c>
      <c r="H794" s="25" t="n">
        <f aca="false">IF(D794="","",D794*$F$30)</f>
        <v>3776.78612026182</v>
      </c>
    </row>
    <row r="795" customFormat="false" ht="15" hidden="false" customHeight="false" outlineLevel="0" collapsed="false">
      <c r="A795" s="2" t="n">
        <v>761</v>
      </c>
      <c r="B795" s="2" t="n">
        <v>5</v>
      </c>
      <c r="C795" s="22" t="n">
        <f aca="true">NORMSINV(MAX(RAND(),0.000000000001))</f>
        <v>-0.367688819113048</v>
      </c>
      <c r="D795" s="24" t="n">
        <f aca="false">IF($B$11="","",$B$11*EXP($B$12*C795))</f>
        <v>794.379417429366</v>
      </c>
      <c r="E795" s="20" t="n">
        <f aca="true">IF($B$10="","",$B$10*(1-$B$14+2*$B$14*RAND()))</f>
        <v>3.78975131151248</v>
      </c>
      <c r="F795" s="21" t="n">
        <f aca="false">INDEX($E$17:$E$28,B795)</f>
        <v>4.761</v>
      </c>
      <c r="G795" s="25" t="n">
        <f aca="false">IF(OR(D795="",E795="",F795=""),"",D795*($B$7-$B$8-F795-E795))</f>
        <v>3327.85293262745</v>
      </c>
      <c r="H795" s="25" t="n">
        <f aca="false">IF(D795="","",D795*$F$30)</f>
        <v>3971.26158361289</v>
      </c>
    </row>
    <row r="796" customFormat="false" ht="15" hidden="false" customHeight="false" outlineLevel="0" collapsed="false">
      <c r="A796" s="2" t="n">
        <v>762</v>
      </c>
      <c r="B796" s="2" t="n">
        <v>6</v>
      </c>
      <c r="C796" s="22" t="n">
        <f aca="true">NORMSINV(MAX(RAND(),0.000000000001))</f>
        <v>1.35299991486842</v>
      </c>
      <c r="D796" s="24" t="n">
        <f aca="false">IF($B$11="","",$B$11*EXP($B$12*C796))</f>
        <v>1640.24524216613</v>
      </c>
      <c r="E796" s="20" t="n">
        <f aca="true">IF($B$10="","",$B$10*(1-$B$14+2*$B$14*RAND()))</f>
        <v>3.83979186677855</v>
      </c>
      <c r="F796" s="21" t="n">
        <f aca="false">INDEX($E$17:$E$28,B796)</f>
        <v>4.761</v>
      </c>
      <c r="G796" s="25" t="n">
        <f aca="false">IF(OR(D796="",E796="",F796=""),"",D796*($B$7-$B$8-F796-E796))</f>
        <v>6789.31644685185</v>
      </c>
      <c r="H796" s="25" t="n">
        <f aca="false">IF(D796="","",D796*$F$30)</f>
        <v>8199.91401463693</v>
      </c>
    </row>
    <row r="797" customFormat="false" ht="15" hidden="false" customHeight="false" outlineLevel="0" collapsed="false">
      <c r="A797" s="2" t="n">
        <v>763</v>
      </c>
      <c r="B797" s="2" t="n">
        <v>7</v>
      </c>
      <c r="C797" s="22" t="n">
        <f aca="true">NORMSINV(MAX(RAND(),0.000000000001))</f>
        <v>-1.10355096973968</v>
      </c>
      <c r="D797" s="24" t="n">
        <f aca="false">IF($B$11="","",$B$11*EXP($B$12*C797))</f>
        <v>582.595932226197</v>
      </c>
      <c r="E797" s="20" t="n">
        <f aca="true">IF($B$10="","",$B$10*(1-$B$14+2*$B$14*RAND()))</f>
        <v>3.89120516901604</v>
      </c>
      <c r="F797" s="21" t="n">
        <f aca="false">INDEX($E$17:$E$28,B797)</f>
        <v>4.761</v>
      </c>
      <c r="G797" s="25" t="n">
        <f aca="false">IF(OR(D797="",E797="",F797=""),"",D797*($B$7-$B$8-F797-E797))</f>
        <v>2381.53264030653</v>
      </c>
      <c r="H797" s="25" t="n">
        <f aca="false">IF(D797="","",D797*$F$30)</f>
        <v>2912.5135843852</v>
      </c>
    </row>
    <row r="798" customFormat="false" ht="15" hidden="false" customHeight="false" outlineLevel="0" collapsed="false">
      <c r="A798" s="2" t="n">
        <v>764</v>
      </c>
      <c r="B798" s="2" t="n">
        <v>8</v>
      </c>
      <c r="C798" s="22" t="n">
        <f aca="true">NORMSINV(MAX(RAND(),0.000000000001))</f>
        <v>0.766091995987433</v>
      </c>
      <c r="D798" s="24" t="n">
        <f aca="false">IF($B$11="","",$B$11*EXP($B$12*C798))</f>
        <v>1280.87403784774</v>
      </c>
      <c r="E798" s="20" t="n">
        <f aca="true">IF($B$10="","",$B$10*(1-$B$14+2*$B$14*RAND()))</f>
        <v>3.68937052391297</v>
      </c>
      <c r="F798" s="21" t="n">
        <f aca="false">INDEX($E$17:$E$28,B798)</f>
        <v>4.761</v>
      </c>
      <c r="G798" s="25" t="n">
        <f aca="false">IF(OR(D798="",E798="",F798=""),"",D798*($B$7-$B$8-F798-E798))</f>
        <v>5494.47502790628</v>
      </c>
      <c r="H798" s="25" t="n">
        <f aca="false">IF(D798="","",D798*$F$30)</f>
        <v>6403.34549000841</v>
      </c>
    </row>
    <row r="799" customFormat="false" ht="15" hidden="false" customHeight="false" outlineLevel="0" collapsed="false">
      <c r="A799" s="2" t="n">
        <v>765</v>
      </c>
      <c r="B799" s="2" t="n">
        <v>9</v>
      </c>
      <c r="C799" s="22" t="n">
        <f aca="true">NORMSINV(MAX(RAND(),0.000000000001))</f>
        <v>-0.958500463822123</v>
      </c>
      <c r="D799" s="24" t="n">
        <f aca="false">IF($B$11="","",$B$11*EXP($B$12*C799))</f>
        <v>619.314501499278</v>
      </c>
      <c r="E799" s="20" t="n">
        <f aca="true">IF($B$10="","",$B$10*(1-$B$14+2*$B$14*RAND()))</f>
        <v>3.64801685612083</v>
      </c>
      <c r="F799" s="21" t="n">
        <f aca="false">INDEX($E$17:$E$28,B799)</f>
        <v>4.761</v>
      </c>
      <c r="G799" s="25" t="n">
        <f aca="false">IF(OR(D799="",E799="",F799=""),"",D799*($B$7-$B$8-F799-E799))</f>
        <v>2682.2406667533</v>
      </c>
      <c r="H799" s="25" t="n">
        <f aca="false">IF(D799="","",D799*$F$30)</f>
        <v>3096.07705589519</v>
      </c>
    </row>
    <row r="800" customFormat="false" ht="15" hidden="false" customHeight="false" outlineLevel="0" collapsed="false">
      <c r="A800" s="2" t="n">
        <v>766</v>
      </c>
      <c r="B800" s="2" t="n">
        <v>10</v>
      </c>
      <c r="C800" s="22" t="n">
        <f aca="true">NORMSINV(MAX(RAND(),0.000000000001))</f>
        <v>1.00820660573671</v>
      </c>
      <c r="D800" s="24" t="n">
        <f aca="false">IF($B$11="","",$B$11*EXP($B$12*C800))</f>
        <v>1418.44552018733</v>
      </c>
      <c r="E800" s="20" t="n">
        <f aca="true">IF($B$10="","",$B$10*(1-$B$14+2*$B$14*RAND()))</f>
        <v>3.5049926434765</v>
      </c>
      <c r="F800" s="21" t="n">
        <f aca="false">INDEX($E$17:$E$28,B800)</f>
        <v>4.761</v>
      </c>
      <c r="G800" s="25" t="n">
        <f aca="false">IF(OR(D800="",E800="",F800=""),"",D800*($B$7-$B$8-F800-E800))</f>
        <v>6346.1356921459</v>
      </c>
      <c r="H800" s="25" t="n">
        <f aca="false">IF(D800="","",D800*$F$30)</f>
        <v>7091.09284452048</v>
      </c>
    </row>
    <row r="801" customFormat="false" ht="15" hidden="false" customHeight="false" outlineLevel="0" collapsed="false">
      <c r="A801" s="2" t="n">
        <v>767</v>
      </c>
      <c r="B801" s="2" t="n">
        <v>11</v>
      </c>
      <c r="C801" s="22" t="n">
        <f aca="true">NORMSINV(MAX(RAND(),0.000000000001))</f>
        <v>-0.0575164880596961</v>
      </c>
      <c r="D801" s="24" t="n">
        <f aca="false">IF($B$11="","",$B$11*EXP($B$12*C801))</f>
        <v>905.291777764852</v>
      </c>
      <c r="E801" s="20" t="n">
        <f aca="true">IF($B$10="","",$B$10*(1-$B$14+2*$B$14*RAND()))</f>
        <v>3.73756436991207</v>
      </c>
      <c r="F801" s="21" t="n">
        <f aca="false">INDEX($E$17:$E$28,B801)</f>
        <v>4.761</v>
      </c>
      <c r="G801" s="25" t="n">
        <f aca="false">IF(OR(D801="",E801="",F801=""),"",D801*($B$7-$B$8-F801-E801))</f>
        <v>3839.73680183749</v>
      </c>
      <c r="H801" s="25" t="n">
        <f aca="false">IF(D801="","",D801*$F$30)</f>
        <v>4525.73465540205</v>
      </c>
    </row>
    <row r="802" customFormat="false" ht="15" hidden="false" customHeight="false" outlineLevel="0" collapsed="false">
      <c r="A802" s="2" t="n">
        <v>768</v>
      </c>
      <c r="B802" s="2" t="n">
        <v>12</v>
      </c>
      <c r="C802" s="22" t="n">
        <f aca="true">NORMSINV(MAX(RAND(),0.000000000001))</f>
        <v>-0.329505621785628</v>
      </c>
      <c r="D802" s="24" t="n">
        <f aca="false">IF($B$11="","",$B$11*EXP($B$12*C802))</f>
        <v>807.263640111858</v>
      </c>
      <c r="E802" s="20" t="n">
        <f aca="true">IF($B$10="","",$B$10*(1-$B$14+2*$B$14*RAND()))</f>
        <v>3.92106658725901</v>
      </c>
      <c r="F802" s="21" t="n">
        <f aca="false">INDEX($E$17:$E$28,B802)</f>
        <v>4.761</v>
      </c>
      <c r="G802" s="25" t="n">
        <f aca="false">IF(OR(D802="",E802="",F802=""),"",D802*($B$7-$B$8-F802-E802))</f>
        <v>3275.82209810083</v>
      </c>
      <c r="H802" s="25" t="n">
        <f aca="false">IF(D802="","",D802*$F$30)</f>
        <v>4035.6723896472</v>
      </c>
    </row>
    <row r="803" customFormat="false" ht="15" hidden="false" customHeight="false" outlineLevel="0" collapsed="false">
      <c r="A803" s="2" t="n">
        <v>769</v>
      </c>
      <c r="B803" s="2" t="n">
        <v>1</v>
      </c>
      <c r="C803" s="22" t="n">
        <f aca="true">NORMSINV(MAX(RAND(),0.000000000001))</f>
        <v>1.12083113787155</v>
      </c>
      <c r="D803" s="24" t="n">
        <f aca="false">IF($B$11="","",$B$11*EXP($B$12*C803))</f>
        <v>1487.38229228637</v>
      </c>
      <c r="E803" s="20" t="n">
        <f aca="true">IF($B$10="","",$B$10*(1-$B$14+2*$B$14*RAND()))</f>
        <v>3.79297183803545</v>
      </c>
      <c r="F803" s="21" t="n">
        <f aca="false">INDEX($E$17:$E$28,B803)</f>
        <v>4.92562580645161</v>
      </c>
      <c r="G803" s="25" t="n">
        <f aca="false">IF(OR(D803="",E803="",F803=""),"",D803*($B$7-$B$8-F803-E803))</f>
        <v>5981.36265374865</v>
      </c>
      <c r="H803" s="25" t="n">
        <f aca="false">IF(D803="","",D803*$F$30)</f>
        <v>7435.72155559803</v>
      </c>
    </row>
    <row r="804" customFormat="false" ht="15" hidden="false" customHeight="false" outlineLevel="0" collapsed="false">
      <c r="A804" s="2" t="n">
        <v>770</v>
      </c>
      <c r="B804" s="2" t="n">
        <v>2</v>
      </c>
      <c r="C804" s="22" t="n">
        <f aca="true">NORMSINV(MAX(RAND(),0.000000000001))</f>
        <v>-2.4375655423822</v>
      </c>
      <c r="D804" s="24" t="n">
        <f aca="false">IF($B$11="","",$B$11*EXP($B$12*C804))</f>
        <v>332.083149653385</v>
      </c>
      <c r="E804" s="20" t="n">
        <f aca="true">IF($B$10="","",$B$10*(1-$B$14+2*$B$14*RAND()))</f>
        <v>3.67652755031956</v>
      </c>
      <c r="F804" s="21" t="n">
        <f aca="false">INDEX($E$17:$E$28,B804)</f>
        <v>5.0612</v>
      </c>
      <c r="G804" s="25" t="n">
        <f aca="false">IF(OR(D804="",E804="",F804=""),"",D804*($B$7-$B$8-F804-E804))</f>
        <v>1329.08724086085</v>
      </c>
      <c r="H804" s="25" t="n">
        <f aca="false">IF(D804="","",D804*$F$30)</f>
        <v>1660.1500817472</v>
      </c>
    </row>
    <row r="805" customFormat="false" ht="15" hidden="false" customHeight="false" outlineLevel="0" collapsed="false">
      <c r="A805" s="2" t="n">
        <v>771</v>
      </c>
      <c r="B805" s="2" t="n">
        <v>3</v>
      </c>
      <c r="C805" s="22" t="n">
        <f aca="true">NORMSINV(MAX(RAND(),0.000000000001))</f>
        <v>1.72536797770899</v>
      </c>
      <c r="D805" s="24" t="n">
        <f aca="false">IF($B$11="","",$B$11*EXP($B$12*C805))</f>
        <v>1918.89410814686</v>
      </c>
      <c r="E805" s="20" t="n">
        <f aca="true">IF($B$10="","",$B$10*(1-$B$14+2*$B$14*RAND()))</f>
        <v>3.64682684942602</v>
      </c>
      <c r="F805" s="21" t="n">
        <f aca="false">INDEX($E$17:$E$28,B805)</f>
        <v>5.0612</v>
      </c>
      <c r="G805" s="25" t="n">
        <f aca="false">IF(OR(D805="",E805="",F805=""),"",D805*($B$7-$B$8-F805-E805))</f>
        <v>7736.92952284274</v>
      </c>
      <c r="H805" s="25" t="n">
        <f aca="false">IF(D805="","",D805*$F$30)</f>
        <v>9592.93542544776</v>
      </c>
    </row>
    <row r="806" customFormat="false" ht="15" hidden="false" customHeight="false" outlineLevel="0" collapsed="false">
      <c r="A806" s="2" t="n">
        <v>772</v>
      </c>
      <c r="B806" s="2" t="n">
        <v>4</v>
      </c>
      <c r="C806" s="22" t="n">
        <f aca="true">NORMSINV(MAX(RAND(),0.000000000001))</f>
        <v>1.71284954607794</v>
      </c>
      <c r="D806" s="24" t="n">
        <f aca="false">IF($B$11="","",$B$11*EXP($B$12*C806))</f>
        <v>1908.79889306947</v>
      </c>
      <c r="E806" s="20" t="n">
        <f aca="true">IF($B$10="","",$B$10*(1-$B$14+2*$B$14*RAND()))</f>
        <v>4.00798835050548</v>
      </c>
      <c r="F806" s="21" t="n">
        <f aca="false">INDEX($E$17:$E$28,B806)</f>
        <v>4.89657419354839</v>
      </c>
      <c r="G806" s="25" t="n">
        <f aca="false">IF(OR(D806="",E806="",F806=""),"",D806*($B$7-$B$8-F806-E806))</f>
        <v>7321.07877034714</v>
      </c>
      <c r="H806" s="25" t="n">
        <f aca="false">IF(D806="","",D806*$F$30)</f>
        <v>9542.46742623288</v>
      </c>
    </row>
    <row r="807" customFormat="false" ht="15" hidden="false" customHeight="false" outlineLevel="0" collapsed="false">
      <c r="A807" s="2" t="n">
        <v>773</v>
      </c>
      <c r="B807" s="2" t="n">
        <v>5</v>
      </c>
      <c r="C807" s="22" t="n">
        <f aca="true">NORMSINV(MAX(RAND(),0.000000000001))</f>
        <v>-0.336624631046129</v>
      </c>
      <c r="D807" s="24" t="n">
        <f aca="false">IF($B$11="","",$B$11*EXP($B$12*C807))</f>
        <v>804.845712510704</v>
      </c>
      <c r="E807" s="20" t="n">
        <f aca="true">IF($B$10="","",$B$10*(1-$B$14+2*$B$14*RAND()))</f>
        <v>3.81714162128818</v>
      </c>
      <c r="F807" s="21" t="n">
        <f aca="false">INDEX($E$17:$E$28,B807)</f>
        <v>4.761</v>
      </c>
      <c r="G807" s="25" t="n">
        <f aca="false">IF(OR(D807="",E807="",F807=""),"",D807*($B$7-$B$8-F807-E807))</f>
        <v>3349.65387218296</v>
      </c>
      <c r="H807" s="25" t="n">
        <f aca="false">IF(D807="","",D807*$F$30)</f>
        <v>4023.58468598351</v>
      </c>
    </row>
    <row r="808" customFormat="false" ht="15" hidden="false" customHeight="false" outlineLevel="0" collapsed="false">
      <c r="A808" s="2" t="n">
        <v>774</v>
      </c>
      <c r="B808" s="2" t="n">
        <v>6</v>
      </c>
      <c r="C808" s="22" t="n">
        <f aca="true">NORMSINV(MAX(RAND(),0.000000000001))</f>
        <v>0.190966897012079</v>
      </c>
      <c r="D808" s="24" t="n">
        <f aca="false">IF($B$11="","",$B$11*EXP($B$12*C808))</f>
        <v>1005.21805272318</v>
      </c>
      <c r="E808" s="20" t="n">
        <f aca="true">IF($B$10="","",$B$10*(1-$B$14+2*$B$14*RAND()))</f>
        <v>3.67145046461754</v>
      </c>
      <c r="F808" s="21" t="n">
        <f aca="false">INDEX($E$17:$E$28,B808)</f>
        <v>4.761</v>
      </c>
      <c r="G808" s="25" t="n">
        <f aca="false">IF(OR(D808="",E808="",F808=""),"",D808*($B$7-$B$8-F808-E808))</f>
        <v>4330.02655596579</v>
      </c>
      <c r="H808" s="25" t="n">
        <f aca="false">IF(D808="","",D808*$F$30)</f>
        <v>5025.28608917371</v>
      </c>
    </row>
    <row r="809" customFormat="false" ht="15" hidden="false" customHeight="false" outlineLevel="0" collapsed="false">
      <c r="A809" s="2" t="n">
        <v>775</v>
      </c>
      <c r="B809" s="2" t="n">
        <v>7</v>
      </c>
      <c r="C809" s="22" t="n">
        <f aca="true">NORMSINV(MAX(RAND(),0.000000000001))</f>
        <v>-0.56752773867221</v>
      </c>
      <c r="D809" s="24" t="n">
        <f aca="false">IF($B$11="","",$B$11*EXP($B$12*C809))</f>
        <v>730.22730559716</v>
      </c>
      <c r="E809" s="20" t="n">
        <f aca="true">IF($B$10="","",$B$10*(1-$B$14+2*$B$14*RAND()))</f>
        <v>3.83134573699987</v>
      </c>
      <c r="F809" s="21" t="n">
        <f aca="false">INDEX($E$17:$E$28,B809)</f>
        <v>4.761</v>
      </c>
      <c r="G809" s="25" t="n">
        <f aca="false">IF(OR(D809="",E809="",F809=""),"",D809*($B$7-$B$8-F809-E809))</f>
        <v>3028.73039701916</v>
      </c>
      <c r="H809" s="25" t="n">
        <f aca="false">IF(D809="","",D809*$F$30)</f>
        <v>3650.55234614132</v>
      </c>
    </row>
    <row r="810" customFormat="false" ht="15" hidden="false" customHeight="false" outlineLevel="0" collapsed="false">
      <c r="A810" s="2" t="n">
        <v>776</v>
      </c>
      <c r="B810" s="2" t="n">
        <v>8</v>
      </c>
      <c r="C810" s="22" t="n">
        <f aca="true">NORMSINV(MAX(RAND(),0.000000000001))</f>
        <v>-1.21541023296991</v>
      </c>
      <c r="D810" s="24" t="n">
        <f aca="false">IF($B$11="","",$B$11*EXP($B$12*C810))</f>
        <v>555.773126196958</v>
      </c>
      <c r="E810" s="20" t="n">
        <f aca="true">IF($B$10="","",$B$10*(1-$B$14+2*$B$14*RAND()))</f>
        <v>3.69123880592187</v>
      </c>
      <c r="F810" s="21" t="n">
        <f aca="false">INDEX($E$17:$E$28,B810)</f>
        <v>4.761</v>
      </c>
      <c r="G810" s="25" t="n">
        <f aca="false">IF(OR(D810="",E810="",F810=""),"",D810*($B$7-$B$8-F810-E810))</f>
        <v>2383.0224432188</v>
      </c>
      <c r="H810" s="25" t="n">
        <f aca="false">IF(D810="","",D810*$F$30)</f>
        <v>2778.42101248383</v>
      </c>
    </row>
    <row r="811" customFormat="false" ht="15" hidden="false" customHeight="false" outlineLevel="0" collapsed="false">
      <c r="A811" s="2" t="n">
        <v>777</v>
      </c>
      <c r="B811" s="2" t="n">
        <v>9</v>
      </c>
      <c r="C811" s="22" t="n">
        <f aca="true">NORMSINV(MAX(RAND(),0.000000000001))</f>
        <v>0.811344435381187</v>
      </c>
      <c r="D811" s="24" t="n">
        <f aca="false">IF($B$11="","",$B$11*EXP($B$12*C811))</f>
        <v>1305.53188100142</v>
      </c>
      <c r="E811" s="20" t="n">
        <f aca="true">IF($B$10="","",$B$10*(1-$B$14+2*$B$14*RAND()))</f>
        <v>3.89622950958131</v>
      </c>
      <c r="F811" s="21" t="n">
        <f aca="false">INDEX($E$17:$E$28,B811)</f>
        <v>4.761</v>
      </c>
      <c r="G811" s="25" t="n">
        <f aca="false">IF(OR(D811="",E811="",F811=""),"",D811*($B$7-$B$8-F811-E811))</f>
        <v>5330.18703805341</v>
      </c>
      <c r="H811" s="25" t="n">
        <f aca="false">IF(D811="","",D811*$F$30)</f>
        <v>6526.61497950231</v>
      </c>
    </row>
    <row r="812" customFormat="false" ht="15" hidden="false" customHeight="false" outlineLevel="0" collapsed="false">
      <c r="A812" s="2" t="n">
        <v>778</v>
      </c>
      <c r="B812" s="2" t="n">
        <v>10</v>
      </c>
      <c r="C812" s="22" t="n">
        <f aca="true">NORMSINV(MAX(RAND(),0.000000000001))</f>
        <v>-0.0274547908797471</v>
      </c>
      <c r="D812" s="24" t="n">
        <f aca="false">IF($B$11="","",$B$11*EXP($B$12*C812))</f>
        <v>916.832025540392</v>
      </c>
      <c r="E812" s="20" t="n">
        <f aca="true">IF($B$10="","",$B$10*(1-$B$14+2*$B$14*RAND()))</f>
        <v>3.39301765930419</v>
      </c>
      <c r="F812" s="21" t="n">
        <f aca="false">INDEX($E$17:$E$28,B812)</f>
        <v>4.761</v>
      </c>
      <c r="G812" s="25" t="n">
        <f aca="false">IF(OR(D812="",E812="",F812=""),"",D812*($B$7-$B$8-F812-E812))</f>
        <v>4204.57547851261</v>
      </c>
      <c r="H812" s="25" t="n">
        <f aca="false">IF(D812="","",D812*$F$30)</f>
        <v>4583.42666208153</v>
      </c>
    </row>
    <row r="813" customFormat="false" ht="15" hidden="false" customHeight="false" outlineLevel="0" collapsed="false">
      <c r="A813" s="2" t="n">
        <v>779</v>
      </c>
      <c r="B813" s="2" t="n">
        <v>11</v>
      </c>
      <c r="C813" s="22" t="n">
        <f aca="true">NORMSINV(MAX(RAND(),0.000000000001))</f>
        <v>0.707416663096047</v>
      </c>
      <c r="D813" s="24" t="n">
        <f aca="false">IF($B$11="","",$B$11*EXP($B$12*C813))</f>
        <v>1249.59424261066</v>
      </c>
      <c r="E813" s="20" t="n">
        <f aca="true">IF($B$10="","",$B$10*(1-$B$14+2*$B$14*RAND()))</f>
        <v>4.10071065497619</v>
      </c>
      <c r="F813" s="21" t="n">
        <f aca="false">INDEX($E$17:$E$28,B813)</f>
        <v>4.761</v>
      </c>
      <c r="G813" s="25" t="n">
        <f aca="false">IF(OR(D813="",E813="",F813=""),"",D813*($B$7-$B$8-F813-E813))</f>
        <v>4846.28803672004</v>
      </c>
      <c r="H813" s="25" t="n">
        <f aca="false">IF(D813="","",D813*$F$30)</f>
        <v>6246.97153765923</v>
      </c>
    </row>
    <row r="814" customFormat="false" ht="15" hidden="false" customHeight="false" outlineLevel="0" collapsed="false">
      <c r="A814" s="2" t="n">
        <v>780</v>
      </c>
      <c r="B814" s="2" t="n">
        <v>12</v>
      </c>
      <c r="C814" s="22" t="n">
        <f aca="true">NORMSINV(MAX(RAND(),0.000000000001))</f>
        <v>-0.952855657358674</v>
      </c>
      <c r="D814" s="24" t="n">
        <f aca="false">IF($B$11="","",$B$11*EXP($B$12*C814))</f>
        <v>620.789312804481</v>
      </c>
      <c r="E814" s="20" t="n">
        <f aca="true">IF($B$10="","",$B$10*(1-$B$14+2*$B$14*RAND()))</f>
        <v>3.89631213747105</v>
      </c>
      <c r="F814" s="21" t="n">
        <f aca="false">INDEX($E$17:$E$28,B814)</f>
        <v>4.761</v>
      </c>
      <c r="G814" s="25" t="n">
        <f aca="false">IF(OR(D814="",E814="",F814=""),"",D814*($B$7-$B$8-F814-E814))</f>
        <v>2534.48899257455</v>
      </c>
      <c r="H814" s="25" t="n">
        <f aca="false">IF(D814="","",D814*$F$30)</f>
        <v>3103.44993257216</v>
      </c>
    </row>
    <row r="815" customFormat="false" ht="15" hidden="false" customHeight="false" outlineLevel="0" collapsed="false">
      <c r="A815" s="2" t="n">
        <v>781</v>
      </c>
      <c r="B815" s="2" t="n">
        <v>1</v>
      </c>
      <c r="C815" s="22" t="n">
        <f aca="true">NORMSINV(MAX(RAND(),0.000000000001))</f>
        <v>-2.59845912653238</v>
      </c>
      <c r="D815" s="24" t="n">
        <f aca="false">IF($B$11="","",$B$11*EXP($B$12*C815))</f>
        <v>310.31573883846</v>
      </c>
      <c r="E815" s="20" t="n">
        <f aca="true">IF($B$10="","",$B$10*(1-$B$14+2*$B$14*RAND()))</f>
        <v>3.61310912990818</v>
      </c>
      <c r="F815" s="21" t="n">
        <f aca="false">INDEX($E$17:$E$28,B815)</f>
        <v>4.92562580645161</v>
      </c>
      <c r="G815" s="25" t="n">
        <f aca="false">IF(OR(D815="",E815="",F815=""),"",D815*($B$7-$B$8-F815-E815))</f>
        <v>1303.71867227972</v>
      </c>
      <c r="H815" s="25" t="n">
        <f aca="false">IF(D815="","",D815*$F$30)</f>
        <v>1551.33044160123</v>
      </c>
    </row>
    <row r="816" customFormat="false" ht="15" hidden="false" customHeight="false" outlineLevel="0" collapsed="false">
      <c r="A816" s="2" t="n">
        <v>782</v>
      </c>
      <c r="B816" s="2" t="n">
        <v>2</v>
      </c>
      <c r="C816" s="22" t="n">
        <f aca="true">NORMSINV(MAX(RAND(),0.000000000001))</f>
        <v>0.122874120239041</v>
      </c>
      <c r="D816" s="24" t="n">
        <f aca="false">IF($B$11="","",$B$11*EXP($B$12*C816))</f>
        <v>976.786184719153</v>
      </c>
      <c r="E816" s="20" t="n">
        <f aca="true">IF($B$10="","",$B$10*(1-$B$14+2*$B$14*RAND()))</f>
        <v>3.69382883660822</v>
      </c>
      <c r="F816" s="21" t="n">
        <f aca="false">INDEX($E$17:$E$28,B816)</f>
        <v>5.0612</v>
      </c>
      <c r="G816" s="25" t="n">
        <f aca="false">IF(OR(D816="",E816="",F816=""),"",D816*($B$7-$B$8-F816-E816))</f>
        <v>3892.46477890531</v>
      </c>
      <c r="H816" s="25" t="n">
        <f aca="false">IF(D816="","",D816*$F$30)</f>
        <v>4883.14949464799</v>
      </c>
    </row>
    <row r="817" customFormat="false" ht="15" hidden="false" customHeight="false" outlineLevel="0" collapsed="false">
      <c r="A817" s="2" t="n">
        <v>783</v>
      </c>
      <c r="B817" s="2" t="n">
        <v>3</v>
      </c>
      <c r="C817" s="22" t="n">
        <f aca="true">NORMSINV(MAX(RAND(),0.000000000001))</f>
        <v>-0.759589991724513</v>
      </c>
      <c r="D817" s="24" t="n">
        <f aca="false">IF($B$11="","",$B$11*EXP($B$12*C817))</f>
        <v>673.459154222248</v>
      </c>
      <c r="E817" s="20" t="n">
        <f aca="true">IF($B$10="","",$B$10*(1-$B$14+2*$B$14*RAND()))</f>
        <v>3.90939089799527</v>
      </c>
      <c r="F817" s="21" t="n">
        <f aca="false">INDEX($E$17:$E$28,B817)</f>
        <v>5.0612</v>
      </c>
      <c r="G817" s="25" t="n">
        <f aca="false">IF(OR(D817="",E817="",F817=""),"",D817*($B$7-$B$8-F817-E817))</f>
        <v>2538.54306575375</v>
      </c>
      <c r="H817" s="25" t="n">
        <f aca="false">IF(D817="","",D817*$F$30)</f>
        <v>3366.75700378786</v>
      </c>
    </row>
    <row r="818" customFormat="false" ht="15" hidden="false" customHeight="false" outlineLevel="0" collapsed="false">
      <c r="A818" s="2" t="n">
        <v>784</v>
      </c>
      <c r="B818" s="2" t="n">
        <v>4</v>
      </c>
      <c r="C818" s="22" t="n">
        <f aca="true">NORMSINV(MAX(RAND(),0.000000000001))</f>
        <v>-1.04721201187103</v>
      </c>
      <c r="D818" s="24" t="n">
        <f aca="false">IF($B$11="","",$B$11*EXP($B$12*C818))</f>
        <v>596.591835837877</v>
      </c>
      <c r="E818" s="20" t="n">
        <f aca="true">IF($B$10="","",$B$10*(1-$B$14+2*$B$14*RAND()))</f>
        <v>3.7280191458155</v>
      </c>
      <c r="F818" s="21" t="n">
        <f aca="false">INDEX($E$17:$E$28,B818)</f>
        <v>4.89657419354839</v>
      </c>
      <c r="G818" s="25" t="n">
        <f aca="false">IF(OR(D818="",E818="",F818=""),"",D818*($B$7-$B$8-F818-E818))</f>
        <v>2455.21801488833</v>
      </c>
      <c r="H818" s="25" t="n">
        <f aca="false">IF(D818="","",D818*$F$30)</f>
        <v>2982.48190572072</v>
      </c>
    </row>
    <row r="819" customFormat="false" ht="15" hidden="false" customHeight="false" outlineLevel="0" collapsed="false">
      <c r="A819" s="2" t="n">
        <v>785</v>
      </c>
      <c r="B819" s="2" t="n">
        <v>5</v>
      </c>
      <c r="C819" s="22" t="n">
        <f aca="true">NORMSINV(MAX(RAND(),0.000000000001))</f>
        <v>-0.215286314136049</v>
      </c>
      <c r="D819" s="24" t="n">
        <f aca="false">IF($B$11="","",$B$11*EXP($B$12*C819))</f>
        <v>847.065858773614</v>
      </c>
      <c r="E819" s="20" t="n">
        <f aca="true">IF($B$10="","",$B$10*(1-$B$14+2*$B$14*RAND()))</f>
        <v>4.01403388259194</v>
      </c>
      <c r="F819" s="21" t="n">
        <f aca="false">INDEX($E$17:$E$28,B819)</f>
        <v>4.761</v>
      </c>
      <c r="G819" s="25" t="n">
        <f aca="false">IF(OR(D819="",E819="",F819=""),"",D819*($B$7-$B$8-F819-E819))</f>
        <v>3358.58742925054</v>
      </c>
      <c r="H819" s="25" t="n">
        <f aca="false">IF(D819="","",D819*$F$30)</f>
        <v>4234.65164118105</v>
      </c>
    </row>
    <row r="820" customFormat="false" ht="15" hidden="false" customHeight="false" outlineLevel="0" collapsed="false">
      <c r="A820" s="2" t="n">
        <v>786</v>
      </c>
      <c r="B820" s="2" t="n">
        <v>6</v>
      </c>
      <c r="C820" s="22" t="n">
        <f aca="true">NORMSINV(MAX(RAND(),0.000000000001))</f>
        <v>-1.07389052292311</v>
      </c>
      <c r="D820" s="24" t="n">
        <f aca="false">IF($B$11="","",$B$11*EXP($B$12*C820))</f>
        <v>589.922851525545</v>
      </c>
      <c r="E820" s="20" t="n">
        <f aca="true">IF($B$10="","",$B$10*(1-$B$14+2*$B$14*RAND()))</f>
        <v>3.6266914664178</v>
      </c>
      <c r="F820" s="21" t="n">
        <f aca="false">INDEX($E$17:$E$28,B820)</f>
        <v>4.761</v>
      </c>
      <c r="G820" s="25" t="n">
        <f aca="false">IF(OR(D820="",E820="",F820=""),"",D820*($B$7-$B$8-F820-E820))</f>
        <v>2567.52626084977</v>
      </c>
      <c r="H820" s="25" t="n">
        <f aca="false">IF(D820="","",D820*$F$30)</f>
        <v>2949.1423193465</v>
      </c>
    </row>
    <row r="821" customFormat="false" ht="15" hidden="false" customHeight="false" outlineLevel="0" collapsed="false">
      <c r="A821" s="2" t="n">
        <v>787</v>
      </c>
      <c r="B821" s="2" t="n">
        <v>7</v>
      </c>
      <c r="C821" s="22" t="n">
        <f aca="true">NORMSINV(MAX(RAND(),0.000000000001))</f>
        <v>-1.36255578456188</v>
      </c>
      <c r="D821" s="24" t="n">
        <f aca="false">IF($B$11="","",$B$11*EXP($B$12*C821))</f>
        <v>522.360531154057</v>
      </c>
      <c r="E821" s="20" t="n">
        <f aca="true">IF($B$10="","",$B$10*(1-$B$14+2*$B$14*RAND()))</f>
        <v>3.92838137307433</v>
      </c>
      <c r="F821" s="21" t="n">
        <f aca="false">INDEX($E$17:$E$28,B821)</f>
        <v>4.761</v>
      </c>
      <c r="G821" s="25" t="n">
        <f aca="false">IF(OR(D821="",E821="",F821=""),"",D821*($B$7-$B$8-F821-E821))</f>
        <v>2115.88329746341</v>
      </c>
      <c r="H821" s="25" t="n">
        <f aca="false">IF(D821="","",D821*$F$30)</f>
        <v>2611.38476734536</v>
      </c>
    </row>
    <row r="822" customFormat="false" ht="15" hidden="false" customHeight="false" outlineLevel="0" collapsed="false">
      <c r="A822" s="2" t="n">
        <v>788</v>
      </c>
      <c r="B822" s="2" t="n">
        <v>8</v>
      </c>
      <c r="C822" s="22" t="n">
        <f aca="true">NORMSINV(MAX(RAND(),0.000000000001))</f>
        <v>-0.384235198636184</v>
      </c>
      <c r="D822" s="24" t="n">
        <f aca="false">IF($B$11="","",$B$11*EXP($B$12*C822))</f>
        <v>788.860200878781</v>
      </c>
      <c r="E822" s="20" t="n">
        <f aca="true">IF($B$10="","",$B$10*(1-$B$14+2*$B$14*RAND()))</f>
        <v>4.03168079288277</v>
      </c>
      <c r="F822" s="21" t="n">
        <f aca="false">INDEX($E$17:$E$28,B822)</f>
        <v>4.761</v>
      </c>
      <c r="G822" s="25" t="n">
        <f aca="false">IF(OR(D822="",E822="",F822=""),"",D822*($B$7-$B$8-F822-E822))</f>
        <v>3113.88302265917</v>
      </c>
      <c r="H822" s="25" t="n">
        <f aca="false">IF(D822="","",D822*$F$30)</f>
        <v>3943.6699162332</v>
      </c>
    </row>
    <row r="823" customFormat="false" ht="15" hidden="false" customHeight="false" outlineLevel="0" collapsed="false">
      <c r="A823" s="2" t="n">
        <v>789</v>
      </c>
      <c r="B823" s="2" t="n">
        <v>9</v>
      </c>
      <c r="C823" s="22" t="n">
        <f aca="true">NORMSINV(MAX(RAND(),0.000000000001))</f>
        <v>-0.52681018102298</v>
      </c>
      <c r="D823" s="24" t="n">
        <f aca="false">IF($B$11="","",$B$11*EXP($B$12*C823))</f>
        <v>742.863906471257</v>
      </c>
      <c r="E823" s="20" t="n">
        <f aca="true">IF($B$10="","",$B$10*(1-$B$14+2*$B$14*RAND()))</f>
        <v>4.12420484698739</v>
      </c>
      <c r="F823" s="21" t="n">
        <f aca="false">INDEX($E$17:$E$28,B823)</f>
        <v>4.761</v>
      </c>
      <c r="G823" s="25" t="n">
        <f aca="false">IF(OR(D823="",E823="",F823=""),"",D823*($B$7-$B$8-F823-E823))</f>
        <v>2863.58818601342</v>
      </c>
      <c r="H823" s="25" t="n">
        <f aca="false">IF(D823="","",D823*$F$30)</f>
        <v>3713.72524123111</v>
      </c>
    </row>
    <row r="824" customFormat="false" ht="15" hidden="false" customHeight="false" outlineLevel="0" collapsed="false">
      <c r="A824" s="2" t="n">
        <v>790</v>
      </c>
      <c r="B824" s="2" t="n">
        <v>10</v>
      </c>
      <c r="C824" s="22" t="n">
        <f aca="true">NORMSINV(MAX(RAND(),0.000000000001))</f>
        <v>-0.19745501464938</v>
      </c>
      <c r="D824" s="24" t="n">
        <f aca="false">IF($B$11="","",$B$11*EXP($B$12*C824))</f>
        <v>853.454261540482</v>
      </c>
      <c r="E824" s="20" t="n">
        <f aca="true">IF($B$10="","",$B$10*(1-$B$14+2*$B$14*RAND()))</f>
        <v>3.69581400709528</v>
      </c>
      <c r="F824" s="21" t="n">
        <f aca="false">INDEX($E$17:$E$28,B824)</f>
        <v>4.761</v>
      </c>
      <c r="G824" s="25" t="n">
        <f aca="false">IF(OR(D824="",E824="",F824=""),"",D824*($B$7-$B$8-F824-E824))</f>
        <v>3655.50333861503</v>
      </c>
      <c r="H824" s="25" t="n">
        <f aca="false">IF(D824="","",D824*$F$30)</f>
        <v>4266.58854429318</v>
      </c>
    </row>
    <row r="825" customFormat="false" ht="15" hidden="false" customHeight="false" outlineLevel="0" collapsed="false">
      <c r="A825" s="2" t="n">
        <v>791</v>
      </c>
      <c r="B825" s="2" t="n">
        <v>11</v>
      </c>
      <c r="C825" s="22" t="n">
        <f aca="true">NORMSINV(MAX(RAND(),0.000000000001))</f>
        <v>-1.21714102988901</v>
      </c>
      <c r="D825" s="24" t="n">
        <f aca="false">IF($B$11="","",$B$11*EXP($B$12*C825))</f>
        <v>555.367949126846</v>
      </c>
      <c r="E825" s="20" t="n">
        <f aca="true">IF($B$10="","",$B$10*(1-$B$14+2*$B$14*RAND()))</f>
        <v>3.93787009537816</v>
      </c>
      <c r="F825" s="21" t="n">
        <f aca="false">INDEX($E$17:$E$28,B825)</f>
        <v>4.761</v>
      </c>
      <c r="G825" s="25" t="n">
        <f aca="false">IF(OR(D825="",E825="",F825=""),"",D825*($B$7-$B$8-F825-E825))</f>
        <v>2244.314027285</v>
      </c>
      <c r="H825" s="25" t="n">
        <f aca="false">IF(D825="","",D825*$F$30)</f>
        <v>2776.39545127493</v>
      </c>
    </row>
    <row r="826" customFormat="false" ht="15" hidden="false" customHeight="false" outlineLevel="0" collapsed="false">
      <c r="A826" s="2" t="n">
        <v>792</v>
      </c>
      <c r="B826" s="2" t="n">
        <v>12</v>
      </c>
      <c r="C826" s="22" t="n">
        <f aca="true">NORMSINV(MAX(RAND(),0.000000000001))</f>
        <v>-0.209837046398064</v>
      </c>
      <c r="D826" s="24" t="n">
        <f aca="false">IF($B$11="","",$B$11*EXP($B$12*C826))</f>
        <v>849.013072301867</v>
      </c>
      <c r="E826" s="20" t="n">
        <f aca="true">IF($B$10="","",$B$10*(1-$B$14+2*$B$14*RAND()))</f>
        <v>3.71640621084733</v>
      </c>
      <c r="F826" s="21" t="n">
        <f aca="false">INDEX($E$17:$E$28,B826)</f>
        <v>4.761</v>
      </c>
      <c r="G826" s="25" t="n">
        <f aca="false">IF(OR(D826="",E826="",F826=""),"",D826*($B$7-$B$8-F826-E826))</f>
        <v>3618.99784890336</v>
      </c>
      <c r="H826" s="25" t="n">
        <f aca="false">IF(D826="","",D826*$F$30)</f>
        <v>4244.38615105149</v>
      </c>
    </row>
    <row r="827" customFormat="false" ht="15" hidden="false" customHeight="false" outlineLevel="0" collapsed="false">
      <c r="A827" s="2" t="n">
        <v>793</v>
      </c>
      <c r="B827" s="2" t="n">
        <v>1</v>
      </c>
      <c r="C827" s="22" t="n">
        <f aca="true">NORMSINV(MAX(RAND(),0.000000000001))</f>
        <v>-0.211739864951631</v>
      </c>
      <c r="D827" s="24" t="n">
        <f aca="false">IF($B$11="","",$B$11*EXP($B$12*C827))</f>
        <v>848.332620732697</v>
      </c>
      <c r="E827" s="20" t="n">
        <f aca="true">IF($B$10="","",$B$10*(1-$B$14+2*$B$14*RAND()))</f>
        <v>3.99932733566423</v>
      </c>
      <c r="F827" s="21" t="n">
        <f aca="false">INDEX($E$17:$E$28,B827)</f>
        <v>4.92562580645161</v>
      </c>
      <c r="G827" s="25" t="n">
        <f aca="false">IF(OR(D827="",E827="",F827=""),"",D827*($B$7-$B$8-F827-E827))</f>
        <v>3236.4286991669</v>
      </c>
      <c r="H827" s="25" t="n">
        <f aca="false">IF(D827="","",D827*$F$30)</f>
        <v>4240.9844375669</v>
      </c>
    </row>
    <row r="828" customFormat="false" ht="15" hidden="false" customHeight="false" outlineLevel="0" collapsed="false">
      <c r="A828" s="2" t="n">
        <v>794</v>
      </c>
      <c r="B828" s="2" t="n">
        <v>2</v>
      </c>
      <c r="C828" s="22" t="n">
        <f aca="true">NORMSINV(MAX(RAND(),0.000000000001))</f>
        <v>0.144767639533149</v>
      </c>
      <c r="D828" s="24" t="n">
        <f aca="false">IF($B$11="","",$B$11*EXP($B$12*C828))</f>
        <v>985.838911417378</v>
      </c>
      <c r="E828" s="20" t="n">
        <f aca="true">IF($B$10="","",$B$10*(1-$B$14+2*$B$14*RAND()))</f>
        <v>3.47351639886141</v>
      </c>
      <c r="F828" s="21" t="n">
        <f aca="false">INDEX($E$17:$E$28,B828)</f>
        <v>5.0612</v>
      </c>
      <c r="G828" s="25" t="n">
        <f aca="false">IF(OR(D828="",E828="",F828=""),"",D828*($B$7-$B$8-F828-E828))</f>
        <v>4145.73220754782</v>
      </c>
      <c r="H828" s="25" t="n">
        <f aca="false">IF(D828="","",D828*$F$30)</f>
        <v>4928.40588595775</v>
      </c>
    </row>
    <row r="829" customFormat="false" ht="15" hidden="false" customHeight="false" outlineLevel="0" collapsed="false">
      <c r="A829" s="2" t="n">
        <v>795</v>
      </c>
      <c r="B829" s="2" t="n">
        <v>3</v>
      </c>
      <c r="C829" s="22" t="n">
        <f aca="true">NORMSINV(MAX(RAND(),0.000000000001))</f>
        <v>0.860366295331713</v>
      </c>
      <c r="D829" s="24" t="n">
        <f aca="false">IF($B$11="","",$B$11*EXP($B$12*C829))</f>
        <v>1332.77958871442</v>
      </c>
      <c r="E829" s="20" t="n">
        <f aca="true">IF($B$10="","",$B$10*(1-$B$14+2*$B$14*RAND()))</f>
        <v>4.12017588797907</v>
      </c>
      <c r="F829" s="21" t="n">
        <f aca="false">INDEX($E$17:$E$28,B829)</f>
        <v>5.0612</v>
      </c>
      <c r="G829" s="25" t="n">
        <f aca="false">IF(OR(D829="",E829="",F829=""),"",D829*($B$7-$B$8-F829-E829))</f>
        <v>4742.86158040847</v>
      </c>
      <c r="H829" s="25" t="n">
        <f aca="false">IF(D829="","",D829*$F$30)</f>
        <v>6662.83171990112</v>
      </c>
    </row>
    <row r="830" customFormat="false" ht="15" hidden="false" customHeight="false" outlineLevel="0" collapsed="false">
      <c r="A830" s="2" t="n">
        <v>796</v>
      </c>
      <c r="B830" s="2" t="n">
        <v>4</v>
      </c>
      <c r="C830" s="22" t="n">
        <f aca="true">NORMSINV(MAX(RAND(),0.000000000001))</f>
        <v>-2.09740054963398</v>
      </c>
      <c r="D830" s="24" t="n">
        <f aca="false">IF($B$11="","",$B$11*EXP($B$12*C830))</f>
        <v>383.262208917144</v>
      </c>
      <c r="E830" s="20" t="n">
        <f aca="true">IF($B$10="","",$B$10*(1-$B$14+2*$B$14*RAND()))</f>
        <v>3.37922658944839</v>
      </c>
      <c r="F830" s="21" t="n">
        <f aca="false">INDEX($E$17:$E$28,B830)</f>
        <v>4.89657419354839</v>
      </c>
      <c r="G830" s="25" t="n">
        <f aca="false">IF(OR(D830="",E830="",F830=""),"",D830*($B$7-$B$8-F830-E830))</f>
        <v>1710.95885295484</v>
      </c>
      <c r="H830" s="25" t="n">
        <f aca="false">IF(D830="","",D830*$F$30)</f>
        <v>1916.00443481859</v>
      </c>
    </row>
    <row r="831" customFormat="false" ht="15" hidden="false" customHeight="false" outlineLevel="0" collapsed="false">
      <c r="A831" s="2" t="n">
        <v>797</v>
      </c>
      <c r="B831" s="2" t="n">
        <v>5</v>
      </c>
      <c r="C831" s="22" t="n">
        <f aca="true">NORMSINV(MAX(RAND(),0.000000000001))</f>
        <v>0.00162773685453697</v>
      </c>
      <c r="D831" s="24" t="n">
        <f aca="false">IF($B$11="","",$B$11*EXP($B$12*C831))</f>
        <v>928.136365486808</v>
      </c>
      <c r="E831" s="20" t="n">
        <f aca="true">IF($B$10="","",$B$10*(1-$B$14+2*$B$14*RAND()))</f>
        <v>4.00049768726114</v>
      </c>
      <c r="F831" s="21" t="n">
        <f aca="false">INDEX($E$17:$E$28,B831)</f>
        <v>4.761</v>
      </c>
      <c r="G831" s="25" t="n">
        <f aca="false">IF(OR(D831="",E831="",F831=""),"",D831*($B$7-$B$8-F831-E831))</f>
        <v>3692.59267662631</v>
      </c>
      <c r="H831" s="25" t="n">
        <f aca="false">IF(D831="","",D831*$F$30)</f>
        <v>4639.93931834165</v>
      </c>
    </row>
    <row r="832" customFormat="false" ht="15" hidden="false" customHeight="false" outlineLevel="0" collapsed="false">
      <c r="A832" s="2" t="n">
        <v>798</v>
      </c>
      <c r="B832" s="2" t="n">
        <v>6</v>
      </c>
      <c r="C832" s="22" t="n">
        <f aca="true">NORMSINV(MAX(RAND(),0.000000000001))</f>
        <v>-1.49549082319205</v>
      </c>
      <c r="D832" s="24" t="n">
        <f aca="false">IF($B$11="","",$B$11*EXP($B$12*C832))</f>
        <v>493.905255231821</v>
      </c>
      <c r="E832" s="20" t="n">
        <f aca="true">IF($B$10="","",$B$10*(1-$B$14+2*$B$14*RAND()))</f>
        <v>3.97479935725785</v>
      </c>
      <c r="F832" s="21" t="n">
        <f aca="false">INDEX($E$17:$E$28,B832)</f>
        <v>4.761</v>
      </c>
      <c r="G832" s="25" t="n">
        <f aca="false">IF(OR(D832="",E832="",F832=""),"",D832*($B$7-$B$8-F832-E832))</f>
        <v>1977.69574045299</v>
      </c>
      <c r="H832" s="25" t="n">
        <f aca="false">IF(D832="","",D832*$F$30)</f>
        <v>2469.13115195492</v>
      </c>
    </row>
    <row r="833" customFormat="false" ht="15" hidden="false" customHeight="false" outlineLevel="0" collapsed="false">
      <c r="A833" s="2" t="n">
        <v>799</v>
      </c>
      <c r="B833" s="2" t="n">
        <v>7</v>
      </c>
      <c r="C833" s="22" t="n">
        <f aca="true">NORMSINV(MAX(RAND(),0.000000000001))</f>
        <v>1.30806860516112</v>
      </c>
      <c r="D833" s="24" t="n">
        <f aca="false">IF($B$11="","",$B$11*EXP($B$12*C833))</f>
        <v>1609.48336999144</v>
      </c>
      <c r="E833" s="20" t="n">
        <f aca="true">IF($B$10="","",$B$10*(1-$B$14+2*$B$14*RAND()))</f>
        <v>3.37513188662605</v>
      </c>
      <c r="F833" s="21" t="n">
        <f aca="false">INDEX($E$17:$E$28,B833)</f>
        <v>4.761</v>
      </c>
      <c r="G833" s="25" t="n">
        <f aca="false">IF(OR(D833="",E833="",F833=""),"",D833*($B$7-$B$8-F833-E833))</f>
        <v>7409.84916610927</v>
      </c>
      <c r="H833" s="25" t="n">
        <f aca="false">IF(D833="","",D833*$F$30)</f>
        <v>8046.12926326123</v>
      </c>
    </row>
    <row r="834" customFormat="false" ht="15" hidden="false" customHeight="false" outlineLevel="0" collapsed="false">
      <c r="A834" s="2" t="n">
        <v>800</v>
      </c>
      <c r="B834" s="2" t="n">
        <v>8</v>
      </c>
      <c r="C834" s="22" t="n">
        <f aca="true">NORMSINV(MAX(RAND(),0.000000000001))</f>
        <v>-1.10109294684514</v>
      </c>
      <c r="D834" s="24" t="n">
        <f aca="false">IF($B$11="","",$B$11*EXP($B$12*C834))</f>
        <v>583.199655412108</v>
      </c>
      <c r="E834" s="20" t="n">
        <f aca="true">IF($B$10="","",$B$10*(1-$B$14+2*$B$14*RAND()))</f>
        <v>3.52642861556336</v>
      </c>
      <c r="F834" s="21" t="n">
        <f aca="false">INDEX($E$17:$E$28,B834)</f>
        <v>4.761</v>
      </c>
      <c r="G834" s="25" t="n">
        <f aca="false">IF(OR(D834="",E834="",F834=""),"",D834*($B$7-$B$8-F834-E834))</f>
        <v>2596.73809710126</v>
      </c>
      <c r="H834" s="25" t="n">
        <f aca="false">IF(D834="","",D834*$F$30)</f>
        <v>2915.53171733621</v>
      </c>
    </row>
    <row r="835" customFormat="false" ht="15" hidden="false" customHeight="false" outlineLevel="0" collapsed="false">
      <c r="A835" s="2" t="n">
        <v>801</v>
      </c>
      <c r="B835" s="2" t="n">
        <v>9</v>
      </c>
      <c r="C835" s="22" t="n">
        <f aca="true">NORMSINV(MAX(RAND(),0.000000000001))</f>
        <v>-0.802149965286009</v>
      </c>
      <c r="D835" s="24" t="n">
        <f aca="false">IF($B$11="","",$B$11*EXP($B$12*C835))</f>
        <v>661.489439065888</v>
      </c>
      <c r="E835" s="20" t="n">
        <f aca="true">IF($B$10="","",$B$10*(1-$B$14+2*$B$14*RAND()))</f>
        <v>3.96798516159756</v>
      </c>
      <c r="F835" s="21" t="n">
        <f aca="false">INDEX($E$17:$E$28,B835)</f>
        <v>4.761</v>
      </c>
      <c r="G835" s="25" t="n">
        <f aca="false">IF(OR(D835="",E835="",F835=""),"",D835*($B$7-$B$8-F835-E835))</f>
        <v>2653.24395553978</v>
      </c>
      <c r="H835" s="25" t="n">
        <f aca="false">IF(D835="","",D835*$F$30)</f>
        <v>3306.91800377818</v>
      </c>
    </row>
    <row r="836" customFormat="false" ht="15" hidden="false" customHeight="false" outlineLevel="0" collapsed="false">
      <c r="A836" s="2" t="n">
        <v>802</v>
      </c>
      <c r="B836" s="2" t="n">
        <v>10</v>
      </c>
      <c r="C836" s="22" t="n">
        <f aca="true">NORMSINV(MAX(RAND(),0.000000000001))</f>
        <v>0.345960936455545</v>
      </c>
      <c r="D836" s="24" t="n">
        <f aca="false">IF($B$11="","",$B$11*EXP($B$12*C836))</f>
        <v>1073.05928601803</v>
      </c>
      <c r="E836" s="20" t="n">
        <f aca="true">IF($B$10="","",$B$10*(1-$B$14+2*$B$14*RAND()))</f>
        <v>3.57507888194651</v>
      </c>
      <c r="F836" s="21" t="n">
        <f aca="false">INDEX($E$17:$E$28,B836)</f>
        <v>4.761</v>
      </c>
      <c r="G836" s="25" t="n">
        <f aca="false">IF(OR(D836="",E836="",F836=""),"",D836*($B$7-$B$8-F836-E836))</f>
        <v>4725.66845061822</v>
      </c>
      <c r="H836" s="25" t="n">
        <f aca="false">IF(D836="","",D836*$F$30)</f>
        <v>5364.43798266136</v>
      </c>
    </row>
    <row r="837" customFormat="false" ht="15" hidden="false" customHeight="false" outlineLevel="0" collapsed="false">
      <c r="A837" s="2" t="n">
        <v>803</v>
      </c>
      <c r="B837" s="2" t="n">
        <v>11</v>
      </c>
      <c r="C837" s="22" t="n">
        <f aca="true">NORMSINV(MAX(RAND(),0.000000000001))</f>
        <v>1.88957738679803</v>
      </c>
      <c r="D837" s="24" t="n">
        <f aca="false">IF($B$11="","",$B$11*EXP($B$12*C837))</f>
        <v>2056.36797482932</v>
      </c>
      <c r="E837" s="20" t="n">
        <f aca="true">IF($B$10="","",$B$10*(1-$B$14+2*$B$14*RAND()))</f>
        <v>3.69901910040426</v>
      </c>
      <c r="F837" s="21" t="n">
        <f aca="false">INDEX($E$17:$E$28,B837)</f>
        <v>4.761</v>
      </c>
      <c r="G837" s="25" t="n">
        <f aca="false">IF(OR(D837="",E837="",F837=""),"",D837*($B$7-$B$8-F837-E837))</f>
        <v>8801.21565480987</v>
      </c>
      <c r="H837" s="25" t="n">
        <f aca="false">IF(D837="","",D837*$F$30)</f>
        <v>10280.1947797667</v>
      </c>
    </row>
    <row r="838" customFormat="false" ht="15" hidden="false" customHeight="false" outlineLevel="0" collapsed="false">
      <c r="A838" s="2" t="n">
        <v>804</v>
      </c>
      <c r="B838" s="2" t="n">
        <v>12</v>
      </c>
      <c r="C838" s="22" t="n">
        <f aca="true">NORMSINV(MAX(RAND(),0.000000000001))</f>
        <v>1.88721221670913</v>
      </c>
      <c r="D838" s="24" t="n">
        <f aca="false">IF($B$11="","",$B$11*EXP($B$12*C838))</f>
        <v>2054.319614402</v>
      </c>
      <c r="E838" s="20" t="n">
        <f aca="true">IF($B$10="","",$B$10*(1-$B$14+2*$B$14*RAND()))</f>
        <v>3.69728746197196</v>
      </c>
      <c r="F838" s="21" t="n">
        <f aca="false">INDEX($E$17:$E$28,B838)</f>
        <v>4.761</v>
      </c>
      <c r="G838" s="25" t="n">
        <f aca="false">IF(OR(D838="",E838="",F838=""),"",D838*($B$7-$B$8-F838-E838))</f>
        <v>8796.00605010198</v>
      </c>
      <c r="H838" s="25" t="n">
        <f aca="false">IF(D838="","",D838*$F$30)</f>
        <v>10269.9546163185</v>
      </c>
    </row>
    <row r="839" customFormat="false" ht="15" hidden="false" customHeight="false" outlineLevel="0" collapsed="false">
      <c r="A839" s="2" t="n">
        <v>805</v>
      </c>
      <c r="B839" s="2" t="n">
        <v>1</v>
      </c>
      <c r="C839" s="22" t="n">
        <f aca="true">NORMSINV(MAX(RAND(),0.000000000001))</f>
        <v>-0.0596647576792133</v>
      </c>
      <c r="D839" s="24" t="n">
        <f aca="false">IF($B$11="","",$B$11*EXP($B$12*C839))</f>
        <v>904.472671263688</v>
      </c>
      <c r="E839" s="20" t="n">
        <f aca="true">IF($B$10="","",$B$10*(1-$B$14+2*$B$14*RAND()))</f>
        <v>3.89511775753852</v>
      </c>
      <c r="F839" s="21" t="n">
        <f aca="false">INDEX($E$17:$E$28,B839)</f>
        <v>4.92562580645161</v>
      </c>
      <c r="G839" s="25" t="n">
        <f aca="false">IF(OR(D839="",E839="",F839=""),"",D839*($B$7-$B$8-F839-E839))</f>
        <v>3544.86033804524</v>
      </c>
      <c r="H839" s="25" t="n">
        <f aca="false">IF(D839="","",D839*$F$30)</f>
        <v>4521.63977818143</v>
      </c>
    </row>
    <row r="840" customFormat="false" ht="15" hidden="false" customHeight="false" outlineLevel="0" collapsed="false">
      <c r="A840" s="2" t="n">
        <v>806</v>
      </c>
      <c r="B840" s="2" t="n">
        <v>2</v>
      </c>
      <c r="C840" s="22" t="n">
        <f aca="true">NORMSINV(MAX(RAND(),0.000000000001))</f>
        <v>1.74350787814019</v>
      </c>
      <c r="D840" s="24" t="n">
        <f aca="false">IF($B$11="","",$B$11*EXP($B$12*C840))</f>
        <v>1933.61744666798</v>
      </c>
      <c r="E840" s="20" t="n">
        <f aca="true">IF($B$10="","",$B$10*(1-$B$14+2*$B$14*RAND()))</f>
        <v>3.93284527760504</v>
      </c>
      <c r="F840" s="21" t="n">
        <f aca="false">INDEX($E$17:$E$28,B840)</f>
        <v>5.0612</v>
      </c>
      <c r="G840" s="25" t="n">
        <f aca="false">IF(OR(D840="",E840="",F840=""),"",D840*($B$7-$B$8-F840-E840))</f>
        <v>7243.24340565119</v>
      </c>
      <c r="H840" s="25" t="n">
        <f aca="false">IF(D840="","",D840*$F$30)</f>
        <v>9666.54033938255</v>
      </c>
    </row>
    <row r="841" customFormat="false" ht="15" hidden="false" customHeight="false" outlineLevel="0" collapsed="false">
      <c r="A841" s="2" t="n">
        <v>807</v>
      </c>
      <c r="B841" s="2" t="n">
        <v>3</v>
      </c>
      <c r="C841" s="22" t="n">
        <f aca="true">NORMSINV(MAX(RAND(),0.000000000001))</f>
        <v>-0.224394416542581</v>
      </c>
      <c r="D841" s="24" t="n">
        <f aca="false">IF($B$11="","",$B$11*EXP($B$12*C841))</f>
        <v>843.821181324156</v>
      </c>
      <c r="E841" s="20" t="n">
        <f aca="true">IF($B$10="","",$B$10*(1-$B$14+2*$B$14*RAND()))</f>
        <v>4.086089254726</v>
      </c>
      <c r="F841" s="21" t="n">
        <f aca="false">INDEX($E$17:$E$28,B841)</f>
        <v>5.0612</v>
      </c>
      <c r="G841" s="25" t="n">
        <f aca="false">IF(OR(D841="",E841="",F841=""),"",D841*($B$7-$B$8-F841-E841))</f>
        <v>3031.6054252331</v>
      </c>
      <c r="H841" s="25" t="n">
        <f aca="false">IF(D841="","",D841*$F$30)</f>
        <v>4218.43084967572</v>
      </c>
    </row>
    <row r="842" customFormat="false" ht="15" hidden="false" customHeight="false" outlineLevel="0" collapsed="false">
      <c r="A842" s="2" t="n">
        <v>808</v>
      </c>
      <c r="B842" s="2" t="n">
        <v>4</v>
      </c>
      <c r="C842" s="22" t="n">
        <f aca="true">NORMSINV(MAX(RAND(),0.000000000001))</f>
        <v>-0.459299460284799</v>
      </c>
      <c r="D842" s="24" t="n">
        <f aca="false">IF($B$11="","",$B$11*EXP($B$12*C842))</f>
        <v>764.299392367229</v>
      </c>
      <c r="E842" s="20" t="n">
        <f aca="true">IF($B$10="","",$B$10*(1-$B$14+2*$B$14*RAND()))</f>
        <v>3.46030772714177</v>
      </c>
      <c r="F842" s="21" t="n">
        <f aca="false">INDEX($E$17:$E$28,B842)</f>
        <v>4.89657419354839</v>
      </c>
      <c r="G842" s="25" t="n">
        <f aca="false">IF(OR(D842="",E842="",F842=""),"",D842*($B$7-$B$8-F842-E842))</f>
        <v>3350.01448469033</v>
      </c>
      <c r="H842" s="25" t="n">
        <f aca="false">IF(D842="","",D842*$F$30)</f>
        <v>3820.88552232225</v>
      </c>
    </row>
    <row r="843" customFormat="false" ht="15" hidden="false" customHeight="false" outlineLevel="0" collapsed="false">
      <c r="A843" s="2" t="n">
        <v>809</v>
      </c>
      <c r="B843" s="2" t="n">
        <v>5</v>
      </c>
      <c r="C843" s="22" t="n">
        <f aca="true">NORMSINV(MAX(RAND(),0.000000000001))</f>
        <v>-0.650326594690491</v>
      </c>
      <c r="D843" s="24" t="n">
        <f aca="false">IF($B$11="","",$B$11*EXP($B$12*C843))</f>
        <v>705.189975195771</v>
      </c>
      <c r="E843" s="20" t="n">
        <f aca="true">IF($B$10="","",$B$10*(1-$B$14+2*$B$14*RAND()))</f>
        <v>3.65126152026762</v>
      </c>
      <c r="F843" s="21" t="n">
        <f aca="false">INDEX($E$17:$E$28,B843)</f>
        <v>4.761</v>
      </c>
      <c r="G843" s="25" t="n">
        <f aca="false">IF(OR(D843="",E843="",F843=""),"",D843*($B$7-$B$8-F843-E843))</f>
        <v>3051.87779117626</v>
      </c>
      <c r="H843" s="25" t="n">
        <f aca="false">IF(D843="","",D843*$F$30)</f>
        <v>3525.3857239987</v>
      </c>
    </row>
    <row r="844" customFormat="false" ht="15" hidden="false" customHeight="false" outlineLevel="0" collapsed="false">
      <c r="A844" s="2" t="n">
        <v>810</v>
      </c>
      <c r="B844" s="2" t="n">
        <v>6</v>
      </c>
      <c r="C844" s="22" t="n">
        <f aca="true">NORMSINV(MAX(RAND(),0.000000000001))</f>
        <v>0.565550764137682</v>
      </c>
      <c r="D844" s="24" t="n">
        <f aca="false">IF($B$11="","",$B$11*EXP($B$12*C844))</f>
        <v>1177.08543978126</v>
      </c>
      <c r="E844" s="20" t="n">
        <f aca="true">IF($B$10="","",$B$10*(1-$B$14+2*$B$14*RAND()))</f>
        <v>3.95899648928884</v>
      </c>
      <c r="F844" s="21" t="n">
        <f aca="false">INDEX($E$17:$E$28,B844)</f>
        <v>4.761</v>
      </c>
      <c r="G844" s="25" t="n">
        <f aca="false">IF(OR(D844="",E844="",F844=""),"",D844*($B$7-$B$8-F844-E844))</f>
        <v>4731.88760032766</v>
      </c>
      <c r="H844" s="25" t="n">
        <f aca="false">IF(D844="","",D844*$F$30)</f>
        <v>5884.48553055448</v>
      </c>
    </row>
    <row r="845" customFormat="false" ht="15" hidden="false" customHeight="false" outlineLevel="0" collapsed="false">
      <c r="A845" s="2" t="n">
        <v>811</v>
      </c>
      <c r="B845" s="2" t="n">
        <v>7</v>
      </c>
      <c r="C845" s="22" t="n">
        <f aca="true">NORMSINV(MAX(RAND(),0.000000000001))</f>
        <v>0.938448303946753</v>
      </c>
      <c r="D845" s="24" t="n">
        <f aca="false">IF($B$11="","",$B$11*EXP($B$12*C845))</f>
        <v>1377.35884732512</v>
      </c>
      <c r="E845" s="20" t="n">
        <f aca="true">IF($B$10="","",$B$10*(1-$B$14+2*$B$14*RAND()))</f>
        <v>3.86630791882802</v>
      </c>
      <c r="F845" s="21" t="n">
        <f aca="false">INDEX($E$17:$E$28,B845)</f>
        <v>4.761</v>
      </c>
      <c r="G845" s="25" t="n">
        <f aca="false">IF(OR(D845="",E845="",F845=""),"",D845*($B$7-$B$8-F845-E845))</f>
        <v>5664.65282432619</v>
      </c>
      <c r="H845" s="25" t="n">
        <f aca="false">IF(D845="","",D845*$F$30)</f>
        <v>6885.69234954774</v>
      </c>
    </row>
    <row r="846" customFormat="false" ht="15" hidden="false" customHeight="false" outlineLevel="0" collapsed="false">
      <c r="A846" s="2" t="n">
        <v>812</v>
      </c>
      <c r="B846" s="2" t="n">
        <v>8</v>
      </c>
      <c r="C846" s="22" t="n">
        <f aca="true">NORMSINV(MAX(RAND(),0.000000000001))</f>
        <v>1.3438289793634</v>
      </c>
      <c r="D846" s="24" t="n">
        <f aca="false">IF($B$11="","",$B$11*EXP($B$12*C846))</f>
        <v>1633.91903910059</v>
      </c>
      <c r="E846" s="20" t="n">
        <f aca="true">IF($B$10="","",$B$10*(1-$B$14+2*$B$14*RAND()))</f>
        <v>3.99576279623421</v>
      </c>
      <c r="F846" s="21" t="n">
        <f aca="false">INDEX($E$17:$E$28,B846)</f>
        <v>4.761</v>
      </c>
      <c r="G846" s="25" t="n">
        <f aca="false">IF(OR(D846="",E846="",F846=""),"",D846*($B$7-$B$8-F846-E846))</f>
        <v>6508.2871044867</v>
      </c>
      <c r="H846" s="25" t="n">
        <f aca="false">IF(D846="","",D846*$F$30)</f>
        <v>8168.28806027166</v>
      </c>
    </row>
    <row r="847" customFormat="false" ht="15" hidden="false" customHeight="false" outlineLevel="0" collapsed="false">
      <c r="A847" s="2" t="n">
        <v>813</v>
      </c>
      <c r="B847" s="2" t="n">
        <v>9</v>
      </c>
      <c r="C847" s="22" t="n">
        <f aca="true">NORMSINV(MAX(RAND(),0.000000000001))</f>
        <v>0.661953908942274</v>
      </c>
      <c r="D847" s="24" t="n">
        <f aca="false">IF($B$11="","",$B$11*EXP($B$12*C847))</f>
        <v>1225.88426281293</v>
      </c>
      <c r="E847" s="20" t="n">
        <f aca="true">IF($B$10="","",$B$10*(1-$B$14+2*$B$14*RAND()))</f>
        <v>3.48546937388809</v>
      </c>
      <c r="F847" s="21" t="n">
        <f aca="false">INDEX($E$17:$E$28,B847)</f>
        <v>4.761</v>
      </c>
      <c r="G847" s="25" t="n">
        <f aca="false">IF(OR(D847="",E847="",F847=""),"",D847*($B$7-$B$8-F847-E847))</f>
        <v>5508.54847901853</v>
      </c>
      <c r="H847" s="25" t="n">
        <f aca="false">IF(D847="","",D847*$F$30)</f>
        <v>6128.44060665441</v>
      </c>
    </row>
    <row r="848" customFormat="false" ht="15" hidden="false" customHeight="false" outlineLevel="0" collapsed="false">
      <c r="A848" s="2" t="n">
        <v>814</v>
      </c>
      <c r="B848" s="2" t="n">
        <v>10</v>
      </c>
      <c r="C848" s="22" t="n">
        <f aca="true">NORMSINV(MAX(RAND(),0.000000000001))</f>
        <v>-1.34565844724898</v>
      </c>
      <c r="D848" s="24" t="n">
        <f aca="false">IF($B$11="","",$B$11*EXP($B$12*C848))</f>
        <v>526.092991353019</v>
      </c>
      <c r="E848" s="20" t="n">
        <f aca="true">IF($B$10="","",$B$10*(1-$B$14+2*$B$14*RAND()))</f>
        <v>4.02676480656907</v>
      </c>
      <c r="F848" s="21" t="n">
        <f aca="false">INDEX($E$17:$E$28,B848)</f>
        <v>4.761</v>
      </c>
      <c r="G848" s="25" t="n">
        <f aca="false">IF(OR(D848="",E848="",F848=""),"",D848*($B$7-$B$8-F848-E848))</f>
        <v>2079.24323544276</v>
      </c>
      <c r="H848" s="25" t="n">
        <f aca="false">IF(D848="","",D848*$F$30)</f>
        <v>2630.04408237201</v>
      </c>
    </row>
    <row r="849" customFormat="false" ht="15" hidden="false" customHeight="false" outlineLevel="0" collapsed="false">
      <c r="A849" s="2" t="n">
        <v>815</v>
      </c>
      <c r="B849" s="2" t="n">
        <v>11</v>
      </c>
      <c r="C849" s="22" t="n">
        <f aca="true">NORMSINV(MAX(RAND(),0.000000000001))</f>
        <v>1.54081620558727</v>
      </c>
      <c r="D849" s="24" t="n">
        <f aca="false">IF($B$11="","",$B$11*EXP($B$12*C849))</f>
        <v>1775.32797470563</v>
      </c>
      <c r="E849" s="20" t="n">
        <f aca="true">IF($B$10="","",$B$10*(1-$B$14+2*$B$14*RAND()))</f>
        <v>4.00716239069608</v>
      </c>
      <c r="F849" s="21" t="n">
        <f aca="false">INDEX($E$17:$E$28,B849)</f>
        <v>4.761</v>
      </c>
      <c r="G849" s="25" t="n">
        <f aca="false">IF(OR(D849="",E849="",F849=""),"",D849*($B$7-$B$8-F849-E849))</f>
        <v>7051.31441878517</v>
      </c>
      <c r="H849" s="25" t="n">
        <f aca="false">IF(D849="","",D849*$F$30)</f>
        <v>8875.21961114838</v>
      </c>
    </row>
    <row r="850" customFormat="false" ht="15" hidden="false" customHeight="false" outlineLevel="0" collapsed="false">
      <c r="A850" s="2" t="n">
        <v>816</v>
      </c>
      <c r="B850" s="2" t="n">
        <v>12</v>
      </c>
      <c r="C850" s="22" t="n">
        <f aca="true">NORMSINV(MAX(RAND(),0.000000000001))</f>
        <v>0.124338156254497</v>
      </c>
      <c r="D850" s="24" t="n">
        <f aca="false">IF($B$11="","",$B$11*EXP($B$12*C850))</f>
        <v>977.388945229272</v>
      </c>
      <c r="E850" s="20" t="n">
        <f aca="true">IF($B$10="","",$B$10*(1-$B$14+2*$B$14*RAND()))</f>
        <v>3.90404346483182</v>
      </c>
      <c r="F850" s="21" t="n">
        <f aca="false">INDEX($E$17:$E$28,B850)</f>
        <v>4.761</v>
      </c>
      <c r="G850" s="25" t="n">
        <f aca="false">IF(OR(D850="",E850="",F850=""),"",D850*($B$7-$B$8-F850-E850))</f>
        <v>3982.81746976316</v>
      </c>
      <c r="H850" s="25" t="n">
        <f aca="false">IF(D850="","",D850*$F$30)</f>
        <v>4886.16281499017</v>
      </c>
    </row>
    <row r="851" customFormat="false" ht="15" hidden="false" customHeight="false" outlineLevel="0" collapsed="false">
      <c r="A851" s="2" t="n">
        <v>817</v>
      </c>
      <c r="B851" s="2" t="n">
        <v>1</v>
      </c>
      <c r="C851" s="22" t="n">
        <f aca="true">NORMSINV(MAX(RAND(),0.000000000001))</f>
        <v>0.836391837715288</v>
      </c>
      <c r="D851" s="24" t="n">
        <f aca="false">IF($B$11="","",$B$11*EXP($B$12*C851))</f>
        <v>1319.38359599808</v>
      </c>
      <c r="E851" s="20" t="n">
        <f aca="true">IF($B$10="","",$B$10*(1-$B$14+2*$B$14*RAND()))</f>
        <v>3.38522476337073</v>
      </c>
      <c r="F851" s="21" t="n">
        <f aca="false">INDEX($E$17:$E$28,B851)</f>
        <v>4.92562580645161</v>
      </c>
      <c r="G851" s="25" t="n">
        <f aca="false">IF(OR(D851="",E851="",F851=""),"",D851*($B$7-$B$8-F851-E851))</f>
        <v>5843.74710240064</v>
      </c>
      <c r="H851" s="25" t="n">
        <f aca="false">IF(D851="","",D851*$F$30)</f>
        <v>6595.8624731136</v>
      </c>
    </row>
    <row r="852" customFormat="false" ht="15" hidden="false" customHeight="false" outlineLevel="0" collapsed="false">
      <c r="A852" s="2" t="n">
        <v>818</v>
      </c>
      <c r="B852" s="2" t="n">
        <v>2</v>
      </c>
      <c r="C852" s="22" t="n">
        <f aca="true">NORMSINV(MAX(RAND(),0.000000000001))</f>
        <v>-0.391302506483652</v>
      </c>
      <c r="D852" s="24" t="n">
        <f aca="false">IF($B$11="","",$B$11*EXP($B$12*C852))</f>
        <v>786.514529728317</v>
      </c>
      <c r="E852" s="20" t="n">
        <f aca="true">IF($B$10="","",$B$10*(1-$B$14+2*$B$14*RAND()))</f>
        <v>3.79939361543656</v>
      </c>
      <c r="F852" s="21" t="n">
        <f aca="false">INDEX($E$17:$E$28,B852)</f>
        <v>5.0612</v>
      </c>
      <c r="G852" s="25" t="n">
        <f aca="false">IF(OR(D852="",E852="",F852=""),"",D852*($B$7-$B$8-F852-E852))</f>
        <v>3051.20948817994</v>
      </c>
      <c r="H852" s="25" t="n">
        <f aca="false">IF(D852="","",D852*$F$30)</f>
        <v>3931.9434370178</v>
      </c>
    </row>
    <row r="853" customFormat="false" ht="15" hidden="false" customHeight="false" outlineLevel="0" collapsed="false">
      <c r="A853" s="2" t="n">
        <v>819</v>
      </c>
      <c r="B853" s="2" t="n">
        <v>3</v>
      </c>
      <c r="C853" s="22" t="n">
        <f aca="true">NORMSINV(MAX(RAND(),0.000000000001))</f>
        <v>-0.0232795226666252</v>
      </c>
      <c r="D853" s="24" t="n">
        <f aca="false">IF($B$11="","",$B$11*EXP($B$12*C853))</f>
        <v>918.44644282888</v>
      </c>
      <c r="E853" s="20" t="n">
        <f aca="true">IF($B$10="","",$B$10*(1-$B$14+2*$B$14*RAND()))</f>
        <v>4.02404085752883</v>
      </c>
      <c r="F853" s="21" t="n">
        <f aca="false">INDEX($E$17:$E$28,B853)</f>
        <v>5.0612</v>
      </c>
      <c r="G853" s="25" t="n">
        <f aca="false">IF(OR(D853="",E853="",F853=""),"",D853*($B$7-$B$8-F853-E853))</f>
        <v>3356.70053379897</v>
      </c>
      <c r="H853" s="25" t="n">
        <f aca="false">IF(D853="","",D853*$F$30)</f>
        <v>4591.49745699013</v>
      </c>
    </row>
    <row r="854" customFormat="false" ht="15" hidden="false" customHeight="false" outlineLevel="0" collapsed="false">
      <c r="A854" s="2" t="n">
        <v>820</v>
      </c>
      <c r="B854" s="2" t="n">
        <v>4</v>
      </c>
      <c r="C854" s="22" t="n">
        <f aca="true">NORMSINV(MAX(RAND(),0.000000000001))</f>
        <v>0.667100857765109</v>
      </c>
      <c r="D854" s="24" t="n">
        <f aca="false">IF($B$11="","",$B$11*EXP($B$12*C854))</f>
        <v>1228.54578384057</v>
      </c>
      <c r="E854" s="20" t="n">
        <f aca="true">IF($B$10="","",$B$10*(1-$B$14+2*$B$14*RAND()))</f>
        <v>3.56319811491886</v>
      </c>
      <c r="F854" s="21" t="n">
        <f aca="false">INDEX($E$17:$E$28,B854)</f>
        <v>4.89657419354839</v>
      </c>
      <c r="G854" s="25" t="n">
        <f aca="false">IF(OR(D854="",E854="",F854=""),"",D854*($B$7-$B$8-F854-E854))</f>
        <v>5258.45568431022</v>
      </c>
      <c r="H854" s="25" t="n">
        <f aca="false">IF(D854="","",D854*$F$30)</f>
        <v>6141.74608257577</v>
      </c>
    </row>
    <row r="855" customFormat="false" ht="15" hidden="false" customHeight="false" outlineLevel="0" collapsed="false">
      <c r="A855" s="2" t="n">
        <v>821</v>
      </c>
      <c r="B855" s="2" t="n">
        <v>5</v>
      </c>
      <c r="C855" s="22" t="n">
        <f aca="true">NORMSINV(MAX(RAND(),0.000000000001))</f>
        <v>-2.21778040017355</v>
      </c>
      <c r="D855" s="24" t="n">
        <f aca="false">IF($B$11="","",$B$11*EXP($B$12*C855))</f>
        <v>364.306442815843</v>
      </c>
      <c r="E855" s="20" t="n">
        <f aca="true">IF($B$10="","",$B$10*(1-$B$14+2*$B$14*RAND()))</f>
        <v>3.45409668798404</v>
      </c>
      <c r="F855" s="21" t="n">
        <f aca="false">INDEX($E$17:$E$28,B855)</f>
        <v>4.761</v>
      </c>
      <c r="G855" s="25" t="n">
        <f aca="false">IF(OR(D855="",E855="",F855=""),"",D855*($B$7-$B$8-F855-E855))</f>
        <v>1648.45142968616</v>
      </c>
      <c r="H855" s="25" t="n">
        <f aca="false">IF(D855="","",D855*$F$30)</f>
        <v>1821.24076892496</v>
      </c>
    </row>
    <row r="856" customFormat="false" ht="15" hidden="false" customHeight="false" outlineLevel="0" collapsed="false">
      <c r="A856" s="2" t="n">
        <v>822</v>
      </c>
      <c r="B856" s="2" t="n">
        <v>6</v>
      </c>
      <c r="C856" s="22" t="n">
        <f aca="true">NORMSINV(MAX(RAND(),0.000000000001))</f>
        <v>0.710750365242287</v>
      </c>
      <c r="D856" s="24" t="n">
        <f aca="false">IF($B$11="","",$B$11*EXP($B$12*C856))</f>
        <v>1251.35079227458</v>
      </c>
      <c r="E856" s="20" t="n">
        <f aca="true">IF($B$10="","",$B$10*(1-$B$14+2*$B$14*RAND()))</f>
        <v>3.88380159969245</v>
      </c>
      <c r="F856" s="21" t="n">
        <f aca="false">INDEX($E$17:$E$28,B856)</f>
        <v>4.761</v>
      </c>
      <c r="G856" s="25" t="n">
        <f aca="false">IF(OR(D856="",E856="",F856=""),"",D856*($B$7-$B$8-F856-E856))</f>
        <v>5124.52976274644</v>
      </c>
      <c r="H856" s="25" t="n">
        <f aca="false">IF(D856="","",D856*$F$30)</f>
        <v>6255.75288073907</v>
      </c>
    </row>
    <row r="857" customFormat="false" ht="15" hidden="false" customHeight="false" outlineLevel="0" collapsed="false">
      <c r="A857" s="2" t="n">
        <v>823</v>
      </c>
      <c r="B857" s="2" t="n">
        <v>7</v>
      </c>
      <c r="C857" s="22" t="n">
        <f aca="true">NORMSINV(MAX(RAND(),0.000000000001))</f>
        <v>-0.723006149147615</v>
      </c>
      <c r="D857" s="24" t="n">
        <f aca="false">IF($B$11="","",$B$11*EXP($B$12*C857))</f>
        <v>683.921084102187</v>
      </c>
      <c r="E857" s="20" t="n">
        <f aca="true">IF($B$10="","",$B$10*(1-$B$14+2*$B$14*RAND()))</f>
        <v>4.00165514426729</v>
      </c>
      <c r="F857" s="21" t="n">
        <f aca="false">INDEX($E$17:$E$28,B857)</f>
        <v>4.761</v>
      </c>
      <c r="G857" s="25" t="n">
        <f aca="false">IF(OR(D857="",E857="",F857=""),"",D857*($B$7-$B$8-F857-E857))</f>
        <v>2720.19000558097</v>
      </c>
      <c r="H857" s="25" t="n">
        <f aca="false">IF(D857="","",D857*$F$30)</f>
        <v>3419.05828364365</v>
      </c>
    </row>
    <row r="858" customFormat="false" ht="15" hidden="false" customHeight="false" outlineLevel="0" collapsed="false">
      <c r="A858" s="2" t="n">
        <v>824</v>
      </c>
      <c r="B858" s="2" t="n">
        <v>8</v>
      </c>
      <c r="C858" s="22" t="n">
        <f aca="true">NORMSINV(MAX(RAND(),0.000000000001))</f>
        <v>1.18668152643072</v>
      </c>
      <c r="D858" s="24" t="n">
        <f aca="false">IF($B$11="","",$B$11*EXP($B$12*C858))</f>
        <v>1529.23076855037</v>
      </c>
      <c r="E858" s="20" t="n">
        <f aca="true">IF($B$10="","",$B$10*(1-$B$14+2*$B$14*RAND()))</f>
        <v>3.8904932135087</v>
      </c>
      <c r="F858" s="21" t="n">
        <f aca="false">INDEX($E$17:$E$28,B858)</f>
        <v>4.761</v>
      </c>
      <c r="G858" s="25" t="n">
        <f aca="false">IF(OR(D858="",E858="",F858=""),"",D858*($B$7-$B$8-F858-E858))</f>
        <v>6252.27037532947</v>
      </c>
      <c r="H858" s="25" t="n">
        <f aca="false">IF(D858="","",D858*$F$30)</f>
        <v>7644.93045813699</v>
      </c>
    </row>
    <row r="859" customFormat="false" ht="15" hidden="false" customHeight="false" outlineLevel="0" collapsed="false">
      <c r="A859" s="2" t="n">
        <v>825</v>
      </c>
      <c r="B859" s="2" t="n">
        <v>9</v>
      </c>
      <c r="C859" s="22" t="n">
        <f aca="true">NORMSINV(MAX(RAND(),0.000000000001))</f>
        <v>-0.335390463977963</v>
      </c>
      <c r="D859" s="24" t="n">
        <f aca="false">IF($B$11="","",$B$11*EXP($B$12*C859))</f>
        <v>805.264370204416</v>
      </c>
      <c r="E859" s="20" t="n">
        <f aca="true">IF($B$10="","",$B$10*(1-$B$14+2*$B$14*RAND()))</f>
        <v>3.64550502416097</v>
      </c>
      <c r="F859" s="21" t="n">
        <f aca="false">INDEX($E$17:$E$28,B859)</f>
        <v>4.761</v>
      </c>
      <c r="G859" s="25" t="n">
        <f aca="false">IF(OR(D859="",E859="",F859=""),"",D859*($B$7-$B$8-F859-E859))</f>
        <v>3489.60910250302</v>
      </c>
      <c r="H859" s="25" t="n">
        <f aca="false">IF(D859="","",D859*$F$30)</f>
        <v>4025.67763952592</v>
      </c>
    </row>
    <row r="860" customFormat="false" ht="15" hidden="false" customHeight="false" outlineLevel="0" collapsed="false">
      <c r="A860" s="2" t="n">
        <v>826</v>
      </c>
      <c r="B860" s="2" t="n">
        <v>10</v>
      </c>
      <c r="C860" s="22" t="n">
        <f aca="true">NORMSINV(MAX(RAND(),0.000000000001))</f>
        <v>-1.35473635461105</v>
      </c>
      <c r="D860" s="24" t="n">
        <f aca="false">IF($B$11="","",$B$11*EXP($B$12*C860))</f>
        <v>524.084465290425</v>
      </c>
      <c r="E860" s="20" t="n">
        <f aca="true">IF($B$10="","",$B$10*(1-$B$14+2*$B$14*RAND()))</f>
        <v>3.87256855027586</v>
      </c>
      <c r="F860" s="21" t="n">
        <f aca="false">INDEX($E$17:$E$28,B860)</f>
        <v>4.761</v>
      </c>
      <c r="G860" s="25" t="n">
        <f aca="false">IF(OR(D860="",E860="",F860=""),"",D860*($B$7-$B$8-F860-E860))</f>
        <v>2152.11693058046</v>
      </c>
      <c r="H860" s="25" t="n">
        <f aca="false">IF(D860="","",D860*$F$30)</f>
        <v>2620.00305887989</v>
      </c>
    </row>
    <row r="861" customFormat="false" ht="15" hidden="false" customHeight="false" outlineLevel="0" collapsed="false">
      <c r="A861" s="2" t="n">
        <v>827</v>
      </c>
      <c r="B861" s="2" t="n">
        <v>11</v>
      </c>
      <c r="C861" s="22" t="n">
        <f aca="true">NORMSINV(MAX(RAND(),0.000000000001))</f>
        <v>1.28220613232165</v>
      </c>
      <c r="D861" s="24" t="n">
        <f aca="false">IF($B$11="","",$B$11*EXP($B$12*C861))</f>
        <v>1592.03913726307</v>
      </c>
      <c r="E861" s="20" t="n">
        <f aca="true">IF($B$10="","",$B$10*(1-$B$14+2*$B$14*RAND()))</f>
        <v>3.5323064142714</v>
      </c>
      <c r="F861" s="21" t="n">
        <f aca="false">INDEX($E$17:$E$28,B861)</f>
        <v>4.761</v>
      </c>
      <c r="G861" s="25" t="n">
        <f aca="false">IF(OR(D861="",E861="",F861=""),"",D861*($B$7-$B$8-F861-E861))</f>
        <v>7079.31021989661</v>
      </c>
      <c r="H861" s="25" t="n">
        <f aca="false">IF(D861="","",D861*$F$30)</f>
        <v>7958.92205500555</v>
      </c>
    </row>
    <row r="862" customFormat="false" ht="15" hidden="false" customHeight="false" outlineLevel="0" collapsed="false">
      <c r="A862" s="2" t="n">
        <v>828</v>
      </c>
      <c r="B862" s="2" t="n">
        <v>12</v>
      </c>
      <c r="C862" s="22" t="n">
        <f aca="true">NORMSINV(MAX(RAND(),0.000000000001))</f>
        <v>-0.705499471570883</v>
      </c>
      <c r="D862" s="24" t="n">
        <f aca="false">IF($B$11="","",$B$11*EXP($B$12*C862))</f>
        <v>688.984832323618</v>
      </c>
      <c r="E862" s="20" t="n">
        <f aca="true">IF($B$10="","",$B$10*(1-$B$14+2*$B$14*RAND()))</f>
        <v>3.86684160200409</v>
      </c>
      <c r="F862" s="21" t="n">
        <f aca="false">INDEX($E$17:$E$28,B862)</f>
        <v>4.761</v>
      </c>
      <c r="G862" s="25" t="n">
        <f aca="false">IF(OR(D862="",E862="",F862=""),"",D862*($B$7-$B$8-F862-E862))</f>
        <v>2833.21476433137</v>
      </c>
      <c r="H862" s="25" t="n">
        <f aca="false">IF(D862="","",D862*$F$30)</f>
        <v>3444.37297375223</v>
      </c>
    </row>
    <row r="863" customFormat="false" ht="15" hidden="false" customHeight="false" outlineLevel="0" collapsed="false">
      <c r="A863" s="2" t="n">
        <v>829</v>
      </c>
      <c r="B863" s="2" t="n">
        <v>1</v>
      </c>
      <c r="C863" s="22" t="n">
        <f aca="true">NORMSINV(MAX(RAND(),0.000000000001))</f>
        <v>0.551443971552506</v>
      </c>
      <c r="D863" s="24" t="n">
        <f aca="false">IF($B$11="","",$B$11*EXP($B$12*C863))</f>
        <v>1170.10945191437</v>
      </c>
      <c r="E863" s="20" t="n">
        <f aca="true">IF($B$10="","",$B$10*(1-$B$14+2*$B$14*RAND()))</f>
        <v>3.46521642700836</v>
      </c>
      <c r="F863" s="21" t="n">
        <f aca="false">INDEX($E$17:$E$28,B863)</f>
        <v>4.92562580645161</v>
      </c>
      <c r="G863" s="25" t="n">
        <f aca="false">IF(OR(D863="",E863="",F863=""),"",D863*($B$7-$B$8-F863-E863))</f>
        <v>5088.99061049529</v>
      </c>
      <c r="H863" s="25" t="n">
        <f aca="false">IF(D863="","",D863*$F$30)</f>
        <v>5849.61117201033</v>
      </c>
    </row>
    <row r="864" customFormat="false" ht="15" hidden="false" customHeight="false" outlineLevel="0" collapsed="false">
      <c r="A864" s="2" t="n">
        <v>830</v>
      </c>
      <c r="B864" s="2" t="n">
        <v>2</v>
      </c>
      <c r="C864" s="22" t="n">
        <f aca="true">NORMSINV(MAX(RAND(),0.000000000001))</f>
        <v>-0.754855671982898</v>
      </c>
      <c r="D864" s="24" t="n">
        <f aca="false">IF($B$11="","",$B$11*EXP($B$12*C864))</f>
        <v>674.803966482962</v>
      </c>
      <c r="E864" s="20" t="n">
        <f aca="true">IF($B$10="","",$B$10*(1-$B$14+2*$B$14*RAND()))</f>
        <v>3.52263564627641</v>
      </c>
      <c r="F864" s="21" t="n">
        <f aca="false">INDEX($E$17:$E$28,B864)</f>
        <v>5.0612</v>
      </c>
      <c r="G864" s="25" t="n">
        <f aca="false">IF(OR(D864="",E864="",F864=""),"",D864*($B$7-$B$8-F864-E864))</f>
        <v>2804.59619124777</v>
      </c>
      <c r="H864" s="25" t="n">
        <f aca="false">IF(D864="","",D864*$F$30)</f>
        <v>3373.47998924162</v>
      </c>
    </row>
    <row r="865" customFormat="false" ht="15" hidden="false" customHeight="false" outlineLevel="0" collapsed="false">
      <c r="A865" s="2" t="n">
        <v>831</v>
      </c>
      <c r="B865" s="2" t="n">
        <v>3</v>
      </c>
      <c r="C865" s="22" t="n">
        <f aca="true">NORMSINV(MAX(RAND(),0.000000000001))</f>
        <v>0.756777803050947</v>
      </c>
      <c r="D865" s="24" t="n">
        <f aca="false">IF($B$11="","",$B$11*EXP($B$12*C865))</f>
        <v>1275.85686277615</v>
      </c>
      <c r="E865" s="20" t="n">
        <f aca="true">IF($B$10="","",$B$10*(1-$B$14+2*$B$14*RAND()))</f>
        <v>3.78420515071707</v>
      </c>
      <c r="F865" s="21" t="n">
        <f aca="false">INDEX($E$17:$E$28,B865)</f>
        <v>5.0612</v>
      </c>
      <c r="G865" s="25" t="n">
        <f aca="false">IF(OR(D865="",E865="",F865=""),"",D865*($B$7-$B$8-F865-E865))</f>
        <v>4968.94556619026</v>
      </c>
      <c r="H865" s="25" t="n">
        <f aca="false">IF(D865="","",D865*$F$30)</f>
        <v>6378.26362839052</v>
      </c>
    </row>
    <row r="866" customFormat="false" ht="15" hidden="false" customHeight="false" outlineLevel="0" collapsed="false">
      <c r="A866" s="2" t="n">
        <v>832</v>
      </c>
      <c r="B866" s="2" t="n">
        <v>4</v>
      </c>
      <c r="C866" s="22" t="n">
        <f aca="true">NORMSINV(MAX(RAND(),0.000000000001))</f>
        <v>0.00323159488605939</v>
      </c>
      <c r="D866" s="24" t="n">
        <f aca="false">IF($B$11="","",$B$11*EXP($B$12*C866))</f>
        <v>928.763822575407</v>
      </c>
      <c r="E866" s="20" t="n">
        <f aca="true">IF($B$10="","",$B$10*(1-$B$14+2*$B$14*RAND()))</f>
        <v>3.42878290128462</v>
      </c>
      <c r="F866" s="21" t="n">
        <f aca="false">INDEX($E$17:$E$28,B866)</f>
        <v>4.89657419354839</v>
      </c>
      <c r="G866" s="25" t="n">
        <f aca="false">IF(OR(D866="",E866="",F866=""),"",D866*($B$7-$B$8-F866-E866))</f>
        <v>4100.1606199083</v>
      </c>
      <c r="H866" s="25" t="n">
        <f aca="false">IF(D866="","",D866*$F$30)</f>
        <v>4643.07610181898</v>
      </c>
    </row>
    <row r="867" customFormat="false" ht="15" hidden="false" customHeight="false" outlineLevel="0" collapsed="false">
      <c r="A867" s="2" t="n">
        <v>833</v>
      </c>
      <c r="B867" s="2" t="n">
        <v>5</v>
      </c>
      <c r="C867" s="22" t="n">
        <f aca="true">NORMSINV(MAX(RAND(),0.000000000001))</f>
        <v>0.238482576329162</v>
      </c>
      <c r="D867" s="24" t="n">
        <f aca="false">IF($B$11="","",$B$11*EXP($B$12*C867))</f>
        <v>1025.54684822257</v>
      </c>
      <c r="E867" s="20" t="n">
        <f aca="true">IF($B$10="","",$B$10*(1-$B$14+2*$B$14*RAND()))</f>
        <v>3.61864917457514</v>
      </c>
      <c r="F867" s="21" t="n">
        <f aca="false">INDEX($E$17:$E$28,B867)</f>
        <v>4.761</v>
      </c>
      <c r="G867" s="25" t="n">
        <f aca="false">IF(OR(D867="",E867="",F867=""),"",D867*($B$7-$B$8-F867-E867))</f>
        <v>4471.74404615915</v>
      </c>
      <c r="H867" s="25" t="n">
        <f aca="false">IF(D867="","",D867*$F$30)</f>
        <v>5126.91380363427</v>
      </c>
    </row>
    <row r="868" customFormat="false" ht="15" hidden="false" customHeight="false" outlineLevel="0" collapsed="false">
      <c r="A868" s="2" t="n">
        <v>834</v>
      </c>
      <c r="B868" s="2" t="n">
        <v>6</v>
      </c>
      <c r="C868" s="22" t="n">
        <f aca="true">NORMSINV(MAX(RAND(),0.000000000001))</f>
        <v>1.27020632869154</v>
      </c>
      <c r="D868" s="24" t="n">
        <f aca="false">IF($B$11="","",$B$11*EXP($B$12*C868))</f>
        <v>1584.00961074773</v>
      </c>
      <c r="E868" s="20" t="n">
        <f aca="true">IF($B$10="","",$B$10*(1-$B$14+2*$B$14*RAND()))</f>
        <v>3.38887891960704</v>
      </c>
      <c r="F868" s="21" t="n">
        <f aca="false">INDEX($E$17:$E$28,B868)</f>
        <v>4.761</v>
      </c>
      <c r="G868" s="25" t="n">
        <f aca="false">IF(OR(D868="",E868="",F868=""),"",D868*($B$7-$B$8-F868-E868))</f>
        <v>7270.79590583819</v>
      </c>
      <c r="H868" s="25" t="n">
        <f aca="false">IF(D868="","",D868*$F$30)</f>
        <v>7918.78084605004</v>
      </c>
    </row>
    <row r="869" customFormat="false" ht="15" hidden="false" customHeight="false" outlineLevel="0" collapsed="false">
      <c r="A869" s="2" t="n">
        <v>835</v>
      </c>
      <c r="B869" s="2" t="n">
        <v>7</v>
      </c>
      <c r="C869" s="22" t="n">
        <f aca="true">NORMSINV(MAX(RAND(),0.000000000001))</f>
        <v>0.809761781297805</v>
      </c>
      <c r="D869" s="24" t="n">
        <f aca="false">IF($B$11="","",$B$11*EXP($B$12*C869))</f>
        <v>1304.66154241033</v>
      </c>
      <c r="E869" s="20" t="n">
        <f aca="true">IF($B$10="","",$B$10*(1-$B$14+2*$B$14*RAND()))</f>
        <v>3.73502090643728</v>
      </c>
      <c r="F869" s="21" t="n">
        <f aca="false">INDEX($E$17:$E$28,B869)</f>
        <v>4.761</v>
      </c>
      <c r="G869" s="25" t="n">
        <f aca="false">IF(OR(D869="",E869="",F869=""),"",D869*($B$7-$B$8-F869-E869))</f>
        <v>5536.95631016473</v>
      </c>
      <c r="H869" s="25" t="n">
        <f aca="false">IF(D869="","",D869*$F$30)</f>
        <v>6522.26398281771</v>
      </c>
    </row>
    <row r="870" customFormat="false" ht="15" hidden="false" customHeight="false" outlineLevel="0" collapsed="false">
      <c r="A870" s="2" t="n">
        <v>836</v>
      </c>
      <c r="B870" s="2" t="n">
        <v>8</v>
      </c>
      <c r="C870" s="22" t="n">
        <f aca="true">NORMSINV(MAX(RAND(),0.000000000001))</f>
        <v>0.380659979674437</v>
      </c>
      <c r="D870" s="24" t="n">
        <f aca="false">IF($B$11="","",$B$11*EXP($B$12*C870))</f>
        <v>1088.86374209472</v>
      </c>
      <c r="E870" s="20" t="n">
        <f aca="true">IF($B$10="","",$B$10*(1-$B$14+2*$B$14*RAND()))</f>
        <v>3.80187687676749</v>
      </c>
      <c r="F870" s="21" t="n">
        <f aca="false">INDEX($E$17:$E$28,B870)</f>
        <v>4.761</v>
      </c>
      <c r="G870" s="25" t="n">
        <f aca="false">IF(OR(D870="",E870="",F870=""),"",D870*($B$7-$B$8-F870-E870))</f>
        <v>4548.31791515334</v>
      </c>
      <c r="H870" s="25" t="n">
        <f aca="false">IF(D870="","",D870*$F$30)</f>
        <v>5443.44761947993</v>
      </c>
    </row>
    <row r="871" customFormat="false" ht="15" hidden="false" customHeight="false" outlineLevel="0" collapsed="false">
      <c r="A871" s="2" t="n">
        <v>837</v>
      </c>
      <c r="B871" s="2" t="n">
        <v>9</v>
      </c>
      <c r="C871" s="22" t="n">
        <f aca="true">NORMSINV(MAX(RAND(),0.000000000001))</f>
        <v>-0.949418085233697</v>
      </c>
      <c r="D871" s="24" t="n">
        <f aca="false">IF($B$11="","",$B$11*EXP($B$12*C871))</f>
        <v>621.689162926936</v>
      </c>
      <c r="E871" s="20" t="n">
        <f aca="true">IF($B$10="","",$B$10*(1-$B$14+2*$B$14*RAND()))</f>
        <v>3.40894400366501</v>
      </c>
      <c r="F871" s="21" t="n">
        <f aca="false">INDEX($E$17:$E$28,B871)</f>
        <v>4.761</v>
      </c>
      <c r="G871" s="25" t="n">
        <f aca="false">IF(OR(D871="",E871="",F871=""),"",D871*($B$7-$B$8-F871-E871))</f>
        <v>2841.15428689072</v>
      </c>
      <c r="H871" s="25" t="n">
        <f aca="false">IF(D871="","",D871*$F$30)</f>
        <v>3107.94846330434</v>
      </c>
    </row>
    <row r="872" customFormat="false" ht="15" hidden="false" customHeight="false" outlineLevel="0" collapsed="false">
      <c r="A872" s="2" t="n">
        <v>838</v>
      </c>
      <c r="B872" s="2" t="n">
        <v>10</v>
      </c>
      <c r="C872" s="22" t="n">
        <f aca="true">NORMSINV(MAX(RAND(),0.000000000001))</f>
        <v>0.583997206489443</v>
      </c>
      <c r="D872" s="24" t="n">
        <f aca="false">IF($B$11="","",$B$11*EXP($B$12*C872))</f>
        <v>1186.2702265859</v>
      </c>
      <c r="E872" s="20" t="n">
        <f aca="true">IF($B$10="","",$B$10*(1-$B$14+2*$B$14*RAND()))</f>
        <v>3.70044441000639</v>
      </c>
      <c r="F872" s="21" t="n">
        <f aca="false">INDEX($E$17:$E$28,B872)</f>
        <v>4.761</v>
      </c>
      <c r="G872" s="25" t="n">
        <f aca="false">IF(OR(D872="",E872="",F872=""),"",D872*($B$7-$B$8-F872-E872))</f>
        <v>5075.5231092021</v>
      </c>
      <c r="H872" s="25" t="n">
        <f aca="false">IF(D872="","",D872*$F$30)</f>
        <v>5930.40211674824</v>
      </c>
    </row>
    <row r="873" customFormat="false" ht="15" hidden="false" customHeight="false" outlineLevel="0" collapsed="false">
      <c r="A873" s="2" t="n">
        <v>839</v>
      </c>
      <c r="B873" s="2" t="n">
        <v>11</v>
      </c>
      <c r="C873" s="22" t="n">
        <f aca="true">NORMSINV(MAX(RAND(),0.000000000001))</f>
        <v>0.405741083483435</v>
      </c>
      <c r="D873" s="24" t="n">
        <f aca="false">IF($B$11="","",$B$11*EXP($B$12*C873))</f>
        <v>1100.43223128044</v>
      </c>
      <c r="E873" s="20" t="n">
        <f aca="true">IF($B$10="","",$B$10*(1-$B$14+2*$B$14*RAND()))</f>
        <v>4.04641060034828</v>
      </c>
      <c r="F873" s="21" t="n">
        <f aca="false">INDEX($E$17:$E$28,B873)</f>
        <v>4.761</v>
      </c>
      <c r="G873" s="25" t="n">
        <f aca="false">IF(OR(D873="",E873="",F873=""),"",D873*($B$7-$B$8-F873-E873))</f>
        <v>4327.54812776856</v>
      </c>
      <c r="H873" s="25" t="n">
        <f aca="false">IF(D873="","",D873*$F$30)</f>
        <v>5501.28081061719</v>
      </c>
    </row>
    <row r="874" customFormat="false" ht="15" hidden="false" customHeight="false" outlineLevel="0" collapsed="false">
      <c r="A874" s="2" t="n">
        <v>840</v>
      </c>
      <c r="B874" s="2" t="n">
        <v>12</v>
      </c>
      <c r="C874" s="22" t="n">
        <f aca="true">NORMSINV(MAX(RAND(),0.000000000001))</f>
        <v>0.24441548501592</v>
      </c>
      <c r="D874" s="24" t="n">
        <f aca="false">IF($B$11="","",$B$11*EXP($B$12*C874))</f>
        <v>1028.11384718068</v>
      </c>
      <c r="E874" s="20" t="n">
        <f aca="true">IF($B$10="","",$B$10*(1-$B$14+2*$B$14*RAND()))</f>
        <v>3.71626060045113</v>
      </c>
      <c r="F874" s="21" t="n">
        <f aca="false">INDEX($E$17:$E$28,B874)</f>
        <v>4.761</v>
      </c>
      <c r="G874" s="25" t="n">
        <f aca="false">IF(OR(D874="",E874="",F874=""),"",D874*($B$7-$B$8-F874-E874))</f>
        <v>4382.58140359883</v>
      </c>
      <c r="H874" s="25" t="n">
        <f aca="false">IF(D874="","",D874*$F$30)</f>
        <v>5139.74674482564</v>
      </c>
    </row>
    <row r="875" customFormat="false" ht="15" hidden="false" customHeight="false" outlineLevel="0" collapsed="false">
      <c r="A875" s="2" t="n">
        <v>841</v>
      </c>
      <c r="B875" s="2" t="n">
        <v>1</v>
      </c>
      <c r="C875" s="22" t="n">
        <f aca="true">NORMSINV(MAX(RAND(),0.000000000001))</f>
        <v>-0.930887522432426</v>
      </c>
      <c r="D875" s="24" t="n">
        <f aca="false">IF($B$11="","",$B$11*EXP($B$12*C875))</f>
        <v>626.562406143874</v>
      </c>
      <c r="E875" s="20" t="n">
        <f aca="true">IF($B$10="","",$B$10*(1-$B$14+2*$B$14*RAND()))</f>
        <v>3.50088944145768</v>
      </c>
      <c r="F875" s="21" t="n">
        <f aca="false">INDEX($E$17:$E$28,B875)</f>
        <v>4.92562580645161</v>
      </c>
      <c r="G875" s="25" t="n">
        <f aca="false">IF(OR(D875="",E875="",F875=""),"",D875*($B$7-$B$8-F875-E875))</f>
        <v>2702.66738513486</v>
      </c>
      <c r="H875" s="25" t="n">
        <f aca="false">IF(D875="","",D875*$F$30)</f>
        <v>3132.31078079445</v>
      </c>
    </row>
    <row r="876" customFormat="false" ht="15" hidden="false" customHeight="false" outlineLevel="0" collapsed="false">
      <c r="A876" s="2" t="n">
        <v>842</v>
      </c>
      <c r="B876" s="2" t="n">
        <v>2</v>
      </c>
      <c r="C876" s="22" t="n">
        <f aca="true">NORMSINV(MAX(RAND(),0.000000000001))</f>
        <v>-0.793735399935327</v>
      </c>
      <c r="D876" s="24" t="n">
        <f aca="false">IF($B$11="","",$B$11*EXP($B$12*C876))</f>
        <v>663.838986994987</v>
      </c>
      <c r="E876" s="20" t="n">
        <f aca="true">IF($B$10="","",$B$10*(1-$B$14+2*$B$14*RAND()))</f>
        <v>4.04623194674659</v>
      </c>
      <c r="F876" s="21" t="n">
        <f aca="false">INDEX($E$17:$E$28,B876)</f>
        <v>5.0612</v>
      </c>
      <c r="G876" s="25" t="n">
        <f aca="false">IF(OR(D876="",E876="",F876=""),"",D876*($B$7-$B$8-F876-E876))</f>
        <v>2411.4402966621</v>
      </c>
      <c r="H876" s="25" t="n">
        <f aca="false">IF(D876="","",D876*$F$30)</f>
        <v>3318.66386378534</v>
      </c>
    </row>
    <row r="877" customFormat="false" ht="15" hidden="false" customHeight="false" outlineLevel="0" collapsed="false">
      <c r="A877" s="2" t="n">
        <v>843</v>
      </c>
      <c r="B877" s="2" t="n">
        <v>3</v>
      </c>
      <c r="C877" s="22" t="n">
        <f aca="true">NORMSINV(MAX(RAND(),0.000000000001))</f>
        <v>-0.46480822505779</v>
      </c>
      <c r="D877" s="24" t="n">
        <f aca="false">IF($B$11="","",$B$11*EXP($B$12*C877))</f>
        <v>762.527353043641</v>
      </c>
      <c r="E877" s="20" t="n">
        <f aca="true">IF($B$10="","",$B$10*(1-$B$14+2*$B$14*RAND()))</f>
        <v>3.7069859941003</v>
      </c>
      <c r="F877" s="21" t="n">
        <f aca="false">INDEX($E$17:$E$28,B877)</f>
        <v>5.0612</v>
      </c>
      <c r="G877" s="25" t="n">
        <f aca="false">IF(OR(D877="",E877="",F877=""),"",D877*($B$7-$B$8-F877-E877))</f>
        <v>3028.61682070036</v>
      </c>
      <c r="H877" s="25" t="n">
        <f aca="false">IF(D877="","",D877*$F$30)</f>
        <v>3812.02674333577</v>
      </c>
    </row>
    <row r="878" customFormat="false" ht="15" hidden="false" customHeight="false" outlineLevel="0" collapsed="false">
      <c r="A878" s="2" t="n">
        <v>844</v>
      </c>
      <c r="B878" s="2" t="n">
        <v>4</v>
      </c>
      <c r="C878" s="22" t="n">
        <f aca="true">NORMSINV(MAX(RAND(),0.000000000001))</f>
        <v>0.563537941225929</v>
      </c>
      <c r="D878" s="24" t="n">
        <f aca="false">IF($B$11="","",$B$11*EXP($B$12*C878))</f>
        <v>1176.0875353377</v>
      </c>
      <c r="E878" s="20" t="n">
        <f aca="true">IF($B$10="","",$B$10*(1-$B$14+2*$B$14*RAND()))</f>
        <v>3.94400403826826</v>
      </c>
      <c r="F878" s="21" t="n">
        <f aca="false">INDEX($E$17:$E$28,B878)</f>
        <v>4.89657419354839</v>
      </c>
      <c r="G878" s="25" t="n">
        <f aca="false">IF(OR(D878="",E878="",F878=""),"",D878*($B$7-$B$8-F878-E878))</f>
        <v>4586.06133658493</v>
      </c>
      <c r="H878" s="25" t="n">
        <f aca="false">IF(D878="","",D878*$F$30)</f>
        <v>5879.49680666022</v>
      </c>
    </row>
    <row r="879" customFormat="false" ht="15" hidden="false" customHeight="false" outlineLevel="0" collapsed="false">
      <c r="A879" s="2" t="n">
        <v>845</v>
      </c>
      <c r="B879" s="2" t="n">
        <v>5</v>
      </c>
      <c r="C879" s="22" t="n">
        <f aca="true">NORMSINV(MAX(RAND(),0.000000000001))</f>
        <v>0.769587323550828</v>
      </c>
      <c r="D879" s="24" t="n">
        <f aca="false">IF($B$11="","",$B$11*EXP($B$12*C879))</f>
        <v>1282.76191495383</v>
      </c>
      <c r="E879" s="20" t="n">
        <f aca="true">IF($B$10="","",$B$10*(1-$B$14+2*$B$14*RAND()))</f>
        <v>3.48969523173311</v>
      </c>
      <c r="F879" s="21" t="n">
        <f aca="false">INDEX($E$17:$E$28,B879)</f>
        <v>4.761</v>
      </c>
      <c r="G879" s="25" t="n">
        <f aca="false">IF(OR(D879="",E879="",F879=""),"",D879*($B$7-$B$8-F879-E879))</f>
        <v>5758.7091813534</v>
      </c>
      <c r="H879" s="25" t="n">
        <f aca="false">IF(D879="","",D879*$F$30)</f>
        <v>6412.7833652372</v>
      </c>
    </row>
    <row r="880" customFormat="false" ht="15" hidden="false" customHeight="false" outlineLevel="0" collapsed="false">
      <c r="A880" s="2" t="n">
        <v>846</v>
      </c>
      <c r="B880" s="2" t="n">
        <v>6</v>
      </c>
      <c r="C880" s="22" t="n">
        <f aca="true">NORMSINV(MAX(RAND(),0.000000000001))</f>
        <v>0.483125759393352</v>
      </c>
      <c r="D880" s="24" t="n">
        <f aca="false">IF($B$11="","",$B$11*EXP($B$12*C880))</f>
        <v>1136.90574880601</v>
      </c>
      <c r="E880" s="20" t="n">
        <f aca="true">IF($B$10="","",$B$10*(1-$B$14+2*$B$14*RAND()))</f>
        <v>3.87893690457551</v>
      </c>
      <c r="F880" s="21" t="n">
        <f aca="false">INDEX($E$17:$E$28,B880)</f>
        <v>4.761</v>
      </c>
      <c r="G880" s="25" t="n">
        <f aca="false">IF(OR(D880="",E880="",F880=""),"",D880*($B$7-$B$8-F880-E880))</f>
        <v>4661.38530365545</v>
      </c>
      <c r="H880" s="25" t="n">
        <f aca="false">IF(D880="","",D880*$F$30)</f>
        <v>5683.61921943098</v>
      </c>
    </row>
    <row r="881" customFormat="false" ht="15" hidden="false" customHeight="false" outlineLevel="0" collapsed="false">
      <c r="A881" s="2" t="n">
        <v>847</v>
      </c>
      <c r="B881" s="2" t="n">
        <v>7</v>
      </c>
      <c r="C881" s="22" t="n">
        <f aca="true">NORMSINV(MAX(RAND(),0.000000000001))</f>
        <v>-2.44608353402066</v>
      </c>
      <c r="D881" s="24" t="n">
        <f aca="false">IF($B$11="","",$B$11*EXP($B$12*C881))</f>
        <v>330.893375698915</v>
      </c>
      <c r="E881" s="20" t="n">
        <f aca="true">IF($B$10="","",$B$10*(1-$B$14+2*$B$14*RAND()))</f>
        <v>3.58635718413422</v>
      </c>
      <c r="F881" s="21" t="n">
        <f aca="false">INDEX($E$17:$E$28,B881)</f>
        <v>4.761</v>
      </c>
      <c r="G881" s="25" t="n">
        <f aca="false">IF(OR(D881="",E881="",F881=""),"",D881*($B$7-$B$8-F881-E881))</f>
        <v>1453.49640958141</v>
      </c>
      <c r="H881" s="25" t="n">
        <f aca="false">IF(D881="","",D881*$F$30)</f>
        <v>1654.20216379401</v>
      </c>
    </row>
    <row r="882" customFormat="false" ht="15" hidden="false" customHeight="false" outlineLevel="0" collapsed="false">
      <c r="A882" s="2" t="n">
        <v>848</v>
      </c>
      <c r="B882" s="2" t="n">
        <v>8</v>
      </c>
      <c r="C882" s="22" t="n">
        <f aca="true">NORMSINV(MAX(RAND(),0.000000000001))</f>
        <v>-2.70502820979679</v>
      </c>
      <c r="D882" s="24" t="n">
        <f aca="false">IF($B$11="","",$B$11*EXP($B$12*C882))</f>
        <v>296.689369053087</v>
      </c>
      <c r="E882" s="20" t="n">
        <f aca="true">IF($B$10="","",$B$10*(1-$B$14+2*$B$14*RAND()))</f>
        <v>4.11004674624955</v>
      </c>
      <c r="F882" s="21" t="n">
        <f aca="false">INDEX($E$17:$E$28,B882)</f>
        <v>4.761</v>
      </c>
      <c r="G882" s="25" t="n">
        <f aca="false">IF(OR(D882="",E882="",F882=""),"",D882*($B$7-$B$8-F882-E882))</f>
        <v>1147.87729975111</v>
      </c>
      <c r="H882" s="25" t="n">
        <f aca="false">IF(D882="","",D882*$F$30)</f>
        <v>1483.20949377019</v>
      </c>
    </row>
    <row r="883" customFormat="false" ht="15" hidden="false" customHeight="false" outlineLevel="0" collapsed="false">
      <c r="A883" s="2" t="n">
        <v>849</v>
      </c>
      <c r="B883" s="2" t="n">
        <v>9</v>
      </c>
      <c r="C883" s="22" t="n">
        <f aca="true">NORMSINV(MAX(RAND(),0.000000000001))</f>
        <v>-0.475954064123801</v>
      </c>
      <c r="D883" s="24" t="n">
        <f aca="false">IF($B$11="","",$B$11*EXP($B$12*C883))</f>
        <v>758.954556169946</v>
      </c>
      <c r="E883" s="20" t="n">
        <f aca="true">IF($B$10="","",$B$10*(1-$B$14+2*$B$14*RAND()))</f>
        <v>3.71342609868793</v>
      </c>
      <c r="F883" s="21" t="n">
        <f aca="false">INDEX($E$17:$E$28,B883)</f>
        <v>4.761</v>
      </c>
      <c r="G883" s="25" t="n">
        <f aca="false">IF(OR(D883="",E883="",F883=""),"",D883*($B$7-$B$8-F883-E883))</f>
        <v>3237.37674708041</v>
      </c>
      <c r="H883" s="25" t="n">
        <f aca="false">IF(D883="","",D883*$F$30)</f>
        <v>3794.16561720479</v>
      </c>
    </row>
    <row r="884" customFormat="false" ht="15" hidden="false" customHeight="false" outlineLevel="0" collapsed="false">
      <c r="A884" s="2" t="n">
        <v>850</v>
      </c>
      <c r="B884" s="2" t="n">
        <v>10</v>
      </c>
      <c r="C884" s="22" t="n">
        <f aca="true">NORMSINV(MAX(RAND(),0.000000000001))</f>
        <v>0.766444620260401</v>
      </c>
      <c r="D884" s="24" t="n">
        <f aca="false">IF($B$11="","",$B$11*EXP($B$12*C884))</f>
        <v>1281.06436925141</v>
      </c>
      <c r="E884" s="20" t="n">
        <f aca="true">IF($B$10="","",$B$10*(1-$B$14+2*$B$14*RAND()))</f>
        <v>3.96760245898443</v>
      </c>
      <c r="F884" s="21" t="n">
        <f aca="false">INDEX($E$17:$E$28,B884)</f>
        <v>4.761</v>
      </c>
      <c r="G884" s="25" t="n">
        <f aca="false">IF(OR(D884="",E884="",F884=""),"",D884*($B$7-$B$8-F884-E884))</f>
        <v>5138.85846069776</v>
      </c>
      <c r="H884" s="25" t="n">
        <f aca="false">IF(D884="","",D884*$F$30)</f>
        <v>6404.29699476163</v>
      </c>
    </row>
    <row r="885" customFormat="false" ht="15" hidden="false" customHeight="false" outlineLevel="0" collapsed="false">
      <c r="A885" s="2" t="n">
        <v>851</v>
      </c>
      <c r="B885" s="2" t="n">
        <v>11</v>
      </c>
      <c r="C885" s="22" t="n">
        <f aca="true">NORMSINV(MAX(RAND(),0.000000000001))</f>
        <v>0.150924194513983</v>
      </c>
      <c r="D885" s="24" t="n">
        <f aca="false">IF($B$11="","",$B$11*EXP($B$12*C885))</f>
        <v>988.399658662329</v>
      </c>
      <c r="E885" s="20" t="n">
        <f aca="true">IF($B$10="","",$B$10*(1-$B$14+2*$B$14*RAND()))</f>
        <v>3.68429844400648</v>
      </c>
      <c r="F885" s="21" t="n">
        <f aca="false">INDEX($E$17:$E$28,B885)</f>
        <v>4.761</v>
      </c>
      <c r="G885" s="25" t="n">
        <f aca="false">IF(OR(D885="",E885="",F885=""),"",D885*($B$7-$B$8-F885-E885))</f>
        <v>4244.88155200056</v>
      </c>
      <c r="H885" s="25" t="n">
        <f aca="false">IF(D885="","",D885*$F$30)</f>
        <v>4941.20757358471</v>
      </c>
    </row>
    <row r="886" customFormat="false" ht="15" hidden="false" customHeight="false" outlineLevel="0" collapsed="false">
      <c r="A886" s="2" t="n">
        <v>852</v>
      </c>
      <c r="B886" s="2" t="n">
        <v>12</v>
      </c>
      <c r="C886" s="22" t="n">
        <f aca="true">NORMSINV(MAX(RAND(),0.000000000001))</f>
        <v>-0.849717576142032</v>
      </c>
      <c r="D886" s="24" t="n">
        <f aca="false">IF($B$11="","",$B$11*EXP($B$12*C886))</f>
        <v>648.362945856089</v>
      </c>
      <c r="E886" s="20" t="n">
        <f aca="true">IF($B$10="","",$B$10*(1-$B$14+2*$B$14*RAND()))</f>
        <v>3.39405956686042</v>
      </c>
      <c r="F886" s="21" t="n">
        <f aca="false">INDEX($E$17:$E$28,B886)</f>
        <v>4.761</v>
      </c>
      <c r="G886" s="25" t="n">
        <f aca="false">IF(OR(D886="",E886="",F886=""),"",D886*($B$7-$B$8-F886-E886))</f>
        <v>2972.70548580507</v>
      </c>
      <c r="H886" s="25" t="n">
        <f aca="false">IF(D886="","",D886*$F$30)</f>
        <v>3241.29603892376</v>
      </c>
    </row>
    <row r="887" customFormat="false" ht="15" hidden="false" customHeight="false" outlineLevel="0" collapsed="false">
      <c r="A887" s="2" t="n">
        <v>853</v>
      </c>
      <c r="B887" s="2" t="n">
        <v>1</v>
      </c>
      <c r="C887" s="22" t="n">
        <f aca="true">NORMSINV(MAX(RAND(),0.000000000001))</f>
        <v>-0.335939482883058</v>
      </c>
      <c r="D887" s="24" t="n">
        <f aca="false">IF($B$11="","",$B$11*EXP($B$12*C887))</f>
        <v>805.078103552486</v>
      </c>
      <c r="E887" s="20" t="n">
        <f aca="true">IF($B$10="","",$B$10*(1-$B$14+2*$B$14*RAND()))</f>
        <v>3.48564370255132</v>
      </c>
      <c r="F887" s="21" t="n">
        <f aca="false">INDEX($E$17:$E$28,B887)</f>
        <v>4.92562580645161</v>
      </c>
      <c r="G887" s="25" t="n">
        <f aca="false">IF(OR(D887="",E887="",F887=""),"",D887*($B$7-$B$8-F887-E887))</f>
        <v>3484.96613448174</v>
      </c>
      <c r="H887" s="25" t="n">
        <f aca="false">IF(D887="","",D887*$F$30)</f>
        <v>4024.74645527959</v>
      </c>
    </row>
    <row r="888" customFormat="false" ht="15" hidden="false" customHeight="false" outlineLevel="0" collapsed="false">
      <c r="A888" s="2" t="n">
        <v>854</v>
      </c>
      <c r="B888" s="2" t="n">
        <v>2</v>
      </c>
      <c r="C888" s="22" t="n">
        <f aca="true">NORMSINV(MAX(RAND(),0.000000000001))</f>
        <v>-0.541489931137555</v>
      </c>
      <c r="D888" s="24" t="n">
        <f aca="false">IF($B$11="","",$B$11*EXP($B$12*C888))</f>
        <v>738.283067800025</v>
      </c>
      <c r="E888" s="20" t="n">
        <f aca="true">IF($B$10="","",$B$10*(1-$B$14+2*$B$14*RAND()))</f>
        <v>3.52609850738628</v>
      </c>
      <c r="F888" s="21" t="n">
        <f aca="false">INDEX($E$17:$E$28,B888)</f>
        <v>5.0612</v>
      </c>
      <c r="G888" s="25" t="n">
        <f aca="false">IF(OR(D888="",E888="",F888=""),"",D888*($B$7-$B$8-F888-E888))</f>
        <v>3065.8691976246</v>
      </c>
      <c r="H888" s="25" t="n">
        <f aca="false">IF(D888="","",D888*$F$30)</f>
        <v>3690.82471254589</v>
      </c>
    </row>
    <row r="889" customFormat="false" ht="15" hidden="false" customHeight="false" outlineLevel="0" collapsed="false">
      <c r="A889" s="2" t="n">
        <v>855</v>
      </c>
      <c r="B889" s="2" t="n">
        <v>3</v>
      </c>
      <c r="C889" s="22" t="n">
        <f aca="true">NORMSINV(MAX(RAND(),0.000000000001))</f>
        <v>-0.186349598003197</v>
      </c>
      <c r="D889" s="24" t="n">
        <f aca="false">IF($B$11="","",$B$11*EXP($B$12*C889))</f>
        <v>857.457313173122</v>
      </c>
      <c r="E889" s="20" t="n">
        <f aca="true">IF($B$10="","",$B$10*(1-$B$14+2*$B$14*RAND()))</f>
        <v>3.68257086850768</v>
      </c>
      <c r="F889" s="21" t="n">
        <f aca="false">INDEX($E$17:$E$28,B889)</f>
        <v>5.0612</v>
      </c>
      <c r="G889" s="25" t="n">
        <f aca="false">IF(OR(D889="",E889="",F889=""),"",D889*($B$7-$B$8-F889-E889))</f>
        <v>3426.59589391356</v>
      </c>
      <c r="H889" s="25" t="n">
        <f aca="false">IF(D889="","",D889*$F$30)</f>
        <v>4286.60060001507</v>
      </c>
    </row>
    <row r="890" customFormat="false" ht="15" hidden="false" customHeight="false" outlineLevel="0" collapsed="false">
      <c r="A890" s="2" t="n">
        <v>856</v>
      </c>
      <c r="B890" s="2" t="n">
        <v>4</v>
      </c>
      <c r="C890" s="22" t="n">
        <f aca="true">NORMSINV(MAX(RAND(),0.000000000001))</f>
        <v>-1.54619599297202</v>
      </c>
      <c r="D890" s="24" t="n">
        <f aca="false">IF($B$11="","",$B$11*EXP($B$12*C890))</f>
        <v>483.46468398121</v>
      </c>
      <c r="E890" s="20" t="n">
        <f aca="true">IF($B$10="","",$B$10*(1-$B$14+2*$B$14*RAND()))</f>
        <v>3.45786549680266</v>
      </c>
      <c r="F890" s="21" t="n">
        <f aca="false">INDEX($E$17:$E$28,B890)</f>
        <v>4.89657419354839</v>
      </c>
      <c r="G890" s="25" t="n">
        <f aca="false">IF(OR(D890="",E890="",F890=""),"",D890*($B$7-$B$8-F890-E890))</f>
        <v>2120.26352918497</v>
      </c>
      <c r="H890" s="25" t="n">
        <f aca="false">IF(D890="","",D890*$F$30)</f>
        <v>2416.93664815886</v>
      </c>
    </row>
    <row r="891" customFormat="false" ht="15" hidden="false" customHeight="false" outlineLevel="0" collapsed="false">
      <c r="A891" s="2" t="n">
        <v>857</v>
      </c>
      <c r="B891" s="2" t="n">
        <v>5</v>
      </c>
      <c r="C891" s="22" t="n">
        <f aca="true">NORMSINV(MAX(RAND(),0.000000000001))</f>
        <v>1.43665667059612</v>
      </c>
      <c r="D891" s="24" t="n">
        <f aca="false">IF($B$11="","",$B$11*EXP($B$12*C891))</f>
        <v>1699.09522147409</v>
      </c>
      <c r="E891" s="20" t="n">
        <f aca="true">IF($B$10="","",$B$10*(1-$B$14+2*$B$14*RAND()))</f>
        <v>3.68753123913167</v>
      </c>
      <c r="F891" s="21" t="n">
        <f aca="false">INDEX($E$17:$E$28,B891)</f>
        <v>4.761</v>
      </c>
      <c r="G891" s="25" t="n">
        <f aca="false">IF(OR(D891="",E891="",F891=""),"",D891*($B$7-$B$8-F891-E891))</f>
        <v>7291.61406469669</v>
      </c>
      <c r="H891" s="25" t="n">
        <f aca="false">IF(D891="","",D891*$F$30)</f>
        <v>8494.11683119325</v>
      </c>
    </row>
    <row r="892" customFormat="false" ht="15" hidden="false" customHeight="false" outlineLevel="0" collapsed="false">
      <c r="A892" s="2" t="n">
        <v>858</v>
      </c>
      <c r="B892" s="2" t="n">
        <v>6</v>
      </c>
      <c r="C892" s="22" t="n">
        <f aca="true">NORMSINV(MAX(RAND(),0.000000000001))</f>
        <v>2.29634931301474</v>
      </c>
      <c r="D892" s="24" t="n">
        <f aca="false">IF($B$11="","",$B$11*EXP($B$12*C892))</f>
        <v>2440.83744226617</v>
      </c>
      <c r="E892" s="20" t="n">
        <f aca="true">IF($B$10="","",$B$10*(1-$B$14+2*$B$14*RAND()))</f>
        <v>3.61339511849884</v>
      </c>
      <c r="F892" s="21" t="n">
        <f aca="false">INDEX($E$17:$E$28,B892)</f>
        <v>4.761</v>
      </c>
      <c r="G892" s="25" t="n">
        <f aca="false">IF(OR(D892="",E892="",F892=""),"",D892*($B$7-$B$8-F892-E892))</f>
        <v>10655.731852908</v>
      </c>
      <c r="H892" s="25" t="n">
        <f aca="false">IF(D892="","",D892*$F$30)</f>
        <v>12202.234541377</v>
      </c>
    </row>
    <row r="893" customFormat="false" ht="15" hidden="false" customHeight="false" outlineLevel="0" collapsed="false">
      <c r="A893" s="2" t="n">
        <v>859</v>
      </c>
      <c r="B893" s="2" t="n">
        <v>7</v>
      </c>
      <c r="C893" s="22" t="n">
        <f aca="true">NORMSINV(MAX(RAND(),0.000000000001))</f>
        <v>0.31314130284405</v>
      </c>
      <c r="D893" s="24" t="n">
        <f aca="false">IF($B$11="","",$B$11*EXP($B$12*C893))</f>
        <v>1058.32199979043</v>
      </c>
      <c r="E893" s="20" t="n">
        <f aca="true">IF($B$10="","",$B$10*(1-$B$14+2*$B$14*RAND()))</f>
        <v>3.64618906564939</v>
      </c>
      <c r="F893" s="21" t="n">
        <f aca="false">INDEX($E$17:$E$28,B893)</f>
        <v>4.761</v>
      </c>
      <c r="G893" s="25" t="n">
        <f aca="false">IF(OR(D893="",E893="",F893=""),"",D893*($B$7-$B$8-F893-E893))</f>
        <v>4585.50913275578</v>
      </c>
      <c r="H893" s="25" t="n">
        <f aca="false">IF(D893="","",D893*$F$30)</f>
        <v>5290.76334135232</v>
      </c>
    </row>
    <row r="894" customFormat="false" ht="15" hidden="false" customHeight="false" outlineLevel="0" collapsed="false">
      <c r="A894" s="2" t="n">
        <v>860</v>
      </c>
      <c r="B894" s="2" t="n">
        <v>8</v>
      </c>
      <c r="C894" s="22" t="n">
        <f aca="true">NORMSINV(MAX(RAND(),0.000000000001))</f>
        <v>-1.23822171121423</v>
      </c>
      <c r="D894" s="24" t="n">
        <f aca="false">IF($B$11="","",$B$11*EXP($B$12*C894))</f>
        <v>550.456636362733</v>
      </c>
      <c r="E894" s="20" t="n">
        <f aca="true">IF($B$10="","",$B$10*(1-$B$14+2*$B$14*RAND()))</f>
        <v>3.88534919366242</v>
      </c>
      <c r="F894" s="21" t="n">
        <f aca="false">INDEX($E$17:$E$28,B894)</f>
        <v>4.761</v>
      </c>
      <c r="G894" s="25" t="n">
        <f aca="false">IF(OR(D894="",E894="",F894=""),"",D894*($B$7-$B$8-F894-E894))</f>
        <v>2253.37725330017</v>
      </c>
      <c r="H894" s="25" t="n">
        <f aca="false">IF(D894="","",D894*$F$30)</f>
        <v>2751.84281650458</v>
      </c>
    </row>
    <row r="895" customFormat="false" ht="15" hidden="false" customHeight="false" outlineLevel="0" collapsed="false">
      <c r="A895" s="2" t="n">
        <v>861</v>
      </c>
      <c r="B895" s="2" t="n">
        <v>9</v>
      </c>
      <c r="C895" s="22" t="n">
        <f aca="true">NORMSINV(MAX(RAND(),0.000000000001))</f>
        <v>0.279019929551226</v>
      </c>
      <c r="D895" s="24" t="n">
        <f aca="false">IF($B$11="","",$B$11*EXP($B$12*C895))</f>
        <v>1043.21474437725</v>
      </c>
      <c r="E895" s="20" t="n">
        <f aca="true">IF($B$10="","",$B$10*(1-$B$14+2*$B$14*RAND()))</f>
        <v>3.65913907309708</v>
      </c>
      <c r="F895" s="21" t="n">
        <f aca="false">INDEX($E$17:$E$28,B895)</f>
        <v>4.761</v>
      </c>
      <c r="G895" s="25" t="n">
        <f aca="false">IF(OR(D895="",E895="",F895=""),"",D895*($B$7-$B$8-F895-E895))</f>
        <v>4506.54261260429</v>
      </c>
      <c r="H895" s="25" t="n">
        <f aca="false">IF(D895="","",D895*$F$30)</f>
        <v>5215.23915009074</v>
      </c>
    </row>
    <row r="896" customFormat="false" ht="15" hidden="false" customHeight="false" outlineLevel="0" collapsed="false">
      <c r="A896" s="2" t="n">
        <v>862</v>
      </c>
      <c r="B896" s="2" t="n">
        <v>10</v>
      </c>
      <c r="C896" s="22" t="n">
        <f aca="true">NORMSINV(MAX(RAND(),0.000000000001))</f>
        <v>0.101079398505671</v>
      </c>
      <c r="D896" s="24" t="n">
        <f aca="false">IF($B$11="","",$B$11*EXP($B$12*C896))</f>
        <v>967.856878064297</v>
      </c>
      <c r="E896" s="20" t="n">
        <f aca="true">IF($B$10="","",$B$10*(1-$B$14+2*$B$14*RAND()))</f>
        <v>3.59785080743881</v>
      </c>
      <c r="F896" s="21" t="n">
        <f aca="false">INDEX($E$17:$E$28,B896)</f>
        <v>4.761</v>
      </c>
      <c r="G896" s="25" t="n">
        <f aca="false">IF(OR(D896="",E896="",F896=""),"",D896*($B$7-$B$8-F896-E896))</f>
        <v>4240.32537984619</v>
      </c>
      <c r="H896" s="25" t="n">
        <f aca="false">IF(D896="","",D896*$F$30)</f>
        <v>4838.51010481903</v>
      </c>
    </row>
    <row r="897" customFormat="false" ht="15" hidden="false" customHeight="false" outlineLevel="0" collapsed="false">
      <c r="A897" s="2" t="n">
        <v>863</v>
      </c>
      <c r="B897" s="2" t="n">
        <v>11</v>
      </c>
      <c r="C897" s="22" t="n">
        <f aca="true">NORMSINV(MAX(RAND(),0.000000000001))</f>
        <v>-1.37243058358719</v>
      </c>
      <c r="D897" s="24" t="n">
        <f aca="false">IF($B$11="","",$B$11*EXP($B$12*C897))</f>
        <v>520.191554071505</v>
      </c>
      <c r="E897" s="20" t="n">
        <f aca="true">IF($B$10="","",$B$10*(1-$B$14+2*$B$14*RAND()))</f>
        <v>3.66901129998896</v>
      </c>
      <c r="F897" s="21" t="n">
        <f aca="false">INDEX($E$17:$E$28,B897)</f>
        <v>4.761</v>
      </c>
      <c r="G897" s="25" t="n">
        <f aca="false">IF(OR(D897="",E897="",F897=""),"",D897*($B$7-$B$8-F897-E897))</f>
        <v>2242.01971988937</v>
      </c>
      <c r="H897" s="25" t="n">
        <f aca="false">IF(D897="","",D897*$F$30)</f>
        <v>2600.54161711427</v>
      </c>
    </row>
    <row r="898" customFormat="false" ht="15" hidden="false" customHeight="false" outlineLevel="0" collapsed="false">
      <c r="A898" s="2" t="n">
        <v>864</v>
      </c>
      <c r="B898" s="2" t="n">
        <v>12</v>
      </c>
      <c r="C898" s="22" t="n">
        <f aca="true">NORMSINV(MAX(RAND(),0.000000000001))</f>
        <v>0.0683121011258002</v>
      </c>
      <c r="D898" s="24" t="n">
        <f aca="false">IF($B$11="","",$B$11*EXP($B$12*C898))</f>
        <v>954.585481889203</v>
      </c>
      <c r="E898" s="20" t="n">
        <f aca="true">IF($B$10="","",$B$10*(1-$B$14+2*$B$14*RAND()))</f>
        <v>3.8883937362895</v>
      </c>
      <c r="F898" s="21" t="n">
        <f aca="false">INDEX($E$17:$E$28,B898)</f>
        <v>4.761</v>
      </c>
      <c r="G898" s="25" t="n">
        <f aca="false">IF(OR(D898="",E898="",F898=""),"",D898*($B$7-$B$8-F898-E898))</f>
        <v>3904.83335146308</v>
      </c>
      <c r="H898" s="25" t="n">
        <f aca="false">IF(D898="","",D898*$F$30)</f>
        <v>4772.1637410605</v>
      </c>
    </row>
    <row r="899" customFormat="false" ht="15" hidden="false" customHeight="false" outlineLevel="0" collapsed="false">
      <c r="A899" s="2" t="n">
        <v>865</v>
      </c>
      <c r="B899" s="2" t="n">
        <v>1</v>
      </c>
      <c r="C899" s="22" t="n">
        <f aca="true">NORMSINV(MAX(RAND(),0.000000000001))</f>
        <v>-0.0193676994394013</v>
      </c>
      <c r="D899" s="24" t="n">
        <f aca="false">IF($B$11="","",$B$11*EXP($B$12*C899))</f>
        <v>919.961575249685</v>
      </c>
      <c r="E899" s="20" t="n">
        <f aca="true">IF($B$10="","",$B$10*(1-$B$14+2*$B$14*RAND()))</f>
        <v>3.56846410167564</v>
      </c>
      <c r="F899" s="21" t="n">
        <f aca="false">INDEX($E$17:$E$28,B899)</f>
        <v>4.92562580645161</v>
      </c>
      <c r="G899" s="25" t="n">
        <f aca="false">IF(OR(D899="",E899="",F899=""),"",D899*($B$7-$B$8-F899-E899))</f>
        <v>3906.07413648778</v>
      </c>
      <c r="H899" s="25" t="n">
        <f aca="false">IF(D899="","",D899*$F$30)</f>
        <v>4599.07190698823</v>
      </c>
    </row>
    <row r="900" customFormat="false" ht="15" hidden="false" customHeight="false" outlineLevel="0" collapsed="false">
      <c r="A900" s="2" t="n">
        <v>866</v>
      </c>
      <c r="B900" s="2" t="n">
        <v>2</v>
      </c>
      <c r="C900" s="22" t="n">
        <f aca="true">NORMSINV(MAX(RAND(),0.000000000001))</f>
        <v>-0.791206227148487</v>
      </c>
      <c r="D900" s="24" t="n">
        <f aca="false">IF($B$11="","",$B$11*EXP($B$12*C900))</f>
        <v>664.546822348049</v>
      </c>
      <c r="E900" s="20" t="n">
        <f aca="true">IF($B$10="","",$B$10*(1-$B$14+2*$B$14*RAND()))</f>
        <v>3.55561699937532</v>
      </c>
      <c r="F900" s="21" t="n">
        <f aca="false">INDEX($E$17:$E$28,B900)</f>
        <v>5.0612</v>
      </c>
      <c r="G900" s="25" t="n">
        <f aca="false">IF(OR(D900="",E900="",F900=""),"",D900*($B$7-$B$8-F900-E900))</f>
        <v>2740.04816102462</v>
      </c>
      <c r="H900" s="25" t="n">
        <f aca="false">IF(D900="","",D900*$F$30)</f>
        <v>3322.20247428236</v>
      </c>
    </row>
    <row r="901" customFormat="false" ht="15" hidden="false" customHeight="false" outlineLevel="0" collapsed="false">
      <c r="A901" s="2" t="n">
        <v>867</v>
      </c>
      <c r="B901" s="2" t="n">
        <v>3</v>
      </c>
      <c r="C901" s="22" t="n">
        <f aca="true">NORMSINV(MAX(RAND(),0.000000000001))</f>
        <v>1.22140530776461</v>
      </c>
      <c r="D901" s="24" t="n">
        <f aca="false">IF($B$11="","",$B$11*EXP($B$12*C901))</f>
        <v>1551.7700800692</v>
      </c>
      <c r="E901" s="20" t="n">
        <f aca="true">IF($B$10="","",$B$10*(1-$B$14+2*$B$14*RAND()))</f>
        <v>4.00682655743547</v>
      </c>
      <c r="F901" s="21" t="n">
        <f aca="false">INDEX($E$17:$E$28,B901)</f>
        <v>5.0612</v>
      </c>
      <c r="G901" s="25" t="n">
        <f aca="false">IF(OR(D901="",E901="",F901=""),"",D901*($B$7-$B$8-F901-E901))</f>
        <v>5698.05852298035</v>
      </c>
      <c r="H901" s="25" t="n">
        <f aca="false">IF(D901="","",D901*$F$30)</f>
        <v>7757.60898428197</v>
      </c>
    </row>
    <row r="902" customFormat="false" ht="15" hidden="false" customHeight="false" outlineLevel="0" collapsed="false">
      <c r="A902" s="2" t="n">
        <v>868</v>
      </c>
      <c r="B902" s="2" t="n">
        <v>4</v>
      </c>
      <c r="C902" s="22" t="n">
        <f aca="true">NORMSINV(MAX(RAND(),0.000000000001))</f>
        <v>-1.4997774578897</v>
      </c>
      <c r="D902" s="24" t="n">
        <f aca="false">IF($B$11="","",$B$11*EXP($B$12*C902))</f>
        <v>493.013947817157</v>
      </c>
      <c r="E902" s="20" t="n">
        <f aca="true">IF($B$10="","",$B$10*(1-$B$14+2*$B$14*RAND()))</f>
        <v>4.06452448179574</v>
      </c>
      <c r="F902" s="21" t="n">
        <f aca="false">INDEX($E$17:$E$28,B902)</f>
        <v>4.89657419354839</v>
      </c>
      <c r="G902" s="25" t="n">
        <f aca="false">IF(OR(D902="",E902="",F902=""),"",D902*($B$7-$B$8-F902-E902))</f>
        <v>1863.05106048008</v>
      </c>
      <c r="H902" s="25" t="n">
        <f aca="false">IF(D902="","",D902*$F$30)</f>
        <v>2464.67532792753</v>
      </c>
    </row>
    <row r="903" customFormat="false" ht="15" hidden="false" customHeight="false" outlineLevel="0" collapsed="false">
      <c r="A903" s="2" t="n">
        <v>869</v>
      </c>
      <c r="B903" s="2" t="n">
        <v>5</v>
      </c>
      <c r="C903" s="22" t="n">
        <f aca="true">NORMSINV(MAX(RAND(),0.000000000001))</f>
        <v>-1.92580925075622</v>
      </c>
      <c r="D903" s="24" t="n">
        <f aca="false">IF($B$11="","",$B$11*EXP($B$12*C903))</f>
        <v>411.999495277595</v>
      </c>
      <c r="E903" s="20" t="n">
        <f aca="true">IF($B$10="","",$B$10*(1-$B$14+2*$B$14*RAND()))</f>
        <v>3.71507863797033</v>
      </c>
      <c r="F903" s="21" t="n">
        <f aca="false">INDEX($E$17:$E$28,B903)</f>
        <v>4.761</v>
      </c>
      <c r="G903" s="25" t="n">
        <f aca="false">IF(OR(D903="",E903="",F903=""),"",D903*($B$7-$B$8-F903-E903))</f>
        <v>1756.73344905958</v>
      </c>
      <c r="H903" s="25" t="n">
        <f aca="false">IF(D903="","",D903*$F$30)</f>
        <v>2059.66787679175</v>
      </c>
    </row>
    <row r="904" customFormat="false" ht="15" hidden="false" customHeight="false" outlineLevel="0" collapsed="false">
      <c r="A904" s="2" t="n">
        <v>870</v>
      </c>
      <c r="B904" s="2" t="n">
        <v>6</v>
      </c>
      <c r="C904" s="22" t="n">
        <f aca="true">NORMSINV(MAX(RAND(),0.000000000001))</f>
        <v>-0.698263757904394</v>
      </c>
      <c r="D904" s="24" t="n">
        <f aca="false">IF($B$11="","",$B$11*EXP($B$12*C904))</f>
        <v>691.088672853946</v>
      </c>
      <c r="E904" s="20" t="n">
        <f aca="true">IF($B$10="","",$B$10*(1-$B$14+2*$B$14*RAND()))</f>
        <v>3.91232841560532</v>
      </c>
      <c r="F904" s="21" t="n">
        <f aca="false">INDEX($E$17:$E$28,B904)</f>
        <v>4.761</v>
      </c>
      <c r="G904" s="25" t="n">
        <f aca="false">IF(OR(D904="",E904="",F904=""),"",D904*($B$7-$B$8-F904-E904))</f>
        <v>2810.43066819217</v>
      </c>
      <c r="H904" s="25" t="n">
        <f aca="false">IF(D904="","",D904*$F$30)</f>
        <v>3454.89049333145</v>
      </c>
    </row>
    <row r="905" customFormat="false" ht="15" hidden="false" customHeight="false" outlineLevel="0" collapsed="false">
      <c r="A905" s="2" t="n">
        <v>871</v>
      </c>
      <c r="B905" s="2" t="n">
        <v>7</v>
      </c>
      <c r="C905" s="22" t="n">
        <f aca="true">NORMSINV(MAX(RAND(),0.000000000001))</f>
        <v>1.23887987188333</v>
      </c>
      <c r="D905" s="24" t="n">
        <f aca="false">IF($B$11="","",$B$11*EXP($B$12*C905))</f>
        <v>1563.23822469944</v>
      </c>
      <c r="E905" s="20" t="n">
        <f aca="true">IF($B$10="","",$B$10*(1-$B$14+2*$B$14*RAND()))</f>
        <v>3.96870201446407</v>
      </c>
      <c r="F905" s="21" t="n">
        <f aca="false">INDEX($E$17:$E$28,B905)</f>
        <v>4.761</v>
      </c>
      <c r="G905" s="25" t="n">
        <f aca="false">IF(OR(D905="",E905="",F905=""),"",D905*($B$7-$B$8-F905-E905))</f>
        <v>6269.05110342495</v>
      </c>
      <c r="H905" s="25" t="n">
        <f aca="false">IF(D905="","",D905*$F$30)</f>
        <v>7814.94053291746</v>
      </c>
    </row>
    <row r="906" customFormat="false" ht="15" hidden="false" customHeight="false" outlineLevel="0" collapsed="false">
      <c r="A906" s="2" t="n">
        <v>872</v>
      </c>
      <c r="B906" s="2" t="n">
        <v>8</v>
      </c>
      <c r="C906" s="22" t="n">
        <f aca="true">NORMSINV(MAX(RAND(),0.000000000001))</f>
        <v>0.0586808423194123</v>
      </c>
      <c r="D906" s="24" t="n">
        <f aca="false">IF($B$11="","",$B$11*EXP($B$12*C906))</f>
        <v>950.719351567378</v>
      </c>
      <c r="E906" s="20" t="n">
        <f aca="true">IF($B$10="","",$B$10*(1-$B$14+2*$B$14*RAND()))</f>
        <v>3.58293626541854</v>
      </c>
      <c r="F906" s="21" t="n">
        <f aca="false">INDEX($E$17:$E$28,B906)</f>
        <v>4.761</v>
      </c>
      <c r="G906" s="25" t="n">
        <f aca="false">IF(OR(D906="",E906="",F906=""),"",D906*($B$7-$B$8-F906-E906))</f>
        <v>4179.42286319015</v>
      </c>
      <c r="H906" s="25" t="n">
        <f aca="false">IF(D906="","",D906*$F$30)</f>
        <v>4752.83618235564</v>
      </c>
    </row>
    <row r="907" customFormat="false" ht="15" hidden="false" customHeight="false" outlineLevel="0" collapsed="false">
      <c r="A907" s="2" t="n">
        <v>873</v>
      </c>
      <c r="B907" s="2" t="n">
        <v>9</v>
      </c>
      <c r="C907" s="22" t="n">
        <f aca="true">NORMSINV(MAX(RAND(),0.000000000001))</f>
        <v>-1.23601950256632</v>
      </c>
      <c r="D907" s="24" t="n">
        <f aca="false">IF($B$11="","",$B$11*EXP($B$12*C907))</f>
        <v>550.967661953335</v>
      </c>
      <c r="E907" s="20" t="n">
        <f aca="true">IF($B$10="","",$B$10*(1-$B$14+2*$B$14*RAND()))</f>
        <v>4.00443382018981</v>
      </c>
      <c r="F907" s="21" t="n">
        <f aca="false">INDEX($E$17:$E$28,B907)</f>
        <v>4.761</v>
      </c>
      <c r="G907" s="25" t="n">
        <f aca="false">IF(OR(D907="",E907="",F907=""),"",D907*($B$7-$B$8-F907-E907))</f>
        <v>2189.85743536882</v>
      </c>
      <c r="H907" s="25" t="n">
        <f aca="false">IF(D907="","",D907*$F$30)</f>
        <v>2754.39753563711</v>
      </c>
    </row>
    <row r="908" customFormat="false" ht="15" hidden="false" customHeight="false" outlineLevel="0" collapsed="false">
      <c r="A908" s="2" t="n">
        <v>874</v>
      </c>
      <c r="B908" s="2" t="n">
        <v>10</v>
      </c>
      <c r="C908" s="22" t="n">
        <f aca="true">NORMSINV(MAX(RAND(),0.000000000001))</f>
        <v>0.877889991025085</v>
      </c>
      <c r="D908" s="24" t="n">
        <f aca="false">IF($B$11="","",$B$11*EXP($B$12*C908))</f>
        <v>1342.65710996487</v>
      </c>
      <c r="E908" s="20" t="n">
        <f aca="true">IF($B$10="","",$B$10*(1-$B$14+2*$B$14*RAND()))</f>
        <v>3.54000885098101</v>
      </c>
      <c r="F908" s="21" t="n">
        <f aca="false">INDEX($E$17:$E$28,B908)</f>
        <v>4.761</v>
      </c>
      <c r="G908" s="25" t="n">
        <f aca="false">IF(OR(D908="",E908="",F908=""),"",D908*($B$7-$B$8-F908-E908))</f>
        <v>5960.04302730148</v>
      </c>
      <c r="H908" s="25" t="n">
        <f aca="false">IF(D908="","",D908*$F$30)</f>
        <v>6712.21142413639</v>
      </c>
    </row>
    <row r="909" customFormat="false" ht="15" hidden="false" customHeight="false" outlineLevel="0" collapsed="false">
      <c r="A909" s="2" t="n">
        <v>875</v>
      </c>
      <c r="B909" s="2" t="n">
        <v>11</v>
      </c>
      <c r="C909" s="22" t="n">
        <f aca="true">NORMSINV(MAX(RAND(),0.000000000001))</f>
        <v>0.925584983119428</v>
      </c>
      <c r="D909" s="24" t="n">
        <f aca="false">IF($B$11="","",$B$11*EXP($B$12*C909))</f>
        <v>1369.91352814387</v>
      </c>
      <c r="E909" s="20" t="n">
        <f aca="true">IF($B$10="","",$B$10*(1-$B$14+2*$B$14*RAND()))</f>
        <v>3.9179454053327</v>
      </c>
      <c r="F909" s="21" t="n">
        <f aca="false">INDEX($E$17:$E$28,B909)</f>
        <v>4.761</v>
      </c>
      <c r="G909" s="25" t="n">
        <f aca="false">IF(OR(D909="",E909="",F909=""),"",D909*($B$7-$B$8-F909-E909))</f>
        <v>5563.29362776554</v>
      </c>
      <c r="H909" s="25" t="n">
        <f aca="false">IF(D909="","",D909*$F$30)</f>
        <v>6848.47170989682</v>
      </c>
    </row>
    <row r="910" customFormat="false" ht="15" hidden="false" customHeight="false" outlineLevel="0" collapsed="false">
      <c r="A910" s="2" t="n">
        <v>876</v>
      </c>
      <c r="B910" s="2" t="n">
        <v>12</v>
      </c>
      <c r="C910" s="22" t="n">
        <f aca="true">NORMSINV(MAX(RAND(),0.000000000001))</f>
        <v>-1.23837110383296</v>
      </c>
      <c r="D910" s="24" t="n">
        <f aca="false">IF($B$11="","",$B$11*EXP($B$12*C910))</f>
        <v>550.421986769406</v>
      </c>
      <c r="E910" s="20" t="n">
        <f aca="true">IF($B$10="","",$B$10*(1-$B$14+2*$B$14*RAND()))</f>
        <v>3.81396623291445</v>
      </c>
      <c r="F910" s="21" t="n">
        <f aca="false">INDEX($E$17:$E$28,B910)</f>
        <v>4.761</v>
      </c>
      <c r="G910" s="25" t="n">
        <f aca="false">IF(OR(D910="",E910="",F910=""),"",D910*($B$7-$B$8-F910-E910))</f>
        <v>2292.52616104089</v>
      </c>
      <c r="H910" s="25" t="n">
        <f aca="false">IF(D910="","",D910*$F$30)</f>
        <v>2751.66959625762</v>
      </c>
    </row>
    <row r="911" customFormat="false" ht="15" hidden="false" customHeight="false" outlineLevel="0" collapsed="false">
      <c r="A911" s="2" t="n">
        <v>877</v>
      </c>
      <c r="B911" s="2" t="n">
        <v>1</v>
      </c>
      <c r="C911" s="22" t="n">
        <f aca="true">NORMSINV(MAX(RAND(),0.000000000001))</f>
        <v>0.73410731189619</v>
      </c>
      <c r="D911" s="24" t="n">
        <f aca="false">IF($B$11="","",$B$11*EXP($B$12*C911))</f>
        <v>1263.72717065153</v>
      </c>
      <c r="E911" s="20" t="n">
        <f aca="true">IF($B$10="","",$B$10*(1-$B$14+2*$B$14*RAND()))</f>
        <v>3.61006268575519</v>
      </c>
      <c r="F911" s="21" t="n">
        <f aca="false">INDEX($E$17:$E$28,B911)</f>
        <v>4.92562580645161</v>
      </c>
      <c r="G911" s="25" t="n">
        <f aca="false">IF(OR(D911="",E911="",F911=""),"",D911*($B$7-$B$8-F911-E911))</f>
        <v>5313.10268628118</v>
      </c>
      <c r="H911" s="25" t="n">
        <f aca="false">IF(D911="","",D911*$F$30)</f>
        <v>6317.62487152114</v>
      </c>
    </row>
    <row r="912" customFormat="false" ht="15" hidden="false" customHeight="false" outlineLevel="0" collapsed="false">
      <c r="A912" s="2" t="n">
        <v>878</v>
      </c>
      <c r="B912" s="2" t="n">
        <v>2</v>
      </c>
      <c r="C912" s="22" t="n">
        <f aca="true">NORMSINV(MAX(RAND(),0.000000000001))</f>
        <v>-1.07069799483129</v>
      </c>
      <c r="D912" s="24" t="n">
        <f aca="false">IF($B$11="","",$B$11*EXP($B$12*C912))</f>
        <v>590.716963326459</v>
      </c>
      <c r="E912" s="20" t="n">
        <f aca="true">IF($B$10="","",$B$10*(1-$B$14+2*$B$14*RAND()))</f>
        <v>3.83693968567175</v>
      </c>
      <c r="F912" s="21" t="n">
        <f aca="false">INDEX($E$17:$E$28,B912)</f>
        <v>5.0612</v>
      </c>
      <c r="G912" s="25" t="n">
        <f aca="false">IF(OR(D912="",E912="",F912=""),"",D912*($B$7-$B$8-F912-E912))</f>
        <v>2269.45205840442</v>
      </c>
      <c r="H912" s="25" t="n">
        <f aca="false">IF(D912="","",D912*$F$30)</f>
        <v>2953.11224306163</v>
      </c>
    </row>
    <row r="913" customFormat="false" ht="15" hidden="false" customHeight="false" outlineLevel="0" collapsed="false">
      <c r="A913" s="2" t="n">
        <v>879</v>
      </c>
      <c r="B913" s="2" t="n">
        <v>3</v>
      </c>
      <c r="C913" s="22" t="n">
        <f aca="true">NORMSINV(MAX(RAND(),0.000000000001))</f>
        <v>0.569952926733913</v>
      </c>
      <c r="D913" s="24" t="n">
        <f aca="false">IF($B$11="","",$B$11*EXP($B$12*C913))</f>
        <v>1179.27086766167</v>
      </c>
      <c r="E913" s="20" t="n">
        <f aca="true">IF($B$10="","",$B$10*(1-$B$14+2*$B$14*RAND()))</f>
        <v>3.66888368656757</v>
      </c>
      <c r="F913" s="21" t="n">
        <f aca="false">INDEX($E$17:$E$28,B913)</f>
        <v>5.0612</v>
      </c>
      <c r="G913" s="25" t="n">
        <f aca="false">IF(OR(D913="",E913="",F913=""),"",D913*($B$7-$B$8-F913-E913))</f>
        <v>4728.77749019213</v>
      </c>
      <c r="H913" s="25" t="n">
        <f aca="false">IF(D913="","",D913*$F$30)</f>
        <v>5895.4109216142</v>
      </c>
    </row>
    <row r="914" customFormat="false" ht="15" hidden="false" customHeight="false" outlineLevel="0" collapsed="false">
      <c r="A914" s="2" t="n">
        <v>880</v>
      </c>
      <c r="B914" s="2" t="n">
        <v>4</v>
      </c>
      <c r="C914" s="22" t="n">
        <f aca="true">NORMSINV(MAX(RAND(),0.000000000001))</f>
        <v>0.716993152035184</v>
      </c>
      <c r="D914" s="24" t="n">
        <f aca="false">IF($B$11="","",$B$11*EXP($B$12*C914))</f>
        <v>1254.64680185444</v>
      </c>
      <c r="E914" s="20" t="n">
        <f aca="true">IF($B$10="","",$B$10*(1-$B$14+2*$B$14*RAND()))</f>
        <v>3.39947641378731</v>
      </c>
      <c r="F914" s="21" t="n">
        <f aca="false">INDEX($E$17:$E$28,B914)</f>
        <v>4.89657419354839</v>
      </c>
      <c r="G914" s="25" t="n">
        <f aca="false">IF(OR(D914="",E914="",F914=""),"",D914*($B$7-$B$8-F914-E914))</f>
        <v>5575.58689310924</v>
      </c>
      <c r="H914" s="25" t="n">
        <f aca="false">IF(D914="","",D914*$F$30)</f>
        <v>6272.2302918307</v>
      </c>
    </row>
    <row r="915" customFormat="false" ht="15" hidden="false" customHeight="false" outlineLevel="0" collapsed="false">
      <c r="A915" s="2" t="n">
        <v>881</v>
      </c>
      <c r="B915" s="2" t="n">
        <v>5</v>
      </c>
      <c r="C915" s="22" t="n">
        <f aca="true">NORMSINV(MAX(RAND(),0.000000000001))</f>
        <v>1.4853061544212</v>
      </c>
      <c r="D915" s="24" t="n">
        <f aca="false">IF($B$11="","",$B$11*EXP($B$12*C915))</f>
        <v>1734.28483294661</v>
      </c>
      <c r="E915" s="20" t="n">
        <f aca="true">IF($B$10="","",$B$10*(1-$B$14+2*$B$14*RAND()))</f>
        <v>4.10216109501918</v>
      </c>
      <c r="F915" s="21" t="n">
        <f aca="false">INDEX($E$17:$E$28,B915)</f>
        <v>4.761</v>
      </c>
      <c r="G915" s="25" t="n">
        <f aca="false">IF(OR(D915="",E915="",F915=""),"",D915*($B$7-$B$8-F915-E915))</f>
        <v>6723.5429126856</v>
      </c>
      <c r="H915" s="25" t="n">
        <f aca="false">IF(D915="","",D915*$F$30)</f>
        <v>8670.03673686672</v>
      </c>
    </row>
    <row r="916" customFormat="false" ht="15" hidden="false" customHeight="false" outlineLevel="0" collapsed="false">
      <c r="A916" s="2" t="n">
        <v>882</v>
      </c>
      <c r="B916" s="2" t="n">
        <v>6</v>
      </c>
      <c r="C916" s="22" t="n">
        <f aca="true">NORMSINV(MAX(RAND(),0.000000000001))</f>
        <v>0.429122303387536</v>
      </c>
      <c r="D916" s="24" t="n">
        <f aca="false">IF($B$11="","",$B$11*EXP($B$12*C916))</f>
        <v>1111.32732900374</v>
      </c>
      <c r="E916" s="20" t="n">
        <f aca="true">IF($B$10="","",$B$10*(1-$B$14+2*$B$14*RAND()))</f>
        <v>3.71652882081963</v>
      </c>
      <c r="F916" s="21" t="n">
        <f aca="false">INDEX($E$17:$E$28,B916)</f>
        <v>4.761</v>
      </c>
      <c r="G916" s="25" t="n">
        <f aca="false">IF(OR(D916="",E916="",F916=""),"",D916*($B$7-$B$8-F916-E916))</f>
        <v>4737.00071051393</v>
      </c>
      <c r="H916" s="25" t="n">
        <f aca="false">IF(D916="","",D916*$F$30)</f>
        <v>5555.74758315548</v>
      </c>
    </row>
    <row r="917" customFormat="false" ht="15" hidden="false" customHeight="false" outlineLevel="0" collapsed="false">
      <c r="A917" s="2" t="n">
        <v>883</v>
      </c>
      <c r="B917" s="2" t="n">
        <v>7</v>
      </c>
      <c r="C917" s="22" t="n">
        <f aca="true">NORMSINV(MAX(RAND(),0.000000000001))</f>
        <v>0.444414226596195</v>
      </c>
      <c r="D917" s="24" t="n">
        <f aca="false">IF($B$11="","",$B$11*EXP($B$12*C917))</f>
        <v>1118.51128395948</v>
      </c>
      <c r="E917" s="20" t="n">
        <f aca="true">IF($B$10="","",$B$10*(1-$B$14+2*$B$14*RAND()))</f>
        <v>3.39216141651532</v>
      </c>
      <c r="F917" s="21" t="n">
        <f aca="false">INDEX($E$17:$E$28,B917)</f>
        <v>4.761</v>
      </c>
      <c r="G917" s="25" t="n">
        <f aca="false">IF(OR(D917="",E917="",F917=""),"",D917*($B$7-$B$8-F917-E917))</f>
        <v>5130.43071332832</v>
      </c>
      <c r="H917" s="25" t="n">
        <f aca="false">IF(D917="","",D917*$F$30)</f>
        <v>5591.66161077022</v>
      </c>
    </row>
    <row r="918" customFormat="false" ht="15" hidden="false" customHeight="false" outlineLevel="0" collapsed="false">
      <c r="A918" s="2" t="n">
        <v>884</v>
      </c>
      <c r="B918" s="2" t="n">
        <v>8</v>
      </c>
      <c r="C918" s="22" t="n">
        <f aca="true">NORMSINV(MAX(RAND(),0.000000000001))</f>
        <v>-0.445741902855477</v>
      </c>
      <c r="D918" s="24" t="n">
        <f aca="false">IF($B$11="","",$B$11*EXP($B$12*C918))</f>
        <v>768.678096612765</v>
      </c>
      <c r="E918" s="20" t="n">
        <f aca="true">IF($B$10="","",$B$10*(1-$B$14+2*$B$14*RAND()))</f>
        <v>3.4904803441171</v>
      </c>
      <c r="F918" s="21" t="n">
        <f aca="false">INDEX($E$17:$E$28,B918)</f>
        <v>4.761</v>
      </c>
      <c r="G918" s="25" t="n">
        <f aca="false">IF(OR(D918="",E918="",F918=""),"",D918*($B$7-$B$8-F918-E918))</f>
        <v>3450.22674569305</v>
      </c>
      <c r="H918" s="25" t="n">
        <f aca="false">IF(D918="","",D918*$F$30)</f>
        <v>3842.77554058653</v>
      </c>
    </row>
    <row r="919" customFormat="false" ht="15" hidden="false" customHeight="false" outlineLevel="0" collapsed="false">
      <c r="A919" s="2" t="n">
        <v>885</v>
      </c>
      <c r="B919" s="2" t="n">
        <v>9</v>
      </c>
      <c r="C919" s="22" t="n">
        <f aca="true">NORMSINV(MAX(RAND(),0.000000000001))</f>
        <v>3.18591818083611</v>
      </c>
      <c r="D919" s="24" t="n">
        <f aca="false">IF($B$11="","",$B$11*EXP($B$12*C919))</f>
        <v>3550.8085205035</v>
      </c>
      <c r="E919" s="20" t="n">
        <f aca="true">IF($B$10="","",$B$10*(1-$B$14+2*$B$14*RAND()))</f>
        <v>3.43046842824223</v>
      </c>
      <c r="F919" s="21" t="n">
        <f aca="false">INDEX($E$17:$E$28,B919)</f>
        <v>4.761</v>
      </c>
      <c r="G919" s="25" t="n">
        <f aca="false">IF(OR(D919="",E919="",F919=""),"",D919*($B$7-$B$8-F919-E919))</f>
        <v>16150.9646607767</v>
      </c>
      <c r="H919" s="25" t="n">
        <f aca="false">IF(D919="","",D919*$F$30)</f>
        <v>17751.2019557011</v>
      </c>
    </row>
    <row r="920" customFormat="false" ht="15" hidden="false" customHeight="false" outlineLevel="0" collapsed="false">
      <c r="A920" s="2" t="n">
        <v>886</v>
      </c>
      <c r="B920" s="2" t="n">
        <v>10</v>
      </c>
      <c r="C920" s="22" t="n">
        <f aca="true">NORMSINV(MAX(RAND(),0.000000000001))</f>
        <v>1.1668325516697</v>
      </c>
      <c r="D920" s="24" t="n">
        <f aca="false">IF($B$11="","",$B$11*EXP($B$12*C920))</f>
        <v>1516.49410195211</v>
      </c>
      <c r="E920" s="20" t="n">
        <f aca="true">IF($B$10="","",$B$10*(1-$B$14+2*$B$14*RAND()))</f>
        <v>3.8936225730779</v>
      </c>
      <c r="F920" s="21" t="n">
        <f aca="false">INDEX($E$17:$E$28,B920)</f>
        <v>4.761</v>
      </c>
      <c r="G920" s="25" t="n">
        <f aca="false">IF(OR(D920="",E920="",F920=""),"",D920*($B$7-$B$8-F920-E920))</f>
        <v>6195.45077217567</v>
      </c>
      <c r="H920" s="25" t="n">
        <f aca="false">IF(D920="","",D920*$F$30)</f>
        <v>7581.25731447901</v>
      </c>
    </row>
    <row r="921" customFormat="false" ht="15" hidden="false" customHeight="false" outlineLevel="0" collapsed="false">
      <c r="A921" s="2" t="n">
        <v>887</v>
      </c>
      <c r="B921" s="2" t="n">
        <v>11</v>
      </c>
      <c r="C921" s="22" t="n">
        <f aca="true">NORMSINV(MAX(RAND(),0.000000000001))</f>
        <v>-0.0937486287100124</v>
      </c>
      <c r="D921" s="24" t="n">
        <f aca="false">IF($B$11="","",$B$11*EXP($B$12*C921))</f>
        <v>891.575661421166</v>
      </c>
      <c r="E921" s="20" t="n">
        <f aca="true">IF($B$10="","",$B$10*(1-$B$14+2*$B$14*RAND()))</f>
        <v>3.71058783752652</v>
      </c>
      <c r="F921" s="21" t="n">
        <f aca="false">INDEX($E$17:$E$28,B921)</f>
        <v>4.761</v>
      </c>
      <c r="G921" s="25" t="n">
        <f aca="false">IF(OR(D921="",E921="",F921=""),"",D921*($B$7-$B$8-F921-E921))</f>
        <v>3805.61239697545</v>
      </c>
      <c r="H921" s="25" t="n">
        <f aca="false">IF(D921="","",D921*$F$30)</f>
        <v>4457.16504657669</v>
      </c>
    </row>
    <row r="922" customFormat="false" ht="15" hidden="false" customHeight="false" outlineLevel="0" collapsed="false">
      <c r="A922" s="2" t="n">
        <v>888</v>
      </c>
      <c r="B922" s="2" t="n">
        <v>12</v>
      </c>
      <c r="C922" s="22" t="n">
        <f aca="true">NORMSINV(MAX(RAND(),0.000000000001))</f>
        <v>2.19416791656791</v>
      </c>
      <c r="D922" s="24" t="n">
        <f aca="false">IF($B$11="","",$B$11*EXP($B$12*C922))</f>
        <v>2337.97558731942</v>
      </c>
      <c r="E922" s="20" t="n">
        <f aca="true">IF($B$10="","",$B$10*(1-$B$14+2*$B$14*RAND()))</f>
        <v>3.7619193165976</v>
      </c>
      <c r="F922" s="21" t="n">
        <f aca="false">INDEX($E$17:$E$28,B922)</f>
        <v>4.761</v>
      </c>
      <c r="G922" s="25" t="n">
        <f aca="false">IF(OR(D922="",E922="",F922=""),"",D922*($B$7-$B$8-F922-E922))</f>
        <v>9859.43168755112</v>
      </c>
      <c r="H922" s="25" t="n">
        <f aca="false">IF(D922="","",D922*$F$30)</f>
        <v>11688.0075561273</v>
      </c>
    </row>
    <row r="923" customFormat="false" ht="15" hidden="false" customHeight="false" outlineLevel="0" collapsed="false">
      <c r="A923" s="2" t="n">
        <v>889</v>
      </c>
      <c r="B923" s="2" t="n">
        <v>1</v>
      </c>
      <c r="C923" s="22" t="n">
        <f aca="true">NORMSINV(MAX(RAND(),0.000000000001))</f>
        <v>-0.524031825467248</v>
      </c>
      <c r="D923" s="24" t="n">
        <f aca="false">IF($B$11="","",$B$11*EXP($B$12*C923))</f>
        <v>743.734090042648</v>
      </c>
      <c r="E923" s="20" t="n">
        <f aca="true">IF($B$10="","",$B$10*(1-$B$14+2*$B$14*RAND()))</f>
        <v>3.98513806803407</v>
      </c>
      <c r="F923" s="21" t="n">
        <f aca="false">INDEX($E$17:$E$28,B923)</f>
        <v>4.92562580645161</v>
      </c>
      <c r="G923" s="25" t="n">
        <f aca="false">IF(OR(D923="",E923="",F923=""),"",D923*($B$7-$B$8-F923-E923))</f>
        <v>2847.93344536782</v>
      </c>
      <c r="H923" s="25" t="n">
        <f aca="false">IF(D923="","",D923*$F$30)</f>
        <v>3718.0754629412</v>
      </c>
    </row>
    <row r="924" customFormat="false" ht="15" hidden="false" customHeight="false" outlineLevel="0" collapsed="false">
      <c r="A924" s="2" t="n">
        <v>890</v>
      </c>
      <c r="B924" s="2" t="n">
        <v>2</v>
      </c>
      <c r="C924" s="22" t="n">
        <f aca="true">NORMSINV(MAX(RAND(),0.000000000001))</f>
        <v>0.312088821709402</v>
      </c>
      <c r="D924" s="24" t="n">
        <f aca="false">IF($B$11="","",$B$11*EXP($B$12*C924))</f>
        <v>1057.85275938</v>
      </c>
      <c r="E924" s="20" t="n">
        <f aca="true">IF($B$10="","",$B$10*(1-$B$14+2*$B$14*RAND()))</f>
        <v>3.62109619446884</v>
      </c>
      <c r="F924" s="21" t="n">
        <f aca="false">INDEX($E$17:$E$28,B924)</f>
        <v>5.0612</v>
      </c>
      <c r="G924" s="25" t="n">
        <f aca="false">IF(OR(D924="",E924="",F924=""),"",D924*($B$7-$B$8-F924-E924))</f>
        <v>4292.45316742787</v>
      </c>
      <c r="H924" s="25" t="n">
        <f aca="false">IF(D924="","",D924*$F$30)</f>
        <v>5288.4175146925</v>
      </c>
    </row>
    <row r="925" customFormat="false" ht="15" hidden="false" customHeight="false" outlineLevel="0" collapsed="false">
      <c r="A925" s="2" t="n">
        <v>891</v>
      </c>
      <c r="B925" s="2" t="n">
        <v>3</v>
      </c>
      <c r="C925" s="22" t="n">
        <f aca="true">NORMSINV(MAX(RAND(),0.000000000001))</f>
        <v>-0.308445714521093</v>
      </c>
      <c r="D925" s="24" t="n">
        <f aca="false">IF($B$11="","",$B$11*EXP($B$12*C925))</f>
        <v>814.459120264233</v>
      </c>
      <c r="E925" s="20" t="n">
        <f aca="true">IF($B$10="","",$B$10*(1-$B$14+2*$B$14*RAND()))</f>
        <v>3.41977045722979</v>
      </c>
      <c r="F925" s="21" t="n">
        <f aca="false">INDEX($E$17:$E$28,B925)</f>
        <v>5.0612</v>
      </c>
      <c r="G925" s="25" t="n">
        <f aca="false">IF(OR(D925="",E925="",F925=""),"",D925*($B$7-$B$8-F925-E925))</f>
        <v>3468.805454584</v>
      </c>
      <c r="H925" s="25" t="n">
        <f aca="false">IF(D925="","",D925*$F$30)</f>
        <v>4071.64403402495</v>
      </c>
    </row>
    <row r="926" customFormat="false" ht="15" hidden="false" customHeight="false" outlineLevel="0" collapsed="false">
      <c r="A926" s="2" t="n">
        <v>892</v>
      </c>
      <c r="B926" s="2" t="n">
        <v>4</v>
      </c>
      <c r="C926" s="22" t="n">
        <f aca="true">NORMSINV(MAX(RAND(),0.000000000001))</f>
        <v>-0.249740604814168</v>
      </c>
      <c r="D926" s="24" t="n">
        <f aca="false">IF($B$11="","",$B$11*EXP($B$12*C926))</f>
        <v>834.857104615007</v>
      </c>
      <c r="E926" s="20" t="n">
        <f aca="true">IF($B$10="","",$B$10*(1-$B$14+2*$B$14*RAND()))</f>
        <v>3.91932337218536</v>
      </c>
      <c r="F926" s="21" t="n">
        <f aca="false">INDEX($E$17:$E$28,B926)</f>
        <v>4.89657419354839</v>
      </c>
      <c r="G926" s="25" t="n">
        <f aca="false">IF(OR(D926="",E926="",F926=""),"",D926*($B$7-$B$8-F926-E926))</f>
        <v>3276.06479648423</v>
      </c>
      <c r="H926" s="25" t="n">
        <f aca="false">IF(D926="","",D926*$F$30)</f>
        <v>4173.61763739134</v>
      </c>
    </row>
    <row r="927" customFormat="false" ht="15" hidden="false" customHeight="false" outlineLevel="0" collapsed="false">
      <c r="A927" s="2" t="n">
        <v>893</v>
      </c>
      <c r="B927" s="2" t="n">
        <v>5</v>
      </c>
      <c r="C927" s="22" t="n">
        <f aca="true">NORMSINV(MAX(RAND(),0.000000000001))</f>
        <v>-0.0907061556522593</v>
      </c>
      <c r="D927" s="24" t="n">
        <f aca="false">IF($B$11="","",$B$11*EXP($B$12*C927))</f>
        <v>892.719389848622</v>
      </c>
      <c r="E927" s="20" t="n">
        <f aca="true">IF($B$10="","",$B$10*(1-$B$14+2*$B$14*RAND()))</f>
        <v>3.90631557407675</v>
      </c>
      <c r="F927" s="21" t="n">
        <f aca="false">INDEX($E$17:$E$28,B927)</f>
        <v>4.761</v>
      </c>
      <c r="G927" s="25" t="n">
        <f aca="false">IF(OR(D927="",E927="",F927=""),"",D927*($B$7-$B$8-F927-E927))</f>
        <v>3635.76435575619</v>
      </c>
      <c r="H927" s="25" t="n">
        <f aca="false">IF(D927="","",D927*$F$30)</f>
        <v>4462.88277373123</v>
      </c>
    </row>
    <row r="928" customFormat="false" ht="15" hidden="false" customHeight="false" outlineLevel="0" collapsed="false">
      <c r="A928" s="2" t="n">
        <v>894</v>
      </c>
      <c r="B928" s="2" t="n">
        <v>6</v>
      </c>
      <c r="C928" s="22" t="n">
        <f aca="true">NORMSINV(MAX(RAND(),0.000000000001))</f>
        <v>1.4601055695249</v>
      </c>
      <c r="D928" s="24" t="n">
        <f aca="false">IF($B$11="","",$B$11*EXP($B$12*C928))</f>
        <v>1715.96646278145</v>
      </c>
      <c r="E928" s="20" t="n">
        <f aca="true">IF($B$10="","",$B$10*(1-$B$14+2*$B$14*RAND()))</f>
        <v>3.97433638431116</v>
      </c>
      <c r="F928" s="21" t="n">
        <f aca="false">INDEX($E$17:$E$28,B928)</f>
        <v>4.761</v>
      </c>
      <c r="G928" s="25" t="n">
        <f aca="false">IF(OR(D928="",E928="",F928=""),"",D928*($B$7-$B$8-F928-E928))</f>
        <v>6871.86845924314</v>
      </c>
      <c r="H928" s="25" t="n">
        <f aca="false">IF(D928="","",D928*$F$30)</f>
        <v>8578.459540737</v>
      </c>
    </row>
    <row r="929" customFormat="false" ht="15" hidden="false" customHeight="false" outlineLevel="0" collapsed="false">
      <c r="A929" s="2" t="n">
        <v>895</v>
      </c>
      <c r="B929" s="2" t="n">
        <v>7</v>
      </c>
      <c r="C929" s="22" t="n">
        <f aca="true">NORMSINV(MAX(RAND(),0.000000000001))</f>
        <v>0.604608287388422</v>
      </c>
      <c r="D929" s="24" t="n">
        <f aca="false">IF($B$11="","",$B$11*EXP($B$12*C929))</f>
        <v>1196.61762579043</v>
      </c>
      <c r="E929" s="20" t="n">
        <f aca="true">IF($B$10="","",$B$10*(1-$B$14+2*$B$14*RAND()))</f>
        <v>3.64349999886508</v>
      </c>
      <c r="F929" s="21" t="n">
        <f aca="false">INDEX($E$17:$E$28,B929)</f>
        <v>4.761</v>
      </c>
      <c r="G929" s="25" t="n">
        <f aca="false">IF(OR(D929="",E929="",F929=""),"",D929*($B$7-$B$8-F929-E929))</f>
        <v>5187.93571797247</v>
      </c>
      <c r="H929" s="25" t="n">
        <f aca="false">IF(D929="","",D929*$F$30)</f>
        <v>5982.13083485152</v>
      </c>
    </row>
    <row r="930" customFormat="false" ht="15" hidden="false" customHeight="false" outlineLevel="0" collapsed="false">
      <c r="A930" s="2" t="n">
        <v>896</v>
      </c>
      <c r="B930" s="2" t="n">
        <v>8</v>
      </c>
      <c r="C930" s="22" t="n">
        <f aca="true">NORMSINV(MAX(RAND(),0.000000000001))</f>
        <v>-0.32140470224778</v>
      </c>
      <c r="D930" s="24" t="n">
        <f aca="false">IF($B$11="","",$B$11*EXP($B$12*C930))</f>
        <v>810.023904624196</v>
      </c>
      <c r="E930" s="20" t="n">
        <f aca="true">IF($B$10="","",$B$10*(1-$B$14+2*$B$14*RAND()))</f>
        <v>4.11338321596511</v>
      </c>
      <c r="F930" s="21" t="n">
        <f aca="false">INDEX($E$17:$E$28,B930)</f>
        <v>4.761</v>
      </c>
      <c r="G930" s="25" t="n">
        <f aca="false">IF(OR(D930="",E930="",F930=""),"",D930*($B$7-$B$8-F930-E930))</f>
        <v>3131.24200118477</v>
      </c>
      <c r="H930" s="25" t="n">
        <f aca="false">IF(D930="","",D930*$F$30)</f>
        <v>4049.47150399728</v>
      </c>
    </row>
    <row r="931" customFormat="false" ht="15" hidden="false" customHeight="false" outlineLevel="0" collapsed="false">
      <c r="A931" s="2" t="n">
        <v>897</v>
      </c>
      <c r="B931" s="2" t="n">
        <v>9</v>
      </c>
      <c r="C931" s="22" t="n">
        <f aca="true">NORMSINV(MAX(RAND(),0.000000000001))</f>
        <v>-0.761429978068669</v>
      </c>
      <c r="D931" s="24" t="n">
        <f aca="false">IF($B$11="","",$B$11*EXP($B$12*C931))</f>
        <v>672.937218437152</v>
      </c>
      <c r="E931" s="20" t="n">
        <f aca="true">IF($B$10="","",$B$10*(1-$B$14+2*$B$14*RAND()))</f>
        <v>3.67761489583133</v>
      </c>
      <c r="F931" s="21" t="n">
        <f aca="false">INDEX($E$17:$E$28,B931)</f>
        <v>4.761</v>
      </c>
      <c r="G931" s="25" t="n">
        <f aca="false">IF(OR(D931="",E931="",F931=""),"",D931*($B$7-$B$8-F931-E931))</f>
        <v>2894.56212742626</v>
      </c>
      <c r="H931" s="25" t="n">
        <f aca="false">IF(D931="","",D931*$F$30)</f>
        <v>3364.14774241101</v>
      </c>
    </row>
    <row r="932" customFormat="false" ht="15" hidden="false" customHeight="false" outlineLevel="0" collapsed="false">
      <c r="A932" s="2" t="n">
        <v>898</v>
      </c>
      <c r="B932" s="2" t="n">
        <v>10</v>
      </c>
      <c r="C932" s="22" t="n">
        <f aca="true">NORMSINV(MAX(RAND(),0.000000000001))</f>
        <v>2.02606851155258</v>
      </c>
      <c r="D932" s="24" t="n">
        <f aca="false">IF($B$11="","",$B$11*EXP($B$12*C932))</f>
        <v>2178.10239366943</v>
      </c>
      <c r="E932" s="20" t="n">
        <f aca="true">IF($B$10="","",$B$10*(1-$B$14+2*$B$14*RAND()))</f>
        <v>3.60080590139352</v>
      </c>
      <c r="F932" s="21" t="n">
        <f aca="false">INDEX($E$17:$E$28,B932)</f>
        <v>4.761</v>
      </c>
      <c r="G932" s="25" t="n">
        <f aca="false">IF(OR(D932="",E932="",F932=""),"",D932*($B$7-$B$8-F932-E932))</f>
        <v>9536.15504612415</v>
      </c>
      <c r="H932" s="25" t="n">
        <f aca="false">IF(D932="","",D932*$F$30)</f>
        <v>10888.7694864322</v>
      </c>
    </row>
    <row r="933" customFormat="false" ht="15" hidden="false" customHeight="false" outlineLevel="0" collapsed="false">
      <c r="A933" s="2" t="n">
        <v>899</v>
      </c>
      <c r="B933" s="2" t="n">
        <v>11</v>
      </c>
      <c r="C933" s="22" t="n">
        <f aca="true">NORMSINV(MAX(RAND(),0.000000000001))</f>
        <v>-0.419853276971772</v>
      </c>
      <c r="D933" s="24" t="n">
        <f aca="false">IF($B$11="","",$B$11*EXP($B$12*C933))</f>
        <v>777.109191704827</v>
      </c>
      <c r="E933" s="20" t="n">
        <f aca="true">IF($B$10="","",$B$10*(1-$B$14+2*$B$14*RAND()))</f>
        <v>3.71423602961942</v>
      </c>
      <c r="F933" s="21" t="n">
        <f aca="false">INDEX($E$17:$E$28,B933)</f>
        <v>4.761</v>
      </c>
      <c r="G933" s="25" t="n">
        <f aca="false">IF(OR(D933="",E933="",F933=""),"",D933*($B$7-$B$8-F933-E933))</f>
        <v>3314.18728183432</v>
      </c>
      <c r="H933" s="25" t="n">
        <f aca="false">IF(D933="","",D933*$F$30)</f>
        <v>3884.92427117077</v>
      </c>
    </row>
    <row r="934" customFormat="false" ht="15" hidden="false" customHeight="false" outlineLevel="0" collapsed="false">
      <c r="A934" s="2" t="n">
        <v>900</v>
      </c>
      <c r="B934" s="2" t="n">
        <v>12</v>
      </c>
      <c r="C934" s="22" t="n">
        <f aca="true">NORMSINV(MAX(RAND(),0.000000000001))</f>
        <v>-0.703063194822065</v>
      </c>
      <c r="D934" s="24" t="n">
        <f aca="false">IF($B$11="","",$B$11*EXP($B$12*C934))</f>
        <v>689.692482753953</v>
      </c>
      <c r="E934" s="20" t="n">
        <f aca="true">IF($B$10="","",$B$10*(1-$B$14+2*$B$14*RAND()))</f>
        <v>3.9661805147072</v>
      </c>
      <c r="F934" s="21" t="n">
        <f aca="false">INDEX($E$17:$E$28,B934)</f>
        <v>4.761</v>
      </c>
      <c r="G934" s="25" t="n">
        <f aca="false">IF(OR(D934="",E934="",F934=""),"",D934*($B$7-$B$8-F934-E934))</f>
        <v>2767.61143365504</v>
      </c>
      <c r="H934" s="25" t="n">
        <f aca="false">IF(D934="","",D934*$F$30)</f>
        <v>3447.91065978356</v>
      </c>
    </row>
    <row r="935" customFormat="false" ht="15" hidden="false" customHeight="false" outlineLevel="0" collapsed="false">
      <c r="A935" s="2" t="n">
        <v>901</v>
      </c>
      <c r="B935" s="2" t="n">
        <v>1</v>
      </c>
      <c r="C935" s="22" t="n">
        <f aca="true">NORMSINV(MAX(RAND(),0.000000000001))</f>
        <v>1.00101127038394</v>
      </c>
      <c r="D935" s="24" t="n">
        <f aca="false">IF($B$11="","",$B$11*EXP($B$12*C935))</f>
        <v>1414.15149030115</v>
      </c>
      <c r="E935" s="20" t="n">
        <f aca="true">IF($B$10="","",$B$10*(1-$B$14+2*$B$14*RAND()))</f>
        <v>3.73247157581665</v>
      </c>
      <c r="F935" s="21" t="n">
        <f aca="false">INDEX($E$17:$E$28,B935)</f>
        <v>4.92562580645161</v>
      </c>
      <c r="G935" s="25" t="n">
        <f aca="false">IF(OR(D935="",E935="",F935=""),"",D935*($B$7-$B$8-F935-E935))</f>
        <v>5772.4286701295</v>
      </c>
      <c r="H935" s="25" t="n">
        <f aca="false">IF(D935="","",D935*$F$30)</f>
        <v>7069.6261303135</v>
      </c>
    </row>
    <row r="936" customFormat="false" ht="15" hidden="false" customHeight="false" outlineLevel="0" collapsed="false">
      <c r="A936" s="2" t="n">
        <v>902</v>
      </c>
      <c r="B936" s="2" t="n">
        <v>2</v>
      </c>
      <c r="C936" s="22" t="n">
        <f aca="true">NORMSINV(MAX(RAND(),0.000000000001))</f>
        <v>0.576226490867083</v>
      </c>
      <c r="D936" s="24" t="n">
        <f aca="false">IF($B$11="","",$B$11*EXP($B$12*C936))</f>
        <v>1182.39235529597</v>
      </c>
      <c r="E936" s="20" t="n">
        <f aca="true">IF($B$10="","",$B$10*(1-$B$14+2*$B$14*RAND()))</f>
        <v>3.54326627871202</v>
      </c>
      <c r="F936" s="21" t="n">
        <f aca="false">INDEX($E$17:$E$28,B936)</f>
        <v>5.0612</v>
      </c>
      <c r="G936" s="25" t="n">
        <f aca="false">IF(OR(D936="",E936="",F936=""),"",D936*($B$7-$B$8-F936-E936))</f>
        <v>4889.82345711962</v>
      </c>
      <c r="H936" s="25" t="n">
        <f aca="false">IF(D936="","",D936*$F$30)</f>
        <v>5911.01586259564</v>
      </c>
    </row>
    <row r="937" customFormat="false" ht="15" hidden="false" customHeight="false" outlineLevel="0" collapsed="false">
      <c r="A937" s="2" t="n">
        <v>903</v>
      </c>
      <c r="B937" s="2" t="n">
        <v>3</v>
      </c>
      <c r="C937" s="22" t="n">
        <f aca="true">NORMSINV(MAX(RAND(),0.000000000001))</f>
        <v>-1.68240593342544</v>
      </c>
      <c r="D937" s="24" t="n">
        <f aca="false">IF($B$11="","",$B$11*EXP($B$12*C937))</f>
        <v>456.497864876357</v>
      </c>
      <c r="E937" s="20" t="n">
        <f aca="true">IF($B$10="","",$B$10*(1-$B$14+2*$B$14*RAND()))</f>
        <v>3.85395320493409</v>
      </c>
      <c r="F937" s="21" t="n">
        <f aca="false">INDEX($E$17:$E$28,B937)</f>
        <v>5.0612</v>
      </c>
      <c r="G937" s="25" t="n">
        <f aca="false">IF(OR(D937="",E937="",F937=""),"",D937*($B$7-$B$8-F937-E937))</f>
        <v>1746.03439542677</v>
      </c>
      <c r="H937" s="25" t="n">
        <f aca="false">IF(D937="","",D937*$F$30)</f>
        <v>2282.12412608988</v>
      </c>
    </row>
    <row r="938" customFormat="false" ht="15" hidden="false" customHeight="false" outlineLevel="0" collapsed="false">
      <c r="A938" s="2" t="n">
        <v>904</v>
      </c>
      <c r="B938" s="2" t="n">
        <v>4</v>
      </c>
      <c r="C938" s="22" t="n">
        <f aca="true">NORMSINV(MAX(RAND(),0.000000000001))</f>
        <v>0.786050097343623</v>
      </c>
      <c r="D938" s="24" t="n">
        <f aca="false">IF($B$11="","",$B$11*EXP($B$12*C938))</f>
        <v>1291.69118209938</v>
      </c>
      <c r="E938" s="20" t="n">
        <f aca="true">IF($B$10="","",$B$10*(1-$B$14+2*$B$14*RAND()))</f>
        <v>3.65399810288072</v>
      </c>
      <c r="F938" s="21" t="n">
        <f aca="false">INDEX($E$17:$E$28,B938)</f>
        <v>4.89657419354839</v>
      </c>
      <c r="G938" s="25" t="n">
        <f aca="false">IF(OR(D938="",E938="",F938=""),"",D938*($B$7-$B$8-F938-E938))</f>
        <v>5411.44682274538</v>
      </c>
      <c r="H938" s="25" t="n">
        <f aca="false">IF(D938="","",D938*$F$30)</f>
        <v>6457.42255755123</v>
      </c>
    </row>
    <row r="939" customFormat="false" ht="15" hidden="false" customHeight="false" outlineLevel="0" collapsed="false">
      <c r="A939" s="2" t="n">
        <v>905</v>
      </c>
      <c r="B939" s="2" t="n">
        <v>5</v>
      </c>
      <c r="C939" s="22" t="n">
        <f aca="true">NORMSINV(MAX(RAND(),0.000000000001))</f>
        <v>1.31063536931035</v>
      </c>
      <c r="D939" s="24" t="n">
        <f aca="false">IF($B$11="","",$B$11*EXP($B$12*C939))</f>
        <v>1611.22504409052</v>
      </c>
      <c r="E939" s="20" t="n">
        <f aca="true">IF($B$10="","",$B$10*(1-$B$14+2*$B$14*RAND()))</f>
        <v>3.77389198831199</v>
      </c>
      <c r="F939" s="21" t="n">
        <f aca="false">INDEX($E$17:$E$28,B939)</f>
        <v>4.761</v>
      </c>
      <c r="G939" s="25" t="n">
        <f aca="false">IF(OR(D939="",E939="",F939=""),"",D939*($B$7-$B$8-F939-E939))</f>
        <v>6775.37534153739</v>
      </c>
      <c r="H939" s="25" t="n">
        <f aca="false">IF(D939="","",D939*$F$30)</f>
        <v>8054.8362404173</v>
      </c>
    </row>
    <row r="940" customFormat="false" ht="15" hidden="false" customHeight="false" outlineLevel="0" collapsed="false">
      <c r="A940" s="2" t="n">
        <v>906</v>
      </c>
      <c r="B940" s="2" t="n">
        <v>6</v>
      </c>
      <c r="C940" s="22" t="n">
        <f aca="true">NORMSINV(MAX(RAND(),0.000000000001))</f>
        <v>0.692252915718549</v>
      </c>
      <c r="D940" s="24" t="n">
        <f aca="false">IF($B$11="","",$B$11*EXP($B$12*C940))</f>
        <v>1241.63542790192</v>
      </c>
      <c r="E940" s="20" t="n">
        <f aca="true">IF($B$10="","",$B$10*(1-$B$14+2*$B$14*RAND()))</f>
        <v>4.00443929657085</v>
      </c>
      <c r="F940" s="21" t="n">
        <f aca="false">INDEX($E$17:$E$28,B940)</f>
        <v>4.761</v>
      </c>
      <c r="G940" s="25" t="n">
        <f aca="false">IF(OR(D940="",E940="",F940=""),"",D940*($B$7-$B$8-F940-E940))</f>
        <v>4934.95537972443</v>
      </c>
      <c r="H940" s="25" t="n">
        <f aca="false">IF(D940="","",D940*$F$30)</f>
        <v>6207.1838311673</v>
      </c>
    </row>
    <row r="941" customFormat="false" ht="15" hidden="false" customHeight="false" outlineLevel="0" collapsed="false">
      <c r="A941" s="2" t="n">
        <v>907</v>
      </c>
      <c r="B941" s="2" t="n">
        <v>7</v>
      </c>
      <c r="C941" s="22" t="n">
        <f aca="true">NORMSINV(MAX(RAND(),0.000000000001))</f>
        <v>0.828024853094633</v>
      </c>
      <c r="D941" s="24" t="n">
        <f aca="false">IF($B$11="","",$B$11*EXP($B$12*C941))</f>
        <v>1314.74021555188</v>
      </c>
      <c r="E941" s="20" t="n">
        <f aca="true">IF($B$10="","",$B$10*(1-$B$14+2*$B$14*RAND()))</f>
        <v>3.82816650271247</v>
      </c>
      <c r="F941" s="21" t="n">
        <f aca="false">INDEX($E$17:$E$28,B941)</f>
        <v>4.761</v>
      </c>
      <c r="G941" s="25" t="n">
        <f aca="false">IF(OR(D941="",E941="",F941=""),"",D941*($B$7-$B$8-F941-E941))</f>
        <v>5457.26772694375</v>
      </c>
      <c r="H941" s="25" t="n">
        <f aca="false">IF(D941="","",D941*$F$30)</f>
        <v>6572.64928558694</v>
      </c>
    </row>
    <row r="942" customFormat="false" ht="15" hidden="false" customHeight="false" outlineLevel="0" collapsed="false">
      <c r="A942" s="2" t="n">
        <v>908</v>
      </c>
      <c r="B942" s="2" t="n">
        <v>8</v>
      </c>
      <c r="C942" s="22" t="n">
        <f aca="true">NORMSINV(MAX(RAND(),0.000000000001))</f>
        <v>-1.73858878310128</v>
      </c>
      <c r="D942" s="24" t="n">
        <f aca="false">IF($B$11="","",$B$11*EXP($B$12*C942))</f>
        <v>445.817857099334</v>
      </c>
      <c r="E942" s="20" t="n">
        <f aca="true">IF($B$10="","",$B$10*(1-$B$14+2*$B$14*RAND()))</f>
        <v>3.92511308682736</v>
      </c>
      <c r="F942" s="21" t="n">
        <f aca="false">INDEX($E$17:$E$28,B942)</f>
        <v>4.761</v>
      </c>
      <c r="G942" s="25" t="n">
        <f aca="false">IF(OR(D942="",E942="",F942=""),"",D942*($B$7-$B$8-F942-E942))</f>
        <v>1807.29517655366</v>
      </c>
      <c r="H942" s="25" t="n">
        <f aca="false">IF(D942="","",D942*$F$30)</f>
        <v>2228.73263121099</v>
      </c>
    </row>
    <row r="943" customFormat="false" ht="15" hidden="false" customHeight="false" outlineLevel="0" collapsed="false">
      <c r="A943" s="2" t="n">
        <v>909</v>
      </c>
      <c r="B943" s="2" t="n">
        <v>9</v>
      </c>
      <c r="C943" s="22" t="n">
        <f aca="true">NORMSINV(MAX(RAND(),0.000000000001))</f>
        <v>0.339775161960928</v>
      </c>
      <c r="D943" s="24" t="n">
        <f aca="false">IF($B$11="","",$B$11*EXP($B$12*C943))</f>
        <v>1070.26602517395</v>
      </c>
      <c r="E943" s="20" t="n">
        <f aca="true">IF($B$10="","",$B$10*(1-$B$14+2*$B$14*RAND()))</f>
        <v>3.52642068477411</v>
      </c>
      <c r="F943" s="21" t="n">
        <f aca="false">INDEX($E$17:$E$28,B943)</f>
        <v>4.761</v>
      </c>
      <c r="G943" s="25" t="n">
        <f aca="false">IF(OR(D943="",E943="",F943=""),"",D943*($B$7-$B$8-F943-E943))</f>
        <v>4765.44436547855</v>
      </c>
      <c r="H943" s="25" t="n">
        <f aca="false">IF(D943="","",D943*$F$30)</f>
        <v>5350.47391304959</v>
      </c>
    </row>
    <row r="944" customFormat="false" ht="15" hidden="false" customHeight="false" outlineLevel="0" collapsed="false">
      <c r="A944" s="2" t="n">
        <v>910</v>
      </c>
      <c r="B944" s="2" t="n">
        <v>10</v>
      </c>
      <c r="C944" s="22" t="n">
        <f aca="true">NORMSINV(MAX(RAND(),0.000000000001))</f>
        <v>1.81872239171801</v>
      </c>
      <c r="D944" s="24" t="n">
        <f aca="false">IF($B$11="","",$B$11*EXP($B$12*C944))</f>
        <v>1995.88072091674</v>
      </c>
      <c r="E944" s="20" t="n">
        <f aca="true">IF($B$10="","",$B$10*(1-$B$14+2*$B$14*RAND()))</f>
        <v>3.83109095242127</v>
      </c>
      <c r="F944" s="21" t="n">
        <f aca="false">INDEX($E$17:$E$28,B944)</f>
        <v>4.761</v>
      </c>
      <c r="G944" s="25" t="n">
        <f aca="false">IF(OR(D944="",E944="",F944=""),"",D944*($B$7-$B$8-F944-E944))</f>
        <v>8278.7317001785</v>
      </c>
      <c r="H944" s="25" t="n">
        <f aca="false">IF(D944="","",D944*$F$30)</f>
        <v>9977.80690000697</v>
      </c>
    </row>
    <row r="945" customFormat="false" ht="15" hidden="false" customHeight="false" outlineLevel="0" collapsed="false">
      <c r="A945" s="2" t="n">
        <v>911</v>
      </c>
      <c r="B945" s="2" t="n">
        <v>11</v>
      </c>
      <c r="C945" s="22" t="n">
        <f aca="true">NORMSINV(MAX(RAND(),0.000000000001))</f>
        <v>-1.26487757594039</v>
      </c>
      <c r="D945" s="24" t="n">
        <f aca="false">IF($B$11="","",$B$11*EXP($B$12*C945))</f>
        <v>544.308567004172</v>
      </c>
      <c r="E945" s="20" t="n">
        <f aca="true">IF($B$10="","",$B$10*(1-$B$14+2*$B$14*RAND()))</f>
        <v>4.11207220578124</v>
      </c>
      <c r="F945" s="21" t="n">
        <f aca="false">INDEX($E$17:$E$28,B945)</f>
        <v>4.761</v>
      </c>
      <c r="G945" s="25" t="n">
        <f aca="false">IF(OR(D945="",E945="",F945=""),"",D945*($B$7-$B$8-F945-E945))</f>
        <v>2104.80192637981</v>
      </c>
      <c r="H945" s="25" t="n">
        <f aca="false">IF(D945="","",D945*$F$30)</f>
        <v>2721.10738816725</v>
      </c>
    </row>
    <row r="946" customFormat="false" ht="15" hidden="false" customHeight="false" outlineLevel="0" collapsed="false">
      <c r="A946" s="2" t="n">
        <v>912</v>
      </c>
      <c r="B946" s="2" t="n">
        <v>12</v>
      </c>
      <c r="C946" s="22" t="n">
        <f aca="true">NORMSINV(MAX(RAND(),0.000000000001))</f>
        <v>0.458687156791074</v>
      </c>
      <c r="D946" s="24" t="n">
        <f aca="false">IF($B$11="","",$B$11*EXP($B$12*C946))</f>
        <v>1125.25842325379</v>
      </c>
      <c r="E946" s="20" t="n">
        <f aca="true">IF($B$10="","",$B$10*(1-$B$14+2*$B$14*RAND()))</f>
        <v>3.68248655819119</v>
      </c>
      <c r="F946" s="21" t="n">
        <f aca="false">INDEX($E$17:$E$28,B946)</f>
        <v>4.761</v>
      </c>
      <c r="G946" s="25" t="n">
        <f aca="false">IF(OR(D946="",E946="",F946=""),"",D946*($B$7-$B$8-F946-E946))</f>
        <v>4834.68794101848</v>
      </c>
      <c r="H946" s="25" t="n">
        <f aca="false">IF(D946="","",D946*$F$30)</f>
        <v>5625.39190953033</v>
      </c>
    </row>
    <row r="947" customFormat="false" ht="15" hidden="false" customHeight="false" outlineLevel="0" collapsed="false">
      <c r="A947" s="2" t="n">
        <v>913</v>
      </c>
      <c r="B947" s="2" t="n">
        <v>1</v>
      </c>
      <c r="C947" s="22" t="n">
        <f aca="true">NORMSINV(MAX(RAND(),0.000000000001))</f>
        <v>-0.710903349414111</v>
      </c>
      <c r="D947" s="24" t="n">
        <f aca="false">IF($B$11="","",$B$11*EXP($B$12*C947))</f>
        <v>687.417791212537</v>
      </c>
      <c r="E947" s="20" t="n">
        <f aca="true">IF($B$10="","",$B$10*(1-$B$14+2*$B$14*RAND()))</f>
        <v>3.95316081489182</v>
      </c>
      <c r="F947" s="21" t="n">
        <f aca="false">INDEX($E$17:$E$28,B947)</f>
        <v>4.92562580645161</v>
      </c>
      <c r="G947" s="25" t="n">
        <f aca="false">IF(OR(D947="",E947="",F947=""),"",D947*($B$7-$B$8-F947-E947))</f>
        <v>2654.26677215639</v>
      </c>
      <c r="H947" s="25" t="n">
        <f aca="false">IF(D947="","",D947*$F$30)</f>
        <v>3436.53902182971</v>
      </c>
    </row>
    <row r="948" customFormat="false" ht="15" hidden="false" customHeight="false" outlineLevel="0" collapsed="false">
      <c r="A948" s="2" t="n">
        <v>914</v>
      </c>
      <c r="B948" s="2" t="n">
        <v>2</v>
      </c>
      <c r="C948" s="22" t="n">
        <f aca="true">NORMSINV(MAX(RAND(),0.000000000001))</f>
        <v>-1.69688507247504</v>
      </c>
      <c r="D948" s="24" t="n">
        <f aca="false">IF($B$11="","",$B$11*EXP($B$12*C948))</f>
        <v>453.721241967236</v>
      </c>
      <c r="E948" s="20" t="n">
        <f aca="true">IF($B$10="","",$B$10*(1-$B$14+2*$B$14*RAND()))</f>
        <v>3.51491375858921</v>
      </c>
      <c r="F948" s="21" t="n">
        <f aca="false">INDEX($E$17:$E$28,B948)</f>
        <v>5.0612</v>
      </c>
      <c r="G948" s="25" t="n">
        <f aca="false">IF(OR(D948="",E948="",F948=""),"",D948*($B$7-$B$8-F948-E948))</f>
        <v>1889.24363686319</v>
      </c>
      <c r="H948" s="25" t="n">
        <f aca="false">IF(D948="","",D948*$F$30)</f>
        <v>2268.24323284261</v>
      </c>
    </row>
    <row r="949" customFormat="false" ht="15" hidden="false" customHeight="false" outlineLevel="0" collapsed="false">
      <c r="A949" s="2" t="n">
        <v>915</v>
      </c>
      <c r="B949" s="2" t="n">
        <v>3</v>
      </c>
      <c r="C949" s="22" t="n">
        <f aca="true">NORMSINV(MAX(RAND(),0.000000000001))</f>
        <v>0.453181964896613</v>
      </c>
      <c r="D949" s="24" t="n">
        <f aca="false">IF($B$11="","",$B$11*EXP($B$12*C949))</f>
        <v>1122.65118527454</v>
      </c>
      <c r="E949" s="20" t="n">
        <f aca="true">IF($B$10="","",$B$10*(1-$B$14+2*$B$14*RAND()))</f>
        <v>3.63440858962541</v>
      </c>
      <c r="F949" s="21" t="n">
        <f aca="false">INDEX($E$17:$E$28,B949)</f>
        <v>5.0612</v>
      </c>
      <c r="G949" s="25" t="n">
        <f aca="false">IF(OR(D949="",E949="",F949=""),"",D949*($B$7-$B$8-F949-E949))</f>
        <v>4540.44081057121</v>
      </c>
      <c r="H949" s="25" t="n">
        <f aca="false">IF(D949="","",D949*$F$30)</f>
        <v>5612.3578054245</v>
      </c>
    </row>
    <row r="950" customFormat="false" ht="15" hidden="false" customHeight="false" outlineLevel="0" collapsed="false">
      <c r="A950" s="2" t="n">
        <v>916</v>
      </c>
      <c r="B950" s="2" t="n">
        <v>4</v>
      </c>
      <c r="C950" s="22" t="n">
        <f aca="true">NORMSINV(MAX(RAND(),0.000000000001))</f>
        <v>-0.745371591835348</v>
      </c>
      <c r="D950" s="24" t="n">
        <f aca="false">IF($B$11="","",$B$11*EXP($B$12*C950))</f>
        <v>677.506060580488</v>
      </c>
      <c r="E950" s="20" t="n">
        <f aca="true">IF($B$10="","",$B$10*(1-$B$14+2*$B$14*RAND()))</f>
        <v>3.37822905949385</v>
      </c>
      <c r="F950" s="21" t="n">
        <f aca="false">INDEX($E$17:$E$28,B950)</f>
        <v>4.89657419354839</v>
      </c>
      <c r="G950" s="25" t="n">
        <f aca="false">IF(OR(D950="",E950="",F950=""),"",D950*($B$7-$B$8-F950-E950))</f>
        <v>3025.19785774817</v>
      </c>
      <c r="H950" s="25" t="n">
        <f aca="false">IF(D950="","",D950*$F$30)</f>
        <v>3386.98829805398</v>
      </c>
    </row>
    <row r="951" customFormat="false" ht="15" hidden="false" customHeight="false" outlineLevel="0" collapsed="false">
      <c r="A951" s="2" t="n">
        <v>917</v>
      </c>
      <c r="B951" s="2" t="n">
        <v>5</v>
      </c>
      <c r="C951" s="22" t="n">
        <f aca="true">NORMSINV(MAX(RAND(),0.000000000001))</f>
        <v>0.404387045623058</v>
      </c>
      <c r="D951" s="24" t="n">
        <f aca="false">IF($B$11="","",$B$11*EXP($B$12*C951))</f>
        <v>1099.80456357745</v>
      </c>
      <c r="E951" s="20" t="n">
        <f aca="true">IF($B$10="","",$B$10*(1-$B$14+2*$B$14*RAND()))</f>
        <v>3.8897034234158</v>
      </c>
      <c r="F951" s="21" t="n">
        <f aca="false">INDEX($E$17:$E$28,B951)</f>
        <v>4.761</v>
      </c>
      <c r="G951" s="25" t="n">
        <f aca="false">IF(OR(D951="",E951="",F951=""),"",D951*($B$7-$B$8-F951-E951))</f>
        <v>4497.42703674894</v>
      </c>
      <c r="H951" s="25" t="n">
        <f aca="false">IF(D951="","",D951*$F$30)</f>
        <v>5498.14297423638</v>
      </c>
    </row>
    <row r="952" customFormat="false" ht="15" hidden="false" customHeight="false" outlineLevel="0" collapsed="false">
      <c r="A952" s="2" t="n">
        <v>918</v>
      </c>
      <c r="B952" s="2" t="n">
        <v>6</v>
      </c>
      <c r="C952" s="22" t="n">
        <f aca="true">NORMSINV(MAX(RAND(),0.000000000001))</f>
        <v>-0.487313282434836</v>
      </c>
      <c r="D952" s="24" t="n">
        <f aca="false">IF($B$11="","",$B$11*EXP($B$12*C952))</f>
        <v>755.330584108651</v>
      </c>
      <c r="E952" s="20" t="n">
        <f aca="true">IF($B$10="","",$B$10*(1-$B$14+2*$B$14*RAND()))</f>
        <v>3.48367065595859</v>
      </c>
      <c r="F952" s="21" t="n">
        <f aca="false">INDEX($E$17:$E$28,B952)</f>
        <v>4.761</v>
      </c>
      <c r="G952" s="25" t="n">
        <f aca="false">IF(OR(D952="",E952="",F952=""),"",D952*($B$7-$B$8-F952-E952))</f>
        <v>3395.45973919556</v>
      </c>
      <c r="H952" s="25" t="n">
        <f aca="false">IF(D952="","",D952*$F$30)</f>
        <v>3776.04865607597</v>
      </c>
    </row>
    <row r="953" customFormat="false" ht="15" hidden="false" customHeight="false" outlineLevel="0" collapsed="false">
      <c r="A953" s="2" t="n">
        <v>919</v>
      </c>
      <c r="B953" s="2" t="n">
        <v>7</v>
      </c>
      <c r="C953" s="22" t="n">
        <f aca="true">NORMSINV(MAX(RAND(),0.000000000001))</f>
        <v>0.964566418476514</v>
      </c>
      <c r="D953" s="24" t="n">
        <f aca="false">IF($B$11="","",$B$11*EXP($B$12*C953))</f>
        <v>1392.60079418487</v>
      </c>
      <c r="E953" s="20" t="n">
        <f aca="true">IF($B$10="","",$B$10*(1-$B$14+2*$B$14*RAND()))</f>
        <v>3.65237178526879</v>
      </c>
      <c r="F953" s="21" t="n">
        <f aca="false">INDEX($E$17:$E$28,B953)</f>
        <v>4.761</v>
      </c>
      <c r="G953" s="25" t="n">
        <f aca="false">IF(OR(D953="",E953="",F953=""),"",D953*($B$7-$B$8-F953-E953))</f>
        <v>6025.26588797736</v>
      </c>
      <c r="H953" s="25" t="n">
        <f aca="false">IF(D953="","",D953*$F$30)</f>
        <v>6961.88989028901</v>
      </c>
    </row>
    <row r="954" customFormat="false" ht="15" hidden="false" customHeight="false" outlineLevel="0" collapsed="false">
      <c r="A954" s="2" t="n">
        <v>920</v>
      </c>
      <c r="B954" s="2" t="n">
        <v>8</v>
      </c>
      <c r="C954" s="22" t="n">
        <f aca="true">NORMSINV(MAX(RAND(),0.000000000001))</f>
        <v>0.751181644252418</v>
      </c>
      <c r="D954" s="24" t="n">
        <f aca="false">IF($B$11="","",$B$11*EXP($B$12*C954))</f>
        <v>1272.8518964955</v>
      </c>
      <c r="E954" s="20" t="n">
        <f aca="true">IF($B$10="","",$B$10*(1-$B$14+2*$B$14*RAND()))</f>
        <v>3.92173234779789</v>
      </c>
      <c r="F954" s="21" t="n">
        <f aca="false">INDEX($E$17:$E$28,B954)</f>
        <v>4.761</v>
      </c>
      <c r="G954" s="25" t="n">
        <f aca="false">IF(OR(D954="",E954="",F954=""),"",D954*($B$7-$B$8-F954-E954))</f>
        <v>5164.30082569532</v>
      </c>
      <c r="H954" s="25" t="n">
        <f aca="false">IF(D954="","",D954*$F$30)</f>
        <v>6363.24120096032</v>
      </c>
    </row>
    <row r="955" customFormat="false" ht="15" hidden="false" customHeight="false" outlineLevel="0" collapsed="false">
      <c r="A955" s="2" t="n">
        <v>921</v>
      </c>
      <c r="B955" s="2" t="n">
        <v>9</v>
      </c>
      <c r="C955" s="22" t="n">
        <f aca="true">NORMSINV(MAX(RAND(),0.000000000001))</f>
        <v>-0.900227373652542</v>
      </c>
      <c r="D955" s="24" t="n">
        <f aca="false">IF($B$11="","",$B$11*EXP($B$12*C955))</f>
        <v>634.709571436191</v>
      </c>
      <c r="E955" s="20" t="n">
        <f aca="true">IF($B$10="","",$B$10*(1-$B$14+2*$B$14*RAND()))</f>
        <v>3.95935929161361</v>
      </c>
      <c r="F955" s="21" t="n">
        <f aca="false">INDEX($E$17:$E$28,B955)</f>
        <v>4.761</v>
      </c>
      <c r="G955" s="25" t="n">
        <f aca="false">IF(OR(D955="",E955="",F955=""),"",D955*($B$7-$B$8-F955-E955))</f>
        <v>2551.30443134739</v>
      </c>
      <c r="H955" s="25" t="n">
        <f aca="false">IF(D955="","",D955*$F$30)</f>
        <v>3173.04008952381</v>
      </c>
    </row>
    <row r="956" customFormat="false" ht="15" hidden="false" customHeight="false" outlineLevel="0" collapsed="false">
      <c r="A956" s="2" t="n">
        <v>922</v>
      </c>
      <c r="B956" s="2" t="n">
        <v>10</v>
      </c>
      <c r="C956" s="22" t="n">
        <f aca="true">NORMSINV(MAX(RAND(),0.000000000001))</f>
        <v>-1.14393876967533</v>
      </c>
      <c r="D956" s="24" t="n">
        <f aca="false">IF($B$11="","",$B$11*EXP($B$12*C956))</f>
        <v>572.765173861242</v>
      </c>
      <c r="E956" s="20" t="n">
        <f aca="true">IF($B$10="","",$B$10*(1-$B$14+2*$B$14*RAND()))</f>
        <v>3.94138796027647</v>
      </c>
      <c r="F956" s="21" t="n">
        <f aca="false">INDEX($E$17:$E$28,B956)</f>
        <v>4.761</v>
      </c>
      <c r="G956" s="25" t="n">
        <f aca="false">IF(OR(D956="",E956="",F956=""),"",D956*($B$7-$B$8-F956-E956))</f>
        <v>2312.60356191649</v>
      </c>
      <c r="H956" s="25" t="n">
        <f aca="false">IF(D956="","",D956*$F$30)</f>
        <v>2863.36765716712</v>
      </c>
    </row>
    <row r="957" customFormat="false" ht="15" hidden="false" customHeight="false" outlineLevel="0" collapsed="false">
      <c r="A957" s="2" t="n">
        <v>923</v>
      </c>
      <c r="B957" s="2" t="n">
        <v>11</v>
      </c>
      <c r="C957" s="22" t="n">
        <f aca="true">NORMSINV(MAX(RAND(),0.000000000001))</f>
        <v>0.545721639441579</v>
      </c>
      <c r="D957" s="24" t="n">
        <f aca="false">IF($B$11="","",$B$11*EXP($B$12*C957))</f>
        <v>1167.29148670868</v>
      </c>
      <c r="E957" s="20" t="n">
        <f aca="true">IF($B$10="","",$B$10*(1-$B$14+2*$B$14*RAND()))</f>
        <v>3.45051718427792</v>
      </c>
      <c r="F957" s="21" t="n">
        <f aca="false">INDEX($E$17:$E$28,B957)</f>
        <v>4.761</v>
      </c>
      <c r="G957" s="25" t="n">
        <f aca="false">IF(OR(D957="",E957="",F957=""),"",D957*($B$7-$B$8-F957-E957))</f>
        <v>5286.05943849894</v>
      </c>
      <c r="H957" s="25" t="n">
        <f aca="false">IF(D957="","",D957*$F$30)</f>
        <v>5835.52360035403</v>
      </c>
    </row>
    <row r="958" customFormat="false" ht="15" hidden="false" customHeight="false" outlineLevel="0" collapsed="false">
      <c r="A958" s="2" t="n">
        <v>924</v>
      </c>
      <c r="B958" s="2" t="n">
        <v>12</v>
      </c>
      <c r="C958" s="22" t="n">
        <f aca="true">NORMSINV(MAX(RAND(),0.000000000001))</f>
        <v>0.306100607708218</v>
      </c>
      <c r="D958" s="24" t="n">
        <f aca="false">IF($B$11="","",$B$11*EXP($B$12*C958))</f>
        <v>1055.1869180481</v>
      </c>
      <c r="E958" s="20" t="n">
        <f aca="true">IF($B$10="","",$B$10*(1-$B$14+2*$B$14*RAND()))</f>
        <v>3.59503589081284</v>
      </c>
      <c r="F958" s="21" t="n">
        <f aca="false">INDEX($E$17:$E$28,B958)</f>
        <v>4.761</v>
      </c>
      <c r="G958" s="25" t="n">
        <f aca="false">IF(OR(D958="",E958="",F958=""),"",D958*($B$7-$B$8-F958-E958))</f>
        <v>4625.90157720667</v>
      </c>
      <c r="H958" s="25" t="n">
        <f aca="false">IF(D958="","",D958*$F$30)</f>
        <v>5275.09044070604</v>
      </c>
    </row>
    <row r="959" customFormat="false" ht="15" hidden="false" customHeight="false" outlineLevel="0" collapsed="false">
      <c r="A959" s="2" t="n">
        <v>925</v>
      </c>
      <c r="B959" s="2" t="n">
        <v>1</v>
      </c>
      <c r="C959" s="22" t="n">
        <f aca="true">NORMSINV(MAX(RAND(),0.000000000001))</f>
        <v>-1.1580217782285</v>
      </c>
      <c r="D959" s="24" t="n">
        <f aca="false">IF($B$11="","",$B$11*EXP($B$12*C959))</f>
        <v>569.376391572449</v>
      </c>
      <c r="E959" s="20" t="n">
        <f aca="true">IF($B$10="","",$B$10*(1-$B$14+2*$B$14*RAND()))</f>
        <v>3.62909869910469</v>
      </c>
      <c r="F959" s="21" t="n">
        <f aca="false">INDEX($E$17:$E$28,B959)</f>
        <v>4.92562580645161</v>
      </c>
      <c r="G959" s="25" t="n">
        <f aca="false">IF(OR(D959="",E959="",F959=""),"",D959*($B$7-$B$8-F959-E959))</f>
        <v>2382.99705876295</v>
      </c>
      <c r="H959" s="25" t="n">
        <f aca="false">IF(D959="","",D959*$F$30)</f>
        <v>2846.42645674898</v>
      </c>
    </row>
    <row r="960" customFormat="false" ht="15" hidden="false" customHeight="false" outlineLevel="0" collapsed="false">
      <c r="A960" s="2" t="n">
        <v>926</v>
      </c>
      <c r="B960" s="2" t="n">
        <v>2</v>
      </c>
      <c r="C960" s="22" t="n">
        <f aca="true">NORMSINV(MAX(RAND(),0.000000000001))</f>
        <v>0.788425511147364</v>
      </c>
      <c r="D960" s="24" t="n">
        <f aca="false">IF($B$11="","",$B$11*EXP($B$12*C960))</f>
        <v>1292.98470730063</v>
      </c>
      <c r="E960" s="20" t="n">
        <f aca="true">IF($B$10="","",$B$10*(1-$B$14+2*$B$14*RAND()))</f>
        <v>4.07740761005627</v>
      </c>
      <c r="F960" s="21" t="n">
        <f aca="false">INDEX($E$17:$E$28,B960)</f>
        <v>5.0612</v>
      </c>
      <c r="G960" s="25" t="n">
        <f aca="false">IF(OR(D960="",E960="",F960=""),"",D960*($B$7-$B$8-F960-E960))</f>
        <v>4656.54528518609</v>
      </c>
      <c r="H960" s="25" t="n">
        <f aca="false">IF(D960="","",D960*$F$30)</f>
        <v>6463.88914873728</v>
      </c>
    </row>
    <row r="961" customFormat="false" ht="15" hidden="false" customHeight="false" outlineLevel="0" collapsed="false">
      <c r="A961" s="2" t="n">
        <v>927</v>
      </c>
      <c r="B961" s="2" t="n">
        <v>3</v>
      </c>
      <c r="C961" s="22" t="n">
        <f aca="true">NORMSINV(MAX(RAND(),0.000000000001))</f>
        <v>2.48943452651453</v>
      </c>
      <c r="D961" s="24" t="n">
        <f aca="false">IF($B$11="","",$B$11*EXP($B$12*C961))</f>
        <v>2647.72492267287</v>
      </c>
      <c r="E961" s="20" t="n">
        <f aca="true">IF($B$10="","",$B$10*(1-$B$14+2*$B$14*RAND()))</f>
        <v>3.90266813037513</v>
      </c>
      <c r="F961" s="21" t="n">
        <f aca="false">INDEX($E$17:$E$28,B961)</f>
        <v>5.0612</v>
      </c>
      <c r="G961" s="25" t="n">
        <f aca="false">IF(OR(D961="",E961="",F961=""),"",D961*($B$7-$B$8-F961-E961))</f>
        <v>9998.15846250506</v>
      </c>
      <c r="H961" s="25" t="n">
        <f aca="false">IF(D961="","",D961*$F$30)</f>
        <v>13236.5064334262</v>
      </c>
    </row>
    <row r="962" customFormat="false" ht="15" hidden="false" customHeight="false" outlineLevel="0" collapsed="false">
      <c r="A962" s="2" t="n">
        <v>928</v>
      </c>
      <c r="B962" s="2" t="n">
        <v>4</v>
      </c>
      <c r="C962" s="22" t="n">
        <f aca="true">NORMSINV(MAX(RAND(),0.000000000001))</f>
        <v>1.07527598116383</v>
      </c>
      <c r="D962" s="24" t="n">
        <f aca="false">IF($B$11="","",$B$11*EXP($B$12*C962))</f>
        <v>1459.10367629413</v>
      </c>
      <c r="E962" s="20" t="n">
        <f aca="true">IF($B$10="","",$B$10*(1-$B$14+2*$B$14*RAND()))</f>
        <v>3.44388703114687</v>
      </c>
      <c r="F962" s="21" t="n">
        <f aca="false">INDEX($E$17:$E$28,B962)</f>
        <v>4.89657419354839</v>
      </c>
      <c r="G962" s="25" t="n">
        <f aca="false">IF(OR(D962="",E962="",F962=""),"",D962*($B$7-$B$8-F962-E962))</f>
        <v>6419.38320104573</v>
      </c>
      <c r="H962" s="25" t="n">
        <f aca="false">IF(D962="","",D962*$F$30)</f>
        <v>7294.35109852961</v>
      </c>
    </row>
    <row r="963" customFormat="false" ht="15" hidden="false" customHeight="false" outlineLevel="0" collapsed="false">
      <c r="A963" s="2" t="n">
        <v>929</v>
      </c>
      <c r="B963" s="2" t="n">
        <v>5</v>
      </c>
      <c r="C963" s="22" t="n">
        <f aca="true">NORMSINV(MAX(RAND(),0.000000000001))</f>
        <v>-1.35334325449656</v>
      </c>
      <c r="D963" s="24" t="n">
        <f aca="false">IF($B$11="","",$B$11*EXP($B$12*C963))</f>
        <v>524.392195863888</v>
      </c>
      <c r="E963" s="20" t="n">
        <f aca="true">IF($B$10="","",$B$10*(1-$B$14+2*$B$14*RAND()))</f>
        <v>3.76062999149037</v>
      </c>
      <c r="F963" s="21" t="n">
        <f aca="false">INDEX($E$17:$E$28,B963)</f>
        <v>4.761</v>
      </c>
      <c r="G963" s="25" t="n">
        <f aca="false">IF(OR(D963="",E963="",F963=""),"",D963*($B$7-$B$8-F963-E963))</f>
        <v>2212.08031172873</v>
      </c>
      <c r="H963" s="25" t="n">
        <f aca="false">IF(D963="","",D963*$F$30)</f>
        <v>2621.54146556275</v>
      </c>
    </row>
    <row r="964" customFormat="false" ht="15" hidden="false" customHeight="false" outlineLevel="0" collapsed="false">
      <c r="A964" s="2" t="n">
        <v>930</v>
      </c>
      <c r="B964" s="2" t="n">
        <v>6</v>
      </c>
      <c r="C964" s="22" t="n">
        <f aca="true">NORMSINV(MAX(RAND(),0.000000000001))</f>
        <v>0.863422663907828</v>
      </c>
      <c r="D964" s="24" t="n">
        <f aca="false">IF($B$11="","",$B$11*EXP($B$12*C964))</f>
        <v>1334.49711463739</v>
      </c>
      <c r="E964" s="20" t="n">
        <f aca="true">IF($B$10="","",$B$10*(1-$B$14+2*$B$14*RAND()))</f>
        <v>3.88633325678758</v>
      </c>
      <c r="F964" s="21" t="n">
        <f aca="false">INDEX($E$17:$E$28,B964)</f>
        <v>4.761</v>
      </c>
      <c r="G964" s="25" t="n">
        <f aca="false">IF(OR(D964="",E964="",F964=""),"",D964*($B$7-$B$8-F964-E964))</f>
        <v>5461.65195998937</v>
      </c>
      <c r="H964" s="25" t="n">
        <f aca="false">IF(D964="","",D964*$F$30)</f>
        <v>6671.41797549524</v>
      </c>
    </row>
    <row r="965" customFormat="false" ht="15" hidden="false" customHeight="false" outlineLevel="0" collapsed="false">
      <c r="A965" s="2" t="n">
        <v>931</v>
      </c>
      <c r="B965" s="2" t="n">
        <v>7</v>
      </c>
      <c r="C965" s="22" t="n">
        <f aca="true">NORMSINV(MAX(RAND(),0.000000000001))</f>
        <v>0.897315836566203</v>
      </c>
      <c r="D965" s="24" t="n">
        <f aca="false">IF($B$11="","",$B$11*EXP($B$12*C965))</f>
        <v>1353.69238733882</v>
      </c>
      <c r="E965" s="20" t="n">
        <f aca="true">IF($B$10="","",$B$10*(1-$B$14+2*$B$14*RAND()))</f>
        <v>3.47339661984461</v>
      </c>
      <c r="F965" s="21" t="n">
        <f aca="false">INDEX($E$17:$E$28,B965)</f>
        <v>4.761</v>
      </c>
      <c r="G965" s="25" t="n">
        <f aca="false">IF(OR(D965="",E965="",F965=""),"",D965*($B$7-$B$8-F965-E965))</f>
        <v>6099.20099608442</v>
      </c>
      <c r="H965" s="25" t="n">
        <f aca="false">IF(D965="","",D965*$F$30)</f>
        <v>6767.37898278425</v>
      </c>
    </row>
    <row r="966" customFormat="false" ht="15" hidden="false" customHeight="false" outlineLevel="0" collapsed="false">
      <c r="A966" s="2" t="n">
        <v>932</v>
      </c>
      <c r="B966" s="2" t="n">
        <v>8</v>
      </c>
      <c r="C966" s="22" t="n">
        <f aca="true">NORMSINV(MAX(RAND(),0.000000000001))</f>
        <v>0.398705527851891</v>
      </c>
      <c r="D966" s="24" t="n">
        <f aca="false">IF($B$11="","",$B$11*EXP($B$12*C966))</f>
        <v>1097.1747818762</v>
      </c>
      <c r="E966" s="20" t="n">
        <f aca="true">IF($B$10="","",$B$10*(1-$B$14+2*$B$14*RAND()))</f>
        <v>3.85603006380653</v>
      </c>
      <c r="F966" s="21" t="n">
        <f aca="false">INDEX($E$17:$E$28,B966)</f>
        <v>4.761</v>
      </c>
      <c r="G966" s="25" t="n">
        <f aca="false">IF(OR(D966="",E966="",F966=""),"",D966*($B$7-$B$8-F966-E966))</f>
        <v>4523.61864042519</v>
      </c>
      <c r="H966" s="25" t="n">
        <f aca="false">IF(D966="","",D966*$F$30)</f>
        <v>5484.99616955548</v>
      </c>
    </row>
    <row r="967" customFormat="false" ht="15" hidden="false" customHeight="false" outlineLevel="0" collapsed="false">
      <c r="A967" s="2" t="n">
        <v>933</v>
      </c>
      <c r="B967" s="2" t="n">
        <v>9</v>
      </c>
      <c r="C967" s="22" t="n">
        <f aca="true">NORMSINV(MAX(RAND(),0.000000000001))</f>
        <v>-0.118794542816938</v>
      </c>
      <c r="D967" s="24" t="n">
        <f aca="false">IF($B$11="","",$B$11*EXP($B$12*C967))</f>
        <v>882.215895179934</v>
      </c>
      <c r="E967" s="20" t="n">
        <f aca="true">IF($B$10="","",$B$10*(1-$B$14+2*$B$14*RAND()))</f>
        <v>3.87003272893964</v>
      </c>
      <c r="F967" s="21" t="n">
        <f aca="false">INDEX($E$17:$E$28,B967)</f>
        <v>4.761</v>
      </c>
      <c r="G967" s="25" t="n">
        <f aca="false">IF(OR(D967="",E967="",F967=""),"",D967*($B$7-$B$8-F967-E967))</f>
        <v>3624.99623930357</v>
      </c>
      <c r="H967" s="25" t="n">
        <f aca="false">IF(D967="","",D967*$F$30)</f>
        <v>4410.37370318353</v>
      </c>
    </row>
    <row r="968" customFormat="false" ht="15" hidden="false" customHeight="false" outlineLevel="0" collapsed="false">
      <c r="A968" s="2" t="n">
        <v>934</v>
      </c>
      <c r="B968" s="2" t="n">
        <v>10</v>
      </c>
      <c r="C968" s="22" t="n">
        <f aca="true">NORMSINV(MAX(RAND(),0.000000000001))</f>
        <v>0.85814786541976</v>
      </c>
      <c r="D968" s="24" t="n">
        <f aca="false">IF($B$11="","",$B$11*EXP($B$12*C968))</f>
        <v>1331.53432699704</v>
      </c>
      <c r="E968" s="20" t="n">
        <f aca="true">IF($B$10="","",$B$10*(1-$B$14+2*$B$14*RAND()))</f>
        <v>3.96210381952711</v>
      </c>
      <c r="F968" s="21" t="n">
        <f aca="false">INDEX($E$17:$E$28,B968)</f>
        <v>4.761</v>
      </c>
      <c r="G968" s="25" t="n">
        <f aca="false">IF(OR(D968="",E968="",F968=""),"",D968*($B$7-$B$8-F968-E968))</f>
        <v>5348.63515228296</v>
      </c>
      <c r="H968" s="25" t="n">
        <f aca="false">IF(D968="","",D968*$F$30)</f>
        <v>6656.6064075236</v>
      </c>
    </row>
    <row r="969" customFormat="false" ht="15" hidden="false" customHeight="false" outlineLevel="0" collapsed="false">
      <c r="A969" s="2" t="n">
        <v>935</v>
      </c>
      <c r="B969" s="2" t="n">
        <v>11</v>
      </c>
      <c r="C969" s="22" t="n">
        <f aca="true">NORMSINV(MAX(RAND(),0.000000000001))</f>
        <v>0.0946459069928349</v>
      </c>
      <c r="D969" s="24" t="n">
        <f aca="false">IF($B$11="","",$B$11*EXP($B$12*C969))</f>
        <v>965.236711440967</v>
      </c>
      <c r="E969" s="20" t="n">
        <f aca="true">IF($B$10="","",$B$10*(1-$B$14+2*$B$14*RAND()))</f>
        <v>3.5332043626349</v>
      </c>
      <c r="F969" s="21" t="n">
        <f aca="false">INDEX($E$17:$E$28,B969)</f>
        <v>4.761</v>
      </c>
      <c r="G969" s="25" t="n">
        <f aca="false">IF(OR(D969="",E969="",F969=""),"",D969*($B$7-$B$8-F969-E969))</f>
        <v>4291.24516074889</v>
      </c>
      <c r="H969" s="25" t="n">
        <f aca="false">IF(D969="","",D969*$F$30)</f>
        <v>4825.41136783568</v>
      </c>
    </row>
    <row r="970" customFormat="false" ht="15" hidden="false" customHeight="false" outlineLevel="0" collapsed="false">
      <c r="A970" s="2" t="n">
        <v>936</v>
      </c>
      <c r="B970" s="2" t="n">
        <v>12</v>
      </c>
      <c r="C970" s="22" t="n">
        <f aca="true">NORMSINV(MAX(RAND(),0.000000000001))</f>
        <v>0.103287701235937</v>
      </c>
      <c r="D970" s="24" t="n">
        <f aca="false">IF($B$11="","",$B$11*EXP($B$12*C970))</f>
        <v>968.757891736002</v>
      </c>
      <c r="E970" s="20" t="n">
        <f aca="true">IF($B$10="","",$B$10*(1-$B$14+2*$B$14*RAND()))</f>
        <v>3.8243876511553</v>
      </c>
      <c r="F970" s="21" t="n">
        <f aca="false">INDEX($E$17:$E$28,B970)</f>
        <v>4.761</v>
      </c>
      <c r="G970" s="25" t="n">
        <f aca="false">IF(OR(D970="",E970="",F970=""),"",D970*($B$7-$B$8-F970-E970))</f>
        <v>4024.81350004715</v>
      </c>
      <c r="H970" s="25" t="n">
        <f aca="false">IF(D970="","",D970*$F$30)</f>
        <v>4843.01445236662</v>
      </c>
    </row>
    <row r="971" customFormat="false" ht="15" hidden="false" customHeight="false" outlineLevel="0" collapsed="false">
      <c r="A971" s="2" t="n">
        <v>937</v>
      </c>
      <c r="B971" s="2" t="n">
        <v>1</v>
      </c>
      <c r="C971" s="22" t="n">
        <f aca="true">NORMSINV(MAX(RAND(),0.000000000001))</f>
        <v>0.363119610397975</v>
      </c>
      <c r="D971" s="24" t="n">
        <f aca="false">IF($B$11="","",$B$11*EXP($B$12*C971))</f>
        <v>1080.84570799385</v>
      </c>
      <c r="E971" s="20" t="n">
        <f aca="true">IF($B$10="","",$B$10*(1-$B$14+2*$B$14*RAND()))</f>
        <v>3.4582600327723</v>
      </c>
      <c r="F971" s="21" t="n">
        <f aca="false">INDEX($E$17:$E$28,B971)</f>
        <v>4.92562580645161</v>
      </c>
      <c r="G971" s="25" t="n">
        <f aca="false">IF(OR(D971="",E971="",F971=""),"",D971*($B$7-$B$8-F971-E971))</f>
        <v>4708.28729420609</v>
      </c>
      <c r="H971" s="25" t="n">
        <f aca="false">IF(D971="","",D971*$F$30)</f>
        <v>5403.36386340287</v>
      </c>
    </row>
    <row r="972" customFormat="false" ht="15" hidden="false" customHeight="false" outlineLevel="0" collapsed="false">
      <c r="A972" s="2" t="n">
        <v>938</v>
      </c>
      <c r="B972" s="2" t="n">
        <v>2</v>
      </c>
      <c r="C972" s="22" t="n">
        <f aca="true">NORMSINV(MAX(RAND(),0.000000000001))</f>
        <v>0.244765540589949</v>
      </c>
      <c r="D972" s="24" t="n">
        <f aca="false">IF($B$11="","",$B$11*EXP($B$12*C972))</f>
        <v>1028.26550674171</v>
      </c>
      <c r="E972" s="20" t="n">
        <f aca="true">IF($B$10="","",$B$10*(1-$B$14+2*$B$14*RAND()))</f>
        <v>3.93327098874639</v>
      </c>
      <c r="F972" s="21" t="n">
        <f aca="false">INDEX($E$17:$E$28,B972)</f>
        <v>5.0612</v>
      </c>
      <c r="G972" s="25" t="n">
        <f aca="false">IF(OR(D972="",E972="",F972=""),"",D972*($B$7-$B$8-F972-E972))</f>
        <v>3851.39828677249</v>
      </c>
      <c r="H972" s="25" t="n">
        <f aca="false">IF(D972="","",D972*$F$30)</f>
        <v>5140.50492130318</v>
      </c>
    </row>
    <row r="973" customFormat="false" ht="15" hidden="false" customHeight="false" outlineLevel="0" collapsed="false">
      <c r="A973" s="2" t="n">
        <v>939</v>
      </c>
      <c r="B973" s="2" t="n">
        <v>3</v>
      </c>
      <c r="C973" s="22" t="n">
        <f aca="true">NORMSINV(MAX(RAND(),0.000000000001))</f>
        <v>-0.203010436857856</v>
      </c>
      <c r="D973" s="24" t="n">
        <f aca="false">IF($B$11="","",$B$11*EXP($B$12*C973))</f>
        <v>851.458775623345</v>
      </c>
      <c r="E973" s="20" t="n">
        <f aca="true">IF($B$10="","",$B$10*(1-$B$14+2*$B$14*RAND()))</f>
        <v>4.00813774657755</v>
      </c>
      <c r="F973" s="21" t="n">
        <f aca="false">INDEX($E$17:$E$28,B973)</f>
        <v>5.0612</v>
      </c>
      <c r="G973" s="25" t="n">
        <f aca="false">IF(OR(D973="",E973="",F973=""),"",D973*($B$7-$B$8-F973-E973))</f>
        <v>3125.41758802591</v>
      </c>
      <c r="H973" s="25" t="n">
        <f aca="false">IF(D973="","",D973*$F$30)</f>
        <v>4256.61271109622</v>
      </c>
    </row>
    <row r="974" customFormat="false" ht="15" hidden="false" customHeight="false" outlineLevel="0" collapsed="false">
      <c r="A974" s="2" t="n">
        <v>940</v>
      </c>
      <c r="B974" s="2" t="n">
        <v>4</v>
      </c>
      <c r="C974" s="22" t="n">
        <f aca="true">NORMSINV(MAX(RAND(),0.000000000001))</f>
        <v>0.0151684409631492</v>
      </c>
      <c r="D974" s="24" t="n">
        <f aca="false">IF($B$11="","",$B$11*EXP($B$12*C974))</f>
        <v>933.447070010153</v>
      </c>
      <c r="E974" s="20" t="n">
        <f aca="true">IF($B$10="","",$B$10*(1-$B$14+2*$B$14*RAND()))</f>
        <v>3.50248742555377</v>
      </c>
      <c r="F974" s="21" t="n">
        <f aca="false">INDEX($E$17:$E$28,B974)</f>
        <v>4.89657419354839</v>
      </c>
      <c r="G974" s="25" t="n">
        <f aca="false">IF(OR(D974="",E974="",F974=""),"",D974*($B$7-$B$8-F974-E974))</f>
        <v>4052.03621274371</v>
      </c>
      <c r="H974" s="25" t="n">
        <f aca="false">IF(D974="","",D974*$F$30)</f>
        <v>4666.48859239476</v>
      </c>
    </row>
    <row r="975" customFormat="false" ht="15" hidden="false" customHeight="false" outlineLevel="0" collapsed="false">
      <c r="A975" s="2" t="n">
        <v>941</v>
      </c>
      <c r="B975" s="2" t="n">
        <v>5</v>
      </c>
      <c r="C975" s="22" t="n">
        <f aca="true">NORMSINV(MAX(RAND(),0.000000000001))</f>
        <v>-1.40053907922437</v>
      </c>
      <c r="D975" s="24" t="n">
        <f aca="false">IF($B$11="","",$B$11*EXP($B$12*C975))</f>
        <v>514.066765349269</v>
      </c>
      <c r="E975" s="20" t="n">
        <f aca="true">IF($B$10="","",$B$10*(1-$B$14+2*$B$14*RAND()))</f>
        <v>3.41838693664817</v>
      </c>
      <c r="F975" s="21" t="n">
        <f aca="false">INDEX($E$17:$E$28,B975)</f>
        <v>4.761</v>
      </c>
      <c r="G975" s="25" t="n">
        <f aca="false">IF(OR(D975="",E975="",F975=""),"",D975*($B$7-$B$8-F975-E975))</f>
        <v>2344.45960548689</v>
      </c>
      <c r="H975" s="25" t="n">
        <f aca="false">IF(D975="","",D975*$F$30)</f>
        <v>2569.92257333406</v>
      </c>
    </row>
    <row r="976" customFormat="false" ht="15" hidden="false" customHeight="false" outlineLevel="0" collapsed="false">
      <c r="A976" s="2" t="n">
        <v>942</v>
      </c>
      <c r="B976" s="2" t="n">
        <v>6</v>
      </c>
      <c r="C976" s="22" t="n">
        <f aca="true">NORMSINV(MAX(RAND(),0.000000000001))</f>
        <v>-0.307913057066672</v>
      </c>
      <c r="D976" s="24" t="n">
        <f aca="false">IF($B$11="","",$B$11*EXP($B$12*C976))</f>
        <v>814.641941060912</v>
      </c>
      <c r="E976" s="20" t="n">
        <f aca="true">IF($B$10="","",$B$10*(1-$B$14+2*$B$14*RAND()))</f>
        <v>3.51236388883125</v>
      </c>
      <c r="F976" s="21" t="n">
        <f aca="false">INDEX($E$17:$E$28,B976)</f>
        <v>4.761</v>
      </c>
      <c r="G976" s="25" t="n">
        <f aca="false">IF(OR(D976="",E976="",F976=""),"",D976*($B$7-$B$8-F976-E976))</f>
        <v>3638.70911161527</v>
      </c>
      <c r="H976" s="25" t="n">
        <f aca="false">IF(D976="","",D976*$F$30)</f>
        <v>4072.55799175171</v>
      </c>
    </row>
    <row r="977" customFormat="false" ht="15" hidden="false" customHeight="false" outlineLevel="0" collapsed="false">
      <c r="A977" s="2" t="n">
        <v>943</v>
      </c>
      <c r="B977" s="2" t="n">
        <v>7</v>
      </c>
      <c r="C977" s="22" t="n">
        <f aca="true">NORMSINV(MAX(RAND(),0.000000000001))</f>
        <v>0.576924267580743</v>
      </c>
      <c r="D977" s="24" t="n">
        <f aca="false">IF($B$11="","",$B$11*EXP($B$12*C977))</f>
        <v>1182.74005273427</v>
      </c>
      <c r="E977" s="20" t="n">
        <f aca="true">IF($B$10="","",$B$10*(1-$B$14+2*$B$14*RAND()))</f>
        <v>4.01687340155045</v>
      </c>
      <c r="F977" s="21" t="n">
        <f aca="false">INDEX($E$17:$E$28,B977)</f>
        <v>4.761</v>
      </c>
      <c r="G977" s="25" t="n">
        <f aca="false">IF(OR(D977="",E977="",F977=""),"",D977*($B$7-$B$8-F977-E977))</f>
        <v>4686.16582199007</v>
      </c>
      <c r="H977" s="25" t="n">
        <f aca="false">IF(D977="","",D977*$F$30)</f>
        <v>5912.75407162916</v>
      </c>
    </row>
    <row r="978" customFormat="false" ht="15" hidden="false" customHeight="false" outlineLevel="0" collapsed="false">
      <c r="A978" s="2" t="n">
        <v>944</v>
      </c>
      <c r="B978" s="2" t="n">
        <v>8</v>
      </c>
      <c r="C978" s="22" t="n">
        <f aca="true">NORMSINV(MAX(RAND(),0.000000000001))</f>
        <v>0.692520692342886</v>
      </c>
      <c r="D978" s="24" t="n">
        <f aca="false">IF($B$11="","",$B$11*EXP($B$12*C978))</f>
        <v>1241.77553199349</v>
      </c>
      <c r="E978" s="20" t="n">
        <f aca="true">IF($B$10="","",$B$10*(1-$B$14+2*$B$14*RAND()))</f>
        <v>4.12391273832857</v>
      </c>
      <c r="F978" s="21" t="n">
        <f aca="false">INDEX($E$17:$E$28,B978)</f>
        <v>4.761</v>
      </c>
      <c r="G978" s="25" t="n">
        <f aca="false">IF(OR(D978="",E978="",F978=""),"",D978*($B$7-$B$8-F978-E978))</f>
        <v>4787.15303524336</v>
      </c>
      <c r="H978" s="25" t="n">
        <f aca="false">IF(D978="","",D978*$F$30)</f>
        <v>6207.88423954185</v>
      </c>
    </row>
    <row r="979" customFormat="false" ht="15" hidden="false" customHeight="false" outlineLevel="0" collapsed="false">
      <c r="A979" s="2" t="n">
        <v>945</v>
      </c>
      <c r="B979" s="2" t="n">
        <v>9</v>
      </c>
      <c r="C979" s="22" t="n">
        <f aca="true">NORMSINV(MAX(RAND(),0.000000000001))</f>
        <v>1.27616806391384</v>
      </c>
      <c r="D979" s="24" t="n">
        <f aca="false">IF($B$11="","",$B$11*EXP($B$12*C979))</f>
        <v>1587.99376054507</v>
      </c>
      <c r="E979" s="20" t="n">
        <f aca="true">IF($B$10="","",$B$10*(1-$B$14+2*$B$14*RAND()))</f>
        <v>3.49062284049263</v>
      </c>
      <c r="F979" s="21" t="n">
        <f aca="false">INDEX($E$17:$E$28,B979)</f>
        <v>4.761</v>
      </c>
      <c r="G979" s="25" t="n">
        <f aca="false">IF(OR(D979="",E979="",F979=""),"",D979*($B$7-$B$8-F979-E979))</f>
        <v>7127.51492427072</v>
      </c>
      <c r="H979" s="25" t="n">
        <f aca="false">IF(D979="","",D979*$F$30)</f>
        <v>7938.69840771692</v>
      </c>
    </row>
    <row r="980" customFormat="false" ht="15" hidden="false" customHeight="false" outlineLevel="0" collapsed="false">
      <c r="A980" s="2" t="n">
        <v>946</v>
      </c>
      <c r="B980" s="2" t="n">
        <v>10</v>
      </c>
      <c r="C980" s="22" t="n">
        <f aca="true">NORMSINV(MAX(RAND(),0.000000000001))</f>
        <v>0.199332067127185</v>
      </c>
      <c r="D980" s="24" t="n">
        <f aca="false">IF($B$11="","",$B$11*EXP($B$12*C980))</f>
        <v>1008.76749600412</v>
      </c>
      <c r="E980" s="20" t="n">
        <f aca="true">IF($B$10="","",$B$10*(1-$B$14+2*$B$14*RAND()))</f>
        <v>3.98167003374112</v>
      </c>
      <c r="F980" s="21" t="n">
        <f aca="false">INDEX($E$17:$E$28,B980)</f>
        <v>4.761</v>
      </c>
      <c r="G980" s="25" t="n">
        <f aca="false">IF(OR(D980="",E980="",F980=""),"",D980*($B$7-$B$8-F980-E980))</f>
        <v>4032.37654076521</v>
      </c>
      <c r="H980" s="25" t="n">
        <f aca="false">IF(D980="","",D980*$F$30)</f>
        <v>5043.03046602379</v>
      </c>
    </row>
    <row r="981" customFormat="false" ht="15" hidden="false" customHeight="false" outlineLevel="0" collapsed="false">
      <c r="A981" s="2" t="n">
        <v>947</v>
      </c>
      <c r="B981" s="2" t="n">
        <v>11</v>
      </c>
      <c r="C981" s="22" t="n">
        <f aca="true">NORMSINV(MAX(RAND(),0.000000000001))</f>
        <v>1.09956173033818</v>
      </c>
      <c r="D981" s="24" t="n">
        <f aca="false">IF($B$11="","",$B$11*EXP($B$12*C981))</f>
        <v>1474.11162095873</v>
      </c>
      <c r="E981" s="20" t="n">
        <f aca="true">IF($B$10="","",$B$10*(1-$B$14+2*$B$14*RAND()))</f>
        <v>3.41005601281488</v>
      </c>
      <c r="F981" s="21" t="n">
        <f aca="false">INDEX($E$17:$E$28,B981)</f>
        <v>4.761</v>
      </c>
      <c r="G981" s="25" t="n">
        <f aca="false">IF(OR(D981="",E981="",F981=""),"",D981*($B$7-$B$8-F981-E981))</f>
        <v>6735.13342701911</v>
      </c>
      <c r="H981" s="25" t="n">
        <f aca="false">IF(D981="","",D981*$F$30)</f>
        <v>7369.37881549689</v>
      </c>
    </row>
    <row r="982" customFormat="false" ht="15" hidden="false" customHeight="false" outlineLevel="0" collapsed="false">
      <c r="A982" s="2" t="n">
        <v>948</v>
      </c>
      <c r="B982" s="2" t="n">
        <v>12</v>
      </c>
      <c r="C982" s="22" t="n">
        <f aca="true">NORMSINV(MAX(RAND(),0.000000000001))</f>
        <v>-1.86538998064473</v>
      </c>
      <c r="D982" s="24" t="n">
        <f aca="false">IF($B$11="","",$B$11*EXP($B$12*C982))</f>
        <v>422.623095443421</v>
      </c>
      <c r="E982" s="20" t="n">
        <f aca="true">IF($B$10="","",$B$10*(1-$B$14+2*$B$14*RAND()))</f>
        <v>3.70973970211971</v>
      </c>
      <c r="F982" s="21" t="n">
        <f aca="false">INDEX($E$17:$E$28,B982)</f>
        <v>4.761</v>
      </c>
      <c r="G982" s="25" t="n">
        <f aca="false">IF(OR(D982="",E982="",F982=""),"",D982*($B$7-$B$8-F982-E982))</f>
        <v>1804.28800234387</v>
      </c>
      <c r="H982" s="25" t="n">
        <f aca="false">IF(D982="","",D982*$F$30)</f>
        <v>2112.77737874075</v>
      </c>
    </row>
    <row r="983" customFormat="false" ht="15" hidden="false" customHeight="false" outlineLevel="0" collapsed="false">
      <c r="A983" s="2" t="n">
        <v>949</v>
      </c>
      <c r="B983" s="2" t="n">
        <v>1</v>
      </c>
      <c r="C983" s="22" t="n">
        <f aca="true">NORMSINV(MAX(RAND(),0.000000000001))</f>
        <v>1.62696554641737</v>
      </c>
      <c r="D983" s="24" t="n">
        <f aca="false">IF($B$11="","",$B$11*EXP($B$12*C983))</f>
        <v>1840.95708131896</v>
      </c>
      <c r="E983" s="20" t="n">
        <f aca="true">IF($B$10="","",$B$10*(1-$B$14+2*$B$14*RAND()))</f>
        <v>3.72616400311622</v>
      </c>
      <c r="F983" s="21" t="n">
        <f aca="false">INDEX($E$17:$E$28,B983)</f>
        <v>4.92562580645161</v>
      </c>
      <c r="G983" s="25" t="n">
        <f aca="false">IF(OR(D983="",E983="",F983=""),"",D983*($B$7-$B$8-F983-E983))</f>
        <v>7526.21949999644</v>
      </c>
      <c r="H983" s="25" t="n">
        <f aca="false">IF(D983="","",D983*$F$30)</f>
        <v>9203.31264092975</v>
      </c>
    </row>
    <row r="984" customFormat="false" ht="15" hidden="false" customHeight="false" outlineLevel="0" collapsed="false">
      <c r="A984" s="2" t="n">
        <v>950</v>
      </c>
      <c r="B984" s="2" t="n">
        <v>2</v>
      </c>
      <c r="C984" s="22" t="n">
        <f aca="true">NORMSINV(MAX(RAND(),0.000000000001))</f>
        <v>-0.661369658870013</v>
      </c>
      <c r="D984" s="24" t="n">
        <f aca="false">IF($B$11="","",$B$11*EXP($B$12*C984))</f>
        <v>701.916227143681</v>
      </c>
      <c r="E984" s="20" t="n">
        <f aca="true">IF($B$10="","",$B$10*(1-$B$14+2*$B$14*RAND()))</f>
        <v>3.43198299466815</v>
      </c>
      <c r="F984" s="21" t="n">
        <f aca="false">INDEX($E$17:$E$28,B984)</f>
        <v>5.0612</v>
      </c>
      <c r="G984" s="25" t="n">
        <f aca="false">IF(OR(D984="",E984="",F984=""),"",D984*($B$7-$B$8-F984-E984))</f>
        <v>2980.90976975216</v>
      </c>
      <c r="H984" s="25" t="n">
        <f aca="false">IF(D984="","",D984*$F$30)</f>
        <v>3509.01960273669</v>
      </c>
    </row>
    <row r="985" customFormat="false" ht="15" hidden="false" customHeight="false" outlineLevel="0" collapsed="false">
      <c r="A985" s="2" t="n">
        <v>951</v>
      </c>
      <c r="B985" s="2" t="n">
        <v>3</v>
      </c>
      <c r="C985" s="22" t="n">
        <f aca="true">NORMSINV(MAX(RAND(),0.000000000001))</f>
        <v>-0.860395665285763</v>
      </c>
      <c r="D985" s="24" t="n">
        <f aca="false">IF($B$11="","",$B$11*EXP($B$12*C985))</f>
        <v>645.452264760962</v>
      </c>
      <c r="E985" s="20" t="n">
        <f aca="true">IF($B$10="","",$B$10*(1-$B$14+2*$B$14*RAND()))</f>
        <v>4.12409057862045</v>
      </c>
      <c r="F985" s="21" t="n">
        <f aca="false">INDEX($E$17:$E$28,B985)</f>
        <v>5.0612</v>
      </c>
      <c r="G985" s="25" t="n">
        <f aca="false">IF(OR(D985="",E985="",F985=""),"",D985*($B$7-$B$8-F985-E985))</f>
        <v>2294.39524659656</v>
      </c>
      <c r="H985" s="25" t="n">
        <f aca="false">IF(D985="","",D985*$F$30)</f>
        <v>3226.744961993</v>
      </c>
    </row>
    <row r="986" customFormat="false" ht="15" hidden="false" customHeight="false" outlineLevel="0" collapsed="false">
      <c r="A986" s="2" t="n">
        <v>952</v>
      </c>
      <c r="B986" s="2" t="n">
        <v>4</v>
      </c>
      <c r="C986" s="22" t="n">
        <f aca="true">NORMSINV(MAX(RAND(),0.000000000001))</f>
        <v>0.736738308531553</v>
      </c>
      <c r="D986" s="24" t="n">
        <f aca="false">IF($B$11="","",$B$11*EXP($B$12*C986))</f>
        <v>1265.12893151006</v>
      </c>
      <c r="E986" s="20" t="n">
        <f aca="true">IF($B$10="","",$B$10*(1-$B$14+2*$B$14*RAND()))</f>
        <v>4.00291123172868</v>
      </c>
      <c r="F986" s="21" t="n">
        <f aca="false">INDEX($E$17:$E$28,B986)</f>
        <v>4.89657419354839</v>
      </c>
      <c r="G986" s="25" t="n">
        <f aca="false">IF(OR(D986="",E986="",F986=""),"",D986*($B$7-$B$8-F986-E986))</f>
        <v>4858.74610036803</v>
      </c>
      <c r="H986" s="25" t="n">
        <f aca="false">IF(D986="","",D986*$F$30)</f>
        <v>6324.63255440509</v>
      </c>
    </row>
    <row r="987" customFormat="false" ht="15" hidden="false" customHeight="false" outlineLevel="0" collapsed="false">
      <c r="A987" s="2" t="n">
        <v>953</v>
      </c>
      <c r="B987" s="2" t="n">
        <v>5</v>
      </c>
      <c r="C987" s="22" t="n">
        <f aca="true">NORMSINV(MAX(RAND(),0.000000000001))</f>
        <v>-0.583195629296113</v>
      </c>
      <c r="D987" s="24" t="n">
        <f aca="false">IF($B$11="","",$B$11*EXP($B$12*C987))</f>
        <v>725.422283834069</v>
      </c>
      <c r="E987" s="20" t="n">
        <f aca="true">IF($B$10="","",$B$10*(1-$B$14+2*$B$14*RAND()))</f>
        <v>3.43517561794076</v>
      </c>
      <c r="F987" s="21" t="n">
        <f aca="false">INDEX($E$17:$E$28,B987)</f>
        <v>4.761</v>
      </c>
      <c r="G987" s="25" t="n">
        <f aca="false">IF(OR(D987="",E987="",F987=""),"",D987*($B$7-$B$8-F987-E987))</f>
        <v>3296.19146057434</v>
      </c>
      <c r="H987" s="25" t="n">
        <f aca="false">IF(D987="","",D987*$F$30)</f>
        <v>3626.53108134328</v>
      </c>
    </row>
    <row r="988" customFormat="false" ht="15" hidden="false" customHeight="false" outlineLevel="0" collapsed="false">
      <c r="A988" s="2" t="n">
        <v>954</v>
      </c>
      <c r="B988" s="2" t="n">
        <v>6</v>
      </c>
      <c r="C988" s="22" t="n">
        <f aca="true">NORMSINV(MAX(RAND(),0.000000000001))</f>
        <v>-0.368774251513766</v>
      </c>
      <c r="D988" s="24" t="n">
        <f aca="false">IF($B$11="","",$B$11*EXP($B$12*C988))</f>
        <v>794.016179650452</v>
      </c>
      <c r="E988" s="20" t="n">
        <f aca="true">IF($B$10="","",$B$10*(1-$B$14+2*$B$14*RAND()))</f>
        <v>3.81812386005953</v>
      </c>
      <c r="F988" s="21" t="n">
        <f aca="false">INDEX($E$17:$E$28,B988)</f>
        <v>4.761</v>
      </c>
      <c r="G988" s="25" t="n">
        <f aca="false">IF(OR(D988="",E988="",F988=""),"",D988*($B$7-$B$8-F988-E988))</f>
        <v>3303.80297663425</v>
      </c>
      <c r="H988" s="25" t="n">
        <f aca="false">IF(D988="","",D988*$F$30)</f>
        <v>3969.44568530854</v>
      </c>
    </row>
    <row r="989" customFormat="false" ht="15" hidden="false" customHeight="false" outlineLevel="0" collapsed="false">
      <c r="A989" s="2" t="n">
        <v>955</v>
      </c>
      <c r="B989" s="2" t="n">
        <v>7</v>
      </c>
      <c r="C989" s="22" t="n">
        <f aca="true">NORMSINV(MAX(RAND(),0.000000000001))</f>
        <v>-0.691171267605088</v>
      </c>
      <c r="D989" s="24" t="n">
        <f aca="false">IF($B$11="","",$B$11*EXP($B$12*C989))</f>
        <v>693.157104614656</v>
      </c>
      <c r="E989" s="20" t="n">
        <f aca="true">IF($B$10="","",$B$10*(1-$B$14+2*$B$14*RAND()))</f>
        <v>3.97370076604441</v>
      </c>
      <c r="F989" s="21" t="n">
        <f aca="false">INDEX($E$17:$E$28,B989)</f>
        <v>4.761</v>
      </c>
      <c r="G989" s="25" t="n">
        <f aca="false">IF(OR(D989="",E989="",F989=""),"",D989*($B$7-$B$8-F989-E989))</f>
        <v>2776.30162012395</v>
      </c>
      <c r="H989" s="25" t="n">
        <f aca="false">IF(D989="","",D989*$F$30)</f>
        <v>3465.23099738959</v>
      </c>
    </row>
    <row r="990" customFormat="false" ht="15" hidden="false" customHeight="false" outlineLevel="0" collapsed="false">
      <c r="A990" s="2" t="n">
        <v>956</v>
      </c>
      <c r="B990" s="2" t="n">
        <v>8</v>
      </c>
      <c r="C990" s="22" t="n">
        <f aca="true">NORMSINV(MAX(RAND(),0.000000000001))</f>
        <v>1.21777506965299</v>
      </c>
      <c r="D990" s="24" t="n">
        <f aca="false">IF($B$11="","",$B$11*EXP($B$12*C990))</f>
        <v>1549.39821529284</v>
      </c>
      <c r="E990" s="20" t="n">
        <f aca="true">IF($B$10="","",$B$10*(1-$B$14+2*$B$14*RAND()))</f>
        <v>3.87290640844888</v>
      </c>
      <c r="F990" s="21" t="n">
        <f aca="false">INDEX($E$17:$E$28,B990)</f>
        <v>4.761</v>
      </c>
      <c r="G990" s="25" t="n">
        <f aca="false">IF(OR(D990="",E990="",F990=""),"",D990*($B$7-$B$8-F990-E990))</f>
        <v>6361.97408257469</v>
      </c>
      <c r="H990" s="25" t="n">
        <f aca="false">IF(D990="","",D990*$F$30)</f>
        <v>7745.75155789198</v>
      </c>
    </row>
    <row r="991" customFormat="false" ht="15" hidden="false" customHeight="false" outlineLevel="0" collapsed="false">
      <c r="A991" s="2" t="n">
        <v>957</v>
      </c>
      <c r="B991" s="2" t="n">
        <v>9</v>
      </c>
      <c r="C991" s="22" t="n">
        <f aca="true">NORMSINV(MAX(RAND(),0.000000000001))</f>
        <v>-0.481307517789478</v>
      </c>
      <c r="D991" s="24" t="n">
        <f aca="false">IF($B$11="","",$B$11*EXP($B$12*C991))</f>
        <v>757.244463526828</v>
      </c>
      <c r="E991" s="20" t="n">
        <f aca="true">IF($B$10="","",$B$10*(1-$B$14+2*$B$14*RAND()))</f>
        <v>4.10257876251618</v>
      </c>
      <c r="F991" s="21" t="n">
        <f aca="false">INDEX($E$17:$E$28,B991)</f>
        <v>4.761</v>
      </c>
      <c r="G991" s="25" t="n">
        <f aca="false">IF(OR(D991="",E991="",F991=""),"",D991*($B$7-$B$8-F991-E991))</f>
        <v>2935.39852038244</v>
      </c>
      <c r="H991" s="25" t="n">
        <f aca="false">IF(D991="","",D991*$F$30)</f>
        <v>3785.61652206332</v>
      </c>
    </row>
    <row r="992" customFormat="false" ht="15" hidden="false" customHeight="false" outlineLevel="0" collapsed="false">
      <c r="A992" s="2" t="n">
        <v>958</v>
      </c>
      <c r="B992" s="2" t="n">
        <v>10</v>
      </c>
      <c r="C992" s="22" t="n">
        <f aca="true">NORMSINV(MAX(RAND(),0.000000000001))</f>
        <v>-0.410559788699396</v>
      </c>
      <c r="D992" s="24" t="n">
        <f aca="false">IF($B$11="","",$B$11*EXP($B$12*C992))</f>
        <v>780.158286856363</v>
      </c>
      <c r="E992" s="20" t="n">
        <f aca="true">IF($B$10="","",$B$10*(1-$B$14+2*$B$14*RAND()))</f>
        <v>3.75051014930119</v>
      </c>
      <c r="F992" s="21" t="n">
        <f aca="false">INDEX($E$17:$E$28,B992)</f>
        <v>4.761</v>
      </c>
      <c r="G992" s="25" t="n">
        <f aca="false">IF(OR(D992="",E992="",F992=""),"",D992*($B$7-$B$8-F992-E992))</f>
        <v>3298.8913979107</v>
      </c>
      <c r="H992" s="25" t="n">
        <f aca="false">IF(D992="","",D992*$F$30)</f>
        <v>3900.16730765233</v>
      </c>
    </row>
    <row r="993" customFormat="false" ht="15" hidden="false" customHeight="false" outlineLevel="0" collapsed="false">
      <c r="A993" s="2" t="n">
        <v>959</v>
      </c>
      <c r="B993" s="2" t="n">
        <v>11</v>
      </c>
      <c r="C993" s="22" t="n">
        <f aca="true">NORMSINV(MAX(RAND(),0.000000000001))</f>
        <v>-0.836163936673819</v>
      </c>
      <c r="D993" s="24" t="n">
        <f aca="false">IF($B$11="","",$B$11*EXP($B$12*C993))</f>
        <v>652.076368678685</v>
      </c>
      <c r="E993" s="20" t="n">
        <f aca="true">IF($B$10="","",$B$10*(1-$B$14+2*$B$14*RAND()))</f>
        <v>3.92029876420521</v>
      </c>
      <c r="F993" s="21" t="n">
        <f aca="false">INDEX($E$17:$E$28,B993)</f>
        <v>4.761</v>
      </c>
      <c r="G993" s="25" t="n">
        <f aca="false">IF(OR(D993="",E993="",F993=""),"",D993*($B$7-$B$8-F993-E993))</f>
        <v>2646.58316338876</v>
      </c>
      <c r="H993" s="25" t="n">
        <f aca="false">IF(D993="","",D993*$F$30)</f>
        <v>3259.86018229848</v>
      </c>
    </row>
    <row r="994" customFormat="false" ht="15" hidden="false" customHeight="false" outlineLevel="0" collapsed="false">
      <c r="A994" s="2" t="n">
        <v>960</v>
      </c>
      <c r="B994" s="2" t="n">
        <v>12</v>
      </c>
      <c r="C994" s="22" t="n">
        <f aca="true">NORMSINV(MAX(RAND(),0.000000000001))</f>
        <v>0.875870019748626</v>
      </c>
      <c r="D994" s="24" t="n">
        <f aca="false">IF($B$11="","",$B$11*EXP($B$12*C994))</f>
        <v>1341.51479712746</v>
      </c>
      <c r="E994" s="20" t="n">
        <f aca="true">IF($B$10="","",$B$10*(1-$B$14+2*$B$14*RAND()))</f>
        <v>3.6803577242021</v>
      </c>
      <c r="F994" s="21" t="n">
        <f aca="false">INDEX($E$17:$E$28,B994)</f>
        <v>4.761</v>
      </c>
      <c r="G994" s="25" t="n">
        <f aca="false">IF(OR(D994="",E994="",F994=""),"",D994*($B$7-$B$8-F994-E994))</f>
        <v>5766.69222054055</v>
      </c>
      <c r="H994" s="25" t="n">
        <f aca="false">IF(D994="","",D994*$F$30)</f>
        <v>6706.5007737996</v>
      </c>
    </row>
    <row r="995" customFormat="false" ht="15" hidden="false" customHeight="false" outlineLevel="0" collapsed="false">
      <c r="A995" s="2" t="n">
        <v>961</v>
      </c>
      <c r="B995" s="2" t="n">
        <v>1</v>
      </c>
      <c r="C995" s="22" t="n">
        <f aca="true">NORMSINV(MAX(RAND(),0.000000000001))</f>
        <v>-0.761623233293503</v>
      </c>
      <c r="D995" s="24" t="n">
        <f aca="false">IF($B$11="","",$B$11*EXP($B$12*C995))</f>
        <v>672.882422587006</v>
      </c>
      <c r="E995" s="20" t="n">
        <f aca="true">IF($B$10="","",$B$10*(1-$B$14+2*$B$14*RAND()))</f>
        <v>3.69249300701028</v>
      </c>
      <c r="F995" s="21" t="n">
        <f aca="false">INDEX($E$17:$E$28,B995)</f>
        <v>4.92562580645161</v>
      </c>
      <c r="G995" s="25" t="n">
        <f aca="false">IF(OR(D995="",E995="",F995=""),"",D995*($B$7-$B$8-F995-E995))</f>
        <v>2773.54139841356</v>
      </c>
      <c r="H995" s="25" t="n">
        <f aca="false">IF(D995="","",D995*$F$30)</f>
        <v>3363.87380699696</v>
      </c>
    </row>
    <row r="996" customFormat="false" ht="15" hidden="false" customHeight="false" outlineLevel="0" collapsed="false">
      <c r="A996" s="2" t="n">
        <v>962</v>
      </c>
      <c r="B996" s="2" t="n">
        <v>2</v>
      </c>
      <c r="C996" s="22" t="n">
        <f aca="true">NORMSINV(MAX(RAND(),0.000000000001))</f>
        <v>1.74807899637152</v>
      </c>
      <c r="D996" s="24" t="n">
        <f aca="false">IF($B$11="","",$B$11*EXP($B$12*C996))</f>
        <v>1937.34540360169</v>
      </c>
      <c r="E996" s="20" t="n">
        <f aca="true">IF($B$10="","",$B$10*(1-$B$14+2*$B$14*RAND()))</f>
        <v>3.80946437961897</v>
      </c>
      <c r="F996" s="21" t="n">
        <f aca="false">INDEX($E$17:$E$28,B996)</f>
        <v>5.0612</v>
      </c>
      <c r="G996" s="25" t="n">
        <f aca="false">IF(OR(D996="",E996="",F996=""),"",D996*($B$7-$B$8-F996-E996))</f>
        <v>7496.23957913748</v>
      </c>
      <c r="H996" s="25" t="n">
        <f aca="false">IF(D996="","",D996*$F$30)</f>
        <v>9685.17714168556</v>
      </c>
    </row>
    <row r="997" customFormat="false" ht="15" hidden="false" customHeight="false" outlineLevel="0" collapsed="false">
      <c r="A997" s="2" t="n">
        <v>963</v>
      </c>
      <c r="B997" s="2" t="n">
        <v>3</v>
      </c>
      <c r="C997" s="22" t="n">
        <f aca="true">NORMSINV(MAX(RAND(),0.000000000001))</f>
        <v>-0.597183141109297</v>
      </c>
      <c r="D997" s="24" t="n">
        <f aca="false">IF($B$11="","",$B$11*EXP($B$12*C997))</f>
        <v>721.159319394346</v>
      </c>
      <c r="E997" s="20" t="n">
        <f aca="true">IF($B$10="","",$B$10*(1-$B$14+2*$B$14*RAND()))</f>
        <v>3.83804767547443</v>
      </c>
      <c r="F997" s="21" t="n">
        <f aca="false">INDEX($E$17:$E$28,B997)</f>
        <v>5.0612</v>
      </c>
      <c r="G997" s="25" t="n">
        <f aca="false">IF(OR(D997="",E997="",F997=""),"",D997*($B$7-$B$8-F997-E997))</f>
        <v>2769.79433231711</v>
      </c>
      <c r="H997" s="25" t="n">
        <f aca="false">IF(D997="","",D997*$F$30)</f>
        <v>3605.21966951622</v>
      </c>
    </row>
    <row r="998" customFormat="false" ht="15" hidden="false" customHeight="false" outlineLevel="0" collapsed="false">
      <c r="A998" s="2" t="n">
        <v>964</v>
      </c>
      <c r="B998" s="2" t="n">
        <v>4</v>
      </c>
      <c r="C998" s="22" t="n">
        <f aca="true">NORMSINV(MAX(RAND(),0.000000000001))</f>
        <v>-0.782803404403538</v>
      </c>
      <c r="D998" s="24" t="n">
        <f aca="false">IF($B$11="","",$B$11*EXP($B$12*C998))</f>
        <v>666.903930007565</v>
      </c>
      <c r="E998" s="20" t="n">
        <f aca="true">IF($B$10="","",$B$10*(1-$B$14+2*$B$14*RAND()))</f>
        <v>3.79424395801249</v>
      </c>
      <c r="F998" s="21" t="n">
        <f aca="false">INDEX($E$17:$E$28,B998)</f>
        <v>4.89657419354839</v>
      </c>
      <c r="G998" s="25" t="n">
        <f aca="false">IF(OR(D998="",E998="",F998=""),"",D998*($B$7-$B$8-F998-E998))</f>
        <v>2700.41528803935</v>
      </c>
      <c r="H998" s="25" t="n">
        <f aca="false">IF(D998="","",D998*$F$30)</f>
        <v>3333.98612689382</v>
      </c>
    </row>
    <row r="999" customFormat="false" ht="15" hidden="false" customHeight="false" outlineLevel="0" collapsed="false">
      <c r="A999" s="2" t="n">
        <v>965</v>
      </c>
      <c r="B999" s="2" t="n">
        <v>5</v>
      </c>
      <c r="C999" s="22" t="n">
        <f aca="true">NORMSINV(MAX(RAND(),0.000000000001))</f>
        <v>1.56128472801112</v>
      </c>
      <c r="D999" s="24" t="n">
        <f aca="false">IF($B$11="","",$B$11*EXP($B$12*C999))</f>
        <v>1790.70593846434</v>
      </c>
      <c r="E999" s="20" t="n">
        <f aca="true">IF($B$10="","",$B$10*(1-$B$14+2*$B$14*RAND()))</f>
        <v>4.0542393959735</v>
      </c>
      <c r="F999" s="21" t="n">
        <f aca="false">INDEX($E$17:$E$28,B999)</f>
        <v>4.761</v>
      </c>
      <c r="G999" s="25" t="n">
        <f aca="false">IF(OR(D999="",E999="",F999=""),"",D999*($B$7-$B$8-F999-E999))</f>
        <v>7028.09212068115</v>
      </c>
      <c r="H999" s="25" t="n">
        <f aca="false">IF(D999="","",D999*$F$30)</f>
        <v>8952.09712757094</v>
      </c>
    </row>
    <row r="1000" customFormat="false" ht="15" hidden="false" customHeight="false" outlineLevel="0" collapsed="false">
      <c r="A1000" s="2" t="n">
        <v>966</v>
      </c>
      <c r="B1000" s="2" t="n">
        <v>6</v>
      </c>
      <c r="C1000" s="22" t="n">
        <f aca="true">NORMSINV(MAX(RAND(),0.000000000001))</f>
        <v>1.29914279756367</v>
      </c>
      <c r="D1000" s="24" t="n">
        <f aca="false">IF($B$11="","",$B$11*EXP($B$12*C1000))</f>
        <v>1603.44141992606</v>
      </c>
      <c r="E1000" s="20" t="n">
        <f aca="true">IF($B$10="","",$B$10*(1-$B$14+2*$B$14*RAND()))</f>
        <v>3.77655864380085</v>
      </c>
      <c r="F1000" s="21" t="n">
        <f aca="false">INDEX($E$17:$E$28,B1000)</f>
        <v>4.761</v>
      </c>
      <c r="G1000" s="25" t="n">
        <f aca="false">IF(OR(D1000="",E1000="",F1000=""),"",D1000*($B$7-$B$8-F1000-E1000))</f>
        <v>6738.36853533994</v>
      </c>
      <c r="H1000" s="25" t="n">
        <f aca="false">IF(D1000="","",D1000*$F$30)</f>
        <v>8015.92434649433</v>
      </c>
    </row>
    <row r="1001" customFormat="false" ht="15" hidden="false" customHeight="false" outlineLevel="0" collapsed="false">
      <c r="A1001" s="2" t="n">
        <v>967</v>
      </c>
      <c r="B1001" s="2" t="n">
        <v>7</v>
      </c>
      <c r="C1001" s="22" t="n">
        <f aca="true">NORMSINV(MAX(RAND(),0.000000000001))</f>
        <v>1.26969078982991</v>
      </c>
      <c r="D1001" s="24" t="n">
        <f aca="false">IF($B$11="","",$B$11*EXP($B$12*C1001))</f>
        <v>1583.66555278842</v>
      </c>
      <c r="E1001" s="20" t="n">
        <f aca="true">IF($B$10="","",$B$10*(1-$B$14+2*$B$14*RAND()))</f>
        <v>3.69706591575436</v>
      </c>
      <c r="F1001" s="21" t="n">
        <f aca="false">INDEX($E$17:$E$28,B1001)</f>
        <v>4.761</v>
      </c>
      <c r="G1001" s="25" t="n">
        <f aca="false">IF(OR(D1001="",E1001="",F1001=""),"",D1001*($B$7-$B$8-F1001-E1001))</f>
        <v>6781.15150853044</v>
      </c>
      <c r="H1001" s="25" t="n">
        <f aca="false">IF(D1001="","",D1001*$F$30)</f>
        <v>7917.06083149986</v>
      </c>
    </row>
    <row r="1002" customFormat="false" ht="15" hidden="false" customHeight="false" outlineLevel="0" collapsed="false">
      <c r="A1002" s="2" t="n">
        <v>968</v>
      </c>
      <c r="B1002" s="2" t="n">
        <v>8</v>
      </c>
      <c r="C1002" s="22" t="n">
        <f aca="true">NORMSINV(MAX(RAND(),0.000000000001))</f>
        <v>0.063761409500607</v>
      </c>
      <c r="D1002" s="24" t="n">
        <f aca="false">IF($B$11="","",$B$11*EXP($B$12*C1002))</f>
        <v>952.756811318547</v>
      </c>
      <c r="E1002" s="20" t="n">
        <f aca="true">IF($B$10="","",$B$10*(1-$B$14+2*$B$14*RAND()))</f>
        <v>4.0434305522036</v>
      </c>
      <c r="F1002" s="21" t="n">
        <f aca="false">INDEX($E$17:$E$28,B1002)</f>
        <v>4.761</v>
      </c>
      <c r="G1002" s="25" t="n">
        <f aca="false">IF(OR(D1002="",E1002="",F1002=""),"",D1002*($B$7-$B$8-F1002-E1002))</f>
        <v>3749.64059780519</v>
      </c>
      <c r="H1002" s="25" t="n">
        <f aca="false">IF(D1002="","",D1002*$F$30)</f>
        <v>4763.02185114368</v>
      </c>
    </row>
    <row r="1003" customFormat="false" ht="15" hidden="false" customHeight="false" outlineLevel="0" collapsed="false">
      <c r="A1003" s="2" t="n">
        <v>969</v>
      </c>
      <c r="B1003" s="2" t="n">
        <v>9</v>
      </c>
      <c r="C1003" s="22" t="n">
        <f aca="true">NORMSINV(MAX(RAND(),0.000000000001))</f>
        <v>0.863855848350213</v>
      </c>
      <c r="D1003" s="24" t="n">
        <f aca="false">IF($B$11="","",$B$11*EXP($B$12*C1003))</f>
        <v>1334.74072159333</v>
      </c>
      <c r="E1003" s="20" t="n">
        <f aca="true">IF($B$10="","",$B$10*(1-$B$14+2*$B$14*RAND()))</f>
        <v>3.75716336116568</v>
      </c>
      <c r="F1003" s="21" t="n">
        <f aca="false">INDEX($E$17:$E$28,B1003)</f>
        <v>4.761</v>
      </c>
      <c r="G1003" s="25" t="n">
        <f aca="false">IF(OR(D1003="",E1003="",F1003=""),"",D1003*($B$7-$B$8-F1003-E1003))</f>
        <v>5635.05728176687</v>
      </c>
      <c r="H1003" s="25" t="n">
        <f aca="false">IF(D1003="","",D1003*$F$30)</f>
        <v>6672.63581538936</v>
      </c>
    </row>
    <row r="1004" customFormat="false" ht="15" hidden="false" customHeight="false" outlineLevel="0" collapsed="false">
      <c r="A1004" s="2" t="n">
        <v>970</v>
      </c>
      <c r="B1004" s="2" t="n">
        <v>10</v>
      </c>
      <c r="C1004" s="22" t="n">
        <f aca="true">NORMSINV(MAX(RAND(),0.000000000001))</f>
        <v>0.432337529774685</v>
      </c>
      <c r="D1004" s="24" t="n">
        <f aca="false">IF($B$11="","",$B$11*EXP($B$12*C1004))</f>
        <v>1112.83396150577</v>
      </c>
      <c r="E1004" s="20" t="n">
        <f aca="true">IF($B$10="","",$B$10*(1-$B$14+2*$B$14*RAND()))</f>
        <v>3.61165459650308</v>
      </c>
      <c r="F1004" s="21" t="n">
        <f aca="false">INDEX($E$17:$E$28,B1004)</f>
        <v>4.761</v>
      </c>
      <c r="G1004" s="25" t="n">
        <f aca="false">IF(OR(D1004="",E1004="",F1004=""),"",D1004*($B$7-$B$8-F1004-E1004))</f>
        <v>4860.13028663749</v>
      </c>
      <c r="H1004" s="25" t="n">
        <f aca="false">IF(D1004="","",D1004*$F$30)</f>
        <v>5563.27954035964</v>
      </c>
    </row>
    <row r="1005" customFormat="false" ht="15" hidden="false" customHeight="false" outlineLevel="0" collapsed="false">
      <c r="A1005" s="2" t="n">
        <v>971</v>
      </c>
      <c r="B1005" s="2" t="n">
        <v>11</v>
      </c>
      <c r="C1005" s="22" t="n">
        <f aca="true">NORMSINV(MAX(RAND(),0.000000000001))</f>
        <v>-1.32414370038124</v>
      </c>
      <c r="D1005" s="24" t="n">
        <f aca="false">IF($B$11="","",$B$11*EXP($B$12*C1005))</f>
        <v>530.884015607104</v>
      </c>
      <c r="E1005" s="20" t="n">
        <f aca="true">IF($B$10="","",$B$10*(1-$B$14+2*$B$14*RAND()))</f>
        <v>3.91976534666205</v>
      </c>
      <c r="F1005" s="21" t="n">
        <f aca="false">INDEX($E$17:$E$28,B1005)</f>
        <v>4.761</v>
      </c>
      <c r="G1005" s="25" t="n">
        <f aca="false">IF(OR(D1005="",E1005="",F1005=""),"",D1005*($B$7-$B$8-F1005-E1005))</f>
        <v>2154.98279305556</v>
      </c>
      <c r="H1005" s="25" t="n">
        <f aca="false">IF(D1005="","",D1005*$F$30)</f>
        <v>2653.99537082303</v>
      </c>
    </row>
    <row r="1006" customFormat="false" ht="15" hidden="false" customHeight="false" outlineLevel="0" collapsed="false">
      <c r="A1006" s="2" t="n">
        <v>972</v>
      </c>
      <c r="B1006" s="2" t="n">
        <v>12</v>
      </c>
      <c r="C1006" s="22" t="n">
        <f aca="true">NORMSINV(MAX(RAND(),0.000000000001))</f>
        <v>0.154999918637436</v>
      </c>
      <c r="D1006" s="24" t="n">
        <f aca="false">IF($B$11="","",$B$11*EXP($B$12*C1006))</f>
        <v>990.098566818614</v>
      </c>
      <c r="E1006" s="20" t="n">
        <f aca="true">IF($B$10="","",$B$10*(1-$B$14+2*$B$14*RAND()))</f>
        <v>3.74136351400046</v>
      </c>
      <c r="F1006" s="21" t="n">
        <f aca="false">INDEX($E$17:$E$28,B1006)</f>
        <v>4.761</v>
      </c>
      <c r="G1006" s="25" t="n">
        <f aca="false">IF(OR(D1006="",E1006="",F1006=""),"",D1006*($B$7-$B$8-F1006-E1006))</f>
        <v>4195.67781148642</v>
      </c>
      <c r="H1006" s="25" t="n">
        <f aca="false">IF(D1006="","",D1006*$F$30)</f>
        <v>4949.70075523961</v>
      </c>
    </row>
    <row r="1007" customFormat="false" ht="15" hidden="false" customHeight="false" outlineLevel="0" collapsed="false">
      <c r="A1007" s="2" t="n">
        <v>973</v>
      </c>
      <c r="B1007" s="2" t="n">
        <v>1</v>
      </c>
      <c r="C1007" s="22" t="n">
        <f aca="true">NORMSINV(MAX(RAND(),0.000000000001))</f>
        <v>-1.69498809067037</v>
      </c>
      <c r="D1007" s="24" t="n">
        <f aca="false">IF($B$11="","",$B$11*EXP($B$12*C1007))</f>
        <v>454.084057121607</v>
      </c>
      <c r="E1007" s="20" t="n">
        <f aca="true">IF($B$10="","",$B$10*(1-$B$14+2*$B$14*RAND()))</f>
        <v>3.5210408520245</v>
      </c>
      <c r="F1007" s="21" t="n">
        <f aca="false">INDEX($E$17:$E$28,B1007)</f>
        <v>4.92562580645161</v>
      </c>
      <c r="G1007" s="25" t="n">
        <f aca="false">IF(OR(D1007="",E1007="",F1007=""),"",D1007*($B$7-$B$8-F1007-E1007))</f>
        <v>1949.53422229463</v>
      </c>
      <c r="H1007" s="25" t="n">
        <f aca="false">IF(D1007="","",D1007*$F$30)</f>
        <v>2270.05701836234</v>
      </c>
    </row>
    <row r="1008" customFormat="false" ht="15" hidden="false" customHeight="false" outlineLevel="0" collapsed="false">
      <c r="A1008" s="2" t="n">
        <v>974</v>
      </c>
      <c r="B1008" s="2" t="n">
        <v>2</v>
      </c>
      <c r="C1008" s="22" t="n">
        <f aca="true">NORMSINV(MAX(RAND(),0.000000000001))</f>
        <v>-0.407507080744645</v>
      </c>
      <c r="D1008" s="24" t="n">
        <f aca="false">IF($B$11="","",$B$11*EXP($B$12*C1008))</f>
        <v>781.162456043967</v>
      </c>
      <c r="E1008" s="20" t="n">
        <f aca="true">IF($B$10="","",$B$10*(1-$B$14+2*$B$14*RAND()))</f>
        <v>3.39246900789491</v>
      </c>
      <c r="F1008" s="21" t="n">
        <f aca="false">INDEX($E$17:$E$28,B1008)</f>
        <v>5.0612</v>
      </c>
      <c r="G1008" s="25" t="n">
        <f aca="false">IF(OR(D1008="",E1008="",F1008=""),"",D1008*($B$7-$B$8-F1008-E1008))</f>
        <v>3348.32084521018</v>
      </c>
      <c r="H1008" s="25" t="n">
        <f aca="false">IF(D1008="","",D1008*$F$30)</f>
        <v>3905.187350255</v>
      </c>
    </row>
    <row r="1009" customFormat="false" ht="15" hidden="false" customHeight="false" outlineLevel="0" collapsed="false">
      <c r="A1009" s="2" t="n">
        <v>975</v>
      </c>
      <c r="B1009" s="2" t="n">
        <v>3</v>
      </c>
      <c r="C1009" s="22" t="n">
        <f aca="true">NORMSINV(MAX(RAND(),0.000000000001))</f>
        <v>-0.150075648771213</v>
      </c>
      <c r="D1009" s="24" t="n">
        <f aca="false">IF($B$11="","",$B$11*EXP($B$12*C1009))</f>
        <v>870.663886498973</v>
      </c>
      <c r="E1009" s="20" t="n">
        <f aca="true">IF($B$10="","",$B$10*(1-$B$14+2*$B$14*RAND()))</f>
        <v>3.85866468023104</v>
      </c>
      <c r="F1009" s="21" t="n">
        <f aca="false">INDEX($E$17:$E$28,B1009)</f>
        <v>5.0612</v>
      </c>
      <c r="G1009" s="25" t="n">
        <f aca="false">IF(OR(D1009="",E1009="",F1009=""),"",D1009*($B$7-$B$8-F1009-E1009))</f>
        <v>3326.05386446204</v>
      </c>
      <c r="H1009" s="25" t="n">
        <f aca="false">IF(D1009="","",D1009*$F$30)</f>
        <v>4352.62290138567</v>
      </c>
    </row>
    <row r="1010" customFormat="false" ht="15" hidden="false" customHeight="false" outlineLevel="0" collapsed="false">
      <c r="A1010" s="2" t="n">
        <v>976</v>
      </c>
      <c r="B1010" s="2" t="n">
        <v>4</v>
      </c>
      <c r="C1010" s="22" t="n">
        <f aca="true">NORMSINV(MAX(RAND(),0.000000000001))</f>
        <v>1.66750076222177</v>
      </c>
      <c r="D1010" s="24" t="n">
        <f aca="false">IF($B$11="","",$B$11*EXP($B$12*C1010))</f>
        <v>1872.67099952059</v>
      </c>
      <c r="E1010" s="20" t="n">
        <f aca="true">IF($B$10="","",$B$10*(1-$B$14+2*$B$14*RAND()))</f>
        <v>3.74640437308123</v>
      </c>
      <c r="F1010" s="21" t="n">
        <f aca="false">INDEX($E$17:$E$28,B1010)</f>
        <v>4.89657419354839</v>
      </c>
      <c r="G1010" s="25" t="n">
        <f aca="false">IF(OR(D1010="",E1010="",F1010=""),"",D1010*($B$7-$B$8-F1010-E1010))</f>
        <v>7672.37322268702</v>
      </c>
      <c r="H1010" s="25" t="n">
        <f aca="false">IF(D1010="","",D1010*$F$30)</f>
        <v>9361.85686080335</v>
      </c>
    </row>
    <row r="1011" customFormat="false" ht="15" hidden="false" customHeight="false" outlineLevel="0" collapsed="false">
      <c r="A1011" s="2" t="n">
        <v>977</v>
      </c>
      <c r="B1011" s="2" t="n">
        <v>5</v>
      </c>
      <c r="C1011" s="22" t="n">
        <f aca="true">NORMSINV(MAX(RAND(),0.000000000001))</f>
        <v>0.353499436479311</v>
      </c>
      <c r="D1011" s="24" t="n">
        <f aca="false">IF($B$11="","",$B$11*EXP($B$12*C1011))</f>
        <v>1076.47324391134</v>
      </c>
      <c r="E1011" s="20" t="n">
        <f aca="true">IF($B$10="","",$B$10*(1-$B$14+2*$B$14*RAND()))</f>
        <v>3.66989292678756</v>
      </c>
      <c r="F1011" s="21" t="n">
        <f aca="false">INDEX($E$17:$E$28,B1011)</f>
        <v>4.761</v>
      </c>
      <c r="G1011" s="25" t="n">
        <f aca="false">IF(OR(D1011="",E1011="",F1011=""),"",D1011*($B$7-$B$8-F1011-E1011))</f>
        <v>4638.63846946231</v>
      </c>
      <c r="H1011" s="25" t="n">
        <f aca="false">IF(D1011="","",D1011*$F$30)</f>
        <v>5381.50504096159</v>
      </c>
    </row>
    <row r="1012" customFormat="false" ht="15" hidden="false" customHeight="false" outlineLevel="0" collapsed="false">
      <c r="A1012" s="2" t="n">
        <v>978</v>
      </c>
      <c r="B1012" s="2" t="n">
        <v>6</v>
      </c>
      <c r="C1012" s="22" t="n">
        <f aca="true">NORMSINV(MAX(RAND(),0.000000000001))</f>
        <v>-1.5851275534079</v>
      </c>
      <c r="D1012" s="24" t="n">
        <f aca="false">IF($B$11="","",$B$11*EXP($B$12*C1012))</f>
        <v>475.598414570901</v>
      </c>
      <c r="E1012" s="20" t="n">
        <f aca="true">IF($B$10="","",$B$10*(1-$B$14+2*$B$14*RAND()))</f>
        <v>4.06004164589647</v>
      </c>
      <c r="F1012" s="21" t="n">
        <f aca="false">INDEX($E$17:$E$28,B1012)</f>
        <v>4.761</v>
      </c>
      <c r="G1012" s="25" t="n">
        <f aca="false">IF(OR(D1012="",E1012="",F1012=""),"",D1012*($B$7-$B$8-F1012-E1012))</f>
        <v>1863.85037998103</v>
      </c>
      <c r="H1012" s="25" t="n">
        <f aca="false">IF(D1012="","",D1012*$F$30)</f>
        <v>2377.61159412285</v>
      </c>
    </row>
    <row r="1013" customFormat="false" ht="15" hidden="false" customHeight="false" outlineLevel="0" collapsed="false">
      <c r="A1013" s="2" t="n">
        <v>979</v>
      </c>
      <c r="B1013" s="2" t="n">
        <v>7</v>
      </c>
      <c r="C1013" s="22" t="n">
        <f aca="true">NORMSINV(MAX(RAND(),0.000000000001))</f>
        <v>-2.16333320758534</v>
      </c>
      <c r="D1013" s="24" t="n">
        <f aca="false">IF($B$11="","",$B$11*EXP($B$12*C1013))</f>
        <v>372.761046644367</v>
      </c>
      <c r="E1013" s="20" t="n">
        <f aca="true">IF($B$10="","",$B$10*(1-$B$14+2*$B$14*RAND()))</f>
        <v>3.86982839097593</v>
      </c>
      <c r="F1013" s="21" t="n">
        <f aca="false">INDEX($E$17:$E$28,B1013)</f>
        <v>4.761</v>
      </c>
      <c r="G1013" s="25" t="n">
        <f aca="false">IF(OR(D1013="",E1013="",F1013=""),"",D1013*($B$7-$B$8-F1013-E1013))</f>
        <v>1531.73910982113</v>
      </c>
      <c r="H1013" s="25" t="n">
        <f aca="false">IF(D1013="","",D1013*$F$30)</f>
        <v>1863.50702438452</v>
      </c>
    </row>
    <row r="1014" customFormat="false" ht="15" hidden="false" customHeight="false" outlineLevel="0" collapsed="false">
      <c r="A1014" s="2" t="n">
        <v>980</v>
      </c>
      <c r="B1014" s="2" t="n">
        <v>8</v>
      </c>
      <c r="C1014" s="22" t="n">
        <f aca="true">NORMSINV(MAX(RAND(),0.000000000001))</f>
        <v>-0.147049497733385</v>
      </c>
      <c r="D1014" s="24" t="n">
        <f aca="false">IF($B$11="","",$B$11*EXP($B$12*C1014))</f>
        <v>871.774793254484</v>
      </c>
      <c r="E1014" s="20" t="n">
        <f aca="true">IF($B$10="","",$B$10*(1-$B$14+2*$B$14*RAND()))</f>
        <v>4.1057415208897</v>
      </c>
      <c r="F1014" s="21" t="n">
        <f aca="false">INDEX($E$17:$E$28,B1014)</f>
        <v>4.761</v>
      </c>
      <c r="G1014" s="25" t="n">
        <f aca="false">IF(OR(D1014="",E1014="",F1014=""),"",D1014*($B$7-$B$8-F1014-E1014))</f>
        <v>3376.60910984756</v>
      </c>
      <c r="H1014" s="25" t="n">
        <f aca="false">IF(D1014="","",D1014*$F$30)</f>
        <v>4358.17654643782</v>
      </c>
    </row>
    <row r="1015" customFormat="false" ht="15" hidden="false" customHeight="false" outlineLevel="0" collapsed="false">
      <c r="A1015" s="2" t="n">
        <v>981</v>
      </c>
      <c r="B1015" s="2" t="n">
        <v>9</v>
      </c>
      <c r="C1015" s="22" t="n">
        <f aca="true">NORMSINV(MAX(RAND(),0.000000000001))</f>
        <v>-1.39503459646063</v>
      </c>
      <c r="D1015" s="24" t="n">
        <f aca="false">IF($B$11="","",$B$11*EXP($B$12*C1015))</f>
        <v>515.260476776965</v>
      </c>
      <c r="E1015" s="20" t="n">
        <f aca="true">IF($B$10="","",$B$10*(1-$B$14+2*$B$14*RAND()))</f>
        <v>3.60972643107043</v>
      </c>
      <c r="F1015" s="21" t="n">
        <f aca="false">INDEX($E$17:$E$28,B1015)</f>
        <v>4.761</v>
      </c>
      <c r="G1015" s="25" t="n">
        <f aca="false">IF(OR(D1015="",E1015="",F1015=""),"",D1015*($B$7-$B$8-F1015-E1015))</f>
        <v>2251.31398229564</v>
      </c>
      <c r="H1015" s="25" t="n">
        <f aca="false">IF(D1015="","",D1015*$F$30)</f>
        <v>2575.8901755034</v>
      </c>
    </row>
    <row r="1016" customFormat="false" ht="15" hidden="false" customHeight="false" outlineLevel="0" collapsed="false">
      <c r="A1016" s="2" t="n">
        <v>982</v>
      </c>
      <c r="B1016" s="2" t="n">
        <v>10</v>
      </c>
      <c r="C1016" s="22" t="n">
        <f aca="true">NORMSINV(MAX(RAND(),0.000000000001))</f>
        <v>-0.193926562512285</v>
      </c>
      <c r="D1016" s="24" t="n">
        <f aca="false">IF($B$11="","",$B$11*EXP($B$12*C1016))</f>
        <v>854.724095474794</v>
      </c>
      <c r="E1016" s="20" t="n">
        <f aca="true">IF($B$10="","",$B$10*(1-$B$14+2*$B$14*RAND()))</f>
        <v>3.53030047967281</v>
      </c>
      <c r="F1016" s="21" t="n">
        <f aca="false">INDEX($E$17:$E$28,B1016)</f>
        <v>4.761</v>
      </c>
      <c r="G1016" s="25" t="n">
        <f aca="false">IF(OR(D1016="",E1016="",F1016=""),"",D1016*($B$7-$B$8-F1016-E1016))</f>
        <v>3802.41067355081</v>
      </c>
      <c r="H1016" s="25" t="n">
        <f aca="false">IF(D1016="","",D1016*$F$30)</f>
        <v>4272.93669809759</v>
      </c>
    </row>
    <row r="1017" customFormat="false" ht="15" hidden="false" customHeight="false" outlineLevel="0" collapsed="false">
      <c r="A1017" s="2" t="n">
        <v>983</v>
      </c>
      <c r="B1017" s="2" t="n">
        <v>11</v>
      </c>
      <c r="C1017" s="22" t="n">
        <f aca="true">NORMSINV(MAX(RAND(),0.000000000001))</f>
        <v>-0.105406477366328</v>
      </c>
      <c r="D1017" s="24" t="n">
        <f aca="false">IF($B$11="","",$B$11*EXP($B$12*C1017))</f>
        <v>887.206783219246</v>
      </c>
      <c r="E1017" s="20" t="n">
        <f aca="true">IF($B$10="","",$B$10*(1-$B$14+2*$B$14*RAND()))</f>
        <v>3.44556253281039</v>
      </c>
      <c r="F1017" s="21" t="n">
        <f aca="false">INDEX($E$17:$E$28,B1017)</f>
        <v>4.761</v>
      </c>
      <c r="G1017" s="25" t="n">
        <f aca="false">IF(OR(D1017="",E1017="",F1017=""),"",D1017*($B$7-$B$8-F1017-E1017))</f>
        <v>4022.0964721909</v>
      </c>
      <c r="H1017" s="25" t="n">
        <f aca="false">IF(D1017="","",D1017*$F$30)</f>
        <v>4435.32415066965</v>
      </c>
    </row>
    <row r="1018" customFormat="false" ht="15" hidden="false" customHeight="false" outlineLevel="0" collapsed="false">
      <c r="A1018" s="2" t="n">
        <v>984</v>
      </c>
      <c r="B1018" s="2" t="n">
        <v>12</v>
      </c>
      <c r="C1018" s="22" t="n">
        <f aca="true">NORMSINV(MAX(RAND(),0.000000000001))</f>
        <v>0.00754209506992381</v>
      </c>
      <c r="D1018" s="24" t="n">
        <f aca="false">IF($B$11="","",$B$11*EXP($B$12*C1018))</f>
        <v>930.452267818778</v>
      </c>
      <c r="E1018" s="20" t="n">
        <f aca="true">IF($B$10="","",$B$10*(1-$B$14+2*$B$14*RAND()))</f>
        <v>3.37613672618431</v>
      </c>
      <c r="F1018" s="21" t="n">
        <f aca="false">INDEX($E$17:$E$28,B1018)</f>
        <v>4.761</v>
      </c>
      <c r="G1018" s="25" t="n">
        <f aca="false">IF(OR(D1018="",E1018="",F1018=""),"",D1018*($B$7-$B$8-F1018-E1018))</f>
        <v>4282.74457158158</v>
      </c>
      <c r="H1018" s="25" t="n">
        <f aca="false">IF(D1018="","",D1018*$F$30)</f>
        <v>4651.51697727964</v>
      </c>
    </row>
    <row r="1019" customFormat="false" ht="15" hidden="false" customHeight="false" outlineLevel="0" collapsed="false">
      <c r="A1019" s="2" t="n">
        <v>985</v>
      </c>
      <c r="B1019" s="2" t="n">
        <v>1</v>
      </c>
      <c r="C1019" s="22" t="n">
        <f aca="true">NORMSINV(MAX(RAND(),0.000000000001))</f>
        <v>0.360221913202831</v>
      </c>
      <c r="D1019" s="24" t="n">
        <f aca="false">IF($B$11="","",$B$11*EXP($B$12*C1019))</f>
        <v>1079.52681016423</v>
      </c>
      <c r="E1019" s="20" t="n">
        <f aca="true">IF($B$10="","",$B$10*(1-$B$14+2*$B$14*RAND()))</f>
        <v>3.56537423106865</v>
      </c>
      <c r="F1019" s="21" t="n">
        <f aca="false">INDEX($E$17:$E$28,B1019)</f>
        <v>4.92562580645161</v>
      </c>
      <c r="G1019" s="25" t="n">
        <f aca="false">IF(OR(D1019="",E1019="",F1019=""),"",D1019*($B$7-$B$8-F1019-E1019))</f>
        <v>4586.90937588368</v>
      </c>
      <c r="H1019" s="25" t="n">
        <f aca="false">IF(D1019="","",D1019*$F$30)</f>
        <v>5396.77042937301</v>
      </c>
    </row>
    <row r="1020" customFormat="false" ht="15" hidden="false" customHeight="false" outlineLevel="0" collapsed="false">
      <c r="A1020" s="2" t="n">
        <v>986</v>
      </c>
      <c r="B1020" s="2" t="n">
        <v>2</v>
      </c>
      <c r="C1020" s="22" t="n">
        <f aca="true">NORMSINV(MAX(RAND(),0.000000000001))</f>
        <v>0.259726344830206</v>
      </c>
      <c r="D1020" s="24" t="n">
        <f aca="false">IF($B$11="","",$B$11*EXP($B$12*C1020))</f>
        <v>1034.76814173191</v>
      </c>
      <c r="E1020" s="20" t="n">
        <f aca="true">IF($B$10="","",$B$10*(1-$B$14+2*$B$14*RAND()))</f>
        <v>3.4284575275889</v>
      </c>
      <c r="F1020" s="21" t="n">
        <f aca="false">INDEX($E$17:$E$28,B1020)</f>
        <v>5.0612</v>
      </c>
      <c r="G1020" s="25" t="n">
        <f aca="false">IF(OR(D1020="",E1020="",F1020=""),"",D1020*($B$7-$B$8-F1020-E1020))</f>
        <v>4398.11898190106</v>
      </c>
      <c r="H1020" s="25" t="n">
        <f aca="false">IF(D1020="","",D1020*$F$30)</f>
        <v>5173.01289414618</v>
      </c>
    </row>
    <row r="1021" customFormat="false" ht="15" hidden="false" customHeight="false" outlineLevel="0" collapsed="false">
      <c r="A1021" s="2" t="n">
        <v>987</v>
      </c>
      <c r="B1021" s="2" t="n">
        <v>3</v>
      </c>
      <c r="C1021" s="22" t="n">
        <f aca="true">NORMSINV(MAX(RAND(),0.000000000001))</f>
        <v>1.00721971646926</v>
      </c>
      <c r="D1021" s="24" t="n">
        <f aca="false">IF($B$11="","",$B$11*EXP($B$12*C1021))</f>
        <v>1417.85579408747</v>
      </c>
      <c r="E1021" s="20" t="n">
        <f aca="true">IF($B$10="","",$B$10*(1-$B$14+2*$B$14*RAND()))</f>
        <v>3.98770446373374</v>
      </c>
      <c r="F1021" s="21" t="n">
        <f aca="false">INDEX($E$17:$E$28,B1021)</f>
        <v>5.0612</v>
      </c>
      <c r="G1021" s="25" t="n">
        <f aca="false">IF(OR(D1021="",E1021="",F1021=""),"",D1021*($B$7-$B$8-F1021-E1021))</f>
        <v>5233.44119262551</v>
      </c>
      <c r="H1021" s="25" t="n">
        <f aca="false">IF(D1021="","",D1021*$F$30)</f>
        <v>7088.14468580206</v>
      </c>
    </row>
    <row r="1022" customFormat="false" ht="15" hidden="false" customHeight="false" outlineLevel="0" collapsed="false">
      <c r="A1022" s="2" t="n">
        <v>988</v>
      </c>
      <c r="B1022" s="2" t="n">
        <v>4</v>
      </c>
      <c r="C1022" s="22" t="n">
        <f aca="true">NORMSINV(MAX(RAND(),0.000000000001))</f>
        <v>0.0604843161393446</v>
      </c>
      <c r="D1022" s="24" t="n">
        <f aca="false">IF($B$11="","",$B$11*EXP($B$12*C1022))</f>
        <v>951.442099337649</v>
      </c>
      <c r="E1022" s="20" t="n">
        <f aca="true">IF($B$10="","",$B$10*(1-$B$14+2*$B$14*RAND()))</f>
        <v>3.7036693447624</v>
      </c>
      <c r="F1022" s="21" t="n">
        <f aca="false">INDEX($E$17:$E$28,B1022)</f>
        <v>4.89657419354839</v>
      </c>
      <c r="G1022" s="25" t="n">
        <f aca="false">IF(OR(D1022="",E1022="",F1022=""),"",D1022*($B$7-$B$8-F1022-E1022))</f>
        <v>3938.73857865618</v>
      </c>
      <c r="H1022" s="25" t="n">
        <f aca="false">IF(D1022="","",D1022*$F$30)</f>
        <v>4756.44934300877</v>
      </c>
    </row>
    <row r="1023" customFormat="false" ht="15" hidden="false" customHeight="false" outlineLevel="0" collapsed="false">
      <c r="A1023" s="2" t="n">
        <v>989</v>
      </c>
      <c r="B1023" s="2" t="n">
        <v>5</v>
      </c>
      <c r="C1023" s="22" t="n">
        <f aca="true">NORMSINV(MAX(RAND(),0.000000000001))</f>
        <v>-1.12048649793162</v>
      </c>
      <c r="D1023" s="24" t="n">
        <f aca="false">IF($B$11="","",$B$11*EXP($B$12*C1023))</f>
        <v>578.453293131983</v>
      </c>
      <c r="E1023" s="20" t="n">
        <f aca="true">IF($B$10="","",$B$10*(1-$B$14+2*$B$14*RAND()))</f>
        <v>3.46672186001777</v>
      </c>
      <c r="F1023" s="21" t="n">
        <f aca="false">INDEX($E$17:$E$28,B1023)</f>
        <v>4.761</v>
      </c>
      <c r="G1023" s="25" t="n">
        <f aca="false">IF(OR(D1023="",E1023="",F1023=""),"",D1023*($B$7-$B$8-F1023-E1023))</f>
        <v>2610.14214960018</v>
      </c>
      <c r="H1023" s="25" t="n">
        <f aca="false">IF(D1023="","",D1023*$F$30)</f>
        <v>2891.80370302541</v>
      </c>
    </row>
    <row r="1024" customFormat="false" ht="15" hidden="false" customHeight="false" outlineLevel="0" collapsed="false">
      <c r="A1024" s="2" t="n">
        <v>990</v>
      </c>
      <c r="B1024" s="2" t="n">
        <v>6</v>
      </c>
      <c r="C1024" s="22" t="n">
        <f aca="true">NORMSINV(MAX(RAND(),0.000000000001))</f>
        <v>-1.61239481592318</v>
      </c>
      <c r="D1024" s="24" t="n">
        <f aca="false">IF($B$11="","",$B$11*EXP($B$12*C1024))</f>
        <v>470.16529864013</v>
      </c>
      <c r="E1024" s="20" t="n">
        <f aca="true">IF($B$10="","",$B$10*(1-$B$14+2*$B$14*RAND()))</f>
        <v>3.95162488171415</v>
      </c>
      <c r="F1024" s="21" t="n">
        <f aca="false">INDEX($E$17:$E$28,B1024)</f>
        <v>4.761</v>
      </c>
      <c r="G1024" s="25" t="n">
        <f aca="false">IF(OR(D1024="",E1024="",F1024=""),"",D1024*($B$7-$B$8-F1024-E1024))</f>
        <v>1893.53202522469</v>
      </c>
      <c r="H1024" s="25" t="n">
        <f aca="false">IF(D1024="","",D1024*$F$30)</f>
        <v>2350.45036096174</v>
      </c>
    </row>
    <row r="1025" customFormat="false" ht="15" hidden="false" customHeight="false" outlineLevel="0" collapsed="false">
      <c r="A1025" s="2" t="n">
        <v>991</v>
      </c>
      <c r="B1025" s="2" t="n">
        <v>7</v>
      </c>
      <c r="C1025" s="22" t="n">
        <f aca="true">NORMSINV(MAX(RAND(),0.000000000001))</f>
        <v>-0.0204529074720886</v>
      </c>
      <c r="D1025" s="24" t="n">
        <f aca="false">IF($B$11="","",$B$11*EXP($B$12*C1025))</f>
        <v>919.541000731944</v>
      </c>
      <c r="E1025" s="20" t="n">
        <f aca="true">IF($B$10="","",$B$10*(1-$B$14+2*$B$14*RAND()))</f>
        <v>3.97096963885084</v>
      </c>
      <c r="F1025" s="21" t="n">
        <f aca="false">INDEX($E$17:$E$28,B1025)</f>
        <v>4.761</v>
      </c>
      <c r="G1025" s="25" t="n">
        <f aca="false">IF(OR(D1025="",E1025="",F1025=""),"",D1025*($B$7-$B$8-F1025-E1025))</f>
        <v>3685.54824925512</v>
      </c>
      <c r="H1025" s="25" t="n">
        <f aca="false">IF(D1025="","",D1025*$F$30)</f>
        <v>4596.96937085913</v>
      </c>
    </row>
    <row r="1026" customFormat="false" ht="15" hidden="false" customHeight="false" outlineLevel="0" collapsed="false">
      <c r="A1026" s="2" t="n">
        <v>992</v>
      </c>
      <c r="B1026" s="2" t="n">
        <v>8</v>
      </c>
      <c r="C1026" s="22" t="n">
        <f aca="true">NORMSINV(MAX(RAND(),0.000000000001))</f>
        <v>-0.982567902766967</v>
      </c>
      <c r="D1026" s="24" t="n">
        <f aca="false">IF($B$11="","",$B$11*EXP($B$12*C1026))</f>
        <v>613.065646981522</v>
      </c>
      <c r="E1026" s="20" t="n">
        <f aca="true">IF($B$10="","",$B$10*(1-$B$14+2*$B$14*RAND()))</f>
        <v>3.61083235408706</v>
      </c>
      <c r="F1026" s="21" t="n">
        <f aca="false">INDEX($E$17:$E$28,B1026)</f>
        <v>4.761</v>
      </c>
      <c r="G1026" s="25" t="n">
        <f aca="false">IF(OR(D1026="",E1026="",F1026=""),"",D1026*($B$7-$B$8-F1026-E1026))</f>
        <v>2677.97352396537</v>
      </c>
      <c r="H1026" s="25" t="n">
        <f aca="false">IF(D1026="","",D1026*$F$30)</f>
        <v>3064.83778239002</v>
      </c>
    </row>
    <row r="1027" customFormat="false" ht="15" hidden="false" customHeight="false" outlineLevel="0" collapsed="false">
      <c r="A1027" s="2" t="n">
        <v>993</v>
      </c>
      <c r="B1027" s="2" t="n">
        <v>9</v>
      </c>
      <c r="C1027" s="22" t="n">
        <f aca="true">NORMSINV(MAX(RAND(),0.000000000001))</f>
        <v>1.71174346751641</v>
      </c>
      <c r="D1027" s="24" t="n">
        <f aca="false">IF($B$11="","",$B$11*EXP($B$12*C1027))</f>
        <v>1907.90947795102</v>
      </c>
      <c r="E1027" s="20" t="n">
        <f aca="true">IF($B$10="","",$B$10*(1-$B$14+2*$B$14*RAND()))</f>
        <v>3.7158501265895</v>
      </c>
      <c r="F1027" s="21" t="n">
        <f aca="false">INDEX($E$17:$E$28,B1027)</f>
        <v>4.761</v>
      </c>
      <c r="G1027" s="25" t="n">
        <f aca="false">IF(OR(D1027="",E1027="",F1027=""),"",D1027*($B$7-$B$8-F1027-E1027))</f>
        <v>8133.7040494056</v>
      </c>
      <c r="H1027" s="25" t="n">
        <f aca="false">IF(D1027="","",D1027*$F$30)</f>
        <v>9538.02106217276</v>
      </c>
    </row>
    <row r="1028" customFormat="false" ht="15" hidden="false" customHeight="false" outlineLevel="0" collapsed="false">
      <c r="A1028" s="2" t="n">
        <v>994</v>
      </c>
      <c r="B1028" s="2" t="n">
        <v>10</v>
      </c>
      <c r="C1028" s="22" t="n">
        <f aca="true">NORMSINV(MAX(RAND(),0.000000000001))</f>
        <v>1.06560176013827</v>
      </c>
      <c r="D1028" s="24" t="n">
        <f aca="false">IF($B$11="","",$B$11*EXP($B$12*C1028))</f>
        <v>1453.16790936159</v>
      </c>
      <c r="E1028" s="20" t="n">
        <f aca="true">IF($B$10="","",$B$10*(1-$B$14+2*$B$14*RAND()))</f>
        <v>3.49108130593253</v>
      </c>
      <c r="F1028" s="21" t="n">
        <f aca="false">INDEX($E$17:$E$28,B1028)</f>
        <v>4.761</v>
      </c>
      <c r="G1028" s="25" t="n">
        <f aca="false">IF(OR(D1028="",E1028="",F1028=""),"",D1028*($B$7-$B$8-F1028-E1028))</f>
        <v>6521.69942604282</v>
      </c>
      <c r="H1028" s="25" t="n">
        <f aca="false">IF(D1028="","",D1028*$F$30)</f>
        <v>7264.67701248047</v>
      </c>
    </row>
    <row r="1029" customFormat="false" ht="15" hidden="false" customHeight="false" outlineLevel="0" collapsed="false">
      <c r="A1029" s="2" t="n">
        <v>995</v>
      </c>
      <c r="B1029" s="2" t="n">
        <v>11</v>
      </c>
      <c r="C1029" s="22" t="n">
        <f aca="true">NORMSINV(MAX(RAND(),0.000000000001))</f>
        <v>1.27108155556041</v>
      </c>
      <c r="D1029" s="24" t="n">
        <f aca="false">IF($B$11="","",$B$11*EXP($B$12*C1029))</f>
        <v>1584.59388681469</v>
      </c>
      <c r="E1029" s="20" t="n">
        <f aca="true">IF($B$10="","",$B$10*(1-$B$14+2*$B$14*RAND()))</f>
        <v>3.73357306050199</v>
      </c>
      <c r="F1029" s="21" t="n">
        <f aca="false">INDEX($E$17:$E$28,B1029)</f>
        <v>4.761</v>
      </c>
      <c r="G1029" s="25" t="n">
        <f aca="false">IF(OR(D1029="",E1029="",F1029=""),"",D1029*($B$7-$B$8-F1029-E1029))</f>
        <v>6727.27757524697</v>
      </c>
      <c r="H1029" s="25" t="n">
        <f aca="false">IF(D1029="","",D1029*$F$30)</f>
        <v>7921.70175896402</v>
      </c>
    </row>
    <row r="1030" customFormat="false" ht="15" hidden="false" customHeight="false" outlineLevel="0" collapsed="false">
      <c r="A1030" s="2" t="n">
        <v>996</v>
      </c>
      <c r="B1030" s="2" t="n">
        <v>12</v>
      </c>
      <c r="C1030" s="22" t="n">
        <f aca="true">NORMSINV(MAX(RAND(),0.000000000001))</f>
        <v>-1.42323575470048</v>
      </c>
      <c r="D1030" s="24" t="n">
        <f aca="false">IF($B$11="","",$B$11*EXP($B$12*C1030))</f>
        <v>509.173866045834</v>
      </c>
      <c r="E1030" s="20" t="n">
        <f aca="true">IF($B$10="","",$B$10*(1-$B$14+2*$B$14*RAND()))</f>
        <v>3.74678983276188</v>
      </c>
      <c r="F1030" s="21" t="n">
        <f aca="false">INDEX($E$17:$E$28,B1030)</f>
        <v>4.761</v>
      </c>
      <c r="G1030" s="25" t="n">
        <f aca="false">IF(OR(D1030="",E1030="",F1030=""),"",D1030*($B$7-$B$8-F1030-E1030))</f>
        <v>2154.93081277112</v>
      </c>
      <c r="H1030" s="25" t="n">
        <f aca="false">IF(D1030="","",D1030*$F$30)</f>
        <v>2545.46199113633</v>
      </c>
    </row>
    <row r="1031" customFormat="false" ht="15" hidden="false" customHeight="false" outlineLevel="0" collapsed="false">
      <c r="A1031" s="2" t="n">
        <v>997</v>
      </c>
      <c r="B1031" s="2" t="n">
        <v>1</v>
      </c>
      <c r="C1031" s="22" t="n">
        <f aca="true">NORMSINV(MAX(RAND(),0.000000000001))</f>
        <v>0.67146343053183</v>
      </c>
      <c r="D1031" s="24" t="n">
        <f aca="false">IF($B$11="","",$B$11*EXP($B$12*C1031))</f>
        <v>1230.80622297995</v>
      </c>
      <c r="E1031" s="20" t="n">
        <f aca="true">IF($B$10="","",$B$10*(1-$B$14+2*$B$14*RAND()))</f>
        <v>4.01661441754631</v>
      </c>
      <c r="F1031" s="21" t="n">
        <f aca="false">INDEX($E$17:$E$28,B1031)</f>
        <v>4.92562580645161</v>
      </c>
      <c r="G1031" s="25" t="n">
        <f aca="false">IF(OR(D1031="",E1031="",F1031=""),"",D1031*($B$7-$B$8-F1031-E1031))</f>
        <v>4674.30636568632</v>
      </c>
      <c r="H1031" s="25" t="n">
        <f aca="false">IF(D1031="","",D1031*$F$30)</f>
        <v>6153.04646992138</v>
      </c>
    </row>
    <row r="1032" customFormat="false" ht="15" hidden="false" customHeight="false" outlineLevel="0" collapsed="false">
      <c r="A1032" s="2" t="n">
        <v>998</v>
      </c>
      <c r="B1032" s="2" t="n">
        <v>2</v>
      </c>
      <c r="C1032" s="22" t="n">
        <f aca="true">NORMSINV(MAX(RAND(),0.000000000001))</f>
        <v>0.899653490888754</v>
      </c>
      <c r="D1032" s="24" t="n">
        <f aca="false">IF($B$11="","",$B$11*EXP($B$12*C1032))</f>
        <v>1355.0264423717</v>
      </c>
      <c r="E1032" s="20" t="n">
        <f aca="true">IF($B$10="","",$B$10*(1-$B$14+2*$B$14*RAND()))</f>
        <v>3.59149516281907</v>
      </c>
      <c r="F1032" s="21" t="n">
        <f aca="false">INDEX($E$17:$E$28,B1032)</f>
        <v>5.0612</v>
      </c>
      <c r="G1032" s="25" t="n">
        <f aca="false">IF(OR(D1032="",E1032="",F1032=""),"",D1032*($B$7-$B$8-F1032-E1032))</f>
        <v>5538.40613241393</v>
      </c>
      <c r="H1032" s="25" t="n">
        <f aca="false">IF(D1032="","",D1032*$F$30)</f>
        <v>6774.04819070462</v>
      </c>
    </row>
    <row r="1033" customFormat="false" ht="15" hidden="false" customHeight="false" outlineLevel="0" collapsed="false">
      <c r="A1033" s="2" t="n">
        <v>999</v>
      </c>
      <c r="B1033" s="2" t="n">
        <v>3</v>
      </c>
      <c r="C1033" s="22" t="n">
        <f aca="true">NORMSINV(MAX(RAND(),0.000000000001))</f>
        <v>1.69563053369772</v>
      </c>
      <c r="D1033" s="24" t="n">
        <f aca="false">IF($B$11="","",$B$11*EXP($B$12*C1033))</f>
        <v>1894.99970890897</v>
      </c>
      <c r="E1033" s="20" t="n">
        <f aca="true">IF($B$10="","",$B$10*(1-$B$14+2*$B$14*RAND()))</f>
        <v>3.48704711847698</v>
      </c>
      <c r="F1033" s="21" t="n">
        <f aca="false">INDEX($E$17:$E$28,B1033)</f>
        <v>5.0612</v>
      </c>
      <c r="G1033" s="25" t="n">
        <f aca="false">IF(OR(D1033="",E1033="",F1033=""),"",D1033*($B$7-$B$8-F1033-E1033))</f>
        <v>7943.37049030446</v>
      </c>
      <c r="H1033" s="25" t="n">
        <f aca="false">IF(D1033="","",D1033*$F$30)</f>
        <v>9473.48254477772</v>
      </c>
    </row>
    <row r="1034" customFormat="false" ht="15" hidden="false" customHeight="false" outlineLevel="0" collapsed="false">
      <c r="A1034" s="2" t="n">
        <v>1000</v>
      </c>
      <c r="B1034" s="2" t="n">
        <v>4</v>
      </c>
      <c r="C1034" s="22" t="n">
        <f aca="true">NORMSINV(MAX(RAND(),0.000000000001))</f>
        <v>0.972272512672226</v>
      </c>
      <c r="D1034" s="24" t="n">
        <f aca="false">IF($B$11="","",$B$11*EXP($B$12*C1034))</f>
        <v>1397.13003901507</v>
      </c>
      <c r="E1034" s="20" t="n">
        <f aca="true">IF($B$10="","",$B$10*(1-$B$14+2*$B$14*RAND()))</f>
        <v>4.00297025915649</v>
      </c>
      <c r="F1034" s="21" t="n">
        <f aca="false">INDEX($E$17:$E$28,B1034)</f>
        <v>4.89657419354839</v>
      </c>
      <c r="G1034" s="25" t="n">
        <f aca="false">IF(OR(D1034="",E1034="",F1034=""),"",D1034*($B$7-$B$8-F1034-E1034))</f>
        <v>5365.61580862808</v>
      </c>
      <c r="H1034" s="25" t="n">
        <f aca="false">IF(D1034="","",D1034*$F$30)</f>
        <v>6984.53249104414</v>
      </c>
    </row>
    <row r="1035" customFormat="false" ht="15" hidden="false" customHeight="false" outlineLevel="0" collapsed="false">
      <c r="A1035" s="2" t="n">
        <v>1001</v>
      </c>
      <c r="B1035" s="2" t="n">
        <v>5</v>
      </c>
      <c r="C1035" s="22" t="n">
        <f aca="true">NORMSINV(MAX(RAND(),0.000000000001))</f>
        <v>-1.05509809008635</v>
      </c>
      <c r="D1035" s="24" t="n">
        <f aca="false">IF($B$11="","",$B$11*EXP($B$12*C1035))</f>
        <v>594.612695545643</v>
      </c>
      <c r="E1035" s="20" t="n">
        <f aca="true">IF($B$10="","",$B$10*(1-$B$14+2*$B$14*RAND()))</f>
        <v>4.11524951366195</v>
      </c>
      <c r="F1035" s="21" t="n">
        <f aca="false">INDEX($E$17:$E$28,B1035)</f>
        <v>4.761</v>
      </c>
      <c r="G1035" s="25" t="n">
        <f aca="false">IF(OR(D1035="",E1035="",F1035=""),"",D1035*($B$7-$B$8-F1035-E1035))</f>
        <v>2297.43509159726</v>
      </c>
      <c r="H1035" s="25" t="n">
        <f aca="false">IF(D1035="","",D1035*$F$30)</f>
        <v>2972.58778757178</v>
      </c>
    </row>
    <row r="1036" customFormat="false" ht="15" hidden="false" customHeight="false" outlineLevel="0" collapsed="false">
      <c r="A1036" s="2" t="n">
        <v>1002</v>
      </c>
      <c r="B1036" s="2" t="n">
        <v>6</v>
      </c>
      <c r="C1036" s="22" t="n">
        <f aca="true">NORMSINV(MAX(RAND(),0.000000000001))</f>
        <v>0.531677337345176</v>
      </c>
      <c r="D1036" s="24" t="n">
        <f aca="false">IF($B$11="","",$B$11*EXP($B$12*C1036))</f>
        <v>1160.40409725895</v>
      </c>
      <c r="E1036" s="20" t="n">
        <f aca="true">IF($B$10="","",$B$10*(1-$B$14+2*$B$14*RAND()))</f>
        <v>3.88940067814578</v>
      </c>
      <c r="F1036" s="21" t="n">
        <f aca="false">INDEX($E$17:$E$28,B1036)</f>
        <v>4.761</v>
      </c>
      <c r="G1036" s="25" t="n">
        <f aca="false">IF(OR(D1036="",E1036="",F1036=""),"",D1036*($B$7-$B$8-F1036-E1036))</f>
        <v>4745.58780922707</v>
      </c>
      <c r="H1036" s="25" t="n">
        <f aca="false">IF(D1036="","",D1036*$F$30)</f>
        <v>5801.09216301695</v>
      </c>
    </row>
    <row r="1037" customFormat="false" ht="15" hidden="false" customHeight="false" outlineLevel="0" collapsed="false">
      <c r="A1037" s="2" t="n">
        <v>1003</v>
      </c>
      <c r="B1037" s="2" t="n">
        <v>7</v>
      </c>
      <c r="C1037" s="22" t="n">
        <f aca="true">NORMSINV(MAX(RAND(),0.000000000001))</f>
        <v>-2.1244606003249</v>
      </c>
      <c r="D1037" s="24" t="n">
        <f aca="false">IF($B$11="","",$B$11*EXP($B$12*C1037))</f>
        <v>378.91700100156</v>
      </c>
      <c r="E1037" s="20" t="n">
        <f aca="true">IF($B$10="","",$B$10*(1-$B$14+2*$B$14*RAND()))</f>
        <v>3.83919199798766</v>
      </c>
      <c r="F1037" s="21" t="n">
        <f aca="false">INDEX($E$17:$E$28,B1037)</f>
        <v>4.761</v>
      </c>
      <c r="G1037" s="25" t="n">
        <f aca="false">IF(OR(D1037="",E1037="",F1037=""),"",D1037*($B$7-$B$8-F1037-E1037))</f>
        <v>1568.64363284478</v>
      </c>
      <c r="H1037" s="25" t="n">
        <f aca="false">IF(D1037="","",D1037*$F$30)</f>
        <v>1894.281871407</v>
      </c>
    </row>
    <row r="1038" customFormat="false" ht="15" hidden="false" customHeight="false" outlineLevel="0" collapsed="false">
      <c r="A1038" s="2" t="n">
        <v>1004</v>
      </c>
      <c r="B1038" s="2" t="n">
        <v>8</v>
      </c>
      <c r="C1038" s="22" t="n">
        <f aca="true">NORMSINV(MAX(RAND(),0.000000000001))</f>
        <v>-0.273438772102151</v>
      </c>
      <c r="D1038" s="24" t="n">
        <f aca="false">IF($B$11="","",$B$11*EXP($B$12*C1038))</f>
        <v>826.562037101606</v>
      </c>
      <c r="E1038" s="20" t="n">
        <f aca="true">IF($B$10="","",$B$10*(1-$B$14+2*$B$14*RAND()))</f>
        <v>3.98341420651368</v>
      </c>
      <c r="F1038" s="21" t="n">
        <f aca="false">INDEX($E$17:$E$28,B1038)</f>
        <v>4.761</v>
      </c>
      <c r="G1038" s="25" t="n">
        <f aca="false">IF(OR(D1038="",E1038="",F1038=""),"",D1038*($B$7-$B$8-F1038-E1038))</f>
        <v>3302.59953287829</v>
      </c>
      <c r="H1038" s="25" t="n">
        <f aca="false">IF(D1038="","",D1038*$F$30)</f>
        <v>4132.14893587835</v>
      </c>
    </row>
    <row r="1039" customFormat="false" ht="15" hidden="false" customHeight="false" outlineLevel="0" collapsed="false">
      <c r="A1039" s="2" t="n">
        <v>1005</v>
      </c>
      <c r="B1039" s="2" t="n">
        <v>9</v>
      </c>
      <c r="C1039" s="22" t="n">
        <f aca="true">NORMSINV(MAX(RAND(),0.000000000001))</f>
        <v>0.470942006316239</v>
      </c>
      <c r="D1039" s="24" t="n">
        <f aca="false">IF($B$11="","",$B$11*EXP($B$12*C1039))</f>
        <v>1131.08403580071</v>
      </c>
      <c r="E1039" s="20" t="n">
        <f aca="true">IF($B$10="","",$B$10*(1-$B$14+2*$B$14*RAND()))</f>
        <v>3.75290129770558</v>
      </c>
      <c r="F1039" s="21" t="n">
        <f aca="false">INDEX($E$17:$E$28,B1039)</f>
        <v>4.761</v>
      </c>
      <c r="G1039" s="25" t="n">
        <f aca="false">IF(OR(D1039="",E1039="",F1039=""),"",D1039*($B$7-$B$8-F1039-E1039))</f>
        <v>4780.0727758833</v>
      </c>
      <c r="H1039" s="25" t="n">
        <f aca="false">IF(D1039="","",D1039*$F$30)</f>
        <v>5654.51531177489</v>
      </c>
    </row>
    <row r="1040" customFormat="false" ht="15" hidden="false" customHeight="false" outlineLevel="0" collapsed="false">
      <c r="A1040" s="2" t="n">
        <v>1006</v>
      </c>
      <c r="B1040" s="2" t="n">
        <v>10</v>
      </c>
      <c r="C1040" s="22" t="n">
        <f aca="true">NORMSINV(MAX(RAND(),0.000000000001))</f>
        <v>1.55916855875109</v>
      </c>
      <c r="D1040" s="24" t="n">
        <f aca="false">IF($B$11="","",$B$11*EXP($B$12*C1040))</f>
        <v>1789.10991003799</v>
      </c>
      <c r="E1040" s="20" t="n">
        <f aca="true">IF($B$10="","",$B$10*(1-$B$14+2*$B$14*RAND()))</f>
        <v>3.76085873479117</v>
      </c>
      <c r="F1040" s="21" t="n">
        <f aca="false">INDEX($E$17:$E$28,B1040)</f>
        <v>4.761</v>
      </c>
      <c r="G1040" s="25" t="n">
        <f aca="false">IF(OR(D1040="",E1040="",F1040=""),"",D1040*($B$7-$B$8-F1040-E1040))</f>
        <v>7546.71833952531</v>
      </c>
      <c r="H1040" s="25" t="n">
        <f aca="false">IF(D1040="","",D1040*$F$30)</f>
        <v>8944.11826226193</v>
      </c>
    </row>
    <row r="1041" customFormat="false" ht="15" hidden="false" customHeight="false" outlineLevel="0" collapsed="false">
      <c r="A1041" s="2" t="n">
        <v>1007</v>
      </c>
      <c r="B1041" s="2" t="n">
        <v>11</v>
      </c>
      <c r="C1041" s="22" t="n">
        <f aca="true">NORMSINV(MAX(RAND(),0.000000000001))</f>
        <v>-0.260267597670951</v>
      </c>
      <c r="D1041" s="24" t="n">
        <f aca="false">IF($B$11="","",$B$11*EXP($B$12*C1041))</f>
        <v>831.162115302554</v>
      </c>
      <c r="E1041" s="20" t="n">
        <f aca="true">IF($B$10="","",$B$10*(1-$B$14+2*$B$14*RAND()))</f>
        <v>3.39988241335157</v>
      </c>
      <c r="F1041" s="21" t="n">
        <f aca="false">INDEX($E$17:$E$28,B1041)</f>
        <v>4.761</v>
      </c>
      <c r="G1041" s="25" t="n">
        <f aca="false">IF(OR(D1041="",E1041="",F1041=""),"",D1041*($B$7-$B$8-F1041-E1041))</f>
        <v>3805.98905953784</v>
      </c>
      <c r="H1041" s="25" t="n">
        <f aca="false">IF(D1041="","",D1041*$F$30)</f>
        <v>4155.14564682053</v>
      </c>
    </row>
    <row r="1042" customFormat="false" ht="15" hidden="false" customHeight="false" outlineLevel="0" collapsed="false">
      <c r="A1042" s="2" t="n">
        <v>1008</v>
      </c>
      <c r="B1042" s="2" t="n">
        <v>12</v>
      </c>
      <c r="C1042" s="22" t="n">
        <f aca="true">NORMSINV(MAX(RAND(),0.000000000001))</f>
        <v>-1.07649855676838</v>
      </c>
      <c r="D1042" s="24" t="n">
        <f aca="false">IF($B$11="","",$B$11*EXP($B$12*C1042))</f>
        <v>589.274919581171</v>
      </c>
      <c r="E1042" s="20" t="n">
        <f aca="true">IF($B$10="","",$B$10*(1-$B$14+2*$B$14*RAND()))</f>
        <v>3.96780483450497</v>
      </c>
      <c r="F1042" s="21" t="n">
        <f aca="false">INDEX($E$17:$E$28,B1042)</f>
        <v>4.761</v>
      </c>
      <c r="G1042" s="25" t="n">
        <f aca="false">IF(OR(D1042="",E1042="",F1042=""),"",D1042*($B$7-$B$8-F1042-E1042))</f>
        <v>2363.69670857147</v>
      </c>
      <c r="H1042" s="25" t="n">
        <f aca="false">IF(D1042="","",D1042*$F$30)</f>
        <v>2945.90317797019</v>
      </c>
    </row>
    <row r="1043" customFormat="false" ht="15" hidden="false" customHeight="false" outlineLevel="0" collapsed="false">
      <c r="A1043" s="2" t="n">
        <v>1009</v>
      </c>
      <c r="B1043" s="2" t="n">
        <v>1</v>
      </c>
      <c r="C1043" s="22" t="n">
        <f aca="true">NORMSINV(MAX(RAND(),0.000000000001))</f>
        <v>-0.149407460968788</v>
      </c>
      <c r="D1043" s="24" t="n">
        <f aca="false">IF($B$11="","",$B$11*EXP($B$12*C1043))</f>
        <v>870.909057879734</v>
      </c>
      <c r="E1043" s="20" t="n">
        <f aca="true">IF($B$10="","",$B$10*(1-$B$14+2*$B$14*RAND()))</f>
        <v>3.70789098414845</v>
      </c>
      <c r="F1043" s="21" t="n">
        <f aca="false">INDEX($E$17:$E$28,B1043)</f>
        <v>4.92562580645161</v>
      </c>
      <c r="G1043" s="25" t="n">
        <f aca="false">IF(OR(D1043="",E1043="",F1043=""),"",D1043*($B$7-$B$8-F1043-E1043))</f>
        <v>3576.37342309745</v>
      </c>
      <c r="H1043" s="25" t="n">
        <f aca="false">IF(D1043="","",D1043*$F$30)</f>
        <v>4353.84856215237</v>
      </c>
    </row>
    <row r="1044" customFormat="false" ht="15" hidden="false" customHeight="false" outlineLevel="0" collapsed="false">
      <c r="A1044" s="2" t="n">
        <v>1010</v>
      </c>
      <c r="B1044" s="2" t="n">
        <v>2</v>
      </c>
      <c r="C1044" s="22" t="n">
        <f aca="true">NORMSINV(MAX(RAND(),0.000000000001))</f>
        <v>-0.543788360786975</v>
      </c>
      <c r="D1044" s="24" t="n">
        <f aca="false">IF($B$11="","",$B$11*EXP($B$12*C1044))</f>
        <v>737.56840134703</v>
      </c>
      <c r="E1044" s="20" t="n">
        <f aca="true">IF($B$10="","",$B$10*(1-$B$14+2*$B$14*RAND()))</f>
        <v>3.76483193963983</v>
      </c>
      <c r="F1044" s="21" t="n">
        <f aca="false">INDEX($E$17:$E$28,B1044)</f>
        <v>5.0612</v>
      </c>
      <c r="G1044" s="25" t="n">
        <f aca="false">IF(OR(D1044="",E1044="",F1044=""),"",D1044*($B$7-$B$8-F1044-E1044))</f>
        <v>2886.81916520319</v>
      </c>
      <c r="H1044" s="25" t="n">
        <f aca="false">IF(D1044="","",D1044*$F$30)</f>
        <v>3687.25195201407</v>
      </c>
    </row>
    <row r="1045" customFormat="false" ht="15" hidden="false" customHeight="false" outlineLevel="0" collapsed="false">
      <c r="A1045" s="2" t="n">
        <v>1011</v>
      </c>
      <c r="B1045" s="2" t="n">
        <v>3</v>
      </c>
      <c r="C1045" s="22" t="n">
        <f aca="true">NORMSINV(MAX(RAND(),0.000000000001))</f>
        <v>0.762113009381398</v>
      </c>
      <c r="D1045" s="24" t="n">
        <f aca="false">IF($B$11="","",$B$11*EXP($B$12*C1045))</f>
        <v>1278.72831098312</v>
      </c>
      <c r="E1045" s="20" t="n">
        <f aca="true">IF($B$10="","",$B$10*(1-$B$14+2*$B$14*RAND()))</f>
        <v>4.11792382679235</v>
      </c>
      <c r="F1045" s="21" t="n">
        <f aca="false">INDEX($E$17:$E$28,B1045)</f>
        <v>5.0612</v>
      </c>
      <c r="G1045" s="25" t="n">
        <f aca="false">IF(OR(D1045="",E1045="",F1045=""),"",D1045*($B$7-$B$8-F1045-E1045))</f>
        <v>4553.39317458585</v>
      </c>
      <c r="H1045" s="25" t="n">
        <f aca="false">IF(D1045="","",D1045*$F$30)</f>
        <v>6392.6185722668</v>
      </c>
    </row>
    <row r="1046" customFormat="false" ht="15" hidden="false" customHeight="false" outlineLevel="0" collapsed="false">
      <c r="A1046" s="2" t="n">
        <v>1012</v>
      </c>
      <c r="B1046" s="2" t="n">
        <v>4</v>
      </c>
      <c r="C1046" s="22" t="n">
        <f aca="true">NORMSINV(MAX(RAND(),0.000000000001))</f>
        <v>-0.00478979493116667</v>
      </c>
      <c r="D1046" s="24" t="n">
        <f aca="false">IF($B$11="","",$B$11*EXP($B$12*C1046))</f>
        <v>925.629954334655</v>
      </c>
      <c r="E1046" s="20" t="n">
        <f aca="true">IF($B$10="","",$B$10*(1-$B$14+2*$B$14*RAND()))</f>
        <v>4.04058354892105</v>
      </c>
      <c r="F1046" s="21" t="n">
        <f aca="false">INDEX($E$17:$E$28,B1046)</f>
        <v>4.89657419354839</v>
      </c>
      <c r="G1046" s="25" t="n">
        <f aca="false">IF(OR(D1046="",E1046="",F1046=""),"",D1046*($B$7-$B$8-F1046-E1046))</f>
        <v>3520.02470517992</v>
      </c>
      <c r="H1046" s="25" t="n">
        <f aca="false">IF(D1046="","",D1046*$F$30)</f>
        <v>4627.40926770981</v>
      </c>
    </row>
    <row r="1047" customFormat="false" ht="15" hidden="false" customHeight="false" outlineLevel="0" collapsed="false">
      <c r="A1047" s="2" t="n">
        <v>1013</v>
      </c>
      <c r="B1047" s="2" t="n">
        <v>5</v>
      </c>
      <c r="C1047" s="22" t="n">
        <f aca="true">NORMSINV(MAX(RAND(),0.000000000001))</f>
        <v>0.33447421301014</v>
      </c>
      <c r="D1047" s="24" t="n">
        <f aca="false">IF($B$11="","",$B$11*EXP($B$12*C1047))</f>
        <v>1067.87810402769</v>
      </c>
      <c r="E1047" s="20" t="n">
        <f aca="true">IF($B$10="","",$B$10*(1-$B$14+2*$B$14*RAND()))</f>
        <v>3.95199395766207</v>
      </c>
      <c r="F1047" s="21" t="n">
        <f aca="false">INDEX($E$17:$E$28,B1047)</f>
        <v>4.761</v>
      </c>
      <c r="G1047" s="25" t="n">
        <f aca="false">IF(OR(D1047="",E1047="",F1047=""),"",D1047*($B$7-$B$8-F1047-E1047))</f>
        <v>4300.35157739986</v>
      </c>
      <c r="H1047" s="25" t="n">
        <f aca="false">IF(D1047="","",D1047*$F$30)</f>
        <v>5338.53621765521</v>
      </c>
    </row>
    <row r="1048" customFormat="false" ht="15" hidden="false" customHeight="false" outlineLevel="0" collapsed="false">
      <c r="A1048" s="2" t="n">
        <v>1014</v>
      </c>
      <c r="B1048" s="2" t="n">
        <v>6</v>
      </c>
      <c r="C1048" s="22" t="n">
        <f aca="true">NORMSINV(MAX(RAND(),0.000000000001))</f>
        <v>0.279891072168661</v>
      </c>
      <c r="D1048" s="24" t="n">
        <f aca="false">IF($B$11="","",$B$11*EXP($B$12*C1048))</f>
        <v>1043.59774743966</v>
      </c>
      <c r="E1048" s="20" t="n">
        <f aca="true">IF($B$10="","",$B$10*(1-$B$14+2*$B$14*RAND()))</f>
        <v>3.82915602875942</v>
      </c>
      <c r="F1048" s="21" t="n">
        <f aca="false">INDEX($E$17:$E$28,B1048)</f>
        <v>4.761</v>
      </c>
      <c r="G1048" s="25" t="n">
        <f aca="false">IF(OR(D1048="",E1048="",F1048=""),"",D1048*($B$7-$B$8-F1048-E1048))</f>
        <v>4330.76782061272</v>
      </c>
      <c r="H1048" s="25" t="n">
        <f aca="false">IF(D1048="","",D1048*$F$30)</f>
        <v>5217.15385900034</v>
      </c>
    </row>
    <row r="1049" customFormat="false" ht="15" hidden="false" customHeight="false" outlineLevel="0" collapsed="false">
      <c r="A1049" s="2" t="n">
        <v>1015</v>
      </c>
      <c r="B1049" s="2" t="n">
        <v>7</v>
      </c>
      <c r="C1049" s="22" t="n">
        <f aca="true">NORMSINV(MAX(RAND(),0.000000000001))</f>
        <v>0.25402084603834</v>
      </c>
      <c r="D1049" s="24" t="n">
        <f aca="false">IF($B$11="","",$B$11*EXP($B$12*C1049))</f>
        <v>1032.28343986732</v>
      </c>
      <c r="E1049" s="20" t="n">
        <f aca="true">IF($B$10="","",$B$10*(1-$B$14+2*$B$14*RAND()))</f>
        <v>3.42875520153978</v>
      </c>
      <c r="F1049" s="21" t="n">
        <f aca="false">INDEX($E$17:$E$28,B1049)</f>
        <v>4.761</v>
      </c>
      <c r="G1049" s="25" t="n">
        <f aca="false">IF(OR(D1049="",E1049="",F1049=""),"",D1049*($B$7-$B$8-F1049-E1049))</f>
        <v>4697.1423527929</v>
      </c>
      <c r="H1049" s="25" t="n">
        <f aca="false">IF(D1049="","",D1049*$F$30)</f>
        <v>5160.59137258472</v>
      </c>
    </row>
    <row r="1050" customFormat="false" ht="15" hidden="false" customHeight="false" outlineLevel="0" collapsed="false">
      <c r="A1050" s="2" t="n">
        <v>1016</v>
      </c>
      <c r="B1050" s="2" t="n">
        <v>8</v>
      </c>
      <c r="C1050" s="22" t="n">
        <f aca="true">NORMSINV(MAX(RAND(),0.000000000001))</f>
        <v>-1.23426648847235</v>
      </c>
      <c r="D1050" s="24" t="n">
        <f aca="false">IF($B$11="","",$B$11*EXP($B$12*C1050))</f>
        <v>551.374790433525</v>
      </c>
      <c r="E1050" s="20" t="n">
        <f aca="true">IF($B$10="","",$B$10*(1-$B$14+2*$B$14*RAND()))</f>
        <v>3.45540645154725</v>
      </c>
      <c r="F1050" s="21" t="n">
        <f aca="false">INDEX($E$17:$E$28,B1050)</f>
        <v>4.761</v>
      </c>
      <c r="G1050" s="25" t="n">
        <f aca="false">IF(OR(D1050="",E1050="",F1050=""),"",D1050*($B$7-$B$8-F1050-E1050))</f>
        <v>2494.19544478458</v>
      </c>
      <c r="H1050" s="25" t="n">
        <f aca="false">IF(D1050="","",D1050*$F$30)</f>
        <v>2756.43285233528</v>
      </c>
    </row>
    <row r="1051" customFormat="false" ht="15" hidden="false" customHeight="false" outlineLevel="0" collapsed="false">
      <c r="A1051" s="2" t="n">
        <v>1017</v>
      </c>
      <c r="B1051" s="2" t="n">
        <v>9</v>
      </c>
      <c r="C1051" s="22" t="n">
        <f aca="true">NORMSINV(MAX(RAND(),0.000000000001))</f>
        <v>-0.833747402424477</v>
      </c>
      <c r="D1051" s="24" t="n">
        <f aca="false">IF($B$11="","",$B$11*EXP($B$12*C1051))</f>
        <v>652.740680687186</v>
      </c>
      <c r="E1051" s="20" t="n">
        <f aca="true">IF($B$10="","",$B$10*(1-$B$14+2*$B$14*RAND()))</f>
        <v>4.01950005638385</v>
      </c>
      <c r="F1051" s="21" t="n">
        <f aca="false">INDEX($E$17:$E$28,B1051)</f>
        <v>4.761</v>
      </c>
      <c r="G1051" s="25" t="n">
        <f aca="false">IF(OR(D1051="",E1051="",F1051=""),"",D1051*($B$7-$B$8-F1051-E1051))</f>
        <v>2584.52668837688</v>
      </c>
      <c r="H1051" s="25" t="n">
        <f aca="false">IF(D1051="","",D1051*$F$30)</f>
        <v>3263.18121089138</v>
      </c>
    </row>
    <row r="1052" customFormat="false" ht="15" hidden="false" customHeight="false" outlineLevel="0" collapsed="false">
      <c r="A1052" s="2" t="n">
        <v>1018</v>
      </c>
      <c r="B1052" s="2" t="n">
        <v>10</v>
      </c>
      <c r="C1052" s="22" t="n">
        <f aca="true">NORMSINV(MAX(RAND(),0.000000000001))</f>
        <v>-0.961992354592653</v>
      </c>
      <c r="D1052" s="24" t="n">
        <f aca="false">IF($B$11="","",$B$11*EXP($B$12*C1052))</f>
        <v>618.403934315292</v>
      </c>
      <c r="E1052" s="20" t="n">
        <f aca="true">IF($B$10="","",$B$10*(1-$B$14+2*$B$14*RAND()))</f>
        <v>3.56844295912477</v>
      </c>
      <c r="F1052" s="21" t="n">
        <f aca="false">INDEX($E$17:$E$28,B1052)</f>
        <v>4.761</v>
      </c>
      <c r="G1052" s="25" t="n">
        <f aca="false">IF(OR(D1052="",E1052="",F1052=""),"",D1052*($B$7-$B$8-F1052-E1052))</f>
        <v>2727.50582659925</v>
      </c>
      <c r="H1052" s="25" t="n">
        <f aca="false">IF(D1052="","",D1052*$F$30)</f>
        <v>3091.52494842901</v>
      </c>
    </row>
    <row r="1053" customFormat="false" ht="15" hidden="false" customHeight="false" outlineLevel="0" collapsed="false">
      <c r="A1053" s="2" t="n">
        <v>1019</v>
      </c>
      <c r="B1053" s="2" t="n">
        <v>11</v>
      </c>
      <c r="C1053" s="22" t="n">
        <f aca="true">NORMSINV(MAX(RAND(),0.000000000001))</f>
        <v>1.52343370533297</v>
      </c>
      <c r="D1053" s="24" t="n">
        <f aca="false">IF($B$11="","",$B$11*EXP($B$12*C1053))</f>
        <v>1762.37227425461</v>
      </c>
      <c r="E1053" s="20" t="n">
        <f aca="true">IF($B$10="","",$B$10*(1-$B$14+2*$B$14*RAND()))</f>
        <v>4.1086583630868</v>
      </c>
      <c r="F1053" s="21" t="n">
        <f aca="false">INDEX($E$17:$E$28,B1053)</f>
        <v>4.761</v>
      </c>
      <c r="G1053" s="25" t="n">
        <f aca="false">IF(OR(D1053="",E1053="",F1053=""),"",D1053*($B$7-$B$8-F1053-E1053))</f>
        <v>6820.98279278904</v>
      </c>
      <c r="H1053" s="25" t="n">
        <f aca="false">IF(D1053="","",D1053*$F$30)</f>
        <v>8810.45147345365</v>
      </c>
    </row>
    <row r="1054" customFormat="false" ht="15" hidden="false" customHeight="false" outlineLevel="0" collapsed="false">
      <c r="A1054" s="2" t="n">
        <v>1020</v>
      </c>
      <c r="B1054" s="2" t="n">
        <v>12</v>
      </c>
      <c r="C1054" s="22" t="n">
        <f aca="true">NORMSINV(MAX(RAND(),0.000000000001))</f>
        <v>-0.27638191452126</v>
      </c>
      <c r="D1054" s="24" t="n">
        <f aca="false">IF($B$11="","",$B$11*EXP($B$12*C1054))</f>
        <v>825.537619512696</v>
      </c>
      <c r="E1054" s="20" t="n">
        <f aca="true">IF($B$10="","",$B$10*(1-$B$14+2*$B$14*RAND()))</f>
        <v>4.06092385219673</v>
      </c>
      <c r="F1054" s="21" t="n">
        <f aca="false">INDEX($E$17:$E$28,B1054)</f>
        <v>4.761</v>
      </c>
      <c r="G1054" s="25" t="n">
        <f aca="false">IF(OR(D1054="",E1054="",F1054=""),"",D1054*($B$7-$B$8-F1054-E1054))</f>
        <v>3234.51925612699</v>
      </c>
      <c r="H1054" s="25" t="n">
        <f aca="false">IF(D1054="","",D1054*$F$30)</f>
        <v>4127.02766746787</v>
      </c>
    </row>
    <row r="1055" customFormat="false" ht="15" hidden="false" customHeight="false" outlineLevel="0" collapsed="false">
      <c r="A1055" s="2" t="n">
        <v>1021</v>
      </c>
      <c r="B1055" s="2" t="n">
        <v>1</v>
      </c>
      <c r="C1055" s="22" t="n">
        <f aca="true">NORMSINV(MAX(RAND(),0.000000000001))</f>
        <v>0.23227605496044</v>
      </c>
      <c r="D1055" s="24" t="n">
        <f aca="false">IF($B$11="","",$B$11*EXP($B$12*C1055))</f>
        <v>1022.86832414597</v>
      </c>
      <c r="E1055" s="20" t="n">
        <f aca="true">IF($B$10="","",$B$10*(1-$B$14+2*$B$14*RAND()))</f>
        <v>3.88537325786973</v>
      </c>
      <c r="F1055" s="21" t="n">
        <f aca="false">INDEX($E$17:$E$28,B1055)</f>
        <v>4.92562580645161</v>
      </c>
      <c r="G1055" s="25" t="n">
        <f aca="false">IF(OR(D1055="",E1055="",F1055=""),"",D1055*($B$7-$B$8-F1055-E1055))</f>
        <v>4018.85060264557</v>
      </c>
      <c r="H1055" s="25" t="n">
        <f aca="false">IF(D1055="","",D1055*$F$30)</f>
        <v>5113.52332607053</v>
      </c>
    </row>
    <row r="1056" customFormat="false" ht="15" hidden="false" customHeight="false" outlineLevel="0" collapsed="false">
      <c r="A1056" s="2" t="n">
        <v>1022</v>
      </c>
      <c r="B1056" s="2" t="n">
        <v>2</v>
      </c>
      <c r="C1056" s="22" t="n">
        <f aca="true">NORMSINV(MAX(RAND(),0.000000000001))</f>
        <v>-1.39354348296062</v>
      </c>
      <c r="D1056" s="24" t="n">
        <f aca="false">IF($B$11="","",$B$11*EXP($B$12*C1056))</f>
        <v>515.584319045974</v>
      </c>
      <c r="E1056" s="20" t="n">
        <f aca="true">IF($B$10="","",$B$10*(1-$B$14+2*$B$14*RAND()))</f>
        <v>4.07699245652703</v>
      </c>
      <c r="F1056" s="21" t="n">
        <f aca="false">INDEX($E$17:$E$28,B1056)</f>
        <v>5.0612</v>
      </c>
      <c r="G1056" s="25" t="n">
        <f aca="false">IF(OR(D1056="",E1056="",F1056=""),"",D1056*($B$7-$B$8-F1056-E1056))</f>
        <v>1857.03548963617</v>
      </c>
      <c r="H1056" s="25" t="n">
        <f aca="false">IF(D1056="","",D1056*$F$30)</f>
        <v>2577.50912777463</v>
      </c>
    </row>
    <row r="1057" customFormat="false" ht="15" hidden="false" customHeight="false" outlineLevel="0" collapsed="false">
      <c r="A1057" s="2" t="n">
        <v>1023</v>
      </c>
      <c r="B1057" s="2" t="n">
        <v>3</v>
      </c>
      <c r="C1057" s="22" t="n">
        <f aca="true">NORMSINV(MAX(RAND(),0.000000000001))</f>
        <v>0.047411511587595</v>
      </c>
      <c r="D1057" s="24" t="n">
        <f aca="false">IF($B$11="","",$B$11*EXP($B$12*C1057))</f>
        <v>946.215549470148</v>
      </c>
      <c r="E1057" s="20" t="n">
        <f aca="true">IF($B$10="","",$B$10*(1-$B$14+2*$B$14*RAND()))</f>
        <v>3.83033397118504</v>
      </c>
      <c r="F1057" s="21" t="n">
        <f aca="false">INDEX($E$17:$E$28,B1057)</f>
        <v>5.0612</v>
      </c>
      <c r="G1057" s="25" t="n">
        <f aca="false">IF(OR(D1057="",E1057="",F1057=""),"",D1057*($B$7-$B$8-F1057-E1057))</f>
        <v>3641.47839807234</v>
      </c>
      <c r="H1057" s="25" t="n">
        <f aca="false">IF(D1057="","",D1057*$F$30)</f>
        <v>4730.32077491116</v>
      </c>
    </row>
    <row r="1058" customFormat="false" ht="15" hidden="false" customHeight="false" outlineLevel="0" collapsed="false">
      <c r="A1058" s="2" t="n">
        <v>1024</v>
      </c>
      <c r="B1058" s="2" t="n">
        <v>4</v>
      </c>
      <c r="C1058" s="22" t="n">
        <f aca="true">NORMSINV(MAX(RAND(),0.000000000001))</f>
        <v>0.492968055817477</v>
      </c>
      <c r="D1058" s="24" t="n">
        <f aca="false">IF($B$11="","",$B$11*EXP($B$12*C1058))</f>
        <v>1141.63052594595</v>
      </c>
      <c r="E1058" s="20" t="n">
        <f aca="true">IF($B$10="","",$B$10*(1-$B$14+2*$B$14*RAND()))</f>
        <v>4.09595630384708</v>
      </c>
      <c r="F1058" s="21" t="n">
        <f aca="false">INDEX($E$17:$E$28,B1058)</f>
        <v>4.89657419354839</v>
      </c>
      <c r="G1058" s="25" t="n">
        <f aca="false">IF(OR(D1058="",E1058="",F1058=""),"",D1058*($B$7-$B$8-F1058-E1058))</f>
        <v>4278.2255792248</v>
      </c>
      <c r="H1058" s="25" t="n">
        <f aca="false">IF(D1058="","",D1058*$F$30)</f>
        <v>5707.23932530897</v>
      </c>
    </row>
    <row r="1059" customFormat="false" ht="15" hidden="false" customHeight="false" outlineLevel="0" collapsed="false">
      <c r="A1059" s="2" t="n">
        <v>1025</v>
      </c>
      <c r="B1059" s="2" t="n">
        <v>5</v>
      </c>
      <c r="C1059" s="22" t="n">
        <f aca="true">NORMSINV(MAX(RAND(),0.000000000001))</f>
        <v>-0.869896595178402</v>
      </c>
      <c r="D1059" s="24" t="n">
        <f aca="false">IF($B$11="","",$B$11*EXP($B$12*C1059))</f>
        <v>642.873446299703</v>
      </c>
      <c r="E1059" s="20" t="n">
        <f aca="true">IF($B$10="","",$B$10*(1-$B$14+2*$B$14*RAND()))</f>
        <v>3.67154965777693</v>
      </c>
      <c r="F1059" s="21" t="n">
        <f aca="false">INDEX($E$17:$E$28,B1059)</f>
        <v>4.761</v>
      </c>
      <c r="G1059" s="25" t="n">
        <f aca="false">IF(OR(D1059="",E1059="",F1059=""),"",D1059*($B$7-$B$8-F1059-E1059))</f>
        <v>2769.14544626978</v>
      </c>
      <c r="H1059" s="25" t="n">
        <f aca="false">IF(D1059="","",D1059*$F$30)</f>
        <v>3213.85293274147</v>
      </c>
    </row>
    <row r="1060" customFormat="false" ht="15" hidden="false" customHeight="false" outlineLevel="0" collapsed="false">
      <c r="A1060" s="2" t="n">
        <v>1026</v>
      </c>
      <c r="B1060" s="2" t="n">
        <v>6</v>
      </c>
      <c r="C1060" s="22" t="n">
        <f aca="true">NORMSINV(MAX(RAND(),0.000000000001))</f>
        <v>0.554003688676545</v>
      </c>
      <c r="D1060" s="24" t="n">
        <f aca="false">IF($B$11="","",$B$11*EXP($B$12*C1060))</f>
        <v>1171.37218701063</v>
      </c>
      <c r="E1060" s="20" t="n">
        <f aca="true">IF($B$10="","",$B$10*(1-$B$14+2*$B$14*RAND()))</f>
        <v>3.81602014435348</v>
      </c>
      <c r="F1060" s="21" t="n">
        <f aca="false">INDEX($E$17:$E$28,B1060)</f>
        <v>4.761</v>
      </c>
      <c r="G1060" s="25" t="n">
        <f aca="false">IF(OR(D1060="",E1060="",F1060=""),"",D1060*($B$7-$B$8-F1060-E1060))</f>
        <v>4876.39881798984</v>
      </c>
      <c r="H1060" s="25" t="n">
        <f aca="false">IF(D1060="","",D1060*$F$30)</f>
        <v>5855.92383730352</v>
      </c>
    </row>
    <row r="1061" customFormat="false" ht="15" hidden="false" customHeight="false" outlineLevel="0" collapsed="false">
      <c r="A1061" s="2" t="n">
        <v>1027</v>
      </c>
      <c r="B1061" s="2" t="n">
        <v>7</v>
      </c>
      <c r="C1061" s="22" t="n">
        <f aca="true">NORMSINV(MAX(RAND(),0.000000000001))</f>
        <v>-1.17852316366147</v>
      </c>
      <c r="D1061" s="24" t="n">
        <f aca="false">IF($B$11="","",$B$11*EXP($B$12*C1061))</f>
        <v>564.478967293625</v>
      </c>
      <c r="E1061" s="20" t="n">
        <f aca="true">IF($B$10="","",$B$10*(1-$B$14+2*$B$14*RAND()))</f>
        <v>4.03328776017748</v>
      </c>
      <c r="F1061" s="21" t="n">
        <f aca="false">INDEX($E$17:$E$28,B1061)</f>
        <v>4.761</v>
      </c>
      <c r="G1061" s="25" t="n">
        <f aca="false">IF(OR(D1061="",E1061="",F1061=""),"",D1061*($B$7-$B$8-F1061-E1061))</f>
        <v>2227.27157037283</v>
      </c>
      <c r="H1061" s="25" t="n">
        <f aca="false">IF(D1061="","",D1061*$F$30)</f>
        <v>2821.94325329429</v>
      </c>
    </row>
    <row r="1062" customFormat="false" ht="15" hidden="false" customHeight="false" outlineLevel="0" collapsed="false">
      <c r="A1062" s="2" t="n">
        <v>1028</v>
      </c>
      <c r="B1062" s="2" t="n">
        <v>8</v>
      </c>
      <c r="C1062" s="22" t="n">
        <f aca="true">NORMSINV(MAX(RAND(),0.000000000001))</f>
        <v>-0.862097097497856</v>
      </c>
      <c r="D1062" s="24" t="n">
        <f aca="false">IF($B$11="","",$B$11*EXP($B$12*C1062))</f>
        <v>644.989689215778</v>
      </c>
      <c r="E1062" s="20" t="n">
        <f aca="true">IF($B$10="","",$B$10*(1-$B$14+2*$B$14*RAND()))</f>
        <v>3.85568033087017</v>
      </c>
      <c r="F1062" s="21" t="n">
        <f aca="false">INDEX($E$17:$E$28,B1062)</f>
        <v>4.761</v>
      </c>
      <c r="G1062" s="25" t="n">
        <f aca="false">IF(OR(D1062="",E1062="",F1062=""),"",D1062*($B$7-$B$8-F1062-E1062))</f>
        <v>2659.49867192936</v>
      </c>
      <c r="H1062" s="25" t="n">
        <f aca="false">IF(D1062="","",D1062*$F$30)</f>
        <v>3224.43245432752</v>
      </c>
    </row>
    <row r="1063" customFormat="false" ht="15" hidden="false" customHeight="false" outlineLevel="0" collapsed="false">
      <c r="A1063" s="2" t="n">
        <v>1029</v>
      </c>
      <c r="B1063" s="2" t="n">
        <v>9</v>
      </c>
      <c r="C1063" s="22" t="n">
        <f aca="true">NORMSINV(MAX(RAND(),0.000000000001))</f>
        <v>0.822710516806399</v>
      </c>
      <c r="D1063" s="24" t="n">
        <f aca="false">IF($B$11="","",$B$11*EXP($B$12*C1063))</f>
        <v>1311.79943663544</v>
      </c>
      <c r="E1063" s="20" t="n">
        <f aca="true">IF($B$10="","",$B$10*(1-$B$14+2*$B$14*RAND()))</f>
        <v>3.8138139304244</v>
      </c>
      <c r="F1063" s="21" t="n">
        <f aca="false">INDEX($E$17:$E$28,B1063)</f>
        <v>4.761</v>
      </c>
      <c r="G1063" s="25" t="n">
        <f aca="false">IF(OR(D1063="",E1063="",F1063=""),"",D1063*($B$7-$B$8-F1063-E1063))</f>
        <v>5463.88873955105</v>
      </c>
      <c r="H1063" s="25" t="n">
        <f aca="false">IF(D1063="","",D1063*$F$30)</f>
        <v>6557.94774362789</v>
      </c>
    </row>
    <row r="1064" customFormat="false" ht="15" hidden="false" customHeight="false" outlineLevel="0" collapsed="false">
      <c r="A1064" s="2" t="n">
        <v>1030</v>
      </c>
      <c r="B1064" s="2" t="n">
        <v>10</v>
      </c>
      <c r="C1064" s="22" t="n">
        <f aca="true">NORMSINV(MAX(RAND(),0.000000000001))</f>
        <v>-1.09135161135101</v>
      </c>
      <c r="D1064" s="24" t="n">
        <f aca="false">IF($B$11="","",$B$11*EXP($B$12*C1064))</f>
        <v>585.598416198073</v>
      </c>
      <c r="E1064" s="20" t="n">
        <f aca="true">IF($B$10="","",$B$10*(1-$B$14+2*$B$14*RAND()))</f>
        <v>3.87601714389287</v>
      </c>
      <c r="F1064" s="21" t="n">
        <f aca="false">INDEX($E$17:$E$28,B1064)</f>
        <v>4.761</v>
      </c>
      <c r="G1064" s="25" t="n">
        <f aca="false">IF(OR(D1064="",E1064="",F1064=""),"",D1064*($B$7-$B$8-F1064-E1064))</f>
        <v>2402.70026222418</v>
      </c>
      <c r="H1064" s="25" t="n">
        <f aca="false">IF(D1064="","",D1064*$F$30)</f>
        <v>2927.52360225741</v>
      </c>
    </row>
    <row r="1065" customFormat="false" ht="15" hidden="false" customHeight="false" outlineLevel="0" collapsed="false">
      <c r="A1065" s="2" t="n">
        <v>1031</v>
      </c>
      <c r="B1065" s="2" t="n">
        <v>11</v>
      </c>
      <c r="C1065" s="22" t="n">
        <f aca="true">NORMSINV(MAX(RAND(),0.000000000001))</f>
        <v>-0.968000951670918</v>
      </c>
      <c r="D1065" s="24" t="n">
        <f aca="false">IF($B$11="","",$B$11*EXP($B$12*C1065))</f>
        <v>616.840227880057</v>
      </c>
      <c r="E1065" s="20" t="n">
        <f aca="true">IF($B$10="","",$B$10*(1-$B$14+2*$B$14*RAND()))</f>
        <v>4.06108079702783</v>
      </c>
      <c r="F1065" s="21" t="n">
        <f aca="false">INDEX($E$17:$E$28,B1065)</f>
        <v>4.761</v>
      </c>
      <c r="G1065" s="25" t="n">
        <f aca="false">IF(OR(D1065="",E1065="",F1065=""),"",D1065*($B$7-$B$8-F1065-E1065))</f>
        <v>2416.73017397701</v>
      </c>
      <c r="H1065" s="25" t="n">
        <f aca="false">IF(D1065="","",D1065*$F$30)</f>
        <v>3083.70766721798</v>
      </c>
    </row>
    <row r="1066" customFormat="false" ht="15" hidden="false" customHeight="false" outlineLevel="0" collapsed="false">
      <c r="A1066" s="2" t="n">
        <v>1032</v>
      </c>
      <c r="B1066" s="2" t="n">
        <v>12</v>
      </c>
      <c r="C1066" s="22" t="n">
        <f aca="true">NORMSINV(MAX(RAND(),0.000000000001))</f>
        <v>-0.268410416181187</v>
      </c>
      <c r="D1066" s="24" t="n">
        <f aca="false">IF($B$11="","",$B$11*EXP($B$12*C1066))</f>
        <v>828.315195644963</v>
      </c>
      <c r="E1066" s="20" t="n">
        <f aca="true">IF($B$10="","",$B$10*(1-$B$14+2*$B$14*RAND()))</f>
        <v>3.78313631111045</v>
      </c>
      <c r="F1066" s="21" t="n">
        <f aca="false">INDEX($E$17:$E$28,B1066)</f>
        <v>4.761</v>
      </c>
      <c r="G1066" s="25" t="n">
        <f aca="false">IF(OR(D1066="",E1066="",F1066=""),"",D1066*($B$7-$B$8-F1066-E1066))</f>
        <v>3475.49765236215</v>
      </c>
      <c r="H1066" s="25" t="n">
        <f aca="false">IF(D1066="","",D1066*$F$30)</f>
        <v>4140.9133260683</v>
      </c>
    </row>
    <row r="1067" customFormat="false" ht="15" hidden="false" customHeight="false" outlineLevel="0" collapsed="false">
      <c r="A1067" s="2" t="n">
        <v>1033</v>
      </c>
      <c r="B1067" s="2" t="n">
        <v>1</v>
      </c>
      <c r="C1067" s="22" t="n">
        <f aca="true">NORMSINV(MAX(RAND(),0.000000000001))</f>
        <v>1.47560327833871</v>
      </c>
      <c r="D1067" s="24" t="n">
        <f aca="false">IF($B$11="","",$B$11*EXP($B$12*C1067))</f>
        <v>1727.20874904375</v>
      </c>
      <c r="E1067" s="20" t="n">
        <f aca="true">IF($B$10="","",$B$10*(1-$B$14+2*$B$14*RAND()))</f>
        <v>3.98392726087812</v>
      </c>
      <c r="F1067" s="21" t="n">
        <f aca="false">INDEX($E$17:$E$28,B1067)</f>
        <v>4.92562580645161</v>
      </c>
      <c r="G1067" s="25" t="n">
        <f aca="false">IF(OR(D1067="",E1067="",F1067=""),"",D1067*($B$7-$B$8-F1067-E1067))</f>
        <v>6615.98145485587</v>
      </c>
      <c r="H1067" s="25" t="n">
        <f aca="false">IF(D1067="","",D1067*$F$30)</f>
        <v>8634.66197821951</v>
      </c>
    </row>
    <row r="1068" customFormat="false" ht="15" hidden="false" customHeight="false" outlineLevel="0" collapsed="false">
      <c r="A1068" s="2" t="n">
        <v>1034</v>
      </c>
      <c r="B1068" s="2" t="n">
        <v>2</v>
      </c>
      <c r="C1068" s="22" t="n">
        <f aca="true">NORMSINV(MAX(RAND(),0.000000000001))</f>
        <v>-0.648143049069443</v>
      </c>
      <c r="D1068" s="24" t="n">
        <f aca="false">IF($B$11="","",$B$11*EXP($B$12*C1068))</f>
        <v>705.839099343124</v>
      </c>
      <c r="E1068" s="20" t="n">
        <f aca="true">IF($B$10="","",$B$10*(1-$B$14+2*$B$14*RAND()))</f>
        <v>4.08543589223919</v>
      </c>
      <c r="F1068" s="21" t="n">
        <f aca="false">INDEX($E$17:$E$28,B1068)</f>
        <v>5.0612</v>
      </c>
      <c r="G1068" s="25" t="n">
        <f aca="false">IF(OR(D1068="",E1068="",F1068=""),"",D1068*($B$7-$B$8-F1068-E1068))</f>
        <v>2536.33688543379</v>
      </c>
      <c r="H1068" s="25" t="n">
        <f aca="false">IF(D1068="","",D1068*$F$30)</f>
        <v>3528.63082543614</v>
      </c>
    </row>
    <row r="1069" customFormat="false" ht="15" hidden="false" customHeight="false" outlineLevel="0" collapsed="false">
      <c r="A1069" s="2" t="n">
        <v>1035</v>
      </c>
      <c r="B1069" s="2" t="n">
        <v>3</v>
      </c>
      <c r="C1069" s="22" t="n">
        <f aca="true">NORMSINV(MAX(RAND(),0.000000000001))</f>
        <v>-1.97372778901925</v>
      </c>
      <c r="D1069" s="24" t="n">
        <f aca="false">IF($B$11="","",$B$11*EXP($B$12*C1069))</f>
        <v>403.764133008669</v>
      </c>
      <c r="E1069" s="20" t="n">
        <f aca="true">IF($B$10="","",$B$10*(1-$B$14+2*$B$14*RAND()))</f>
        <v>3.50034902844371</v>
      </c>
      <c r="F1069" s="21" t="n">
        <f aca="false">INDEX($E$17:$E$28,B1069)</f>
        <v>5.0612</v>
      </c>
      <c r="G1069" s="25" t="n">
        <f aca="false">IF(OR(D1069="",E1069="",F1069=""),"",D1069*($B$7-$B$8-F1069-E1069))</f>
        <v>1687.10863384966</v>
      </c>
      <c r="H1069" s="25" t="n">
        <f aca="false">IF(D1069="","",D1069*$F$30)</f>
        <v>2018.49765373694</v>
      </c>
    </row>
    <row r="1070" customFormat="false" ht="15" hidden="false" customHeight="false" outlineLevel="0" collapsed="false">
      <c r="A1070" s="2" t="n">
        <v>1036</v>
      </c>
      <c r="B1070" s="2" t="n">
        <v>4</v>
      </c>
      <c r="C1070" s="22" t="n">
        <f aca="true">NORMSINV(MAX(RAND(),0.000000000001))</f>
        <v>-1.0388116396646</v>
      </c>
      <c r="D1070" s="24" t="n">
        <f aca="false">IF($B$11="","",$B$11*EXP($B$12*C1070))</f>
        <v>598.70729303253</v>
      </c>
      <c r="E1070" s="20" t="n">
        <f aca="true">IF($B$10="","",$B$10*(1-$B$14+2*$B$14*RAND()))</f>
        <v>3.91283832781618</v>
      </c>
      <c r="F1070" s="21" t="n">
        <f aca="false">INDEX($E$17:$E$28,B1070)</f>
        <v>4.89657419354839</v>
      </c>
      <c r="G1070" s="25" t="n">
        <f aca="false">IF(OR(D1070="",E1070="",F1070=""),"",D1070*($B$7-$B$8-F1070-E1070))</f>
        <v>2353.27138936138</v>
      </c>
      <c r="H1070" s="25" t="n">
        <f aca="false">IF(D1070="","",D1070*$F$30)</f>
        <v>2993.05749932822</v>
      </c>
    </row>
    <row r="1071" customFormat="false" ht="15" hidden="false" customHeight="false" outlineLevel="0" collapsed="false">
      <c r="A1071" s="2" t="n">
        <v>1037</v>
      </c>
      <c r="B1071" s="2" t="n">
        <v>5</v>
      </c>
      <c r="C1071" s="22" t="n">
        <f aca="true">NORMSINV(MAX(RAND(),0.000000000001))</f>
        <v>-0.406183614929063</v>
      </c>
      <c r="D1071" s="24" t="n">
        <f aca="false">IF($B$11="","",$B$11*EXP($B$12*C1071))</f>
        <v>781.598203389216</v>
      </c>
      <c r="E1071" s="20" t="n">
        <f aca="true">IF($B$10="","",$B$10*(1-$B$14+2*$B$14*RAND()))</f>
        <v>3.63025259046352</v>
      </c>
      <c r="F1071" s="21" t="n">
        <f aca="false">INDEX($E$17:$E$28,B1071)</f>
        <v>4.761</v>
      </c>
      <c r="G1071" s="25" t="n">
        <f aca="false">IF(OR(D1071="",E1071="",F1071=""),"",D1071*($B$7-$B$8-F1071-E1071))</f>
        <v>3398.97316228722</v>
      </c>
      <c r="H1071" s="25" t="n">
        <f aca="false">IF(D1071="","",D1071*$F$30)</f>
        <v>3907.36573838337</v>
      </c>
    </row>
    <row r="1072" customFormat="false" ht="15" hidden="false" customHeight="false" outlineLevel="0" collapsed="false">
      <c r="A1072" s="2" t="n">
        <v>1038</v>
      </c>
      <c r="B1072" s="2" t="n">
        <v>6</v>
      </c>
      <c r="C1072" s="22" t="n">
        <f aca="true">NORMSINV(MAX(RAND(),0.000000000001))</f>
        <v>0.681995315359621</v>
      </c>
      <c r="D1072" s="24" t="n">
        <f aca="false">IF($B$11="","",$B$11*EXP($B$12*C1072))</f>
        <v>1236.28040647821</v>
      </c>
      <c r="E1072" s="20" t="n">
        <f aca="true">IF($B$10="","",$B$10*(1-$B$14+2*$B$14*RAND()))</f>
        <v>3.73407010196201</v>
      </c>
      <c r="F1072" s="21" t="n">
        <f aca="false">INDEX($E$17:$E$28,B1072)</f>
        <v>4.761</v>
      </c>
      <c r="G1072" s="25" t="n">
        <f aca="false">IF(OR(D1072="",E1072="",F1072=""),"",D1072*($B$7-$B$8-F1072-E1072))</f>
        <v>5247.92365981789</v>
      </c>
      <c r="H1072" s="25" t="n">
        <f aca="false">IF(D1072="","",D1072*$F$30)</f>
        <v>6180.41300806584</v>
      </c>
    </row>
    <row r="1073" customFormat="false" ht="15" hidden="false" customHeight="false" outlineLevel="0" collapsed="false">
      <c r="A1073" s="2" t="n">
        <v>1039</v>
      </c>
      <c r="B1073" s="2" t="n">
        <v>7</v>
      </c>
      <c r="C1073" s="22" t="n">
        <f aca="true">NORMSINV(MAX(RAND(),0.000000000001))</f>
        <v>-0.886286848823752</v>
      </c>
      <c r="D1073" s="24" t="n">
        <f aca="false">IF($B$11="","",$B$11*EXP($B$12*C1073))</f>
        <v>638.448867839128</v>
      </c>
      <c r="E1073" s="20" t="n">
        <f aca="true">IF($B$10="","",$B$10*(1-$B$14+2*$B$14*RAND()))</f>
        <v>3.38956217057224</v>
      </c>
      <c r="F1073" s="21" t="n">
        <f aca="false">INDEX($E$17:$E$28,B1073)</f>
        <v>4.761</v>
      </c>
      <c r="G1073" s="25" t="n">
        <f aca="false">IF(OR(D1073="",E1073="",F1073=""),"",D1073*($B$7-$B$8-F1073-E1073))</f>
        <v>2930.12138621622</v>
      </c>
      <c r="H1073" s="25" t="n">
        <f aca="false">IF(D1073="","",D1073*$F$30)</f>
        <v>3191.73358010137</v>
      </c>
    </row>
    <row r="1074" customFormat="false" ht="15" hidden="false" customHeight="false" outlineLevel="0" collapsed="false">
      <c r="A1074" s="2" t="n">
        <v>1040</v>
      </c>
      <c r="B1074" s="2" t="n">
        <v>8</v>
      </c>
      <c r="C1074" s="22" t="n">
        <f aca="true">NORMSINV(MAX(RAND(),0.000000000001))</f>
        <v>0.963169941269104</v>
      </c>
      <c r="D1074" s="24" t="n">
        <f aca="false">IF($B$11="","",$B$11*EXP($B$12*C1074))</f>
        <v>1391.78158977828</v>
      </c>
      <c r="E1074" s="20" t="n">
        <f aca="true">IF($B$10="","",$B$10*(1-$B$14+2*$B$14*RAND()))</f>
        <v>3.5812310120609</v>
      </c>
      <c r="F1074" s="21" t="n">
        <f aca="false">INDEX($E$17:$E$28,B1074)</f>
        <v>4.761</v>
      </c>
      <c r="G1074" s="25" t="n">
        <f aca="false">IF(OR(D1074="",E1074="",F1074=""),"",D1074*($B$7-$B$8-F1074-E1074))</f>
        <v>6120.73391351148</v>
      </c>
      <c r="H1074" s="25" t="n">
        <f aca="false">IF(D1074="","",D1074*$F$30)</f>
        <v>6957.79452361955</v>
      </c>
    </row>
    <row r="1075" customFormat="false" ht="15" hidden="false" customHeight="false" outlineLevel="0" collapsed="false">
      <c r="A1075" s="2" t="n">
        <v>1041</v>
      </c>
      <c r="B1075" s="2" t="n">
        <v>9</v>
      </c>
      <c r="C1075" s="22" t="n">
        <f aca="true">NORMSINV(MAX(RAND(),0.000000000001))</f>
        <v>0.347514916386096</v>
      </c>
      <c r="D1075" s="24" t="n">
        <f aca="false">IF($B$11="","",$B$11*EXP($B$12*C1075))</f>
        <v>1073.76214933248</v>
      </c>
      <c r="E1075" s="20" t="n">
        <f aca="true">IF($B$10="","",$B$10*(1-$B$14+2*$B$14*RAND()))</f>
        <v>3.39364954865303</v>
      </c>
      <c r="F1075" s="21" t="n">
        <f aca="false">INDEX($E$17:$E$28,B1075)</f>
        <v>4.761</v>
      </c>
      <c r="G1075" s="25" t="n">
        <f aca="false">IF(OR(D1075="",E1075="",F1075=""),"",D1075*($B$7-$B$8-F1075-E1075))</f>
        <v>4923.575756081</v>
      </c>
      <c r="H1075" s="25" t="n">
        <f aca="false">IF(D1075="","",D1075*$F$30)</f>
        <v>5367.95173694296</v>
      </c>
    </row>
    <row r="1076" customFormat="false" ht="15" hidden="false" customHeight="false" outlineLevel="0" collapsed="false">
      <c r="A1076" s="2" t="n">
        <v>1042</v>
      </c>
      <c r="B1076" s="2" t="n">
        <v>10</v>
      </c>
      <c r="C1076" s="22" t="n">
        <f aca="true">NORMSINV(MAX(RAND(),0.000000000001))</f>
        <v>-0.520426406356983</v>
      </c>
      <c r="D1076" s="24" t="n">
        <f aca="false">IF($B$11="","",$B$11*EXP($B$12*C1076))</f>
        <v>744.864830511329</v>
      </c>
      <c r="E1076" s="20" t="n">
        <f aca="true">IF($B$10="","",$B$10*(1-$B$14+2*$B$14*RAND()))</f>
        <v>3.38404262868672</v>
      </c>
      <c r="F1076" s="21" t="n">
        <f aca="false">INDEX($E$17:$E$28,B1076)</f>
        <v>4.761</v>
      </c>
      <c r="G1076" s="25" t="n">
        <f aca="false">IF(OR(D1076="",E1076="",F1076=""),"",D1076*($B$7-$B$8-F1076-E1076))</f>
        <v>3422.62214359005</v>
      </c>
      <c r="H1076" s="25" t="n">
        <f aca="false">IF(D1076="","",D1076*$F$30)</f>
        <v>3723.72826069224</v>
      </c>
    </row>
    <row r="1077" customFormat="false" ht="15" hidden="false" customHeight="false" outlineLevel="0" collapsed="false">
      <c r="A1077" s="2" t="n">
        <v>1043</v>
      </c>
      <c r="B1077" s="2" t="n">
        <v>11</v>
      </c>
      <c r="C1077" s="22" t="n">
        <f aca="true">NORMSINV(MAX(RAND(),0.000000000001))</f>
        <v>-0.678108579199225</v>
      </c>
      <c r="D1077" s="24" t="n">
        <f aca="false">IF($B$11="","",$B$11*EXP($B$12*C1077))</f>
        <v>696.982880888463</v>
      </c>
      <c r="E1077" s="20" t="n">
        <f aca="true">IF($B$10="","",$B$10*(1-$B$14+2*$B$14*RAND()))</f>
        <v>4.05919530940971</v>
      </c>
      <c r="F1077" s="21" t="n">
        <f aca="false">INDEX($E$17:$E$28,B1077)</f>
        <v>4.761</v>
      </c>
      <c r="G1077" s="25" t="n">
        <f aca="false">IF(OR(D1077="",E1077="",F1077=""),"",D1077*($B$7-$B$8-F1077-E1077))</f>
        <v>2732.03676576773</v>
      </c>
      <c r="H1077" s="25" t="n">
        <f aca="false">IF(D1077="","",D1077*$F$30)</f>
        <v>3484.3568181376</v>
      </c>
    </row>
    <row r="1078" customFormat="false" ht="15" hidden="false" customHeight="false" outlineLevel="0" collapsed="false">
      <c r="A1078" s="2" t="n">
        <v>1044</v>
      </c>
      <c r="B1078" s="2" t="n">
        <v>12</v>
      </c>
      <c r="C1078" s="22" t="n">
        <f aca="true">NORMSINV(MAX(RAND(),0.000000000001))</f>
        <v>-0.124619833723713</v>
      </c>
      <c r="D1078" s="24" t="n">
        <f aca="false">IF($B$11="","",$B$11*EXP($B$12*C1078))</f>
        <v>880.053081244484</v>
      </c>
      <c r="E1078" s="20" t="n">
        <f aca="true">IF($B$10="","",$B$10*(1-$B$14+2*$B$14*RAND()))</f>
        <v>3.93501033585544</v>
      </c>
      <c r="F1078" s="21" t="n">
        <f aca="false">INDEX($E$17:$E$28,B1078)</f>
        <v>4.761</v>
      </c>
      <c r="G1078" s="25" t="n">
        <f aca="false">IF(OR(D1078="",E1078="",F1078=""),"",D1078*($B$7-$B$8-F1078-E1078))</f>
        <v>3558.92556445127</v>
      </c>
      <c r="H1078" s="25" t="n">
        <f aca="false">IF(D1078="","",D1078*$F$30)</f>
        <v>4399.56136375743</v>
      </c>
    </row>
    <row r="1079" customFormat="false" ht="15" hidden="false" customHeight="false" outlineLevel="0" collapsed="false">
      <c r="A1079" s="2" t="n">
        <v>1045</v>
      </c>
      <c r="B1079" s="2" t="n">
        <v>1</v>
      </c>
      <c r="C1079" s="22" t="n">
        <f aca="true">NORMSINV(MAX(RAND(),0.000000000001))</f>
        <v>-1.18606915337705</v>
      </c>
      <c r="D1079" s="24" t="n">
        <f aca="false">IF($B$11="","",$B$11*EXP($B$12*C1079))</f>
        <v>562.686986838054</v>
      </c>
      <c r="E1079" s="20" t="n">
        <f aca="true">IF($B$10="","",$B$10*(1-$B$14+2*$B$14*RAND()))</f>
        <v>3.56489374508082</v>
      </c>
      <c r="F1079" s="21" t="n">
        <f aca="false">INDEX($E$17:$E$28,B1079)</f>
        <v>4.92562580645161</v>
      </c>
      <c r="G1079" s="25" t="n">
        <f aca="false">IF(OR(D1079="",E1079="",F1079=""),"",D1079*($B$7-$B$8-F1079-E1079))</f>
        <v>2391.12734917544</v>
      </c>
      <c r="H1079" s="25" t="n">
        <f aca="false">IF(D1079="","",D1079*$F$30)</f>
        <v>2812.9847846008</v>
      </c>
    </row>
    <row r="1080" customFormat="false" ht="15" hidden="false" customHeight="false" outlineLevel="0" collapsed="false">
      <c r="A1080" s="2" t="n">
        <v>1046</v>
      </c>
      <c r="B1080" s="2" t="n">
        <v>2</v>
      </c>
      <c r="C1080" s="22" t="n">
        <f aca="true">NORMSINV(MAX(RAND(),0.000000000001))</f>
        <v>1.15789465585945</v>
      </c>
      <c r="D1080" s="24" t="n">
        <f aca="false">IF($B$11="","",$B$11*EXP($B$12*C1080))</f>
        <v>1510.79353533977</v>
      </c>
      <c r="E1080" s="20" t="n">
        <f aca="true">IF($B$10="","",$B$10*(1-$B$14+2*$B$14*RAND()))</f>
        <v>3.51155329460104</v>
      </c>
      <c r="F1080" s="21" t="n">
        <f aca="false">INDEX($E$17:$E$28,B1080)</f>
        <v>5.0612</v>
      </c>
      <c r="G1080" s="25" t="n">
        <f aca="false">IF(OR(D1080="",E1080="",F1080=""),"",D1080*($B$7-$B$8-F1080-E1080))</f>
        <v>6295.84938268271</v>
      </c>
      <c r="H1080" s="25" t="n">
        <f aca="false">IF(D1080="","",D1080*$F$30)</f>
        <v>7552.75904187059</v>
      </c>
    </row>
    <row r="1081" customFormat="false" ht="15" hidden="false" customHeight="false" outlineLevel="0" collapsed="false">
      <c r="A1081" s="2" t="n">
        <v>1047</v>
      </c>
      <c r="B1081" s="2" t="n">
        <v>3</v>
      </c>
      <c r="C1081" s="22" t="n">
        <f aca="true">NORMSINV(MAX(RAND(),0.000000000001))</f>
        <v>-0.839152456891213</v>
      </c>
      <c r="D1081" s="24" t="n">
        <f aca="false">IF($B$11="","",$B$11*EXP($B$12*C1081))</f>
        <v>651.255751125842</v>
      </c>
      <c r="E1081" s="20" t="n">
        <f aca="true">IF($B$10="","",$B$10*(1-$B$14+2*$B$14*RAND()))</f>
        <v>4.08177232629703</v>
      </c>
      <c r="F1081" s="21" t="n">
        <f aca="false">INDEX($E$17:$E$28,B1081)</f>
        <v>5.0612</v>
      </c>
      <c r="G1081" s="25" t="n">
        <f aca="false">IF(OR(D1081="",E1081="",F1081=""),"",D1081*($B$7-$B$8-F1081-E1081))</f>
        <v>2342.58495945787</v>
      </c>
      <c r="H1081" s="25" t="n">
        <f aca="false">IF(D1081="","",D1081*$F$30)</f>
        <v>3255.75775102831</v>
      </c>
    </row>
    <row r="1082" customFormat="false" ht="15" hidden="false" customHeight="false" outlineLevel="0" collapsed="false">
      <c r="A1082" s="2" t="n">
        <v>1048</v>
      </c>
      <c r="B1082" s="2" t="n">
        <v>4</v>
      </c>
      <c r="C1082" s="22" t="n">
        <f aca="true">NORMSINV(MAX(RAND(),0.000000000001))</f>
        <v>2.01495965331581</v>
      </c>
      <c r="D1082" s="24" t="n">
        <f aca="false">IF($B$11="","",$B$11*EXP($B$12*C1082))</f>
        <v>2167.93074787113</v>
      </c>
      <c r="E1082" s="20" t="n">
        <f aca="true">IF($B$10="","",$B$10*(1-$B$14+2*$B$14*RAND()))</f>
        <v>3.89551782504875</v>
      </c>
      <c r="F1082" s="21" t="n">
        <f aca="false">INDEX($E$17:$E$28,B1082)</f>
        <v>4.89657419354839</v>
      </c>
      <c r="G1082" s="25" t="n">
        <f aca="false">IF(OR(D1082="",E1082="",F1082=""),"",D1082*($B$7-$B$8-F1082-E1082))</f>
        <v>8558.79110264909</v>
      </c>
      <c r="H1082" s="25" t="n">
        <f aca="false">IF(D1082="","",D1082*$F$30)</f>
        <v>10837.9193947573</v>
      </c>
    </row>
    <row r="1083" customFormat="false" ht="15" hidden="false" customHeight="false" outlineLevel="0" collapsed="false">
      <c r="A1083" s="2" t="n">
        <v>1049</v>
      </c>
      <c r="B1083" s="2" t="n">
        <v>5</v>
      </c>
      <c r="C1083" s="22" t="n">
        <f aca="true">NORMSINV(MAX(RAND(),0.000000000001))</f>
        <v>1.37221815065321</v>
      </c>
      <c r="D1083" s="24" t="n">
        <f aca="false">IF($B$11="","",$B$11*EXP($B$12*C1083))</f>
        <v>1653.5817304808</v>
      </c>
      <c r="E1083" s="20" t="n">
        <f aca="true">IF($B$10="","",$B$10*(1-$B$14+2*$B$14*RAND()))</f>
        <v>3.5471711179444</v>
      </c>
      <c r="F1083" s="21" t="n">
        <f aca="false">INDEX($E$17:$E$28,B1083)</f>
        <v>4.761</v>
      </c>
      <c r="G1083" s="25" t="n">
        <f aca="false">IF(OR(D1083="",E1083="",F1083=""),"",D1083*($B$7-$B$8-F1083-E1083))</f>
        <v>7328.39127198426</v>
      </c>
      <c r="H1083" s="25" t="n">
        <f aca="false">IF(D1083="","",D1083*$F$30)</f>
        <v>8266.58578701959</v>
      </c>
    </row>
    <row r="1084" customFormat="false" ht="15" hidden="false" customHeight="false" outlineLevel="0" collapsed="false">
      <c r="A1084" s="2" t="n">
        <v>1050</v>
      </c>
      <c r="B1084" s="2" t="n">
        <v>6</v>
      </c>
      <c r="C1084" s="22" t="n">
        <f aca="true">NORMSINV(MAX(RAND(),0.000000000001))</f>
        <v>-0.322502683550843</v>
      </c>
      <c r="D1084" s="24" t="n">
        <f aca="false">IF($B$11="","",$B$11*EXP($B$12*C1084))</f>
        <v>809.649232071402</v>
      </c>
      <c r="E1084" s="20" t="n">
        <f aca="true">IF($B$10="","",$B$10*(1-$B$14+2*$B$14*RAND()))</f>
        <v>3.65646655349413</v>
      </c>
      <c r="F1084" s="21" t="n">
        <f aca="false">INDEX($E$17:$E$28,B1084)</f>
        <v>4.761</v>
      </c>
      <c r="G1084" s="25" t="n">
        <f aca="false">IF(OR(D1084="",E1084="",F1084=""),"",D1084*($B$7-$B$8-F1084-E1084))</f>
        <v>3499.73588556643</v>
      </c>
      <c r="H1084" s="25" t="n">
        <f aca="false">IF(D1084="","",D1084*$F$30)</f>
        <v>4047.59844097135</v>
      </c>
    </row>
    <row r="1085" customFormat="false" ht="15" hidden="false" customHeight="false" outlineLevel="0" collapsed="false">
      <c r="A1085" s="2" t="n">
        <v>1051</v>
      </c>
      <c r="B1085" s="2" t="n">
        <v>7</v>
      </c>
      <c r="C1085" s="22" t="n">
        <f aca="true">NORMSINV(MAX(RAND(),0.000000000001))</f>
        <v>-0.709077726957743</v>
      </c>
      <c r="D1085" s="24" t="n">
        <f aca="false">IF($B$11="","",$B$11*EXP($B$12*C1085))</f>
        <v>687.946794472517</v>
      </c>
      <c r="E1085" s="20" t="n">
        <f aca="true">IF($B$10="","",$B$10*(1-$B$14+2*$B$14*RAND()))</f>
        <v>3.64041352333878</v>
      </c>
      <c r="F1085" s="21" t="n">
        <f aca="false">INDEX($E$17:$E$28,B1085)</f>
        <v>4.761</v>
      </c>
      <c r="G1085" s="25" t="n">
        <f aca="false">IF(OR(D1085="",E1085="",F1085=""),"",D1085*($B$7-$B$8-F1085-E1085))</f>
        <v>2984.7166591609</v>
      </c>
      <c r="H1085" s="25" t="n">
        <f aca="false">IF(D1085="","",D1085*$F$30)</f>
        <v>3439.183614927</v>
      </c>
    </row>
    <row r="1086" customFormat="false" ht="15" hidden="false" customHeight="false" outlineLevel="0" collapsed="false">
      <c r="A1086" s="2" t="n">
        <v>1052</v>
      </c>
      <c r="B1086" s="2" t="n">
        <v>8</v>
      </c>
      <c r="C1086" s="22" t="n">
        <f aca="true">NORMSINV(MAX(RAND(),0.000000000001))</f>
        <v>-1.43580314178957</v>
      </c>
      <c r="D1086" s="24" t="n">
        <f aca="false">IF($B$11="","",$B$11*EXP($B$12*C1086))</f>
        <v>506.484677416325</v>
      </c>
      <c r="E1086" s="20" t="n">
        <f aca="true">IF($B$10="","",$B$10*(1-$B$14+2*$B$14*RAND()))</f>
        <v>4.08856851516852</v>
      </c>
      <c r="F1086" s="21" t="n">
        <f aca="false">INDEX($E$17:$E$28,B1086)</f>
        <v>4.761</v>
      </c>
      <c r="G1086" s="25" t="n">
        <f aca="false">IF(OR(D1086="",E1086="",F1086=""),"",D1086*($B$7-$B$8-F1086-E1086))</f>
        <v>1970.44393560519</v>
      </c>
      <c r="H1086" s="25" t="n">
        <f aca="false">IF(D1086="","",D1086*$F$30)</f>
        <v>2532.01819933969</v>
      </c>
    </row>
    <row r="1087" customFormat="false" ht="15" hidden="false" customHeight="false" outlineLevel="0" collapsed="false">
      <c r="A1087" s="2" t="n">
        <v>1053</v>
      </c>
      <c r="B1087" s="2" t="n">
        <v>9</v>
      </c>
      <c r="C1087" s="22" t="n">
        <f aca="true">NORMSINV(MAX(RAND(),0.000000000001))</f>
        <v>1.3085990593873</v>
      </c>
      <c r="D1087" s="24" t="n">
        <f aca="false">IF($B$11="","",$B$11*EXP($B$12*C1087))</f>
        <v>1609.84315453578</v>
      </c>
      <c r="E1087" s="20" t="n">
        <f aca="true">IF($B$10="","",$B$10*(1-$B$14+2*$B$14*RAND()))</f>
        <v>3.64175380363873</v>
      </c>
      <c r="F1087" s="21" t="n">
        <f aca="false">INDEX($E$17:$E$28,B1087)</f>
        <v>4.761</v>
      </c>
      <c r="G1087" s="25" t="n">
        <f aca="false">IF(OR(D1087="",E1087="",F1087=""),"",D1087*($B$7-$B$8-F1087-E1087))</f>
        <v>6982.28609874853</v>
      </c>
      <c r="H1087" s="25" t="n">
        <f aca="false">IF(D1087="","",D1087*$F$30)</f>
        <v>8047.92789815525</v>
      </c>
    </row>
    <row r="1088" customFormat="false" ht="15" hidden="false" customHeight="false" outlineLevel="0" collapsed="false">
      <c r="A1088" s="2" t="n">
        <v>1054</v>
      </c>
      <c r="B1088" s="2" t="n">
        <v>10</v>
      </c>
      <c r="C1088" s="22" t="n">
        <f aca="true">NORMSINV(MAX(RAND(),0.000000000001))</f>
        <v>-0.223782022271989</v>
      </c>
      <c r="D1088" s="24" t="n">
        <f aca="false">IF($B$11="","",$B$11*EXP($B$12*C1088))</f>
        <v>844.038950864633</v>
      </c>
      <c r="E1088" s="20" t="n">
        <f aca="true">IF($B$10="","",$B$10*(1-$B$14+2*$B$14*RAND()))</f>
        <v>3.83415994917728</v>
      </c>
      <c r="F1088" s="21" t="n">
        <f aca="false">INDEX($E$17:$E$28,B1088)</f>
        <v>4.761</v>
      </c>
      <c r="G1088" s="25" t="n">
        <f aca="false">IF(OR(D1088="",E1088="",F1088=""),"",D1088*($B$7-$B$8-F1088-E1088))</f>
        <v>3498.40644799812</v>
      </c>
      <c r="H1088" s="25" t="n">
        <f aca="false">IF(D1088="","",D1088*$F$30)</f>
        <v>4219.51952316247</v>
      </c>
    </row>
    <row r="1089" customFormat="false" ht="15" hidden="false" customHeight="false" outlineLevel="0" collapsed="false">
      <c r="A1089" s="2" t="n">
        <v>1055</v>
      </c>
      <c r="B1089" s="2" t="n">
        <v>11</v>
      </c>
      <c r="C1089" s="22" t="n">
        <f aca="true">NORMSINV(MAX(RAND(),0.000000000001))</f>
        <v>1.83576523607608</v>
      </c>
      <c r="D1089" s="24" t="n">
        <f aca="false">IF($B$11="","",$B$11*EXP($B$12*C1089))</f>
        <v>2010.26527976525</v>
      </c>
      <c r="E1089" s="20" t="n">
        <f aca="true">IF($B$10="","",$B$10*(1-$B$14+2*$B$14*RAND()))</f>
        <v>3.43749140891866</v>
      </c>
      <c r="F1089" s="21" t="n">
        <f aca="false">INDEX($E$17:$E$28,B1089)</f>
        <v>4.761</v>
      </c>
      <c r="G1089" s="25" t="n">
        <f aca="false">IF(OR(D1089="",E1089="",F1089=""),"",D1089*($B$7-$B$8-F1089-E1089))</f>
        <v>9129.6370384064</v>
      </c>
      <c r="H1089" s="25" t="n">
        <f aca="false">IF(D1089="","",D1089*$F$30)</f>
        <v>10049.7181866024</v>
      </c>
    </row>
    <row r="1090" customFormat="false" ht="15" hidden="false" customHeight="false" outlineLevel="0" collapsed="false">
      <c r="A1090" s="2" t="n">
        <v>1056</v>
      </c>
      <c r="B1090" s="2" t="n">
        <v>12</v>
      </c>
      <c r="C1090" s="22" t="n">
        <f aca="true">NORMSINV(MAX(RAND(),0.000000000001))</f>
        <v>-1.02690942504567</v>
      </c>
      <c r="D1090" s="24" t="n">
        <f aca="false">IF($B$11="","",$B$11*EXP($B$12*C1090))</f>
        <v>601.717465464365</v>
      </c>
      <c r="E1090" s="20" t="n">
        <f aca="true">IF($B$10="","",$B$10*(1-$B$14+2*$B$14*RAND()))</f>
        <v>3.58031874939619</v>
      </c>
      <c r="F1090" s="21" t="n">
        <f aca="false">INDEX($E$17:$E$28,B1090)</f>
        <v>4.761</v>
      </c>
      <c r="G1090" s="25" t="n">
        <f aca="false">IF(OR(D1090="",E1090="",F1090=""),"",D1090*($B$7-$B$8-F1090-E1090))</f>
        <v>2646.76333349895</v>
      </c>
      <c r="H1090" s="25" t="n">
        <f aca="false">IF(D1090="","",D1090*$F$30)</f>
        <v>3008.10595334945</v>
      </c>
    </row>
    <row r="1091" customFormat="false" ht="15" hidden="false" customHeight="false" outlineLevel="0" collapsed="false">
      <c r="A1091" s="2" t="n">
        <v>1057</v>
      </c>
      <c r="B1091" s="2" t="n">
        <v>1</v>
      </c>
      <c r="C1091" s="22" t="n">
        <f aca="true">NORMSINV(MAX(RAND(),0.000000000001))</f>
        <v>-0.365765897980135</v>
      </c>
      <c r="D1091" s="24" t="n">
        <f aca="false">IF($B$11="","",$B$11*EXP($B$12*C1091))</f>
        <v>795.023327133607</v>
      </c>
      <c r="E1091" s="20" t="n">
        <f aca="true">IF($B$10="","",$B$10*(1-$B$14+2*$B$14*RAND()))</f>
        <v>4.01259698310281</v>
      </c>
      <c r="F1091" s="21" t="n">
        <f aca="false">INDEX($E$17:$E$28,B1091)</f>
        <v>4.92562580645161</v>
      </c>
      <c r="G1091" s="25" t="n">
        <f aca="false">IF(OR(D1091="",E1091="",F1091=""),"",D1091*($B$7-$B$8-F1091-E1091))</f>
        <v>3022.50156686916</v>
      </c>
      <c r="H1091" s="25" t="n">
        <f aca="false">IF(D1091="","",D1091*$F$30)</f>
        <v>3974.48061700633</v>
      </c>
    </row>
    <row r="1092" customFormat="false" ht="15" hidden="false" customHeight="false" outlineLevel="0" collapsed="false">
      <c r="A1092" s="2" t="n">
        <v>1058</v>
      </c>
      <c r="B1092" s="2" t="n">
        <v>2</v>
      </c>
      <c r="C1092" s="22" t="n">
        <f aca="true">NORMSINV(MAX(RAND(),0.000000000001))</f>
        <v>1.98326751306349</v>
      </c>
      <c r="D1092" s="24" t="n">
        <f aca="false">IF($B$11="","",$B$11*EXP($B$12*C1092))</f>
        <v>2139.17266192221</v>
      </c>
      <c r="E1092" s="20" t="n">
        <f aca="true">IF($B$10="","",$B$10*(1-$B$14+2*$B$14*RAND()))</f>
        <v>3.99876143382589</v>
      </c>
      <c r="F1092" s="21" t="n">
        <f aca="false">INDEX($E$17:$E$28,B1092)</f>
        <v>5.0612</v>
      </c>
      <c r="G1092" s="25" t="n">
        <f aca="false">IF(OR(D1092="",E1092="",F1092=""),"",D1092*($B$7-$B$8-F1092-E1092))</f>
        <v>7872.23789557906</v>
      </c>
      <c r="H1092" s="25" t="n">
        <f aca="false">IF(D1092="","",D1092*$F$30)</f>
        <v>10694.1519714815</v>
      </c>
    </row>
    <row r="1093" customFormat="false" ht="15" hidden="false" customHeight="false" outlineLevel="0" collapsed="false">
      <c r="A1093" s="2" t="n">
        <v>1059</v>
      </c>
      <c r="B1093" s="2" t="n">
        <v>3</v>
      </c>
      <c r="C1093" s="22" t="n">
        <f aca="true">NORMSINV(MAX(RAND(),0.000000000001))</f>
        <v>-0.255345642588634</v>
      </c>
      <c r="D1093" s="24" t="n">
        <f aca="false">IF($B$11="","",$B$11*EXP($B$12*C1093))</f>
        <v>832.88768844937</v>
      </c>
      <c r="E1093" s="20" t="n">
        <f aca="true">IF($B$10="","",$B$10*(1-$B$14+2*$B$14*RAND()))</f>
        <v>3.71249608555595</v>
      </c>
      <c r="F1093" s="21" t="n">
        <f aca="false">INDEX($E$17:$E$28,B1093)</f>
        <v>5.0612</v>
      </c>
      <c r="G1093" s="25" t="n">
        <f aca="false">IF(OR(D1093="",E1093="",F1093=""),"",D1093*($B$7-$B$8-F1093-E1093))</f>
        <v>3303.48569898899</v>
      </c>
      <c r="H1093" s="25" t="n">
        <f aca="false">IF(D1093="","",D1093*$F$30)</f>
        <v>4163.77213209609</v>
      </c>
    </row>
    <row r="1094" customFormat="false" ht="15" hidden="false" customHeight="false" outlineLevel="0" collapsed="false">
      <c r="A1094" s="2" t="n">
        <v>1060</v>
      </c>
      <c r="B1094" s="2" t="n">
        <v>4</v>
      </c>
      <c r="C1094" s="22" t="n">
        <f aca="true">NORMSINV(MAX(RAND(),0.000000000001))</f>
        <v>0.491289892488728</v>
      </c>
      <c r="D1094" s="24" t="n">
        <f aca="false">IF($B$11="","",$B$11*EXP($B$12*C1094))</f>
        <v>1140.82354028514</v>
      </c>
      <c r="E1094" s="20" t="n">
        <f aca="true">IF($B$10="","",$B$10*(1-$B$14+2*$B$14*RAND()))</f>
        <v>3.66060053582672</v>
      </c>
      <c r="F1094" s="21" t="n">
        <f aca="false">INDEX($E$17:$E$28,B1094)</f>
        <v>4.89657419354839</v>
      </c>
      <c r="G1094" s="25" t="n">
        <f aca="false">IF(OR(D1094="",E1094="",F1094=""),"",D1094*($B$7-$B$8-F1094-E1094))</f>
        <v>4771.86553362844</v>
      </c>
      <c r="H1094" s="25" t="n">
        <f aca="false">IF(D1094="","",D1094*$F$30)</f>
        <v>5703.20504259347</v>
      </c>
    </row>
    <row r="1095" customFormat="false" ht="15" hidden="false" customHeight="false" outlineLevel="0" collapsed="false">
      <c r="A1095" s="2" t="n">
        <v>1061</v>
      </c>
      <c r="B1095" s="2" t="n">
        <v>5</v>
      </c>
      <c r="C1095" s="22" t="n">
        <f aca="true">NORMSINV(MAX(RAND(),0.000000000001))</f>
        <v>-0.650234568338945</v>
      </c>
      <c r="D1095" s="24" t="n">
        <f aca="false">IF($B$11="","",$B$11*EXP($B$12*C1095))</f>
        <v>705.217320723771</v>
      </c>
      <c r="E1095" s="20" t="n">
        <f aca="true">IF($B$10="","",$B$10*(1-$B$14+2*$B$14*RAND()))</f>
        <v>3.57303344677864</v>
      </c>
      <c r="F1095" s="21" t="n">
        <f aca="false">INDEX($E$17:$E$28,B1095)</f>
        <v>4.761</v>
      </c>
      <c r="G1095" s="25" t="n">
        <f aca="false">IF(OR(D1095="",E1095="",F1095=""),"",D1095*($B$7-$B$8-F1095-E1095))</f>
        <v>3107.16392786131</v>
      </c>
      <c r="H1095" s="25" t="n">
        <f aca="false">IF(D1095="","",D1095*$F$30)</f>
        <v>3525.52242976227</v>
      </c>
    </row>
    <row r="1096" customFormat="false" ht="15" hidden="false" customHeight="false" outlineLevel="0" collapsed="false">
      <c r="A1096" s="2" t="n">
        <v>1062</v>
      </c>
      <c r="B1096" s="2" t="n">
        <v>6</v>
      </c>
      <c r="C1096" s="22" t="n">
        <f aca="true">NORMSINV(MAX(RAND(),0.000000000001))</f>
        <v>-0.0281393059285244</v>
      </c>
      <c r="D1096" s="24" t="n">
        <f aca="false">IF($B$11="","",$B$11*EXP($B$12*C1096))</f>
        <v>916.56762051601</v>
      </c>
      <c r="E1096" s="20" t="n">
        <f aca="true">IF($B$10="","",$B$10*(1-$B$14+2*$B$14*RAND()))</f>
        <v>3.75762489610878</v>
      </c>
      <c r="F1096" s="21" t="n">
        <f aca="false">INDEX($E$17:$E$28,B1096)</f>
        <v>4.761</v>
      </c>
      <c r="G1096" s="25" t="n">
        <f aca="false">IF(OR(D1096="",E1096="",F1096=""),"",D1096*($B$7-$B$8-F1096-E1096))</f>
        <v>3869.1757342791</v>
      </c>
      <c r="H1096" s="25" t="n">
        <f aca="false">IF(D1096="","",D1096*$F$30)</f>
        <v>4582.10484848364</v>
      </c>
    </row>
    <row r="1097" customFormat="false" ht="15" hidden="false" customHeight="false" outlineLevel="0" collapsed="false">
      <c r="A1097" s="2" t="n">
        <v>1063</v>
      </c>
      <c r="B1097" s="2" t="n">
        <v>7</v>
      </c>
      <c r="C1097" s="22" t="n">
        <f aca="true">NORMSINV(MAX(RAND(),0.000000000001))</f>
        <v>0.957739270305374</v>
      </c>
      <c r="D1097" s="24" t="n">
        <f aca="false">IF($B$11="","",$B$11*EXP($B$12*C1097))</f>
        <v>1388.60041644575</v>
      </c>
      <c r="E1097" s="20" t="n">
        <f aca="true">IF($B$10="","",$B$10*(1-$B$14+2*$B$14*RAND()))</f>
        <v>3.82796937844687</v>
      </c>
      <c r="F1097" s="21" t="n">
        <f aca="false">INDEX($E$17:$E$28,B1097)</f>
        <v>4.761</v>
      </c>
      <c r="G1097" s="25" t="n">
        <f aca="false">IF(OR(D1097="",E1097="",F1097=""),"",D1097*($B$7-$B$8-F1097-E1097))</f>
        <v>5764.12284976773</v>
      </c>
      <c r="H1097" s="25" t="n">
        <f aca="false">IF(D1097="","",D1097*$F$30)</f>
        <v>6941.89120189559</v>
      </c>
    </row>
    <row r="1098" customFormat="false" ht="15" hidden="false" customHeight="false" outlineLevel="0" collapsed="false">
      <c r="A1098" s="2" t="n">
        <v>1064</v>
      </c>
      <c r="B1098" s="2" t="n">
        <v>8</v>
      </c>
      <c r="C1098" s="22" t="n">
        <f aca="true">NORMSINV(MAX(RAND(),0.000000000001))</f>
        <v>-1.40525906622752</v>
      </c>
      <c r="D1098" s="24" t="n">
        <f aca="false">IF($B$11="","",$B$11*EXP($B$12*C1098))</f>
        <v>513.04538361037</v>
      </c>
      <c r="E1098" s="20" t="n">
        <f aca="true">IF($B$10="","",$B$10*(1-$B$14+2*$B$14*RAND()))</f>
        <v>3.45810854689883</v>
      </c>
      <c r="F1098" s="21" t="n">
        <f aca="false">INDEX($E$17:$E$28,B1098)</f>
        <v>4.761</v>
      </c>
      <c r="G1098" s="25" t="n">
        <f aca="false">IF(OR(D1098="",E1098="",F1098=""),"",D1098*($B$7-$B$8-F1098-E1098))</f>
        <v>2319.42248981714</v>
      </c>
      <c r="H1098" s="25" t="n">
        <f aca="false">IF(D1098="","",D1098*$F$30)</f>
        <v>2564.81648174496</v>
      </c>
    </row>
    <row r="1099" customFormat="false" ht="15" hidden="false" customHeight="false" outlineLevel="0" collapsed="false">
      <c r="A1099" s="2" t="n">
        <v>1065</v>
      </c>
      <c r="B1099" s="2" t="n">
        <v>9</v>
      </c>
      <c r="C1099" s="22" t="n">
        <f aca="true">NORMSINV(MAX(RAND(),0.000000000001))</f>
        <v>0.298702064417833</v>
      </c>
      <c r="D1099" s="24" t="n">
        <f aca="false">IF($B$11="","",$B$11*EXP($B$12*C1099))</f>
        <v>1051.90250025095</v>
      </c>
      <c r="E1099" s="20" t="n">
        <f aca="true">IF($B$10="","",$B$10*(1-$B$14+2*$B$14*RAND()))</f>
        <v>3.89668004196739</v>
      </c>
      <c r="F1099" s="21" t="n">
        <f aca="false">INDEX($E$17:$E$28,B1099)</f>
        <v>4.761</v>
      </c>
      <c r="G1099" s="25" t="n">
        <f aca="false">IF(OR(D1099="",E1099="",F1099=""),"",D1099*($B$7-$B$8-F1099-E1099))</f>
        <v>4294.20257067888</v>
      </c>
      <c r="H1099" s="25" t="n">
        <f aca="false">IF(D1099="","",D1099*$F$30)</f>
        <v>5258.67097925457</v>
      </c>
    </row>
    <row r="1100" customFormat="false" ht="15" hidden="false" customHeight="false" outlineLevel="0" collapsed="false">
      <c r="A1100" s="2" t="n">
        <v>1066</v>
      </c>
      <c r="B1100" s="2" t="n">
        <v>10</v>
      </c>
      <c r="C1100" s="22" t="n">
        <f aca="true">NORMSINV(MAX(RAND(),0.000000000001))</f>
        <v>-0.569677571356467</v>
      </c>
      <c r="D1100" s="24" t="n">
        <f aca="false">IF($B$11="","",$B$11*EXP($B$12*C1100))</f>
        <v>729.566116631693</v>
      </c>
      <c r="E1100" s="20" t="n">
        <f aca="true">IF($B$10="","",$B$10*(1-$B$14+2*$B$14*RAND()))</f>
        <v>3.62904663153484</v>
      </c>
      <c r="F1100" s="21" t="n">
        <f aca="false">INDEX($E$17:$E$28,B1100)</f>
        <v>4.761</v>
      </c>
      <c r="G1100" s="25" t="n">
        <f aca="false">IF(OR(D1100="",E1100="",F1100=""),"",D1100*($B$7-$B$8-F1100-E1100))</f>
        <v>3173.57858656008</v>
      </c>
      <c r="H1100" s="25" t="n">
        <f aca="false">IF(D1100="","",D1100*$F$30)</f>
        <v>3647.24693026516</v>
      </c>
    </row>
    <row r="1101" customFormat="false" ht="15" hidden="false" customHeight="false" outlineLevel="0" collapsed="false">
      <c r="A1101" s="2" t="n">
        <v>1067</v>
      </c>
      <c r="B1101" s="2" t="n">
        <v>11</v>
      </c>
      <c r="C1101" s="22" t="n">
        <f aca="true">NORMSINV(MAX(RAND(),0.000000000001))</f>
        <v>-0.595558068216832</v>
      </c>
      <c r="D1101" s="24" t="n">
        <f aca="false">IF($B$11="","",$B$11*EXP($B$12*C1101))</f>
        <v>721.653302760373</v>
      </c>
      <c r="E1101" s="20" t="n">
        <f aca="true">IF($B$10="","",$B$10*(1-$B$14+2*$B$14*RAND()))</f>
        <v>4.0152598910769</v>
      </c>
      <c r="F1101" s="21" t="n">
        <f aca="false">INDEX($E$17:$E$28,B1101)</f>
        <v>4.761</v>
      </c>
      <c r="G1101" s="25" t="n">
        <f aca="false">IF(OR(D1101="",E1101="",F1101=""),"",D1101*($B$7-$B$8-F1101-E1101))</f>
        <v>2860.44614088812</v>
      </c>
      <c r="H1101" s="25" t="n">
        <f aca="false">IF(D1101="","",D1101*$F$30)</f>
        <v>3607.68919115966</v>
      </c>
    </row>
    <row r="1102" customFormat="false" ht="15" hidden="false" customHeight="false" outlineLevel="0" collapsed="false">
      <c r="A1102" s="2" t="n">
        <v>1068</v>
      </c>
      <c r="B1102" s="2" t="n">
        <v>12</v>
      </c>
      <c r="C1102" s="22" t="n">
        <f aca="true">NORMSINV(MAX(RAND(),0.000000000001))</f>
        <v>2.09421143840919</v>
      </c>
      <c r="D1102" s="24" t="n">
        <f aca="false">IF($B$11="","",$B$11*EXP($B$12*C1102))</f>
        <v>2241.54901898973</v>
      </c>
      <c r="E1102" s="20" t="n">
        <f aca="true">IF($B$10="","",$B$10*(1-$B$14+2*$B$14*RAND()))</f>
        <v>3.55268933012004</v>
      </c>
      <c r="F1102" s="21" t="n">
        <f aca="false">INDEX($E$17:$E$28,B1102)</f>
        <v>4.761</v>
      </c>
      <c r="G1102" s="25" t="n">
        <f aca="false">IF(OR(D1102="",E1102="",F1102=""),"",D1102*($B$7-$B$8-F1102-E1102))</f>
        <v>9921.79233981318</v>
      </c>
      <c r="H1102" s="25" t="n">
        <f aca="false">IF(D1102="","",D1102*$F$30)</f>
        <v>11205.9518557334</v>
      </c>
    </row>
    <row r="1103" customFormat="false" ht="15" hidden="false" customHeight="false" outlineLevel="0" collapsed="false">
      <c r="A1103" s="2" t="n">
        <v>1069</v>
      </c>
      <c r="B1103" s="2" t="n">
        <v>1</v>
      </c>
      <c r="C1103" s="22" t="n">
        <f aca="true">NORMSINV(MAX(RAND(),0.000000000001))</f>
        <v>-1.12095959647013</v>
      </c>
      <c r="D1103" s="24" t="n">
        <f aca="false">IF($B$11="","",$B$11*EXP($B$12*C1103))</f>
        <v>578.337991308416</v>
      </c>
      <c r="E1103" s="20" t="n">
        <f aca="true">IF($B$10="","",$B$10*(1-$B$14+2*$B$14*RAND()))</f>
        <v>3.57253418608965</v>
      </c>
      <c r="F1103" s="21" t="n">
        <f aca="false">INDEX($E$17:$E$28,B1103)</f>
        <v>4.92562580645161</v>
      </c>
      <c r="G1103" s="25" t="n">
        <f aca="false">IF(OR(D1103="",E1103="",F1103=""),"",D1103*($B$7-$B$8-F1103-E1103))</f>
        <v>2453.21722936536</v>
      </c>
      <c r="H1103" s="25" t="n">
        <f aca="false">IF(D1103="","",D1103*$F$30)</f>
        <v>2891.22728614903</v>
      </c>
    </row>
    <row r="1104" customFormat="false" ht="15" hidden="false" customHeight="false" outlineLevel="0" collapsed="false">
      <c r="A1104" s="2" t="n">
        <v>1070</v>
      </c>
      <c r="B1104" s="2" t="n">
        <v>2</v>
      </c>
      <c r="C1104" s="22" t="n">
        <f aca="true">NORMSINV(MAX(RAND(),0.000000000001))</f>
        <v>1.95533764002144</v>
      </c>
      <c r="D1104" s="24" t="n">
        <f aca="false">IF($B$11="","",$B$11*EXP($B$12*C1104))</f>
        <v>2114.14493973944</v>
      </c>
      <c r="E1104" s="20" t="n">
        <f aca="true">IF($B$10="","",$B$10*(1-$B$14+2*$B$14*RAND()))</f>
        <v>3.89365742646379</v>
      </c>
      <c r="F1104" s="21" t="n">
        <f aca="false">INDEX($E$17:$E$28,B1104)</f>
        <v>5.0612</v>
      </c>
      <c r="G1104" s="25" t="n">
        <f aca="false">IF(OR(D1104="",E1104="",F1104=""),"",D1104*($B$7-$B$8-F1104-E1104))</f>
        <v>8002.3400180339</v>
      </c>
      <c r="H1104" s="25" t="n">
        <f aca="false">IF(D1104="","",D1104*$F$30)</f>
        <v>10569.0333827454</v>
      </c>
    </row>
    <row r="1105" customFormat="false" ht="15" hidden="false" customHeight="false" outlineLevel="0" collapsed="false">
      <c r="A1105" s="2" t="n">
        <v>1071</v>
      </c>
      <c r="B1105" s="2" t="n">
        <v>3</v>
      </c>
      <c r="C1105" s="22" t="n">
        <f aca="true">NORMSINV(MAX(RAND(),0.000000000001))</f>
        <v>0.438542876005204</v>
      </c>
      <c r="D1105" s="24" t="n">
        <f aca="false">IF($B$11="","",$B$11*EXP($B$12*C1105))</f>
        <v>1115.74752073635</v>
      </c>
      <c r="E1105" s="20" t="n">
        <f aca="true">IF($B$10="","",$B$10*(1-$B$14+2*$B$14*RAND()))</f>
        <v>4.1051662369457</v>
      </c>
      <c r="F1105" s="21" t="n">
        <f aca="false">INDEX($E$17:$E$28,B1105)</f>
        <v>5.0612</v>
      </c>
      <c r="G1105" s="25" t="n">
        <f aca="false">IF(OR(D1105="",E1105="",F1105=""),"",D1105*($B$7-$B$8-F1105-E1105))</f>
        <v>3987.27301114757</v>
      </c>
      <c r="H1105" s="25" t="n">
        <f aca="false">IF(D1105="","",D1105*$F$30)</f>
        <v>5577.84500566518</v>
      </c>
    </row>
    <row r="1106" customFormat="false" ht="15" hidden="false" customHeight="false" outlineLevel="0" collapsed="false">
      <c r="A1106" s="2" t="n">
        <v>1072</v>
      </c>
      <c r="B1106" s="2" t="n">
        <v>4</v>
      </c>
      <c r="C1106" s="22" t="n">
        <f aca="true">NORMSINV(MAX(RAND(),0.000000000001))</f>
        <v>-0.114931061971685</v>
      </c>
      <c r="D1106" s="24" t="n">
        <f aca="false">IF($B$11="","",$B$11*EXP($B$12*C1106))</f>
        <v>883.653259139205</v>
      </c>
      <c r="E1106" s="20" t="n">
        <f aca="true">IF($B$10="","",$B$10*(1-$B$14+2*$B$14*RAND()))</f>
        <v>4.05327978676154</v>
      </c>
      <c r="F1106" s="21" t="n">
        <f aca="false">INDEX($E$17:$E$28,B1106)</f>
        <v>4.89657419354839</v>
      </c>
      <c r="G1106" s="25" t="n">
        <f aca="false">IF(OR(D1106="",E1106="",F1106=""),"",D1106*($B$7-$B$8-F1106-E1106))</f>
        <v>3349.17488291262</v>
      </c>
      <c r="H1106" s="25" t="n">
        <f aca="false">IF(D1106="","",D1106*$F$30)</f>
        <v>4417.55937308871</v>
      </c>
    </row>
    <row r="1107" customFormat="false" ht="15" hidden="false" customHeight="false" outlineLevel="0" collapsed="false">
      <c r="A1107" s="2" t="n">
        <v>1073</v>
      </c>
      <c r="B1107" s="2" t="n">
        <v>5</v>
      </c>
      <c r="C1107" s="22" t="n">
        <f aca="true">NORMSINV(MAX(RAND(),0.000000000001))</f>
        <v>0.237794809928933</v>
      </c>
      <c r="D1107" s="24" t="n">
        <f aca="false">IF($B$11="","",$B$11*EXP($B$12*C1107))</f>
        <v>1025.24968634742</v>
      </c>
      <c r="E1107" s="20" t="n">
        <f aca="true">IF($B$10="","",$B$10*(1-$B$14+2*$B$14*RAND()))</f>
        <v>3.88424245028992</v>
      </c>
      <c r="F1107" s="21" t="n">
        <f aca="false">INDEX($E$17:$E$28,B1107)</f>
        <v>4.761</v>
      </c>
      <c r="G1107" s="25" t="n">
        <f aca="false">IF(OR(D1107="",E1107="",F1107=""),"",D1107*($B$7-$B$8-F1107-E1107))</f>
        <v>4198.14889350899</v>
      </c>
      <c r="H1107" s="25" t="n">
        <f aca="false">IF(D1107="","",D1107*$F$30)</f>
        <v>5125.42823198802</v>
      </c>
    </row>
    <row r="1108" customFormat="false" ht="15" hidden="false" customHeight="false" outlineLevel="0" collapsed="false">
      <c r="A1108" s="2" t="n">
        <v>1074</v>
      </c>
      <c r="B1108" s="2" t="n">
        <v>6</v>
      </c>
      <c r="C1108" s="22" t="n">
        <f aca="true">NORMSINV(MAX(RAND(),0.000000000001))</f>
        <v>0.646347256364556</v>
      </c>
      <c r="D1108" s="24" t="n">
        <f aca="false">IF($B$11="","",$B$11*EXP($B$12*C1108))</f>
        <v>1217.84915721294</v>
      </c>
      <c r="E1108" s="20" t="n">
        <f aca="true">IF($B$10="","",$B$10*(1-$B$14+2*$B$14*RAND()))</f>
        <v>3.69248718104747</v>
      </c>
      <c r="F1108" s="21" t="n">
        <f aca="false">INDEX($E$17:$E$28,B1108)</f>
        <v>4.761</v>
      </c>
      <c r="G1108" s="25" t="n">
        <f aca="false">IF(OR(D1108="",E1108="",F1108=""),"",D1108*($B$7-$B$8-F1108-E1108))</f>
        <v>5220.32602394378</v>
      </c>
      <c r="H1108" s="25" t="n">
        <f aca="false">IF(D1108="","",D1108*$F$30)</f>
        <v>6088.27150673891</v>
      </c>
    </row>
    <row r="1109" customFormat="false" ht="15" hidden="false" customHeight="false" outlineLevel="0" collapsed="false">
      <c r="A1109" s="2" t="n">
        <v>1075</v>
      </c>
      <c r="B1109" s="2" t="n">
        <v>7</v>
      </c>
      <c r="C1109" s="22" t="n">
        <f aca="true">NORMSINV(MAX(RAND(),0.000000000001))</f>
        <v>0.502751486194869</v>
      </c>
      <c r="D1109" s="24" t="n">
        <f aca="false">IF($B$11="","",$B$11*EXP($B$12*C1109))</f>
        <v>1146.34650390686</v>
      </c>
      <c r="E1109" s="20" t="n">
        <f aca="true">IF($B$10="","",$B$10*(1-$B$14+2*$B$14*RAND()))</f>
        <v>3.57903651007425</v>
      </c>
      <c r="F1109" s="21" t="n">
        <f aca="false">INDEX($E$17:$E$28,B1109)</f>
        <v>4.761</v>
      </c>
      <c r="G1109" s="25" t="n">
        <f aca="false">IF(OR(D1109="",E1109="",F1109=""),"",D1109*($B$7-$B$8-F1109-E1109))</f>
        <v>5043.8827639942</v>
      </c>
      <c r="H1109" s="25" t="n">
        <f aca="false">IF(D1109="","",D1109*$F$30)</f>
        <v>5730.81544233115</v>
      </c>
    </row>
    <row r="1110" customFormat="false" ht="15" hidden="false" customHeight="false" outlineLevel="0" collapsed="false">
      <c r="A1110" s="2" t="n">
        <v>1076</v>
      </c>
      <c r="B1110" s="2" t="n">
        <v>8</v>
      </c>
      <c r="C1110" s="22" t="n">
        <f aca="true">NORMSINV(MAX(RAND(),0.000000000001))</f>
        <v>0.0473782945754431</v>
      </c>
      <c r="D1110" s="24" t="n">
        <f aca="false">IF($B$11="","",$B$11*EXP($B$12*C1110))</f>
        <v>946.202305836289</v>
      </c>
      <c r="E1110" s="20" t="n">
        <f aca="true">IF($B$10="","",$B$10*(1-$B$14+2*$B$14*RAND()))</f>
        <v>4.07036102934551</v>
      </c>
      <c r="F1110" s="21" t="n">
        <f aca="false">INDEX($E$17:$E$28,B1110)</f>
        <v>4.761</v>
      </c>
      <c r="G1110" s="25" t="n">
        <f aca="false">IF(OR(D1110="",E1110="",F1110=""),"",D1110*($B$7-$B$8-F1110-E1110))</f>
        <v>3698.36320671486</v>
      </c>
      <c r="H1110" s="25" t="n">
        <f aca="false">IF(D1110="","",D1110*$F$30)</f>
        <v>4730.25456733677</v>
      </c>
    </row>
    <row r="1111" customFormat="false" ht="15" hidden="false" customHeight="false" outlineLevel="0" collapsed="false">
      <c r="A1111" s="2" t="n">
        <v>1077</v>
      </c>
      <c r="B1111" s="2" t="n">
        <v>9</v>
      </c>
      <c r="C1111" s="22" t="n">
        <f aca="true">NORMSINV(MAX(RAND(),0.000000000001))</f>
        <v>0.217904821062535</v>
      </c>
      <c r="D1111" s="24" t="n">
        <f aca="false">IF($B$11="","",$B$11*EXP($B$12*C1111))</f>
        <v>1016.69300988377</v>
      </c>
      <c r="E1111" s="20" t="n">
        <f aca="true">IF($B$10="","",$B$10*(1-$B$14+2*$B$14*RAND()))</f>
        <v>3.64735588328162</v>
      </c>
      <c r="F1111" s="21" t="n">
        <f aca="false">INDEX($E$17:$E$28,B1111)</f>
        <v>4.761</v>
      </c>
      <c r="G1111" s="25" t="n">
        <f aca="false">IF(OR(D1111="",E1111="",F1111=""),"",D1111*($B$7-$B$8-F1111-E1111))</f>
        <v>4403.95229477175</v>
      </c>
      <c r="H1111" s="25" t="n">
        <f aca="false">IF(D1111="","",D1111*$F$30)</f>
        <v>5082.65169501096</v>
      </c>
    </row>
    <row r="1112" customFormat="false" ht="15" hidden="false" customHeight="false" outlineLevel="0" collapsed="false">
      <c r="A1112" s="2" t="n">
        <v>1078</v>
      </c>
      <c r="B1112" s="2" t="n">
        <v>10</v>
      </c>
      <c r="C1112" s="22" t="n">
        <f aca="true">NORMSINV(MAX(RAND(),0.000000000001))</f>
        <v>0.717124539518904</v>
      </c>
      <c r="D1112" s="24" t="n">
        <f aca="false">IF($B$11="","",$B$11*EXP($B$12*C1112))</f>
        <v>1254.71626381862</v>
      </c>
      <c r="E1112" s="20" t="n">
        <f aca="true">IF($B$10="","",$B$10*(1-$B$14+2*$B$14*RAND()))</f>
        <v>3.69529294863584</v>
      </c>
      <c r="F1112" s="21" t="n">
        <f aca="false">INDEX($E$17:$E$28,B1112)</f>
        <v>4.761</v>
      </c>
      <c r="G1112" s="25" t="n">
        <f aca="false">IF(OR(D1112="",E1112="",F1112=""),"",D1112*($B$7-$B$8-F1112-E1112))</f>
        <v>5374.83690678113</v>
      </c>
      <c r="H1112" s="25" t="n">
        <f aca="false">IF(D1112="","",D1112*$F$30)</f>
        <v>6272.57754608206</v>
      </c>
    </row>
    <row r="1113" customFormat="false" ht="15" hidden="false" customHeight="false" outlineLevel="0" collapsed="false">
      <c r="A1113" s="2" t="n">
        <v>1079</v>
      </c>
      <c r="B1113" s="2" t="n">
        <v>11</v>
      </c>
      <c r="C1113" s="22" t="n">
        <f aca="true">NORMSINV(MAX(RAND(),0.000000000001))</f>
        <v>-0.0318354165237668</v>
      </c>
      <c r="D1113" s="24" t="n">
        <f aca="false">IF($B$11="","",$B$11*EXP($B$12*C1113))</f>
        <v>915.141254829049</v>
      </c>
      <c r="E1113" s="20" t="n">
        <f aca="true">IF($B$10="","",$B$10*(1-$B$14+2*$B$14*RAND()))</f>
        <v>3.59489620522791</v>
      </c>
      <c r="F1113" s="21" t="n">
        <f aca="false">INDEX($E$17:$E$28,B1113)</f>
        <v>4.761</v>
      </c>
      <c r="G1113" s="25" t="n">
        <f aca="false">IF(OR(D1113="",E1113="",F1113=""),"",D1113*($B$7-$B$8-F1113-E1113))</f>
        <v>4012.07424804853</v>
      </c>
      <c r="H1113" s="25" t="n">
        <f aca="false">IF(D1113="","",D1113*$F$30)</f>
        <v>4574.97416114138</v>
      </c>
    </row>
    <row r="1114" customFormat="false" ht="15" hidden="false" customHeight="false" outlineLevel="0" collapsed="false">
      <c r="A1114" s="2" t="n">
        <v>1080</v>
      </c>
      <c r="B1114" s="2" t="n">
        <v>12</v>
      </c>
      <c r="C1114" s="22" t="n">
        <f aca="true">NORMSINV(MAX(RAND(),0.000000000001))</f>
        <v>0.642190985490669</v>
      </c>
      <c r="D1114" s="24" t="n">
        <f aca="false">IF($B$11="","",$B$11*EXP($B$12*C1114))</f>
        <v>1215.71819050148</v>
      </c>
      <c r="E1114" s="20" t="n">
        <f aca="true">IF($B$10="","",$B$10*(1-$B$14+2*$B$14*RAND()))</f>
        <v>3.71690219642419</v>
      </c>
      <c r="F1114" s="21" t="n">
        <f aca="false">INDEX($E$17:$E$28,B1114)</f>
        <v>4.761</v>
      </c>
      <c r="G1114" s="25" t="n">
        <f aca="false">IF(OR(D1114="",E1114="",F1114=""),"",D1114*($B$7-$B$8-F1114-E1114))</f>
        <v>5181.50982950352</v>
      </c>
      <c r="H1114" s="25" t="n">
        <f aca="false">IF(D1114="","",D1114*$F$30)</f>
        <v>6077.618377955</v>
      </c>
    </row>
    <row r="1115" customFormat="false" ht="15" hidden="false" customHeight="false" outlineLevel="0" collapsed="false">
      <c r="A1115" s="2" t="n">
        <v>1081</v>
      </c>
      <c r="B1115" s="2" t="n">
        <v>1</v>
      </c>
      <c r="C1115" s="22" t="n">
        <f aca="true">NORMSINV(MAX(RAND(),0.000000000001))</f>
        <v>-2.7409757558572</v>
      </c>
      <c r="D1115" s="24" t="n">
        <f aca="false">IF($B$11="","",$B$11*EXP($B$12*C1115))</f>
        <v>292.229256704574</v>
      </c>
      <c r="E1115" s="20" t="n">
        <f aca="true">IF($B$10="","",$B$10*(1-$B$14+2*$B$14*RAND()))</f>
        <v>3.80782860338896</v>
      </c>
      <c r="F1115" s="21" t="n">
        <f aca="false">INDEX($E$17:$E$28,B1115)</f>
        <v>4.92562580645161</v>
      </c>
      <c r="G1115" s="25" t="n">
        <f aca="false">IF(OR(D1115="",E1115="",F1115=""),"",D1115*($B$7-$B$8-F1115-E1115))</f>
        <v>1170.82983976528</v>
      </c>
      <c r="H1115" s="25" t="n">
        <f aca="false">IF(D1115="","",D1115*$F$30)</f>
        <v>1460.91250011751</v>
      </c>
    </row>
    <row r="1116" customFormat="false" ht="15" hidden="false" customHeight="false" outlineLevel="0" collapsed="false">
      <c r="A1116" s="2" t="n">
        <v>1082</v>
      </c>
      <c r="B1116" s="2" t="n">
        <v>2</v>
      </c>
      <c r="C1116" s="22" t="n">
        <f aca="true">NORMSINV(MAX(RAND(),0.000000000001))</f>
        <v>-0.132776664030019</v>
      </c>
      <c r="D1116" s="24" t="n">
        <f aca="false">IF($B$11="","",$B$11*EXP($B$12*C1116))</f>
        <v>877.033520781964</v>
      </c>
      <c r="E1116" s="20" t="n">
        <f aca="true">IF($B$10="","",$B$10*(1-$B$14+2*$B$14*RAND()))</f>
        <v>3.96766714046551</v>
      </c>
      <c r="F1116" s="21" t="n">
        <f aca="false">INDEX($E$17:$E$28,B1116)</f>
        <v>5.0612</v>
      </c>
      <c r="G1116" s="25" t="n">
        <f aca="false">IF(OR(D1116="",E1116="",F1116=""),"",D1116*($B$7-$B$8-F1116-E1116))</f>
        <v>3254.78791788717</v>
      </c>
      <c r="H1116" s="25" t="n">
        <f aca="false">IF(D1116="","",D1116*$F$30)</f>
        <v>4384.4659770932</v>
      </c>
    </row>
    <row r="1117" customFormat="false" ht="15" hidden="false" customHeight="false" outlineLevel="0" collapsed="false">
      <c r="A1117" s="2" t="n">
        <v>1083</v>
      </c>
      <c r="B1117" s="2" t="n">
        <v>3</v>
      </c>
      <c r="C1117" s="22" t="n">
        <f aca="true">NORMSINV(MAX(RAND(),0.000000000001))</f>
        <v>-0.835178724339916</v>
      </c>
      <c r="D1117" s="24" t="n">
        <f aca="false">IF($B$11="","",$B$11*EXP($B$12*C1117))</f>
        <v>652.347124628573</v>
      </c>
      <c r="E1117" s="20" t="n">
        <f aca="true">IF($B$10="","",$B$10*(1-$B$14+2*$B$14*RAND()))</f>
        <v>4.05275679979487</v>
      </c>
      <c r="F1117" s="21" t="n">
        <f aca="false">INDEX($E$17:$E$28,B1117)</f>
        <v>5.0612</v>
      </c>
      <c r="G1117" s="25" t="n">
        <f aca="false">IF(OR(D1117="",E1117="",F1117=""),"",D1117*($B$7-$B$8-F1117-E1117))</f>
        <v>2365.43885543281</v>
      </c>
      <c r="H1117" s="25" t="n">
        <f aca="false">IF(D1117="","",D1117*$F$30)</f>
        <v>3261.21374544316</v>
      </c>
    </row>
    <row r="1118" customFormat="false" ht="15" hidden="false" customHeight="false" outlineLevel="0" collapsed="false">
      <c r="A1118" s="2" t="n">
        <v>1084</v>
      </c>
      <c r="B1118" s="2" t="n">
        <v>4</v>
      </c>
      <c r="C1118" s="22" t="n">
        <f aca="true">NORMSINV(MAX(RAND(),0.000000000001))</f>
        <v>0.557009639774558</v>
      </c>
      <c r="D1118" s="24" t="n">
        <f aca="false">IF($B$11="","",$B$11*EXP($B$12*C1118))</f>
        <v>1172.85679381505</v>
      </c>
      <c r="E1118" s="20" t="n">
        <f aca="true">IF($B$10="","",$B$10*(1-$B$14+2*$B$14*RAND()))</f>
        <v>3.6967354125378</v>
      </c>
      <c r="F1118" s="21" t="n">
        <f aca="false">INDEX($E$17:$E$28,B1118)</f>
        <v>4.89657419354839</v>
      </c>
      <c r="G1118" s="25" t="n">
        <f aca="false">IF(OR(D1118="",E1118="",F1118=""),"",D1118*($B$7-$B$8-F1118-E1118))</f>
        <v>4863.47400034944</v>
      </c>
      <c r="H1118" s="25" t="n">
        <f aca="false">IF(D1118="","",D1118*$F$30)</f>
        <v>5863.34568364021</v>
      </c>
    </row>
    <row r="1119" customFormat="false" ht="15" hidden="false" customHeight="false" outlineLevel="0" collapsed="false">
      <c r="A1119" s="2" t="n">
        <v>1085</v>
      </c>
      <c r="B1119" s="2" t="n">
        <v>5</v>
      </c>
      <c r="C1119" s="22" t="n">
        <f aca="true">NORMSINV(MAX(RAND(),0.000000000001))</f>
        <v>0.855189701513596</v>
      </c>
      <c r="D1119" s="24" t="n">
        <f aca="false">IF($B$11="","",$B$11*EXP($B$12*C1119))</f>
        <v>1329.87564351347</v>
      </c>
      <c r="E1119" s="20" t="n">
        <f aca="true">IF($B$10="","",$B$10*(1-$B$14+2*$B$14*RAND()))</f>
        <v>3.86604434777187</v>
      </c>
      <c r="F1119" s="21" t="n">
        <f aca="false">INDEX($E$17:$E$28,B1119)</f>
        <v>4.761</v>
      </c>
      <c r="G1119" s="25" t="n">
        <f aca="false">IF(OR(D1119="",E1119="",F1119=""),"",D1119*($B$7-$B$8-F1119-E1119))</f>
        <v>5469.71954474925</v>
      </c>
      <c r="H1119" s="25" t="n">
        <f aca="false">IF(D1119="","",D1119*$F$30)</f>
        <v>6648.31431705254</v>
      </c>
    </row>
    <row r="1120" customFormat="false" ht="15" hidden="false" customHeight="false" outlineLevel="0" collapsed="false">
      <c r="A1120" s="2" t="n">
        <v>1086</v>
      </c>
      <c r="B1120" s="2" t="n">
        <v>6</v>
      </c>
      <c r="C1120" s="22" t="n">
        <f aca="true">NORMSINV(MAX(RAND(),0.000000000001))</f>
        <v>-1.21964736932895</v>
      </c>
      <c r="D1120" s="24" t="n">
        <f aca="false">IF($B$11="","",$B$11*EXP($B$12*C1120))</f>
        <v>554.781742189789</v>
      </c>
      <c r="E1120" s="20" t="n">
        <f aca="true">IF($B$10="","",$B$10*(1-$B$14+2*$B$14*RAND()))</f>
        <v>4.07246140045546</v>
      </c>
      <c r="F1120" s="21" t="n">
        <f aca="false">INDEX($E$17:$E$28,B1120)</f>
        <v>4.761</v>
      </c>
      <c r="G1120" s="25" t="n">
        <f aca="false">IF(OR(D1120="",E1120="",F1120=""),"",D1120*($B$7-$B$8-F1120-E1120))</f>
        <v>2167.27629018697</v>
      </c>
      <c r="H1120" s="25" t="n">
        <f aca="false">IF(D1120="","",D1120*$F$30)</f>
        <v>2773.46488555519</v>
      </c>
    </row>
    <row r="1121" customFormat="false" ht="15" hidden="false" customHeight="false" outlineLevel="0" collapsed="false">
      <c r="A1121" s="2" t="n">
        <v>1087</v>
      </c>
      <c r="B1121" s="2" t="n">
        <v>7</v>
      </c>
      <c r="C1121" s="22" t="n">
        <f aca="true">NORMSINV(MAX(RAND(),0.000000000001))</f>
        <v>-1.32293723206351</v>
      </c>
      <c r="D1121" s="24" t="n">
        <f aca="false">IF($B$11="","",$B$11*EXP($B$12*C1121))</f>
        <v>531.153966970038</v>
      </c>
      <c r="E1121" s="20" t="n">
        <f aca="true">IF($B$10="","",$B$10*(1-$B$14+2*$B$14*RAND()))</f>
        <v>4.00601031768016</v>
      </c>
      <c r="F1121" s="21" t="n">
        <f aca="false">INDEX($E$17:$E$28,B1121)</f>
        <v>4.761</v>
      </c>
      <c r="G1121" s="25" t="n">
        <f aca="false">IF(OR(D1121="",E1121="",F1121=""),"",D1121*($B$7-$B$8-F1121-E1121))</f>
        <v>2110.26923049521</v>
      </c>
      <c r="H1121" s="25" t="n">
        <f aca="false">IF(D1121="","",D1121*$F$30)</f>
        <v>2655.34491167661</v>
      </c>
    </row>
    <row r="1122" customFormat="false" ht="15" hidden="false" customHeight="false" outlineLevel="0" collapsed="false">
      <c r="A1122" s="2" t="n">
        <v>1088</v>
      </c>
      <c r="B1122" s="2" t="n">
        <v>8</v>
      </c>
      <c r="C1122" s="22" t="n">
        <f aca="true">NORMSINV(MAX(RAND(),0.000000000001))</f>
        <v>1.53913557513336</v>
      </c>
      <c r="D1122" s="24" t="n">
        <f aca="false">IF($B$11="","",$B$11*EXP($B$12*C1122))</f>
        <v>1774.07120235322</v>
      </c>
      <c r="E1122" s="20" t="n">
        <f aca="true">IF($B$10="","",$B$10*(1-$B$14+2*$B$14*RAND()))</f>
        <v>3.74828383612983</v>
      </c>
      <c r="F1122" s="21" t="n">
        <f aca="false">INDEX($E$17:$E$28,B1122)</f>
        <v>4.761</v>
      </c>
      <c r="G1122" s="25" t="n">
        <f aca="false">IF(OR(D1122="",E1122="",F1122=""),"",D1122*($B$7-$B$8-F1122-E1122))</f>
        <v>7505.59171165237</v>
      </c>
      <c r="H1122" s="25" t="n">
        <f aca="false">IF(D1122="","",D1122*$F$30)</f>
        <v>8868.93675480422</v>
      </c>
    </row>
    <row r="1123" customFormat="false" ht="15" hidden="false" customHeight="false" outlineLevel="0" collapsed="false">
      <c r="A1123" s="2" t="n">
        <v>1089</v>
      </c>
      <c r="B1123" s="2" t="n">
        <v>9</v>
      </c>
      <c r="C1123" s="22" t="n">
        <f aca="true">NORMSINV(MAX(RAND(),0.000000000001))</f>
        <v>-1.09623963913032</v>
      </c>
      <c r="D1123" s="24" t="n">
        <f aca="false">IF($B$11="","",$B$11*EXP($B$12*C1123))</f>
        <v>584.393530228345</v>
      </c>
      <c r="E1123" s="20" t="n">
        <f aca="true">IF($B$10="","",$B$10*(1-$B$14+2*$B$14*RAND()))</f>
        <v>3.65206226841989</v>
      </c>
      <c r="F1123" s="21" t="n">
        <f aca="false">INDEX($E$17:$E$28,B1123)</f>
        <v>4.761</v>
      </c>
      <c r="G1123" s="25" t="n">
        <f aca="false">IF(OR(D1123="",E1123="",F1123=""),"",D1123*($B$7-$B$8-F1123-E1123))</f>
        <v>2528.63441603633</v>
      </c>
      <c r="H1123" s="25" t="n">
        <f aca="false">IF(D1123="","",D1123*$F$30)</f>
        <v>2921.50013631754</v>
      </c>
    </row>
    <row r="1124" customFormat="false" ht="15" hidden="false" customHeight="false" outlineLevel="0" collapsed="false">
      <c r="A1124" s="2" t="n">
        <v>1090</v>
      </c>
      <c r="B1124" s="2" t="n">
        <v>10</v>
      </c>
      <c r="C1124" s="22" t="n">
        <f aca="true">NORMSINV(MAX(RAND(),0.000000000001))</f>
        <v>0.259317787988656</v>
      </c>
      <c r="D1124" s="24" t="n">
        <f aca="false">IF($B$11="","",$B$11*EXP($B$12*C1124))</f>
        <v>1034.59001967006</v>
      </c>
      <c r="E1124" s="20" t="n">
        <f aca="true">IF($B$10="","",$B$10*(1-$B$14+2*$B$14*RAND()))</f>
        <v>4.03850676129436</v>
      </c>
      <c r="F1124" s="21" t="n">
        <f aca="false">INDEX($E$17:$E$28,B1124)</f>
        <v>4.761</v>
      </c>
      <c r="G1124" s="25" t="n">
        <f aca="false">IF(OR(D1124="",E1124="",F1124=""),"",D1124*($B$7-$B$8-F1124-E1124))</f>
        <v>4076.7949773422</v>
      </c>
      <c r="H1124" s="25" t="n">
        <f aca="false">IF(D1124="","",D1124*$F$30)</f>
        <v>5172.12242633456</v>
      </c>
    </row>
    <row r="1125" customFormat="false" ht="15" hidden="false" customHeight="false" outlineLevel="0" collapsed="false">
      <c r="A1125" s="2" t="n">
        <v>1091</v>
      </c>
      <c r="B1125" s="2" t="n">
        <v>11</v>
      </c>
      <c r="C1125" s="22" t="n">
        <f aca="true">NORMSINV(MAX(RAND(),0.000000000001))</f>
        <v>-0.0118828658304994</v>
      </c>
      <c r="D1125" s="24" t="n">
        <f aca="false">IF($B$11="","",$B$11*EXP($B$12*C1125))</f>
        <v>922.867580723997</v>
      </c>
      <c r="E1125" s="20" t="n">
        <f aca="true">IF($B$10="","",$B$10*(1-$B$14+2*$B$14*RAND()))</f>
        <v>3.72608780566494</v>
      </c>
      <c r="F1125" s="21" t="n">
        <f aca="false">INDEX($E$17:$E$28,B1125)</f>
        <v>4.761</v>
      </c>
      <c r="G1125" s="25" t="n">
        <f aca="false">IF(OR(D1125="",E1125="",F1125=""),"",D1125*($B$7-$B$8-F1125-E1125))</f>
        <v>3924.87478781758</v>
      </c>
      <c r="H1125" s="25" t="n">
        <f aca="false">IF(D1125="","",D1125*$F$30)</f>
        <v>4613.5996095554</v>
      </c>
    </row>
    <row r="1126" customFormat="false" ht="15" hidden="false" customHeight="false" outlineLevel="0" collapsed="false">
      <c r="A1126" s="2" t="n">
        <v>1092</v>
      </c>
      <c r="B1126" s="2" t="n">
        <v>12</v>
      </c>
      <c r="C1126" s="22" t="n">
        <f aca="true">NORMSINV(MAX(RAND(),0.000000000001))</f>
        <v>-1.94792026586041</v>
      </c>
      <c r="D1126" s="24" t="n">
        <f aca="false">IF($B$11="","",$B$11*EXP($B$12*C1126))</f>
        <v>408.178791475876</v>
      </c>
      <c r="E1126" s="20" t="n">
        <f aca="true">IF($B$10="","",$B$10*(1-$B$14+2*$B$14*RAND()))</f>
        <v>3.77458278144065</v>
      </c>
      <c r="F1126" s="21" t="n">
        <f aca="false">INDEX($E$17:$E$28,B1126)</f>
        <v>4.761</v>
      </c>
      <c r="G1126" s="25" t="n">
        <f aca="false">IF(OR(D1126="",E1126="",F1126=""),"",D1126*($B$7-$B$8-F1126-E1126))</f>
        <v>1716.15393913192</v>
      </c>
      <c r="H1126" s="25" t="n">
        <f aca="false">IF(D1126="","",D1126*$F$30)</f>
        <v>2040.5674143462</v>
      </c>
    </row>
    <row r="1127" customFormat="false" ht="15" hidden="false" customHeight="false" outlineLevel="0" collapsed="false">
      <c r="A1127" s="2" t="n">
        <v>1093</v>
      </c>
      <c r="B1127" s="2" t="n">
        <v>1</v>
      </c>
      <c r="C1127" s="22" t="n">
        <f aca="true">NORMSINV(MAX(RAND(),0.000000000001))</f>
        <v>-0.98155142588456</v>
      </c>
      <c r="D1127" s="24" t="n">
        <f aca="false">IF($B$11="","",$B$11*EXP($B$12*C1127))</f>
        <v>613.328284674789</v>
      </c>
      <c r="E1127" s="20" t="n">
        <f aca="true">IF($B$10="","",$B$10*(1-$B$14+2*$B$14*RAND()))</f>
        <v>3.94932875921592</v>
      </c>
      <c r="F1127" s="21" t="n">
        <f aca="false">INDEX($E$17:$E$28,B1127)</f>
        <v>4.92562580645161</v>
      </c>
      <c r="G1127" s="25" t="n">
        <f aca="false">IF(OR(D1127="",E1127="",F1127=""),"",D1127*($B$7-$B$8-F1127-E1127))</f>
        <v>2370.54168642925</v>
      </c>
      <c r="H1127" s="25" t="n">
        <f aca="false">IF(D1127="","",D1127*$F$30)</f>
        <v>3066.15076074621</v>
      </c>
    </row>
    <row r="1128" customFormat="false" ht="15" hidden="false" customHeight="false" outlineLevel="0" collapsed="false">
      <c r="A1128" s="2" t="n">
        <v>1094</v>
      </c>
      <c r="B1128" s="2" t="n">
        <v>2</v>
      </c>
      <c r="C1128" s="22" t="n">
        <f aca="true">NORMSINV(MAX(RAND(),0.000000000001))</f>
        <v>-2.15645710665018</v>
      </c>
      <c r="D1128" s="24" t="n">
        <f aca="false">IF($B$11="","",$B$11*EXP($B$12*C1128))</f>
        <v>373.842634068663</v>
      </c>
      <c r="E1128" s="20" t="n">
        <f aca="true">IF($B$10="","",$B$10*(1-$B$14+2*$B$14*RAND()))</f>
        <v>3.48022256350238</v>
      </c>
      <c r="F1128" s="21" t="n">
        <f aca="false">INDEX($E$17:$E$28,B1128)</f>
        <v>5.0612</v>
      </c>
      <c r="G1128" s="25" t="n">
        <f aca="false">IF(OR(D1128="",E1128="",F1128=""),"",D1128*($B$7-$B$8-F1128-E1128))</f>
        <v>1569.60724820152</v>
      </c>
      <c r="H1128" s="25" t="n">
        <f aca="false">IF(D1128="","",D1128*$F$30)</f>
        <v>1868.91409623606</v>
      </c>
    </row>
    <row r="1129" customFormat="false" ht="15" hidden="false" customHeight="false" outlineLevel="0" collapsed="false">
      <c r="A1129" s="2" t="n">
        <v>1095</v>
      </c>
      <c r="B1129" s="2" t="n">
        <v>3</v>
      </c>
      <c r="C1129" s="22" t="n">
        <f aca="true">NORMSINV(MAX(RAND(),0.000000000001))</f>
        <v>0.280648889177838</v>
      </c>
      <c r="D1129" s="24" t="n">
        <f aca="false">IF($B$11="","",$B$11*EXP($B$12*C1129))</f>
        <v>1043.93104058473</v>
      </c>
      <c r="E1129" s="20" t="n">
        <f aca="true">IF($B$10="","",$B$10*(1-$B$14+2*$B$14*RAND()))</f>
        <v>3.62358291069507</v>
      </c>
      <c r="F1129" s="21" t="n">
        <f aca="false">INDEX($E$17:$E$28,B1129)</f>
        <v>5.0612</v>
      </c>
      <c r="G1129" s="25" t="n">
        <f aca="false">IF(OR(D1129="",E1129="",F1129=""),"",D1129*($B$7-$B$8-F1129-E1129))</f>
        <v>4233.36699583508</v>
      </c>
      <c r="H1129" s="25" t="n">
        <f aca="false">IF(D1129="","",D1129*$F$30)</f>
        <v>5218.82005809119</v>
      </c>
    </row>
    <row r="1130" customFormat="false" ht="15" hidden="false" customHeight="false" outlineLevel="0" collapsed="false">
      <c r="A1130" s="2" t="n">
        <v>1096</v>
      </c>
      <c r="B1130" s="2" t="n">
        <v>4</v>
      </c>
      <c r="C1130" s="22" t="n">
        <f aca="true">NORMSINV(MAX(RAND(),0.000000000001))</f>
        <v>-0.527137011953122</v>
      </c>
      <c r="D1130" s="24" t="n">
        <f aca="false">IF($B$11="","",$B$11*EXP($B$12*C1130))</f>
        <v>742.761609668017</v>
      </c>
      <c r="E1130" s="20" t="n">
        <f aca="true">IF($B$10="","",$B$10*(1-$B$14+2*$B$14*RAND()))</f>
        <v>3.53583541408227</v>
      </c>
      <c r="F1130" s="21" t="n">
        <f aca="false">INDEX($E$17:$E$28,B1130)</f>
        <v>4.89657419354839</v>
      </c>
      <c r="G1130" s="25" t="n">
        <f aca="false">IF(OR(D1130="",E1130="",F1130=""),"",D1130*($B$7-$B$8-F1130-E1130))</f>
        <v>3199.51277362674</v>
      </c>
      <c r="H1130" s="25" t="n">
        <f aca="false">IF(D1130="","",D1130*$F$30)</f>
        <v>3713.21383905235</v>
      </c>
    </row>
    <row r="1131" customFormat="false" ht="15" hidden="false" customHeight="false" outlineLevel="0" collapsed="false">
      <c r="A1131" s="2" t="n">
        <v>1097</v>
      </c>
      <c r="B1131" s="2" t="n">
        <v>5</v>
      </c>
      <c r="C1131" s="22" t="n">
        <f aca="true">NORMSINV(MAX(RAND(),0.000000000001))</f>
        <v>2.0749611579602</v>
      </c>
      <c r="D1131" s="24" t="n">
        <f aca="false">IF($B$11="","",$B$11*EXP($B$12*C1131))</f>
        <v>2223.44042717047</v>
      </c>
      <c r="E1131" s="20" t="n">
        <f aca="true">IF($B$10="","",$B$10*(1-$B$14+2*$B$14*RAND()))</f>
        <v>4.00495542534052</v>
      </c>
      <c r="F1131" s="21" t="n">
        <f aca="false">INDEX($E$17:$E$28,B1131)</f>
        <v>4.761</v>
      </c>
      <c r="G1131" s="25" t="n">
        <f aca="false">IF(OR(D1131="",E1131="",F1131=""),"",D1131*($B$7-$B$8-F1131-E1131))</f>
        <v>8836.05136667535</v>
      </c>
      <c r="H1131" s="25" t="n">
        <f aca="false">IF(D1131="","",D1131*$F$30)</f>
        <v>11115.4233835106</v>
      </c>
    </row>
    <row r="1132" customFormat="false" ht="15" hidden="false" customHeight="false" outlineLevel="0" collapsed="false">
      <c r="A1132" s="2" t="n">
        <v>1098</v>
      </c>
      <c r="B1132" s="2" t="n">
        <v>6</v>
      </c>
      <c r="C1132" s="22" t="n">
        <f aca="true">NORMSINV(MAX(RAND(),0.000000000001))</f>
        <v>2.17867444846273</v>
      </c>
      <c r="D1132" s="24" t="n">
        <f aca="false">IF($B$11="","",$B$11*EXP($B$12*C1132))</f>
        <v>2322.76201106225</v>
      </c>
      <c r="E1132" s="20" t="n">
        <f aca="true">IF($B$10="","",$B$10*(1-$B$14+2*$B$14*RAND()))</f>
        <v>3.58399162899614</v>
      </c>
      <c r="F1132" s="21" t="n">
        <f aca="false">INDEX($E$17:$E$28,B1132)</f>
        <v>4.761</v>
      </c>
      <c r="G1132" s="25" t="n">
        <f aca="false">IF(OR(D1132="",E1132="",F1132=""),"",D1132*($B$7-$B$8-F1132-E1132))</f>
        <v>10208.5584824684</v>
      </c>
      <c r="H1132" s="25" t="n">
        <f aca="false">IF(D1132="","",D1132*$F$30)</f>
        <v>11611.9518457024</v>
      </c>
    </row>
    <row r="1133" customFormat="false" ht="15" hidden="false" customHeight="false" outlineLevel="0" collapsed="false">
      <c r="A1133" s="2" t="n">
        <v>1099</v>
      </c>
      <c r="B1133" s="2" t="n">
        <v>7</v>
      </c>
      <c r="C1133" s="22" t="n">
        <f aca="true">NORMSINV(MAX(RAND(),0.000000000001))</f>
        <v>0.234116904270795</v>
      </c>
      <c r="D1133" s="24" t="n">
        <f aca="false">IF($B$11="","",$B$11*EXP($B$12*C1133))</f>
        <v>1023.6620416782</v>
      </c>
      <c r="E1133" s="20" t="n">
        <f aca="true">IF($B$10="","",$B$10*(1-$B$14+2*$B$14*RAND()))</f>
        <v>3.9199744814714</v>
      </c>
      <c r="F1133" s="21" t="n">
        <f aca="false">INDEX($E$17:$E$28,B1133)</f>
        <v>4.761</v>
      </c>
      <c r="G1133" s="25" t="n">
        <f aca="false">IF(OR(D1133="",E1133="",F1133=""),"",D1133*($B$7-$B$8-F1133-E1133))</f>
        <v>4155.0703495209</v>
      </c>
      <c r="H1133" s="25" t="n">
        <f aca="false">IF(D1133="","",D1133*$F$30)</f>
        <v>5117.49127875765</v>
      </c>
    </row>
    <row r="1134" customFormat="false" ht="15" hidden="false" customHeight="false" outlineLevel="0" collapsed="false">
      <c r="A1134" s="2" t="n">
        <v>1100</v>
      </c>
      <c r="B1134" s="2" t="n">
        <v>8</v>
      </c>
      <c r="C1134" s="22" t="n">
        <f aca="true">NORMSINV(MAX(RAND(),0.000000000001))</f>
        <v>-0.223924080280108</v>
      </c>
      <c r="D1134" s="24" t="n">
        <f aca="false">IF($B$11="","",$B$11*EXP($B$12*C1134))</f>
        <v>843.988429535152</v>
      </c>
      <c r="E1134" s="20" t="n">
        <f aca="true">IF($B$10="","",$B$10*(1-$B$14+2*$B$14*RAND()))</f>
        <v>3.51235707787286</v>
      </c>
      <c r="F1134" s="21" t="n">
        <f aca="false">INDEX($E$17:$E$28,B1134)</f>
        <v>4.761</v>
      </c>
      <c r="G1134" s="25" t="n">
        <f aca="false">IF(OR(D1134="",E1134="",F1134=""),"",D1134*($B$7-$B$8-F1134-E1134))</f>
        <v>3769.79494514039</v>
      </c>
      <c r="H1134" s="25" t="n">
        <f aca="false">IF(D1134="","",D1134*$F$30)</f>
        <v>4219.26695693213</v>
      </c>
    </row>
    <row r="1135" customFormat="false" ht="15" hidden="false" customHeight="false" outlineLevel="0" collapsed="false">
      <c r="A1135" s="2" t="n">
        <v>1101</v>
      </c>
      <c r="B1135" s="2" t="n">
        <v>9</v>
      </c>
      <c r="C1135" s="22" t="n">
        <f aca="true">NORMSINV(MAX(RAND(),0.000000000001))</f>
        <v>1.23186520880447</v>
      </c>
      <c r="D1135" s="24" t="n">
        <f aca="false">IF($B$11="","",$B$11*EXP($B$12*C1135))</f>
        <v>1558.62451921293</v>
      </c>
      <c r="E1135" s="20" t="n">
        <f aca="true">IF($B$10="","",$B$10*(1-$B$14+2*$B$14*RAND()))</f>
        <v>3.57604332948434</v>
      </c>
      <c r="F1135" s="21" t="n">
        <f aca="false">INDEX($E$17:$E$28,B1135)</f>
        <v>4.761</v>
      </c>
      <c r="G1135" s="25" t="n">
        <f aca="false">IF(OR(D1135="",E1135="",F1135=""),"",D1135*($B$7-$B$8-F1135-E1135))</f>
        <v>6862.55622369784</v>
      </c>
      <c r="H1135" s="25" t="n">
        <f aca="false">IF(D1135="","",D1135*$F$30)</f>
        <v>7791.87569644929</v>
      </c>
    </row>
    <row r="1136" customFormat="false" ht="15" hidden="false" customHeight="false" outlineLevel="0" collapsed="false">
      <c r="A1136" s="2" t="n">
        <v>1102</v>
      </c>
      <c r="B1136" s="2" t="n">
        <v>10</v>
      </c>
      <c r="C1136" s="22" t="n">
        <f aca="true">NORMSINV(MAX(RAND(),0.000000000001))</f>
        <v>1.22515898839824</v>
      </c>
      <c r="D1136" s="24" t="n">
        <f aca="false">IF($B$11="","",$B$11*EXP($B$12*C1136))</f>
        <v>1554.22641595853</v>
      </c>
      <c r="E1136" s="20" t="n">
        <f aca="true">IF($B$10="","",$B$10*(1-$B$14+2*$B$14*RAND()))</f>
        <v>3.6741958499884</v>
      </c>
      <c r="F1136" s="21" t="n">
        <f aca="false">INDEX($E$17:$E$28,B1136)</f>
        <v>4.761</v>
      </c>
      <c r="G1136" s="25" t="n">
        <f aca="false">IF(OR(D1136="",E1136="",F1136=""),"",D1136*($B$7-$B$8-F1136-E1136))</f>
        <v>6690.64032547594</v>
      </c>
      <c r="H1136" s="25" t="n">
        <f aca="false">IF(D1136="","",D1136*$F$30)</f>
        <v>7769.88869865989</v>
      </c>
    </row>
    <row r="1137" customFormat="false" ht="15" hidden="false" customHeight="false" outlineLevel="0" collapsed="false">
      <c r="A1137" s="2" t="n">
        <v>1103</v>
      </c>
      <c r="B1137" s="2" t="n">
        <v>11</v>
      </c>
      <c r="C1137" s="22" t="n">
        <f aca="true">NORMSINV(MAX(RAND(),0.000000000001))</f>
        <v>-0.806616714465746</v>
      </c>
      <c r="D1137" s="24" t="n">
        <f aca="false">IF($B$11="","",$B$11*EXP($B$12*C1137))</f>
        <v>660.245596532977</v>
      </c>
      <c r="E1137" s="20" t="n">
        <f aca="true">IF($B$10="","",$B$10*(1-$B$14+2*$B$14*RAND()))</f>
        <v>3.37795555959945</v>
      </c>
      <c r="F1137" s="21" t="n">
        <f aca="false">INDEX($E$17:$E$28,B1137)</f>
        <v>4.761</v>
      </c>
      <c r="G1137" s="25" t="n">
        <f aca="false">IF(OR(D1137="",E1137="",F1137=""),"",D1137*($B$7-$B$8-F1137-E1137))</f>
        <v>3037.819331227</v>
      </c>
      <c r="H1137" s="25" t="n">
        <f aca="false">IF(D1137="","",D1137*$F$30)</f>
        <v>3300.69978618766</v>
      </c>
    </row>
    <row r="1138" customFormat="false" ht="15" hidden="false" customHeight="false" outlineLevel="0" collapsed="false">
      <c r="A1138" s="2" t="n">
        <v>1104</v>
      </c>
      <c r="B1138" s="2" t="n">
        <v>12</v>
      </c>
      <c r="C1138" s="22" t="n">
        <f aca="true">NORMSINV(MAX(RAND(),0.000000000001))</f>
        <v>0.709000203491194</v>
      </c>
      <c r="D1138" s="24" t="n">
        <f aca="false">IF($B$11="","",$B$11*EXP($B$12*C1138))</f>
        <v>1250.4283128405</v>
      </c>
      <c r="E1138" s="20" t="n">
        <f aca="true">IF($B$10="","",$B$10*(1-$B$14+2*$B$14*RAND()))</f>
        <v>3.80353627528809</v>
      </c>
      <c r="F1138" s="21" t="n">
        <f aca="false">INDEX($E$17:$E$28,B1138)</f>
        <v>4.761</v>
      </c>
      <c r="G1138" s="25" t="n">
        <f aca="false">IF(OR(D1138="",E1138="",F1138=""),"",D1138*($B$7-$B$8-F1138-E1138))</f>
        <v>5221.11806061821</v>
      </c>
      <c r="H1138" s="25" t="n">
        <f aca="false">IF(D1138="","",D1138*$F$30)</f>
        <v>6251.14122155221</v>
      </c>
    </row>
    <row r="1139" customFormat="false" ht="15" hidden="false" customHeight="false" outlineLevel="0" collapsed="false">
      <c r="A1139" s="2" t="n">
        <v>1105</v>
      </c>
      <c r="B1139" s="2" t="n">
        <v>1</v>
      </c>
      <c r="C1139" s="22" t="n">
        <f aca="true">NORMSINV(MAX(RAND(),0.000000000001))</f>
        <v>1.51262586655901</v>
      </c>
      <c r="D1139" s="24" t="n">
        <f aca="false">IF($B$11="","",$B$11*EXP($B$12*C1139))</f>
        <v>1754.36457889795</v>
      </c>
      <c r="E1139" s="20" t="n">
        <f aca="true">IF($B$10="","",$B$10*(1-$B$14+2*$B$14*RAND()))</f>
        <v>3.91761123710388</v>
      </c>
      <c r="F1139" s="21" t="n">
        <f aca="false">INDEX($E$17:$E$28,B1139)</f>
        <v>4.92562580645161</v>
      </c>
      <c r="G1139" s="25" t="n">
        <f aca="false">IF(OR(D1139="",E1139="",F1139=""),"",D1139*($B$7-$B$8-F1139-E1139))</f>
        <v>6836.34290314792</v>
      </c>
      <c r="H1139" s="25" t="n">
        <f aca="false">IF(D1139="","",D1139*$F$30)</f>
        <v>8770.41940282665</v>
      </c>
    </row>
    <row r="1140" customFormat="false" ht="15" hidden="false" customHeight="false" outlineLevel="0" collapsed="false">
      <c r="A1140" s="2" t="n">
        <v>1106</v>
      </c>
      <c r="B1140" s="2" t="n">
        <v>2</v>
      </c>
      <c r="C1140" s="22" t="n">
        <f aca="true">NORMSINV(MAX(RAND(),0.000000000001))</f>
        <v>0.649983206397229</v>
      </c>
      <c r="D1140" s="24" t="n">
        <f aca="false">IF($B$11="","",$B$11*EXP($B$12*C1140))</f>
        <v>1219.7164124721</v>
      </c>
      <c r="E1140" s="20" t="n">
        <f aca="true">IF($B$10="","",$B$10*(1-$B$14+2*$B$14*RAND()))</f>
        <v>3.62039064391908</v>
      </c>
      <c r="F1140" s="21" t="n">
        <f aca="false">INDEX($E$17:$E$28,B1140)</f>
        <v>5.0612</v>
      </c>
      <c r="G1140" s="25" t="n">
        <f aca="false">IF(OR(D1140="",E1140="",F1140=""),"",D1140*($B$7-$B$8-F1140-E1140))</f>
        <v>4950.10850014224</v>
      </c>
      <c r="H1140" s="25" t="n">
        <f aca="false">IF(D1140="","",D1140*$F$30)</f>
        <v>6097.60628923054</v>
      </c>
    </row>
    <row r="1141" customFormat="false" ht="15" hidden="false" customHeight="false" outlineLevel="0" collapsed="false">
      <c r="A1141" s="2" t="n">
        <v>1107</v>
      </c>
      <c r="B1141" s="2" t="n">
        <v>3</v>
      </c>
      <c r="C1141" s="22" t="n">
        <f aca="true">NORMSINV(MAX(RAND(),0.000000000001))</f>
        <v>1.16410239589615</v>
      </c>
      <c r="D1141" s="24" t="n">
        <f aca="false">IF($B$11="","",$B$11*EXP($B$12*C1141))</f>
        <v>1514.75053780395</v>
      </c>
      <c r="E1141" s="20" t="n">
        <f aca="true">IF($B$10="","",$B$10*(1-$B$14+2*$B$14*RAND()))</f>
        <v>4.01662736379334</v>
      </c>
      <c r="F1141" s="21" t="n">
        <f aca="false">INDEX($E$17:$E$28,B1141)</f>
        <v>5.0612</v>
      </c>
      <c r="G1141" s="25" t="n">
        <f aca="false">IF(OR(D1141="",E1141="",F1141=""),"",D1141*($B$7-$B$8-F1141-E1141))</f>
        <v>5547.27797022496</v>
      </c>
      <c r="H1141" s="25" t="n">
        <f aca="false">IF(D1141="","",D1141*$F$30)</f>
        <v>7572.54088858953</v>
      </c>
    </row>
    <row r="1142" customFormat="false" ht="15" hidden="false" customHeight="false" outlineLevel="0" collapsed="false">
      <c r="A1142" s="2" t="n">
        <v>1108</v>
      </c>
      <c r="B1142" s="2" t="n">
        <v>4</v>
      </c>
      <c r="C1142" s="22" t="n">
        <f aca="true">NORMSINV(MAX(RAND(),0.000000000001))</f>
        <v>-0.138220282666186</v>
      </c>
      <c r="D1142" s="24" t="n">
        <f aca="false">IF($B$11="","",$B$11*EXP($B$12*C1142))</f>
        <v>875.024125139852</v>
      </c>
      <c r="E1142" s="20" t="n">
        <f aca="true">IF($B$10="","",$B$10*(1-$B$14+2*$B$14*RAND()))</f>
        <v>3.65174081561099</v>
      </c>
      <c r="F1142" s="21" t="n">
        <f aca="false">INDEX($E$17:$E$28,B1142)</f>
        <v>4.89657419354839</v>
      </c>
      <c r="G1142" s="25" t="n">
        <f aca="false">IF(OR(D1142="",E1142="",F1142=""),"",D1142*($B$7-$B$8-F1142-E1142))</f>
        <v>3667.82549197217</v>
      </c>
      <c r="H1142" s="25" t="n">
        <f aca="false">IF(D1142="","",D1142*$F$30)</f>
        <v>4374.42060639915</v>
      </c>
    </row>
    <row r="1143" customFormat="false" ht="15" hidden="false" customHeight="false" outlineLevel="0" collapsed="false">
      <c r="A1143" s="2" t="n">
        <v>1109</v>
      </c>
      <c r="B1143" s="2" t="n">
        <v>5</v>
      </c>
      <c r="C1143" s="22" t="n">
        <f aca="true">NORMSINV(MAX(RAND(),0.000000000001))</f>
        <v>0.541216613524098</v>
      </c>
      <c r="D1143" s="24" t="n">
        <f aca="false">IF($B$11="","",$B$11*EXP($B$12*C1143))</f>
        <v>1165.07775985709</v>
      </c>
      <c r="E1143" s="20" t="n">
        <f aca="true">IF($B$10="","",$B$10*(1-$B$14+2*$B$14*RAND()))</f>
        <v>3.68582645144687</v>
      </c>
      <c r="F1143" s="21" t="n">
        <f aca="false">INDEX($E$17:$E$28,B1143)</f>
        <v>4.761</v>
      </c>
      <c r="G1143" s="25" t="n">
        <f aca="false">IF(OR(D1143="",E1143="",F1143=""),"",D1143*($B$7-$B$8-F1143-E1143))</f>
        <v>5001.88102062599</v>
      </c>
      <c r="H1143" s="25" t="n">
        <f aca="false">IF(D1143="","",D1143*$F$30)</f>
        <v>5824.45673707756</v>
      </c>
    </row>
    <row r="1144" customFormat="false" ht="15" hidden="false" customHeight="false" outlineLevel="0" collapsed="false">
      <c r="A1144" s="2" t="n">
        <v>1110</v>
      </c>
      <c r="B1144" s="2" t="n">
        <v>6</v>
      </c>
      <c r="C1144" s="22" t="n">
        <f aca="true">NORMSINV(MAX(RAND(),0.000000000001))</f>
        <v>-0.173382836345366</v>
      </c>
      <c r="D1144" s="24" t="n">
        <f aca="false">IF($B$11="","",$B$11*EXP($B$12*C1144))</f>
        <v>862.15507045954</v>
      </c>
      <c r="E1144" s="20" t="n">
        <f aca="true">IF($B$10="","",$B$10*(1-$B$14+2*$B$14*RAND()))</f>
        <v>3.65909184041036</v>
      </c>
      <c r="F1144" s="21" t="n">
        <f aca="false">INDEX($E$17:$E$28,B1144)</f>
        <v>4.761</v>
      </c>
      <c r="G1144" s="25" t="n">
        <f aca="false">IF(OR(D1144="",E1144="",F1144=""),"",D1144*($B$7-$B$8-F1144-E1144))</f>
        <v>3724.43072370975</v>
      </c>
      <c r="H1144" s="25" t="n">
        <f aca="false">IF(D1144="","",D1144*$F$30)</f>
        <v>4310.08562824133</v>
      </c>
    </row>
    <row r="1145" customFormat="false" ht="15" hidden="false" customHeight="false" outlineLevel="0" collapsed="false">
      <c r="A1145" s="2" t="n">
        <v>1111</v>
      </c>
      <c r="B1145" s="2" t="n">
        <v>7</v>
      </c>
      <c r="C1145" s="22" t="n">
        <f aca="true">NORMSINV(MAX(RAND(),0.000000000001))</f>
        <v>-0.255011734409795</v>
      </c>
      <c r="D1145" s="24" t="n">
        <f aca="false">IF($B$11="","",$B$11*EXP($B$12*C1145))</f>
        <v>833.004881972549</v>
      </c>
      <c r="E1145" s="20" t="n">
        <f aca="true">IF($B$10="","",$B$10*(1-$B$14+2*$B$14*RAND()))</f>
        <v>3.74071909699471</v>
      </c>
      <c r="F1145" s="21" t="n">
        <f aca="false">INDEX($E$17:$E$28,B1145)</f>
        <v>4.761</v>
      </c>
      <c r="G1145" s="25" t="n">
        <f aca="false">IF(OR(D1145="",E1145="",F1145=""),"",D1145*($B$7-$B$8-F1145-E1145))</f>
        <v>3530.50868337443</v>
      </c>
      <c r="H1145" s="25" t="n">
        <f aca="false">IF(D1145="","",D1145*$F$30)</f>
        <v>4164.35800595717</v>
      </c>
    </row>
    <row r="1146" customFormat="false" ht="15" hidden="false" customHeight="false" outlineLevel="0" collapsed="false">
      <c r="A1146" s="2" t="n">
        <v>1112</v>
      </c>
      <c r="B1146" s="2" t="n">
        <v>8</v>
      </c>
      <c r="C1146" s="22" t="n">
        <f aca="true">NORMSINV(MAX(RAND(),0.000000000001))</f>
        <v>0.390914596966749</v>
      </c>
      <c r="D1146" s="24" t="n">
        <f aca="false">IF($B$11="","",$B$11*EXP($B$12*C1146))</f>
        <v>1093.57884496164</v>
      </c>
      <c r="E1146" s="20" t="n">
        <f aca="true">IF($B$10="","",$B$10*(1-$B$14+2*$B$14*RAND()))</f>
        <v>3.45121212591845</v>
      </c>
      <c r="F1146" s="21" t="n">
        <f aca="false">INDEX($E$17:$E$28,B1146)</f>
        <v>4.761</v>
      </c>
      <c r="G1146" s="25" t="n">
        <f aca="false">IF(OR(D1146="",E1146="",F1146=""),"",D1146*($B$7-$B$8-F1146-E1146))</f>
        <v>4951.49303356943</v>
      </c>
      <c r="H1146" s="25" t="n">
        <f aca="false">IF(D1146="","",D1146*$F$30)</f>
        <v>5467.01936173224</v>
      </c>
    </row>
    <row r="1147" customFormat="false" ht="15" hidden="false" customHeight="false" outlineLevel="0" collapsed="false">
      <c r="A1147" s="2" t="n">
        <v>1113</v>
      </c>
      <c r="B1147" s="2" t="n">
        <v>9</v>
      </c>
      <c r="C1147" s="22" t="n">
        <f aca="true">NORMSINV(MAX(RAND(),0.000000000001))</f>
        <v>-1.80112661545504</v>
      </c>
      <c r="D1147" s="24" t="n">
        <f aca="false">IF($B$11="","",$B$11*EXP($B$12*C1147))</f>
        <v>434.223403375205</v>
      </c>
      <c r="E1147" s="20" t="n">
        <f aca="true">IF($B$10="","",$B$10*(1-$B$14+2*$B$14*RAND()))</f>
        <v>3.75879311682219</v>
      </c>
      <c r="F1147" s="21" t="n">
        <f aca="false">INDEX($E$17:$E$28,B1147)</f>
        <v>4.761</v>
      </c>
      <c r="G1147" s="25" t="n">
        <f aca="false">IF(OR(D1147="",E1147="",F1147=""),"",D1147*($B$7-$B$8-F1147-E1147))</f>
        <v>1832.51259576093</v>
      </c>
      <c r="H1147" s="25" t="n">
        <f aca="false">IF(D1147="","",D1147*$F$30)</f>
        <v>2170.76963815332</v>
      </c>
    </row>
    <row r="1148" customFormat="false" ht="15" hidden="false" customHeight="false" outlineLevel="0" collapsed="false">
      <c r="A1148" s="2" t="n">
        <v>1114</v>
      </c>
      <c r="B1148" s="2" t="n">
        <v>10</v>
      </c>
      <c r="C1148" s="22" t="n">
        <f aca="true">NORMSINV(MAX(RAND(),0.000000000001))</f>
        <v>1.14576076002729</v>
      </c>
      <c r="D1148" s="24" t="n">
        <f aca="false">IF($B$11="","",$B$11*EXP($B$12*C1148))</f>
        <v>1503.08884517299</v>
      </c>
      <c r="E1148" s="20" t="n">
        <f aca="true">IF($B$10="","",$B$10*(1-$B$14+2*$B$14*RAND()))</f>
        <v>3.41289277956585</v>
      </c>
      <c r="F1148" s="21" t="n">
        <f aca="false">INDEX($E$17:$E$28,B1148)</f>
        <v>4.761</v>
      </c>
      <c r="G1148" s="25" t="n">
        <f aca="false">IF(OR(D1148="",E1148="",F1148=""),"",D1148*($B$7-$B$8-F1148-E1148))</f>
        <v>6863.26482889841</v>
      </c>
      <c r="H1148" s="25" t="n">
        <f aca="false">IF(D1148="","",D1148*$F$30)</f>
        <v>7514.2417547888</v>
      </c>
    </row>
    <row r="1149" customFormat="false" ht="15" hidden="false" customHeight="false" outlineLevel="0" collapsed="false">
      <c r="A1149" s="2" t="n">
        <v>1115</v>
      </c>
      <c r="B1149" s="2" t="n">
        <v>11</v>
      </c>
      <c r="C1149" s="22" t="n">
        <f aca="true">NORMSINV(MAX(RAND(),0.000000000001))</f>
        <v>1.27659134026809</v>
      </c>
      <c r="D1149" s="24" t="n">
        <f aca="false">IF($B$11="","",$B$11*EXP($B$12*C1149))</f>
        <v>1588.27701130784</v>
      </c>
      <c r="E1149" s="20" t="n">
        <f aca="true">IF($B$10="","",$B$10*(1-$B$14+2*$B$14*RAND()))</f>
        <v>3.42288625359311</v>
      </c>
      <c r="F1149" s="21" t="n">
        <f aca="false">INDEX($E$17:$E$28,B1149)</f>
        <v>4.761</v>
      </c>
      <c r="G1149" s="25" t="n">
        <f aca="false">IF(OR(D1149="",E1149="",F1149=""),"",D1149*($B$7-$B$8-F1149-E1149))</f>
        <v>7236.37072432171</v>
      </c>
      <c r="H1149" s="25" t="n">
        <f aca="false">IF(D1149="","",D1149*$F$30)</f>
        <v>7940.11443493016</v>
      </c>
    </row>
    <row r="1150" customFormat="false" ht="15" hidden="false" customHeight="false" outlineLevel="0" collapsed="false">
      <c r="A1150" s="2" t="n">
        <v>1116</v>
      </c>
      <c r="B1150" s="2" t="n">
        <v>12</v>
      </c>
      <c r="C1150" s="22" t="n">
        <f aca="true">NORMSINV(MAX(RAND(),0.000000000001))</f>
        <v>0.561250369826876</v>
      </c>
      <c r="D1150" s="24" t="n">
        <f aca="false">IF($B$11="","",$B$11*EXP($B$12*C1150))</f>
        <v>1174.9544449079</v>
      </c>
      <c r="E1150" s="20" t="n">
        <f aca="true">IF($B$10="","",$B$10*(1-$B$14+2*$B$14*RAND()))</f>
        <v>3.65259706571014</v>
      </c>
      <c r="F1150" s="21" t="n">
        <f aca="false">INDEX($E$17:$E$28,B1150)</f>
        <v>4.761</v>
      </c>
      <c r="G1150" s="25" t="n">
        <f aca="false">IF(OR(D1150="",E1150="",F1150=""),"",D1150*($B$7-$B$8-F1150-E1150))</f>
        <v>5083.32635810647</v>
      </c>
      <c r="H1150" s="25" t="n">
        <f aca="false">IF(D1150="","",D1150*$F$30)</f>
        <v>5873.8322609836</v>
      </c>
    </row>
    <row r="1151" customFormat="false" ht="15" hidden="false" customHeight="false" outlineLevel="0" collapsed="false">
      <c r="A1151" s="2" t="n">
        <v>1117</v>
      </c>
      <c r="B1151" s="2" t="n">
        <v>1</v>
      </c>
      <c r="C1151" s="22" t="n">
        <f aca="true">NORMSINV(MAX(RAND(),0.000000000001))</f>
        <v>-1.53378266381375</v>
      </c>
      <c r="D1151" s="24" t="n">
        <f aca="false">IF($B$11="","",$B$11*EXP($B$12*C1151))</f>
        <v>486.000097965698</v>
      </c>
      <c r="E1151" s="20" t="n">
        <f aca="true">IF($B$10="","",$B$10*(1-$B$14+2*$B$14*RAND()))</f>
        <v>4.10818964953133</v>
      </c>
      <c r="F1151" s="21" t="n">
        <f aca="false">INDEX($E$17:$E$28,B1151)</f>
        <v>4.92562580645161</v>
      </c>
      <c r="G1151" s="25" t="n">
        <f aca="false">IF(OR(D1151="",E1151="",F1151=""),"",D1151*($B$7-$B$8-F1151-E1151))</f>
        <v>1801.20605147124</v>
      </c>
      <c r="H1151" s="25" t="n">
        <f aca="false">IF(D1151="","",D1151*$F$30)</f>
        <v>2429.61168975012</v>
      </c>
    </row>
    <row r="1152" customFormat="false" ht="15" hidden="false" customHeight="false" outlineLevel="0" collapsed="false">
      <c r="A1152" s="2" t="n">
        <v>1118</v>
      </c>
      <c r="B1152" s="2" t="n">
        <v>2</v>
      </c>
      <c r="C1152" s="22" t="n">
        <f aca="true">NORMSINV(MAX(RAND(),0.000000000001))</f>
        <v>2.90515296946338</v>
      </c>
      <c r="D1152" s="24" t="n">
        <f aca="false">IF($B$11="","",$B$11*EXP($B$12*C1152))</f>
        <v>3154.62741931422</v>
      </c>
      <c r="E1152" s="20" t="n">
        <f aca="true">IF($B$10="","",$B$10*(1-$B$14+2*$B$14*RAND()))</f>
        <v>3.52068789611418</v>
      </c>
      <c r="F1152" s="21" t="n">
        <f aca="false">INDEX($E$17:$E$28,B1152)</f>
        <v>5.0612</v>
      </c>
      <c r="G1152" s="25" t="n">
        <f aca="false">IF(OR(D1152="",E1152="",F1152=""),"",D1152*($B$7-$B$8-F1152-E1152))</f>
        <v>13117.2944555005</v>
      </c>
      <c r="H1152" s="25" t="n">
        <f aca="false">IF(D1152="","",D1152*$F$30)</f>
        <v>15770.6133946356</v>
      </c>
    </row>
    <row r="1153" customFormat="false" ht="15" hidden="false" customHeight="false" outlineLevel="0" collapsed="false">
      <c r="A1153" s="2" t="n">
        <v>1119</v>
      </c>
      <c r="B1153" s="2" t="n">
        <v>3</v>
      </c>
      <c r="C1153" s="22" t="n">
        <f aca="true">NORMSINV(MAX(RAND(),0.000000000001))</f>
        <v>0.278256957099525</v>
      </c>
      <c r="D1153" s="24" t="n">
        <f aca="false">IF($B$11="","",$B$11*EXP($B$12*C1153))</f>
        <v>1042.87941444302</v>
      </c>
      <c r="E1153" s="20" t="n">
        <f aca="true">IF($B$10="","",$B$10*(1-$B$14+2*$B$14*RAND()))</f>
        <v>3.49945588612231</v>
      </c>
      <c r="F1153" s="21" t="n">
        <f aca="false">INDEX($E$17:$E$28,B1153)</f>
        <v>5.0612</v>
      </c>
      <c r="G1153" s="25" t="n">
        <f aca="false">IF(OR(D1153="",E1153="",F1153=""),"",D1153*($B$7-$B$8-F1153-E1153))</f>
        <v>4358.55194223666</v>
      </c>
      <c r="H1153" s="25" t="n">
        <f aca="false">IF(D1153="","",D1153*$F$30)</f>
        <v>5213.56276868356</v>
      </c>
    </row>
    <row r="1154" customFormat="false" ht="15" hidden="false" customHeight="false" outlineLevel="0" collapsed="false">
      <c r="A1154" s="2" t="n">
        <v>1120</v>
      </c>
      <c r="B1154" s="2" t="n">
        <v>4</v>
      </c>
      <c r="C1154" s="22" t="n">
        <f aca="true">NORMSINV(MAX(RAND(),0.000000000001))</f>
        <v>0.239950918579143</v>
      </c>
      <c r="D1154" s="24" t="n">
        <f aca="false">IF($B$11="","",$B$11*EXP($B$12*C1154))</f>
        <v>1026.18156023295</v>
      </c>
      <c r="E1154" s="20" t="n">
        <f aca="true">IF($B$10="","",$B$10*(1-$B$14+2*$B$14*RAND()))</f>
        <v>3.92470485437854</v>
      </c>
      <c r="F1154" s="21" t="n">
        <f aca="false">INDEX($E$17:$E$28,B1154)</f>
        <v>4.89657419354839</v>
      </c>
      <c r="G1154" s="25" t="n">
        <f aca="false">IF(OR(D1154="",E1154="",F1154=""),"",D1154*($B$7-$B$8-F1154-E1154))</f>
        <v>4021.31918071588</v>
      </c>
      <c r="H1154" s="25" t="n">
        <f aca="false">IF(D1154="","",D1154*$F$30)</f>
        <v>5130.08685591654</v>
      </c>
    </row>
    <row r="1155" customFormat="false" ht="15" hidden="false" customHeight="false" outlineLevel="0" collapsed="false">
      <c r="A1155" s="2" t="n">
        <v>1121</v>
      </c>
      <c r="B1155" s="2" t="n">
        <v>5</v>
      </c>
      <c r="C1155" s="22" t="n">
        <f aca="true">NORMSINV(MAX(RAND(),0.000000000001))</f>
        <v>-0.204532688590238</v>
      </c>
      <c r="D1155" s="24" t="n">
        <f aca="false">IF($B$11="","",$B$11*EXP($B$12*C1155))</f>
        <v>850.912803604782</v>
      </c>
      <c r="E1155" s="20" t="n">
        <f aca="true">IF($B$10="","",$B$10*(1-$B$14+2*$B$14*RAND()))</f>
        <v>3.58862103663972</v>
      </c>
      <c r="F1155" s="21" t="n">
        <f aca="false">INDEX($E$17:$E$28,B1155)</f>
        <v>4.761</v>
      </c>
      <c r="G1155" s="25" t="n">
        <f aca="false">IF(OR(D1155="",E1155="",F1155=""),"",D1155*($B$7-$B$8-F1155-E1155))</f>
        <v>3735.82967260035</v>
      </c>
      <c r="H1155" s="25" t="n">
        <f aca="false">IF(D1155="","",D1155*$F$30)</f>
        <v>4253.88328778103</v>
      </c>
    </row>
    <row r="1156" customFormat="false" ht="15" hidden="false" customHeight="false" outlineLevel="0" collapsed="false">
      <c r="A1156" s="2" t="n">
        <v>1122</v>
      </c>
      <c r="B1156" s="2" t="n">
        <v>6</v>
      </c>
      <c r="C1156" s="22" t="n">
        <f aca="true">NORMSINV(MAX(RAND(),0.000000000001))</f>
        <v>-0.0175009924778786</v>
      </c>
      <c r="D1156" s="24" t="n">
        <f aca="false">IF($B$11="","",$B$11*EXP($B$12*C1156))</f>
        <v>920.685471298414</v>
      </c>
      <c r="E1156" s="20" t="n">
        <f aca="true">IF($B$10="","",$B$10*(1-$B$14+2*$B$14*RAND()))</f>
        <v>3.68414331777927</v>
      </c>
      <c r="F1156" s="21" t="n">
        <f aca="false">INDEX($E$17:$E$28,B1156)</f>
        <v>4.761</v>
      </c>
      <c r="G1156" s="25" t="n">
        <f aca="false">IF(OR(D1156="",E1156="",F1156=""),"",D1156*($B$7-$B$8-F1156-E1156))</f>
        <v>3954.21214862954</v>
      </c>
      <c r="H1156" s="25" t="n">
        <f aca="false">IF(D1156="","",D1156*$F$30)</f>
        <v>4602.69080811503</v>
      </c>
    </row>
    <row r="1157" customFormat="false" ht="15" hidden="false" customHeight="false" outlineLevel="0" collapsed="false">
      <c r="A1157" s="2" t="n">
        <v>1123</v>
      </c>
      <c r="B1157" s="2" t="n">
        <v>7</v>
      </c>
      <c r="C1157" s="22" t="n">
        <f aca="true">NORMSINV(MAX(RAND(),0.000000000001))</f>
        <v>0.709367849496365</v>
      </c>
      <c r="D1157" s="24" t="n">
        <f aca="false">IF($B$11="","",$B$11*EXP($B$12*C1157))</f>
        <v>1250.62203613591</v>
      </c>
      <c r="E1157" s="20" t="n">
        <f aca="true">IF($B$10="","",$B$10*(1-$B$14+2*$B$14*RAND()))</f>
        <v>4.09920133243547</v>
      </c>
      <c r="F1157" s="21" t="n">
        <f aca="false">INDEX($E$17:$E$28,B1157)</f>
        <v>4.761</v>
      </c>
      <c r="G1157" s="25" t="n">
        <f aca="false">IF(OR(D1157="",E1157="",F1157=""),"",D1157*($B$7-$B$8-F1157-E1157))</f>
        <v>4852.16170942695</v>
      </c>
      <c r="H1157" s="25" t="n">
        <f aca="false">IF(D1157="","",D1157*$F$30)</f>
        <v>6252.10968305064</v>
      </c>
    </row>
    <row r="1158" customFormat="false" ht="15" hidden="false" customHeight="false" outlineLevel="0" collapsed="false">
      <c r="A1158" s="2" t="n">
        <v>1124</v>
      </c>
      <c r="B1158" s="2" t="n">
        <v>8</v>
      </c>
      <c r="C1158" s="22" t="n">
        <f aca="true">NORMSINV(MAX(RAND(),0.000000000001))</f>
        <v>1.66903869607276</v>
      </c>
      <c r="D1158" s="24" t="n">
        <f aca="false">IF($B$11="","",$B$11*EXP($B$12*C1158))</f>
        <v>1873.88494568183</v>
      </c>
      <c r="E1158" s="20" t="n">
        <f aca="true">IF($B$10="","",$B$10*(1-$B$14+2*$B$14*RAND()))</f>
        <v>3.95951355789109</v>
      </c>
      <c r="F1158" s="21" t="n">
        <f aca="false">INDEX($E$17:$E$28,B1158)</f>
        <v>4.761</v>
      </c>
      <c r="G1158" s="25" t="n">
        <f aca="false">IF(OR(D1158="",E1158="",F1158=""),"",D1158*($B$7-$B$8-F1158-E1158))</f>
        <v>7532.05513324011</v>
      </c>
      <c r="H1158" s="25" t="n">
        <f aca="false">IF(D1158="","",D1158*$F$30)</f>
        <v>9367.92562045261</v>
      </c>
    </row>
    <row r="1159" customFormat="false" ht="15" hidden="false" customHeight="false" outlineLevel="0" collapsed="false">
      <c r="A1159" s="2" t="n">
        <v>1125</v>
      </c>
      <c r="B1159" s="2" t="n">
        <v>9</v>
      </c>
      <c r="C1159" s="22" t="n">
        <f aca="true">NORMSINV(MAX(RAND(),0.000000000001))</f>
        <v>-0.121651980384695</v>
      </c>
      <c r="D1159" s="24" t="n">
        <f aca="false">IF($B$11="","",$B$11*EXP($B$12*C1159))</f>
        <v>881.154322428697</v>
      </c>
      <c r="E1159" s="20" t="n">
        <f aca="true">IF($B$10="","",$B$10*(1-$B$14+2*$B$14*RAND()))</f>
        <v>4.10319184660812</v>
      </c>
      <c r="F1159" s="21" t="n">
        <f aca="false">INDEX($E$17:$E$28,B1159)</f>
        <v>4.761</v>
      </c>
      <c r="G1159" s="25" t="n">
        <f aca="false">IF(OR(D1159="",E1159="",F1159=""),"",D1159*($B$7-$B$8-F1159-E1159))</f>
        <v>3415.18510726564</v>
      </c>
      <c r="H1159" s="25" t="n">
        <f aca="false">IF(D1159="","",D1159*$F$30)</f>
        <v>4405.06668868554</v>
      </c>
    </row>
    <row r="1160" customFormat="false" ht="15" hidden="false" customHeight="false" outlineLevel="0" collapsed="false">
      <c r="A1160" s="2" t="n">
        <v>1126</v>
      </c>
      <c r="B1160" s="2" t="n">
        <v>10</v>
      </c>
      <c r="C1160" s="22" t="n">
        <f aca="true">NORMSINV(MAX(RAND(),0.000000000001))</f>
        <v>-0.642073126652285</v>
      </c>
      <c r="D1160" s="24" t="n">
        <f aca="false">IF($B$11="","",$B$11*EXP($B$12*C1160))</f>
        <v>707.646705941667</v>
      </c>
      <c r="E1160" s="20" t="n">
        <f aca="true">IF($B$10="","",$B$10*(1-$B$14+2*$B$14*RAND()))</f>
        <v>3.73902255077566</v>
      </c>
      <c r="F1160" s="21" t="n">
        <f aca="false">INDEX($E$17:$E$28,B1160)</f>
        <v>4.761</v>
      </c>
      <c r="G1160" s="25" t="n">
        <f aca="false">IF(OR(D1160="",E1160="",F1160=""),"",D1160*($B$7-$B$8-F1160-E1160))</f>
        <v>3000.40607521056</v>
      </c>
      <c r="H1160" s="25" t="n">
        <f aca="false">IF(D1160="","",D1160*$F$30)</f>
        <v>3537.66741234358</v>
      </c>
    </row>
    <row r="1161" customFormat="false" ht="15" hidden="false" customHeight="false" outlineLevel="0" collapsed="false">
      <c r="A1161" s="2" t="n">
        <v>1127</v>
      </c>
      <c r="B1161" s="2" t="n">
        <v>11</v>
      </c>
      <c r="C1161" s="22" t="n">
        <f aca="true">NORMSINV(MAX(RAND(),0.000000000001))</f>
        <v>-1.60540684256937</v>
      </c>
      <c r="D1161" s="24" t="n">
        <f aca="false">IF($B$11="","",$B$11*EXP($B$12*C1161))</f>
        <v>471.551738120805</v>
      </c>
      <c r="E1161" s="20" t="n">
        <f aca="true">IF($B$10="","",$B$10*(1-$B$14+2*$B$14*RAND()))</f>
        <v>3.52592646236074</v>
      </c>
      <c r="F1161" s="21" t="n">
        <f aca="false">INDEX($E$17:$E$28,B1161)</f>
        <v>4.761</v>
      </c>
      <c r="G1161" s="25" t="n">
        <f aca="false">IF(OR(D1161="",E1161="",F1161=""),"",D1161*($B$7-$B$8-F1161-E1161))</f>
        <v>2099.85456665356</v>
      </c>
      <c r="H1161" s="25" t="n">
        <f aca="false">IF(D1161="","",D1161*$F$30)</f>
        <v>2357.38144921353</v>
      </c>
    </row>
    <row r="1162" customFormat="false" ht="15" hidden="false" customHeight="false" outlineLevel="0" collapsed="false">
      <c r="A1162" s="2" t="n">
        <v>1128</v>
      </c>
      <c r="B1162" s="2" t="n">
        <v>12</v>
      </c>
      <c r="C1162" s="22" t="n">
        <f aca="true">NORMSINV(MAX(RAND(),0.000000000001))</f>
        <v>-0.527756461720322</v>
      </c>
      <c r="D1162" s="24" t="n">
        <f aca="false">IF($B$11="","",$B$11*EXP($B$12*C1162))</f>
        <v>742.567762962663</v>
      </c>
      <c r="E1162" s="20" t="n">
        <f aca="true">IF($B$10="","",$B$10*(1-$B$14+2*$B$14*RAND()))</f>
        <v>3.61568540584855</v>
      </c>
      <c r="F1162" s="21" t="n">
        <f aca="false">INDEX($E$17:$E$28,B1162)</f>
        <v>4.761</v>
      </c>
      <c r="G1162" s="25" t="n">
        <f aca="false">IF(OR(D1162="",E1162="",F1162=""),"",D1162*($B$7-$B$8-F1162-E1162))</f>
        <v>3240.05675728138</v>
      </c>
      <c r="H1162" s="25" t="n">
        <f aca="false">IF(D1162="","",D1162*$F$30)</f>
        <v>3712.24476060294</v>
      </c>
    </row>
    <row r="1163" customFormat="false" ht="15" hidden="false" customHeight="false" outlineLevel="0" collapsed="false">
      <c r="A1163" s="2" t="n">
        <v>1129</v>
      </c>
      <c r="B1163" s="2" t="n">
        <v>1</v>
      </c>
      <c r="C1163" s="22" t="n">
        <f aca="true">NORMSINV(MAX(RAND(),0.000000000001))</f>
        <v>-1.47905630219203</v>
      </c>
      <c r="D1163" s="24" t="n">
        <f aca="false">IF($B$11="","",$B$11*EXP($B$12*C1163))</f>
        <v>497.337394150993</v>
      </c>
      <c r="E1163" s="20" t="n">
        <f aca="true">IF($B$10="","",$B$10*(1-$B$14+2*$B$14*RAND()))</f>
        <v>3.81562484648263</v>
      </c>
      <c r="F1163" s="21" t="n">
        <f aca="false">INDEX($E$17:$E$28,B1163)</f>
        <v>4.92562580645161</v>
      </c>
      <c r="G1163" s="25" t="n">
        <f aca="false">IF(OR(D1163="",E1163="",F1163=""),"",D1163*($B$7-$B$8-F1163-E1163))</f>
        <v>1988.72758013267</v>
      </c>
      <c r="H1163" s="25" t="n">
        <f aca="false">IF(D1163="","",D1163*$F$30)</f>
        <v>2486.28910083964</v>
      </c>
    </row>
    <row r="1164" customFormat="false" ht="15" hidden="false" customHeight="false" outlineLevel="0" collapsed="false">
      <c r="A1164" s="2" t="n">
        <v>1130</v>
      </c>
      <c r="B1164" s="2" t="n">
        <v>2</v>
      </c>
      <c r="C1164" s="22" t="n">
        <f aca="true">NORMSINV(MAX(RAND(),0.000000000001))</f>
        <v>0.494251765102436</v>
      </c>
      <c r="D1164" s="24" t="n">
        <f aca="false">IF($B$11="","",$B$11*EXP($B$12*C1164))</f>
        <v>1142.24821410594</v>
      </c>
      <c r="E1164" s="20" t="n">
        <f aca="true">IF($B$10="","",$B$10*(1-$B$14+2*$B$14*RAND()))</f>
        <v>3.73677936019826</v>
      </c>
      <c r="F1164" s="21" t="n">
        <f aca="false">INDEX($E$17:$E$28,B1164)</f>
        <v>5.0612</v>
      </c>
      <c r="G1164" s="25" t="n">
        <f aca="false">IF(OR(D1164="",E1164="",F1164=""),"",D1164*($B$7-$B$8-F1164-E1164))</f>
        <v>4502.7660357823</v>
      </c>
      <c r="H1164" s="25" t="n">
        <f aca="false">IF(D1164="","",D1164*$F$30)</f>
        <v>5710.32727195841</v>
      </c>
    </row>
    <row r="1165" customFormat="false" ht="15" hidden="false" customHeight="false" outlineLevel="0" collapsed="false">
      <c r="A1165" s="2" t="n">
        <v>1131</v>
      </c>
      <c r="B1165" s="2" t="n">
        <v>3</v>
      </c>
      <c r="C1165" s="22" t="n">
        <f aca="true">NORMSINV(MAX(RAND(),0.000000000001))</f>
        <v>-0.273187617429445</v>
      </c>
      <c r="D1165" s="24" t="n">
        <f aca="false">IF($B$11="","",$B$11*EXP($B$12*C1165))</f>
        <v>826.64951518447</v>
      </c>
      <c r="E1165" s="20" t="n">
        <f aca="true">IF($B$10="","",$B$10*(1-$B$14+2*$B$14*RAND()))</f>
        <v>3.72579362512726</v>
      </c>
      <c r="F1165" s="21" t="n">
        <f aca="false">INDEX($E$17:$E$28,B1165)</f>
        <v>5.0612</v>
      </c>
      <c r="G1165" s="25" t="n">
        <f aca="false">IF(OR(D1165="",E1165="",F1165=""),"",D1165*($B$7-$B$8-F1165-E1165))</f>
        <v>3267.75080330967</v>
      </c>
      <c r="H1165" s="25" t="n">
        <f aca="false">IF(D1165="","",D1165*$F$30)</f>
        <v>4132.5862563102</v>
      </c>
    </row>
    <row r="1166" customFormat="false" ht="15" hidden="false" customHeight="false" outlineLevel="0" collapsed="false">
      <c r="A1166" s="2" t="n">
        <v>1132</v>
      </c>
      <c r="B1166" s="2" t="n">
        <v>4</v>
      </c>
      <c r="C1166" s="22" t="n">
        <f aca="true">NORMSINV(MAX(RAND(),0.000000000001))</f>
        <v>1.64633104119178</v>
      </c>
      <c r="D1166" s="24" t="n">
        <f aca="false">IF($B$11="","",$B$11*EXP($B$12*C1166))</f>
        <v>1856.04067893169</v>
      </c>
      <c r="E1166" s="20" t="n">
        <f aca="true">IF($B$10="","",$B$10*(1-$B$14+2*$B$14*RAND()))</f>
        <v>3.58233743224204</v>
      </c>
      <c r="F1166" s="21" t="n">
        <f aca="false">INDEX($E$17:$E$28,B1166)</f>
        <v>4.89657419354839</v>
      </c>
      <c r="G1166" s="25" t="n">
        <f aca="false">IF(OR(D1166="",E1166="",F1166=""),"",D1166*($B$7-$B$8-F1166-E1166))</f>
        <v>7908.75335905587</v>
      </c>
      <c r="H1166" s="25" t="n">
        <f aca="false">IF(D1166="","",D1166*$F$30)</f>
        <v>9278.7185621153</v>
      </c>
    </row>
    <row r="1167" customFormat="false" ht="15" hidden="false" customHeight="false" outlineLevel="0" collapsed="false">
      <c r="A1167" s="2" t="n">
        <v>1133</v>
      </c>
      <c r="B1167" s="2" t="n">
        <v>5</v>
      </c>
      <c r="C1167" s="22" t="n">
        <f aca="true">NORMSINV(MAX(RAND(),0.000000000001))</f>
        <v>0.29382969750771</v>
      </c>
      <c r="D1167" s="24" t="n">
        <f aca="false">IF($B$11="","",$B$11*EXP($B$12*C1167))</f>
        <v>1049.74510711146</v>
      </c>
      <c r="E1167" s="20" t="n">
        <f aca="true">IF($B$10="","",$B$10*(1-$B$14+2*$B$14*RAND()))</f>
        <v>3.80709080414096</v>
      </c>
      <c r="F1167" s="21" t="n">
        <f aca="false">INDEX($E$17:$E$28,B1167)</f>
        <v>4.761</v>
      </c>
      <c r="G1167" s="25" t="n">
        <f aca="false">IF(OR(D1167="",E1167="",F1167=""),"",D1167*($B$7-$B$8-F1167-E1167))</f>
        <v>4379.44126566633</v>
      </c>
      <c r="H1167" s="25" t="n">
        <f aca="false">IF(D1167="","",D1167*$F$30)</f>
        <v>5247.8857394716</v>
      </c>
    </row>
    <row r="1168" customFormat="false" ht="15" hidden="false" customHeight="false" outlineLevel="0" collapsed="false">
      <c r="A1168" s="2" t="n">
        <v>1134</v>
      </c>
      <c r="B1168" s="2" t="n">
        <v>6</v>
      </c>
      <c r="C1168" s="22" t="n">
        <f aca="true">NORMSINV(MAX(RAND(),0.000000000001))</f>
        <v>1.86537961398929</v>
      </c>
      <c r="D1168" s="24" t="n">
        <f aca="false">IF($B$11="","",$B$11*EXP($B$12*C1168))</f>
        <v>2035.50752798165</v>
      </c>
      <c r="E1168" s="20" t="n">
        <f aca="true">IF($B$10="","",$B$10*(1-$B$14+2*$B$14*RAND()))</f>
        <v>3.64034502184711</v>
      </c>
      <c r="F1168" s="21" t="n">
        <f aca="false">INDEX($E$17:$E$28,B1168)</f>
        <v>4.761</v>
      </c>
      <c r="G1168" s="25" t="n">
        <f aca="false">IF(OR(D1168="",E1168="",F1168=""),"",D1168*($B$7-$B$8-F1168-E1168))</f>
        <v>8831.36486934526</v>
      </c>
      <c r="H1168" s="25" t="n">
        <f aca="false">IF(D1168="","",D1168*$F$30)</f>
        <v>10175.9092338859</v>
      </c>
    </row>
    <row r="1169" customFormat="false" ht="15" hidden="false" customHeight="false" outlineLevel="0" collapsed="false">
      <c r="A1169" s="2" t="n">
        <v>1135</v>
      </c>
      <c r="B1169" s="2" t="n">
        <v>7</v>
      </c>
      <c r="C1169" s="22" t="n">
        <f aca="true">NORMSINV(MAX(RAND(),0.000000000001))</f>
        <v>0.222236917846385</v>
      </c>
      <c r="D1169" s="24" t="n">
        <f aca="false">IF($B$11="","",$B$11*EXP($B$12*C1169))</f>
        <v>1018.55057474731</v>
      </c>
      <c r="E1169" s="20" t="n">
        <f aca="true">IF($B$10="","",$B$10*(1-$B$14+2*$B$14*RAND()))</f>
        <v>4.04555921832474</v>
      </c>
      <c r="F1169" s="21" t="n">
        <f aca="false">INDEX($E$17:$E$28,B1169)</f>
        <v>4.761</v>
      </c>
      <c r="G1169" s="25" t="n">
        <f aca="false">IF(OR(D1169="",E1169="",F1169=""),"",D1169*($B$7-$B$8-F1169-E1169))</f>
        <v>4006.40836890984</v>
      </c>
      <c r="H1169" s="25" t="n">
        <f aca="false">IF(D1169="","",D1169*$F$30)</f>
        <v>5091.93803327675</v>
      </c>
    </row>
    <row r="1170" customFormat="false" ht="15" hidden="false" customHeight="false" outlineLevel="0" collapsed="false">
      <c r="A1170" s="2" t="n">
        <v>1136</v>
      </c>
      <c r="B1170" s="2" t="n">
        <v>8</v>
      </c>
      <c r="C1170" s="22" t="n">
        <f aca="true">NORMSINV(MAX(RAND(),0.000000000001))</f>
        <v>-0.731554423613578</v>
      </c>
      <c r="D1170" s="24" t="n">
        <f aca="false">IF($B$11="","",$B$11*EXP($B$12*C1170))</f>
        <v>681.462063938905</v>
      </c>
      <c r="E1170" s="20" t="n">
        <f aca="true">IF($B$10="","",$B$10*(1-$B$14+2*$B$14*RAND()))</f>
        <v>4.04863911382524</v>
      </c>
      <c r="F1170" s="21" t="n">
        <f aca="false">INDEX($E$17:$E$28,B1170)</f>
        <v>4.761</v>
      </c>
      <c r="G1170" s="25" t="n">
        <f aca="false">IF(OR(D1170="",E1170="",F1170=""),"",D1170*($B$7-$B$8-F1170-E1170))</f>
        <v>2678.39184151739</v>
      </c>
      <c r="H1170" s="25" t="n">
        <f aca="false">IF(D1170="","",D1170*$F$30)</f>
        <v>3406.76515004338</v>
      </c>
    </row>
    <row r="1171" customFormat="false" ht="15" hidden="false" customHeight="false" outlineLevel="0" collapsed="false">
      <c r="A1171" s="2" t="n">
        <v>1137</v>
      </c>
      <c r="B1171" s="2" t="n">
        <v>9</v>
      </c>
      <c r="C1171" s="22" t="n">
        <f aca="true">NORMSINV(MAX(RAND(),0.000000000001))</f>
        <v>-0.201915187422399</v>
      </c>
      <c r="D1171" s="24" t="n">
        <f aca="false">IF($B$11="","",$B$11*EXP($B$12*C1171))</f>
        <v>851.851815341949</v>
      </c>
      <c r="E1171" s="20" t="n">
        <f aca="true">IF($B$10="","",$B$10*(1-$B$14+2*$B$14*RAND()))</f>
        <v>3.86834948770759</v>
      </c>
      <c r="F1171" s="21" t="n">
        <f aca="false">INDEX($E$17:$E$28,B1171)</f>
        <v>4.761</v>
      </c>
      <c r="G1171" s="25" t="n">
        <f aca="false">IF(OR(D1171="",E1171="",F1171=""),"",D1171*($B$7-$B$8-F1171-E1171))</f>
        <v>3501.6651011326</v>
      </c>
      <c r="H1171" s="25" t="n">
        <f aca="false">IF(D1171="","",D1171*$F$30)</f>
        <v>4258.57759525747</v>
      </c>
    </row>
    <row r="1172" customFormat="false" ht="15" hidden="false" customHeight="false" outlineLevel="0" collapsed="false">
      <c r="A1172" s="2" t="n">
        <v>1138</v>
      </c>
      <c r="B1172" s="2" t="n">
        <v>10</v>
      </c>
      <c r="C1172" s="22" t="n">
        <f aca="true">NORMSINV(MAX(RAND(),0.000000000001))</f>
        <v>-0.2653000977018</v>
      </c>
      <c r="D1172" s="24" t="n">
        <f aca="false">IF($B$11="","",$B$11*EXP($B$12*C1172))</f>
        <v>829.401482860998</v>
      </c>
      <c r="E1172" s="20" t="n">
        <f aca="true">IF($B$10="","",$B$10*(1-$B$14+2*$B$14*RAND()))</f>
        <v>3.56597893283725</v>
      </c>
      <c r="F1172" s="21" t="n">
        <f aca="false">INDEX($E$17:$E$28,B1172)</f>
        <v>4.761</v>
      </c>
      <c r="G1172" s="25" t="n">
        <f aca="false">IF(OR(D1172="",E1172="",F1172=""),"",D1172*($B$7-$B$8-F1172-E1172))</f>
        <v>3660.16621700161</v>
      </c>
      <c r="H1172" s="25" t="n">
        <f aca="false">IF(D1172="","",D1172*$F$30)</f>
        <v>4146.3438931187</v>
      </c>
    </row>
    <row r="1173" customFormat="false" ht="15" hidden="false" customHeight="false" outlineLevel="0" collapsed="false">
      <c r="A1173" s="2" t="n">
        <v>1139</v>
      </c>
      <c r="B1173" s="2" t="n">
        <v>11</v>
      </c>
      <c r="C1173" s="22" t="n">
        <f aca="true">NORMSINV(MAX(RAND(),0.000000000001))</f>
        <v>0.20852619926675</v>
      </c>
      <c r="D1173" s="24" t="n">
        <f aca="false">IF($B$11="","",$B$11*EXP($B$12*C1173))</f>
        <v>1012.68313730667</v>
      </c>
      <c r="E1173" s="20" t="n">
        <f aca="true">IF($B$10="","",$B$10*(1-$B$14+2*$B$14*RAND()))</f>
        <v>4.11049716859468</v>
      </c>
      <c r="F1173" s="21" t="n">
        <f aca="false">INDEX($E$17:$E$28,B1173)</f>
        <v>4.761</v>
      </c>
      <c r="G1173" s="25" t="n">
        <f aca="false">IF(OR(D1173="",E1173="",F1173=""),"",D1173*($B$7-$B$8-F1173-E1173))</f>
        <v>3917.56758398727</v>
      </c>
      <c r="H1173" s="25" t="n">
        <f aca="false">IF(D1173="","",D1173*$F$30)</f>
        <v>5062.6055400235</v>
      </c>
    </row>
    <row r="1174" customFormat="false" ht="15" hidden="false" customHeight="false" outlineLevel="0" collapsed="false">
      <c r="A1174" s="2" t="n">
        <v>1140</v>
      </c>
      <c r="B1174" s="2" t="n">
        <v>12</v>
      </c>
      <c r="C1174" s="22" t="n">
        <f aca="true">NORMSINV(MAX(RAND(),0.000000000001))</f>
        <v>1.14892883678229</v>
      </c>
      <c r="D1174" s="24" t="n">
        <f aca="false">IF($B$11="","",$B$11*EXP($B$12*C1174))</f>
        <v>1505.09668845558</v>
      </c>
      <c r="E1174" s="20" t="n">
        <f aca="true">IF($B$10="","",$B$10*(1-$B$14+2*$B$14*RAND()))</f>
        <v>3.38750989387464</v>
      </c>
      <c r="F1174" s="21" t="n">
        <f aca="false">INDEX($E$17:$E$28,B1174)</f>
        <v>4.761</v>
      </c>
      <c r="G1174" s="25" t="n">
        <f aca="false">IF(OR(D1174="",E1174="",F1174=""),"",D1174*($B$7-$B$8-F1174-E1174))</f>
        <v>6910.63655380585</v>
      </c>
      <c r="H1174" s="25" t="n">
        <f aca="false">IF(D1174="","",D1174*$F$30)</f>
        <v>7524.27936492714</v>
      </c>
    </row>
    <row r="1175" customFormat="false" ht="15" hidden="false" customHeight="false" outlineLevel="0" collapsed="false">
      <c r="A1175" s="2" t="n">
        <v>1141</v>
      </c>
      <c r="B1175" s="2" t="n">
        <v>1</v>
      </c>
      <c r="C1175" s="22" t="n">
        <f aca="true">NORMSINV(MAX(RAND(),0.000000000001))</f>
        <v>-0.93074783682486</v>
      </c>
      <c r="D1175" s="24" t="n">
        <f aca="false">IF($B$11="","",$B$11*EXP($B$12*C1175))</f>
        <v>626.599285924966</v>
      </c>
      <c r="E1175" s="20" t="n">
        <f aca="true">IF($B$10="","",$B$10*(1-$B$14+2*$B$14*RAND()))</f>
        <v>4.08482256735768</v>
      </c>
      <c r="F1175" s="21" t="n">
        <f aca="false">INDEX($E$17:$E$28,B1175)</f>
        <v>4.92562580645161</v>
      </c>
      <c r="G1175" s="25" t="n">
        <f aca="false">IF(OR(D1175="",E1175="",F1175=""),"",D1175*($B$7-$B$8-F1175-E1175))</f>
        <v>2336.93438579139</v>
      </c>
      <c r="H1175" s="25" t="n">
        <f aca="false">IF(D1175="","",D1175*$F$30)</f>
        <v>3132.49515019609</v>
      </c>
    </row>
    <row r="1176" customFormat="false" ht="15" hidden="false" customHeight="false" outlineLevel="0" collapsed="false">
      <c r="A1176" s="2" t="n">
        <v>1142</v>
      </c>
      <c r="B1176" s="2" t="n">
        <v>2</v>
      </c>
      <c r="C1176" s="22" t="n">
        <f aca="true">NORMSINV(MAX(RAND(),0.000000000001))</f>
        <v>0.717004520357635</v>
      </c>
      <c r="D1176" s="24" t="n">
        <f aca="false">IF($B$11="","",$B$11*EXP($B$12*C1176))</f>
        <v>1254.65281190971</v>
      </c>
      <c r="E1176" s="20" t="n">
        <f aca="true">IF($B$10="","",$B$10*(1-$B$14+2*$B$14*RAND()))</f>
        <v>3.95480517575362</v>
      </c>
      <c r="F1176" s="21" t="n">
        <f aca="false">INDEX($E$17:$E$28,B1176)</f>
        <v>5.0612</v>
      </c>
      <c r="G1176" s="25" t="n">
        <f aca="false">IF(OR(D1176="",E1176="",F1176=""),"",D1176*($B$7-$B$8-F1176-E1176))</f>
        <v>4672.32057777794</v>
      </c>
      <c r="H1176" s="25" t="n">
        <f aca="false">IF(D1176="","",D1176*$F$30)</f>
        <v>6272.26033729903</v>
      </c>
    </row>
    <row r="1177" customFormat="false" ht="15" hidden="false" customHeight="false" outlineLevel="0" collapsed="false">
      <c r="A1177" s="2" t="n">
        <v>1143</v>
      </c>
      <c r="B1177" s="2" t="n">
        <v>3</v>
      </c>
      <c r="C1177" s="22" t="n">
        <f aca="true">NORMSINV(MAX(RAND(),0.000000000001))</f>
        <v>-0.710837668142297</v>
      </c>
      <c r="D1177" s="24" t="n">
        <f aca="false">IF($B$11="","",$B$11*EXP($B$12*C1177))</f>
        <v>687.436816353801</v>
      </c>
      <c r="E1177" s="20" t="n">
        <f aca="true">IF($B$10="","",$B$10*(1-$B$14+2*$B$14*RAND()))</f>
        <v>3.50942575019074</v>
      </c>
      <c r="F1177" s="21" t="n">
        <f aca="false">INDEX($E$17:$E$28,B1177)</f>
        <v>5.0612</v>
      </c>
      <c r="G1177" s="25" t="n">
        <f aca="false">IF(OR(D1177="",E1177="",F1177=""),"",D1177*($B$7-$B$8-F1177-E1177))</f>
        <v>2866.18136047639</v>
      </c>
      <c r="H1177" s="25" t="n">
        <f aca="false">IF(D1177="","",D1177*$F$30)</f>
        <v>3436.63413231592</v>
      </c>
    </row>
    <row r="1178" customFormat="false" ht="15" hidden="false" customHeight="false" outlineLevel="0" collapsed="false">
      <c r="A1178" s="2" t="n">
        <v>1144</v>
      </c>
      <c r="B1178" s="2" t="n">
        <v>4</v>
      </c>
      <c r="C1178" s="22" t="n">
        <f aca="true">NORMSINV(MAX(RAND(),0.000000000001))</f>
        <v>0.0885938675394062</v>
      </c>
      <c r="D1178" s="24" t="n">
        <f aca="false">IF($B$11="","",$B$11*EXP($B$12*C1178))</f>
        <v>962.778373941592</v>
      </c>
      <c r="E1178" s="20" t="n">
        <f aca="true">IF($B$10="","",$B$10*(1-$B$14+2*$B$14*RAND()))</f>
        <v>3.40851012344764</v>
      </c>
      <c r="F1178" s="21" t="n">
        <f aca="false">INDEX($E$17:$E$28,B1178)</f>
        <v>4.89657419354839</v>
      </c>
      <c r="G1178" s="25" t="n">
        <f aca="false">IF(OR(D1178="",E1178="",F1178=""),"",D1178*($B$7-$B$8-F1178-E1178))</f>
        <v>4269.84090985063</v>
      </c>
      <c r="H1178" s="25" t="n">
        <f aca="false">IF(D1178="","",D1178*$F$30)</f>
        <v>4813.12164700881</v>
      </c>
    </row>
    <row r="1179" customFormat="false" ht="15" hidden="false" customHeight="false" outlineLevel="0" collapsed="false">
      <c r="A1179" s="2" t="n">
        <v>1145</v>
      </c>
      <c r="B1179" s="2" t="n">
        <v>5</v>
      </c>
      <c r="C1179" s="22" t="n">
        <f aca="true">NORMSINV(MAX(RAND(),0.000000000001))</f>
        <v>0.753676875743158</v>
      </c>
      <c r="D1179" s="24" t="n">
        <f aca="false">IF($B$11="","",$B$11*EXP($B$12*C1179))</f>
        <v>1274.19088425034</v>
      </c>
      <c r="E1179" s="20" t="n">
        <f aca="true">IF($B$10="","",$B$10*(1-$B$14+2*$B$14*RAND()))</f>
        <v>3.83947220701127</v>
      </c>
      <c r="F1179" s="21" t="n">
        <f aca="false">INDEX($E$17:$E$28,B1179)</f>
        <v>4.761</v>
      </c>
      <c r="G1179" s="25" t="n">
        <f aca="false">IF(OR(D1179="",E1179="",F1179=""),"",D1179*($B$7-$B$8-F1179-E1179))</f>
        <v>5274.54857892716</v>
      </c>
      <c r="H1179" s="25" t="n">
        <f aca="false">IF(D1179="","",D1179*$F$30)</f>
        <v>6369.93506854428</v>
      </c>
    </row>
    <row r="1180" customFormat="false" ht="15" hidden="false" customHeight="false" outlineLevel="0" collapsed="false">
      <c r="A1180" s="2" t="n">
        <v>1146</v>
      </c>
      <c r="B1180" s="2" t="n">
        <v>6</v>
      </c>
      <c r="C1180" s="22" t="n">
        <f aca="true">NORMSINV(MAX(RAND(),0.000000000001))</f>
        <v>-0.0534617828661269</v>
      </c>
      <c r="D1180" s="24" t="n">
        <f aca="false">IF($B$11="","",$B$11*EXP($B$12*C1180))</f>
        <v>906.839804547565</v>
      </c>
      <c r="E1180" s="20" t="n">
        <f aca="true">IF($B$10="","",$B$10*(1-$B$14+2*$B$14*RAND()))</f>
        <v>3.93767147120869</v>
      </c>
      <c r="F1180" s="21" t="n">
        <f aca="false">INDEX($E$17:$E$28,B1180)</f>
        <v>4.761</v>
      </c>
      <c r="G1180" s="25" t="n">
        <f aca="false">IF(OR(D1180="",E1180="",F1180=""),"",D1180*($B$7-$B$8-F1180-E1180))</f>
        <v>3664.83757316161</v>
      </c>
      <c r="H1180" s="25" t="n">
        <f aca="false">IF(D1180="","",D1180*$F$30)</f>
        <v>4533.47355089419</v>
      </c>
    </row>
    <row r="1181" customFormat="false" ht="15" hidden="false" customHeight="false" outlineLevel="0" collapsed="false">
      <c r="A1181" s="2" t="n">
        <v>1147</v>
      </c>
      <c r="B1181" s="2" t="n">
        <v>7</v>
      </c>
      <c r="C1181" s="22" t="n">
        <f aca="true">NORMSINV(MAX(RAND(),0.000000000001))</f>
        <v>-0.137836460526102</v>
      </c>
      <c r="D1181" s="24" t="n">
        <f aca="false">IF($B$11="","",$B$11*EXP($B$12*C1181))</f>
        <v>875.165653908456</v>
      </c>
      <c r="E1181" s="20" t="n">
        <f aca="true">IF($B$10="","",$B$10*(1-$B$14+2*$B$14*RAND()))</f>
        <v>4.03140679919485</v>
      </c>
      <c r="F1181" s="21" t="n">
        <f aca="false">INDEX($E$17:$E$28,B1181)</f>
        <v>4.761</v>
      </c>
      <c r="G1181" s="25" t="n">
        <f aca="false">IF(OR(D1181="",E1181="",F1181=""),"",D1181*($B$7-$B$8-F1181-E1181))</f>
        <v>3454.79798494721</v>
      </c>
      <c r="H1181" s="25" t="n">
        <f aca="false">IF(D1181="","",D1181*$F$30)</f>
        <v>4375.12813701916</v>
      </c>
    </row>
    <row r="1182" customFormat="false" ht="15" hidden="false" customHeight="false" outlineLevel="0" collapsed="false">
      <c r="A1182" s="2" t="n">
        <v>1148</v>
      </c>
      <c r="B1182" s="2" t="n">
        <v>8</v>
      </c>
      <c r="C1182" s="22" t="n">
        <f aca="true">NORMSINV(MAX(RAND(),0.000000000001))</f>
        <v>2.12638291254429</v>
      </c>
      <c r="D1182" s="24" t="n">
        <f aca="false">IF($B$11="","",$B$11*EXP($B$12*C1182))</f>
        <v>2272.14227682478</v>
      </c>
      <c r="E1182" s="20" t="n">
        <f aca="true">IF($B$10="","",$B$10*(1-$B$14+2*$B$14*RAND()))</f>
        <v>3.72701427716384</v>
      </c>
      <c r="F1182" s="21" t="n">
        <f aca="false">INDEX($E$17:$E$28,B1182)</f>
        <v>4.761</v>
      </c>
      <c r="G1182" s="25" t="n">
        <f aca="false">IF(OR(D1182="",E1182="",F1182=""),"",D1182*($B$7-$B$8-F1182-E1182))</f>
        <v>9661.11652131142</v>
      </c>
      <c r="H1182" s="25" t="n">
        <f aca="false">IF(D1182="","",D1182*$F$30)</f>
        <v>11358.8936703024</v>
      </c>
    </row>
    <row r="1183" customFormat="false" ht="15" hidden="false" customHeight="false" outlineLevel="0" collapsed="false">
      <c r="A1183" s="2" t="n">
        <v>1149</v>
      </c>
      <c r="B1183" s="2" t="n">
        <v>9</v>
      </c>
      <c r="C1183" s="22" t="n">
        <f aca="true">NORMSINV(MAX(RAND(),0.000000000001))</f>
        <v>1.42155996012719</v>
      </c>
      <c r="D1183" s="24" t="n">
        <f aca="false">IF($B$11="","",$B$11*EXP($B$12*C1183))</f>
        <v>1688.32117090825</v>
      </c>
      <c r="E1183" s="20" t="n">
        <f aca="true">IF($B$10="","",$B$10*(1-$B$14+2*$B$14*RAND()))</f>
        <v>3.64944508247047</v>
      </c>
      <c r="F1183" s="21" t="n">
        <f aca="false">INDEX($E$17:$E$28,B1183)</f>
        <v>4.761</v>
      </c>
      <c r="G1183" s="25" t="n">
        <f aca="false">IF(OR(D1183="",E1183="",F1183=""),"",D1183*($B$7-$B$8-F1183-E1183))</f>
        <v>7309.67922787504</v>
      </c>
      <c r="H1183" s="25" t="n">
        <f aca="false">IF(D1183="","",D1183*$F$30)</f>
        <v>8440.25519760454</v>
      </c>
    </row>
    <row r="1184" customFormat="false" ht="15" hidden="false" customHeight="false" outlineLevel="0" collapsed="false">
      <c r="A1184" s="2" t="n">
        <v>1150</v>
      </c>
      <c r="B1184" s="2" t="n">
        <v>10</v>
      </c>
      <c r="C1184" s="22" t="n">
        <f aca="true">NORMSINV(MAX(RAND(),0.000000000001))</f>
        <v>0.600774919735518</v>
      </c>
      <c r="D1184" s="24" t="n">
        <f aca="false">IF($B$11="","",$B$11*EXP($B$12*C1184))</f>
        <v>1194.68634808052</v>
      </c>
      <c r="E1184" s="20" t="n">
        <f aca="true">IF($B$10="","",$B$10*(1-$B$14+2*$B$14*RAND()))</f>
        <v>3.53309385430452</v>
      </c>
      <c r="F1184" s="21" t="n">
        <f aca="false">INDEX($E$17:$E$28,B1184)</f>
        <v>4.761</v>
      </c>
      <c r="G1184" s="25" t="n">
        <f aca="false">IF(OR(D1184="",E1184="",F1184=""),"",D1184*($B$7-$B$8-F1184-E1184))</f>
        <v>5311.46337710967</v>
      </c>
      <c r="H1184" s="25" t="n">
        <f aca="false">IF(D1184="","",D1184*$F$30)</f>
        <v>5972.47599132412</v>
      </c>
    </row>
    <row r="1185" customFormat="false" ht="15" hidden="false" customHeight="false" outlineLevel="0" collapsed="false">
      <c r="A1185" s="2" t="n">
        <v>1151</v>
      </c>
      <c r="B1185" s="2" t="n">
        <v>11</v>
      </c>
      <c r="C1185" s="22" t="n">
        <f aca="true">NORMSINV(MAX(RAND(),0.000000000001))</f>
        <v>-0.194226083452273</v>
      </c>
      <c r="D1185" s="24" t="n">
        <f aca="false">IF($B$11="","",$B$11*EXP($B$12*C1185))</f>
        <v>854.616229296817</v>
      </c>
      <c r="E1185" s="20" t="n">
        <f aca="true">IF($B$10="","",$B$10*(1-$B$14+2*$B$14*RAND()))</f>
        <v>3.83162244765393</v>
      </c>
      <c r="F1185" s="21" t="n">
        <f aca="false">INDEX($E$17:$E$28,B1185)</f>
        <v>4.761</v>
      </c>
      <c r="G1185" s="25" t="n">
        <f aca="false">IF(OR(D1185="",E1185="",F1185=""),"",D1185*($B$7-$B$8-F1185-E1185))</f>
        <v>3544.41616525627</v>
      </c>
      <c r="H1185" s="25" t="n">
        <f aca="false">IF(D1185="","",D1185*$F$30)</f>
        <v>4272.39745350065</v>
      </c>
    </row>
    <row r="1186" customFormat="false" ht="15" hidden="false" customHeight="false" outlineLevel="0" collapsed="false">
      <c r="A1186" s="2" t="n">
        <v>1152</v>
      </c>
      <c r="B1186" s="2" t="n">
        <v>12</v>
      </c>
      <c r="C1186" s="22" t="n">
        <f aca="true">NORMSINV(MAX(RAND(),0.000000000001))</f>
        <v>-1.25863997591906</v>
      </c>
      <c r="D1186" s="24" t="n">
        <f aca="false">IF($B$11="","",$B$11*EXP($B$12*C1186))</f>
        <v>545.741061979229</v>
      </c>
      <c r="E1186" s="20" t="n">
        <f aca="true">IF($B$10="","",$B$10*(1-$B$14+2*$B$14*RAND()))</f>
        <v>4.10093950275139</v>
      </c>
      <c r="F1186" s="21" t="n">
        <f aca="false">INDEX($E$17:$E$28,B1186)</f>
        <v>4.761</v>
      </c>
      <c r="G1186" s="25" t="n">
        <f aca="false">IF(OR(D1186="",E1186="",F1186=""),"",D1186*($B$7-$B$8-F1186-E1186))</f>
        <v>2116.41685418815</v>
      </c>
      <c r="H1186" s="25" t="n">
        <f aca="false">IF(D1186="","",D1186*$F$30)</f>
        <v>2728.26871704656</v>
      </c>
    </row>
    <row r="1187" customFormat="false" ht="15" hidden="false" customHeight="false" outlineLevel="0" collapsed="false">
      <c r="A1187" s="2" t="n">
        <v>1153</v>
      </c>
      <c r="B1187" s="2" t="n">
        <v>1</v>
      </c>
      <c r="C1187" s="22" t="n">
        <f aca="true">NORMSINV(MAX(RAND(),0.000000000001))</f>
        <v>0.394126446825665</v>
      </c>
      <c r="D1187" s="24" t="n">
        <f aca="false">IF($B$11="","",$B$11*EXP($B$12*C1187))</f>
        <v>1095.059857745</v>
      </c>
      <c r="E1187" s="20" t="n">
        <f aca="true">IF($B$10="","",$B$10*(1-$B$14+2*$B$14*RAND()))</f>
        <v>3.47037761971426</v>
      </c>
      <c r="F1187" s="21" t="n">
        <f aca="false">INDEX($E$17:$E$28,B1187)</f>
        <v>4.92562580645161</v>
      </c>
      <c r="G1187" s="25" t="n">
        <f aca="false">IF(OR(D1187="",E1187="",F1187=""),"",D1187*($B$7-$B$8-F1187-E1187))</f>
        <v>4756.93627018756</v>
      </c>
      <c r="H1187" s="25" t="n">
        <f aca="false">IF(D1187="","",D1187*$F$30)</f>
        <v>5474.4232408388</v>
      </c>
    </row>
    <row r="1188" customFormat="false" ht="15" hidden="false" customHeight="false" outlineLevel="0" collapsed="false">
      <c r="A1188" s="2" t="n">
        <v>1154</v>
      </c>
      <c r="B1188" s="2" t="n">
        <v>2</v>
      </c>
      <c r="C1188" s="22" t="n">
        <f aca="true">NORMSINV(MAX(RAND(),0.000000000001))</f>
        <v>-0.742913596173325</v>
      </c>
      <c r="D1188" s="24" t="n">
        <f aca="false">IF($B$11="","",$B$11*EXP($B$12*C1188))</f>
        <v>678.208127932459</v>
      </c>
      <c r="E1188" s="20" t="n">
        <f aca="true">IF($B$10="","",$B$10*(1-$B$14+2*$B$14*RAND()))</f>
        <v>3.90690296236462</v>
      </c>
      <c r="F1188" s="21" t="n">
        <f aca="false">INDEX($E$17:$E$28,B1188)</f>
        <v>5.0612</v>
      </c>
      <c r="G1188" s="25" t="n">
        <f aca="false">IF(OR(D1188="",E1188="",F1188=""),"",D1188*($B$7-$B$8-F1188-E1188))</f>
        <v>2558.13122864868</v>
      </c>
      <c r="H1188" s="25" t="n">
        <f aca="false">IF(D1188="","",D1188*$F$30)</f>
        <v>3390.49807315995</v>
      </c>
    </row>
    <row r="1189" customFormat="false" ht="15" hidden="false" customHeight="false" outlineLevel="0" collapsed="false">
      <c r="A1189" s="2" t="n">
        <v>1155</v>
      </c>
      <c r="B1189" s="2" t="n">
        <v>3</v>
      </c>
      <c r="C1189" s="22" t="n">
        <f aca="true">NORMSINV(MAX(RAND(),0.000000000001))</f>
        <v>-0.131405893301593</v>
      </c>
      <c r="D1189" s="24" t="n">
        <f aca="false">IF($B$11="","",$B$11*EXP($B$12*C1189))</f>
        <v>877.540238398022</v>
      </c>
      <c r="E1189" s="20" t="n">
        <f aca="true">IF($B$10="","",$B$10*(1-$B$14+2*$B$14*RAND()))</f>
        <v>3.66259065906077</v>
      </c>
      <c r="F1189" s="21" t="n">
        <f aca="false">INDEX($E$17:$E$28,B1189)</f>
        <v>5.0612</v>
      </c>
      <c r="G1189" s="25" t="n">
        <f aca="false">IF(OR(D1189="",E1189="",F1189=""),"",D1189*($B$7-$B$8-F1189-E1189))</f>
        <v>3524.38530250418</v>
      </c>
      <c r="H1189" s="25" t="n">
        <f aca="false">IF(D1189="","",D1189*$F$30)</f>
        <v>4386.99915979939</v>
      </c>
    </row>
    <row r="1190" customFormat="false" ht="15" hidden="false" customHeight="false" outlineLevel="0" collapsed="false">
      <c r="A1190" s="2" t="n">
        <v>1156</v>
      </c>
      <c r="B1190" s="2" t="n">
        <v>4</v>
      </c>
      <c r="C1190" s="22" t="n">
        <f aca="true">NORMSINV(MAX(RAND(),0.000000000001))</f>
        <v>0.470949341189253</v>
      </c>
      <c r="D1190" s="24" t="n">
        <f aca="false">IF($B$11="","",$B$11*EXP($B$12*C1190))</f>
        <v>1131.08753160976</v>
      </c>
      <c r="E1190" s="20" t="n">
        <f aca="true">IF($B$10="","",$B$10*(1-$B$14+2*$B$14*RAND()))</f>
        <v>3.97065236514614</v>
      </c>
      <c r="F1190" s="21" t="n">
        <f aca="false">INDEX($E$17:$E$28,B1190)</f>
        <v>4.89657419354839</v>
      </c>
      <c r="G1190" s="25" t="n">
        <f aca="false">IF(OR(D1190="",E1190="",F1190=""),"",D1190*($B$7-$B$8-F1190-E1190))</f>
        <v>4380.44575221003</v>
      </c>
      <c r="H1190" s="25" t="n">
        <f aca="false">IF(D1190="","",D1190*$F$30)</f>
        <v>5654.53278802349</v>
      </c>
    </row>
    <row r="1191" customFormat="false" ht="15" hidden="false" customHeight="false" outlineLevel="0" collapsed="false">
      <c r="A1191" s="2" t="n">
        <v>1157</v>
      </c>
      <c r="B1191" s="2" t="n">
        <v>5</v>
      </c>
      <c r="C1191" s="22" t="n">
        <f aca="true">NORMSINV(MAX(RAND(),0.000000000001))</f>
        <v>0.410989102139278</v>
      </c>
      <c r="D1191" s="24" t="n">
        <f aca="false">IF($B$11="","",$B$11*EXP($B$12*C1191))</f>
        <v>1102.86835031662</v>
      </c>
      <c r="E1191" s="20" t="n">
        <f aca="true">IF($B$10="","",$B$10*(1-$B$14+2*$B$14*RAND()))</f>
        <v>3.9823434460542</v>
      </c>
      <c r="F1191" s="21" t="n">
        <f aca="false">INDEX($E$17:$E$28,B1191)</f>
        <v>4.761</v>
      </c>
      <c r="G1191" s="25" t="n">
        <f aca="false">IF(OR(D1191="",E1191="",F1191=""),"",D1191*($B$7-$B$8-F1191-E1191))</f>
        <v>4407.7860204323</v>
      </c>
      <c r="H1191" s="25" t="n">
        <f aca="false">IF(D1191="","",D1191*$F$30)</f>
        <v>5513.45945690284</v>
      </c>
    </row>
    <row r="1192" customFormat="false" ht="15" hidden="false" customHeight="false" outlineLevel="0" collapsed="false">
      <c r="A1192" s="2" t="n">
        <v>1158</v>
      </c>
      <c r="B1192" s="2" t="n">
        <v>6</v>
      </c>
      <c r="C1192" s="22" t="n">
        <f aca="true">NORMSINV(MAX(RAND(),0.000000000001))</f>
        <v>1.45367150654097</v>
      </c>
      <c r="D1192" s="24" t="n">
        <f aca="false">IF($B$11="","",$B$11*EXP($B$12*C1192))</f>
        <v>1711.32061380075</v>
      </c>
      <c r="E1192" s="20" t="n">
        <f aca="true">IF($B$10="","",$B$10*(1-$B$14+2*$B$14*RAND()))</f>
        <v>4.00124637986088</v>
      </c>
      <c r="F1192" s="21" t="n">
        <f aca="false">INDEX($E$17:$E$28,B1192)</f>
        <v>4.761</v>
      </c>
      <c r="G1192" s="25" t="n">
        <f aca="false">IF(OR(D1192="",E1192="",F1192=""),"",D1192*($B$7-$B$8-F1192-E1192))</f>
        <v>6807.21176676463</v>
      </c>
      <c r="H1192" s="25" t="n">
        <f aca="false">IF(D1192="","",D1192*$F$30)</f>
        <v>8555.23401251271</v>
      </c>
    </row>
    <row r="1193" customFormat="false" ht="15" hidden="false" customHeight="false" outlineLevel="0" collapsed="false">
      <c r="A1193" s="2" t="n">
        <v>1159</v>
      </c>
      <c r="B1193" s="2" t="n">
        <v>7</v>
      </c>
      <c r="C1193" s="22" t="n">
        <f aca="true">NORMSINV(MAX(RAND(),0.000000000001))</f>
        <v>0.974103761029918</v>
      </c>
      <c r="D1193" s="24" t="n">
        <f aca="false">IF($B$11="","",$B$11*EXP($B$12*C1193))</f>
        <v>1398.20851680198</v>
      </c>
      <c r="E1193" s="20" t="n">
        <f aca="true">IF($B$10="","",$B$10*(1-$B$14+2*$B$14*RAND()))</f>
        <v>3.37980018365372</v>
      </c>
      <c r="F1193" s="21" t="n">
        <f aca="false">INDEX($E$17:$E$28,B1193)</f>
        <v>4.761</v>
      </c>
      <c r="G1193" s="25" t="n">
        <f aca="false">IF(OR(D1193="",E1193="",F1193=""),"",D1193*($B$7-$B$8-F1193-E1193))</f>
        <v>6430.64035368945</v>
      </c>
      <c r="H1193" s="25" t="n">
        <f aca="false">IF(D1193="","",D1193*$F$30)</f>
        <v>6989.92401719643</v>
      </c>
    </row>
    <row r="1194" customFormat="false" ht="15" hidden="false" customHeight="false" outlineLevel="0" collapsed="false">
      <c r="A1194" s="2" t="n">
        <v>1160</v>
      </c>
      <c r="B1194" s="2" t="n">
        <v>8</v>
      </c>
      <c r="C1194" s="22" t="n">
        <f aca="true">NORMSINV(MAX(RAND(),0.000000000001))</f>
        <v>-0.116154085845839</v>
      </c>
      <c r="D1194" s="24" t="n">
        <f aca="false">IF($B$11="","",$B$11*EXP($B$12*C1194))</f>
        <v>883.197993915542</v>
      </c>
      <c r="E1194" s="20" t="n">
        <f aca="true">IF($B$10="","",$B$10*(1-$B$14+2*$B$14*RAND()))</f>
        <v>3.47439122416058</v>
      </c>
      <c r="F1194" s="21" t="n">
        <f aca="false">INDEX($E$17:$E$28,B1194)</f>
        <v>4.761</v>
      </c>
      <c r="G1194" s="25" t="n">
        <f aca="false">IF(OR(D1194="",E1194="",F1194=""),"",D1194*($B$7-$B$8-F1194-E1194))</f>
        <v>3978.46143419572</v>
      </c>
      <c r="H1194" s="25" t="n">
        <f aca="false">IF(D1194="","",D1194*$F$30)</f>
        <v>4415.28341118258</v>
      </c>
    </row>
    <row r="1195" customFormat="false" ht="15" hidden="false" customHeight="false" outlineLevel="0" collapsed="false">
      <c r="A1195" s="2" t="n">
        <v>1161</v>
      </c>
      <c r="B1195" s="2" t="n">
        <v>9</v>
      </c>
      <c r="C1195" s="22" t="n">
        <f aca="true">NORMSINV(MAX(RAND(),0.000000000001))</f>
        <v>-0.801271137112715</v>
      </c>
      <c r="D1195" s="24" t="n">
        <f aca="false">IF($B$11="","",$B$11*EXP($B$12*C1195))</f>
        <v>661.734439502647</v>
      </c>
      <c r="E1195" s="20" t="n">
        <f aca="true">IF($B$10="","",$B$10*(1-$B$14+2*$B$14*RAND()))</f>
        <v>3.94357967544851</v>
      </c>
      <c r="F1195" s="21" t="n">
        <f aca="false">INDEX($E$17:$E$28,B1195)</f>
        <v>4.761</v>
      </c>
      <c r="G1195" s="25" t="n">
        <f aca="false">IF(OR(D1195="",E1195="",F1195=""),"",D1195*($B$7-$B$8-F1195-E1195))</f>
        <v>2670.37660662467</v>
      </c>
      <c r="H1195" s="25" t="n">
        <f aca="false">IF(D1195="","",D1195*$F$30)</f>
        <v>3308.14280996163</v>
      </c>
    </row>
    <row r="1196" customFormat="false" ht="15" hidden="false" customHeight="false" outlineLevel="0" collapsed="false">
      <c r="A1196" s="2" t="n">
        <v>1162</v>
      </c>
      <c r="B1196" s="2" t="n">
        <v>10</v>
      </c>
      <c r="C1196" s="22" t="n">
        <f aca="true">NORMSINV(MAX(RAND(),0.000000000001))</f>
        <v>-0.822482920238028</v>
      </c>
      <c r="D1196" s="24" t="n">
        <f aca="false">IF($B$11="","",$B$11*EXP($B$12*C1196))</f>
        <v>655.846259548972</v>
      </c>
      <c r="E1196" s="20" t="n">
        <f aca="true">IF($B$10="","",$B$10*(1-$B$14+2*$B$14*RAND()))</f>
        <v>4.0405351515379</v>
      </c>
      <c r="F1196" s="21" t="n">
        <f aca="false">INDEX($E$17:$E$28,B1196)</f>
        <v>4.761</v>
      </c>
      <c r="G1196" s="25" t="n">
        <f aca="false">IF(OR(D1196="",E1196="",F1196=""),"",D1196*($B$7-$B$8-F1196-E1196))</f>
        <v>2583.02743922898</v>
      </c>
      <c r="H1196" s="25" t="n">
        <f aca="false">IF(D1196="","",D1196*$F$30)</f>
        <v>3278.70662073722</v>
      </c>
    </row>
    <row r="1197" customFormat="false" ht="15" hidden="false" customHeight="false" outlineLevel="0" collapsed="false">
      <c r="A1197" s="2" t="n">
        <v>1163</v>
      </c>
      <c r="B1197" s="2" t="n">
        <v>11</v>
      </c>
      <c r="C1197" s="22" t="n">
        <f aca="true">NORMSINV(MAX(RAND(),0.000000000001))</f>
        <v>1.06548308423091</v>
      </c>
      <c r="D1197" s="24" t="n">
        <f aca="false">IF($B$11="","",$B$11*EXP($B$12*C1197))</f>
        <v>1453.09524406347</v>
      </c>
      <c r="E1197" s="20" t="n">
        <f aca="true">IF($B$10="","",$B$10*(1-$B$14+2*$B$14*RAND()))</f>
        <v>3.95475671943653</v>
      </c>
      <c r="F1197" s="21" t="n">
        <f aca="false">INDEX($E$17:$E$28,B1197)</f>
        <v>4.761</v>
      </c>
      <c r="G1197" s="25" t="n">
        <f aca="false">IF(OR(D1197="",E1197="",F1197=""),"",D1197*($B$7-$B$8-F1197-E1197))</f>
        <v>5847.60877194115</v>
      </c>
      <c r="H1197" s="25" t="n">
        <f aca="false">IF(D1197="","",D1197*$F$30)</f>
        <v>7264.31374412208</v>
      </c>
    </row>
    <row r="1198" customFormat="false" ht="15" hidden="false" customHeight="false" outlineLevel="0" collapsed="false">
      <c r="A1198" s="2" t="n">
        <v>1164</v>
      </c>
      <c r="B1198" s="2" t="n">
        <v>12</v>
      </c>
      <c r="C1198" s="22" t="n">
        <f aca="true">NORMSINV(MAX(RAND(),0.000000000001))</f>
        <v>-0.9593386192001</v>
      </c>
      <c r="D1198" s="24" t="n">
        <f aca="false">IF($B$11="","",$B$11*EXP($B$12*C1198))</f>
        <v>619.0958166698</v>
      </c>
      <c r="E1198" s="20" t="n">
        <f aca="true">IF($B$10="","",$B$10*(1-$B$14+2*$B$14*RAND()))</f>
        <v>4.05079728545081</v>
      </c>
      <c r="F1198" s="21" t="n">
        <f aca="false">INDEX($E$17:$E$28,B1198)</f>
        <v>4.761</v>
      </c>
      <c r="G1198" s="25" t="n">
        <f aca="false">IF(OR(D1198="",E1198="",F1198=""),"",D1198*($B$7-$B$8-F1198-E1198))</f>
        <v>2431.93386760836</v>
      </c>
      <c r="H1198" s="25" t="n">
        <f aca="false">IF(D1198="","",D1198*$F$30)</f>
        <v>3094.98380669566</v>
      </c>
    </row>
    <row r="1199" customFormat="false" ht="15" hidden="false" customHeight="false" outlineLevel="0" collapsed="false">
      <c r="A1199" s="2" t="n">
        <v>1165</v>
      </c>
      <c r="B1199" s="2" t="n">
        <v>1</v>
      </c>
      <c r="C1199" s="22" t="n">
        <f aca="true">NORMSINV(MAX(RAND(),0.000000000001))</f>
        <v>-1.62785450310839</v>
      </c>
      <c r="D1199" s="24" t="n">
        <f aca="false">IF($B$11="","",$B$11*EXP($B$12*C1199))</f>
        <v>467.112507708436</v>
      </c>
      <c r="E1199" s="20" t="n">
        <f aca="true">IF($B$10="","",$B$10*(1-$B$14+2*$B$14*RAND()))</f>
        <v>3.59286366396857</v>
      </c>
      <c r="F1199" s="21" t="n">
        <f aca="false">INDEX($E$17:$E$28,B1199)</f>
        <v>4.92562580645161</v>
      </c>
      <c r="G1199" s="25" t="n">
        <f aca="false">IF(OR(D1199="",E1199="",F1199=""),"",D1199*($B$7-$B$8-F1199-E1199))</f>
        <v>1971.9203697896</v>
      </c>
      <c r="H1199" s="25" t="n">
        <f aca="false">IF(D1199="","",D1199*$F$30)</f>
        <v>2335.18884853601</v>
      </c>
    </row>
    <row r="1200" customFormat="false" ht="15" hidden="false" customHeight="false" outlineLevel="0" collapsed="false">
      <c r="A1200" s="2" t="n">
        <v>1166</v>
      </c>
      <c r="B1200" s="2" t="n">
        <v>2</v>
      </c>
      <c r="C1200" s="22" t="n">
        <f aca="true">NORMSINV(MAX(RAND(),0.000000000001))</f>
        <v>1.11669871077099</v>
      </c>
      <c r="D1200" s="24" t="n">
        <f aca="false">IF($B$11="","",$B$11*EXP($B$12*C1200))</f>
        <v>1484.79461978552</v>
      </c>
      <c r="E1200" s="20" t="n">
        <f aca="true">IF($B$10="","",$B$10*(1-$B$14+2*$B$14*RAND()))</f>
        <v>3.65327518301403</v>
      </c>
      <c r="F1200" s="21" t="n">
        <f aca="false">INDEX($E$17:$E$28,B1200)</f>
        <v>5.0612</v>
      </c>
      <c r="G1200" s="25" t="n">
        <f aca="false">IF(OR(D1200="",E1200="",F1200=""),"",D1200*($B$7-$B$8-F1200-E1200))</f>
        <v>5977.07759007386</v>
      </c>
      <c r="H1200" s="25" t="n">
        <f aca="false">IF(D1200="","",D1200*$F$30)</f>
        <v>7422.78526323176</v>
      </c>
    </row>
    <row r="1201" customFormat="false" ht="15" hidden="false" customHeight="false" outlineLevel="0" collapsed="false">
      <c r="A1201" s="2" t="n">
        <v>1167</v>
      </c>
      <c r="B1201" s="2" t="n">
        <v>3</v>
      </c>
      <c r="C1201" s="22" t="n">
        <f aca="true">NORMSINV(MAX(RAND(),0.000000000001))</f>
        <v>-0.300384153406461</v>
      </c>
      <c r="D1201" s="24" t="n">
        <f aca="false">IF($B$11="","",$B$11*EXP($B$12*C1201))</f>
        <v>817.230434864071</v>
      </c>
      <c r="E1201" s="20" t="n">
        <f aca="true">IF($B$10="","",$B$10*(1-$B$14+2*$B$14*RAND()))</f>
        <v>3.76322517779054</v>
      </c>
      <c r="F1201" s="21" t="n">
        <f aca="false">INDEX($E$17:$E$28,B1201)</f>
        <v>5.0612</v>
      </c>
      <c r="G1201" s="25" t="n">
        <f aca="false">IF(OR(D1201="",E1201="",F1201=""),"",D1201*($B$7-$B$8-F1201-E1201))</f>
        <v>3199.92691469704</v>
      </c>
      <c r="H1201" s="25" t="n">
        <f aca="false">IF(D1201="","",D1201*$F$30)</f>
        <v>4085.49838997246</v>
      </c>
    </row>
    <row r="1202" customFormat="false" ht="15" hidden="false" customHeight="false" outlineLevel="0" collapsed="false">
      <c r="A1202" s="2" t="n">
        <v>1168</v>
      </c>
      <c r="B1202" s="2" t="n">
        <v>4</v>
      </c>
      <c r="C1202" s="22" t="n">
        <f aca="true">NORMSINV(MAX(RAND(),0.000000000001))</f>
        <v>-0.485542481016642</v>
      </c>
      <c r="D1202" s="24" t="n">
        <f aca="false">IF($B$11="","",$B$11*EXP($B$12*C1202))</f>
        <v>755.894388592824</v>
      </c>
      <c r="E1202" s="20" t="n">
        <f aca="true">IF($B$10="","",$B$10*(1-$B$14+2*$B$14*RAND()))</f>
        <v>3.91759003190044</v>
      </c>
      <c r="F1202" s="21" t="n">
        <f aca="false">INDEX($E$17:$E$28,B1202)</f>
        <v>4.89657419354839</v>
      </c>
      <c r="G1202" s="25" t="n">
        <f aca="false">IF(OR(D1202="",E1202="",F1202=""),"",D1202*($B$7-$B$8-F1202-E1202))</f>
        <v>2967.51723252019</v>
      </c>
      <c r="H1202" s="25" t="n">
        <f aca="false">IF(D1202="","",D1202*$F$30)</f>
        <v>3778.86722745324</v>
      </c>
    </row>
    <row r="1203" customFormat="false" ht="15" hidden="false" customHeight="false" outlineLevel="0" collapsed="false">
      <c r="A1203" s="2" t="n">
        <v>1169</v>
      </c>
      <c r="B1203" s="2" t="n">
        <v>5</v>
      </c>
      <c r="C1203" s="22" t="n">
        <f aca="true">NORMSINV(MAX(RAND(),0.000000000001))</f>
        <v>1.18998311558696</v>
      </c>
      <c r="D1203" s="24" t="n">
        <f aca="false">IF($B$11="","",$B$11*EXP($B$12*C1203))</f>
        <v>1531.35968070353</v>
      </c>
      <c r="E1203" s="20" t="n">
        <f aca="true">IF($B$10="","",$B$10*(1-$B$14+2*$B$14*RAND()))</f>
        <v>3.65274798602767</v>
      </c>
      <c r="F1203" s="21" t="n">
        <f aca="false">INDEX($E$17:$E$28,B1203)</f>
        <v>4.761</v>
      </c>
      <c r="G1203" s="25" t="n">
        <f aca="false">IF(OR(D1203="",E1203="",F1203=""),"",D1203*($B$7-$B$8-F1203-E1203))</f>
        <v>6625.04790275965</v>
      </c>
      <c r="H1203" s="25" t="n">
        <f aca="false">IF(D1203="","",D1203*$F$30)</f>
        <v>7655.57331577307</v>
      </c>
    </row>
    <row r="1204" customFormat="false" ht="15" hidden="false" customHeight="false" outlineLevel="0" collapsed="false">
      <c r="A1204" s="2" t="n">
        <v>1170</v>
      </c>
      <c r="B1204" s="2" t="n">
        <v>6</v>
      </c>
      <c r="C1204" s="22" t="n">
        <f aca="true">NORMSINV(MAX(RAND(),0.000000000001))</f>
        <v>-0.168994097799382</v>
      </c>
      <c r="D1204" s="24" t="n">
        <f aca="false">IF($B$11="","",$B$11*EXP($B$12*C1204))</f>
        <v>863.750899188692</v>
      </c>
      <c r="E1204" s="20" t="n">
        <f aca="true">IF($B$10="","",$B$10*(1-$B$14+2*$B$14*RAND()))</f>
        <v>3.51368837900364</v>
      </c>
      <c r="F1204" s="21" t="n">
        <f aca="false">INDEX($E$17:$E$28,B1204)</f>
        <v>4.761</v>
      </c>
      <c r="G1204" s="25" t="n">
        <f aca="false">IF(OR(D1204="",E1204="",F1204=""),"",D1204*($B$7-$B$8-F1204-E1204))</f>
        <v>3856.91692779332</v>
      </c>
      <c r="H1204" s="25" t="n">
        <f aca="false">IF(D1204="","",D1204*$F$30)</f>
        <v>4318.06349522411</v>
      </c>
    </row>
    <row r="1205" customFormat="false" ht="15" hidden="false" customHeight="false" outlineLevel="0" collapsed="false">
      <c r="A1205" s="2" t="n">
        <v>1171</v>
      </c>
      <c r="B1205" s="2" t="n">
        <v>7</v>
      </c>
      <c r="C1205" s="22" t="n">
        <f aca="true">NORMSINV(MAX(RAND(),0.000000000001))</f>
        <v>0.128475003810381</v>
      </c>
      <c r="D1205" s="24" t="n">
        <f aca="false">IF($B$11="","",$B$11*EXP($B$12*C1205))</f>
        <v>979.094144227878</v>
      </c>
      <c r="E1205" s="20" t="n">
        <f aca="true">IF($B$10="","",$B$10*(1-$B$14+2*$B$14*RAND()))</f>
        <v>3.96642308720292</v>
      </c>
      <c r="F1205" s="21" t="n">
        <f aca="false">INDEX($E$17:$E$28,B1205)</f>
        <v>4.761</v>
      </c>
      <c r="G1205" s="25" t="n">
        <f aca="false">IF(OR(D1205="",E1205="",F1205=""),"",D1205*($B$7-$B$8-F1205-E1205))</f>
        <v>3928.6905585836</v>
      </c>
      <c r="H1205" s="25" t="n">
        <f aca="false">IF(D1205="","",D1205*$F$30)</f>
        <v>4894.68744582401</v>
      </c>
    </row>
    <row r="1206" customFormat="false" ht="15" hidden="false" customHeight="false" outlineLevel="0" collapsed="false">
      <c r="A1206" s="2" t="n">
        <v>1172</v>
      </c>
      <c r="B1206" s="2" t="n">
        <v>8</v>
      </c>
      <c r="C1206" s="22" t="n">
        <f aca="true">NORMSINV(MAX(RAND(),0.000000000001))</f>
        <v>-0.118518313921635</v>
      </c>
      <c r="D1206" s="24" t="n">
        <f aca="false">IF($B$11="","",$B$11*EXP($B$12*C1206))</f>
        <v>882.318585337082</v>
      </c>
      <c r="E1206" s="20" t="n">
        <f aca="true">IF($B$10="","",$B$10*(1-$B$14+2*$B$14*RAND()))</f>
        <v>3.78760724480825</v>
      </c>
      <c r="F1206" s="21" t="n">
        <f aca="false">INDEX($E$17:$E$28,B1206)</f>
        <v>4.761</v>
      </c>
      <c r="G1206" s="25" t="n">
        <f aca="false">IF(OR(D1206="",E1206="",F1206=""),"",D1206*($B$7-$B$8-F1206-E1206))</f>
        <v>3698.14372635287</v>
      </c>
      <c r="H1206" s="25" t="n">
        <f aca="false">IF(D1206="","",D1206*$F$30)</f>
        <v>4410.88707181714</v>
      </c>
    </row>
    <row r="1207" customFormat="false" ht="15" hidden="false" customHeight="false" outlineLevel="0" collapsed="false">
      <c r="A1207" s="2" t="n">
        <v>1173</v>
      </c>
      <c r="B1207" s="2" t="n">
        <v>9</v>
      </c>
      <c r="C1207" s="22" t="n">
        <f aca="true">NORMSINV(MAX(RAND(),0.000000000001))</f>
        <v>0.0851761954217607</v>
      </c>
      <c r="D1207" s="24" t="n">
        <f aca="false">IF($B$11="","",$B$11*EXP($B$12*C1207))</f>
        <v>961.392883269072</v>
      </c>
      <c r="E1207" s="20" t="n">
        <f aca="true">IF($B$10="","",$B$10*(1-$B$14+2*$B$14*RAND()))</f>
        <v>3.68573183747203</v>
      </c>
      <c r="F1207" s="21" t="n">
        <f aca="false">INDEX($E$17:$E$28,B1207)</f>
        <v>4.761</v>
      </c>
      <c r="G1207" s="25" t="n">
        <f aca="false">IF(OR(D1207="",E1207="",F1207=""),"",D1207*($B$7-$B$8-F1207-E1207))</f>
        <v>4127.51745742008</v>
      </c>
      <c r="H1207" s="25" t="n">
        <f aca="false">IF(D1207="","",D1207*$F$30)</f>
        <v>4806.19530203875</v>
      </c>
    </row>
    <row r="1208" customFormat="false" ht="15" hidden="false" customHeight="false" outlineLevel="0" collapsed="false">
      <c r="A1208" s="2" t="n">
        <v>1174</v>
      </c>
      <c r="B1208" s="2" t="n">
        <v>10</v>
      </c>
      <c r="C1208" s="22" t="n">
        <f aca="true">NORMSINV(MAX(RAND(),0.000000000001))</f>
        <v>0.230787911069935</v>
      </c>
      <c r="D1208" s="24" t="n">
        <f aca="false">IF($B$11="","",$B$11*EXP($B$12*C1208))</f>
        <v>1022.22713220017</v>
      </c>
      <c r="E1208" s="20" t="n">
        <f aca="true">IF($B$10="","",$B$10*(1-$B$14+2*$B$14*RAND()))</f>
        <v>3.58019080634652</v>
      </c>
      <c r="F1208" s="21" t="n">
        <f aca="false">INDEX($E$17:$E$28,B1208)</f>
        <v>4.761</v>
      </c>
      <c r="G1208" s="25" t="n">
        <f aca="false">IF(OR(D1208="",E1208="",F1208=""),"",D1208*($B$7-$B$8-F1208-E1208))</f>
        <v>4496.58210712412</v>
      </c>
      <c r="H1208" s="25" t="n">
        <f aca="false">IF(D1208="","",D1208*$F$30)</f>
        <v>5110.31787929507</v>
      </c>
    </row>
    <row r="1209" customFormat="false" ht="15" hidden="false" customHeight="false" outlineLevel="0" collapsed="false">
      <c r="A1209" s="2" t="n">
        <v>1175</v>
      </c>
      <c r="B1209" s="2" t="n">
        <v>11</v>
      </c>
      <c r="C1209" s="22" t="n">
        <f aca="true">NORMSINV(MAX(RAND(),0.000000000001))</f>
        <v>-2.159567244832</v>
      </c>
      <c r="D1209" s="24" t="n">
        <f aca="false">IF($B$11="","",$B$11*EXP($B$12*C1209))</f>
        <v>373.353031677833</v>
      </c>
      <c r="E1209" s="20" t="n">
        <f aca="true">IF($B$10="","",$B$10*(1-$B$14+2*$B$14*RAND()))</f>
        <v>3.64683261232742</v>
      </c>
      <c r="F1209" s="21" t="n">
        <f aca="false">INDEX($E$17:$E$28,B1209)</f>
        <v>4.761</v>
      </c>
      <c r="G1209" s="25" t="n">
        <f aca="false">IF(OR(D1209="",E1209="",F1209=""),"",D1209*($B$7-$B$8-F1209-E1209))</f>
        <v>1617.42782792339</v>
      </c>
      <c r="H1209" s="25" t="n">
        <f aca="false">IF(D1209="","",D1209*$F$30)</f>
        <v>1866.46647596382</v>
      </c>
    </row>
    <row r="1210" customFormat="false" ht="15" hidden="false" customHeight="false" outlineLevel="0" collapsed="false">
      <c r="A1210" s="2" t="n">
        <v>1176</v>
      </c>
      <c r="B1210" s="2" t="n">
        <v>12</v>
      </c>
      <c r="C1210" s="22" t="n">
        <f aca="true">NORMSINV(MAX(RAND(),0.000000000001))</f>
        <v>-0.623832690952333</v>
      </c>
      <c r="D1210" s="24" t="n">
        <f aca="false">IF($B$11="","",$B$11*EXP($B$12*C1210))</f>
        <v>713.106563305556</v>
      </c>
      <c r="E1210" s="20" t="n">
        <f aca="true">IF($B$10="","",$B$10*(1-$B$14+2*$B$14*RAND()))</f>
        <v>4.07599684509804</v>
      </c>
      <c r="F1210" s="21" t="n">
        <f aca="false">INDEX($E$17:$E$28,B1210)</f>
        <v>4.761</v>
      </c>
      <c r="G1210" s="25" t="n">
        <f aca="false">IF(OR(D1210="",E1210="",F1210=""),"",D1210*($B$7-$B$8-F1210-E1210))</f>
        <v>2783.25716636288</v>
      </c>
      <c r="H1210" s="25" t="n">
        <f aca="false">IF(D1210="","",D1210*$F$30)</f>
        <v>3564.96233127714</v>
      </c>
    </row>
    <row r="1211" customFormat="false" ht="15" hidden="false" customHeight="false" outlineLevel="0" collapsed="false">
      <c r="A1211" s="2" t="n">
        <v>1177</v>
      </c>
      <c r="B1211" s="2" t="n">
        <v>1</v>
      </c>
      <c r="C1211" s="22" t="n">
        <f aca="true">NORMSINV(MAX(RAND(),0.000000000001))</f>
        <v>-0.0307596072923715</v>
      </c>
      <c r="D1211" s="24" t="n">
        <f aca="false">IF($B$11="","",$B$11*EXP($B$12*C1211))</f>
        <v>915.556191098362</v>
      </c>
      <c r="E1211" s="20" t="n">
        <f aca="true">IF($B$10="","",$B$10*(1-$B$14+2*$B$14*RAND()))</f>
        <v>3.88321864081691</v>
      </c>
      <c r="F1211" s="21" t="n">
        <f aca="false">INDEX($E$17:$E$28,B1211)</f>
        <v>4.92562580645161</v>
      </c>
      <c r="G1211" s="25" t="n">
        <f aca="false">IF(OR(D1211="",E1211="",F1211=""),"",D1211*($B$7-$B$8-F1211-E1211))</f>
        <v>3599.193804474</v>
      </c>
      <c r="H1211" s="25" t="n">
        <f aca="false">IF(D1211="","",D1211*$F$30)</f>
        <v>4577.04851053893</v>
      </c>
    </row>
    <row r="1212" customFormat="false" ht="15" hidden="false" customHeight="false" outlineLevel="0" collapsed="false">
      <c r="A1212" s="2" t="n">
        <v>1178</v>
      </c>
      <c r="B1212" s="2" t="n">
        <v>2</v>
      </c>
      <c r="C1212" s="22" t="n">
        <f aca="true">NORMSINV(MAX(RAND(),0.000000000001))</f>
        <v>1.73612110314381</v>
      </c>
      <c r="D1212" s="24" t="n">
        <f aca="false">IF($B$11="","",$B$11*EXP($B$12*C1212))</f>
        <v>1927.6083487368</v>
      </c>
      <c r="E1212" s="20" t="n">
        <f aca="true">IF($B$10="","",$B$10*(1-$B$14+2*$B$14*RAND()))</f>
        <v>3.64814895142479</v>
      </c>
      <c r="F1212" s="21" t="n">
        <f aca="false">INDEX($E$17:$E$28,B1212)</f>
        <v>5.0612</v>
      </c>
      <c r="G1212" s="25" t="n">
        <f aca="false">IF(OR(D1212="",E1212="",F1212=""),"",D1212*($B$7-$B$8-F1212-E1212))</f>
        <v>7769.51661207829</v>
      </c>
      <c r="H1212" s="25" t="n">
        <f aca="false">IF(D1212="","",D1212*$F$30)</f>
        <v>9636.49965700499</v>
      </c>
    </row>
    <row r="1213" customFormat="false" ht="15" hidden="false" customHeight="false" outlineLevel="0" collapsed="false">
      <c r="A1213" s="2" t="n">
        <v>1179</v>
      </c>
      <c r="B1213" s="2" t="n">
        <v>3</v>
      </c>
      <c r="C1213" s="22" t="n">
        <f aca="true">NORMSINV(MAX(RAND(),0.000000000001))</f>
        <v>0.303391008755022</v>
      </c>
      <c r="D1213" s="24" t="n">
        <f aca="false">IF($B$11="","",$B$11*EXP($B$12*C1213))</f>
        <v>1053.98286375005</v>
      </c>
      <c r="E1213" s="20" t="n">
        <f aca="true">IF($B$10="","",$B$10*(1-$B$14+2*$B$14*RAND()))</f>
        <v>3.99606762131411</v>
      </c>
      <c r="F1213" s="21" t="n">
        <f aca="false">INDEX($E$17:$E$28,B1213)</f>
        <v>5.0612</v>
      </c>
      <c r="G1213" s="25" t="n">
        <f aca="false">IF(OR(D1213="",E1213="",F1213=""),"",D1213*($B$7-$B$8-F1213-E1213))</f>
        <v>3881.53681891237</v>
      </c>
      <c r="H1213" s="25" t="n">
        <f aca="false">IF(D1213="","",D1213*$F$30)</f>
        <v>5269.07113245923</v>
      </c>
    </row>
    <row r="1214" customFormat="false" ht="15" hidden="false" customHeight="false" outlineLevel="0" collapsed="false">
      <c r="A1214" s="2" t="n">
        <v>1180</v>
      </c>
      <c r="B1214" s="2" t="n">
        <v>4</v>
      </c>
      <c r="C1214" s="22" t="n">
        <f aca="true">NORMSINV(MAX(RAND(),0.000000000001))</f>
        <v>1.18196430799539</v>
      </c>
      <c r="D1214" s="24" t="n">
        <f aca="false">IF($B$11="","",$B$11*EXP($B$12*C1214))</f>
        <v>1526.19417247329</v>
      </c>
      <c r="E1214" s="20" t="n">
        <f aca="true">IF($B$10="","",$B$10*(1-$B$14+2*$B$14*RAND()))</f>
        <v>4.12014899817751</v>
      </c>
      <c r="F1214" s="21" t="n">
        <f aca="false">INDEX($E$17:$E$28,B1214)</f>
        <v>4.89657419354839</v>
      </c>
      <c r="G1214" s="25" t="n">
        <f aca="false">IF(OR(D1214="",E1214="",F1214=""),"",D1214*($B$7-$B$8-F1214-E1214))</f>
        <v>5682.44336729289</v>
      </c>
      <c r="H1214" s="25" t="n">
        <f aca="false">IF(D1214="","",D1214*$F$30)</f>
        <v>7629.74990702847</v>
      </c>
    </row>
    <row r="1215" customFormat="false" ht="15" hidden="false" customHeight="false" outlineLevel="0" collapsed="false">
      <c r="A1215" s="2" t="n">
        <v>1181</v>
      </c>
      <c r="B1215" s="2" t="n">
        <v>5</v>
      </c>
      <c r="C1215" s="22" t="n">
        <f aca="true">NORMSINV(MAX(RAND(),0.000000000001))</f>
        <v>-2.69160630673693</v>
      </c>
      <c r="D1215" s="24" t="n">
        <f aca="false">IF($B$11="","",$B$11*EXP($B$12*C1215))</f>
        <v>298.372059790253</v>
      </c>
      <c r="E1215" s="20" t="n">
        <f aca="true">IF($B$10="","",$B$10*(1-$B$14+2*$B$14*RAND()))</f>
        <v>3.42993436322238</v>
      </c>
      <c r="F1215" s="21" t="n">
        <f aca="false">INDEX($E$17:$E$28,B1215)</f>
        <v>4.761</v>
      </c>
      <c r="G1215" s="25" t="n">
        <f aca="false">IF(OR(D1215="",E1215="",F1215=""),"",D1215*($B$7-$B$8-F1215-E1215))</f>
        <v>1357.3140841664</v>
      </c>
      <c r="H1215" s="25" t="n">
        <f aca="false">IF(D1215="","",D1215*$F$30)</f>
        <v>1491.62160130343</v>
      </c>
    </row>
    <row r="1216" customFormat="false" ht="15" hidden="false" customHeight="false" outlineLevel="0" collapsed="false">
      <c r="A1216" s="2" t="n">
        <v>1182</v>
      </c>
      <c r="B1216" s="2" t="n">
        <v>6</v>
      </c>
      <c r="C1216" s="22" t="n">
        <f aca="true">NORMSINV(MAX(RAND(),0.000000000001))</f>
        <v>-0.289749490254882</v>
      </c>
      <c r="D1216" s="24" t="n">
        <f aca="false">IF($B$11="","",$B$11*EXP($B$12*C1216))</f>
        <v>820.900732196054</v>
      </c>
      <c r="E1216" s="20" t="n">
        <f aca="true">IF($B$10="","",$B$10*(1-$B$14+2*$B$14*RAND()))</f>
        <v>3.59959251791348</v>
      </c>
      <c r="F1216" s="21" t="n">
        <f aca="false">INDEX($E$17:$E$28,B1216)</f>
        <v>4.761</v>
      </c>
      <c r="G1216" s="25" t="n">
        <f aca="false">IF(OR(D1216="",E1216="",F1216=""),"",D1216*($B$7-$B$8-F1216-E1216))</f>
        <v>3595.0588086297</v>
      </c>
      <c r="H1216" s="25" t="n">
        <f aca="false">IF(D1216="","",D1216*$F$30)</f>
        <v>4103.84694039451</v>
      </c>
    </row>
    <row r="1217" customFormat="false" ht="15" hidden="false" customHeight="false" outlineLevel="0" collapsed="false">
      <c r="A1217" s="2" t="n">
        <v>1183</v>
      </c>
      <c r="B1217" s="2" t="n">
        <v>7</v>
      </c>
      <c r="C1217" s="22" t="n">
        <f aca="true">NORMSINV(MAX(RAND(),0.000000000001))</f>
        <v>-0.523590039949436</v>
      </c>
      <c r="D1217" s="24" t="n">
        <f aca="false">IF($B$11="","",$B$11*EXP($B$12*C1217))</f>
        <v>743.872551578829</v>
      </c>
      <c r="E1217" s="20" t="n">
        <f aca="true">IF($B$10="","",$B$10*(1-$B$14+2*$B$14*RAND()))</f>
        <v>3.47635931792375</v>
      </c>
      <c r="F1217" s="21" t="n">
        <f aca="false">INDEX($E$17:$E$28,B1217)</f>
        <v>4.761</v>
      </c>
      <c r="G1217" s="25" t="n">
        <f aca="false">IF(OR(D1217="",E1217="",F1217=""),"",D1217*($B$7-$B$8-F1217-E1217))</f>
        <v>3349.39081301869</v>
      </c>
      <c r="H1217" s="25" t="n">
        <f aca="false">IF(D1217="","",D1217*$F$30)</f>
        <v>3718.76765985288</v>
      </c>
    </row>
    <row r="1218" customFormat="false" ht="15" hidden="false" customHeight="false" outlineLevel="0" collapsed="false">
      <c r="A1218" s="2" t="n">
        <v>1184</v>
      </c>
      <c r="B1218" s="2" t="n">
        <v>8</v>
      </c>
      <c r="C1218" s="22" t="n">
        <f aca="true">NORMSINV(MAX(RAND(),0.000000000001))</f>
        <v>-0.64488863772245</v>
      </c>
      <c r="D1218" s="24" t="n">
        <f aca="false">IF($B$11="","",$B$11*EXP($B$12*C1218))</f>
        <v>706.807679403026</v>
      </c>
      <c r="E1218" s="20" t="n">
        <f aca="true">IF($B$10="","",$B$10*(1-$B$14+2*$B$14*RAND()))</f>
        <v>3.99560153178125</v>
      </c>
      <c r="F1218" s="21" t="n">
        <f aca="false">INDEX($E$17:$E$28,B1218)</f>
        <v>4.761</v>
      </c>
      <c r="G1218" s="25" t="n">
        <f aca="false">IF(OR(D1218="",E1218="",F1218=""),"",D1218*($B$7-$B$8-F1218-E1218))</f>
        <v>2815.49662745926</v>
      </c>
      <c r="H1218" s="25" t="n">
        <f aca="false">IF(D1218="","",D1218*$F$30)</f>
        <v>3533.4729508716</v>
      </c>
    </row>
    <row r="1219" customFormat="false" ht="15" hidden="false" customHeight="false" outlineLevel="0" collapsed="false">
      <c r="A1219" s="2" t="n">
        <v>1185</v>
      </c>
      <c r="B1219" s="2" t="n">
        <v>9</v>
      </c>
      <c r="C1219" s="22" t="n">
        <f aca="true">NORMSINV(MAX(RAND(),0.000000000001))</f>
        <v>-0.138581111752797</v>
      </c>
      <c r="D1219" s="24" t="n">
        <f aca="false">IF($B$11="","",$B$11*EXP($B$12*C1219))</f>
        <v>874.891095593561</v>
      </c>
      <c r="E1219" s="20" t="n">
        <f aca="true">IF($B$10="","",$B$10*(1-$B$14+2*$B$14*RAND()))</f>
        <v>3.85764573546456</v>
      </c>
      <c r="F1219" s="21" t="n">
        <f aca="false">INDEX($E$17:$E$28,B1219)</f>
        <v>4.761</v>
      </c>
      <c r="G1219" s="25" t="n">
        <f aca="false">IF(OR(D1219="",E1219="",F1219=""),"",D1219*($B$7-$B$8-F1219-E1219))</f>
        <v>3605.73614782861</v>
      </c>
      <c r="H1219" s="25" t="n">
        <f aca="false">IF(D1219="","",D1219*$F$30)</f>
        <v>4373.75556509133</v>
      </c>
    </row>
    <row r="1220" customFormat="false" ht="15" hidden="false" customHeight="false" outlineLevel="0" collapsed="false">
      <c r="A1220" s="2" t="n">
        <v>1186</v>
      </c>
      <c r="B1220" s="2" t="n">
        <v>10</v>
      </c>
      <c r="C1220" s="22" t="n">
        <f aca="true">NORMSINV(MAX(RAND(),0.000000000001))</f>
        <v>0.210717247969308</v>
      </c>
      <c r="D1220" s="24" t="n">
        <f aca="false">IF($B$11="","",$B$11*EXP($B$12*C1220))</f>
        <v>1013.61851209799</v>
      </c>
      <c r="E1220" s="20" t="n">
        <f aca="true">IF($B$10="","",$B$10*(1-$B$14+2*$B$14*RAND()))</f>
        <v>3.66152788763956</v>
      </c>
      <c r="F1220" s="21" t="n">
        <f aca="false">INDEX($E$17:$E$28,B1220)</f>
        <v>4.761</v>
      </c>
      <c r="G1220" s="25" t="n">
        <f aca="false">IF(OR(D1220="",E1220="",F1220=""),"",D1220*($B$7-$B$8-F1220-E1220))</f>
        <v>4376.26965855538</v>
      </c>
      <c r="H1220" s="25" t="n">
        <f aca="false">IF(D1220="","",D1220*$F$30)</f>
        <v>5067.28166568029</v>
      </c>
    </row>
    <row r="1221" customFormat="false" ht="15" hidden="false" customHeight="false" outlineLevel="0" collapsed="false">
      <c r="A1221" s="2" t="n">
        <v>1187</v>
      </c>
      <c r="B1221" s="2" t="n">
        <v>11</v>
      </c>
      <c r="C1221" s="22" t="n">
        <f aca="true">NORMSINV(MAX(RAND(),0.000000000001))</f>
        <v>0.991582008826695</v>
      </c>
      <c r="D1221" s="24" t="n">
        <f aca="false">IF($B$11="","",$B$11*EXP($B$12*C1221))</f>
        <v>1408.54397200046</v>
      </c>
      <c r="E1221" s="20" t="n">
        <f aca="true">IF($B$10="","",$B$10*(1-$B$14+2*$B$14*RAND()))</f>
        <v>4.10319529715027</v>
      </c>
      <c r="F1221" s="21" t="n">
        <f aca="false">INDEX($E$17:$E$28,B1221)</f>
        <v>4.761</v>
      </c>
      <c r="G1221" s="25" t="n">
        <f aca="false">IF(OR(D1221="",E1221="",F1221=""),"",D1221*($B$7-$B$8-F1221-E1221))</f>
        <v>5459.24135085</v>
      </c>
      <c r="H1221" s="25" t="n">
        <f aca="false">IF(D1221="","",D1221*$F$30)</f>
        <v>7041.59302482468</v>
      </c>
    </row>
    <row r="1222" customFormat="false" ht="15" hidden="false" customHeight="false" outlineLevel="0" collapsed="false">
      <c r="A1222" s="2" t="n">
        <v>1188</v>
      </c>
      <c r="B1222" s="2" t="n">
        <v>12</v>
      </c>
      <c r="C1222" s="22" t="n">
        <f aca="true">NORMSINV(MAX(RAND(),0.000000000001))</f>
        <v>0.277569843636767</v>
      </c>
      <c r="D1222" s="24" t="n">
        <f aca="false">IF($B$11="","",$B$11*EXP($B$12*C1222))</f>
        <v>1042.5775171331</v>
      </c>
      <c r="E1222" s="20" t="n">
        <f aca="true">IF($B$10="","",$B$10*(1-$B$14+2*$B$14*RAND()))</f>
        <v>3.53334312016252</v>
      </c>
      <c r="F1222" s="21" t="n">
        <f aca="false">INDEX($E$17:$E$28,B1222)</f>
        <v>4.761</v>
      </c>
      <c r="G1222" s="25" t="n">
        <f aca="false">IF(OR(D1222="",E1222="",F1222=""),"",D1222*($B$7-$B$8-F1222-E1222))</f>
        <v>4634.94191180666</v>
      </c>
      <c r="H1222" s="25" t="n">
        <f aca="false">IF(D1222="","",D1222*$F$30)</f>
        <v>5212.05352365181</v>
      </c>
    </row>
    <row r="1223" customFormat="false" ht="15" hidden="false" customHeight="false" outlineLevel="0" collapsed="false">
      <c r="A1223" s="2" t="n">
        <v>1189</v>
      </c>
      <c r="B1223" s="2" t="n">
        <v>1</v>
      </c>
      <c r="C1223" s="22" t="n">
        <f aca="true">NORMSINV(MAX(RAND(),0.000000000001))</f>
        <v>0.330588434456471</v>
      </c>
      <c r="D1223" s="24" t="n">
        <f aca="false">IF($B$11="","",$B$11*EXP($B$12*C1223))</f>
        <v>1066.13106022808</v>
      </c>
      <c r="E1223" s="20" t="n">
        <f aca="true">IF($B$10="","",$B$10*(1-$B$14+2*$B$14*RAND()))</f>
        <v>3.95846992882979</v>
      </c>
      <c r="F1223" s="21" t="n">
        <f aca="false">INDEX($E$17:$E$28,B1223)</f>
        <v>4.92562580645161</v>
      </c>
      <c r="G1223" s="25" t="n">
        <f aca="false">IF(OR(D1223="",E1223="",F1223=""),"",D1223*($B$7-$B$8-F1223-E1223))</f>
        <v>4110.8993018824</v>
      </c>
      <c r="H1223" s="25" t="n">
        <f aca="false">IF(D1223="","",D1223*$F$30)</f>
        <v>5329.8023962922</v>
      </c>
    </row>
    <row r="1224" customFormat="false" ht="15" hidden="false" customHeight="false" outlineLevel="0" collapsed="false">
      <c r="A1224" s="2" t="n">
        <v>1190</v>
      </c>
      <c r="B1224" s="2" t="n">
        <v>2</v>
      </c>
      <c r="C1224" s="22" t="n">
        <f aca="true">NORMSINV(MAX(RAND(),0.000000000001))</f>
        <v>0.969736554257134</v>
      </c>
      <c r="D1224" s="24" t="n">
        <f aca="false">IF($B$11="","",$B$11*EXP($B$12*C1224))</f>
        <v>1395.63790956859</v>
      </c>
      <c r="E1224" s="20" t="n">
        <f aca="true">IF($B$10="","",$B$10*(1-$B$14+2*$B$14*RAND()))</f>
        <v>3.38904356315527</v>
      </c>
      <c r="F1224" s="21" t="n">
        <f aca="false">INDEX($E$17:$E$28,B1224)</f>
        <v>5.0612</v>
      </c>
      <c r="G1224" s="25" t="n">
        <f aca="false">IF(OR(D1224="",E1224="",F1224=""),"",D1224*($B$7-$B$8-F1224-E1224))</f>
        <v>5986.9467060764</v>
      </c>
      <c r="H1224" s="25" t="n">
        <f aca="false">IF(D1224="","",D1224*$F$30)</f>
        <v>6977.07303751531</v>
      </c>
    </row>
    <row r="1225" customFormat="false" ht="15" hidden="false" customHeight="false" outlineLevel="0" collapsed="false">
      <c r="A1225" s="2" t="n">
        <v>1191</v>
      </c>
      <c r="B1225" s="2" t="n">
        <v>3</v>
      </c>
      <c r="C1225" s="22" t="n">
        <f aca="true">NORMSINV(MAX(RAND(),0.000000000001))</f>
        <v>1.02775168869624</v>
      </c>
      <c r="D1225" s="24" t="n">
        <f aca="false">IF($B$11="","",$B$11*EXP($B$12*C1225))</f>
        <v>1430.17555523244</v>
      </c>
      <c r="E1225" s="20" t="n">
        <f aca="true">IF($B$10="","",$B$10*(1-$B$14+2*$B$14*RAND()))</f>
        <v>3.90882171130604</v>
      </c>
      <c r="F1225" s="21" t="n">
        <f aca="false">INDEX($E$17:$E$28,B1225)</f>
        <v>5.0612</v>
      </c>
      <c r="G1225" s="25" t="n">
        <f aca="false">IF(OR(D1225="",E1225="",F1225=""),"",D1225*($B$7-$B$8-F1225-E1225))</f>
        <v>5391.73079224712</v>
      </c>
      <c r="H1225" s="25" t="n">
        <f aca="false">IF(D1225="","",D1225*$F$30)</f>
        <v>7149.73363571799</v>
      </c>
    </row>
    <row r="1226" customFormat="false" ht="15" hidden="false" customHeight="false" outlineLevel="0" collapsed="false">
      <c r="A1226" s="2" t="n">
        <v>1192</v>
      </c>
      <c r="B1226" s="2" t="n">
        <v>4</v>
      </c>
      <c r="C1226" s="22" t="n">
        <f aca="true">NORMSINV(MAX(RAND(),0.000000000001))</f>
        <v>-1.24582109066668</v>
      </c>
      <c r="D1226" s="24" t="n">
        <f aca="false">IF($B$11="","",$B$11*EXP($B$12*C1226))</f>
        <v>548.696826874633</v>
      </c>
      <c r="E1226" s="20" t="n">
        <f aca="true">IF($B$10="","",$B$10*(1-$B$14+2*$B$14*RAND()))</f>
        <v>3.69204692034413</v>
      </c>
      <c r="F1226" s="21" t="n">
        <f aca="false">INDEX($E$17:$E$28,B1226)</f>
        <v>4.89657419354839</v>
      </c>
      <c r="G1226" s="25" t="n">
        <f aca="false">IF(OR(D1226="",E1226="",F1226=""),"",D1226*($B$7-$B$8-F1226-E1226))</f>
        <v>2277.84842196153</v>
      </c>
      <c r="H1226" s="25" t="n">
        <f aca="false">IF(D1226="","",D1226*$F$30)</f>
        <v>2743.04517691167</v>
      </c>
    </row>
    <row r="1227" customFormat="false" ht="15" hidden="false" customHeight="false" outlineLevel="0" collapsed="false">
      <c r="A1227" s="2" t="n">
        <v>1193</v>
      </c>
      <c r="B1227" s="2" t="n">
        <v>5</v>
      </c>
      <c r="C1227" s="22" t="n">
        <f aca="true">NORMSINV(MAX(RAND(),0.000000000001))</f>
        <v>-1.2782655049139</v>
      </c>
      <c r="D1227" s="24" t="n">
        <f aca="false">IF($B$11="","",$B$11*EXP($B$12*C1227))</f>
        <v>541.246647783652</v>
      </c>
      <c r="E1227" s="20" t="n">
        <f aca="true">IF($B$10="","",$B$10*(1-$B$14+2*$B$14*RAND()))</f>
        <v>3.91671781971165</v>
      </c>
      <c r="F1227" s="21" t="n">
        <f aca="false">INDEX($E$17:$E$28,B1227)</f>
        <v>4.761</v>
      </c>
      <c r="G1227" s="25" t="n">
        <f aca="false">IF(OR(D1227="",E1227="",F1227=""),"",D1227*($B$7-$B$8-F1227-E1227))</f>
        <v>2198.69661243234</v>
      </c>
      <c r="H1227" s="25" t="n">
        <f aca="false">IF(D1227="","",D1227*$F$30)</f>
        <v>2705.80024160003</v>
      </c>
    </row>
    <row r="1228" customFormat="false" ht="15" hidden="false" customHeight="false" outlineLevel="0" collapsed="false">
      <c r="A1228" s="2" t="n">
        <v>1194</v>
      </c>
      <c r="B1228" s="2" t="n">
        <v>6</v>
      </c>
      <c r="C1228" s="22" t="n">
        <f aca="true">NORMSINV(MAX(RAND(),0.000000000001))</f>
        <v>-0.786452213581949</v>
      </c>
      <c r="D1228" s="24" t="n">
        <f aca="false">IF($B$11="","",$B$11*EXP($B$12*C1228))</f>
        <v>665.8793634659</v>
      </c>
      <c r="E1228" s="20" t="n">
        <f aca="true">IF($B$10="","",$B$10*(1-$B$14+2*$B$14*RAND()))</f>
        <v>3.70736937033937</v>
      </c>
      <c r="F1228" s="21" t="n">
        <f aca="false">INDEX($E$17:$E$28,B1228)</f>
        <v>4.761</v>
      </c>
      <c r="G1228" s="25" t="n">
        <f aca="false">IF(OR(D1228="",E1228="",F1228=""),"",D1228*($B$7-$B$8-F1228-E1228))</f>
        <v>2844.39068463986</v>
      </c>
      <c r="H1228" s="25" t="n">
        <f aca="false">IF(D1228="","",D1228*$F$30)</f>
        <v>3328.86411383873</v>
      </c>
    </row>
    <row r="1229" customFormat="false" ht="15" hidden="false" customHeight="false" outlineLevel="0" collapsed="false">
      <c r="A1229" s="2" t="n">
        <v>1195</v>
      </c>
      <c r="B1229" s="2" t="n">
        <v>7</v>
      </c>
      <c r="C1229" s="22" t="n">
        <f aca="true">NORMSINV(MAX(RAND(),0.000000000001))</f>
        <v>1.53908606421509</v>
      </c>
      <c r="D1229" s="24" t="n">
        <f aca="false">IF($B$11="","",$B$11*EXP($B$12*C1229))</f>
        <v>1774.03419167394</v>
      </c>
      <c r="E1229" s="20" t="n">
        <f aca="true">IF($B$10="","",$B$10*(1-$B$14+2*$B$14*RAND()))</f>
        <v>3.81500962542025</v>
      </c>
      <c r="F1229" s="21" t="n">
        <f aca="false">INDEX($E$17:$E$28,B1229)</f>
        <v>4.761</v>
      </c>
      <c r="G1229" s="25" t="n">
        <f aca="false">IF(OR(D1229="",E1229="",F1229=""),"",D1229*($B$7-$B$8-F1229-E1229))</f>
        <v>7387.06129830566</v>
      </c>
      <c r="H1229" s="25" t="n">
        <f aca="false">IF(D1229="","",D1229*$F$30)</f>
        <v>8868.75173101636</v>
      </c>
    </row>
    <row r="1230" customFormat="false" ht="15" hidden="false" customHeight="false" outlineLevel="0" collapsed="false">
      <c r="A1230" s="2" t="n">
        <v>1196</v>
      </c>
      <c r="B1230" s="2" t="n">
        <v>8</v>
      </c>
      <c r="C1230" s="22" t="n">
        <f aca="true">NORMSINV(MAX(RAND(),0.000000000001))</f>
        <v>-0.345615714697541</v>
      </c>
      <c r="D1230" s="24" t="n">
        <f aca="false">IF($B$11="","",$B$11*EXP($B$12*C1230))</f>
        <v>801.802292995099</v>
      </c>
      <c r="E1230" s="20" t="n">
        <f aca="true">IF($B$10="","",$B$10*(1-$B$14+2*$B$14*RAND()))</f>
        <v>3.90852481047083</v>
      </c>
      <c r="F1230" s="21" t="n">
        <f aca="false">INDEX($E$17:$E$28,B1230)</f>
        <v>4.761</v>
      </c>
      <c r="G1230" s="25" t="n">
        <f aca="false">IF(OR(D1230="",E1230="",F1230=""),"",D1230*($B$7-$B$8-F1230-E1230))</f>
        <v>3263.71634054415</v>
      </c>
      <c r="H1230" s="25" t="n">
        <f aca="false">IF(D1230="","",D1230*$F$30)</f>
        <v>4008.3700231411</v>
      </c>
    </row>
    <row r="1231" customFormat="false" ht="15" hidden="false" customHeight="false" outlineLevel="0" collapsed="false">
      <c r="A1231" s="2" t="n">
        <v>1197</v>
      </c>
      <c r="B1231" s="2" t="n">
        <v>9</v>
      </c>
      <c r="C1231" s="22" t="n">
        <f aca="true">NORMSINV(MAX(RAND(),0.000000000001))</f>
        <v>-0.215248275684269</v>
      </c>
      <c r="D1231" s="24" t="n">
        <f aca="false">IF($B$11="","",$B$11*EXP($B$12*C1231))</f>
        <v>847.079435749578</v>
      </c>
      <c r="E1231" s="20" t="n">
        <f aca="true">IF($B$10="","",$B$10*(1-$B$14+2*$B$14*RAND()))</f>
        <v>3.37743097334564</v>
      </c>
      <c r="F1231" s="21" t="n">
        <f aca="false">INDEX($E$17:$E$28,B1231)</f>
        <v>4.761</v>
      </c>
      <c r="G1231" s="25" t="n">
        <f aca="false">IF(OR(D1231="",E1231="",F1231=""),"",D1231*($B$7-$B$8-F1231-E1231))</f>
        <v>3897.89449466112</v>
      </c>
      <c r="H1231" s="25" t="n">
        <f aca="false">IF(D1231="","",D1231*$F$30)</f>
        <v>4234.71951519929</v>
      </c>
    </row>
    <row r="1232" customFormat="false" ht="15" hidden="false" customHeight="false" outlineLevel="0" collapsed="false">
      <c r="A1232" s="2" t="n">
        <v>1198</v>
      </c>
      <c r="B1232" s="2" t="n">
        <v>10</v>
      </c>
      <c r="C1232" s="22" t="n">
        <f aca="true">NORMSINV(MAX(RAND(),0.000000000001))</f>
        <v>-0.940903131782974</v>
      </c>
      <c r="D1232" s="24" t="n">
        <f aca="false">IF($B$11="","",$B$11*EXP($B$12*C1232))</f>
        <v>623.923735541683</v>
      </c>
      <c r="E1232" s="20" t="n">
        <f aca="true">IF($B$10="","",$B$10*(1-$B$14+2*$B$14*RAND()))</f>
        <v>3.39046423761499</v>
      </c>
      <c r="F1232" s="21" t="n">
        <f aca="false">INDEX($E$17:$E$28,B1232)</f>
        <v>4.761</v>
      </c>
      <c r="G1232" s="25" t="n">
        <f aca="false">IF(OR(D1232="",E1232="",F1232=""),"",D1232*($B$7-$B$8-F1232-E1232))</f>
        <v>2862.89637353386</v>
      </c>
      <c r="H1232" s="25" t="n">
        <f aca="false">IF(D1232="","",D1232*$F$30)</f>
        <v>3119.11953871998</v>
      </c>
    </row>
    <row r="1233" customFormat="false" ht="15" hidden="false" customHeight="false" outlineLevel="0" collapsed="false">
      <c r="A1233" s="2" t="n">
        <v>1199</v>
      </c>
      <c r="B1233" s="2" t="n">
        <v>11</v>
      </c>
      <c r="C1233" s="22" t="n">
        <f aca="true">NORMSINV(MAX(RAND(),0.000000000001))</f>
        <v>-1.14065927542271</v>
      </c>
      <c r="D1233" s="24" t="n">
        <f aca="false">IF($B$11="","",$B$11*EXP($B$12*C1233))</f>
        <v>573.557206611086</v>
      </c>
      <c r="E1233" s="20" t="n">
        <f aca="true">IF($B$10="","",$B$10*(1-$B$14+2*$B$14*RAND()))</f>
        <v>4.10838136094339</v>
      </c>
      <c r="F1233" s="21" t="n">
        <f aca="false">INDEX($E$17:$E$28,B1233)</f>
        <v>4.761</v>
      </c>
      <c r="G1233" s="25" t="n">
        <f aca="false">IF(OR(D1233="",E1233="",F1233=""),"",D1233*($B$7-$B$8-F1233-E1233))</f>
        <v>2220.02121447411</v>
      </c>
      <c r="H1233" s="25" t="n">
        <f aca="false">IF(D1233="","",D1233*$F$30)</f>
        <v>2867.32718729014</v>
      </c>
    </row>
    <row r="1234" customFormat="false" ht="15" hidden="false" customHeight="false" outlineLevel="0" collapsed="false">
      <c r="A1234" s="2" t="n">
        <v>1200</v>
      </c>
      <c r="B1234" s="2" t="n">
        <v>12</v>
      </c>
      <c r="C1234" s="22" t="n">
        <f aca="true">NORMSINV(MAX(RAND(),0.000000000001))</f>
        <v>1.04013752207239</v>
      </c>
      <c r="D1234" s="24" t="n">
        <f aca="false">IF($B$11="","",$B$11*EXP($B$12*C1234))</f>
        <v>1437.65910964163</v>
      </c>
      <c r="E1234" s="20" t="n">
        <f aca="true">IF($B$10="","",$B$10*(1-$B$14+2*$B$14*RAND()))</f>
        <v>4.02909177602699</v>
      </c>
      <c r="F1234" s="21" t="n">
        <f aca="false">INDEX($E$17:$E$28,B1234)</f>
        <v>4.761</v>
      </c>
      <c r="G1234" s="25" t="n">
        <f aca="false">IF(OR(D1234="",E1234="",F1234=""),"",D1234*($B$7-$B$8-F1234-E1234))</f>
        <v>5678.6215404432</v>
      </c>
      <c r="H1234" s="25" t="n">
        <f aca="false">IF(D1234="","",D1234*$F$30)</f>
        <v>7187.14542092045</v>
      </c>
    </row>
    <row r="1235" customFormat="false" ht="15" hidden="false" customHeight="false" outlineLevel="0" collapsed="false">
      <c r="A1235" s="2" t="n">
        <v>1201</v>
      </c>
      <c r="B1235" s="2" t="n">
        <v>1</v>
      </c>
      <c r="C1235" s="22" t="n">
        <f aca="true">NORMSINV(MAX(RAND(),0.000000000001))</f>
        <v>-0.335486461119976</v>
      </c>
      <c r="D1235" s="24" t="n">
        <f aca="false">IF($B$11="","",$B$11*EXP($B$12*C1235))</f>
        <v>805.231797969189</v>
      </c>
      <c r="E1235" s="20" t="n">
        <f aca="true">IF($B$10="","",$B$10*(1-$B$14+2*$B$14*RAND()))</f>
        <v>3.93968502531756</v>
      </c>
      <c r="F1235" s="21" t="n">
        <f aca="false">INDEX($E$17:$E$28,B1235)</f>
        <v>4.92562580645161</v>
      </c>
      <c r="G1235" s="25" t="n">
        <f aca="false">IF(OR(D1235="",E1235="",F1235=""),"",D1235*($B$7-$B$8-F1235-E1235))</f>
        <v>3120.02292550625</v>
      </c>
      <c r="H1235" s="25" t="n">
        <f aca="false">IF(D1235="","",D1235*$F$30)</f>
        <v>4025.51480440757</v>
      </c>
    </row>
    <row r="1236" customFormat="false" ht="15" hidden="false" customHeight="false" outlineLevel="0" collapsed="false">
      <c r="A1236" s="2" t="n">
        <v>1202</v>
      </c>
      <c r="B1236" s="2" t="n">
        <v>2</v>
      </c>
      <c r="C1236" s="22" t="n">
        <f aca="true">NORMSINV(MAX(RAND(),0.000000000001))</f>
        <v>-2.99360894166793</v>
      </c>
      <c r="D1236" s="24" t="n">
        <f aca="false">IF($B$11="","",$B$11*EXP($B$12*C1236))</f>
        <v>262.719669420457</v>
      </c>
      <c r="E1236" s="20" t="n">
        <f aca="true">IF($B$10="","",$B$10*(1-$B$14+2*$B$14*RAND()))</f>
        <v>3.82351214228803</v>
      </c>
      <c r="F1236" s="21" t="n">
        <f aca="false">INDEX($E$17:$E$28,B1236)</f>
        <v>5.0612</v>
      </c>
      <c r="G1236" s="25" t="n">
        <f aca="false">IF(OR(D1236="",E1236="",F1236=""),"",D1236*($B$7-$B$8-F1236-E1236))</f>
        <v>1012.85995149879</v>
      </c>
      <c r="H1236" s="25" t="n">
        <f aca="false">IF(D1236="","",D1236*$F$30)</f>
        <v>1313.38817136675</v>
      </c>
    </row>
    <row r="1237" customFormat="false" ht="15" hidden="false" customHeight="false" outlineLevel="0" collapsed="false">
      <c r="A1237" s="2" t="n">
        <v>1203</v>
      </c>
      <c r="B1237" s="2" t="n">
        <v>3</v>
      </c>
      <c r="C1237" s="22" t="n">
        <f aca="true">NORMSINV(MAX(RAND(),0.000000000001))</f>
        <v>-0.65498535682933</v>
      </c>
      <c r="D1237" s="24" t="n">
        <f aca="false">IF($B$11="","",$B$11*EXP($B$12*C1237))</f>
        <v>703.807013899531</v>
      </c>
      <c r="E1237" s="20" t="n">
        <f aca="true">IF($B$10="","",$B$10*(1-$B$14+2*$B$14*RAND()))</f>
        <v>3.39432863986795</v>
      </c>
      <c r="F1237" s="21" t="n">
        <f aca="false">INDEX($E$17:$E$28,B1237)</f>
        <v>5.0612</v>
      </c>
      <c r="G1237" s="25" t="n">
        <f aca="false">IF(OR(D1237="",E1237="",F1237=""),"",D1237*($B$7-$B$8-F1237-E1237))</f>
        <v>3015.4409941126</v>
      </c>
      <c r="H1237" s="25" t="n">
        <f aca="false">IF(D1237="","",D1237*$F$30)</f>
        <v>3518.47202388654</v>
      </c>
    </row>
    <row r="1238" customFormat="false" ht="15" hidden="false" customHeight="false" outlineLevel="0" collapsed="false">
      <c r="A1238" s="2" t="n">
        <v>1204</v>
      </c>
      <c r="B1238" s="2" t="n">
        <v>4</v>
      </c>
      <c r="C1238" s="22" t="n">
        <f aca="true">NORMSINV(MAX(RAND(),0.000000000001))</f>
        <v>-1.57744591054343</v>
      </c>
      <c r="D1238" s="24" t="n">
        <f aca="false">IF($B$11="","",$B$11*EXP($B$12*C1238))</f>
        <v>477.140317797455</v>
      </c>
      <c r="E1238" s="20" t="n">
        <f aca="true">IF($B$10="","",$B$10*(1-$B$14+2*$B$14*RAND()))</f>
        <v>3.56319850538995</v>
      </c>
      <c r="F1238" s="21" t="n">
        <f aca="false">INDEX($E$17:$E$28,B1238)</f>
        <v>4.89657419354839</v>
      </c>
      <c r="G1238" s="25" t="n">
        <f aca="false">IF(OR(D1238="",E1238="",F1238=""),"",D1238*($B$7-$B$8-F1238-E1238))</f>
        <v>2042.26901467391</v>
      </c>
      <c r="H1238" s="25" t="n">
        <f aca="false">IF(D1238="","",D1238*$F$30)</f>
        <v>2385.31987673304</v>
      </c>
    </row>
    <row r="1239" customFormat="false" ht="15" hidden="false" customHeight="false" outlineLevel="0" collapsed="false">
      <c r="A1239" s="2" t="n">
        <v>1205</v>
      </c>
      <c r="B1239" s="2" t="n">
        <v>5</v>
      </c>
      <c r="C1239" s="22" t="n">
        <f aca="true">NORMSINV(MAX(RAND(),0.000000000001))</f>
        <v>-0.898536376597814</v>
      </c>
      <c r="D1239" s="24" t="n">
        <f aca="false">IF($B$11="","",$B$11*EXP($B$12*C1239))</f>
        <v>635.161981430331</v>
      </c>
      <c r="E1239" s="20" t="n">
        <f aca="true">IF($B$10="","",$B$10*(1-$B$14+2*$B$14*RAND()))</f>
        <v>3.64229873609327</v>
      </c>
      <c r="F1239" s="21" t="n">
        <f aca="false">INDEX($E$17:$E$28,B1239)</f>
        <v>4.761</v>
      </c>
      <c r="G1239" s="25" t="n">
        <f aca="false">IF(OR(D1239="",E1239="",F1239=""),"",D1239*($B$7-$B$8-F1239-E1239))</f>
        <v>2754.50776765442</v>
      </c>
      <c r="H1239" s="25" t="n">
        <f aca="false">IF(D1239="","",D1239*$F$30)</f>
        <v>3175.30177756651</v>
      </c>
    </row>
    <row r="1240" customFormat="false" ht="15" hidden="false" customHeight="false" outlineLevel="0" collapsed="false">
      <c r="A1240" s="2" t="n">
        <v>1206</v>
      </c>
      <c r="B1240" s="2" t="n">
        <v>6</v>
      </c>
      <c r="C1240" s="22" t="n">
        <f aca="true">NORMSINV(MAX(RAND(),0.000000000001))</f>
        <v>-2.27837383840312</v>
      </c>
      <c r="D1240" s="24" t="n">
        <f aca="false">IF($B$11="","",$B$11*EXP($B$12*C1240))</f>
        <v>355.122702485712</v>
      </c>
      <c r="E1240" s="20" t="n">
        <f aca="true">IF($B$10="","",$B$10*(1-$B$14+2*$B$14*RAND()))</f>
        <v>3.67143638718705</v>
      </c>
      <c r="F1240" s="21" t="n">
        <f aca="false">INDEX($E$17:$E$28,B1240)</f>
        <v>4.761</v>
      </c>
      <c r="G1240" s="25" t="n">
        <f aca="false">IF(OR(D1240="",E1240="",F1240=""),"",D1240*($B$7-$B$8-F1240-E1240))</f>
        <v>1529.71363131125</v>
      </c>
      <c r="H1240" s="25" t="n">
        <f aca="false">IF(D1240="","",D1240*$F$30)</f>
        <v>1775.32941426657</v>
      </c>
    </row>
    <row r="1241" customFormat="false" ht="15" hidden="false" customHeight="false" outlineLevel="0" collapsed="false">
      <c r="A1241" s="2" t="n">
        <v>1207</v>
      </c>
      <c r="B1241" s="2" t="n">
        <v>7</v>
      </c>
      <c r="C1241" s="22" t="n">
        <f aca="true">NORMSINV(MAX(RAND(),0.000000000001))</f>
        <v>-1.65556965322673</v>
      </c>
      <c r="D1241" s="24" t="n">
        <f aca="false">IF($B$11="","",$B$11*EXP($B$12*C1241))</f>
        <v>461.689192282054</v>
      </c>
      <c r="E1241" s="20" t="n">
        <f aca="true">IF($B$10="","",$B$10*(1-$B$14+2*$B$14*RAND()))</f>
        <v>3.4910688719353</v>
      </c>
      <c r="F1241" s="21" t="n">
        <f aca="false">INDEX($E$17:$E$28,B1241)</f>
        <v>4.761</v>
      </c>
      <c r="G1241" s="25" t="n">
        <f aca="false">IF(OR(D1241="",E1241="",F1241=""),"",D1241*($B$7-$B$8-F1241-E1241))</f>
        <v>2072.02929753368</v>
      </c>
      <c r="H1241" s="25" t="n">
        <f aca="false">IF(D1241="","",D1241*$F$30)</f>
        <v>2308.07661005645</v>
      </c>
    </row>
    <row r="1242" customFormat="false" ht="15" hidden="false" customHeight="false" outlineLevel="0" collapsed="false">
      <c r="A1242" s="2" t="n">
        <v>1208</v>
      </c>
      <c r="B1242" s="2" t="n">
        <v>8</v>
      </c>
      <c r="C1242" s="22" t="n">
        <f aca="true">NORMSINV(MAX(RAND(),0.000000000001))</f>
        <v>0.413483223925338</v>
      </c>
      <c r="D1242" s="24" t="n">
        <f aca="false">IF($B$11="","",$B$11*EXP($B$12*C1242))</f>
        <v>1104.02800614936</v>
      </c>
      <c r="E1242" s="20" t="n">
        <f aca="true">IF($B$10="","",$B$10*(1-$B$14+2*$B$14*RAND()))</f>
        <v>3.78229389822394</v>
      </c>
      <c r="F1242" s="21" t="n">
        <f aca="false">INDEX($E$17:$E$28,B1242)</f>
        <v>4.761</v>
      </c>
      <c r="G1242" s="25" t="n">
        <f aca="false">IF(OR(D1242="",E1242="",F1242=""),"",D1242*($B$7-$B$8-F1242-E1242))</f>
        <v>4633.28106993869</v>
      </c>
      <c r="H1242" s="25" t="n">
        <f aca="false">IF(D1242="","",D1242*$F$30)</f>
        <v>5519.25680834188</v>
      </c>
    </row>
    <row r="1243" customFormat="false" ht="15" hidden="false" customHeight="false" outlineLevel="0" collapsed="false">
      <c r="A1243" s="2" t="n">
        <v>1209</v>
      </c>
      <c r="B1243" s="2" t="n">
        <v>9</v>
      </c>
      <c r="C1243" s="22" t="n">
        <f aca="true">NORMSINV(MAX(RAND(),0.000000000001))</f>
        <v>0.232780746632786</v>
      </c>
      <c r="D1243" s="24" t="n">
        <f aca="false">IF($B$11="","",$B$11*EXP($B$12*C1243))</f>
        <v>1023.08587039852</v>
      </c>
      <c r="E1243" s="20" t="n">
        <f aca="true">IF($B$10="","",$B$10*(1-$B$14+2*$B$14*RAND()))</f>
        <v>3.80114663338192</v>
      </c>
      <c r="F1243" s="21" t="n">
        <f aca="false">INDEX($E$17:$E$28,B1243)</f>
        <v>4.761</v>
      </c>
      <c r="G1243" s="25" t="n">
        <f aca="false">IF(OR(D1243="",E1243="",F1243=""),"",D1243*($B$7-$B$8-F1243-E1243))</f>
        <v>4274.30274798386</v>
      </c>
      <c r="H1243" s="25" t="n">
        <f aca="false">IF(D1243="","",D1243*$F$30)</f>
        <v>5114.6108832963</v>
      </c>
    </row>
    <row r="1244" customFormat="false" ht="15" hidden="false" customHeight="false" outlineLevel="0" collapsed="false">
      <c r="A1244" s="2" t="n">
        <v>1210</v>
      </c>
      <c r="B1244" s="2" t="n">
        <v>10</v>
      </c>
      <c r="C1244" s="22" t="n">
        <f aca="true">NORMSINV(MAX(RAND(),0.000000000001))</f>
        <v>0.635819323173926</v>
      </c>
      <c r="D1244" s="24" t="n">
        <f aca="false">IF($B$11="","",$B$11*EXP($B$12*C1244))</f>
        <v>1212.45860514629</v>
      </c>
      <c r="E1244" s="20" t="n">
        <f aca="true">IF($B$10="","",$B$10*(1-$B$14+2*$B$14*RAND()))</f>
        <v>4.08912116330995</v>
      </c>
      <c r="F1244" s="21" t="n">
        <f aca="false">INDEX($E$17:$E$28,B1244)</f>
        <v>4.761</v>
      </c>
      <c r="G1244" s="25" t="n">
        <f aca="false">IF(OR(D1244="",E1244="",F1244=""),"",D1244*($B$7-$B$8-F1244-E1244))</f>
        <v>4716.31706852129</v>
      </c>
      <c r="H1244" s="25" t="n">
        <f aca="false">IF(D1244="","",D1244*$F$30)</f>
        <v>6061.32305884732</v>
      </c>
    </row>
    <row r="1245" customFormat="false" ht="15" hidden="false" customHeight="false" outlineLevel="0" collapsed="false">
      <c r="A1245" s="2" t="n">
        <v>1211</v>
      </c>
      <c r="B1245" s="2" t="n">
        <v>11</v>
      </c>
      <c r="C1245" s="22" t="n">
        <f aca="true">NORMSINV(MAX(RAND(),0.000000000001))</f>
        <v>1.62984769638319</v>
      </c>
      <c r="D1245" s="24" t="n">
        <f aca="false">IF($B$11="","",$B$11*EXP($B$12*C1245))</f>
        <v>1843.19417172931</v>
      </c>
      <c r="E1245" s="20" t="n">
        <f aca="true">IF($B$10="","",$B$10*(1-$B$14+2*$B$14*RAND()))</f>
        <v>3.67911787669484</v>
      </c>
      <c r="F1245" s="21" t="n">
        <f aca="false">INDEX($E$17:$E$28,B1245)</f>
        <v>4.761</v>
      </c>
      <c r="G1245" s="25" t="n">
        <f aca="false">IF(OR(D1245="",E1245="",F1245=""),"",D1245*($B$7-$B$8-F1245-E1245))</f>
        <v>7925.51766879912</v>
      </c>
      <c r="H1245" s="25" t="n">
        <f aca="false">IF(D1245="","",D1245*$F$30)</f>
        <v>9214.49630330915</v>
      </c>
    </row>
    <row r="1246" customFormat="false" ht="15" hidden="false" customHeight="false" outlineLevel="0" collapsed="false">
      <c r="A1246" s="2" t="n">
        <v>1212</v>
      </c>
      <c r="B1246" s="2" t="n">
        <v>12</v>
      </c>
      <c r="C1246" s="22" t="n">
        <f aca="true">NORMSINV(MAX(RAND(),0.000000000001))</f>
        <v>0.0669838285588684</v>
      </c>
      <c r="D1246" s="24" t="n">
        <f aca="false">IF($B$11="","",$B$11*EXP($B$12*C1246))</f>
        <v>954.051360392064</v>
      </c>
      <c r="E1246" s="20" t="n">
        <f aca="true">IF($B$10="","",$B$10*(1-$B$14+2*$B$14*RAND()))</f>
        <v>3.43100399416964</v>
      </c>
      <c r="F1246" s="21" t="n">
        <f aca="false">INDEX($E$17:$E$28,B1246)</f>
        <v>4.761</v>
      </c>
      <c r="G1246" s="25" t="n">
        <f aca="false">IF(OR(D1246="",E1246="",F1246=""),"",D1246*($B$7-$B$8-F1246-E1246))</f>
        <v>4339.02177642013</v>
      </c>
      <c r="H1246" s="25" t="n">
        <f aca="false">IF(D1246="","",D1246*$F$30)</f>
        <v>4769.493560872</v>
      </c>
    </row>
    <row r="1247" customFormat="false" ht="15" hidden="false" customHeight="false" outlineLevel="0" collapsed="false">
      <c r="A1247" s="2" t="n">
        <v>1213</v>
      </c>
      <c r="B1247" s="2" t="n">
        <v>1</v>
      </c>
      <c r="C1247" s="22" t="n">
        <f aca="true">NORMSINV(MAX(RAND(),0.000000000001))</f>
        <v>-0.733094533431581</v>
      </c>
      <c r="D1247" s="24" t="n">
        <f aca="false">IF($B$11="","",$B$11*EXP($B$12*C1247))</f>
        <v>681.019972583982</v>
      </c>
      <c r="E1247" s="20" t="n">
        <f aca="true">IF($B$10="","",$B$10*(1-$B$14+2*$B$14*RAND()))</f>
        <v>3.98363596877642</v>
      </c>
      <c r="F1247" s="21" t="n">
        <f aca="false">INDEX($E$17:$E$28,B1247)</f>
        <v>4.92562580645161</v>
      </c>
      <c r="G1247" s="25" t="n">
        <f aca="false">IF(OR(D1247="",E1247="",F1247=""),"",D1247*($B$7-$B$8-F1247-E1247))</f>
        <v>2608.80924081062</v>
      </c>
      <c r="H1247" s="25" t="n">
        <f aca="false">IF(D1247="","",D1247*$F$30)</f>
        <v>3404.55504694184</v>
      </c>
    </row>
    <row r="1248" customFormat="false" ht="15" hidden="false" customHeight="false" outlineLevel="0" collapsed="false">
      <c r="A1248" s="2" t="n">
        <v>1214</v>
      </c>
      <c r="B1248" s="2" t="n">
        <v>2</v>
      </c>
      <c r="C1248" s="22" t="n">
        <f aca="true">NORMSINV(MAX(RAND(),0.000000000001))</f>
        <v>0.864298591458465</v>
      </c>
      <c r="D1248" s="24" t="n">
        <f aca="false">IF($B$11="","",$B$11*EXP($B$12*C1248))</f>
        <v>1334.98974994269</v>
      </c>
      <c r="E1248" s="20" t="n">
        <f aca="true">IF($B$10="","",$B$10*(1-$B$14+2*$B$14*RAND()))</f>
        <v>3.83202954893319</v>
      </c>
      <c r="F1248" s="21" t="n">
        <f aca="false">INDEX($E$17:$E$28,B1248)</f>
        <v>5.0612</v>
      </c>
      <c r="G1248" s="25" t="n">
        <f aca="false">IF(OR(D1248="",E1248="",F1248=""),"",D1248*($B$7-$B$8-F1248-E1248))</f>
        <v>5135.39912255659</v>
      </c>
      <c r="H1248" s="25" t="n">
        <f aca="false">IF(D1248="","",D1248*$F$30)</f>
        <v>6673.88075791348</v>
      </c>
    </row>
    <row r="1249" customFormat="false" ht="15" hidden="false" customHeight="false" outlineLevel="0" collapsed="false">
      <c r="A1249" s="2" t="n">
        <v>1215</v>
      </c>
      <c r="B1249" s="2" t="n">
        <v>3</v>
      </c>
      <c r="C1249" s="22" t="n">
        <f aca="true">NORMSINV(MAX(RAND(),0.000000000001))</f>
        <v>-1.60584055496501</v>
      </c>
      <c r="D1249" s="24" t="n">
        <f aca="false">IF($B$11="","",$B$11*EXP($B$12*C1249))</f>
        <v>471.46556911942</v>
      </c>
      <c r="E1249" s="20" t="n">
        <f aca="true">IF($B$10="","",$B$10*(1-$B$14+2*$B$14*RAND()))</f>
        <v>3.78333782198237</v>
      </c>
      <c r="F1249" s="21" t="n">
        <f aca="false">INDEX($E$17:$E$28,B1249)</f>
        <v>5.0612</v>
      </c>
      <c r="G1249" s="25" t="n">
        <f aca="false">IF(OR(D1249="",E1249="",F1249=""),"",D1249*($B$7-$B$8-F1249-E1249))</f>
        <v>1836.57629274226</v>
      </c>
      <c r="H1249" s="25" t="n">
        <f aca="false">IF(D1249="","",D1249*$F$30)</f>
        <v>2356.95067314181</v>
      </c>
    </row>
    <row r="1250" customFormat="false" ht="15" hidden="false" customHeight="false" outlineLevel="0" collapsed="false">
      <c r="A1250" s="2" t="n">
        <v>1216</v>
      </c>
      <c r="B1250" s="2" t="n">
        <v>4</v>
      </c>
      <c r="C1250" s="22" t="n">
        <f aca="true">NORMSINV(MAX(RAND(),0.000000000001))</f>
        <v>-1.85938666842683</v>
      </c>
      <c r="D1250" s="24" t="n">
        <f aca="false">IF($B$11="","",$B$11*EXP($B$12*C1250))</f>
        <v>423.693512758596</v>
      </c>
      <c r="E1250" s="20" t="n">
        <f aca="true">IF($B$10="","",$B$10*(1-$B$14+2*$B$14*RAND()))</f>
        <v>3.43554133876384</v>
      </c>
      <c r="F1250" s="21" t="n">
        <f aca="false">INDEX($E$17:$E$28,B1250)</f>
        <v>4.89657419354839</v>
      </c>
      <c r="G1250" s="25" t="n">
        <f aca="false">IF(OR(D1250="",E1250="",F1250=""),"",D1250*($B$7-$B$8-F1250-E1250))</f>
        <v>1867.59205394869</v>
      </c>
      <c r="H1250" s="25" t="n">
        <f aca="false">IF(D1250="","",D1250*$F$30)</f>
        <v>2118.12860898277</v>
      </c>
    </row>
    <row r="1251" customFormat="false" ht="15" hidden="false" customHeight="false" outlineLevel="0" collapsed="false">
      <c r="A1251" s="2" t="n">
        <v>1217</v>
      </c>
      <c r="B1251" s="2" t="n">
        <v>5</v>
      </c>
      <c r="C1251" s="22" t="n">
        <f aca="true">NORMSINV(MAX(RAND(),0.000000000001))</f>
        <v>2.05823145879797</v>
      </c>
      <c r="D1251" s="24" t="n">
        <f aca="false">IF($B$11="","",$B$11*EXP($B$12*C1251))</f>
        <v>2207.8217824793</v>
      </c>
      <c r="E1251" s="20" t="n">
        <f aca="true">IF($B$10="","",$B$10*(1-$B$14+2*$B$14*RAND()))</f>
        <v>4.11805873882101</v>
      </c>
      <c r="F1251" s="21" t="n">
        <f aca="false">INDEX($E$17:$E$28,B1251)</f>
        <v>4.761</v>
      </c>
      <c r="G1251" s="25" t="n">
        <f aca="false">IF(OR(D1251="",E1251="",F1251=""),"",D1251*($B$7-$B$8-F1251-E1251))</f>
        <v>8524.2702173041</v>
      </c>
      <c r="H1251" s="25" t="n">
        <f aca="false">IF(D1251="","",D1251*$F$30)</f>
        <v>11037.3426549705</v>
      </c>
    </row>
    <row r="1252" customFormat="false" ht="15" hidden="false" customHeight="false" outlineLevel="0" collapsed="false">
      <c r="A1252" s="2" t="n">
        <v>1218</v>
      </c>
      <c r="B1252" s="2" t="n">
        <v>6</v>
      </c>
      <c r="C1252" s="22" t="n">
        <f aca="true">NORMSINV(MAX(RAND(),0.000000000001))</f>
        <v>0.468370475692026</v>
      </c>
      <c r="D1252" s="24" t="n">
        <f aca="false">IF($B$11="","",$B$11*EXP($B$12*C1252))</f>
        <v>1129.85910695389</v>
      </c>
      <c r="E1252" s="20" t="n">
        <f aca="true">IF($B$10="","",$B$10*(1-$B$14+2*$B$14*RAND()))</f>
        <v>3.59791951993656</v>
      </c>
      <c r="F1252" s="21" t="n">
        <f aca="false">INDEX($E$17:$E$28,B1252)</f>
        <v>4.761</v>
      </c>
      <c r="G1252" s="25" t="n">
        <f aca="false">IF(OR(D1252="",E1252="",F1252=""),"",D1252*($B$7-$B$8-F1252-E1252))</f>
        <v>4950.00367869759</v>
      </c>
      <c r="H1252" s="25" t="n">
        <f aca="false">IF(D1252="","",D1252*$F$30)</f>
        <v>5648.39164748387</v>
      </c>
    </row>
    <row r="1253" customFormat="false" ht="15" hidden="false" customHeight="false" outlineLevel="0" collapsed="false">
      <c r="A1253" s="2" t="n">
        <v>1219</v>
      </c>
      <c r="B1253" s="2" t="n">
        <v>7</v>
      </c>
      <c r="C1253" s="22" t="n">
        <f aca="true">NORMSINV(MAX(RAND(),0.000000000001))</f>
        <v>-1.43474448702237</v>
      </c>
      <c r="D1253" s="24" t="n">
        <f aca="false">IF($B$11="","",$B$11*EXP($B$12*C1253))</f>
        <v>506.710661106667</v>
      </c>
      <c r="E1253" s="20" t="n">
        <f aca="true">IF($B$10="","",$B$10*(1-$B$14+2*$B$14*RAND()))</f>
        <v>3.87122044945831</v>
      </c>
      <c r="F1253" s="21" t="n">
        <f aca="false">INDEX($E$17:$E$28,B1253)</f>
        <v>4.761</v>
      </c>
      <c r="G1253" s="25" t="n">
        <f aca="false">IF(OR(D1253="",E1253="",F1253=""),"",D1253*($B$7-$B$8-F1253-E1253))</f>
        <v>2081.45569173543</v>
      </c>
      <c r="H1253" s="25" t="n">
        <f aca="false">IF(D1253="","",D1253*$F$30)</f>
        <v>2533.14793700445</v>
      </c>
    </row>
    <row r="1254" customFormat="false" ht="15" hidden="false" customHeight="false" outlineLevel="0" collapsed="false">
      <c r="A1254" s="2" t="n">
        <v>1220</v>
      </c>
      <c r="B1254" s="2" t="n">
        <v>8</v>
      </c>
      <c r="C1254" s="22" t="n">
        <f aca="true">NORMSINV(MAX(RAND(),0.000000000001))</f>
        <v>-0.0470231427045898</v>
      </c>
      <c r="D1254" s="24" t="n">
        <f aca="false">IF($B$11="","",$B$11*EXP($B$12*C1254))</f>
        <v>909.303423557726</v>
      </c>
      <c r="E1254" s="20" t="n">
        <f aca="true">IF($B$10="","",$B$10*(1-$B$14+2*$B$14*RAND()))</f>
        <v>3.37767621676532</v>
      </c>
      <c r="F1254" s="21" t="n">
        <f aca="false">INDEX($E$17:$E$28,B1254)</f>
        <v>4.761</v>
      </c>
      <c r="G1254" s="25" t="n">
        <f aca="false">IF(OR(D1254="",E1254="",F1254=""),"",D1254*($B$7-$B$8-F1254-E1254))</f>
        <v>4183.99946899289</v>
      </c>
      <c r="H1254" s="25" t="n">
        <f aca="false">IF(D1254="","",D1254*$F$30)</f>
        <v>4545.78967504978</v>
      </c>
    </row>
    <row r="1255" customFormat="false" ht="15" hidden="false" customHeight="false" outlineLevel="0" collapsed="false">
      <c r="A1255" s="2" t="n">
        <v>1221</v>
      </c>
      <c r="B1255" s="2" t="n">
        <v>9</v>
      </c>
      <c r="C1255" s="22" t="n">
        <f aca="true">NORMSINV(MAX(RAND(),0.000000000001))</f>
        <v>-0.199277973313822</v>
      </c>
      <c r="D1255" s="24" t="n">
        <f aca="false">IF($B$11="","",$B$11*EXP($B$12*C1255))</f>
        <v>852.798946940395</v>
      </c>
      <c r="E1255" s="20" t="n">
        <f aca="true">IF($B$10="","",$B$10*(1-$B$14+2*$B$14*RAND()))</f>
        <v>3.56239078583386</v>
      </c>
      <c r="F1255" s="21" t="n">
        <f aca="false">INDEX($E$17:$E$28,B1255)</f>
        <v>4.761</v>
      </c>
      <c r="G1255" s="25" t="n">
        <f aca="false">IF(OR(D1255="",E1255="",F1255=""),"",D1255*($B$7-$B$8-F1255-E1255))</f>
        <v>3766.47968688813</v>
      </c>
      <c r="H1255" s="25" t="n">
        <f aca="false">IF(D1255="","",D1255*$F$30)</f>
        <v>4263.31249554442</v>
      </c>
    </row>
    <row r="1256" customFormat="false" ht="15" hidden="false" customHeight="false" outlineLevel="0" collapsed="false">
      <c r="A1256" s="2" t="n">
        <v>1222</v>
      </c>
      <c r="B1256" s="2" t="n">
        <v>10</v>
      </c>
      <c r="C1256" s="22" t="n">
        <f aca="true">NORMSINV(MAX(RAND(),0.000000000001))</f>
        <v>0.466711134430253</v>
      </c>
      <c r="D1256" s="24" t="n">
        <f aca="false">IF($B$11="","",$B$11*EXP($B$12*C1256))</f>
        <v>1129.06939676101</v>
      </c>
      <c r="E1256" s="20" t="n">
        <f aca="true">IF($B$10="","",$B$10*(1-$B$14+2*$B$14*RAND()))</f>
        <v>3.72170020491177</v>
      </c>
      <c r="F1256" s="21" t="n">
        <f aca="false">INDEX($E$17:$E$28,B1256)</f>
        <v>4.761</v>
      </c>
      <c r="G1256" s="25" t="n">
        <f aca="false">IF(OR(D1256="",E1256="",F1256=""),"",D1256*($B$7-$B$8-F1256-E1256))</f>
        <v>4806.78691147106</v>
      </c>
      <c r="H1256" s="25" t="n">
        <f aca="false">IF(D1256="","",D1256*$F$30)</f>
        <v>5644.44372828766</v>
      </c>
    </row>
    <row r="1257" customFormat="false" ht="15" hidden="false" customHeight="false" outlineLevel="0" collapsed="false">
      <c r="A1257" s="2" t="n">
        <v>1223</v>
      </c>
      <c r="B1257" s="2" t="n">
        <v>11</v>
      </c>
      <c r="C1257" s="22" t="n">
        <f aca="true">NORMSINV(MAX(RAND(),0.000000000001))</f>
        <v>2.69367236335909</v>
      </c>
      <c r="D1257" s="24" t="n">
        <f aca="false">IF($B$11="","",$B$11*EXP($B$12*C1257))</f>
        <v>2885.67732066574</v>
      </c>
      <c r="E1257" s="20" t="n">
        <f aca="true">IF($B$10="","",$B$10*(1-$B$14+2*$B$14*RAND()))</f>
        <v>3.39296180551038</v>
      </c>
      <c r="F1257" s="21" t="n">
        <f aca="false">INDEX($E$17:$E$28,B1257)</f>
        <v>4.761</v>
      </c>
      <c r="G1257" s="25" t="n">
        <f aca="false">IF(OR(D1257="",E1257="",F1257=""),"",D1257*($B$7-$B$8-F1257-E1257))</f>
        <v>13233.8264095456</v>
      </c>
      <c r="H1257" s="25" t="n">
        <f aca="false">IF(D1257="","",D1257*$F$30)</f>
        <v>14426.0780614722</v>
      </c>
    </row>
    <row r="1258" customFormat="false" ht="15" hidden="false" customHeight="false" outlineLevel="0" collapsed="false">
      <c r="A1258" s="2" t="n">
        <v>1224</v>
      </c>
      <c r="B1258" s="2" t="n">
        <v>12</v>
      </c>
      <c r="C1258" s="22" t="n">
        <f aca="true">NORMSINV(MAX(RAND(),0.000000000001))</f>
        <v>-0.249731647850801</v>
      </c>
      <c r="D1258" s="24" t="n">
        <f aca="false">IF($B$11="","",$B$11*EXP($B$12*C1258))</f>
        <v>834.860255505601</v>
      </c>
      <c r="E1258" s="20" t="n">
        <f aca="true">IF($B$10="","",$B$10*(1-$B$14+2*$B$14*RAND()))</f>
        <v>3.85074123751859</v>
      </c>
      <c r="F1258" s="21" t="n">
        <f aca="false">INDEX($E$17:$E$28,B1258)</f>
        <v>4.761</v>
      </c>
      <c r="G1258" s="25" t="n">
        <f aca="false">IF(OR(D1258="",E1258="",F1258=""),"",D1258*($B$7-$B$8-F1258-E1258))</f>
        <v>3446.51916523846</v>
      </c>
      <c r="H1258" s="25" t="n">
        <f aca="false">IF(D1258="","",D1258*$F$30)</f>
        <v>4173.6333893236</v>
      </c>
    </row>
    <row r="1259" customFormat="false" ht="15" hidden="false" customHeight="false" outlineLevel="0" collapsed="false">
      <c r="A1259" s="2" t="n">
        <v>1225</v>
      </c>
      <c r="B1259" s="2" t="n">
        <v>1</v>
      </c>
      <c r="C1259" s="22" t="n">
        <f aca="true">NORMSINV(MAX(RAND(),0.000000000001))</f>
        <v>1.47126525174253</v>
      </c>
      <c r="D1259" s="24" t="n">
        <f aca="false">IF($B$11="","",$B$11*EXP($B$12*C1259))</f>
        <v>1724.0544727214</v>
      </c>
      <c r="E1259" s="20" t="n">
        <f aca="true">IF($B$10="","",$B$10*(1-$B$14+2*$B$14*RAND()))</f>
        <v>3.63050423562489</v>
      </c>
      <c r="F1259" s="21" t="n">
        <f aca="false">INDEX($E$17:$E$28,B1259)</f>
        <v>4.92562580645161</v>
      </c>
      <c r="G1259" s="25" t="n">
        <f aca="false">IF(OR(D1259="",E1259="",F1259=""),"",D1259*($B$7-$B$8-F1259-E1259))</f>
        <v>7213.2197142427</v>
      </c>
      <c r="H1259" s="25" t="n">
        <f aca="false">IF(D1259="","",D1259*$F$30)</f>
        <v>8618.89312002882</v>
      </c>
    </row>
    <row r="1260" customFormat="false" ht="15" hidden="false" customHeight="false" outlineLevel="0" collapsed="false">
      <c r="A1260" s="2" t="n">
        <v>1226</v>
      </c>
      <c r="B1260" s="2" t="n">
        <v>2</v>
      </c>
      <c r="C1260" s="22" t="n">
        <f aca="true">NORMSINV(MAX(RAND(),0.000000000001))</f>
        <v>0.15438782514938</v>
      </c>
      <c r="D1260" s="24" t="n">
        <f aca="false">IF($B$11="","",$B$11*EXP($B$12*C1260))</f>
        <v>989.843238053172</v>
      </c>
      <c r="E1260" s="20" t="n">
        <f aca="true">IF($B$10="","",$B$10*(1-$B$14+2*$B$14*RAND()))</f>
        <v>3.4667207806553</v>
      </c>
      <c r="F1260" s="21" t="n">
        <f aca="false">INDEX($E$17:$E$28,B1260)</f>
        <v>5.0612</v>
      </c>
      <c r="G1260" s="25" t="n">
        <f aca="false">IF(OR(D1260="",E1260="",F1260=""),"",D1260*($B$7-$B$8-F1260-E1260))</f>
        <v>4169.29813341263</v>
      </c>
      <c r="H1260" s="25" t="n">
        <f aca="false">IF(D1260="","",D1260*$F$30)</f>
        <v>4948.42431567541</v>
      </c>
    </row>
    <row r="1261" customFormat="false" ht="15" hidden="false" customHeight="false" outlineLevel="0" collapsed="false">
      <c r="A1261" s="2" t="n">
        <v>1227</v>
      </c>
      <c r="B1261" s="2" t="n">
        <v>3</v>
      </c>
      <c r="C1261" s="22" t="n">
        <f aca="true">NORMSINV(MAX(RAND(),0.000000000001))</f>
        <v>0.199716532827095</v>
      </c>
      <c r="D1261" s="24" t="n">
        <f aca="false">IF($B$11="","",$B$11*EXP($B$12*C1261))</f>
        <v>1008.93093038333</v>
      </c>
      <c r="E1261" s="20" t="n">
        <f aca="true">IF($B$10="","",$B$10*(1-$B$14+2*$B$14*RAND()))</f>
        <v>4.09871700505639</v>
      </c>
      <c r="F1261" s="21" t="n">
        <f aca="false">INDEX($E$17:$E$28,B1261)</f>
        <v>5.0612</v>
      </c>
      <c r="G1261" s="25" t="n">
        <f aca="false">IF(OR(D1261="",E1261="",F1261=""),"",D1261*($B$7-$B$8-F1261-E1261))</f>
        <v>3612.05646693798</v>
      </c>
      <c r="H1261" s="25" t="n">
        <f aca="false">IF(D1261="","",D1261*$F$30)</f>
        <v>5043.84750717232</v>
      </c>
    </row>
    <row r="1262" customFormat="false" ht="15" hidden="false" customHeight="false" outlineLevel="0" collapsed="false">
      <c r="A1262" s="2" t="n">
        <v>1228</v>
      </c>
      <c r="B1262" s="2" t="n">
        <v>4</v>
      </c>
      <c r="C1262" s="22" t="n">
        <f aca="true">NORMSINV(MAX(RAND(),0.000000000001))</f>
        <v>0.915556735334612</v>
      </c>
      <c r="D1262" s="24" t="n">
        <f aca="false">IF($B$11="","",$B$11*EXP($B$12*C1262))</f>
        <v>1364.13708473272</v>
      </c>
      <c r="E1262" s="20" t="n">
        <f aca="true">IF($B$10="","",$B$10*(1-$B$14+2*$B$14*RAND()))</f>
        <v>3.7825402483844</v>
      </c>
      <c r="F1262" s="21" t="n">
        <f aca="false">INDEX($E$17:$E$28,B1262)</f>
        <v>4.89657419354839</v>
      </c>
      <c r="G1262" s="25" t="n">
        <f aca="false">IF(OR(D1262="",E1262="",F1262=""),"",D1262*($B$7-$B$8-F1262-E1262))</f>
        <v>5539.60458661502</v>
      </c>
      <c r="H1262" s="25" t="n">
        <f aca="false">IF(D1262="","",D1262*$F$30)</f>
        <v>6819.59411399582</v>
      </c>
    </row>
    <row r="1263" customFormat="false" ht="15" hidden="false" customHeight="false" outlineLevel="0" collapsed="false">
      <c r="A1263" s="2" t="n">
        <v>1229</v>
      </c>
      <c r="B1263" s="2" t="n">
        <v>5</v>
      </c>
      <c r="C1263" s="22" t="n">
        <f aca="true">NORMSINV(MAX(RAND(),0.000000000001))</f>
        <v>-0.701745659116603</v>
      </c>
      <c r="D1263" s="24" t="n">
        <f aca="false">IF($B$11="","",$B$11*EXP($B$12*C1263))</f>
        <v>690.075482073879</v>
      </c>
      <c r="E1263" s="20" t="n">
        <f aca="true">IF($B$10="","",$B$10*(1-$B$14+2*$B$14*RAND()))</f>
        <v>4.00036294268232</v>
      </c>
      <c r="F1263" s="21" t="n">
        <f aca="false">INDEX($E$17:$E$28,B1263)</f>
        <v>4.761</v>
      </c>
      <c r="G1263" s="25" t="n">
        <f aca="false">IF(OR(D1263="",E1263="",F1263=""),"",D1263*($B$7-$B$8-F1263-E1263))</f>
        <v>2745.5598853255</v>
      </c>
      <c r="H1263" s="25" t="n">
        <f aca="false">IF(D1263="","",D1263*$F$30)</f>
        <v>3449.82534998373</v>
      </c>
    </row>
    <row r="1264" customFormat="false" ht="15" hidden="false" customHeight="false" outlineLevel="0" collapsed="false">
      <c r="A1264" s="2" t="n">
        <v>1230</v>
      </c>
      <c r="B1264" s="2" t="n">
        <v>6</v>
      </c>
      <c r="C1264" s="22" t="n">
        <f aca="true">NORMSINV(MAX(RAND(),0.000000000001))</f>
        <v>-0.416402626895009</v>
      </c>
      <c r="D1264" s="24" t="n">
        <f aca="false">IF($B$11="","",$B$11*EXP($B$12*C1264))</f>
        <v>778.239920085155</v>
      </c>
      <c r="E1264" s="20" t="n">
        <f aca="true">IF($B$10="","",$B$10*(1-$B$14+2*$B$14*RAND()))</f>
        <v>3.47935919999904</v>
      </c>
      <c r="F1264" s="21" t="n">
        <f aca="false">INDEX($E$17:$E$28,B1264)</f>
        <v>4.761</v>
      </c>
      <c r="G1264" s="25" t="n">
        <f aca="false">IF(OR(D1264="",E1264="",F1264=""),"",D1264*($B$7-$B$8-F1264-E1264))</f>
        <v>3501.80009660465</v>
      </c>
      <c r="H1264" s="25" t="n">
        <f aca="false">IF(D1264="","",D1264*$F$30)</f>
        <v>3890.57700848971</v>
      </c>
    </row>
    <row r="1265" customFormat="false" ht="15" hidden="false" customHeight="false" outlineLevel="0" collapsed="false">
      <c r="A1265" s="2" t="n">
        <v>1231</v>
      </c>
      <c r="B1265" s="2" t="n">
        <v>7</v>
      </c>
      <c r="C1265" s="22" t="n">
        <f aca="true">NORMSINV(MAX(RAND(),0.000000000001))</f>
        <v>0.915376351552277</v>
      </c>
      <c r="D1265" s="24" t="n">
        <f aca="false">IF($B$11="","",$B$11*EXP($B$12*C1265))</f>
        <v>1364.0334038804</v>
      </c>
      <c r="E1265" s="20" t="n">
        <f aca="true">IF($B$10="","",$B$10*(1-$B$14+2*$B$14*RAND()))</f>
        <v>3.91737847652056</v>
      </c>
      <c r="F1265" s="21" t="n">
        <f aca="false">INDEX($E$17:$E$28,B1265)</f>
        <v>4.761</v>
      </c>
      <c r="G1265" s="25" t="n">
        <f aca="false">IF(OR(D1265="",E1265="",F1265=""),"",D1265*($B$7-$B$8-F1265-E1265))</f>
        <v>5540.18743194557</v>
      </c>
      <c r="H1265" s="25" t="n">
        <f aca="false">IF(D1265="","",D1265*$F$30)</f>
        <v>6819.07579267891</v>
      </c>
    </row>
    <row r="1266" customFormat="false" ht="15" hidden="false" customHeight="false" outlineLevel="0" collapsed="false">
      <c r="A1266" s="2" t="n">
        <v>1232</v>
      </c>
      <c r="B1266" s="2" t="n">
        <v>8</v>
      </c>
      <c r="C1266" s="22" t="n">
        <f aca="true">NORMSINV(MAX(RAND(),0.000000000001))</f>
        <v>2.04417571525142</v>
      </c>
      <c r="D1266" s="24" t="n">
        <f aca="false">IF($B$11="","",$B$11*EXP($B$12*C1266))</f>
        <v>2194.78435358516</v>
      </c>
      <c r="E1266" s="20" t="n">
        <f aca="true">IF($B$10="","",$B$10*(1-$B$14+2*$B$14*RAND()))</f>
        <v>4.11947017213078</v>
      </c>
      <c r="F1266" s="21" t="n">
        <f aca="false">INDEX($E$17:$E$28,B1266)</f>
        <v>4.761</v>
      </c>
      <c r="G1266" s="25" t="n">
        <f aca="false">IF(OR(D1266="",E1266="",F1266=""),"",D1266*($B$7-$B$8-F1266-E1266))</f>
        <v>8470.8356784026</v>
      </c>
      <c r="H1266" s="25" t="n">
        <f aca="false">IF(D1266="","",D1266*$F$30)</f>
        <v>10972.165940443</v>
      </c>
    </row>
    <row r="1267" customFormat="false" ht="15" hidden="false" customHeight="false" outlineLevel="0" collapsed="false">
      <c r="A1267" s="2" t="n">
        <v>1233</v>
      </c>
      <c r="B1267" s="2" t="n">
        <v>9</v>
      </c>
      <c r="C1267" s="22" t="n">
        <f aca="true">NORMSINV(MAX(RAND(),0.000000000001))</f>
        <v>1.81129805013945</v>
      </c>
      <c r="D1267" s="24" t="n">
        <f aca="false">IF($B$11="","",$B$11*EXP($B$12*C1267))</f>
        <v>1989.64663264056</v>
      </c>
      <c r="E1267" s="20" t="n">
        <f aca="true">IF($B$10="","",$B$10*(1-$B$14+2*$B$14*RAND()))</f>
        <v>4.03949438758535</v>
      </c>
      <c r="F1267" s="21" t="n">
        <f aca="false">INDEX($E$17:$E$28,B1267)</f>
        <v>4.761</v>
      </c>
      <c r="G1267" s="25" t="n">
        <f aca="false">IF(OR(D1267="",E1267="",F1267=""),"",D1267*($B$7-$B$8-F1267-E1267))</f>
        <v>7838.22407600938</v>
      </c>
      <c r="H1267" s="25" t="n">
        <f aca="false">IF(D1267="","",D1267*$F$30)</f>
        <v>9946.64144589666</v>
      </c>
    </row>
    <row r="1268" customFormat="false" ht="15" hidden="false" customHeight="false" outlineLevel="0" collapsed="false">
      <c r="A1268" s="2" t="n">
        <v>1234</v>
      </c>
      <c r="B1268" s="2" t="n">
        <v>10</v>
      </c>
      <c r="C1268" s="22" t="n">
        <f aca="true">NORMSINV(MAX(RAND(),0.000000000001))</f>
        <v>0.563622525155049</v>
      </c>
      <c r="D1268" s="24" t="n">
        <f aca="false">IF($B$11="","",$B$11*EXP($B$12*C1268))</f>
        <v>1176.12945278244</v>
      </c>
      <c r="E1268" s="20" t="n">
        <f aca="true">IF($B$10="","",$B$10*(1-$B$14+2*$B$14*RAND()))</f>
        <v>3.457770251364</v>
      </c>
      <c r="F1268" s="21" t="n">
        <f aca="false">INDEX($E$17:$E$28,B1268)</f>
        <v>4.761</v>
      </c>
      <c r="G1268" s="25" t="n">
        <f aca="false">IF(OR(D1268="",E1268="",F1268=""),"",D1268*($B$7-$B$8-F1268-E1268))</f>
        <v>5317.55147016695</v>
      </c>
      <c r="H1268" s="25" t="n">
        <f aca="false">IF(D1268="","",D1268*$F$30)</f>
        <v>5879.70636034998</v>
      </c>
    </row>
    <row r="1269" customFormat="false" ht="15" hidden="false" customHeight="false" outlineLevel="0" collapsed="false">
      <c r="A1269" s="2" t="n">
        <v>1235</v>
      </c>
      <c r="B1269" s="2" t="n">
        <v>11</v>
      </c>
      <c r="C1269" s="22" t="n">
        <f aca="true">NORMSINV(MAX(RAND(),0.000000000001))</f>
        <v>0.228918845052682</v>
      </c>
      <c r="D1269" s="24" t="n">
        <f aca="false">IF($B$11="","",$B$11*EXP($B$12*C1269))</f>
        <v>1021.42238291689</v>
      </c>
      <c r="E1269" s="20" t="n">
        <f aca="true">IF($B$10="","",$B$10*(1-$B$14+2*$B$14*RAND()))</f>
        <v>3.39035458226687</v>
      </c>
      <c r="F1269" s="21" t="n">
        <f aca="false">INDEX($E$17:$E$28,B1269)</f>
        <v>4.761</v>
      </c>
      <c r="G1269" s="25" t="n">
        <f aca="false">IF(OR(D1269="",E1269="",F1269=""),"",D1269*($B$7-$B$8-F1269-E1269))</f>
        <v>4686.94513694166</v>
      </c>
      <c r="H1269" s="25" t="n">
        <f aca="false">IF(D1269="","",D1269*$F$30)</f>
        <v>5106.29477667813</v>
      </c>
    </row>
    <row r="1270" customFormat="false" ht="15" hidden="false" customHeight="false" outlineLevel="0" collapsed="false">
      <c r="A1270" s="2" t="n">
        <v>1236</v>
      </c>
      <c r="B1270" s="2" t="n">
        <v>12</v>
      </c>
      <c r="C1270" s="22" t="n">
        <f aca="true">NORMSINV(MAX(RAND(),0.000000000001))</f>
        <v>-1.24438309408873</v>
      </c>
      <c r="D1270" s="24" t="n">
        <f aca="false">IF($B$11="","",$B$11*EXP($B$12*C1270))</f>
        <v>549.02939562695</v>
      </c>
      <c r="E1270" s="20" t="n">
        <f aca="true">IF($B$10="","",$B$10*(1-$B$14+2*$B$14*RAND()))</f>
        <v>3.78270246354455</v>
      </c>
      <c r="F1270" s="21" t="n">
        <f aca="false">INDEX($E$17:$E$28,B1270)</f>
        <v>4.761</v>
      </c>
      <c r="G1270" s="25" t="n">
        <f aca="false">IF(OR(D1270="",E1270="",F1270=""),"",D1270*($B$7-$B$8-F1270-E1270))</f>
        <v>2303.890700311</v>
      </c>
      <c r="H1270" s="25" t="n">
        <f aca="false">IF(D1270="","",D1270*$F$30)</f>
        <v>2744.70775461825</v>
      </c>
    </row>
    <row r="1271" customFormat="false" ht="15" hidden="false" customHeight="false" outlineLevel="0" collapsed="false">
      <c r="A1271" s="2" t="n">
        <v>1237</v>
      </c>
      <c r="B1271" s="2" t="n">
        <v>1</v>
      </c>
      <c r="C1271" s="22" t="n">
        <f aca="true">NORMSINV(MAX(RAND(),0.000000000001))</f>
        <v>0.265085550969058</v>
      </c>
      <c r="D1271" s="24" t="n">
        <f aca="false">IF($B$11="","",$B$11*EXP($B$12*C1271))</f>
        <v>1037.1074826743</v>
      </c>
      <c r="E1271" s="20" t="n">
        <f aca="true">IF($B$10="","",$B$10*(1-$B$14+2*$B$14*RAND()))</f>
        <v>3.94755593542781</v>
      </c>
      <c r="F1271" s="21" t="n">
        <f aca="false">INDEX($E$17:$E$28,B1271)</f>
        <v>4.92562580645161</v>
      </c>
      <c r="G1271" s="25" t="n">
        <f aca="false">IF(OR(D1271="",E1271="",F1271=""),"",D1271*($B$7-$B$8-F1271-E1271))</f>
        <v>4010.30614963845</v>
      </c>
      <c r="H1271" s="25" t="n">
        <f aca="false">IF(D1271="","",D1271*$F$30)</f>
        <v>5184.70772738535</v>
      </c>
    </row>
    <row r="1272" customFormat="false" ht="15" hidden="false" customHeight="false" outlineLevel="0" collapsed="false">
      <c r="A1272" s="2" t="n">
        <v>1238</v>
      </c>
      <c r="B1272" s="2" t="n">
        <v>2</v>
      </c>
      <c r="C1272" s="22" t="n">
        <f aca="true">NORMSINV(MAX(RAND(),0.000000000001))</f>
        <v>0.951683141728925</v>
      </c>
      <c r="D1272" s="24" t="n">
        <f aca="false">IF($B$11="","",$B$11*EXP($B$12*C1272))</f>
        <v>1385.06143791316</v>
      </c>
      <c r="E1272" s="20" t="n">
        <f aca="true">IF($B$10="","",$B$10*(1-$B$14+2*$B$14*RAND()))</f>
        <v>3.84656967724157</v>
      </c>
      <c r="F1272" s="21" t="n">
        <f aca="false">INDEX($E$17:$E$28,B1272)</f>
        <v>5.0612</v>
      </c>
      <c r="G1272" s="25" t="n">
        <f aca="false">IF(OR(D1272="",E1272="",F1272=""),"",D1272*($B$7-$B$8-F1272-E1272))</f>
        <v>5307.87444125421</v>
      </c>
      <c r="H1272" s="25" t="n">
        <f aca="false">IF(D1272="","",D1272*$F$30)</f>
        <v>6924.19914041547</v>
      </c>
    </row>
    <row r="1273" customFormat="false" ht="15" hidden="false" customHeight="false" outlineLevel="0" collapsed="false">
      <c r="A1273" s="2" t="n">
        <v>1239</v>
      </c>
      <c r="B1273" s="2" t="n">
        <v>3</v>
      </c>
      <c r="C1273" s="22" t="n">
        <f aca="true">NORMSINV(MAX(RAND(),0.000000000001))</f>
        <v>0.835397507264379</v>
      </c>
      <c r="D1273" s="24" t="n">
        <f aca="false">IF($B$11="","",$B$11*EXP($B$12*C1273))</f>
        <v>1318.83092025725</v>
      </c>
      <c r="E1273" s="20" t="n">
        <f aca="true">IF($B$10="","",$B$10*(1-$B$14+2*$B$14*RAND()))</f>
        <v>3.66363129216373</v>
      </c>
      <c r="F1273" s="21" t="n">
        <f aca="false">INDEX($E$17:$E$28,B1273)</f>
        <v>5.0612</v>
      </c>
      <c r="G1273" s="25" t="n">
        <f aca="false">IF(OR(D1273="",E1273="",F1273=""),"",D1273*($B$7-$B$8-F1273-E1273))</f>
        <v>5295.32864194384</v>
      </c>
      <c r="H1273" s="25" t="n">
        <f aca="false">IF(D1273="","",D1273*$F$30)</f>
        <v>6593.09953655007</v>
      </c>
    </row>
    <row r="1274" customFormat="false" ht="15" hidden="false" customHeight="false" outlineLevel="0" collapsed="false">
      <c r="A1274" s="2" t="n">
        <v>1240</v>
      </c>
      <c r="B1274" s="2" t="n">
        <v>4</v>
      </c>
      <c r="C1274" s="22" t="n">
        <f aca="true">NORMSINV(MAX(RAND(),0.000000000001))</f>
        <v>0.0435596264740582</v>
      </c>
      <c r="D1274" s="24" t="n">
        <f aca="false">IF($B$11="","",$B$11*EXP($B$12*C1274))</f>
        <v>944.681036474309</v>
      </c>
      <c r="E1274" s="20" t="n">
        <f aca="true">IF($B$10="","",$B$10*(1-$B$14+2*$B$14*RAND()))</f>
        <v>3.82381275848408</v>
      </c>
      <c r="F1274" s="21" t="n">
        <f aca="false">INDEX($E$17:$E$28,B1274)</f>
        <v>4.89657419354839</v>
      </c>
      <c r="G1274" s="25" t="n">
        <f aca="false">IF(OR(D1274="",E1274="",F1274=""),"",D1274*($B$7-$B$8-F1274-E1274))</f>
        <v>3797.25222037962</v>
      </c>
      <c r="H1274" s="25" t="n">
        <f aca="false">IF(D1274="","",D1274*$F$30)</f>
        <v>4722.64943754236</v>
      </c>
    </row>
    <row r="1275" customFormat="false" ht="15" hidden="false" customHeight="false" outlineLevel="0" collapsed="false">
      <c r="A1275" s="2" t="n">
        <v>1241</v>
      </c>
      <c r="B1275" s="2" t="n">
        <v>5</v>
      </c>
      <c r="C1275" s="22" t="n">
        <f aca="true">NORMSINV(MAX(RAND(),0.000000000001))</f>
        <v>0.16643083480261</v>
      </c>
      <c r="D1275" s="24" t="n">
        <f aca="false">IF($B$11="","",$B$11*EXP($B$12*C1275))</f>
        <v>994.878979188383</v>
      </c>
      <c r="E1275" s="20" t="n">
        <f aca="true">IF($B$10="","",$B$10*(1-$B$14+2*$B$14*RAND()))</f>
        <v>4.0124242729926</v>
      </c>
      <c r="F1275" s="21" t="n">
        <f aca="false">INDEX($E$17:$E$28,B1275)</f>
        <v>4.761</v>
      </c>
      <c r="G1275" s="25" t="n">
        <f aca="false">IF(OR(D1275="",E1275="",F1275=""),"",D1275*($B$7-$B$8-F1275-E1275))</f>
        <v>3946.26281015854</v>
      </c>
      <c r="H1275" s="25" t="n">
        <f aca="false">IF(D1275="","",D1275*$F$30)</f>
        <v>4973.59899275856</v>
      </c>
    </row>
    <row r="1276" customFormat="false" ht="15" hidden="false" customHeight="false" outlineLevel="0" collapsed="false">
      <c r="A1276" s="2" t="n">
        <v>1242</v>
      </c>
      <c r="B1276" s="2" t="n">
        <v>6</v>
      </c>
      <c r="C1276" s="22" t="n">
        <f aca="true">NORMSINV(MAX(RAND(),0.000000000001))</f>
        <v>-0.642363377539586</v>
      </c>
      <c r="D1276" s="24" t="n">
        <f aca="false">IF($B$11="","",$B$11*EXP($B$12*C1276))</f>
        <v>707.560164714958</v>
      </c>
      <c r="E1276" s="20" t="n">
        <f aca="true">IF($B$10="","",$B$10*(1-$B$14+2*$B$14*RAND()))</f>
        <v>4.00522126671583</v>
      </c>
      <c r="F1276" s="21" t="n">
        <f aca="false">INDEX($E$17:$E$28,B1276)</f>
        <v>4.761</v>
      </c>
      <c r="G1276" s="25" t="n">
        <f aca="false">IF(OR(D1276="",E1276="",F1276=""),"",D1276*($B$7-$B$8-F1276-E1276))</f>
        <v>2811.68753506335</v>
      </c>
      <c r="H1276" s="25" t="n">
        <f aca="false">IF(D1276="","",D1276*$F$30)</f>
        <v>3537.23477544302</v>
      </c>
    </row>
    <row r="1277" customFormat="false" ht="15" hidden="false" customHeight="false" outlineLevel="0" collapsed="false">
      <c r="A1277" s="2" t="n">
        <v>1243</v>
      </c>
      <c r="B1277" s="2" t="n">
        <v>7</v>
      </c>
      <c r="C1277" s="22" t="n">
        <f aca="true">NORMSINV(MAX(RAND(),0.000000000001))</f>
        <v>-1.04027512649549</v>
      </c>
      <c r="D1277" s="24" t="n">
        <f aca="false">IF($B$11="","",$B$11*EXP($B$12*C1277))</f>
        <v>598.338205796817</v>
      </c>
      <c r="E1277" s="20" t="n">
        <f aca="true">IF($B$10="","",$B$10*(1-$B$14+2*$B$14*RAND()))</f>
        <v>3.94011139195905</v>
      </c>
      <c r="F1277" s="21" t="n">
        <f aca="false">INDEX($E$17:$E$28,B1277)</f>
        <v>4.761</v>
      </c>
      <c r="G1277" s="25" t="n">
        <f aca="false">IF(OR(D1277="",E1277="",F1277=""),"",D1277*($B$7-$B$8-F1277-E1277))</f>
        <v>2416.62136314842</v>
      </c>
      <c r="H1277" s="25" t="n">
        <f aca="false">IF(D1277="","",D1277*$F$30)</f>
        <v>2991.21235841945</v>
      </c>
    </row>
    <row r="1278" customFormat="false" ht="15" hidden="false" customHeight="false" outlineLevel="0" collapsed="false">
      <c r="A1278" s="2" t="n">
        <v>1244</v>
      </c>
      <c r="B1278" s="2" t="n">
        <v>8</v>
      </c>
      <c r="C1278" s="22" t="n">
        <f aca="true">NORMSINV(MAX(RAND(),0.000000000001))</f>
        <v>-0.590307037861604</v>
      </c>
      <c r="D1278" s="24" t="n">
        <f aca="false">IF($B$11="","",$B$11*EXP($B$12*C1278))</f>
        <v>723.251804970554</v>
      </c>
      <c r="E1278" s="20" t="n">
        <f aca="true">IF($B$10="","",$B$10*(1-$B$14+2*$B$14*RAND()))</f>
        <v>3.42243132490675</v>
      </c>
      <c r="F1278" s="21" t="n">
        <f aca="false">INDEX($E$17:$E$28,B1278)</f>
        <v>4.761</v>
      </c>
      <c r="G1278" s="25" t="n">
        <f aca="false">IF(OR(D1278="",E1278="",F1278=""),"",D1278*($B$7-$B$8-F1278-E1278))</f>
        <v>3295.54651873348</v>
      </c>
      <c r="H1278" s="25" t="n">
        <f aca="false">IF(D1278="","",D1278*$F$30)</f>
        <v>3615.68042340879</v>
      </c>
    </row>
    <row r="1279" customFormat="false" ht="15" hidden="false" customHeight="false" outlineLevel="0" collapsed="false">
      <c r="A1279" s="2" t="n">
        <v>1245</v>
      </c>
      <c r="B1279" s="2" t="n">
        <v>9</v>
      </c>
      <c r="C1279" s="22" t="n">
        <f aca="true">NORMSINV(MAX(RAND(),0.000000000001))</f>
        <v>-1.51577345970758</v>
      </c>
      <c r="D1279" s="24" t="n">
        <f aca="false">IF($B$11="","",$B$11*EXP($B$12*C1279))</f>
        <v>489.702122499315</v>
      </c>
      <c r="E1279" s="20" t="n">
        <f aca="true">IF($B$10="","",$B$10*(1-$B$14+2*$B$14*RAND()))</f>
        <v>3.62243173832764</v>
      </c>
      <c r="F1279" s="21" t="n">
        <f aca="false">INDEX($E$17:$E$28,B1279)</f>
        <v>4.761</v>
      </c>
      <c r="G1279" s="25" t="n">
        <f aca="false">IF(OR(D1279="",E1279="",F1279=""),"",D1279*($B$7-$B$8-F1279-E1279))</f>
        <v>2133.42072455411</v>
      </c>
      <c r="H1279" s="25" t="n">
        <f aca="false">IF(D1279="","",D1279*$F$30)</f>
        <v>2448.11885079858</v>
      </c>
    </row>
    <row r="1280" customFormat="false" ht="15" hidden="false" customHeight="false" outlineLevel="0" collapsed="false">
      <c r="A1280" s="2" t="n">
        <v>1246</v>
      </c>
      <c r="B1280" s="2" t="n">
        <v>10</v>
      </c>
      <c r="C1280" s="22" t="n">
        <f aca="true">NORMSINV(MAX(RAND(),0.000000000001))</f>
        <v>0.284300733470272</v>
      </c>
      <c r="D1280" s="24" t="n">
        <f aca="false">IF($B$11="","",$B$11*EXP($B$12*C1280))</f>
        <v>1045.53863986401</v>
      </c>
      <c r="E1280" s="20" t="n">
        <f aca="true">IF($B$10="","",$B$10*(1-$B$14+2*$B$14*RAND()))</f>
        <v>4.00211333143348</v>
      </c>
      <c r="F1280" s="21" t="n">
        <f aca="false">INDEX($E$17:$E$28,B1280)</f>
        <v>4.761</v>
      </c>
      <c r="G1280" s="25" t="n">
        <f aca="false">IF(OR(D1280="",E1280="",F1280=""),"",D1280*($B$7-$B$8-F1280-E1280))</f>
        <v>4157.98867834635</v>
      </c>
      <c r="H1280" s="25" t="n">
        <f aca="false">IF(D1280="","",D1280*$F$30)</f>
        <v>5226.85676840816</v>
      </c>
    </row>
    <row r="1281" customFormat="false" ht="15" hidden="false" customHeight="false" outlineLevel="0" collapsed="false">
      <c r="A1281" s="2" t="n">
        <v>1247</v>
      </c>
      <c r="B1281" s="2" t="n">
        <v>11</v>
      </c>
      <c r="C1281" s="22" t="n">
        <f aca="true">NORMSINV(MAX(RAND(),0.000000000001))</f>
        <v>-0.173452479900218</v>
      </c>
      <c r="D1281" s="24" t="n">
        <f aca="false">IF($B$11="","",$B$11*EXP($B$12*C1281))</f>
        <v>862.129770518789</v>
      </c>
      <c r="E1281" s="20" t="n">
        <f aca="true">IF($B$10="","",$B$10*(1-$B$14+2*$B$14*RAND()))</f>
        <v>3.83248017857274</v>
      </c>
      <c r="F1281" s="21" t="n">
        <f aca="false">INDEX($E$17:$E$28,B1281)</f>
        <v>4.761</v>
      </c>
      <c r="G1281" s="25" t="n">
        <f aca="false">IF(OR(D1281="",E1281="",F1281=""),"",D1281*($B$7-$B$8-F1281-E1281))</f>
        <v>3574.83818209869</v>
      </c>
      <c r="H1281" s="25" t="n">
        <f aca="false">IF(D1281="","",D1281*$F$30)</f>
        <v>4309.95914877753</v>
      </c>
    </row>
    <row r="1282" customFormat="false" ht="15" hidden="false" customHeight="false" outlineLevel="0" collapsed="false">
      <c r="A1282" s="2" t="n">
        <v>1248</v>
      </c>
      <c r="B1282" s="2" t="n">
        <v>12</v>
      </c>
      <c r="C1282" s="22" t="n">
        <f aca="true">NORMSINV(MAX(RAND(),0.000000000001))</f>
        <v>0.0057825678998697</v>
      </c>
      <c r="D1282" s="24" t="n">
        <f aca="false">IF($B$11="","",$B$11*EXP($B$12*C1282))</f>
        <v>929.762681477391</v>
      </c>
      <c r="E1282" s="20" t="n">
        <f aca="true">IF($B$10="","",$B$10*(1-$B$14+2*$B$14*RAND()))</f>
        <v>3.58106010460609</v>
      </c>
      <c r="F1282" s="21" t="n">
        <f aca="false">INDEX($E$17:$E$28,B1282)</f>
        <v>4.761</v>
      </c>
      <c r="G1282" s="25" t="n">
        <f aca="false">IF(OR(D1282="",E1282="",F1282=""),"",D1282*($B$7-$B$8-F1282-E1282))</f>
        <v>4089.04039011784</v>
      </c>
      <c r="H1282" s="25" t="n">
        <f aca="false">IF(D1282="","",D1282*$F$30)</f>
        <v>4648.06959724177</v>
      </c>
    </row>
    <row r="1283" customFormat="false" ht="15" hidden="false" customHeight="false" outlineLevel="0" collapsed="false">
      <c r="A1283" s="2" t="n">
        <v>1249</v>
      </c>
      <c r="B1283" s="2" t="n">
        <v>1</v>
      </c>
      <c r="C1283" s="22" t="n">
        <f aca="true">NORMSINV(MAX(RAND(),0.000000000001))</f>
        <v>-0.780017173358284</v>
      </c>
      <c r="D1283" s="24" t="n">
        <f aca="false">IF($B$11="","",$B$11*EXP($B$12*C1283))</f>
        <v>667.687350492422</v>
      </c>
      <c r="E1283" s="20" t="n">
        <f aca="true">IF($B$10="","",$B$10*(1-$B$14+2*$B$14*RAND()))</f>
        <v>3.54685286678667</v>
      </c>
      <c r="F1283" s="21" t="n">
        <f aca="false">INDEX($E$17:$E$28,B1283)</f>
        <v>4.92562580645161</v>
      </c>
      <c r="G1283" s="25" t="n">
        <f aca="false">IF(OR(D1283="",E1283="",F1283=""),"",D1283*($B$7-$B$8-F1283-E1283))</f>
        <v>2849.37000783543</v>
      </c>
      <c r="H1283" s="25" t="n">
        <f aca="false">IF(D1283="","",D1283*$F$30)</f>
        <v>3337.90260258171</v>
      </c>
    </row>
    <row r="1284" customFormat="false" ht="15" hidden="false" customHeight="false" outlineLevel="0" collapsed="false">
      <c r="A1284" s="2" t="n">
        <v>1250</v>
      </c>
      <c r="B1284" s="2" t="n">
        <v>2</v>
      </c>
      <c r="C1284" s="22" t="n">
        <f aca="true">NORMSINV(MAX(RAND(),0.000000000001))</f>
        <v>-0.590318142586793</v>
      </c>
      <c r="D1284" s="24" t="n">
        <f aca="false">IF($B$11="","",$B$11*EXP($B$12*C1284))</f>
        <v>723.24842077162</v>
      </c>
      <c r="E1284" s="20" t="n">
        <f aca="true">IF($B$10="","",$B$10*(1-$B$14+2*$B$14*RAND()))</f>
        <v>3.53311833105853</v>
      </c>
      <c r="F1284" s="21" t="n">
        <f aca="false">INDEX($E$17:$E$28,B1284)</f>
        <v>5.0612</v>
      </c>
      <c r="G1284" s="25" t="n">
        <f aca="false">IF(OR(D1284="",E1284="",F1284=""),"",D1284*($B$7-$B$8-F1284-E1284))</f>
        <v>2998.35772008377</v>
      </c>
      <c r="H1284" s="25" t="n">
        <f aca="false">IF(D1284="","",D1284*$F$30)</f>
        <v>3615.66350512148</v>
      </c>
    </row>
    <row r="1285" customFormat="false" ht="15" hidden="false" customHeight="false" outlineLevel="0" collapsed="false">
      <c r="A1285" s="2" t="n">
        <v>1251</v>
      </c>
      <c r="B1285" s="2" t="n">
        <v>3</v>
      </c>
      <c r="C1285" s="22" t="n">
        <f aca="true">NORMSINV(MAX(RAND(),0.000000000001))</f>
        <v>0.429303885670132</v>
      </c>
      <c r="D1285" s="24" t="n">
        <f aca="false">IF($B$11="","",$B$11*EXP($B$12*C1285))</f>
        <v>1111.41236281383</v>
      </c>
      <c r="E1285" s="20" t="n">
        <f aca="true">IF($B$10="","",$B$10*(1-$B$14+2*$B$14*RAND()))</f>
        <v>3.83450521073739</v>
      </c>
      <c r="F1285" s="21" t="n">
        <f aca="false">INDEX($E$17:$E$28,B1285)</f>
        <v>5.0612</v>
      </c>
      <c r="G1285" s="25" t="n">
        <f aca="false">IF(OR(D1285="",E1285="",F1285=""),"",D1285*($B$7-$B$8-F1285-E1285))</f>
        <v>4272.59675508725</v>
      </c>
      <c r="H1285" s="25" t="n">
        <f aca="false">IF(D1285="","",D1285*$F$30)</f>
        <v>5556.1726841789</v>
      </c>
    </row>
    <row r="1286" customFormat="false" ht="15" hidden="false" customHeight="false" outlineLevel="0" collapsed="false">
      <c r="A1286" s="2" t="n">
        <v>1252</v>
      </c>
      <c r="B1286" s="2" t="n">
        <v>4</v>
      </c>
      <c r="C1286" s="22" t="n">
        <f aca="true">NORMSINV(MAX(RAND(),0.000000000001))</f>
        <v>0.312088700679592</v>
      </c>
      <c r="D1286" s="24" t="n">
        <f aca="false">IF($B$11="","",$B$11*EXP($B$12*C1286))</f>
        <v>1057.85270543178</v>
      </c>
      <c r="E1286" s="20" t="n">
        <f aca="true">IF($B$10="","",$B$10*(1-$B$14+2*$B$14*RAND()))</f>
        <v>3.65759904909302</v>
      </c>
      <c r="F1286" s="21" t="n">
        <f aca="false">INDEX($E$17:$E$28,B1286)</f>
        <v>4.89657419354839</v>
      </c>
      <c r="G1286" s="25" t="n">
        <f aca="false">IF(OR(D1286="",E1286="",F1286=""),"",D1286*($B$7-$B$8-F1286-E1286))</f>
        <v>4427.98815974053</v>
      </c>
      <c r="H1286" s="25" t="n">
        <f aca="false">IF(D1286="","",D1286*$F$30)</f>
        <v>5288.41724499456</v>
      </c>
    </row>
    <row r="1287" customFormat="false" ht="15" hidden="false" customHeight="false" outlineLevel="0" collapsed="false">
      <c r="A1287" s="2" t="n">
        <v>1253</v>
      </c>
      <c r="B1287" s="2" t="n">
        <v>5</v>
      </c>
      <c r="C1287" s="22" t="n">
        <f aca="true">NORMSINV(MAX(RAND(),0.000000000001))</f>
        <v>1.42574674352344</v>
      </c>
      <c r="D1287" s="24" t="n">
        <f aca="false">IF($B$11="","",$B$11*EXP($B$12*C1287))</f>
        <v>1691.30228267658</v>
      </c>
      <c r="E1287" s="20" t="n">
        <f aca="true">IF($B$10="","",$B$10*(1-$B$14+2*$B$14*RAND()))</f>
        <v>3.4768561720383</v>
      </c>
      <c r="F1287" s="21" t="n">
        <f aca="false">INDEX($E$17:$E$28,B1287)</f>
        <v>4.761</v>
      </c>
      <c r="G1287" s="25" t="n">
        <f aca="false">IF(OR(D1287="",E1287="",F1287=""),"",D1287*($B$7-$B$8-F1287-E1287))</f>
        <v>7614.48613316991</v>
      </c>
      <c r="H1287" s="25" t="n">
        <f aca="false">IF(D1287="","",D1287*$F$30)</f>
        <v>8455.15837155677</v>
      </c>
    </row>
    <row r="1288" customFormat="false" ht="15" hidden="false" customHeight="false" outlineLevel="0" collapsed="false">
      <c r="A1288" s="2" t="n">
        <v>1254</v>
      </c>
      <c r="B1288" s="2" t="n">
        <v>6</v>
      </c>
      <c r="C1288" s="22" t="n">
        <f aca="true">NORMSINV(MAX(RAND(),0.000000000001))</f>
        <v>0.293269850405609</v>
      </c>
      <c r="D1288" s="24" t="n">
        <f aca="false">IF($B$11="","",$B$11*EXP($B$12*C1288))</f>
        <v>1049.49750084698</v>
      </c>
      <c r="E1288" s="20" t="n">
        <f aca="true">IF($B$10="","",$B$10*(1-$B$14+2*$B$14*RAND()))</f>
        <v>3.61664889904959</v>
      </c>
      <c r="F1288" s="21" t="n">
        <f aca="false">INDEX($E$17:$E$28,B1288)</f>
        <v>4.761</v>
      </c>
      <c r="G1288" s="25" t="n">
        <f aca="false">IF(OR(D1288="",E1288="",F1288=""),"",D1288*($B$7-$B$8-F1288-E1288))</f>
        <v>4578.27657826453</v>
      </c>
      <c r="H1288" s="25" t="n">
        <f aca="false">IF(D1288="","",D1288*$F$30)</f>
        <v>5246.64790623422</v>
      </c>
    </row>
    <row r="1289" customFormat="false" ht="15" hidden="false" customHeight="false" outlineLevel="0" collapsed="false">
      <c r="A1289" s="2" t="n">
        <v>1255</v>
      </c>
      <c r="B1289" s="2" t="n">
        <v>7</v>
      </c>
      <c r="C1289" s="22" t="n">
        <f aca="true">NORMSINV(MAX(RAND(),0.000000000001))</f>
        <v>-0.387275952119315</v>
      </c>
      <c r="D1289" s="24" t="n">
        <f aca="false">IF($B$11="","",$B$11*EXP($B$12*C1289))</f>
        <v>787.850104944881</v>
      </c>
      <c r="E1289" s="20" t="n">
        <f aca="true">IF($B$10="","",$B$10*(1-$B$14+2*$B$14*RAND()))</f>
        <v>3.47193971234303</v>
      </c>
      <c r="F1289" s="21" t="n">
        <f aca="false">INDEX($E$17:$E$28,B1289)</f>
        <v>4.761</v>
      </c>
      <c r="G1289" s="25" t="n">
        <f aca="false">IF(OR(D1289="",E1289="",F1289=""),"",D1289*($B$7-$B$8-F1289-E1289))</f>
        <v>3550.88792062345</v>
      </c>
      <c r="H1289" s="25" t="n">
        <f aca="false">IF(D1289="","",D1289*$F$30)</f>
        <v>3938.62024464045</v>
      </c>
    </row>
    <row r="1290" customFormat="false" ht="15" hidden="false" customHeight="false" outlineLevel="0" collapsed="false">
      <c r="A1290" s="2" t="n">
        <v>1256</v>
      </c>
      <c r="B1290" s="2" t="n">
        <v>8</v>
      </c>
      <c r="C1290" s="22" t="n">
        <f aca="true">NORMSINV(MAX(RAND(),0.000000000001))</f>
        <v>-0.132628951598609</v>
      </c>
      <c r="D1290" s="24" t="n">
        <f aca="false">IF($B$11="","",$B$11*EXP($B$12*C1290))</f>
        <v>877.088109929682</v>
      </c>
      <c r="E1290" s="20" t="n">
        <f aca="true">IF($B$10="","",$B$10*(1-$B$14+2*$B$14*RAND()))</f>
        <v>3.81504449204264</v>
      </c>
      <c r="F1290" s="21" t="n">
        <f aca="false">INDEX($E$17:$E$28,B1290)</f>
        <v>4.761</v>
      </c>
      <c r="G1290" s="25" t="n">
        <f aca="false">IF(OR(D1290="",E1290="",F1290=""),"",D1290*($B$7-$B$8-F1290-E1290))</f>
        <v>3652.15586630561</v>
      </c>
      <c r="H1290" s="25" t="n">
        <f aca="false">IF(D1290="","",D1290*$F$30)</f>
        <v>4384.73887916047</v>
      </c>
    </row>
    <row r="1291" customFormat="false" ht="15" hidden="false" customHeight="false" outlineLevel="0" collapsed="false">
      <c r="A1291" s="2" t="n">
        <v>1257</v>
      </c>
      <c r="B1291" s="2" t="n">
        <v>9</v>
      </c>
      <c r="C1291" s="22" t="n">
        <f aca="true">NORMSINV(MAX(RAND(),0.000000000001))</f>
        <v>-0.117806731145569</v>
      </c>
      <c r="D1291" s="24" t="n">
        <f aca="false">IF($B$11="","",$B$11*EXP($B$12*C1291))</f>
        <v>882.58317661504</v>
      </c>
      <c r="E1291" s="20" t="n">
        <f aca="true">IF($B$10="","",$B$10*(1-$B$14+2*$B$14*RAND()))</f>
        <v>4.11491279625368</v>
      </c>
      <c r="F1291" s="21" t="n">
        <f aca="false">INDEX($E$17:$E$28,B1291)</f>
        <v>4.761</v>
      </c>
      <c r="G1291" s="25" t="n">
        <f aca="false">IF(OR(D1291="",E1291="",F1291=""),"",D1291*($B$7-$B$8-F1291-E1291))</f>
        <v>3410.37835899995</v>
      </c>
      <c r="H1291" s="25" t="n">
        <f aca="false">IF(D1291="","",D1291*$F$30)</f>
        <v>4412.20981653391</v>
      </c>
    </row>
    <row r="1292" customFormat="false" ht="15" hidden="false" customHeight="false" outlineLevel="0" collapsed="false">
      <c r="A1292" s="2" t="n">
        <v>1258</v>
      </c>
      <c r="B1292" s="2" t="n">
        <v>10</v>
      </c>
      <c r="C1292" s="22" t="n">
        <f aca="true">NORMSINV(MAX(RAND(),0.000000000001))</f>
        <v>0.891680968360087</v>
      </c>
      <c r="D1292" s="24" t="n">
        <f aca="false">IF($B$11="","",$B$11*EXP($B$12*C1292))</f>
        <v>1350.48207100599</v>
      </c>
      <c r="E1292" s="20" t="n">
        <f aca="true">IF($B$10="","",$B$10*(1-$B$14+2*$B$14*RAND()))</f>
        <v>4.08121211495918</v>
      </c>
      <c r="F1292" s="21" t="n">
        <f aca="false">INDEX($E$17:$E$28,B1292)</f>
        <v>4.761</v>
      </c>
      <c r="G1292" s="25" t="n">
        <f aca="false">IF(OR(D1292="",E1292="",F1292=""),"",D1292*($B$7-$B$8-F1292-E1292))</f>
        <v>5263.89265533198</v>
      </c>
      <c r="H1292" s="25" t="n">
        <f aca="false">IF(D1292="","",D1292*$F$30)</f>
        <v>6751.32996937314</v>
      </c>
    </row>
    <row r="1293" customFormat="false" ht="15" hidden="false" customHeight="false" outlineLevel="0" collapsed="false">
      <c r="A1293" s="2" t="n">
        <v>1259</v>
      </c>
      <c r="B1293" s="2" t="n">
        <v>11</v>
      </c>
      <c r="C1293" s="22" t="n">
        <f aca="true">NORMSINV(MAX(RAND(),0.000000000001))</f>
        <v>-0.980898414925898</v>
      </c>
      <c r="D1293" s="24" t="n">
        <f aca="false">IF($B$11="","",$B$11*EXP($B$12*C1293))</f>
        <v>613.497069256811</v>
      </c>
      <c r="E1293" s="20" t="n">
        <f aca="true">IF($B$10="","",$B$10*(1-$B$14+2*$B$14*RAND()))</f>
        <v>4.0939011074827</v>
      </c>
      <c r="F1293" s="21" t="n">
        <f aca="false">INDEX($E$17:$E$28,B1293)</f>
        <v>4.761</v>
      </c>
      <c r="G1293" s="25" t="n">
        <f aca="false">IF(OR(D1293="",E1293="",F1293=""),"",D1293*($B$7-$B$8-F1293-E1293))</f>
        <v>2383.49678433224</v>
      </c>
      <c r="H1293" s="25" t="n">
        <f aca="false">IF(D1293="","",D1293*$F$30)</f>
        <v>3066.99454862865</v>
      </c>
    </row>
    <row r="1294" customFormat="false" ht="15" hidden="false" customHeight="false" outlineLevel="0" collapsed="false">
      <c r="A1294" s="2" t="n">
        <v>1260</v>
      </c>
      <c r="B1294" s="2" t="n">
        <v>12</v>
      </c>
      <c r="C1294" s="22" t="n">
        <f aca="true">NORMSINV(MAX(RAND(),0.000000000001))</f>
        <v>-1.73653112908654</v>
      </c>
      <c r="D1294" s="24" t="n">
        <f aca="false">IF($B$11="","",$B$11*EXP($B$12*C1294))</f>
        <v>446.204560201918</v>
      </c>
      <c r="E1294" s="20" t="n">
        <f aca="true">IF($B$10="","",$B$10*(1-$B$14+2*$B$14*RAND()))</f>
        <v>3.88840120272007</v>
      </c>
      <c r="F1294" s="21" t="n">
        <f aca="false">INDEX($E$17:$E$28,B1294)</f>
        <v>4.761</v>
      </c>
      <c r="G1294" s="25" t="n">
        <f aca="false">IF(OR(D1294="",E1294="",F1294=""),"",D1294*($B$7-$B$8-F1294-E1294))</f>
        <v>1825.24383730278</v>
      </c>
      <c r="H1294" s="25" t="n">
        <f aca="false">IF(D1294="","",D1294*$F$30)</f>
        <v>2230.66583736143</v>
      </c>
    </row>
    <row r="1295" customFormat="false" ht="15" hidden="false" customHeight="false" outlineLevel="0" collapsed="false">
      <c r="A1295" s="2" t="n">
        <v>1261</v>
      </c>
      <c r="B1295" s="2" t="n">
        <v>1</v>
      </c>
      <c r="C1295" s="22" t="n">
        <f aca="true">NORMSINV(MAX(RAND(),0.000000000001))</f>
        <v>0.634340784401727</v>
      </c>
      <c r="D1295" s="24" t="n">
        <f aca="false">IF($B$11="","",$B$11*EXP($B$12*C1295))</f>
        <v>1211.7034713294</v>
      </c>
      <c r="E1295" s="20" t="n">
        <f aca="true">IF($B$10="","",$B$10*(1-$B$14+2*$B$14*RAND()))</f>
        <v>4.03151541488955</v>
      </c>
      <c r="F1295" s="21" t="n">
        <f aca="false">INDEX($E$17:$E$28,B1295)</f>
        <v>4.92562580645161</v>
      </c>
      <c r="G1295" s="25" t="n">
        <f aca="false">IF(OR(D1295="",E1295="",F1295=""),"",D1295*($B$7-$B$8-F1295-E1295))</f>
        <v>4583.70311364979</v>
      </c>
      <c r="H1295" s="25" t="n">
        <f aca="false">IF(D1295="","",D1295*$F$30)</f>
        <v>6057.54799386992</v>
      </c>
    </row>
    <row r="1296" customFormat="false" ht="15" hidden="false" customHeight="false" outlineLevel="0" collapsed="false">
      <c r="A1296" s="2" t="n">
        <v>1262</v>
      </c>
      <c r="B1296" s="2" t="n">
        <v>2</v>
      </c>
      <c r="C1296" s="22" t="n">
        <f aca="true">NORMSINV(MAX(RAND(),0.000000000001))</f>
        <v>-2.07662847149426</v>
      </c>
      <c r="D1296" s="24" t="n">
        <f aca="false">IF($B$11="","",$B$11*EXP($B$12*C1296))</f>
        <v>386.631492024559</v>
      </c>
      <c r="E1296" s="20" t="n">
        <f aca="true">IF($B$10="","",$B$10*(1-$B$14+2*$B$14*RAND()))</f>
        <v>4.1094130252311</v>
      </c>
      <c r="F1296" s="21" t="n">
        <f aca="false">INDEX($E$17:$E$28,B1296)</f>
        <v>5.0612</v>
      </c>
      <c r="G1296" s="25" t="n">
        <f aca="false">IF(OR(D1296="",E1296="",F1296=""),"",D1296*($B$7-$B$8-F1296-E1296))</f>
        <v>1380.03741166793</v>
      </c>
      <c r="H1296" s="25" t="n">
        <f aca="false">IF(D1296="","",D1296*$F$30)</f>
        <v>1932.84815492918</v>
      </c>
    </row>
    <row r="1297" customFormat="false" ht="15" hidden="false" customHeight="false" outlineLevel="0" collapsed="false">
      <c r="A1297" s="2" t="n">
        <v>1263</v>
      </c>
      <c r="B1297" s="2" t="n">
        <v>3</v>
      </c>
      <c r="C1297" s="22" t="n">
        <f aca="true">NORMSINV(MAX(RAND(),0.000000000001))</f>
        <v>0.302607822417562</v>
      </c>
      <c r="D1297" s="24" t="n">
        <f aca="false">IF($B$11="","",$B$11*EXP($B$12*C1297))</f>
        <v>1053.63509820419</v>
      </c>
      <c r="E1297" s="20" t="n">
        <f aca="true">IF($B$10="","",$B$10*(1-$B$14+2*$B$14*RAND()))</f>
        <v>3.61168861015249</v>
      </c>
      <c r="F1297" s="21" t="n">
        <f aca="false">INDEX($E$17:$E$28,B1297)</f>
        <v>5.0612</v>
      </c>
      <c r="G1297" s="25" t="n">
        <f aca="false">IF(OR(D1297="",E1297="",F1297=""),"",D1297*($B$7-$B$8-F1297-E1297))</f>
        <v>4285.25130864938</v>
      </c>
      <c r="H1297" s="25" t="n">
        <f aca="false">IF(D1297="","",D1297*$F$30)</f>
        <v>5267.33258294241</v>
      </c>
    </row>
    <row r="1298" customFormat="false" ht="15" hidden="false" customHeight="false" outlineLevel="0" collapsed="false">
      <c r="A1298" s="2" t="n">
        <v>1264</v>
      </c>
      <c r="B1298" s="2" t="n">
        <v>4</v>
      </c>
      <c r="C1298" s="22" t="n">
        <f aca="true">NORMSINV(MAX(RAND(),0.000000000001))</f>
        <v>0.0559751866593383</v>
      </c>
      <c r="D1298" s="24" t="n">
        <f aca="false">IF($B$11="","",$B$11*EXP($B$12*C1298))</f>
        <v>949.636081164876</v>
      </c>
      <c r="E1298" s="20" t="n">
        <f aca="true">IF($B$10="","",$B$10*(1-$B$14+2*$B$14*RAND()))</f>
        <v>3.95238216727297</v>
      </c>
      <c r="F1298" s="21" t="n">
        <f aca="false">INDEX($E$17:$E$28,B1298)</f>
        <v>4.89657419354839</v>
      </c>
      <c r="G1298" s="25" t="n">
        <f aca="false">IF(OR(D1298="",E1298="",F1298=""),"",D1298*($B$7-$B$8-F1298-E1298))</f>
        <v>3695.07543315112</v>
      </c>
      <c r="H1298" s="25" t="n">
        <f aca="false">IF(D1298="","",D1298*$F$30)</f>
        <v>4747.42069695945</v>
      </c>
    </row>
    <row r="1299" customFormat="false" ht="15" hidden="false" customHeight="false" outlineLevel="0" collapsed="false">
      <c r="A1299" s="2" t="n">
        <v>1265</v>
      </c>
      <c r="B1299" s="2" t="n">
        <v>5</v>
      </c>
      <c r="C1299" s="22" t="n">
        <f aca="true">NORMSINV(MAX(RAND(),0.000000000001))</f>
        <v>-1.41703815015239</v>
      </c>
      <c r="D1299" s="24" t="n">
        <f aca="false">IF($B$11="","",$B$11*EXP($B$12*C1299))</f>
        <v>510.505291084791</v>
      </c>
      <c r="E1299" s="20" t="n">
        <f aca="true">IF($B$10="","",$B$10*(1-$B$14+2*$B$14*RAND()))</f>
        <v>3.49670224140156</v>
      </c>
      <c r="F1299" s="21" t="n">
        <f aca="false">INDEX($E$17:$E$28,B1299)</f>
        <v>4.761</v>
      </c>
      <c r="G1299" s="25" t="n">
        <f aca="false">IF(OR(D1299="",E1299="",F1299=""),"",D1299*($B$7-$B$8-F1299-E1299))</f>
        <v>2288.236721982</v>
      </c>
      <c r="H1299" s="25" t="n">
        <f aca="false">IF(D1299="","",D1299*$F$30)</f>
        <v>2552.11805119108</v>
      </c>
    </row>
    <row r="1300" customFormat="false" ht="15" hidden="false" customHeight="false" outlineLevel="0" collapsed="false">
      <c r="A1300" s="2" t="n">
        <v>1266</v>
      </c>
      <c r="B1300" s="2" t="n">
        <v>6</v>
      </c>
      <c r="C1300" s="22" t="n">
        <f aca="true">NORMSINV(MAX(RAND(),0.000000000001))</f>
        <v>1.45188786640681</v>
      </c>
      <c r="D1300" s="24" t="n">
        <f aca="false">IF($B$11="","",$B$11*EXP($B$12*C1300))</f>
        <v>1710.03492758925</v>
      </c>
      <c r="E1300" s="20" t="n">
        <f aca="true">IF($B$10="","",$B$10*(1-$B$14+2*$B$14*RAND()))</f>
        <v>3.43868913751667</v>
      </c>
      <c r="F1300" s="21" t="n">
        <f aca="false">INDEX($E$17:$E$28,B1300)</f>
        <v>4.761</v>
      </c>
      <c r="G1300" s="25" t="n">
        <f aca="false">IF(OR(D1300="",E1300="",F1300=""),"",D1300*($B$7-$B$8-F1300-E1300))</f>
        <v>7764.09015695937</v>
      </c>
      <c r="H1300" s="25" t="n">
        <f aca="false">IF(D1300="","",D1300*$F$30)</f>
        <v>8548.80661000419</v>
      </c>
    </row>
    <row r="1301" customFormat="false" ht="15" hidden="false" customHeight="false" outlineLevel="0" collapsed="false">
      <c r="A1301" s="2" t="n">
        <v>1267</v>
      </c>
      <c r="B1301" s="2" t="n">
        <v>7</v>
      </c>
      <c r="C1301" s="22" t="n">
        <f aca="true">NORMSINV(MAX(RAND(),0.000000000001))</f>
        <v>-1.57136573704003</v>
      </c>
      <c r="D1301" s="24" t="n">
        <f aca="false">IF($B$11="","",$B$11*EXP($B$12*C1301))</f>
        <v>478.364308424407</v>
      </c>
      <c r="E1301" s="20" t="n">
        <f aca="true">IF($B$10="","",$B$10*(1-$B$14+2*$B$14*RAND()))</f>
        <v>3.82830755564424</v>
      </c>
      <c r="F1301" s="21" t="n">
        <f aca="false">INDEX($E$17:$E$28,B1301)</f>
        <v>4.761</v>
      </c>
      <c r="G1301" s="25" t="n">
        <f aca="false">IF(OR(D1301="",E1301="",F1301=""),"",D1301*($B$7-$B$8-F1301-E1301))</f>
        <v>1985.54312062666</v>
      </c>
      <c r="H1301" s="25" t="n">
        <f aca="false">IF(D1301="","",D1301*$F$30)</f>
        <v>2391.43885067529</v>
      </c>
    </row>
    <row r="1302" customFormat="false" ht="15" hidden="false" customHeight="false" outlineLevel="0" collapsed="false">
      <c r="A1302" s="2" t="n">
        <v>1268</v>
      </c>
      <c r="B1302" s="2" t="n">
        <v>8</v>
      </c>
      <c r="C1302" s="22" t="n">
        <f aca="true">NORMSINV(MAX(RAND(),0.000000000001))</f>
        <v>1.15618683724442</v>
      </c>
      <c r="D1302" s="24" t="n">
        <f aca="false">IF($B$11="","",$B$11*EXP($B$12*C1302))</f>
        <v>1509.70673399744</v>
      </c>
      <c r="E1302" s="20" t="n">
        <f aca="true">IF($B$10="","",$B$10*(1-$B$14+2*$B$14*RAND()))</f>
        <v>3.48845628384043</v>
      </c>
      <c r="F1302" s="21" t="n">
        <f aca="false">INDEX($E$17:$E$28,B1302)</f>
        <v>4.761</v>
      </c>
      <c r="G1302" s="25" t="n">
        <f aca="false">IF(OR(D1302="",E1302="",F1302=""),"",D1302*($B$7-$B$8-F1302-E1302))</f>
        <v>6779.40408759599</v>
      </c>
      <c r="H1302" s="25" t="n">
        <f aca="false">IF(D1302="","",D1302*$F$30)</f>
        <v>7547.3259046</v>
      </c>
    </row>
    <row r="1303" customFormat="false" ht="15" hidden="false" customHeight="false" outlineLevel="0" collapsed="false">
      <c r="A1303" s="2" t="n">
        <v>1269</v>
      </c>
      <c r="B1303" s="2" t="n">
        <v>9</v>
      </c>
      <c r="C1303" s="22" t="n">
        <f aca="true">NORMSINV(MAX(RAND(),0.000000000001))</f>
        <v>0.339613532068973</v>
      </c>
      <c r="D1303" s="24" t="n">
        <f aca="false">IF($B$11="","",$B$11*EXP($B$12*C1303))</f>
        <v>1070.19313681173</v>
      </c>
      <c r="E1303" s="20" t="n">
        <f aca="true">IF($B$10="","",$B$10*(1-$B$14+2*$B$14*RAND()))</f>
        <v>3.9724280310342</v>
      </c>
      <c r="F1303" s="21" t="n">
        <f aca="false">INDEX($E$17:$E$28,B1303)</f>
        <v>4.761</v>
      </c>
      <c r="G1303" s="25" t="n">
        <f aca="false">IF(OR(D1303="",E1303="",F1303=""),"",D1303*($B$7-$B$8-F1303-E1303))</f>
        <v>4287.80582332946</v>
      </c>
      <c r="H1303" s="25" t="n">
        <f aca="false">IF(D1303="","",D1303*$F$30)</f>
        <v>5350.1095295492</v>
      </c>
    </row>
    <row r="1304" customFormat="false" ht="15" hidden="false" customHeight="false" outlineLevel="0" collapsed="false">
      <c r="A1304" s="2" t="n">
        <v>1270</v>
      </c>
      <c r="B1304" s="2" t="n">
        <v>10</v>
      </c>
      <c r="C1304" s="22" t="n">
        <f aca="true">NORMSINV(MAX(RAND(),0.000000000001))</f>
        <v>-0.539051678589628</v>
      </c>
      <c r="D1304" s="24" t="n">
        <f aca="false">IF($B$11="","",$B$11*EXP($B$12*C1304))</f>
        <v>739.041967304336</v>
      </c>
      <c r="E1304" s="20" t="n">
        <f aca="true">IF($B$10="","",$B$10*(1-$B$14+2*$B$14*RAND()))</f>
        <v>3.91225585162193</v>
      </c>
      <c r="F1304" s="21" t="n">
        <f aca="false">INDEX($E$17:$E$28,B1304)</f>
        <v>4.761</v>
      </c>
      <c r="G1304" s="25" t="n">
        <f aca="false">IF(OR(D1304="",E1304="",F1304=""),"",D1304*($B$7-$B$8-F1304-E1304))</f>
        <v>3005.49459594073</v>
      </c>
      <c r="H1304" s="25" t="n">
        <f aca="false">IF(D1304="","",D1304*$F$30)</f>
        <v>3694.61860294784</v>
      </c>
    </row>
    <row r="1305" customFormat="false" ht="15" hidden="false" customHeight="false" outlineLevel="0" collapsed="false">
      <c r="A1305" s="2" t="n">
        <v>1271</v>
      </c>
      <c r="B1305" s="2" t="n">
        <v>11</v>
      </c>
      <c r="C1305" s="22" t="n">
        <f aca="true">NORMSINV(MAX(RAND(),0.000000000001))</f>
        <v>0.816887344062668</v>
      </c>
      <c r="D1305" s="24" t="n">
        <f aca="false">IF($B$11="","",$B$11*EXP($B$12*C1305))</f>
        <v>1308.58463655958</v>
      </c>
      <c r="E1305" s="20" t="n">
        <f aca="true">IF($B$10="","",$B$10*(1-$B$14+2*$B$14*RAND()))</f>
        <v>3.53568489154814</v>
      </c>
      <c r="F1305" s="21" t="n">
        <f aca="false">INDEX($E$17:$E$28,B1305)</f>
        <v>4.761</v>
      </c>
      <c r="G1305" s="25" t="n">
        <f aca="false">IF(OR(D1305="",E1305="",F1305=""),"",D1305*($B$7-$B$8-F1305-E1305))</f>
        <v>5814.45388631315</v>
      </c>
      <c r="H1305" s="25" t="n">
        <f aca="false">IF(D1305="","",D1305*$F$30)</f>
        <v>6541.87631508863</v>
      </c>
    </row>
    <row r="1306" customFormat="false" ht="15" hidden="false" customHeight="false" outlineLevel="0" collapsed="false">
      <c r="A1306" s="2" t="n">
        <v>1272</v>
      </c>
      <c r="B1306" s="2" t="n">
        <v>12</v>
      </c>
      <c r="C1306" s="22" t="n">
        <f aca="true">NORMSINV(MAX(RAND(),0.000000000001))</f>
        <v>-1.42105759504801</v>
      </c>
      <c r="D1306" s="24" t="n">
        <f aca="false">IF($B$11="","",$B$11*EXP($B$12*C1306))</f>
        <v>509.641401646761</v>
      </c>
      <c r="E1306" s="20" t="n">
        <f aca="true">IF($B$10="","",$B$10*(1-$B$14+2*$B$14*RAND()))</f>
        <v>3.92328954423275</v>
      </c>
      <c r="F1306" s="21" t="n">
        <f aca="false">INDEX($E$17:$E$28,B1306)</f>
        <v>4.761</v>
      </c>
      <c r="G1306" s="25" t="n">
        <f aca="false">IF(OR(D1306="",E1306="",F1306=""),"",D1306*($B$7-$B$8-F1306-E1306))</f>
        <v>2066.95796135065</v>
      </c>
      <c r="H1306" s="25" t="n">
        <f aca="false">IF(D1306="","",D1306*$F$30)</f>
        <v>2547.79929511249</v>
      </c>
    </row>
    <row r="1307" customFormat="false" ht="15" hidden="false" customHeight="false" outlineLevel="0" collapsed="false">
      <c r="A1307" s="2" t="n">
        <v>1273</v>
      </c>
      <c r="B1307" s="2" t="n">
        <v>1</v>
      </c>
      <c r="C1307" s="22" t="n">
        <f aca="true">NORMSINV(MAX(RAND(),0.000000000001))</f>
        <v>-0.0393692049919041</v>
      </c>
      <c r="D1307" s="24" t="n">
        <f aca="false">IF($B$11="","",$B$11*EXP($B$12*C1307))</f>
        <v>912.24076085945</v>
      </c>
      <c r="E1307" s="20" t="n">
        <f aca="true">IF($B$10="","",$B$10*(1-$B$14+2*$B$14*RAND()))</f>
        <v>3.78441404383642</v>
      </c>
      <c r="F1307" s="21" t="n">
        <f aca="false">INDEX($E$17:$E$28,B1307)</f>
        <v>4.92562580645161</v>
      </c>
      <c r="G1307" s="25" t="n">
        <f aca="false">IF(OR(D1307="",E1307="",F1307=""),"",D1307*($B$7-$B$8-F1307-E1307))</f>
        <v>3676.29391320651</v>
      </c>
      <c r="H1307" s="25" t="n">
        <f aca="false">IF(D1307="","",D1307*$F$30)</f>
        <v>4560.47401168856</v>
      </c>
    </row>
    <row r="1308" customFormat="false" ht="15" hidden="false" customHeight="false" outlineLevel="0" collapsed="false">
      <c r="A1308" s="2" t="n">
        <v>1274</v>
      </c>
      <c r="B1308" s="2" t="n">
        <v>2</v>
      </c>
      <c r="C1308" s="22" t="n">
        <f aca="true">NORMSINV(MAX(RAND(),0.000000000001))</f>
        <v>0.610559216136538</v>
      </c>
      <c r="D1308" s="24" t="n">
        <f aca="false">IF($B$11="","",$B$11*EXP($B$12*C1308))</f>
        <v>1199.62193285777</v>
      </c>
      <c r="E1308" s="20" t="n">
        <f aca="true">IF($B$10="","",$B$10*(1-$B$14+2*$B$14*RAND()))</f>
        <v>3.96786893497958</v>
      </c>
      <c r="F1308" s="21" t="n">
        <f aca="false">INDEX($E$17:$E$28,B1308)</f>
        <v>5.0612</v>
      </c>
      <c r="G1308" s="25" t="n">
        <f aca="false">IF(OR(D1308="",E1308="",F1308=""),"",D1308*($B$7-$B$8-F1308-E1308))</f>
        <v>4451.71429692172</v>
      </c>
      <c r="H1308" s="25" t="n">
        <f aca="false">IF(D1308="","",D1308*$F$30)</f>
        <v>5997.14996674254</v>
      </c>
    </row>
    <row r="1309" customFormat="false" ht="15" hidden="false" customHeight="false" outlineLevel="0" collapsed="false">
      <c r="A1309" s="2" t="n">
        <v>1275</v>
      </c>
      <c r="B1309" s="2" t="n">
        <v>3</v>
      </c>
      <c r="C1309" s="22" t="n">
        <f aca="true">NORMSINV(MAX(RAND(),0.000000000001))</f>
        <v>-1.48083952790473</v>
      </c>
      <c r="D1309" s="24" t="n">
        <f aca="false">IF($B$11="","",$B$11*EXP($B$12*C1309))</f>
        <v>496.963839766033</v>
      </c>
      <c r="E1309" s="20" t="n">
        <f aca="true">IF($B$10="","",$B$10*(1-$B$14+2*$B$14*RAND()))</f>
        <v>3.95552129597815</v>
      </c>
      <c r="F1309" s="21" t="n">
        <f aca="false">INDEX($E$17:$E$28,B1309)</f>
        <v>5.0612</v>
      </c>
      <c r="G1309" s="25" t="n">
        <f aca="false">IF(OR(D1309="",E1309="",F1309=""),"",D1309*($B$7-$B$8-F1309-E1309))</f>
        <v>1850.3348812698</v>
      </c>
      <c r="H1309" s="25" t="n">
        <f aca="false">IF(D1309="","",D1309*$F$30)</f>
        <v>2484.42162775835</v>
      </c>
    </row>
    <row r="1310" customFormat="false" ht="15" hidden="false" customHeight="false" outlineLevel="0" collapsed="false">
      <c r="A1310" s="2" t="n">
        <v>1276</v>
      </c>
      <c r="B1310" s="2" t="n">
        <v>4</v>
      </c>
      <c r="C1310" s="22" t="n">
        <f aca="true">NORMSINV(MAX(RAND(),0.000000000001))</f>
        <v>1.14778850889928</v>
      </c>
      <c r="D1310" s="24" t="n">
        <f aca="false">IF($B$11="","",$B$11*EXP($B$12*C1310))</f>
        <v>1504.3736700242</v>
      </c>
      <c r="E1310" s="20" t="n">
        <f aca="true">IF($B$10="","",$B$10*(1-$B$14+2*$B$14*RAND()))</f>
        <v>3.75295395808488</v>
      </c>
      <c r="F1310" s="21" t="n">
        <f aca="false">INDEX($E$17:$E$28,B1310)</f>
        <v>4.89657419354839</v>
      </c>
      <c r="G1310" s="25" t="n">
        <f aca="false">IF(OR(D1310="",E1310="",F1310=""),"",D1310*($B$7-$B$8-F1310-E1310))</f>
        <v>6153.59814665814</v>
      </c>
      <c r="H1310" s="25" t="n">
        <f aca="false">IF(D1310="","",D1310*$F$30)</f>
        <v>7520.66485118499</v>
      </c>
    </row>
    <row r="1311" customFormat="false" ht="15" hidden="false" customHeight="false" outlineLevel="0" collapsed="false">
      <c r="A1311" s="2" t="n">
        <v>1277</v>
      </c>
      <c r="B1311" s="2" t="n">
        <v>5</v>
      </c>
      <c r="C1311" s="22" t="n">
        <f aca="true">NORMSINV(MAX(RAND(),0.000000000001))</f>
        <v>-2.08588184463432</v>
      </c>
      <c r="D1311" s="24" t="n">
        <f aca="false">IF($B$11="","",$B$11*EXP($B$12*C1311))</f>
        <v>385.126928721265</v>
      </c>
      <c r="E1311" s="20" t="n">
        <f aca="true">IF($B$10="","",$B$10*(1-$B$14+2*$B$14*RAND()))</f>
        <v>3.53991445580101</v>
      </c>
      <c r="F1311" s="21" t="n">
        <f aca="false">INDEX($E$17:$E$28,B1311)</f>
        <v>4.761</v>
      </c>
      <c r="G1311" s="25" t="n">
        <f aca="false">IF(OR(D1311="",E1311="",F1311=""),"",D1311*($B$7-$B$8-F1311-E1311))</f>
        <v>1709.61138196832</v>
      </c>
      <c r="H1311" s="25" t="n">
        <f aca="false">IF(D1311="","",D1311*$F$30)</f>
        <v>1925.32654206335</v>
      </c>
    </row>
    <row r="1312" customFormat="false" ht="15" hidden="false" customHeight="false" outlineLevel="0" collapsed="false">
      <c r="A1312" s="2" t="n">
        <v>1278</v>
      </c>
      <c r="B1312" s="2" t="n">
        <v>6</v>
      </c>
      <c r="C1312" s="22" t="n">
        <f aca="true">NORMSINV(MAX(RAND(),0.000000000001))</f>
        <v>-0.247765534182008</v>
      </c>
      <c r="D1312" s="24" t="n">
        <f aca="false">IF($B$11="","",$B$11*EXP($B$12*C1312))</f>
        <v>835.552185052851</v>
      </c>
      <c r="E1312" s="20" t="n">
        <f aca="true">IF($B$10="","",$B$10*(1-$B$14+2*$B$14*RAND()))</f>
        <v>3.64892707009073</v>
      </c>
      <c r="F1312" s="21" t="n">
        <f aca="false">INDEX($E$17:$E$28,B1312)</f>
        <v>4.761</v>
      </c>
      <c r="G1312" s="25" t="n">
        <f aca="false">IF(OR(D1312="",E1312="",F1312=""),"",D1312*($B$7-$B$8-F1312-E1312))</f>
        <v>3618.00189802389</v>
      </c>
      <c r="H1312" s="25" t="n">
        <f aca="false">IF(D1312="","",D1312*$F$30)</f>
        <v>4177.09248351621</v>
      </c>
    </row>
    <row r="1313" customFormat="false" ht="15" hidden="false" customHeight="false" outlineLevel="0" collapsed="false">
      <c r="A1313" s="2" t="n">
        <v>1279</v>
      </c>
      <c r="B1313" s="2" t="n">
        <v>7</v>
      </c>
      <c r="C1313" s="22" t="n">
        <f aca="true">NORMSINV(MAX(RAND(),0.000000000001))</f>
        <v>0.0768777264213125</v>
      </c>
      <c r="D1313" s="24" t="n">
        <f aca="false">IF($B$11="","",$B$11*EXP($B$12*C1313))</f>
        <v>958.037057832173</v>
      </c>
      <c r="E1313" s="20" t="n">
        <f aca="true">IF($B$10="","",$B$10*(1-$B$14+2*$B$14*RAND()))</f>
        <v>3.82172623499238</v>
      </c>
      <c r="F1313" s="21" t="n">
        <f aca="false">INDEX($E$17:$E$28,B1313)</f>
        <v>4.761</v>
      </c>
      <c r="G1313" s="25" t="n">
        <f aca="false">IF(OR(D1313="",E1313="",F1313=""),"",D1313*($B$7-$B$8-F1313-E1313))</f>
        <v>3982.82232643078</v>
      </c>
      <c r="H1313" s="25" t="n">
        <f aca="false">IF(D1313="","",D1313*$F$30)</f>
        <v>4789.4188595146</v>
      </c>
    </row>
    <row r="1314" customFormat="false" ht="15" hidden="false" customHeight="false" outlineLevel="0" collapsed="false">
      <c r="A1314" s="2" t="n">
        <v>1280</v>
      </c>
      <c r="B1314" s="2" t="n">
        <v>8</v>
      </c>
      <c r="C1314" s="22" t="n">
        <f aca="true">NORMSINV(MAX(RAND(),0.000000000001))</f>
        <v>-1.51265031792808</v>
      </c>
      <c r="D1314" s="24" t="n">
        <f aca="false">IF($B$11="","",$B$11*EXP($B$12*C1314))</f>
        <v>490.346987845304</v>
      </c>
      <c r="E1314" s="20" t="n">
        <f aca="true">IF($B$10="","",$B$10*(1-$B$14+2*$B$14*RAND()))</f>
        <v>3.48239826989958</v>
      </c>
      <c r="F1314" s="21" t="n">
        <f aca="false">INDEX($E$17:$E$28,B1314)</f>
        <v>4.761</v>
      </c>
      <c r="G1314" s="25" t="n">
        <f aca="false">IF(OR(D1314="",E1314="",F1314=""),"",D1314*($B$7-$B$8-F1314-E1314))</f>
        <v>2204.89511389472</v>
      </c>
      <c r="H1314" s="25" t="n">
        <f aca="false">IF(D1314="","",D1314*$F$30)</f>
        <v>2451.34266163624</v>
      </c>
    </row>
    <row r="1315" customFormat="false" ht="15" hidden="false" customHeight="false" outlineLevel="0" collapsed="false">
      <c r="A1315" s="2" t="n">
        <v>1281</v>
      </c>
      <c r="B1315" s="2" t="n">
        <v>9</v>
      </c>
      <c r="C1315" s="22" t="n">
        <f aca="true">NORMSINV(MAX(RAND(),0.000000000001))</f>
        <v>-1.67220532055047</v>
      </c>
      <c r="D1315" s="24" t="n">
        <f aca="false">IF($B$11="","",$B$11*EXP($B$12*C1315))</f>
        <v>458.464203229413</v>
      </c>
      <c r="E1315" s="20" t="n">
        <f aca="true">IF($B$10="","",$B$10*(1-$B$14+2*$B$14*RAND()))</f>
        <v>3.91556596238908</v>
      </c>
      <c r="F1315" s="21" t="n">
        <f aca="false">INDEX($E$17:$E$28,B1315)</f>
        <v>4.761</v>
      </c>
      <c r="G1315" s="25" t="n">
        <f aca="false">IF(OR(D1315="",E1315="",F1315=""),"",D1315*($B$7-$B$8-F1315-E1315))</f>
        <v>1862.93904842857</v>
      </c>
      <c r="H1315" s="25" t="n">
        <f aca="false">IF(D1315="","",D1315*$F$30)</f>
        <v>2291.95424478448</v>
      </c>
    </row>
    <row r="1316" customFormat="false" ht="15" hidden="false" customHeight="false" outlineLevel="0" collapsed="false">
      <c r="A1316" s="2" t="n">
        <v>1282</v>
      </c>
      <c r="B1316" s="2" t="n">
        <v>10</v>
      </c>
      <c r="C1316" s="22" t="n">
        <f aca="true">NORMSINV(MAX(RAND(),0.000000000001))</f>
        <v>0.967891380958817</v>
      </c>
      <c r="D1316" s="24" t="n">
        <f aca="false">IF($B$11="","",$B$11*EXP($B$12*C1316))</f>
        <v>1394.55323200221</v>
      </c>
      <c r="E1316" s="20" t="n">
        <f aca="true">IF($B$10="","",$B$10*(1-$B$14+2*$B$14*RAND()))</f>
        <v>3.54771237636821</v>
      </c>
      <c r="F1316" s="21" t="n">
        <f aca="false">INDEX($E$17:$E$28,B1316)</f>
        <v>4.761</v>
      </c>
      <c r="G1316" s="25" t="n">
        <f aca="false">IF(OR(D1316="",E1316="",F1316=""),"",D1316*($B$7-$B$8-F1316-E1316))</f>
        <v>6179.66647746711</v>
      </c>
      <c r="H1316" s="25" t="n">
        <f aca="false">IF(D1316="","",D1316*$F$30)</f>
        <v>6971.65051742546</v>
      </c>
    </row>
    <row r="1317" customFormat="false" ht="15" hidden="false" customHeight="false" outlineLevel="0" collapsed="false">
      <c r="A1317" s="2" t="n">
        <v>1283</v>
      </c>
      <c r="B1317" s="2" t="n">
        <v>11</v>
      </c>
      <c r="C1317" s="22" t="n">
        <f aca="true">NORMSINV(MAX(RAND(),0.000000000001))</f>
        <v>1.64763822216514</v>
      </c>
      <c r="D1317" s="24" t="n">
        <f aca="false">IF($B$11="","",$B$11*EXP($B$12*C1317))</f>
        <v>1857.06327090067</v>
      </c>
      <c r="E1317" s="20" t="n">
        <f aca="true">IF($B$10="","",$B$10*(1-$B$14+2*$B$14*RAND()))</f>
        <v>3.56163924006649</v>
      </c>
      <c r="F1317" s="21" t="n">
        <f aca="false">INDEX($E$17:$E$28,B1317)</f>
        <v>4.761</v>
      </c>
      <c r="G1317" s="25" t="n">
        <f aca="false">IF(OR(D1317="",E1317="",F1317=""),"",D1317*($B$7-$B$8-F1317-E1317))</f>
        <v>8203.31842159038</v>
      </c>
      <c r="H1317" s="25" t="n">
        <f aca="false">IF(D1317="","",D1317*$F$30)</f>
        <v>9283.83070388662</v>
      </c>
    </row>
    <row r="1318" customFormat="false" ht="15" hidden="false" customHeight="false" outlineLevel="0" collapsed="false">
      <c r="A1318" s="2" t="n">
        <v>1284</v>
      </c>
      <c r="B1318" s="2" t="n">
        <v>12</v>
      </c>
      <c r="C1318" s="22" t="n">
        <f aca="true">NORMSINV(MAX(RAND(),0.000000000001))</f>
        <v>-1.32904777334413</v>
      </c>
      <c r="D1318" s="24" t="n">
        <f aca="false">IF($B$11="","",$B$11*EXP($B$12*C1318))</f>
        <v>529.788124271827</v>
      </c>
      <c r="E1318" s="20" t="n">
        <f aca="true">IF($B$10="","",$B$10*(1-$B$14+2*$B$14*RAND()))</f>
        <v>4.0177745266503</v>
      </c>
      <c r="F1318" s="21" t="n">
        <f aca="false">INDEX($E$17:$E$28,B1318)</f>
        <v>4.761</v>
      </c>
      <c r="G1318" s="25" t="n">
        <f aca="false">IF(OR(D1318="",E1318="",F1318=""),"",D1318*($B$7-$B$8-F1318-E1318))</f>
        <v>2098.61021334372</v>
      </c>
      <c r="H1318" s="25" t="n">
        <f aca="false">IF(D1318="","",D1318*$F$30)</f>
        <v>2648.51679085972</v>
      </c>
    </row>
    <row r="1319" customFormat="false" ht="15" hidden="false" customHeight="false" outlineLevel="0" collapsed="false">
      <c r="A1319" s="2" t="n">
        <v>1285</v>
      </c>
      <c r="B1319" s="2" t="n">
        <v>1</v>
      </c>
      <c r="C1319" s="22" t="n">
        <f aca="true">NORMSINV(MAX(RAND(),0.000000000001))</f>
        <v>0.378553776282304</v>
      </c>
      <c r="D1319" s="24" t="n">
        <f aca="false">IF($B$11="","",$B$11*EXP($B$12*C1319))</f>
        <v>1087.89782310776</v>
      </c>
      <c r="E1319" s="20" t="n">
        <f aca="true">IF($B$10="","",$B$10*(1-$B$14+2*$B$14*RAND()))</f>
        <v>3.39967682221313</v>
      </c>
      <c r="F1319" s="21" t="n">
        <f aca="false">INDEX($E$17:$E$28,B1319)</f>
        <v>4.92562580645161</v>
      </c>
      <c r="G1319" s="25" t="n">
        <f aca="false">IF(OR(D1319="",E1319="",F1319=""),"",D1319*($B$7-$B$8-F1319-E1319))</f>
        <v>4802.73965995516</v>
      </c>
      <c r="H1319" s="25" t="n">
        <f aca="false">IF(D1319="","",D1319*$F$30)</f>
        <v>5438.6187972803</v>
      </c>
    </row>
    <row r="1320" customFormat="false" ht="15" hidden="false" customHeight="false" outlineLevel="0" collapsed="false">
      <c r="A1320" s="2" t="n">
        <v>1286</v>
      </c>
      <c r="B1320" s="2" t="n">
        <v>2</v>
      </c>
      <c r="C1320" s="22" t="n">
        <f aca="true">NORMSINV(MAX(RAND(),0.000000000001))</f>
        <v>0.978084116652612</v>
      </c>
      <c r="D1320" s="24" t="n">
        <f aca="false">IF($B$11="","",$B$11*EXP($B$12*C1320))</f>
        <v>1400.55554131186</v>
      </c>
      <c r="E1320" s="20" t="n">
        <f aca="true">IF($B$10="","",$B$10*(1-$B$14+2*$B$14*RAND()))</f>
        <v>3.90717653507119</v>
      </c>
      <c r="F1320" s="21" t="n">
        <f aca="false">INDEX($E$17:$E$28,B1320)</f>
        <v>5.0612</v>
      </c>
      <c r="G1320" s="25" t="n">
        <f aca="false">IF(OR(D1320="",E1320="",F1320=""),"",D1320*($B$7-$B$8-F1320-E1320))</f>
        <v>5282.36814354789</v>
      </c>
      <c r="H1320" s="25" t="n">
        <f aca="false">IF(D1320="","",D1320*$F$30)</f>
        <v>7001.65726212625</v>
      </c>
    </row>
    <row r="1321" customFormat="false" ht="15" hidden="false" customHeight="false" outlineLevel="0" collapsed="false">
      <c r="A1321" s="2" t="n">
        <v>1287</v>
      </c>
      <c r="B1321" s="2" t="n">
        <v>3</v>
      </c>
      <c r="C1321" s="22" t="n">
        <f aca="true">NORMSINV(MAX(RAND(),0.000000000001))</f>
        <v>0.471051506097805</v>
      </c>
      <c r="D1321" s="24" t="n">
        <f aca="false">IF($B$11="","",$B$11*EXP($B$12*C1321))</f>
        <v>1131.13622464786</v>
      </c>
      <c r="E1321" s="20" t="n">
        <f aca="true">IF($B$10="","",$B$10*(1-$B$14+2*$B$14*RAND()))</f>
        <v>3.99481624348402</v>
      </c>
      <c r="F1321" s="21" t="n">
        <f aca="false">INDEX($E$17:$E$28,B1321)</f>
        <v>5.0612</v>
      </c>
      <c r="G1321" s="25" t="n">
        <f aca="false">IF(OR(D1321="",E1321="",F1321=""),"",D1321*($B$7-$B$8-F1321-E1321))</f>
        <v>4167.08747800954</v>
      </c>
      <c r="H1321" s="25" t="n">
        <f aca="false">IF(D1321="","",D1321*$F$30)</f>
        <v>5654.7762142596</v>
      </c>
    </row>
    <row r="1322" customFormat="false" ht="15" hidden="false" customHeight="false" outlineLevel="0" collapsed="false">
      <c r="A1322" s="2" t="n">
        <v>1288</v>
      </c>
      <c r="B1322" s="2" t="n">
        <v>4</v>
      </c>
      <c r="C1322" s="22" t="n">
        <f aca="true">NORMSINV(MAX(RAND(),0.000000000001))</f>
        <v>0.304549135242399</v>
      </c>
      <c r="D1322" s="24" t="n">
        <f aca="false">IF($B$11="","",$B$11*EXP($B$12*C1322))</f>
        <v>1054.49732784973</v>
      </c>
      <c r="E1322" s="20" t="n">
        <f aca="true">IF($B$10="","",$B$10*(1-$B$14+2*$B$14*RAND()))</f>
        <v>3.87286406524241</v>
      </c>
      <c r="F1322" s="21" t="n">
        <f aca="false">INDEX($E$17:$E$28,B1322)</f>
        <v>4.89657419354839</v>
      </c>
      <c r="G1322" s="25" t="n">
        <f aca="false">IF(OR(D1322="",E1322="",F1322=""),"",D1322*($B$7-$B$8-F1322-E1322))</f>
        <v>4186.94674616748</v>
      </c>
      <c r="H1322" s="25" t="n">
        <f aca="false">IF(D1322="","",D1322*$F$30)</f>
        <v>5271.64304138638</v>
      </c>
    </row>
    <row r="1323" customFormat="false" ht="15" hidden="false" customHeight="false" outlineLevel="0" collapsed="false">
      <c r="A1323" s="2" t="n">
        <v>1289</v>
      </c>
      <c r="B1323" s="2" t="n">
        <v>5</v>
      </c>
      <c r="C1323" s="22" t="n">
        <f aca="true">NORMSINV(MAX(RAND(),0.000000000001))</f>
        <v>0.281995579995738</v>
      </c>
      <c r="D1323" s="24" t="n">
        <f aca="false">IF($B$11="","",$B$11*EXP($B$12*C1323))</f>
        <v>1044.52358716354</v>
      </c>
      <c r="E1323" s="20" t="n">
        <f aca="true">IF($B$10="","",$B$10*(1-$B$14+2*$B$14*RAND()))</f>
        <v>3.92518919446833</v>
      </c>
      <c r="F1323" s="21" t="n">
        <f aca="false">INDEX($E$17:$E$28,B1323)</f>
        <v>4.761</v>
      </c>
      <c r="G1323" s="25" t="n">
        <f aca="false">IF(OR(D1323="",E1323="",F1323=""),"",D1323*($B$7-$B$8-F1323-E1323))</f>
        <v>4234.30100427625</v>
      </c>
      <c r="H1323" s="25" t="n">
        <f aca="false">IF(D1323="","",D1323*$F$30)</f>
        <v>5221.78231694795</v>
      </c>
    </row>
    <row r="1324" customFormat="false" ht="15" hidden="false" customHeight="false" outlineLevel="0" collapsed="false">
      <c r="A1324" s="2" t="n">
        <v>1290</v>
      </c>
      <c r="B1324" s="2" t="n">
        <v>6</v>
      </c>
      <c r="C1324" s="22" t="n">
        <f aca="true">NORMSINV(MAX(RAND(),0.000000000001))</f>
        <v>-1.0906869017776</v>
      </c>
      <c r="D1324" s="24" t="n">
        <f aca="false">IF($B$11="","",$B$11*EXP($B$12*C1324))</f>
        <v>585.762457122213</v>
      </c>
      <c r="E1324" s="20" t="n">
        <f aca="true">IF($B$10="","",$B$10*(1-$B$14+2*$B$14*RAND()))</f>
        <v>3.97969444819724</v>
      </c>
      <c r="F1324" s="21" t="n">
        <f aca="false">INDEX($E$17:$E$28,B1324)</f>
        <v>4.761</v>
      </c>
      <c r="G1324" s="25" t="n">
        <f aca="false">IF(OR(D1324="",E1324="",F1324=""),"",D1324*($B$7-$B$8-F1324-E1324))</f>
        <v>2342.64304680649</v>
      </c>
      <c r="H1324" s="25" t="n">
        <f aca="false">IF(D1324="","",D1324*$F$30)</f>
        <v>2928.34367564537</v>
      </c>
    </row>
    <row r="1325" customFormat="false" ht="15" hidden="false" customHeight="false" outlineLevel="0" collapsed="false">
      <c r="A1325" s="2" t="n">
        <v>1291</v>
      </c>
      <c r="B1325" s="2" t="n">
        <v>7</v>
      </c>
      <c r="C1325" s="22" t="n">
        <f aca="true">NORMSINV(MAX(RAND(),0.000000000001))</f>
        <v>-1.58394705076627</v>
      </c>
      <c r="D1325" s="24" t="n">
        <f aca="false">IF($B$11="","",$B$11*EXP($B$12*C1325))</f>
        <v>475.835047368864</v>
      </c>
      <c r="E1325" s="20" t="n">
        <f aca="true">IF($B$10="","",$B$10*(1-$B$14+2*$B$14*RAND()))</f>
        <v>3.48148026545507</v>
      </c>
      <c r="F1325" s="21" t="n">
        <f aca="false">INDEX($E$17:$E$28,B1325)</f>
        <v>4.761</v>
      </c>
      <c r="G1325" s="25" t="n">
        <f aca="false">IF(OR(D1325="",E1325="",F1325=""),"",D1325*($B$7-$B$8-F1325-E1325))</f>
        <v>2140.07751592959</v>
      </c>
      <c r="H1325" s="25" t="n">
        <f aca="false">IF(D1325="","",D1325*$F$30)</f>
        <v>2378.79456880642</v>
      </c>
    </row>
    <row r="1326" customFormat="false" ht="15" hidden="false" customHeight="false" outlineLevel="0" collapsed="false">
      <c r="A1326" s="2" t="n">
        <v>1292</v>
      </c>
      <c r="B1326" s="2" t="n">
        <v>8</v>
      </c>
      <c r="C1326" s="22" t="n">
        <f aca="true">NORMSINV(MAX(RAND(),0.000000000001))</f>
        <v>1.3841923375267</v>
      </c>
      <c r="D1326" s="24" t="n">
        <f aca="false">IF($B$11="","",$B$11*EXP($B$12*C1326))</f>
        <v>1661.94598686096</v>
      </c>
      <c r="E1326" s="20" t="n">
        <f aca="true">IF($B$10="","",$B$10*(1-$B$14+2*$B$14*RAND()))</f>
        <v>3.51319594989195</v>
      </c>
      <c r="F1326" s="21" t="n">
        <f aca="false">INDEX($E$17:$E$28,B1326)</f>
        <v>4.761</v>
      </c>
      <c r="G1326" s="25" t="n">
        <f aca="false">IF(OR(D1326="",E1326="",F1326=""),"",D1326*($B$7-$B$8-F1326-E1326))</f>
        <v>7421.92511918451</v>
      </c>
      <c r="H1326" s="25" t="n">
        <f aca="false">IF(D1326="","",D1326*$F$30)</f>
        <v>8308.40037751533</v>
      </c>
    </row>
    <row r="1327" customFormat="false" ht="15" hidden="false" customHeight="false" outlineLevel="0" collapsed="false">
      <c r="A1327" s="2" t="n">
        <v>1293</v>
      </c>
      <c r="B1327" s="2" t="n">
        <v>9</v>
      </c>
      <c r="C1327" s="22" t="n">
        <f aca="true">NORMSINV(MAX(RAND(),0.000000000001))</f>
        <v>0.630047161203251</v>
      </c>
      <c r="D1327" s="24" t="n">
        <f aca="false">IF($B$11="","",$B$11*EXP($B$12*C1327))</f>
        <v>1209.51325486745</v>
      </c>
      <c r="E1327" s="20" t="n">
        <f aca="true">IF($B$10="","",$B$10*(1-$B$14+2*$B$14*RAND()))</f>
        <v>3.68395053378805</v>
      </c>
      <c r="F1327" s="21" t="n">
        <f aca="false">INDEX($E$17:$E$28,B1327)</f>
        <v>4.761</v>
      </c>
      <c r="G1327" s="25" t="n">
        <f aca="false">IF(OR(D1327="",E1327="",F1327=""),"",D1327*($B$7-$B$8-F1327-E1327))</f>
        <v>5194.9192596947</v>
      </c>
      <c r="H1327" s="25" t="n">
        <f aca="false">IF(D1327="","",D1327*$F$30)</f>
        <v>6046.59866373333</v>
      </c>
    </row>
    <row r="1328" customFormat="false" ht="15" hidden="false" customHeight="false" outlineLevel="0" collapsed="false">
      <c r="A1328" s="2" t="n">
        <v>1294</v>
      </c>
      <c r="B1328" s="2" t="n">
        <v>10</v>
      </c>
      <c r="C1328" s="22" t="n">
        <f aca="true">NORMSINV(MAX(RAND(),0.000000000001))</f>
        <v>1.67183994052576</v>
      </c>
      <c r="D1328" s="24" t="n">
        <f aca="false">IF($B$11="","",$B$11*EXP($B$12*C1328))</f>
        <v>1876.09809046033</v>
      </c>
      <c r="E1328" s="20" t="n">
        <f aca="true">IF($B$10="","",$B$10*(1-$B$14+2*$B$14*RAND()))</f>
        <v>4.03945877400106</v>
      </c>
      <c r="F1328" s="21" t="n">
        <f aca="false">INDEX($E$17:$E$28,B1328)</f>
        <v>4.761</v>
      </c>
      <c r="G1328" s="25" t="n">
        <f aca="false">IF(OR(D1328="",E1328="",F1328=""),"",D1328*($B$7-$B$8-F1328-E1328))</f>
        <v>7390.96577138637</v>
      </c>
      <c r="H1328" s="25" t="n">
        <f aca="false">IF(D1328="","",D1328*$F$30)</f>
        <v>9378.9895738293</v>
      </c>
    </row>
    <row r="1329" customFormat="false" ht="15" hidden="false" customHeight="false" outlineLevel="0" collapsed="false">
      <c r="A1329" s="2" t="n">
        <v>1295</v>
      </c>
      <c r="B1329" s="2" t="n">
        <v>11</v>
      </c>
      <c r="C1329" s="22" t="n">
        <f aca="true">NORMSINV(MAX(RAND(),0.000000000001))</f>
        <v>-0.375732487481599</v>
      </c>
      <c r="D1329" s="24" t="n">
        <f aca="false">IF($B$11="","",$B$11*EXP($B$12*C1329))</f>
        <v>791.691561893532</v>
      </c>
      <c r="E1329" s="20" t="n">
        <f aca="true">IF($B$10="","",$B$10*(1-$B$14+2*$B$14*RAND()))</f>
        <v>3.52114961555266</v>
      </c>
      <c r="F1329" s="21" t="n">
        <f aca="false">INDEX($E$17:$E$28,B1329)</f>
        <v>4.761</v>
      </c>
      <c r="G1329" s="25" t="n">
        <f aca="false">IF(OR(D1329="",E1329="",F1329=""),"",D1329*($B$7-$B$8-F1329-E1329))</f>
        <v>3529.2425335508</v>
      </c>
      <c r="H1329" s="25" t="n">
        <f aca="false">IF(D1329="","",D1329*$F$30)</f>
        <v>3957.82445621814</v>
      </c>
    </row>
    <row r="1330" customFormat="false" ht="15" hidden="false" customHeight="false" outlineLevel="0" collapsed="false">
      <c r="A1330" s="2" t="n">
        <v>1296</v>
      </c>
      <c r="B1330" s="2" t="n">
        <v>12</v>
      </c>
      <c r="C1330" s="22" t="n">
        <f aca="true">NORMSINV(MAX(RAND(),0.000000000001))</f>
        <v>-0.400143165412806</v>
      </c>
      <c r="D1330" s="24" t="n">
        <f aca="false">IF($B$11="","",$B$11*EXP($B$12*C1330))</f>
        <v>783.590092600653</v>
      </c>
      <c r="E1330" s="20" t="n">
        <f aca="true">IF($B$10="","",$B$10*(1-$B$14+2*$B$14*RAND()))</f>
        <v>3.97318645758095</v>
      </c>
      <c r="F1330" s="21" t="n">
        <f aca="false">INDEX($E$17:$E$28,B1330)</f>
        <v>4.761</v>
      </c>
      <c r="G1330" s="25" t="n">
        <f aca="false">IF(OR(D1330="",E1330="",F1330=""),"",D1330*($B$7-$B$8-F1330-E1330))</f>
        <v>3138.91580464509</v>
      </c>
      <c r="H1330" s="25" t="n">
        <f aca="false">IF(D1330="","",D1330*$F$30)</f>
        <v>3917.32359092918</v>
      </c>
    </row>
    <row r="1331" customFormat="false" ht="15" hidden="false" customHeight="false" outlineLevel="0" collapsed="false">
      <c r="A1331" s="2" t="n">
        <v>1297</v>
      </c>
      <c r="B1331" s="2" t="n">
        <v>1</v>
      </c>
      <c r="C1331" s="22" t="n">
        <f aca="true">NORMSINV(MAX(RAND(),0.000000000001))</f>
        <v>-0.48551036303396</v>
      </c>
      <c r="D1331" s="24" t="n">
        <f aca="false">IF($B$11="","",$B$11*EXP($B$12*C1331))</f>
        <v>755.904618504368</v>
      </c>
      <c r="E1331" s="20" t="n">
        <f aca="true">IF($B$10="","",$B$10*(1-$B$14+2*$B$14*RAND()))</f>
        <v>4.03911784846551</v>
      </c>
      <c r="F1331" s="21" t="n">
        <f aca="false">INDEX($E$17:$E$28,B1331)</f>
        <v>4.92562580645161</v>
      </c>
      <c r="G1331" s="25" t="n">
        <f aca="false">IF(OR(D1331="",E1331="",F1331=""),"",D1331*($B$7-$B$8-F1331-E1331))</f>
        <v>2853.73370728607</v>
      </c>
      <c r="H1331" s="25" t="n">
        <f aca="false">IF(D1331="","",D1331*$F$30)</f>
        <v>3778.91836882704</v>
      </c>
    </row>
    <row r="1332" customFormat="false" ht="15" hidden="false" customHeight="false" outlineLevel="0" collapsed="false">
      <c r="A1332" s="2" t="n">
        <v>1298</v>
      </c>
      <c r="B1332" s="2" t="n">
        <v>2</v>
      </c>
      <c r="C1332" s="22" t="n">
        <f aca="true">NORMSINV(MAX(RAND(),0.000000000001))</f>
        <v>1.51838797225515</v>
      </c>
      <c r="D1332" s="24" t="n">
        <f aca="false">IF($B$11="","",$B$11*EXP($B$12*C1332))</f>
        <v>1758.62927373102</v>
      </c>
      <c r="E1332" s="20" t="n">
        <f aca="true">IF($B$10="","",$B$10*(1-$B$14+2*$B$14*RAND()))</f>
        <v>3.93526413146456</v>
      </c>
      <c r="F1332" s="21" t="n">
        <f aca="false">INDEX($E$17:$E$28,B1332)</f>
        <v>5.0612</v>
      </c>
      <c r="G1332" s="25" t="n">
        <f aca="false">IF(OR(D1332="",E1332="",F1332=""),"",D1332*($B$7-$B$8-F1332-E1332))</f>
        <v>6583.49176566851</v>
      </c>
      <c r="H1332" s="25" t="n">
        <f aca="false">IF(D1332="","",D1332*$F$30)</f>
        <v>8791.73946523611</v>
      </c>
    </row>
    <row r="1333" customFormat="false" ht="15" hidden="false" customHeight="false" outlineLevel="0" collapsed="false">
      <c r="A1333" s="2" t="n">
        <v>1299</v>
      </c>
      <c r="B1333" s="2" t="n">
        <v>3</v>
      </c>
      <c r="C1333" s="22" t="n">
        <f aca="true">NORMSINV(MAX(RAND(),0.000000000001))</f>
        <v>-1.28628631465785</v>
      </c>
      <c r="D1333" s="24" t="n">
        <f aca="false">IF($B$11="","",$B$11*EXP($B$12*C1333))</f>
        <v>539.420485756149</v>
      </c>
      <c r="E1333" s="20" t="n">
        <f aca="true">IF($B$10="","",$B$10*(1-$B$14+2*$B$14*RAND()))</f>
        <v>3.91203793304687</v>
      </c>
      <c r="F1333" s="21" t="n">
        <f aca="false">INDEX($E$17:$E$28,B1333)</f>
        <v>5.0612</v>
      </c>
      <c r="G1333" s="25" t="n">
        <f aca="false">IF(OR(D1333="",E1333="",F1333=""),"",D1333*($B$7-$B$8-F1333-E1333))</f>
        <v>2031.86862388369</v>
      </c>
      <c r="H1333" s="25" t="n">
        <f aca="false">IF(D1333="","",D1333*$F$30)</f>
        <v>2696.67089239214</v>
      </c>
    </row>
    <row r="1334" customFormat="false" ht="15" hidden="false" customHeight="false" outlineLevel="0" collapsed="false">
      <c r="A1334" s="2" t="n">
        <v>1300</v>
      </c>
      <c r="B1334" s="2" t="n">
        <v>4</v>
      </c>
      <c r="C1334" s="22" t="n">
        <f aca="true">NORMSINV(MAX(RAND(),0.000000000001))</f>
        <v>0.386067288757461</v>
      </c>
      <c r="D1334" s="24" t="n">
        <f aca="false">IF($B$11="","",$B$11*EXP($B$12*C1334))</f>
        <v>1091.34749932554</v>
      </c>
      <c r="E1334" s="20" t="n">
        <f aca="true">IF($B$10="","",$B$10*(1-$B$14+2*$B$14*RAND()))</f>
        <v>3.96768844232636</v>
      </c>
      <c r="F1334" s="21" t="n">
        <f aca="false">INDEX($E$17:$E$28,B1334)</f>
        <v>4.89657419354839</v>
      </c>
      <c r="G1334" s="25" t="n">
        <f aca="false">IF(OR(D1334="",E1334="",F1334=""),"",D1334*($B$7-$B$8-F1334-E1334))</f>
        <v>4229.77628038066</v>
      </c>
      <c r="H1334" s="25" t="n">
        <f aca="false">IF(D1334="","",D1334*$F$30)</f>
        <v>5455.86441862824</v>
      </c>
    </row>
    <row r="1335" customFormat="false" ht="15" hidden="false" customHeight="false" outlineLevel="0" collapsed="false">
      <c r="A1335" s="2" t="n">
        <v>1301</v>
      </c>
      <c r="B1335" s="2" t="n">
        <v>5</v>
      </c>
      <c r="C1335" s="22" t="n">
        <f aca="true">NORMSINV(MAX(RAND(),0.000000000001))</f>
        <v>2.1144455971243</v>
      </c>
      <c r="D1335" s="24" t="n">
        <f aca="false">IF($B$11="","",$B$11*EXP($B$12*C1335))</f>
        <v>2260.74214266426</v>
      </c>
      <c r="E1335" s="20" t="n">
        <f aca="true">IF($B$10="","",$B$10*(1-$B$14+2*$B$14*RAND()))</f>
        <v>3.50183516429581</v>
      </c>
      <c r="F1335" s="21" t="n">
        <f aca="false">INDEX($E$17:$E$28,B1335)</f>
        <v>4.761</v>
      </c>
      <c r="G1335" s="25" t="n">
        <f aca="false">IF(OR(D1335="",E1335="",F1335=""),"",D1335*($B$7-$B$8-F1335-E1335))</f>
        <v>10121.7152237309</v>
      </c>
      <c r="H1335" s="25" t="n">
        <f aca="false">IF(D1335="","",D1335*$F$30)</f>
        <v>11301.9021196071</v>
      </c>
    </row>
    <row r="1336" customFormat="false" ht="15" hidden="false" customHeight="false" outlineLevel="0" collapsed="false">
      <c r="A1336" s="2" t="n">
        <v>1302</v>
      </c>
      <c r="B1336" s="2" t="n">
        <v>6</v>
      </c>
      <c r="C1336" s="22" t="n">
        <f aca="true">NORMSINV(MAX(RAND(),0.000000000001))</f>
        <v>0.800868339290903</v>
      </c>
      <c r="D1336" s="24" t="n">
        <f aca="false">IF($B$11="","",$B$11*EXP($B$12*C1336))</f>
        <v>1299.78160991124</v>
      </c>
      <c r="E1336" s="20" t="n">
        <f aca="true">IF($B$10="","",$B$10*(1-$B$14+2*$B$14*RAND()))</f>
        <v>4.07477773279805</v>
      </c>
      <c r="F1336" s="21" t="n">
        <f aca="false">INDEX($E$17:$E$28,B1336)</f>
        <v>4.761</v>
      </c>
      <c r="G1336" s="25" t="n">
        <f aca="false">IF(OR(D1336="",E1336="",F1336=""),"",D1336*($B$7-$B$8-F1336-E1336))</f>
        <v>5074.63630391505</v>
      </c>
      <c r="H1336" s="25" t="n">
        <f aca="false">IF(D1336="","",D1336*$F$30)</f>
        <v>6497.86822426825</v>
      </c>
    </row>
    <row r="1337" customFormat="false" ht="15" hidden="false" customHeight="false" outlineLevel="0" collapsed="false">
      <c r="A1337" s="2" t="n">
        <v>1303</v>
      </c>
      <c r="B1337" s="2" t="n">
        <v>7</v>
      </c>
      <c r="C1337" s="22" t="n">
        <f aca="true">NORMSINV(MAX(RAND(),0.000000000001))</f>
        <v>0.560485462736561</v>
      </c>
      <c r="D1337" s="24" t="n">
        <f aca="false">IF($B$11="","",$B$11*EXP($B$12*C1337))</f>
        <v>1174.57581118819</v>
      </c>
      <c r="E1337" s="20" t="n">
        <f aca="true">IF($B$10="","",$B$10*(1-$B$14+2*$B$14*RAND()))</f>
        <v>3.59356647391951</v>
      </c>
      <c r="F1337" s="21" t="n">
        <f aca="false">INDEX($E$17:$E$28,B1337)</f>
        <v>4.761</v>
      </c>
      <c r="G1337" s="25" t="n">
        <f aca="false">IF(OR(D1337="",E1337="",F1337=""),"",D1337*($B$7-$B$8-F1337-E1337))</f>
        <v>5151.02414130789</v>
      </c>
      <c r="H1337" s="25" t="n">
        <f aca="false">IF(D1337="","",D1337*$F$30)</f>
        <v>5871.93939529202</v>
      </c>
    </row>
    <row r="1338" customFormat="false" ht="15" hidden="false" customHeight="false" outlineLevel="0" collapsed="false">
      <c r="A1338" s="2" t="n">
        <v>1304</v>
      </c>
      <c r="B1338" s="2" t="n">
        <v>8</v>
      </c>
      <c r="C1338" s="22" t="n">
        <f aca="true">NORMSINV(MAX(RAND(),0.000000000001))</f>
        <v>0.461347348553511</v>
      </c>
      <c r="D1338" s="24" t="n">
        <f aca="false">IF($B$11="","",$B$11*EXP($B$12*C1338))</f>
        <v>1126.5204489621</v>
      </c>
      <c r="E1338" s="20" t="n">
        <f aca="true">IF($B$10="","",$B$10*(1-$B$14+2*$B$14*RAND()))</f>
        <v>3.96702412836827</v>
      </c>
      <c r="F1338" s="21" t="n">
        <f aca="false">INDEX($E$17:$E$28,B1338)</f>
        <v>4.761</v>
      </c>
      <c r="G1338" s="25" t="n">
        <f aca="false">IF(OR(D1338="",E1338="",F1338=""),"",D1338*($B$7-$B$8-F1338-E1338))</f>
        <v>4519.57286013568</v>
      </c>
      <c r="H1338" s="25" t="n">
        <f aca="false">IF(D1338="","",D1338*$F$30)</f>
        <v>5631.70102845131</v>
      </c>
    </row>
    <row r="1339" customFormat="false" ht="15" hidden="false" customHeight="false" outlineLevel="0" collapsed="false">
      <c r="A1339" s="2" t="n">
        <v>1305</v>
      </c>
      <c r="B1339" s="2" t="n">
        <v>9</v>
      </c>
      <c r="C1339" s="22" t="n">
        <f aca="true">NORMSINV(MAX(RAND(),0.000000000001))</f>
        <v>-0.666705575881787</v>
      </c>
      <c r="D1339" s="24" t="n">
        <f aca="false">IF($B$11="","",$B$11*EXP($B$12*C1339))</f>
        <v>700.33982952143</v>
      </c>
      <c r="E1339" s="20" t="n">
        <f aca="true">IF($B$10="","",$B$10*(1-$B$14+2*$B$14*RAND()))</f>
        <v>3.41135249625967</v>
      </c>
      <c r="F1339" s="21" t="n">
        <f aca="false">INDEX($E$17:$E$28,B1339)</f>
        <v>4.761</v>
      </c>
      <c r="G1339" s="25" t="n">
        <f aca="false">IF(OR(D1339="",E1339="",F1339=""),"",D1339*($B$7-$B$8-F1339-E1339))</f>
        <v>3198.90547408349</v>
      </c>
      <c r="H1339" s="25" t="n">
        <f aca="false">IF(D1339="","",D1339*$F$30)</f>
        <v>3501.13887574353</v>
      </c>
    </row>
    <row r="1340" customFormat="false" ht="15" hidden="false" customHeight="false" outlineLevel="0" collapsed="false">
      <c r="A1340" s="2" t="n">
        <v>1306</v>
      </c>
      <c r="B1340" s="2" t="n">
        <v>10</v>
      </c>
      <c r="C1340" s="22" t="n">
        <f aca="true">NORMSINV(MAX(RAND(),0.000000000001))</f>
        <v>-1.18623086608867</v>
      </c>
      <c r="D1340" s="24" t="n">
        <f aca="false">IF($B$11="","",$B$11*EXP($B$12*C1340))</f>
        <v>562.648646512762</v>
      </c>
      <c r="E1340" s="20" t="n">
        <f aca="true">IF($B$10="","",$B$10*(1-$B$14+2*$B$14*RAND()))</f>
        <v>4.03818560734063</v>
      </c>
      <c r="F1340" s="21" t="n">
        <f aca="false">INDEX($E$17:$E$28,B1340)</f>
        <v>4.761</v>
      </c>
      <c r="G1340" s="25" t="n">
        <f aca="false">IF(OR(D1340="",E1340="",F1340=""),"",D1340*($B$7-$B$8-F1340-E1340))</f>
        <v>2217.29388418781</v>
      </c>
      <c r="H1340" s="25" t="n">
        <f aca="false">IF(D1340="","",D1340*$F$30)</f>
        <v>2812.7931136466</v>
      </c>
    </row>
    <row r="1341" customFormat="false" ht="15" hidden="false" customHeight="false" outlineLevel="0" collapsed="false">
      <c r="A1341" s="2" t="n">
        <v>1307</v>
      </c>
      <c r="B1341" s="2" t="n">
        <v>11</v>
      </c>
      <c r="C1341" s="22" t="n">
        <f aca="true">NORMSINV(MAX(RAND(),0.000000000001))</f>
        <v>0.163350894993601</v>
      </c>
      <c r="D1341" s="24" t="n">
        <f aca="false">IF($B$11="","",$B$11*EXP($B$12*C1341))</f>
        <v>993.588680477486</v>
      </c>
      <c r="E1341" s="20" t="n">
        <f aca="true">IF($B$10="","",$B$10*(1-$B$14+2*$B$14*RAND()))</f>
        <v>3.82737660768155</v>
      </c>
      <c r="F1341" s="21" t="n">
        <f aca="false">INDEX($E$17:$E$28,B1341)</f>
        <v>4.761</v>
      </c>
      <c r="G1341" s="25" t="n">
        <f aca="false">IF(OR(D1341="",E1341="",F1341=""),"",D1341*($B$7-$B$8-F1341-E1341))</f>
        <v>4125.00600821315</v>
      </c>
      <c r="H1341" s="25" t="n">
        <f aca="false">IF(D1341="","",D1341*$F$30)</f>
        <v>4967.14853144305</v>
      </c>
    </row>
    <row r="1342" customFormat="false" ht="15" hidden="false" customHeight="false" outlineLevel="0" collapsed="false">
      <c r="A1342" s="2" t="n">
        <v>1308</v>
      </c>
      <c r="B1342" s="2" t="n">
        <v>12</v>
      </c>
      <c r="C1342" s="22" t="n">
        <f aca="true">NORMSINV(MAX(RAND(),0.000000000001))</f>
        <v>0.392249512872469</v>
      </c>
      <c r="D1342" s="24" t="n">
        <f aca="false">IF($B$11="","",$B$11*EXP($B$12*C1342))</f>
        <v>1094.19414326187</v>
      </c>
      <c r="E1342" s="20" t="n">
        <f aca="true">IF($B$10="","",$B$10*(1-$B$14+2*$B$14*RAND()))</f>
        <v>3.81390990861846</v>
      </c>
      <c r="F1342" s="21" t="n">
        <f aca="false">INDEX($E$17:$E$28,B1342)</f>
        <v>4.761</v>
      </c>
      <c r="G1342" s="25" t="n">
        <f aca="false">IF(OR(D1342="",E1342="",F1342=""),"",D1342*($B$7-$B$8-F1342-E1342))</f>
        <v>4557.41718414773</v>
      </c>
      <c r="H1342" s="25" t="n">
        <f aca="false">IF(D1342="","",D1342*$F$30)</f>
        <v>5470.09536099474</v>
      </c>
    </row>
    <row r="1343" customFormat="false" ht="15" hidden="false" customHeight="false" outlineLevel="0" collapsed="false">
      <c r="A1343" s="2" t="n">
        <v>1309</v>
      </c>
      <c r="B1343" s="2" t="n">
        <v>1</v>
      </c>
      <c r="C1343" s="22" t="n">
        <f aca="true">NORMSINV(MAX(RAND(),0.000000000001))</f>
        <v>-0.501643883373928</v>
      </c>
      <c r="D1343" s="24" t="n">
        <f aca="false">IF($B$11="","",$B$11*EXP($B$12*C1343))</f>
        <v>750.783317028071</v>
      </c>
      <c r="E1343" s="20" t="n">
        <f aca="true">IF($B$10="","",$B$10*(1-$B$14+2*$B$14*RAND()))</f>
        <v>3.79269704798353</v>
      </c>
      <c r="F1343" s="21" t="n">
        <f aca="false">INDEX($E$17:$E$28,B1343)</f>
        <v>4.92562580645161</v>
      </c>
      <c r="G1343" s="25" t="n">
        <f aca="false">IF(OR(D1343="",E1343="",F1343=""),"",D1343*($B$7-$B$8-F1343-E1343))</f>
        <v>3019.40810736317</v>
      </c>
      <c r="H1343" s="25" t="n">
        <f aca="false">IF(D1343="","",D1343*$F$30)</f>
        <v>3753.31595848673</v>
      </c>
    </row>
    <row r="1344" customFormat="false" ht="15" hidden="false" customHeight="false" outlineLevel="0" collapsed="false">
      <c r="A1344" s="2" t="n">
        <v>1310</v>
      </c>
      <c r="B1344" s="2" t="n">
        <v>2</v>
      </c>
      <c r="C1344" s="22" t="n">
        <f aca="true">NORMSINV(MAX(RAND(),0.000000000001))</f>
        <v>0.303315425480501</v>
      </c>
      <c r="D1344" s="24" t="n">
        <f aca="false">IF($B$11="","",$B$11*EXP($B$12*C1344))</f>
        <v>1053.94929679893</v>
      </c>
      <c r="E1344" s="20" t="n">
        <f aca="true">IF($B$10="","",$B$10*(1-$B$14+2*$B$14*RAND()))</f>
        <v>3.91146941106884</v>
      </c>
      <c r="F1344" s="21" t="n">
        <f aca="false">INDEX($E$17:$E$28,B1344)</f>
        <v>5.0612</v>
      </c>
      <c r="G1344" s="25" t="n">
        <f aca="false">IF(OR(D1344="",E1344="",F1344=""),"",D1344*($B$7-$B$8-F1344-E1344))</f>
        <v>3970.57542501311</v>
      </c>
      <c r="H1344" s="25" t="n">
        <f aca="false">IF(D1344="","",D1344*$F$30)</f>
        <v>5268.90332455723</v>
      </c>
    </row>
    <row r="1345" customFormat="false" ht="15" hidden="false" customHeight="false" outlineLevel="0" collapsed="false">
      <c r="A1345" s="2" t="n">
        <v>1311</v>
      </c>
      <c r="B1345" s="2" t="n">
        <v>3</v>
      </c>
      <c r="C1345" s="22" t="n">
        <f aca="true">NORMSINV(MAX(RAND(),0.000000000001))</f>
        <v>-0.706644690587987</v>
      </c>
      <c r="D1345" s="24" t="n">
        <f aca="false">IF($B$11="","",$B$11*EXP($B$12*C1345))</f>
        <v>688.65243846616</v>
      </c>
      <c r="E1345" s="20" t="n">
        <f aca="true">IF($B$10="","",$B$10*(1-$B$14+2*$B$14*RAND()))</f>
        <v>3.53344627567627</v>
      </c>
      <c r="F1345" s="21" t="n">
        <f aca="false">INDEX($E$17:$E$28,B1345)</f>
        <v>5.0612</v>
      </c>
      <c r="G1345" s="25" t="n">
        <f aca="false">IF(OR(D1345="",E1345="",F1345=""),"",D1345*($B$7-$B$8-F1345-E1345))</f>
        <v>2854.70795056032</v>
      </c>
      <c r="H1345" s="25" t="n">
        <f aca="false">IF(D1345="","",D1345*$F$30)</f>
        <v>3442.71127038003</v>
      </c>
    </row>
    <row r="1346" customFormat="false" ht="15" hidden="false" customHeight="false" outlineLevel="0" collapsed="false">
      <c r="A1346" s="2" t="n">
        <v>1312</v>
      </c>
      <c r="B1346" s="2" t="n">
        <v>4</v>
      </c>
      <c r="C1346" s="22" t="n">
        <f aca="true">NORMSINV(MAX(RAND(),0.000000000001))</f>
        <v>-0.448170494425272</v>
      </c>
      <c r="D1346" s="24" t="n">
        <f aca="false">IF($B$11="","",$B$11*EXP($B$12*C1346))</f>
        <v>767.891890611596</v>
      </c>
      <c r="E1346" s="20" t="n">
        <f aca="true">IF($B$10="","",$B$10*(1-$B$14+2*$B$14*RAND()))</f>
        <v>3.91672235657889</v>
      </c>
      <c r="F1346" s="21" t="n">
        <f aca="false">INDEX($E$17:$E$28,B1346)</f>
        <v>4.89657419354839</v>
      </c>
      <c r="G1346" s="25" t="n">
        <f aca="false">IF(OR(D1346="",E1346="",F1346=""),"",D1346*($B$7-$B$8-F1346-E1346))</f>
        <v>3015.28373599384</v>
      </c>
      <c r="H1346" s="25" t="n">
        <f aca="false">IF(D1346="","",D1346*$F$30)</f>
        <v>3838.84513954549</v>
      </c>
    </row>
    <row r="1347" customFormat="false" ht="15" hidden="false" customHeight="false" outlineLevel="0" collapsed="false">
      <c r="A1347" s="2" t="n">
        <v>1313</v>
      </c>
      <c r="B1347" s="2" t="n">
        <v>5</v>
      </c>
      <c r="C1347" s="22" t="n">
        <f aca="true">NORMSINV(MAX(RAND(),0.000000000001))</f>
        <v>0.00528381933815158</v>
      </c>
      <c r="D1347" s="24" t="n">
        <f aca="false">IF($B$11="","",$B$11*EXP($B$12*C1347))</f>
        <v>929.567307061902</v>
      </c>
      <c r="E1347" s="20" t="n">
        <f aca="true">IF($B$10="","",$B$10*(1-$B$14+2*$B$14*RAND()))</f>
        <v>3.66557627702874</v>
      </c>
      <c r="F1347" s="21" t="n">
        <f aca="false">INDEX($E$17:$E$28,B1347)</f>
        <v>4.761</v>
      </c>
      <c r="G1347" s="25" t="n">
        <f aca="false">IF(OR(D1347="",E1347="",F1347=""),"",D1347*($B$7-$B$8-F1347-E1347))</f>
        <v>4009.61767437932</v>
      </c>
      <c r="H1347" s="25" t="n">
        <f aca="false">IF(D1347="","",D1347*$F$30)</f>
        <v>4647.09288146386</v>
      </c>
    </row>
    <row r="1348" customFormat="false" ht="15" hidden="false" customHeight="false" outlineLevel="0" collapsed="false">
      <c r="A1348" s="2" t="n">
        <v>1314</v>
      </c>
      <c r="B1348" s="2" t="n">
        <v>6</v>
      </c>
      <c r="C1348" s="22" t="n">
        <f aca="true">NORMSINV(MAX(RAND(),0.000000000001))</f>
        <v>-0.738718347887435</v>
      </c>
      <c r="D1348" s="24" t="n">
        <f aca="false">IF($B$11="","",$B$11*EXP($B$12*C1348))</f>
        <v>679.408080648309</v>
      </c>
      <c r="E1348" s="20" t="n">
        <f aca="true">IF($B$10="","",$B$10*(1-$B$14+2*$B$14*RAND()))</f>
        <v>4.03268117740922</v>
      </c>
      <c r="F1348" s="21" t="n">
        <f aca="false">INDEX($E$17:$E$28,B1348)</f>
        <v>4.761</v>
      </c>
      <c r="G1348" s="25" t="n">
        <f aca="false">IF(OR(D1348="",E1348="",F1348=""),"",D1348*($B$7-$B$8-F1348-E1348))</f>
        <v>2681.1608968827</v>
      </c>
      <c r="H1348" s="25" t="n">
        <f aca="false">IF(D1348="","",D1348*$F$30)</f>
        <v>3396.49687677703</v>
      </c>
    </row>
    <row r="1349" customFormat="false" ht="15" hidden="false" customHeight="false" outlineLevel="0" collapsed="false">
      <c r="A1349" s="2" t="n">
        <v>1315</v>
      </c>
      <c r="B1349" s="2" t="n">
        <v>7</v>
      </c>
      <c r="C1349" s="22" t="n">
        <f aca="true">NORMSINV(MAX(RAND(),0.000000000001))</f>
        <v>-0.264923019272957</v>
      </c>
      <c r="D1349" s="24" t="n">
        <f aca="false">IF($B$11="","",$B$11*EXP($B$12*C1349))</f>
        <v>829.533275318931</v>
      </c>
      <c r="E1349" s="20" t="n">
        <f aca="true">IF($B$10="","",$B$10*(1-$B$14+2*$B$14*RAND()))</f>
        <v>3.88880225763907</v>
      </c>
      <c r="F1349" s="21" t="n">
        <f aca="false">INDEX($E$17:$E$28,B1349)</f>
        <v>4.761</v>
      </c>
      <c r="G1349" s="25" t="n">
        <f aca="false">IF(OR(D1349="",E1349="",F1349=""),"",D1349*($B$7-$B$8-F1349-E1349))</f>
        <v>3392.95512992276</v>
      </c>
      <c r="H1349" s="25" t="n">
        <f aca="false">IF(D1349="","",D1349*$F$30)</f>
        <v>4147.0027499744</v>
      </c>
    </row>
    <row r="1350" customFormat="false" ht="15" hidden="false" customHeight="false" outlineLevel="0" collapsed="false">
      <c r="A1350" s="2" t="n">
        <v>1316</v>
      </c>
      <c r="B1350" s="2" t="n">
        <v>8</v>
      </c>
      <c r="C1350" s="22" t="n">
        <f aca="true">NORMSINV(MAX(RAND(),0.000000000001))</f>
        <v>1.39044893379032</v>
      </c>
      <c r="D1350" s="24" t="n">
        <f aca="false">IF($B$11="","",$B$11*EXP($B$12*C1350))</f>
        <v>1666.33318440191</v>
      </c>
      <c r="E1350" s="20" t="n">
        <f aca="true">IF($B$10="","",$B$10*(1-$B$14+2*$B$14*RAND()))</f>
        <v>3.74477648301131</v>
      </c>
      <c r="F1350" s="21" t="n">
        <f aca="false">INDEX($E$17:$E$28,B1350)</f>
        <v>4.761</v>
      </c>
      <c r="G1350" s="25" t="n">
        <f aca="false">IF(OR(D1350="",E1350="",F1350=""),"",D1350*($B$7-$B$8-F1350-E1350))</f>
        <v>7055.62715653322</v>
      </c>
      <c r="H1350" s="25" t="n">
        <f aca="false">IF(D1350="","",D1350*$F$30)</f>
        <v>8330.33285546203</v>
      </c>
    </row>
    <row r="1351" customFormat="false" ht="15" hidden="false" customHeight="false" outlineLevel="0" collapsed="false">
      <c r="A1351" s="2" t="n">
        <v>1317</v>
      </c>
      <c r="B1351" s="2" t="n">
        <v>9</v>
      </c>
      <c r="C1351" s="22" t="n">
        <f aca="true">NORMSINV(MAX(RAND(),0.000000000001))</f>
        <v>-0.00863090987729011</v>
      </c>
      <c r="D1351" s="24" t="n">
        <f aca="false">IF($B$11="","",$B$11*EXP($B$12*C1351))</f>
        <v>924.133019640425</v>
      </c>
      <c r="E1351" s="20" t="n">
        <f aca="true">IF($B$10="","",$B$10*(1-$B$14+2*$B$14*RAND()))</f>
        <v>3.61674920182406</v>
      </c>
      <c r="F1351" s="21" t="n">
        <f aca="false">INDEX($E$17:$E$28,B1351)</f>
        <v>4.761</v>
      </c>
      <c r="G1351" s="25" t="n">
        <f aca="false">IF(OR(D1351="",E1351="",F1351=""),"",D1351*($B$7-$B$8-F1351-E1351))</f>
        <v>4031.30000254719</v>
      </c>
      <c r="H1351" s="25" t="n">
        <f aca="false">IF(D1351="","",D1351*$F$30)</f>
        <v>4619.92579178641</v>
      </c>
    </row>
    <row r="1352" customFormat="false" ht="15" hidden="false" customHeight="false" outlineLevel="0" collapsed="false">
      <c r="A1352" s="2" t="n">
        <v>1318</v>
      </c>
      <c r="B1352" s="2" t="n">
        <v>10</v>
      </c>
      <c r="C1352" s="22" t="n">
        <f aca="true">NORMSINV(MAX(RAND(),0.000000000001))</f>
        <v>0.562927317186375</v>
      </c>
      <c r="D1352" s="24" t="n">
        <f aca="false">IF($B$11="","",$B$11*EXP($B$12*C1352))</f>
        <v>1175.78497135104</v>
      </c>
      <c r="E1352" s="20" t="n">
        <f aca="true">IF($B$10="","",$B$10*(1-$B$14+2*$B$14*RAND()))</f>
        <v>3.90069093521967</v>
      </c>
      <c r="F1352" s="21" t="n">
        <f aca="false">INDEX($E$17:$E$28,B1352)</f>
        <v>4.761</v>
      </c>
      <c r="G1352" s="25" t="n">
        <f aca="false">IF(OR(D1352="",E1352="",F1352=""),"",D1352*($B$7-$B$8-F1352-E1352))</f>
        <v>4795.21450689341</v>
      </c>
      <c r="H1352" s="25" t="n">
        <f aca="false">IF(D1352="","",D1352*$F$30)</f>
        <v>5877.9842287781</v>
      </c>
    </row>
    <row r="1353" customFormat="false" ht="15" hidden="false" customHeight="false" outlineLevel="0" collapsed="false">
      <c r="A1353" s="2" t="n">
        <v>1319</v>
      </c>
      <c r="B1353" s="2" t="n">
        <v>11</v>
      </c>
      <c r="C1353" s="22" t="n">
        <f aca="true">NORMSINV(MAX(RAND(),0.000000000001))</f>
        <v>1.15840758918132</v>
      </c>
      <c r="D1353" s="24" t="n">
        <f aca="false">IF($B$11="","",$B$11*EXP($B$12*C1353))</f>
        <v>1511.12010251019</v>
      </c>
      <c r="E1353" s="20" t="n">
        <f aca="true">IF($B$10="","",$B$10*(1-$B$14+2*$B$14*RAND()))</f>
        <v>3.43946059416832</v>
      </c>
      <c r="F1353" s="21" t="n">
        <f aca="false">INDEX($E$17:$E$28,B1353)</f>
        <v>4.761</v>
      </c>
      <c r="G1353" s="25" t="n">
        <f aca="false">IF(OR(D1353="",E1353="",F1353=""),"",D1353*($B$7-$B$8-F1353-E1353))</f>
        <v>6859.7892522894</v>
      </c>
      <c r="H1353" s="25" t="n">
        <f aca="false">IF(D1353="","",D1353*$F$30)</f>
        <v>7554.39161646892</v>
      </c>
    </row>
    <row r="1354" customFormat="false" ht="15" hidden="false" customHeight="false" outlineLevel="0" collapsed="false">
      <c r="A1354" s="2" t="n">
        <v>1320</v>
      </c>
      <c r="B1354" s="2" t="n">
        <v>12</v>
      </c>
      <c r="C1354" s="22" t="n">
        <f aca="true">NORMSINV(MAX(RAND(),0.000000000001))</f>
        <v>-1.38350736908905</v>
      </c>
      <c r="D1354" s="24" t="n">
        <f aca="false">IF($B$11="","",$B$11*EXP($B$12*C1354))</f>
        <v>517.769278851216</v>
      </c>
      <c r="E1354" s="20" t="n">
        <f aca="true">IF($B$10="","",$B$10*(1-$B$14+2*$B$14*RAND()))</f>
        <v>3.76416112255935</v>
      </c>
      <c r="F1354" s="21" t="n">
        <f aca="false">INDEX($E$17:$E$28,B1354)</f>
        <v>4.761</v>
      </c>
      <c r="G1354" s="25" t="n">
        <f aca="false">IF(OR(D1354="",E1354="",F1354=""),"",D1354*($B$7-$B$8-F1354-E1354))</f>
        <v>2182.31408604651</v>
      </c>
      <c r="H1354" s="25" t="n">
        <f aca="false">IF(D1354="","",D1354*$F$30)</f>
        <v>2588.432178833</v>
      </c>
    </row>
    <row r="1355" customFormat="false" ht="15" hidden="false" customHeight="false" outlineLevel="0" collapsed="false">
      <c r="A1355" s="2" t="n">
        <v>1321</v>
      </c>
      <c r="B1355" s="2" t="n">
        <v>1</v>
      </c>
      <c r="C1355" s="22" t="n">
        <f aca="true">NORMSINV(MAX(RAND(),0.000000000001))</f>
        <v>0.153335584796297</v>
      </c>
      <c r="D1355" s="24" t="n">
        <f aca="false">IF($B$11="","",$B$11*EXP($B$12*C1355))</f>
        <v>989.40446024197</v>
      </c>
      <c r="E1355" s="20" t="n">
        <f aca="true">IF($B$10="","",$B$10*(1-$B$14+2*$B$14*RAND()))</f>
        <v>3.73567423497264</v>
      </c>
      <c r="F1355" s="21" t="n">
        <f aca="false">INDEX($E$17:$E$28,B1355)</f>
        <v>4.92562580645161</v>
      </c>
      <c r="G1355" s="25" t="n">
        <f aca="false">IF(OR(D1355="",E1355="",F1355=""),"",D1355*($B$7-$B$8-F1355-E1355))</f>
        <v>4035.48393100358</v>
      </c>
      <c r="H1355" s="25" t="n">
        <f aca="false">IF(D1355="","",D1355*$F$30)</f>
        <v>4946.23077764166</v>
      </c>
    </row>
    <row r="1356" customFormat="false" ht="15" hidden="false" customHeight="false" outlineLevel="0" collapsed="false">
      <c r="A1356" s="2" t="n">
        <v>1322</v>
      </c>
      <c r="B1356" s="2" t="n">
        <v>2</v>
      </c>
      <c r="C1356" s="22" t="n">
        <f aca="true">NORMSINV(MAX(RAND(),0.000000000001))</f>
        <v>1.2658469112121</v>
      </c>
      <c r="D1356" s="24" t="n">
        <f aca="false">IF($B$11="","",$B$11*EXP($B$12*C1356))</f>
        <v>1581.10259748455</v>
      </c>
      <c r="E1356" s="20" t="n">
        <f aca="true">IF($B$10="","",$B$10*(1-$B$14+2*$B$14*RAND()))</f>
        <v>3.76868980320352</v>
      </c>
      <c r="F1356" s="21" t="n">
        <f aca="false">INDEX($E$17:$E$28,B1356)</f>
        <v>5.0612</v>
      </c>
      <c r="G1356" s="25" t="n">
        <f aca="false">IF(OR(D1356="",E1356="",F1356=""),"",D1356*($B$7-$B$8-F1356-E1356))</f>
        <v>6182.28538860576</v>
      </c>
      <c r="H1356" s="25" t="n">
        <f aca="false">IF(D1356="","",D1356*$F$30)</f>
        <v>7904.24810534478</v>
      </c>
    </row>
    <row r="1357" customFormat="false" ht="15" hidden="false" customHeight="false" outlineLevel="0" collapsed="false">
      <c r="A1357" s="2" t="n">
        <v>1323</v>
      </c>
      <c r="B1357" s="2" t="n">
        <v>3</v>
      </c>
      <c r="C1357" s="22" t="n">
        <f aca="true">NORMSINV(MAX(RAND(),0.000000000001))</f>
        <v>2.67775011887254</v>
      </c>
      <c r="D1357" s="24" t="n">
        <f aca="false">IF($B$11="","",$B$11*EXP($B$12*C1357))</f>
        <v>2866.38184155815</v>
      </c>
      <c r="E1357" s="20" t="n">
        <f aca="true">IF($B$10="","",$B$10*(1-$B$14+2*$B$14*RAND()))</f>
        <v>3.85218829280402</v>
      </c>
      <c r="F1357" s="21" t="n">
        <f aca="false">INDEX($E$17:$E$28,B1357)</f>
        <v>5.0612</v>
      </c>
      <c r="G1357" s="25" t="n">
        <f aca="false">IF(OR(D1357="",E1357="",F1357=""),"",D1357*($B$7-$B$8-F1357-E1357))</f>
        <v>10968.5303122004</v>
      </c>
      <c r="H1357" s="25" t="n">
        <f aca="false">IF(D1357="","",D1357*$F$30)</f>
        <v>14329.6161023175</v>
      </c>
    </row>
    <row r="1358" customFormat="false" ht="15" hidden="false" customHeight="false" outlineLevel="0" collapsed="false">
      <c r="A1358" s="2" t="n">
        <v>1324</v>
      </c>
      <c r="B1358" s="2" t="n">
        <v>4</v>
      </c>
      <c r="C1358" s="22" t="n">
        <f aca="true">NORMSINV(MAX(RAND(),0.000000000001))</f>
        <v>0.0318735906076337</v>
      </c>
      <c r="D1358" s="24" t="n">
        <f aca="false">IF($B$11="","",$B$11*EXP($B$12*C1358))</f>
        <v>940.040767499358</v>
      </c>
      <c r="E1358" s="20" t="n">
        <f aca="true">IF($B$10="","",$B$10*(1-$B$14+2*$B$14*RAND()))</f>
        <v>4.07117306058282</v>
      </c>
      <c r="F1358" s="21" t="n">
        <f aca="false">INDEX($E$17:$E$28,B1358)</f>
        <v>4.89657419354839</v>
      </c>
      <c r="G1358" s="25" t="n">
        <f aca="false">IF(OR(D1358="",E1358="",F1358=""),"",D1358*($B$7-$B$8-F1358-E1358))</f>
        <v>3546.07136642806</v>
      </c>
      <c r="H1358" s="25" t="n">
        <f aca="false">IF(D1358="","",D1358*$F$30)</f>
        <v>4699.45180488279</v>
      </c>
    </row>
    <row r="1359" customFormat="false" ht="15" hidden="false" customHeight="false" outlineLevel="0" collapsed="false">
      <c r="A1359" s="2" t="n">
        <v>1325</v>
      </c>
      <c r="B1359" s="2" t="n">
        <v>5</v>
      </c>
      <c r="C1359" s="22" t="n">
        <f aca="true">NORMSINV(MAX(RAND(),0.000000000001))</f>
        <v>-0.211783482659178</v>
      </c>
      <c r="D1359" s="24" t="n">
        <f aca="false">IF($B$11="","",$B$11*EXP($B$12*C1359))</f>
        <v>848.317029352168</v>
      </c>
      <c r="E1359" s="20" t="n">
        <f aca="true">IF($B$10="","",$B$10*(1-$B$14+2*$B$14*RAND()))</f>
        <v>3.83530309997935</v>
      </c>
      <c r="F1359" s="21" t="n">
        <f aca="false">INDEX($E$17:$E$28,B1359)</f>
        <v>4.761</v>
      </c>
      <c r="G1359" s="25" t="n">
        <f aca="false">IF(OR(D1359="",E1359="",F1359=""),"",D1359*($B$7-$B$8-F1359-E1359))</f>
        <v>3515.16864476131</v>
      </c>
      <c r="H1359" s="25" t="n">
        <f aca="false">IF(D1359="","",D1359*$F$30)</f>
        <v>4240.90649313736</v>
      </c>
    </row>
    <row r="1360" customFormat="false" ht="15" hidden="false" customHeight="false" outlineLevel="0" collapsed="false">
      <c r="A1360" s="2" t="n">
        <v>1326</v>
      </c>
      <c r="B1360" s="2" t="n">
        <v>6</v>
      </c>
      <c r="C1360" s="22" t="n">
        <f aca="true">NORMSINV(MAX(RAND(),0.000000000001))</f>
        <v>-2.13320353930533</v>
      </c>
      <c r="D1360" s="24" t="n">
        <f aca="false">IF($B$11="","",$B$11*EXP($B$12*C1360))</f>
        <v>377.523647294428</v>
      </c>
      <c r="E1360" s="20" t="n">
        <f aca="true">IF($B$10="","",$B$10*(1-$B$14+2*$B$14*RAND()))</f>
        <v>4.07161458628294</v>
      </c>
      <c r="F1360" s="21" t="n">
        <f aca="false">INDEX($E$17:$E$28,B1360)</f>
        <v>4.761</v>
      </c>
      <c r="G1360" s="25" t="n">
        <f aca="false">IF(OR(D1360="",E1360="",F1360=""),"",D1360*($B$7-$B$8-F1360-E1360))</f>
        <v>1475.13039277151</v>
      </c>
      <c r="H1360" s="25" t="n">
        <f aca="false">IF(D1360="","",D1360*$F$30)</f>
        <v>1887.3162175543</v>
      </c>
    </row>
    <row r="1361" customFormat="false" ht="15" hidden="false" customHeight="false" outlineLevel="0" collapsed="false">
      <c r="A1361" s="2" t="n">
        <v>1327</v>
      </c>
      <c r="B1361" s="2" t="n">
        <v>7</v>
      </c>
      <c r="C1361" s="22" t="n">
        <f aca="true">NORMSINV(MAX(RAND(),0.000000000001))</f>
        <v>0.353217466815416</v>
      </c>
      <c r="D1361" s="24" t="n">
        <f aca="false">IF($B$11="","",$B$11*EXP($B$12*C1361))</f>
        <v>1076.34535308732</v>
      </c>
      <c r="E1361" s="20" t="n">
        <f aca="true">IF($B$10="","",$B$10*(1-$B$14+2*$B$14*RAND()))</f>
        <v>3.83100412067298</v>
      </c>
      <c r="F1361" s="21" t="n">
        <f aca="false">INDEX($E$17:$E$28,B1361)</f>
        <v>4.761</v>
      </c>
      <c r="G1361" s="25" t="n">
        <f aca="false">IF(OR(D1361="",E1361="",F1361=""),"",D1361*($B$7-$B$8-F1361-E1361))</f>
        <v>4464.67608933897</v>
      </c>
      <c r="H1361" s="25" t="n">
        <f aca="false">IF(D1361="","",D1361*$F$30)</f>
        <v>5380.86568915411</v>
      </c>
    </row>
    <row r="1362" customFormat="false" ht="15" hidden="false" customHeight="false" outlineLevel="0" collapsed="false">
      <c r="A1362" s="2" t="n">
        <v>1328</v>
      </c>
      <c r="B1362" s="2" t="n">
        <v>8</v>
      </c>
      <c r="C1362" s="22" t="n">
        <f aca="true">NORMSINV(MAX(RAND(),0.000000000001))</f>
        <v>1.05252735891476</v>
      </c>
      <c r="D1362" s="24" t="n">
        <f aca="false">IF($B$11="","",$B$11*EXP($B$12*C1362))</f>
        <v>1445.1842605059</v>
      </c>
      <c r="E1362" s="20" t="n">
        <f aca="true">IF($B$10="","",$B$10*(1-$B$14+2*$B$14*RAND()))</f>
        <v>3.39197246472481</v>
      </c>
      <c r="F1362" s="21" t="n">
        <f aca="false">INDEX($E$17:$E$28,B1362)</f>
        <v>4.761</v>
      </c>
      <c r="G1362" s="25" t="n">
        <f aca="false">IF(OR(D1362="",E1362="",F1362=""),"",D1362*($B$7-$B$8-F1362-E1362))</f>
        <v>6629.09999648688</v>
      </c>
      <c r="H1362" s="25" t="n">
        <f aca="false">IF(D1362="","",D1362*$F$30)</f>
        <v>7224.76515512109</v>
      </c>
    </row>
    <row r="1363" customFormat="false" ht="15" hidden="false" customHeight="false" outlineLevel="0" collapsed="false">
      <c r="A1363" s="2" t="n">
        <v>1329</v>
      </c>
      <c r="B1363" s="2" t="n">
        <v>9</v>
      </c>
      <c r="C1363" s="22" t="n">
        <f aca="true">NORMSINV(MAX(RAND(),0.000000000001))</f>
        <v>0.299719994249449</v>
      </c>
      <c r="D1363" s="24" t="n">
        <f aca="false">IF($B$11="","",$B$11*EXP($B$12*C1363))</f>
        <v>1052.35378019259</v>
      </c>
      <c r="E1363" s="20" t="n">
        <f aca="true">IF($B$10="","",$B$10*(1-$B$14+2*$B$14*RAND()))</f>
        <v>3.6022817652349</v>
      </c>
      <c r="F1363" s="21" t="n">
        <f aca="false">INDEX($E$17:$E$28,B1363)</f>
        <v>4.761</v>
      </c>
      <c r="G1363" s="25" t="n">
        <f aca="false">IF(OR(D1363="",E1363="",F1363=""),"",D1363*($B$7-$B$8-F1363-E1363))</f>
        <v>4605.85597919292</v>
      </c>
      <c r="H1363" s="25" t="n">
        <f aca="false">IF(D1363="","",D1363*$F$30)</f>
        <v>5260.92701793882</v>
      </c>
    </row>
    <row r="1364" customFormat="false" ht="15" hidden="false" customHeight="false" outlineLevel="0" collapsed="false">
      <c r="A1364" s="2" t="n">
        <v>1330</v>
      </c>
      <c r="B1364" s="2" t="n">
        <v>10</v>
      </c>
      <c r="C1364" s="22" t="n">
        <f aca="true">NORMSINV(MAX(RAND(),0.000000000001))</f>
        <v>0.956549684458919</v>
      </c>
      <c r="D1364" s="24" t="n">
        <f aca="false">IF($B$11="","",$B$11*EXP($B$12*C1364))</f>
        <v>1387.90455336168</v>
      </c>
      <c r="E1364" s="20" t="n">
        <f aca="true">IF($B$10="","",$B$10*(1-$B$14+2*$B$14*RAND()))</f>
        <v>3.93859217316078</v>
      </c>
      <c r="F1364" s="21" t="n">
        <f aca="false">INDEX($E$17:$E$28,B1364)</f>
        <v>4.761</v>
      </c>
      <c r="G1364" s="25" t="n">
        <f aca="false">IF(OR(D1364="",E1364="",F1364=""),"",D1364*($B$7-$B$8-F1364-E1364))</f>
        <v>5607.70042030831</v>
      </c>
      <c r="H1364" s="25" t="n">
        <f aca="false">IF(D1364="","",D1364*$F$30)</f>
        <v>6938.41244316569</v>
      </c>
    </row>
    <row r="1365" customFormat="false" ht="15" hidden="false" customHeight="false" outlineLevel="0" collapsed="false">
      <c r="A1365" s="2" t="n">
        <v>1331</v>
      </c>
      <c r="B1365" s="2" t="n">
        <v>11</v>
      </c>
      <c r="C1365" s="22" t="n">
        <f aca="true">NORMSINV(MAX(RAND(),0.000000000001))</f>
        <v>0.448600216627625</v>
      </c>
      <c r="D1365" s="24" t="n">
        <f aca="false">IF($B$11="","",$B$11*EXP($B$12*C1365))</f>
        <v>1120.48589329679</v>
      </c>
      <c r="E1365" s="20" t="n">
        <f aca="true">IF($B$10="","",$B$10*(1-$B$14+2*$B$14*RAND()))</f>
        <v>4.10055366051641</v>
      </c>
      <c r="F1365" s="21" t="n">
        <f aca="false">INDEX($E$17:$E$28,B1365)</f>
        <v>4.761</v>
      </c>
      <c r="G1365" s="25" t="n">
        <f aca="false">IF(OR(D1365="",E1365="",F1365=""),"",D1365*($B$7-$B$8-F1365-E1365))</f>
        <v>4345.74441129994</v>
      </c>
      <c r="H1365" s="25" t="n">
        <f aca="false">IF(D1365="","",D1365*$F$30)</f>
        <v>5601.53307776932</v>
      </c>
    </row>
    <row r="1366" customFormat="false" ht="15" hidden="false" customHeight="false" outlineLevel="0" collapsed="false">
      <c r="A1366" s="2" t="n">
        <v>1332</v>
      </c>
      <c r="B1366" s="2" t="n">
        <v>12</v>
      </c>
      <c r="C1366" s="22" t="n">
        <f aca="true">NORMSINV(MAX(RAND(),0.000000000001))</f>
        <v>-0.493639706790917</v>
      </c>
      <c r="D1366" s="24" t="n">
        <f aca="false">IF($B$11="","",$B$11*EXP($B$12*C1366))</f>
        <v>753.319750113258</v>
      </c>
      <c r="E1366" s="20" t="n">
        <f aca="true">IF($B$10="","",$B$10*(1-$B$14+2*$B$14*RAND()))</f>
        <v>3.71481660653394</v>
      </c>
      <c r="F1366" s="21" t="n">
        <f aca="false">INDEX($E$17:$E$28,B1366)</f>
        <v>4.761</v>
      </c>
      <c r="G1366" s="25" t="n">
        <f aca="false">IF(OR(D1366="",E1366="",F1366=""),"",D1366*($B$7-$B$8-F1366-E1366))</f>
        <v>3212.29356840295</v>
      </c>
      <c r="H1366" s="25" t="n">
        <f aca="false">IF(D1366="","",D1366*$F$30)</f>
        <v>3765.9960947662</v>
      </c>
    </row>
    <row r="1367" customFormat="false" ht="15" hidden="false" customHeight="false" outlineLevel="0" collapsed="false">
      <c r="A1367" s="2" t="n">
        <v>1333</v>
      </c>
      <c r="B1367" s="2" t="n">
        <v>1</v>
      </c>
      <c r="C1367" s="22" t="n">
        <f aca="true">NORMSINV(MAX(RAND(),0.000000000001))</f>
        <v>-0.253981586034457</v>
      </c>
      <c r="D1367" s="24" t="n">
        <f aca="false">IF($B$11="","",$B$11*EXP($B$12*C1367))</f>
        <v>833.36654253035</v>
      </c>
      <c r="E1367" s="20" t="n">
        <f aca="true">IF($B$10="","",$B$10*(1-$B$14+2*$B$14*RAND()))</f>
        <v>3.85920993440979</v>
      </c>
      <c r="F1367" s="21" t="n">
        <f aca="false">INDEX($E$17:$E$28,B1367)</f>
        <v>4.92562580645161</v>
      </c>
      <c r="G1367" s="25" t="n">
        <f aca="false">IF(OR(D1367="",E1367="",F1367=""),"",D1367*($B$7-$B$8-F1367-E1367))</f>
        <v>3296.10156377795</v>
      </c>
      <c r="H1367" s="25" t="n">
        <f aca="false">IF(D1367="","",D1367*$F$30)</f>
        <v>4166.16601941773</v>
      </c>
    </row>
    <row r="1368" customFormat="false" ht="15" hidden="false" customHeight="false" outlineLevel="0" collapsed="false">
      <c r="A1368" s="2" t="n">
        <v>1334</v>
      </c>
      <c r="B1368" s="2" t="n">
        <v>2</v>
      </c>
      <c r="C1368" s="22" t="n">
        <f aca="true">NORMSINV(MAX(RAND(),0.000000000001))</f>
        <v>1.1065143014932</v>
      </c>
      <c r="D1368" s="24" t="n">
        <f aca="false">IF($B$11="","",$B$11*EXP($B$12*C1368))</f>
        <v>1478.43647719895</v>
      </c>
      <c r="E1368" s="20" t="n">
        <f aca="true">IF($B$10="","",$B$10*(1-$B$14+2*$B$14*RAND()))</f>
        <v>3.67514790890281</v>
      </c>
      <c r="F1368" s="21" t="n">
        <f aca="false">INDEX($E$17:$E$28,B1368)</f>
        <v>5.0612</v>
      </c>
      <c r="G1368" s="25" t="n">
        <f aca="false">IF(OR(D1368="",E1368="",F1368=""),"",D1368*($B$7-$B$8-F1368-E1368))</f>
        <v>5919.14529349194</v>
      </c>
      <c r="H1368" s="25" t="n">
        <f aca="false">IF(D1368="","",D1368*$F$30)</f>
        <v>7390.999636813</v>
      </c>
    </row>
    <row r="1369" customFormat="false" ht="15" hidden="false" customHeight="false" outlineLevel="0" collapsed="false">
      <c r="A1369" s="2" t="n">
        <v>1335</v>
      </c>
      <c r="B1369" s="2" t="n">
        <v>3</v>
      </c>
      <c r="C1369" s="22" t="n">
        <f aca="true">NORMSINV(MAX(RAND(),0.000000000001))</f>
        <v>0.478073190436547</v>
      </c>
      <c r="D1369" s="24" t="n">
        <f aca="false">IF($B$11="","",$B$11*EXP($B$12*C1369))</f>
        <v>1134.48787266181</v>
      </c>
      <c r="E1369" s="20" t="n">
        <f aca="true">IF($B$10="","",$B$10*(1-$B$14+2*$B$14*RAND()))</f>
        <v>3.62216962558386</v>
      </c>
      <c r="F1369" s="21" t="n">
        <f aca="false">INDEX($E$17:$E$28,B1369)</f>
        <v>5.0612</v>
      </c>
      <c r="G1369" s="25" t="n">
        <f aca="false">IF(OR(D1369="",E1369="",F1369=""),"",D1369*($B$7-$B$8-F1369-E1369))</f>
        <v>4602.19796364664</v>
      </c>
      <c r="H1369" s="25" t="n">
        <f aca="false">IF(D1369="","",D1369*$F$30)</f>
        <v>5671.53177301091</v>
      </c>
    </row>
    <row r="1370" customFormat="false" ht="15" hidden="false" customHeight="false" outlineLevel="0" collapsed="false">
      <c r="A1370" s="2" t="n">
        <v>1336</v>
      </c>
      <c r="B1370" s="2" t="n">
        <v>4</v>
      </c>
      <c r="C1370" s="22" t="n">
        <f aca="true">NORMSINV(MAX(RAND(),0.000000000001))</f>
        <v>-0.0103209032038406</v>
      </c>
      <c r="D1370" s="24" t="n">
        <f aca="false">IF($B$11="","",$B$11*EXP($B$12*C1370))</f>
        <v>923.47517337459</v>
      </c>
      <c r="E1370" s="20" t="n">
        <f aca="true">IF($B$10="","",$B$10*(1-$B$14+2*$B$14*RAND()))</f>
        <v>3.97821230025189</v>
      </c>
      <c r="F1370" s="21" t="n">
        <f aca="false">INDEX($E$17:$E$28,B1370)</f>
        <v>4.89657419354839</v>
      </c>
      <c r="G1370" s="25" t="n">
        <f aca="false">IF(OR(D1370="",E1370="",F1370=""),"",D1370*($B$7-$B$8-F1370-E1370))</f>
        <v>3569.4287127676</v>
      </c>
      <c r="H1370" s="25" t="n">
        <f aca="false">IF(D1370="","",D1370*$F$30)</f>
        <v>4616.63708673425</v>
      </c>
    </row>
    <row r="1371" customFormat="false" ht="15" hidden="false" customHeight="false" outlineLevel="0" collapsed="false">
      <c r="A1371" s="2" t="n">
        <v>1337</v>
      </c>
      <c r="B1371" s="2" t="n">
        <v>5</v>
      </c>
      <c r="C1371" s="22" t="n">
        <f aca="true">NORMSINV(MAX(RAND(),0.000000000001))</f>
        <v>0.54693559226933</v>
      </c>
      <c r="D1371" s="24" t="n">
        <f aca="false">IF($B$11="","",$B$11*EXP($B$12*C1371))</f>
        <v>1167.88873067031</v>
      </c>
      <c r="E1371" s="20" t="n">
        <f aca="true">IF($B$10="","",$B$10*(1-$B$14+2*$B$14*RAND()))</f>
        <v>3.78786782729331</v>
      </c>
      <c r="F1371" s="21" t="n">
        <f aca="false">INDEX($E$17:$E$28,B1371)</f>
        <v>4.761</v>
      </c>
      <c r="G1371" s="25" t="n">
        <f aca="false">IF(OR(D1371="",E1371="",F1371=""),"",D1371*($B$7-$B$8-F1371-E1371))</f>
        <v>4894.7760332539</v>
      </c>
      <c r="H1371" s="25" t="n">
        <f aca="false">IF(D1371="","",D1371*$F$30)</f>
        <v>5838.50934236699</v>
      </c>
    </row>
    <row r="1372" customFormat="false" ht="15" hidden="false" customHeight="false" outlineLevel="0" collapsed="false">
      <c r="A1372" s="2" t="n">
        <v>1338</v>
      </c>
      <c r="B1372" s="2" t="n">
        <v>6</v>
      </c>
      <c r="C1372" s="22" t="n">
        <f aca="true">NORMSINV(MAX(RAND(),0.000000000001))</f>
        <v>-0.611385428175117</v>
      </c>
      <c r="D1372" s="24" t="n">
        <f aca="false">IF($B$11="","",$B$11*EXP($B$12*C1372))</f>
        <v>716.856528647806</v>
      </c>
      <c r="E1372" s="20" t="n">
        <f aca="true">IF($B$10="","",$B$10*(1-$B$14+2*$B$14*RAND()))</f>
        <v>3.89052478430285</v>
      </c>
      <c r="F1372" s="21" t="n">
        <f aca="false">INDEX($E$17:$E$28,B1372)</f>
        <v>4.761</v>
      </c>
      <c r="G1372" s="25" t="n">
        <f aca="false">IF(OR(D1372="",E1372="",F1372=""),"",D1372*($B$7-$B$8-F1372-E1372))</f>
        <v>2930.85015058725</v>
      </c>
      <c r="H1372" s="25" t="n">
        <f aca="false">IF(D1372="","",D1372*$F$30)</f>
        <v>3583.70915801611</v>
      </c>
    </row>
    <row r="1373" customFormat="false" ht="15" hidden="false" customHeight="false" outlineLevel="0" collapsed="false">
      <c r="A1373" s="2" t="n">
        <v>1339</v>
      </c>
      <c r="B1373" s="2" t="n">
        <v>7</v>
      </c>
      <c r="C1373" s="22" t="n">
        <f aca="true">NORMSINV(MAX(RAND(),0.000000000001))</f>
        <v>0.225668397583058</v>
      </c>
      <c r="D1373" s="24" t="n">
        <f aca="false">IF($B$11="","",$B$11*EXP($B$12*C1373))</f>
        <v>1020.02437154525</v>
      </c>
      <c r="E1373" s="20" t="n">
        <f aca="true">IF($B$10="","",$B$10*(1-$B$14+2*$B$14*RAND()))</f>
        <v>3.71533049146859</v>
      </c>
      <c r="F1373" s="21" t="n">
        <f aca="false">INDEX($E$17:$E$28,B1373)</f>
        <v>4.761</v>
      </c>
      <c r="G1373" s="25" t="n">
        <f aca="false">IF(OR(D1373="",E1373="",F1373=""),"",D1373*($B$7-$B$8-F1373-E1373))</f>
        <v>4349.04681091637</v>
      </c>
      <c r="H1373" s="25" t="n">
        <f aca="false">IF(D1373="","",D1373*$F$30)</f>
        <v>5099.30583822899</v>
      </c>
    </row>
    <row r="1374" customFormat="false" ht="15" hidden="false" customHeight="false" outlineLevel="0" collapsed="false">
      <c r="A1374" s="2" t="n">
        <v>1340</v>
      </c>
      <c r="B1374" s="2" t="n">
        <v>8</v>
      </c>
      <c r="C1374" s="22" t="n">
        <f aca="true">NORMSINV(MAX(RAND(),0.000000000001))</f>
        <v>0.270295376399722</v>
      </c>
      <c r="D1374" s="24" t="n">
        <f aca="false">IF($B$11="","",$B$11*EXP($B$12*C1374))</f>
        <v>1039.38668708187</v>
      </c>
      <c r="E1374" s="20" t="n">
        <f aca="true">IF($B$10="","",$B$10*(1-$B$14+2*$B$14*RAND()))</f>
        <v>3.44486021335799</v>
      </c>
      <c r="F1374" s="21" t="n">
        <f aca="false">INDEX($E$17:$E$28,B1374)</f>
        <v>4.761</v>
      </c>
      <c r="G1374" s="25" t="n">
        <f aca="false">IF(OR(D1374="",E1374="",F1374=""),"",D1374*($B$7-$B$8-F1374-E1374))</f>
        <v>4712.72453160391</v>
      </c>
      <c r="H1374" s="25" t="n">
        <f aca="false">IF(D1374="","",D1374*$F$30)</f>
        <v>5196.10192605966</v>
      </c>
    </row>
    <row r="1375" customFormat="false" ht="15" hidden="false" customHeight="false" outlineLevel="0" collapsed="false">
      <c r="A1375" s="2" t="n">
        <v>1341</v>
      </c>
      <c r="B1375" s="2" t="n">
        <v>9</v>
      </c>
      <c r="C1375" s="22" t="n">
        <f aca="true">NORMSINV(MAX(RAND(),0.000000000001))</f>
        <v>-0.873960951828987</v>
      </c>
      <c r="D1375" s="24" t="n">
        <f aca="false">IF($B$11="","",$B$11*EXP($B$12*C1375))</f>
        <v>641.773415037414</v>
      </c>
      <c r="E1375" s="20" t="n">
        <f aca="true">IF($B$10="","",$B$10*(1-$B$14+2*$B$14*RAND()))</f>
        <v>3.96974605137147</v>
      </c>
      <c r="F1375" s="21" t="n">
        <f aca="false">INDEX($E$17:$E$28,B1375)</f>
        <v>4.761</v>
      </c>
      <c r="G1375" s="25" t="n">
        <f aca="false">IF(OR(D1375="",E1375="",F1375=""),"",D1375*($B$7-$B$8-F1375-E1375))</f>
        <v>2573.03259836357</v>
      </c>
      <c r="H1375" s="25" t="n">
        <f aca="false">IF(D1375="","",D1375*$F$30)</f>
        <v>3208.35365645504</v>
      </c>
    </row>
    <row r="1376" customFormat="false" ht="15" hidden="false" customHeight="false" outlineLevel="0" collapsed="false">
      <c r="A1376" s="2" t="n">
        <v>1342</v>
      </c>
      <c r="B1376" s="2" t="n">
        <v>10</v>
      </c>
      <c r="C1376" s="22" t="n">
        <f aca="true">NORMSINV(MAX(RAND(),0.000000000001))</f>
        <v>-2.07749873796575</v>
      </c>
      <c r="D1376" s="24" t="n">
        <f aca="false">IF($B$11="","",$B$11*EXP($B$12*C1376))</f>
        <v>386.489739954279</v>
      </c>
      <c r="E1376" s="20" t="n">
        <f aca="true">IF($B$10="","",$B$10*(1-$B$14+2*$B$14*RAND()))</f>
        <v>3.79446976428754</v>
      </c>
      <c r="F1376" s="21" t="n">
        <f aca="false">INDEX($E$17:$E$28,B1376)</f>
        <v>4.761</v>
      </c>
      <c r="G1376" s="25" t="n">
        <f aca="false">IF(OR(D1376="",E1376="",F1376=""),"",D1376*($B$7-$B$8-F1376-E1376))</f>
        <v>1617.27800263132</v>
      </c>
      <c r="H1376" s="25" t="n">
        <f aca="false">IF(D1376="","",D1376*$F$30)</f>
        <v>1932.13950797943</v>
      </c>
    </row>
    <row r="1377" customFormat="false" ht="15" hidden="false" customHeight="false" outlineLevel="0" collapsed="false">
      <c r="A1377" s="2" t="n">
        <v>1343</v>
      </c>
      <c r="B1377" s="2" t="n">
        <v>11</v>
      </c>
      <c r="C1377" s="22" t="n">
        <f aca="true">NORMSINV(MAX(RAND(),0.000000000001))</f>
        <v>1.04092536363828</v>
      </c>
      <c r="D1377" s="24" t="n">
        <f aca="false">IF($B$11="","",$B$11*EXP($B$12*C1377))</f>
        <v>1438.13644813471</v>
      </c>
      <c r="E1377" s="20" t="n">
        <f aca="true">IF($B$10="","",$B$10*(1-$B$14+2*$B$14*RAND()))</f>
        <v>3.73014281654274</v>
      </c>
      <c r="F1377" s="21" t="n">
        <f aca="false">INDEX($E$17:$E$28,B1377)</f>
        <v>4.761</v>
      </c>
      <c r="G1377" s="25" t="n">
        <f aca="false">IF(OR(D1377="",E1377="",F1377=""),"",D1377*($B$7-$B$8-F1377-E1377))</f>
        <v>6110.43637844886</v>
      </c>
      <c r="H1377" s="25" t="n">
        <f aca="false">IF(D1377="","",D1377*$F$30)</f>
        <v>7189.53173151503</v>
      </c>
    </row>
    <row r="1378" customFormat="false" ht="15" hidden="false" customHeight="false" outlineLevel="0" collapsed="false">
      <c r="A1378" s="2" t="n">
        <v>1344</v>
      </c>
      <c r="B1378" s="2" t="n">
        <v>12</v>
      </c>
      <c r="C1378" s="22" t="n">
        <f aca="true">NORMSINV(MAX(RAND(),0.000000000001))</f>
        <v>0.0966322514996946</v>
      </c>
      <c r="D1378" s="24" t="n">
        <f aca="false">IF($B$11="","",$B$11*EXP($B$12*C1378))</f>
        <v>966.044931684371</v>
      </c>
      <c r="E1378" s="20" t="n">
        <f aca="true">IF($B$10="","",$B$10*(1-$B$14+2*$B$14*RAND()))</f>
        <v>3.73523926977873</v>
      </c>
      <c r="F1378" s="21" t="n">
        <f aca="false">INDEX($E$17:$E$28,B1378)</f>
        <v>4.761</v>
      </c>
      <c r="G1378" s="25" t="n">
        <f aca="false">IF(OR(D1378="",E1378="",F1378=""),"",D1378*($B$7-$B$8-F1378-E1378))</f>
        <v>4099.66354471142</v>
      </c>
      <c r="H1378" s="25" t="n">
        <f aca="false">IF(D1378="","",D1378*$F$30)</f>
        <v>4829.45182247651</v>
      </c>
    </row>
    <row r="1379" customFormat="false" ht="15" hidden="false" customHeight="false" outlineLevel="0" collapsed="false">
      <c r="A1379" s="2" t="n">
        <v>1345</v>
      </c>
      <c r="B1379" s="2" t="n">
        <v>1</v>
      </c>
      <c r="C1379" s="22" t="n">
        <f aca="true">NORMSINV(MAX(RAND(),0.000000000001))</f>
        <v>1.27709916324412</v>
      </c>
      <c r="D1379" s="24" t="n">
        <f aca="false">IF($B$11="","",$B$11*EXP($B$12*C1379))</f>
        <v>1588.61690618645</v>
      </c>
      <c r="E1379" s="20" t="n">
        <f aca="true">IF($B$10="","",$B$10*(1-$B$14+2*$B$14*RAND()))</f>
        <v>3.74054616389442</v>
      </c>
      <c r="F1379" s="21" t="n">
        <f aca="false">INDEX($E$17:$E$28,B1379)</f>
        <v>4.92562580645161</v>
      </c>
      <c r="G1379" s="25" t="n">
        <f aca="false">IF(OR(D1379="",E1379="",F1379=""),"",D1379*($B$7-$B$8-F1379-E1379))</f>
        <v>6471.75208080453</v>
      </c>
      <c r="H1379" s="25" t="n">
        <f aca="false">IF(D1379="","",D1379*$F$30)</f>
        <v>7941.81363740731</v>
      </c>
    </row>
    <row r="1380" customFormat="false" ht="15" hidden="false" customHeight="false" outlineLevel="0" collapsed="false">
      <c r="A1380" s="2" t="n">
        <v>1346</v>
      </c>
      <c r="B1380" s="2" t="n">
        <v>2</v>
      </c>
      <c r="C1380" s="22" t="n">
        <f aca="true">NORMSINV(MAX(RAND(),0.000000000001))</f>
        <v>-0.202898888853131</v>
      </c>
      <c r="D1380" s="24" t="n">
        <f aca="false">IF($B$11="","",$B$11*EXP($B$12*C1380))</f>
        <v>851.498797292511</v>
      </c>
      <c r="E1380" s="20" t="n">
        <f aca="true">IF($B$10="","",$B$10*(1-$B$14+2*$B$14*RAND()))</f>
        <v>3.86084200414804</v>
      </c>
      <c r="F1380" s="21" t="n">
        <f aca="false">INDEX($E$17:$E$28,B1380)</f>
        <v>5.0612</v>
      </c>
      <c r="G1380" s="25" t="n">
        <f aca="false">IF(OR(D1380="",E1380="",F1380=""),"",D1380*($B$7-$B$8-F1380-E1380))</f>
        <v>3250.98664158127</v>
      </c>
      <c r="H1380" s="25" t="n">
        <f aca="false">IF(D1380="","",D1380*$F$30)</f>
        <v>4256.81278742472</v>
      </c>
    </row>
    <row r="1381" customFormat="false" ht="15" hidden="false" customHeight="false" outlineLevel="0" collapsed="false">
      <c r="A1381" s="2" t="n">
        <v>1347</v>
      </c>
      <c r="B1381" s="2" t="n">
        <v>3</v>
      </c>
      <c r="C1381" s="22" t="n">
        <f aca="true">NORMSINV(MAX(RAND(),0.000000000001))</f>
        <v>0.529181961573785</v>
      </c>
      <c r="D1381" s="24" t="n">
        <f aca="false">IF($B$11="","",$B$11*EXP($B$12*C1381))</f>
        <v>1159.18461225742</v>
      </c>
      <c r="E1381" s="20" t="n">
        <f aca="true">IF($B$10="","",$B$10*(1-$B$14+2*$B$14*RAND()))</f>
        <v>3.79547501909083</v>
      </c>
      <c r="F1381" s="21" t="n">
        <f aca="false">INDEX($E$17:$E$28,B1381)</f>
        <v>5.0612</v>
      </c>
      <c r="G1381" s="25" t="n">
        <f aca="false">IF(OR(D1381="",E1381="",F1381=""),"",D1381*($B$7-$B$8-F1381-E1381))</f>
        <v>4501.49056226475</v>
      </c>
      <c r="H1381" s="25" t="n">
        <f aca="false">IF(D1381="","",D1381*$F$30)</f>
        <v>5794.9957135973</v>
      </c>
    </row>
    <row r="1382" customFormat="false" ht="15" hidden="false" customHeight="false" outlineLevel="0" collapsed="false">
      <c r="A1382" s="2" t="n">
        <v>1348</v>
      </c>
      <c r="B1382" s="2" t="n">
        <v>4</v>
      </c>
      <c r="C1382" s="22" t="n">
        <f aca="true">NORMSINV(MAX(RAND(),0.000000000001))</f>
        <v>-0.721075489827879</v>
      </c>
      <c r="D1382" s="24" t="n">
        <f aca="false">IF($B$11="","",$B$11*EXP($B$12*C1382))</f>
        <v>684.477690073823</v>
      </c>
      <c r="E1382" s="20" t="n">
        <f aca="true">IF($B$10="","",$B$10*(1-$B$14+2*$B$14*RAND()))</f>
        <v>3.66109224707067</v>
      </c>
      <c r="F1382" s="21" t="n">
        <f aca="false">INDEX($E$17:$E$28,B1382)</f>
        <v>4.89657419354839</v>
      </c>
      <c r="G1382" s="25" t="n">
        <f aca="false">IF(OR(D1382="",E1382="",F1382=""),"",D1382*($B$7-$B$8-F1382-E1382))</f>
        <v>2862.7140138433</v>
      </c>
      <c r="H1382" s="25" t="n">
        <f aca="false">IF(D1382="","",D1382*$F$30)</f>
        <v>3421.84086821705</v>
      </c>
    </row>
    <row r="1383" customFormat="false" ht="15" hidden="false" customHeight="false" outlineLevel="0" collapsed="false">
      <c r="A1383" s="2" t="n">
        <v>1349</v>
      </c>
      <c r="B1383" s="2" t="n">
        <v>5</v>
      </c>
      <c r="C1383" s="22" t="n">
        <f aca="true">NORMSINV(MAX(RAND(),0.000000000001))</f>
        <v>-0.310856620996546</v>
      </c>
      <c r="D1383" s="24" t="n">
        <f aca="false">IF($B$11="","",$B$11*EXP($B$12*C1383))</f>
        <v>813.632152392087</v>
      </c>
      <c r="E1383" s="20" t="n">
        <f aca="true">IF($B$10="","",$B$10*(1-$B$14+2*$B$14*RAND()))</f>
        <v>3.3820550150253</v>
      </c>
      <c r="F1383" s="21" t="n">
        <f aca="false">INDEX($E$17:$E$28,B1383)</f>
        <v>4.761</v>
      </c>
      <c r="G1383" s="25" t="n">
        <f aca="false">IF(OR(D1383="",E1383="",F1383=""),"",D1383*($B$7-$B$8-F1383-E1383))</f>
        <v>3740.22224255298</v>
      </c>
      <c r="H1383" s="25" t="n">
        <f aca="false">IF(D1383="","",D1383*$F$30)</f>
        <v>4067.50985623852</v>
      </c>
    </row>
    <row r="1384" customFormat="false" ht="15" hidden="false" customHeight="false" outlineLevel="0" collapsed="false">
      <c r="A1384" s="2" t="n">
        <v>1350</v>
      </c>
      <c r="B1384" s="2" t="n">
        <v>6</v>
      </c>
      <c r="C1384" s="22" t="n">
        <f aca="true">NORMSINV(MAX(RAND(),0.000000000001))</f>
        <v>0.097007316032468</v>
      </c>
      <c r="D1384" s="24" t="n">
        <f aca="false">IF($B$11="","",$B$11*EXP($B$12*C1384))</f>
        <v>966.197616975426</v>
      </c>
      <c r="E1384" s="20" t="n">
        <f aca="true">IF($B$10="","",$B$10*(1-$B$14+2*$B$14*RAND()))</f>
        <v>3.91752727482012</v>
      </c>
      <c r="F1384" s="21" t="n">
        <f aca="false">INDEX($E$17:$E$28,B1384)</f>
        <v>4.761</v>
      </c>
      <c r="G1384" s="25" t="n">
        <f aca="false">IF(OR(D1384="",E1384="",F1384=""),"",D1384*($B$7-$B$8-F1384-E1384))</f>
        <v>3924.18526847949</v>
      </c>
      <c r="H1384" s="25" t="n">
        <f aca="false">IF(D1384="","",D1384*$F$30)</f>
        <v>4830.21512678355</v>
      </c>
    </row>
    <row r="1385" customFormat="false" ht="15" hidden="false" customHeight="false" outlineLevel="0" collapsed="false">
      <c r="A1385" s="2" t="n">
        <v>1351</v>
      </c>
      <c r="B1385" s="2" t="n">
        <v>7</v>
      </c>
      <c r="C1385" s="22" t="n">
        <f aca="true">NORMSINV(MAX(RAND(),0.000000000001))</f>
        <v>1.51478857185378</v>
      </c>
      <c r="D1385" s="24" t="n">
        <f aca="false">IF($B$11="","",$B$11*EXP($B$12*C1385))</f>
        <v>1755.96404356871</v>
      </c>
      <c r="E1385" s="20" t="n">
        <f aca="true">IF($B$10="","",$B$10*(1-$B$14+2*$B$14*RAND()))</f>
        <v>3.88874039493295</v>
      </c>
      <c r="F1385" s="21" t="n">
        <f aca="false">INDEX($E$17:$E$28,B1385)</f>
        <v>4.761</v>
      </c>
      <c r="G1385" s="25" t="n">
        <f aca="false">IF(OR(D1385="",E1385="",F1385=""),"",D1385*($B$7-$B$8-F1385-E1385))</f>
        <v>7182.34879535928</v>
      </c>
      <c r="H1385" s="25" t="n">
        <f aca="false">IF(D1385="","",D1385*$F$30)</f>
        <v>8778.41544660868</v>
      </c>
    </row>
    <row r="1386" customFormat="false" ht="15" hidden="false" customHeight="false" outlineLevel="0" collapsed="false">
      <c r="A1386" s="2" t="n">
        <v>1352</v>
      </c>
      <c r="B1386" s="2" t="n">
        <v>8</v>
      </c>
      <c r="C1386" s="22" t="n">
        <f aca="true">NORMSINV(MAX(RAND(),0.000000000001))</f>
        <v>-0.793602194337283</v>
      </c>
      <c r="D1386" s="24" t="n">
        <f aca="false">IF($B$11="","",$B$11*EXP($B$12*C1386))</f>
        <v>663.876248207094</v>
      </c>
      <c r="E1386" s="20" t="n">
        <f aca="true">IF($B$10="","",$B$10*(1-$B$14+2*$B$14*RAND()))</f>
        <v>3.62673671113515</v>
      </c>
      <c r="F1386" s="21" t="n">
        <f aca="false">INDEX($E$17:$E$28,B1386)</f>
        <v>4.761</v>
      </c>
      <c r="G1386" s="25" t="n">
        <f aca="false">IF(OR(D1386="",E1386="",F1386=""),"",D1386*($B$7-$B$8-F1386-E1386))</f>
        <v>2889.36422342106</v>
      </c>
      <c r="H1386" s="25" t="n">
        <f aca="false">IF(D1386="","",D1386*$F$30)</f>
        <v>3318.8501400369</v>
      </c>
    </row>
    <row r="1387" customFormat="false" ht="15" hidden="false" customHeight="false" outlineLevel="0" collapsed="false">
      <c r="A1387" s="2" t="n">
        <v>1353</v>
      </c>
      <c r="B1387" s="2" t="n">
        <v>9</v>
      </c>
      <c r="C1387" s="22" t="n">
        <f aca="true">NORMSINV(MAX(RAND(),0.000000000001))</f>
        <v>0.331771540457067</v>
      </c>
      <c r="D1387" s="24" t="n">
        <f aca="false">IF($B$11="","",$B$11*EXP($B$12*C1387))</f>
        <v>1066.66268115558</v>
      </c>
      <c r="E1387" s="20" t="n">
        <f aca="true">IF($B$10="","",$B$10*(1-$B$14+2*$B$14*RAND()))</f>
        <v>3.90123860280288</v>
      </c>
      <c r="F1387" s="21" t="n">
        <f aca="false">INDEX($E$17:$E$28,B1387)</f>
        <v>4.761</v>
      </c>
      <c r="G1387" s="25" t="n">
        <f aca="false">IF(OR(D1387="",E1387="",F1387=""),"",D1387*($B$7-$B$8-F1387-E1387))</f>
        <v>4349.59590504701</v>
      </c>
      <c r="H1387" s="25" t="n">
        <f aca="false">IF(D1387="","",D1387*$F$30)</f>
        <v>5332.46007563299</v>
      </c>
    </row>
    <row r="1388" customFormat="false" ht="15" hidden="false" customHeight="false" outlineLevel="0" collapsed="false">
      <c r="A1388" s="2" t="n">
        <v>1354</v>
      </c>
      <c r="B1388" s="2" t="n">
        <v>10</v>
      </c>
      <c r="C1388" s="22" t="n">
        <f aca="true">NORMSINV(MAX(RAND(),0.000000000001))</f>
        <v>0.187539305114351</v>
      </c>
      <c r="D1388" s="24" t="n">
        <f aca="false">IF($B$11="","",$B$11*EXP($B$12*C1388))</f>
        <v>1003.76729342035</v>
      </c>
      <c r="E1388" s="20" t="n">
        <f aca="true">IF($B$10="","",$B$10*(1-$B$14+2*$B$14*RAND()))</f>
        <v>3.46505109608848</v>
      </c>
      <c r="F1388" s="21" t="n">
        <f aca="false">INDEX($E$17:$E$28,B1388)</f>
        <v>4.761</v>
      </c>
      <c r="G1388" s="25" t="n">
        <f aca="false">IF(OR(D1388="",E1388="",F1388=""),"",D1388*($B$7-$B$8-F1388-E1388))</f>
        <v>4530.95427391704</v>
      </c>
      <c r="H1388" s="25" t="n">
        <f aca="false">IF(D1388="","",D1388*$F$30)</f>
        <v>5018.03345326702</v>
      </c>
    </row>
    <row r="1389" customFormat="false" ht="15" hidden="false" customHeight="false" outlineLevel="0" collapsed="false">
      <c r="A1389" s="2" t="n">
        <v>1355</v>
      </c>
      <c r="B1389" s="2" t="n">
        <v>11</v>
      </c>
      <c r="C1389" s="22" t="n">
        <f aca="true">NORMSINV(MAX(RAND(),0.000000000001))</f>
        <v>-0.037479962141592</v>
      </c>
      <c r="D1389" s="24" t="n">
        <f aca="false">IF($B$11="","",$B$11*EXP($B$12*C1389))</f>
        <v>912.967250948548</v>
      </c>
      <c r="E1389" s="20" t="n">
        <f aca="true">IF($B$10="","",$B$10*(1-$B$14+2*$B$14*RAND()))</f>
        <v>3.95700658913592</v>
      </c>
      <c r="F1389" s="21" t="n">
        <f aca="false">INDEX($E$17:$E$28,B1389)</f>
        <v>4.761</v>
      </c>
      <c r="G1389" s="25" t="n">
        <f aca="false">IF(OR(D1389="",E1389="",F1389=""),"",D1389*($B$7-$B$8-F1389-E1389))</f>
        <v>3671.94826764975</v>
      </c>
      <c r="H1389" s="25" t="n">
        <f aca="false">IF(D1389="","",D1389*$F$30)</f>
        <v>4564.10588094198</v>
      </c>
    </row>
    <row r="1390" customFormat="false" ht="15" hidden="false" customHeight="false" outlineLevel="0" collapsed="false">
      <c r="A1390" s="2" t="n">
        <v>1356</v>
      </c>
      <c r="B1390" s="2" t="n">
        <v>12</v>
      </c>
      <c r="C1390" s="22" t="n">
        <f aca="true">NORMSINV(MAX(RAND(),0.000000000001))</f>
        <v>0.689891250275494</v>
      </c>
      <c r="D1390" s="24" t="n">
        <f aca="false">IF($B$11="","",$B$11*EXP($B$12*C1390))</f>
        <v>1240.40045917912</v>
      </c>
      <c r="E1390" s="20" t="n">
        <f aca="true">IF($B$10="","",$B$10*(1-$B$14+2*$B$14*RAND()))</f>
        <v>3.48226138632258</v>
      </c>
      <c r="F1390" s="21" t="n">
        <f aca="false">INDEX($E$17:$E$28,B1390)</f>
        <v>4.761</v>
      </c>
      <c r="G1390" s="25" t="n">
        <f aca="false">IF(OR(D1390="",E1390="",F1390=""),"",D1390*($B$7-$B$8-F1390-E1390))</f>
        <v>5577.75664121396</v>
      </c>
      <c r="H1390" s="25" t="n">
        <f aca="false">IF(D1390="","",D1390*$F$30)</f>
        <v>6201.00997552826</v>
      </c>
    </row>
    <row r="1391" customFormat="false" ht="15" hidden="false" customHeight="false" outlineLevel="0" collapsed="false">
      <c r="A1391" s="2" t="n">
        <v>1357</v>
      </c>
      <c r="B1391" s="2" t="n">
        <v>1</v>
      </c>
      <c r="C1391" s="22" t="n">
        <f aca="true">NORMSINV(MAX(RAND(),0.000000000001))</f>
        <v>1.04209043377662</v>
      </c>
      <c r="D1391" s="24" t="n">
        <f aca="false">IF($B$11="","",$B$11*EXP($B$12*C1391))</f>
        <v>1438.84263287619</v>
      </c>
      <c r="E1391" s="20" t="n">
        <f aca="true">IF($B$10="","",$B$10*(1-$B$14+2*$B$14*RAND()))</f>
        <v>3.56892033943743</v>
      </c>
      <c r="F1391" s="21" t="n">
        <f aca="false">INDEX($E$17:$E$28,B1391)</f>
        <v>4.92562580645161</v>
      </c>
      <c r="G1391" s="25" t="n">
        <f aca="false">IF(OR(D1391="",E1391="",F1391=""),"",D1391*($B$7-$B$8-F1391-E1391))</f>
        <v>6108.54000120339</v>
      </c>
      <c r="H1391" s="25" t="n">
        <f aca="false">IF(D1391="","",D1391*$F$30)</f>
        <v>7193.06209027466</v>
      </c>
    </row>
    <row r="1392" customFormat="false" ht="15" hidden="false" customHeight="false" outlineLevel="0" collapsed="false">
      <c r="A1392" s="2" t="n">
        <v>1358</v>
      </c>
      <c r="B1392" s="2" t="n">
        <v>2</v>
      </c>
      <c r="C1392" s="22" t="n">
        <f aca="true">NORMSINV(MAX(RAND(),0.000000000001))</f>
        <v>-0.921365010800291</v>
      </c>
      <c r="D1392" s="24" t="n">
        <f aca="false">IF($B$11="","",$B$11*EXP($B$12*C1392))</f>
        <v>629.081515325659</v>
      </c>
      <c r="E1392" s="20" t="n">
        <f aca="true">IF($B$10="","",$B$10*(1-$B$14+2*$B$14*RAND()))</f>
        <v>3.65367276734835</v>
      </c>
      <c r="F1392" s="21" t="n">
        <f aca="false">INDEX($E$17:$E$28,B1392)</f>
        <v>5.0612</v>
      </c>
      <c r="G1392" s="25" t="n">
        <f aca="false">IF(OR(D1392="",E1392="",F1392=""),"",D1392*($B$7-$B$8-F1392-E1392))</f>
        <v>2532.13313889508</v>
      </c>
      <c r="H1392" s="25" t="n">
        <f aca="false">IF(D1392="","",D1392*$F$30)</f>
        <v>3144.90431141603</v>
      </c>
    </row>
    <row r="1393" customFormat="false" ht="15" hidden="false" customHeight="false" outlineLevel="0" collapsed="false">
      <c r="A1393" s="2" t="n">
        <v>1359</v>
      </c>
      <c r="B1393" s="2" t="n">
        <v>3</v>
      </c>
      <c r="C1393" s="22" t="n">
        <f aca="true">NORMSINV(MAX(RAND(),0.000000000001))</f>
        <v>1.50236763793303</v>
      </c>
      <c r="D1393" s="24" t="n">
        <f aca="false">IF($B$11="","",$B$11*EXP($B$12*C1393))</f>
        <v>1746.79775705634</v>
      </c>
      <c r="E1393" s="20" t="n">
        <f aca="true">IF($B$10="","",$B$10*(1-$B$14+2*$B$14*RAND()))</f>
        <v>3.63282237332145</v>
      </c>
      <c r="F1393" s="21" t="n">
        <f aca="false">INDEX($E$17:$E$28,B1393)</f>
        <v>5.0612</v>
      </c>
      <c r="G1393" s="25" t="n">
        <f aca="false">IF(OR(D1393="",E1393="",F1393=""),"",D1393*($B$7-$B$8-F1393-E1393))</f>
        <v>7067.50464338221</v>
      </c>
      <c r="H1393" s="25" t="n">
        <f aca="false">IF(D1393="","",D1393*$F$30)</f>
        <v>8732.59134707604</v>
      </c>
    </row>
    <row r="1394" customFormat="false" ht="15" hidden="false" customHeight="false" outlineLevel="0" collapsed="false">
      <c r="A1394" s="2" t="n">
        <v>1360</v>
      </c>
      <c r="B1394" s="2" t="n">
        <v>4</v>
      </c>
      <c r="C1394" s="22" t="n">
        <f aca="true">NORMSINV(MAX(RAND(),0.000000000001))</f>
        <v>-0.739668425982684</v>
      </c>
      <c r="D1394" s="24" t="n">
        <f aca="false">IF($B$11="","",$B$11*EXP($B$12*C1394))</f>
        <v>679.136147191098</v>
      </c>
      <c r="E1394" s="20" t="n">
        <f aca="true">IF($B$10="","",$B$10*(1-$B$14+2*$B$14*RAND()))</f>
        <v>3.58817747856182</v>
      </c>
      <c r="F1394" s="21" t="n">
        <f aca="false">INDEX($E$17:$E$28,B1394)</f>
        <v>4.89657419354839</v>
      </c>
      <c r="G1394" s="25" t="n">
        <f aca="false">IF(OR(D1394="",E1394="",F1394=""),"",D1394*($B$7-$B$8-F1394-E1394))</f>
        <v>2889.89295474444</v>
      </c>
      <c r="H1394" s="25" t="n">
        <f aca="false">IF(D1394="","",D1394*$F$30)</f>
        <v>3395.13742703774</v>
      </c>
    </row>
    <row r="1395" customFormat="false" ht="15" hidden="false" customHeight="false" outlineLevel="0" collapsed="false">
      <c r="A1395" s="2" t="n">
        <v>1361</v>
      </c>
      <c r="B1395" s="2" t="n">
        <v>5</v>
      </c>
      <c r="C1395" s="22" t="n">
        <f aca="true">NORMSINV(MAX(RAND(),0.000000000001))</f>
        <v>1.0859550522893</v>
      </c>
      <c r="D1395" s="24" t="n">
        <f aca="false">IF($B$11="","",$B$11*EXP($B$12*C1395))</f>
        <v>1465.68414267451</v>
      </c>
      <c r="E1395" s="20" t="n">
        <f aca="true">IF($B$10="","",$B$10*(1-$B$14+2*$B$14*RAND()))</f>
        <v>3.51661342581717</v>
      </c>
      <c r="F1395" s="21" t="n">
        <f aca="false">INDEX($E$17:$E$28,B1395)</f>
        <v>4.761</v>
      </c>
      <c r="G1395" s="25" t="n">
        <f aca="false">IF(OR(D1395="",E1395="",F1395=""),"",D1395*($B$7-$B$8-F1395-E1395))</f>
        <v>6540.44924026341</v>
      </c>
      <c r="H1395" s="25" t="n">
        <f aca="false">IF(D1395="","",D1395*$F$30)</f>
        <v>7327.24816605842</v>
      </c>
    </row>
    <row r="1396" customFormat="false" ht="15" hidden="false" customHeight="false" outlineLevel="0" collapsed="false">
      <c r="A1396" s="2" t="n">
        <v>1362</v>
      </c>
      <c r="B1396" s="2" t="n">
        <v>6</v>
      </c>
      <c r="C1396" s="22" t="n">
        <f aca="true">NORMSINV(MAX(RAND(),0.000000000001))</f>
        <v>0.776299719910822</v>
      </c>
      <c r="D1396" s="24" t="n">
        <f aca="false">IF($B$11="","",$B$11*EXP($B$12*C1396))</f>
        <v>1286.39518374246</v>
      </c>
      <c r="E1396" s="20" t="n">
        <f aca="true">IF($B$10="","",$B$10*(1-$B$14+2*$B$14*RAND()))</f>
        <v>3.75168796336167</v>
      </c>
      <c r="F1396" s="21" t="n">
        <f aca="false">INDEX($E$17:$E$28,B1396)</f>
        <v>4.761</v>
      </c>
      <c r="G1396" s="25" t="n">
        <f aca="false">IF(OR(D1396="",E1396="",F1396=""),"",D1396*($B$7-$B$8-F1396-E1396))</f>
        <v>5437.9938441081</v>
      </c>
      <c r="H1396" s="25" t="n">
        <f aca="false">IF(D1396="","",D1396*$F$30)</f>
        <v>6430.94680256533</v>
      </c>
    </row>
    <row r="1397" customFormat="false" ht="15" hidden="false" customHeight="false" outlineLevel="0" collapsed="false">
      <c r="A1397" s="2" t="n">
        <v>1363</v>
      </c>
      <c r="B1397" s="2" t="n">
        <v>7</v>
      </c>
      <c r="C1397" s="22" t="n">
        <f aca="true">NORMSINV(MAX(RAND(),0.000000000001))</f>
        <v>2.31697169560438</v>
      </c>
      <c r="D1397" s="24" t="n">
        <f aca="false">IF($B$11="","",$B$11*EXP($B$12*C1397))</f>
        <v>2462.13969525839</v>
      </c>
      <c r="E1397" s="20" t="n">
        <f aca="true">IF($B$10="","",$B$10*(1-$B$14+2*$B$14*RAND()))</f>
        <v>4.10291134743223</v>
      </c>
      <c r="F1397" s="21" t="n">
        <f aca="false">INDEX($E$17:$E$28,B1397)</f>
        <v>4.761</v>
      </c>
      <c r="G1397" s="25" t="n">
        <f aca="false">IF(OR(D1397="",E1397="",F1397=""),"",D1397*($B$7-$B$8-F1397-E1397))</f>
        <v>9543.47173382772</v>
      </c>
      <c r="H1397" s="25" t="n">
        <f aca="false">IF(D1397="","",D1397*$F$30)</f>
        <v>12308.7287645357</v>
      </c>
    </row>
    <row r="1398" customFormat="false" ht="15" hidden="false" customHeight="false" outlineLevel="0" collapsed="false">
      <c r="A1398" s="2" t="n">
        <v>1364</v>
      </c>
      <c r="B1398" s="2" t="n">
        <v>8</v>
      </c>
      <c r="C1398" s="22" t="n">
        <f aca="true">NORMSINV(MAX(RAND(),0.000000000001))</f>
        <v>0.151700831850833</v>
      </c>
      <c r="D1398" s="24" t="n">
        <f aca="false">IF($B$11="","",$B$11*EXP($B$12*C1398))</f>
        <v>988.723164017362</v>
      </c>
      <c r="E1398" s="20" t="n">
        <f aca="true">IF($B$10="","",$B$10*(1-$B$14+2*$B$14*RAND()))</f>
        <v>3.68181032157084</v>
      </c>
      <c r="F1398" s="21" t="n">
        <f aca="false">INDEX($E$17:$E$28,B1398)</f>
        <v>4.761</v>
      </c>
      <c r="G1398" s="25" t="n">
        <f aca="false">IF(OR(D1398="",E1398="",F1398=""),"",D1398*($B$7-$B$8-F1398-E1398))</f>
        <v>4248.73097523923</v>
      </c>
      <c r="H1398" s="25" t="n">
        <f aca="false">IF(D1398="","",D1398*$F$30)</f>
        <v>4942.82484155559</v>
      </c>
    </row>
    <row r="1399" customFormat="false" ht="15" hidden="false" customHeight="false" outlineLevel="0" collapsed="false">
      <c r="A1399" s="2" t="n">
        <v>1365</v>
      </c>
      <c r="B1399" s="2" t="n">
        <v>9</v>
      </c>
      <c r="C1399" s="22" t="n">
        <f aca="true">NORMSINV(MAX(RAND(),0.000000000001))</f>
        <v>0.244787330793642</v>
      </c>
      <c r="D1399" s="24" t="n">
        <f aca="false">IF($B$11="","",$B$11*EXP($B$12*C1399))</f>
        <v>1028.27494796155</v>
      </c>
      <c r="E1399" s="20" t="n">
        <f aca="true">IF($B$10="","",$B$10*(1-$B$14+2*$B$14*RAND()))</f>
        <v>3.974757748137</v>
      </c>
      <c r="F1399" s="21" t="n">
        <f aca="false">INDEX($E$17:$E$28,B1399)</f>
        <v>4.761</v>
      </c>
      <c r="G1399" s="25" t="n">
        <f aca="false">IF(OR(D1399="",E1399="",F1399=""),"",D1399*($B$7-$B$8-F1399-E1399))</f>
        <v>4117.46199315987</v>
      </c>
      <c r="H1399" s="25" t="n">
        <f aca="false">IF(D1399="","",D1399*$F$30)</f>
        <v>5140.55211984938</v>
      </c>
    </row>
    <row r="1400" customFormat="false" ht="15" hidden="false" customHeight="false" outlineLevel="0" collapsed="false">
      <c r="A1400" s="2" t="n">
        <v>1366</v>
      </c>
      <c r="B1400" s="2" t="n">
        <v>10</v>
      </c>
      <c r="C1400" s="22" t="n">
        <f aca="true">NORMSINV(MAX(RAND(),0.000000000001))</f>
        <v>-2.00217409085206</v>
      </c>
      <c r="D1400" s="24" t="n">
        <f aca="false">IF($B$11="","",$B$11*EXP($B$12*C1400))</f>
        <v>398.953381592656</v>
      </c>
      <c r="E1400" s="20" t="n">
        <f aca="true">IF($B$10="","",$B$10*(1-$B$14+2*$B$14*RAND()))</f>
        <v>3.92554064126583</v>
      </c>
      <c r="F1400" s="21" t="n">
        <f aca="false">INDEX($E$17:$E$28,B1400)</f>
        <v>4.761</v>
      </c>
      <c r="G1400" s="25" t="n">
        <f aca="false">IF(OR(D1400="",E1400="",F1400=""),"",D1400*($B$7-$B$8-F1400-E1400))</f>
        <v>1617.1413183154</v>
      </c>
      <c r="H1400" s="25" t="n">
        <f aca="false">IF(D1400="","",D1400*$F$30)</f>
        <v>1994.44774525801</v>
      </c>
    </row>
    <row r="1401" customFormat="false" ht="15" hidden="false" customHeight="false" outlineLevel="0" collapsed="false">
      <c r="A1401" s="2" t="n">
        <v>1367</v>
      </c>
      <c r="B1401" s="2" t="n">
        <v>11</v>
      </c>
      <c r="C1401" s="22" t="n">
        <f aca="true">NORMSINV(MAX(RAND(),0.000000000001))</f>
        <v>-1.52558465390101</v>
      </c>
      <c r="D1401" s="24" t="n">
        <f aca="false">IF($B$11="","",$B$11*EXP($B$12*C1401))</f>
        <v>487.68182178746</v>
      </c>
      <c r="E1401" s="20" t="n">
        <f aca="true">IF($B$10="","",$B$10*(1-$B$14+2*$B$14*RAND()))</f>
        <v>3.63469010669559</v>
      </c>
      <c r="F1401" s="21" t="n">
        <f aca="false">INDEX($E$17:$E$28,B1401)</f>
        <v>4.761</v>
      </c>
      <c r="G1401" s="25" t="n">
        <f aca="false">IF(OR(D1401="",E1401="",F1401=""),"",D1401*($B$7-$B$8-F1401-E1401))</f>
        <v>2118.64096317598</v>
      </c>
      <c r="H1401" s="25" t="n">
        <f aca="false">IF(D1401="","",D1401*$F$30)</f>
        <v>2438.01896347987</v>
      </c>
    </row>
    <row r="1402" customFormat="false" ht="15" hidden="false" customHeight="false" outlineLevel="0" collapsed="false">
      <c r="A1402" s="2" t="n">
        <v>1368</v>
      </c>
      <c r="B1402" s="2" t="n">
        <v>12</v>
      </c>
      <c r="C1402" s="22" t="n">
        <f aca="true">NORMSINV(MAX(RAND(),0.000000000001))</f>
        <v>-0.892351725736759</v>
      </c>
      <c r="D1402" s="24" t="n">
        <f aca="false">IF($B$11="","",$B$11*EXP($B$12*C1402))</f>
        <v>636.819373476383</v>
      </c>
      <c r="E1402" s="20" t="n">
        <f aca="true">IF($B$10="","",$B$10*(1-$B$14+2*$B$14*RAND()))</f>
        <v>4.09521699872865</v>
      </c>
      <c r="F1402" s="21" t="n">
        <f aca="false">INDEX($E$17:$E$28,B1402)</f>
        <v>4.761</v>
      </c>
      <c r="G1402" s="25" t="n">
        <f aca="false">IF(OR(D1402="",E1402="",F1402=""),"",D1402*($B$7-$B$8-F1402-E1402))</f>
        <v>2473.26825758785</v>
      </c>
      <c r="H1402" s="25" t="n">
        <f aca="false">IF(D1402="","",D1402*$F$30)</f>
        <v>3183.58741188313</v>
      </c>
    </row>
    <row r="1403" customFormat="false" ht="15" hidden="false" customHeight="false" outlineLevel="0" collapsed="false">
      <c r="A1403" s="2" t="n">
        <v>1369</v>
      </c>
      <c r="B1403" s="2" t="n">
        <v>1</v>
      </c>
      <c r="C1403" s="22" t="n">
        <f aca="true">NORMSINV(MAX(RAND(),0.000000000001))</f>
        <v>-0.315523974630158</v>
      </c>
      <c r="D1403" s="24" t="n">
        <f aca="false">IF($B$11="","",$B$11*EXP($B$12*C1403))</f>
        <v>812.033583406408</v>
      </c>
      <c r="E1403" s="20" t="n">
        <f aca="true">IF($B$10="","",$B$10*(1-$B$14+2*$B$14*RAND()))</f>
        <v>3.95164062471387</v>
      </c>
      <c r="F1403" s="21" t="n">
        <f aca="false">INDEX($E$17:$E$28,B1403)</f>
        <v>4.92562580645161</v>
      </c>
      <c r="G1403" s="25" t="n">
        <f aca="false">IF(OR(D1403="",E1403="",F1403=""),"",D1403*($B$7-$B$8-F1403-E1403))</f>
        <v>3136.66938164492</v>
      </c>
      <c r="H1403" s="25" t="n">
        <f aca="false">IF(D1403="","",D1403*$F$30)</f>
        <v>4059.51829016531</v>
      </c>
    </row>
    <row r="1404" customFormat="false" ht="15" hidden="false" customHeight="false" outlineLevel="0" collapsed="false">
      <c r="A1404" s="2" t="n">
        <v>1370</v>
      </c>
      <c r="B1404" s="2" t="n">
        <v>2</v>
      </c>
      <c r="C1404" s="22" t="n">
        <f aca="true">NORMSINV(MAX(RAND(),0.000000000001))</f>
        <v>-0.529471060340082</v>
      </c>
      <c r="D1404" s="24" t="n">
        <f aca="false">IF($B$11="","",$B$11*EXP($B$12*C1404))</f>
        <v>742.031471052069</v>
      </c>
      <c r="E1404" s="20" t="n">
        <f aca="true">IF($B$10="","",$B$10*(1-$B$14+2*$B$14*RAND()))</f>
        <v>3.75155192314477</v>
      </c>
      <c r="F1404" s="21" t="n">
        <f aca="false">INDEX($E$17:$E$28,B1404)</f>
        <v>5.0612</v>
      </c>
      <c r="G1404" s="25" t="n">
        <f aca="false">IF(OR(D1404="",E1404="",F1404=""),"",D1404*($B$7-$B$8-F1404-E1404))</f>
        <v>2914.14166765529</v>
      </c>
      <c r="H1404" s="25" t="n">
        <f aca="false">IF(D1404="","",D1404*$F$30)</f>
        <v>3709.5637300835</v>
      </c>
    </row>
    <row r="1405" customFormat="false" ht="15" hidden="false" customHeight="false" outlineLevel="0" collapsed="false">
      <c r="A1405" s="2" t="n">
        <v>1371</v>
      </c>
      <c r="B1405" s="2" t="n">
        <v>3</v>
      </c>
      <c r="C1405" s="22" t="n">
        <f aca="true">NORMSINV(MAX(RAND(),0.000000000001))</f>
        <v>-0.572089699806945</v>
      </c>
      <c r="D1405" s="24" t="n">
        <f aca="false">IF($B$11="","",$B$11*EXP($B$12*C1405))</f>
        <v>728.824970308816</v>
      </c>
      <c r="E1405" s="20" t="n">
        <f aca="true">IF($B$10="","",$B$10*(1-$B$14+2*$B$14*RAND()))</f>
        <v>3.99726986110561</v>
      </c>
      <c r="F1405" s="21" t="n">
        <f aca="false">INDEX($E$17:$E$28,B1405)</f>
        <v>5.0612</v>
      </c>
      <c r="G1405" s="25" t="n">
        <f aca="false">IF(OR(D1405="",E1405="",F1405=""),"",D1405*($B$7-$B$8-F1405-E1405))</f>
        <v>2683.19109417071</v>
      </c>
      <c r="H1405" s="25" t="n">
        <f aca="false">IF(D1405="","",D1405*$F$30)</f>
        <v>3643.54179156783</v>
      </c>
    </row>
    <row r="1406" customFormat="false" ht="15" hidden="false" customHeight="false" outlineLevel="0" collapsed="false">
      <c r="A1406" s="2" t="n">
        <v>1372</v>
      </c>
      <c r="B1406" s="2" t="n">
        <v>4</v>
      </c>
      <c r="C1406" s="22" t="n">
        <f aca="true">NORMSINV(MAX(RAND(),0.000000000001))</f>
        <v>1.30394382784864</v>
      </c>
      <c r="D1406" s="24" t="n">
        <f aca="false">IF($B$11="","",$B$11*EXP($B$12*C1406))</f>
        <v>1606.68845113852</v>
      </c>
      <c r="E1406" s="20" t="n">
        <f aca="true">IF($B$10="","",$B$10*(1-$B$14+2*$B$14*RAND()))</f>
        <v>3.57167290200726</v>
      </c>
      <c r="F1406" s="21" t="n">
        <f aca="false">INDEX($E$17:$E$28,B1406)</f>
        <v>4.89657419354839</v>
      </c>
      <c r="G1406" s="25" t="n">
        <f aca="false">IF(OR(D1406="",E1406="",F1406=""),"",D1406*($B$7-$B$8-F1406-E1406))</f>
        <v>6863.37605768816</v>
      </c>
      <c r="H1406" s="25" t="n">
        <f aca="false">IF(D1406="","",D1406*$F$30)</f>
        <v>8032.15690493167</v>
      </c>
    </row>
    <row r="1407" customFormat="false" ht="15" hidden="false" customHeight="false" outlineLevel="0" collapsed="false">
      <c r="A1407" s="2" t="n">
        <v>1373</v>
      </c>
      <c r="B1407" s="2" t="n">
        <v>5</v>
      </c>
      <c r="C1407" s="22" t="n">
        <f aca="true">NORMSINV(MAX(RAND(),0.000000000001))</f>
        <v>-1.12917900326899</v>
      </c>
      <c r="D1407" s="24" t="n">
        <f aca="false">IF($B$11="","",$B$11*EXP($B$12*C1407))</f>
        <v>576.338452166146</v>
      </c>
      <c r="E1407" s="20" t="n">
        <f aca="true">IF($B$10="","",$B$10*(1-$B$14+2*$B$14*RAND()))</f>
        <v>3.68688515799911</v>
      </c>
      <c r="F1407" s="21" t="n">
        <f aca="false">INDEX($E$17:$E$28,B1407)</f>
        <v>4.761</v>
      </c>
      <c r="G1407" s="25" t="n">
        <f aca="false">IF(OR(D1407="",E1407="",F1407=""),"",D1407*($B$7-$B$8-F1407-E1407))</f>
        <v>2473.71082455814</v>
      </c>
      <c r="H1407" s="25" t="n">
        <f aca="false">IF(D1407="","",D1407*$F$30)</f>
        <v>2881.231190069</v>
      </c>
    </row>
    <row r="1408" customFormat="false" ht="15" hidden="false" customHeight="false" outlineLevel="0" collapsed="false">
      <c r="A1408" s="2" t="n">
        <v>1374</v>
      </c>
      <c r="B1408" s="2" t="n">
        <v>6</v>
      </c>
      <c r="C1408" s="22" t="n">
        <f aca="true">NORMSINV(MAX(RAND(),0.000000000001))</f>
        <v>-1.76761271707103</v>
      </c>
      <c r="D1408" s="24" t="n">
        <f aca="false">IF($B$11="","",$B$11*EXP($B$12*C1408))</f>
        <v>440.398842053842</v>
      </c>
      <c r="E1408" s="20" t="n">
        <f aca="true">IF($B$10="","",$B$10*(1-$B$14+2*$B$14*RAND()))</f>
        <v>3.95068170745583</v>
      </c>
      <c r="F1408" s="21" t="n">
        <f aca="false">INDEX($E$17:$E$28,B1408)</f>
        <v>4.761</v>
      </c>
      <c r="G1408" s="25" t="n">
        <f aca="false">IF(OR(D1408="",E1408="",F1408=""),"",D1408*($B$7-$B$8-F1408-E1408))</f>
        <v>1774.06671146076</v>
      </c>
      <c r="H1408" s="25" t="n">
        <f aca="false">IF(D1408="","",D1408*$F$30)</f>
        <v>2201.64189119557</v>
      </c>
    </row>
    <row r="1409" customFormat="false" ht="15" hidden="false" customHeight="false" outlineLevel="0" collapsed="false">
      <c r="A1409" s="2" t="n">
        <v>1375</v>
      </c>
      <c r="B1409" s="2" t="n">
        <v>7</v>
      </c>
      <c r="C1409" s="22" t="n">
        <f aca="true">NORMSINV(MAX(RAND(),0.000000000001))</f>
        <v>-0.0219308994180858</v>
      </c>
      <c r="D1409" s="24" t="n">
        <f aca="false">IF($B$11="","",$B$11*EXP($B$12*C1409))</f>
        <v>918.968511268906</v>
      </c>
      <c r="E1409" s="20" t="n">
        <f aca="true">IF($B$10="","",$B$10*(1-$B$14+2*$B$14*RAND()))</f>
        <v>3.47596579431356</v>
      </c>
      <c r="F1409" s="21" t="n">
        <f aca="false">INDEX($E$17:$E$28,B1409)</f>
        <v>4.761</v>
      </c>
      <c r="G1409" s="25" t="n">
        <f aca="false">IF(OR(D1409="",E1409="",F1409=""),"",D1409*($B$7-$B$8-F1409-E1409))</f>
        <v>4138.14664019262</v>
      </c>
      <c r="H1409" s="25" t="n">
        <f aca="false">IF(D1409="","",D1409*$F$30)</f>
        <v>4594.10738153551</v>
      </c>
    </row>
    <row r="1410" customFormat="false" ht="15" hidden="false" customHeight="false" outlineLevel="0" collapsed="false">
      <c r="A1410" s="2" t="n">
        <v>1376</v>
      </c>
      <c r="B1410" s="2" t="n">
        <v>8</v>
      </c>
      <c r="C1410" s="22" t="n">
        <f aca="true">NORMSINV(MAX(RAND(),0.000000000001))</f>
        <v>-0.127443730460043</v>
      </c>
      <c r="D1410" s="24" t="n">
        <f aca="false">IF($B$11="","",$B$11*EXP($B$12*C1410))</f>
        <v>879.006533896683</v>
      </c>
      <c r="E1410" s="20" t="n">
        <f aca="true">IF($B$10="","",$B$10*(1-$B$14+2*$B$14*RAND()))</f>
        <v>3.94235798140504</v>
      </c>
      <c r="F1410" s="21" t="n">
        <f aca="false">INDEX($E$17:$E$28,B1410)</f>
        <v>4.761</v>
      </c>
      <c r="G1410" s="25" t="n">
        <f aca="false">IF(OR(D1410="",E1410="",F1410=""),"",D1410*($B$7-$B$8-F1410-E1410))</f>
        <v>3548.23470934686</v>
      </c>
      <c r="H1410" s="25" t="n">
        <f aca="false">IF(D1410="","",D1410*$F$30)</f>
        <v>4394.3294642563</v>
      </c>
    </row>
    <row r="1411" customFormat="false" ht="15" hidden="false" customHeight="false" outlineLevel="0" collapsed="false">
      <c r="A1411" s="2" t="n">
        <v>1377</v>
      </c>
      <c r="B1411" s="2" t="n">
        <v>9</v>
      </c>
      <c r="C1411" s="22" t="n">
        <f aca="true">NORMSINV(MAX(RAND(),0.000000000001))</f>
        <v>1.94752420066492</v>
      </c>
      <c r="D1411" s="24" t="n">
        <f aca="false">IF($B$11="","",$B$11*EXP($B$12*C1411))</f>
        <v>2107.19594727345</v>
      </c>
      <c r="E1411" s="20" t="n">
        <f aca="true">IF($B$10="","",$B$10*(1-$B$14+2*$B$14*RAND()))</f>
        <v>3.5129469513876</v>
      </c>
      <c r="F1411" s="21" t="n">
        <f aca="false">INDEX($E$17:$E$28,B1411)</f>
        <v>4.761</v>
      </c>
      <c r="G1411" s="25" t="n">
        <f aca="false">IF(OR(D1411="",E1411="",F1411=""),"",D1411*($B$7-$B$8-F1411-E1411))</f>
        <v>9410.84888434427</v>
      </c>
      <c r="H1411" s="25" t="n">
        <f aca="false">IF(D1411="","",D1411*$F$30)</f>
        <v>10534.2939796094</v>
      </c>
    </row>
    <row r="1412" customFormat="false" ht="15" hidden="false" customHeight="false" outlineLevel="0" collapsed="false">
      <c r="A1412" s="2" t="n">
        <v>1378</v>
      </c>
      <c r="B1412" s="2" t="n">
        <v>10</v>
      </c>
      <c r="C1412" s="22" t="n">
        <f aca="true">NORMSINV(MAX(RAND(),0.000000000001))</f>
        <v>-0.592901843293578</v>
      </c>
      <c r="D1412" s="24" t="n">
        <f aca="false">IF($B$11="","",$B$11*EXP($B$12*C1412))</f>
        <v>722.461460381697</v>
      </c>
      <c r="E1412" s="20" t="n">
        <f aca="true">IF($B$10="","",$B$10*(1-$B$14+2*$B$14*RAND()))</f>
        <v>4.05377932504484</v>
      </c>
      <c r="F1412" s="21" t="n">
        <f aca="false">INDEX($E$17:$E$28,B1412)</f>
        <v>4.761</v>
      </c>
      <c r="G1412" s="25" t="n">
        <f aca="false">IF(OR(D1412="",E1412="",F1412=""),"",D1412*($B$7-$B$8-F1412-E1412))</f>
        <v>2835.82066114854</v>
      </c>
      <c r="H1412" s="25" t="n">
        <f aca="false">IF(D1412="","",D1412*$F$30)</f>
        <v>3611.72933274018</v>
      </c>
    </row>
    <row r="1413" customFormat="false" ht="15" hidden="false" customHeight="false" outlineLevel="0" collapsed="false">
      <c r="A1413" s="2" t="n">
        <v>1379</v>
      </c>
      <c r="B1413" s="2" t="n">
        <v>11</v>
      </c>
      <c r="C1413" s="22" t="n">
        <f aca="true">NORMSINV(MAX(RAND(),0.000000000001))</f>
        <v>-0.293273860590352</v>
      </c>
      <c r="D1413" s="24" t="n">
        <f aca="false">IF($B$11="","",$B$11*EXP($B$12*C1413))</f>
        <v>819.682558256697</v>
      </c>
      <c r="E1413" s="20" t="n">
        <f aca="true">IF($B$10="","",$B$10*(1-$B$14+2*$B$14*RAND()))</f>
        <v>3.98897045976908</v>
      </c>
      <c r="F1413" s="21" t="n">
        <f aca="false">INDEX($E$17:$E$28,B1413)</f>
        <v>4.761</v>
      </c>
      <c r="G1413" s="25" t="n">
        <f aca="false">IF(OR(D1413="",E1413="",F1413=""),"",D1413*($B$7-$B$8-F1413-E1413))</f>
        <v>3270.55762105627</v>
      </c>
      <c r="H1413" s="25" t="n">
        <f aca="false">IF(D1413="","",D1413*$F$30)</f>
        <v>4097.75704523688</v>
      </c>
    </row>
    <row r="1414" customFormat="false" ht="15" hidden="false" customHeight="false" outlineLevel="0" collapsed="false">
      <c r="A1414" s="2" t="n">
        <v>1380</v>
      </c>
      <c r="B1414" s="2" t="n">
        <v>12</v>
      </c>
      <c r="C1414" s="22" t="n">
        <f aca="true">NORMSINV(MAX(RAND(),0.000000000001))</f>
        <v>-0.794004205432583</v>
      </c>
      <c r="D1414" s="24" t="n">
        <f aca="false">IF($B$11="","",$B$11*EXP($B$12*C1414))</f>
        <v>663.76380118816</v>
      </c>
      <c r="E1414" s="20" t="n">
        <f aca="true">IF($B$10="","",$B$10*(1-$B$14+2*$B$14*RAND()))</f>
        <v>3.68078760829419</v>
      </c>
      <c r="F1414" s="21" t="n">
        <f aca="false">INDEX($E$17:$E$28,B1414)</f>
        <v>4.761</v>
      </c>
      <c r="G1414" s="25" t="n">
        <f aca="false">IF(OR(D1414="",E1414="",F1414=""),"",D1414*($B$7-$B$8-F1414-E1414))</f>
        <v>2852.9977954327</v>
      </c>
      <c r="H1414" s="25" t="n">
        <f aca="false">IF(D1414="","",D1414*$F$30)</f>
        <v>3318.28799489985</v>
      </c>
    </row>
    <row r="1415" customFormat="false" ht="15" hidden="false" customHeight="false" outlineLevel="0" collapsed="false">
      <c r="A1415" s="2" t="n">
        <v>1381</v>
      </c>
      <c r="B1415" s="2" t="n">
        <v>1</v>
      </c>
      <c r="C1415" s="22" t="n">
        <f aca="true">NORMSINV(MAX(RAND(),0.000000000001))</f>
        <v>-2.00705823457734</v>
      </c>
      <c r="D1415" s="24" t="n">
        <f aca="false">IF($B$11="","",$B$11*EXP($B$12*C1415))</f>
        <v>398.133174860387</v>
      </c>
      <c r="E1415" s="20" t="n">
        <f aca="true">IF($B$10="","",$B$10*(1-$B$14+2*$B$14*RAND()))</f>
        <v>3.66101976268453</v>
      </c>
      <c r="F1415" s="21" t="n">
        <f aca="false">INDEX($E$17:$E$28,B1415)</f>
        <v>4.92562580645161</v>
      </c>
      <c r="G1415" s="25" t="n">
        <f aca="false">IF(OR(D1415="",E1415="",F1415=""),"",D1415*($B$7-$B$8-F1415-E1415))</f>
        <v>1653.58818588028</v>
      </c>
      <c r="H1415" s="25" t="n">
        <f aca="false">IF(D1415="","",D1415*$F$30)</f>
        <v>1990.34736776205</v>
      </c>
    </row>
    <row r="1416" customFormat="false" ht="15" hidden="false" customHeight="false" outlineLevel="0" collapsed="false">
      <c r="A1416" s="2" t="n">
        <v>1382</v>
      </c>
      <c r="B1416" s="2" t="n">
        <v>2</v>
      </c>
      <c r="C1416" s="22" t="n">
        <f aca="true">NORMSINV(MAX(RAND(),0.000000000001))</f>
        <v>1.18761330178564</v>
      </c>
      <c r="D1416" s="24" t="n">
        <f aca="false">IF($B$11="","",$B$11*EXP($B$12*C1416))</f>
        <v>1529.83129074695</v>
      </c>
      <c r="E1416" s="20" t="n">
        <f aca="true">IF($B$10="","",$B$10*(1-$B$14+2*$B$14*RAND()))</f>
        <v>3.8339354289957</v>
      </c>
      <c r="F1416" s="21" t="n">
        <f aca="false">INDEX($E$17:$E$28,B1416)</f>
        <v>5.0612</v>
      </c>
      <c r="G1416" s="25" t="n">
        <f aca="false">IF(OR(D1416="",E1416="",F1416=""),"",D1416*($B$7-$B$8-F1416-E1416))</f>
        <v>5881.99412940672</v>
      </c>
      <c r="H1416" s="25" t="n">
        <f aca="false">IF(D1416="","",D1416*$F$30)</f>
        <v>7647.93258870216</v>
      </c>
    </row>
    <row r="1417" customFormat="false" ht="15" hidden="false" customHeight="false" outlineLevel="0" collapsed="false">
      <c r="A1417" s="2" t="n">
        <v>1383</v>
      </c>
      <c r="B1417" s="2" t="n">
        <v>3</v>
      </c>
      <c r="C1417" s="22" t="n">
        <f aca="true">NORMSINV(MAX(RAND(),0.000000000001))</f>
        <v>0.475201012208307</v>
      </c>
      <c r="D1417" s="24" t="n">
        <f aca="false">IF($B$11="","",$B$11*EXP($B$12*C1417))</f>
        <v>1133.11570231779</v>
      </c>
      <c r="E1417" s="20" t="n">
        <f aca="true">IF($B$10="","",$B$10*(1-$B$14+2*$B$14*RAND()))</f>
        <v>3.76011580530042</v>
      </c>
      <c r="F1417" s="21" t="n">
        <f aca="false">INDEX($E$17:$E$28,B1417)</f>
        <v>5.0612</v>
      </c>
      <c r="G1417" s="25" t="n">
        <f aca="false">IF(OR(D1417="",E1417="",F1417=""),"",D1417*($B$7-$B$8-F1417-E1417))</f>
        <v>4440.32259343863</v>
      </c>
      <c r="H1417" s="25" t="n">
        <f aca="false">IF(D1417="","",D1417*$F$30)</f>
        <v>5664.67201902708</v>
      </c>
    </row>
    <row r="1418" customFormat="false" ht="15" hidden="false" customHeight="false" outlineLevel="0" collapsed="false">
      <c r="A1418" s="2" t="n">
        <v>1384</v>
      </c>
      <c r="B1418" s="2" t="n">
        <v>4</v>
      </c>
      <c r="C1418" s="22" t="n">
        <f aca="true">NORMSINV(MAX(RAND(),0.000000000001))</f>
        <v>-0.407774159025919</v>
      </c>
      <c r="D1418" s="24" t="n">
        <f aca="false">IF($B$11="","",$B$11*EXP($B$12*C1418))</f>
        <v>781.074550744718</v>
      </c>
      <c r="E1418" s="20" t="n">
        <f aca="true">IF($B$10="","",$B$10*(1-$B$14+2*$B$14*RAND()))</f>
        <v>3.38334994134316</v>
      </c>
      <c r="F1418" s="21" t="n">
        <f aca="false">INDEX($E$17:$E$28,B1418)</f>
        <v>4.89657419354839</v>
      </c>
      <c r="G1418" s="25" t="n">
        <f aca="false">IF(OR(D1418="",E1418="",F1418=""),"",D1418*($B$7-$B$8-F1418-E1418))</f>
        <v>3483.65175262694</v>
      </c>
      <c r="H1418" s="25" t="n">
        <f aca="false">IF(D1418="","",D1418*$F$30)</f>
        <v>3904.74789408299</v>
      </c>
    </row>
    <row r="1419" customFormat="false" ht="15" hidden="false" customHeight="false" outlineLevel="0" collapsed="false">
      <c r="A1419" s="2" t="n">
        <v>1385</v>
      </c>
      <c r="B1419" s="2" t="n">
        <v>5</v>
      </c>
      <c r="C1419" s="22" t="n">
        <f aca="true">NORMSINV(MAX(RAND(),0.000000000001))</f>
        <v>-1.78630585288162</v>
      </c>
      <c r="D1419" s="24" t="n">
        <f aca="false">IF($B$11="","",$B$11*EXP($B$12*C1419))</f>
        <v>436.94359888042</v>
      </c>
      <c r="E1419" s="20" t="n">
        <f aca="true">IF($B$10="","",$B$10*(1-$B$14+2*$B$14*RAND()))</f>
        <v>3.3783533698968</v>
      </c>
      <c r="F1419" s="21" t="n">
        <f aca="false">INDEX($E$17:$E$28,B1419)</f>
        <v>4.761</v>
      </c>
      <c r="G1419" s="25" t="n">
        <f aca="false">IF(OR(D1419="",E1419="",F1419=""),"",D1419*($B$7-$B$8-F1419-E1419))</f>
        <v>2010.22309573437</v>
      </c>
      <c r="H1419" s="25" t="n">
        <f aca="false">IF(D1419="","",D1419*$F$30)</f>
        <v>2184.368439523</v>
      </c>
    </row>
    <row r="1420" customFormat="false" ht="15" hidden="false" customHeight="false" outlineLevel="0" collapsed="false">
      <c r="A1420" s="2" t="n">
        <v>1386</v>
      </c>
      <c r="B1420" s="2" t="n">
        <v>6</v>
      </c>
      <c r="C1420" s="22" t="n">
        <f aca="true">NORMSINV(MAX(RAND(),0.000000000001))</f>
        <v>-0.370268867973717</v>
      </c>
      <c r="D1420" s="24" t="n">
        <f aca="false">IF($B$11="","",$B$11*EXP($B$12*C1420))</f>
        <v>793.516281046765</v>
      </c>
      <c r="E1420" s="20" t="n">
        <f aca="true">IF($B$10="","",$B$10*(1-$B$14+2*$B$14*RAND()))</f>
        <v>3.46776949079184</v>
      </c>
      <c r="F1420" s="21" t="n">
        <f aca="false">INDEX($E$17:$E$28,B1420)</f>
        <v>4.761</v>
      </c>
      <c r="G1420" s="25" t="n">
        <f aca="false">IF(OR(D1420="",E1420="",F1420=""),"",D1420*($B$7-$B$8-F1420-E1420))</f>
        <v>3579.73485661156</v>
      </c>
      <c r="H1420" s="25" t="n">
        <f aca="false">IF(D1420="","",D1420*$F$30)</f>
        <v>3966.94659220899</v>
      </c>
    </row>
    <row r="1421" customFormat="false" ht="15" hidden="false" customHeight="false" outlineLevel="0" collapsed="false">
      <c r="A1421" s="2" t="n">
        <v>1387</v>
      </c>
      <c r="B1421" s="2" t="n">
        <v>7</v>
      </c>
      <c r="C1421" s="22" t="n">
        <f aca="true">NORMSINV(MAX(RAND(),0.000000000001))</f>
        <v>-1.77800639102521</v>
      </c>
      <c r="D1421" s="24" t="n">
        <f aca="false">IF($B$11="","",$B$11*EXP($B$12*C1421))</f>
        <v>438.474314391114</v>
      </c>
      <c r="E1421" s="20" t="n">
        <f aca="true">IF($B$10="","",$B$10*(1-$B$14+2*$B$14*RAND()))</f>
        <v>3.47790461433159</v>
      </c>
      <c r="F1421" s="21" t="n">
        <f aca="false">INDEX($E$17:$E$28,B1421)</f>
        <v>4.761</v>
      </c>
      <c r="G1421" s="25" t="n">
        <f aca="false">IF(OR(D1421="",E1421="",F1421=""),"",D1421*($B$7-$B$8-F1421-E1421))</f>
        <v>1973.61471323996</v>
      </c>
      <c r="H1421" s="25" t="n">
        <f aca="false">IF(D1421="","",D1421*$F$30)</f>
        <v>2192.02079250406</v>
      </c>
    </row>
    <row r="1422" customFormat="false" ht="15" hidden="false" customHeight="false" outlineLevel="0" collapsed="false">
      <c r="A1422" s="2" t="n">
        <v>1388</v>
      </c>
      <c r="B1422" s="2" t="n">
        <v>8</v>
      </c>
      <c r="C1422" s="22" t="n">
        <f aca="true">NORMSINV(MAX(RAND(),0.000000000001))</f>
        <v>0.489123134927479</v>
      </c>
      <c r="D1422" s="24" t="n">
        <f aca="false">IF($B$11="","",$B$11*EXP($B$12*C1422))</f>
        <v>1139.78244587746</v>
      </c>
      <c r="E1422" s="20" t="n">
        <f aca="true">IF($B$10="","",$B$10*(1-$B$14+2*$B$14*RAND()))</f>
        <v>3.78338431840378</v>
      </c>
      <c r="F1422" s="21" t="n">
        <f aca="false">INDEX($E$17:$E$28,B1422)</f>
        <v>4.761</v>
      </c>
      <c r="G1422" s="25" t="n">
        <f aca="false">IF(OR(D1422="",E1422="",F1422=""),"",D1422*($B$7-$B$8-F1422-E1422))</f>
        <v>4782.08910353157</v>
      </c>
      <c r="H1422" s="25" t="n">
        <f aca="false">IF(D1422="","",D1422*$F$30)</f>
        <v>5698.0004034306</v>
      </c>
    </row>
    <row r="1423" customFormat="false" ht="15" hidden="false" customHeight="false" outlineLevel="0" collapsed="false">
      <c r="A1423" s="2" t="n">
        <v>1389</v>
      </c>
      <c r="B1423" s="2" t="n">
        <v>9</v>
      </c>
      <c r="C1423" s="22" t="n">
        <f aca="true">NORMSINV(MAX(RAND(),0.000000000001))</f>
        <v>-0.105957896238541</v>
      </c>
      <c r="D1423" s="24" t="n">
        <f aca="false">IF($B$11="","",$B$11*EXP($B$12*C1423))</f>
        <v>887.000665378123</v>
      </c>
      <c r="E1423" s="20" t="n">
        <f aca="true">IF($B$10="","",$B$10*(1-$B$14+2*$B$14*RAND()))</f>
        <v>3.58517449457605</v>
      </c>
      <c r="F1423" s="21" t="n">
        <f aca="false">INDEX($E$17:$E$28,B1423)</f>
        <v>4.761</v>
      </c>
      <c r="G1423" s="25" t="n">
        <f aca="false">IF(OR(D1423="",E1423="",F1423=""),"",D1423*($B$7-$B$8-F1423-E1423))</f>
        <v>3897.32614686642</v>
      </c>
      <c r="H1423" s="25" t="n">
        <f aca="false">IF(D1423="","",D1423*$F$30)</f>
        <v>4434.29372635831</v>
      </c>
    </row>
    <row r="1424" customFormat="false" ht="15" hidden="false" customHeight="false" outlineLevel="0" collapsed="false">
      <c r="A1424" s="2" t="n">
        <v>1390</v>
      </c>
      <c r="B1424" s="2" t="n">
        <v>10</v>
      </c>
      <c r="C1424" s="22" t="n">
        <f aca="true">NORMSINV(MAX(RAND(),0.000000000001))</f>
        <v>0.154864591449045</v>
      </c>
      <c r="D1424" s="24" t="n">
        <f aca="false">IF($B$11="","",$B$11*EXP($B$12*C1424))</f>
        <v>990.042110745444</v>
      </c>
      <c r="E1424" s="20" t="n">
        <f aca="true">IF($B$10="","",$B$10*(1-$B$14+2*$B$14*RAND()))</f>
        <v>3.61693516027966</v>
      </c>
      <c r="F1424" s="21" t="n">
        <f aca="false">INDEX($E$17:$E$28,B1424)</f>
        <v>4.761</v>
      </c>
      <c r="G1424" s="25" t="n">
        <f aca="false">IF(OR(D1424="",E1424="",F1424=""),"",D1424*($B$7-$B$8-F1424-E1424))</f>
        <v>4318.62788112521</v>
      </c>
      <c r="H1424" s="25" t="n">
        <f aca="false">IF(D1424="","",D1424*$F$30)</f>
        <v>4949.41852003862</v>
      </c>
    </row>
    <row r="1425" customFormat="false" ht="15" hidden="false" customHeight="false" outlineLevel="0" collapsed="false">
      <c r="A1425" s="2" t="n">
        <v>1391</v>
      </c>
      <c r="B1425" s="2" t="n">
        <v>11</v>
      </c>
      <c r="C1425" s="22" t="n">
        <f aca="true">NORMSINV(MAX(RAND(),0.000000000001))</f>
        <v>-0.752789453096992</v>
      </c>
      <c r="D1425" s="24" t="n">
        <f aca="false">IF($B$11="","",$B$11*EXP($B$12*C1425))</f>
        <v>675.391729940882</v>
      </c>
      <c r="E1425" s="20" t="n">
        <f aca="true">IF($B$10="","",$B$10*(1-$B$14+2*$B$14*RAND()))</f>
        <v>3.64270173523103</v>
      </c>
      <c r="F1425" s="21" t="n">
        <f aca="false">INDEX($E$17:$E$28,B1425)</f>
        <v>4.761</v>
      </c>
      <c r="G1425" s="25" t="n">
        <f aca="false">IF(OR(D1425="",E1425="",F1425=""),"",D1425*($B$7-$B$8-F1425-E1425))</f>
        <v>2928.69998658196</v>
      </c>
      <c r="H1425" s="25" t="n">
        <f aca="false">IF(D1425="","",D1425*$F$30)</f>
        <v>3376.41833632046</v>
      </c>
    </row>
    <row r="1426" customFormat="false" ht="15" hidden="false" customHeight="false" outlineLevel="0" collapsed="false">
      <c r="A1426" s="2" t="n">
        <v>1392</v>
      </c>
      <c r="B1426" s="2" t="n">
        <v>12</v>
      </c>
      <c r="C1426" s="22" t="n">
        <f aca="true">NORMSINV(MAX(RAND(),0.000000000001))</f>
        <v>1.07298786928183</v>
      </c>
      <c r="D1426" s="24" t="n">
        <f aca="false">IF($B$11="","",$B$11*EXP($B$12*C1426))</f>
        <v>1457.69758465814</v>
      </c>
      <c r="E1426" s="20" t="n">
        <f aca="true">IF($B$10="","",$B$10*(1-$B$14+2*$B$14*RAND()))</f>
        <v>3.97595204156384</v>
      </c>
      <c r="F1426" s="21" t="n">
        <f aca="false">INDEX($E$17:$E$28,B1426)</f>
        <v>4.761</v>
      </c>
      <c r="G1426" s="25" t="n">
        <f aca="false">IF(OR(D1426="",E1426="",F1426=""),"",D1426*($B$7-$B$8-F1426-E1426))</f>
        <v>5835.23334028307</v>
      </c>
      <c r="H1426" s="25" t="n">
        <f aca="false">IF(D1426="","",D1426*$F$30)</f>
        <v>7287.32176522295</v>
      </c>
    </row>
    <row r="1427" customFormat="false" ht="15" hidden="false" customHeight="false" outlineLevel="0" collapsed="false">
      <c r="A1427" s="2" t="n">
        <v>1393</v>
      </c>
      <c r="B1427" s="2" t="n">
        <v>1</v>
      </c>
      <c r="C1427" s="22" t="n">
        <f aca="true">NORMSINV(MAX(RAND(),0.000000000001))</f>
        <v>1.39583020889723</v>
      </c>
      <c r="D1427" s="24" t="n">
        <f aca="false">IF($B$11="","",$B$11*EXP($B$12*C1427))</f>
        <v>1670.11585974494</v>
      </c>
      <c r="E1427" s="20" t="n">
        <f aca="true">IF($B$10="","",$B$10*(1-$B$14+2*$B$14*RAND()))</f>
        <v>3.83753398055745</v>
      </c>
      <c r="F1427" s="21" t="n">
        <f aca="false">INDEX($E$17:$E$28,B1427)</f>
        <v>4.92562580645161</v>
      </c>
      <c r="G1427" s="25" t="n">
        <f aca="false">IF(OR(D1427="",E1427="",F1427=""),"",D1427*($B$7-$B$8-F1427-E1427))</f>
        <v>6641.78391138763</v>
      </c>
      <c r="H1427" s="25" t="n">
        <f aca="false">IF(D1427="","",D1427*$F$30)</f>
        <v>8349.24320603692</v>
      </c>
    </row>
    <row r="1428" customFormat="false" ht="15" hidden="false" customHeight="false" outlineLevel="0" collapsed="false">
      <c r="A1428" s="2" t="n">
        <v>1394</v>
      </c>
      <c r="B1428" s="2" t="n">
        <v>2</v>
      </c>
      <c r="C1428" s="22" t="n">
        <f aca="true">NORMSINV(MAX(RAND(),0.000000000001))</f>
        <v>0.677218276303903</v>
      </c>
      <c r="D1428" s="24" t="n">
        <f aca="false">IF($B$11="","",$B$11*EXP($B$12*C1428))</f>
        <v>1233.79442253921</v>
      </c>
      <c r="E1428" s="20" t="n">
        <f aca="true">IF($B$10="","",$B$10*(1-$B$14+2*$B$14*RAND()))</f>
        <v>4.00682360621047</v>
      </c>
      <c r="F1428" s="21" t="n">
        <f aca="false">INDEX($E$17:$E$28,B1428)</f>
        <v>5.0612</v>
      </c>
      <c r="G1428" s="25" t="n">
        <f aca="false">IF(OR(D1428="",E1428="",F1428=""),"",D1428*($B$7-$B$8-F1428-E1428))</f>
        <v>4530.46399435316</v>
      </c>
      <c r="H1428" s="25" t="n">
        <f aca="false">IF(D1428="","",D1428*$F$30)</f>
        <v>6167.985077158</v>
      </c>
    </row>
    <row r="1429" customFormat="false" ht="15" hidden="false" customHeight="false" outlineLevel="0" collapsed="false">
      <c r="A1429" s="2" t="n">
        <v>1395</v>
      </c>
      <c r="B1429" s="2" t="n">
        <v>3</v>
      </c>
      <c r="C1429" s="22" t="n">
        <f aca="true">NORMSINV(MAX(RAND(),0.000000000001))</f>
        <v>0.1815133877638</v>
      </c>
      <c r="D1429" s="24" t="n">
        <f aca="false">IF($B$11="","",$B$11*EXP($B$12*C1429))</f>
        <v>1001.22184369092</v>
      </c>
      <c r="E1429" s="20" t="n">
        <f aca="true">IF($B$10="","",$B$10*(1-$B$14+2*$B$14*RAND()))</f>
        <v>3.86935849309277</v>
      </c>
      <c r="F1429" s="21" t="n">
        <f aca="false">INDEX($E$17:$E$28,B1429)</f>
        <v>5.0612</v>
      </c>
      <c r="G1429" s="25" t="n">
        <f aca="false">IF(OR(D1429="",E1429="",F1429=""),"",D1429*($B$7-$B$8-F1429-E1429))</f>
        <v>3814.09604897838</v>
      </c>
      <c r="H1429" s="25" t="n">
        <f aca="false">IF(D1429="","",D1429*$F$30)</f>
        <v>5005.30824097966</v>
      </c>
    </row>
    <row r="1430" customFormat="false" ht="15" hidden="false" customHeight="false" outlineLevel="0" collapsed="false">
      <c r="A1430" s="2" t="n">
        <v>1396</v>
      </c>
      <c r="B1430" s="2" t="n">
        <v>4</v>
      </c>
      <c r="C1430" s="22" t="n">
        <f aca="true">NORMSINV(MAX(RAND(),0.000000000001))</f>
        <v>-0.130913851532588</v>
      </c>
      <c r="D1430" s="24" t="n">
        <f aca="false">IF($B$11="","",$B$11*EXP($B$12*C1430))</f>
        <v>877.722197418974</v>
      </c>
      <c r="E1430" s="20" t="n">
        <f aca="true">IF($B$10="","",$B$10*(1-$B$14+2*$B$14*RAND()))</f>
        <v>3.63370911367824</v>
      </c>
      <c r="F1430" s="21" t="n">
        <f aca="false">INDEX($E$17:$E$28,B1430)</f>
        <v>4.89657419354839</v>
      </c>
      <c r="G1430" s="25" t="n">
        <f aca="false">IF(OR(D1430="",E1430="",F1430=""),"",D1430*($B$7-$B$8-F1430-E1430))</f>
        <v>3694.96178609238</v>
      </c>
      <c r="H1430" s="25" t="n">
        <f aca="false">IF(D1430="","",D1430*$F$30)</f>
        <v>4387.90880933693</v>
      </c>
    </row>
    <row r="1431" customFormat="false" ht="15" hidden="false" customHeight="false" outlineLevel="0" collapsed="false">
      <c r="A1431" s="2" t="n">
        <v>1397</v>
      </c>
      <c r="B1431" s="2" t="n">
        <v>5</v>
      </c>
      <c r="C1431" s="22" t="n">
        <f aca="true">NORMSINV(MAX(RAND(),0.000000000001))</f>
        <v>1.14025609367951</v>
      </c>
      <c r="D1431" s="24" t="n">
        <f aca="false">IF($B$11="","",$B$11*EXP($B$12*C1431))</f>
        <v>1499.60650141811</v>
      </c>
      <c r="E1431" s="20" t="n">
        <f aca="true">IF($B$10="","",$B$10*(1-$B$14+2*$B$14*RAND()))</f>
        <v>3.61654780217694</v>
      </c>
      <c r="F1431" s="21" t="n">
        <f aca="false">INDEX($E$17:$E$28,B1431)</f>
        <v>4.761</v>
      </c>
      <c r="G1431" s="25" t="n">
        <f aca="false">IF(OR(D1431="",E1431="",F1431=""),"",D1431*($B$7-$B$8-F1431-E1431))</f>
        <v>6541.96167798118</v>
      </c>
      <c r="H1431" s="25" t="n">
        <f aca="false">IF(D1431="","",D1431*$F$30)</f>
        <v>7496.83282188941</v>
      </c>
    </row>
    <row r="1432" customFormat="false" ht="15" hidden="false" customHeight="false" outlineLevel="0" collapsed="false">
      <c r="A1432" s="2" t="n">
        <v>1398</v>
      </c>
      <c r="B1432" s="2" t="n">
        <v>6</v>
      </c>
      <c r="C1432" s="22" t="n">
        <f aca="true">NORMSINV(MAX(RAND(),0.000000000001))</f>
        <v>-1.14532692229042</v>
      </c>
      <c r="D1432" s="24" t="n">
        <f aca="false">IF($B$11="","",$B$11*EXP($B$12*C1432))</f>
        <v>572.430249783511</v>
      </c>
      <c r="E1432" s="20" t="n">
        <f aca="true">IF($B$10="","",$B$10*(1-$B$14+2*$B$14*RAND()))</f>
        <v>3.60982921965871</v>
      </c>
      <c r="F1432" s="21" t="n">
        <f aca="false">INDEX($E$17:$E$28,B1432)</f>
        <v>4.761</v>
      </c>
      <c r="G1432" s="25" t="n">
        <f aca="false">IF(OR(D1432="",E1432="",F1432=""),"",D1432*($B$7-$B$8-F1432-E1432))</f>
        <v>2501.04552113758</v>
      </c>
      <c r="H1432" s="25" t="n">
        <f aca="false">IF(D1432="","",D1432*$F$30)</f>
        <v>2861.69330471773</v>
      </c>
    </row>
    <row r="1433" customFormat="false" ht="15" hidden="false" customHeight="false" outlineLevel="0" collapsed="false">
      <c r="A1433" s="2" t="n">
        <v>1399</v>
      </c>
      <c r="B1433" s="2" t="n">
        <v>7</v>
      </c>
      <c r="C1433" s="22" t="n">
        <f aca="true">NORMSINV(MAX(RAND(),0.000000000001))</f>
        <v>0.170418093273572</v>
      </c>
      <c r="D1433" s="24" t="n">
        <f aca="false">IF($B$11="","",$B$11*EXP($B$12*C1433))</f>
        <v>996.55187572502</v>
      </c>
      <c r="E1433" s="20" t="n">
        <f aca="true">IF($B$10="","",$B$10*(1-$B$14+2*$B$14*RAND()))</f>
        <v>3.63879324630674</v>
      </c>
      <c r="F1433" s="21" t="n">
        <f aca="false">INDEX($E$17:$E$28,B1433)</f>
        <v>4.761</v>
      </c>
      <c r="G1433" s="25" t="n">
        <f aca="false">IF(OR(D1433="",E1433="",F1433=""),"",D1433*($B$7-$B$8-F1433-E1433))</f>
        <v>4325.24118142742</v>
      </c>
      <c r="H1433" s="25" t="n">
        <f aca="false">IF(D1433="","",D1433*$F$30)</f>
        <v>4981.96213712452</v>
      </c>
    </row>
    <row r="1434" customFormat="false" ht="15" hidden="false" customHeight="false" outlineLevel="0" collapsed="false">
      <c r="A1434" s="2" t="n">
        <v>1400</v>
      </c>
      <c r="B1434" s="2" t="n">
        <v>8</v>
      </c>
      <c r="C1434" s="22" t="n">
        <f aca="true">NORMSINV(MAX(RAND(),0.000000000001))</f>
        <v>-0.870839866931665</v>
      </c>
      <c r="D1434" s="24" t="n">
        <f aca="false">IF($B$11="","",$B$11*EXP($B$12*C1434))</f>
        <v>642.617978850959</v>
      </c>
      <c r="E1434" s="20" t="n">
        <f aca="true">IF($B$10="","",$B$10*(1-$B$14+2*$B$14*RAND()))</f>
        <v>3.72854536883637</v>
      </c>
      <c r="F1434" s="21" t="n">
        <f aca="false">INDEX($E$17:$E$28,B1434)</f>
        <v>4.761</v>
      </c>
      <c r="G1434" s="25" t="n">
        <f aca="false">IF(OR(D1434="",E1434="",F1434=""),"",D1434*($B$7-$B$8-F1434-E1434))</f>
        <v>2731.41856427607</v>
      </c>
      <c r="H1434" s="25" t="n">
        <f aca="false">IF(D1434="","",D1434*$F$30)</f>
        <v>3212.57579987171</v>
      </c>
    </row>
    <row r="1435" customFormat="false" ht="15" hidden="false" customHeight="false" outlineLevel="0" collapsed="false">
      <c r="A1435" s="2" t="n">
        <v>1401</v>
      </c>
      <c r="B1435" s="2" t="n">
        <v>9</v>
      </c>
      <c r="C1435" s="22" t="n">
        <f aca="true">NORMSINV(MAX(RAND(),0.000000000001))</f>
        <v>1.24655097979464</v>
      </c>
      <c r="D1435" s="24" t="n">
        <f aca="false">IF($B$11="","",$B$11*EXP($B$12*C1435))</f>
        <v>1568.29932449204</v>
      </c>
      <c r="E1435" s="20" t="n">
        <f aca="true">IF($B$10="","",$B$10*(1-$B$14+2*$B$14*RAND()))</f>
        <v>3.85733897319973</v>
      </c>
      <c r="F1435" s="21" t="n">
        <f aca="false">INDEX($E$17:$E$28,B1435)</f>
        <v>4.761</v>
      </c>
      <c r="G1435" s="25" t="n">
        <f aca="false">IF(OR(D1435="",E1435="",F1435=""),"",D1435*($B$7-$B$8-F1435-E1435))</f>
        <v>6463.99820411603</v>
      </c>
      <c r="H1435" s="25" t="n">
        <f aca="false">IF(D1435="","",D1435*$F$30)</f>
        <v>7840.24198300061</v>
      </c>
    </row>
    <row r="1436" customFormat="false" ht="15" hidden="false" customHeight="false" outlineLevel="0" collapsed="false">
      <c r="A1436" s="2" t="n">
        <v>1402</v>
      </c>
      <c r="B1436" s="2" t="n">
        <v>10</v>
      </c>
      <c r="C1436" s="22" t="n">
        <f aca="true">NORMSINV(MAX(RAND(),0.000000000001))</f>
        <v>1.15507162685214</v>
      </c>
      <c r="D1436" s="24" t="n">
        <f aca="false">IF($B$11="","",$B$11*EXP($B$12*C1436))</f>
        <v>1508.99747162121</v>
      </c>
      <c r="E1436" s="20" t="n">
        <f aca="true">IF($B$10="","",$B$10*(1-$B$14+2*$B$14*RAND()))</f>
        <v>3.69644929314826</v>
      </c>
      <c r="F1436" s="21" t="n">
        <f aca="false">INDEX($E$17:$E$28,B1436)</f>
        <v>4.761</v>
      </c>
      <c r="G1436" s="25" t="n">
        <f aca="false">IF(OR(D1436="",E1436="",F1436=""),"",D1436*($B$7-$B$8-F1436-E1436))</f>
        <v>6462.35818872888</v>
      </c>
      <c r="H1436" s="25" t="n">
        <f aca="false">IF(D1436="","",D1436*$F$30)</f>
        <v>7543.78016012874</v>
      </c>
    </row>
    <row r="1437" customFormat="false" ht="15" hidden="false" customHeight="false" outlineLevel="0" collapsed="false">
      <c r="A1437" s="2" t="n">
        <v>1403</v>
      </c>
      <c r="B1437" s="2" t="n">
        <v>11</v>
      </c>
      <c r="C1437" s="22" t="n">
        <f aca="true">NORMSINV(MAX(RAND(),0.000000000001))</f>
        <v>0.41702684160324</v>
      </c>
      <c r="D1437" s="24" t="n">
        <f aca="false">IF($B$11="","",$B$11*EXP($B$12*C1437))</f>
        <v>1105.6777282203</v>
      </c>
      <c r="E1437" s="20" t="n">
        <f aca="true">IF($B$10="","",$B$10*(1-$B$14+2*$B$14*RAND()))</f>
        <v>4.10485248461373</v>
      </c>
      <c r="F1437" s="21" t="n">
        <f aca="false">INDEX($E$17:$E$28,B1437)</f>
        <v>4.761</v>
      </c>
      <c r="G1437" s="25" t="n">
        <f aca="false">IF(OR(D1437="",E1437="",F1437=""),"",D1437*($B$7-$B$8-F1437-E1437))</f>
        <v>4283.55862360262</v>
      </c>
      <c r="H1437" s="25" t="n">
        <f aca="false">IF(D1437="","",D1437*$F$30)</f>
        <v>5527.50409891893</v>
      </c>
    </row>
    <row r="1438" customFormat="false" ht="15" hidden="false" customHeight="false" outlineLevel="0" collapsed="false">
      <c r="A1438" s="2" t="n">
        <v>1404</v>
      </c>
      <c r="B1438" s="2" t="n">
        <v>12</v>
      </c>
      <c r="C1438" s="22" t="n">
        <f aca="true">NORMSINV(MAX(RAND(),0.000000000001))</f>
        <v>-0.471068303164847</v>
      </c>
      <c r="D1438" s="24" t="n">
        <f aca="false">IF($B$11="","",$B$11*EXP($B$12*C1438))</f>
        <v>760.518620683004</v>
      </c>
      <c r="E1438" s="20" t="n">
        <f aca="true">IF($B$10="","",$B$10*(1-$B$14+2*$B$14*RAND()))</f>
        <v>3.37698791605053</v>
      </c>
      <c r="F1438" s="21" t="n">
        <f aca="false">INDEX($E$17:$E$28,B1438)</f>
        <v>4.761</v>
      </c>
      <c r="G1438" s="25" t="n">
        <f aca="false">IF(OR(D1438="",E1438="",F1438=""),"",D1438*($B$7-$B$8-F1438-E1438))</f>
        <v>3499.91588245177</v>
      </c>
      <c r="H1438" s="25" t="n">
        <f aca="false">IF(D1438="","",D1438*$F$30)</f>
        <v>3801.98468851847</v>
      </c>
    </row>
    <row r="1439" customFormat="false" ht="15" hidden="false" customHeight="false" outlineLevel="0" collapsed="false">
      <c r="A1439" s="2" t="n">
        <v>1405</v>
      </c>
      <c r="B1439" s="2" t="n">
        <v>1</v>
      </c>
      <c r="C1439" s="22" t="n">
        <f aca="true">NORMSINV(MAX(RAND(),0.000000000001))</f>
        <v>0.253600832590093</v>
      </c>
      <c r="D1439" s="24" t="n">
        <f aca="false">IF($B$11="","",$B$11*EXP($B$12*C1439))</f>
        <v>1032.10076311365</v>
      </c>
      <c r="E1439" s="20" t="n">
        <f aca="true">IF($B$10="","",$B$10*(1-$B$14+2*$B$14*RAND()))</f>
        <v>3.39291817440825</v>
      </c>
      <c r="F1439" s="21" t="n">
        <f aca="false">INDEX($E$17:$E$28,B1439)</f>
        <v>4.92562580645161</v>
      </c>
      <c r="G1439" s="25" t="n">
        <f aca="false">IF(OR(D1439="",E1439="",F1439=""),"",D1439*($B$7-$B$8-F1439-E1439))</f>
        <v>4563.38813142798</v>
      </c>
      <c r="H1439" s="25" t="n">
        <f aca="false">IF(D1439="","",D1439*$F$30)</f>
        <v>5159.67813495777</v>
      </c>
    </row>
    <row r="1440" customFormat="false" ht="15" hidden="false" customHeight="false" outlineLevel="0" collapsed="false">
      <c r="A1440" s="2" t="n">
        <v>1406</v>
      </c>
      <c r="B1440" s="2" t="n">
        <v>2</v>
      </c>
      <c r="C1440" s="22" t="n">
        <f aca="true">NORMSINV(MAX(RAND(),0.000000000001))</f>
        <v>0.853743085201086</v>
      </c>
      <c r="D1440" s="24" t="n">
        <f aca="false">IF($B$11="","",$B$11*EXP($B$12*C1440))</f>
        <v>1329.06525814286</v>
      </c>
      <c r="E1440" s="20" t="n">
        <f aca="true">IF($B$10="","",$B$10*(1-$B$14+2*$B$14*RAND()))</f>
        <v>3.73486791146197</v>
      </c>
      <c r="F1440" s="21" t="n">
        <f aca="false">INDEX($E$17:$E$28,B1440)</f>
        <v>5.0612</v>
      </c>
      <c r="G1440" s="25" t="n">
        <f aca="false">IF(OR(D1440="",E1440="",F1440=""),"",D1440*($B$7-$B$8-F1440-E1440))</f>
        <v>5241.7431193507</v>
      </c>
      <c r="H1440" s="25" t="n">
        <f aca="false">IF(D1440="","",D1440*$F$30)</f>
        <v>6644.26303850777</v>
      </c>
    </row>
    <row r="1441" customFormat="false" ht="15" hidden="false" customHeight="false" outlineLevel="0" collapsed="false">
      <c r="A1441" s="2" t="n">
        <v>1407</v>
      </c>
      <c r="B1441" s="2" t="n">
        <v>3</v>
      </c>
      <c r="C1441" s="22" t="n">
        <f aca="true">NORMSINV(MAX(RAND(),0.000000000001))</f>
        <v>-1.13999883949462</v>
      </c>
      <c r="D1441" s="24" t="n">
        <f aca="false">IF($B$11="","",$B$11*EXP($B$12*C1441))</f>
        <v>573.716841355435</v>
      </c>
      <c r="E1441" s="20" t="n">
        <f aca="true">IF($B$10="","",$B$10*(1-$B$14+2*$B$14*RAND()))</f>
        <v>3.47517864439293</v>
      </c>
      <c r="F1441" s="21" t="n">
        <f aca="false">INDEX($E$17:$E$28,B1441)</f>
        <v>5.0612</v>
      </c>
      <c r="G1441" s="25" t="n">
        <f aca="false">IF(OR(D1441="",E1441="",F1441=""),"",D1441*($B$7-$B$8-F1441-E1441))</f>
        <v>2411.68836639314</v>
      </c>
      <c r="H1441" s="25" t="n">
        <f aca="false">IF(D1441="","",D1441*$F$30)</f>
        <v>2868.12523330409</v>
      </c>
    </row>
    <row r="1442" customFormat="false" ht="15" hidden="false" customHeight="false" outlineLevel="0" collapsed="false">
      <c r="A1442" s="2" t="n">
        <v>1408</v>
      </c>
      <c r="B1442" s="2" t="n">
        <v>4</v>
      </c>
      <c r="C1442" s="22" t="n">
        <f aca="true">NORMSINV(MAX(RAND(),0.000000000001))</f>
        <v>-0.29300653946433</v>
      </c>
      <c r="D1442" s="24" t="n">
        <f aca="false">IF($B$11="","",$B$11*EXP($B$12*C1442))</f>
        <v>819.774892542488</v>
      </c>
      <c r="E1442" s="20" t="n">
        <f aca="true">IF($B$10="","",$B$10*(1-$B$14+2*$B$14*RAND()))</f>
        <v>3.86650619538787</v>
      </c>
      <c r="F1442" s="21" t="n">
        <f aca="false">INDEX($E$17:$E$28,B1442)</f>
        <v>4.89657419354839</v>
      </c>
      <c r="G1442" s="25" t="n">
        <f aca="false">IF(OR(D1442="",E1442="",F1442=""),"",D1442*($B$7-$B$8-F1442-E1442))</f>
        <v>3260.1788468099</v>
      </c>
      <c r="H1442" s="25" t="n">
        <f aca="false">IF(D1442="","",D1442*$F$30)</f>
        <v>4098.21864279841</v>
      </c>
    </row>
    <row r="1443" customFormat="false" ht="15" hidden="false" customHeight="false" outlineLevel="0" collapsed="false">
      <c r="A1443" s="2" t="n">
        <v>1409</v>
      </c>
      <c r="B1443" s="2" t="n">
        <v>5</v>
      </c>
      <c r="C1443" s="22" t="n">
        <f aca="true">NORMSINV(MAX(RAND(),0.000000000001))</f>
        <v>-0.59594237528696</v>
      </c>
      <c r="D1443" s="24" t="n">
        <f aca="false">IF($B$11="","",$B$11*EXP($B$12*C1443))</f>
        <v>721.536452045524</v>
      </c>
      <c r="E1443" s="20" t="n">
        <f aca="true">IF($B$10="","",$B$10*(1-$B$14+2*$B$14*RAND()))</f>
        <v>3.49137976132126</v>
      </c>
      <c r="F1443" s="21" t="n">
        <f aca="false">INDEX($E$17:$E$28,B1443)</f>
        <v>4.761</v>
      </c>
      <c r="G1443" s="25" t="n">
        <f aca="false">IF(OR(D1443="",E1443="",F1443=""),"",D1443*($B$7-$B$8-F1443-E1443))</f>
        <v>3237.98158514394</v>
      </c>
      <c r="H1443" s="25" t="n">
        <f aca="false">IF(D1443="","",D1443*$F$30)</f>
        <v>3607.10503106598</v>
      </c>
    </row>
    <row r="1444" customFormat="false" ht="15" hidden="false" customHeight="false" outlineLevel="0" collapsed="false">
      <c r="A1444" s="2" t="n">
        <v>1410</v>
      </c>
      <c r="B1444" s="2" t="n">
        <v>6</v>
      </c>
      <c r="C1444" s="22" t="n">
        <f aca="true">NORMSINV(MAX(RAND(),0.000000000001))</f>
        <v>1.18599383537718</v>
      </c>
      <c r="D1444" s="24" t="n">
        <f aca="false">IF($B$11="","",$B$11*EXP($B$12*C1444))</f>
        <v>1528.78770804389</v>
      </c>
      <c r="E1444" s="20" t="n">
        <f aca="true">IF($B$10="","",$B$10*(1-$B$14+2*$B$14*RAND()))</f>
        <v>4.11901762605787</v>
      </c>
      <c r="F1444" s="21" t="n">
        <f aca="false">INDEX($E$17:$E$28,B1444)</f>
        <v>4.761</v>
      </c>
      <c r="G1444" s="25" t="n">
        <f aca="false">IF(OR(D1444="",E1444="",F1444=""),"",D1444*($B$7-$B$8-F1444-E1444))</f>
        <v>5901.09360654882</v>
      </c>
      <c r="H1444" s="25" t="n">
        <f aca="false">IF(D1444="","",D1444*$F$30)</f>
        <v>7642.71551005303</v>
      </c>
    </row>
    <row r="1445" customFormat="false" ht="15" hidden="false" customHeight="false" outlineLevel="0" collapsed="false">
      <c r="A1445" s="2" t="n">
        <v>1411</v>
      </c>
      <c r="B1445" s="2" t="n">
        <v>7</v>
      </c>
      <c r="C1445" s="22" t="n">
        <f aca="true">NORMSINV(MAX(RAND(),0.000000000001))</f>
        <v>0.456945151439811</v>
      </c>
      <c r="D1445" s="24" t="n">
        <f aca="false">IF($B$11="","",$B$11*EXP($B$12*C1445))</f>
        <v>1124.43276194237</v>
      </c>
      <c r="E1445" s="20" t="n">
        <f aca="true">IF($B$10="","",$B$10*(1-$B$14+2*$B$14*RAND()))</f>
        <v>3.58836593432183</v>
      </c>
      <c r="F1445" s="21" t="n">
        <f aca="false">INDEX($E$17:$E$28,B1445)</f>
        <v>4.761</v>
      </c>
      <c r="G1445" s="25" t="n">
        <f aca="false">IF(OR(D1445="",E1445="",F1445=""),"",D1445*($B$7-$B$8-F1445-E1445))</f>
        <v>4936.97278914876</v>
      </c>
      <c r="H1445" s="25" t="n">
        <f aca="false">IF(D1445="","",D1445*$F$30)</f>
        <v>5621.26426350229</v>
      </c>
    </row>
    <row r="1446" customFormat="false" ht="15" hidden="false" customHeight="false" outlineLevel="0" collapsed="false">
      <c r="A1446" s="2" t="n">
        <v>1412</v>
      </c>
      <c r="B1446" s="2" t="n">
        <v>8</v>
      </c>
      <c r="C1446" s="22" t="n">
        <f aca="true">NORMSINV(MAX(RAND(),0.000000000001))</f>
        <v>0.17739783701372</v>
      </c>
      <c r="D1446" s="24" t="n">
        <f aca="false">IF($B$11="","",$B$11*EXP($B$12*C1446))</f>
        <v>999.487076003943</v>
      </c>
      <c r="E1446" s="20" t="n">
        <f aca="true">IF($B$10="","",$B$10*(1-$B$14+2*$B$14*RAND()))</f>
        <v>3.77818139702209</v>
      </c>
      <c r="F1446" s="21" t="n">
        <f aca="false">INDEX($E$17:$E$28,B1446)</f>
        <v>4.761</v>
      </c>
      <c r="G1446" s="25" t="n">
        <f aca="false">IF(OR(D1446="",E1446="",F1446=""),"",D1446*($B$7-$B$8-F1446-E1446))</f>
        <v>4198.66390231336</v>
      </c>
      <c r="H1446" s="25" t="n">
        <f aca="false">IF(D1446="","",D1446*$F$30)</f>
        <v>4996.63579035891</v>
      </c>
    </row>
    <row r="1447" customFormat="false" ht="15" hidden="false" customHeight="false" outlineLevel="0" collapsed="false">
      <c r="A1447" s="2" t="n">
        <v>1413</v>
      </c>
      <c r="B1447" s="2" t="n">
        <v>9</v>
      </c>
      <c r="C1447" s="22" t="n">
        <f aca="true">NORMSINV(MAX(RAND(),0.000000000001))</f>
        <v>0.555140721426811</v>
      </c>
      <c r="D1447" s="24" t="n">
        <f aca="false">IF($B$11="","",$B$11*EXP($B$12*C1447))</f>
        <v>1171.93353410836</v>
      </c>
      <c r="E1447" s="20" t="n">
        <f aca="true">IF($B$10="","",$B$10*(1-$B$14+2*$B$14*RAND()))</f>
        <v>3.55191584987109</v>
      </c>
      <c r="F1447" s="21" t="n">
        <f aca="false">INDEX($E$17:$E$28,B1447)</f>
        <v>4.761</v>
      </c>
      <c r="G1447" s="25" t="n">
        <f aca="false">IF(OR(D1447="",E1447="",F1447=""),"",D1447*($B$7-$B$8-F1447-E1447))</f>
        <v>5188.24837385566</v>
      </c>
      <c r="H1447" s="25" t="n">
        <f aca="false">IF(D1447="","",D1447*$F$30)</f>
        <v>5858.73012371449</v>
      </c>
    </row>
    <row r="1448" customFormat="false" ht="15" hidden="false" customHeight="false" outlineLevel="0" collapsed="false">
      <c r="A1448" s="2" t="n">
        <v>1414</v>
      </c>
      <c r="B1448" s="2" t="n">
        <v>10</v>
      </c>
      <c r="C1448" s="22" t="n">
        <f aca="true">NORMSINV(MAX(RAND(),0.000000000001))</f>
        <v>1.28720442911647</v>
      </c>
      <c r="D1448" s="24" t="n">
        <f aca="false">IF($B$11="","",$B$11*EXP($B$12*C1448))</f>
        <v>1595.39568444288</v>
      </c>
      <c r="E1448" s="20" t="n">
        <f aca="true">IF($B$10="","",$B$10*(1-$B$14+2*$B$14*RAND()))</f>
        <v>3.67294157062578</v>
      </c>
      <c r="F1448" s="21" t="n">
        <f aca="false">INDEX($E$17:$E$28,B1448)</f>
        <v>4.761</v>
      </c>
      <c r="G1448" s="25" t="n">
        <f aca="false">IF(OR(D1448="",E1448="",F1448=""),"",D1448*($B$7-$B$8-F1448-E1448))</f>
        <v>6869.86703518252</v>
      </c>
      <c r="H1448" s="25" t="n">
        <f aca="false">IF(D1448="","",D1448*$F$30)</f>
        <v>7975.70210566685</v>
      </c>
    </row>
    <row r="1449" customFormat="false" ht="15" hidden="false" customHeight="false" outlineLevel="0" collapsed="false">
      <c r="A1449" s="2" t="n">
        <v>1415</v>
      </c>
      <c r="B1449" s="2" t="n">
        <v>11</v>
      </c>
      <c r="C1449" s="22" t="n">
        <f aca="true">NORMSINV(MAX(RAND(),0.000000000001))</f>
        <v>0.0246337425871099</v>
      </c>
      <c r="D1449" s="24" t="n">
        <f aca="false">IF($B$11="","",$B$11*EXP($B$12*C1449))</f>
        <v>937.177424138468</v>
      </c>
      <c r="E1449" s="20" t="n">
        <f aca="true">IF($B$10="","",$B$10*(1-$B$14+2*$B$14*RAND()))</f>
        <v>3.82364999557893</v>
      </c>
      <c r="F1449" s="21" t="n">
        <f aca="false">INDEX($E$17:$E$28,B1449)</f>
        <v>4.761</v>
      </c>
      <c r="G1449" s="25" t="n">
        <f aca="false">IF(OR(D1449="",E1449="",F1449=""),"",D1449*($B$7-$B$8-F1449-E1449))</f>
        <v>3894.30021353711</v>
      </c>
      <c r="H1449" s="25" t="n">
        <f aca="false">IF(D1449="","",D1449*$F$30)</f>
        <v>4685.13737875303</v>
      </c>
    </row>
    <row r="1450" customFormat="false" ht="15" hidden="false" customHeight="false" outlineLevel="0" collapsed="false">
      <c r="A1450" s="2" t="n">
        <v>1416</v>
      </c>
      <c r="B1450" s="2" t="n">
        <v>12</v>
      </c>
      <c r="C1450" s="22" t="n">
        <f aca="true">NORMSINV(MAX(RAND(),0.000000000001))</f>
        <v>0.631095171707848</v>
      </c>
      <c r="D1450" s="24" t="n">
        <f aca="false">IF($B$11="","",$B$11*EXP($B$12*C1450))</f>
        <v>1210.0474891102</v>
      </c>
      <c r="E1450" s="20" t="n">
        <f aca="true">IF($B$10="","",$B$10*(1-$B$14+2*$B$14*RAND()))</f>
        <v>3.60488750511704</v>
      </c>
      <c r="F1450" s="21" t="n">
        <f aca="false">INDEX($E$17:$E$28,B1450)</f>
        <v>4.761</v>
      </c>
      <c r="G1450" s="25" t="n">
        <f aca="false">IF(OR(D1450="",E1450="",F1450=""),"",D1450*($B$7-$B$8-F1450-E1450))</f>
        <v>5292.8838415187</v>
      </c>
      <c r="H1450" s="25" t="n">
        <f aca="false">IF(D1450="","",D1450*$F$30)</f>
        <v>6049.26940755974</v>
      </c>
    </row>
    <row r="1451" customFormat="false" ht="15" hidden="false" customHeight="false" outlineLevel="0" collapsed="false">
      <c r="A1451" s="2" t="n">
        <v>1417</v>
      </c>
      <c r="B1451" s="2" t="n">
        <v>1</v>
      </c>
      <c r="C1451" s="22" t="n">
        <f aca="true">NORMSINV(MAX(RAND(),0.000000000001))</f>
        <v>-0.732076284193941</v>
      </c>
      <c r="D1451" s="24" t="n">
        <f aca="false">IF($B$11="","",$B$11*EXP($B$12*C1451))</f>
        <v>681.3122307622</v>
      </c>
      <c r="E1451" s="20" t="n">
        <f aca="true">IF($B$10="","",$B$10*(1-$B$14+2*$B$14*RAND()))</f>
        <v>3.8735106446438</v>
      </c>
      <c r="F1451" s="21" t="n">
        <f aca="false">INDEX($E$17:$E$28,B1451)</f>
        <v>4.92562580645161</v>
      </c>
      <c r="G1451" s="25" t="n">
        <f aca="false">IF(OR(D1451="",E1451="",F1451=""),"",D1451*($B$7-$B$8-F1451-E1451))</f>
        <v>2684.95853563362</v>
      </c>
      <c r="H1451" s="25" t="n">
        <f aca="false">IF(D1451="","",D1451*$F$30)</f>
        <v>3406.01610402639</v>
      </c>
    </row>
    <row r="1452" customFormat="false" ht="15" hidden="false" customHeight="false" outlineLevel="0" collapsed="false">
      <c r="A1452" s="2" t="n">
        <v>1418</v>
      </c>
      <c r="B1452" s="2" t="n">
        <v>2</v>
      </c>
      <c r="C1452" s="22" t="n">
        <f aca="true">NORMSINV(MAX(RAND(),0.000000000001))</f>
        <v>0.0768314053347121</v>
      </c>
      <c r="D1452" s="24" t="n">
        <f aca="false">IF($B$11="","",$B$11*EXP($B$12*C1452))</f>
        <v>958.0183589189</v>
      </c>
      <c r="E1452" s="20" t="n">
        <f aca="true">IF($B$10="","",$B$10*(1-$B$14+2*$B$14*RAND()))</f>
        <v>3.93306858939197</v>
      </c>
      <c r="F1452" s="21" t="n">
        <f aca="false">INDEX($E$17:$E$28,B1452)</f>
        <v>5.0612</v>
      </c>
      <c r="G1452" s="25" t="n">
        <f aca="false">IF(OR(D1452="",E1452="",F1452=""),"",D1452*($B$7-$B$8-F1452-E1452))</f>
        <v>3588.47945894168</v>
      </c>
      <c r="H1452" s="25" t="n">
        <f aca="false">IF(D1452="","",D1452*$F$30)</f>
        <v>4789.32537990737</v>
      </c>
    </row>
    <row r="1453" customFormat="false" ht="15" hidden="false" customHeight="false" outlineLevel="0" collapsed="false">
      <c r="A1453" s="2" t="n">
        <v>1419</v>
      </c>
      <c r="B1453" s="2" t="n">
        <v>3</v>
      </c>
      <c r="C1453" s="22" t="n">
        <f aca="true">NORMSINV(MAX(RAND(),0.000000000001))</f>
        <v>-0.0829195802931303</v>
      </c>
      <c r="D1453" s="24" t="n">
        <f aca="false">IF($B$11="","",$B$11*EXP($B$12*C1453))</f>
        <v>895.65321124928</v>
      </c>
      <c r="E1453" s="20" t="n">
        <f aca="true">IF($B$10="","",$B$10*(1-$B$14+2*$B$14*RAND()))</f>
        <v>3.53624021200443</v>
      </c>
      <c r="F1453" s="21" t="n">
        <f aca="false">INDEX($E$17:$E$28,B1453)</f>
        <v>5.0612</v>
      </c>
      <c r="G1453" s="25" t="n">
        <f aca="false">IF(OR(D1453="",E1453="",F1453=""),"",D1453*($B$7-$B$8-F1453-E1453))</f>
        <v>3710.29697691037</v>
      </c>
      <c r="H1453" s="25" t="n">
        <f aca="false">IF(D1453="","",D1453*$F$30)</f>
        <v>4477.5495336774</v>
      </c>
    </row>
    <row r="1454" customFormat="false" ht="15" hidden="false" customHeight="false" outlineLevel="0" collapsed="false">
      <c r="A1454" s="2" t="n">
        <v>1420</v>
      </c>
      <c r="B1454" s="2" t="n">
        <v>4</v>
      </c>
      <c r="C1454" s="22" t="n">
        <f aca="true">NORMSINV(MAX(RAND(),0.000000000001))</f>
        <v>-1.04075471759624</v>
      </c>
      <c r="D1454" s="24" t="n">
        <f aca="false">IF($B$11="","",$B$11*EXP($B$12*C1454))</f>
        <v>598.217303784827</v>
      </c>
      <c r="E1454" s="20" t="n">
        <f aca="true">IF($B$10="","",$B$10*(1-$B$14+2*$B$14*RAND()))</f>
        <v>4.02284323315586</v>
      </c>
      <c r="F1454" s="21" t="n">
        <f aca="false">INDEX($E$17:$E$28,B1454)</f>
        <v>4.89657419354839</v>
      </c>
      <c r="G1454" s="25" t="n">
        <f aca="false">IF(OR(D1454="",E1454="",F1454=""),"",D1454*($B$7-$B$8-F1454-E1454))</f>
        <v>2285.53860588428</v>
      </c>
      <c r="H1454" s="25" t="n">
        <f aca="false">IF(D1454="","",D1454*$F$30)</f>
        <v>2990.60794508111</v>
      </c>
    </row>
    <row r="1455" customFormat="false" ht="15" hidden="false" customHeight="false" outlineLevel="0" collapsed="false">
      <c r="A1455" s="2" t="n">
        <v>1421</v>
      </c>
      <c r="B1455" s="2" t="n">
        <v>5</v>
      </c>
      <c r="C1455" s="22" t="n">
        <f aca="true">NORMSINV(MAX(RAND(),0.000000000001))</f>
        <v>1.79743579208423</v>
      </c>
      <c r="D1455" s="24" t="n">
        <f aca="false">IF($B$11="","",$B$11*EXP($B$12*C1455))</f>
        <v>1978.05881288958</v>
      </c>
      <c r="E1455" s="20" t="n">
        <f aca="true">IF($B$10="","",$B$10*(1-$B$14+2*$B$14*RAND()))</f>
        <v>3.67085125421561</v>
      </c>
      <c r="F1455" s="21" t="n">
        <f aca="false">INDEX($E$17:$E$28,B1455)</f>
        <v>4.761</v>
      </c>
      <c r="G1455" s="25" t="n">
        <f aca="false">IF(OR(D1455="",E1455="",F1455=""),"",D1455*($B$7-$B$8-F1455-E1455))</f>
        <v>8521.771593838</v>
      </c>
      <c r="H1455" s="25" t="n">
        <f aca="false">IF(D1455="","",D1455*$F$30)</f>
        <v>9888.71161739759</v>
      </c>
    </row>
    <row r="1456" customFormat="false" ht="15" hidden="false" customHeight="false" outlineLevel="0" collapsed="false">
      <c r="A1456" s="2" t="n">
        <v>1422</v>
      </c>
      <c r="B1456" s="2" t="n">
        <v>6</v>
      </c>
      <c r="C1456" s="22" t="n">
        <f aca="true">NORMSINV(MAX(RAND(),0.000000000001))</f>
        <v>-0.0548227522511553</v>
      </c>
      <c r="D1456" s="24" t="n">
        <f aca="false">IF($B$11="","",$B$11*EXP($B$12*C1456))</f>
        <v>906.319911549223</v>
      </c>
      <c r="E1456" s="20" t="n">
        <f aca="true">IF($B$10="","",$B$10*(1-$B$14+2*$B$14*RAND()))</f>
        <v>4.02188617678123</v>
      </c>
      <c r="F1456" s="21" t="n">
        <f aca="false">INDEX($E$17:$E$28,B1456)</f>
        <v>4.761</v>
      </c>
      <c r="G1456" s="25" t="n">
        <f aca="false">IF(OR(D1456="",E1456="",F1456=""),"",D1456*($B$7-$B$8-F1456-E1456))</f>
        <v>3586.41105024984</v>
      </c>
      <c r="H1456" s="25" t="n">
        <f aca="false">IF(D1456="","",D1456*$F$30)</f>
        <v>4530.87450181688</v>
      </c>
    </row>
    <row r="1457" customFormat="false" ht="15" hidden="false" customHeight="false" outlineLevel="0" collapsed="false">
      <c r="A1457" s="2" t="n">
        <v>1423</v>
      </c>
      <c r="B1457" s="2" t="n">
        <v>7</v>
      </c>
      <c r="C1457" s="22" t="n">
        <f aca="true">NORMSINV(MAX(RAND(),0.000000000001))</f>
        <v>-1.00709973384317</v>
      </c>
      <c r="D1457" s="24" t="n">
        <f aca="false">IF($B$11="","",$B$11*EXP($B$12*C1457))</f>
        <v>606.76110104025</v>
      </c>
      <c r="E1457" s="20" t="n">
        <f aca="true">IF($B$10="","",$B$10*(1-$B$14+2*$B$14*RAND()))</f>
        <v>3.90858148213822</v>
      </c>
      <c r="F1457" s="21" t="n">
        <f aca="false">INDEX($E$17:$E$28,B1457)</f>
        <v>4.761</v>
      </c>
      <c r="G1457" s="25" t="n">
        <f aca="false">IF(OR(D1457="",E1457="",F1457=""),"",D1457*($B$7-$B$8-F1457-E1457))</f>
        <v>2469.77162159243</v>
      </c>
      <c r="H1457" s="25" t="n">
        <f aca="false">IF(D1457="","",D1457*$F$30)</f>
        <v>3033.32009632042</v>
      </c>
    </row>
    <row r="1458" customFormat="false" ht="15" hidden="false" customHeight="false" outlineLevel="0" collapsed="false">
      <c r="A1458" s="2" t="n">
        <v>1424</v>
      </c>
      <c r="B1458" s="2" t="n">
        <v>8</v>
      </c>
      <c r="C1458" s="22" t="n">
        <f aca="true">NORMSINV(MAX(RAND(),0.000000000001))</f>
        <v>-1.27003232735339</v>
      </c>
      <c r="D1458" s="24" t="n">
        <f aca="false">IF($B$11="","",$B$11*EXP($B$12*C1458))</f>
        <v>543.127591503148</v>
      </c>
      <c r="E1458" s="20" t="n">
        <f aca="true">IF($B$10="","",$B$10*(1-$B$14+2*$B$14*RAND()))</f>
        <v>3.92035270122457</v>
      </c>
      <c r="F1458" s="21" t="n">
        <f aca="false">INDEX($E$17:$E$28,B1458)</f>
        <v>4.761</v>
      </c>
      <c r="G1458" s="25" t="n">
        <f aca="false">IF(OR(D1458="",E1458="",F1458=""),"",D1458*($B$7-$B$8-F1458-E1458))</f>
        <v>2204.36333214466</v>
      </c>
      <c r="H1458" s="25" t="n">
        <f aca="false">IF(D1458="","",D1458*$F$30)</f>
        <v>2715.20345544254</v>
      </c>
    </row>
    <row r="1459" customFormat="false" ht="15" hidden="false" customHeight="false" outlineLevel="0" collapsed="false">
      <c r="A1459" s="2" t="n">
        <v>1425</v>
      </c>
      <c r="B1459" s="2" t="n">
        <v>9</v>
      </c>
      <c r="C1459" s="22" t="n">
        <f aca="true">NORMSINV(MAX(RAND(),0.000000000001))</f>
        <v>-0.597110346609767</v>
      </c>
      <c r="D1459" s="24" t="n">
        <f aca="false">IF($B$11="","",$B$11*EXP($B$12*C1459))</f>
        <v>721.181439948581</v>
      </c>
      <c r="E1459" s="20" t="n">
        <f aca="true">IF($B$10="","",$B$10*(1-$B$14+2*$B$14*RAND()))</f>
        <v>3.76188643868268</v>
      </c>
      <c r="F1459" s="21" t="n">
        <f aca="false">INDEX($E$17:$E$28,B1459)</f>
        <v>4.761</v>
      </c>
      <c r="G1459" s="25" t="n">
        <f aca="false">IF(OR(D1459="",E1459="",F1459=""),"",D1459*($B$7-$B$8-F1459-E1459))</f>
        <v>3041.30403057752</v>
      </c>
      <c r="H1459" s="25" t="n">
        <f aca="false">IF(D1459="","",D1459*$F$30)</f>
        <v>3605.33025459095</v>
      </c>
    </row>
    <row r="1460" customFormat="false" ht="15" hidden="false" customHeight="false" outlineLevel="0" collapsed="false">
      <c r="A1460" s="2" t="n">
        <v>1426</v>
      </c>
      <c r="B1460" s="2" t="n">
        <v>10</v>
      </c>
      <c r="C1460" s="22" t="n">
        <f aca="true">NORMSINV(MAX(RAND(),0.000000000001))</f>
        <v>1.55761683720754</v>
      </c>
      <c r="D1460" s="24" t="n">
        <f aca="false">IF($B$11="","",$B$11*EXP($B$12*C1460))</f>
        <v>1787.9404957456</v>
      </c>
      <c r="E1460" s="20" t="n">
        <f aca="true">IF($B$10="","",$B$10*(1-$B$14+2*$B$14*RAND()))</f>
        <v>3.67664313473414</v>
      </c>
      <c r="F1460" s="21" t="n">
        <f aca="false">INDEX($E$17:$E$28,B1460)</f>
        <v>4.761</v>
      </c>
      <c r="G1460" s="25" t="n">
        <f aca="false">IF(OR(D1460="",E1460="",F1460=""),"",D1460*($B$7-$B$8-F1460-E1460))</f>
        <v>7692.35806655791</v>
      </c>
      <c r="H1460" s="25" t="n">
        <f aca="false">IF(D1460="","",D1460*$F$30)</f>
        <v>8938.27212633138</v>
      </c>
    </row>
    <row r="1461" customFormat="false" ht="15" hidden="false" customHeight="false" outlineLevel="0" collapsed="false">
      <c r="A1461" s="2" t="n">
        <v>1427</v>
      </c>
      <c r="B1461" s="2" t="n">
        <v>11</v>
      </c>
      <c r="C1461" s="22" t="n">
        <f aca="true">NORMSINV(MAX(RAND(),0.000000000001))</f>
        <v>-1.07277239658826</v>
      </c>
      <c r="D1461" s="24" t="n">
        <f aca="false">IF($B$11="","",$B$11*EXP($B$12*C1461))</f>
        <v>590.200853554491</v>
      </c>
      <c r="E1461" s="20" t="n">
        <f aca="true">IF($B$10="","",$B$10*(1-$B$14+2*$B$14*RAND()))</f>
        <v>3.41303125069179</v>
      </c>
      <c r="F1461" s="21" t="n">
        <f aca="false">INDEX($E$17:$E$28,B1461)</f>
        <v>4.761</v>
      </c>
      <c r="G1461" s="25" t="n">
        <f aca="false">IF(OR(D1461="",E1461="",F1461=""),"",D1461*($B$7-$B$8-F1461-E1461))</f>
        <v>2694.83865314484</v>
      </c>
      <c r="H1461" s="25" t="n">
        <f aca="false">IF(D1461="","",D1461*$F$30)</f>
        <v>2950.53210708961</v>
      </c>
    </row>
    <row r="1462" customFormat="false" ht="15" hidden="false" customHeight="false" outlineLevel="0" collapsed="false">
      <c r="A1462" s="2" t="n">
        <v>1428</v>
      </c>
      <c r="B1462" s="2" t="n">
        <v>12</v>
      </c>
      <c r="C1462" s="22" t="n">
        <f aca="true">NORMSINV(MAX(RAND(),0.000000000001))</f>
        <v>-0.988884906235602</v>
      </c>
      <c r="D1462" s="24" t="n">
        <f aca="false">IF($B$11="","",$B$11*EXP($B$12*C1462))</f>
        <v>611.43597654448</v>
      </c>
      <c r="E1462" s="20" t="n">
        <f aca="true">IF($B$10="","",$B$10*(1-$B$14+2*$B$14*RAND()))</f>
        <v>3.45006670816914</v>
      </c>
      <c r="F1462" s="21" t="n">
        <f aca="false">INDEX($E$17:$E$28,B1462)</f>
        <v>4.761</v>
      </c>
      <c r="G1462" s="25" t="n">
        <f aca="false">IF(OR(D1462="",E1462="",F1462=""),"",D1462*($B$7-$B$8-F1462-E1462))</f>
        <v>2769.15274999541</v>
      </c>
      <c r="H1462" s="25" t="n">
        <f aca="false">IF(D1462="","",D1462*$F$30)</f>
        <v>3056.69073394117</v>
      </c>
    </row>
    <row r="1463" customFormat="false" ht="15" hidden="false" customHeight="false" outlineLevel="0" collapsed="false">
      <c r="A1463" s="2" t="n">
        <v>1429</v>
      </c>
      <c r="B1463" s="2" t="n">
        <v>1</v>
      </c>
      <c r="C1463" s="22" t="n">
        <f aca="true">NORMSINV(MAX(RAND(),0.000000000001))</f>
        <v>-0.0777660209991701</v>
      </c>
      <c r="D1463" s="24" t="n">
        <f aca="false">IF($B$11="","",$B$11*EXP($B$12*C1463))</f>
        <v>897.600266840535</v>
      </c>
      <c r="E1463" s="20" t="n">
        <f aca="true">IF($B$10="","",$B$10*(1-$B$14+2*$B$14*RAND()))</f>
        <v>3.75462647059864</v>
      </c>
      <c r="F1463" s="21" t="n">
        <f aca="false">INDEX($E$17:$E$28,B1463)</f>
        <v>4.92562580645161</v>
      </c>
      <c r="G1463" s="25" t="n">
        <f aca="false">IF(OR(D1463="",E1463="",F1463=""),"",D1463*($B$7-$B$8-F1463-E1463))</f>
        <v>3644.03063942495</v>
      </c>
      <c r="H1463" s="25" t="n">
        <f aca="false">IF(D1463="","",D1463*$F$30)</f>
        <v>4487.2832539892</v>
      </c>
    </row>
    <row r="1464" customFormat="false" ht="15" hidden="false" customHeight="false" outlineLevel="0" collapsed="false">
      <c r="A1464" s="2" t="n">
        <v>1430</v>
      </c>
      <c r="B1464" s="2" t="n">
        <v>2</v>
      </c>
      <c r="C1464" s="22" t="n">
        <f aca="true">NORMSINV(MAX(RAND(),0.000000000001))</f>
        <v>1.4688425037607</v>
      </c>
      <c r="D1464" s="24" t="n">
        <f aca="false">IF($B$11="","",$B$11*EXP($B$12*C1464))</f>
        <v>1722.29534600718</v>
      </c>
      <c r="E1464" s="20" t="n">
        <f aca="true">IF($B$10="","",$B$10*(1-$B$14+2*$B$14*RAND()))</f>
        <v>3.94156488637885</v>
      </c>
      <c r="F1464" s="21" t="n">
        <f aca="false">INDEX($E$17:$E$28,B1464)</f>
        <v>5.0612</v>
      </c>
      <c r="G1464" s="25" t="n">
        <f aca="false">IF(OR(D1464="",E1464="",F1464=""),"",D1464*($B$7-$B$8-F1464-E1464))</f>
        <v>6436.62264312433</v>
      </c>
      <c r="H1464" s="25" t="n">
        <f aca="false">IF(D1464="","",D1464*$F$30)</f>
        <v>8610.09889375911</v>
      </c>
    </row>
    <row r="1465" customFormat="false" ht="15" hidden="false" customHeight="false" outlineLevel="0" collapsed="false">
      <c r="A1465" s="2" t="n">
        <v>1431</v>
      </c>
      <c r="B1465" s="2" t="n">
        <v>3</v>
      </c>
      <c r="C1465" s="22" t="n">
        <f aca="true">NORMSINV(MAX(RAND(),0.000000000001))</f>
        <v>0.099921636952313</v>
      </c>
      <c r="D1465" s="24" t="n">
        <f aca="false">IF($B$11="","",$B$11*EXP($B$12*C1465))</f>
        <v>967.384832529488</v>
      </c>
      <c r="E1465" s="20" t="n">
        <f aca="true">IF($B$10="","",$B$10*(1-$B$14+2*$B$14*RAND()))</f>
        <v>3.99381831891481</v>
      </c>
      <c r="F1465" s="21" t="n">
        <f aca="false">INDEX($E$17:$E$28,B1465)</f>
        <v>5.0612</v>
      </c>
      <c r="G1465" s="25" t="n">
        <f aca="false">IF(OR(D1465="",E1465="",F1465=""),"",D1465*($B$7-$B$8-F1465-E1465))</f>
        <v>3564.79538643083</v>
      </c>
      <c r="H1465" s="25" t="n">
        <f aca="false">IF(D1465="","",D1465*$F$30)</f>
        <v>4836.15025478142</v>
      </c>
    </row>
    <row r="1466" customFormat="false" ht="15" hidden="false" customHeight="false" outlineLevel="0" collapsed="false">
      <c r="A1466" s="2" t="n">
        <v>1432</v>
      </c>
      <c r="B1466" s="2" t="n">
        <v>4</v>
      </c>
      <c r="C1466" s="22" t="n">
        <f aca="true">NORMSINV(MAX(RAND(),0.000000000001))</f>
        <v>-0.0234563604195246</v>
      </c>
      <c r="D1466" s="24" t="n">
        <f aca="false">IF($B$11="","",$B$11*EXP($B$12*C1466))</f>
        <v>918.378008785214</v>
      </c>
      <c r="E1466" s="20" t="n">
        <f aca="true">IF($B$10="","",$B$10*(1-$B$14+2*$B$14*RAND()))</f>
        <v>4.03637827109926</v>
      </c>
      <c r="F1466" s="21" t="n">
        <f aca="false">INDEX($E$17:$E$28,B1466)</f>
        <v>4.89657419354839</v>
      </c>
      <c r="G1466" s="25" t="n">
        <f aca="false">IF(OR(D1466="",E1466="",F1466=""),"",D1466*($B$7-$B$8-F1466-E1466))</f>
        <v>3496.30873486756</v>
      </c>
      <c r="H1466" s="25" t="n">
        <f aca="false">IF(D1466="","",D1466*$F$30)</f>
        <v>4591.15534151904</v>
      </c>
    </row>
    <row r="1467" customFormat="false" ht="15" hidden="false" customHeight="false" outlineLevel="0" collapsed="false">
      <c r="A1467" s="2" t="n">
        <v>1433</v>
      </c>
      <c r="B1467" s="2" t="n">
        <v>5</v>
      </c>
      <c r="C1467" s="22" t="n">
        <f aca="true">NORMSINV(MAX(RAND(),0.000000000001))</f>
        <v>-1.52766217374705</v>
      </c>
      <c r="D1467" s="24" t="n">
        <f aca="false">IF($B$11="","",$B$11*EXP($B$12*C1467))</f>
        <v>487.255093697739</v>
      </c>
      <c r="E1467" s="20" t="n">
        <f aca="true">IF($B$10="","",$B$10*(1-$B$14+2*$B$14*RAND()))</f>
        <v>3.54015643051179</v>
      </c>
      <c r="F1467" s="21" t="n">
        <f aca="false">INDEX($E$17:$E$28,B1467)</f>
        <v>4.761</v>
      </c>
      <c r="G1467" s="25" t="n">
        <f aca="false">IF(OR(D1467="",E1467="",F1467=""),"",D1467*($B$7-$B$8-F1467-E1467))</f>
        <v>2162.84913936059</v>
      </c>
      <c r="H1467" s="25" t="n">
        <f aca="false">IF(D1467="","",D1467*$F$30)</f>
        <v>2435.88566441374</v>
      </c>
    </row>
    <row r="1468" customFormat="false" ht="15" hidden="false" customHeight="false" outlineLevel="0" collapsed="false">
      <c r="A1468" s="2" t="n">
        <v>1434</v>
      </c>
      <c r="B1468" s="2" t="n">
        <v>6</v>
      </c>
      <c r="C1468" s="22" t="n">
        <f aca="true">NORMSINV(MAX(RAND(),0.000000000001))</f>
        <v>-0.967051300684755</v>
      </c>
      <c r="D1468" s="24" t="n">
        <f aca="false">IF($B$11="","",$B$11*EXP($B$12*C1468))</f>
        <v>617.087106320806</v>
      </c>
      <c r="E1468" s="20" t="n">
        <f aca="true">IF($B$10="","",$B$10*(1-$B$14+2*$B$14*RAND()))</f>
        <v>3.39083046277515</v>
      </c>
      <c r="F1468" s="21" t="n">
        <f aca="false">INDEX($E$17:$E$28,B1468)</f>
        <v>4.761</v>
      </c>
      <c r="G1468" s="25" t="n">
        <f aca="false">IF(OR(D1468="",E1468="",F1468=""),"",D1468*($B$7-$B$8-F1468-E1468))</f>
        <v>2831.30026303536</v>
      </c>
      <c r="H1468" s="25" t="n">
        <f aca="false">IF(D1468="","",D1468*$F$30)</f>
        <v>3084.94186191897</v>
      </c>
    </row>
    <row r="1469" customFormat="false" ht="15" hidden="false" customHeight="false" outlineLevel="0" collapsed="false">
      <c r="A1469" s="2" t="n">
        <v>1435</v>
      </c>
      <c r="B1469" s="2" t="n">
        <v>7</v>
      </c>
      <c r="C1469" s="22" t="n">
        <f aca="true">NORMSINV(MAX(RAND(),0.000000000001))</f>
        <v>-0.846671780765451</v>
      </c>
      <c r="D1469" s="24" t="n">
        <f aca="false">IF($B$11="","",$B$11*EXP($B$12*C1469))</f>
        <v>649.1955856904</v>
      </c>
      <c r="E1469" s="20" t="n">
        <f aca="true">IF($B$10="","",$B$10*(1-$B$14+2*$B$14*RAND()))</f>
        <v>3.95791209338365</v>
      </c>
      <c r="F1469" s="21" t="n">
        <f aca="false">INDEX($E$17:$E$28,B1469)</f>
        <v>4.761</v>
      </c>
      <c r="G1469" s="25" t="n">
        <f aca="false">IF(OR(D1469="",E1469="",F1469=""),"",D1469*($B$7-$B$8-F1469-E1469))</f>
        <v>2610.47251864839</v>
      </c>
      <c r="H1469" s="25" t="n">
        <f aca="false">IF(D1469="","",D1469*$F$30)</f>
        <v>3245.45857198345</v>
      </c>
    </row>
    <row r="1470" customFormat="false" ht="15" hidden="false" customHeight="false" outlineLevel="0" collapsed="false">
      <c r="A1470" s="2" t="n">
        <v>1436</v>
      </c>
      <c r="B1470" s="2" t="n">
        <v>8</v>
      </c>
      <c r="C1470" s="22" t="n">
        <f aca="true">NORMSINV(MAX(RAND(),0.000000000001))</f>
        <v>0.277857544800026</v>
      </c>
      <c r="D1470" s="24" t="n">
        <f aca="false">IF($B$11="","",$B$11*EXP($B$12*C1470))</f>
        <v>1042.70391386831</v>
      </c>
      <c r="E1470" s="20" t="n">
        <f aca="true">IF($B$10="","",$B$10*(1-$B$14+2*$B$14*RAND()))</f>
        <v>3.60936112219521</v>
      </c>
      <c r="F1470" s="21" t="n">
        <f aca="false">INDEX($E$17:$E$28,B1470)</f>
        <v>4.761</v>
      </c>
      <c r="G1470" s="25" t="n">
        <f aca="false">IF(OR(D1470="",E1470="",F1470=""),"",D1470*($B$7-$B$8-F1470-E1470))</f>
        <v>4556.23956007818</v>
      </c>
      <c r="H1470" s="25" t="n">
        <f aca="false">IF(D1470="","",D1470*$F$30)</f>
        <v>5212.68540621045</v>
      </c>
    </row>
    <row r="1471" customFormat="false" ht="15" hidden="false" customHeight="false" outlineLevel="0" collapsed="false">
      <c r="A1471" s="2" t="n">
        <v>1437</v>
      </c>
      <c r="B1471" s="2" t="n">
        <v>9</v>
      </c>
      <c r="C1471" s="22" t="n">
        <f aca="true">NORMSINV(MAX(RAND(),0.000000000001))</f>
        <v>0.154429846946499</v>
      </c>
      <c r="D1471" s="24" t="n">
        <f aca="false">IF($B$11="","",$B$11*EXP($B$12*C1471))</f>
        <v>989.860764926422</v>
      </c>
      <c r="E1471" s="20" t="n">
        <f aca="true">IF($B$10="","",$B$10*(1-$B$14+2*$B$14*RAND()))</f>
        <v>4.00064616928478</v>
      </c>
      <c r="F1471" s="21" t="n">
        <f aca="false">INDEX($E$17:$E$28,B1471)</f>
        <v>4.761</v>
      </c>
      <c r="G1471" s="25" t="n">
        <f aca="false">IF(OR(D1471="",E1471="",F1471=""),"",D1471*($B$7-$B$8-F1471-E1471))</f>
        <v>3938.01636601973</v>
      </c>
      <c r="H1471" s="25" t="n">
        <f aca="false">IF(D1471="","",D1471*$F$30)</f>
        <v>4948.51193602017</v>
      </c>
    </row>
    <row r="1472" customFormat="false" ht="15" hidden="false" customHeight="false" outlineLevel="0" collapsed="false">
      <c r="A1472" s="2" t="n">
        <v>1438</v>
      </c>
      <c r="B1472" s="2" t="n">
        <v>10</v>
      </c>
      <c r="C1472" s="22" t="n">
        <f aca="true">NORMSINV(MAX(RAND(),0.000000000001))</f>
        <v>0.983984227172344</v>
      </c>
      <c r="D1472" s="24" t="n">
        <f aca="false">IF($B$11="","",$B$11*EXP($B$12*C1472))</f>
        <v>1404.04180317204</v>
      </c>
      <c r="E1472" s="20" t="n">
        <f aca="true">IF($B$10="","",$B$10*(1-$B$14+2*$B$14*RAND()))</f>
        <v>3.39699713186248</v>
      </c>
      <c r="F1472" s="21" t="n">
        <f aca="false">INDEX($E$17:$E$28,B1472)</f>
        <v>4.761</v>
      </c>
      <c r="G1472" s="25" t="n">
        <f aca="false">IF(OR(D1472="",E1472="",F1472=""),"",D1472*($B$7-$B$8-F1472-E1472))</f>
        <v>6433.32356911927</v>
      </c>
      <c r="H1472" s="25" t="n">
        <f aca="false">IF(D1472="","",D1472*$F$30)</f>
        <v>7019.08578241767</v>
      </c>
    </row>
    <row r="1473" customFormat="false" ht="15" hidden="false" customHeight="false" outlineLevel="0" collapsed="false">
      <c r="A1473" s="2" t="n">
        <v>1439</v>
      </c>
      <c r="B1473" s="2" t="n">
        <v>11</v>
      </c>
      <c r="C1473" s="22" t="n">
        <f aca="true">NORMSINV(MAX(RAND(),0.000000000001))</f>
        <v>0.571513217292056</v>
      </c>
      <c r="D1473" s="24" t="n">
        <f aca="false">IF($B$11="","",$B$11*EXP($B$12*C1473))</f>
        <v>1180.04643833945</v>
      </c>
      <c r="E1473" s="20" t="n">
        <f aca="true">IF($B$10="","",$B$10*(1-$B$14+2*$B$14*RAND()))</f>
        <v>4.07407584752924</v>
      </c>
      <c r="F1473" s="21" t="n">
        <f aca="false">INDEX($E$17:$E$28,B1473)</f>
        <v>4.761</v>
      </c>
      <c r="G1473" s="25" t="n">
        <f aca="false">IF(OR(D1473="",E1473="",F1473=""),"",D1473*($B$7-$B$8-F1473-E1473))</f>
        <v>4607.99183810883</v>
      </c>
      <c r="H1473" s="25" t="n">
        <f aca="false">IF(D1473="","",D1473*$F$30)</f>
        <v>5899.2881545466</v>
      </c>
    </row>
    <row r="1474" customFormat="false" ht="15" hidden="false" customHeight="false" outlineLevel="0" collapsed="false">
      <c r="A1474" s="2" t="n">
        <v>1440</v>
      </c>
      <c r="B1474" s="2" t="n">
        <v>12</v>
      </c>
      <c r="C1474" s="22" t="n">
        <f aca="true">NORMSINV(MAX(RAND(),0.000000000001))</f>
        <v>-0.113810852149108</v>
      </c>
      <c r="D1474" s="24" t="n">
        <f aca="false">IF($B$11="","",$B$11*EXP($B$12*C1474))</f>
        <v>884.07045819834</v>
      </c>
      <c r="E1474" s="20" t="n">
        <f aca="true">IF($B$10="","",$B$10*(1-$B$14+2*$B$14*RAND()))</f>
        <v>3.8843897826263</v>
      </c>
      <c r="F1474" s="21" t="n">
        <f aca="false">INDEX($E$17:$E$28,B1474)</f>
        <v>4.761</v>
      </c>
      <c r="G1474" s="25" t="n">
        <f aca="false">IF(OR(D1474="",E1474="",F1474=""),"",D1474*($B$7-$B$8-F1474-E1474))</f>
        <v>3619.92393101717</v>
      </c>
      <c r="H1474" s="25" t="n">
        <f aca="false">IF(D1474="","",D1474*$F$30)</f>
        <v>4419.64503462514</v>
      </c>
    </row>
    <row r="1475" customFormat="false" ht="15" hidden="false" customHeight="false" outlineLevel="0" collapsed="false">
      <c r="A1475" s="2" t="n">
        <v>1441</v>
      </c>
      <c r="B1475" s="2" t="n">
        <v>1</v>
      </c>
      <c r="C1475" s="22" t="n">
        <f aca="true">NORMSINV(MAX(RAND(),0.000000000001))</f>
        <v>1.15795236081094</v>
      </c>
      <c r="D1475" s="24" t="n">
        <f aca="false">IF($B$11="","",$B$11*EXP($B$12*C1475))</f>
        <v>1510.8302705929</v>
      </c>
      <c r="E1475" s="20" t="n">
        <f aca="true">IF($B$10="","",$B$10*(1-$B$14+2*$B$14*RAND()))</f>
        <v>3.57679053058714</v>
      </c>
      <c r="F1475" s="21" t="n">
        <f aca="false">INDEX($E$17:$E$28,B1475)</f>
        <v>4.92562580645161</v>
      </c>
      <c r="G1475" s="25" t="n">
        <f aca="false">IF(OR(D1475="",E1475="",F1475=""),"",D1475*($B$7-$B$8-F1475-E1475))</f>
        <v>6402.2696721718</v>
      </c>
      <c r="H1475" s="25" t="n">
        <f aca="false">IF(D1475="","",D1475*$F$30)</f>
        <v>7552.94268874802</v>
      </c>
    </row>
    <row r="1476" customFormat="false" ht="15" hidden="false" customHeight="false" outlineLevel="0" collapsed="false">
      <c r="A1476" s="2" t="n">
        <v>1442</v>
      </c>
      <c r="B1476" s="2" t="n">
        <v>2</v>
      </c>
      <c r="C1476" s="22" t="n">
        <f aca="true">NORMSINV(MAX(RAND(),0.000000000001))</f>
        <v>0.0693866337853336</v>
      </c>
      <c r="D1476" s="24" t="n">
        <f aca="false">IF($B$11="","",$B$11*EXP($B$12*C1476))</f>
        <v>955.017788946766</v>
      </c>
      <c r="E1476" s="20" t="n">
        <f aca="true">IF($B$10="","",$B$10*(1-$B$14+2*$B$14*RAND()))</f>
        <v>3.83434050613839</v>
      </c>
      <c r="F1476" s="21" t="n">
        <f aca="false">INDEX($E$17:$E$28,B1476)</f>
        <v>5.0612</v>
      </c>
      <c r="G1476" s="25" t="n">
        <f aca="false">IF(OR(D1476="",E1476="",F1476=""),"",D1476*($B$7-$B$8-F1476-E1476))</f>
        <v>3671.52720552312</v>
      </c>
      <c r="H1476" s="25" t="n">
        <f aca="false">IF(D1476="","",D1476*$F$30)</f>
        <v>4774.32493050267</v>
      </c>
    </row>
    <row r="1477" customFormat="false" ht="15" hidden="false" customHeight="false" outlineLevel="0" collapsed="false">
      <c r="A1477" s="2" t="n">
        <v>1443</v>
      </c>
      <c r="B1477" s="2" t="n">
        <v>3</v>
      </c>
      <c r="C1477" s="22" t="n">
        <f aca="true">NORMSINV(MAX(RAND(),0.000000000001))</f>
        <v>-0.128275960040272</v>
      </c>
      <c r="D1477" s="24" t="n">
        <f aca="false">IF($B$11="","",$B$11*EXP($B$12*C1477))</f>
        <v>878.698343810293</v>
      </c>
      <c r="E1477" s="20" t="n">
        <f aca="true">IF($B$10="","",$B$10*(1-$B$14+2*$B$14*RAND()))</f>
        <v>3.70111902821071</v>
      </c>
      <c r="F1477" s="21" t="n">
        <f aca="false">INDEX($E$17:$E$28,B1477)</f>
        <v>5.0612</v>
      </c>
      <c r="G1477" s="25" t="n">
        <f aca="false">IF(OR(D1477="",E1477="",F1477=""),"",D1477*($B$7-$B$8-F1477-E1477))</f>
        <v>3495.18168211697</v>
      </c>
      <c r="H1477" s="25" t="n">
        <f aca="false">IF(D1477="","",D1477*$F$30)</f>
        <v>4392.78876037642</v>
      </c>
    </row>
    <row r="1478" customFormat="false" ht="15" hidden="false" customHeight="false" outlineLevel="0" collapsed="false">
      <c r="A1478" s="2" t="n">
        <v>1444</v>
      </c>
      <c r="B1478" s="2" t="n">
        <v>4</v>
      </c>
      <c r="C1478" s="22" t="n">
        <f aca="true">NORMSINV(MAX(RAND(),0.000000000001))</f>
        <v>0.0642295479275622</v>
      </c>
      <c r="D1478" s="24" t="n">
        <f aca="false">IF($B$11="","",$B$11*EXP($B$12*C1478))</f>
        <v>952.944768423525</v>
      </c>
      <c r="E1478" s="20" t="n">
        <f aca="true">IF($B$10="","",$B$10*(1-$B$14+2*$B$14*RAND()))</f>
        <v>3.70342446961649</v>
      </c>
      <c r="F1478" s="21" t="n">
        <f aca="false">INDEX($E$17:$E$28,B1478)</f>
        <v>4.89657419354839</v>
      </c>
      <c r="G1478" s="25" t="n">
        <f aca="false">IF(OR(D1478="",E1478="",F1478=""),"",D1478*($B$7-$B$8-F1478-E1478))</f>
        <v>3945.19261520343</v>
      </c>
      <c r="H1478" s="25" t="n">
        <f aca="false">IF(D1478="","",D1478*$F$30)</f>
        <v>4763.96148630288</v>
      </c>
    </row>
    <row r="1479" customFormat="false" ht="15" hidden="false" customHeight="false" outlineLevel="0" collapsed="false">
      <c r="A1479" s="2" t="n">
        <v>1445</v>
      </c>
      <c r="B1479" s="2" t="n">
        <v>5</v>
      </c>
      <c r="C1479" s="22" t="n">
        <f aca="true">NORMSINV(MAX(RAND(),0.000000000001))</f>
        <v>-0.488474734137537</v>
      </c>
      <c r="D1479" s="24" t="n">
        <f aca="false">IF($B$11="","",$B$11*EXP($B$12*C1479))</f>
        <v>754.961018527549</v>
      </c>
      <c r="E1479" s="20" t="n">
        <f aca="true">IF($B$10="","",$B$10*(1-$B$14+2*$B$14*RAND()))</f>
        <v>4.1167185345577</v>
      </c>
      <c r="F1479" s="21" t="n">
        <f aca="false">INDEX($E$17:$E$28,B1479)</f>
        <v>4.761</v>
      </c>
      <c r="G1479" s="25" t="n">
        <f aca="false">IF(OR(D1479="",E1479="",F1479=""),"",D1479*($B$7-$B$8-F1479-E1479))</f>
        <v>2915.8719489904</v>
      </c>
      <c r="H1479" s="25" t="n">
        <f aca="false">IF(D1479="","",D1479*$F$30)</f>
        <v>3774.20112382292</v>
      </c>
    </row>
    <row r="1480" customFormat="false" ht="15" hidden="false" customHeight="false" outlineLevel="0" collapsed="false">
      <c r="A1480" s="2" t="n">
        <v>1446</v>
      </c>
      <c r="B1480" s="2" t="n">
        <v>6</v>
      </c>
      <c r="C1480" s="22" t="n">
        <f aca="true">NORMSINV(MAX(RAND(),0.000000000001))</f>
        <v>-0.449058381771457</v>
      </c>
      <c r="D1480" s="24" t="n">
        <f aca="false">IF($B$11="","",$B$11*EXP($B$12*C1480))</f>
        <v>767.604656332109</v>
      </c>
      <c r="E1480" s="20" t="n">
        <f aca="true">IF($B$10="","",$B$10*(1-$B$14+2*$B$14*RAND()))</f>
        <v>3.93610979177838</v>
      </c>
      <c r="F1480" s="21" t="n">
        <f aca="false">INDEX($E$17:$E$28,B1480)</f>
        <v>4.761</v>
      </c>
      <c r="G1480" s="25" t="n">
        <f aca="false">IF(OR(D1480="",E1480="",F1480=""),"",D1480*($B$7-$B$8-F1480-E1480))</f>
        <v>3103.34134887041</v>
      </c>
      <c r="H1480" s="25" t="n">
        <f aca="false">IF(D1480="","",D1480*$F$30)</f>
        <v>3837.40919793548</v>
      </c>
    </row>
    <row r="1481" customFormat="false" ht="15" hidden="false" customHeight="false" outlineLevel="0" collapsed="false">
      <c r="A1481" s="2" t="n">
        <v>1447</v>
      </c>
      <c r="B1481" s="2" t="n">
        <v>7</v>
      </c>
      <c r="C1481" s="22" t="n">
        <f aca="true">NORMSINV(MAX(RAND(),0.000000000001))</f>
        <v>-0.463591631247735</v>
      </c>
      <c r="D1481" s="24" t="n">
        <f aca="false">IF($B$11="","",$B$11*EXP($B$12*C1481))</f>
        <v>762.918348679132</v>
      </c>
      <c r="E1481" s="20" t="n">
        <f aca="true">IF($B$10="","",$B$10*(1-$B$14+2*$B$14*RAND()))</f>
        <v>4.09308174218861</v>
      </c>
      <c r="F1481" s="21" t="n">
        <f aca="false">INDEX($E$17:$E$28,B1481)</f>
        <v>4.761</v>
      </c>
      <c r="G1481" s="25" t="n">
        <f aca="false">IF(OR(D1481="",E1481="",F1481=""),"",D1481*($B$7-$B$8-F1481-E1481))</f>
        <v>2964.63834035156</v>
      </c>
      <c r="H1481" s="25" t="n">
        <f aca="false">IF(D1481="","",D1481*$F$30)</f>
        <v>3813.98140871671</v>
      </c>
    </row>
    <row r="1482" customFormat="false" ht="15" hidden="false" customHeight="false" outlineLevel="0" collapsed="false">
      <c r="A1482" s="2" t="n">
        <v>1448</v>
      </c>
      <c r="B1482" s="2" t="n">
        <v>8</v>
      </c>
      <c r="C1482" s="22" t="n">
        <f aca="true">NORMSINV(MAX(RAND(),0.000000000001))</f>
        <v>-0.638460266278847</v>
      </c>
      <c r="D1482" s="24" t="n">
        <f aca="false">IF($B$11="","",$B$11*EXP($B$12*C1482))</f>
        <v>708.724802945266</v>
      </c>
      <c r="E1482" s="20" t="n">
        <f aca="true">IF($B$10="","",$B$10*(1-$B$14+2*$B$14*RAND()))</f>
        <v>3.92272665327998</v>
      </c>
      <c r="F1482" s="21" t="n">
        <f aca="false">INDEX($E$17:$E$28,B1482)</f>
        <v>4.761</v>
      </c>
      <c r="G1482" s="25" t="n">
        <f aca="false">IF(OR(D1482="",E1482="",F1482=""),"",D1482*($B$7-$B$8-F1482-E1482))</f>
        <v>2874.78152834628</v>
      </c>
      <c r="H1482" s="25" t="n">
        <f aca="false">IF(D1482="","",D1482*$F$30)</f>
        <v>3543.05703488397</v>
      </c>
    </row>
    <row r="1483" customFormat="false" ht="15" hidden="false" customHeight="false" outlineLevel="0" collapsed="false">
      <c r="A1483" s="2" t="n">
        <v>1449</v>
      </c>
      <c r="B1483" s="2" t="n">
        <v>9</v>
      </c>
      <c r="C1483" s="22" t="n">
        <f aca="true">NORMSINV(MAX(RAND(),0.000000000001))</f>
        <v>-1.07701401471646</v>
      </c>
      <c r="D1483" s="24" t="n">
        <f aca="false">IF($B$11="","",$B$11*EXP($B$12*C1483))</f>
        <v>589.146945036252</v>
      </c>
      <c r="E1483" s="20" t="n">
        <f aca="true">IF($B$10="","",$B$10*(1-$B$14+2*$B$14*RAND()))</f>
        <v>3.54071871630856</v>
      </c>
      <c r="F1483" s="21" t="n">
        <f aca="false">INDEX($E$17:$E$28,B1483)</f>
        <v>4.761</v>
      </c>
      <c r="G1483" s="25" t="n">
        <f aca="false">IF(OR(D1483="",E1483="",F1483=""),"",D1483*($B$7-$B$8-F1483-E1483))</f>
        <v>2614.79985949839</v>
      </c>
      <c r="H1483" s="25" t="n">
        <f aca="false">IF(D1483="","",D1483*$F$30)</f>
        <v>2945.26340762523</v>
      </c>
    </row>
    <row r="1484" customFormat="false" ht="15" hidden="false" customHeight="false" outlineLevel="0" collapsed="false">
      <c r="A1484" s="2" t="n">
        <v>1450</v>
      </c>
      <c r="B1484" s="2" t="n">
        <v>10</v>
      </c>
      <c r="C1484" s="22" t="n">
        <f aca="true">NORMSINV(MAX(RAND(),0.000000000001))</f>
        <v>-0.788405539069088</v>
      </c>
      <c r="D1484" s="24" t="n">
        <f aca="false">IF($B$11="","",$B$11*EXP($B$12*C1484))</f>
        <v>665.33152689884</v>
      </c>
      <c r="E1484" s="20" t="n">
        <f aca="true">IF($B$10="","",$B$10*(1-$B$14+2*$B$14*RAND()))</f>
        <v>3.70591359632846</v>
      </c>
      <c r="F1484" s="21" t="n">
        <f aca="false">INDEX($E$17:$E$28,B1484)</f>
        <v>4.761</v>
      </c>
      <c r="G1484" s="25" t="n">
        <f aca="false">IF(OR(D1484="",E1484="",F1484=""),"",D1484*($B$7-$B$8-F1484-E1484))</f>
        <v>2843.01910152546</v>
      </c>
      <c r="H1484" s="25" t="n">
        <f aca="false">IF(D1484="","",D1484*$F$30)</f>
        <v>3326.12536927268</v>
      </c>
    </row>
    <row r="1485" customFormat="false" ht="15" hidden="false" customHeight="false" outlineLevel="0" collapsed="false">
      <c r="A1485" s="2" t="n">
        <v>1451</v>
      </c>
      <c r="B1485" s="2" t="n">
        <v>11</v>
      </c>
      <c r="C1485" s="22" t="n">
        <f aca="true">NORMSINV(MAX(RAND(),0.000000000001))</f>
        <v>-0.0919964897783441</v>
      </c>
      <c r="D1485" s="24" t="n">
        <f aca="false">IF($B$11="","",$B$11*EXP($B$12*C1485))</f>
        <v>892.23414754964</v>
      </c>
      <c r="E1485" s="20" t="n">
        <f aca="true">IF($B$10="","",$B$10*(1-$B$14+2*$B$14*RAND()))</f>
        <v>3.76520176756564</v>
      </c>
      <c r="F1485" s="21" t="n">
        <f aca="false">INDEX($E$17:$E$28,B1485)</f>
        <v>4.761</v>
      </c>
      <c r="G1485" s="25" t="n">
        <f aca="false">IF(OR(D1485="",E1485="",F1485=""),"",D1485*($B$7-$B$8-F1485-E1485))</f>
        <v>3759.69467386225</v>
      </c>
      <c r="H1485" s="25" t="n">
        <f aca="false">IF(D1485="","",D1485*$F$30)</f>
        <v>4460.45695043016</v>
      </c>
    </row>
    <row r="1486" customFormat="false" ht="15" hidden="false" customHeight="false" outlineLevel="0" collapsed="false">
      <c r="A1486" s="2" t="n">
        <v>1452</v>
      </c>
      <c r="B1486" s="2" t="n">
        <v>12</v>
      </c>
      <c r="C1486" s="22" t="n">
        <f aca="true">NORMSINV(MAX(RAND(),0.000000000001))</f>
        <v>1.22343958927475</v>
      </c>
      <c r="D1486" s="24" t="n">
        <f aca="false">IF($B$11="","",$B$11*EXP($B$12*C1486))</f>
        <v>1553.10079224734</v>
      </c>
      <c r="E1486" s="20" t="n">
        <f aca="true">IF($B$10="","",$B$10*(1-$B$14+2*$B$14*RAND()))</f>
        <v>3.749057273311</v>
      </c>
      <c r="F1486" s="21" t="n">
        <f aca="false">INDEX($E$17:$E$28,B1486)</f>
        <v>4.761</v>
      </c>
      <c r="G1486" s="25" t="n">
        <f aca="false">IF(OR(D1486="",E1486="",F1486=""),"",D1486*($B$7-$B$8-F1486-E1486))</f>
        <v>6569.52739998154</v>
      </c>
      <c r="H1486" s="25" t="n">
        <f aca="false">IF(D1486="","",D1486*$F$30)</f>
        <v>7764.26148060288</v>
      </c>
    </row>
    <row r="1487" customFormat="false" ht="15" hidden="false" customHeight="false" outlineLevel="0" collapsed="false">
      <c r="A1487" s="2" t="n">
        <v>1453</v>
      </c>
      <c r="B1487" s="2" t="n">
        <v>1</v>
      </c>
      <c r="C1487" s="22" t="n">
        <f aca="true">NORMSINV(MAX(RAND(),0.000000000001))</f>
        <v>-1.57399842908539</v>
      </c>
      <c r="D1487" s="24" t="n">
        <f aca="false">IF($B$11="","",$B$11*EXP($B$12*C1487))</f>
        <v>477.833940166918</v>
      </c>
      <c r="E1487" s="20" t="n">
        <f aca="true">IF($B$10="","",$B$10*(1-$B$14+2*$B$14*RAND()))</f>
        <v>3.82752978962349</v>
      </c>
      <c r="F1487" s="21" t="n">
        <f aca="false">INDEX($E$17:$E$28,B1487)</f>
        <v>4.92562580645161</v>
      </c>
      <c r="G1487" s="25" t="n">
        <f aca="false">IF(OR(D1487="",E1487="",F1487=""),"",D1487*($B$7-$B$8-F1487-E1487))</f>
        <v>1905.04957035986</v>
      </c>
      <c r="H1487" s="25" t="n">
        <f aca="false">IF(D1487="","",D1487*$F$30)</f>
        <v>2388.78743368246</v>
      </c>
    </row>
    <row r="1488" customFormat="false" ht="15" hidden="false" customHeight="false" outlineLevel="0" collapsed="false">
      <c r="A1488" s="2" t="n">
        <v>1454</v>
      </c>
      <c r="B1488" s="2" t="n">
        <v>2</v>
      </c>
      <c r="C1488" s="22" t="n">
        <f aca="true">NORMSINV(MAX(RAND(),0.000000000001))</f>
        <v>0.506383671957057</v>
      </c>
      <c r="D1488" s="24" t="n">
        <f aca="false">IF($B$11="","",$B$11*EXP($B$12*C1488))</f>
        <v>1148.10230737743</v>
      </c>
      <c r="E1488" s="20" t="n">
        <f aca="true">IF($B$10="","",$B$10*(1-$B$14+2*$B$14*RAND()))</f>
        <v>3.39738476390521</v>
      </c>
      <c r="F1488" s="21" t="n">
        <f aca="false">INDEX($E$17:$E$28,B1488)</f>
        <v>5.0612</v>
      </c>
      <c r="G1488" s="25" t="n">
        <f aca="false">IF(OR(D1488="",E1488="",F1488=""),"",D1488*($B$7-$B$8-F1488-E1488))</f>
        <v>4915.50271140132</v>
      </c>
      <c r="H1488" s="25" t="n">
        <f aca="false">IF(D1488="","",D1488*$F$30)</f>
        <v>5739.59305504126</v>
      </c>
    </row>
    <row r="1489" customFormat="false" ht="15" hidden="false" customHeight="false" outlineLevel="0" collapsed="false">
      <c r="A1489" s="2" t="n">
        <v>1455</v>
      </c>
      <c r="B1489" s="2" t="n">
        <v>3</v>
      </c>
      <c r="C1489" s="22" t="n">
        <f aca="true">NORMSINV(MAX(RAND(),0.000000000001))</f>
        <v>0.57948922833528</v>
      </c>
      <c r="D1489" s="24" t="n">
        <f aca="false">IF($B$11="","",$B$11*EXP($B$12*C1489))</f>
        <v>1184.01903434024</v>
      </c>
      <c r="E1489" s="20" t="n">
        <f aca="true">IF($B$10="","",$B$10*(1-$B$14+2*$B$14*RAND()))</f>
        <v>4.07072704732204</v>
      </c>
      <c r="F1489" s="21" t="n">
        <f aca="false">INDEX($E$17:$E$28,B1489)</f>
        <v>5.0612</v>
      </c>
      <c r="G1489" s="25" t="n">
        <f aca="false">IF(OR(D1489="",E1489="",F1489=""),"",D1489*($B$7-$B$8-F1489-E1489))</f>
        <v>4272.0270532589</v>
      </c>
      <c r="H1489" s="25" t="n">
        <f aca="false">IF(D1489="","",D1489*$F$30)</f>
        <v>5919.14795647373</v>
      </c>
    </row>
    <row r="1490" customFormat="false" ht="15" hidden="false" customHeight="false" outlineLevel="0" collapsed="false">
      <c r="A1490" s="2" t="n">
        <v>1456</v>
      </c>
      <c r="B1490" s="2" t="n">
        <v>4</v>
      </c>
      <c r="C1490" s="22" t="n">
        <f aca="true">NORMSINV(MAX(RAND(),0.000000000001))</f>
        <v>-0.0572786608108404</v>
      </c>
      <c r="D1490" s="24" t="n">
        <f aca="false">IF($B$11="","",$B$11*EXP($B$12*C1490))</f>
        <v>905.382503711371</v>
      </c>
      <c r="E1490" s="20" t="n">
        <f aca="true">IF($B$10="","",$B$10*(1-$B$14+2*$B$14*RAND()))</f>
        <v>3.81147311773344</v>
      </c>
      <c r="F1490" s="21" t="n">
        <f aca="false">INDEX($E$17:$E$28,B1490)</f>
        <v>4.89657419354839</v>
      </c>
      <c r="G1490" s="25" t="n">
        <f aca="false">IF(OR(D1490="",E1490="",F1490=""),"",D1490*($B$7-$B$8-F1490-E1490))</f>
        <v>3650.45942015746</v>
      </c>
      <c r="H1490" s="25" t="n">
        <f aca="false">IF(D1490="","",D1490*$F$30)</f>
        <v>4526.18821255389</v>
      </c>
    </row>
    <row r="1491" customFormat="false" ht="15" hidden="false" customHeight="false" outlineLevel="0" collapsed="false">
      <c r="A1491" s="2" t="n">
        <v>1457</v>
      </c>
      <c r="B1491" s="2" t="n">
        <v>5</v>
      </c>
      <c r="C1491" s="22" t="n">
        <f aca="true">NORMSINV(MAX(RAND(),0.000000000001))</f>
        <v>1.45678546368116</v>
      </c>
      <c r="D1491" s="24" t="n">
        <f aca="false">IF($B$11="","",$B$11*EXP($B$12*C1491))</f>
        <v>1713.56753853341</v>
      </c>
      <c r="E1491" s="20" t="n">
        <f aca="true">IF($B$10="","",$B$10*(1-$B$14+2*$B$14*RAND()))</f>
        <v>3.40447587417664</v>
      </c>
      <c r="F1491" s="21" t="n">
        <f aca="false">INDEX($E$17:$E$28,B1491)</f>
        <v>4.761</v>
      </c>
      <c r="G1491" s="25" t="n">
        <f aca="false">IF(OR(D1491="",E1491="",F1491=""),"",D1491*($B$7-$B$8-F1491-E1491))</f>
        <v>7838.75604624882</v>
      </c>
      <c r="H1491" s="25" t="n">
        <f aca="false">IF(D1491="","",D1491*$F$30)</f>
        <v>8566.46683863621</v>
      </c>
    </row>
    <row r="1492" customFormat="false" ht="15" hidden="false" customHeight="false" outlineLevel="0" collapsed="false">
      <c r="A1492" s="2" t="n">
        <v>1458</v>
      </c>
      <c r="B1492" s="2" t="n">
        <v>6</v>
      </c>
      <c r="C1492" s="22" t="n">
        <f aca="true">NORMSINV(MAX(RAND(),0.000000000001))</f>
        <v>0.407361993909517</v>
      </c>
      <c r="D1492" s="24" t="n">
        <f aca="false">IF($B$11="","",$B$11*EXP($B$12*C1492))</f>
        <v>1101.18407953535</v>
      </c>
      <c r="E1492" s="20" t="n">
        <f aca="true">IF($B$10="","",$B$10*(1-$B$14+2*$B$14*RAND()))</f>
        <v>3.76808834201343</v>
      </c>
      <c r="F1492" s="21" t="n">
        <f aca="false">INDEX($E$17:$E$28,B1492)</f>
        <v>4.761</v>
      </c>
      <c r="G1492" s="25" t="n">
        <f aca="false">IF(OR(D1492="",E1492="",F1492=""),"",D1492*($B$7-$B$8-F1492-E1492))</f>
        <v>4636.98887810459</v>
      </c>
      <c r="H1492" s="25" t="n">
        <f aca="false">IF(D1492="","",D1492*$F$30)</f>
        <v>5505.0394504131</v>
      </c>
    </row>
    <row r="1493" customFormat="false" ht="15" hidden="false" customHeight="false" outlineLevel="0" collapsed="false">
      <c r="A1493" s="2" t="n">
        <v>1459</v>
      </c>
      <c r="B1493" s="2" t="n">
        <v>7</v>
      </c>
      <c r="C1493" s="22" t="n">
        <f aca="true">NORMSINV(MAX(RAND(),0.000000000001))</f>
        <v>0.0867747969854516</v>
      </c>
      <c r="D1493" s="24" t="n">
        <f aca="false">IF($B$11="","",$B$11*EXP($B$12*C1493))</f>
        <v>962.040692262499</v>
      </c>
      <c r="E1493" s="20" t="n">
        <f aca="true">IF($B$10="","",$B$10*(1-$B$14+2*$B$14*RAND()))</f>
        <v>3.91015545573891</v>
      </c>
      <c r="F1493" s="21" t="n">
        <f aca="false">INDEX($E$17:$E$28,B1493)</f>
        <v>4.761</v>
      </c>
      <c r="G1493" s="25" t="n">
        <f aca="false">IF(OR(D1493="",E1493="",F1493=""),"",D1493*($B$7-$B$8-F1493-E1493))</f>
        <v>3914.39402206943</v>
      </c>
      <c r="H1493" s="25" t="n">
        <f aca="false">IF(D1493="","",D1493*$F$30)</f>
        <v>4809.43382875869</v>
      </c>
    </row>
    <row r="1494" customFormat="false" ht="15" hidden="false" customHeight="false" outlineLevel="0" collapsed="false">
      <c r="A1494" s="2" t="n">
        <v>1460</v>
      </c>
      <c r="B1494" s="2" t="n">
        <v>8</v>
      </c>
      <c r="C1494" s="22" t="n">
        <f aca="true">NORMSINV(MAX(RAND(),0.000000000001))</f>
        <v>0.925956089730474</v>
      </c>
      <c r="D1494" s="24" t="n">
        <f aca="false">IF($B$11="","",$B$11*EXP($B$12*C1494))</f>
        <v>1370.12776064613</v>
      </c>
      <c r="E1494" s="20" t="n">
        <f aca="true">IF($B$10="","",$B$10*(1-$B$14+2*$B$14*RAND()))</f>
        <v>3.69508336368246</v>
      </c>
      <c r="F1494" s="21" t="n">
        <f aca="false">INDEX($E$17:$E$28,B1494)</f>
        <v>4.761</v>
      </c>
      <c r="G1494" s="25" t="n">
        <f aca="false">IF(OR(D1494="",E1494="",F1494=""),"",D1494*($B$7-$B$8-F1494-E1494))</f>
        <v>5869.51310771246</v>
      </c>
      <c r="H1494" s="25" t="n">
        <f aca="false">IF(D1494="","",D1494*$F$30)</f>
        <v>6849.54270102214</v>
      </c>
    </row>
    <row r="1495" customFormat="false" ht="15" hidden="false" customHeight="false" outlineLevel="0" collapsed="false">
      <c r="A1495" s="2" t="n">
        <v>1461</v>
      </c>
      <c r="B1495" s="2" t="n">
        <v>9</v>
      </c>
      <c r="C1495" s="22" t="n">
        <f aca="true">NORMSINV(MAX(RAND(),0.000000000001))</f>
        <v>-0.0357606029755824</v>
      </c>
      <c r="D1495" s="24" t="n">
        <f aca="false">IF($B$11="","",$B$11*EXP($B$12*C1495))</f>
        <v>913.628916759122</v>
      </c>
      <c r="E1495" s="20" t="n">
        <f aca="true">IF($B$10="","",$B$10*(1-$B$14+2*$B$14*RAND()))</f>
        <v>3.58775370841984</v>
      </c>
      <c r="F1495" s="21" t="n">
        <f aca="false">INDEX($E$17:$E$28,B1495)</f>
        <v>4.761</v>
      </c>
      <c r="G1495" s="25" t="n">
        <f aca="false">IF(OR(D1495="",E1495="",F1495=""),"",D1495*($B$7-$B$8-F1495-E1495))</f>
        <v>4011.96959259889</v>
      </c>
      <c r="H1495" s="25" t="n">
        <f aca="false">IF(D1495="","",D1495*$F$30)</f>
        <v>4567.4136806622</v>
      </c>
    </row>
    <row r="1496" customFormat="false" ht="15" hidden="false" customHeight="false" outlineLevel="0" collapsed="false">
      <c r="A1496" s="2" t="n">
        <v>1462</v>
      </c>
      <c r="B1496" s="2" t="n">
        <v>10</v>
      </c>
      <c r="C1496" s="22" t="n">
        <f aca="true">NORMSINV(MAX(RAND(),0.000000000001))</f>
        <v>0.173091788410379</v>
      </c>
      <c r="D1496" s="24" t="n">
        <f aca="false">IF($B$11="","",$B$11*EXP($B$12*C1496))</f>
        <v>997.675228125803</v>
      </c>
      <c r="E1496" s="20" t="n">
        <f aca="true">IF($B$10="","",$B$10*(1-$B$14+2*$B$14*RAND()))</f>
        <v>3.78036679906573</v>
      </c>
      <c r="F1496" s="21" t="n">
        <f aca="false">INDEX($E$17:$E$28,B1496)</f>
        <v>4.761</v>
      </c>
      <c r="G1496" s="25" t="n">
        <f aca="false">IF(OR(D1496="",E1496="",F1496=""),"",D1496*($B$7-$B$8-F1496-E1496))</f>
        <v>4188.87233655866</v>
      </c>
      <c r="H1496" s="25" t="n">
        <f aca="false">IF(D1496="","",D1496*$F$30)</f>
        <v>4987.57800044651</v>
      </c>
    </row>
    <row r="1497" customFormat="false" ht="15" hidden="false" customHeight="false" outlineLevel="0" collapsed="false">
      <c r="A1497" s="2" t="n">
        <v>1463</v>
      </c>
      <c r="B1497" s="2" t="n">
        <v>11</v>
      </c>
      <c r="C1497" s="22" t="n">
        <f aca="true">NORMSINV(MAX(RAND(),0.000000000001))</f>
        <v>-0.587365136830798</v>
      </c>
      <c r="D1497" s="24" t="n">
        <f aca="false">IF($B$11="","",$B$11*EXP($B$12*C1497))</f>
        <v>724.148916319206</v>
      </c>
      <c r="E1497" s="20" t="n">
        <f aca="true">IF($B$10="","",$B$10*(1-$B$14+2*$B$14*RAND()))</f>
        <v>4.04967174988839</v>
      </c>
      <c r="F1497" s="21" t="n">
        <f aca="false">INDEX($E$17:$E$28,B1497)</f>
        <v>4.761</v>
      </c>
      <c r="G1497" s="25" t="n">
        <f aca="false">IF(OR(D1497="",E1497="",F1497=""),"",D1497*($B$7-$B$8-F1497-E1497))</f>
        <v>2845.41879418077</v>
      </c>
      <c r="H1497" s="25" t="n">
        <f aca="false">IF(D1497="","",D1497*$F$30)</f>
        <v>3620.16526246297</v>
      </c>
    </row>
    <row r="1498" customFormat="false" ht="15" hidden="false" customHeight="false" outlineLevel="0" collapsed="false">
      <c r="A1498" s="2" t="n">
        <v>1464</v>
      </c>
      <c r="B1498" s="2" t="n">
        <v>12</v>
      </c>
      <c r="C1498" s="22" t="n">
        <f aca="true">NORMSINV(MAX(RAND(),0.000000000001))</f>
        <v>1.20861718245116</v>
      </c>
      <c r="D1498" s="24" t="n">
        <f aca="false">IF($B$11="","",$B$11*EXP($B$12*C1498))</f>
        <v>1543.43088280087</v>
      </c>
      <c r="E1498" s="20" t="n">
        <f aca="true">IF($B$10="","",$B$10*(1-$B$14+2*$B$14*RAND()))</f>
        <v>4.09380520230189</v>
      </c>
      <c r="F1498" s="21" t="n">
        <f aca="false">INDEX($E$17:$E$28,B1498)</f>
        <v>4.761</v>
      </c>
      <c r="G1498" s="25" t="n">
        <f aca="false">IF(OR(D1498="",E1498="",F1498=""),"",D1498*($B$7-$B$8-F1498-E1498))</f>
        <v>5996.52963646453</v>
      </c>
      <c r="H1498" s="25" t="n">
        <f aca="false">IF(D1498="","",D1498*$F$30)</f>
        <v>7715.9196692981</v>
      </c>
    </row>
    <row r="1499" customFormat="false" ht="15" hidden="false" customHeight="false" outlineLevel="0" collapsed="false">
      <c r="A1499" s="2" t="n">
        <v>1465</v>
      </c>
      <c r="B1499" s="2" t="n">
        <v>1</v>
      </c>
      <c r="C1499" s="22" t="n">
        <f aca="true">NORMSINV(MAX(RAND(),0.000000000001))</f>
        <v>0.343038239208032</v>
      </c>
      <c r="D1499" s="24" t="n">
        <f aca="false">IF($B$11="","",$B$11*EXP($B$12*C1499))</f>
        <v>1071.73859959988</v>
      </c>
      <c r="E1499" s="20" t="n">
        <f aca="true">IF($B$10="","",$B$10*(1-$B$14+2*$B$14*RAND()))</f>
        <v>3.89373406030109</v>
      </c>
      <c r="F1499" s="21" t="n">
        <f aca="false">INDEX($E$17:$E$28,B1499)</f>
        <v>4.92562580645161</v>
      </c>
      <c r="G1499" s="25" t="n">
        <f aca="false">IF(OR(D1499="",E1499="",F1499=""),"",D1499*($B$7-$B$8-F1499-E1499))</f>
        <v>4201.90136594153</v>
      </c>
      <c r="H1499" s="25" t="n">
        <f aca="false">IF(D1499="","",D1499*$F$30)</f>
        <v>5357.8356071197</v>
      </c>
    </row>
    <row r="1500" customFormat="false" ht="15" hidden="false" customHeight="false" outlineLevel="0" collapsed="false">
      <c r="A1500" s="2" t="n">
        <v>1466</v>
      </c>
      <c r="B1500" s="2" t="n">
        <v>2</v>
      </c>
      <c r="C1500" s="22" t="n">
        <f aca="true">NORMSINV(MAX(RAND(),0.000000000001))</f>
        <v>-0.289929382062325</v>
      </c>
      <c r="D1500" s="24" t="n">
        <f aca="false">IF($B$11="","",$B$11*EXP($B$12*C1500))</f>
        <v>820.83851002973</v>
      </c>
      <c r="E1500" s="20" t="n">
        <f aca="true">IF($B$10="","",$B$10*(1-$B$14+2*$B$14*RAND()))</f>
        <v>4.11378787819607</v>
      </c>
      <c r="F1500" s="21" t="n">
        <f aca="false">INDEX($E$17:$E$28,B1500)</f>
        <v>5.0612</v>
      </c>
      <c r="G1500" s="25" t="n">
        <f aca="false">IF(OR(D1500="",E1500="",F1500=""),"",D1500*($B$7-$B$8-F1500-E1500))</f>
        <v>2926.29923829947</v>
      </c>
      <c r="H1500" s="25" t="n">
        <f aca="false">IF(D1500="","",D1500*$F$30)</f>
        <v>4103.53587934063</v>
      </c>
    </row>
    <row r="1501" customFormat="false" ht="15" hidden="false" customHeight="false" outlineLevel="0" collapsed="false">
      <c r="A1501" s="2" t="n">
        <v>1467</v>
      </c>
      <c r="B1501" s="2" t="n">
        <v>3</v>
      </c>
      <c r="C1501" s="22" t="n">
        <f aca="true">NORMSINV(MAX(RAND(),0.000000000001))</f>
        <v>-0.0912631681231921</v>
      </c>
      <c r="D1501" s="24" t="n">
        <f aca="false">IF($B$11="","",$B$11*EXP($B$12*C1501))</f>
        <v>892.509887700478</v>
      </c>
      <c r="E1501" s="20" t="n">
        <f aca="true">IF($B$10="","",$B$10*(1-$B$14+2*$B$14*RAND()))</f>
        <v>3.71999023041637</v>
      </c>
      <c r="F1501" s="21" t="n">
        <f aca="false">INDEX($E$17:$E$28,B1501)</f>
        <v>5.0612</v>
      </c>
      <c r="G1501" s="25" t="n">
        <f aca="false">IF(OR(D1501="",E1501="",F1501=""),"",D1501*($B$7-$B$8-F1501-E1501))</f>
        <v>3533.27686287864</v>
      </c>
      <c r="H1501" s="25" t="n">
        <f aca="false">IF(D1501="","",D1501*$F$30)</f>
        <v>4461.83543059223</v>
      </c>
    </row>
    <row r="1502" customFormat="false" ht="15" hidden="false" customHeight="false" outlineLevel="0" collapsed="false">
      <c r="A1502" s="2" t="n">
        <v>1468</v>
      </c>
      <c r="B1502" s="2" t="n">
        <v>4</v>
      </c>
      <c r="C1502" s="22" t="n">
        <f aca="true">NORMSINV(MAX(RAND(),0.000000000001))</f>
        <v>0.486461297496392</v>
      </c>
      <c r="D1502" s="24" t="n">
        <f aca="false">IF($B$11="","",$B$11*EXP($B$12*C1502))</f>
        <v>1138.50477345995</v>
      </c>
      <c r="E1502" s="20" t="n">
        <f aca="true">IF($B$10="","",$B$10*(1-$B$14+2*$B$14*RAND()))</f>
        <v>3.47157135125074</v>
      </c>
      <c r="F1502" s="21" t="n">
        <f aca="false">INDEX($E$17:$E$28,B1502)</f>
        <v>4.89657419354839</v>
      </c>
      <c r="G1502" s="25" t="n">
        <f aca="false">IF(OR(D1502="",E1502="",F1502=""),"",D1502*($B$7-$B$8-F1502-E1502))</f>
        <v>4977.37716611835</v>
      </c>
      <c r="H1502" s="25" t="n">
        <f aca="false">IF(D1502="","",D1502*$F$30)</f>
        <v>5691.61306348099</v>
      </c>
    </row>
    <row r="1503" customFormat="false" ht="15" hidden="false" customHeight="false" outlineLevel="0" collapsed="false">
      <c r="A1503" s="2" t="n">
        <v>1469</v>
      </c>
      <c r="B1503" s="2" t="n">
        <v>5</v>
      </c>
      <c r="C1503" s="22" t="n">
        <f aca="true">NORMSINV(MAX(RAND(),0.000000000001))</f>
        <v>-0.803678068803632</v>
      </c>
      <c r="D1503" s="24" t="n">
        <f aca="false">IF($B$11="","",$B$11*EXP($B$12*C1503))</f>
        <v>661.063649085519</v>
      </c>
      <c r="E1503" s="20" t="n">
        <f aca="true">IF($B$10="","",$B$10*(1-$B$14+2*$B$14*RAND()))</f>
        <v>3.39194034816526</v>
      </c>
      <c r="F1503" s="21" t="n">
        <f aca="false">INDEX($E$17:$E$28,B1503)</f>
        <v>4.761</v>
      </c>
      <c r="G1503" s="25" t="n">
        <f aca="false">IF(OR(D1503="",E1503="",F1503=""),"",D1503*($B$7-$B$8-F1503-E1503))</f>
        <v>3032.33839201483</v>
      </c>
      <c r="H1503" s="25" t="n">
        <f aca="false">IF(D1503="","",D1503*$F$30)</f>
        <v>3304.78939450833</v>
      </c>
    </row>
    <row r="1504" customFormat="false" ht="15" hidden="false" customHeight="false" outlineLevel="0" collapsed="false">
      <c r="A1504" s="2" t="n">
        <v>1470</v>
      </c>
      <c r="B1504" s="2" t="n">
        <v>6</v>
      </c>
      <c r="C1504" s="22" t="n">
        <f aca="true">NORMSINV(MAX(RAND(),0.000000000001))</f>
        <v>1.15316045494431</v>
      </c>
      <c r="D1504" s="24" t="n">
        <f aca="false">IF($B$11="","",$B$11*EXP($B$12*C1504))</f>
        <v>1507.78276061541</v>
      </c>
      <c r="E1504" s="20" t="n">
        <f aca="true">IF($B$10="","",$B$10*(1-$B$14+2*$B$14*RAND()))</f>
        <v>3.39455446090004</v>
      </c>
      <c r="F1504" s="21" t="n">
        <f aca="false">INDEX($E$17:$E$28,B1504)</f>
        <v>4.761</v>
      </c>
      <c r="G1504" s="25" t="n">
        <f aca="false">IF(OR(D1504="",E1504="",F1504=""),"",D1504*($B$7-$B$8-F1504-E1504))</f>
        <v>6912.34795083513</v>
      </c>
      <c r="H1504" s="25" t="n">
        <f aca="false">IF(D1504="","",D1504*$F$30)</f>
        <v>7537.70757686854</v>
      </c>
    </row>
    <row r="1505" customFormat="false" ht="15" hidden="false" customHeight="false" outlineLevel="0" collapsed="false">
      <c r="A1505" s="2" t="n">
        <v>1471</v>
      </c>
      <c r="B1505" s="2" t="n">
        <v>7</v>
      </c>
      <c r="C1505" s="22" t="n">
        <f aca="true">NORMSINV(MAX(RAND(),0.000000000001))</f>
        <v>-1.22432660884696</v>
      </c>
      <c r="D1505" s="24" t="n">
        <f aca="false">IF($B$11="","",$B$11*EXP($B$12*C1505))</f>
        <v>553.688971791542</v>
      </c>
      <c r="E1505" s="20" t="n">
        <f aca="true">IF($B$10="","",$B$10*(1-$B$14+2*$B$14*RAND()))</f>
        <v>3.43481583896541</v>
      </c>
      <c r="F1505" s="21" t="n">
        <f aca="false">INDEX($E$17:$E$28,B1505)</f>
        <v>4.761</v>
      </c>
      <c r="G1505" s="25" t="n">
        <f aca="false">IF(OR(D1505="",E1505="",F1505=""),"",D1505*($B$7-$B$8-F1505-E1505))</f>
        <v>2516.06465575465</v>
      </c>
      <c r="H1505" s="25" t="n">
        <f aca="false">IF(D1505="","",D1505*$F$30)</f>
        <v>2768.00190778027</v>
      </c>
    </row>
    <row r="1506" customFormat="false" ht="15" hidden="false" customHeight="false" outlineLevel="0" collapsed="false">
      <c r="A1506" s="2" t="n">
        <v>1472</v>
      </c>
      <c r="B1506" s="2" t="n">
        <v>8</v>
      </c>
      <c r="C1506" s="22" t="n">
        <f aca="true">NORMSINV(MAX(RAND(),0.000000000001))</f>
        <v>-0.0911005078479196</v>
      </c>
      <c r="D1506" s="24" t="n">
        <f aca="false">IF($B$11="","",$B$11*EXP($B$12*C1506))</f>
        <v>892.571061996611</v>
      </c>
      <c r="E1506" s="20" t="n">
        <f aca="true">IF($B$10="","",$B$10*(1-$B$14+2*$B$14*RAND()))</f>
        <v>3.49352022700605</v>
      </c>
      <c r="F1506" s="21" t="n">
        <f aca="false">INDEX($E$17:$E$28,B1506)</f>
        <v>4.761</v>
      </c>
      <c r="G1506" s="25" t="n">
        <f aca="false">IF(OR(D1506="",E1506="",F1506=""),"",D1506*($B$7-$B$8-F1506-E1506))</f>
        <v>4003.60944454553</v>
      </c>
      <c r="H1506" s="25" t="n">
        <f aca="false">IF(D1506="","",D1506*$F$30)</f>
        <v>4462.14125313346</v>
      </c>
    </row>
    <row r="1507" customFormat="false" ht="15" hidden="false" customHeight="false" outlineLevel="0" collapsed="false">
      <c r="A1507" s="2" t="n">
        <v>1473</v>
      </c>
      <c r="B1507" s="2" t="n">
        <v>9</v>
      </c>
      <c r="C1507" s="22" t="n">
        <f aca="true">NORMSINV(MAX(RAND(),0.000000000001))</f>
        <v>-0.375293842252307</v>
      </c>
      <c r="D1507" s="24" t="n">
        <f aca="false">IF($B$11="","",$B$11*EXP($B$12*C1507))</f>
        <v>791.837903939062</v>
      </c>
      <c r="E1507" s="20" t="n">
        <f aca="true">IF($B$10="","",$B$10*(1-$B$14+2*$B$14*RAND()))</f>
        <v>3.43120576376627</v>
      </c>
      <c r="F1507" s="21" t="n">
        <f aca="false">INDEX($E$17:$E$28,B1507)</f>
        <v>4.761</v>
      </c>
      <c r="G1507" s="25" t="n">
        <f aca="false">IF(OR(D1507="",E1507="",F1507=""),"",D1507*($B$7-$B$8-F1507-E1507))</f>
        <v>3601.11585556547</v>
      </c>
      <c r="H1507" s="25" t="n">
        <f aca="false">IF(D1507="","",D1507*$F$30)</f>
        <v>3958.55604937216</v>
      </c>
    </row>
    <row r="1508" customFormat="false" ht="15" hidden="false" customHeight="false" outlineLevel="0" collapsed="false">
      <c r="A1508" s="2" t="n">
        <v>1474</v>
      </c>
      <c r="B1508" s="2" t="n">
        <v>10</v>
      </c>
      <c r="C1508" s="22" t="n">
        <f aca="true">NORMSINV(MAX(RAND(),0.000000000001))</f>
        <v>-1.73180880874465</v>
      </c>
      <c r="D1508" s="24" t="n">
        <f aca="false">IF($B$11="","",$B$11*EXP($B$12*C1508))</f>
        <v>447.093313375228</v>
      </c>
      <c r="E1508" s="20" t="n">
        <f aca="true">IF($B$10="","",$B$10*(1-$B$14+2*$B$14*RAND()))</f>
        <v>3.60922503058082</v>
      </c>
      <c r="F1508" s="21" t="n">
        <f aca="false">INDEX($E$17:$E$28,B1508)</f>
        <v>4.761</v>
      </c>
      <c r="G1508" s="25" t="n">
        <f aca="false">IF(OR(D1508="",E1508="",F1508=""),"",D1508*($B$7-$B$8-F1508-E1508))</f>
        <v>1953.69716978176</v>
      </c>
      <c r="H1508" s="25" t="n">
        <f aca="false">IF(D1508="","",D1508*$F$30)</f>
        <v>2235.10889222544</v>
      </c>
    </row>
    <row r="1509" customFormat="false" ht="15" hidden="false" customHeight="false" outlineLevel="0" collapsed="false">
      <c r="A1509" s="2" t="n">
        <v>1475</v>
      </c>
      <c r="B1509" s="2" t="n">
        <v>11</v>
      </c>
      <c r="C1509" s="22" t="n">
        <f aca="true">NORMSINV(MAX(RAND(),0.000000000001))</f>
        <v>0.710322133046513</v>
      </c>
      <c r="D1509" s="24" t="n">
        <f aca="false">IF($B$11="","",$B$11*EXP($B$12*C1509))</f>
        <v>1251.12501575944</v>
      </c>
      <c r="E1509" s="20" t="n">
        <f aca="true">IF($B$10="","",$B$10*(1-$B$14+2*$B$14*RAND()))</f>
        <v>3.64238925426176</v>
      </c>
      <c r="F1509" s="21" t="n">
        <f aca="false">INDEX($E$17:$E$28,B1509)</f>
        <v>4.761</v>
      </c>
      <c r="G1509" s="25" t="n">
        <f aca="false">IF(OR(D1509="",E1509="",F1509=""),"",D1509*($B$7-$B$8-F1509-E1509))</f>
        <v>5425.64218760433</v>
      </c>
      <c r="H1509" s="25" t="n">
        <f aca="false">IF(D1509="","",D1509*$F$30)</f>
        <v>6254.6241787846</v>
      </c>
    </row>
    <row r="1510" customFormat="false" ht="15" hidden="false" customHeight="false" outlineLevel="0" collapsed="false">
      <c r="A1510" s="2" t="n">
        <v>1476</v>
      </c>
      <c r="B1510" s="2" t="n">
        <v>12</v>
      </c>
      <c r="C1510" s="22" t="n">
        <f aca="true">NORMSINV(MAX(RAND(),0.000000000001))</f>
        <v>1.22875814872946</v>
      </c>
      <c r="D1510" s="24" t="n">
        <f aca="false">IF($B$11="","",$B$11*EXP($B$12*C1510))</f>
        <v>1556.5852880799</v>
      </c>
      <c r="E1510" s="20" t="n">
        <f aca="true">IF($B$10="","",$B$10*(1-$B$14+2*$B$14*RAND()))</f>
        <v>3.8373903054712</v>
      </c>
      <c r="F1510" s="21" t="n">
        <f aca="false">INDEX($E$17:$E$28,B1510)</f>
        <v>4.761</v>
      </c>
      <c r="G1510" s="25" t="n">
        <f aca="false">IF(OR(D1510="",E1510="",F1510=""),"",D1510*($B$7-$B$8-F1510-E1510))</f>
        <v>6446.76871947261</v>
      </c>
      <c r="H1510" s="25" t="n">
        <f aca="false">IF(D1510="","",D1510*$F$30)</f>
        <v>7781.68117216903</v>
      </c>
    </row>
    <row r="1511" customFormat="false" ht="15" hidden="false" customHeight="false" outlineLevel="0" collapsed="false">
      <c r="A1511" s="2" t="n">
        <v>1477</v>
      </c>
      <c r="B1511" s="2" t="n">
        <v>1</v>
      </c>
      <c r="C1511" s="22" t="n">
        <f aca="true">NORMSINV(MAX(RAND(),0.000000000001))</f>
        <v>0.634901910706464</v>
      </c>
      <c r="D1511" s="24" t="n">
        <f aca="false">IF($B$11="","",$B$11*EXP($B$12*C1511))</f>
        <v>1211.98999986638</v>
      </c>
      <c r="E1511" s="20" t="n">
        <f aca="true">IF($B$10="","",$B$10*(1-$B$14+2*$B$14*RAND()))</f>
        <v>3.85367764750341</v>
      </c>
      <c r="F1511" s="21" t="n">
        <f aca="false">INDEX($E$17:$E$28,B1511)</f>
        <v>4.92562580645161</v>
      </c>
      <c r="G1511" s="25" t="n">
        <f aca="false">IF(OR(D1511="",E1511="",F1511=""),"",D1511*($B$7-$B$8-F1511-E1511))</f>
        <v>4800.32460631184</v>
      </c>
      <c r="H1511" s="25" t="n">
        <f aca="false">IF(D1511="","",D1511*$F$30)</f>
        <v>6058.98040733202</v>
      </c>
    </row>
    <row r="1512" customFormat="false" ht="15" hidden="false" customHeight="false" outlineLevel="0" collapsed="false">
      <c r="A1512" s="2" t="n">
        <v>1478</v>
      </c>
      <c r="B1512" s="2" t="n">
        <v>2</v>
      </c>
      <c r="C1512" s="22" t="n">
        <f aca="true">NORMSINV(MAX(RAND(),0.000000000001))</f>
        <v>-0.897889872776428</v>
      </c>
      <c r="D1512" s="24" t="n">
        <f aca="false">IF($B$11="","",$B$11*EXP($B$12*C1512))</f>
        <v>635.335032506865</v>
      </c>
      <c r="E1512" s="20" t="n">
        <f aca="true">IF($B$10="","",$B$10*(1-$B$14+2*$B$14*RAND()))</f>
        <v>3.87832928452165</v>
      </c>
      <c r="F1512" s="21" t="n">
        <f aca="false">INDEX($E$17:$E$28,B1512)</f>
        <v>5.0612</v>
      </c>
      <c r="G1512" s="25" t="n">
        <f aca="false">IF(OR(D1512="",E1512="",F1512=""),"",D1512*($B$7-$B$8-F1512-E1512))</f>
        <v>2414.57218555983</v>
      </c>
      <c r="H1512" s="25" t="n">
        <f aca="false">IF(D1512="","",D1512*$F$30)</f>
        <v>3176.16689450832</v>
      </c>
    </row>
    <row r="1513" customFormat="false" ht="15" hidden="false" customHeight="false" outlineLevel="0" collapsed="false">
      <c r="A1513" s="2" t="n">
        <v>1479</v>
      </c>
      <c r="B1513" s="2" t="n">
        <v>3</v>
      </c>
      <c r="C1513" s="22" t="n">
        <f aca="true">NORMSINV(MAX(RAND(),0.000000000001))</f>
        <v>1.39115510591887</v>
      </c>
      <c r="D1513" s="24" t="n">
        <f aca="false">IF($B$11="","",$B$11*EXP($B$12*C1513))</f>
        <v>1666.82908723559</v>
      </c>
      <c r="E1513" s="20" t="n">
        <f aca="true">IF($B$10="","",$B$10*(1-$B$14+2*$B$14*RAND()))</f>
        <v>3.68091547381663</v>
      </c>
      <c r="F1513" s="21" t="n">
        <f aca="false">INDEX($E$17:$E$28,B1513)</f>
        <v>5.0612</v>
      </c>
      <c r="G1513" s="25" t="n">
        <f aca="false">IF(OR(D1513="",E1513="",F1513=""),"",D1513*($B$7-$B$8-F1513-E1513))</f>
        <v>6663.7902156515</v>
      </c>
      <c r="H1513" s="25" t="n">
        <f aca="false">IF(D1513="","",D1513*$F$30)</f>
        <v>8332.81197290814</v>
      </c>
    </row>
    <row r="1514" customFormat="false" ht="15" hidden="false" customHeight="false" outlineLevel="0" collapsed="false">
      <c r="A1514" s="2" t="n">
        <v>1480</v>
      </c>
      <c r="B1514" s="2" t="n">
        <v>4</v>
      </c>
      <c r="C1514" s="22" t="n">
        <f aca="true">NORMSINV(MAX(RAND(),0.000000000001))</f>
        <v>-1.17927013809459</v>
      </c>
      <c r="D1514" s="24" t="n">
        <f aca="false">IF($B$11="","",$B$11*EXP($B$12*C1514))</f>
        <v>564.301325677546</v>
      </c>
      <c r="E1514" s="20" t="n">
        <f aca="true">IF($B$10="","",$B$10*(1-$B$14+2*$B$14*RAND()))</f>
        <v>3.98866022689084</v>
      </c>
      <c r="F1514" s="21" t="n">
        <f aca="false">INDEX($E$17:$E$28,B1514)</f>
        <v>4.89657419354839</v>
      </c>
      <c r="G1514" s="25" t="n">
        <f aca="false">IF(OR(D1514="",E1514="",F1514=""),"",D1514*($B$7-$B$8-F1514-E1514))</f>
        <v>2175.24932672232</v>
      </c>
      <c r="H1514" s="25" t="n">
        <f aca="false">IF(D1514="","",D1514*$F$30)</f>
        <v>2821.05518732719</v>
      </c>
    </row>
    <row r="1515" customFormat="false" ht="15" hidden="false" customHeight="false" outlineLevel="0" collapsed="false">
      <c r="A1515" s="2" t="n">
        <v>1481</v>
      </c>
      <c r="B1515" s="2" t="n">
        <v>5</v>
      </c>
      <c r="C1515" s="22" t="n">
        <f aca="true">NORMSINV(MAX(RAND(),0.000000000001))</f>
        <v>1.13807826338102</v>
      </c>
      <c r="D1515" s="24" t="n">
        <f aca="false">IF($B$11="","",$B$11*EXP($B$12*C1515))</f>
        <v>1498.23099805696</v>
      </c>
      <c r="E1515" s="20" t="n">
        <f aca="true">IF($B$10="","",$B$10*(1-$B$14+2*$B$14*RAND()))</f>
        <v>3.37709146319812</v>
      </c>
      <c r="F1515" s="21" t="n">
        <f aca="false">INDEX($E$17:$E$28,B1515)</f>
        <v>4.761</v>
      </c>
      <c r="G1515" s="25" t="n">
        <f aca="false">IF(OR(D1515="",E1515="",F1515=""),"",D1515*($B$7-$B$8-F1515-E1515))</f>
        <v>6894.72202005952</v>
      </c>
      <c r="H1515" s="25" t="n">
        <f aca="false">IF(D1515="","",D1515*$F$30)</f>
        <v>7489.95640548635</v>
      </c>
    </row>
    <row r="1516" customFormat="false" ht="15" hidden="false" customHeight="false" outlineLevel="0" collapsed="false">
      <c r="A1516" s="2" t="n">
        <v>1482</v>
      </c>
      <c r="B1516" s="2" t="n">
        <v>6</v>
      </c>
      <c r="C1516" s="22" t="n">
        <f aca="true">NORMSINV(MAX(RAND(),0.000000000001))</f>
        <v>-0.45552519788903</v>
      </c>
      <c r="D1516" s="24" t="n">
        <f aca="false">IF($B$11="","",$B$11*EXP($B$12*C1516))</f>
        <v>765.515859972754</v>
      </c>
      <c r="E1516" s="20" t="n">
        <f aca="true">IF($B$10="","",$B$10*(1-$B$14+2*$B$14*RAND()))</f>
        <v>4.0970958218764</v>
      </c>
      <c r="F1516" s="21" t="n">
        <f aca="false">INDEX($E$17:$E$28,B1516)</f>
        <v>4.761</v>
      </c>
      <c r="G1516" s="25" t="n">
        <f aca="false">IF(OR(D1516="",E1516="",F1516=""),"",D1516*($B$7-$B$8-F1516-E1516))</f>
        <v>2971.65921524812</v>
      </c>
      <c r="H1516" s="25" t="n">
        <f aca="false">IF(D1516="","",D1516*$F$30)</f>
        <v>3826.96688717579</v>
      </c>
    </row>
    <row r="1517" customFormat="false" ht="15" hidden="false" customHeight="false" outlineLevel="0" collapsed="false">
      <c r="A1517" s="2" t="n">
        <v>1483</v>
      </c>
      <c r="B1517" s="2" t="n">
        <v>7</v>
      </c>
      <c r="C1517" s="22" t="n">
        <f aca="true">NORMSINV(MAX(RAND(),0.000000000001))</f>
        <v>0.381036831977128</v>
      </c>
      <c r="D1517" s="24" t="n">
        <f aca="false">IF($B$11="","",$B$11*EXP($B$12*C1517))</f>
        <v>1089.03665951608</v>
      </c>
      <c r="E1517" s="20" t="n">
        <f aca="true">IF($B$10="","",$B$10*(1-$B$14+2*$B$14*RAND()))</f>
        <v>3.4947495496834</v>
      </c>
      <c r="F1517" s="21" t="n">
        <f aca="false">INDEX($E$17:$E$28,B1517)</f>
        <v>4.761</v>
      </c>
      <c r="G1517" s="25" t="n">
        <f aca="false">IF(OR(D1517="",E1517="",F1517=""),"",D1517*($B$7-$B$8-F1517-E1517))</f>
        <v>4883.51313084626</v>
      </c>
      <c r="H1517" s="25" t="n">
        <f aca="false">IF(D1517="","",D1517*$F$30)</f>
        <v>5444.31206825278</v>
      </c>
    </row>
    <row r="1518" customFormat="false" ht="15" hidden="false" customHeight="false" outlineLevel="0" collapsed="false">
      <c r="A1518" s="2" t="n">
        <v>1484</v>
      </c>
      <c r="B1518" s="2" t="n">
        <v>8</v>
      </c>
      <c r="C1518" s="22" t="n">
        <f aca="true">NORMSINV(MAX(RAND(),0.000000000001))</f>
        <v>-0.0575465658913213</v>
      </c>
      <c r="D1518" s="24" t="n">
        <f aca="false">IF($B$11="","",$B$11*EXP($B$12*C1518))</f>
        <v>905.280304370883</v>
      </c>
      <c r="E1518" s="20" t="n">
        <f aca="true">IF($B$10="","",$B$10*(1-$B$14+2*$B$14*RAND()))</f>
        <v>3.41962828851765</v>
      </c>
      <c r="F1518" s="21" t="n">
        <f aca="false">INDEX($E$17:$E$28,B1518)</f>
        <v>4.761</v>
      </c>
      <c r="G1518" s="25" t="n">
        <f aca="false">IF(OR(D1518="",E1518="",F1518=""),"",D1518*($B$7-$B$8-F1518-E1518))</f>
        <v>4127.50941071074</v>
      </c>
      <c r="H1518" s="25" t="n">
        <f aca="false">IF(D1518="","",D1518*$F$30)</f>
        <v>4525.67729761092</v>
      </c>
    </row>
    <row r="1519" customFormat="false" ht="15" hidden="false" customHeight="false" outlineLevel="0" collapsed="false">
      <c r="A1519" s="2" t="n">
        <v>1485</v>
      </c>
      <c r="B1519" s="2" t="n">
        <v>9</v>
      </c>
      <c r="C1519" s="22" t="n">
        <f aca="true">NORMSINV(MAX(RAND(),0.000000000001))</f>
        <v>-2.57562810722235</v>
      </c>
      <c r="D1519" s="24" t="n">
        <f aca="false">IF($B$11="","",$B$11*EXP($B$12*C1519))</f>
        <v>313.315449325594</v>
      </c>
      <c r="E1519" s="20" t="n">
        <f aca="true">IF($B$10="","",$B$10*(1-$B$14+2*$B$14*RAND()))</f>
        <v>3.62516174510041</v>
      </c>
      <c r="F1519" s="21" t="n">
        <f aca="false">INDEX($E$17:$E$28,B1519)</f>
        <v>4.761</v>
      </c>
      <c r="G1519" s="25" t="n">
        <f aca="false">IF(OR(D1519="",E1519="",F1519=""),"",D1519*($B$7-$B$8-F1519-E1519))</f>
        <v>1364.12478912483</v>
      </c>
      <c r="H1519" s="25" t="n">
        <f aca="false">IF(D1519="","",D1519*$F$30)</f>
        <v>1566.32659426851</v>
      </c>
    </row>
    <row r="1520" customFormat="false" ht="15" hidden="false" customHeight="false" outlineLevel="0" collapsed="false">
      <c r="A1520" s="2" t="n">
        <v>1486</v>
      </c>
      <c r="B1520" s="2" t="n">
        <v>10</v>
      </c>
      <c r="C1520" s="22" t="n">
        <f aca="true">NORMSINV(MAX(RAND(),0.000000000001))</f>
        <v>0.0503967903033601</v>
      </c>
      <c r="D1520" s="24" t="n">
        <f aca="false">IF($B$11="","",$B$11*EXP($B$12*C1520))</f>
        <v>947.406538335079</v>
      </c>
      <c r="E1520" s="20" t="n">
        <f aca="true">IF($B$10="","",$B$10*(1-$B$14+2*$B$14*RAND()))</f>
        <v>3.77253412184634</v>
      </c>
      <c r="F1520" s="21" t="n">
        <f aca="false">INDEX($E$17:$E$28,B1520)</f>
        <v>4.761</v>
      </c>
      <c r="G1520" s="25" t="n">
        <f aca="false">IF(OR(D1520="",E1520="",F1520=""),"",D1520*($B$7-$B$8-F1520-E1520))</f>
        <v>3985.23327624619</v>
      </c>
      <c r="H1520" s="25" t="n">
        <f aca="false">IF(D1520="","",D1520*$F$30)</f>
        <v>4736.27476644472</v>
      </c>
    </row>
    <row r="1521" customFormat="false" ht="15" hidden="false" customHeight="false" outlineLevel="0" collapsed="false">
      <c r="A1521" s="2" t="n">
        <v>1487</v>
      </c>
      <c r="B1521" s="2" t="n">
        <v>11</v>
      </c>
      <c r="C1521" s="22" t="n">
        <f aca="true">NORMSINV(MAX(RAND(),0.000000000001))</f>
        <v>0.536679003216052</v>
      </c>
      <c r="D1521" s="24" t="n">
        <f aca="false">IF($B$11="","",$B$11*EXP($B$12*C1521))</f>
        <v>1162.85226523923</v>
      </c>
      <c r="E1521" s="20" t="n">
        <f aca="true">IF($B$10="","",$B$10*(1-$B$14+2*$B$14*RAND()))</f>
        <v>3.79558394075778</v>
      </c>
      <c r="F1521" s="21" t="n">
        <f aca="false">INDEX($E$17:$E$28,B1521)</f>
        <v>4.761</v>
      </c>
      <c r="G1521" s="25" t="n">
        <f aca="false">IF(OR(D1521="",E1521="",F1521=""),"",D1521*($B$7-$B$8-F1521-E1521))</f>
        <v>4864.69484092798</v>
      </c>
      <c r="H1521" s="25" t="n">
        <f aca="false">IF(D1521="","",D1521*$F$30)</f>
        <v>5813.33104438395</v>
      </c>
    </row>
    <row r="1522" customFormat="false" ht="15" hidden="false" customHeight="false" outlineLevel="0" collapsed="false">
      <c r="A1522" s="2" t="n">
        <v>1488</v>
      </c>
      <c r="B1522" s="2" t="n">
        <v>12</v>
      </c>
      <c r="C1522" s="22" t="n">
        <f aca="true">NORMSINV(MAX(RAND(),0.000000000001))</f>
        <v>-0.66943879934449</v>
      </c>
      <c r="D1522" s="24" t="n">
        <f aca="false">IF($B$11="","",$B$11*EXP($B$12*C1522))</f>
        <v>699.53372109073</v>
      </c>
      <c r="E1522" s="20" t="n">
        <f aca="true">IF($B$10="","",$B$10*(1-$B$14+2*$B$14*RAND()))</f>
        <v>3.62607281807608</v>
      </c>
      <c r="F1522" s="21" t="n">
        <f aca="false">INDEX($E$17:$E$28,B1522)</f>
        <v>4.761</v>
      </c>
      <c r="G1522" s="25" t="n">
        <f aca="false">IF(OR(D1522="",E1522="",F1522=""),"",D1522*($B$7-$B$8-F1522-E1522))</f>
        <v>3045.01934920823</v>
      </c>
      <c r="H1522" s="25" t="n">
        <f aca="false">IF(D1522="","",D1522*$F$30)</f>
        <v>3497.10897847677</v>
      </c>
    </row>
    <row r="1523" customFormat="false" ht="15" hidden="false" customHeight="false" outlineLevel="0" collapsed="false">
      <c r="A1523" s="2" t="n">
        <v>1489</v>
      </c>
      <c r="B1523" s="2" t="n">
        <v>1</v>
      </c>
      <c r="C1523" s="22" t="n">
        <f aca="true">NORMSINV(MAX(RAND(),0.000000000001))</f>
        <v>0.914891582607229</v>
      </c>
      <c r="D1523" s="24" t="n">
        <f aca="false">IF($B$11="","",$B$11*EXP($B$12*C1523))</f>
        <v>1363.75480780105</v>
      </c>
      <c r="E1523" s="20" t="n">
        <f aca="true">IF($B$10="","",$B$10*(1-$B$14+2*$B$14*RAND()))</f>
        <v>4.02230713935097</v>
      </c>
      <c r="F1523" s="21" t="n">
        <f aca="false">INDEX($E$17:$E$28,B1523)</f>
        <v>4.92562580645161</v>
      </c>
      <c r="G1523" s="25" t="n">
        <f aca="false">IF(OR(D1523="",E1523="",F1523=""),"",D1523*($B$7-$B$8-F1523-E1523))</f>
        <v>5171.44967666569</v>
      </c>
      <c r="H1523" s="25" t="n">
        <f aca="false">IF(D1523="","",D1523*$F$30)</f>
        <v>6817.683035159</v>
      </c>
    </row>
    <row r="1524" customFormat="false" ht="15" hidden="false" customHeight="false" outlineLevel="0" collapsed="false">
      <c r="A1524" s="2" t="n">
        <v>1490</v>
      </c>
      <c r="B1524" s="2" t="n">
        <v>2</v>
      </c>
      <c r="C1524" s="22" t="n">
        <f aca="true">NORMSINV(MAX(RAND(),0.000000000001))</f>
        <v>0.204053062043124</v>
      </c>
      <c r="D1524" s="24" t="n">
        <f aca="false">IF($B$11="","",$B$11*EXP($B$12*C1524))</f>
        <v>1010.77620121933</v>
      </c>
      <c r="E1524" s="20" t="n">
        <f aca="true">IF($B$10="","",$B$10*(1-$B$14+2*$B$14*RAND()))</f>
        <v>3.90544730321502</v>
      </c>
      <c r="F1524" s="21" t="n">
        <f aca="false">INDEX($E$17:$E$28,B1524)</f>
        <v>5.0612</v>
      </c>
      <c r="G1524" s="25" t="n">
        <f aca="false">IF(OR(D1524="",E1524="",F1524=""),"",D1524*($B$7-$B$8-F1524-E1524))</f>
        <v>3814.01510471705</v>
      </c>
      <c r="H1524" s="25" t="n">
        <f aca="false">IF(D1524="","",D1524*$F$30)</f>
        <v>5053.07238513569</v>
      </c>
    </row>
    <row r="1525" customFormat="false" ht="15" hidden="false" customHeight="false" outlineLevel="0" collapsed="false">
      <c r="A1525" s="2" t="n">
        <v>1491</v>
      </c>
      <c r="B1525" s="2" t="n">
        <v>3</v>
      </c>
      <c r="C1525" s="22" t="n">
        <f aca="true">NORMSINV(MAX(RAND(),0.000000000001))</f>
        <v>0.89945099018222</v>
      </c>
      <c r="D1525" s="24" t="n">
        <f aca="false">IF($B$11="","",$B$11*EXP($B$12*C1525))</f>
        <v>1354.91082706291</v>
      </c>
      <c r="E1525" s="20" t="n">
        <f aca="true">IF($B$10="","",$B$10*(1-$B$14+2*$B$14*RAND()))</f>
        <v>3.49986841050363</v>
      </c>
      <c r="F1525" s="21" t="n">
        <f aca="false">INDEX($E$17:$E$28,B1525)</f>
        <v>5.0612</v>
      </c>
      <c r="G1525" s="25" t="n">
        <f aca="false">IF(OR(D1525="",E1525="",F1525=""),"",D1525*($B$7-$B$8-F1525-E1525))</f>
        <v>5662.07965616386</v>
      </c>
      <c r="H1525" s="25" t="n">
        <f aca="false">IF(D1525="","",D1525*$F$30)</f>
        <v>6773.47020665291</v>
      </c>
    </row>
    <row r="1526" customFormat="false" ht="15" hidden="false" customHeight="false" outlineLevel="0" collapsed="false">
      <c r="A1526" s="2" t="n">
        <v>1492</v>
      </c>
      <c r="B1526" s="2" t="n">
        <v>4</v>
      </c>
      <c r="C1526" s="22" t="n">
        <f aca="true">NORMSINV(MAX(RAND(),0.000000000001))</f>
        <v>-0.422773526923811</v>
      </c>
      <c r="D1526" s="24" t="n">
        <f aca="false">IF($B$11="","",$B$11*EXP($B$12*C1526))</f>
        <v>776.153551398003</v>
      </c>
      <c r="E1526" s="20" t="n">
        <f aca="true">IF($B$10="","",$B$10*(1-$B$14+2*$B$14*RAND()))</f>
        <v>3.97834149064223</v>
      </c>
      <c r="F1526" s="21" t="n">
        <f aca="false">INDEX($E$17:$E$28,B1526)</f>
        <v>4.89657419354839</v>
      </c>
      <c r="G1526" s="25" t="n">
        <f aca="false">IF(OR(D1526="",E1526="",F1526=""),"",D1526*($B$7-$B$8-F1526-E1526))</f>
        <v>2999.89891816817</v>
      </c>
      <c r="H1526" s="25" t="n">
        <f aca="false">IF(D1526="","",D1526*$F$30)</f>
        <v>3880.1468341489</v>
      </c>
    </row>
    <row r="1527" customFormat="false" ht="15" hidden="false" customHeight="false" outlineLevel="0" collapsed="false">
      <c r="A1527" s="2" t="n">
        <v>1493</v>
      </c>
      <c r="B1527" s="2" t="n">
        <v>5</v>
      </c>
      <c r="C1527" s="22" t="n">
        <f aca="true">NORMSINV(MAX(RAND(),0.000000000001))</f>
        <v>-1.67047843080621</v>
      </c>
      <c r="D1527" s="24" t="n">
        <f aca="false">IF($B$11="","",$B$11*EXP($B$12*C1527))</f>
        <v>458.79792736602</v>
      </c>
      <c r="E1527" s="20" t="n">
        <f aca="true">IF($B$10="","",$B$10*(1-$B$14+2*$B$14*RAND()))</f>
        <v>3.38207215347792</v>
      </c>
      <c r="F1527" s="21" t="n">
        <f aca="false">INDEX($E$17:$E$28,B1527)</f>
        <v>4.761</v>
      </c>
      <c r="G1527" s="25" t="n">
        <f aca="false">IF(OR(D1527="",E1527="",F1527=""),"",D1527*($B$7-$B$8-F1527-E1527))</f>
        <v>2109.06096823547</v>
      </c>
      <c r="H1527" s="25" t="n">
        <f aca="false">IF(D1527="","",D1527*$F$30)</f>
        <v>2293.62259848821</v>
      </c>
    </row>
    <row r="1528" customFormat="false" ht="15" hidden="false" customHeight="false" outlineLevel="0" collapsed="false">
      <c r="A1528" s="2" t="n">
        <v>1494</v>
      </c>
      <c r="B1528" s="2" t="n">
        <v>6</v>
      </c>
      <c r="C1528" s="22" t="n">
        <f aca="true">NORMSINV(MAX(RAND(),0.000000000001))</f>
        <v>-0.327933241307613</v>
      </c>
      <c r="D1528" s="24" t="n">
        <f aca="false">IF($B$11="","",$B$11*EXP($B$12*C1528))</f>
        <v>807.798668064238</v>
      </c>
      <c r="E1528" s="20" t="n">
        <f aca="true">IF($B$10="","",$B$10*(1-$B$14+2*$B$14*RAND()))</f>
        <v>4.03037214379663</v>
      </c>
      <c r="F1528" s="21" t="n">
        <f aca="false">INDEX($E$17:$E$28,B1528)</f>
        <v>4.761</v>
      </c>
      <c r="G1528" s="25" t="n">
        <f aca="false">IF(OR(D1528="",E1528="",F1528=""),"",D1528*($B$7-$B$8-F1528-E1528))</f>
        <v>3189.69632292243</v>
      </c>
      <c r="H1528" s="25" t="n">
        <f aca="false">IF(D1528="","",D1528*$F$30)</f>
        <v>4038.34710138674</v>
      </c>
    </row>
    <row r="1529" customFormat="false" ht="15" hidden="false" customHeight="false" outlineLevel="0" collapsed="false">
      <c r="A1529" s="2" t="n">
        <v>1495</v>
      </c>
      <c r="B1529" s="2" t="n">
        <v>7</v>
      </c>
      <c r="C1529" s="22" t="n">
        <f aca="true">NORMSINV(MAX(RAND(),0.000000000001))</f>
        <v>-0.181609796181711</v>
      </c>
      <c r="D1529" s="24" t="n">
        <f aca="false">IF($B$11="","",$B$11*EXP($B$12*C1529))</f>
        <v>859.171531002654</v>
      </c>
      <c r="E1529" s="20" t="n">
        <f aca="true">IF($B$10="","",$B$10*(1-$B$14+2*$B$14*RAND()))</f>
        <v>3.95562976571957</v>
      </c>
      <c r="F1529" s="21" t="n">
        <f aca="false">INDEX($E$17:$E$28,B1529)</f>
        <v>4.761</v>
      </c>
      <c r="G1529" s="25" t="n">
        <f aca="false">IF(OR(D1529="",E1529="",F1529=""),"",D1529*($B$7-$B$8-F1529-E1529))</f>
        <v>3456.76516397723</v>
      </c>
      <c r="H1529" s="25" t="n">
        <f aca="false">IF(D1529="","",D1529*$F$30)</f>
        <v>4295.17031778847</v>
      </c>
    </row>
    <row r="1530" customFormat="false" ht="15" hidden="false" customHeight="false" outlineLevel="0" collapsed="false">
      <c r="A1530" s="2" t="n">
        <v>1496</v>
      </c>
      <c r="B1530" s="2" t="n">
        <v>8</v>
      </c>
      <c r="C1530" s="22" t="n">
        <f aca="true">NORMSINV(MAX(RAND(),0.000000000001))</f>
        <v>-0.454453836625359</v>
      </c>
      <c r="D1530" s="24" t="n">
        <f aca="false">IF($B$11="","",$B$11*EXP($B$12*C1530))</f>
        <v>765.861518856493</v>
      </c>
      <c r="E1530" s="20" t="n">
        <f aca="true">IF($B$10="","",$B$10*(1-$B$14+2*$B$14*RAND()))</f>
        <v>3.99302538011371</v>
      </c>
      <c r="F1530" s="21" t="n">
        <f aca="false">INDEX($E$17:$E$28,B1530)</f>
        <v>4.761</v>
      </c>
      <c r="G1530" s="25" t="n">
        <f aca="false">IF(OR(D1530="",E1530="",F1530=""),"",D1530*($B$7-$B$8-F1530-E1530))</f>
        <v>3052.70457650954</v>
      </c>
      <c r="H1530" s="25" t="n">
        <f aca="false">IF(D1530="","",D1530*$F$30)</f>
        <v>3828.69490506738</v>
      </c>
    </row>
    <row r="1531" customFormat="false" ht="15" hidden="false" customHeight="false" outlineLevel="0" collapsed="false">
      <c r="A1531" s="2" t="n">
        <v>1497</v>
      </c>
      <c r="B1531" s="2" t="n">
        <v>9</v>
      </c>
      <c r="C1531" s="22" t="n">
        <f aca="true">NORMSINV(MAX(RAND(),0.000000000001))</f>
        <v>-0.261077466731752</v>
      </c>
      <c r="D1531" s="24" t="n">
        <f aca="false">IF($B$11="","",$B$11*EXP($B$12*C1531))</f>
        <v>830.878528505971</v>
      </c>
      <c r="E1531" s="20" t="n">
        <f aca="true">IF($B$10="","",$B$10*(1-$B$14+2*$B$14*RAND()))</f>
        <v>4.0336852928551</v>
      </c>
      <c r="F1531" s="21" t="n">
        <f aca="false">INDEX($E$17:$E$28,B1531)</f>
        <v>4.761</v>
      </c>
      <c r="G1531" s="25" t="n">
        <f aca="false">IF(OR(D1531="",E1531="",F1531=""),"",D1531*($B$7-$B$8-F1531-E1531))</f>
        <v>3278.07727836552</v>
      </c>
      <c r="H1531" s="25" t="n">
        <f aca="false">IF(D1531="","",D1531*$F$30)</f>
        <v>4153.72793970705</v>
      </c>
    </row>
    <row r="1532" customFormat="false" ht="15" hidden="false" customHeight="false" outlineLevel="0" collapsed="false">
      <c r="A1532" s="2" t="n">
        <v>1498</v>
      </c>
      <c r="B1532" s="2" t="n">
        <v>10</v>
      </c>
      <c r="C1532" s="22" t="n">
        <f aca="true">NORMSINV(MAX(RAND(),0.000000000001))</f>
        <v>-0.269333252211951</v>
      </c>
      <c r="D1532" s="24" t="n">
        <f aca="false">IF($B$11="","",$B$11*EXP($B$12*C1532))</f>
        <v>827.99316641419</v>
      </c>
      <c r="E1532" s="20" t="n">
        <f aca="true">IF($B$10="","",$B$10*(1-$B$14+2*$B$14*RAND()))</f>
        <v>3.95591606860454</v>
      </c>
      <c r="F1532" s="21" t="n">
        <f aca="false">INDEX($E$17:$E$28,B1532)</f>
        <v>4.761</v>
      </c>
      <c r="G1532" s="25" t="n">
        <f aca="false">IF(OR(D1532="",E1532="",F1532=""),"",D1532*($B$7-$B$8-F1532-E1532))</f>
        <v>3331.08600310617</v>
      </c>
      <c r="H1532" s="25" t="n">
        <f aca="false">IF(D1532="","",D1532*$F$30)</f>
        <v>4139.30343753782</v>
      </c>
    </row>
    <row r="1533" customFormat="false" ht="15" hidden="false" customHeight="false" outlineLevel="0" collapsed="false">
      <c r="A1533" s="2" t="n">
        <v>1499</v>
      </c>
      <c r="B1533" s="2" t="n">
        <v>11</v>
      </c>
      <c r="C1533" s="22" t="n">
        <f aca="true">NORMSINV(MAX(RAND(),0.000000000001))</f>
        <v>0.346668953717037</v>
      </c>
      <c r="D1533" s="24" t="n">
        <f aca="false">IF($B$11="","",$B$11*EXP($B$12*C1533))</f>
        <v>1073.3794643266</v>
      </c>
      <c r="E1533" s="20" t="n">
        <f aca="true">IF($B$10="","",$B$10*(1-$B$14+2*$B$14*RAND()))</f>
        <v>3.40728572094361</v>
      </c>
      <c r="F1533" s="21" t="n">
        <f aca="false">INDEX($E$17:$E$28,B1533)</f>
        <v>4.761</v>
      </c>
      <c r="G1533" s="25" t="n">
        <f aca="false">IF(OR(D1533="",E1533="",F1533=""),"",D1533*($B$7-$B$8-F1533-E1533))</f>
        <v>4907.18422390781</v>
      </c>
      <c r="H1533" s="25" t="n">
        <f aca="false">IF(D1533="","",D1533*$F$30)</f>
        <v>5366.03861806153</v>
      </c>
    </row>
    <row r="1534" customFormat="false" ht="15" hidden="false" customHeight="false" outlineLevel="0" collapsed="false">
      <c r="A1534" s="2" t="n">
        <v>1500</v>
      </c>
      <c r="B1534" s="2" t="n">
        <v>12</v>
      </c>
      <c r="C1534" s="22" t="n">
        <f aca="true">NORMSINV(MAX(RAND(),0.000000000001))</f>
        <v>-0.111029898823515</v>
      </c>
      <c r="D1534" s="24" t="n">
        <f aca="false">IF($B$11="","",$B$11*EXP($B$12*C1534))</f>
        <v>885.107018602469</v>
      </c>
      <c r="E1534" s="20" t="n">
        <f aca="true">IF($B$10="","",$B$10*(1-$B$14+2*$B$14*RAND()))</f>
        <v>3.41328358697843</v>
      </c>
      <c r="F1534" s="21" t="n">
        <f aca="false">INDEX($E$17:$E$28,B1534)</f>
        <v>4.761</v>
      </c>
      <c r="G1534" s="25" t="n">
        <f aca="false">IF(OR(D1534="",E1534="",F1534=""),"",D1534*($B$7-$B$8-F1534-E1534))</f>
        <v>4041.14764211388</v>
      </c>
      <c r="H1534" s="25" t="n">
        <f aca="false">IF(D1534="","",D1534*$F$30)</f>
        <v>4424.82700739746</v>
      </c>
    </row>
    <row r="1535" customFormat="false" ht="15" hidden="false" customHeight="false" outlineLevel="0" collapsed="false">
      <c r="A1535" s="2" t="n">
        <v>1501</v>
      </c>
      <c r="B1535" s="2" t="n">
        <v>1</v>
      </c>
      <c r="C1535" s="22" t="n">
        <f aca="true">NORMSINV(MAX(RAND(),0.000000000001))</f>
        <v>-0.527338300351014</v>
      </c>
      <c r="D1535" s="24" t="n">
        <f aca="false">IF($B$11="","",$B$11*EXP($B$12*C1535))</f>
        <v>742.698614196166</v>
      </c>
      <c r="E1535" s="20" t="n">
        <f aca="true">IF($B$10="","",$B$10*(1-$B$14+2*$B$14*RAND()))</f>
        <v>3.45320315340102</v>
      </c>
      <c r="F1535" s="21" t="n">
        <f aca="false">INDEX($E$17:$E$28,B1535)</f>
        <v>4.92562580645161</v>
      </c>
      <c r="G1535" s="25" t="n">
        <f aca="false">IF(OR(D1535="",E1535="",F1535=""),"",D1535*($B$7-$B$8-F1535-E1535))</f>
        <v>3239.03568778991</v>
      </c>
      <c r="H1535" s="25" t="n">
        <f aca="false">IF(D1535="","",D1535*$F$30)</f>
        <v>3712.89891208947</v>
      </c>
    </row>
    <row r="1536" customFormat="false" ht="15" hidden="false" customHeight="false" outlineLevel="0" collapsed="false">
      <c r="A1536" s="2" t="n">
        <v>1502</v>
      </c>
      <c r="B1536" s="2" t="n">
        <v>2</v>
      </c>
      <c r="C1536" s="22" t="n">
        <f aca="true">NORMSINV(MAX(RAND(),0.000000000001))</f>
        <v>-0.54968093918472</v>
      </c>
      <c r="D1536" s="24" t="n">
        <f aca="false">IF($B$11="","",$B$11*EXP($B$12*C1536))</f>
        <v>735.739340386727</v>
      </c>
      <c r="E1536" s="20" t="n">
        <f aca="true">IF($B$10="","",$B$10*(1-$B$14+2*$B$14*RAND()))</f>
        <v>3.82881650919629</v>
      </c>
      <c r="F1536" s="21" t="n">
        <f aca="false">INDEX($E$17:$E$28,B1536)</f>
        <v>5.0612</v>
      </c>
      <c r="G1536" s="25" t="n">
        <f aca="false">IF(OR(D1536="",E1536="",F1536=""),"",D1536*($B$7-$B$8-F1536-E1536))</f>
        <v>2832.58431402371</v>
      </c>
      <c r="H1536" s="25" t="n">
        <f aca="false">IF(D1536="","",D1536*$F$30)</f>
        <v>3678.10811046133</v>
      </c>
    </row>
    <row r="1537" customFormat="false" ht="15" hidden="false" customHeight="false" outlineLevel="0" collapsed="false">
      <c r="A1537" s="2" t="n">
        <v>1503</v>
      </c>
      <c r="B1537" s="2" t="n">
        <v>3</v>
      </c>
      <c r="C1537" s="22" t="n">
        <f aca="true">NORMSINV(MAX(RAND(),0.000000000001))</f>
        <v>-0.781036998189868</v>
      </c>
      <c r="D1537" s="24" t="n">
        <f aca="false">IF($B$11="","",$B$11*EXP($B$12*C1537))</f>
        <v>667.400493803962</v>
      </c>
      <c r="E1537" s="20" t="n">
        <f aca="true">IF($B$10="","",$B$10*(1-$B$14+2*$B$14*RAND()))</f>
        <v>3.86394216599086</v>
      </c>
      <c r="F1537" s="21" t="n">
        <f aca="false">INDEX($E$17:$E$28,B1537)</f>
        <v>5.0612</v>
      </c>
      <c r="G1537" s="25" t="n">
        <f aca="false">IF(OR(D1537="",E1537="",F1537=""),"",D1537*($B$7-$B$8-F1537-E1537))</f>
        <v>2546.03800220961</v>
      </c>
      <c r="H1537" s="25" t="n">
        <f aca="false">IF(D1537="","",D1537*$F$30)</f>
        <v>3336.46854862477</v>
      </c>
    </row>
    <row r="1538" customFormat="false" ht="15" hidden="false" customHeight="false" outlineLevel="0" collapsed="false">
      <c r="A1538" s="2" t="n">
        <v>1504</v>
      </c>
      <c r="B1538" s="2" t="n">
        <v>4</v>
      </c>
      <c r="C1538" s="22" t="n">
        <f aca="true">NORMSINV(MAX(RAND(),0.000000000001))</f>
        <v>0.125494969676154</v>
      </c>
      <c r="D1538" s="24" t="n">
        <f aca="false">IF($B$11="","",$B$11*EXP($B$12*C1538))</f>
        <v>977.865481707748</v>
      </c>
      <c r="E1538" s="20" t="n">
        <f aca="true">IF($B$10="","",$B$10*(1-$B$14+2*$B$14*RAND()))</f>
        <v>3.75256468741436</v>
      </c>
      <c r="F1538" s="21" t="n">
        <f aca="false">INDEX($E$17:$E$28,B1538)</f>
        <v>4.89657419354839</v>
      </c>
      <c r="G1538" s="25" t="n">
        <f aca="false">IF(OR(D1538="",E1538="",F1538=""),"",D1538*($B$7-$B$8-F1538-E1538))</f>
        <v>4000.31187876686</v>
      </c>
      <c r="H1538" s="25" t="n">
        <f aca="false">IF(D1538="","",D1538*$F$30)</f>
        <v>4888.54511615337</v>
      </c>
    </row>
    <row r="1539" customFormat="false" ht="15" hidden="false" customHeight="false" outlineLevel="0" collapsed="false">
      <c r="A1539" s="2" t="n">
        <v>1505</v>
      </c>
      <c r="B1539" s="2" t="n">
        <v>5</v>
      </c>
      <c r="C1539" s="22" t="n">
        <f aca="true">NORMSINV(MAX(RAND(),0.000000000001))</f>
        <v>-1.65244816948382</v>
      </c>
      <c r="D1539" s="24" t="n">
        <f aca="false">IF($B$11="","",$B$11*EXP($B$12*C1539))</f>
        <v>462.296845758274</v>
      </c>
      <c r="E1539" s="20" t="n">
        <f aca="true">IF($B$10="","",$B$10*(1-$B$14+2*$B$14*RAND()))</f>
        <v>3.82494639817737</v>
      </c>
      <c r="F1539" s="21" t="n">
        <f aca="false">INDEX($E$17:$E$28,B1539)</f>
        <v>4.761</v>
      </c>
      <c r="G1539" s="25" t="n">
        <f aca="false">IF(OR(D1539="",E1539="",F1539=""),"",D1539*($B$7-$B$8-F1539-E1539))</f>
        <v>1920.4058772334</v>
      </c>
      <c r="H1539" s="25" t="n">
        <f aca="false">IF(D1539="","",D1539*$F$30)</f>
        <v>2311.11439131476</v>
      </c>
    </row>
    <row r="1540" customFormat="false" ht="15" hidden="false" customHeight="false" outlineLevel="0" collapsed="false">
      <c r="A1540" s="2" t="n">
        <v>1506</v>
      </c>
      <c r="B1540" s="2" t="n">
        <v>6</v>
      </c>
      <c r="C1540" s="22" t="n">
        <f aca="true">NORMSINV(MAX(RAND(),0.000000000001))</f>
        <v>0.322156651987989</v>
      </c>
      <c r="D1540" s="24" t="n">
        <f aca="false">IF($B$11="","",$B$11*EXP($B$12*C1540))</f>
        <v>1062.34995919892</v>
      </c>
      <c r="E1540" s="20" t="n">
        <f aca="true">IF($B$10="","",$B$10*(1-$B$14+2*$B$14*RAND()))</f>
        <v>3.91573557845723</v>
      </c>
      <c r="F1540" s="21" t="n">
        <f aca="false">INDEX($E$17:$E$28,B1540)</f>
        <v>4.761</v>
      </c>
      <c r="G1540" s="25" t="n">
        <f aca="false">IF(OR(D1540="",E1540="",F1540=""),"",D1540*($B$7-$B$8-F1540-E1540))</f>
        <v>4316.6087924404</v>
      </c>
      <c r="H1540" s="25" t="n">
        <f aca="false">IF(D1540="","",D1540*$F$30)</f>
        <v>5310.89991602725</v>
      </c>
    </row>
    <row r="1541" customFormat="false" ht="15" hidden="false" customHeight="false" outlineLevel="0" collapsed="false">
      <c r="A1541" s="2" t="n">
        <v>1507</v>
      </c>
      <c r="B1541" s="2" t="n">
        <v>7</v>
      </c>
      <c r="C1541" s="22" t="n">
        <f aca="true">NORMSINV(MAX(RAND(),0.000000000001))</f>
        <v>0.211305922532865</v>
      </c>
      <c r="D1541" s="24" t="n">
        <f aca="false">IF($B$11="","",$B$11*EXP($B$12*C1541))</f>
        <v>1013.8699688067</v>
      </c>
      <c r="E1541" s="20" t="n">
        <f aca="true">IF($B$10="","",$B$10*(1-$B$14+2*$B$14*RAND()))</f>
        <v>3.5940424716772</v>
      </c>
      <c r="F1541" s="21" t="n">
        <f aca="false">INDEX($E$17:$E$28,B1541)</f>
        <v>4.761</v>
      </c>
      <c r="G1541" s="25" t="n">
        <f aca="false">IF(OR(D1541="",E1541="",F1541=""),"",D1541*($B$7-$B$8-F1541-E1541))</f>
        <v>4445.77675245936</v>
      </c>
      <c r="H1541" s="25" t="n">
        <f aca="false">IF(D1541="","",D1541*$F$30)</f>
        <v>5068.53874805848</v>
      </c>
    </row>
    <row r="1542" customFormat="false" ht="15" hidden="false" customHeight="false" outlineLevel="0" collapsed="false">
      <c r="A1542" s="2" t="n">
        <v>1508</v>
      </c>
      <c r="B1542" s="2" t="n">
        <v>8</v>
      </c>
      <c r="C1542" s="22" t="n">
        <f aca="true">NORMSINV(MAX(RAND(),0.000000000001))</f>
        <v>-0.340271113670385</v>
      </c>
      <c r="D1542" s="24" t="n">
        <f aca="false">IF($B$11="","",$B$11*EXP($B$12*C1542))</f>
        <v>803.610013391271</v>
      </c>
      <c r="E1542" s="20" t="n">
        <f aca="true">IF($B$10="","",$B$10*(1-$B$14+2*$B$14*RAND()))</f>
        <v>3.54642761306011</v>
      </c>
      <c r="F1542" s="21" t="n">
        <f aca="false">INDEX($E$17:$E$28,B1542)</f>
        <v>4.761</v>
      </c>
      <c r="G1542" s="25" t="n">
        <f aca="false">IF(OR(D1542="",E1542="",F1542=""),"",D1542*($B$7-$B$8-F1542-E1542))</f>
        <v>3562.05955522654</v>
      </c>
      <c r="H1542" s="25" t="n">
        <f aca="false">IF(D1542="","",D1542*$F$30)</f>
        <v>4017.40717894564</v>
      </c>
    </row>
    <row r="1543" customFormat="false" ht="15" hidden="false" customHeight="false" outlineLevel="0" collapsed="false">
      <c r="A1543" s="2" t="n">
        <v>1509</v>
      </c>
      <c r="B1543" s="2" t="n">
        <v>9</v>
      </c>
      <c r="C1543" s="22" t="n">
        <f aca="true">NORMSINV(MAX(RAND(),0.000000000001))</f>
        <v>0.480906654573063</v>
      </c>
      <c r="D1543" s="24" t="n">
        <f aca="false">IF($B$11="","",$B$11*EXP($B$12*C1543))</f>
        <v>1135.84317572555</v>
      </c>
      <c r="E1543" s="20" t="n">
        <f aca="true">IF($B$10="","",$B$10*(1-$B$14+2*$B$14*RAND()))</f>
        <v>3.69840337368323</v>
      </c>
      <c r="F1543" s="21" t="n">
        <f aca="false">INDEX($E$17:$E$28,B1543)</f>
        <v>4.761</v>
      </c>
      <c r="G1543" s="25" t="n">
        <f aca="false">IF(OR(D1543="",E1543="",F1543=""),"",D1543*($B$7-$B$8-F1543-E1543))</f>
        <v>4862.08646603571</v>
      </c>
      <c r="H1543" s="25" t="n">
        <f aca="false">IF(D1543="","",D1543*$F$30)</f>
        <v>5678.30720408716</v>
      </c>
    </row>
    <row r="1544" customFormat="false" ht="15" hidden="false" customHeight="false" outlineLevel="0" collapsed="false">
      <c r="A1544" s="2" t="n">
        <v>1510</v>
      </c>
      <c r="B1544" s="2" t="n">
        <v>10</v>
      </c>
      <c r="C1544" s="22" t="n">
        <f aca="true">NORMSINV(MAX(RAND(),0.000000000001))</f>
        <v>0.278878914111761</v>
      </c>
      <c r="D1544" s="24" t="n">
        <f aca="false">IF($B$11="","",$B$11*EXP($B$12*C1544))</f>
        <v>1043.15275931554</v>
      </c>
      <c r="E1544" s="20" t="n">
        <f aca="true">IF($B$10="","",$B$10*(1-$B$14+2*$B$14*RAND()))</f>
        <v>4.06641964333326</v>
      </c>
      <c r="F1544" s="21" t="n">
        <f aca="false">INDEX($E$17:$E$28,B1544)</f>
        <v>4.761</v>
      </c>
      <c r="G1544" s="25" t="n">
        <f aca="false">IF(OR(D1544="",E1544="",F1544=""),"",D1544*($B$7-$B$8-F1544-E1544))</f>
        <v>4081.4189951007</v>
      </c>
      <c r="H1544" s="25" t="n">
        <f aca="false">IF(D1544="","",D1544*$F$30)</f>
        <v>5214.92927437025</v>
      </c>
    </row>
    <row r="1545" customFormat="false" ht="15" hidden="false" customHeight="false" outlineLevel="0" collapsed="false">
      <c r="A1545" s="2" t="n">
        <v>1511</v>
      </c>
      <c r="B1545" s="2" t="n">
        <v>11</v>
      </c>
      <c r="C1545" s="22" t="n">
        <f aca="true">NORMSINV(MAX(RAND(),0.000000000001))</f>
        <v>-0.318376053199334</v>
      </c>
      <c r="D1545" s="24" t="n">
        <f aca="false">IF($B$11="","",$B$11*EXP($B$12*C1545))</f>
        <v>811.058292667824</v>
      </c>
      <c r="E1545" s="20" t="n">
        <f aca="true">IF($B$10="","",$B$10*(1-$B$14+2*$B$14*RAND()))</f>
        <v>3.51322730069937</v>
      </c>
      <c r="F1545" s="21" t="n">
        <f aca="false">INDEX($E$17:$E$28,B1545)</f>
        <v>4.761</v>
      </c>
      <c r="G1545" s="25" t="n">
        <f aca="false">IF(OR(D1545="",E1545="",F1545=""),"",D1545*($B$7-$B$8-F1545-E1545))</f>
        <v>3622.00198093735</v>
      </c>
      <c r="H1545" s="25" t="n">
        <f aca="false">IF(D1545="","",D1545*$F$30)</f>
        <v>4054.64261670498</v>
      </c>
    </row>
    <row r="1546" customFormat="false" ht="15" hidden="false" customHeight="false" outlineLevel="0" collapsed="false">
      <c r="A1546" s="2" t="n">
        <v>1512</v>
      </c>
      <c r="B1546" s="2" t="n">
        <v>12</v>
      </c>
      <c r="C1546" s="22" t="n">
        <f aca="true">NORMSINV(MAX(RAND(),0.000000000001))</f>
        <v>1.92534154517391</v>
      </c>
      <c r="D1546" s="24" t="n">
        <f aca="false">IF($B$11="","",$B$11*EXP($B$12*C1546))</f>
        <v>2087.59171148811</v>
      </c>
      <c r="E1546" s="20" t="n">
        <f aca="true">IF($B$10="","",$B$10*(1-$B$14+2*$B$14*RAND()))</f>
        <v>4.05197529413436</v>
      </c>
      <c r="F1546" s="21" t="n">
        <f aca="false">INDEX($E$17:$E$28,B1546)</f>
        <v>4.761</v>
      </c>
      <c r="G1546" s="25" t="n">
        <f aca="false">IF(OR(D1546="",E1546="",F1546=""),"",D1546*($B$7-$B$8-F1546-E1546))</f>
        <v>8198.02422677416</v>
      </c>
      <c r="H1546" s="25" t="n">
        <f aca="false">IF(D1546="","",D1546*$F$30)</f>
        <v>10436.2884840714</v>
      </c>
    </row>
    <row r="1547" customFormat="false" ht="15" hidden="false" customHeight="false" outlineLevel="0" collapsed="false">
      <c r="A1547" s="2" t="n">
        <v>1513</v>
      </c>
      <c r="B1547" s="2" t="n">
        <v>1</v>
      </c>
      <c r="C1547" s="22" t="n">
        <f aca="true">NORMSINV(MAX(RAND(),0.000000000001))</f>
        <v>0.0944479209997705</v>
      </c>
      <c r="D1547" s="24" t="n">
        <f aca="false">IF($B$11="","",$B$11*EXP($B$12*C1547))</f>
        <v>965.156190333195</v>
      </c>
      <c r="E1547" s="20" t="n">
        <f aca="true">IF($B$10="","",$B$10*(1-$B$14+2*$B$14*RAND()))</f>
        <v>4.01287381075897</v>
      </c>
      <c r="F1547" s="21" t="n">
        <f aca="false">INDEX($E$17:$E$28,B1547)</f>
        <v>4.92562580645161</v>
      </c>
      <c r="G1547" s="25" t="n">
        <f aca="false">IF(OR(D1547="",E1547="",F1547=""),"",D1547*($B$7-$B$8-F1547-E1547))</f>
        <v>3669.04162700322</v>
      </c>
      <c r="H1547" s="25" t="n">
        <f aca="false">IF(D1547="","",D1547*$F$30)</f>
        <v>4825.00882671371</v>
      </c>
    </row>
    <row r="1548" customFormat="false" ht="15" hidden="false" customHeight="false" outlineLevel="0" collapsed="false">
      <c r="A1548" s="2" t="n">
        <v>1514</v>
      </c>
      <c r="B1548" s="2" t="n">
        <v>2</v>
      </c>
      <c r="C1548" s="22" t="n">
        <f aca="true">NORMSINV(MAX(RAND(),0.000000000001))</f>
        <v>-0.484471429865862</v>
      </c>
      <c r="D1548" s="24" t="n">
        <f aca="false">IF($B$11="","",$B$11*EXP($B$12*C1548))</f>
        <v>756.235604206263</v>
      </c>
      <c r="E1548" s="20" t="n">
        <f aca="true">IF($B$10="","",$B$10*(1-$B$14+2*$B$14*RAND()))</f>
        <v>3.73476783219314</v>
      </c>
      <c r="F1548" s="21" t="n">
        <f aca="false">INDEX($E$17:$E$28,B1548)</f>
        <v>5.0612</v>
      </c>
      <c r="G1548" s="25" t="n">
        <f aca="false">IF(OR(D1548="",E1548="",F1548=""),"",D1548*($B$7-$B$8-F1548-E1548))</f>
        <v>2982.61754943036</v>
      </c>
      <c r="H1548" s="25" t="n">
        <f aca="false">IF(D1548="","",D1548*$F$30)</f>
        <v>3780.57303254795</v>
      </c>
    </row>
    <row r="1549" customFormat="false" ht="15" hidden="false" customHeight="false" outlineLevel="0" collapsed="false">
      <c r="A1549" s="2" t="n">
        <v>1515</v>
      </c>
      <c r="B1549" s="2" t="n">
        <v>3</v>
      </c>
      <c r="C1549" s="22" t="n">
        <f aca="true">NORMSINV(MAX(RAND(),0.000000000001))</f>
        <v>1.50534155324314</v>
      </c>
      <c r="D1549" s="24" t="n">
        <f aca="false">IF($B$11="","",$B$11*EXP($B$12*C1549))</f>
        <v>1748.98805360191</v>
      </c>
      <c r="E1549" s="20" t="n">
        <f aca="true">IF($B$10="","",$B$10*(1-$B$14+2*$B$14*RAND()))</f>
        <v>3.5888992276717</v>
      </c>
      <c r="F1549" s="21" t="n">
        <f aca="false">INDEX($E$17:$E$28,B1549)</f>
        <v>5.0612</v>
      </c>
      <c r="G1549" s="25" t="n">
        <f aca="false">IF(OR(D1549="",E1549="",F1549=""),"",D1549*($B$7-$B$8-F1549-E1549))</f>
        <v>7153.1875912194</v>
      </c>
      <c r="H1549" s="25" t="n">
        <f aca="false">IF(D1549="","",D1549*$F$30)</f>
        <v>8743.54107756665</v>
      </c>
    </row>
    <row r="1550" customFormat="false" ht="15" hidden="false" customHeight="false" outlineLevel="0" collapsed="false">
      <c r="A1550" s="2" t="n">
        <v>1516</v>
      </c>
      <c r="B1550" s="2" t="n">
        <v>4</v>
      </c>
      <c r="C1550" s="22" t="n">
        <f aca="true">NORMSINV(MAX(RAND(),0.000000000001))</f>
        <v>-1.47073412722874</v>
      </c>
      <c r="D1550" s="24" t="n">
        <f aca="false">IF($B$11="","",$B$11*EXP($B$12*C1550))</f>
        <v>499.084459717612</v>
      </c>
      <c r="E1550" s="20" t="n">
        <f aca="true">IF($B$10="","",$B$10*(1-$B$14+2*$B$14*RAND()))</f>
        <v>3.68404639155016</v>
      </c>
      <c r="F1550" s="21" t="n">
        <f aca="false">INDEX($E$17:$E$28,B1550)</f>
        <v>4.89657419354839</v>
      </c>
      <c r="G1550" s="25" t="n">
        <f aca="false">IF(OR(D1550="",E1550="",F1550=""),"",D1550*($B$7-$B$8-F1550-E1550))</f>
        <v>2075.88162804665</v>
      </c>
      <c r="H1550" s="25" t="n">
        <f aca="false">IF(D1550="","",D1550*$F$30)</f>
        <v>2495.02303102029</v>
      </c>
    </row>
    <row r="1551" customFormat="false" ht="15" hidden="false" customHeight="false" outlineLevel="0" collapsed="false">
      <c r="A1551" s="2" t="n">
        <v>1517</v>
      </c>
      <c r="B1551" s="2" t="n">
        <v>5</v>
      </c>
      <c r="C1551" s="22" t="n">
        <f aca="true">NORMSINV(MAX(RAND(),0.000000000001))</f>
        <v>0.512904194796345</v>
      </c>
      <c r="D1551" s="24" t="n">
        <f aca="false">IF($B$11="","",$B$11*EXP($B$12*C1551))</f>
        <v>1151.26108696937</v>
      </c>
      <c r="E1551" s="20" t="n">
        <f aca="true">IF($B$10="","",$B$10*(1-$B$14+2*$B$14*RAND()))</f>
        <v>3.71467250232784</v>
      </c>
      <c r="F1551" s="21" t="n">
        <f aca="false">INDEX($E$17:$E$28,B1551)</f>
        <v>4.761</v>
      </c>
      <c r="G1551" s="25" t="n">
        <f aca="false">IF(OR(D1551="",E1551="",F1551=""),"",D1551*($B$7-$B$8-F1551-E1551))</f>
        <v>4909.35431016345</v>
      </c>
      <c r="H1551" s="25" t="n">
        <f aca="false">IF(D1551="","",D1551*$F$30)</f>
        <v>5755.3844259773</v>
      </c>
    </row>
    <row r="1552" customFormat="false" ht="15" hidden="false" customHeight="false" outlineLevel="0" collapsed="false">
      <c r="A1552" s="2" t="n">
        <v>1518</v>
      </c>
      <c r="B1552" s="2" t="n">
        <v>6</v>
      </c>
      <c r="C1552" s="22" t="n">
        <f aca="true">NORMSINV(MAX(RAND(),0.000000000001))</f>
        <v>0.988453805923695</v>
      </c>
      <c r="D1552" s="24" t="n">
        <f aca="false">IF($B$11="","",$B$11*EXP($B$12*C1552))</f>
        <v>1406.68856714631</v>
      </c>
      <c r="E1552" s="20" t="n">
        <f aca="true">IF($B$10="","",$B$10*(1-$B$14+2*$B$14*RAND()))</f>
        <v>4.08276721106075</v>
      </c>
      <c r="F1552" s="21" t="n">
        <f aca="false">INDEX($E$17:$E$28,B1552)</f>
        <v>4.761</v>
      </c>
      <c r="G1552" s="25" t="n">
        <f aca="false">IF(OR(D1552="",E1552="",F1552=""),"",D1552*($B$7-$B$8-F1552-E1552))</f>
        <v>5480.78611914143</v>
      </c>
      <c r="H1552" s="25" t="n">
        <f aca="false">IF(D1552="","",D1552*$F$30)</f>
        <v>7032.31748487784</v>
      </c>
    </row>
    <row r="1553" customFormat="false" ht="15" hidden="false" customHeight="false" outlineLevel="0" collapsed="false">
      <c r="A1553" s="2" t="n">
        <v>1519</v>
      </c>
      <c r="B1553" s="2" t="n">
        <v>7</v>
      </c>
      <c r="C1553" s="22" t="n">
        <f aca="true">NORMSINV(MAX(RAND(),0.000000000001))</f>
        <v>2.41470534479409</v>
      </c>
      <c r="D1553" s="24" t="n">
        <f aca="false">IF($B$11="","",$B$11*EXP($B$12*C1553))</f>
        <v>2565.6514169576</v>
      </c>
      <c r="E1553" s="20" t="n">
        <f aca="true">IF($B$10="","",$B$10*(1-$B$14+2*$B$14*RAND()))</f>
        <v>3.48755859121047</v>
      </c>
      <c r="F1553" s="21" t="n">
        <f aca="false">INDEX($E$17:$E$28,B1553)</f>
        <v>4.761</v>
      </c>
      <c r="G1553" s="25" t="n">
        <f aca="false">IF(OR(D1553="",E1553="",F1553=""),"",D1553*($B$7-$B$8-F1553-E1553))</f>
        <v>11523.4730146429</v>
      </c>
      <c r="H1553" s="25" t="n">
        <f aca="false">IF(D1553="","",D1553*$F$30)</f>
        <v>12826.2045636544</v>
      </c>
    </row>
    <row r="1554" customFormat="false" ht="15" hidden="false" customHeight="false" outlineLevel="0" collapsed="false">
      <c r="A1554" s="2" t="n">
        <v>1520</v>
      </c>
      <c r="B1554" s="2" t="n">
        <v>8</v>
      </c>
      <c r="C1554" s="22" t="n">
        <f aca="true">NORMSINV(MAX(RAND(),0.000000000001))</f>
        <v>-0.367774169243749</v>
      </c>
      <c r="D1554" s="24" t="n">
        <f aca="false">IF($B$11="","",$B$11*EXP($B$12*C1554))</f>
        <v>794.35084916061</v>
      </c>
      <c r="E1554" s="20" t="n">
        <f aca="true">IF($B$10="","",$B$10*(1-$B$14+2*$B$14*RAND()))</f>
        <v>3.58220079469767</v>
      </c>
      <c r="F1554" s="21" t="n">
        <f aca="false">INDEX($E$17:$E$28,B1554)</f>
        <v>4.761</v>
      </c>
      <c r="G1554" s="25" t="n">
        <f aca="false">IF(OR(D1554="",E1554="",F1554=""),"",D1554*($B$7-$B$8-F1554-E1554))</f>
        <v>3492.6011823206</v>
      </c>
      <c r="H1554" s="25" t="n">
        <f aca="false">IF(D1554="","",D1554*$F$30)</f>
        <v>3971.11876512372</v>
      </c>
    </row>
    <row r="1555" customFormat="false" ht="15" hidden="false" customHeight="false" outlineLevel="0" collapsed="false">
      <c r="A1555" s="2" t="n">
        <v>1521</v>
      </c>
      <c r="B1555" s="2" t="n">
        <v>9</v>
      </c>
      <c r="C1555" s="22" t="n">
        <f aca="true">NORMSINV(MAX(RAND(),0.000000000001))</f>
        <v>-0.983581671053616</v>
      </c>
      <c r="D1555" s="24" t="n">
        <f aca="false">IF($B$11="","",$B$11*EXP($B$12*C1555))</f>
        <v>612.803821153159</v>
      </c>
      <c r="E1555" s="20" t="n">
        <f aca="true">IF($B$10="","",$B$10*(1-$B$14+2*$B$14*RAND()))</f>
        <v>3.60818671688896</v>
      </c>
      <c r="F1555" s="21" t="n">
        <f aca="false">INDEX($E$17:$E$28,B1555)</f>
        <v>4.761</v>
      </c>
      <c r="G1555" s="25" t="n">
        <f aca="false">IF(OR(D1555="",E1555="",F1555=""),"",D1555*($B$7-$B$8-F1555-E1555))</f>
        <v>2678.45108143743</v>
      </c>
      <c r="H1555" s="25" t="n">
        <f aca="false">IF(D1555="","",D1555*$F$30)</f>
        <v>3063.52886270887</v>
      </c>
    </row>
    <row r="1556" customFormat="false" ht="15" hidden="false" customHeight="false" outlineLevel="0" collapsed="false">
      <c r="A1556" s="2" t="n">
        <v>1522</v>
      </c>
      <c r="B1556" s="2" t="n">
        <v>10</v>
      </c>
      <c r="C1556" s="22" t="n">
        <f aca="true">NORMSINV(MAX(RAND(),0.000000000001))</f>
        <v>0.293436757910748</v>
      </c>
      <c r="D1556" s="24" t="n">
        <f aca="false">IF($B$11="","",$B$11*EXP($B$12*C1556))</f>
        <v>1049.57131371919</v>
      </c>
      <c r="E1556" s="20" t="n">
        <f aca="true">IF($B$10="","",$B$10*(1-$B$14+2*$B$14*RAND()))</f>
        <v>4.0905297985253</v>
      </c>
      <c r="F1556" s="21" t="n">
        <f aca="false">INDEX($E$17:$E$28,B1556)</f>
        <v>4.761</v>
      </c>
      <c r="G1556" s="25" t="n">
        <f aca="false">IF(OR(D1556="",E1556="",F1556=""),"",D1556*($B$7-$B$8-F1556-E1556))</f>
        <v>4081.22677771971</v>
      </c>
      <c r="H1556" s="25" t="n">
        <f aca="false">IF(D1556="","",D1556*$F$30)</f>
        <v>5247.01691154495</v>
      </c>
    </row>
    <row r="1557" customFormat="false" ht="15" hidden="false" customHeight="false" outlineLevel="0" collapsed="false">
      <c r="A1557" s="2" t="n">
        <v>1523</v>
      </c>
      <c r="B1557" s="2" t="n">
        <v>11</v>
      </c>
      <c r="C1557" s="22" t="n">
        <f aca="true">NORMSINV(MAX(RAND(),0.000000000001))</f>
        <v>0.937042278759827</v>
      </c>
      <c r="D1557" s="24" t="n">
        <f aca="false">IF($B$11="","",$B$11*EXP($B$12*C1557))</f>
        <v>1376.5430709585</v>
      </c>
      <c r="E1557" s="20" t="n">
        <f aca="true">IF($B$10="","",$B$10*(1-$B$14+2*$B$14*RAND()))</f>
        <v>3.44658179879942</v>
      </c>
      <c r="F1557" s="21" t="n">
        <f aca="false">INDEX($E$17:$E$28,B1557)</f>
        <v>4.761</v>
      </c>
      <c r="G1557" s="25" t="n">
        <f aca="false">IF(OR(D1557="",E1557="",F1557=""),"",D1557*($B$7-$B$8-F1557-E1557))</f>
        <v>6239.06886954885</v>
      </c>
      <c r="H1557" s="25" t="n">
        <f aca="false">IF(D1557="","",D1557*$F$30)</f>
        <v>6881.61412033574</v>
      </c>
    </row>
    <row r="1558" customFormat="false" ht="15" hidden="false" customHeight="false" outlineLevel="0" collapsed="false">
      <c r="A1558" s="2" t="n">
        <v>1524</v>
      </c>
      <c r="B1558" s="2" t="n">
        <v>12</v>
      </c>
      <c r="C1558" s="22" t="n">
        <f aca="true">NORMSINV(MAX(RAND(),0.000000000001))</f>
        <v>-1.27247966653703</v>
      </c>
      <c r="D1558" s="24" t="n">
        <f aca="false">IF($B$11="","",$B$11*EXP($B$12*C1558))</f>
        <v>542.567793068376</v>
      </c>
      <c r="E1558" s="20" t="n">
        <f aca="true">IF($B$10="","",$B$10*(1-$B$14+2*$B$14*RAND()))</f>
        <v>3.50808596082554</v>
      </c>
      <c r="F1558" s="21" t="n">
        <f aca="false">INDEX($E$17:$E$28,B1558)</f>
        <v>4.761</v>
      </c>
      <c r="G1558" s="25" t="n">
        <f aca="false">IF(OR(D1558="",E1558="",F1558=""),"",D1558*($B$7-$B$8-F1558-E1558))</f>
        <v>2425.7739632333</v>
      </c>
      <c r="H1558" s="25" t="n">
        <f aca="false">IF(D1558="","",D1558*$F$30)</f>
        <v>2712.40491110742</v>
      </c>
    </row>
    <row r="1559" customFormat="false" ht="15" hidden="false" customHeight="false" outlineLevel="0" collapsed="false">
      <c r="A1559" s="2" t="n">
        <v>1525</v>
      </c>
      <c r="B1559" s="2" t="n">
        <v>1</v>
      </c>
      <c r="C1559" s="22" t="n">
        <f aca="true">NORMSINV(MAX(RAND(),0.000000000001))</f>
        <v>-0.0218137081651427</v>
      </c>
      <c r="D1559" s="24" t="n">
        <f aca="false">IF($B$11="","",$B$11*EXP($B$12*C1559))</f>
        <v>919.013891437973</v>
      </c>
      <c r="E1559" s="20" t="n">
        <f aca="true">IF($B$10="","",$B$10*(1-$B$14+2*$B$14*RAND()))</f>
        <v>3.88770562699404</v>
      </c>
      <c r="F1559" s="21" t="n">
        <f aca="false">INDEX($E$17:$E$28,B1559)</f>
        <v>4.92562580645161</v>
      </c>
      <c r="G1559" s="25" t="n">
        <f aca="false">IF(OR(D1559="",E1559="",F1559=""),"",D1559*($B$7-$B$8-F1559-E1559))</f>
        <v>3608.66295973628</v>
      </c>
      <c r="H1559" s="25" t="n">
        <f aca="false">IF(D1559="","",D1559*$F$30)</f>
        <v>4594.33424607672</v>
      </c>
    </row>
    <row r="1560" customFormat="false" ht="15" hidden="false" customHeight="false" outlineLevel="0" collapsed="false">
      <c r="A1560" s="2" t="n">
        <v>1526</v>
      </c>
      <c r="B1560" s="2" t="n">
        <v>2</v>
      </c>
      <c r="C1560" s="22" t="n">
        <f aca="true">NORMSINV(MAX(RAND(),0.000000000001))</f>
        <v>-0.556591495032173</v>
      </c>
      <c r="D1560" s="24" t="n">
        <f aca="false">IF($B$11="","",$B$11*EXP($B$12*C1560))</f>
        <v>733.600076466994</v>
      </c>
      <c r="E1560" s="20" t="n">
        <f aca="true">IF($B$10="","",$B$10*(1-$B$14+2*$B$14*RAND()))</f>
        <v>3.88989450527745</v>
      </c>
      <c r="F1560" s="21" t="n">
        <f aca="false">INDEX($E$17:$E$28,B1560)</f>
        <v>5.0612</v>
      </c>
      <c r="G1560" s="25" t="n">
        <f aca="false">IF(OR(D1560="",E1560="",F1560=""),"",D1560*($B$7-$B$8-F1560-E1560))</f>
        <v>2779.54136065468</v>
      </c>
      <c r="H1560" s="25" t="n">
        <f aca="false">IF(D1560="","",D1560*$F$30)</f>
        <v>3667.4135022738</v>
      </c>
    </row>
    <row r="1561" customFormat="false" ht="15" hidden="false" customHeight="false" outlineLevel="0" collapsed="false">
      <c r="A1561" s="2" t="n">
        <v>1527</v>
      </c>
      <c r="B1561" s="2" t="n">
        <v>3</v>
      </c>
      <c r="C1561" s="22" t="n">
        <f aca="true">NORMSINV(MAX(RAND(),0.000000000001))</f>
        <v>0.388104420833511</v>
      </c>
      <c r="D1561" s="24" t="n">
        <f aca="false">IF($B$11="","",$B$11*EXP($B$12*C1561))</f>
        <v>1092.28469054562</v>
      </c>
      <c r="E1561" s="20" t="n">
        <f aca="true">IF($B$10="","",$B$10*(1-$B$14+2*$B$14*RAND()))</f>
        <v>4.02625163274534</v>
      </c>
      <c r="F1561" s="21" t="n">
        <f aca="false">INDEX($E$17:$E$28,B1561)</f>
        <v>5.0612</v>
      </c>
      <c r="G1561" s="25" t="n">
        <f aca="false">IF(OR(D1561="",E1561="",F1561=""),"",D1561*($B$7-$B$8-F1561-E1561))</f>
        <v>3989.62266302968</v>
      </c>
      <c r="H1561" s="25" t="n">
        <f aca="false">IF(D1561="","",D1561*$F$30)</f>
        <v>5460.54962497567</v>
      </c>
    </row>
    <row r="1562" customFormat="false" ht="15" hidden="false" customHeight="false" outlineLevel="0" collapsed="false">
      <c r="A1562" s="2" t="n">
        <v>1528</v>
      </c>
      <c r="B1562" s="2" t="n">
        <v>4</v>
      </c>
      <c r="C1562" s="22" t="n">
        <f aca="true">NORMSINV(MAX(RAND(),0.000000000001))</f>
        <v>0.734223332675074</v>
      </c>
      <c r="D1562" s="24" t="n">
        <f aca="false">IF($B$11="","",$B$11*EXP($B$12*C1562))</f>
        <v>1263.78895226903</v>
      </c>
      <c r="E1562" s="20" t="n">
        <f aca="true">IF($B$10="","",$B$10*(1-$B$14+2*$B$14*RAND()))</f>
        <v>3.42722466428223</v>
      </c>
      <c r="F1562" s="21" t="n">
        <f aca="false">INDEX($E$17:$E$28,B1562)</f>
        <v>4.89657419354839</v>
      </c>
      <c r="G1562" s="25" t="n">
        <f aca="false">IF(OR(D1562="",E1562="",F1562=""),"",D1562*($B$7-$B$8-F1562-E1562))</f>
        <v>5581.14621447153</v>
      </c>
      <c r="H1562" s="25" t="n">
        <f aca="false">IF(D1562="","",D1562*$F$30)</f>
        <v>6317.93373018333</v>
      </c>
    </row>
    <row r="1563" customFormat="false" ht="15" hidden="false" customHeight="false" outlineLevel="0" collapsed="false">
      <c r="A1563" s="2" t="n">
        <v>1529</v>
      </c>
      <c r="B1563" s="2" t="n">
        <v>5</v>
      </c>
      <c r="C1563" s="22" t="n">
        <f aca="true">NORMSINV(MAX(RAND(),0.000000000001))</f>
        <v>-0.881379225590189</v>
      </c>
      <c r="D1563" s="24" t="n">
        <f aca="false">IF($B$11="","",$B$11*EXP($B$12*C1563))</f>
        <v>639.770486040671</v>
      </c>
      <c r="E1563" s="20" t="n">
        <f aca="true">IF($B$10="","",$B$10*(1-$B$14+2*$B$14*RAND()))</f>
        <v>3.77953535008807</v>
      </c>
      <c r="F1563" s="21" t="n">
        <f aca="false">INDEX($E$17:$E$28,B1563)</f>
        <v>4.761</v>
      </c>
      <c r="G1563" s="25" t="n">
        <f aca="false">IF(OR(D1563="",E1563="",F1563=""),"",D1563*($B$7-$B$8-F1563-E1563))</f>
        <v>2686.69354018477</v>
      </c>
      <c r="H1563" s="25" t="n">
        <f aca="false">IF(D1563="","",D1563*$F$30)</f>
        <v>3198.34061381452</v>
      </c>
    </row>
    <row r="1564" customFormat="false" ht="15" hidden="false" customHeight="false" outlineLevel="0" collapsed="false">
      <c r="A1564" s="2" t="n">
        <v>1530</v>
      </c>
      <c r="B1564" s="2" t="n">
        <v>6</v>
      </c>
      <c r="C1564" s="22" t="n">
        <f aca="true">NORMSINV(MAX(RAND(),0.000000000001))</f>
        <v>-0.0839792108894832</v>
      </c>
      <c r="D1564" s="24" t="n">
        <f aca="false">IF($B$11="","",$B$11*EXP($B$12*C1564))</f>
        <v>895.253398181335</v>
      </c>
      <c r="E1564" s="20" t="n">
        <f aca="true">IF($B$10="","",$B$10*(1-$B$14+2*$B$14*RAND()))</f>
        <v>3.67324675531112</v>
      </c>
      <c r="F1564" s="21" t="n">
        <f aca="false">INDEX($E$17:$E$28,B1564)</f>
        <v>4.761</v>
      </c>
      <c r="G1564" s="25" t="n">
        <f aca="false">IF(OR(D1564="",E1564="",F1564=""),"",D1564*($B$7-$B$8-F1564-E1564))</f>
        <v>3854.74022403803</v>
      </c>
      <c r="H1564" s="25" t="n">
        <f aca="false">IF(D1564="","",D1564*$F$30)</f>
        <v>4475.55078818813</v>
      </c>
    </row>
    <row r="1565" customFormat="false" ht="15" hidden="false" customHeight="false" outlineLevel="0" collapsed="false">
      <c r="A1565" s="2" t="n">
        <v>1531</v>
      </c>
      <c r="B1565" s="2" t="n">
        <v>7</v>
      </c>
      <c r="C1565" s="22" t="n">
        <f aca="true">NORMSINV(MAX(RAND(),0.000000000001))</f>
        <v>-0.896259187738245</v>
      </c>
      <c r="D1565" s="24" t="n">
        <f aca="false">IF($B$11="","",$B$11*EXP($B$12*C1565))</f>
        <v>635.771730968552</v>
      </c>
      <c r="E1565" s="20" t="n">
        <f aca="true">IF($B$10="","",$B$10*(1-$B$14+2*$B$14*RAND()))</f>
        <v>3.686771846453</v>
      </c>
      <c r="F1565" s="21" t="n">
        <f aca="false">INDEX($E$17:$E$28,B1565)</f>
        <v>4.761</v>
      </c>
      <c r="G1565" s="25" t="n">
        <f aca="false">IF(OR(D1565="",E1565="",F1565=""),"",D1565*($B$7-$B$8-F1565-E1565))</f>
        <v>2728.87732289253</v>
      </c>
      <c r="H1565" s="25" t="n">
        <f aca="false">IF(D1565="","",D1565*$F$30)</f>
        <v>3178.35003745799</v>
      </c>
    </row>
    <row r="1566" customFormat="false" ht="15" hidden="false" customHeight="false" outlineLevel="0" collapsed="false">
      <c r="A1566" s="2" t="n">
        <v>1532</v>
      </c>
      <c r="B1566" s="2" t="n">
        <v>8</v>
      </c>
      <c r="C1566" s="22" t="n">
        <f aca="true">NORMSINV(MAX(RAND(),0.000000000001))</f>
        <v>-0.855425906450827</v>
      </c>
      <c r="D1566" s="24" t="n">
        <f aca="false">IF($B$11="","",$B$11*EXP($B$12*C1566))</f>
        <v>646.805314640421</v>
      </c>
      <c r="E1566" s="20" t="n">
        <f aca="true">IF($B$10="","",$B$10*(1-$B$14+2*$B$14*RAND()))</f>
        <v>3.58686453848861</v>
      </c>
      <c r="F1566" s="21" t="n">
        <f aca="false">INDEX($E$17:$E$28,B1566)</f>
        <v>4.761</v>
      </c>
      <c r="G1566" s="25" t="n">
        <f aca="false">IF(OR(D1566="",E1566="",F1566=""),"",D1566*($B$7-$B$8-F1566-E1566))</f>
        <v>2840.85655912622</v>
      </c>
      <c r="H1566" s="25" t="n">
        <f aca="false">IF(D1566="","",D1566*$F$30)</f>
        <v>3233.50912895039</v>
      </c>
    </row>
    <row r="1567" customFormat="false" ht="15" hidden="false" customHeight="false" outlineLevel="0" collapsed="false">
      <c r="A1567" s="2" t="n">
        <v>1533</v>
      </c>
      <c r="B1567" s="2" t="n">
        <v>9</v>
      </c>
      <c r="C1567" s="22" t="n">
        <f aca="true">NORMSINV(MAX(RAND(),0.000000000001))</f>
        <v>0.768224544670266</v>
      </c>
      <c r="D1567" s="24" t="n">
        <f aca="false">IF($B$11="","",$B$11*EXP($B$12*C1567))</f>
        <v>1282.02552759538</v>
      </c>
      <c r="E1567" s="20" t="n">
        <f aca="true">IF($B$10="","",$B$10*(1-$B$14+2*$B$14*RAND()))</f>
        <v>3.61401276805567</v>
      </c>
      <c r="F1567" s="21" t="n">
        <f aca="false">INDEX($E$17:$E$28,B1567)</f>
        <v>4.761</v>
      </c>
      <c r="G1567" s="25" t="n">
        <f aca="false">IF(OR(D1567="",E1567="",F1567=""),"",D1567*($B$7-$B$8-F1567-E1567))</f>
        <v>5596.02505898054</v>
      </c>
      <c r="H1567" s="25" t="n">
        <f aca="false">IF(D1567="","",D1567*$F$30)</f>
        <v>6409.10201755482</v>
      </c>
    </row>
    <row r="1568" customFormat="false" ht="15" hidden="false" customHeight="false" outlineLevel="0" collapsed="false">
      <c r="A1568" s="2" t="n">
        <v>1534</v>
      </c>
      <c r="B1568" s="2" t="n">
        <v>10</v>
      </c>
      <c r="C1568" s="22" t="n">
        <f aca="true">NORMSINV(MAX(RAND(),0.000000000001))</f>
        <v>0.658425096086444</v>
      </c>
      <c r="D1568" s="24" t="n">
        <f aca="false">IF($B$11="","",$B$11*EXP($B$12*C1568))</f>
        <v>1224.06282304427</v>
      </c>
      <c r="E1568" s="20" t="n">
        <f aca="true">IF($B$10="","",$B$10*(1-$B$14+2*$B$14*RAND()))</f>
        <v>3.5680434593694</v>
      </c>
      <c r="F1568" s="21" t="n">
        <f aca="false">INDEX($E$17:$E$28,B1568)</f>
        <v>4.761</v>
      </c>
      <c r="G1568" s="25" t="n">
        <f aca="false">IF(OR(D1568="",E1568="",F1568=""),"",D1568*($B$7-$B$8-F1568-E1568))</f>
        <v>5399.2879154499</v>
      </c>
      <c r="H1568" s="25" t="n">
        <f aca="false">IF(D1568="","",D1568*$F$30)</f>
        <v>6119.33486496293</v>
      </c>
    </row>
    <row r="1569" customFormat="false" ht="15" hidden="false" customHeight="false" outlineLevel="0" collapsed="false">
      <c r="A1569" s="2" t="n">
        <v>1535</v>
      </c>
      <c r="B1569" s="2" t="n">
        <v>11</v>
      </c>
      <c r="C1569" s="22" t="n">
        <f aca="true">NORMSINV(MAX(RAND(),0.000000000001))</f>
        <v>1.14994839097509</v>
      </c>
      <c r="D1569" s="24" t="n">
        <f aca="false">IF($B$11="","",$B$11*EXP($B$12*C1569))</f>
        <v>1505.74342524288</v>
      </c>
      <c r="E1569" s="20" t="n">
        <f aca="true">IF($B$10="","",$B$10*(1-$B$14+2*$B$14*RAND()))</f>
        <v>3.95693997998747</v>
      </c>
      <c r="F1569" s="21" t="n">
        <f aca="false">INDEX($E$17:$E$28,B1569)</f>
        <v>4.761</v>
      </c>
      <c r="G1569" s="25" t="n">
        <f aca="false">IF(OR(D1569="",E1569="",F1569=""),"",D1569*($B$7-$B$8-F1569-E1569))</f>
        <v>6056.19043106612</v>
      </c>
      <c r="H1569" s="25" t="n">
        <f aca="false">IF(D1569="","",D1569*$F$30)</f>
        <v>7527.51253147421</v>
      </c>
    </row>
    <row r="1570" customFormat="false" ht="15" hidden="false" customHeight="false" outlineLevel="0" collapsed="false">
      <c r="A1570" s="2" t="n">
        <v>1536</v>
      </c>
      <c r="B1570" s="2" t="n">
        <v>12</v>
      </c>
      <c r="C1570" s="22" t="n">
        <f aca="true">NORMSINV(MAX(RAND(),0.000000000001))</f>
        <v>-0.295609841345229</v>
      </c>
      <c r="D1570" s="24" t="n">
        <f aca="false">IF($B$11="","",$B$11*EXP($B$12*C1570))</f>
        <v>818.876139181557</v>
      </c>
      <c r="E1570" s="20" t="n">
        <f aca="true">IF($B$10="","",$B$10*(1-$B$14+2*$B$14*RAND()))</f>
        <v>4.03545748594547</v>
      </c>
      <c r="F1570" s="21" t="n">
        <f aca="false">INDEX($E$17:$E$28,B1570)</f>
        <v>4.761</v>
      </c>
      <c r="G1570" s="25" t="n">
        <f aca="false">IF(OR(D1570="",E1570="",F1570=""),"",D1570*($B$7-$B$8-F1570-E1570))</f>
        <v>3229.27286860731</v>
      </c>
      <c r="H1570" s="25" t="n">
        <f aca="false">IF(D1570="","",D1570*$F$30)</f>
        <v>4093.72559499644</v>
      </c>
    </row>
    <row r="1571" customFormat="false" ht="15" hidden="false" customHeight="false" outlineLevel="0" collapsed="false">
      <c r="A1571" s="2" t="n">
        <v>1537</v>
      </c>
      <c r="B1571" s="2" t="n">
        <v>1</v>
      </c>
      <c r="C1571" s="22" t="n">
        <f aca="true">NORMSINV(MAX(RAND(),0.000000000001))</f>
        <v>-0.473613132939829</v>
      </c>
      <c r="D1571" s="24" t="n">
        <f aca="false">IF($B$11="","",$B$11*EXP($B$12*C1571))</f>
        <v>759.703549909154</v>
      </c>
      <c r="E1571" s="20" t="n">
        <f aca="true">IF($B$10="","",$B$10*(1-$B$14+2*$B$14*RAND()))</f>
        <v>3.43626219092447</v>
      </c>
      <c r="F1571" s="21" t="n">
        <f aca="false">INDEX($E$17:$E$28,B1571)</f>
        <v>4.92562580645161</v>
      </c>
      <c r="G1571" s="25" t="n">
        <f aca="false">IF(OR(D1571="",E1571="",F1571=""),"",D1571*($B$7-$B$8-F1571-E1571))</f>
        <v>3326.06723029326</v>
      </c>
      <c r="H1571" s="25" t="n">
        <f aca="false">IF(D1571="","",D1571*$F$30)</f>
        <v>3797.90998670584</v>
      </c>
    </row>
    <row r="1572" customFormat="false" ht="15" hidden="false" customHeight="false" outlineLevel="0" collapsed="false">
      <c r="A1572" s="2" t="n">
        <v>1538</v>
      </c>
      <c r="B1572" s="2" t="n">
        <v>2</v>
      </c>
      <c r="C1572" s="22" t="n">
        <f aca="true">NORMSINV(MAX(RAND(),0.000000000001))</f>
        <v>-0.0112821809381603</v>
      </c>
      <c r="D1572" s="24" t="n">
        <f aca="false">IF($B$11="","",$B$11*EXP($B$12*C1572))</f>
        <v>923.101195668226</v>
      </c>
      <c r="E1572" s="20" t="n">
        <f aca="true">IF($B$10="","",$B$10*(1-$B$14+2*$B$14*RAND()))</f>
        <v>3.49492129055518</v>
      </c>
      <c r="F1572" s="21" t="n">
        <f aca="false">INDEX($E$17:$E$28,B1572)</f>
        <v>5.0612</v>
      </c>
      <c r="G1572" s="25" t="n">
        <f aca="false">IF(OR(D1572="",E1572="",F1572=""),"",D1572*($B$7-$B$8-F1572-E1572))</f>
        <v>3862.14343921935</v>
      </c>
      <c r="H1572" s="25" t="n">
        <f aca="false">IF(D1572="","",D1572*$F$30)</f>
        <v>4614.76749738459</v>
      </c>
    </row>
    <row r="1573" customFormat="false" ht="15" hidden="false" customHeight="false" outlineLevel="0" collapsed="false">
      <c r="A1573" s="2" t="n">
        <v>1539</v>
      </c>
      <c r="B1573" s="2" t="n">
        <v>3</v>
      </c>
      <c r="C1573" s="22" t="n">
        <f aca="true">NORMSINV(MAX(RAND(),0.000000000001))</f>
        <v>0.512586243382109</v>
      </c>
      <c r="D1573" s="24" t="n">
        <f aca="false">IF($B$11="","",$B$11*EXP($B$12*C1573))</f>
        <v>1151.1068583206</v>
      </c>
      <c r="E1573" s="20" t="n">
        <f aca="true">IF($B$10="","",$B$10*(1-$B$14+2*$B$14*RAND()))</f>
        <v>3.63278782888026</v>
      </c>
      <c r="F1573" s="21" t="n">
        <f aca="false">INDEX($E$17:$E$28,B1573)</f>
        <v>5.0612</v>
      </c>
      <c r="G1573" s="25" t="n">
        <f aca="false">IF(OR(D1573="",E1573="",F1573=""),"",D1573*($B$7-$B$8-F1573-E1573))</f>
        <v>4657.39235902456</v>
      </c>
      <c r="H1573" s="25" t="n">
        <f aca="false">IF(D1573="","",D1573*$F$30)</f>
        <v>5754.61340611635</v>
      </c>
    </row>
    <row r="1574" customFormat="false" ht="15" hidden="false" customHeight="false" outlineLevel="0" collapsed="false">
      <c r="A1574" s="2" t="n">
        <v>1540</v>
      </c>
      <c r="B1574" s="2" t="n">
        <v>4</v>
      </c>
      <c r="C1574" s="22" t="n">
        <f aca="true">NORMSINV(MAX(RAND(),0.000000000001))</f>
        <v>-0.0341285585385878</v>
      </c>
      <c r="D1574" s="24" t="n">
        <f aca="false">IF($B$11="","",$B$11*EXP($B$12*C1574))</f>
        <v>914.257424618887</v>
      </c>
      <c r="E1574" s="20" t="n">
        <f aca="true">IF($B$10="","",$B$10*(1-$B$14+2*$B$14*RAND()))</f>
        <v>3.87048401861758</v>
      </c>
      <c r="F1574" s="21" t="n">
        <f aca="false">INDEX($E$17:$E$28,B1574)</f>
        <v>4.89657419354839</v>
      </c>
      <c r="G1574" s="25" t="n">
        <f aca="false">IF(OR(D1574="",E1574="",F1574=""),"",D1574*($B$7-$B$8-F1574-E1574))</f>
        <v>3632.2915271059</v>
      </c>
      <c r="H1574" s="25" t="n">
        <f aca="false">IF(D1574="","",D1574*$F$30)</f>
        <v>4570.55571715474</v>
      </c>
    </row>
    <row r="1575" customFormat="false" ht="15" hidden="false" customHeight="false" outlineLevel="0" collapsed="false">
      <c r="A1575" s="2" t="n">
        <v>1541</v>
      </c>
      <c r="B1575" s="2" t="n">
        <v>5</v>
      </c>
      <c r="C1575" s="22" t="n">
        <f aca="true">NORMSINV(MAX(RAND(),0.000000000001))</f>
        <v>-0.414209570804414</v>
      </c>
      <c r="D1575" s="24" t="n">
        <f aca="false">IF($B$11="","",$B$11*EXP($B$12*C1575))</f>
        <v>778.959407959949</v>
      </c>
      <c r="E1575" s="20" t="n">
        <f aca="true">IF($B$10="","",$B$10*(1-$B$14+2*$B$14*RAND()))</f>
        <v>3.63931612948427</v>
      </c>
      <c r="F1575" s="21" t="n">
        <f aca="false">INDEX($E$17:$E$28,B1575)</f>
        <v>4.761</v>
      </c>
      <c r="G1575" s="25" t="n">
        <f aca="false">IF(OR(D1575="",E1575="",F1575=""),"",D1575*($B$7-$B$8-F1575-E1575))</f>
        <v>3380.43757851027</v>
      </c>
      <c r="H1575" s="25" t="n">
        <f aca="false">IF(D1575="","",D1575*$F$30)</f>
        <v>3894.17387227337</v>
      </c>
    </row>
    <row r="1576" customFormat="false" ht="15" hidden="false" customHeight="false" outlineLevel="0" collapsed="false">
      <c r="A1576" s="2" t="n">
        <v>1542</v>
      </c>
      <c r="B1576" s="2" t="n">
        <v>6</v>
      </c>
      <c r="C1576" s="22" t="n">
        <f aca="true">NORMSINV(MAX(RAND(),0.000000000001))</f>
        <v>1.5434171103579</v>
      </c>
      <c r="D1576" s="24" t="n">
        <f aca="false">IF($B$11="","",$B$11*EXP($B$12*C1576))</f>
        <v>1777.27468177991</v>
      </c>
      <c r="E1576" s="20" t="n">
        <f aca="true">IF($B$10="","",$B$10*(1-$B$14+2*$B$14*RAND()))</f>
        <v>3.78699247783645</v>
      </c>
      <c r="F1576" s="21" t="n">
        <f aca="false">INDEX($E$17:$E$28,B1576)</f>
        <v>4.761</v>
      </c>
      <c r="G1576" s="25" t="n">
        <f aca="false">IF(OR(D1576="",E1576="",F1576=""),"",D1576*($B$7-$B$8-F1576-E1576))</f>
        <v>7450.34883497221</v>
      </c>
      <c r="H1576" s="25" t="n">
        <f aca="false">IF(D1576="","",D1576*$F$30)</f>
        <v>8884.95158915413</v>
      </c>
    </row>
    <row r="1577" customFormat="false" ht="15" hidden="false" customHeight="false" outlineLevel="0" collapsed="false">
      <c r="A1577" s="2" t="n">
        <v>1543</v>
      </c>
      <c r="B1577" s="2" t="n">
        <v>7</v>
      </c>
      <c r="C1577" s="22" t="n">
        <f aca="true">NORMSINV(MAX(RAND(),0.000000000001))</f>
        <v>0.488184518532547</v>
      </c>
      <c r="D1577" s="24" t="n">
        <f aca="false">IF($B$11="","",$B$11*EXP($B$12*C1577))</f>
        <v>1139.33174979882</v>
      </c>
      <c r="E1577" s="20" t="n">
        <f aca="true">IF($B$10="","",$B$10*(1-$B$14+2*$B$14*RAND()))</f>
        <v>3.6813268955189</v>
      </c>
      <c r="F1577" s="21" t="n">
        <f aca="false">INDEX($E$17:$E$28,B1577)</f>
        <v>4.761</v>
      </c>
      <c r="G1577" s="25" t="n">
        <f aca="false">IF(OR(D1577="",E1577="",F1577=""),"",D1577*($B$7-$B$8-F1577-E1577))</f>
        <v>4896.4754181918</v>
      </c>
      <c r="H1577" s="25" t="n">
        <f aca="false">IF(D1577="","",D1577*$F$30)</f>
        <v>5695.74728359428</v>
      </c>
    </row>
    <row r="1578" customFormat="false" ht="15" hidden="false" customHeight="false" outlineLevel="0" collapsed="false">
      <c r="A1578" s="2" t="n">
        <v>1544</v>
      </c>
      <c r="B1578" s="2" t="n">
        <v>8</v>
      </c>
      <c r="C1578" s="22" t="n">
        <f aca="true">NORMSINV(MAX(RAND(),0.000000000001))</f>
        <v>0.101351300501088</v>
      </c>
      <c r="D1578" s="24" t="n">
        <f aca="false">IF($B$11="","",$B$11*EXP($B$12*C1578))</f>
        <v>967.967772044925</v>
      </c>
      <c r="E1578" s="20" t="n">
        <f aca="true">IF($B$10="","",$B$10*(1-$B$14+2*$B$14*RAND()))</f>
        <v>4.06234881703946</v>
      </c>
      <c r="F1578" s="21" t="n">
        <f aca="false">INDEX($E$17:$E$28,B1578)</f>
        <v>4.761</v>
      </c>
      <c r="G1578" s="25" t="n">
        <f aca="false">IF(OR(D1578="",E1578="",F1578=""),"",D1578*($B$7-$B$8-F1578-E1578))</f>
        <v>3791.19211944743</v>
      </c>
      <c r="H1578" s="25" t="n">
        <f aca="false">IF(D1578="","",D1578*$F$30)</f>
        <v>4839.06448600699</v>
      </c>
    </row>
    <row r="1579" customFormat="false" ht="15" hidden="false" customHeight="false" outlineLevel="0" collapsed="false">
      <c r="A1579" s="2" t="n">
        <v>1545</v>
      </c>
      <c r="B1579" s="2" t="n">
        <v>9</v>
      </c>
      <c r="C1579" s="22" t="n">
        <f aca="true">NORMSINV(MAX(RAND(),0.000000000001))</f>
        <v>0.228602119740649</v>
      </c>
      <c r="D1579" s="24" t="n">
        <f aca="false">IF($B$11="","",$B$11*EXP($B$12*C1579))</f>
        <v>1021.28607574021</v>
      </c>
      <c r="E1579" s="20" t="n">
        <f aca="true">IF($B$10="","",$B$10*(1-$B$14+2*$B$14*RAND()))</f>
        <v>3.74139992965088</v>
      </c>
      <c r="F1579" s="21" t="n">
        <f aca="false">INDEX($E$17:$E$28,B1579)</f>
        <v>4.761</v>
      </c>
      <c r="G1579" s="25" t="n">
        <f aca="false">IF(OR(D1579="",E1579="",F1579=""),"",D1579*($B$7-$B$8-F1579-E1579))</f>
        <v>4327.80194640328</v>
      </c>
      <c r="H1579" s="25" t="n">
        <f aca="false">IF(D1579="","",D1579*$F$30)</f>
        <v>5105.61334984044</v>
      </c>
    </row>
    <row r="1580" customFormat="false" ht="15" hidden="false" customHeight="false" outlineLevel="0" collapsed="false">
      <c r="A1580" s="2" t="n">
        <v>1546</v>
      </c>
      <c r="B1580" s="2" t="n">
        <v>10</v>
      </c>
      <c r="C1580" s="22" t="n">
        <f aca="true">NORMSINV(MAX(RAND(),0.000000000001))</f>
        <v>0.338444568599034</v>
      </c>
      <c r="D1580" s="24" t="n">
        <f aca="false">IF($B$11="","",$B$11*EXP($B$12*C1580))</f>
        <v>1069.66613063426</v>
      </c>
      <c r="E1580" s="20" t="n">
        <f aca="true">IF($B$10="","",$B$10*(1-$B$14+2*$B$14*RAND()))</f>
        <v>3.60743298096493</v>
      </c>
      <c r="F1580" s="21" t="n">
        <f aca="false">INDEX($E$17:$E$28,B1580)</f>
        <v>4.761</v>
      </c>
      <c r="G1580" s="25" t="n">
        <f aca="false">IF(OR(D1580="",E1580="",F1580=""),"",D1580*($B$7-$B$8-F1580-E1580))</f>
        <v>4676.11717805961</v>
      </c>
      <c r="H1580" s="25" t="n">
        <f aca="false">IF(D1580="","",D1580*$F$30)</f>
        <v>5347.47492026681</v>
      </c>
    </row>
    <row r="1581" customFormat="false" ht="15" hidden="false" customHeight="false" outlineLevel="0" collapsed="false">
      <c r="A1581" s="2" t="n">
        <v>1547</v>
      </c>
      <c r="B1581" s="2" t="n">
        <v>11</v>
      </c>
      <c r="C1581" s="22" t="n">
        <f aca="true">NORMSINV(MAX(RAND(),0.000000000001))</f>
        <v>-0.394039365674222</v>
      </c>
      <c r="D1581" s="24" t="n">
        <f aca="false">IF($B$11="","",$B$11*EXP($B$12*C1581))</f>
        <v>785.608028559872</v>
      </c>
      <c r="E1581" s="20" t="n">
        <f aca="true">IF($B$10="","",$B$10*(1-$B$14+2*$B$14*RAND()))</f>
        <v>3.57660621233675</v>
      </c>
      <c r="F1581" s="21" t="n">
        <f aca="false">INDEX($E$17:$E$28,B1581)</f>
        <v>4.761</v>
      </c>
      <c r="G1581" s="25" t="n">
        <f aca="false">IF(OR(D1581="",E1581="",F1581=""),"",D1581*($B$7-$B$8-F1581-E1581))</f>
        <v>3458.55590447036</v>
      </c>
      <c r="H1581" s="25" t="n">
        <f aca="false">IF(D1581="","",D1581*$F$30)</f>
        <v>3927.41165637651</v>
      </c>
    </row>
    <row r="1582" customFormat="false" ht="15" hidden="false" customHeight="false" outlineLevel="0" collapsed="false">
      <c r="A1582" s="2" t="n">
        <v>1548</v>
      </c>
      <c r="B1582" s="2" t="n">
        <v>12</v>
      </c>
      <c r="C1582" s="22" t="n">
        <f aca="true">NORMSINV(MAX(RAND(),0.000000000001))</f>
        <v>1.23485046714371</v>
      </c>
      <c r="D1582" s="24" t="n">
        <f aca="false">IF($B$11="","",$B$11*EXP($B$12*C1582))</f>
        <v>1560.58632566342</v>
      </c>
      <c r="E1582" s="20" t="n">
        <f aca="true">IF($B$10="","",$B$10*(1-$B$14+2*$B$14*RAND()))</f>
        <v>3.83564806983354</v>
      </c>
      <c r="F1582" s="21" t="n">
        <f aca="false">INDEX($E$17:$E$28,B1582)</f>
        <v>4.761</v>
      </c>
      <c r="G1582" s="25" t="n">
        <f aca="false">IF(OR(D1582="",E1582="",F1582=""),"",D1582*($B$7-$B$8-F1582-E1582))</f>
        <v>6466.05836462891</v>
      </c>
      <c r="H1582" s="25" t="n">
        <f aca="false">IF(D1582="","",D1582*$F$30)</f>
        <v>7801.68315925656</v>
      </c>
    </row>
    <row r="1583" customFormat="false" ht="15" hidden="false" customHeight="false" outlineLevel="0" collapsed="false">
      <c r="A1583" s="2" t="n">
        <v>1549</v>
      </c>
      <c r="B1583" s="2" t="n">
        <v>1</v>
      </c>
      <c r="C1583" s="22" t="n">
        <f aca="true">NORMSINV(MAX(RAND(),0.000000000001))</f>
        <v>0.180339900352555</v>
      </c>
      <c r="D1583" s="24" t="n">
        <f aca="false">IF($B$11="","",$B$11*EXP($B$12*C1583))</f>
        <v>1000.72689413158</v>
      </c>
      <c r="E1583" s="20" t="n">
        <f aca="true">IF($B$10="","",$B$10*(1-$B$14+2*$B$14*RAND()))</f>
        <v>3.77325962326983</v>
      </c>
      <c r="F1583" s="21" t="n">
        <f aca="false">INDEX($E$17:$E$28,B1583)</f>
        <v>4.92562580645161</v>
      </c>
      <c r="G1583" s="25" t="n">
        <f aca="false">IF(OR(D1583="",E1583="",F1583=""),"",D1583*($B$7-$B$8-F1583-E1583))</f>
        <v>4044.05203274475</v>
      </c>
      <c r="H1583" s="25" t="n">
        <f aca="false">IF(D1583="","",D1583*$F$30)</f>
        <v>5002.83388914261</v>
      </c>
    </row>
    <row r="1584" customFormat="false" ht="15" hidden="false" customHeight="false" outlineLevel="0" collapsed="false">
      <c r="A1584" s="2" t="n">
        <v>1550</v>
      </c>
      <c r="B1584" s="2" t="n">
        <v>2</v>
      </c>
      <c r="C1584" s="22" t="n">
        <f aca="true">NORMSINV(MAX(RAND(),0.000000000001))</f>
        <v>0.00828480816727212</v>
      </c>
      <c r="D1584" s="24" t="n">
        <f aca="false">IF($B$11="","",$B$11*EXP($B$12*C1584))</f>
        <v>930.743502237083</v>
      </c>
      <c r="E1584" s="20" t="n">
        <f aca="true">IF($B$10="","",$B$10*(1-$B$14+2*$B$14*RAND()))</f>
        <v>3.45753413280697</v>
      </c>
      <c r="F1584" s="21" t="n">
        <f aca="false">INDEX($E$17:$E$28,B1584)</f>
        <v>5.0612</v>
      </c>
      <c r="G1584" s="25" t="n">
        <f aca="false">IF(OR(D1584="",E1584="",F1584=""),"",D1584*($B$7-$B$8-F1584-E1584))</f>
        <v>3928.9157771051</v>
      </c>
      <c r="H1584" s="25" t="n">
        <f aca="false">IF(D1584="","",D1584*$F$30)</f>
        <v>4652.97291638362</v>
      </c>
    </row>
    <row r="1585" customFormat="false" ht="15" hidden="false" customHeight="false" outlineLevel="0" collapsed="false">
      <c r="A1585" s="2" t="n">
        <v>1551</v>
      </c>
      <c r="B1585" s="2" t="n">
        <v>3</v>
      </c>
      <c r="C1585" s="22" t="n">
        <f aca="true">NORMSINV(MAX(RAND(),0.000000000001))</f>
        <v>1.22977300958688</v>
      </c>
      <c r="D1585" s="24" t="n">
        <f aca="false">IF($B$11="","",$B$11*EXP($B$12*C1585))</f>
        <v>1557.25106976507</v>
      </c>
      <c r="E1585" s="20" t="n">
        <f aca="true">IF($B$10="","",$B$10*(1-$B$14+2*$B$14*RAND()))</f>
        <v>3.8195548203921</v>
      </c>
      <c r="F1585" s="21" t="n">
        <f aca="false">INDEX($E$17:$E$28,B1585)</f>
        <v>5.0612</v>
      </c>
      <c r="G1585" s="25" t="n">
        <f aca="false">IF(OR(D1585="",E1585="",F1585=""),"",D1585*($B$7-$B$8-F1585-E1585))</f>
        <v>6009.81368443011</v>
      </c>
      <c r="H1585" s="25" t="n">
        <f aca="false">IF(D1585="","",D1585*$F$30)</f>
        <v>7785.00954796955</v>
      </c>
    </row>
    <row r="1586" customFormat="false" ht="15" hidden="false" customHeight="false" outlineLevel="0" collapsed="false">
      <c r="A1586" s="2" t="n">
        <v>1552</v>
      </c>
      <c r="B1586" s="2" t="n">
        <v>4</v>
      </c>
      <c r="C1586" s="22" t="n">
        <f aca="true">NORMSINV(MAX(RAND(),0.000000000001))</f>
        <v>1.25665540604145</v>
      </c>
      <c r="D1586" s="24" t="n">
        <f aca="false">IF($B$11="","",$B$11*EXP($B$12*C1586))</f>
        <v>1574.99084849435</v>
      </c>
      <c r="E1586" s="20" t="n">
        <f aca="true">IF($B$10="","",$B$10*(1-$B$14+2*$B$14*RAND()))</f>
        <v>3.72826174909624</v>
      </c>
      <c r="F1586" s="21" t="n">
        <f aca="false">INDEX($E$17:$E$28,B1586)</f>
        <v>4.89657419354839</v>
      </c>
      <c r="G1586" s="25" t="n">
        <f aca="false">IF(OR(D1586="",E1586="",F1586=""),"",D1586*($B$7-$B$8-F1586-E1586))</f>
        <v>6481.34573038761</v>
      </c>
      <c r="H1586" s="25" t="n">
        <f aca="false">IF(D1586="","",D1586*$F$30)</f>
        <v>7873.69424979297</v>
      </c>
    </row>
    <row r="1587" customFormat="false" ht="15" hidden="false" customHeight="false" outlineLevel="0" collapsed="false">
      <c r="A1587" s="2" t="n">
        <v>1553</v>
      </c>
      <c r="B1587" s="2" t="n">
        <v>5</v>
      </c>
      <c r="C1587" s="22" t="n">
        <f aca="true">NORMSINV(MAX(RAND(),0.000000000001))</f>
        <v>-0.729636672002333</v>
      </c>
      <c r="D1587" s="24" t="n">
        <f aca="false">IF($B$11="","",$B$11*EXP($B$12*C1587))</f>
        <v>682.012959258337</v>
      </c>
      <c r="E1587" s="20" t="n">
        <f aca="true">IF($B$10="","",$B$10*(1-$B$14+2*$B$14*RAND()))</f>
        <v>3.89144550765857</v>
      </c>
      <c r="F1587" s="21" t="n">
        <f aca="false">INDEX($E$17:$E$28,B1587)</f>
        <v>4.761</v>
      </c>
      <c r="G1587" s="25" t="n">
        <f aca="false">IF(OR(D1587="",E1587="",F1587=""),"",D1587*($B$7-$B$8-F1587-E1587))</f>
        <v>2787.76513545149</v>
      </c>
      <c r="H1587" s="25" t="n">
        <f aca="false">IF(D1587="","",D1587*$F$30)</f>
        <v>3409.51918592428</v>
      </c>
    </row>
    <row r="1588" customFormat="false" ht="15" hidden="false" customHeight="false" outlineLevel="0" collapsed="false">
      <c r="A1588" s="2" t="n">
        <v>1554</v>
      </c>
      <c r="B1588" s="2" t="n">
        <v>6</v>
      </c>
      <c r="C1588" s="22" t="n">
        <f aca="true">NORMSINV(MAX(RAND(),0.000000000001))</f>
        <v>-0.205866396462383</v>
      </c>
      <c r="D1588" s="24" t="n">
        <f aca="false">IF($B$11="","",$B$11*EXP($B$12*C1588))</f>
        <v>850.434742616105</v>
      </c>
      <c r="E1588" s="20" t="n">
        <f aca="true">IF($B$10="","",$B$10*(1-$B$14+2*$B$14*RAND()))</f>
        <v>3.72049748381175</v>
      </c>
      <c r="F1588" s="21" t="n">
        <f aca="false">INDEX($E$17:$E$28,B1588)</f>
        <v>4.761</v>
      </c>
      <c r="G1588" s="25" t="n">
        <f aca="false">IF(OR(D1588="",E1588="",F1588=""),"",D1588*($B$7-$B$8-F1588-E1588))</f>
        <v>3621.57849128459</v>
      </c>
      <c r="H1588" s="25" t="n">
        <f aca="false">IF(D1588="","",D1588*$F$30)</f>
        <v>4251.49336528643</v>
      </c>
    </row>
    <row r="1589" customFormat="false" ht="15" hidden="false" customHeight="false" outlineLevel="0" collapsed="false">
      <c r="A1589" s="2" t="n">
        <v>1555</v>
      </c>
      <c r="B1589" s="2" t="n">
        <v>7</v>
      </c>
      <c r="C1589" s="22" t="n">
        <f aca="true">NORMSINV(MAX(RAND(),0.000000000001))</f>
        <v>1.17296211402338</v>
      </c>
      <c r="D1589" s="24" t="n">
        <f aca="false">IF($B$11="","",$B$11*EXP($B$12*C1589))</f>
        <v>1520.41594959431</v>
      </c>
      <c r="E1589" s="20" t="n">
        <f aca="true">IF($B$10="","",$B$10*(1-$B$14+2*$B$14*RAND()))</f>
        <v>4.01367957276731</v>
      </c>
      <c r="F1589" s="21" t="n">
        <f aca="false">INDEX($E$17:$E$28,B1589)</f>
        <v>4.761</v>
      </c>
      <c r="G1589" s="25" t="n">
        <f aca="false">IF(OR(D1589="",E1589="",F1589=""),"",D1589*($B$7-$B$8-F1589-E1589))</f>
        <v>6028.93642281669</v>
      </c>
      <c r="H1589" s="25" t="n">
        <f aca="false">IF(D1589="","",D1589*$F$30)</f>
        <v>7600.86341521185</v>
      </c>
    </row>
    <row r="1590" customFormat="false" ht="15" hidden="false" customHeight="false" outlineLevel="0" collapsed="false">
      <c r="A1590" s="2" t="n">
        <v>1556</v>
      </c>
      <c r="B1590" s="2" t="n">
        <v>8</v>
      </c>
      <c r="C1590" s="22" t="n">
        <f aca="true">NORMSINV(MAX(RAND(),0.000000000001))</f>
        <v>-0.325429356013102</v>
      </c>
      <c r="D1590" s="24" t="n">
        <f aca="false">IF($B$11="","",$B$11*EXP($B$12*C1590))</f>
        <v>808.651387659129</v>
      </c>
      <c r="E1590" s="20" t="n">
        <f aca="true">IF($B$10="","",$B$10*(1-$B$14+2*$B$14*RAND()))</f>
        <v>3.56426644181557</v>
      </c>
      <c r="F1590" s="21" t="n">
        <f aca="false">INDEX($E$17:$E$28,B1590)</f>
        <v>4.761</v>
      </c>
      <c r="G1590" s="25" t="n">
        <f aca="false">IF(OR(D1590="",E1590="",F1590=""),"",D1590*($B$7-$B$8-F1590-E1590))</f>
        <v>3569.98041797116</v>
      </c>
      <c r="H1590" s="25" t="n">
        <f aca="false">IF(D1590="","",D1590*$F$30)</f>
        <v>4042.61001718552</v>
      </c>
    </row>
    <row r="1591" customFormat="false" ht="15" hidden="false" customHeight="false" outlineLevel="0" collapsed="false">
      <c r="A1591" s="2" t="n">
        <v>1557</v>
      </c>
      <c r="B1591" s="2" t="n">
        <v>9</v>
      </c>
      <c r="C1591" s="22" t="n">
        <f aca="true">NORMSINV(MAX(RAND(),0.000000000001))</f>
        <v>-0.412601930716894</v>
      </c>
      <c r="D1591" s="24" t="n">
        <f aca="false">IF($B$11="","",$B$11*EXP($B$12*C1591))</f>
        <v>779.487257706867</v>
      </c>
      <c r="E1591" s="20" t="n">
        <f aca="true">IF($B$10="","",$B$10*(1-$B$14+2*$B$14*RAND()))</f>
        <v>3.79866319305864</v>
      </c>
      <c r="F1591" s="21" t="n">
        <f aca="false">INDEX($E$17:$E$28,B1591)</f>
        <v>4.761</v>
      </c>
      <c r="G1591" s="25" t="n">
        <f aca="false">IF(OR(D1591="",E1591="",F1591=""),"",D1591*($B$7-$B$8-F1591-E1591))</f>
        <v>3258.5192739338</v>
      </c>
      <c r="H1591" s="25" t="n">
        <f aca="false">IF(D1591="","",D1591*$F$30)</f>
        <v>3896.81269872817</v>
      </c>
    </row>
    <row r="1592" customFormat="false" ht="15" hidden="false" customHeight="false" outlineLevel="0" collapsed="false">
      <c r="A1592" s="2" t="n">
        <v>1558</v>
      </c>
      <c r="B1592" s="2" t="n">
        <v>10</v>
      </c>
      <c r="C1592" s="22" t="n">
        <f aca="true">NORMSINV(MAX(RAND(),0.000000000001))</f>
        <v>-0.561207727095252</v>
      </c>
      <c r="D1592" s="24" t="n">
        <f aca="false">IF($B$11="","",$B$11*EXP($B$12*C1592))</f>
        <v>732.1745205728</v>
      </c>
      <c r="E1592" s="20" t="n">
        <f aca="true">IF($B$10="","",$B$10*(1-$B$14+2*$B$14*RAND()))</f>
        <v>3.64166941177971</v>
      </c>
      <c r="F1592" s="21" t="n">
        <f aca="false">INDEX($E$17:$E$28,B1592)</f>
        <v>4.761</v>
      </c>
      <c r="G1592" s="25" t="n">
        <f aca="false">IF(OR(D1592="",E1592="",F1592=""),"",D1592*($B$7-$B$8-F1592-E1592))</f>
        <v>3175.68294399593</v>
      </c>
      <c r="H1592" s="25" t="n">
        <f aca="false">IF(D1592="","",D1592*$F$30)</f>
        <v>3660.28686324754</v>
      </c>
    </row>
    <row r="1593" customFormat="false" ht="15" hidden="false" customHeight="false" outlineLevel="0" collapsed="false">
      <c r="A1593" s="2" t="n">
        <v>1559</v>
      </c>
      <c r="B1593" s="2" t="n">
        <v>11</v>
      </c>
      <c r="C1593" s="22" t="n">
        <f aca="true">NORMSINV(MAX(RAND(),0.000000000001))</f>
        <v>-0.257174650554177</v>
      </c>
      <c r="D1593" s="24" t="n">
        <f aca="false">IF($B$11="","",$B$11*EXP($B$12*C1593))</f>
        <v>832.246044272232</v>
      </c>
      <c r="E1593" s="20" t="n">
        <f aca="true">IF($B$10="","",$B$10*(1-$B$14+2*$B$14*RAND()))</f>
        <v>3.56457118684895</v>
      </c>
      <c r="F1593" s="21" t="n">
        <f aca="false">INDEX($E$17:$E$28,B1593)</f>
        <v>4.761</v>
      </c>
      <c r="G1593" s="25" t="n">
        <f aca="false">IF(OR(D1593="",E1593="",F1593=""),"",D1593*($B$7-$B$8-F1593-E1593))</f>
        <v>3673.89091746633</v>
      </c>
      <c r="H1593" s="25" t="n">
        <f aca="false">IF(D1593="","",D1593*$F$30)</f>
        <v>4160.56442452574</v>
      </c>
    </row>
    <row r="1594" customFormat="false" ht="15" hidden="false" customHeight="false" outlineLevel="0" collapsed="false">
      <c r="A1594" s="2" t="n">
        <v>1560</v>
      </c>
      <c r="B1594" s="2" t="n">
        <v>12</v>
      </c>
      <c r="C1594" s="22" t="n">
        <f aca="true">NORMSINV(MAX(RAND(),0.000000000001))</f>
        <v>-1.5523392055056</v>
      </c>
      <c r="D1594" s="24" t="n">
        <f aca="false">IF($B$11="","",$B$11*EXP($B$12*C1594))</f>
        <v>482.214834019082</v>
      </c>
      <c r="E1594" s="20" t="n">
        <f aca="true">IF($B$10="","",$B$10*(1-$B$14+2*$B$14*RAND()))</f>
        <v>3.5289755165992</v>
      </c>
      <c r="F1594" s="21" t="n">
        <f aca="false">INDEX($E$17:$E$28,B1594)</f>
        <v>4.761</v>
      </c>
      <c r="G1594" s="25" t="n">
        <f aca="false">IF(OR(D1594="",E1594="",F1594=""),"",D1594*($B$7-$B$8-F1594-E1594))</f>
        <v>2145.86781764397</v>
      </c>
      <c r="H1594" s="25" t="n">
        <f aca="false">IF(D1594="","",D1594*$F$30)</f>
        <v>2410.68839822819</v>
      </c>
    </row>
    <row r="1595" customFormat="false" ht="15" hidden="false" customHeight="false" outlineLevel="0" collapsed="false">
      <c r="A1595" s="2" t="n">
        <v>1561</v>
      </c>
      <c r="B1595" s="2" t="n">
        <v>1</v>
      </c>
      <c r="C1595" s="22" t="n">
        <f aca="true">NORMSINV(MAX(RAND(),0.000000000001))</f>
        <v>-0.436016539306284</v>
      </c>
      <c r="D1595" s="24" t="n">
        <f aca="false">IF($B$11="","",$B$11*EXP($B$12*C1595))</f>
        <v>771.834555009871</v>
      </c>
      <c r="E1595" s="20" t="n">
        <f aca="true">IF($B$10="","",$B$10*(1-$B$14+2*$B$14*RAND()))</f>
        <v>3.50534914368639</v>
      </c>
      <c r="F1595" s="21" t="n">
        <f aca="false">INDEX($E$17:$E$28,B1595)</f>
        <v>4.92562580645161</v>
      </c>
      <c r="G1595" s="25" t="n">
        <f aca="false">IF(OR(D1595="",E1595="",F1595=""),"",D1595*($B$7-$B$8-F1595-E1595))</f>
        <v>3325.85443188662</v>
      </c>
      <c r="H1595" s="25" t="n">
        <f aca="false">IF(D1595="","",D1595*$F$30)</f>
        <v>3858.55530740534</v>
      </c>
    </row>
    <row r="1596" customFormat="false" ht="15" hidden="false" customHeight="false" outlineLevel="0" collapsed="false">
      <c r="A1596" s="2" t="n">
        <v>1562</v>
      </c>
      <c r="B1596" s="2" t="n">
        <v>2</v>
      </c>
      <c r="C1596" s="22" t="n">
        <f aca="true">NORMSINV(MAX(RAND(),0.000000000001))</f>
        <v>0.200170369290989</v>
      </c>
      <c r="D1596" s="24" t="n">
        <f aca="false">IF($B$11="","",$B$11*EXP($B$12*C1596))</f>
        <v>1009.12388799175</v>
      </c>
      <c r="E1596" s="20" t="n">
        <f aca="true">IF($B$10="","",$B$10*(1-$B$14+2*$B$14*RAND()))</f>
        <v>3.58328671085671</v>
      </c>
      <c r="F1596" s="21" t="n">
        <f aca="false">INDEX($E$17:$E$28,B1596)</f>
        <v>5.0612</v>
      </c>
      <c r="G1596" s="25" t="n">
        <f aca="false">IF(OR(D1596="",E1596="",F1596=""),"",D1596*($B$7-$B$8-F1596-E1596))</f>
        <v>4132.88029366217</v>
      </c>
      <c r="H1596" s="25" t="n">
        <f aca="false">IF(D1596="","",D1596*$F$30)</f>
        <v>5044.81214084837</v>
      </c>
    </row>
    <row r="1597" customFormat="false" ht="15" hidden="false" customHeight="false" outlineLevel="0" collapsed="false">
      <c r="A1597" s="2" t="n">
        <v>1563</v>
      </c>
      <c r="B1597" s="2" t="n">
        <v>3</v>
      </c>
      <c r="C1597" s="22" t="n">
        <f aca="true">NORMSINV(MAX(RAND(),0.000000000001))</f>
        <v>0.168480473711375</v>
      </c>
      <c r="D1597" s="24" t="n">
        <f aca="false">IF($B$11="","",$B$11*EXP($B$12*C1597))</f>
        <v>995.738575854885</v>
      </c>
      <c r="E1597" s="20" t="n">
        <f aca="true">IF($B$10="","",$B$10*(1-$B$14+2*$B$14*RAND()))</f>
        <v>3.61343828791614</v>
      </c>
      <c r="F1597" s="21" t="n">
        <f aca="false">INDEX($E$17:$E$28,B1597)</f>
        <v>5.0612</v>
      </c>
      <c r="G1597" s="25" t="n">
        <f aca="false">IF(OR(D1597="",E1597="",F1597=""),"",D1597*($B$7-$B$8-F1597-E1597))</f>
        <v>4048.03748152536</v>
      </c>
      <c r="H1597" s="25" t="n">
        <f aca="false">IF(D1597="","",D1597*$F$30)</f>
        <v>4977.89628841374</v>
      </c>
    </row>
    <row r="1598" customFormat="false" ht="15" hidden="false" customHeight="false" outlineLevel="0" collapsed="false">
      <c r="A1598" s="2" t="n">
        <v>1564</v>
      </c>
      <c r="B1598" s="2" t="n">
        <v>4</v>
      </c>
      <c r="C1598" s="22" t="n">
        <f aca="true">NORMSINV(MAX(RAND(),0.000000000001))</f>
        <v>-0.8484772000642</v>
      </c>
      <c r="D1598" s="24" t="n">
        <f aca="false">IF($B$11="","",$B$11*EXP($B$12*C1598))</f>
        <v>648.701902869814</v>
      </c>
      <c r="E1598" s="20" t="n">
        <f aca="true">IF($B$10="","",$B$10*(1-$B$14+2*$B$14*RAND()))</f>
        <v>3.95499203740231</v>
      </c>
      <c r="F1598" s="21" t="n">
        <f aca="false">INDEX($E$17:$E$28,B1598)</f>
        <v>4.89657419354839</v>
      </c>
      <c r="G1598" s="25" t="n">
        <f aca="false">IF(OR(D1598="",E1598="",F1598=""),"",D1598*($B$7-$B$8-F1598-E1598))</f>
        <v>2522.43438516552</v>
      </c>
      <c r="H1598" s="25" t="n">
        <f aca="false">IF(D1598="","",D1598*$F$30)</f>
        <v>3242.99055282677</v>
      </c>
    </row>
    <row r="1599" customFormat="false" ht="15" hidden="false" customHeight="false" outlineLevel="0" collapsed="false">
      <c r="A1599" s="2" t="n">
        <v>1565</v>
      </c>
      <c r="B1599" s="2" t="n">
        <v>5</v>
      </c>
      <c r="C1599" s="22" t="n">
        <f aca="true">NORMSINV(MAX(RAND(),0.000000000001))</f>
        <v>1.67072527743023</v>
      </c>
      <c r="D1599" s="24" t="n">
        <f aca="false">IF($B$11="","",$B$11*EXP($B$12*C1599))</f>
        <v>1875.21712935047</v>
      </c>
      <c r="E1599" s="20" t="n">
        <f aca="true">IF($B$10="","",$B$10*(1-$B$14+2*$B$14*RAND()))</f>
        <v>3.45169109072527</v>
      </c>
      <c r="F1599" s="21" t="n">
        <f aca="false">INDEX($E$17:$E$28,B1599)</f>
        <v>4.761</v>
      </c>
      <c r="G1599" s="25" t="n">
        <f aca="false">IF(OR(D1599="",E1599="",F1599=""),"",D1599*($B$7-$B$8-F1599-E1599))</f>
        <v>8489.68721653297</v>
      </c>
      <c r="H1599" s="25" t="n">
        <f aca="false">IF(D1599="","",D1599*$F$30)</f>
        <v>9374.58547304887</v>
      </c>
    </row>
    <row r="1600" customFormat="false" ht="15" hidden="false" customHeight="false" outlineLevel="0" collapsed="false">
      <c r="A1600" s="2" t="n">
        <v>1566</v>
      </c>
      <c r="B1600" s="2" t="n">
        <v>6</v>
      </c>
      <c r="C1600" s="22" t="n">
        <f aca="true">NORMSINV(MAX(RAND(),0.000000000001))</f>
        <v>-1.9094382338193</v>
      </c>
      <c r="D1600" s="24" t="n">
        <f aca="false">IF($B$11="","",$B$11*EXP($B$12*C1600))</f>
        <v>414.851371582255</v>
      </c>
      <c r="E1600" s="20" t="n">
        <f aca="true">IF($B$10="","",$B$10*(1-$B$14+2*$B$14*RAND()))</f>
        <v>4.06230668755114</v>
      </c>
      <c r="F1600" s="21" t="n">
        <f aca="false">INDEX($E$17:$E$28,B1600)</f>
        <v>4.761</v>
      </c>
      <c r="G1600" s="25" t="n">
        <f aca="false">IF(OR(D1600="",E1600="",F1600=""),"",D1600*($B$7-$B$8-F1600-E1600))</f>
        <v>1624.84559273646</v>
      </c>
      <c r="H1600" s="25" t="n">
        <f aca="false">IF(D1600="","",D1600*$F$30)</f>
        <v>2073.92497681401</v>
      </c>
    </row>
    <row r="1601" customFormat="false" ht="15" hidden="false" customHeight="false" outlineLevel="0" collapsed="false">
      <c r="A1601" s="2" t="n">
        <v>1567</v>
      </c>
      <c r="B1601" s="2" t="n">
        <v>7</v>
      </c>
      <c r="C1601" s="22" t="n">
        <f aca="true">NORMSINV(MAX(RAND(),0.000000000001))</f>
        <v>0.496611441640125</v>
      </c>
      <c r="D1601" s="24" t="n">
        <f aca="false">IF($B$11="","",$B$11*EXP($B$12*C1601))</f>
        <v>1143.3845021721</v>
      </c>
      <c r="E1601" s="20" t="n">
        <f aca="true">IF($B$10="","",$B$10*(1-$B$14+2*$B$14*RAND()))</f>
        <v>3.6041200719545</v>
      </c>
      <c r="F1601" s="21" t="n">
        <f aca="false">INDEX($E$17:$E$28,B1601)</f>
        <v>4.761</v>
      </c>
      <c r="G1601" s="25" t="n">
        <f aca="false">IF(OR(D1601="",E1601="",F1601=""),"",D1601*($B$7-$B$8-F1601-E1601))</f>
        <v>5002.16990859102</v>
      </c>
      <c r="H1601" s="25" t="n">
        <f aca="false">IF(D1601="","",D1601*$F$30)</f>
        <v>5716.00780325876</v>
      </c>
    </row>
    <row r="1602" customFormat="false" ht="15" hidden="false" customHeight="false" outlineLevel="0" collapsed="false">
      <c r="A1602" s="2" t="n">
        <v>1568</v>
      </c>
      <c r="B1602" s="2" t="n">
        <v>8</v>
      </c>
      <c r="C1602" s="22" t="n">
        <f aca="true">NORMSINV(MAX(RAND(),0.000000000001))</f>
        <v>0.430702997128621</v>
      </c>
      <c r="D1602" s="24" t="n">
        <f aca="false">IF($B$11="","",$B$11*EXP($B$12*C1602))</f>
        <v>1112.06777591509</v>
      </c>
      <c r="E1602" s="20" t="n">
        <f aca="true">IF($B$10="","",$B$10*(1-$B$14+2*$B$14*RAND()))</f>
        <v>4.0179084795092</v>
      </c>
      <c r="F1602" s="21" t="n">
        <f aca="false">INDEX($E$17:$E$28,B1602)</f>
        <v>4.761</v>
      </c>
      <c r="G1602" s="25" t="n">
        <f aca="false">IF(OR(D1602="",E1602="",F1602=""),"",D1602*($B$7-$B$8-F1602-E1602))</f>
        <v>4405.00223738831</v>
      </c>
      <c r="H1602" s="25" t="n">
        <f aca="false">IF(D1602="","",D1602*$F$30)</f>
        <v>5559.4492253547</v>
      </c>
    </row>
    <row r="1603" customFormat="false" ht="15" hidden="false" customHeight="false" outlineLevel="0" collapsed="false">
      <c r="A1603" s="2" t="n">
        <v>1569</v>
      </c>
      <c r="B1603" s="2" t="n">
        <v>9</v>
      </c>
      <c r="C1603" s="22" t="n">
        <f aca="true">NORMSINV(MAX(RAND(),0.000000000001))</f>
        <v>0.010079294494159</v>
      </c>
      <c r="D1603" s="24" t="n">
        <f aca="false">IF($B$11="","",$B$11*EXP($B$12*C1603))</f>
        <v>931.447536715853</v>
      </c>
      <c r="E1603" s="20" t="n">
        <f aca="true">IF($B$10="","",$B$10*(1-$B$14+2*$B$14*RAND()))</f>
        <v>3.56194498383241</v>
      </c>
      <c r="F1603" s="21" t="n">
        <f aca="false">INDEX($E$17:$E$28,B1603)</f>
        <v>4.761</v>
      </c>
      <c r="G1603" s="25" t="n">
        <f aca="false">IF(OR(D1603="",E1603="",F1603=""),"",D1603*($B$7-$B$8-F1603-E1603))</f>
        <v>4114.25501434771</v>
      </c>
      <c r="H1603" s="25" t="n">
        <f aca="false">IF(D1603="","",D1603*$F$30)</f>
        <v>4656.49252554989</v>
      </c>
    </row>
    <row r="1604" customFormat="false" ht="15" hidden="false" customHeight="false" outlineLevel="0" collapsed="false">
      <c r="A1604" s="2" t="n">
        <v>1570</v>
      </c>
      <c r="B1604" s="2" t="n">
        <v>10</v>
      </c>
      <c r="C1604" s="22" t="n">
        <f aca="true">NORMSINV(MAX(RAND(),0.000000000001))</f>
        <v>-0.920640282837467</v>
      </c>
      <c r="D1604" s="24" t="n">
        <f aca="false">IF($B$11="","",$B$11*EXP($B$12*C1604))</f>
        <v>629.273650914017</v>
      </c>
      <c r="E1604" s="20" t="n">
        <f aca="true">IF($B$10="","",$B$10*(1-$B$14+2*$B$14*RAND()))</f>
        <v>3.42716859645576</v>
      </c>
      <c r="F1604" s="21" t="n">
        <f aca="false">INDEX($E$17:$E$28,B1604)</f>
        <v>4.761</v>
      </c>
      <c r="G1604" s="25" t="n">
        <f aca="false">IF(OR(D1604="",E1604="",F1604=""),"",D1604*($B$7-$B$8-F1604-E1604))</f>
        <v>2864.34756565336</v>
      </c>
      <c r="H1604" s="25" t="n">
        <f aca="false">IF(D1604="","",D1604*$F$30)</f>
        <v>3145.86483564935</v>
      </c>
    </row>
    <row r="1605" customFormat="false" ht="15" hidden="false" customHeight="false" outlineLevel="0" collapsed="false">
      <c r="A1605" s="2" t="n">
        <v>1571</v>
      </c>
      <c r="B1605" s="2" t="n">
        <v>11</v>
      </c>
      <c r="C1605" s="22" t="n">
        <f aca="true">NORMSINV(MAX(RAND(),0.000000000001))</f>
        <v>-0.258304223890672</v>
      </c>
      <c r="D1605" s="24" t="n">
        <f aca="false">IF($B$11="","",$B$11*EXP($B$12*C1605))</f>
        <v>831.850019474752</v>
      </c>
      <c r="E1605" s="20" t="n">
        <f aca="true">IF($B$10="","",$B$10*(1-$B$14+2*$B$14*RAND()))</f>
        <v>3.39607618952062</v>
      </c>
      <c r="F1605" s="21" t="n">
        <f aca="false">INDEX($E$17:$E$28,B1605)</f>
        <v>4.761</v>
      </c>
      <c r="G1605" s="25" t="n">
        <f aca="false">IF(OR(D1605="",E1605="",F1605=""),"",D1605*($B$7-$B$8-F1605-E1605))</f>
        <v>3812.30526099858</v>
      </c>
      <c r="H1605" s="25" t="n">
        <f aca="false">IF(D1605="","",D1605*$F$30)</f>
        <v>4158.58461735818</v>
      </c>
    </row>
    <row r="1606" customFormat="false" ht="15" hidden="false" customHeight="false" outlineLevel="0" collapsed="false">
      <c r="A1606" s="2" t="n">
        <v>1572</v>
      </c>
      <c r="B1606" s="2" t="n">
        <v>12</v>
      </c>
      <c r="C1606" s="22" t="n">
        <f aca="true">NORMSINV(MAX(RAND(),0.000000000001))</f>
        <v>-0.479175760326639</v>
      </c>
      <c r="D1606" s="24" t="n">
        <f aca="false">IF($B$11="","",$B$11*EXP($B$12*C1606))</f>
        <v>757.924964146007</v>
      </c>
      <c r="E1606" s="20" t="n">
        <f aca="true">IF($B$10="","",$B$10*(1-$B$14+2*$B$14*RAND()))</f>
        <v>3.66961044965607</v>
      </c>
      <c r="F1606" s="21" t="n">
        <f aca="false">INDEX($E$17:$E$28,B1606)</f>
        <v>4.761</v>
      </c>
      <c r="G1606" s="25" t="n">
        <f aca="false">IF(OR(D1606="",E1606="",F1606=""),"",D1606*($B$7-$B$8-F1606-E1606))</f>
        <v>3266.1939204356</v>
      </c>
      <c r="H1606" s="25" t="n">
        <f aca="false">IF(D1606="","",D1606*$F$30)</f>
        <v>3789.01848075872</v>
      </c>
    </row>
    <row r="1607" customFormat="false" ht="15" hidden="false" customHeight="false" outlineLevel="0" collapsed="false">
      <c r="A1607" s="2" t="n">
        <v>1573</v>
      </c>
      <c r="B1607" s="2" t="n">
        <v>1</v>
      </c>
      <c r="C1607" s="22" t="n">
        <f aca="true">NORMSINV(MAX(RAND(),0.000000000001))</f>
        <v>0.491600048521829</v>
      </c>
      <c r="D1607" s="24" t="n">
        <f aca="false">IF($B$11="","",$B$11*EXP($B$12*C1607))</f>
        <v>1140.97264337565</v>
      </c>
      <c r="E1607" s="20" t="n">
        <f aca="true">IF($B$10="","",$B$10*(1-$B$14+2*$B$14*RAND()))</f>
        <v>3.86518540897258</v>
      </c>
      <c r="F1607" s="21" t="n">
        <f aca="false">INDEX($E$17:$E$28,B1607)</f>
        <v>4.92562580645161</v>
      </c>
      <c r="G1607" s="25" t="n">
        <f aca="false">IF(OR(D1607="",E1607="",F1607=""),"",D1607*($B$7-$B$8-F1607-E1607))</f>
        <v>4505.91636672693</v>
      </c>
      <c r="H1607" s="25" t="n">
        <f aca="false">IF(D1607="","",D1607*$F$30)</f>
        <v>5703.95043876355</v>
      </c>
    </row>
    <row r="1608" customFormat="false" ht="15" hidden="false" customHeight="false" outlineLevel="0" collapsed="false">
      <c r="A1608" s="2" t="n">
        <v>1574</v>
      </c>
      <c r="B1608" s="2" t="n">
        <v>2</v>
      </c>
      <c r="C1608" s="22" t="n">
        <f aca="true">NORMSINV(MAX(RAND(),0.000000000001))</f>
        <v>1.3077676633403</v>
      </c>
      <c r="D1608" s="24" t="n">
        <f aca="false">IF($B$11="","",$B$11*EXP($B$12*C1608))</f>
        <v>1609.27928970211</v>
      </c>
      <c r="E1608" s="20" t="n">
        <f aca="true">IF($B$10="","",$B$10*(1-$B$14+2*$B$14*RAND()))</f>
        <v>3.46089031580506</v>
      </c>
      <c r="F1608" s="21" t="n">
        <f aca="false">INDEX($E$17:$E$28,B1608)</f>
        <v>5.0612</v>
      </c>
      <c r="G1608" s="25" t="n">
        <f aca="false">IF(OR(D1608="",E1608="",F1608=""),"",D1608*($B$7-$B$8-F1608-E1608))</f>
        <v>6787.79470060888</v>
      </c>
      <c r="H1608" s="25" t="n">
        <f aca="false">IF(D1608="","",D1608*$F$30)</f>
        <v>8045.10902507879</v>
      </c>
    </row>
    <row r="1609" customFormat="false" ht="15" hidden="false" customHeight="false" outlineLevel="0" collapsed="false">
      <c r="A1609" s="2" t="n">
        <v>1575</v>
      </c>
      <c r="B1609" s="2" t="n">
        <v>3</v>
      </c>
      <c r="C1609" s="22" t="n">
        <f aca="true">NORMSINV(MAX(RAND(),0.000000000001))</f>
        <v>-1.14052837178955</v>
      </c>
      <c r="D1609" s="24" t="n">
        <f aca="false">IF($B$11="","",$B$11*EXP($B$12*C1609))</f>
        <v>573.588843952234</v>
      </c>
      <c r="E1609" s="20" t="n">
        <f aca="true">IF($B$10="","",$B$10*(1-$B$14+2*$B$14*RAND()))</f>
        <v>3.7780326998939</v>
      </c>
      <c r="F1609" s="21" t="n">
        <f aca="false">INDEX($E$17:$E$28,B1609)</f>
        <v>5.0612</v>
      </c>
      <c r="G1609" s="25" t="n">
        <f aca="false">IF(OR(D1609="",E1609="",F1609=""),"",D1609*($B$7-$B$8-F1609-E1609))</f>
        <v>2237.43660619453</v>
      </c>
      <c r="H1609" s="25" t="n">
        <f aca="false">IF(D1609="","",D1609*$F$30)</f>
        <v>2867.48534868601</v>
      </c>
    </row>
    <row r="1610" customFormat="false" ht="15" hidden="false" customHeight="false" outlineLevel="0" collapsed="false">
      <c r="A1610" s="2" t="n">
        <v>1576</v>
      </c>
      <c r="B1610" s="2" t="n">
        <v>4</v>
      </c>
      <c r="C1610" s="22" t="n">
        <f aca="true">NORMSINV(MAX(RAND(),0.000000000001))</f>
        <v>-1.58880742022072</v>
      </c>
      <c r="D1610" s="24" t="n">
        <f aca="false">IF($B$11="","",$B$11*EXP($B$12*C1610))</f>
        <v>474.861536896617</v>
      </c>
      <c r="E1610" s="20" t="n">
        <f aca="true">IF($B$10="","",$B$10*(1-$B$14+2*$B$14*RAND()))</f>
        <v>3.75263907427502</v>
      </c>
      <c r="F1610" s="21" t="n">
        <f aca="false">INDEX($E$17:$E$28,B1610)</f>
        <v>4.89657419354839</v>
      </c>
      <c r="G1610" s="25" t="n">
        <f aca="false">IF(OR(D1610="",E1610="",F1610=""),"",D1610*($B$7-$B$8-F1610-E1610))</f>
        <v>1942.55727475767</v>
      </c>
      <c r="H1610" s="25" t="n">
        <f aca="false">IF(D1610="","",D1610*$F$30)</f>
        <v>2373.92779525357</v>
      </c>
    </row>
    <row r="1611" customFormat="false" ht="15" hidden="false" customHeight="false" outlineLevel="0" collapsed="false">
      <c r="A1611" s="2" t="n">
        <v>1577</v>
      </c>
      <c r="B1611" s="2" t="n">
        <v>5</v>
      </c>
      <c r="C1611" s="22" t="n">
        <f aca="true">NORMSINV(MAX(RAND(),0.000000000001))</f>
        <v>-0.0209916131772714</v>
      </c>
      <c r="D1611" s="24" t="n">
        <f aca="false">IF($B$11="","",$B$11*EXP($B$12*C1611))</f>
        <v>919.332295689335</v>
      </c>
      <c r="E1611" s="20" t="n">
        <f aca="true">IF($B$10="","",$B$10*(1-$B$14+2*$B$14*RAND()))</f>
        <v>3.87859099638764</v>
      </c>
      <c r="F1611" s="21" t="n">
        <f aca="false">INDEX($E$17:$E$28,B1611)</f>
        <v>4.761</v>
      </c>
      <c r="G1611" s="25" t="n">
        <f aca="false">IF(OR(D1611="",E1611="",F1611=""),"",D1611*($B$7-$B$8-F1611-E1611))</f>
        <v>3769.63842255616</v>
      </c>
      <c r="H1611" s="25" t="n">
        <f aca="false">IF(D1611="","",D1611*$F$30)</f>
        <v>4595.92601261012</v>
      </c>
    </row>
    <row r="1612" customFormat="false" ht="15" hidden="false" customHeight="false" outlineLevel="0" collapsed="false">
      <c r="A1612" s="2" t="n">
        <v>1578</v>
      </c>
      <c r="B1612" s="2" t="n">
        <v>6</v>
      </c>
      <c r="C1612" s="22" t="n">
        <f aca="true">NORMSINV(MAX(RAND(),0.000000000001))</f>
        <v>0.909407801361444</v>
      </c>
      <c r="D1612" s="24" t="n">
        <f aca="false">IF($B$11="","",$B$11*EXP($B$12*C1612))</f>
        <v>1360.60724564984</v>
      </c>
      <c r="E1612" s="20" t="n">
        <f aca="true">IF($B$10="","",$B$10*(1-$B$14+2*$B$14*RAND()))</f>
        <v>4.05822410249408</v>
      </c>
      <c r="F1612" s="21" t="n">
        <f aca="false">INDEX($E$17:$E$28,B1612)</f>
        <v>4.761</v>
      </c>
      <c r="G1612" s="25" t="n">
        <f aca="false">IF(OR(D1612="",E1612="",F1612=""),"",D1612*($B$7-$B$8-F1612-E1612))</f>
        <v>5334.63609471582</v>
      </c>
      <c r="H1612" s="25" t="n">
        <f aca="false">IF(D1612="","",D1612*$F$30)</f>
        <v>6801.94774245269</v>
      </c>
    </row>
    <row r="1613" customFormat="false" ht="15" hidden="false" customHeight="false" outlineLevel="0" collapsed="false">
      <c r="A1613" s="2" t="n">
        <v>1579</v>
      </c>
      <c r="B1613" s="2" t="n">
        <v>7</v>
      </c>
      <c r="C1613" s="22" t="n">
        <f aca="true">NORMSINV(MAX(RAND(),0.000000000001))</f>
        <v>-0.213574377329</v>
      </c>
      <c r="D1613" s="24" t="n">
        <f aca="false">IF($B$11="","",$B$11*EXP($B$12*C1613))</f>
        <v>847.677111930344</v>
      </c>
      <c r="E1613" s="20" t="n">
        <f aca="true">IF($B$10="","",$B$10*(1-$B$14+2*$B$14*RAND()))</f>
        <v>4.08531284652358</v>
      </c>
      <c r="F1613" s="21" t="n">
        <f aca="false">INDEX($E$17:$E$28,B1613)</f>
        <v>4.761</v>
      </c>
      <c r="G1613" s="25" t="n">
        <f aca="false">IF(OR(D1613="",E1613="",F1613=""),"",D1613*($B$7-$B$8-F1613-E1613))</f>
        <v>3300.58948101917</v>
      </c>
      <c r="H1613" s="25" t="n">
        <f aca="false">IF(D1613="","",D1613*$F$30)</f>
        <v>4237.70741796217</v>
      </c>
    </row>
    <row r="1614" customFormat="false" ht="15" hidden="false" customHeight="false" outlineLevel="0" collapsed="false">
      <c r="A1614" s="2" t="n">
        <v>1580</v>
      </c>
      <c r="B1614" s="2" t="n">
        <v>8</v>
      </c>
      <c r="C1614" s="22" t="n">
        <f aca="true">NORMSINV(MAX(RAND(),0.000000000001))</f>
        <v>1.11854850629085</v>
      </c>
      <c r="D1614" s="24" t="n">
        <f aca="false">IF($B$11="","",$B$11*EXP($B$12*C1614))</f>
        <v>1485.95238082745</v>
      </c>
      <c r="E1614" s="20" t="n">
        <f aca="true">IF($B$10="","",$B$10*(1-$B$14+2*$B$14*RAND()))</f>
        <v>3.82345482376488</v>
      </c>
      <c r="F1614" s="21" t="n">
        <f aca="false">INDEX($E$17:$E$28,B1614)</f>
        <v>4.761</v>
      </c>
      <c r="G1614" s="25" t="n">
        <f aca="false">IF(OR(D1614="",E1614="",F1614=""),"",D1614*($B$7-$B$8-F1614-E1614))</f>
        <v>6174.94224826258</v>
      </c>
      <c r="H1614" s="25" t="n">
        <f aca="false">IF(D1614="","",D1614*$F$30)</f>
        <v>7428.57314223257</v>
      </c>
    </row>
    <row r="1615" customFormat="false" ht="15" hidden="false" customHeight="false" outlineLevel="0" collapsed="false">
      <c r="A1615" s="2" t="n">
        <v>1581</v>
      </c>
      <c r="B1615" s="2" t="n">
        <v>9</v>
      </c>
      <c r="C1615" s="22" t="n">
        <f aca="true">NORMSINV(MAX(RAND(),0.000000000001))</f>
        <v>-0.0727352816729998</v>
      </c>
      <c r="D1615" s="24" t="n">
        <f aca="false">IF($B$11="","",$B$11*EXP($B$12*C1615))</f>
        <v>899.505002587713</v>
      </c>
      <c r="E1615" s="20" t="n">
        <f aca="true">IF($B$10="","",$B$10*(1-$B$14+2*$B$14*RAND()))</f>
        <v>3.69452403250804</v>
      </c>
      <c r="F1615" s="21" t="n">
        <f aca="false">INDEX($E$17:$E$28,B1615)</f>
        <v>4.761</v>
      </c>
      <c r="G1615" s="25" t="n">
        <f aca="false">IF(OR(D1615="",E1615="",F1615=""),"",D1615*($B$7-$B$8-F1615-E1615))</f>
        <v>3853.90756622585</v>
      </c>
      <c r="H1615" s="25" t="n">
        <f aca="false">IF(D1615="","",D1615*$F$30)</f>
        <v>4496.8054089365</v>
      </c>
    </row>
    <row r="1616" customFormat="false" ht="15" hidden="false" customHeight="false" outlineLevel="0" collapsed="false">
      <c r="A1616" s="2" t="n">
        <v>1582</v>
      </c>
      <c r="B1616" s="2" t="n">
        <v>10</v>
      </c>
      <c r="C1616" s="22" t="n">
        <f aca="true">NORMSINV(MAX(RAND(),0.000000000001))</f>
        <v>0.388761674442447</v>
      </c>
      <c r="D1616" s="24" t="n">
        <f aca="false">IF($B$11="","",$B$11*EXP($B$12*C1616))</f>
        <v>1092.5872345313</v>
      </c>
      <c r="E1616" s="20" t="n">
        <f aca="true">IF($B$10="","",$B$10*(1-$B$14+2*$B$14*RAND()))</f>
        <v>3.4803956618693</v>
      </c>
      <c r="F1616" s="21" t="n">
        <f aca="false">INDEX($E$17:$E$28,B1616)</f>
        <v>4.761</v>
      </c>
      <c r="G1616" s="25" t="n">
        <f aca="false">IF(OR(D1616="",E1616="",F1616=""),"",D1616*($B$7-$B$8-F1616-E1616))</f>
        <v>4915.11767304874</v>
      </c>
      <c r="H1616" s="25" t="n">
        <f aca="false">IF(D1616="","",D1616*$F$30)</f>
        <v>5462.06210286889</v>
      </c>
    </row>
    <row r="1617" customFormat="false" ht="15" hidden="false" customHeight="false" outlineLevel="0" collapsed="false">
      <c r="A1617" s="2" t="n">
        <v>1583</v>
      </c>
      <c r="B1617" s="2" t="n">
        <v>11</v>
      </c>
      <c r="C1617" s="22" t="n">
        <f aca="true">NORMSINV(MAX(RAND(),0.000000000001))</f>
        <v>0.331898379318527</v>
      </c>
      <c r="D1617" s="24" t="n">
        <f aca="false">IF($B$11="","",$B$11*EXP($B$12*C1617))</f>
        <v>1066.71969109773</v>
      </c>
      <c r="E1617" s="20" t="n">
        <f aca="true">IF($B$10="","",$B$10*(1-$B$14+2*$B$14*RAND()))</f>
        <v>3.55061881554282</v>
      </c>
      <c r="F1617" s="21" t="n">
        <f aca="false">INDEX($E$17:$E$28,B1617)</f>
        <v>4.761</v>
      </c>
      <c r="G1617" s="25" t="n">
        <f aca="false">IF(OR(D1617="",E1617="",F1617=""),"",D1617*($B$7-$B$8-F1617-E1617))</f>
        <v>4723.84140914716</v>
      </c>
      <c r="H1617" s="25" t="n">
        <f aca="false">IF(D1617="","",D1617*$F$30)</f>
        <v>5332.74507973577</v>
      </c>
    </row>
    <row r="1618" customFormat="false" ht="15" hidden="false" customHeight="false" outlineLevel="0" collapsed="false">
      <c r="A1618" s="2" t="n">
        <v>1584</v>
      </c>
      <c r="B1618" s="2" t="n">
        <v>12</v>
      </c>
      <c r="C1618" s="22" t="n">
        <f aca="true">NORMSINV(MAX(RAND(),0.000000000001))</f>
        <v>2.47629748129844</v>
      </c>
      <c r="D1618" s="24" t="n">
        <f aca="false">IF($B$11="","",$B$11*EXP($B$12*C1618))</f>
        <v>2633.10891872346</v>
      </c>
      <c r="E1618" s="20" t="n">
        <f aca="true">IF($B$10="","",$B$10*(1-$B$14+2*$B$14*RAND()))</f>
        <v>3.6850018693429</v>
      </c>
      <c r="F1618" s="21" t="n">
        <f aca="false">INDEX($E$17:$E$28,B1618)</f>
        <v>4.761</v>
      </c>
      <c r="G1618" s="25" t="n">
        <f aca="false">IF(OR(D1618="",E1618="",F1618=""),"",D1618*($B$7-$B$8-F1618-E1618))</f>
        <v>11306.5647748151</v>
      </c>
      <c r="H1618" s="25" t="n">
        <f aca="false">IF(D1618="","",D1618*$F$30)</f>
        <v>13163.4381064823</v>
      </c>
    </row>
    <row r="1619" customFormat="false" ht="15" hidden="false" customHeight="false" outlineLevel="0" collapsed="false">
      <c r="A1619" s="2" t="n">
        <v>1585</v>
      </c>
      <c r="B1619" s="2" t="n">
        <v>1</v>
      </c>
      <c r="C1619" s="22" t="n">
        <f aca="true">NORMSINV(MAX(RAND(),0.000000000001))</f>
        <v>-0.922295335725724</v>
      </c>
      <c r="D1619" s="24" t="n">
        <f aca="false">IF($B$11="","",$B$11*EXP($B$12*C1619))</f>
        <v>628.834959073811</v>
      </c>
      <c r="E1619" s="20" t="n">
        <f aca="true">IF($B$10="","",$B$10*(1-$B$14+2*$B$14*RAND()))</f>
        <v>3.93566304263402</v>
      </c>
      <c r="F1619" s="21" t="n">
        <f aca="false">INDEX($E$17:$E$28,B1619)</f>
        <v>4.92562580645161</v>
      </c>
      <c r="G1619" s="25" t="n">
        <f aca="false">IF(OR(D1619="",E1619="",F1619=""),"",D1619*($B$7-$B$8-F1619-E1619))</f>
        <v>2439.06916784437</v>
      </c>
      <c r="H1619" s="25" t="n">
        <f aca="false">IF(D1619="","",D1619*$F$30)</f>
        <v>3143.67172740179</v>
      </c>
    </row>
    <row r="1620" customFormat="false" ht="15" hidden="false" customHeight="false" outlineLevel="0" collapsed="false">
      <c r="A1620" s="2" t="n">
        <v>1586</v>
      </c>
      <c r="B1620" s="2" t="n">
        <v>2</v>
      </c>
      <c r="C1620" s="22" t="n">
        <f aca="true">NORMSINV(MAX(RAND(),0.000000000001))</f>
        <v>-0.628004088888827</v>
      </c>
      <c r="D1620" s="24" t="n">
        <f aca="false">IF($B$11="","",$B$11*EXP($B$12*C1620))</f>
        <v>711.854247119868</v>
      </c>
      <c r="E1620" s="20" t="n">
        <f aca="true">IF($B$10="","",$B$10*(1-$B$14+2*$B$14*RAND()))</f>
        <v>4.03963056311305</v>
      </c>
      <c r="F1620" s="21" t="n">
        <f aca="false">INDEX($E$17:$E$28,B1620)</f>
        <v>5.0612</v>
      </c>
      <c r="G1620" s="25" t="n">
        <f aca="false">IF(OR(D1620="",E1620="",F1620=""),"",D1620*($B$7-$B$8-F1620-E1620))</f>
        <v>2590.55821963679</v>
      </c>
      <c r="H1620" s="25" t="n">
        <f aca="false">IF(D1620="","",D1620*$F$30)</f>
        <v>3558.70175220164</v>
      </c>
    </row>
    <row r="1621" customFormat="false" ht="15" hidden="false" customHeight="false" outlineLevel="0" collapsed="false">
      <c r="A1621" s="2" t="n">
        <v>1587</v>
      </c>
      <c r="B1621" s="2" t="n">
        <v>3</v>
      </c>
      <c r="C1621" s="22" t="n">
        <f aca="true">NORMSINV(MAX(RAND(),0.000000000001))</f>
        <v>-0.404656854151798</v>
      </c>
      <c r="D1621" s="24" t="n">
        <f aca="false">IF($B$11="","",$B$11*EXP($B$12*C1621))</f>
        <v>782.101186971104</v>
      </c>
      <c r="E1621" s="20" t="n">
        <f aca="true">IF($B$10="","",$B$10*(1-$B$14+2*$B$14*RAND()))</f>
        <v>4.05203336329466</v>
      </c>
      <c r="F1621" s="21" t="n">
        <f aca="false">INDEX($E$17:$E$28,B1621)</f>
        <v>5.0612</v>
      </c>
      <c r="G1621" s="25" t="n">
        <f aca="false">IF(OR(D1621="",E1621="",F1621=""),"",D1621*($B$7-$B$8-F1621-E1621))</f>
        <v>2836.49849143445</v>
      </c>
      <c r="H1621" s="25" t="n">
        <f aca="false">IF(D1621="","",D1621*$F$30)</f>
        <v>3909.88025390594</v>
      </c>
    </row>
    <row r="1622" customFormat="false" ht="15" hidden="false" customHeight="false" outlineLevel="0" collapsed="false">
      <c r="A1622" s="2" t="n">
        <v>1588</v>
      </c>
      <c r="B1622" s="2" t="n">
        <v>4</v>
      </c>
      <c r="C1622" s="22" t="n">
        <f aca="true">NORMSINV(MAX(RAND(),0.000000000001))</f>
        <v>-1.0505377446387</v>
      </c>
      <c r="D1622" s="24" t="n">
        <f aca="false">IF($B$11="","",$B$11*EXP($B$12*C1622))</f>
        <v>595.756386825124</v>
      </c>
      <c r="E1622" s="20" t="n">
        <f aca="true">IF($B$10="","",$B$10*(1-$B$14+2*$B$14*RAND()))</f>
        <v>3.75263238411466</v>
      </c>
      <c r="F1622" s="21" t="n">
        <f aca="false">INDEX($E$17:$E$28,B1622)</f>
        <v>4.89657419354839</v>
      </c>
      <c r="G1622" s="25" t="n">
        <f aca="false">IF(OR(D1622="",E1622="",F1622=""),"",D1622*($B$7-$B$8-F1622-E1622))</f>
        <v>2437.11630853945</v>
      </c>
      <c r="H1622" s="25" t="n">
        <f aca="false">IF(D1622="","",D1622*$F$30)</f>
        <v>2978.30532901616</v>
      </c>
    </row>
    <row r="1623" customFormat="false" ht="15" hidden="false" customHeight="false" outlineLevel="0" collapsed="false">
      <c r="A1623" s="2" t="n">
        <v>1589</v>
      </c>
      <c r="B1623" s="2" t="n">
        <v>5</v>
      </c>
      <c r="C1623" s="22" t="n">
        <f aca="true">NORMSINV(MAX(RAND(),0.000000000001))</f>
        <v>1.13733506278608</v>
      </c>
      <c r="D1623" s="24" t="n">
        <f aca="false">IF($B$11="","",$B$11*EXP($B$12*C1623))</f>
        <v>1497.76188622623</v>
      </c>
      <c r="E1623" s="20" t="n">
        <f aca="true">IF($B$10="","",$B$10*(1-$B$14+2*$B$14*RAND()))</f>
        <v>4.11411984504113</v>
      </c>
      <c r="F1623" s="21" t="n">
        <f aca="false">INDEX($E$17:$E$28,B1623)</f>
        <v>4.761</v>
      </c>
      <c r="G1623" s="25" t="n">
        <f aca="false">IF(OR(D1623="",E1623="",F1623=""),"",D1623*($B$7-$B$8-F1623-E1623))</f>
        <v>5788.67019092954</v>
      </c>
      <c r="H1623" s="25" t="n">
        <f aca="false">IF(D1623="","",D1623*$F$30)</f>
        <v>7487.61122162219</v>
      </c>
    </row>
    <row r="1624" customFormat="false" ht="15" hidden="false" customHeight="false" outlineLevel="0" collapsed="false">
      <c r="A1624" s="2" t="n">
        <v>1590</v>
      </c>
      <c r="B1624" s="2" t="n">
        <v>6</v>
      </c>
      <c r="C1624" s="22" t="n">
        <f aca="true">NORMSINV(MAX(RAND(),0.000000000001))</f>
        <v>-0.453266556435768</v>
      </c>
      <c r="D1624" s="24" t="n">
        <f aca="false">IF($B$11="","",$B$11*EXP($B$12*C1624))</f>
        <v>766.244759594439</v>
      </c>
      <c r="E1624" s="20" t="n">
        <f aca="true">IF($B$10="","",$B$10*(1-$B$14+2*$B$14*RAND()))</f>
        <v>3.62791767023885</v>
      </c>
      <c r="F1624" s="21" t="n">
        <f aca="false">INDEX($E$17:$E$28,B1624)</f>
        <v>4.761</v>
      </c>
      <c r="G1624" s="25" t="n">
        <f aca="false">IF(OR(D1624="",E1624="",F1624=""),"",D1624*($B$7-$B$8-F1624-E1624))</f>
        <v>3333.99403374345</v>
      </c>
      <c r="H1624" s="25" t="n">
        <f aca="false">IF(D1624="","",D1624*$F$30)</f>
        <v>3830.61080216452</v>
      </c>
    </row>
    <row r="1625" customFormat="false" ht="15" hidden="false" customHeight="false" outlineLevel="0" collapsed="false">
      <c r="A1625" s="2" t="n">
        <v>1591</v>
      </c>
      <c r="B1625" s="2" t="n">
        <v>7</v>
      </c>
      <c r="C1625" s="22" t="n">
        <f aca="true">NORMSINV(MAX(RAND(),0.000000000001))</f>
        <v>-2.23424222582234</v>
      </c>
      <c r="D1625" s="24" t="n">
        <f aca="false">IF($B$11="","",$B$11*EXP($B$12*C1625))</f>
        <v>361.788191631091</v>
      </c>
      <c r="E1625" s="20" t="n">
        <f aca="true">IF($B$10="","",$B$10*(1-$B$14+2*$B$14*RAND()))</f>
        <v>3.47382464544889</v>
      </c>
      <c r="F1625" s="21" t="n">
        <f aca="false">INDEX($E$17:$E$28,B1625)</f>
        <v>4.761</v>
      </c>
      <c r="G1625" s="25" t="n">
        <f aca="false">IF(OR(D1625="",E1625="",F1625=""),"",D1625*($B$7-$B$8-F1625-E1625))</f>
        <v>1629.919244504</v>
      </c>
      <c r="H1625" s="25" t="n">
        <f aca="false">IF(D1625="","",D1625*$F$30)</f>
        <v>1808.65152760215</v>
      </c>
    </row>
    <row r="1626" customFormat="false" ht="15" hidden="false" customHeight="false" outlineLevel="0" collapsed="false">
      <c r="A1626" s="2" t="n">
        <v>1592</v>
      </c>
      <c r="B1626" s="2" t="n">
        <v>8</v>
      </c>
      <c r="C1626" s="22" t="n">
        <f aca="true">NORMSINV(MAX(RAND(),0.000000000001))</f>
        <v>2.21376589545363</v>
      </c>
      <c r="D1626" s="24" t="n">
        <f aca="false">IF($B$11="","",$B$11*EXP($B$12*C1626))</f>
        <v>2357.36234738776</v>
      </c>
      <c r="E1626" s="20" t="n">
        <f aca="true">IF($B$10="","",$B$10*(1-$B$14+2*$B$14*RAND()))</f>
        <v>3.64949972151372</v>
      </c>
      <c r="F1626" s="21" t="n">
        <f aca="false">INDEX($E$17:$E$28,B1626)</f>
        <v>4.761</v>
      </c>
      <c r="G1626" s="25" t="n">
        <f aca="false">IF(OR(D1626="",E1626="",F1626=""),"",D1626*($B$7-$B$8-F1626-E1626))</f>
        <v>10206.2009395084</v>
      </c>
      <c r="H1626" s="25" t="n">
        <f aca="false">IF(D1626="","",D1626*$F$30)</f>
        <v>11784.9258470609</v>
      </c>
    </row>
    <row r="1627" customFormat="false" ht="15" hidden="false" customHeight="false" outlineLevel="0" collapsed="false">
      <c r="A1627" s="2" t="n">
        <v>1593</v>
      </c>
      <c r="B1627" s="2" t="n">
        <v>9</v>
      </c>
      <c r="C1627" s="22" t="n">
        <f aca="true">NORMSINV(MAX(RAND(),0.000000000001))</f>
        <v>0.168322819697138</v>
      </c>
      <c r="D1627" s="24" t="n">
        <f aca="false">IF($B$11="","",$B$11*EXP($B$12*C1627))</f>
        <v>995.672431086578</v>
      </c>
      <c r="E1627" s="20" t="n">
        <f aca="true">IF($B$10="","",$B$10*(1-$B$14+2*$B$14*RAND()))</f>
        <v>3.50330922474793</v>
      </c>
      <c r="F1627" s="21" t="n">
        <f aca="false">INDEX($E$17:$E$28,B1627)</f>
        <v>4.761</v>
      </c>
      <c r="G1627" s="25" t="n">
        <f aca="false">IF(OR(D1627="",E1627="",F1627=""),"",D1627*($B$7-$B$8-F1627-E1627))</f>
        <v>4456.321914987</v>
      </c>
      <c r="H1627" s="25" t="n">
        <f aca="false">IF(D1627="","",D1627*$F$30)</f>
        <v>4977.56561748802</v>
      </c>
    </row>
    <row r="1628" customFormat="false" ht="15" hidden="false" customHeight="false" outlineLevel="0" collapsed="false">
      <c r="A1628" s="2" t="n">
        <v>1594</v>
      </c>
      <c r="B1628" s="2" t="n">
        <v>10</v>
      </c>
      <c r="C1628" s="22" t="n">
        <f aca="true">NORMSINV(MAX(RAND(),0.000000000001))</f>
        <v>0.927557340552015</v>
      </c>
      <c r="D1628" s="24" t="n">
        <f aca="false">IF($B$11="","",$B$11*EXP($B$12*C1628))</f>
        <v>1371.05251526762</v>
      </c>
      <c r="E1628" s="20" t="n">
        <f aca="true">IF($B$10="","",$B$10*(1-$B$14+2*$B$14*RAND()))</f>
        <v>3.54951385102862</v>
      </c>
      <c r="F1628" s="21" t="n">
        <f aca="false">INDEX($E$17:$E$28,B1628)</f>
        <v>4.761</v>
      </c>
      <c r="G1628" s="25" t="n">
        <f aca="false">IF(OR(D1628="",E1628="",F1628=""),"",D1628*($B$7-$B$8-F1628-E1628))</f>
        <v>6073.05812589031</v>
      </c>
      <c r="H1628" s="25" t="n">
        <f aca="false">IF(D1628="","",D1628*$F$30)</f>
        <v>6854.16573432591</v>
      </c>
    </row>
    <row r="1629" customFormat="false" ht="15" hidden="false" customHeight="false" outlineLevel="0" collapsed="false">
      <c r="A1629" s="2" t="n">
        <v>1595</v>
      </c>
      <c r="B1629" s="2" t="n">
        <v>11</v>
      </c>
      <c r="C1629" s="22" t="n">
        <f aca="true">NORMSINV(MAX(RAND(),0.000000000001))</f>
        <v>-2.65469700362246</v>
      </c>
      <c r="D1629" s="24" t="n">
        <f aca="false">IF($B$11="","",$B$11*EXP($B$12*C1629))</f>
        <v>303.048712050706</v>
      </c>
      <c r="E1629" s="20" t="n">
        <f aca="true">IF($B$10="","",$B$10*(1-$B$14+2*$B$14*RAND()))</f>
        <v>4.00019683040011</v>
      </c>
      <c r="F1629" s="21" t="n">
        <f aca="false">INDEX($E$17:$E$28,B1629)</f>
        <v>4.761</v>
      </c>
      <c r="G1629" s="25" t="n">
        <f aca="false">IF(OR(D1629="",E1629="",F1629=""),"",D1629*($B$7-$B$8-F1629-E1629))</f>
        <v>1205.77117605051</v>
      </c>
      <c r="H1629" s="25" t="n">
        <f aca="false">IF(D1629="","",D1629*$F$30)</f>
        <v>1515.00112128389</v>
      </c>
    </row>
    <row r="1630" customFormat="false" ht="15" hidden="false" customHeight="false" outlineLevel="0" collapsed="false">
      <c r="A1630" s="2" t="n">
        <v>1596</v>
      </c>
      <c r="B1630" s="2" t="n">
        <v>12</v>
      </c>
      <c r="C1630" s="22" t="n">
        <f aca="true">NORMSINV(MAX(RAND(),0.000000000001))</f>
        <v>0.00221139853519527</v>
      </c>
      <c r="D1630" s="24" t="n">
        <f aca="false">IF($B$11="","",$B$11*EXP($B$12*C1630))</f>
        <v>928.364654985567</v>
      </c>
      <c r="E1630" s="20" t="n">
        <f aca="true">IF($B$10="","",$B$10*(1-$B$14+2*$B$14*RAND()))</f>
        <v>3.73531841955724</v>
      </c>
      <c r="F1630" s="21" t="n">
        <f aca="false">INDEX($E$17:$E$28,B1630)</f>
        <v>4.761</v>
      </c>
      <c r="G1630" s="25" t="n">
        <f aca="false">IF(OR(D1630="",E1630="",F1630=""),"",D1630*($B$7-$B$8-F1630-E1630))</f>
        <v>3939.68398629635</v>
      </c>
      <c r="H1630" s="25" t="n">
        <f aca="false">IF(D1630="","",D1630*$F$30)</f>
        <v>4641.08058320385</v>
      </c>
    </row>
    <row r="1631" customFormat="false" ht="15" hidden="false" customHeight="false" outlineLevel="0" collapsed="false">
      <c r="A1631" s="2" t="n">
        <v>1597</v>
      </c>
      <c r="B1631" s="2" t="n">
        <v>1</v>
      </c>
      <c r="C1631" s="22" t="n">
        <f aca="true">NORMSINV(MAX(RAND(),0.000000000001))</f>
        <v>-1.11198434556928</v>
      </c>
      <c r="D1631" s="24" t="n">
        <f aca="false">IF($B$11="","",$B$11*EXP($B$12*C1631))</f>
        <v>580.529329256695</v>
      </c>
      <c r="E1631" s="20" t="n">
        <f aca="true">IF($B$10="","",$B$10*(1-$B$14+2*$B$14*RAND()))</f>
        <v>3.38748737751325</v>
      </c>
      <c r="F1631" s="21" t="n">
        <f aca="false">INDEX($E$17:$E$28,B1631)</f>
        <v>4.92562580645161</v>
      </c>
      <c r="G1631" s="25" t="n">
        <f aca="false">IF(OR(D1631="",E1631="",F1631=""),"",D1631*($B$7-$B$8-F1631-E1631))</f>
        <v>2569.93763400818</v>
      </c>
      <c r="H1631" s="25" t="n">
        <f aca="false">IF(D1631="","",D1631*$F$30)</f>
        <v>2902.18222282007</v>
      </c>
    </row>
    <row r="1632" customFormat="false" ht="15" hidden="false" customHeight="false" outlineLevel="0" collapsed="false">
      <c r="A1632" s="2" t="n">
        <v>1598</v>
      </c>
      <c r="B1632" s="2" t="n">
        <v>2</v>
      </c>
      <c r="C1632" s="22" t="n">
        <f aca="true">NORMSINV(MAX(RAND(),0.000000000001))</f>
        <v>1.26707232045164</v>
      </c>
      <c r="D1632" s="24" t="n">
        <f aca="false">IF($B$11="","",$B$11*EXP($B$12*C1632))</f>
        <v>1581.91920409154</v>
      </c>
      <c r="E1632" s="20" t="n">
        <f aca="true">IF($B$10="","",$B$10*(1-$B$14+2*$B$14*RAND()))</f>
        <v>4.00450927998173</v>
      </c>
      <c r="F1632" s="21" t="n">
        <f aca="false">INDEX($E$17:$E$28,B1632)</f>
        <v>5.0612</v>
      </c>
      <c r="G1632" s="25" t="n">
        <f aca="false">IF(OR(D1632="",E1632="",F1632=""),"",D1632*($B$7-$B$8-F1632-E1632))</f>
        <v>5812.43105141223</v>
      </c>
      <c r="H1632" s="25" t="n">
        <f aca="false">IF(D1632="","",D1632*$F$30)</f>
        <v>7908.33048509442</v>
      </c>
    </row>
    <row r="1633" customFormat="false" ht="15" hidden="false" customHeight="false" outlineLevel="0" collapsed="false">
      <c r="A1633" s="2" t="n">
        <v>1599</v>
      </c>
      <c r="B1633" s="2" t="n">
        <v>3</v>
      </c>
      <c r="C1633" s="22" t="n">
        <f aca="true">NORMSINV(MAX(RAND(),0.000000000001))</f>
        <v>0.296999463428475</v>
      </c>
      <c r="D1633" s="24" t="n">
        <f aca="false">IF($B$11="","",$B$11*EXP($B$12*C1633))</f>
        <v>1051.14811680203</v>
      </c>
      <c r="E1633" s="20" t="n">
        <f aca="true">IF($B$10="","",$B$10*(1-$B$14+2*$B$14*RAND()))</f>
        <v>3.77337853617925</v>
      </c>
      <c r="F1633" s="21" t="n">
        <f aca="false">INDEX($E$17:$E$28,B1633)</f>
        <v>5.0612</v>
      </c>
      <c r="G1633" s="25" t="n">
        <f aca="false">IF(OR(D1633="",E1633="",F1633=""),"",D1633*($B$7-$B$8-F1633-E1633))</f>
        <v>4105.1764170134</v>
      </c>
      <c r="H1633" s="25" t="n">
        <f aca="false">IF(D1633="","",D1633*$F$30)</f>
        <v>5254.8996655167</v>
      </c>
    </row>
    <row r="1634" customFormat="false" ht="15" hidden="false" customHeight="false" outlineLevel="0" collapsed="false">
      <c r="A1634" s="2" t="n">
        <v>1600</v>
      </c>
      <c r="B1634" s="2" t="n">
        <v>4</v>
      </c>
      <c r="C1634" s="22" t="n">
        <f aca="true">NORMSINV(MAX(RAND(),0.000000000001))</f>
        <v>1.30999493952448</v>
      </c>
      <c r="D1634" s="24" t="n">
        <f aca="false">IF($B$11="","",$B$11*EXP($B$12*C1634))</f>
        <v>1610.79030500464</v>
      </c>
      <c r="E1634" s="20" t="n">
        <f aca="true">IF($B$10="","",$B$10*(1-$B$14+2*$B$14*RAND()))</f>
        <v>3.82262803573059</v>
      </c>
      <c r="F1634" s="21" t="n">
        <f aca="false">INDEX($E$17:$E$28,B1634)</f>
        <v>4.89657419354839</v>
      </c>
      <c r="G1634" s="25" t="n">
        <f aca="false">IF(OR(D1634="",E1634="",F1634=""),"",D1634*($B$7-$B$8-F1634-E1634))</f>
        <v>6476.6620674617</v>
      </c>
      <c r="H1634" s="25" t="n">
        <f aca="false">IF(D1634="","",D1634*$F$30)</f>
        <v>8052.6628927792</v>
      </c>
    </row>
    <row r="1635" customFormat="false" ht="15" hidden="false" customHeight="false" outlineLevel="0" collapsed="false">
      <c r="A1635" s="2" t="n">
        <v>1601</v>
      </c>
      <c r="B1635" s="2" t="n">
        <v>5</v>
      </c>
      <c r="C1635" s="22" t="n">
        <f aca="true">NORMSINV(MAX(RAND(),0.000000000001))</f>
        <v>-0.940062711843679</v>
      </c>
      <c r="D1635" s="24" t="n">
        <f aca="false">IF($B$11="","",$B$11*EXP($B$12*C1635))</f>
        <v>624.144721313943</v>
      </c>
      <c r="E1635" s="20" t="n">
        <f aca="true">IF($B$10="","",$B$10*(1-$B$14+2*$B$14*RAND()))</f>
        <v>3.89189748356344</v>
      </c>
      <c r="F1635" s="21" t="n">
        <f aca="false">INDEX($E$17:$E$28,B1635)</f>
        <v>4.761</v>
      </c>
      <c r="G1635" s="25" t="n">
        <f aca="false">IF(OR(D1635="",E1635="",F1635=""),"",D1635*($B$7-$B$8-F1635-E1635))</f>
        <v>2550.94346110281</v>
      </c>
      <c r="H1635" s="25" t="n">
        <f aca="false">IF(D1635="","",D1635*$F$30)</f>
        <v>3120.22429079266</v>
      </c>
    </row>
    <row r="1636" customFormat="false" ht="15" hidden="false" customHeight="false" outlineLevel="0" collapsed="false">
      <c r="A1636" s="2" t="n">
        <v>1602</v>
      </c>
      <c r="B1636" s="2" t="n">
        <v>6</v>
      </c>
      <c r="C1636" s="22" t="n">
        <f aca="true">NORMSINV(MAX(RAND(),0.000000000001))</f>
        <v>-0.211136119150977</v>
      </c>
      <c r="D1636" s="24" t="n">
        <f aca="false">IF($B$11="","",$B$11*EXP($B$12*C1636))</f>
        <v>848.548462302997</v>
      </c>
      <c r="E1636" s="20" t="n">
        <f aca="true">IF($B$10="","",$B$10*(1-$B$14+2*$B$14*RAND()))</f>
        <v>3.63818804826137</v>
      </c>
      <c r="F1636" s="21" t="n">
        <f aca="false">INDEX($E$17:$E$28,B1636)</f>
        <v>4.761</v>
      </c>
      <c r="G1636" s="25" t="n">
        <f aca="false">IF(OR(D1636="",E1636="",F1636=""),"",D1636*($B$7-$B$8-F1636-E1636))</f>
        <v>3683.38930679428</v>
      </c>
      <c r="H1636" s="25" t="n">
        <f aca="false">IF(D1636="","",D1636*$F$30)</f>
        <v>4242.06347274514</v>
      </c>
    </row>
    <row r="1637" customFormat="false" ht="15" hidden="false" customHeight="false" outlineLevel="0" collapsed="false">
      <c r="A1637" s="2" t="n">
        <v>1603</v>
      </c>
      <c r="B1637" s="2" t="n">
        <v>7</v>
      </c>
      <c r="C1637" s="22" t="n">
        <f aca="true">NORMSINV(MAX(RAND(),0.000000000001))</f>
        <v>-1.68208593932427</v>
      </c>
      <c r="D1637" s="24" t="n">
        <f aca="false">IF($B$11="","",$B$11*EXP($B$12*C1637))</f>
        <v>456.559420758744</v>
      </c>
      <c r="E1637" s="20" t="n">
        <f aca="true">IF($B$10="","",$B$10*(1-$B$14+2*$B$14*RAND()))</f>
        <v>4.04981703284825</v>
      </c>
      <c r="F1637" s="21" t="n">
        <f aca="false">INDEX($E$17:$E$28,B1637)</f>
        <v>4.761</v>
      </c>
      <c r="G1637" s="25" t="n">
        <f aca="false">IF(OR(D1637="",E1637="",F1637=""),"",D1637*($B$7-$B$8-F1637-E1637))</f>
        <v>1793.90549953793</v>
      </c>
      <c r="H1637" s="25" t="n">
        <f aca="false">IF(D1637="","",D1637*$F$30)</f>
        <v>2282.43185625711</v>
      </c>
    </row>
    <row r="1638" customFormat="false" ht="15" hidden="false" customHeight="false" outlineLevel="0" collapsed="false">
      <c r="A1638" s="2" t="n">
        <v>1604</v>
      </c>
      <c r="B1638" s="2" t="n">
        <v>8</v>
      </c>
      <c r="C1638" s="22" t="n">
        <f aca="true">NORMSINV(MAX(RAND(),0.000000000001))</f>
        <v>-0.168938703474631</v>
      </c>
      <c r="D1638" s="24" t="n">
        <f aca="false">IF($B$11="","",$B$11*EXP($B$12*C1638))</f>
        <v>863.771060483146</v>
      </c>
      <c r="E1638" s="20" t="n">
        <f aca="true">IF($B$10="","",$B$10*(1-$B$14+2*$B$14*RAND()))</f>
        <v>3.57315852524337</v>
      </c>
      <c r="F1638" s="21" t="n">
        <f aca="false">INDEX($E$17:$E$28,B1638)</f>
        <v>4.761</v>
      </c>
      <c r="G1638" s="25" t="n">
        <f aca="false">IF(OR(D1638="",E1638="",F1638=""),"",D1638*($B$7-$B$8-F1638-E1638))</f>
        <v>3805.63836297116</v>
      </c>
      <c r="H1638" s="25" t="n">
        <f aca="false">IF(D1638="","",D1638*$F$30)</f>
        <v>4318.16428556734</v>
      </c>
    </row>
    <row r="1639" customFormat="false" ht="15" hidden="false" customHeight="false" outlineLevel="0" collapsed="false">
      <c r="A1639" s="2" t="n">
        <v>1605</v>
      </c>
      <c r="B1639" s="2" t="n">
        <v>9</v>
      </c>
      <c r="C1639" s="22" t="n">
        <f aca="true">NORMSINV(MAX(RAND(),0.000000000001))</f>
        <v>0.617335858976608</v>
      </c>
      <c r="D1639" s="24" t="n">
        <f aca="false">IF($B$11="","",$B$11*EXP($B$12*C1639))</f>
        <v>1203.05228538253</v>
      </c>
      <c r="E1639" s="20" t="n">
        <f aca="true">IF($B$10="","",$B$10*(1-$B$14+2*$B$14*RAND()))</f>
        <v>3.72562765809878</v>
      </c>
      <c r="F1639" s="21" t="n">
        <f aca="false">INDEX($E$17:$E$28,B1639)</f>
        <v>4.761</v>
      </c>
      <c r="G1639" s="25" t="n">
        <f aca="false">IF(OR(D1639="",E1639="",F1639=""),"",D1639*($B$7-$B$8-F1639-E1639))</f>
        <v>5117.02931650711</v>
      </c>
      <c r="H1639" s="25" t="n">
        <f aca="false">IF(D1639="","",D1639*$F$30)</f>
        <v>6014.29898508435</v>
      </c>
    </row>
    <row r="1640" customFormat="false" ht="15" hidden="false" customHeight="false" outlineLevel="0" collapsed="false">
      <c r="A1640" s="2" t="n">
        <v>1606</v>
      </c>
      <c r="B1640" s="2" t="n">
        <v>10</v>
      </c>
      <c r="C1640" s="22" t="n">
        <f aca="true">NORMSINV(MAX(RAND(),0.000000000001))</f>
        <v>0.43487107034194</v>
      </c>
      <c r="D1640" s="24" t="n">
        <f aca="false">IF($B$11="","",$B$11*EXP($B$12*C1640))</f>
        <v>1114.02259955468</v>
      </c>
      <c r="E1640" s="20" t="n">
        <f aca="true">IF($B$10="","",$B$10*(1-$B$14+2*$B$14*RAND()))</f>
        <v>3.69924657513382</v>
      </c>
      <c r="F1640" s="21" t="n">
        <f aca="false">INDEX($E$17:$E$28,B1640)</f>
        <v>4.761</v>
      </c>
      <c r="G1640" s="25" t="n">
        <f aca="false">IF(OR(D1640="",E1640="",F1640=""),"",D1640*($B$7-$B$8-F1640-E1640))</f>
        <v>4767.74203582245</v>
      </c>
      <c r="H1640" s="25" t="n">
        <f aca="false">IF(D1640="","",D1640*$F$30)</f>
        <v>5569.22177969373</v>
      </c>
    </row>
    <row r="1641" customFormat="false" ht="15" hidden="false" customHeight="false" outlineLevel="0" collapsed="false">
      <c r="A1641" s="2" t="n">
        <v>1607</v>
      </c>
      <c r="B1641" s="2" t="n">
        <v>11</v>
      </c>
      <c r="C1641" s="22" t="n">
        <f aca="true">NORMSINV(MAX(RAND(),0.000000000001))</f>
        <v>-1.1460536700239</v>
      </c>
      <c r="D1641" s="24" t="n">
        <f aca="false">IF($B$11="","",$B$11*EXP($B$12*C1641))</f>
        <v>572.254983117304</v>
      </c>
      <c r="E1641" s="20" t="n">
        <f aca="true">IF($B$10="","",$B$10*(1-$B$14+2*$B$14*RAND()))</f>
        <v>3.56392371309376</v>
      </c>
      <c r="F1641" s="21" t="n">
        <f aca="false">INDEX($E$17:$E$28,B1641)</f>
        <v>4.761</v>
      </c>
      <c r="G1641" s="25" t="n">
        <f aca="false">IF(OR(D1641="",E1641="",F1641=""),"",D1641*($B$7-$B$8-F1641-E1641))</f>
        <v>2526.54940602514</v>
      </c>
      <c r="H1641" s="25" t="n">
        <f aca="false">IF(D1641="","",D1641*$F$30)</f>
        <v>2860.81711160003</v>
      </c>
    </row>
    <row r="1642" customFormat="false" ht="15" hidden="false" customHeight="false" outlineLevel="0" collapsed="false">
      <c r="A1642" s="2" t="n">
        <v>1608</v>
      </c>
      <c r="B1642" s="2" t="n">
        <v>12</v>
      </c>
      <c r="C1642" s="22" t="n">
        <f aca="true">NORMSINV(MAX(RAND(),0.000000000001))</f>
        <v>-1.65156069305448</v>
      </c>
      <c r="D1642" s="24" t="n">
        <f aca="false">IF($B$11="","",$B$11*EXP($B$12*C1642))</f>
        <v>462.469755125581</v>
      </c>
      <c r="E1642" s="20" t="n">
        <f aca="true">IF($B$10="","",$B$10*(1-$B$14+2*$B$14*RAND()))</f>
        <v>3.93563973260512</v>
      </c>
      <c r="F1642" s="21" t="n">
        <f aca="false">INDEX($E$17:$E$28,B1642)</f>
        <v>4.761</v>
      </c>
      <c r="G1642" s="25" t="n">
        <f aca="false">IF(OR(D1642="",E1642="",F1642=""),"",D1642*($B$7-$B$8-F1642-E1642))</f>
        <v>1869.93183274661</v>
      </c>
      <c r="H1642" s="25" t="n">
        <f aca="false">IF(D1642="","",D1642*$F$30)</f>
        <v>2311.97879982381</v>
      </c>
    </row>
    <row r="1643" customFormat="false" ht="15" hidden="false" customHeight="false" outlineLevel="0" collapsed="false">
      <c r="A1643" s="2" t="n">
        <v>1609</v>
      </c>
      <c r="B1643" s="2" t="n">
        <v>1</v>
      </c>
      <c r="C1643" s="22" t="n">
        <f aca="true">NORMSINV(MAX(RAND(),0.000000000001))</f>
        <v>0.600946063644813</v>
      </c>
      <c r="D1643" s="24" t="n">
        <f aca="false">IF($B$11="","",$B$11*EXP($B$12*C1643))</f>
        <v>1194.77250508029</v>
      </c>
      <c r="E1643" s="20" t="n">
        <f aca="true">IF($B$10="","",$B$10*(1-$B$14+2*$B$14*RAND()))</f>
        <v>3.66129536991537</v>
      </c>
      <c r="F1643" s="21" t="n">
        <f aca="false">INDEX($E$17:$E$28,B1643)</f>
        <v>4.92562580645161</v>
      </c>
      <c r="G1643" s="25" t="n">
        <f aca="false">IF(OR(D1643="",E1643="",F1643=""),"",D1643*($B$7-$B$8-F1643-E1643))</f>
        <v>4961.98438990792</v>
      </c>
      <c r="H1643" s="25" t="n">
        <f aca="false">IF(D1643="","",D1643*$F$30)</f>
        <v>5972.90670739738</v>
      </c>
    </row>
    <row r="1644" customFormat="false" ht="15" hidden="false" customHeight="false" outlineLevel="0" collapsed="false">
      <c r="A1644" s="2" t="n">
        <v>1610</v>
      </c>
      <c r="B1644" s="2" t="n">
        <v>2</v>
      </c>
      <c r="C1644" s="22" t="n">
        <f aca="true">NORMSINV(MAX(RAND(),0.000000000001))</f>
        <v>-0.417502560687118</v>
      </c>
      <c r="D1644" s="24" t="n">
        <f aca="false">IF($B$11="","",$B$11*EXP($B$12*C1644))</f>
        <v>777.879309085892</v>
      </c>
      <c r="E1644" s="20" t="n">
        <f aca="true">IF($B$10="","",$B$10*(1-$B$14+2*$B$14*RAND()))</f>
        <v>4.00148969393816</v>
      </c>
      <c r="F1644" s="21" t="n">
        <f aca="false">INDEX($E$17:$E$28,B1644)</f>
        <v>5.0612</v>
      </c>
      <c r="G1644" s="25" t="n">
        <f aca="false">IF(OR(D1644="",E1644="",F1644=""),"",D1644*($B$7-$B$8-F1644-E1644))</f>
        <v>2860.50360017381</v>
      </c>
      <c r="H1644" s="25" t="n">
        <f aca="false">IF(D1644="","",D1644*$F$30)</f>
        <v>3888.77424198219</v>
      </c>
    </row>
    <row r="1645" customFormat="false" ht="15" hidden="false" customHeight="false" outlineLevel="0" collapsed="false">
      <c r="A1645" s="2" t="n">
        <v>1611</v>
      </c>
      <c r="B1645" s="2" t="n">
        <v>3</v>
      </c>
      <c r="C1645" s="22" t="n">
        <f aca="true">NORMSINV(MAX(RAND(),0.000000000001))</f>
        <v>0.421102174757204</v>
      </c>
      <c r="D1645" s="24" t="n">
        <f aca="false">IF($B$11="","",$B$11*EXP($B$12*C1645))</f>
        <v>1107.57803701446</v>
      </c>
      <c r="E1645" s="20" t="n">
        <f aca="true">IF($B$10="","",$B$10*(1-$B$14+2*$B$14*RAND()))</f>
        <v>4.02022508268255</v>
      </c>
      <c r="F1645" s="21" t="n">
        <f aca="false">INDEX($E$17:$E$28,B1645)</f>
        <v>5.0612</v>
      </c>
      <c r="G1645" s="25" t="n">
        <f aca="false">IF(OR(D1645="",E1645="",F1645=""),"",D1645*($B$7-$B$8-F1645-E1645))</f>
        <v>4052.15722519282</v>
      </c>
      <c r="H1645" s="25" t="n">
        <f aca="false">IF(D1645="","",D1645*$F$30)</f>
        <v>5537.00412264271</v>
      </c>
    </row>
    <row r="1646" customFormat="false" ht="15" hidden="false" customHeight="false" outlineLevel="0" collapsed="false">
      <c r="A1646" s="2" t="n">
        <v>1612</v>
      </c>
      <c r="B1646" s="2" t="n">
        <v>4</v>
      </c>
      <c r="C1646" s="22" t="n">
        <f aca="true">NORMSINV(MAX(RAND(),0.000000000001))</f>
        <v>-1.74368648317885</v>
      </c>
      <c r="D1646" s="24" t="n">
        <f aca="false">IF($B$11="","",$B$11*EXP($B$12*C1646))</f>
        <v>444.861269050476</v>
      </c>
      <c r="E1646" s="20" t="n">
        <f aca="true">IF($B$10="","",$B$10*(1-$B$14+2*$B$14*RAND()))</f>
        <v>3.86883626936933</v>
      </c>
      <c r="F1646" s="21" t="n">
        <f aca="false">INDEX($E$17:$E$28,B1646)</f>
        <v>4.89657419354839</v>
      </c>
      <c r="G1646" s="25" t="n">
        <f aca="false">IF(OR(D1646="",E1646="",F1646=""),"",D1646*($B$7-$B$8-F1646-E1646))</f>
        <v>1768.14094542117</v>
      </c>
      <c r="H1646" s="25" t="n">
        <f aca="false">IF(D1646="","",D1646*$F$30)</f>
        <v>2223.95045623714</v>
      </c>
    </row>
    <row r="1647" customFormat="false" ht="15" hidden="false" customHeight="false" outlineLevel="0" collapsed="false">
      <c r="A1647" s="2" t="n">
        <v>1613</v>
      </c>
      <c r="B1647" s="2" t="n">
        <v>5</v>
      </c>
      <c r="C1647" s="22" t="n">
        <f aca="true">NORMSINV(MAX(RAND(),0.000000000001))</f>
        <v>1.17510890317131</v>
      </c>
      <c r="D1647" s="24" t="n">
        <f aca="false">IF($B$11="","",$B$11*EXP($B$12*C1647))</f>
        <v>1521.7919159331</v>
      </c>
      <c r="E1647" s="20" t="n">
        <f aca="true">IF($B$10="","",$B$10*(1-$B$14+2*$B$14*RAND()))</f>
        <v>3.95421099398235</v>
      </c>
      <c r="F1647" s="21" t="n">
        <f aca="false">INDEX($E$17:$E$28,B1647)</f>
        <v>4.761</v>
      </c>
      <c r="G1647" s="25" t="n">
        <f aca="false">IF(OR(D1647="",E1647="",F1647=""),"",D1647*($B$7-$B$8-F1647-E1647))</f>
        <v>6124.8913726941</v>
      </c>
      <c r="H1647" s="25" t="n">
        <f aca="false">IF(D1647="","",D1647*$F$30)</f>
        <v>7607.74214613278</v>
      </c>
    </row>
    <row r="1648" customFormat="false" ht="15" hidden="false" customHeight="false" outlineLevel="0" collapsed="false">
      <c r="A1648" s="2" t="n">
        <v>1614</v>
      </c>
      <c r="B1648" s="2" t="n">
        <v>6</v>
      </c>
      <c r="C1648" s="22" t="n">
        <f aca="true">NORMSINV(MAX(RAND(),0.000000000001))</f>
        <v>0.0632315132242971</v>
      </c>
      <c r="D1648" s="24" t="n">
        <f aca="false">IF($B$11="","",$B$11*EXP($B$12*C1648))</f>
        <v>952.54410323003</v>
      </c>
      <c r="E1648" s="20" t="n">
        <f aca="true">IF($B$10="","",$B$10*(1-$B$14+2*$B$14*RAND()))</f>
        <v>3.90774135618209</v>
      </c>
      <c r="F1648" s="21" t="n">
        <f aca="false">INDEX($E$17:$E$28,B1648)</f>
        <v>4.761</v>
      </c>
      <c r="G1648" s="25" t="n">
        <f aca="false">IF(OR(D1648="",E1648="",F1648=""),"",D1648*($B$7-$B$8-F1648-E1648))</f>
        <v>3878.05341389304</v>
      </c>
      <c r="H1648" s="25" t="n">
        <f aca="false">IF(D1648="","",D1648*$F$30)</f>
        <v>4761.95848086757</v>
      </c>
    </row>
    <row r="1649" customFormat="false" ht="15" hidden="false" customHeight="false" outlineLevel="0" collapsed="false">
      <c r="A1649" s="2" t="n">
        <v>1615</v>
      </c>
      <c r="B1649" s="2" t="n">
        <v>7</v>
      </c>
      <c r="C1649" s="22" t="n">
        <f aca="true">NORMSINV(MAX(RAND(),0.000000000001))</f>
        <v>-0.390292053054874</v>
      </c>
      <c r="D1649" s="24" t="n">
        <f aca="false">IF($B$11="","",$B$11*EXP($B$12*C1649))</f>
        <v>786.849475939023</v>
      </c>
      <c r="E1649" s="20" t="n">
        <f aca="true">IF($B$10="","",$B$10*(1-$B$14+2*$B$14*RAND()))</f>
        <v>3.89525941739878</v>
      </c>
      <c r="F1649" s="21" t="n">
        <f aca="false">INDEX($E$17:$E$28,B1649)</f>
        <v>4.761</v>
      </c>
      <c r="G1649" s="25" t="n">
        <f aca="false">IF(OR(D1649="",E1649="",F1649=""),"",D1649*($B$7-$B$8-F1649-E1649))</f>
        <v>3213.28913729069</v>
      </c>
      <c r="H1649" s="25" t="n">
        <f aca="false">IF(D1649="","",D1649*$F$30)</f>
        <v>3933.61790011436</v>
      </c>
    </row>
    <row r="1650" customFormat="false" ht="15" hidden="false" customHeight="false" outlineLevel="0" collapsed="false">
      <c r="A1650" s="2" t="n">
        <v>1616</v>
      </c>
      <c r="B1650" s="2" t="n">
        <v>8</v>
      </c>
      <c r="C1650" s="22" t="n">
        <f aca="true">NORMSINV(MAX(RAND(),0.000000000001))</f>
        <v>-1.42485082286549</v>
      </c>
      <c r="D1650" s="24" t="n">
        <f aca="false">IF($B$11="","",$B$11*EXP($B$12*C1650))</f>
        <v>508.827473328684</v>
      </c>
      <c r="E1650" s="20" t="n">
        <f aca="true">IF($B$10="","",$B$10*(1-$B$14+2*$B$14*RAND()))</f>
        <v>3.42667575350415</v>
      </c>
      <c r="F1650" s="21" t="n">
        <f aca="false">INDEX($E$17:$E$28,B1650)</f>
        <v>4.761</v>
      </c>
      <c r="G1650" s="25" t="n">
        <f aca="false">IF(OR(D1650="",E1650="",F1650=""),"",D1650*($B$7-$B$8-F1650-E1650))</f>
        <v>2316.34764411739</v>
      </c>
      <c r="H1650" s="25" t="n">
        <f aca="false">IF(D1650="","",D1650*$F$30)</f>
        <v>2543.73030466476</v>
      </c>
    </row>
    <row r="1651" customFormat="false" ht="15" hidden="false" customHeight="false" outlineLevel="0" collapsed="false">
      <c r="A1651" s="2" t="n">
        <v>1617</v>
      </c>
      <c r="B1651" s="2" t="n">
        <v>9</v>
      </c>
      <c r="C1651" s="22" t="n">
        <f aca="true">NORMSINV(MAX(RAND(),0.000000000001))</f>
        <v>-0.810002573635809</v>
      </c>
      <c r="D1651" s="24" t="n">
        <f aca="false">IF($B$11="","",$B$11*EXP($B$12*C1651))</f>
        <v>659.304304900011</v>
      </c>
      <c r="E1651" s="20" t="n">
        <f aca="true">IF($B$10="","",$B$10*(1-$B$14+2*$B$14*RAND()))</f>
        <v>3.38540924118114</v>
      </c>
      <c r="F1651" s="21" t="n">
        <f aca="false">INDEX($E$17:$E$28,B1651)</f>
        <v>4.761</v>
      </c>
      <c r="G1651" s="25" t="n">
        <f aca="false">IF(OR(D1651="",E1651="",F1651=""),"",D1651*($B$7-$B$8-F1651-E1651))</f>
        <v>3028.57416223819</v>
      </c>
      <c r="H1651" s="25" t="n">
        <f aca="false">IF(D1651="","",D1651*$F$30)</f>
        <v>3295.99408105614</v>
      </c>
    </row>
    <row r="1652" customFormat="false" ht="15" hidden="false" customHeight="false" outlineLevel="0" collapsed="false">
      <c r="A1652" s="2" t="n">
        <v>1618</v>
      </c>
      <c r="B1652" s="2" t="n">
        <v>10</v>
      </c>
      <c r="C1652" s="22" t="n">
        <f aca="true">NORMSINV(MAX(RAND(),0.000000000001))</f>
        <v>-0.411815523290613</v>
      </c>
      <c r="D1652" s="24" t="n">
        <f aca="false">IF($B$11="","",$B$11*EXP($B$12*C1652))</f>
        <v>779.745595617029</v>
      </c>
      <c r="E1652" s="20" t="n">
        <f aca="true">IF($B$10="","",$B$10*(1-$B$14+2*$B$14*RAND()))</f>
        <v>4.08854190691711</v>
      </c>
      <c r="F1652" s="21" t="n">
        <f aca="false">INDEX($E$17:$E$28,B1652)</f>
        <v>4.761</v>
      </c>
      <c r="G1652" s="25" t="n">
        <f aca="false">IF(OR(D1652="",E1652="",F1652=""),"",D1652*($B$7-$B$8-F1652-E1652))</f>
        <v>3033.56756301401</v>
      </c>
      <c r="H1652" s="25" t="n">
        <f aca="false">IF(D1652="","",D1652*$F$30)</f>
        <v>3898.10418160865</v>
      </c>
    </row>
    <row r="1653" customFormat="false" ht="15" hidden="false" customHeight="false" outlineLevel="0" collapsed="false">
      <c r="A1653" s="2" t="n">
        <v>1619</v>
      </c>
      <c r="B1653" s="2" t="n">
        <v>11</v>
      </c>
      <c r="C1653" s="22" t="n">
        <f aca="true">NORMSINV(MAX(RAND(),0.000000000001))</f>
        <v>0.266663821662555</v>
      </c>
      <c r="D1653" s="24" t="n">
        <f aca="false">IF($B$11="","",$B$11*EXP($B$12*C1653))</f>
        <v>1037.79741935681</v>
      </c>
      <c r="E1653" s="20" t="n">
        <f aca="true">IF($B$10="","",$B$10*(1-$B$14+2*$B$14*RAND()))</f>
        <v>3.42645569028009</v>
      </c>
      <c r="F1653" s="21" t="n">
        <f aca="false">INDEX($E$17:$E$28,B1653)</f>
        <v>4.761</v>
      </c>
      <c r="G1653" s="25" t="n">
        <f aca="false">IF(OR(D1653="",E1653="",F1653=""),"",D1653*($B$7-$B$8-F1653-E1653))</f>
        <v>4724.61873613485</v>
      </c>
      <c r="H1653" s="25" t="n">
        <f aca="false">IF(D1653="","",D1653*$F$30)</f>
        <v>5188.15685884856</v>
      </c>
    </row>
    <row r="1654" customFormat="false" ht="15" hidden="false" customHeight="false" outlineLevel="0" collapsed="false">
      <c r="A1654" s="2" t="n">
        <v>1620</v>
      </c>
      <c r="B1654" s="2" t="n">
        <v>12</v>
      </c>
      <c r="C1654" s="22" t="n">
        <f aca="true">NORMSINV(MAX(RAND(),0.000000000001))</f>
        <v>0.43725204453325</v>
      </c>
      <c r="D1654" s="24" t="n">
        <f aca="false">IF($B$11="","",$B$11*EXP($B$12*C1654))</f>
        <v>1115.14081663482</v>
      </c>
      <c r="E1654" s="20" t="n">
        <f aca="true">IF($B$10="","",$B$10*(1-$B$14+2*$B$14*RAND()))</f>
        <v>3.74927042920216</v>
      </c>
      <c r="F1654" s="21" t="n">
        <f aca="false">INDEX($E$17:$E$28,B1654)</f>
        <v>4.761</v>
      </c>
      <c r="G1654" s="25" t="n">
        <f aca="false">IF(OR(D1654="",E1654="",F1654=""),"",D1654*($B$7-$B$8-F1654-E1654))</f>
        <v>4716.74408772396</v>
      </c>
      <c r="H1654" s="25" t="n">
        <f aca="false">IF(D1654="","",D1654*$F$30)</f>
        <v>5574.81197052079</v>
      </c>
    </row>
    <row r="1655" customFormat="false" ht="15" hidden="false" customHeight="false" outlineLevel="0" collapsed="false">
      <c r="A1655" s="2" t="n">
        <v>1621</v>
      </c>
      <c r="B1655" s="2" t="n">
        <v>1</v>
      </c>
      <c r="C1655" s="22" t="n">
        <f aca="true">NORMSINV(MAX(RAND(),0.000000000001))</f>
        <v>0.505419784340548</v>
      </c>
      <c r="D1655" s="24" t="n">
        <f aca="false">IF($B$11="","",$B$11*EXP($B$12*C1655))</f>
        <v>1147.63610084127</v>
      </c>
      <c r="E1655" s="20" t="n">
        <f aca="true">IF($B$10="","",$B$10*(1-$B$14+2*$B$14*RAND()))</f>
        <v>3.47024188769007</v>
      </c>
      <c r="F1655" s="21" t="n">
        <f aca="false">INDEX($E$17:$E$28,B1655)</f>
        <v>4.92562580645161</v>
      </c>
      <c r="G1655" s="25" t="n">
        <f aca="false">IF(OR(D1655="",E1655="",F1655=""),"",D1655*($B$7-$B$8-F1655-E1655))</f>
        <v>4985.48306103383</v>
      </c>
      <c r="H1655" s="25" t="n">
        <f aca="false">IF(D1655="","",D1655*$F$30)</f>
        <v>5737.26239532567</v>
      </c>
    </row>
    <row r="1656" customFormat="false" ht="15" hidden="false" customHeight="false" outlineLevel="0" collapsed="false">
      <c r="A1656" s="2" t="n">
        <v>1622</v>
      </c>
      <c r="B1656" s="2" t="n">
        <v>2</v>
      </c>
      <c r="C1656" s="22" t="n">
        <f aca="true">NORMSINV(MAX(RAND(),0.000000000001))</f>
        <v>1.49827379210551</v>
      </c>
      <c r="D1656" s="24" t="n">
        <f aca="false">IF($B$11="","",$B$11*EXP($B$12*C1656))</f>
        <v>1743.78711488398</v>
      </c>
      <c r="E1656" s="20" t="n">
        <f aca="true">IF($B$10="","",$B$10*(1-$B$14+2*$B$14*RAND()))</f>
        <v>4.08535008274815</v>
      </c>
      <c r="F1656" s="21" t="n">
        <f aca="false">INDEX($E$17:$E$28,B1656)</f>
        <v>5.0612</v>
      </c>
      <c r="G1656" s="25" t="n">
        <f aca="false">IF(OR(D1656="",E1656="",F1656=""),"",D1656*($B$7-$B$8-F1656-E1656))</f>
        <v>6266.21166368467</v>
      </c>
      <c r="H1656" s="25" t="n">
        <f aca="false">IF(D1656="","",D1656*$F$30)</f>
        <v>8717.54054472798</v>
      </c>
    </row>
    <row r="1657" customFormat="false" ht="15" hidden="false" customHeight="false" outlineLevel="0" collapsed="false">
      <c r="A1657" s="2" t="n">
        <v>1623</v>
      </c>
      <c r="B1657" s="2" t="n">
        <v>3</v>
      </c>
      <c r="C1657" s="22" t="n">
        <f aca="true">NORMSINV(MAX(RAND(),0.000000000001))</f>
        <v>0.864865976140538</v>
      </c>
      <c r="D1657" s="24" t="n">
        <f aca="false">IF($B$11="","",$B$11*EXP($B$12*C1657))</f>
        <v>1335.30895297814</v>
      </c>
      <c r="E1657" s="20" t="n">
        <f aca="true">IF($B$10="","",$B$10*(1-$B$14+2*$B$14*RAND()))</f>
        <v>4.1144437123</v>
      </c>
      <c r="F1657" s="21" t="n">
        <f aca="false">INDEX($E$17:$E$28,B1657)</f>
        <v>5.0612</v>
      </c>
      <c r="G1657" s="25" t="n">
        <f aca="false">IF(OR(D1657="",E1657="",F1657=""),"",D1657*($B$7-$B$8-F1657-E1657))</f>
        <v>4759.51686256974</v>
      </c>
      <c r="H1657" s="25" t="n">
        <f aca="false">IF(D1657="","",D1657*$F$30)</f>
        <v>6675.47651772832</v>
      </c>
    </row>
    <row r="1658" customFormat="false" ht="15" hidden="false" customHeight="false" outlineLevel="0" collapsed="false">
      <c r="A1658" s="2" t="n">
        <v>1624</v>
      </c>
      <c r="B1658" s="2" t="n">
        <v>4</v>
      </c>
      <c r="C1658" s="22" t="n">
        <f aca="true">NORMSINV(MAX(RAND(),0.000000000001))</f>
        <v>-0.0961856640508381</v>
      </c>
      <c r="D1658" s="24" t="n">
        <f aca="false">IF($B$11="","",$B$11*EXP($B$12*C1658))</f>
        <v>890.660586560423</v>
      </c>
      <c r="E1658" s="20" t="n">
        <f aca="true">IF($B$10="","",$B$10*(1-$B$14+2*$B$14*RAND()))</f>
        <v>4.08447120144645</v>
      </c>
      <c r="F1658" s="21" t="n">
        <f aca="false">INDEX($E$17:$E$28,B1658)</f>
        <v>4.89657419354839</v>
      </c>
      <c r="G1658" s="25" t="n">
        <f aca="false">IF(OR(D1658="",E1658="",F1658=""),"",D1658*($B$7-$B$8-F1658-E1658))</f>
        <v>3347.9527133479</v>
      </c>
      <c r="H1658" s="25" t="n">
        <f aca="false">IF(D1658="","",D1658*$F$30)</f>
        <v>4452.59040433287</v>
      </c>
    </row>
    <row r="1659" customFormat="false" ht="15" hidden="false" customHeight="false" outlineLevel="0" collapsed="false">
      <c r="A1659" s="2" t="n">
        <v>1625</v>
      </c>
      <c r="B1659" s="2" t="n">
        <v>5</v>
      </c>
      <c r="C1659" s="22" t="n">
        <f aca="true">NORMSINV(MAX(RAND(),0.000000000001))</f>
        <v>-1.49492109636488</v>
      </c>
      <c r="D1659" s="24" t="n">
        <f aca="false">IF($B$11="","",$B$11*EXP($B$12*C1659))</f>
        <v>494.023838115159</v>
      </c>
      <c r="E1659" s="20" t="n">
        <f aca="true">IF($B$10="","",$B$10*(1-$B$14+2*$B$14*RAND()))</f>
        <v>3.99742987171736</v>
      </c>
      <c r="F1659" s="21" t="n">
        <f aca="false">INDEX($E$17:$E$28,B1659)</f>
        <v>4.761</v>
      </c>
      <c r="G1659" s="25" t="n">
        <f aca="false">IF(OR(D1659="",E1659="",F1659=""),"",D1659*($B$7-$B$8-F1659-E1659))</f>
        <v>1966.99055649885</v>
      </c>
      <c r="H1659" s="25" t="n">
        <f aca="false">IF(D1659="","",D1659*$F$30)</f>
        <v>2469.7239715053</v>
      </c>
    </row>
    <row r="1660" customFormat="false" ht="15" hidden="false" customHeight="false" outlineLevel="0" collapsed="false">
      <c r="A1660" s="2" t="n">
        <v>1626</v>
      </c>
      <c r="B1660" s="2" t="n">
        <v>6</v>
      </c>
      <c r="C1660" s="22" t="n">
        <f aca="true">NORMSINV(MAX(RAND(),0.000000000001))</f>
        <v>-0.61659363947618</v>
      </c>
      <c r="D1660" s="24" t="n">
        <f aca="false">IF($B$11="","",$B$11*EXP($B$12*C1660))</f>
        <v>715.285066433403</v>
      </c>
      <c r="E1660" s="20" t="n">
        <f aca="true">IF($B$10="","",$B$10*(1-$B$14+2*$B$14*RAND()))</f>
        <v>3.97245147854984</v>
      </c>
      <c r="F1660" s="21" t="n">
        <f aca="false">INDEX($E$17:$E$28,B1660)</f>
        <v>4.761</v>
      </c>
      <c r="G1660" s="25" t="n">
        <f aca="false">IF(OR(D1660="",E1660="",F1660=""),"",D1660*($B$7-$B$8-F1660-E1660))</f>
        <v>2865.82432533413</v>
      </c>
      <c r="H1660" s="25" t="n">
        <f aca="false">IF(D1660="","",D1660*$F$30)</f>
        <v>3575.85310411387</v>
      </c>
    </row>
    <row r="1661" customFormat="false" ht="15" hidden="false" customHeight="false" outlineLevel="0" collapsed="false">
      <c r="A1661" s="2" t="n">
        <v>1627</v>
      </c>
      <c r="B1661" s="2" t="n">
        <v>7</v>
      </c>
      <c r="C1661" s="22" t="n">
        <f aca="true">NORMSINV(MAX(RAND(),0.000000000001))</f>
        <v>0.0335653648038744</v>
      </c>
      <c r="D1661" s="24" t="n">
        <f aca="false">IF($B$11="","",$B$11*EXP($B$12*C1661))</f>
        <v>940.711120330233</v>
      </c>
      <c r="E1661" s="20" t="n">
        <f aca="true">IF($B$10="","",$B$10*(1-$B$14+2*$B$14*RAND()))</f>
        <v>3.77864041366356</v>
      </c>
      <c r="F1661" s="21" t="n">
        <f aca="false">INDEX($E$17:$E$28,B1661)</f>
        <v>4.761</v>
      </c>
      <c r="G1661" s="25" t="n">
        <f aca="false">IF(OR(D1661="",E1661="",F1661=""),"",D1661*($B$7-$B$8-F1661-E1661))</f>
        <v>3951.32497225239</v>
      </c>
      <c r="H1661" s="25" t="n">
        <f aca="false">IF(D1661="","",D1661*$F$30)</f>
        <v>4702.8030327549</v>
      </c>
    </row>
    <row r="1662" customFormat="false" ht="15" hidden="false" customHeight="false" outlineLevel="0" collapsed="false">
      <c r="A1662" s="2" t="n">
        <v>1628</v>
      </c>
      <c r="B1662" s="2" t="n">
        <v>8</v>
      </c>
      <c r="C1662" s="22" t="n">
        <f aca="true">NORMSINV(MAX(RAND(),0.000000000001))</f>
        <v>-1.00588535029469</v>
      </c>
      <c r="D1662" s="24" t="n">
        <f aca="false">IF($B$11="","",$B$11*EXP($B$12*C1662))</f>
        <v>607.07166015751</v>
      </c>
      <c r="E1662" s="20" t="n">
        <f aca="true">IF($B$10="","",$B$10*(1-$B$14+2*$B$14*RAND()))</f>
        <v>3.56920214276209</v>
      </c>
      <c r="F1662" s="21" t="n">
        <f aca="false">INDEX($E$17:$E$28,B1662)</f>
        <v>4.761</v>
      </c>
      <c r="G1662" s="25" t="n">
        <f aca="false">IF(OR(D1662="",E1662="",F1662=""),"",D1662*($B$7-$B$8-F1662-E1662))</f>
        <v>2677.06330615245</v>
      </c>
      <c r="H1662" s="25" t="n">
        <f aca="false">IF(D1662="","",D1662*$F$30)</f>
        <v>3034.87264345942</v>
      </c>
    </row>
    <row r="1663" customFormat="false" ht="15" hidden="false" customHeight="false" outlineLevel="0" collapsed="false">
      <c r="A1663" s="2" t="n">
        <v>1629</v>
      </c>
      <c r="B1663" s="2" t="n">
        <v>9</v>
      </c>
      <c r="C1663" s="22" t="n">
        <f aca="true">NORMSINV(MAX(RAND(),0.000000000001))</f>
        <v>0.490680597529815</v>
      </c>
      <c r="D1663" s="24" t="n">
        <f aca="false">IF($B$11="","",$B$11*EXP($B$12*C1663))</f>
        <v>1140.53068715564</v>
      </c>
      <c r="E1663" s="20" t="n">
        <f aca="true">IF($B$10="","",$B$10*(1-$B$14+2*$B$14*RAND()))</f>
        <v>3.93832613982224</v>
      </c>
      <c r="F1663" s="21" t="n">
        <f aca="false">INDEX($E$17:$E$28,B1663)</f>
        <v>4.761</v>
      </c>
      <c r="G1663" s="25" t="n">
        <f aca="false">IF(OR(D1663="",E1663="",F1663=""),"",D1663*($B$7-$B$8-F1663-E1663))</f>
        <v>4608.51253432036</v>
      </c>
      <c r="H1663" s="25" t="n">
        <f aca="false">IF(D1663="","",D1663*$F$30)</f>
        <v>5701.74101122846</v>
      </c>
    </row>
    <row r="1664" customFormat="false" ht="15" hidden="false" customHeight="false" outlineLevel="0" collapsed="false">
      <c r="A1664" s="2" t="n">
        <v>1630</v>
      </c>
      <c r="B1664" s="2" t="n">
        <v>10</v>
      </c>
      <c r="C1664" s="22" t="n">
        <f aca="true">NORMSINV(MAX(RAND(),0.000000000001))</f>
        <v>1.20033797657767</v>
      </c>
      <c r="D1664" s="24" t="n">
        <f aca="false">IF($B$11="","",$B$11*EXP($B$12*C1664))</f>
        <v>1538.05588721214</v>
      </c>
      <c r="E1664" s="20" t="n">
        <f aca="true">IF($B$10="","",$B$10*(1-$B$14+2*$B$14*RAND()))</f>
        <v>3.79275375014917</v>
      </c>
      <c r="F1664" s="21" t="n">
        <f aca="false">INDEX($E$17:$E$28,B1664)</f>
        <v>4.761</v>
      </c>
      <c r="G1664" s="25" t="n">
        <f aca="false">IF(OR(D1664="",E1664="",F1664=""),"",D1664*($B$7-$B$8-F1664-E1664))</f>
        <v>6438.68068990281</v>
      </c>
      <c r="H1664" s="25" t="n">
        <f aca="false">IF(D1664="","",D1664*$F$30)</f>
        <v>7689.04899135093</v>
      </c>
    </row>
    <row r="1665" customFormat="false" ht="15" hidden="false" customHeight="false" outlineLevel="0" collapsed="false">
      <c r="A1665" s="2" t="n">
        <v>1631</v>
      </c>
      <c r="B1665" s="2" t="n">
        <v>11</v>
      </c>
      <c r="C1665" s="22" t="n">
        <f aca="true">NORMSINV(MAX(RAND(),0.000000000001))</f>
        <v>1.14386004400305</v>
      </c>
      <c r="D1665" s="24" t="n">
        <f aca="false">IF($B$11="","",$B$11*EXP($B$12*C1665))</f>
        <v>1501.88550741067</v>
      </c>
      <c r="E1665" s="20" t="n">
        <f aca="true">IF($B$10="","",$B$10*(1-$B$14+2*$B$14*RAND()))</f>
        <v>3.59908919561189</v>
      </c>
      <c r="F1665" s="21" t="n">
        <f aca="false">INDEX($E$17:$E$28,B1665)</f>
        <v>4.761</v>
      </c>
      <c r="G1665" s="25" t="n">
        <f aca="false">IF(OR(D1665="",E1665="",F1665=""),"",D1665*($B$7-$B$8-F1665-E1665))</f>
        <v>6578.12456086192</v>
      </c>
      <c r="H1665" s="25" t="n">
        <f aca="false">IF(D1665="","",D1665*$F$30)</f>
        <v>7508.22602864742</v>
      </c>
    </row>
    <row r="1666" customFormat="false" ht="15" hidden="false" customHeight="false" outlineLevel="0" collapsed="false">
      <c r="A1666" s="2" t="n">
        <v>1632</v>
      </c>
      <c r="B1666" s="2" t="n">
        <v>12</v>
      </c>
      <c r="C1666" s="22" t="n">
        <f aca="true">NORMSINV(MAX(RAND(),0.000000000001))</f>
        <v>0.283547065929519</v>
      </c>
      <c r="D1666" s="24" t="n">
        <f aca="false">IF($B$11="","",$B$11*EXP($B$12*C1666))</f>
        <v>1045.20666094986</v>
      </c>
      <c r="E1666" s="20" t="n">
        <f aca="true">IF($B$10="","",$B$10*(1-$B$14+2*$B$14*RAND()))</f>
        <v>3.37980525829315</v>
      </c>
      <c r="F1666" s="21" t="n">
        <f aca="false">INDEX($E$17:$E$28,B1666)</f>
        <v>4.761</v>
      </c>
      <c r="G1666" s="25" t="n">
        <f aca="false">IF(OR(D1666="",E1666="",F1666=""),"",D1666*($B$7-$B$8-F1666-E1666))</f>
        <v>4807.10897903759</v>
      </c>
      <c r="H1666" s="25" t="n">
        <f aca="false">IF(D1666="","",D1666*$F$30)</f>
        <v>5225.19713942055</v>
      </c>
    </row>
    <row r="1667" customFormat="false" ht="15" hidden="false" customHeight="false" outlineLevel="0" collapsed="false">
      <c r="A1667" s="2" t="n">
        <v>1633</v>
      </c>
      <c r="B1667" s="2" t="n">
        <v>1</v>
      </c>
      <c r="C1667" s="22" t="n">
        <f aca="true">NORMSINV(MAX(RAND(),0.000000000001))</f>
        <v>-0.563089953965208</v>
      </c>
      <c r="D1667" s="24" t="n">
        <f aca="false">IF($B$11="","",$B$11*EXP($B$12*C1667))</f>
        <v>731.59405839126</v>
      </c>
      <c r="E1667" s="20" t="n">
        <f aca="true">IF($B$10="","",$B$10*(1-$B$14+2*$B$14*RAND()))</f>
        <v>3.56066802352748</v>
      </c>
      <c r="F1667" s="21" t="n">
        <f aca="false">INDEX($E$17:$E$28,B1667)</f>
        <v>4.92562580645161</v>
      </c>
      <c r="G1667" s="25" t="n">
        <f aca="false">IF(OR(D1667="",E1667="",F1667=""),"",D1667*($B$7-$B$8-F1667-E1667))</f>
        <v>3111.98616012953</v>
      </c>
      <c r="H1667" s="25" t="n">
        <f aca="false">IF(D1667="","",D1667*$F$30)</f>
        <v>3657.38501670959</v>
      </c>
    </row>
    <row r="1668" customFormat="false" ht="15" hidden="false" customHeight="false" outlineLevel="0" collapsed="false">
      <c r="A1668" s="2" t="n">
        <v>1634</v>
      </c>
      <c r="B1668" s="2" t="n">
        <v>2</v>
      </c>
      <c r="C1668" s="22" t="n">
        <f aca="true">NORMSINV(MAX(RAND(),0.000000000001))</f>
        <v>1.01755930876771</v>
      </c>
      <c r="D1668" s="24" t="n">
        <f aca="false">IF($B$11="","",$B$11*EXP($B$12*C1668))</f>
        <v>1424.04651799496</v>
      </c>
      <c r="E1668" s="20" t="n">
        <f aca="true">IF($B$10="","",$B$10*(1-$B$14+2*$B$14*RAND()))</f>
        <v>3.64668039968253</v>
      </c>
      <c r="F1668" s="21" t="n">
        <f aca="false">INDEX($E$17:$E$28,B1668)</f>
        <v>5.0612</v>
      </c>
      <c r="G1668" s="25" t="n">
        <f aca="false">IF(OR(D1668="",E1668="",F1668=""),"",D1668*($B$7-$B$8-F1668-E1668))</f>
        <v>5741.92587697132</v>
      </c>
      <c r="H1668" s="25" t="n">
        <f aca="false">IF(D1668="","",D1668*$F$30)</f>
        <v>7119.0933527604</v>
      </c>
    </row>
    <row r="1669" customFormat="false" ht="15" hidden="false" customHeight="false" outlineLevel="0" collapsed="false">
      <c r="A1669" s="2" t="n">
        <v>1635</v>
      </c>
      <c r="B1669" s="2" t="n">
        <v>3</v>
      </c>
      <c r="C1669" s="22" t="n">
        <f aca="true">NORMSINV(MAX(RAND(),0.000000000001))</f>
        <v>-0.578539586185276</v>
      </c>
      <c r="D1669" s="24" t="n">
        <f aca="false">IF($B$11="","",$B$11*EXP($B$12*C1669))</f>
        <v>726.846885783861</v>
      </c>
      <c r="E1669" s="20" t="n">
        <f aca="true">IF($B$10="","",$B$10*(1-$B$14+2*$B$14*RAND()))</f>
        <v>3.37523899245106</v>
      </c>
      <c r="F1669" s="21" t="n">
        <f aca="false">INDEX($E$17:$E$28,B1669)</f>
        <v>5.0612</v>
      </c>
      <c r="G1669" s="25" t="n">
        <f aca="false">IF(OR(D1669="",E1669="",F1669=""),"",D1669*($B$7-$B$8-F1669-E1669))</f>
        <v>3128.0299161178</v>
      </c>
      <c r="H1669" s="25" t="n">
        <f aca="false">IF(D1669="","",D1669*$F$30)</f>
        <v>3633.65295141068</v>
      </c>
    </row>
    <row r="1670" customFormat="false" ht="15" hidden="false" customHeight="false" outlineLevel="0" collapsed="false">
      <c r="A1670" s="2" t="n">
        <v>1636</v>
      </c>
      <c r="B1670" s="2" t="n">
        <v>4</v>
      </c>
      <c r="C1670" s="22" t="n">
        <f aca="true">NORMSINV(MAX(RAND(),0.000000000001))</f>
        <v>-0.915712025489027</v>
      </c>
      <c r="D1670" s="24" t="n">
        <f aca="false">IF($B$11="","",$B$11*EXP($B$12*C1670))</f>
        <v>630.581758578366</v>
      </c>
      <c r="E1670" s="20" t="n">
        <f aca="true">IF($B$10="","",$B$10*(1-$B$14+2*$B$14*RAND()))</f>
        <v>3.91357527082339</v>
      </c>
      <c r="F1670" s="21" t="n">
        <f aca="false">INDEX($E$17:$E$28,B1670)</f>
        <v>4.89657419354839</v>
      </c>
      <c r="G1670" s="25" t="n">
        <f aca="false">IF(OR(D1670="",E1670="",F1670=""),"",D1670*($B$7-$B$8-F1670-E1670))</f>
        <v>2478.09206170658</v>
      </c>
      <c r="H1670" s="25" t="n">
        <f aca="false">IF(D1670="","",D1670*$F$30)</f>
        <v>3152.40432748496</v>
      </c>
    </row>
    <row r="1671" customFormat="false" ht="15" hidden="false" customHeight="false" outlineLevel="0" collapsed="false">
      <c r="A1671" s="2" t="n">
        <v>1637</v>
      </c>
      <c r="B1671" s="2" t="n">
        <v>5</v>
      </c>
      <c r="C1671" s="22" t="n">
        <f aca="true">NORMSINV(MAX(RAND(),0.000000000001))</f>
        <v>0.905773096895488</v>
      </c>
      <c r="D1671" s="24" t="n">
        <f aca="false">IF($B$11="","",$B$11*EXP($B$12*C1671))</f>
        <v>1358.52501461464</v>
      </c>
      <c r="E1671" s="20" t="n">
        <f aca="true">IF($B$10="","",$B$10*(1-$B$14+2*$B$14*RAND()))</f>
        <v>3.92685871028663</v>
      </c>
      <c r="F1671" s="21" t="n">
        <f aca="false">INDEX($E$17:$E$28,B1671)</f>
        <v>4.761</v>
      </c>
      <c r="G1671" s="25" t="n">
        <f aca="false">IF(OR(D1671="",E1671="",F1671=""),"",D1671*($B$7-$B$8-F1671-E1671))</f>
        <v>5504.93530482846</v>
      </c>
      <c r="H1671" s="25" t="n">
        <f aca="false">IF(D1671="","",D1671*$F$30)</f>
        <v>6791.53825306153</v>
      </c>
    </row>
    <row r="1672" customFormat="false" ht="15" hidden="false" customHeight="false" outlineLevel="0" collapsed="false">
      <c r="A1672" s="2" t="n">
        <v>1638</v>
      </c>
      <c r="B1672" s="2" t="n">
        <v>6</v>
      </c>
      <c r="C1672" s="22" t="n">
        <f aca="true">NORMSINV(MAX(RAND(),0.000000000001))</f>
        <v>-0.261918487467145</v>
      </c>
      <c r="D1672" s="24" t="n">
        <f aca="false">IF($B$11="","",$B$11*EXP($B$12*C1672))</f>
        <v>830.584135933533</v>
      </c>
      <c r="E1672" s="20" t="n">
        <f aca="true">IF($B$10="","",$B$10*(1-$B$14+2*$B$14*RAND()))</f>
        <v>3.99285795727403</v>
      </c>
      <c r="F1672" s="21" t="n">
        <f aca="false">INDEX($E$17:$E$28,B1672)</f>
        <v>4.761</v>
      </c>
      <c r="G1672" s="25" t="n">
        <f aca="false">IF(OR(D1672="",E1672="",F1672=""),"",D1672*($B$7-$B$8-F1672-E1672))</f>
        <v>3310.82634426588</v>
      </c>
      <c r="H1672" s="25" t="n">
        <f aca="false">IF(D1672="","",D1672*$F$30)</f>
        <v>4152.25621235892</v>
      </c>
    </row>
    <row r="1673" customFormat="false" ht="15" hidden="false" customHeight="false" outlineLevel="0" collapsed="false">
      <c r="A1673" s="2" t="n">
        <v>1639</v>
      </c>
      <c r="B1673" s="2" t="n">
        <v>7</v>
      </c>
      <c r="C1673" s="22" t="n">
        <f aca="true">NORMSINV(MAX(RAND(),0.000000000001))</f>
        <v>-0.700730747063166</v>
      </c>
      <c r="D1673" s="24" t="n">
        <f aca="false">IF($B$11="","",$B$11*EXP($B$12*C1673))</f>
        <v>690.370655620021</v>
      </c>
      <c r="E1673" s="20" t="n">
        <f aca="true">IF($B$10="","",$B$10*(1-$B$14+2*$B$14*RAND()))</f>
        <v>3.80028828480168</v>
      </c>
      <c r="F1673" s="21" t="n">
        <f aca="false">INDEX($E$17:$E$28,B1673)</f>
        <v>4.761</v>
      </c>
      <c r="G1673" s="25" t="n">
        <f aca="false">IF(OR(D1673="",E1673="",F1673=""),"",D1673*($B$7-$B$8-F1673-E1673))</f>
        <v>2884.85994646853</v>
      </c>
      <c r="H1673" s="25" t="n">
        <f aca="false">IF(D1673="","",D1673*$F$30)</f>
        <v>3451.30098157561</v>
      </c>
    </row>
    <row r="1674" customFormat="false" ht="15" hidden="false" customHeight="false" outlineLevel="0" collapsed="false">
      <c r="A1674" s="2" t="n">
        <v>1640</v>
      </c>
      <c r="B1674" s="2" t="n">
        <v>8</v>
      </c>
      <c r="C1674" s="22" t="n">
        <f aca="true">NORMSINV(MAX(RAND(),0.000000000001))</f>
        <v>-0.189654121152191</v>
      </c>
      <c r="D1674" s="24" t="n">
        <f aca="false">IF($B$11="","",$B$11*EXP($B$12*C1674))</f>
        <v>856.264208512167</v>
      </c>
      <c r="E1674" s="20" t="n">
        <f aca="true">IF($B$10="","",$B$10*(1-$B$14+2*$B$14*RAND()))</f>
        <v>3.76964388967195</v>
      </c>
      <c r="F1674" s="21" t="n">
        <f aca="false">INDEX($E$17:$E$28,B1674)</f>
        <v>4.761</v>
      </c>
      <c r="G1674" s="25" t="n">
        <f aca="false">IF(OR(D1674="",E1674="",F1674=""),"",D1674*($B$7-$B$8-F1674-E1674))</f>
        <v>3604.3209781559</v>
      </c>
      <c r="H1674" s="25" t="n">
        <f aca="false">IF(D1674="","",D1674*$F$30)</f>
        <v>4280.63603119402</v>
      </c>
    </row>
    <row r="1675" customFormat="false" ht="15" hidden="false" customHeight="false" outlineLevel="0" collapsed="false">
      <c r="A1675" s="2" t="n">
        <v>1641</v>
      </c>
      <c r="B1675" s="2" t="n">
        <v>9</v>
      </c>
      <c r="C1675" s="22" t="n">
        <f aca="true">NORMSINV(MAX(RAND(),0.000000000001))</f>
        <v>0.132803609390209</v>
      </c>
      <c r="D1675" s="24" t="n">
        <f aca="false">IF($B$11="","",$B$11*EXP($B$12*C1675))</f>
        <v>980.88157054459</v>
      </c>
      <c r="E1675" s="20" t="n">
        <f aca="true">IF($B$10="","",$B$10*(1-$B$14+2*$B$14*RAND()))</f>
        <v>3.37716888755187</v>
      </c>
      <c r="F1675" s="21" t="n">
        <f aca="false">INDEX($E$17:$E$28,B1675)</f>
        <v>4.761</v>
      </c>
      <c r="G1675" s="25" t="n">
        <f aca="false">IF(OR(D1675="",E1675="",F1675=""),"",D1675*($B$7-$B$8-F1675-E1675))</f>
        <v>4513.85132895908</v>
      </c>
      <c r="H1675" s="25" t="n">
        <f aca="false">IF(D1675="","",D1675*$F$30)</f>
        <v>4903.62314746651</v>
      </c>
    </row>
    <row r="1676" customFormat="false" ht="15" hidden="false" customHeight="false" outlineLevel="0" collapsed="false">
      <c r="A1676" s="2" t="n">
        <v>1642</v>
      </c>
      <c r="B1676" s="2" t="n">
        <v>10</v>
      </c>
      <c r="C1676" s="22" t="n">
        <f aca="true">NORMSINV(MAX(RAND(),0.000000000001))</f>
        <v>0.630964649079024</v>
      </c>
      <c r="D1676" s="24" t="n">
        <f aca="false">IF($B$11="","",$B$11*EXP($B$12*C1676))</f>
        <v>1209.98094098221</v>
      </c>
      <c r="E1676" s="20" t="n">
        <f aca="true">IF($B$10="","",$B$10*(1-$B$14+2*$B$14*RAND()))</f>
        <v>3.55003589061858</v>
      </c>
      <c r="F1676" s="21" t="n">
        <f aca="false">INDEX($E$17:$E$28,B1676)</f>
        <v>4.761</v>
      </c>
      <c r="G1676" s="25" t="n">
        <f aca="false">IF(OR(D1676="",E1676="",F1676=""),"",D1676*($B$7-$B$8-F1676-E1676))</f>
        <v>5358.96216064576</v>
      </c>
      <c r="H1676" s="25" t="n">
        <f aca="false">IF(D1676="","",D1676*$F$30)</f>
        <v>6048.93672015826</v>
      </c>
    </row>
    <row r="1677" customFormat="false" ht="15" hidden="false" customHeight="false" outlineLevel="0" collapsed="false">
      <c r="A1677" s="2" t="n">
        <v>1643</v>
      </c>
      <c r="B1677" s="2" t="n">
        <v>11</v>
      </c>
      <c r="C1677" s="22" t="n">
        <f aca="true">NORMSINV(MAX(RAND(),0.000000000001))</f>
        <v>1.36658544974226</v>
      </c>
      <c r="D1677" s="24" t="n">
        <f aca="false">IF($B$11="","",$B$11*EXP($B$12*C1677))</f>
        <v>1649.66172536431</v>
      </c>
      <c r="E1677" s="20" t="n">
        <f aca="true">IF($B$10="","",$B$10*(1-$B$14+2*$B$14*RAND()))</f>
        <v>3.57672257683587</v>
      </c>
      <c r="F1677" s="21" t="n">
        <f aca="false">INDEX($E$17:$E$28,B1677)</f>
        <v>4.761</v>
      </c>
      <c r="G1677" s="25" t="n">
        <f aca="false">IF(OR(D1677="",E1677="",F1677=""),"",D1677*($B$7-$B$8-F1677-E1677))</f>
        <v>7262.2685694293</v>
      </c>
      <c r="H1677" s="25" t="n">
        <f aca="false">IF(D1677="","",D1677*$F$30)</f>
        <v>8246.98889744128</v>
      </c>
    </row>
    <row r="1678" customFormat="false" ht="15" hidden="false" customHeight="false" outlineLevel="0" collapsed="false">
      <c r="A1678" s="2" t="n">
        <v>1644</v>
      </c>
      <c r="B1678" s="2" t="n">
        <v>12</v>
      </c>
      <c r="C1678" s="22" t="n">
        <f aca="true">NORMSINV(MAX(RAND(),0.000000000001))</f>
        <v>-0.978901614954008</v>
      </c>
      <c r="D1678" s="24" t="n">
        <f aca="false">IF($B$11="","",$B$11*EXP($B$12*C1678))</f>
        <v>614.013472938637</v>
      </c>
      <c r="E1678" s="20" t="n">
        <f aca="true">IF($B$10="","",$B$10*(1-$B$14+2*$B$14*RAND()))</f>
        <v>4.06749154074358</v>
      </c>
      <c r="F1678" s="21" t="n">
        <f aca="false">INDEX($E$17:$E$28,B1678)</f>
        <v>4.761</v>
      </c>
      <c r="G1678" s="25" t="n">
        <f aca="false">IF(OR(D1678="",E1678="",F1678=""),"",D1678*($B$7-$B$8-F1678-E1678))</f>
        <v>2401.71889349689</v>
      </c>
      <c r="H1678" s="25" t="n">
        <f aca="false">IF(D1678="","",D1678*$F$30)</f>
        <v>3069.57615391483</v>
      </c>
    </row>
    <row r="1679" customFormat="false" ht="15" hidden="false" customHeight="false" outlineLevel="0" collapsed="false">
      <c r="A1679" s="2" t="n">
        <v>1645</v>
      </c>
      <c r="B1679" s="2" t="n">
        <v>1</v>
      </c>
      <c r="C1679" s="22" t="n">
        <f aca="true">NORMSINV(MAX(RAND(),0.000000000001))</f>
        <v>0.112916998485901</v>
      </c>
      <c r="D1679" s="24" t="n">
        <f aca="false">IF($B$11="","",$B$11*EXP($B$12*C1679))</f>
        <v>972.696572385666</v>
      </c>
      <c r="E1679" s="20" t="n">
        <f aca="true">IF($B$10="","",$B$10*(1-$B$14+2*$B$14*RAND()))</f>
        <v>3.54836564474119</v>
      </c>
      <c r="F1679" s="21" t="n">
        <f aca="false">INDEX($E$17:$E$28,B1679)</f>
        <v>4.92562580645161</v>
      </c>
      <c r="G1679" s="25" t="n">
        <f aca="false">IF(OR(D1679="",E1679="",F1679=""),"",D1679*($B$7-$B$8-F1679-E1679))</f>
        <v>4149.53189319271</v>
      </c>
      <c r="H1679" s="25" t="n">
        <f aca="false">IF(D1679="","",D1679*$F$30)</f>
        <v>4862.70470467042</v>
      </c>
    </row>
    <row r="1680" customFormat="false" ht="15" hidden="false" customHeight="false" outlineLevel="0" collapsed="false">
      <c r="A1680" s="2" t="n">
        <v>1646</v>
      </c>
      <c r="B1680" s="2" t="n">
        <v>2</v>
      </c>
      <c r="C1680" s="22" t="n">
        <f aca="true">NORMSINV(MAX(RAND(),0.000000000001))</f>
        <v>0.612676979584425</v>
      </c>
      <c r="D1680" s="24" t="n">
        <f aca="false">IF($B$11="","",$B$11*EXP($B$12*C1680))</f>
        <v>1200.69289764315</v>
      </c>
      <c r="E1680" s="20" t="n">
        <f aca="true">IF($B$10="","",$B$10*(1-$B$14+2*$B$14*RAND()))</f>
        <v>3.44129678211177</v>
      </c>
      <c r="F1680" s="21" t="n">
        <f aca="false">INDEX($E$17:$E$28,B1680)</f>
        <v>5.0612</v>
      </c>
      <c r="G1680" s="25" t="n">
        <f aca="false">IF(OR(D1680="",E1680="",F1680=""),"",D1680*($B$7-$B$8-F1680-E1680))</f>
        <v>5087.9400174584</v>
      </c>
      <c r="H1680" s="25" t="n">
        <f aca="false">IF(D1680="","",D1680*$F$30)</f>
        <v>6002.50393389765</v>
      </c>
    </row>
    <row r="1681" customFormat="false" ht="15" hidden="false" customHeight="false" outlineLevel="0" collapsed="false">
      <c r="A1681" s="2" t="n">
        <v>1647</v>
      </c>
      <c r="B1681" s="2" t="n">
        <v>3</v>
      </c>
      <c r="C1681" s="22" t="n">
        <f aca="true">NORMSINV(MAX(RAND(),0.000000000001))</f>
        <v>2.26569286822747</v>
      </c>
      <c r="D1681" s="24" t="n">
        <f aca="false">IF($B$11="","",$B$11*EXP($B$12*C1681))</f>
        <v>2409.51048566386</v>
      </c>
      <c r="E1681" s="20" t="n">
        <f aca="true">IF($B$10="","",$B$10*(1-$B$14+2*$B$14*RAND()))</f>
        <v>3.64521334716253</v>
      </c>
      <c r="F1681" s="21" t="n">
        <f aca="false">INDEX($E$17:$E$28,B1681)</f>
        <v>5.0612</v>
      </c>
      <c r="G1681" s="25" t="n">
        <f aca="false">IF(OR(D1681="",E1681="",F1681=""),"",D1681*($B$7-$B$8-F1681-E1681))</f>
        <v>9718.96933484565</v>
      </c>
      <c r="H1681" s="25" t="n">
        <f aca="false">IF(D1681="","",D1681*$F$30)</f>
        <v>12045.6248199307</v>
      </c>
    </row>
    <row r="1682" customFormat="false" ht="15" hidden="false" customHeight="false" outlineLevel="0" collapsed="false">
      <c r="A1682" s="2" t="n">
        <v>1648</v>
      </c>
      <c r="B1682" s="2" t="n">
        <v>4</v>
      </c>
      <c r="C1682" s="22" t="n">
        <f aca="true">NORMSINV(MAX(RAND(),0.000000000001))</f>
        <v>0.395980108736253</v>
      </c>
      <c r="D1682" s="24" t="n">
        <f aca="false">IF($B$11="","",$B$11*EXP($B$12*C1682))</f>
        <v>1095.91551051803</v>
      </c>
      <c r="E1682" s="20" t="n">
        <f aca="true">IF($B$10="","",$B$10*(1-$B$14+2*$B$14*RAND()))</f>
        <v>3.8228180273811</v>
      </c>
      <c r="F1682" s="21" t="n">
        <f aca="false">INDEX($E$17:$E$28,B1682)</f>
        <v>4.89657419354839</v>
      </c>
      <c r="G1682" s="25" t="n">
        <f aca="false">IF(OR(D1682="",E1682="",F1682=""),"",D1682*($B$7-$B$8-F1682-E1682))</f>
        <v>4406.24642679283</v>
      </c>
      <c r="H1682" s="25" t="n">
        <f aca="false">IF(D1682="","",D1682*$F$30)</f>
        <v>5478.70082018173</v>
      </c>
    </row>
    <row r="1683" customFormat="false" ht="15" hidden="false" customHeight="false" outlineLevel="0" collapsed="false">
      <c r="A1683" s="2" t="n">
        <v>1649</v>
      </c>
      <c r="B1683" s="2" t="n">
        <v>5</v>
      </c>
      <c r="C1683" s="22" t="n">
        <f aca="true">NORMSINV(MAX(RAND(),0.000000000001))</f>
        <v>0.831580555181285</v>
      </c>
      <c r="D1683" s="24" t="n">
        <f aca="false">IF($B$11="","",$B$11*EXP($B$12*C1683))</f>
        <v>1316.71150435321</v>
      </c>
      <c r="E1683" s="20" t="n">
        <f aca="true">IF($B$10="","",$B$10*(1-$B$14+2*$B$14*RAND()))</f>
        <v>3.9298888114667</v>
      </c>
      <c r="F1683" s="21" t="n">
        <f aca="false">INDEX($E$17:$E$28,B1683)</f>
        <v>4.761</v>
      </c>
      <c r="G1683" s="25" t="n">
        <f aca="false">IF(OR(D1683="",E1683="",F1683=""),"",D1683*($B$7-$B$8-F1683-E1683))</f>
        <v>5331.51128434709</v>
      </c>
      <c r="H1683" s="25" t="n">
        <f aca="false">IF(D1683="","",D1683*$F$30)</f>
        <v>6582.50415256256</v>
      </c>
    </row>
    <row r="1684" customFormat="false" ht="15" hidden="false" customHeight="false" outlineLevel="0" collapsed="false">
      <c r="A1684" s="2" t="n">
        <v>1650</v>
      </c>
      <c r="B1684" s="2" t="n">
        <v>6</v>
      </c>
      <c r="C1684" s="22" t="n">
        <f aca="true">NORMSINV(MAX(RAND(),0.000000000001))</f>
        <v>-0.46196664180491</v>
      </c>
      <c r="D1684" s="24" t="n">
        <f aca="false">IF($B$11="","",$B$11*EXP($B$12*C1684))</f>
        <v>763.440909511951</v>
      </c>
      <c r="E1684" s="20" t="n">
        <f aca="true">IF($B$10="","",$B$10*(1-$B$14+2*$B$14*RAND()))</f>
        <v>3.84842336065246</v>
      </c>
      <c r="F1684" s="21" t="n">
        <f aca="false">INDEX($E$17:$E$28,B1684)</f>
        <v>4.761</v>
      </c>
      <c r="G1684" s="25" t="n">
        <f aca="false">IF(OR(D1684="",E1684="",F1684=""),"",D1684*($B$7-$B$8-F1684-E1684))</f>
        <v>3153.45118635231</v>
      </c>
      <c r="H1684" s="25" t="n">
        <f aca="false">IF(D1684="","",D1684*$F$30)</f>
        <v>3816.59379483214</v>
      </c>
    </row>
    <row r="1685" customFormat="false" ht="15" hidden="false" customHeight="false" outlineLevel="0" collapsed="false">
      <c r="A1685" s="2" t="n">
        <v>1651</v>
      </c>
      <c r="B1685" s="2" t="n">
        <v>7</v>
      </c>
      <c r="C1685" s="22" t="n">
        <f aca="true">NORMSINV(MAX(RAND(),0.000000000001))</f>
        <v>-0.731719366161283</v>
      </c>
      <c r="D1685" s="24" t="n">
        <f aca="false">IF($B$11="","",$B$11*EXP($B$12*C1685))</f>
        <v>681.414703158556</v>
      </c>
      <c r="E1685" s="20" t="n">
        <f aca="true">IF($B$10="","",$B$10*(1-$B$14+2*$B$14*RAND()))</f>
        <v>3.86891518212321</v>
      </c>
      <c r="F1685" s="21" t="n">
        <f aca="false">INDEX($E$17:$E$28,B1685)</f>
        <v>4.761</v>
      </c>
      <c r="G1685" s="25" t="n">
        <f aca="false">IF(OR(D1685="",E1685="",F1685=""),"",D1685*($B$7-$B$8-F1685-E1685))</f>
        <v>2800.67222613</v>
      </c>
      <c r="H1685" s="25" t="n">
        <f aca="false">IF(D1685="","",D1685*$F$30)</f>
        <v>3406.52838403025</v>
      </c>
    </row>
    <row r="1686" customFormat="false" ht="15" hidden="false" customHeight="false" outlineLevel="0" collapsed="false">
      <c r="A1686" s="2" t="n">
        <v>1652</v>
      </c>
      <c r="B1686" s="2" t="n">
        <v>8</v>
      </c>
      <c r="C1686" s="22" t="n">
        <f aca="true">NORMSINV(MAX(RAND(),0.000000000001))</f>
        <v>0.750116055770441</v>
      </c>
      <c r="D1686" s="24" t="n">
        <f aca="false">IF($B$11="","",$B$11*EXP($B$12*C1686))</f>
        <v>1272.28051068098</v>
      </c>
      <c r="E1686" s="20" t="n">
        <f aca="true">IF($B$10="","",$B$10*(1-$B$14+2*$B$14*RAND()))</f>
        <v>3.92926496157158</v>
      </c>
      <c r="F1686" s="21" t="n">
        <f aca="false">INDEX($E$17:$E$28,B1686)</f>
        <v>4.761</v>
      </c>
      <c r="G1686" s="25" t="n">
        <f aca="false">IF(OR(D1686="",E1686="",F1686=""),"",D1686*($B$7-$B$8-F1686-E1686))</f>
        <v>5152.39896281438</v>
      </c>
      <c r="H1686" s="25" t="n">
        <f aca="false">IF(D1686="","",D1686*$F$30)</f>
        <v>6360.38472899637</v>
      </c>
    </row>
    <row r="1687" customFormat="false" ht="15" hidden="false" customHeight="false" outlineLevel="0" collapsed="false">
      <c r="A1687" s="2" t="n">
        <v>1653</v>
      </c>
      <c r="B1687" s="2" t="n">
        <v>9</v>
      </c>
      <c r="C1687" s="22" t="n">
        <f aca="true">NORMSINV(MAX(RAND(),0.000000000001))</f>
        <v>-1.12438973074325</v>
      </c>
      <c r="D1687" s="24" t="n">
        <f aca="false">IF($B$11="","",$B$11*EXP($B$12*C1687))</f>
        <v>577.502698797435</v>
      </c>
      <c r="E1687" s="20" t="n">
        <f aca="true">IF($B$10="","",$B$10*(1-$B$14+2*$B$14*RAND()))</f>
        <v>3.86998130876021</v>
      </c>
      <c r="F1687" s="21" t="n">
        <f aca="false">INDEX($E$17:$E$28,B1687)</f>
        <v>4.761</v>
      </c>
      <c r="G1687" s="25" t="n">
        <f aca="false">IF(OR(D1687="",E1687="",F1687=""),"",D1687*($B$7-$B$8-F1687-E1687))</f>
        <v>2372.96938360008</v>
      </c>
      <c r="H1687" s="25" t="n">
        <f aca="false">IF(D1687="","",D1687*$F$30)</f>
        <v>2887.05149182813</v>
      </c>
    </row>
    <row r="1688" customFormat="false" ht="15" hidden="false" customHeight="false" outlineLevel="0" collapsed="false">
      <c r="A1688" s="2" t="n">
        <v>1654</v>
      </c>
      <c r="B1688" s="2" t="n">
        <v>10</v>
      </c>
      <c r="C1688" s="22" t="n">
        <f aca="true">NORMSINV(MAX(RAND(),0.000000000001))</f>
        <v>-0.242242642021581</v>
      </c>
      <c r="D1688" s="24" t="n">
        <f aca="false">IF($B$11="","",$B$11*EXP($B$12*C1688))</f>
        <v>837.498912425928</v>
      </c>
      <c r="E1688" s="20" t="n">
        <f aca="true">IF($B$10="","",$B$10*(1-$B$14+2*$B$14*RAND()))</f>
        <v>3.49222481351793</v>
      </c>
      <c r="F1688" s="21" t="n">
        <f aca="false">INDEX($E$17:$E$28,B1688)</f>
        <v>4.761</v>
      </c>
      <c r="G1688" s="25" t="n">
        <f aca="false">IF(OR(D1688="",E1688="",F1688=""),"",D1688*($B$7-$B$8-F1688-E1688))</f>
        <v>3757.66933897838</v>
      </c>
      <c r="H1688" s="25" t="n">
        <f aca="false">IF(D1688="","",D1688*$F$30)</f>
        <v>4186.8245629997</v>
      </c>
    </row>
    <row r="1689" customFormat="false" ht="15" hidden="false" customHeight="false" outlineLevel="0" collapsed="false">
      <c r="A1689" s="2" t="n">
        <v>1655</v>
      </c>
      <c r="B1689" s="2" t="n">
        <v>11</v>
      </c>
      <c r="C1689" s="22" t="n">
        <f aca="true">NORMSINV(MAX(RAND(),0.000000000001))</f>
        <v>0.14057709084174</v>
      </c>
      <c r="D1689" s="24" t="n">
        <f aca="false">IF($B$11="","",$B$11*EXP($B$12*C1689))</f>
        <v>984.099697373959</v>
      </c>
      <c r="E1689" s="20" t="n">
        <f aca="true">IF($B$10="","",$B$10*(1-$B$14+2*$B$14*RAND()))</f>
        <v>3.91297031628239</v>
      </c>
      <c r="F1689" s="21" t="n">
        <f aca="false">INDEX($E$17:$E$28,B1689)</f>
        <v>4.761</v>
      </c>
      <c r="G1689" s="25" t="n">
        <f aca="false">IF(OR(D1689="",E1689="",F1689=""),"",D1689*($B$7-$B$8-F1689-E1689))</f>
        <v>4001.37858126004</v>
      </c>
      <c r="H1689" s="25" t="n">
        <f aca="false">IF(D1689="","",D1689*$F$30)</f>
        <v>4919.71120711189</v>
      </c>
    </row>
    <row r="1690" customFormat="false" ht="15" hidden="false" customHeight="false" outlineLevel="0" collapsed="false">
      <c r="A1690" s="2" t="n">
        <v>1656</v>
      </c>
      <c r="B1690" s="2" t="n">
        <v>12</v>
      </c>
      <c r="C1690" s="22" t="n">
        <f aca="true">NORMSINV(MAX(RAND(),0.000000000001))</f>
        <v>0.122089694974152</v>
      </c>
      <c r="D1690" s="24" t="n">
        <f aca="false">IF($B$11="","",$B$11*EXP($B$12*C1690))</f>
        <v>976.463380748184</v>
      </c>
      <c r="E1690" s="20" t="n">
        <f aca="true">IF($B$10="","",$B$10*(1-$B$14+2*$B$14*RAND()))</f>
        <v>3.45202741752108</v>
      </c>
      <c r="F1690" s="21" t="n">
        <f aca="false">INDEX($E$17:$E$28,B1690)</f>
        <v>4.761</v>
      </c>
      <c r="G1690" s="25" t="n">
        <f aca="false">IF(OR(D1690="",E1690="",F1690=""),"",D1690*($B$7-$B$8-F1690-E1690))</f>
        <v>4420.4229524417</v>
      </c>
      <c r="H1690" s="25" t="n">
        <f aca="false">IF(D1690="","",D1690*$F$30)</f>
        <v>4881.53573303632</v>
      </c>
    </row>
    <row r="1691" customFormat="false" ht="15" hidden="false" customHeight="false" outlineLevel="0" collapsed="false">
      <c r="A1691" s="2" t="n">
        <v>1657</v>
      </c>
      <c r="B1691" s="2" t="n">
        <v>1</v>
      </c>
      <c r="C1691" s="22" t="n">
        <f aca="true">NORMSINV(MAX(RAND(),0.000000000001))</f>
        <v>-0.165921859402298</v>
      </c>
      <c r="D1691" s="24" t="n">
        <f aca="false">IF($B$11="","",$B$11*EXP($B$12*C1691))</f>
        <v>864.869780756445</v>
      </c>
      <c r="E1691" s="20" t="n">
        <f aca="true">IF($B$10="","",$B$10*(1-$B$14+2*$B$14*RAND()))</f>
        <v>3.6210847543119</v>
      </c>
      <c r="F1691" s="21" t="n">
        <f aca="false">INDEX($E$17:$E$28,B1691)</f>
        <v>4.92562580645161</v>
      </c>
      <c r="G1691" s="25" t="n">
        <f aca="false">IF(OR(D1691="",E1691="",F1691=""),"",D1691*($B$7-$B$8-F1691-E1691))</f>
        <v>3626.64931796077</v>
      </c>
      <c r="H1691" s="25" t="n">
        <f aca="false">IF(D1691="","",D1691*$F$30)</f>
        <v>4323.65700795762</v>
      </c>
    </row>
    <row r="1692" customFormat="false" ht="15" hidden="false" customHeight="false" outlineLevel="0" collapsed="false">
      <c r="A1692" s="2" t="n">
        <v>1658</v>
      </c>
      <c r="B1692" s="2" t="n">
        <v>2</v>
      </c>
      <c r="C1692" s="22" t="n">
        <f aca="true">NORMSINV(MAX(RAND(),0.000000000001))</f>
        <v>0.554201191257976</v>
      </c>
      <c r="D1692" s="24" t="n">
        <f aca="false">IF($B$11="","",$B$11*EXP($B$12*C1692))</f>
        <v>1171.46967369827</v>
      </c>
      <c r="E1692" s="20" t="n">
        <f aca="true">IF($B$10="","",$B$10*(1-$B$14+2*$B$14*RAND()))</f>
        <v>4.07113503565913</v>
      </c>
      <c r="F1692" s="21" t="n">
        <f aca="false">INDEX($E$17:$E$28,B1692)</f>
        <v>5.0612</v>
      </c>
      <c r="G1692" s="25" t="n">
        <f aca="false">IF(OR(D1692="",E1692="",F1692=""),"",D1692*($B$7-$B$8-F1692-E1692))</f>
        <v>4226.27009858909</v>
      </c>
      <c r="H1692" s="25" t="n">
        <f aca="false">IF(D1692="","",D1692*$F$30)</f>
        <v>5856.41119275241</v>
      </c>
    </row>
    <row r="1693" customFormat="false" ht="15" hidden="false" customHeight="false" outlineLevel="0" collapsed="false">
      <c r="A1693" s="2" t="n">
        <v>1659</v>
      </c>
      <c r="B1693" s="2" t="n">
        <v>3</v>
      </c>
      <c r="C1693" s="22" t="n">
        <f aca="true">NORMSINV(MAX(RAND(),0.000000000001))</f>
        <v>1.09511560101108</v>
      </c>
      <c r="D1693" s="24" t="n">
        <f aca="false">IF($B$11="","",$B$11*EXP($B$12*C1693))</f>
        <v>1471.35253475741</v>
      </c>
      <c r="E1693" s="20" t="n">
        <f aca="true">IF($B$10="","",$B$10*(1-$B$14+2*$B$14*RAND()))</f>
        <v>3.4825248471987</v>
      </c>
      <c r="F1693" s="21" t="n">
        <f aca="false">INDEX($E$17:$E$28,B1693)</f>
        <v>5.0612</v>
      </c>
      <c r="G1693" s="25" t="n">
        <f aca="false">IF(OR(D1693="",E1693="",F1693=""),"",D1693*($B$7-$B$8-F1693-E1693))</f>
        <v>6174.20008261374</v>
      </c>
      <c r="H1693" s="25" t="n">
        <f aca="false">IF(D1693="","",D1693*$F$30)</f>
        <v>7355.58559175926</v>
      </c>
    </row>
    <row r="1694" customFormat="false" ht="15" hidden="false" customHeight="false" outlineLevel="0" collapsed="false">
      <c r="A1694" s="2" t="n">
        <v>1660</v>
      </c>
      <c r="B1694" s="2" t="n">
        <v>4</v>
      </c>
      <c r="C1694" s="22" t="n">
        <f aca="true">NORMSINV(MAX(RAND(),0.000000000001))</f>
        <v>-0.334082459154721</v>
      </c>
      <c r="D1694" s="24" t="n">
        <f aca="false">IF($B$11="","",$B$11*EXP($B$12*C1694))</f>
        <v>805.70831306266</v>
      </c>
      <c r="E1694" s="20" t="n">
        <f aca="true">IF($B$10="","",$B$10*(1-$B$14+2*$B$14*RAND()))</f>
        <v>3.59066230601383</v>
      </c>
      <c r="F1694" s="21" t="n">
        <f aca="false">INDEX($E$17:$E$28,B1694)</f>
        <v>4.89657419354839</v>
      </c>
      <c r="G1694" s="25" t="n">
        <f aca="false">IF(OR(D1694="",E1694="",F1694=""),"",D1694*($B$7-$B$8-F1694-E1694))</f>
        <v>3426.48690579218</v>
      </c>
      <c r="H1694" s="25" t="n">
        <f aca="false">IF(D1694="","",D1694*$F$30)</f>
        <v>4027.89699866285</v>
      </c>
    </row>
    <row r="1695" customFormat="false" ht="15" hidden="false" customHeight="false" outlineLevel="0" collapsed="false">
      <c r="A1695" s="2" t="n">
        <v>1661</v>
      </c>
      <c r="B1695" s="2" t="n">
        <v>5</v>
      </c>
      <c r="C1695" s="22" t="n">
        <f aca="true">NORMSINV(MAX(RAND(),0.000000000001))</f>
        <v>-0.0782802672167822</v>
      </c>
      <c r="D1695" s="24" t="n">
        <f aca="false">IF($B$11="","",$B$11*EXP($B$12*C1695))</f>
        <v>897.405790584119</v>
      </c>
      <c r="E1695" s="20" t="n">
        <f aca="true">IF($B$10="","",$B$10*(1-$B$14+2*$B$14*RAND()))</f>
        <v>3.65114087546671</v>
      </c>
      <c r="F1695" s="21" t="n">
        <f aca="false">INDEX($E$17:$E$28,B1695)</f>
        <v>4.761</v>
      </c>
      <c r="G1695" s="25" t="n">
        <f aca="false">IF(OR(D1695="",E1695="",F1695=""),"",D1695*($B$7-$B$8-F1695-E1695))</f>
        <v>3883.84583918849</v>
      </c>
      <c r="H1695" s="25" t="n">
        <f aca="false">IF(D1695="","",D1695*$F$30)</f>
        <v>4486.31102828813</v>
      </c>
    </row>
    <row r="1696" customFormat="false" ht="15" hidden="false" customHeight="false" outlineLevel="0" collapsed="false">
      <c r="A1696" s="2" t="n">
        <v>1662</v>
      </c>
      <c r="B1696" s="2" t="n">
        <v>6</v>
      </c>
      <c r="C1696" s="22" t="n">
        <f aca="true">NORMSINV(MAX(RAND(),0.000000000001))</f>
        <v>2.13661700130021</v>
      </c>
      <c r="D1696" s="24" t="n">
        <f aca="false">IF($B$11="","",$B$11*EXP($B$12*C1696))</f>
        <v>2281.9615874876</v>
      </c>
      <c r="E1696" s="20" t="n">
        <f aca="true">IF($B$10="","",$B$10*(1-$B$14+2*$B$14*RAND()))</f>
        <v>3.41573872754508</v>
      </c>
      <c r="F1696" s="21" t="n">
        <f aca="false">INDEX($E$17:$E$28,B1696)</f>
        <v>4.761</v>
      </c>
      <c r="G1696" s="25" t="n">
        <f aca="false">IF(OR(D1696="",E1696="",F1696=""),"",D1696*($B$7-$B$8-F1696-E1696))</f>
        <v>10413.1869374119</v>
      </c>
      <c r="H1696" s="25" t="n">
        <f aca="false">IF(D1696="","",D1696*$F$30)</f>
        <v>11407.982368168</v>
      </c>
    </row>
    <row r="1697" customFormat="false" ht="15" hidden="false" customHeight="false" outlineLevel="0" collapsed="false">
      <c r="A1697" s="2" t="n">
        <v>1663</v>
      </c>
      <c r="B1697" s="2" t="n">
        <v>7</v>
      </c>
      <c r="C1697" s="22" t="n">
        <f aca="true">NORMSINV(MAX(RAND(),0.000000000001))</f>
        <v>1.30728181998949</v>
      </c>
      <c r="D1697" s="24" t="n">
        <f aca="false">IF($B$11="","",$B$11*EXP($B$12*C1697))</f>
        <v>1608.94987514185</v>
      </c>
      <c r="E1697" s="20" t="n">
        <f aca="true">IF($B$10="","",$B$10*(1-$B$14+2*$B$14*RAND()))</f>
        <v>4.11676993118498</v>
      </c>
      <c r="F1697" s="21" t="n">
        <f aca="false">INDEX($E$17:$E$28,B1697)</f>
        <v>4.761</v>
      </c>
      <c r="G1697" s="25" t="n">
        <f aca="false">IF(OR(D1697="",E1697="",F1697=""),"",D1697*($B$7-$B$8-F1697-E1697))</f>
        <v>6214.13458698902</v>
      </c>
      <c r="H1697" s="25" t="n">
        <f aca="false">IF(D1697="","",D1697*$F$30)</f>
        <v>8043.46221580913</v>
      </c>
    </row>
    <row r="1698" customFormat="false" ht="15" hidden="false" customHeight="false" outlineLevel="0" collapsed="false">
      <c r="A1698" s="2" t="n">
        <v>1664</v>
      </c>
      <c r="B1698" s="2" t="n">
        <v>8</v>
      </c>
      <c r="C1698" s="22" t="n">
        <f aca="true">NORMSINV(MAX(RAND(),0.000000000001))</f>
        <v>-0.975862622012844</v>
      </c>
      <c r="D1698" s="24" t="n">
        <f aca="false">IF($B$11="","",$B$11*EXP($B$12*C1698))</f>
        <v>614.800238322752</v>
      </c>
      <c r="E1698" s="20" t="n">
        <f aca="true">IF($B$10="","",$B$10*(1-$B$14+2*$B$14*RAND()))</f>
        <v>3.49161860933069</v>
      </c>
      <c r="F1698" s="21" t="n">
        <f aca="false">INDEX($E$17:$E$28,B1698)</f>
        <v>4.761</v>
      </c>
      <c r="G1698" s="25" t="n">
        <f aca="false">IF(OR(D1698="",E1698="",F1698=""),"",D1698*($B$7-$B$8-F1698-E1698))</f>
        <v>2758.84314842858</v>
      </c>
      <c r="H1698" s="25" t="n">
        <f aca="false">IF(D1698="","",D1698*$F$30)</f>
        <v>3073.5093514231</v>
      </c>
    </row>
    <row r="1699" customFormat="false" ht="15" hidden="false" customHeight="false" outlineLevel="0" collapsed="false">
      <c r="A1699" s="2" t="n">
        <v>1665</v>
      </c>
      <c r="B1699" s="2" t="n">
        <v>9</v>
      </c>
      <c r="C1699" s="22" t="n">
        <f aca="true">NORMSINV(MAX(RAND(),0.000000000001))</f>
        <v>0.451674638548484</v>
      </c>
      <c r="D1699" s="24" t="n">
        <f aca="false">IF($B$11="","",$B$11*EXP($B$12*C1699))</f>
        <v>1121.93837528419</v>
      </c>
      <c r="E1699" s="20" t="n">
        <f aca="true">IF($B$10="","",$B$10*(1-$B$14+2*$B$14*RAND()))</f>
        <v>3.71203283193958</v>
      </c>
      <c r="F1699" s="21" t="n">
        <f aca="false">INDEX($E$17:$E$28,B1699)</f>
        <v>4.761</v>
      </c>
      <c r="G1699" s="25" t="n">
        <f aca="false">IF(OR(D1699="",E1699="",F1699=""),"",D1699*($B$7-$B$8-F1699-E1699))</f>
        <v>4787.27421192467</v>
      </c>
      <c r="H1699" s="25" t="n">
        <f aca="false">IF(D1699="","",D1699*$F$30)</f>
        <v>5608.7943257207</v>
      </c>
    </row>
    <row r="1700" customFormat="false" ht="15" hidden="false" customHeight="false" outlineLevel="0" collapsed="false">
      <c r="A1700" s="2" t="n">
        <v>1666</v>
      </c>
      <c r="B1700" s="2" t="n">
        <v>10</v>
      </c>
      <c r="C1700" s="22" t="n">
        <f aca="true">NORMSINV(MAX(RAND(),0.000000000001))</f>
        <v>1.18832998549424</v>
      </c>
      <c r="D1700" s="24" t="n">
        <f aca="false">IF($B$11="","",$B$11*EXP($B$12*C1700))</f>
        <v>1530.29334844256</v>
      </c>
      <c r="E1700" s="20" t="n">
        <f aca="true">IF($B$10="","",$B$10*(1-$B$14+2*$B$14*RAND()))</f>
        <v>3.42874903886109</v>
      </c>
      <c r="F1700" s="21" t="n">
        <f aca="false">INDEX($E$17:$E$28,B1700)</f>
        <v>4.761</v>
      </c>
      <c r="G1700" s="25" t="n">
        <f aca="false">IF(OR(D1700="",E1700="",F1700=""),"",D1700*($B$7-$B$8-F1700-E1700))</f>
        <v>6963.21877957524</v>
      </c>
      <c r="H1700" s="25" t="n">
        <f aca="false">IF(D1700="","",D1700*$F$30)</f>
        <v>7650.24250753404</v>
      </c>
    </row>
    <row r="1701" customFormat="false" ht="15" hidden="false" customHeight="false" outlineLevel="0" collapsed="false">
      <c r="A1701" s="2" t="n">
        <v>1667</v>
      </c>
      <c r="B1701" s="2" t="n">
        <v>11</v>
      </c>
      <c r="C1701" s="22" t="n">
        <f aca="true">NORMSINV(MAX(RAND(),0.000000000001))</f>
        <v>-1.0224404843267</v>
      </c>
      <c r="D1701" s="24" t="n">
        <f aca="false">IF($B$11="","",$B$11*EXP($B$12*C1701))</f>
        <v>602.851603029446</v>
      </c>
      <c r="E1701" s="20" t="n">
        <f aca="true">IF($B$10="","",$B$10*(1-$B$14+2*$B$14*RAND()))</f>
        <v>3.79716845864558</v>
      </c>
      <c r="F1701" s="21" t="n">
        <f aca="false">INDEX($E$17:$E$28,B1701)</f>
        <v>4.761</v>
      </c>
      <c r="G1701" s="25" t="n">
        <f aca="false">IF(OR(D1701="",E1701="",F1701=""),"",D1701*($B$7-$B$8-F1701-E1701))</f>
        <v>2521.02384830462</v>
      </c>
      <c r="H1701" s="25" t="n">
        <f aca="false">IF(D1701="","",D1701*$F$30)</f>
        <v>3013.77573386481</v>
      </c>
    </row>
    <row r="1702" customFormat="false" ht="15" hidden="false" customHeight="false" outlineLevel="0" collapsed="false">
      <c r="A1702" s="2" t="n">
        <v>1668</v>
      </c>
      <c r="B1702" s="2" t="n">
        <v>12</v>
      </c>
      <c r="C1702" s="22" t="n">
        <f aca="true">NORMSINV(MAX(RAND(),0.000000000001))</f>
        <v>1.55038415026998</v>
      </c>
      <c r="D1702" s="24" t="n">
        <f aca="false">IF($B$11="","",$B$11*EXP($B$12*C1702))</f>
        <v>1782.49984716247</v>
      </c>
      <c r="E1702" s="20" t="n">
        <f aca="true">IF($B$10="","",$B$10*(1-$B$14+2*$B$14*RAND()))</f>
        <v>3.56369280814563</v>
      </c>
      <c r="F1702" s="21" t="n">
        <f aca="false">INDEX($E$17:$E$28,B1702)</f>
        <v>4.761</v>
      </c>
      <c r="G1702" s="25" t="n">
        <f aca="false">IF(OR(D1702="",E1702="",F1702=""),"",D1702*($B$7-$B$8-F1702-E1702))</f>
        <v>7870.28439465577</v>
      </c>
      <c r="H1702" s="25" t="n">
        <f aca="false">IF(D1702="","",D1702*$F$30)</f>
        <v>8911.07323593463</v>
      </c>
    </row>
    <row r="1703" customFormat="false" ht="15" hidden="false" customHeight="false" outlineLevel="0" collapsed="false">
      <c r="A1703" s="2" t="n">
        <v>1669</v>
      </c>
      <c r="B1703" s="2" t="n">
        <v>1</v>
      </c>
      <c r="C1703" s="22" t="n">
        <f aca="true">NORMSINV(MAX(RAND(),0.000000000001))</f>
        <v>-0.00327861833602554</v>
      </c>
      <c r="D1703" s="24" t="n">
        <f aca="false">IF($B$11="","",$B$11*EXP($B$12*C1703))</f>
        <v>926.219544805266</v>
      </c>
      <c r="E1703" s="20" t="n">
        <f aca="true">IF($B$10="","",$B$10*(1-$B$14+2*$B$14*RAND()))</f>
        <v>3.80384818360281</v>
      </c>
      <c r="F1703" s="21" t="n">
        <f aca="false">INDEX($E$17:$E$28,B1703)</f>
        <v>4.92562580645161</v>
      </c>
      <c r="G1703" s="25" t="n">
        <f aca="false">IF(OR(D1703="",E1703="",F1703=""),"",D1703*($B$7-$B$8-F1703-E1703))</f>
        <v>3714.62757536147</v>
      </c>
      <c r="H1703" s="25" t="n">
        <f aca="false">IF(D1703="","",D1703*$F$30)</f>
        <v>4630.35674839049</v>
      </c>
    </row>
    <row r="1704" customFormat="false" ht="15" hidden="false" customHeight="false" outlineLevel="0" collapsed="false">
      <c r="A1704" s="2" t="n">
        <v>1670</v>
      </c>
      <c r="B1704" s="2" t="n">
        <v>2</v>
      </c>
      <c r="C1704" s="22" t="n">
        <f aca="true">NORMSINV(MAX(RAND(),0.000000000001))</f>
        <v>2.51243898870966</v>
      </c>
      <c r="D1704" s="24" t="n">
        <f aca="false">IF($B$11="","",$B$11*EXP($B$12*C1704))</f>
        <v>2673.51490712918</v>
      </c>
      <c r="E1704" s="20" t="n">
        <f aca="true">IF($B$10="","",$B$10*(1-$B$14+2*$B$14*RAND()))</f>
        <v>3.98416794135504</v>
      </c>
      <c r="F1704" s="21" t="n">
        <f aca="false">INDEX($E$17:$E$28,B1704)</f>
        <v>5.0612</v>
      </c>
      <c r="G1704" s="25" t="n">
        <f aca="false">IF(OR(D1704="",E1704="",F1704=""),"",D1704*($B$7-$B$8-F1704-E1704))</f>
        <v>9877.65388514465</v>
      </c>
      <c r="H1704" s="25" t="n">
        <f aca="false">IF(D1704="","",D1704*$F$30)</f>
        <v>13365.4357237202</v>
      </c>
    </row>
    <row r="1705" customFormat="false" ht="15" hidden="false" customHeight="false" outlineLevel="0" collapsed="false">
      <c r="A1705" s="2" t="n">
        <v>1671</v>
      </c>
      <c r="B1705" s="2" t="n">
        <v>3</v>
      </c>
      <c r="C1705" s="22" t="n">
        <f aca="true">NORMSINV(MAX(RAND(),0.000000000001))</f>
        <v>-1.34941419826867</v>
      </c>
      <c r="D1705" s="24" t="n">
        <f aca="false">IF($B$11="","",$B$11*EXP($B$12*C1705))</f>
        <v>525.261083414606</v>
      </c>
      <c r="E1705" s="20" t="n">
        <f aca="true">IF($B$10="","",$B$10*(1-$B$14+2*$B$14*RAND()))</f>
        <v>3.50309492424363</v>
      </c>
      <c r="F1705" s="21" t="n">
        <f aca="false">INDEX($E$17:$E$28,B1705)</f>
        <v>5.0612</v>
      </c>
      <c r="G1705" s="25" t="n">
        <f aca="false">IF(OR(D1705="",E1705="",F1705=""),"",D1705*($B$7-$B$8-F1705-E1705))</f>
        <v>2193.33537211166</v>
      </c>
      <c r="H1705" s="25" t="n">
        <f aca="false">IF(D1705="","",D1705*$F$30)</f>
        <v>2625.8852082063</v>
      </c>
    </row>
    <row r="1706" customFormat="false" ht="15" hidden="false" customHeight="false" outlineLevel="0" collapsed="false">
      <c r="A1706" s="2" t="n">
        <v>1672</v>
      </c>
      <c r="B1706" s="2" t="n">
        <v>4</v>
      </c>
      <c r="C1706" s="22" t="n">
        <f aca="true">NORMSINV(MAX(RAND(),0.000000000001))</f>
        <v>0.0290635427286623</v>
      </c>
      <c r="D1706" s="24" t="n">
        <f aca="false">IF($B$11="","",$B$11*EXP($B$12*C1706))</f>
        <v>938.928362640574</v>
      </c>
      <c r="E1706" s="20" t="n">
        <f aca="true">IF($B$10="","",$B$10*(1-$B$14+2*$B$14*RAND()))</f>
        <v>3.65571871578491</v>
      </c>
      <c r="F1706" s="21" t="n">
        <f aca="false">INDEX($E$17:$E$28,B1706)</f>
        <v>4.89657419354839</v>
      </c>
      <c r="G1706" s="25" t="n">
        <f aca="false">IF(OR(D1706="",E1706="",F1706=""),"",D1706*($B$7-$B$8-F1706-E1706))</f>
        <v>3931.95696185801</v>
      </c>
      <c r="H1706" s="25" t="n">
        <f aca="false">IF(D1706="","",D1706*$F$30)</f>
        <v>4693.89067051275</v>
      </c>
    </row>
    <row r="1707" customFormat="false" ht="15" hidden="false" customHeight="false" outlineLevel="0" collapsed="false">
      <c r="A1707" s="2" t="n">
        <v>1673</v>
      </c>
      <c r="B1707" s="2" t="n">
        <v>5</v>
      </c>
      <c r="C1707" s="22" t="n">
        <f aca="true">NORMSINV(MAX(RAND(),0.000000000001))</f>
        <v>-2.67475738258212</v>
      </c>
      <c r="D1707" s="24" t="n">
        <f aca="false">IF($B$11="","",$B$11*EXP($B$12*C1707))</f>
        <v>300.497908968292</v>
      </c>
      <c r="E1707" s="20" t="n">
        <f aca="true">IF($B$10="","",$B$10*(1-$B$14+2*$B$14*RAND()))</f>
        <v>3.62120539646183</v>
      </c>
      <c r="F1707" s="21" t="n">
        <f aca="false">INDEX($E$17:$E$28,B1707)</f>
        <v>4.761</v>
      </c>
      <c r="G1707" s="25" t="n">
        <f aca="false">IF(OR(D1707="",E1707="",F1707=""),"",D1707*($B$7-$B$8-F1707-E1707))</f>
        <v>1309.50816607653</v>
      </c>
      <c r="H1707" s="25" t="n">
        <f aca="false">IF(D1707="","",D1707*$F$30)</f>
        <v>1502.24914651428</v>
      </c>
    </row>
    <row r="1708" customFormat="false" ht="15" hidden="false" customHeight="false" outlineLevel="0" collapsed="false">
      <c r="A1708" s="2" t="n">
        <v>1674</v>
      </c>
      <c r="B1708" s="2" t="n">
        <v>6</v>
      </c>
      <c r="C1708" s="22" t="n">
        <f aca="true">NORMSINV(MAX(RAND(),0.000000000001))</f>
        <v>0.303754987330963</v>
      </c>
      <c r="D1708" s="24" t="n">
        <f aca="false">IF($B$11="","",$B$11*EXP($B$12*C1708))</f>
        <v>1054.14452362335</v>
      </c>
      <c r="E1708" s="20" t="n">
        <f aca="true">IF($B$10="","",$B$10*(1-$B$14+2*$B$14*RAND()))</f>
        <v>4.01333365394538</v>
      </c>
      <c r="F1708" s="21" t="n">
        <f aca="false">INDEX($E$17:$E$28,B1708)</f>
        <v>4.761</v>
      </c>
      <c r="G1708" s="25" t="n">
        <f aca="false">IF(OR(D1708="",E1708="",F1708=""),"",D1708*($B$7-$B$8-F1708-E1708))</f>
        <v>4180.38546121089</v>
      </c>
      <c r="H1708" s="25" t="n">
        <f aca="false">IF(D1708="","",D1708*$F$30)</f>
        <v>5269.87930249784</v>
      </c>
    </row>
    <row r="1709" customFormat="false" ht="15" hidden="false" customHeight="false" outlineLevel="0" collapsed="false">
      <c r="A1709" s="2" t="n">
        <v>1675</v>
      </c>
      <c r="B1709" s="2" t="n">
        <v>7</v>
      </c>
      <c r="C1709" s="22" t="n">
        <f aca="true">NORMSINV(MAX(RAND(),0.000000000001))</f>
        <v>1.0974189981832</v>
      </c>
      <c r="D1709" s="24" t="n">
        <f aca="false">IF($B$11="","",$B$11*EXP($B$12*C1709))</f>
        <v>1472.78128364158</v>
      </c>
      <c r="E1709" s="20" t="n">
        <f aca="true">IF($B$10="","",$B$10*(1-$B$14+2*$B$14*RAND()))</f>
        <v>3.94766479513675</v>
      </c>
      <c r="F1709" s="21" t="n">
        <f aca="false">INDEX($E$17:$E$28,B1709)</f>
        <v>4.761</v>
      </c>
      <c r="G1709" s="25" t="n">
        <f aca="false">IF(OR(D1709="",E1709="",F1709=""),"",D1709*($B$7-$B$8-F1709-E1709))</f>
        <v>5937.27503780801</v>
      </c>
      <c r="H1709" s="25" t="n">
        <f aca="false">IF(D1709="","",D1709*$F$30)</f>
        <v>7362.72819318101</v>
      </c>
    </row>
    <row r="1710" customFormat="false" ht="15" hidden="false" customHeight="false" outlineLevel="0" collapsed="false">
      <c r="A1710" s="2" t="n">
        <v>1676</v>
      </c>
      <c r="B1710" s="2" t="n">
        <v>8</v>
      </c>
      <c r="C1710" s="22" t="n">
        <f aca="true">NORMSINV(MAX(RAND(),0.000000000001))</f>
        <v>-0.183737150267165</v>
      </c>
      <c r="D1710" s="24" t="n">
        <f aca="false">IF($B$11="","",$B$11*EXP($B$12*C1710))</f>
        <v>858.401719168081</v>
      </c>
      <c r="E1710" s="20" t="n">
        <f aca="true">IF($B$10="","",$B$10*(1-$B$14+2*$B$14*RAND()))</f>
        <v>3.94970926893052</v>
      </c>
      <c r="F1710" s="21" t="n">
        <f aca="false">INDEX($E$17:$E$28,B1710)</f>
        <v>4.761</v>
      </c>
      <c r="G1710" s="25" t="n">
        <f aca="false">IF(OR(D1710="",E1710="",F1710=""),"",D1710*($B$7-$B$8-F1710-E1710))</f>
        <v>3458.75009057806</v>
      </c>
      <c r="H1710" s="25" t="n">
        <f aca="false">IF(D1710="","",D1710*$F$30)</f>
        <v>4291.32187446507</v>
      </c>
    </row>
    <row r="1711" customFormat="false" ht="15" hidden="false" customHeight="false" outlineLevel="0" collapsed="false">
      <c r="A1711" s="2" t="n">
        <v>1677</v>
      </c>
      <c r="B1711" s="2" t="n">
        <v>9</v>
      </c>
      <c r="C1711" s="22" t="n">
        <f aca="true">NORMSINV(MAX(RAND(),0.000000000001))</f>
        <v>-0.646710291871828</v>
      </c>
      <c r="D1711" s="24" t="n">
        <f aca="false">IF($B$11="","",$B$11*EXP($B$12*C1711))</f>
        <v>706.265353837699</v>
      </c>
      <c r="E1711" s="20" t="n">
        <f aca="true">IF($B$10="","",$B$10*(1-$B$14+2*$B$14*RAND()))</f>
        <v>3.52031041705333</v>
      </c>
      <c r="F1711" s="21" t="n">
        <f aca="false">INDEX($E$17:$E$28,B1711)</f>
        <v>4.761</v>
      </c>
      <c r="G1711" s="25" t="n">
        <f aca="false">IF(OR(D1711="",E1711="",F1711=""),"",D1711*($B$7-$B$8-F1711-E1711))</f>
        <v>3149.0179759523</v>
      </c>
      <c r="H1711" s="25" t="n">
        <f aca="false">IF(D1711="","",D1711*$F$30)</f>
        <v>3530.76175690542</v>
      </c>
    </row>
    <row r="1712" customFormat="false" ht="15" hidden="false" customHeight="false" outlineLevel="0" collapsed="false">
      <c r="A1712" s="2" t="n">
        <v>1678</v>
      </c>
      <c r="B1712" s="2" t="n">
        <v>10</v>
      </c>
      <c r="C1712" s="22" t="n">
        <f aca="true">NORMSINV(MAX(RAND(),0.000000000001))</f>
        <v>-0.983966023833166</v>
      </c>
      <c r="D1712" s="24" t="n">
        <f aca="false">IF($B$11="","",$B$11*EXP($B$12*C1712))</f>
        <v>612.704583637757</v>
      </c>
      <c r="E1712" s="20" t="n">
        <f aca="true">IF($B$10="","",$B$10*(1-$B$14+2*$B$14*RAND()))</f>
        <v>3.46450155397752</v>
      </c>
      <c r="F1712" s="21" t="n">
        <f aca="false">INDEX($E$17:$E$28,B1712)</f>
        <v>4.761</v>
      </c>
      <c r="G1712" s="25" t="n">
        <f aca="false">IF(OR(D1712="",E1712="",F1712=""),"",D1712*($B$7-$B$8-F1712-E1712))</f>
        <v>2766.0538907035</v>
      </c>
      <c r="H1712" s="25" t="n">
        <f aca="false">IF(D1712="","",D1712*$F$30)</f>
        <v>3063.03275452187</v>
      </c>
    </row>
    <row r="1713" customFormat="false" ht="15" hidden="false" customHeight="false" outlineLevel="0" collapsed="false">
      <c r="A1713" s="2" t="n">
        <v>1679</v>
      </c>
      <c r="B1713" s="2" t="n">
        <v>11</v>
      </c>
      <c r="C1713" s="22" t="n">
        <f aca="true">NORMSINV(MAX(RAND(),0.000000000001))</f>
        <v>-2.38799826318239</v>
      </c>
      <c r="D1713" s="24" t="n">
        <f aca="false">IF($B$11="","",$B$11*EXP($B$12*C1713))</f>
        <v>339.09196637169</v>
      </c>
      <c r="E1713" s="20" t="n">
        <f aca="true">IF($B$10="","",$B$10*(1-$B$14+2*$B$14*RAND()))</f>
        <v>3.38152677179151</v>
      </c>
      <c r="F1713" s="21" t="n">
        <f aca="false">INDEX($E$17:$E$28,B1713)</f>
        <v>4.761</v>
      </c>
      <c r="G1713" s="25" t="n">
        <f aca="false">IF(OR(D1713="",E1713="",F1713=""),"",D1713*($B$7-$B$8-F1713-E1713))</f>
        <v>1558.96623729442</v>
      </c>
      <c r="H1713" s="25" t="n">
        <f aca="false">IF(D1713="","",D1713*$F$30)</f>
        <v>1695.18855828535</v>
      </c>
    </row>
    <row r="1714" customFormat="false" ht="15" hidden="false" customHeight="false" outlineLevel="0" collapsed="false">
      <c r="A1714" s="2" t="n">
        <v>1680</v>
      </c>
      <c r="B1714" s="2" t="n">
        <v>12</v>
      </c>
      <c r="C1714" s="22" t="n">
        <f aca="true">NORMSINV(MAX(RAND(),0.000000000001))</f>
        <v>0.953722921302422</v>
      </c>
      <c r="D1714" s="24" t="n">
        <f aca="false">IF($B$11="","",$B$11*EXP($B$12*C1714))</f>
        <v>1386.25240150547</v>
      </c>
      <c r="E1714" s="20" t="n">
        <f aca="true">IF($B$10="","",$B$10*(1-$B$14+2*$B$14*RAND()))</f>
        <v>3.80423855350673</v>
      </c>
      <c r="F1714" s="21" t="n">
        <f aca="false">INDEX($E$17:$E$28,B1714)</f>
        <v>4.761</v>
      </c>
      <c r="G1714" s="25" t="n">
        <f aca="false">IF(OR(D1714="",E1714="",F1714=""),"",D1714*($B$7-$B$8-F1714-E1714))</f>
        <v>5787.27308091376</v>
      </c>
      <c r="H1714" s="25" t="n">
        <f aca="false">IF(D1714="","",D1714*$F$30)</f>
        <v>6930.15300560617</v>
      </c>
    </row>
    <row r="1715" customFormat="false" ht="15" hidden="false" customHeight="false" outlineLevel="0" collapsed="false">
      <c r="A1715" s="2" t="n">
        <v>1681</v>
      </c>
      <c r="B1715" s="2" t="n">
        <v>1</v>
      </c>
      <c r="C1715" s="22" t="n">
        <f aca="true">NORMSINV(MAX(RAND(),0.000000000001))</f>
        <v>2.37265050190962</v>
      </c>
      <c r="D1715" s="24" t="n">
        <f aca="false">IF($B$11="","",$B$11*EXP($B$12*C1715))</f>
        <v>2520.58729099281</v>
      </c>
      <c r="E1715" s="20" t="n">
        <f aca="true">IF($B$10="","",$B$10*(1-$B$14+2*$B$14*RAND()))</f>
        <v>3.42563161482416</v>
      </c>
      <c r="F1715" s="21" t="n">
        <f aca="false">INDEX($E$17:$E$28,B1715)</f>
        <v>4.92562580645161</v>
      </c>
      <c r="G1715" s="25" t="n">
        <f aca="false">IF(OR(D1715="",E1715="",F1715=""),"",D1715*($B$7-$B$8-F1715-E1715))</f>
        <v>11062.2087673713</v>
      </c>
      <c r="H1715" s="25" t="n">
        <f aca="false">IF(D1715="","",D1715*$F$30)</f>
        <v>12600.9199851313</v>
      </c>
    </row>
    <row r="1716" customFormat="false" ht="15" hidden="false" customHeight="false" outlineLevel="0" collapsed="false">
      <c r="A1716" s="2" t="n">
        <v>1682</v>
      </c>
      <c r="B1716" s="2" t="n">
        <v>2</v>
      </c>
      <c r="C1716" s="22" t="n">
        <f aca="true">NORMSINV(MAX(RAND(),0.000000000001))</f>
        <v>-0.0764399405033232</v>
      </c>
      <c r="D1716" s="24" t="n">
        <f aca="false">IF($B$11="","",$B$11*EXP($B$12*C1716))</f>
        <v>898.101954893755</v>
      </c>
      <c r="E1716" s="20" t="n">
        <f aca="true">IF($B$10="","",$B$10*(1-$B$14+2*$B$14*RAND()))</f>
        <v>3.41461172119381</v>
      </c>
      <c r="F1716" s="21" t="n">
        <f aca="false">INDEX($E$17:$E$28,B1716)</f>
        <v>5.0612</v>
      </c>
      <c r="G1716" s="25" t="n">
        <f aca="false">IF(OR(D1716="",E1716="",F1716=""),"",D1716*($B$7-$B$8-F1716-E1716))</f>
        <v>3829.67582923087</v>
      </c>
      <c r="H1716" s="25" t="n">
        <f aca="false">IF(D1716="","",D1716*$F$30)</f>
        <v>4489.79129290486</v>
      </c>
    </row>
    <row r="1717" customFormat="false" ht="15" hidden="false" customHeight="false" outlineLevel="0" collapsed="false">
      <c r="A1717" s="2" t="n">
        <v>1683</v>
      </c>
      <c r="B1717" s="2" t="n">
        <v>3</v>
      </c>
      <c r="C1717" s="22" t="n">
        <f aca="true">NORMSINV(MAX(RAND(),0.000000000001))</f>
        <v>-0.129838857563969</v>
      </c>
      <c r="D1717" s="24" t="n">
        <f aca="false">IF($B$11="","",$B$11*EXP($B$12*C1717))</f>
        <v>878.119865773343</v>
      </c>
      <c r="E1717" s="20" t="n">
        <f aca="true">IF($B$10="","",$B$10*(1-$B$14+2*$B$14*RAND()))</f>
        <v>4.025742805831</v>
      </c>
      <c r="F1717" s="21" t="n">
        <f aca="false">INDEX($E$17:$E$28,B1717)</f>
        <v>5.0612</v>
      </c>
      <c r="G1717" s="25" t="n">
        <f aca="false">IF(OR(D1717="",E1717="",F1717=""),"",D1717*($B$7-$B$8-F1717-E1717))</f>
        <v>3207.82209300603</v>
      </c>
      <c r="H1717" s="25" t="n">
        <f aca="false">IF(D1717="","",D1717*$F$30)</f>
        <v>4389.8968329741</v>
      </c>
    </row>
    <row r="1718" customFormat="false" ht="15" hidden="false" customHeight="false" outlineLevel="0" collapsed="false">
      <c r="A1718" s="2" t="n">
        <v>1684</v>
      </c>
      <c r="B1718" s="2" t="n">
        <v>4</v>
      </c>
      <c r="C1718" s="22" t="n">
        <f aca="true">NORMSINV(MAX(RAND(),0.000000000001))</f>
        <v>1.20064443929892</v>
      </c>
      <c r="D1718" s="24" t="n">
        <f aca="false">IF($B$11="","",$B$11*EXP($B$12*C1718))</f>
        <v>1538.25451379445</v>
      </c>
      <c r="E1718" s="20" t="n">
        <f aca="true">IF($B$10="","",$B$10*(1-$B$14+2*$B$14*RAND()))</f>
        <v>4.09056598382807</v>
      </c>
      <c r="F1718" s="21" t="n">
        <f aca="false">INDEX($E$17:$E$28,B1718)</f>
        <v>4.89657419354839</v>
      </c>
      <c r="G1718" s="25" t="n">
        <f aca="false">IF(OR(D1718="",E1718="",F1718=""),"",D1718*($B$7-$B$8-F1718-E1718))</f>
        <v>5772.85356178851</v>
      </c>
      <c r="H1718" s="25" t="n">
        <f aca="false">IF(D1718="","",D1718*$F$30)</f>
        <v>7690.04196536123</v>
      </c>
    </row>
    <row r="1719" customFormat="false" ht="15" hidden="false" customHeight="false" outlineLevel="0" collapsed="false">
      <c r="A1719" s="2" t="n">
        <v>1685</v>
      </c>
      <c r="B1719" s="2" t="n">
        <v>5</v>
      </c>
      <c r="C1719" s="22" t="n">
        <f aca="true">NORMSINV(MAX(RAND(),0.000000000001))</f>
        <v>1.30740492595448</v>
      </c>
      <c r="D1719" s="24" t="n">
        <f aca="false">IF($B$11="","",$B$11*EXP($B$12*C1719))</f>
        <v>1609.03333784263</v>
      </c>
      <c r="E1719" s="20" t="n">
        <f aca="true">IF($B$10="","",$B$10*(1-$B$14+2*$B$14*RAND()))</f>
        <v>3.95666066037164</v>
      </c>
      <c r="F1719" s="21" t="n">
        <f aca="false">INDEX($E$17:$E$28,B1719)</f>
        <v>4.761</v>
      </c>
      <c r="G1719" s="25" t="n">
        <f aca="false">IF(OR(D1719="",E1719="",F1719=""),"",D1719*($B$7-$B$8-F1719-E1719))</f>
        <v>6472.07809357796</v>
      </c>
      <c r="H1719" s="25" t="n">
        <f aca="false">IF(D1719="","",D1719*$F$30)</f>
        <v>8043.87946254289</v>
      </c>
    </row>
    <row r="1720" customFormat="false" ht="15" hidden="false" customHeight="false" outlineLevel="0" collapsed="false">
      <c r="A1720" s="2" t="n">
        <v>1686</v>
      </c>
      <c r="B1720" s="2" t="n">
        <v>6</v>
      </c>
      <c r="C1720" s="22" t="n">
        <f aca="true">NORMSINV(MAX(RAND(),0.000000000001))</f>
        <v>-1.62840763039723</v>
      </c>
      <c r="D1720" s="24" t="n">
        <f aca="false">IF($B$11="","",$B$11*EXP($B$12*C1720))</f>
        <v>467.003650916577</v>
      </c>
      <c r="E1720" s="20" t="n">
        <f aca="true">IF($B$10="","",$B$10*(1-$B$14+2*$B$14*RAND()))</f>
        <v>4.03079565288646</v>
      </c>
      <c r="F1720" s="21" t="n">
        <f aca="false">INDEX($E$17:$E$28,B1720)</f>
        <v>4.761</v>
      </c>
      <c r="G1720" s="25" t="n">
        <f aca="false">IF(OR(D1720="",E1720="",F1720=""),"",D1720*($B$7-$B$8-F1720-E1720))</f>
        <v>1843.82584466672</v>
      </c>
      <c r="H1720" s="25" t="n">
        <f aca="false">IF(D1720="","",D1720*$F$30)</f>
        <v>2334.64465166215</v>
      </c>
    </row>
    <row r="1721" customFormat="false" ht="15" hidden="false" customHeight="false" outlineLevel="0" collapsed="false">
      <c r="A1721" s="2" t="n">
        <v>1687</v>
      </c>
      <c r="B1721" s="2" t="n">
        <v>7</v>
      </c>
      <c r="C1721" s="22" t="n">
        <f aca="true">NORMSINV(MAX(RAND(),0.000000000001))</f>
        <v>1.70727776479383</v>
      </c>
      <c r="D1721" s="24" t="n">
        <f aca="false">IF($B$11="","",$B$11*EXP($B$12*C1721))</f>
        <v>1904.32274871811</v>
      </c>
      <c r="E1721" s="20" t="n">
        <f aca="true">IF($B$10="","",$B$10*(1-$B$14+2*$B$14*RAND()))</f>
        <v>3.47592264230734</v>
      </c>
      <c r="F1721" s="21" t="n">
        <f aca="false">INDEX($E$17:$E$28,B1721)</f>
        <v>4.761</v>
      </c>
      <c r="G1721" s="25" t="n">
        <f aca="false">IF(OR(D1721="",E1721="",F1721=""),"",D1721*($B$7-$B$8-F1721-E1721))</f>
        <v>8575.31265149156</v>
      </c>
      <c r="H1721" s="25" t="n">
        <f aca="false">IF(D1721="","",D1721*$F$30)</f>
        <v>9520.09028539156</v>
      </c>
    </row>
    <row r="1722" customFormat="false" ht="15" hidden="false" customHeight="false" outlineLevel="0" collapsed="false">
      <c r="A1722" s="2" t="n">
        <v>1688</v>
      </c>
      <c r="B1722" s="2" t="n">
        <v>8</v>
      </c>
      <c r="C1722" s="22" t="n">
        <f aca="true">NORMSINV(MAX(RAND(),0.000000000001))</f>
        <v>0.464610275223973</v>
      </c>
      <c r="D1722" s="24" t="n">
        <f aca="false">IF($B$11="","",$B$11*EXP($B$12*C1722))</f>
        <v>1128.07035203435</v>
      </c>
      <c r="E1722" s="20" t="n">
        <f aca="true">IF($B$10="","",$B$10*(1-$B$14+2*$B$14*RAND()))</f>
        <v>3.63617906853001</v>
      </c>
      <c r="F1722" s="21" t="n">
        <f aca="false">INDEX($E$17:$E$28,B1722)</f>
        <v>4.761</v>
      </c>
      <c r="G1722" s="25" t="n">
        <f aca="false">IF(OR(D1722="",E1722="",F1722=""),"",D1722*($B$7-$B$8-F1722-E1722))</f>
        <v>4899.0075369855</v>
      </c>
      <c r="H1722" s="25" t="n">
        <f aca="false">IF(D1722="","",D1722*$F$30)</f>
        <v>5639.44930389013</v>
      </c>
    </row>
    <row r="1723" customFormat="false" ht="15" hidden="false" customHeight="false" outlineLevel="0" collapsed="false">
      <c r="A1723" s="2" t="n">
        <v>1689</v>
      </c>
      <c r="B1723" s="2" t="n">
        <v>9</v>
      </c>
      <c r="C1723" s="22" t="n">
        <f aca="true">NORMSINV(MAX(RAND(),0.000000000001))</f>
        <v>-1.1534688547188</v>
      </c>
      <c r="D1723" s="24" t="n">
        <f aca="false">IF($B$11="","",$B$11*EXP($B$12*C1723))</f>
        <v>570.469758720765</v>
      </c>
      <c r="E1723" s="20" t="n">
        <f aca="true">IF($B$10="","",$B$10*(1-$B$14+2*$B$14*RAND()))</f>
        <v>3.77435592187626</v>
      </c>
      <c r="F1723" s="21" t="n">
        <f aca="false">INDEX($E$17:$E$28,B1723)</f>
        <v>4.761</v>
      </c>
      <c r="G1723" s="25" t="n">
        <f aca="false">IF(OR(D1723="",E1723="",F1723=""),"",D1723*($B$7-$B$8-F1723-E1723))</f>
        <v>2398.62229275394</v>
      </c>
      <c r="H1723" s="25" t="n">
        <f aca="false">IF(D1723="","",D1723*$F$30)</f>
        <v>2851.89241779685</v>
      </c>
    </row>
    <row r="1724" customFormat="false" ht="15" hidden="false" customHeight="false" outlineLevel="0" collapsed="false">
      <c r="A1724" s="2" t="n">
        <v>1690</v>
      </c>
      <c r="B1724" s="2" t="n">
        <v>10</v>
      </c>
      <c r="C1724" s="22" t="n">
        <f aca="true">NORMSINV(MAX(RAND(),0.000000000001))</f>
        <v>-0.608009791965335</v>
      </c>
      <c r="D1724" s="24" t="n">
        <f aca="false">IF($B$11="","",$B$11*EXP($B$12*C1724))</f>
        <v>717.876895502418</v>
      </c>
      <c r="E1724" s="20" t="n">
        <f aca="true">IF($B$10="","",$B$10*(1-$B$14+2*$B$14*RAND()))</f>
        <v>4.08703819643563</v>
      </c>
      <c r="F1724" s="21" t="n">
        <f aca="false">INDEX($E$17:$E$28,B1724)</f>
        <v>4.761</v>
      </c>
      <c r="G1724" s="25" t="n">
        <f aca="false">IF(OR(D1724="",E1724="",F1724=""),"",D1724*($B$7-$B$8-F1724-E1724))</f>
        <v>2793.94945695679</v>
      </c>
      <c r="H1724" s="25" t="n">
        <f aca="false">IF(D1724="","",D1724*$F$30)</f>
        <v>3588.81017599569</v>
      </c>
    </row>
    <row r="1725" customFormat="false" ht="15" hidden="false" customHeight="false" outlineLevel="0" collapsed="false">
      <c r="A1725" s="2" t="n">
        <v>1691</v>
      </c>
      <c r="B1725" s="2" t="n">
        <v>11</v>
      </c>
      <c r="C1725" s="22" t="n">
        <f aca="true">NORMSINV(MAX(RAND(),0.000000000001))</f>
        <v>-0.270637455477876</v>
      </c>
      <c r="D1725" s="24" t="n">
        <f aca="false">IF($B$11="","",$B$11*EXP($B$12*C1725))</f>
        <v>827.538270257593</v>
      </c>
      <c r="E1725" s="20" t="n">
        <f aca="true">IF($B$10="","",$B$10*(1-$B$14+2*$B$14*RAND()))</f>
        <v>3.65316504920934</v>
      </c>
      <c r="F1725" s="21" t="n">
        <f aca="false">INDEX($E$17:$E$28,B1725)</f>
        <v>4.761</v>
      </c>
      <c r="G1725" s="25" t="n">
        <f aca="false">IF(OR(D1725="",E1725="",F1725=""),"",D1725*($B$7-$B$8-F1725-E1725))</f>
        <v>3579.79397259714</v>
      </c>
      <c r="H1725" s="25" t="n">
        <f aca="false">IF(D1725="","",D1725*$F$30)</f>
        <v>4137.02932067176</v>
      </c>
    </row>
    <row r="1726" customFormat="false" ht="15" hidden="false" customHeight="false" outlineLevel="0" collapsed="false">
      <c r="A1726" s="2" t="n">
        <v>1692</v>
      </c>
      <c r="B1726" s="2" t="n">
        <v>12</v>
      </c>
      <c r="C1726" s="22" t="n">
        <f aca="true">NORMSINV(MAX(RAND(),0.000000000001))</f>
        <v>0.00307520365803677</v>
      </c>
      <c r="D1726" s="24" t="n">
        <f aca="false">IF($B$11="","",$B$11*EXP($B$12*C1726))</f>
        <v>928.702620953798</v>
      </c>
      <c r="E1726" s="20" t="n">
        <f aca="true">IF($B$10="","",$B$10*(1-$B$14+2*$B$14*RAND()))</f>
        <v>3.85491136240731</v>
      </c>
      <c r="F1726" s="21" t="n">
        <f aca="false">INDEX($E$17:$E$28,B1726)</f>
        <v>4.761</v>
      </c>
      <c r="G1726" s="25" t="n">
        <f aca="false">IF(OR(D1726="",E1726="",F1726=""),"",D1726*($B$7-$B$8-F1726-E1726))</f>
        <v>3830.05192677811</v>
      </c>
      <c r="H1726" s="25" t="n">
        <f aca="false">IF(D1726="","",D1726*$F$30)</f>
        <v>4642.77014267223</v>
      </c>
    </row>
    <row r="1727" customFormat="false" ht="15" hidden="false" customHeight="false" outlineLevel="0" collapsed="false">
      <c r="A1727" s="2" t="n">
        <v>1693</v>
      </c>
      <c r="B1727" s="2" t="n">
        <v>1</v>
      </c>
      <c r="C1727" s="22" t="n">
        <f aca="true">NORMSINV(MAX(RAND(),0.000000000001))</f>
        <v>-0.775233589854087</v>
      </c>
      <c r="D1727" s="24" t="n">
        <f aca="false">IF($B$11="","",$B$11*EXP($B$12*C1727))</f>
        <v>669.034524921956</v>
      </c>
      <c r="E1727" s="20" t="n">
        <f aca="true">IF($B$10="","",$B$10*(1-$B$14+2*$B$14*RAND()))</f>
        <v>4.12089714398205</v>
      </c>
      <c r="F1727" s="21" t="n">
        <f aca="false">INDEX($E$17:$E$28,B1727)</f>
        <v>4.92562580645161</v>
      </c>
      <c r="G1727" s="25" t="n">
        <f aca="false">IF(OR(D1727="",E1727="",F1727=""),"",D1727*($B$7-$B$8-F1727-E1727))</f>
        <v>2471.06366316676</v>
      </c>
      <c r="H1727" s="25" t="n">
        <f aca="false">IF(D1727="","",D1727*$F$30)</f>
        <v>3344.63739698984</v>
      </c>
    </row>
    <row r="1728" customFormat="false" ht="15" hidden="false" customHeight="false" outlineLevel="0" collapsed="false">
      <c r="A1728" s="2" t="n">
        <v>1694</v>
      </c>
      <c r="B1728" s="2" t="n">
        <v>2</v>
      </c>
      <c r="C1728" s="22" t="n">
        <f aca="true">NORMSINV(MAX(RAND(),0.000000000001))</f>
        <v>0.469169216806265</v>
      </c>
      <c r="D1728" s="24" t="n">
        <f aca="false">IF($B$11="","",$B$11*EXP($B$12*C1728))</f>
        <v>1130.23943904803</v>
      </c>
      <c r="E1728" s="20" t="n">
        <f aca="true">IF($B$10="","",$B$10*(1-$B$14+2*$B$14*RAND()))</f>
        <v>4.00937943505179</v>
      </c>
      <c r="F1728" s="21" t="n">
        <f aca="false">INDEX($E$17:$E$28,B1728)</f>
        <v>5.0612</v>
      </c>
      <c r="G1728" s="25" t="n">
        <f aca="false">IF(OR(D1728="",E1728="",F1728=""),"",D1728*($B$7-$B$8-F1728-E1728))</f>
        <v>4147.32384095836</v>
      </c>
      <c r="H1728" s="25" t="n">
        <f aca="false">IF(D1728="","",D1728*$F$30)</f>
        <v>5650.29300368889</v>
      </c>
    </row>
    <row r="1729" customFormat="false" ht="15" hidden="false" customHeight="false" outlineLevel="0" collapsed="false">
      <c r="A1729" s="2" t="n">
        <v>1695</v>
      </c>
      <c r="B1729" s="2" t="n">
        <v>3</v>
      </c>
      <c r="C1729" s="22" t="n">
        <f aca="true">NORMSINV(MAX(RAND(),0.000000000001))</f>
        <v>0.844964026373836</v>
      </c>
      <c r="D1729" s="24" t="n">
        <f aca="false">IF($B$11="","",$B$11*EXP($B$12*C1729))</f>
        <v>1324.15786557667</v>
      </c>
      <c r="E1729" s="20" t="n">
        <f aca="true">IF($B$10="","",$B$10*(1-$B$14+2*$B$14*RAND()))</f>
        <v>3.54263190493236</v>
      </c>
      <c r="F1729" s="21" t="n">
        <f aca="false">INDEX($E$17:$E$28,B1729)</f>
        <v>5.0612</v>
      </c>
      <c r="G1729" s="25" t="n">
        <f aca="false">IF(OR(D1729="",E1729="",F1729=""),"",D1729*($B$7-$B$8-F1729-E1729))</f>
        <v>5476.93951643107</v>
      </c>
      <c r="H1729" s="25" t="n">
        <f aca="false">IF(D1729="","",D1729*$F$30)</f>
        <v>6619.73000159087</v>
      </c>
    </row>
    <row r="1730" customFormat="false" ht="15" hidden="false" customHeight="false" outlineLevel="0" collapsed="false">
      <c r="A1730" s="2" t="n">
        <v>1696</v>
      </c>
      <c r="B1730" s="2" t="n">
        <v>4</v>
      </c>
      <c r="C1730" s="22" t="n">
        <f aca="true">NORMSINV(MAX(RAND(),0.000000000001))</f>
        <v>-0.971290192712973</v>
      </c>
      <c r="D1730" s="24" t="n">
        <f aca="false">IF($B$11="","",$B$11*EXP($B$12*C1730))</f>
        <v>615.985895193844</v>
      </c>
      <c r="E1730" s="20" t="n">
        <f aca="true">IF($B$10="","",$B$10*(1-$B$14+2*$B$14*RAND()))</f>
        <v>3.6290676251896</v>
      </c>
      <c r="F1730" s="21" t="n">
        <f aca="false">INDEX($E$17:$E$28,B1730)</f>
        <v>4.89657419354839</v>
      </c>
      <c r="G1730" s="25" t="n">
        <f aca="false">IF(OR(D1730="",E1730="",F1730=""),"",D1730*($B$7-$B$8-F1730-E1730))</f>
        <v>2595.98519695218</v>
      </c>
      <c r="H1730" s="25" t="n">
        <f aca="false">IF(D1730="","",D1730*$F$30)</f>
        <v>3079.43668725307</v>
      </c>
    </row>
    <row r="1731" customFormat="false" ht="15" hidden="false" customHeight="false" outlineLevel="0" collapsed="false">
      <c r="A1731" s="2" t="n">
        <v>1697</v>
      </c>
      <c r="B1731" s="2" t="n">
        <v>5</v>
      </c>
      <c r="C1731" s="22" t="n">
        <f aca="true">NORMSINV(MAX(RAND(),0.000000000001))</f>
        <v>-0.233276373716221</v>
      </c>
      <c r="D1731" s="24" t="n">
        <f aca="false">IF($B$11="","",$B$11*EXP($B$12*C1731))</f>
        <v>840.669036054616</v>
      </c>
      <c r="E1731" s="20" t="n">
        <f aca="true">IF($B$10="","",$B$10*(1-$B$14+2*$B$14*RAND()))</f>
        <v>4.02438432356491</v>
      </c>
      <c r="F1731" s="21" t="n">
        <f aca="false">INDEX($E$17:$E$28,B1731)</f>
        <v>4.761</v>
      </c>
      <c r="G1731" s="25" t="n">
        <f aca="false">IF(OR(D1731="",E1731="",F1731=""),"",D1731*($B$7-$B$8-F1731-E1731))</f>
        <v>3324.52294867516</v>
      </c>
      <c r="H1731" s="25" t="n">
        <f aca="false">IF(D1731="","",D1731*$F$30)</f>
        <v>4202.67264504424</v>
      </c>
    </row>
    <row r="1732" customFormat="false" ht="15" hidden="false" customHeight="false" outlineLevel="0" collapsed="false">
      <c r="A1732" s="2" t="n">
        <v>1698</v>
      </c>
      <c r="B1732" s="2" t="n">
        <v>6</v>
      </c>
      <c r="C1732" s="22" t="n">
        <f aca="true">NORMSINV(MAX(RAND(),0.000000000001))</f>
        <v>-0.693363701459029</v>
      </c>
      <c r="D1732" s="24" t="n">
        <f aca="false">IF($B$11="","",$B$11*EXP($B$12*C1732))</f>
        <v>692.517049830203</v>
      </c>
      <c r="E1732" s="20" t="n">
        <f aca="true">IF($B$10="","",$B$10*(1-$B$14+2*$B$14*RAND()))</f>
        <v>4.03034651863524</v>
      </c>
      <c r="F1732" s="21" t="n">
        <f aca="false">INDEX($E$17:$E$28,B1732)</f>
        <v>4.761</v>
      </c>
      <c r="G1732" s="25" t="n">
        <f aca="false">IF(OR(D1732="",E1732="",F1732=""),"",D1732*($B$7-$B$8-F1732-E1732))</f>
        <v>2734.50985971648</v>
      </c>
      <c r="H1732" s="25" t="n">
        <f aca="false">IF(D1732="","",D1732*$F$30)</f>
        <v>3462.03123551115</v>
      </c>
    </row>
    <row r="1733" customFormat="false" ht="15" hidden="false" customHeight="false" outlineLevel="0" collapsed="false">
      <c r="A1733" s="2" t="n">
        <v>1699</v>
      </c>
      <c r="B1733" s="2" t="n">
        <v>7</v>
      </c>
      <c r="C1733" s="22" t="n">
        <f aca="true">NORMSINV(MAX(RAND(),0.000000000001))</f>
        <v>0.718286390044526</v>
      </c>
      <c r="D1733" s="24" t="n">
        <f aca="false">IF($B$11="","",$B$11*EXP($B$12*C1733))</f>
        <v>1255.33067860229</v>
      </c>
      <c r="E1733" s="20" t="n">
        <f aca="true">IF($B$10="","",$B$10*(1-$B$14+2*$B$14*RAND()))</f>
        <v>3.68997013487529</v>
      </c>
      <c r="F1733" s="21" t="n">
        <f aca="false">INDEX($E$17:$E$28,B1733)</f>
        <v>4.761</v>
      </c>
      <c r="G1733" s="25" t="n">
        <f aca="false">IF(OR(D1733="",E1733="",F1733=""),"",D1733*($B$7-$B$8-F1733-E1733))</f>
        <v>5384.15077113248</v>
      </c>
      <c r="H1733" s="25" t="n">
        <f aca="false">IF(D1733="","",D1733*$F$30)</f>
        <v>6275.64912846856</v>
      </c>
    </row>
    <row r="1734" customFormat="false" ht="15" hidden="false" customHeight="false" outlineLevel="0" collapsed="false">
      <c r="A1734" s="2" t="n">
        <v>1700</v>
      </c>
      <c r="B1734" s="2" t="n">
        <v>8</v>
      </c>
      <c r="C1734" s="22" t="n">
        <f aca="true">NORMSINV(MAX(RAND(),0.000000000001))</f>
        <v>0.00637484179833067</v>
      </c>
      <c r="D1734" s="24" t="n">
        <f aca="false">IF($B$11="","",$B$11*EXP($B$12*C1734))</f>
        <v>929.994745842142</v>
      </c>
      <c r="E1734" s="20" t="n">
        <f aca="true">IF($B$10="","",$B$10*(1-$B$14+2*$B$14*RAND()))</f>
        <v>3.74260926525571</v>
      </c>
      <c r="F1734" s="21" t="n">
        <f aca="false">INDEX($E$17:$E$28,B1734)</f>
        <v>4.761</v>
      </c>
      <c r="G1734" s="25" t="n">
        <f aca="false">IF(OR(D1734="",E1734="",F1734=""),"",D1734*($B$7-$B$8-F1734-E1734))</f>
        <v>3939.82112464652</v>
      </c>
      <c r="H1734" s="25" t="n">
        <f aca="false">IF(D1734="","",D1734*$F$30)</f>
        <v>4649.22973341403</v>
      </c>
    </row>
    <row r="1735" customFormat="false" ht="15" hidden="false" customHeight="false" outlineLevel="0" collapsed="false">
      <c r="A1735" s="2" t="n">
        <v>1701</v>
      </c>
      <c r="B1735" s="2" t="n">
        <v>9</v>
      </c>
      <c r="C1735" s="22" t="n">
        <f aca="true">NORMSINV(MAX(RAND(),0.000000000001))</f>
        <v>-1.87730180895905</v>
      </c>
      <c r="D1735" s="24" t="n">
        <f aca="false">IF($B$11="","",$B$11*EXP($B$12*C1735))</f>
        <v>420.507163220428</v>
      </c>
      <c r="E1735" s="20" t="n">
        <f aca="true">IF($B$10="","",$B$10*(1-$B$14+2*$B$14*RAND()))</f>
        <v>3.84995262752809</v>
      </c>
      <c r="F1735" s="21" t="n">
        <f aca="false">INDEX($E$17:$E$28,B1735)</f>
        <v>4.761</v>
      </c>
      <c r="G1735" s="25" t="n">
        <f aca="false">IF(OR(D1735="",E1735="",F1735=""),"",D1735*($B$7-$B$8-F1735-E1735))</f>
        <v>1736.29399740093</v>
      </c>
      <c r="H1735" s="25" t="n">
        <f aca="false">IF(D1735="","",D1735*$F$30)</f>
        <v>2102.19941037156</v>
      </c>
    </row>
    <row r="1736" customFormat="false" ht="15" hidden="false" customHeight="false" outlineLevel="0" collapsed="false">
      <c r="A1736" s="2" t="n">
        <v>1702</v>
      </c>
      <c r="B1736" s="2" t="n">
        <v>10</v>
      </c>
      <c r="C1736" s="22" t="n">
        <f aca="true">NORMSINV(MAX(RAND(),0.000000000001))</f>
        <v>1.50524594947799</v>
      </c>
      <c r="D1736" s="24" t="n">
        <f aca="false">IF($B$11="","",$B$11*EXP($B$12*C1736))</f>
        <v>1748.91759846703</v>
      </c>
      <c r="E1736" s="20" t="n">
        <f aca="true">IF($B$10="","",$B$10*(1-$B$14+2*$B$14*RAND()))</f>
        <v>3.55235765884885</v>
      </c>
      <c r="F1736" s="21" t="n">
        <f aca="false">INDEX($E$17:$E$28,B1736)</f>
        <v>4.761</v>
      </c>
      <c r="G1736" s="25" t="n">
        <f aca="false">IF(OR(D1736="",E1736="",F1736=""),"",D1736*($B$7-$B$8-F1736-E1736))</f>
        <v>7741.83269255854</v>
      </c>
      <c r="H1736" s="25" t="n">
        <f aca="false">IF(D1736="","",D1736*$F$30)</f>
        <v>8743.18885825637</v>
      </c>
    </row>
    <row r="1737" customFormat="false" ht="15" hidden="false" customHeight="false" outlineLevel="0" collapsed="false">
      <c r="A1737" s="2" t="n">
        <v>1703</v>
      </c>
      <c r="B1737" s="2" t="n">
        <v>11</v>
      </c>
      <c r="C1737" s="22" t="n">
        <f aca="true">NORMSINV(MAX(RAND(),0.000000000001))</f>
        <v>1.08958709715828</v>
      </c>
      <c r="D1737" s="24" t="n">
        <f aca="false">IF($B$11="","",$B$11*EXP($B$12*C1737))</f>
        <v>1467.92897300682</v>
      </c>
      <c r="E1737" s="20" t="n">
        <f aca="true">IF($B$10="","",$B$10*(1-$B$14+2*$B$14*RAND()))</f>
        <v>3.93461227695423</v>
      </c>
      <c r="F1737" s="21" t="n">
        <f aca="false">INDEX($E$17:$E$28,B1737)</f>
        <v>4.761</v>
      </c>
      <c r="G1737" s="25" t="n">
        <f aca="false">IF(OR(D1737="",E1737="",F1737=""),"",D1737*($B$7-$B$8-F1737-E1737))</f>
        <v>5936.87391673196</v>
      </c>
      <c r="H1737" s="25" t="n">
        <f aca="false">IF(D1737="","",D1737*$F$30)</f>
        <v>7338.47052185568</v>
      </c>
    </row>
    <row r="1738" customFormat="false" ht="15" hidden="false" customHeight="false" outlineLevel="0" collapsed="false">
      <c r="A1738" s="2" t="n">
        <v>1704</v>
      </c>
      <c r="B1738" s="2" t="n">
        <v>12</v>
      </c>
      <c r="C1738" s="22" t="n">
        <f aca="true">NORMSINV(MAX(RAND(),0.000000000001))</f>
        <v>0.0532926542222893</v>
      </c>
      <c r="D1738" s="24" t="n">
        <f aca="false">IF($B$11="","",$B$11*EXP($B$12*C1738))</f>
        <v>948.563287195402</v>
      </c>
      <c r="E1738" s="20" t="n">
        <f aca="true">IF($B$10="","",$B$10*(1-$B$14+2*$B$14*RAND()))</f>
        <v>3.93334209646402</v>
      </c>
      <c r="F1738" s="21" t="n">
        <f aca="false">INDEX($E$17:$E$28,B1738)</f>
        <v>4.761</v>
      </c>
      <c r="G1738" s="25" t="n">
        <f aca="false">IF(OR(D1738="",E1738="",F1738=""),"",D1738*($B$7-$B$8-F1738-E1738))</f>
        <v>3837.56255984615</v>
      </c>
      <c r="H1738" s="25" t="n">
        <f aca="false">IF(D1738="","",D1738*$F$30)</f>
        <v>4742.05758534725</v>
      </c>
    </row>
    <row r="1739" customFormat="false" ht="15" hidden="false" customHeight="false" outlineLevel="0" collapsed="false">
      <c r="A1739" s="2" t="n">
        <v>1705</v>
      </c>
      <c r="B1739" s="2" t="n">
        <v>1</v>
      </c>
      <c r="C1739" s="22" t="n">
        <f aca="true">NORMSINV(MAX(RAND(),0.000000000001))</f>
        <v>-0.870539651585449</v>
      </c>
      <c r="D1739" s="24" t="n">
        <f aca="false">IF($B$11="","",$B$11*EXP($B$12*C1739))</f>
        <v>642.699275526919</v>
      </c>
      <c r="E1739" s="20" t="n">
        <f aca="true">IF($B$10="","",$B$10*(1-$B$14+2*$B$14*RAND()))</f>
        <v>3.54803406330088</v>
      </c>
      <c r="F1739" s="21" t="n">
        <f aca="false">INDEX($E$17:$E$28,B1739)</f>
        <v>4.92562580645161</v>
      </c>
      <c r="G1739" s="25" t="n">
        <f aca="false">IF(OR(D1739="",E1739="",F1739=""),"",D1739*($B$7-$B$8-F1739-E1739))</f>
        <v>2741.9737108615</v>
      </c>
      <c r="H1739" s="25" t="n">
        <f aca="false">IF(D1739="","",D1739*$F$30)</f>
        <v>3212.98221821417</v>
      </c>
    </row>
    <row r="1740" customFormat="false" ht="15" hidden="false" customHeight="false" outlineLevel="0" collapsed="false">
      <c r="A1740" s="2" t="n">
        <v>1706</v>
      </c>
      <c r="B1740" s="2" t="n">
        <v>2</v>
      </c>
      <c r="C1740" s="22" t="n">
        <f aca="true">NORMSINV(MAX(RAND(),0.000000000001))</f>
        <v>1.45407669569623</v>
      </c>
      <c r="D1740" s="24" t="n">
        <f aca="false">IF($B$11="","",$B$11*EXP($B$12*C1740))</f>
        <v>1711.61281757977</v>
      </c>
      <c r="E1740" s="20" t="n">
        <f aca="true">IF($B$10="","",$B$10*(1-$B$14+2*$B$14*RAND()))</f>
        <v>3.42350578650345</v>
      </c>
      <c r="F1740" s="21" t="n">
        <f aca="false">INDEX($E$17:$E$28,B1740)</f>
        <v>5.0612</v>
      </c>
      <c r="G1740" s="25" t="n">
        <f aca="false">IF(OR(D1740="",E1740="",F1740=""),"",D1740*($B$7-$B$8-F1740-E1740))</f>
        <v>7283.41611839371</v>
      </c>
      <c r="H1740" s="25" t="n">
        <f aca="false">IF(D1740="","",D1740*$F$30)</f>
        <v>8556.69479764478</v>
      </c>
    </row>
    <row r="1741" customFormat="false" ht="15" hidden="false" customHeight="false" outlineLevel="0" collapsed="false">
      <c r="A1741" s="2" t="n">
        <v>1707</v>
      </c>
      <c r="B1741" s="2" t="n">
        <v>3</v>
      </c>
      <c r="C1741" s="22" t="n">
        <f aca="true">NORMSINV(MAX(RAND(),0.000000000001))</f>
        <v>0.214744958355838</v>
      </c>
      <c r="D1741" s="24" t="n">
        <f aca="false">IF($B$11="","",$B$11*EXP($B$12*C1741))</f>
        <v>1015.34022569333</v>
      </c>
      <c r="E1741" s="20" t="n">
        <f aca="true">IF($B$10="","",$B$10*(1-$B$14+2*$B$14*RAND()))</f>
        <v>3.46431225297724</v>
      </c>
      <c r="F1741" s="21" t="n">
        <f aca="false">INDEX($E$17:$E$28,B1741)</f>
        <v>5.0612</v>
      </c>
      <c r="G1741" s="25" t="n">
        <f aca="false">IF(OR(D1741="",E1741="",F1741=""),"",D1741*($B$7-$B$8-F1741-E1741))</f>
        <v>4279.13894024386</v>
      </c>
      <c r="H1741" s="25" t="n">
        <f aca="false">IF(D1741="","",D1741*$F$30)</f>
        <v>5075.8888562861</v>
      </c>
    </row>
    <row r="1742" customFormat="false" ht="15" hidden="false" customHeight="false" outlineLevel="0" collapsed="false">
      <c r="A1742" s="2" t="n">
        <v>1708</v>
      </c>
      <c r="B1742" s="2" t="n">
        <v>4</v>
      </c>
      <c r="C1742" s="22" t="n">
        <f aca="true">NORMSINV(MAX(RAND(),0.000000000001))</f>
        <v>-0.0274493714605974</v>
      </c>
      <c r="D1742" s="24" t="n">
        <f aca="false">IF($B$11="","",$B$11*EXP($B$12*C1742))</f>
        <v>916.834119183112</v>
      </c>
      <c r="E1742" s="20" t="n">
        <f aca="true">IF($B$10="","",$B$10*(1-$B$14+2*$B$14*RAND()))</f>
        <v>3.66484272288489</v>
      </c>
      <c r="F1742" s="21" t="n">
        <f aca="false">INDEX($E$17:$E$28,B1742)</f>
        <v>4.89657419354839</v>
      </c>
      <c r="G1742" s="25" t="n">
        <f aca="false">IF(OR(D1742="",E1742="",F1742=""),"",D1742*($B$7-$B$8-F1742-E1742))</f>
        <v>3831.06754085535</v>
      </c>
      <c r="H1742" s="25" t="n">
        <f aca="false">IF(D1742="","",D1742*$F$30)</f>
        <v>4583.43712862021</v>
      </c>
    </row>
    <row r="1743" customFormat="false" ht="15" hidden="false" customHeight="false" outlineLevel="0" collapsed="false">
      <c r="A1743" s="2" t="n">
        <v>1709</v>
      </c>
      <c r="B1743" s="2" t="n">
        <v>5</v>
      </c>
      <c r="C1743" s="22" t="n">
        <f aca="true">NORMSINV(MAX(RAND(),0.000000000001))</f>
        <v>0.248168101650423</v>
      </c>
      <c r="D1743" s="24" t="n">
        <f aca="false">IF($B$11="","",$B$11*EXP($B$12*C1743))</f>
        <v>1029.74081278112</v>
      </c>
      <c r="E1743" s="20" t="n">
        <f aca="true">IF($B$10="","",$B$10*(1-$B$14+2*$B$14*RAND()))</f>
        <v>3.95697131530884</v>
      </c>
      <c r="F1743" s="21" t="n">
        <f aca="false">INDEX($E$17:$E$28,B1743)</f>
        <v>4.761</v>
      </c>
      <c r="G1743" s="25" t="n">
        <f aca="false">IF(OR(D1743="",E1743="",F1743=""),"",D1743*($B$7-$B$8-F1743-E1743))</f>
        <v>4141.64708680285</v>
      </c>
      <c r="H1743" s="25" t="n">
        <f aca="false">IF(D1743="","",D1743*$F$30)</f>
        <v>5147.88027125537</v>
      </c>
    </row>
    <row r="1744" customFormat="false" ht="15" hidden="false" customHeight="false" outlineLevel="0" collapsed="false">
      <c r="A1744" s="2" t="n">
        <v>1710</v>
      </c>
      <c r="B1744" s="2" t="n">
        <v>6</v>
      </c>
      <c r="C1744" s="22" t="n">
        <f aca="true">NORMSINV(MAX(RAND(),0.000000000001))</f>
        <v>0.638071916183666</v>
      </c>
      <c r="D1744" s="24" t="n">
        <f aca="false">IF($B$11="","",$B$11*EXP($B$12*C1744))</f>
        <v>1213.60997627783</v>
      </c>
      <c r="E1744" s="20" t="n">
        <f aca="true">IF($B$10="","",$B$10*(1-$B$14+2*$B$14*RAND()))</f>
        <v>4.12379178464065</v>
      </c>
      <c r="F1744" s="21" t="n">
        <f aca="false">INDEX($E$17:$E$28,B1744)</f>
        <v>4.761</v>
      </c>
      <c r="G1744" s="25" t="n">
        <f aca="false">IF(OR(D1744="",E1744="",F1744=""),"",D1744*($B$7-$B$8-F1744-E1744))</f>
        <v>4678.71915078834</v>
      </c>
      <c r="H1744" s="25" t="n">
        <f aca="false">IF(D1744="","",D1744*$F$30)</f>
        <v>6067.07899340812</v>
      </c>
    </row>
    <row r="1745" customFormat="false" ht="15" hidden="false" customHeight="false" outlineLevel="0" collapsed="false">
      <c r="A1745" s="2" t="n">
        <v>1711</v>
      </c>
      <c r="B1745" s="2" t="n">
        <v>7</v>
      </c>
      <c r="C1745" s="22" t="n">
        <f aca="true">NORMSINV(MAX(RAND(),0.000000000001))</f>
        <v>0.937666384834532</v>
      </c>
      <c r="D1745" s="24" t="n">
        <f aca="false">IF($B$11="","",$B$11*EXP($B$12*C1745))</f>
        <v>1376.90511789686</v>
      </c>
      <c r="E1745" s="20" t="n">
        <f aca="true">IF($B$10="","",$B$10*(1-$B$14+2*$B$14*RAND()))</f>
        <v>3.83937660230298</v>
      </c>
      <c r="F1745" s="21" t="n">
        <f aca="false">INDEX($E$17:$E$28,B1745)</f>
        <v>4.761</v>
      </c>
      <c r="G1745" s="25" t="n">
        <f aca="false">IF(OR(D1745="",E1745="",F1745=""),"",D1745*($B$7-$B$8-F1745-E1745))</f>
        <v>5699.8686424546</v>
      </c>
      <c r="H1745" s="25" t="n">
        <f aca="false">IF(D1745="","",D1745*$F$30)</f>
        <v>6883.42406538998</v>
      </c>
    </row>
    <row r="1746" customFormat="false" ht="15" hidden="false" customHeight="false" outlineLevel="0" collapsed="false">
      <c r="A1746" s="2" t="n">
        <v>1712</v>
      </c>
      <c r="B1746" s="2" t="n">
        <v>8</v>
      </c>
      <c r="C1746" s="22" t="n">
        <f aca="true">NORMSINV(MAX(RAND(),0.000000000001))</f>
        <v>-0.715929815760943</v>
      </c>
      <c r="D1746" s="24" t="n">
        <f aca="false">IF($B$11="","",$B$11*EXP($B$12*C1746))</f>
        <v>685.963393197538</v>
      </c>
      <c r="E1746" s="20" t="n">
        <f aca="true">IF($B$10="","",$B$10*(1-$B$14+2*$B$14*RAND()))</f>
        <v>3.59982994522864</v>
      </c>
      <c r="F1746" s="21" t="n">
        <f aca="false">INDEX($E$17:$E$28,B1746)</f>
        <v>4.761</v>
      </c>
      <c r="G1746" s="25" t="n">
        <f aca="false">IF(OR(D1746="",E1746="",F1746=""),"",D1746*($B$7-$B$8-F1746-E1746))</f>
        <v>3003.95035016001</v>
      </c>
      <c r="H1746" s="25" t="n">
        <f aca="false">IF(D1746="","",D1746*$F$30)</f>
        <v>3429.26819527313</v>
      </c>
    </row>
    <row r="1747" customFormat="false" ht="15" hidden="false" customHeight="false" outlineLevel="0" collapsed="false">
      <c r="A1747" s="2" t="n">
        <v>1713</v>
      </c>
      <c r="B1747" s="2" t="n">
        <v>9</v>
      </c>
      <c r="C1747" s="22" t="n">
        <f aca="true">NORMSINV(MAX(RAND(),0.000000000001))</f>
        <v>-1.98710662207487</v>
      </c>
      <c r="D1747" s="24" t="n">
        <f aca="false">IF($B$11="","",$B$11*EXP($B$12*C1747))</f>
        <v>401.494362427417</v>
      </c>
      <c r="E1747" s="20" t="n">
        <f aca="true">IF($B$10="","",$B$10*(1-$B$14+2*$B$14*RAND()))</f>
        <v>3.97430522366357</v>
      </c>
      <c r="F1747" s="21" t="n">
        <f aca="false">INDEX($E$17:$E$28,B1747)</f>
        <v>4.761</v>
      </c>
      <c r="G1747" s="25" t="n">
        <f aca="false">IF(OR(D1747="",E1747="",F1747=""),"",D1747*($B$7-$B$8-F1747-E1747))</f>
        <v>1607.8623759416</v>
      </c>
      <c r="H1747" s="25" t="n">
        <f aca="false">IF(D1747="","",D1747*$F$30)</f>
        <v>2007.15061664714</v>
      </c>
    </row>
    <row r="1748" customFormat="false" ht="15" hidden="false" customHeight="false" outlineLevel="0" collapsed="false">
      <c r="A1748" s="2" t="n">
        <v>1714</v>
      </c>
      <c r="B1748" s="2" t="n">
        <v>10</v>
      </c>
      <c r="C1748" s="22" t="n">
        <f aca="true">NORMSINV(MAX(RAND(),0.000000000001))</f>
        <v>-0.53931210845877</v>
      </c>
      <c r="D1748" s="24" t="n">
        <f aca="false">IF($B$11="","",$B$11*EXP($B$12*C1748))</f>
        <v>738.960872015728</v>
      </c>
      <c r="E1748" s="20" t="n">
        <f aca="true">IF($B$10="","",$B$10*(1-$B$14+2*$B$14*RAND()))</f>
        <v>3.59681435864768</v>
      </c>
      <c r="F1748" s="21" t="n">
        <f aca="false">INDEX($E$17:$E$28,B1748)</f>
        <v>4.761</v>
      </c>
      <c r="G1748" s="25" t="n">
        <f aca="false">IF(OR(D1748="",E1748="",F1748=""),"",D1748*($B$7-$B$8-F1748-E1748))</f>
        <v>3238.26372286851</v>
      </c>
      <c r="H1748" s="25" t="n">
        <f aca="false">IF(D1748="","",D1748*$F$30)</f>
        <v>3694.21319138103</v>
      </c>
    </row>
    <row r="1749" customFormat="false" ht="15" hidden="false" customHeight="false" outlineLevel="0" collapsed="false">
      <c r="A1749" s="2" t="n">
        <v>1715</v>
      </c>
      <c r="B1749" s="2" t="n">
        <v>11</v>
      </c>
      <c r="C1749" s="22" t="n">
        <f aca="true">NORMSINV(MAX(RAND(),0.000000000001))</f>
        <v>0.0695798717372636</v>
      </c>
      <c r="D1749" s="24" t="n">
        <f aca="false">IF($B$11="","",$B$11*EXP($B$12*C1749))</f>
        <v>955.09555340074</v>
      </c>
      <c r="E1749" s="20" t="n">
        <f aca="true">IF($B$10="","",$B$10*(1-$B$14+2*$B$14*RAND()))</f>
        <v>3.55239288848514</v>
      </c>
      <c r="F1749" s="21" t="n">
        <f aca="false">INDEX($E$17:$E$28,B1749)</f>
        <v>4.761</v>
      </c>
      <c r="G1749" s="25" t="n">
        <f aca="false">IF(OR(D1749="",E1749="",F1749=""),"",D1749*($B$7-$B$8-F1749-E1749))</f>
        <v>4227.83276885994</v>
      </c>
      <c r="H1749" s="25" t="n">
        <f aca="false">IF(D1749="","",D1749*$F$30)</f>
        <v>4774.71369056098</v>
      </c>
    </row>
    <row r="1750" customFormat="false" ht="15" hidden="false" customHeight="false" outlineLevel="0" collapsed="false">
      <c r="A1750" s="2" t="n">
        <v>1716</v>
      </c>
      <c r="B1750" s="2" t="n">
        <v>12</v>
      </c>
      <c r="C1750" s="22" t="n">
        <f aca="true">NORMSINV(MAX(RAND(),0.000000000001))</f>
        <v>-0.557241030188424</v>
      </c>
      <c r="D1750" s="24" t="n">
        <f aca="false">IF($B$11="","",$B$11*EXP($B$12*C1750))</f>
        <v>733.399323413869</v>
      </c>
      <c r="E1750" s="20" t="n">
        <f aca="true">IF($B$10="","",$B$10*(1-$B$14+2*$B$14*RAND()))</f>
        <v>3.64263481781173</v>
      </c>
      <c r="F1750" s="21" t="n">
        <f aca="false">INDEX($E$17:$E$28,B1750)</f>
        <v>4.761</v>
      </c>
      <c r="G1750" s="25" t="n">
        <f aca="false">IF(OR(D1750="",E1750="",F1750=""),"",D1750*($B$7-$B$8-F1750-E1750))</f>
        <v>3180.28729069234</v>
      </c>
      <c r="H1750" s="25" t="n">
        <f aca="false">IF(D1750="","",D1750*$F$30)</f>
        <v>3666.40989761062</v>
      </c>
    </row>
    <row r="1751" customFormat="false" ht="15" hidden="false" customHeight="false" outlineLevel="0" collapsed="false">
      <c r="A1751" s="2" t="n">
        <v>1717</v>
      </c>
      <c r="B1751" s="2" t="n">
        <v>1</v>
      </c>
      <c r="C1751" s="22" t="n">
        <f aca="true">NORMSINV(MAX(RAND(),0.000000000001))</f>
        <v>0.378357104731227</v>
      </c>
      <c r="D1751" s="24" t="n">
        <f aca="false">IF($B$11="","",$B$11*EXP($B$12*C1751))</f>
        <v>1087.80767196953</v>
      </c>
      <c r="E1751" s="20" t="n">
        <f aca="true">IF($B$10="","",$B$10*(1-$B$14+2*$B$14*RAND()))</f>
        <v>3.55957041980239</v>
      </c>
      <c r="F1751" s="21" t="n">
        <f aca="false">INDEX($E$17:$E$28,B1751)</f>
        <v>4.92562580645161</v>
      </c>
      <c r="G1751" s="25" t="n">
        <f aca="false">IF(OR(D1751="",E1751="",F1751=""),"",D1751*($B$7-$B$8-F1751-E1751))</f>
        <v>4628.40818780581</v>
      </c>
      <c r="H1751" s="25" t="n">
        <f aca="false">IF(D1751="","",D1751*$F$30)</f>
        <v>5438.16811371008</v>
      </c>
    </row>
    <row r="1752" customFormat="false" ht="15" hidden="false" customHeight="false" outlineLevel="0" collapsed="false">
      <c r="A1752" s="2" t="n">
        <v>1718</v>
      </c>
      <c r="B1752" s="2" t="n">
        <v>2</v>
      </c>
      <c r="C1752" s="22" t="n">
        <f aca="true">NORMSINV(MAX(RAND(),0.000000000001))</f>
        <v>-0.461364520227303</v>
      </c>
      <c r="D1752" s="24" t="n">
        <f aca="false">IF($B$11="","",$B$11*EXP($B$12*C1752))</f>
        <v>763.634629428009</v>
      </c>
      <c r="E1752" s="20" t="n">
        <f aca="true">IF($B$10="","",$B$10*(1-$B$14+2*$B$14*RAND()))</f>
        <v>3.38352637211096</v>
      </c>
      <c r="F1752" s="21" t="n">
        <f aca="false">INDEX($E$17:$E$28,B1752)</f>
        <v>5.0612</v>
      </c>
      <c r="G1752" s="25" t="n">
        <f aca="false">IF(OR(D1752="",E1752="",F1752=""),"",D1752*($B$7-$B$8-F1752-E1752))</f>
        <v>3280.01968512495</v>
      </c>
      <c r="H1752" s="25" t="n">
        <f aca="false">IF(D1752="","",D1752*$F$30)</f>
        <v>3817.5622394365</v>
      </c>
    </row>
    <row r="1753" customFormat="false" ht="15" hidden="false" customHeight="false" outlineLevel="0" collapsed="false">
      <c r="A1753" s="2" t="n">
        <v>1719</v>
      </c>
      <c r="B1753" s="2" t="n">
        <v>3</v>
      </c>
      <c r="C1753" s="22" t="n">
        <f aca="true">NORMSINV(MAX(RAND(),0.000000000001))</f>
        <v>1.02570230268576</v>
      </c>
      <c r="D1753" s="24" t="n">
        <f aca="false">IF($B$11="","",$B$11*EXP($B$12*C1753))</f>
        <v>1428.94107205924</v>
      </c>
      <c r="E1753" s="20" t="n">
        <f aca="true">IF($B$10="","",$B$10*(1-$B$14+2*$B$14*RAND()))</f>
        <v>4.09194220528931</v>
      </c>
      <c r="F1753" s="21" t="n">
        <f aca="false">INDEX($E$17:$E$28,B1753)</f>
        <v>5.0612</v>
      </c>
      <c r="G1753" s="25" t="n">
        <f aca="false">IF(OR(D1753="",E1753="",F1753=""),"",D1753*($B$7-$B$8-F1753-E1753))</f>
        <v>5125.40842249795</v>
      </c>
      <c r="H1753" s="25" t="n">
        <f aca="false">IF(D1753="","",D1753*$F$30)</f>
        <v>7143.56220743856</v>
      </c>
    </row>
    <row r="1754" customFormat="false" ht="15" hidden="false" customHeight="false" outlineLevel="0" collapsed="false">
      <c r="A1754" s="2" t="n">
        <v>1720</v>
      </c>
      <c r="B1754" s="2" t="n">
        <v>4</v>
      </c>
      <c r="C1754" s="22" t="n">
        <f aca="true">NORMSINV(MAX(RAND(),0.000000000001))</f>
        <v>0.200580307701876</v>
      </c>
      <c r="D1754" s="24" t="n">
        <f aca="false">IF($B$11="","",$B$11*EXP($B$12*C1754))</f>
        <v>1009.29821319018</v>
      </c>
      <c r="E1754" s="20" t="n">
        <f aca="true">IF($B$10="","",$B$10*(1-$B$14+2*$B$14*RAND()))</f>
        <v>3.42667201881678</v>
      </c>
      <c r="F1754" s="21" t="n">
        <f aca="false">INDEX($E$17:$E$28,B1754)</f>
        <v>4.89657419354839</v>
      </c>
      <c r="G1754" s="25" t="n">
        <f aca="false">IF(OR(D1754="",E1754="",F1754=""),"",D1754*($B$7-$B$8-F1754-E1754))</f>
        <v>4457.82170596079</v>
      </c>
      <c r="H1754" s="25" t="n">
        <f aca="false">IF(D1754="","",D1754*$F$30)</f>
        <v>5045.68362738034</v>
      </c>
    </row>
    <row r="1755" customFormat="false" ht="15" hidden="false" customHeight="false" outlineLevel="0" collapsed="false">
      <c r="A1755" s="2" t="n">
        <v>1721</v>
      </c>
      <c r="B1755" s="2" t="n">
        <v>5</v>
      </c>
      <c r="C1755" s="22" t="n">
        <f aca="true">NORMSINV(MAX(RAND(),0.000000000001))</f>
        <v>0.791560176990943</v>
      </c>
      <c r="D1755" s="24" t="n">
        <f aca="false">IF($B$11="","",$B$11*EXP($B$12*C1755))</f>
        <v>1294.69366395499</v>
      </c>
      <c r="E1755" s="20" t="n">
        <f aca="true">IF($B$10="","",$B$10*(1-$B$14+2*$B$14*RAND()))</f>
        <v>4.07245351973791</v>
      </c>
      <c r="F1755" s="21" t="n">
        <f aca="false">INDEX($E$17:$E$28,B1755)</f>
        <v>4.761</v>
      </c>
      <c r="G1755" s="25" t="n">
        <f aca="false">IF(OR(D1755="",E1755="",F1755=""),"",D1755*($B$7-$B$8-F1755-E1755))</f>
        <v>5057.78097594101</v>
      </c>
      <c r="H1755" s="25" t="n">
        <f aca="false">IF(D1755="","",D1755*$F$30)</f>
        <v>6472.43256484379</v>
      </c>
    </row>
    <row r="1756" customFormat="false" ht="15" hidden="false" customHeight="false" outlineLevel="0" collapsed="false">
      <c r="A1756" s="2" t="n">
        <v>1722</v>
      </c>
      <c r="B1756" s="2" t="n">
        <v>6</v>
      </c>
      <c r="C1756" s="22" t="n">
        <f aca="true">NORMSINV(MAX(RAND(),0.000000000001))</f>
        <v>-0.506891000987292</v>
      </c>
      <c r="D1756" s="24" t="n">
        <f aca="false">IF($B$11="","",$B$11*EXP($B$12*C1756))</f>
        <v>749.125200850359</v>
      </c>
      <c r="E1756" s="20" t="n">
        <f aca="true">IF($B$10="","",$B$10*(1-$B$14+2*$B$14*RAND()))</f>
        <v>3.75770880313394</v>
      </c>
      <c r="F1756" s="21" t="n">
        <f aca="false">INDEX($E$17:$E$28,B1756)</f>
        <v>4.761</v>
      </c>
      <c r="G1756" s="25" t="n">
        <f aca="false">IF(OR(D1756="",E1756="",F1756=""),"",D1756*($B$7-$B$8-F1756-E1756))</f>
        <v>3162.27561570014</v>
      </c>
      <c r="H1756" s="25" t="n">
        <f aca="false">IF(D1756="","",D1756*$F$30)</f>
        <v>3745.02670409111</v>
      </c>
    </row>
    <row r="1757" customFormat="false" ht="15" hidden="false" customHeight="false" outlineLevel="0" collapsed="false">
      <c r="A1757" s="2" t="n">
        <v>1723</v>
      </c>
      <c r="B1757" s="2" t="n">
        <v>7</v>
      </c>
      <c r="C1757" s="22" t="n">
        <f aca="true">NORMSINV(MAX(RAND(),0.000000000001))</f>
        <v>-0.0369889576437503</v>
      </c>
      <c r="D1757" s="24" t="n">
        <f aca="false">IF($B$11="","",$B$11*EXP($B$12*C1757))</f>
        <v>913.156156688998</v>
      </c>
      <c r="E1757" s="20" t="n">
        <f aca="true">IF($B$10="","",$B$10*(1-$B$14+2*$B$14*RAND()))</f>
        <v>3.57546049049688</v>
      </c>
      <c r="F1757" s="21" t="n">
        <f aca="false">INDEX($E$17:$E$28,B1757)</f>
        <v>4.761</v>
      </c>
      <c r="G1757" s="25" t="n">
        <f aca="false">IF(OR(D1757="",E1757="",F1757=""),"",D1757*($B$7-$B$8-F1757-E1757))</f>
        <v>4021.11921432602</v>
      </c>
      <c r="H1757" s="25" t="n">
        <f aca="false">IF(D1757="","",D1757*$F$30)</f>
        <v>4565.05025851964</v>
      </c>
    </row>
    <row r="1758" customFormat="false" ht="15" hidden="false" customHeight="false" outlineLevel="0" collapsed="false">
      <c r="A1758" s="2" t="n">
        <v>1724</v>
      </c>
      <c r="B1758" s="2" t="n">
        <v>8</v>
      </c>
      <c r="C1758" s="22" t="n">
        <f aca="true">NORMSINV(MAX(RAND(),0.000000000001))</f>
        <v>-1.092636349124</v>
      </c>
      <c r="D1758" s="24" t="n">
        <f aca="false">IF($B$11="","",$B$11*EXP($B$12*C1758))</f>
        <v>585.281491270965</v>
      </c>
      <c r="E1758" s="20" t="n">
        <f aca="true">IF($B$10="","",$B$10*(1-$B$14+2*$B$14*RAND()))</f>
        <v>4.04178231518648</v>
      </c>
      <c r="F1758" s="21" t="n">
        <f aca="false">INDEX($E$17:$E$28,B1758)</f>
        <v>4.761</v>
      </c>
      <c r="G1758" s="25" t="n">
        <f aca="false">IF(OR(D1758="",E1758="",F1758=""),"",D1758*($B$7-$B$8-F1758-E1758))</f>
        <v>2304.38063802607</v>
      </c>
      <c r="H1758" s="25" t="n">
        <f aca="false">IF(D1758="","",D1758*$F$30)</f>
        <v>2925.93923116181</v>
      </c>
    </row>
    <row r="1759" customFormat="false" ht="15" hidden="false" customHeight="false" outlineLevel="0" collapsed="false">
      <c r="A1759" s="2" t="n">
        <v>1725</v>
      </c>
      <c r="B1759" s="2" t="n">
        <v>9</v>
      </c>
      <c r="C1759" s="22" t="n">
        <f aca="true">NORMSINV(MAX(RAND(),0.000000000001))</f>
        <v>0.138458415955399</v>
      </c>
      <c r="D1759" s="24" t="n">
        <f aca="false">IF($B$11="","",$B$11*EXP($B$12*C1759))</f>
        <v>983.22154650659</v>
      </c>
      <c r="E1759" s="20" t="n">
        <f aca="true">IF($B$10="","",$B$10*(1-$B$14+2*$B$14*RAND()))</f>
        <v>4.03702578772483</v>
      </c>
      <c r="F1759" s="21" t="n">
        <f aca="false">INDEX($E$17:$E$28,B1759)</f>
        <v>4.761</v>
      </c>
      <c r="G1759" s="25" t="n">
        <f aca="false">IF(OR(D1759="",E1759="",F1759=""),"",D1759*($B$7-$B$8-F1759-E1759))</f>
        <v>3875.83398128229</v>
      </c>
      <c r="H1759" s="25" t="n">
        <f aca="false">IF(D1759="","",D1759*$F$30)</f>
        <v>4915.32115529574</v>
      </c>
    </row>
    <row r="1760" customFormat="false" ht="15" hidden="false" customHeight="false" outlineLevel="0" collapsed="false">
      <c r="A1760" s="2" t="n">
        <v>1726</v>
      </c>
      <c r="B1760" s="2" t="n">
        <v>10</v>
      </c>
      <c r="C1760" s="22" t="n">
        <f aca="true">NORMSINV(MAX(RAND(),0.000000000001))</f>
        <v>1.38878884094522</v>
      </c>
      <c r="D1760" s="24" t="n">
        <f aca="false">IF($B$11="","",$B$11*EXP($B$12*C1760))</f>
        <v>1665.16798060095</v>
      </c>
      <c r="E1760" s="20" t="n">
        <f aca="true">IF($B$10="","",$B$10*(1-$B$14+2*$B$14*RAND()))</f>
        <v>3.58255200225794</v>
      </c>
      <c r="F1760" s="21" t="n">
        <f aca="false">INDEX($E$17:$E$28,B1760)</f>
        <v>4.761</v>
      </c>
      <c r="G1760" s="25" t="n">
        <f aca="false">IF(OR(D1760="",E1760="",F1760=""),"",D1760*($B$7-$B$8-F1760-E1760))</f>
        <v>7320.82443421723</v>
      </c>
      <c r="H1760" s="25" t="n">
        <f aca="false">IF(D1760="","",D1760*$F$30)</f>
        <v>8324.50776862025</v>
      </c>
    </row>
    <row r="1761" customFormat="false" ht="15" hidden="false" customHeight="false" outlineLevel="0" collapsed="false">
      <c r="A1761" s="2" t="n">
        <v>1727</v>
      </c>
      <c r="B1761" s="2" t="n">
        <v>11</v>
      </c>
      <c r="C1761" s="22" t="n">
        <f aca="true">NORMSINV(MAX(RAND(),0.000000000001))</f>
        <v>0.503196515075656</v>
      </c>
      <c r="D1761" s="24" t="n">
        <f aca="false">IF($B$11="","",$B$11*EXP($B$12*C1761))</f>
        <v>1146.5614870389</v>
      </c>
      <c r="E1761" s="20" t="n">
        <f aca="true">IF($B$10="","",$B$10*(1-$B$14+2*$B$14*RAND()))</f>
        <v>4.0046103676138</v>
      </c>
      <c r="F1761" s="21" t="n">
        <f aca="false">INDEX($E$17:$E$28,B1761)</f>
        <v>4.761</v>
      </c>
      <c r="G1761" s="25" t="n">
        <f aca="false">IF(OR(D1761="",E1761="",F1761=""),"",D1761*($B$7-$B$8-F1761-E1761))</f>
        <v>4556.8820869807</v>
      </c>
      <c r="H1761" s="25" t="n">
        <f aca="false">IF(D1761="","",D1761*$F$30)</f>
        <v>5731.89018600485</v>
      </c>
    </row>
    <row r="1762" customFormat="false" ht="15" hidden="false" customHeight="false" outlineLevel="0" collapsed="false">
      <c r="A1762" s="2" t="n">
        <v>1728</v>
      </c>
      <c r="B1762" s="2" t="n">
        <v>12</v>
      </c>
      <c r="C1762" s="22" t="n">
        <f aca="true">NORMSINV(MAX(RAND(),0.000000000001))</f>
        <v>0.143526563522184</v>
      </c>
      <c r="D1762" s="24" t="n">
        <f aca="false">IF($B$11="","",$B$11*EXP($B$12*C1762))</f>
        <v>985.323504379931</v>
      </c>
      <c r="E1762" s="20" t="n">
        <f aca="true">IF($B$10="","",$B$10*(1-$B$14+2*$B$14*RAND()))</f>
        <v>3.59189869444769</v>
      </c>
      <c r="F1762" s="21" t="n">
        <f aca="false">INDEX($E$17:$E$28,B1762)</f>
        <v>4.761</v>
      </c>
      <c r="G1762" s="25" t="n">
        <f aca="false">IF(OR(D1762="",E1762="",F1762=""),"",D1762*($B$7-$B$8-F1762-E1762))</f>
        <v>4322.71403245658</v>
      </c>
      <c r="H1762" s="25" t="n">
        <f aca="false">IF(D1762="","",D1762*$F$30)</f>
        <v>4925.82926309615</v>
      </c>
    </row>
    <row r="1763" customFormat="false" ht="15" hidden="false" customHeight="false" outlineLevel="0" collapsed="false">
      <c r="A1763" s="2" t="n">
        <v>1729</v>
      </c>
      <c r="B1763" s="2" t="n">
        <v>1</v>
      </c>
      <c r="C1763" s="22" t="n">
        <f aca="true">NORMSINV(MAX(RAND(),0.000000000001))</f>
        <v>-0.601905050592936</v>
      </c>
      <c r="D1763" s="24" t="n">
        <f aca="false">IF($B$11="","",$B$11*EXP($B$12*C1763))</f>
        <v>719.725889489457</v>
      </c>
      <c r="E1763" s="20" t="n">
        <f aca="true">IF($B$10="","",$B$10*(1-$B$14+2*$B$14*RAND()))</f>
        <v>3.52731911821367</v>
      </c>
      <c r="F1763" s="21" t="n">
        <f aca="false">INDEX($E$17:$E$28,B1763)</f>
        <v>4.92562580645161</v>
      </c>
      <c r="G1763" s="25" t="n">
        <f aca="false">IF(OR(D1763="",E1763="",F1763=""),"",D1763*($B$7-$B$8-F1763-E1763))</f>
        <v>3085.50452738557</v>
      </c>
      <c r="H1763" s="25" t="n">
        <f aca="false">IF(D1763="","",D1763*$F$30)</f>
        <v>3598.05366673569</v>
      </c>
    </row>
    <row r="1764" customFormat="false" ht="15" hidden="false" customHeight="false" outlineLevel="0" collapsed="false">
      <c r="A1764" s="2" t="n">
        <v>1730</v>
      </c>
      <c r="B1764" s="2" t="n">
        <v>2</v>
      </c>
      <c r="C1764" s="22" t="n">
        <f aca="true">NORMSINV(MAX(RAND(),0.000000000001))</f>
        <v>0.463271703060962</v>
      </c>
      <c r="D1764" s="24" t="n">
        <f aca="false">IF($B$11="","",$B$11*EXP($B$12*C1764))</f>
        <v>1127.43426717008</v>
      </c>
      <c r="E1764" s="20" t="n">
        <f aca="true">IF($B$10="","",$B$10*(1-$B$14+2*$B$14*RAND()))</f>
        <v>3.71376573063205</v>
      </c>
      <c r="F1764" s="21" t="n">
        <f aca="false">INDEX($E$17:$E$28,B1764)</f>
        <v>5.0612</v>
      </c>
      <c r="G1764" s="25" t="n">
        <f aca="false">IF(OR(D1764="",E1764="",F1764=""),"",D1764*($B$7-$B$8-F1764-E1764))</f>
        <v>4470.31550578912</v>
      </c>
      <c r="H1764" s="25" t="n">
        <f aca="false">IF(D1764="","",D1764*$F$30)</f>
        <v>5636.26938843669</v>
      </c>
    </row>
    <row r="1765" customFormat="false" ht="15" hidden="false" customHeight="false" outlineLevel="0" collapsed="false">
      <c r="A1765" s="2" t="n">
        <v>1731</v>
      </c>
      <c r="B1765" s="2" t="n">
        <v>3</v>
      </c>
      <c r="C1765" s="22" t="n">
        <f aca="true">NORMSINV(MAX(RAND(),0.000000000001))</f>
        <v>1.29929624878336</v>
      </c>
      <c r="D1765" s="24" t="n">
        <f aca="false">IF($B$11="","",$B$11*EXP($B$12*C1765))</f>
        <v>1603.54510041633</v>
      </c>
      <c r="E1765" s="20" t="n">
        <f aca="true">IF($B$10="","",$B$10*(1-$B$14+2*$B$14*RAND()))</f>
        <v>3.38822374196554</v>
      </c>
      <c r="F1765" s="21" t="n">
        <f aca="false">INDEX($E$17:$E$28,B1765)</f>
        <v>5.0612</v>
      </c>
      <c r="G1765" s="25" t="n">
        <f aca="false">IF(OR(D1765="",E1765="",F1765=""),"",D1765*($B$7-$B$8-F1765-E1765))</f>
        <v>6880.13253653377</v>
      </c>
      <c r="H1765" s="25" t="n">
        <f aca="false">IF(D1765="","",D1765*$F$30)</f>
        <v>8016.4426660013</v>
      </c>
    </row>
    <row r="1766" customFormat="false" ht="15" hidden="false" customHeight="false" outlineLevel="0" collapsed="false">
      <c r="A1766" s="2" t="n">
        <v>1732</v>
      </c>
      <c r="B1766" s="2" t="n">
        <v>4</v>
      </c>
      <c r="C1766" s="22" t="n">
        <f aca="true">NORMSINV(MAX(RAND(),0.000000000001))</f>
        <v>0.943803788346312</v>
      </c>
      <c r="D1766" s="24" t="n">
        <f aca="false">IF($B$11="","",$B$11*EXP($B$12*C1766))</f>
        <v>1380.47053164311</v>
      </c>
      <c r="E1766" s="20" t="n">
        <f aca="true">IF($B$10="","",$B$10*(1-$B$14+2*$B$14*RAND()))</f>
        <v>3.80407024799895</v>
      </c>
      <c r="F1766" s="21" t="n">
        <f aca="false">INDEX($E$17:$E$28,B1766)</f>
        <v>4.89657419354839</v>
      </c>
      <c r="G1766" s="25" t="n">
        <f aca="false">IF(OR(D1766="",E1766="",F1766=""),"",D1766*($B$7-$B$8-F1766-E1766))</f>
        <v>5576.21131527271</v>
      </c>
      <c r="H1766" s="25" t="n">
        <f aca="false">IF(D1766="","",D1766*$F$30)</f>
        <v>6901.24828179024</v>
      </c>
    </row>
    <row r="1767" customFormat="false" ht="15" hidden="false" customHeight="false" outlineLevel="0" collapsed="false">
      <c r="A1767" s="2" t="n">
        <v>1733</v>
      </c>
      <c r="B1767" s="2" t="n">
        <v>5</v>
      </c>
      <c r="C1767" s="22" t="n">
        <f aca="true">NORMSINV(MAX(RAND(),0.000000000001))</f>
        <v>0.329025191561249</v>
      </c>
      <c r="D1767" s="24" t="n">
        <f aca="false">IF($B$11="","",$B$11*EXP($B$12*C1767))</f>
        <v>1065.42903358944</v>
      </c>
      <c r="E1767" s="20" t="n">
        <f aca="true">IF($B$10="","",$B$10*(1-$B$14+2*$B$14*RAND()))</f>
        <v>3.78600459025582</v>
      </c>
      <c r="F1767" s="21" t="n">
        <f aca="false">INDEX($E$17:$E$28,B1767)</f>
        <v>4.761</v>
      </c>
      <c r="G1767" s="25" t="n">
        <f aca="false">IF(OR(D1767="",E1767="",F1767=""),"",D1767*($B$7-$B$8-F1767-E1767))</f>
        <v>4467.33904724871</v>
      </c>
      <c r="H1767" s="25" t="n">
        <f aca="false">IF(D1767="","",D1767*$F$30)</f>
        <v>5326.29282472034</v>
      </c>
    </row>
    <row r="1768" customFormat="false" ht="15" hidden="false" customHeight="false" outlineLevel="0" collapsed="false">
      <c r="A1768" s="2" t="n">
        <v>1734</v>
      </c>
      <c r="B1768" s="2" t="n">
        <v>6</v>
      </c>
      <c r="C1768" s="22" t="n">
        <f aca="true">NORMSINV(MAX(RAND(),0.000000000001))</f>
        <v>-1.72370919123608</v>
      </c>
      <c r="D1768" s="24" t="n">
        <f aca="false">IF($B$11="","",$B$11*EXP($B$12*C1768))</f>
        <v>448.621806738753</v>
      </c>
      <c r="E1768" s="20" t="n">
        <f aca="true">IF($B$10="","",$B$10*(1-$B$14+2*$B$14*RAND()))</f>
        <v>3.44918051529848</v>
      </c>
      <c r="F1768" s="21" t="n">
        <f aca="false">INDEX($E$17:$E$28,B1768)</f>
        <v>4.761</v>
      </c>
      <c r="G1768" s="25" t="n">
        <f aca="false">IF(OR(D1768="",E1768="",F1768=""),"",D1768*($B$7-$B$8-F1768-E1768))</f>
        <v>2032.1758014272</v>
      </c>
      <c r="H1768" s="25" t="n">
        <f aca="false">IF(D1768="","",D1768*$F$30)</f>
        <v>2242.75013624837</v>
      </c>
    </row>
    <row r="1769" customFormat="false" ht="15" hidden="false" customHeight="false" outlineLevel="0" collapsed="false">
      <c r="A1769" s="2" t="n">
        <v>1735</v>
      </c>
      <c r="B1769" s="2" t="n">
        <v>7</v>
      </c>
      <c r="C1769" s="22" t="n">
        <f aca="true">NORMSINV(MAX(RAND(),0.000000000001))</f>
        <v>-0.806475187627935</v>
      </c>
      <c r="D1769" s="24" t="n">
        <f aca="false">IF($B$11="","",$B$11*EXP($B$12*C1769))</f>
        <v>660.284971193719</v>
      </c>
      <c r="E1769" s="20" t="n">
        <f aca="true">IF($B$10="","",$B$10*(1-$B$14+2*$B$14*RAND()))</f>
        <v>3.73427827978682</v>
      </c>
      <c r="F1769" s="21" t="n">
        <f aca="false">INDEX($E$17:$E$28,B1769)</f>
        <v>4.761</v>
      </c>
      <c r="G1769" s="25" t="n">
        <f aca="false">IF(OR(D1769="",E1769="",F1769=""),"",D1769*($B$7-$B$8-F1769-E1769))</f>
        <v>2802.72595875631</v>
      </c>
      <c r="H1769" s="25" t="n">
        <f aca="false">IF(D1769="","",D1769*$F$30)</f>
        <v>3300.89662799164</v>
      </c>
    </row>
    <row r="1770" customFormat="false" ht="15" hidden="false" customHeight="false" outlineLevel="0" collapsed="false">
      <c r="A1770" s="2" t="n">
        <v>1736</v>
      </c>
      <c r="B1770" s="2" t="n">
        <v>8</v>
      </c>
      <c r="C1770" s="22" t="n">
        <f aca="true">NORMSINV(MAX(RAND(),0.000000000001))</f>
        <v>-0.159652831197664</v>
      </c>
      <c r="D1770" s="24" t="n">
        <f aca="false">IF($B$11="","",$B$11*EXP($B$12*C1770))</f>
        <v>867.157402617425</v>
      </c>
      <c r="E1770" s="20" t="n">
        <f aca="true">IF($B$10="","",$B$10*(1-$B$14+2*$B$14*RAND()))</f>
        <v>3.69031006702873</v>
      </c>
      <c r="F1770" s="21" t="n">
        <f aca="false">INDEX($E$17:$E$28,B1770)</f>
        <v>4.761</v>
      </c>
      <c r="G1770" s="25" t="n">
        <f aca="false">IF(OR(D1770="",E1770="",F1770=""),"",D1770*($B$7-$B$8-F1770-E1770))</f>
        <v>3718.96922290687</v>
      </c>
      <c r="H1770" s="25" t="n">
        <f aca="false">IF(D1770="","",D1770*$F$30)</f>
        <v>4335.09328716503</v>
      </c>
    </row>
    <row r="1771" customFormat="false" ht="15" hidden="false" customHeight="false" outlineLevel="0" collapsed="false">
      <c r="A1771" s="2" t="n">
        <v>1737</v>
      </c>
      <c r="B1771" s="2" t="n">
        <v>9</v>
      </c>
      <c r="C1771" s="22" t="n">
        <f aca="true">NORMSINV(MAX(RAND(),0.000000000001))</f>
        <v>-0.189363457047796</v>
      </c>
      <c r="D1771" s="24" t="n">
        <f aca="false">IF($B$11="","",$B$11*EXP($B$12*C1771))</f>
        <v>856.369086741677</v>
      </c>
      <c r="E1771" s="20" t="n">
        <f aca="true">IF($B$10="","",$B$10*(1-$B$14+2*$B$14*RAND()))</f>
        <v>3.96177523345671</v>
      </c>
      <c r="F1771" s="21" t="n">
        <f aca="false">INDEX($E$17:$E$28,B1771)</f>
        <v>4.761</v>
      </c>
      <c r="G1771" s="25" t="n">
        <f aca="false">IF(OR(D1771="",E1771="",F1771=""),"",D1771*($B$7-$B$8-F1771-E1771))</f>
        <v>3440.22710456072</v>
      </c>
      <c r="H1771" s="25" t="n">
        <f aca="false">IF(D1771="","",D1771*$F$30)</f>
        <v>4281.16033843899</v>
      </c>
    </row>
    <row r="1772" customFormat="false" ht="15" hidden="false" customHeight="false" outlineLevel="0" collapsed="false">
      <c r="A1772" s="2" t="n">
        <v>1738</v>
      </c>
      <c r="B1772" s="2" t="n">
        <v>10</v>
      </c>
      <c r="C1772" s="22" t="n">
        <f aca="true">NORMSINV(MAX(RAND(),0.000000000001))</f>
        <v>1.01592650929082</v>
      </c>
      <c r="D1772" s="24" t="n">
        <f aca="false">IF($B$11="","",$B$11*EXP($B$12*C1772))</f>
        <v>1423.06710198828</v>
      </c>
      <c r="E1772" s="20" t="n">
        <f aca="true">IF($B$10="","",$B$10*(1-$B$14+2*$B$14*RAND()))</f>
        <v>3.60660151980008</v>
      </c>
      <c r="F1772" s="21" t="n">
        <f aca="false">INDEX($E$17:$E$28,B1772)</f>
        <v>4.761</v>
      </c>
      <c r="G1772" s="25" t="n">
        <f aca="false">IF(OR(D1772="",E1772="",F1772=""),"",D1772*($B$7-$B$8-F1772-E1772))</f>
        <v>6222.21643395606</v>
      </c>
      <c r="H1772" s="25" t="n">
        <f aca="false">IF(D1772="","",D1772*$F$30)</f>
        <v>7114.19705625982</v>
      </c>
    </row>
    <row r="1773" customFormat="false" ht="15" hidden="false" customHeight="false" outlineLevel="0" collapsed="false">
      <c r="A1773" s="2" t="n">
        <v>1739</v>
      </c>
      <c r="B1773" s="2" t="n">
        <v>11</v>
      </c>
      <c r="C1773" s="22" t="n">
        <f aca="true">NORMSINV(MAX(RAND(),0.000000000001))</f>
        <v>-0.0175278765623136</v>
      </c>
      <c r="D1773" s="24" t="n">
        <f aca="false">IF($B$11="","",$B$11*EXP($B$12*C1773))</f>
        <v>920.675041794786</v>
      </c>
      <c r="E1773" s="20" t="n">
        <f aca="true">IF($B$10="","",$B$10*(1-$B$14+2*$B$14*RAND()))</f>
        <v>3.90703838101622</v>
      </c>
      <c r="F1773" s="21" t="n">
        <f aca="false">INDEX($E$17:$E$28,B1773)</f>
        <v>4.761</v>
      </c>
      <c r="G1773" s="25" t="n">
        <f aca="false">IF(OR(D1773="",E1773="",F1773=""),"",D1773*($B$7-$B$8-F1773-E1773))</f>
        <v>3748.95343374466</v>
      </c>
      <c r="H1773" s="25" t="n">
        <f aca="false">IF(D1773="","",D1773*$F$30)</f>
        <v>4602.63866894049</v>
      </c>
    </row>
    <row r="1774" customFormat="false" ht="15" hidden="false" customHeight="false" outlineLevel="0" collapsed="false">
      <c r="A1774" s="2" t="n">
        <v>1740</v>
      </c>
      <c r="B1774" s="2" t="n">
        <v>12</v>
      </c>
      <c r="C1774" s="22" t="n">
        <f aca="true">NORMSINV(MAX(RAND(),0.000000000001))</f>
        <v>-0.130331691097324</v>
      </c>
      <c r="D1774" s="24" t="n">
        <f aca="false">IF($B$11="","",$B$11*EXP($B$12*C1774))</f>
        <v>877.937531412599</v>
      </c>
      <c r="E1774" s="20" t="n">
        <f aca="true">IF($B$10="","",$B$10*(1-$B$14+2*$B$14*RAND()))</f>
        <v>3.68747232298599</v>
      </c>
      <c r="F1774" s="21" t="n">
        <f aca="false">INDEX($E$17:$E$28,B1774)</f>
        <v>4.761</v>
      </c>
      <c r="G1774" s="25" t="n">
        <f aca="false">IF(OR(D1774="",E1774="",F1774=""),"",D1774*($B$7-$B$8-F1774-E1774))</f>
        <v>3767.69321474652</v>
      </c>
      <c r="H1774" s="25" t="n">
        <f aca="false">IF(D1774="","",D1774*$F$30)</f>
        <v>4388.98530703786</v>
      </c>
    </row>
    <row r="1775" customFormat="false" ht="15" hidden="false" customHeight="false" outlineLevel="0" collapsed="false">
      <c r="A1775" s="2" t="n">
        <v>1741</v>
      </c>
      <c r="B1775" s="2" t="n">
        <v>1</v>
      </c>
      <c r="C1775" s="22" t="n">
        <f aca="true">NORMSINV(MAX(RAND(),0.000000000001))</f>
        <v>-0.283636374465273</v>
      </c>
      <c r="D1775" s="24" t="n">
        <f aca="false">IF($B$11="","",$B$11*EXP($B$12*C1775))</f>
        <v>823.017982893347</v>
      </c>
      <c r="E1775" s="20" t="n">
        <f aca="true">IF($B$10="","",$B$10*(1-$B$14+2*$B$14*RAND()))</f>
        <v>3.81169349567432</v>
      </c>
      <c r="F1775" s="21" t="n">
        <f aca="false">INDEX($E$17:$E$28,B1775)</f>
        <v>4.92562580645161</v>
      </c>
      <c r="G1775" s="25" t="n">
        <f aca="false">IF(OR(D1775="",E1775="",F1775=""),"",D1775*($B$7-$B$8-F1775-E1775))</f>
        <v>3294.27819413045</v>
      </c>
      <c r="H1775" s="25" t="n">
        <f aca="false">IF(D1775="","",D1775*$F$30)</f>
        <v>4114.43150008042</v>
      </c>
    </row>
    <row r="1776" customFormat="false" ht="15" hidden="false" customHeight="false" outlineLevel="0" collapsed="false">
      <c r="A1776" s="2" t="n">
        <v>1742</v>
      </c>
      <c r="B1776" s="2" t="n">
        <v>2</v>
      </c>
      <c r="C1776" s="22" t="n">
        <f aca="true">NORMSINV(MAX(RAND(),0.000000000001))</f>
        <v>1.33705865528705</v>
      </c>
      <c r="D1776" s="24" t="n">
        <f aca="false">IF($B$11="","",$B$11*EXP($B$12*C1776))</f>
        <v>1629.26446206285</v>
      </c>
      <c r="E1776" s="20" t="n">
        <f aca="true">IF($B$10="","",$B$10*(1-$B$14+2*$B$14*RAND()))</f>
        <v>3.50377593594313</v>
      </c>
      <c r="F1776" s="21" t="n">
        <f aca="false">INDEX($E$17:$E$28,B1776)</f>
        <v>5.0612</v>
      </c>
      <c r="G1776" s="25" t="n">
        <f aca="false">IF(OR(D1776="",E1776="",F1776=""),"",D1776*($B$7-$B$8-F1776-E1776))</f>
        <v>6802.21833582507</v>
      </c>
      <c r="H1776" s="25" t="n">
        <f aca="false">IF(D1776="","",D1776*$F$30)</f>
        <v>8145.0188987446</v>
      </c>
    </row>
    <row r="1777" customFormat="false" ht="15" hidden="false" customHeight="false" outlineLevel="0" collapsed="false">
      <c r="A1777" s="2" t="n">
        <v>1743</v>
      </c>
      <c r="B1777" s="2" t="n">
        <v>3</v>
      </c>
      <c r="C1777" s="22" t="n">
        <f aca="true">NORMSINV(MAX(RAND(),0.000000000001))</f>
        <v>-0.152687711671909</v>
      </c>
      <c r="D1777" s="24" t="n">
        <f aca="false">IF($B$11="","",$B$11*EXP($B$12*C1777))</f>
        <v>869.706130804282</v>
      </c>
      <c r="E1777" s="20" t="n">
        <f aca="true">IF($B$10="","",$B$10*(1-$B$14+2*$B$14*RAND()))</f>
        <v>3.84548025206691</v>
      </c>
      <c r="F1777" s="21" t="n">
        <f aca="false">INDEX($E$17:$E$28,B1777)</f>
        <v>5.0612</v>
      </c>
      <c r="G1777" s="25" t="n">
        <f aca="false">IF(OR(D1777="",E1777="",F1777=""),"",D1777*($B$7-$B$8-F1777-E1777))</f>
        <v>3333.86168611054</v>
      </c>
      <c r="H1777" s="25" t="n">
        <f aca="false">IF(D1777="","",D1777*$F$30)</f>
        <v>4347.83488911676</v>
      </c>
    </row>
    <row r="1778" customFormat="false" ht="15" hidden="false" customHeight="false" outlineLevel="0" collapsed="false">
      <c r="A1778" s="2" t="n">
        <v>1744</v>
      </c>
      <c r="B1778" s="2" t="n">
        <v>4</v>
      </c>
      <c r="C1778" s="22" t="n">
        <f aca="true">NORMSINV(MAX(RAND(),0.000000000001))</f>
        <v>0.0907692458298008</v>
      </c>
      <c r="D1778" s="24" t="n">
        <f aca="false">IF($B$11="","",$B$11*EXP($B$12*C1778))</f>
        <v>963.661290647684</v>
      </c>
      <c r="E1778" s="20" t="n">
        <f aca="true">IF($B$10="","",$B$10*(1-$B$14+2*$B$14*RAND()))</f>
        <v>3.45208196550299</v>
      </c>
      <c r="F1778" s="21" t="n">
        <f aca="false">INDEX($E$17:$E$28,B1778)</f>
        <v>4.89657419354839</v>
      </c>
      <c r="G1778" s="25" t="n">
        <f aca="false">IF(OR(D1778="",E1778="",F1778=""),"",D1778*($B$7-$B$8-F1778-E1778))</f>
        <v>4231.76807344631</v>
      </c>
      <c r="H1778" s="25" t="n">
        <f aca="false">IF(D1778="","",D1778*$F$30)</f>
        <v>4817.5355242059</v>
      </c>
    </row>
    <row r="1779" customFormat="false" ht="15" hidden="false" customHeight="false" outlineLevel="0" collapsed="false">
      <c r="A1779" s="2" t="n">
        <v>1745</v>
      </c>
      <c r="B1779" s="2" t="n">
        <v>5</v>
      </c>
      <c r="C1779" s="22" t="n">
        <f aca="true">NORMSINV(MAX(RAND(),0.000000000001))</f>
        <v>-0.625902064614332</v>
      </c>
      <c r="D1779" s="24" t="n">
        <f aca="false">IF($B$11="","",$B$11*EXP($B$12*C1779))</f>
        <v>712.485031183335</v>
      </c>
      <c r="E1779" s="20" t="n">
        <f aca="true">IF($B$10="","",$B$10*(1-$B$14+2*$B$14*RAND()))</f>
        <v>4.06661102218733</v>
      </c>
      <c r="F1779" s="21" t="n">
        <f aca="false">INDEX($E$17:$E$28,B1779)</f>
        <v>4.761</v>
      </c>
      <c r="G1779" s="25" t="n">
        <f aca="false">IF(OR(D1779="",E1779="",F1779=""),"",D1779*($B$7-$B$8-F1779-E1779))</f>
        <v>2787.5185828582</v>
      </c>
      <c r="H1779" s="25" t="n">
        <f aca="false">IF(D1779="","",D1779*$F$30)</f>
        <v>3561.85516789173</v>
      </c>
    </row>
    <row r="1780" customFormat="false" ht="15" hidden="false" customHeight="false" outlineLevel="0" collapsed="false">
      <c r="A1780" s="2" t="n">
        <v>1746</v>
      </c>
      <c r="B1780" s="2" t="n">
        <v>6</v>
      </c>
      <c r="C1780" s="22" t="n">
        <f aca="true">NORMSINV(MAX(RAND(),0.000000000001))</f>
        <v>-0.00967045853980862</v>
      </c>
      <c r="D1780" s="24" t="n">
        <f aca="false">IF($B$11="","",$B$11*EXP($B$12*C1780))</f>
        <v>923.728309806667</v>
      </c>
      <c r="E1780" s="20" t="n">
        <f aca="true">IF($B$10="","",$B$10*(1-$B$14+2*$B$14*RAND()))</f>
        <v>3.90012685382988</v>
      </c>
      <c r="F1780" s="21" t="n">
        <f aca="false">INDEX($E$17:$E$28,B1780)</f>
        <v>4.761</v>
      </c>
      <c r="G1780" s="25" t="n">
        <f aca="false">IF(OR(D1780="",E1780="",F1780=""),"",D1780*($B$7-$B$8-F1780-E1780))</f>
        <v>3767.77059722752</v>
      </c>
      <c r="H1780" s="25" t="n">
        <f aca="false">IF(D1780="","",D1780*$F$30)</f>
        <v>4617.90256638549</v>
      </c>
    </row>
    <row r="1781" customFormat="false" ht="15" hidden="false" customHeight="false" outlineLevel="0" collapsed="false">
      <c r="A1781" s="2" t="n">
        <v>1747</v>
      </c>
      <c r="B1781" s="2" t="n">
        <v>7</v>
      </c>
      <c r="C1781" s="22" t="n">
        <f aca="true">NORMSINV(MAX(RAND(),0.000000000001))</f>
        <v>0.0181084270451614</v>
      </c>
      <c r="D1781" s="24" t="n">
        <f aca="false">IF($B$11="","",$B$11*EXP($B$12*C1781))</f>
        <v>934.604150476821</v>
      </c>
      <c r="E1781" s="20" t="n">
        <f aca="true">IF($B$10="","",$B$10*(1-$B$14+2*$B$14*RAND()))</f>
        <v>3.76852949028641</v>
      </c>
      <c r="F1781" s="21" t="n">
        <f aca="false">INDEX($E$17:$E$28,B1781)</f>
        <v>4.761</v>
      </c>
      <c r="G1781" s="25" t="n">
        <f aca="false">IF(OR(D1781="",E1781="",F1781=""),"",D1781*($B$7-$B$8-F1781-E1781))</f>
        <v>3935.12321383858</v>
      </c>
      <c r="H1781" s="25" t="n">
        <f aca="false">IF(D1781="","",D1781*$F$30)</f>
        <v>4672.27306906372</v>
      </c>
    </row>
    <row r="1782" customFormat="false" ht="15" hidden="false" customHeight="false" outlineLevel="0" collapsed="false">
      <c r="A1782" s="2" t="n">
        <v>1748</v>
      </c>
      <c r="B1782" s="2" t="n">
        <v>8</v>
      </c>
      <c r="C1782" s="22" t="n">
        <f aca="true">NORMSINV(MAX(RAND(),0.000000000001))</f>
        <v>-0.881131986496193</v>
      </c>
      <c r="D1782" s="24" t="n">
        <f aca="false">IF($B$11="","",$B$11*EXP($B$12*C1782))</f>
        <v>639.837139627598</v>
      </c>
      <c r="E1782" s="20" t="n">
        <f aca="true">IF($B$10="","",$B$10*(1-$B$14+2*$B$14*RAND()))</f>
        <v>3.39681442376783</v>
      </c>
      <c r="F1782" s="21" t="n">
        <f aca="false">INDEX($E$17:$E$28,B1782)</f>
        <v>4.761</v>
      </c>
      <c r="G1782" s="25" t="n">
        <f aca="false">IF(OR(D1782="",E1782="",F1782=""),"",D1782*($B$7-$B$8-F1782-E1782))</f>
        <v>2931.85251233923</v>
      </c>
      <c r="H1782" s="25" t="n">
        <f aca="false">IF(D1782="","",D1782*$F$30)</f>
        <v>3198.67382842629</v>
      </c>
    </row>
    <row r="1783" customFormat="false" ht="15" hidden="false" customHeight="false" outlineLevel="0" collapsed="false">
      <c r="A1783" s="2" t="n">
        <v>1749</v>
      </c>
      <c r="B1783" s="2" t="n">
        <v>9</v>
      </c>
      <c r="C1783" s="22" t="n">
        <f aca="true">NORMSINV(MAX(RAND(),0.000000000001))</f>
        <v>-1.25669739368737</v>
      </c>
      <c r="D1783" s="24" t="n">
        <f aca="false">IF($B$11="","",$B$11*EXP($B$12*C1783))</f>
        <v>546.187954779447</v>
      </c>
      <c r="E1783" s="20" t="n">
        <f aca="true">IF($B$10="","",$B$10*(1-$B$14+2*$B$14*RAND()))</f>
        <v>3.79163940084431</v>
      </c>
      <c r="F1783" s="21" t="n">
        <f aca="false">INDEX($E$17:$E$28,B1783)</f>
        <v>4.761</v>
      </c>
      <c r="G1783" s="25" t="n">
        <f aca="false">IF(OR(D1783="",E1783="",F1783=""),"",D1783*($B$7-$B$8-F1783-E1783))</f>
        <v>2287.08592157688</v>
      </c>
      <c r="H1783" s="25" t="n">
        <f aca="false">IF(D1783="","",D1783*$F$30)</f>
        <v>2730.50282353341</v>
      </c>
    </row>
    <row r="1784" customFormat="false" ht="15" hidden="false" customHeight="false" outlineLevel="0" collapsed="false">
      <c r="A1784" s="2" t="n">
        <v>1750</v>
      </c>
      <c r="B1784" s="2" t="n">
        <v>10</v>
      </c>
      <c r="C1784" s="22" t="n">
        <f aca="true">NORMSINV(MAX(RAND(),0.000000000001))</f>
        <v>-0.0707737178850833</v>
      </c>
      <c r="D1784" s="24" t="n">
        <f aca="false">IF($B$11="","",$B$11*EXP($B$12*C1784))</f>
        <v>900.248783570022</v>
      </c>
      <c r="E1784" s="20" t="n">
        <f aca="true">IF($B$10="","",$B$10*(1-$B$14+2*$B$14*RAND()))</f>
        <v>3.78242151486586</v>
      </c>
      <c r="F1784" s="21" t="n">
        <f aca="false">INDEX($E$17:$E$28,B1784)</f>
        <v>4.761</v>
      </c>
      <c r="G1784" s="25" t="n">
        <f aca="false">IF(OR(D1784="",E1784="",F1784=""),"",D1784*($B$7-$B$8-F1784-E1784))</f>
        <v>3777.96467639814</v>
      </c>
      <c r="H1784" s="25" t="n">
        <f aca="false">IF(D1784="","",D1784*$F$30)</f>
        <v>4500.52371882325</v>
      </c>
    </row>
    <row r="1785" customFormat="false" ht="15" hidden="false" customHeight="false" outlineLevel="0" collapsed="false">
      <c r="A1785" s="2" t="n">
        <v>1751</v>
      </c>
      <c r="B1785" s="2" t="n">
        <v>11</v>
      </c>
      <c r="C1785" s="22" t="n">
        <f aca="true">NORMSINV(MAX(RAND(),0.000000000001))</f>
        <v>-1.70005273114754</v>
      </c>
      <c r="D1785" s="24" t="n">
        <f aca="false">IF($B$11="","",$B$11*EXP($B$12*C1785))</f>
        <v>453.116044299401</v>
      </c>
      <c r="E1785" s="20" t="n">
        <f aca="true">IF($B$10="","",$B$10*(1-$B$14+2*$B$14*RAND()))</f>
        <v>3.67145879038372</v>
      </c>
      <c r="F1785" s="21" t="n">
        <f aca="false">INDEX($E$17:$E$28,B1785)</f>
        <v>4.761</v>
      </c>
      <c r="G1785" s="25" t="n">
        <f aca="false">IF(OR(D1785="",E1785="",F1785=""),"",D1785*($B$7-$B$8-F1785-E1785))</f>
        <v>1951.81603355799</v>
      </c>
      <c r="H1785" s="25" t="n">
        <f aca="false">IF(D1785="","",D1785*$F$30)</f>
        <v>2265.21772866157</v>
      </c>
    </row>
    <row r="1786" customFormat="false" ht="15" hidden="false" customHeight="false" outlineLevel="0" collapsed="false">
      <c r="A1786" s="2" t="n">
        <v>1752</v>
      </c>
      <c r="B1786" s="2" t="n">
        <v>12</v>
      </c>
      <c r="C1786" s="22" t="n">
        <f aca="true">NORMSINV(MAX(RAND(),0.000000000001))</f>
        <v>-0.413682163658799</v>
      </c>
      <c r="D1786" s="24" t="n">
        <f aca="false">IF($B$11="","",$B$11*EXP($B$12*C1786))</f>
        <v>779.132536494555</v>
      </c>
      <c r="E1786" s="20" t="n">
        <f aca="true">IF($B$10="","",$B$10*(1-$B$14+2*$B$14*RAND()))</f>
        <v>3.44477760895039</v>
      </c>
      <c r="F1786" s="21" t="n">
        <f aca="false">INDEX($E$17:$E$28,B1786)</f>
        <v>4.761</v>
      </c>
      <c r="G1786" s="25" t="n">
        <f aca="false">IF(OR(D1786="",E1786="",F1786=""),"",D1786*($B$7-$B$8-F1786-E1786))</f>
        <v>3532.76019256889</v>
      </c>
      <c r="H1786" s="25" t="n">
        <f aca="false">IF(D1786="","",D1786*$F$30)</f>
        <v>3895.03937644358</v>
      </c>
    </row>
    <row r="1787" customFormat="false" ht="15" hidden="false" customHeight="false" outlineLevel="0" collapsed="false">
      <c r="A1787" s="2" t="n">
        <v>1753</v>
      </c>
      <c r="B1787" s="2" t="n">
        <v>1</v>
      </c>
      <c r="C1787" s="22" t="n">
        <f aca="true">NORMSINV(MAX(RAND(),0.000000000001))</f>
        <v>1.8411455451381</v>
      </c>
      <c r="D1787" s="24" t="n">
        <f aca="false">IF($B$11="","",$B$11*EXP($B$12*C1787))</f>
        <v>2014.82788124834</v>
      </c>
      <c r="E1787" s="20" t="n">
        <f aca="true">IF($B$10="","",$B$10*(1-$B$14+2*$B$14*RAND()))</f>
        <v>3.69464069831082</v>
      </c>
      <c r="F1787" s="21" t="n">
        <f aca="false">INDEX($E$17:$E$28,B1787)</f>
        <v>4.92562580645161</v>
      </c>
      <c r="G1787" s="25" t="n">
        <f aca="false">IF(OR(D1787="",E1787="",F1787=""),"",D1787*($B$7-$B$8-F1787-E1787))</f>
        <v>8300.55390951731</v>
      </c>
      <c r="H1787" s="25" t="n">
        <f aca="false">IF(D1787="","",D1787*$F$30)</f>
        <v>10072.5275439367</v>
      </c>
    </row>
    <row r="1788" customFormat="false" ht="15" hidden="false" customHeight="false" outlineLevel="0" collapsed="false">
      <c r="A1788" s="2" t="n">
        <v>1754</v>
      </c>
      <c r="B1788" s="2" t="n">
        <v>2</v>
      </c>
      <c r="C1788" s="22" t="n">
        <f aca="true">NORMSINV(MAX(RAND(),0.000000000001))</f>
        <v>-0.208488413352261</v>
      </c>
      <c r="D1788" s="24" t="n">
        <f aca="false">IF($B$11="","",$B$11*EXP($B$12*C1788))</f>
        <v>849.4956765458</v>
      </c>
      <c r="E1788" s="20" t="n">
        <f aca="true">IF($B$10="","",$B$10*(1-$B$14+2*$B$14*RAND()))</f>
        <v>3.42302684628138</v>
      </c>
      <c r="F1788" s="21" t="n">
        <f aca="false">INDEX($E$17:$E$28,B1788)</f>
        <v>5.0612</v>
      </c>
      <c r="G1788" s="25" t="n">
        <f aca="false">IF(OR(D1788="",E1788="",F1788=""),"",D1788*($B$7-$B$8-F1788-E1788))</f>
        <v>3615.26089444366</v>
      </c>
      <c r="H1788" s="25" t="n">
        <f aca="false">IF(D1788="","",D1788*$F$30)</f>
        <v>4246.79878618777</v>
      </c>
    </row>
    <row r="1789" customFormat="false" ht="15" hidden="false" customHeight="false" outlineLevel="0" collapsed="false">
      <c r="A1789" s="2" t="n">
        <v>1755</v>
      </c>
      <c r="B1789" s="2" t="n">
        <v>3</v>
      </c>
      <c r="C1789" s="22" t="n">
        <f aca="true">NORMSINV(MAX(RAND(),0.000000000001))</f>
        <v>1.81508142147521</v>
      </c>
      <c r="D1789" s="24" t="n">
        <f aca="false">IF($B$11="","",$B$11*EXP($B$12*C1789))</f>
        <v>1992.82102567742</v>
      </c>
      <c r="E1789" s="20" t="n">
        <f aca="true">IF($B$10="","",$B$10*(1-$B$14+2*$B$14*RAND()))</f>
        <v>3.74164490035629</v>
      </c>
      <c r="F1789" s="21" t="n">
        <f aca="false">INDEX($E$17:$E$28,B1789)</f>
        <v>5.0612</v>
      </c>
      <c r="G1789" s="25" t="n">
        <f aca="false">IF(OR(D1789="",E1789="",F1789=""),"",D1789*($B$7-$B$8-F1789-E1789))</f>
        <v>7846.04546392305</v>
      </c>
      <c r="H1789" s="25" t="n">
        <f aca="false">IF(D1789="","",D1789*$F$30)</f>
        <v>9962.51087156655</v>
      </c>
    </row>
    <row r="1790" customFormat="false" ht="15" hidden="false" customHeight="false" outlineLevel="0" collapsed="false">
      <c r="A1790" s="2" t="n">
        <v>1756</v>
      </c>
      <c r="B1790" s="2" t="n">
        <v>4</v>
      </c>
      <c r="C1790" s="22" t="n">
        <f aca="true">NORMSINV(MAX(RAND(),0.000000000001))</f>
        <v>-0.0859038805788764</v>
      </c>
      <c r="D1790" s="24" t="n">
        <f aca="false">IF($B$11="","",$B$11*EXP($B$12*C1790))</f>
        <v>894.527650509389</v>
      </c>
      <c r="E1790" s="20" t="n">
        <f aca="true">IF($B$10="","",$B$10*(1-$B$14+2*$B$14*RAND()))</f>
        <v>3.47353781727769</v>
      </c>
      <c r="F1790" s="21" t="n">
        <f aca="false">INDEX($E$17:$E$28,B1790)</f>
        <v>4.89657419354839</v>
      </c>
      <c r="G1790" s="25" t="n">
        <f aca="false">IF(OR(D1790="",E1790="",F1790=""),"",D1790*($B$7-$B$8-F1790-E1790))</f>
        <v>3908.98563594495</v>
      </c>
      <c r="H1790" s="25" t="n">
        <f aca="false">IF(D1790="","",D1790*$F$30)</f>
        <v>4471.92263042654</v>
      </c>
    </row>
    <row r="1791" customFormat="false" ht="15" hidden="false" customHeight="false" outlineLevel="0" collapsed="false">
      <c r="A1791" s="2" t="n">
        <v>1757</v>
      </c>
      <c r="B1791" s="2" t="n">
        <v>5</v>
      </c>
      <c r="C1791" s="22" t="n">
        <f aca="true">NORMSINV(MAX(RAND(),0.000000000001))</f>
        <v>-1.21165510938613</v>
      </c>
      <c r="D1791" s="24" t="n">
        <f aca="false">IF($B$11="","",$B$11*EXP($B$12*C1791))</f>
        <v>556.653211907771</v>
      </c>
      <c r="E1791" s="20" t="n">
        <f aca="true">IF($B$10="","",$B$10*(1-$B$14+2*$B$14*RAND()))</f>
        <v>4.06265361212722</v>
      </c>
      <c r="F1791" s="21" t="n">
        <f aca="false">INDEX($E$17:$E$28,B1791)</f>
        <v>4.761</v>
      </c>
      <c r="G1791" s="25" t="n">
        <f aca="false">IF(OR(D1791="",E1791="",F1791=""),"",D1791*($B$7-$B$8-F1791-E1791))</f>
        <v>2180.04679575278</v>
      </c>
      <c r="H1791" s="25" t="n">
        <f aca="false">IF(D1791="","",D1791*$F$30)</f>
        <v>2782.82073696933</v>
      </c>
    </row>
    <row r="1792" customFormat="false" ht="15" hidden="false" customHeight="false" outlineLevel="0" collapsed="false">
      <c r="A1792" s="2" t="n">
        <v>1758</v>
      </c>
      <c r="B1792" s="2" t="n">
        <v>6</v>
      </c>
      <c r="C1792" s="22" t="n">
        <f aca="true">NORMSINV(MAX(RAND(),0.000000000001))</f>
        <v>2.34350152347533</v>
      </c>
      <c r="D1792" s="24" t="n">
        <f aca="false">IF($B$11="","",$B$11*EXP($B$12*C1792))</f>
        <v>2489.81780208541</v>
      </c>
      <c r="E1792" s="20" t="n">
        <f aca="true">IF($B$10="","",$B$10*(1-$B$14+2*$B$14*RAND()))</f>
        <v>4.05432599398251</v>
      </c>
      <c r="F1792" s="21" t="n">
        <f aca="false">INDEX($E$17:$E$28,B1792)</f>
        <v>4.761</v>
      </c>
      <c r="G1792" s="25" t="n">
        <f aca="false">IF(OR(D1792="",E1792="",F1792=""),"",D1792*($B$7-$B$8-F1792-E1792))</f>
        <v>9771.72320756422</v>
      </c>
      <c r="H1792" s="25" t="n">
        <f aca="false">IF(D1792="","",D1792*$F$30)</f>
        <v>12447.0971561854</v>
      </c>
    </row>
    <row r="1793" customFormat="false" ht="15" hidden="false" customHeight="false" outlineLevel="0" collapsed="false">
      <c r="A1793" s="2" t="n">
        <v>1759</v>
      </c>
      <c r="B1793" s="2" t="n">
        <v>7</v>
      </c>
      <c r="C1793" s="22" t="n">
        <f aca="true">NORMSINV(MAX(RAND(),0.000000000001))</f>
        <v>1.11696310340029</v>
      </c>
      <c r="D1793" s="24" t="n">
        <f aca="false">IF($B$11="","",$B$11*EXP($B$12*C1793))</f>
        <v>1484.96004415176</v>
      </c>
      <c r="E1793" s="20" t="n">
        <f aca="true">IF($B$10="","",$B$10*(1-$B$14+2*$B$14*RAND()))</f>
        <v>3.65603366773761</v>
      </c>
      <c r="F1793" s="21" t="n">
        <f aca="false">INDEX($E$17:$E$28,B1793)</f>
        <v>4.761</v>
      </c>
      <c r="G1793" s="25" t="n">
        <f aca="false">IF(OR(D1793="",E1793="",F1793=""),"",D1793*($B$7-$B$8-F1793-E1793))</f>
        <v>6419.43227562291</v>
      </c>
      <c r="H1793" s="25" t="n">
        <f aca="false">IF(D1793="","",D1793*$F$30)</f>
        <v>7423.61225272346</v>
      </c>
    </row>
    <row r="1794" customFormat="false" ht="15" hidden="false" customHeight="false" outlineLevel="0" collapsed="false">
      <c r="A1794" s="2" t="n">
        <v>1760</v>
      </c>
      <c r="B1794" s="2" t="n">
        <v>8</v>
      </c>
      <c r="C1794" s="22" t="n">
        <f aca="true">NORMSINV(MAX(RAND(),0.000000000001))</f>
        <v>0.989886995416013</v>
      </c>
      <c r="D1794" s="24" t="n">
        <f aca="false">IF($B$11="","",$B$11*EXP($B$12*C1794))</f>
        <v>1407.53831929842</v>
      </c>
      <c r="E1794" s="20" t="n">
        <f aca="true">IF($B$10="","",$B$10*(1-$B$14+2*$B$14*RAND()))</f>
        <v>3.58879995961247</v>
      </c>
      <c r="F1794" s="21" t="n">
        <f aca="false">INDEX($E$17:$E$28,B1794)</f>
        <v>4.761</v>
      </c>
      <c r="G1794" s="25" t="n">
        <f aca="false">IF(OR(D1794="",E1794="",F1794=""),"",D1794*($B$7-$B$8-F1794-E1794))</f>
        <v>6179.37478623092</v>
      </c>
      <c r="H1794" s="25" t="n">
        <f aca="false">IF(D1794="","",D1794*$F$30)</f>
        <v>7036.56556583665</v>
      </c>
    </row>
    <row r="1795" customFormat="false" ht="15" hidden="false" customHeight="false" outlineLevel="0" collapsed="false">
      <c r="A1795" s="2" t="n">
        <v>1761</v>
      </c>
      <c r="B1795" s="2" t="n">
        <v>9</v>
      </c>
      <c r="C1795" s="22" t="n">
        <f aca="true">NORMSINV(MAX(RAND(),0.000000000001))</f>
        <v>-0.0359213448761028</v>
      </c>
      <c r="D1795" s="24" t="n">
        <f aca="false">IF($B$11="","",$B$11*EXP($B$12*C1795))</f>
        <v>913.567037687857</v>
      </c>
      <c r="E1795" s="20" t="n">
        <f aca="true">IF($B$10="","",$B$10*(1-$B$14+2*$B$14*RAND()))</f>
        <v>4.02745873797021</v>
      </c>
      <c r="F1795" s="21" t="n">
        <f aca="false">INDEX($E$17:$E$28,B1795)</f>
        <v>4.761</v>
      </c>
      <c r="G1795" s="25" t="n">
        <f aca="false">IF(OR(D1795="",E1795="",F1795=""),"",D1795*($B$7-$B$8-F1795-E1795))</f>
        <v>3609.99784505389</v>
      </c>
      <c r="H1795" s="25" t="n">
        <f aca="false">IF(D1795="","",D1795*$F$30)</f>
        <v>4567.10433480913</v>
      </c>
    </row>
    <row r="1796" customFormat="false" ht="15" hidden="false" customHeight="false" outlineLevel="0" collapsed="false">
      <c r="A1796" s="2" t="n">
        <v>1762</v>
      </c>
      <c r="B1796" s="2" t="n">
        <v>10</v>
      </c>
      <c r="C1796" s="22" t="n">
        <f aca="true">NORMSINV(MAX(RAND(),0.000000000001))</f>
        <v>-0.09574968581888</v>
      </c>
      <c r="D1796" s="24" t="n">
        <f aca="false">IF($B$11="","",$B$11*EXP($B$12*C1796))</f>
        <v>890.824221669736</v>
      </c>
      <c r="E1796" s="20" t="n">
        <f aca="true">IF($B$10="","",$B$10*(1-$B$14+2*$B$14*RAND()))</f>
        <v>3.59600248269285</v>
      </c>
      <c r="F1796" s="21" t="n">
        <f aca="false">INDEX($E$17:$E$28,B1796)</f>
        <v>4.761</v>
      </c>
      <c r="G1796" s="25" t="n">
        <f aca="false">IF(OR(D1796="",E1796="",F1796=""),"",D1796*($B$7-$B$8-F1796-E1796))</f>
        <v>3904.48035193553</v>
      </c>
      <c r="H1796" s="25" t="n">
        <f aca="false">IF(D1796="","",D1796*$F$30)</f>
        <v>4453.40844897134</v>
      </c>
    </row>
    <row r="1797" customFormat="false" ht="15" hidden="false" customHeight="false" outlineLevel="0" collapsed="false">
      <c r="A1797" s="2" t="n">
        <v>1763</v>
      </c>
      <c r="B1797" s="2" t="n">
        <v>11</v>
      </c>
      <c r="C1797" s="22" t="n">
        <f aca="true">NORMSINV(MAX(RAND(),0.000000000001))</f>
        <v>-0.170748163831605</v>
      </c>
      <c r="D1797" s="24" t="n">
        <f aca="false">IF($B$11="","",$B$11*EXP($B$12*C1797))</f>
        <v>863.112733390084</v>
      </c>
      <c r="E1797" s="20" t="n">
        <f aca="true">IF($B$10="","",$B$10*(1-$B$14+2*$B$14*RAND()))</f>
        <v>3.4742605579419</v>
      </c>
      <c r="F1797" s="21" t="n">
        <f aca="false">INDEX($E$17:$E$28,B1797)</f>
        <v>4.761</v>
      </c>
      <c r="G1797" s="25" t="n">
        <f aca="false">IF(OR(D1797="",E1797="",F1797=""),"",D1797*($B$7-$B$8-F1797-E1797))</f>
        <v>3888.09797304489</v>
      </c>
      <c r="H1797" s="25" t="n">
        <f aca="false">IF(D1797="","",D1797*$F$30)</f>
        <v>4314.87317676371</v>
      </c>
    </row>
    <row r="1798" customFormat="false" ht="15" hidden="false" customHeight="false" outlineLevel="0" collapsed="false">
      <c r="A1798" s="2" t="n">
        <v>1764</v>
      </c>
      <c r="B1798" s="2" t="n">
        <v>12</v>
      </c>
      <c r="C1798" s="22" t="n">
        <f aca="true">NORMSINV(MAX(RAND(),0.000000000001))</f>
        <v>-1.51978159698765</v>
      </c>
      <c r="D1798" s="24" t="n">
        <f aca="false">IF($B$11="","",$B$11*EXP($B$12*C1798))</f>
        <v>488.875766001999</v>
      </c>
      <c r="E1798" s="20" t="n">
        <f aca="true">IF($B$10="","",$B$10*(1-$B$14+2*$B$14*RAND()))</f>
        <v>3.44160893889655</v>
      </c>
      <c r="F1798" s="21" t="n">
        <f aca="false">INDEX($E$17:$E$28,B1798)</f>
        <v>4.761</v>
      </c>
      <c r="G1798" s="25" t="n">
        <f aca="false">IF(OR(D1798="",E1798="",F1798=""),"",D1798*($B$7-$B$8-F1798-E1798))</f>
        <v>2218.22053064758</v>
      </c>
      <c r="H1798" s="25" t="n">
        <f aca="false">IF(D1798="","",D1798*$F$30)</f>
        <v>2443.9877293972</v>
      </c>
    </row>
    <row r="1799" customFormat="false" ht="15" hidden="false" customHeight="false" outlineLevel="0" collapsed="false">
      <c r="A1799" s="2" t="n">
        <v>1765</v>
      </c>
      <c r="B1799" s="2" t="n">
        <v>1</v>
      </c>
      <c r="C1799" s="22" t="n">
        <f aca="true">NORMSINV(MAX(RAND(),0.000000000001))</f>
        <v>0.515597368955316</v>
      </c>
      <c r="D1799" s="24" t="n">
        <f aca="false">IF($B$11="","",$B$11*EXP($B$12*C1799))</f>
        <v>1152.56829367726</v>
      </c>
      <c r="E1799" s="20" t="n">
        <f aca="true">IF($B$10="","",$B$10*(1-$B$14+2*$B$14*RAND()))</f>
        <v>3.7040995705786</v>
      </c>
      <c r="F1799" s="21" t="n">
        <f aca="false">INDEX($E$17:$E$28,B1799)</f>
        <v>4.92562580645161</v>
      </c>
      <c r="G1799" s="25" t="n">
        <f aca="false">IF(OR(D1799="",E1799="",F1799=""),"",D1799*($B$7-$B$8-F1799-E1799))</f>
        <v>4737.37220874124</v>
      </c>
      <c r="H1799" s="25" t="n">
        <f aca="false">IF(D1799="","",D1799*$F$30)</f>
        <v>5761.91941375137</v>
      </c>
    </row>
    <row r="1800" customFormat="false" ht="15" hidden="false" customHeight="false" outlineLevel="0" collapsed="false">
      <c r="A1800" s="2" t="n">
        <v>1766</v>
      </c>
      <c r="B1800" s="2" t="n">
        <v>2</v>
      </c>
      <c r="C1800" s="22" t="n">
        <f aca="true">NORMSINV(MAX(RAND(),0.000000000001))</f>
        <v>-1.16676196502545</v>
      </c>
      <c r="D1800" s="24" t="n">
        <f aca="false">IF($B$11="","",$B$11*EXP($B$12*C1800))</f>
        <v>567.283338403394</v>
      </c>
      <c r="E1800" s="20" t="n">
        <f aca="true">IF($B$10="","",$B$10*(1-$B$14+2*$B$14*RAND()))</f>
        <v>3.93706395860927</v>
      </c>
      <c r="F1800" s="21" t="n">
        <f aca="false">INDEX($E$17:$E$28,B1800)</f>
        <v>5.0612</v>
      </c>
      <c r="G1800" s="25" t="n">
        <f aca="false">IF(OR(D1800="",E1800="",F1800=""),"",D1800*($B$7-$B$8-F1800-E1800))</f>
        <v>2122.62451298444</v>
      </c>
      <c r="H1800" s="25" t="n">
        <f aca="false">IF(D1800="","",D1800*$F$30)</f>
        <v>2835.96286534625</v>
      </c>
    </row>
    <row r="1801" customFormat="false" ht="15" hidden="false" customHeight="false" outlineLevel="0" collapsed="false">
      <c r="A1801" s="2" t="n">
        <v>1767</v>
      </c>
      <c r="B1801" s="2" t="n">
        <v>3</v>
      </c>
      <c r="C1801" s="22" t="n">
        <f aca="true">NORMSINV(MAX(RAND(),0.000000000001))</f>
        <v>-0.241166157130768</v>
      </c>
      <c r="D1801" s="24" t="n">
        <f aca="false">IF($B$11="","",$B$11*EXP($B$12*C1801))</f>
        <v>837.878883248941</v>
      </c>
      <c r="E1801" s="20" t="n">
        <f aca="true">IF($B$10="","",$B$10*(1-$B$14+2*$B$14*RAND()))</f>
        <v>3.45421776326879</v>
      </c>
      <c r="F1801" s="21" t="n">
        <f aca="false">INDEX($E$17:$E$28,B1801)</f>
        <v>5.0612</v>
      </c>
      <c r="G1801" s="25" t="n">
        <f aca="false">IF(OR(D1801="",E1801="",F1801=""),"",D1801*($B$7-$B$8-F1801-E1801))</f>
        <v>3539.68824670566</v>
      </c>
      <c r="H1801" s="25" t="n">
        <f aca="false">IF(D1801="","",D1801*$F$30)</f>
        <v>4188.72411313811</v>
      </c>
    </row>
    <row r="1802" customFormat="false" ht="15" hidden="false" customHeight="false" outlineLevel="0" collapsed="false">
      <c r="A1802" s="2" t="n">
        <v>1768</v>
      </c>
      <c r="B1802" s="2" t="n">
        <v>4</v>
      </c>
      <c r="C1802" s="22" t="n">
        <f aca="true">NORMSINV(MAX(RAND(),0.000000000001))</f>
        <v>1.73213990378653</v>
      </c>
      <c r="D1802" s="24" t="n">
        <f aca="false">IF($B$11="","",$B$11*EXP($B$12*C1802))</f>
        <v>1924.37741493498</v>
      </c>
      <c r="E1802" s="20" t="n">
        <f aca="true">IF($B$10="","",$B$10*(1-$B$14+2*$B$14*RAND()))</f>
        <v>3.38794916792568</v>
      </c>
      <c r="F1802" s="21" t="n">
        <f aca="false">INDEX($E$17:$E$28,B1802)</f>
        <v>4.89657419354839</v>
      </c>
      <c r="G1802" s="25" t="n">
        <f aca="false">IF(OR(D1802="",E1802="",F1802=""),"",D1802*($B$7-$B$8-F1802-E1802))</f>
        <v>8574.01861594974</v>
      </c>
      <c r="H1802" s="25" t="n">
        <f aca="false">IF(D1802="","",D1802*$F$30)</f>
        <v>9620.34757274296</v>
      </c>
    </row>
    <row r="1803" customFormat="false" ht="15" hidden="false" customHeight="false" outlineLevel="0" collapsed="false">
      <c r="A1803" s="2" t="n">
        <v>1769</v>
      </c>
      <c r="B1803" s="2" t="n">
        <v>5</v>
      </c>
      <c r="C1803" s="22" t="n">
        <f aca="true">NORMSINV(MAX(RAND(),0.000000000001))</f>
        <v>-1.34849640331165</v>
      </c>
      <c r="D1803" s="24" t="n">
        <f aca="false">IF($B$11="","",$B$11*EXP($B$12*C1803))</f>
        <v>525.464255683478</v>
      </c>
      <c r="E1803" s="20" t="n">
        <f aca="true">IF($B$10="","",$B$10*(1-$B$14+2*$B$14*RAND()))</f>
        <v>4.07349109987313</v>
      </c>
      <c r="F1803" s="21" t="n">
        <f aca="false">INDEX($E$17:$E$28,B1803)</f>
        <v>4.761</v>
      </c>
      <c r="G1803" s="25" t="n">
        <f aca="false">IF(OR(D1803="",E1803="",F1803=""),"",D1803*($B$7-$B$8-F1803-E1803))</f>
        <v>2052.20532727037</v>
      </c>
      <c r="H1803" s="25" t="n">
        <f aca="false">IF(D1803="","",D1803*$F$30)</f>
        <v>2626.90090701284</v>
      </c>
    </row>
    <row r="1804" customFormat="false" ht="15" hidden="false" customHeight="false" outlineLevel="0" collapsed="false">
      <c r="A1804" s="2" t="n">
        <v>1770</v>
      </c>
      <c r="B1804" s="2" t="n">
        <v>6</v>
      </c>
      <c r="C1804" s="22" t="n">
        <f aca="true">NORMSINV(MAX(RAND(),0.000000000001))</f>
        <v>-0.437564200169664</v>
      </c>
      <c r="D1804" s="24" t="n">
        <f aca="false">IF($B$11="","",$B$11*EXP($B$12*C1804))</f>
        <v>771.331381259929</v>
      </c>
      <c r="E1804" s="20" t="n">
        <f aca="true">IF($B$10="","",$B$10*(1-$B$14+2*$B$14*RAND()))</f>
        <v>4.1018403516742</v>
      </c>
      <c r="F1804" s="21" t="n">
        <f aca="false">INDEX($E$17:$E$28,B1804)</f>
        <v>4.761</v>
      </c>
      <c r="G1804" s="25" t="n">
        <f aca="false">IF(OR(D1804="",E1804="",F1804=""),"",D1804*($B$7-$B$8-F1804-E1804))</f>
        <v>2990.5749069084</v>
      </c>
      <c r="H1804" s="25" t="n">
        <f aca="false">IF(D1804="","",D1804*$F$30)</f>
        <v>3856.03984119464</v>
      </c>
    </row>
    <row r="1805" customFormat="false" ht="15" hidden="false" customHeight="false" outlineLevel="0" collapsed="false">
      <c r="A1805" s="2" t="n">
        <v>1771</v>
      </c>
      <c r="B1805" s="2" t="n">
        <v>7</v>
      </c>
      <c r="C1805" s="22" t="n">
        <f aca="true">NORMSINV(MAX(RAND(),0.000000000001))</f>
        <v>0.121113020831203</v>
      </c>
      <c r="D1805" s="24" t="n">
        <f aca="false">IF($B$11="","",$B$11*EXP($B$12*C1805))</f>
        <v>976.061612280398</v>
      </c>
      <c r="E1805" s="20" t="n">
        <f aca="true">IF($B$10="","",$B$10*(1-$B$14+2*$B$14*RAND()))</f>
        <v>3.9878926357767</v>
      </c>
      <c r="F1805" s="21" t="n">
        <f aca="false">INDEX($E$17:$E$28,B1805)</f>
        <v>4.761</v>
      </c>
      <c r="G1805" s="25" t="n">
        <f aca="false">IF(OR(D1805="",E1805="",F1805=""),"",D1805*($B$7-$B$8-F1805-E1805))</f>
        <v>3895.56668870797</v>
      </c>
      <c r="H1805" s="25" t="n">
        <f aca="false">IF(D1805="","",D1805*$F$30)</f>
        <v>4879.52721211217</v>
      </c>
    </row>
    <row r="1806" customFormat="false" ht="15" hidden="false" customHeight="false" outlineLevel="0" collapsed="false">
      <c r="A1806" s="2" t="n">
        <v>1772</v>
      </c>
      <c r="B1806" s="2" t="n">
        <v>8</v>
      </c>
      <c r="C1806" s="22" t="n">
        <f aca="true">NORMSINV(MAX(RAND(),0.000000000001))</f>
        <v>1.01939303224927</v>
      </c>
      <c r="D1806" s="24" t="n">
        <f aca="false">IF($B$11="","",$B$11*EXP($B$12*C1806))</f>
        <v>1425.1472595825</v>
      </c>
      <c r="E1806" s="20" t="n">
        <f aca="true">IF($B$10="","",$B$10*(1-$B$14+2*$B$14*RAND()))</f>
        <v>3.58566944926933</v>
      </c>
      <c r="F1806" s="21" t="n">
        <f aca="false">INDEX($E$17:$E$28,B1806)</f>
        <v>4.761</v>
      </c>
      <c r="G1806" s="25" t="n">
        <f aca="false">IF(OR(D1806="",E1806="",F1806=""),"",D1806*($B$7-$B$8-F1806-E1806))</f>
        <v>6261.14299481388</v>
      </c>
      <c r="H1806" s="25" t="n">
        <f aca="false">IF(D1806="","",D1806*$F$30)</f>
        <v>7124.59618010482</v>
      </c>
    </row>
    <row r="1807" customFormat="false" ht="15" hidden="false" customHeight="false" outlineLevel="0" collapsed="false">
      <c r="A1807" s="2" t="n">
        <v>1773</v>
      </c>
      <c r="B1807" s="2" t="n">
        <v>9</v>
      </c>
      <c r="C1807" s="22" t="n">
        <f aca="true">NORMSINV(MAX(RAND(),0.000000000001))</f>
        <v>-0.24633612015481</v>
      </c>
      <c r="D1807" s="24" t="n">
        <f aca="false">IF($B$11="","",$B$11*EXP($B$12*C1807))</f>
        <v>836.055595209429</v>
      </c>
      <c r="E1807" s="20" t="n">
        <f aca="true">IF($B$10="","",$B$10*(1-$B$14+2*$B$14*RAND()))</f>
        <v>3.79710657649348</v>
      </c>
      <c r="F1807" s="21" t="n">
        <f aca="false">INDEX($E$17:$E$28,B1807)</f>
        <v>4.761</v>
      </c>
      <c r="G1807" s="25" t="n">
        <f aca="false">IF(OR(D1807="",E1807="",F1807=""),"",D1807*($B$7-$B$8-F1807-E1807))</f>
        <v>3496.29539529214</v>
      </c>
      <c r="H1807" s="25" t="n">
        <f aca="false">IF(D1807="","",D1807*$F$30)</f>
        <v>4179.60913157098</v>
      </c>
    </row>
    <row r="1808" customFormat="false" ht="15" hidden="false" customHeight="false" outlineLevel="0" collapsed="false">
      <c r="A1808" s="2" t="n">
        <v>1774</v>
      </c>
      <c r="B1808" s="2" t="n">
        <v>10</v>
      </c>
      <c r="C1808" s="22" t="n">
        <f aca="true">NORMSINV(MAX(RAND(),0.000000000001))</f>
        <v>-0.638986185116801</v>
      </c>
      <c r="D1808" s="24" t="n">
        <f aca="false">IF($B$11="","",$B$11*EXP($B$12*C1808))</f>
        <v>708.567763845182</v>
      </c>
      <c r="E1808" s="20" t="n">
        <f aca="true">IF($B$10="","",$B$10*(1-$B$14+2*$B$14*RAND()))</f>
        <v>3.75177055985365</v>
      </c>
      <c r="F1808" s="21" t="n">
        <f aca="false">INDEX($E$17:$E$28,B1808)</f>
        <v>4.761</v>
      </c>
      <c r="G1808" s="25" t="n">
        <f aca="false">IF(OR(D1808="",E1808="",F1808=""),"",D1808*($B$7-$B$8-F1808-E1808))</f>
        <v>2995.27851166502</v>
      </c>
      <c r="H1808" s="25" t="n">
        <f aca="false">IF(D1808="","",D1808*$F$30)</f>
        <v>3542.27196501483</v>
      </c>
    </row>
    <row r="1809" customFormat="false" ht="15" hidden="false" customHeight="false" outlineLevel="0" collapsed="false">
      <c r="A1809" s="2" t="n">
        <v>1775</v>
      </c>
      <c r="B1809" s="2" t="n">
        <v>11</v>
      </c>
      <c r="C1809" s="22" t="n">
        <f aca="true">NORMSINV(MAX(RAND(),0.000000000001))</f>
        <v>-1.00620539427641</v>
      </c>
      <c r="D1809" s="24" t="n">
        <f aca="false">IF($B$11="","",$B$11*EXP($B$12*C1809))</f>
        <v>606.989798619536</v>
      </c>
      <c r="E1809" s="20" t="n">
        <f aca="true">IF($B$10="","",$B$10*(1-$B$14+2*$B$14*RAND()))</f>
        <v>3.68372835309163</v>
      </c>
      <c r="F1809" s="21" t="n">
        <f aca="false">INDEX($E$17:$E$28,B1809)</f>
        <v>4.761</v>
      </c>
      <c r="G1809" s="25" t="n">
        <f aca="false">IF(OR(D1809="",E1809="",F1809=""),"",D1809*($B$7-$B$8-F1809-E1809))</f>
        <v>2607.18607197312</v>
      </c>
      <c r="H1809" s="25" t="n">
        <f aca="false">IF(D1809="","",D1809*$F$30)</f>
        <v>3034.46340125878</v>
      </c>
    </row>
    <row r="1810" customFormat="false" ht="15" hidden="false" customHeight="false" outlineLevel="0" collapsed="false">
      <c r="A1810" s="2" t="n">
        <v>1776</v>
      </c>
      <c r="B1810" s="2" t="n">
        <v>12</v>
      </c>
      <c r="C1810" s="22" t="n">
        <f aca="true">NORMSINV(MAX(RAND(),0.000000000001))</f>
        <v>-0.190959001902708</v>
      </c>
      <c r="D1810" s="24" t="n">
        <f aca="false">IF($B$11="","",$B$11*EXP($B$12*C1810))</f>
        <v>855.793536054766</v>
      </c>
      <c r="E1810" s="20" t="n">
        <f aca="true">IF($B$10="","",$B$10*(1-$B$14+2*$B$14*RAND()))</f>
        <v>3.98742348761274</v>
      </c>
      <c r="F1810" s="21" t="n">
        <f aca="false">INDEX($E$17:$E$28,B1810)</f>
        <v>4.761</v>
      </c>
      <c r="G1810" s="25" t="n">
        <f aca="false">IF(OR(D1810="",E1810="",F1810=""),"",D1810*($B$7-$B$8-F1810-E1810))</f>
        <v>3415.96537796905</v>
      </c>
      <c r="H1810" s="25" t="n">
        <f aca="false">IF(D1810="","",D1810*$F$30)</f>
        <v>4278.28304544499</v>
      </c>
    </row>
    <row r="1811" customFormat="false" ht="15" hidden="false" customHeight="false" outlineLevel="0" collapsed="false">
      <c r="A1811" s="2" t="n">
        <v>1777</v>
      </c>
      <c r="B1811" s="2" t="n">
        <v>1</v>
      </c>
      <c r="C1811" s="22" t="n">
        <f aca="true">NORMSINV(MAX(RAND(),0.000000000001))</f>
        <v>0.97436784784296</v>
      </c>
      <c r="D1811" s="24" t="n">
        <f aca="false">IF($B$11="","",$B$11*EXP($B$12*C1811))</f>
        <v>1398.3641142183</v>
      </c>
      <c r="E1811" s="20" t="n">
        <f aca="true">IF($B$10="","",$B$10*(1-$B$14+2*$B$14*RAND()))</f>
        <v>3.80823100868915</v>
      </c>
      <c r="F1811" s="21" t="n">
        <f aca="false">INDEX($E$17:$E$28,B1811)</f>
        <v>4.92562580645161</v>
      </c>
      <c r="G1811" s="25" t="n">
        <f aca="false">IF(OR(D1811="",E1811="",F1811=""),"",D1811*($B$7-$B$8-F1811-E1811))</f>
        <v>5602.04686612738</v>
      </c>
      <c r="H1811" s="25" t="n">
        <f aca="false">IF(D1811="","",D1811*$F$30)</f>
        <v>6990.70187980015</v>
      </c>
    </row>
    <row r="1812" customFormat="false" ht="15" hidden="false" customHeight="false" outlineLevel="0" collapsed="false">
      <c r="A1812" s="2" t="n">
        <v>1778</v>
      </c>
      <c r="B1812" s="2" t="n">
        <v>2</v>
      </c>
      <c r="C1812" s="22" t="n">
        <f aca="true">NORMSINV(MAX(RAND(),0.000000000001))</f>
        <v>-1.91639222018049</v>
      </c>
      <c r="D1812" s="24" t="n">
        <f aca="false">IF($B$11="","",$B$11*EXP($B$12*C1812))</f>
        <v>413.63756412924</v>
      </c>
      <c r="E1812" s="20" t="n">
        <f aca="true">IF($B$10="","",$B$10*(1-$B$14+2*$B$14*RAND()))</f>
        <v>3.38174565749245</v>
      </c>
      <c r="F1812" s="21" t="n">
        <f aca="false">INDEX($E$17:$E$28,B1812)</f>
        <v>5.0612</v>
      </c>
      <c r="G1812" s="25" t="n">
        <f aca="false">IF(OR(D1812="",E1812="",F1812=""),"",D1812*($B$7-$B$8-F1812-E1812))</f>
        <v>1777.4230911658</v>
      </c>
      <c r="H1812" s="25" t="n">
        <f aca="false">IF(D1812="","",D1812*$F$30)</f>
        <v>2067.8569105949</v>
      </c>
    </row>
    <row r="1813" customFormat="false" ht="15" hidden="false" customHeight="false" outlineLevel="0" collapsed="false">
      <c r="A1813" s="2" t="n">
        <v>1779</v>
      </c>
      <c r="B1813" s="2" t="n">
        <v>3</v>
      </c>
      <c r="C1813" s="22" t="n">
        <f aca="true">NORMSINV(MAX(RAND(),0.000000000001))</f>
        <v>-0.507439597573229</v>
      </c>
      <c r="D1813" s="24" t="n">
        <f aca="false">IF($B$11="","",$B$11*EXP($B$12*C1813))</f>
        <v>748.95205309268</v>
      </c>
      <c r="E1813" s="20" t="n">
        <f aca="true">IF($B$10="","",$B$10*(1-$B$14+2*$B$14*RAND()))</f>
        <v>3.76552296583864</v>
      </c>
      <c r="F1813" s="21" t="n">
        <f aca="false">INDEX($E$17:$E$28,B1813)</f>
        <v>5.0612</v>
      </c>
      <c r="G1813" s="25" t="n">
        <f aca="false">IF(OR(D1813="",E1813="",F1813=""),"",D1813*($B$7-$B$8-F1813-E1813))</f>
        <v>2930.85686905558</v>
      </c>
      <c r="H1813" s="25" t="n">
        <f aca="false">IF(D1813="","",D1813*$F$30)</f>
        <v>3744.16110382092</v>
      </c>
    </row>
    <row r="1814" customFormat="false" ht="15" hidden="false" customHeight="false" outlineLevel="0" collapsed="false">
      <c r="A1814" s="2" t="n">
        <v>1780</v>
      </c>
      <c r="B1814" s="2" t="n">
        <v>4</v>
      </c>
      <c r="C1814" s="22" t="n">
        <f aca="true">NORMSINV(MAX(RAND(),0.000000000001))</f>
        <v>0.683688821966695</v>
      </c>
      <c r="D1814" s="24" t="n">
        <f aca="false">IF($B$11="","",$B$11*EXP($B$12*C1814))</f>
        <v>1237.16291397401</v>
      </c>
      <c r="E1814" s="20" t="n">
        <f aca="true">IF($B$10="","",$B$10*(1-$B$14+2*$B$14*RAND()))</f>
        <v>4.0301013914486</v>
      </c>
      <c r="F1814" s="21" t="n">
        <f aca="false">INDEX($E$17:$E$28,B1814)</f>
        <v>4.89657419354839</v>
      </c>
      <c r="G1814" s="25" t="n">
        <f aca="false">IF(OR(D1814="",E1814="",F1814=""),"",D1814*($B$7-$B$8-F1814-E1814))</f>
        <v>4717.70354519335</v>
      </c>
      <c r="H1814" s="25" t="n">
        <f aca="false">IF(D1814="","",D1814*$F$30)</f>
        <v>6184.82483953885</v>
      </c>
    </row>
    <row r="1815" customFormat="false" ht="15" hidden="false" customHeight="false" outlineLevel="0" collapsed="false">
      <c r="A1815" s="2" t="n">
        <v>1781</v>
      </c>
      <c r="B1815" s="2" t="n">
        <v>5</v>
      </c>
      <c r="C1815" s="22" t="n">
        <f aca="true">NORMSINV(MAX(RAND(),0.000000000001))</f>
        <v>-0.245980706340407</v>
      </c>
      <c r="D1815" s="24" t="n">
        <f aca="false">IF($B$11="","",$B$11*EXP($B$12*C1815))</f>
        <v>836.180811703793</v>
      </c>
      <c r="E1815" s="20" t="n">
        <f aca="true">IF($B$10="","",$B$10*(1-$B$14+2*$B$14*RAND()))</f>
        <v>3.77927363514838</v>
      </c>
      <c r="F1815" s="21" t="n">
        <f aca="false">INDEX($E$17:$E$28,B1815)</f>
        <v>4.761</v>
      </c>
      <c r="G1815" s="25" t="n">
        <f aca="false">IF(OR(D1815="",E1815="",F1815=""),"",D1815*($B$7-$B$8-F1815-E1815))</f>
        <v>3511.73060069545</v>
      </c>
      <c r="H1815" s="25" t="n">
        <f aca="false">IF(D1815="","",D1815*$F$30)</f>
        <v>4180.2351138696</v>
      </c>
    </row>
    <row r="1816" customFormat="false" ht="15" hidden="false" customHeight="false" outlineLevel="0" collapsed="false">
      <c r="A1816" s="2" t="n">
        <v>1782</v>
      </c>
      <c r="B1816" s="2" t="n">
        <v>6</v>
      </c>
      <c r="C1816" s="22" t="n">
        <f aca="true">NORMSINV(MAX(RAND(),0.000000000001))</f>
        <v>-0.31476414667017</v>
      </c>
      <c r="D1816" s="24" t="n">
        <f aca="false">IF($B$11="","",$B$11*EXP($B$12*C1816))</f>
        <v>812.293610346334</v>
      </c>
      <c r="E1816" s="20" t="n">
        <f aca="true">IF($B$10="","",$B$10*(1-$B$14+2*$B$14*RAND()))</f>
        <v>4.06059536631365</v>
      </c>
      <c r="F1816" s="21" t="n">
        <f aca="false">INDEX($E$17:$E$28,B1816)</f>
        <v>4.761</v>
      </c>
      <c r="G1816" s="25" t="n">
        <f aca="false">IF(OR(D1816="",E1816="",F1816=""),"",D1816*($B$7-$B$8-F1816-E1816))</f>
        <v>3182.89504669489</v>
      </c>
      <c r="H1816" s="25" t="n">
        <f aca="false">IF(D1816="","",D1816*$F$30)</f>
        <v>4060.81821684339</v>
      </c>
    </row>
    <row r="1817" customFormat="false" ht="15" hidden="false" customHeight="false" outlineLevel="0" collapsed="false">
      <c r="A1817" s="2" t="n">
        <v>1783</v>
      </c>
      <c r="B1817" s="2" t="n">
        <v>7</v>
      </c>
      <c r="C1817" s="22" t="n">
        <f aca="true">NORMSINV(MAX(RAND(),0.000000000001))</f>
        <v>-0.990933397395155</v>
      </c>
      <c r="D1817" s="24" t="n">
        <f aca="false">IF($B$11="","",$B$11*EXP($B$12*C1817))</f>
        <v>610.908434326119</v>
      </c>
      <c r="E1817" s="20" t="n">
        <f aca="true">IF($B$10="","",$B$10*(1-$B$14+2*$B$14*RAND()))</f>
        <v>3.65294188130516</v>
      </c>
      <c r="F1817" s="21" t="n">
        <f aca="false">INDEX($E$17:$E$28,B1817)</f>
        <v>4.761</v>
      </c>
      <c r="G1817" s="25" t="n">
        <f aca="false">IF(OR(D1817="",E1817="",F1817=""),"",D1817*($B$7-$B$8-F1817-E1817))</f>
        <v>2642.82539209566</v>
      </c>
      <c r="H1817" s="25" t="n">
        <f aca="false">IF(D1817="","",D1817*$F$30)</f>
        <v>3054.05344488313</v>
      </c>
    </row>
    <row r="1818" customFormat="false" ht="15" hidden="false" customHeight="false" outlineLevel="0" collapsed="false">
      <c r="A1818" s="2" t="n">
        <v>1784</v>
      </c>
      <c r="B1818" s="2" t="n">
        <v>8</v>
      </c>
      <c r="C1818" s="22" t="n">
        <f aca="true">NORMSINV(MAX(RAND(),0.000000000001))</f>
        <v>-0.159959135558641</v>
      </c>
      <c r="D1818" s="24" t="n">
        <f aca="false">IF($B$11="","",$B$11*EXP($B$12*C1818))</f>
        <v>867.045489073496</v>
      </c>
      <c r="E1818" s="20" t="n">
        <f aca="true">IF($B$10="","",$B$10*(1-$B$14+2*$B$14*RAND()))</f>
        <v>3.6100699298809</v>
      </c>
      <c r="F1818" s="21" t="n">
        <f aca="false">INDEX($E$17:$E$28,B1818)</f>
        <v>4.761</v>
      </c>
      <c r="G1818" s="25" t="n">
        <f aca="false">IF(OR(D1818="",E1818="",F1818=""),"",D1818*($B$7-$B$8-F1818-E1818))</f>
        <v>3788.06110937432</v>
      </c>
      <c r="H1818" s="25" t="n">
        <f aca="false">IF(D1818="","",D1818*$F$30)</f>
        <v>4334.53380897622</v>
      </c>
    </row>
    <row r="1819" customFormat="false" ht="15" hidden="false" customHeight="false" outlineLevel="0" collapsed="false">
      <c r="A1819" s="2" t="n">
        <v>1785</v>
      </c>
      <c r="B1819" s="2" t="n">
        <v>9</v>
      </c>
      <c r="C1819" s="22" t="n">
        <f aca="true">NORMSINV(MAX(RAND(),0.000000000001))</f>
        <v>1.33600888699383</v>
      </c>
      <c r="D1819" s="24" t="n">
        <f aca="false">IF($B$11="","",$B$11*EXP($B$12*C1819))</f>
        <v>1628.54393790557</v>
      </c>
      <c r="E1819" s="20" t="n">
        <f aca="true">IF($B$10="","",$B$10*(1-$B$14+2*$B$14*RAND()))</f>
        <v>4.03124488129985</v>
      </c>
      <c r="F1819" s="21" t="n">
        <f aca="false">INDEX($E$17:$E$28,B1819)</f>
        <v>4.761</v>
      </c>
      <c r="G1819" s="25" t="n">
        <f aca="false">IF(OR(D1819="",E1819="",F1819=""),"",D1819*($B$7-$B$8-F1819-E1819))</f>
        <v>6429.09266689481</v>
      </c>
      <c r="H1819" s="25" t="n">
        <f aca="false">IF(D1819="","",D1819*$F$30)</f>
        <v>8141.41685437752</v>
      </c>
    </row>
    <row r="1820" customFormat="false" ht="15" hidden="false" customHeight="false" outlineLevel="0" collapsed="false">
      <c r="A1820" s="2" t="n">
        <v>1786</v>
      </c>
      <c r="B1820" s="2" t="n">
        <v>10</v>
      </c>
      <c r="C1820" s="22" t="n">
        <f aca="true">NORMSINV(MAX(RAND(),0.000000000001))</f>
        <v>0.390166643007971</v>
      </c>
      <c r="D1820" s="24" t="n">
        <f aca="false">IF($B$11="","",$B$11*EXP($B$12*C1820))</f>
        <v>1093.23424431396</v>
      </c>
      <c r="E1820" s="20" t="n">
        <f aca="true">IF($B$10="","",$B$10*(1-$B$14+2*$B$14*RAND()))</f>
        <v>3.97747671138415</v>
      </c>
      <c r="F1820" s="21" t="n">
        <f aca="false">INDEX($E$17:$E$28,B1820)</f>
        <v>4.761</v>
      </c>
      <c r="G1820" s="25" t="n">
        <f aca="false">IF(OR(D1820="",E1820="",F1820=""),"",D1820*($B$7-$B$8-F1820-E1820))</f>
        <v>4374.60228853466</v>
      </c>
      <c r="H1820" s="25" t="n">
        <f aca="false">IF(D1820="","",D1820*$F$30)</f>
        <v>5465.29663417434</v>
      </c>
    </row>
    <row r="1821" customFormat="false" ht="15" hidden="false" customHeight="false" outlineLevel="0" collapsed="false">
      <c r="A1821" s="2" t="n">
        <v>1787</v>
      </c>
      <c r="B1821" s="2" t="n">
        <v>11</v>
      </c>
      <c r="C1821" s="22" t="n">
        <f aca="true">NORMSINV(MAX(RAND(),0.000000000001))</f>
        <v>1.11365690151683</v>
      </c>
      <c r="D1821" s="24" t="n">
        <f aca="false">IF($B$11="","",$B$11*EXP($B$12*C1821))</f>
        <v>1482.89275503341</v>
      </c>
      <c r="E1821" s="20" t="n">
        <f aca="true">IF($B$10="","",$B$10*(1-$B$14+2*$B$14*RAND()))</f>
        <v>3.61070568914806</v>
      </c>
      <c r="F1821" s="21" t="n">
        <f aca="false">INDEX($E$17:$E$28,B1821)</f>
        <v>4.761</v>
      </c>
      <c r="G1821" s="25" t="n">
        <f aca="false">IF(OR(D1821="",E1821="",F1821=""),"",D1821*($B$7-$B$8-F1821-E1821))</f>
        <v>6477.71198541598</v>
      </c>
      <c r="H1821" s="25" t="n">
        <f aca="false">IF(D1821="","",D1821*$F$30)</f>
        <v>7413.277460963</v>
      </c>
    </row>
    <row r="1822" customFormat="false" ht="15" hidden="false" customHeight="false" outlineLevel="0" collapsed="false">
      <c r="A1822" s="2" t="n">
        <v>1788</v>
      </c>
      <c r="B1822" s="2" t="n">
        <v>12</v>
      </c>
      <c r="C1822" s="22" t="n">
        <f aca="true">NORMSINV(MAX(RAND(),0.000000000001))</f>
        <v>0.733233202939119</v>
      </c>
      <c r="D1822" s="24" t="n">
        <f aca="false">IF($B$11="","",$B$11*EXP($B$12*C1822))</f>
        <v>1263.26180055289</v>
      </c>
      <c r="E1822" s="20" t="n">
        <f aca="true">IF($B$10="","",$B$10*(1-$B$14+2*$B$14*RAND()))</f>
        <v>3.48377165645673</v>
      </c>
      <c r="F1822" s="21" t="n">
        <f aca="false">INDEX($E$17:$E$28,B1822)</f>
        <v>4.761</v>
      </c>
      <c r="G1822" s="25" t="n">
        <f aca="false">IF(OR(D1822="",E1822="",F1822=""),"",D1822*($B$7-$B$8-F1822-E1822))</f>
        <v>5678.65025116086</v>
      </c>
      <c r="H1822" s="25" t="n">
        <f aca="false">IF(D1822="","",D1822*$F$30)</f>
        <v>6315.29839332401</v>
      </c>
    </row>
    <row r="1823" customFormat="false" ht="15" hidden="false" customHeight="false" outlineLevel="0" collapsed="false">
      <c r="A1823" s="2" t="n">
        <v>1789</v>
      </c>
      <c r="B1823" s="2" t="n">
        <v>1</v>
      </c>
      <c r="C1823" s="22" t="n">
        <f aca="true">NORMSINV(MAX(RAND(),0.000000000001))</f>
        <v>-1.53816379884432</v>
      </c>
      <c r="D1823" s="24" t="n">
        <f aca="false">IF($B$11="","",$B$11*EXP($B$12*C1823))</f>
        <v>485.103739449999</v>
      </c>
      <c r="E1823" s="20" t="n">
        <f aca="true">IF($B$10="","",$B$10*(1-$B$14+2*$B$14*RAND()))</f>
        <v>3.43016686965646</v>
      </c>
      <c r="F1823" s="21" t="n">
        <f aca="false">INDEX($E$17:$E$28,B1823)</f>
        <v>4.92562580645161</v>
      </c>
      <c r="G1823" s="25" t="n">
        <f aca="false">IF(OR(D1823="",E1823="",F1823=""),"",D1823*($B$7-$B$8-F1823-E1823))</f>
        <v>2126.79536734405</v>
      </c>
      <c r="H1823" s="25" t="n">
        <f aca="false">IF(D1823="","",D1823*$F$30)</f>
        <v>2425.13061425843</v>
      </c>
    </row>
    <row r="1824" customFormat="false" ht="15" hidden="false" customHeight="false" outlineLevel="0" collapsed="false">
      <c r="A1824" s="2" t="n">
        <v>1790</v>
      </c>
      <c r="B1824" s="2" t="n">
        <v>2</v>
      </c>
      <c r="C1824" s="22" t="n">
        <f aca="true">NORMSINV(MAX(RAND(),0.000000000001))</f>
        <v>2.07574630743711</v>
      </c>
      <c r="D1824" s="24" t="n">
        <f aca="false">IF($B$11="","",$B$11*EXP($B$12*C1824))</f>
        <v>2224.17614154975</v>
      </c>
      <c r="E1824" s="20" t="n">
        <f aca="true">IF($B$10="","",$B$10*(1-$B$14+2*$B$14*RAND()))</f>
        <v>3.37940283634033</v>
      </c>
      <c r="F1824" s="21" t="n">
        <f aca="false">INDEX($E$17:$E$28,B1824)</f>
        <v>5.0612</v>
      </c>
      <c r="G1824" s="25" t="n">
        <f aca="false">IF(OR(D1824="",E1824="",F1824=""),"",D1824*($B$7-$B$8-F1824-E1824))</f>
        <v>9562.61659445851</v>
      </c>
      <c r="H1824" s="25" t="n">
        <f aca="false">IF(D1824="","",D1824*$F$30)</f>
        <v>11119.1013668355</v>
      </c>
    </row>
    <row r="1825" customFormat="false" ht="15" hidden="false" customHeight="false" outlineLevel="0" collapsed="false">
      <c r="A1825" s="2" t="n">
        <v>1791</v>
      </c>
      <c r="B1825" s="2" t="n">
        <v>3</v>
      </c>
      <c r="C1825" s="22" t="n">
        <f aca="true">NORMSINV(MAX(RAND(),0.000000000001))</f>
        <v>0.167901632132744</v>
      </c>
      <c r="D1825" s="24" t="n">
        <f aca="false">IF($B$11="","",$B$11*EXP($B$12*C1825))</f>
        <v>995.495740650072</v>
      </c>
      <c r="E1825" s="20" t="n">
        <f aca="true">IF($B$10="","",$B$10*(1-$B$14+2*$B$14*RAND()))</f>
        <v>4.07505207693918</v>
      </c>
      <c r="F1825" s="21" t="n">
        <f aca="false">INDEX($E$17:$E$28,B1825)</f>
        <v>5.0612</v>
      </c>
      <c r="G1825" s="25" t="n">
        <f aca="false">IF(OR(D1825="",E1825="",F1825=""),"",D1825*($B$7-$B$8-F1825-E1825))</f>
        <v>3587.51570778359</v>
      </c>
      <c r="H1825" s="25" t="n">
        <f aca="false">IF(D1825="","",D1825*$F$30)</f>
        <v>4976.68230665784</v>
      </c>
    </row>
    <row r="1826" customFormat="false" ht="15" hidden="false" customHeight="false" outlineLevel="0" collapsed="false">
      <c r="A1826" s="2" t="n">
        <v>1792</v>
      </c>
      <c r="B1826" s="2" t="n">
        <v>4</v>
      </c>
      <c r="C1826" s="22" t="n">
        <f aca="true">NORMSINV(MAX(RAND(),0.000000000001))</f>
        <v>-0.227979945869356</v>
      </c>
      <c r="D1826" s="24" t="n">
        <f aca="false">IF($B$11="","",$B$11*EXP($B$12*C1826))</f>
        <v>842.547281635938</v>
      </c>
      <c r="E1826" s="20" t="n">
        <f aca="true">IF($B$10="","",$B$10*(1-$B$14+2*$B$14*RAND()))</f>
        <v>3.41280714547076</v>
      </c>
      <c r="F1826" s="21" t="n">
        <f aca="false">INDEX($E$17:$E$28,B1826)</f>
        <v>4.89657419354839</v>
      </c>
      <c r="G1826" s="25" t="n">
        <f aca="false">IF(OR(D1826="",E1826="",F1826=""),"",D1826*($B$7-$B$8-F1826-E1826))</f>
        <v>3733.00570877488</v>
      </c>
      <c r="H1826" s="25" t="n">
        <f aca="false">IF(D1826="","",D1826*$F$30)</f>
        <v>4212.06237035438</v>
      </c>
    </row>
    <row r="1827" customFormat="false" ht="15" hidden="false" customHeight="false" outlineLevel="0" collapsed="false">
      <c r="A1827" s="2" t="n">
        <v>1793</v>
      </c>
      <c r="B1827" s="2" t="n">
        <v>5</v>
      </c>
      <c r="C1827" s="22" t="n">
        <f aca="true">NORMSINV(MAX(RAND(),0.000000000001))</f>
        <v>1.58575746462581</v>
      </c>
      <c r="D1827" s="24" t="n">
        <f aca="false">IF($B$11="","",$B$11*EXP($B$12*C1827))</f>
        <v>1809.26720089859</v>
      </c>
      <c r="E1827" s="20" t="n">
        <f aca="true">IF($B$10="","",$B$10*(1-$B$14+2*$B$14*RAND()))</f>
        <v>3.71700121903757</v>
      </c>
      <c r="F1827" s="21" t="n">
        <f aca="false">INDEX($E$17:$E$28,B1827)</f>
        <v>4.761</v>
      </c>
      <c r="G1827" s="25" t="n">
        <f aca="false">IF(OR(D1827="",E1827="",F1827=""),"",D1827*($B$7-$B$8-F1827-E1827))</f>
        <v>7711.09460466511</v>
      </c>
      <c r="H1827" s="25" t="n">
        <f aca="false">IF(D1827="","",D1827*$F$30)</f>
        <v>9044.88859073224</v>
      </c>
    </row>
    <row r="1828" customFormat="false" ht="15" hidden="false" customHeight="false" outlineLevel="0" collapsed="false">
      <c r="A1828" s="2" t="n">
        <v>1794</v>
      </c>
      <c r="B1828" s="2" t="n">
        <v>6</v>
      </c>
      <c r="C1828" s="22" t="n">
        <f aca="true">NORMSINV(MAX(RAND(),0.000000000001))</f>
        <v>-0.777383722916462</v>
      </c>
      <c r="D1828" s="24" t="n">
        <f aca="false">IF($B$11="","",$B$11*EXP($B$12*C1828))</f>
        <v>668.428658747104</v>
      </c>
      <c r="E1828" s="20" t="n">
        <f aca="true">IF($B$10="","",$B$10*(1-$B$14+2*$B$14*RAND()))</f>
        <v>4.08988572704327</v>
      </c>
      <c r="F1828" s="21" t="n">
        <f aca="false">INDEX($E$17:$E$28,B1828)</f>
        <v>4.761</v>
      </c>
      <c r="G1828" s="25" t="n">
        <f aca="false">IF(OR(D1828="",E1828="",F1828=""),"",D1828*($B$7-$B$8-F1828-E1828))</f>
        <v>2599.59543718669</v>
      </c>
      <c r="H1828" s="25" t="n">
        <f aca="false">IF(D1828="","",D1828*$F$30)</f>
        <v>3341.60855080852</v>
      </c>
    </row>
    <row r="1829" customFormat="false" ht="15" hidden="false" customHeight="false" outlineLevel="0" collapsed="false">
      <c r="A1829" s="2" t="n">
        <v>1795</v>
      </c>
      <c r="B1829" s="2" t="n">
        <v>7</v>
      </c>
      <c r="C1829" s="22" t="n">
        <f aca="true">NORMSINV(MAX(RAND(),0.000000000001))</f>
        <v>-1.39054545275224</v>
      </c>
      <c r="D1829" s="24" t="n">
        <f aca="false">IF($B$11="","",$B$11*EXP($B$12*C1829))</f>
        <v>516.236051889773</v>
      </c>
      <c r="E1829" s="20" t="n">
        <f aca="true">IF($B$10="","",$B$10*(1-$B$14+2*$B$14*RAND()))</f>
        <v>3.78428649072295</v>
      </c>
      <c r="F1829" s="21" t="n">
        <f aca="false">INDEX($E$17:$E$28,B1829)</f>
        <v>4.761</v>
      </c>
      <c r="G1829" s="25" t="n">
        <f aca="false">IF(OR(D1829="",E1829="",F1829=""),"",D1829*($B$7-$B$8-F1829-E1829))</f>
        <v>2165.46234083788</v>
      </c>
      <c r="H1829" s="25" t="n">
        <f aca="false">IF(D1829="","",D1829*$F$30)</f>
        <v>2580.76727060735</v>
      </c>
    </row>
    <row r="1830" customFormat="false" ht="15" hidden="false" customHeight="false" outlineLevel="0" collapsed="false">
      <c r="A1830" s="2" t="n">
        <v>1796</v>
      </c>
      <c r="B1830" s="2" t="n">
        <v>8</v>
      </c>
      <c r="C1830" s="22" t="n">
        <f aca="true">NORMSINV(MAX(RAND(),0.000000000001))</f>
        <v>0.862118479199417</v>
      </c>
      <c r="D1830" s="24" t="n">
        <f aca="false">IF($B$11="","",$B$11*EXP($B$12*C1830))</f>
        <v>1333.763957653</v>
      </c>
      <c r="E1830" s="20" t="n">
        <f aca="true">IF($B$10="","",$B$10*(1-$B$14+2*$B$14*RAND()))</f>
        <v>3.88256819343758</v>
      </c>
      <c r="F1830" s="21" t="n">
        <f aca="false">INDEX($E$17:$E$28,B1830)</f>
        <v>4.761</v>
      </c>
      <c r="G1830" s="25" t="n">
        <f aca="false">IF(OR(D1830="",E1830="",F1830=""),"",D1830*($B$7-$B$8-F1830-E1830))</f>
        <v>5463.67309857631</v>
      </c>
      <c r="H1830" s="25" t="n">
        <f aca="false">IF(D1830="","",D1830*$F$30)</f>
        <v>6667.75277709886</v>
      </c>
    </row>
    <row r="1831" customFormat="false" ht="15" hidden="false" customHeight="false" outlineLevel="0" collapsed="false">
      <c r="A1831" s="2" t="n">
        <v>1797</v>
      </c>
      <c r="B1831" s="2" t="n">
        <v>9</v>
      </c>
      <c r="C1831" s="22" t="n">
        <f aca="true">NORMSINV(MAX(RAND(),0.000000000001))</f>
        <v>0.71431650801975</v>
      </c>
      <c r="D1831" s="24" t="n">
        <f aca="false">IF($B$11="","",$B$11*EXP($B$12*C1831))</f>
        <v>1253.23254995022</v>
      </c>
      <c r="E1831" s="20" t="n">
        <f aca="true">IF($B$10="","",$B$10*(1-$B$14+2*$B$14*RAND()))</f>
        <v>3.75086803934887</v>
      </c>
      <c r="F1831" s="21" t="n">
        <f aca="false">INDEX($E$17:$E$28,B1831)</f>
        <v>4.761</v>
      </c>
      <c r="G1831" s="25" t="n">
        <f aca="false">IF(OR(D1831="",E1831="",F1831=""),"",D1831*($B$7-$B$8-F1831-E1831))</f>
        <v>5298.83259857286</v>
      </c>
      <c r="H1831" s="25" t="n">
        <f aca="false">IF(D1831="","",D1831*$F$30)</f>
        <v>6265.16016371116</v>
      </c>
    </row>
    <row r="1832" customFormat="false" ht="15" hidden="false" customHeight="false" outlineLevel="0" collapsed="false">
      <c r="A1832" s="2" t="n">
        <v>1798</v>
      </c>
      <c r="B1832" s="2" t="n">
        <v>10</v>
      </c>
      <c r="C1832" s="22" t="n">
        <f aca="true">NORMSINV(MAX(RAND(),0.000000000001))</f>
        <v>0.0117559908402129</v>
      </c>
      <c r="D1832" s="24" t="n">
        <f aca="false">IF($B$11="","",$B$11*EXP($B$12*C1832))</f>
        <v>932.105839662983</v>
      </c>
      <c r="E1832" s="20" t="n">
        <f aca="true">IF($B$10="","",$B$10*(1-$B$14+2*$B$14*RAND()))</f>
        <v>3.81296642089589</v>
      </c>
      <c r="F1832" s="21" t="n">
        <f aca="false">INDEX($E$17:$E$28,B1832)</f>
        <v>4.761</v>
      </c>
      <c r="G1832" s="25" t="n">
        <f aca="false">IF(OR(D1832="",E1832="",F1832=""),"",D1832*($B$7-$B$8-F1832-E1832))</f>
        <v>3883.18422731502</v>
      </c>
      <c r="H1832" s="25" t="n">
        <f aca="false">IF(D1832="","",D1832*$F$30)</f>
        <v>4659.78351364319</v>
      </c>
    </row>
    <row r="1833" customFormat="false" ht="15" hidden="false" customHeight="false" outlineLevel="0" collapsed="false">
      <c r="A1833" s="2" t="n">
        <v>1799</v>
      </c>
      <c r="B1833" s="2" t="n">
        <v>11</v>
      </c>
      <c r="C1833" s="22" t="n">
        <f aca="true">NORMSINV(MAX(RAND(),0.000000000001))</f>
        <v>-1.46603550757471</v>
      </c>
      <c r="D1833" s="24" t="n">
        <f aca="false">IF($B$11="","",$B$11*EXP($B$12*C1833))</f>
        <v>500.073545329824</v>
      </c>
      <c r="E1833" s="20" t="n">
        <f aca="true">IF($B$10="","",$B$10*(1-$B$14+2*$B$14*RAND()))</f>
        <v>3.61665553806494</v>
      </c>
      <c r="F1833" s="21" t="n">
        <f aca="false">INDEX($E$17:$E$28,B1833)</f>
        <v>4.761</v>
      </c>
      <c r="G1833" s="25" t="n">
        <f aca="false">IF(OR(D1833="",E1833="",F1833=""),"",D1833*($B$7-$B$8-F1833-E1833))</f>
        <v>2181.49306102979</v>
      </c>
      <c r="H1833" s="25" t="n">
        <f aca="false">IF(D1833="","",D1833*$F$30)</f>
        <v>2499.96766781286</v>
      </c>
    </row>
    <row r="1834" customFormat="false" ht="15" hidden="false" customHeight="false" outlineLevel="0" collapsed="false">
      <c r="A1834" s="2" t="n">
        <v>1800</v>
      </c>
      <c r="B1834" s="2" t="n">
        <v>12</v>
      </c>
      <c r="C1834" s="22" t="n">
        <f aca="true">NORMSINV(MAX(RAND(),0.000000000001))</f>
        <v>0.339497295731483</v>
      </c>
      <c r="D1834" s="24" t="n">
        <f aca="false">IF($B$11="","",$B$11*EXP($B$12*C1834))</f>
        <v>1070.14072212408</v>
      </c>
      <c r="E1834" s="20" t="n">
        <f aca="true">IF($B$10="","",$B$10*(1-$B$14+2*$B$14*RAND()))</f>
        <v>4.06303846999757</v>
      </c>
      <c r="F1834" s="21" t="n">
        <f aca="false">INDEX($E$17:$E$28,B1834)</f>
        <v>4.761</v>
      </c>
      <c r="G1834" s="25" t="n">
        <f aca="false">IF(OR(D1834="",E1834="",F1834=""),"",D1834*($B$7-$B$8-F1834-E1834))</f>
        <v>4190.62989952691</v>
      </c>
      <c r="H1834" s="25" t="n">
        <f aca="false">IF(D1834="","",D1834*$F$30)</f>
        <v>5349.84749804269</v>
      </c>
    </row>
    <row r="1835" customFormat="false" ht="15" hidden="false" customHeight="false" outlineLevel="0" collapsed="false">
      <c r="A1835" s="2" t="n">
        <v>1801</v>
      </c>
      <c r="B1835" s="2" t="n">
        <v>1</v>
      </c>
      <c r="C1835" s="22" t="n">
        <f aca="true">NORMSINV(MAX(RAND(),0.000000000001))</f>
        <v>0.346912533044322</v>
      </c>
      <c r="D1835" s="24" t="n">
        <f aca="false">IF($B$11="","",$B$11*EXP($B$12*C1835))</f>
        <v>1073.4896374229</v>
      </c>
      <c r="E1835" s="20" t="n">
        <f aca="true">IF($B$10="","",$B$10*(1-$B$14+2*$B$14*RAND()))</f>
        <v>3.79203839264264</v>
      </c>
      <c r="F1835" s="21" t="n">
        <f aca="false">INDEX($E$17:$E$28,B1835)</f>
        <v>4.92562580645161</v>
      </c>
      <c r="G1835" s="25" t="n">
        <f aca="false">IF(OR(D1835="",E1835="",F1835=""),"",D1835*($B$7-$B$8-F1835-E1835))</f>
        <v>4317.93580050745</v>
      </c>
      <c r="H1835" s="25" t="n">
        <f aca="false">IF(D1835="","",D1835*$F$30)</f>
        <v>5366.58939540455</v>
      </c>
    </row>
    <row r="1836" customFormat="false" ht="15" hidden="false" customHeight="false" outlineLevel="0" collapsed="false">
      <c r="A1836" s="2" t="n">
        <v>1802</v>
      </c>
      <c r="B1836" s="2" t="n">
        <v>2</v>
      </c>
      <c r="C1836" s="22" t="n">
        <f aca="true">NORMSINV(MAX(RAND(),0.000000000001))</f>
        <v>0.0254101522418833</v>
      </c>
      <c r="D1836" s="24" t="n">
        <f aca="false">IF($B$11="","",$B$11*EXP($B$12*C1836))</f>
        <v>937.484074405005</v>
      </c>
      <c r="E1836" s="20" t="n">
        <f aca="true">IF($B$10="","",$B$10*(1-$B$14+2*$B$14*RAND()))</f>
        <v>3.53975568273521</v>
      </c>
      <c r="F1836" s="21" t="n">
        <f aca="false">INDEX($E$17:$E$28,B1836)</f>
        <v>5.0612</v>
      </c>
      <c r="G1836" s="25" t="n">
        <f aca="false">IF(OR(D1836="",E1836="",F1836=""),"",D1836*($B$7-$B$8-F1836-E1836))</f>
        <v>3880.28813069228</v>
      </c>
      <c r="H1836" s="25" t="n">
        <f aca="false">IF(D1836="","",D1836*$F$30)</f>
        <v>4686.6703847655</v>
      </c>
    </row>
    <row r="1837" customFormat="false" ht="15" hidden="false" customHeight="false" outlineLevel="0" collapsed="false">
      <c r="A1837" s="2" t="n">
        <v>1803</v>
      </c>
      <c r="B1837" s="2" t="n">
        <v>3</v>
      </c>
      <c r="C1837" s="22" t="n">
        <f aca="true">NORMSINV(MAX(RAND(),0.000000000001))</f>
        <v>-0.481566632836049</v>
      </c>
      <c r="D1837" s="24" t="n">
        <f aca="false">IF($B$11="","",$B$11*EXP($B$12*C1837))</f>
        <v>757.161790356933</v>
      </c>
      <c r="E1837" s="20" t="n">
        <f aca="true">IF($B$10="","",$B$10*(1-$B$14+2*$B$14*RAND()))</f>
        <v>3.54577066198489</v>
      </c>
      <c r="F1837" s="21" t="n">
        <f aca="false">INDEX($E$17:$E$28,B1837)</f>
        <v>5.0612</v>
      </c>
      <c r="G1837" s="25" t="n">
        <f aca="false">IF(OR(D1837="",E1837="",F1837=""),"",D1837*($B$7-$B$8-F1837-E1837))</f>
        <v>3129.37189316925</v>
      </c>
      <c r="H1837" s="25" t="n">
        <f aca="false">IF(D1837="","",D1837*$F$30)</f>
        <v>3785.20322235238</v>
      </c>
    </row>
    <row r="1838" customFormat="false" ht="15" hidden="false" customHeight="false" outlineLevel="0" collapsed="false">
      <c r="A1838" s="2" t="n">
        <v>1804</v>
      </c>
      <c r="B1838" s="2" t="n">
        <v>4</v>
      </c>
      <c r="C1838" s="22" t="n">
        <f aca="true">NORMSINV(MAX(RAND(),0.000000000001))</f>
        <v>-0.0292300532258148</v>
      </c>
      <c r="D1838" s="24" t="n">
        <f aca="false">IF($B$11="","",$B$11*EXP($B$12*C1838))</f>
        <v>916.146459255036</v>
      </c>
      <c r="E1838" s="20" t="n">
        <f aca="true">IF($B$10="","",$B$10*(1-$B$14+2*$B$14*RAND()))</f>
        <v>4.00779221341111</v>
      </c>
      <c r="F1838" s="21" t="n">
        <f aca="false">INDEX($E$17:$E$28,B1838)</f>
        <v>4.89657419354839</v>
      </c>
      <c r="G1838" s="25" t="n">
        <f aca="false">IF(OR(D1838="",E1838="",F1838=""),"",D1838*($B$7-$B$8-F1838-E1838))</f>
        <v>3514.00213526373</v>
      </c>
      <c r="H1838" s="25" t="n">
        <f aca="false">IF(D1838="","",D1838*$F$30)</f>
        <v>4579.99937910778</v>
      </c>
    </row>
    <row r="1839" customFormat="false" ht="15" hidden="false" customHeight="false" outlineLevel="0" collapsed="false">
      <c r="A1839" s="2" t="n">
        <v>1805</v>
      </c>
      <c r="B1839" s="2" t="n">
        <v>5</v>
      </c>
      <c r="C1839" s="22" t="n">
        <f aca="true">NORMSINV(MAX(RAND(),0.000000000001))</f>
        <v>0.619091704465419</v>
      </c>
      <c r="D1839" s="24" t="n">
        <f aca="false">IF($B$11="","",$B$11*EXP($B$12*C1839))</f>
        <v>1203.9426974238</v>
      </c>
      <c r="E1839" s="20" t="n">
        <f aca="true">IF($B$10="","",$B$10*(1-$B$14+2*$B$14*RAND()))</f>
        <v>3.3808752871998</v>
      </c>
      <c r="F1839" s="21" t="n">
        <f aca="false">INDEX($E$17:$E$28,B1839)</f>
        <v>4.761</v>
      </c>
      <c r="G1839" s="25" t="n">
        <f aca="false">IF(OR(D1839="",E1839="",F1839=""),"",D1839*($B$7-$B$8-F1839-E1839))</f>
        <v>5535.8786698197</v>
      </c>
      <c r="H1839" s="25" t="n">
        <f aca="false">IF(D1839="","",D1839*$F$30)</f>
        <v>6018.75033296104</v>
      </c>
    </row>
    <row r="1840" customFormat="false" ht="15" hidden="false" customHeight="false" outlineLevel="0" collapsed="false">
      <c r="A1840" s="2" t="n">
        <v>1806</v>
      </c>
      <c r="B1840" s="2" t="n">
        <v>6</v>
      </c>
      <c r="C1840" s="22" t="n">
        <f aca="true">NORMSINV(MAX(RAND(),0.000000000001))</f>
        <v>-0.254636492287293</v>
      </c>
      <c r="D1840" s="24" t="n">
        <f aca="false">IF($B$11="","",$B$11*EXP($B$12*C1840))</f>
        <v>833.136602367366</v>
      </c>
      <c r="E1840" s="20" t="n">
        <f aca="true">IF($B$10="","",$B$10*(1-$B$14+2*$B$14*RAND()))</f>
        <v>3.96568358276687</v>
      </c>
      <c r="F1840" s="21" t="n">
        <f aca="false">INDEX($E$17:$E$28,B1840)</f>
        <v>4.761</v>
      </c>
      <c r="G1840" s="25" t="n">
        <f aca="false">IF(OR(D1840="",E1840="",F1840=""),"",D1840*($B$7-$B$8-F1840-E1840))</f>
        <v>3343.64080407878</v>
      </c>
      <c r="H1840" s="25" t="n">
        <f aca="false">IF(D1840="","",D1840*$F$30)</f>
        <v>4165.01650255493</v>
      </c>
    </row>
    <row r="1841" customFormat="false" ht="15" hidden="false" customHeight="false" outlineLevel="0" collapsed="false">
      <c r="A1841" s="2" t="n">
        <v>1807</v>
      </c>
      <c r="B1841" s="2" t="n">
        <v>7</v>
      </c>
      <c r="C1841" s="22" t="n">
        <f aca="true">NORMSINV(MAX(RAND(),0.000000000001))</f>
        <v>0.100280018423546</v>
      </c>
      <c r="D1841" s="24" t="n">
        <f aca="false">IF($B$11="","",$B$11*EXP($B$12*C1841))</f>
        <v>967.530928141613</v>
      </c>
      <c r="E1841" s="20" t="n">
        <f aca="true">IF($B$10="","",$B$10*(1-$B$14+2*$B$14*RAND()))</f>
        <v>4.03681421646373</v>
      </c>
      <c r="F1841" s="21" t="n">
        <f aca="false">INDEX($E$17:$E$28,B1841)</f>
        <v>4.761</v>
      </c>
      <c r="G1841" s="25" t="n">
        <f aca="false">IF(OR(D1841="",E1841="",F1841=""),"",D1841*($B$7-$B$8-F1841-E1841))</f>
        <v>3814.18667005152</v>
      </c>
      <c r="H1841" s="25" t="n">
        <f aca="false">IF(D1841="","",D1841*$F$30)</f>
        <v>4836.88061596555</v>
      </c>
    </row>
    <row r="1842" customFormat="false" ht="15" hidden="false" customHeight="false" outlineLevel="0" collapsed="false">
      <c r="A1842" s="2" t="n">
        <v>1808</v>
      </c>
      <c r="B1842" s="2" t="n">
        <v>8</v>
      </c>
      <c r="C1842" s="22" t="n">
        <f aca="true">NORMSINV(MAX(RAND(),0.000000000001))</f>
        <v>0.45449002688584</v>
      </c>
      <c r="D1842" s="24" t="n">
        <f aca="false">IF($B$11="","",$B$11*EXP($B$12*C1842))</f>
        <v>1123.27013078185</v>
      </c>
      <c r="E1842" s="20" t="n">
        <f aca="true">IF($B$10="","",$B$10*(1-$B$14+2*$B$14*RAND()))</f>
        <v>3.57372253891592</v>
      </c>
      <c r="F1842" s="21" t="n">
        <f aca="false">INDEX($E$17:$E$28,B1842)</f>
        <v>4.761</v>
      </c>
      <c r="G1842" s="25" t="n">
        <f aca="false">IF(OR(D1842="",E1842="",F1842=""),"",D1842*($B$7-$B$8-F1842-E1842))</f>
        <v>4948.31658984224</v>
      </c>
      <c r="H1842" s="25" t="n">
        <f aca="false">IF(D1842="","",D1842*$F$30)</f>
        <v>5615.45203780461</v>
      </c>
    </row>
    <row r="1843" customFormat="false" ht="15" hidden="false" customHeight="false" outlineLevel="0" collapsed="false">
      <c r="A1843" s="2" t="n">
        <v>1809</v>
      </c>
      <c r="B1843" s="2" t="n">
        <v>9</v>
      </c>
      <c r="C1843" s="22" t="n">
        <f aca="true">NORMSINV(MAX(RAND(),0.000000000001))</f>
        <v>-0.910080352432613</v>
      </c>
      <c r="D1843" s="24" t="n">
        <f aca="false">IF($B$11="","",$B$11*EXP($B$12*C1843))</f>
        <v>632.079903366208</v>
      </c>
      <c r="E1843" s="20" t="n">
        <f aca="true">IF($B$10="","",$B$10*(1-$B$14+2*$B$14*RAND()))</f>
        <v>4.01288499737269</v>
      </c>
      <c r="F1843" s="21" t="n">
        <f aca="false">INDEX($E$17:$E$28,B1843)</f>
        <v>4.761</v>
      </c>
      <c r="G1843" s="25" t="n">
        <f aca="false">IF(OR(D1843="",E1843="",F1843=""),"",D1843*($B$7-$B$8-F1843-E1843))</f>
        <v>2506.90158759994</v>
      </c>
      <c r="H1843" s="25" t="n">
        <f aca="false">IF(D1843="","",D1843*$F$30)</f>
        <v>3159.89385290835</v>
      </c>
    </row>
    <row r="1844" customFormat="false" ht="15" hidden="false" customHeight="false" outlineLevel="0" collapsed="false">
      <c r="A1844" s="2" t="n">
        <v>1810</v>
      </c>
      <c r="B1844" s="2" t="n">
        <v>10</v>
      </c>
      <c r="C1844" s="22" t="n">
        <f aca="true">NORMSINV(MAX(RAND(),0.000000000001))</f>
        <v>-0.220264833205034</v>
      </c>
      <c r="D1844" s="24" t="n">
        <f aca="false">IF($B$11="","",$B$11*EXP($B$12*C1844))</f>
        <v>845.290764331821</v>
      </c>
      <c r="E1844" s="20" t="n">
        <f aca="true">IF($B$10="","",$B$10*(1-$B$14+2*$B$14*RAND()))</f>
        <v>3.42160266146519</v>
      </c>
      <c r="F1844" s="21" t="n">
        <f aca="false">INDEX($E$17:$E$28,B1844)</f>
        <v>4.761</v>
      </c>
      <c r="G1844" s="25" t="n">
        <f aca="false">IF(OR(D1844="",E1844="",F1844=""),"",D1844*($B$7-$B$8-F1844-E1844))</f>
        <v>3852.3258796539</v>
      </c>
      <c r="H1844" s="25" t="n">
        <f aca="false">IF(D1844="","",D1844*$F$30)</f>
        <v>4225.77758904764</v>
      </c>
    </row>
    <row r="1845" customFormat="false" ht="15" hidden="false" customHeight="false" outlineLevel="0" collapsed="false">
      <c r="A1845" s="2" t="n">
        <v>1811</v>
      </c>
      <c r="B1845" s="2" t="n">
        <v>11</v>
      </c>
      <c r="C1845" s="22" t="n">
        <f aca="true">NORMSINV(MAX(RAND(),0.000000000001))</f>
        <v>-0.754626156617833</v>
      </c>
      <c r="D1845" s="24" t="n">
        <f aca="false">IF($B$11="","",$B$11*EXP($B$12*C1845))</f>
        <v>674.869229921376</v>
      </c>
      <c r="E1845" s="20" t="n">
        <f aca="true">IF($B$10="","",$B$10*(1-$B$14+2*$B$14*RAND()))</f>
        <v>3.93849597258976</v>
      </c>
      <c r="F1845" s="21" t="n">
        <f aca="false">INDEX($E$17:$E$28,B1845)</f>
        <v>4.761</v>
      </c>
      <c r="G1845" s="25" t="n">
        <f aca="false">IF(OR(D1845="",E1845="",F1845=""),"",D1845*($B$7-$B$8-F1845-E1845))</f>
        <v>2726.81184147257</v>
      </c>
      <c r="H1845" s="25" t="n">
        <f aca="false">IF(D1845="","",D1845*$F$30)</f>
        <v>3373.80625422294</v>
      </c>
    </row>
    <row r="1846" customFormat="false" ht="15" hidden="false" customHeight="false" outlineLevel="0" collapsed="false">
      <c r="A1846" s="2" t="n">
        <v>1812</v>
      </c>
      <c r="B1846" s="2" t="n">
        <v>12</v>
      </c>
      <c r="C1846" s="22" t="n">
        <f aca="true">NORMSINV(MAX(RAND(),0.000000000001))</f>
        <v>-0.704122002046323</v>
      </c>
      <c r="D1846" s="24" t="n">
        <f aca="false">IF($B$11="","",$B$11*EXP($B$12*C1846))</f>
        <v>689.384848230488</v>
      </c>
      <c r="E1846" s="20" t="n">
        <f aca="true">IF($B$10="","",$B$10*(1-$B$14+2*$B$14*RAND()))</f>
        <v>4.03763725198917</v>
      </c>
      <c r="F1846" s="21" t="n">
        <f aca="false">INDEX($E$17:$E$28,B1846)</f>
        <v>4.761</v>
      </c>
      <c r="G1846" s="25" t="n">
        <f aca="false">IF(OR(D1846="",E1846="",F1846=""),"",D1846*($B$7-$B$8-F1846-E1846))</f>
        <v>2717.11575985874</v>
      </c>
      <c r="H1846" s="25" t="n">
        <f aca="false">IF(D1846="","",D1846*$F$30)</f>
        <v>3446.37273327386</v>
      </c>
    </row>
    <row r="1847" customFormat="false" ht="15" hidden="false" customHeight="false" outlineLevel="0" collapsed="false">
      <c r="A1847" s="2" t="n">
        <v>1813</v>
      </c>
      <c r="B1847" s="2" t="n">
        <v>1</v>
      </c>
      <c r="C1847" s="22" t="n">
        <f aca="true">NORMSINV(MAX(RAND(),0.000000000001))</f>
        <v>0.0756924986951175</v>
      </c>
      <c r="D1847" s="24" t="n">
        <f aca="false">IF($B$11="","",$B$11*EXP($B$12*C1847))</f>
        <v>957.558719453094</v>
      </c>
      <c r="E1847" s="20" t="n">
        <f aca="true">IF($B$10="","",$B$10*(1-$B$14+2*$B$14*RAND()))</f>
        <v>3.84666646102447</v>
      </c>
      <c r="F1847" s="21" t="n">
        <f aca="false">INDEX($E$17:$E$28,B1847)</f>
        <v>4.92562580645161</v>
      </c>
      <c r="G1847" s="25" t="n">
        <f aca="false">IF(OR(D1847="",E1847="",F1847=""),"",D1847*($B$7-$B$8-F1847-E1847))</f>
        <v>3799.31313551974</v>
      </c>
      <c r="H1847" s="25" t="n">
        <f aca="false">IF(D1847="","",D1847*$F$30)</f>
        <v>4787.02755028991</v>
      </c>
    </row>
    <row r="1848" customFormat="false" ht="15" hidden="false" customHeight="false" outlineLevel="0" collapsed="false">
      <c r="A1848" s="2" t="n">
        <v>1814</v>
      </c>
      <c r="B1848" s="2" t="n">
        <v>2</v>
      </c>
      <c r="C1848" s="22" t="n">
        <f aca="true">NORMSINV(MAX(RAND(),0.000000000001))</f>
        <v>0.186569004679004</v>
      </c>
      <c r="D1848" s="24" t="n">
        <f aca="false">IF($B$11="","",$B$11*EXP($B$12*C1848))</f>
        <v>1003.35698536094</v>
      </c>
      <c r="E1848" s="20" t="n">
        <f aca="true">IF($B$10="","",$B$10*(1-$B$14+2*$B$14*RAND()))</f>
        <v>3.68402349951905</v>
      </c>
      <c r="F1848" s="21" t="n">
        <f aca="false">INDEX($E$17:$E$28,B1848)</f>
        <v>5.0612</v>
      </c>
      <c r="G1848" s="25" t="n">
        <f aca="false">IF(OR(D1848="",E1848="",F1848=""),"",D1848*($B$7-$B$8-F1848-E1848))</f>
        <v>4008.18690671331</v>
      </c>
      <c r="H1848" s="25" t="n">
        <f aca="false">IF(D1848="","",D1848*$F$30)</f>
        <v>5015.98224121644</v>
      </c>
    </row>
    <row r="1849" customFormat="false" ht="15" hidden="false" customHeight="false" outlineLevel="0" collapsed="false">
      <c r="A1849" s="2" t="n">
        <v>1815</v>
      </c>
      <c r="B1849" s="2" t="n">
        <v>3</v>
      </c>
      <c r="C1849" s="22" t="n">
        <f aca="true">NORMSINV(MAX(RAND(),0.000000000001))</f>
        <v>0.687916882865801</v>
      </c>
      <c r="D1849" s="24" t="n">
        <f aca="false">IF($B$11="","",$B$11*EXP($B$12*C1849))</f>
        <v>1239.36896017825</v>
      </c>
      <c r="E1849" s="20" t="n">
        <f aca="true">IF($B$10="","",$B$10*(1-$B$14+2*$B$14*RAND()))</f>
        <v>3.9342926763434</v>
      </c>
      <c r="F1849" s="21" t="n">
        <f aca="false">INDEX($E$17:$E$28,B1849)</f>
        <v>5.0612</v>
      </c>
      <c r="G1849" s="25" t="n">
        <f aca="false">IF(OR(D1849="",E1849="",F1849=""),"",D1849*($B$7-$B$8-F1849-E1849))</f>
        <v>4640.82614810013</v>
      </c>
      <c r="H1849" s="25" t="n">
        <f aca="false">IF(D1849="","",D1849*$F$30)</f>
        <v>6195.85330572311</v>
      </c>
    </row>
    <row r="1850" customFormat="false" ht="15" hidden="false" customHeight="false" outlineLevel="0" collapsed="false">
      <c r="A1850" s="2" t="n">
        <v>1816</v>
      </c>
      <c r="B1850" s="2" t="n">
        <v>4</v>
      </c>
      <c r="C1850" s="22" t="n">
        <f aca="true">NORMSINV(MAX(RAND(),0.000000000001))</f>
        <v>0.251040004063155</v>
      </c>
      <c r="D1850" s="24" t="n">
        <f aca="false">IF($B$11="","",$B$11*EXP($B$12*C1850))</f>
        <v>1030.98767930301</v>
      </c>
      <c r="E1850" s="20" t="n">
        <f aca="true">IF($B$10="","",$B$10*(1-$B$14+2*$B$14*RAND()))</f>
        <v>3.98388412217948</v>
      </c>
      <c r="F1850" s="21" t="n">
        <f aca="false">INDEX($E$17:$E$28,B1850)</f>
        <v>4.89657419354839</v>
      </c>
      <c r="G1850" s="25" t="n">
        <f aca="false">IF(OR(D1850="",E1850="",F1850=""),"",D1850*($B$7-$B$8-F1850-E1850))</f>
        <v>3979.13992424094</v>
      </c>
      <c r="H1850" s="25" t="n">
        <f aca="false">IF(D1850="","",D1850*$F$30)</f>
        <v>5154.11360637158</v>
      </c>
    </row>
    <row r="1851" customFormat="false" ht="15" hidden="false" customHeight="false" outlineLevel="0" collapsed="false">
      <c r="A1851" s="2" t="n">
        <v>1817</v>
      </c>
      <c r="B1851" s="2" t="n">
        <v>5</v>
      </c>
      <c r="C1851" s="22" t="n">
        <f aca="true">NORMSINV(MAX(RAND(),0.000000000001))</f>
        <v>0.817748558377519</v>
      </c>
      <c r="D1851" s="24" t="n">
        <f aca="false">IF($B$11="","",$B$11*EXP($B$12*C1851))</f>
        <v>1309.05959041569</v>
      </c>
      <c r="E1851" s="20" t="n">
        <f aca="true">IF($B$10="","",$B$10*(1-$B$14+2*$B$14*RAND()))</f>
        <v>3.92830807734729</v>
      </c>
      <c r="F1851" s="21" t="n">
        <f aca="false">INDEX($E$17:$E$28,B1851)</f>
        <v>4.761</v>
      </c>
      <c r="G1851" s="25" t="n">
        <f aca="false">IF(OR(D1851="",E1851="",F1851=""),"",D1851*($B$7-$B$8-F1851-E1851))</f>
        <v>5302.5971091679</v>
      </c>
      <c r="H1851" s="25" t="n">
        <f aca="false">IF(D1851="","",D1851*$F$30)</f>
        <v>6544.2507044061</v>
      </c>
    </row>
    <row r="1852" customFormat="false" ht="15" hidden="false" customHeight="false" outlineLevel="0" collapsed="false">
      <c r="A1852" s="2" t="n">
        <v>1818</v>
      </c>
      <c r="B1852" s="2" t="n">
        <v>6</v>
      </c>
      <c r="C1852" s="22" t="n">
        <f aca="true">NORMSINV(MAX(RAND(),0.000000000001))</f>
        <v>3.04659847061591</v>
      </c>
      <c r="D1852" s="24" t="n">
        <f aca="false">IF($B$11="","",$B$11*EXP($B$12*C1852))</f>
        <v>3348.36019320573</v>
      </c>
      <c r="E1852" s="20" t="n">
        <f aca="true">IF($B$10="","",$B$10*(1-$B$14+2*$B$14*RAND()))</f>
        <v>4.04185291230893</v>
      </c>
      <c r="F1852" s="21" t="n">
        <f aca="false">INDEX($E$17:$E$28,B1852)</f>
        <v>4.761</v>
      </c>
      <c r="G1852" s="25" t="n">
        <f aca="false">IF(OR(D1852="",E1852="",F1852=""),"",D1852*($B$7-$B$8-F1852-E1852))</f>
        <v>13182.9865832206</v>
      </c>
      <c r="H1852" s="25" t="n">
        <f aca="false">IF(D1852="","",D1852*$F$30)</f>
        <v>16739.1222778741</v>
      </c>
    </row>
    <row r="1853" customFormat="false" ht="15" hidden="false" customHeight="false" outlineLevel="0" collapsed="false">
      <c r="A1853" s="2" t="n">
        <v>1819</v>
      </c>
      <c r="B1853" s="2" t="n">
        <v>7</v>
      </c>
      <c r="C1853" s="22" t="n">
        <f aca="true">NORMSINV(MAX(RAND(),0.000000000001))</f>
        <v>-0.860375075383344</v>
      </c>
      <c r="D1853" s="24" t="n">
        <f aca="false">IF($B$11="","",$B$11*EXP($B$12*C1853))</f>
        <v>645.457864655654</v>
      </c>
      <c r="E1853" s="20" t="n">
        <f aca="true">IF($B$10="","",$B$10*(1-$B$14+2*$B$14*RAND()))</f>
        <v>3.44516063611816</v>
      </c>
      <c r="F1853" s="21" t="n">
        <f aca="false">INDEX($E$17:$E$28,B1853)</f>
        <v>4.761</v>
      </c>
      <c r="G1853" s="25" t="n">
        <f aca="false">IF(OR(D1853="",E1853="",F1853=""),"",D1853*($B$7-$B$8-F1853-E1853))</f>
        <v>2926.40227450292</v>
      </c>
      <c r="H1853" s="25" t="n">
        <f aca="false">IF(D1853="","",D1853*$F$30)</f>
        <v>3226.77295698655</v>
      </c>
    </row>
    <row r="1854" customFormat="false" ht="15" hidden="false" customHeight="false" outlineLevel="0" collapsed="false">
      <c r="A1854" s="2" t="n">
        <v>1820</v>
      </c>
      <c r="B1854" s="2" t="n">
        <v>8</v>
      </c>
      <c r="C1854" s="22" t="n">
        <f aca="true">NORMSINV(MAX(RAND(),0.000000000001))</f>
        <v>1.13888107018904</v>
      </c>
      <c r="D1854" s="24" t="n">
        <f aca="false">IF($B$11="","",$B$11*EXP($B$12*C1854))</f>
        <v>1498.7378986992</v>
      </c>
      <c r="E1854" s="20" t="n">
        <f aca="true">IF($B$10="","",$B$10*(1-$B$14+2*$B$14*RAND()))</f>
        <v>3.88416693730669</v>
      </c>
      <c r="F1854" s="21" t="n">
        <f aca="false">INDEX($E$17:$E$28,B1854)</f>
        <v>4.761</v>
      </c>
      <c r="G1854" s="25" t="n">
        <f aca="false">IF(OR(D1854="",E1854="",F1854=""),"",D1854*($B$7-$B$8-F1854-E1854))</f>
        <v>6137.081499905</v>
      </c>
      <c r="H1854" s="25" t="n">
        <f aca="false">IF(D1854="","",D1854*$F$30)</f>
        <v>7492.49050317706</v>
      </c>
    </row>
    <row r="1855" customFormat="false" ht="15" hidden="false" customHeight="false" outlineLevel="0" collapsed="false">
      <c r="A1855" s="2" t="n">
        <v>1821</v>
      </c>
      <c r="B1855" s="2" t="n">
        <v>9</v>
      </c>
      <c r="C1855" s="22" t="n">
        <f aca="true">NORMSINV(MAX(RAND(),0.000000000001))</f>
        <v>0.0252202617109634</v>
      </c>
      <c r="D1855" s="24" t="n">
        <f aca="false">IF($B$11="","",$B$11*EXP($B$12*C1855))</f>
        <v>937.409066093067</v>
      </c>
      <c r="E1855" s="20" t="n">
        <f aca="true">IF($B$10="","",$B$10*(1-$B$14+2*$B$14*RAND()))</f>
        <v>3.99501419781409</v>
      </c>
      <c r="F1855" s="21" t="n">
        <f aca="false">INDEX($E$17:$E$28,B1855)</f>
        <v>4.761</v>
      </c>
      <c r="G1855" s="25" t="n">
        <f aca="false">IF(OR(D1855="",E1855="",F1855=""),"",D1855*($B$7-$B$8-F1855-E1855))</f>
        <v>3734.62441015513</v>
      </c>
      <c r="H1855" s="25" t="n">
        <f aca="false">IF(D1855="","",D1855*$F$30)</f>
        <v>4686.29540321246</v>
      </c>
    </row>
    <row r="1856" customFormat="false" ht="15" hidden="false" customHeight="false" outlineLevel="0" collapsed="false">
      <c r="A1856" s="2" t="n">
        <v>1822</v>
      </c>
      <c r="B1856" s="2" t="n">
        <v>10</v>
      </c>
      <c r="C1856" s="22" t="n">
        <f aca="true">NORMSINV(MAX(RAND(),0.000000000001))</f>
        <v>-0.238267131355579</v>
      </c>
      <c r="D1856" s="24" t="n">
        <f aca="false">IF($B$11="","",$B$11*EXP($B$12*C1856))</f>
        <v>838.903020502391</v>
      </c>
      <c r="E1856" s="20" t="n">
        <f aca="true">IF($B$10="","",$B$10*(1-$B$14+2*$B$14*RAND()))</f>
        <v>4.00450790288986</v>
      </c>
      <c r="F1856" s="21" t="n">
        <f aca="false">INDEX($E$17:$E$28,B1856)</f>
        <v>4.761</v>
      </c>
      <c r="G1856" s="25" t="n">
        <f aca="false">IF(OR(D1856="",E1856="",F1856=""),"",D1856*($B$7-$B$8-F1856-E1856))</f>
        <v>3334.21342522858</v>
      </c>
      <c r="H1856" s="25" t="n">
        <f aca="false">IF(D1856="","",D1856*$F$30)</f>
        <v>4193.84398009555</v>
      </c>
    </row>
    <row r="1857" customFormat="false" ht="15" hidden="false" customHeight="false" outlineLevel="0" collapsed="false">
      <c r="A1857" s="2" t="n">
        <v>1823</v>
      </c>
      <c r="B1857" s="2" t="n">
        <v>11</v>
      </c>
      <c r="C1857" s="22" t="n">
        <f aca="true">NORMSINV(MAX(RAND(),0.000000000001))</f>
        <v>-0.237458724310507</v>
      </c>
      <c r="D1857" s="24" t="n">
        <f aca="false">IF($B$11="","",$B$11*EXP($B$12*C1857))</f>
        <v>839.188829157669</v>
      </c>
      <c r="E1857" s="20" t="n">
        <f aca="true">IF($B$10="","",$B$10*(1-$B$14+2*$B$14*RAND()))</f>
        <v>3.69204798754347</v>
      </c>
      <c r="F1857" s="21" t="n">
        <f aca="false">INDEX($E$17:$E$28,B1857)</f>
        <v>4.761</v>
      </c>
      <c r="G1857" s="25" t="n">
        <f aca="false">IF(OR(D1857="",E1857="",F1857=""),"",D1857*($B$7-$B$8-F1857-E1857))</f>
        <v>3597.56223998851</v>
      </c>
      <c r="H1857" s="25" t="n">
        <f aca="false">IF(D1857="","",D1857*$F$30)</f>
        <v>4195.27279472502</v>
      </c>
    </row>
    <row r="1858" customFormat="false" ht="15" hidden="false" customHeight="false" outlineLevel="0" collapsed="false">
      <c r="A1858" s="2" t="n">
        <v>1824</v>
      </c>
      <c r="B1858" s="2" t="n">
        <v>12</v>
      </c>
      <c r="C1858" s="22" t="n">
        <f aca="true">NORMSINV(MAX(RAND(),0.000000000001))</f>
        <v>-0.259048588475398</v>
      </c>
      <c r="D1858" s="24" t="n">
        <f aca="false">IF($B$11="","",$B$11*EXP($B$12*C1858))</f>
        <v>831.589150647636</v>
      </c>
      <c r="E1858" s="20" t="n">
        <f aca="true">IF($B$10="","",$B$10*(1-$B$14+2*$B$14*RAND()))</f>
        <v>3.88316212403339</v>
      </c>
      <c r="F1858" s="21" t="n">
        <f aca="false">INDEX($E$17:$E$28,B1858)</f>
        <v>4.761</v>
      </c>
      <c r="G1858" s="25" t="n">
        <f aca="false">IF(OR(D1858="",E1858="",F1858=""),"",D1858*($B$7-$B$8-F1858-E1858))</f>
        <v>3406.05434046549</v>
      </c>
      <c r="H1858" s="25" t="n">
        <f aca="false">IF(D1858="","",D1858*$F$30)</f>
        <v>4157.28048191766</v>
      </c>
    </row>
    <row r="1859" customFormat="false" ht="15" hidden="false" customHeight="false" outlineLevel="0" collapsed="false">
      <c r="A1859" s="2" t="n">
        <v>1825</v>
      </c>
      <c r="B1859" s="2" t="n">
        <v>1</v>
      </c>
      <c r="C1859" s="22" t="n">
        <f aca="true">NORMSINV(MAX(RAND(),0.000000000001))</f>
        <v>0.190619069995842</v>
      </c>
      <c r="D1859" s="24" t="n">
        <f aca="false">IF($B$11="","",$B$11*EXP($B$12*C1859))</f>
        <v>1005.07073624621</v>
      </c>
      <c r="E1859" s="20" t="n">
        <f aca="true">IF($B$10="","",$B$10*(1-$B$14+2*$B$14*RAND()))</f>
        <v>3.89006378057666</v>
      </c>
      <c r="F1859" s="21" t="n">
        <f aca="false">INDEX($E$17:$E$28,B1859)</f>
        <v>4.92562580645161</v>
      </c>
      <c r="G1859" s="25" t="n">
        <f aca="false">IF(OR(D1859="",E1859="",F1859=""),"",D1859*($B$7-$B$8-F1859-E1859))</f>
        <v>3944.20955602418</v>
      </c>
      <c r="H1859" s="25" t="n">
        <f aca="false">IF(D1859="","",D1859*$F$30)</f>
        <v>5024.54962464207</v>
      </c>
    </row>
    <row r="1860" customFormat="false" ht="15" hidden="false" customHeight="false" outlineLevel="0" collapsed="false">
      <c r="A1860" s="2" t="n">
        <v>1826</v>
      </c>
      <c r="B1860" s="2" t="n">
        <v>2</v>
      </c>
      <c r="C1860" s="22" t="n">
        <f aca="true">NORMSINV(MAX(RAND(),0.000000000001))</f>
        <v>0.229115652009534</v>
      </c>
      <c r="D1860" s="24" t="n">
        <f aca="false">IF($B$11="","",$B$11*EXP($B$12*C1860))</f>
        <v>1021.50709071308</v>
      </c>
      <c r="E1860" s="20" t="n">
        <f aca="true">IF($B$10="","",$B$10*(1-$B$14+2*$B$14*RAND()))</f>
        <v>3.47702412736392</v>
      </c>
      <c r="F1860" s="21" t="n">
        <f aca="false">INDEX($E$17:$E$28,B1860)</f>
        <v>5.0612</v>
      </c>
      <c r="G1860" s="25" t="n">
        <f aca="false">IF(OR(D1860="",E1860="",F1860=""),"",D1860*($B$7-$B$8-F1860-E1860))</f>
        <v>4292.14384748491</v>
      </c>
      <c r="H1860" s="25" t="n">
        <f aca="false">IF(D1860="","",D1860*$F$30)</f>
        <v>5106.71824789285</v>
      </c>
    </row>
    <row r="1861" customFormat="false" ht="15" hidden="false" customHeight="false" outlineLevel="0" collapsed="false">
      <c r="A1861" s="2" t="n">
        <v>1827</v>
      </c>
      <c r="B1861" s="2" t="n">
        <v>3</v>
      </c>
      <c r="C1861" s="22" t="n">
        <f aca="true">NORMSINV(MAX(RAND(),0.000000000001))</f>
        <v>0.149733196825454</v>
      </c>
      <c r="D1861" s="24" t="n">
        <f aca="false">IF($B$11="","",$B$11*EXP($B$12*C1861))</f>
        <v>987.903758678419</v>
      </c>
      <c r="E1861" s="20" t="n">
        <f aca="true">IF($B$10="","",$B$10*(1-$B$14+2*$B$14*RAND()))</f>
        <v>3.93504528218368</v>
      </c>
      <c r="F1861" s="21" t="n">
        <f aca="false">INDEX($E$17:$E$28,B1861)</f>
        <v>5.0612</v>
      </c>
      <c r="G1861" s="25" t="n">
        <f aca="false">IF(OR(D1861="",E1861="",F1861=""),"",D1861*($B$7-$B$8-F1861-E1861))</f>
        <v>3698.46935730081</v>
      </c>
      <c r="H1861" s="25" t="n">
        <f aca="false">IF(D1861="","",D1861*$F$30)</f>
        <v>4938.72847038515</v>
      </c>
    </row>
    <row r="1862" customFormat="false" ht="15" hidden="false" customHeight="false" outlineLevel="0" collapsed="false">
      <c r="A1862" s="2" t="n">
        <v>1828</v>
      </c>
      <c r="B1862" s="2" t="n">
        <v>4</v>
      </c>
      <c r="C1862" s="22" t="n">
        <f aca="true">NORMSINV(MAX(RAND(),0.000000000001))</f>
        <v>-1.03451504324622</v>
      </c>
      <c r="D1862" s="24" t="n">
        <f aca="false">IF($B$11="","",$B$11*EXP($B$12*C1862))</f>
        <v>599.792198407007</v>
      </c>
      <c r="E1862" s="20" t="n">
        <f aca="true">IF($B$10="","",$B$10*(1-$B$14+2*$B$14*RAND()))</f>
        <v>4.03201507810014</v>
      </c>
      <c r="F1862" s="21" t="n">
        <f aca="false">INDEX($E$17:$E$28,B1862)</f>
        <v>4.89657419354839</v>
      </c>
      <c r="G1862" s="25" t="n">
        <f aca="false">IF(OR(D1862="",E1862="",F1862=""),"",D1862*($B$7-$B$8-F1862-E1862))</f>
        <v>2286.05441978998</v>
      </c>
      <c r="H1862" s="25" t="n">
        <f aca="false">IF(D1862="","",D1862*$F$30)</f>
        <v>2998.48115827631</v>
      </c>
    </row>
    <row r="1863" customFormat="false" ht="15" hidden="false" customHeight="false" outlineLevel="0" collapsed="false">
      <c r="A1863" s="2" t="n">
        <v>1829</v>
      </c>
      <c r="B1863" s="2" t="n">
        <v>5</v>
      </c>
      <c r="C1863" s="22" t="n">
        <f aca="true">NORMSINV(MAX(RAND(),0.000000000001))</f>
        <v>1.71995551251029</v>
      </c>
      <c r="D1863" s="24" t="n">
        <f aca="false">IF($B$11="","",$B$11*EXP($B$12*C1863))</f>
        <v>1914.52280881178</v>
      </c>
      <c r="E1863" s="20" t="n">
        <f aca="true">IF($B$10="","",$B$10*(1-$B$14+2*$B$14*RAND()))</f>
        <v>3.87283233322033</v>
      </c>
      <c r="F1863" s="21" t="n">
        <f aca="false">INDEX($E$17:$E$28,B1863)</f>
        <v>4.761</v>
      </c>
      <c r="G1863" s="25" t="n">
        <f aca="false">IF(OR(D1863="",E1863="",F1863=""),"",D1863*($B$7-$B$8-F1863-E1863))</f>
        <v>7861.35165485511</v>
      </c>
      <c r="H1863" s="25" t="n">
        <f aca="false">IF(D1863="","",D1863*$F$30)</f>
        <v>9571.08242581183</v>
      </c>
    </row>
    <row r="1864" customFormat="false" ht="15" hidden="false" customHeight="false" outlineLevel="0" collapsed="false">
      <c r="A1864" s="2" t="n">
        <v>1830</v>
      </c>
      <c r="B1864" s="2" t="n">
        <v>6</v>
      </c>
      <c r="C1864" s="22" t="n">
        <f aca="true">NORMSINV(MAX(RAND(),0.000000000001))</f>
        <v>0.465954869972638</v>
      </c>
      <c r="D1864" s="24" t="n">
        <f aca="false">IF($B$11="","",$B$11*EXP($B$12*C1864))</f>
        <v>1128.70966010786</v>
      </c>
      <c r="E1864" s="20" t="n">
        <f aca="true">IF($B$10="","",$B$10*(1-$B$14+2*$B$14*RAND()))</f>
        <v>3.50631861398939</v>
      </c>
      <c r="F1864" s="21" t="n">
        <f aca="false">INDEX($E$17:$E$28,B1864)</f>
        <v>4.761</v>
      </c>
      <c r="G1864" s="25" t="n">
        <f aca="false">IF(OR(D1864="",E1864="",F1864=""),"",D1864*($B$7-$B$8-F1864-E1864))</f>
        <v>5048.35868697478</v>
      </c>
      <c r="H1864" s="25" t="n">
        <f aca="false">IF(D1864="","",D1864*$F$30)</f>
        <v>5642.6453328112</v>
      </c>
    </row>
    <row r="1865" customFormat="false" ht="15" hidden="false" customHeight="false" outlineLevel="0" collapsed="false">
      <c r="A1865" s="2" t="n">
        <v>1831</v>
      </c>
      <c r="B1865" s="2" t="n">
        <v>7</v>
      </c>
      <c r="C1865" s="22" t="n">
        <f aca="true">NORMSINV(MAX(RAND(),0.000000000001))</f>
        <v>-0.359865347027415</v>
      </c>
      <c r="D1865" s="24" t="n">
        <f aca="false">IF($B$11="","",$B$11*EXP($B$12*C1865))</f>
        <v>797.002446546193</v>
      </c>
      <c r="E1865" s="20" t="n">
        <f aca="true">IF($B$10="","",$B$10*(1-$B$14+2*$B$14*RAND()))</f>
        <v>3.6782823544457</v>
      </c>
      <c r="F1865" s="21" t="n">
        <f aca="false">INDEX($E$17:$E$28,B1865)</f>
        <v>4.761</v>
      </c>
      <c r="G1865" s="25" t="n">
        <f aca="false">IF(OR(D1865="",E1865="",F1865=""),"",D1865*($B$7-$B$8-F1865-E1865))</f>
        <v>3427.68248541116</v>
      </c>
      <c r="H1865" s="25" t="n">
        <f aca="false">IF(D1865="","",D1865*$F$30)</f>
        <v>3984.37463077372</v>
      </c>
    </row>
    <row r="1866" customFormat="false" ht="15" hidden="false" customHeight="false" outlineLevel="0" collapsed="false">
      <c r="A1866" s="2" t="n">
        <v>1832</v>
      </c>
      <c r="B1866" s="2" t="n">
        <v>8</v>
      </c>
      <c r="C1866" s="22" t="n">
        <f aca="true">NORMSINV(MAX(RAND(),0.000000000001))</f>
        <v>0.877187258096901</v>
      </c>
      <c r="D1866" s="24" t="n">
        <f aca="false">IF($B$11="","",$B$11*EXP($B$12*C1866))</f>
        <v>1342.25959756429</v>
      </c>
      <c r="E1866" s="20" t="n">
        <f aca="true">IF($B$10="","",$B$10*(1-$B$14+2*$B$14*RAND()))</f>
        <v>3.99867033670582</v>
      </c>
      <c r="F1866" s="21" t="n">
        <f aca="false">INDEX($E$17:$E$28,B1866)</f>
        <v>4.761</v>
      </c>
      <c r="G1866" s="25" t="n">
        <f aca="false">IF(OR(D1866="",E1866="",F1866=""),"",D1866*($B$7-$B$8-F1866-E1866))</f>
        <v>5342.63569202647</v>
      </c>
      <c r="H1866" s="25" t="n">
        <f aca="false">IF(D1866="","",D1866*$F$30)</f>
        <v>6710.22418014342</v>
      </c>
    </row>
    <row r="1867" customFormat="false" ht="15" hidden="false" customHeight="false" outlineLevel="0" collapsed="false">
      <c r="A1867" s="2" t="n">
        <v>1833</v>
      </c>
      <c r="B1867" s="2" t="n">
        <v>9</v>
      </c>
      <c r="C1867" s="22" t="n">
        <f aca="true">NORMSINV(MAX(RAND(),0.000000000001))</f>
        <v>-0.777695526426065</v>
      </c>
      <c r="D1867" s="24" t="n">
        <f aca="false">IF($B$11="","",$B$11*EXP($B$12*C1867))</f>
        <v>668.340844073661</v>
      </c>
      <c r="E1867" s="20" t="n">
        <f aca="true">IF($B$10="","",$B$10*(1-$B$14+2*$B$14*RAND()))</f>
        <v>3.69679600124885</v>
      </c>
      <c r="F1867" s="21" t="n">
        <f aca="false">INDEX($E$17:$E$28,B1867)</f>
        <v>4.761</v>
      </c>
      <c r="G1867" s="25" t="n">
        <f aca="false">IF(OR(D1867="",E1867="",F1867=""),"",D1867*($B$7-$B$8-F1867-E1867))</f>
        <v>2861.97183502095</v>
      </c>
      <c r="H1867" s="25" t="n">
        <f aca="false">IF(D1867="","",D1867*$F$30)</f>
        <v>3341.16954769305</v>
      </c>
    </row>
    <row r="1868" customFormat="false" ht="15" hidden="false" customHeight="false" outlineLevel="0" collapsed="false">
      <c r="A1868" s="2" t="n">
        <v>1834</v>
      </c>
      <c r="B1868" s="2" t="n">
        <v>10</v>
      </c>
      <c r="C1868" s="22" t="n">
        <f aca="true">NORMSINV(MAX(RAND(),0.000000000001))</f>
        <v>-0.331170223094723</v>
      </c>
      <c r="D1868" s="24" t="n">
        <f aca="false">IF($B$11="","",$B$11*EXP($B$12*C1868))</f>
        <v>806.697618670517</v>
      </c>
      <c r="E1868" s="20" t="n">
        <f aca="true">IF($B$10="","",$B$10*(1-$B$14+2*$B$14*RAND()))</f>
        <v>4.1237849783433</v>
      </c>
      <c r="F1868" s="21" t="n">
        <f aca="false">INDEX($E$17:$E$28,B1868)</f>
        <v>4.761</v>
      </c>
      <c r="G1868" s="25" t="n">
        <f aca="false">IF(OR(D1868="",E1868="",F1868=""),"",D1868*($B$7-$B$8-F1868-E1868))</f>
        <v>3109.99277743326</v>
      </c>
      <c r="H1868" s="25" t="n">
        <f aca="false">IF(D1868="","",D1868*$F$30)</f>
        <v>4032.84273525765</v>
      </c>
    </row>
    <row r="1869" customFormat="false" ht="15" hidden="false" customHeight="false" outlineLevel="0" collapsed="false">
      <c r="A1869" s="2" t="n">
        <v>1835</v>
      </c>
      <c r="B1869" s="2" t="n">
        <v>11</v>
      </c>
      <c r="C1869" s="22" t="n">
        <f aca="true">NORMSINV(MAX(RAND(),0.000000000001))</f>
        <v>-0.747964137317226</v>
      </c>
      <c r="D1869" s="24" t="n">
        <f aca="false">IF($B$11="","",$B$11*EXP($B$12*C1869))</f>
        <v>676.766349822355</v>
      </c>
      <c r="E1869" s="20" t="n">
        <f aca="true">IF($B$10="","",$B$10*(1-$B$14+2*$B$14*RAND()))</f>
        <v>3.46639125685776</v>
      </c>
      <c r="F1869" s="21" t="n">
        <f aca="false">INDEX($E$17:$E$28,B1869)</f>
        <v>4.761</v>
      </c>
      <c r="G1869" s="25" t="n">
        <f aca="false">IF(OR(D1869="",E1869="",F1869=""),"",D1869*($B$7-$B$8-F1869-E1869))</f>
        <v>3053.98174727282</v>
      </c>
      <c r="H1869" s="25" t="n">
        <f aca="false">IF(D1869="","",D1869*$F$30)</f>
        <v>3383.29033603192</v>
      </c>
    </row>
    <row r="1870" customFormat="false" ht="15" hidden="false" customHeight="false" outlineLevel="0" collapsed="false">
      <c r="A1870" s="2" t="n">
        <v>1836</v>
      </c>
      <c r="B1870" s="2" t="n">
        <v>12</v>
      </c>
      <c r="C1870" s="22" t="n">
        <f aca="true">NORMSINV(MAX(RAND(),0.000000000001))</f>
        <v>-0.809820985558278</v>
      </c>
      <c r="D1870" s="24" t="n">
        <f aca="false">IF($B$11="","",$B$11*EXP($B$12*C1870))</f>
        <v>659.354753534572</v>
      </c>
      <c r="E1870" s="20" t="n">
        <f aca="true">IF($B$10="","",$B$10*(1-$B$14+2*$B$14*RAND()))</f>
        <v>3.63691936477919</v>
      </c>
      <c r="F1870" s="21" t="n">
        <f aca="false">INDEX($E$17:$E$28,B1870)</f>
        <v>4.761</v>
      </c>
      <c r="G1870" s="25" t="n">
        <f aca="false">IF(OR(D1870="",E1870="",F1870=""),"",D1870*($B$7-$B$8-F1870-E1870))</f>
        <v>2862.97150706325</v>
      </c>
      <c r="H1870" s="25" t="n">
        <f aca="false">IF(D1870="","",D1870*$F$30)</f>
        <v>3296.24628387003</v>
      </c>
    </row>
    <row r="1871" customFormat="false" ht="15" hidden="false" customHeight="false" outlineLevel="0" collapsed="false">
      <c r="A1871" s="2" t="n">
        <v>1837</v>
      </c>
      <c r="B1871" s="2" t="n">
        <v>1</v>
      </c>
      <c r="C1871" s="22" t="n">
        <f aca="true">NORMSINV(MAX(RAND(),0.000000000001))</f>
        <v>-1.56776087166002</v>
      </c>
      <c r="D1871" s="24" t="n">
        <f aca="false">IF($B$11="","",$B$11*EXP($B$12*C1871))</f>
        <v>479.091480612175</v>
      </c>
      <c r="E1871" s="20" t="n">
        <f aca="true">IF($B$10="","",$B$10*(1-$B$14+2*$B$14*RAND()))</f>
        <v>3.50479152865649</v>
      </c>
      <c r="F1871" s="21" t="n">
        <f aca="false">INDEX($E$17:$E$28,B1871)</f>
        <v>4.92562580645161</v>
      </c>
      <c r="G1871" s="25" t="n">
        <f aca="false">IF(OR(D1871="",E1871="",F1871=""),"",D1871*($B$7-$B$8-F1871-E1871))</f>
        <v>2064.68433974362</v>
      </c>
      <c r="H1871" s="25" t="n">
        <f aca="false">IF(D1871="","",D1871*$F$30)</f>
        <v>2395.07412987639</v>
      </c>
    </row>
    <row r="1872" customFormat="false" ht="15" hidden="false" customHeight="false" outlineLevel="0" collapsed="false">
      <c r="A1872" s="2" t="n">
        <v>1838</v>
      </c>
      <c r="B1872" s="2" t="n">
        <v>2</v>
      </c>
      <c r="C1872" s="22" t="n">
        <f aca="true">NORMSINV(MAX(RAND(),0.000000000001))</f>
        <v>1.55488398866705</v>
      </c>
      <c r="D1872" s="24" t="n">
        <f aca="false">IF($B$11="","",$B$11*EXP($B$12*C1872))</f>
        <v>1785.882814235</v>
      </c>
      <c r="E1872" s="20" t="n">
        <f aca="true">IF($B$10="","",$B$10*(1-$B$14+2*$B$14*RAND()))</f>
        <v>3.56666882702797</v>
      </c>
      <c r="F1872" s="21" t="n">
        <f aca="false">INDEX($E$17:$E$28,B1872)</f>
        <v>5.0612</v>
      </c>
      <c r="G1872" s="25" t="n">
        <f aca="false">IF(OR(D1872="",E1872="",F1872=""),"",D1872*($B$7-$B$8-F1872-E1872))</f>
        <v>7343.78439169075</v>
      </c>
      <c r="H1872" s="25" t="n">
        <f aca="false">IF(D1872="","",D1872*$F$30)</f>
        <v>8927.9853649236</v>
      </c>
    </row>
    <row r="1873" customFormat="false" ht="15" hidden="false" customHeight="false" outlineLevel="0" collapsed="false">
      <c r="A1873" s="2" t="n">
        <v>1839</v>
      </c>
      <c r="B1873" s="2" t="n">
        <v>3</v>
      </c>
      <c r="C1873" s="22" t="n">
        <f aca="true">NORMSINV(MAX(RAND(),0.000000000001))</f>
        <v>1.62397961366752</v>
      </c>
      <c r="D1873" s="24" t="n">
        <f aca="false">IF($B$11="","",$B$11*EXP($B$12*C1873))</f>
        <v>1838.64229948684</v>
      </c>
      <c r="E1873" s="20" t="n">
        <f aca="true">IF($B$10="","",$B$10*(1-$B$14+2*$B$14*RAND()))</f>
        <v>3.73486208142207</v>
      </c>
      <c r="F1873" s="21" t="n">
        <f aca="false">INDEX($E$17:$E$28,B1873)</f>
        <v>5.0612</v>
      </c>
      <c r="G1873" s="25" t="n">
        <f aca="false">IF(OR(D1873="",E1873="",F1873=""),"",D1873*($B$7-$B$8-F1873-E1873))</f>
        <v>7251.49108364746</v>
      </c>
      <c r="H1873" s="25" t="n">
        <f aca="false">IF(D1873="","",D1873*$F$30)</f>
        <v>9191.7405835946</v>
      </c>
    </row>
    <row r="1874" customFormat="false" ht="15" hidden="false" customHeight="false" outlineLevel="0" collapsed="false">
      <c r="A1874" s="2" t="n">
        <v>1840</v>
      </c>
      <c r="B1874" s="2" t="n">
        <v>4</v>
      </c>
      <c r="C1874" s="22" t="n">
        <f aca="true">NORMSINV(MAX(RAND(),0.000000000001))</f>
        <v>2.21219860112897</v>
      </c>
      <c r="D1874" s="24" t="n">
        <f aca="false">IF($B$11="","",$B$11*EXP($B$12*C1874))</f>
        <v>2355.80604829199</v>
      </c>
      <c r="E1874" s="20" t="n">
        <f aca="true">IF($B$10="","",$B$10*(1-$B$14+2*$B$14*RAND()))</f>
        <v>3.71024455863937</v>
      </c>
      <c r="F1874" s="21" t="n">
        <f aca="false">INDEX($E$17:$E$28,B1874)</f>
        <v>4.89657419354839</v>
      </c>
      <c r="G1874" s="25" t="n">
        <f aca="false">IF(OR(D1874="",E1874="",F1874=""),"",D1874*($B$7-$B$8-F1874-E1874))</f>
        <v>9736.97338228313</v>
      </c>
      <c r="H1874" s="25" t="n">
        <f aca="false">IF(D1874="","",D1874*$F$30)</f>
        <v>11777.1455966213</v>
      </c>
    </row>
    <row r="1875" customFormat="false" ht="15" hidden="false" customHeight="false" outlineLevel="0" collapsed="false">
      <c r="A1875" s="2" t="n">
        <v>1841</v>
      </c>
      <c r="B1875" s="2" t="n">
        <v>5</v>
      </c>
      <c r="C1875" s="22" t="n">
        <f aca="true">NORMSINV(MAX(RAND(),0.000000000001))</f>
        <v>1.46339717901176</v>
      </c>
      <c r="D1875" s="24" t="n">
        <f aca="false">IF($B$11="","",$B$11*EXP($B$12*C1875))</f>
        <v>1718.34811241173</v>
      </c>
      <c r="E1875" s="20" t="n">
        <f aca="true">IF($B$10="","",$B$10*(1-$B$14+2*$B$14*RAND()))</f>
        <v>3.92471655602729</v>
      </c>
      <c r="F1875" s="21" t="n">
        <f aca="false">INDEX($E$17:$E$28,B1875)</f>
        <v>4.761</v>
      </c>
      <c r="G1875" s="25" t="n">
        <f aca="false">IF(OR(D1875="",E1875="",F1875=""),"",D1875*($B$7-$B$8-F1875-E1875))</f>
        <v>6966.67030313263</v>
      </c>
      <c r="H1875" s="25" t="n">
        <f aca="false">IF(D1875="","",D1875*$F$30)</f>
        <v>8590.36588356872</v>
      </c>
    </row>
    <row r="1876" customFormat="false" ht="15" hidden="false" customHeight="false" outlineLevel="0" collapsed="false">
      <c r="A1876" s="2" t="n">
        <v>1842</v>
      </c>
      <c r="B1876" s="2" t="n">
        <v>6</v>
      </c>
      <c r="C1876" s="22" t="n">
        <f aca="true">NORMSINV(MAX(RAND(),0.000000000001))</f>
        <v>0.61122049966531</v>
      </c>
      <c r="D1876" s="24" t="n">
        <f aca="false">IF($B$11="","",$B$11*EXP($B$12*C1876))</f>
        <v>1199.95624501462</v>
      </c>
      <c r="E1876" s="20" t="n">
        <f aca="true">IF($B$10="","",$B$10*(1-$B$14+2*$B$14*RAND()))</f>
        <v>3.43406131946708</v>
      </c>
      <c r="F1876" s="21" t="n">
        <f aca="false">INDEX($E$17:$E$28,B1876)</f>
        <v>4.761</v>
      </c>
      <c r="G1876" s="25" t="n">
        <f aca="false">IF(OR(D1876="",E1876="",F1876=""),"",D1876*($B$7-$B$8-F1876-E1876))</f>
        <v>5453.727552914</v>
      </c>
      <c r="H1876" s="25" t="n">
        <f aca="false">IF(D1876="","",D1876*$F$30)</f>
        <v>5998.82126007711</v>
      </c>
    </row>
    <row r="1877" customFormat="false" ht="15" hidden="false" customHeight="false" outlineLevel="0" collapsed="false">
      <c r="A1877" s="2" t="n">
        <v>1843</v>
      </c>
      <c r="B1877" s="2" t="n">
        <v>7</v>
      </c>
      <c r="C1877" s="22" t="n">
        <f aca="true">NORMSINV(MAX(RAND(),0.000000000001))</f>
        <v>-0.200574868569656</v>
      </c>
      <c r="D1877" s="24" t="n">
        <f aca="false">IF($B$11="","",$B$11*EXP($B$12*C1877))</f>
        <v>852.333047212084</v>
      </c>
      <c r="E1877" s="20" t="n">
        <f aca="true">IF($B$10="","",$B$10*(1-$B$14+2*$B$14*RAND()))</f>
        <v>3.82676290874797</v>
      </c>
      <c r="F1877" s="21" t="n">
        <f aca="false">INDEX($E$17:$E$28,B1877)</f>
        <v>4.761</v>
      </c>
      <c r="G1877" s="25" t="n">
        <f aca="false">IF(OR(D1877="",E1877="",F1877=""),"",D1877*($B$7-$B$8-F1877-E1877))</f>
        <v>3539.08889273389</v>
      </c>
      <c r="H1877" s="25" t="n">
        <f aca="false">IF(D1877="","",D1877*$F$30)</f>
        <v>4260.98336962265</v>
      </c>
    </row>
    <row r="1878" customFormat="false" ht="15" hidden="false" customHeight="false" outlineLevel="0" collapsed="false">
      <c r="A1878" s="2" t="n">
        <v>1844</v>
      </c>
      <c r="B1878" s="2" t="n">
        <v>8</v>
      </c>
      <c r="C1878" s="22" t="n">
        <f aca="true">NORMSINV(MAX(RAND(),0.000000000001))</f>
        <v>0.0646185043459847</v>
      </c>
      <c r="D1878" s="24" t="n">
        <f aca="false">IF($B$11="","",$B$11*EXP($B$12*C1878))</f>
        <v>953.100962234281</v>
      </c>
      <c r="E1878" s="20" t="n">
        <f aca="true">IF($B$10="","",$B$10*(1-$B$14+2*$B$14*RAND()))</f>
        <v>3.95908066138521</v>
      </c>
      <c r="F1878" s="21" t="n">
        <f aca="false">INDEX($E$17:$E$28,B1878)</f>
        <v>4.761</v>
      </c>
      <c r="G1878" s="25" t="n">
        <f aca="false">IF(OR(D1878="",E1878="",F1878=""),"",D1878*($B$7-$B$8-F1878-E1878))</f>
        <v>3831.38898973795</v>
      </c>
      <c r="H1878" s="25" t="n">
        <f aca="false">IF(D1878="","",D1878*$F$30)</f>
        <v>4764.74233040162</v>
      </c>
    </row>
    <row r="1879" customFormat="false" ht="15" hidden="false" customHeight="false" outlineLevel="0" collapsed="false">
      <c r="A1879" s="2" t="n">
        <v>1845</v>
      </c>
      <c r="B1879" s="2" t="n">
        <v>9</v>
      </c>
      <c r="C1879" s="22" t="n">
        <f aca="true">NORMSINV(MAX(RAND(),0.000000000001))</f>
        <v>-0.148756928192073</v>
      </c>
      <c r="D1879" s="24" t="n">
        <f aca="false">IF($B$11="","",$B$11*EXP($B$12*C1879))</f>
        <v>871.147817606628</v>
      </c>
      <c r="E1879" s="20" t="n">
        <f aca="true">IF($B$10="","",$B$10*(1-$B$14+2*$B$14*RAND()))</f>
        <v>3.91932537490882</v>
      </c>
      <c r="F1879" s="21" t="n">
        <f aca="false">INDEX($E$17:$E$28,B1879)</f>
        <v>4.761</v>
      </c>
      <c r="G1879" s="25" t="n">
        <f aca="false">IF(OR(D1879="",E1879="",F1879=""),"",D1879*($B$7-$B$8-F1879-E1879))</f>
        <v>3536.57668984119</v>
      </c>
      <c r="H1879" s="25" t="n">
        <f aca="false">IF(D1879="","",D1879*$F$30)</f>
        <v>4355.04216977906</v>
      </c>
    </row>
    <row r="1880" customFormat="false" ht="15" hidden="false" customHeight="false" outlineLevel="0" collapsed="false">
      <c r="A1880" s="2" t="n">
        <v>1846</v>
      </c>
      <c r="B1880" s="2" t="n">
        <v>10</v>
      </c>
      <c r="C1880" s="22" t="n">
        <f aca="true">NORMSINV(MAX(RAND(),0.000000000001))</f>
        <v>-0.344743519557321</v>
      </c>
      <c r="D1880" s="24" t="n">
        <f aca="false">IF($B$11="","",$B$11*EXP($B$12*C1880))</f>
        <v>802.097020265648</v>
      </c>
      <c r="E1880" s="20" t="n">
        <f aca="true">IF($B$10="","",$B$10*(1-$B$14+2*$B$14*RAND()))</f>
        <v>3.70898326886628</v>
      </c>
      <c r="F1880" s="21" t="n">
        <f aca="false">INDEX($E$17:$E$28,B1880)</f>
        <v>4.761</v>
      </c>
      <c r="G1880" s="25" t="n">
        <f aca="false">IF(OR(D1880="",E1880="",F1880=""),"",D1880*($B$7-$B$8-F1880-E1880))</f>
        <v>3424.96769652682</v>
      </c>
      <c r="H1880" s="25" t="n">
        <f aca="false">IF(D1880="","",D1880*$F$30)</f>
        <v>4009.84342371203</v>
      </c>
    </row>
    <row r="1881" customFormat="false" ht="15" hidden="false" customHeight="false" outlineLevel="0" collapsed="false">
      <c r="A1881" s="2" t="n">
        <v>1847</v>
      </c>
      <c r="B1881" s="2" t="n">
        <v>11</v>
      </c>
      <c r="C1881" s="22" t="n">
        <f aca="true">NORMSINV(MAX(RAND(),0.000000000001))</f>
        <v>-0.530731550244451</v>
      </c>
      <c r="D1881" s="24" t="n">
        <f aca="false">IF($B$11="","",$B$11*EXP($B$12*C1881))</f>
        <v>741.637462246743</v>
      </c>
      <c r="E1881" s="20" t="n">
        <f aca="true">IF($B$10="","",$B$10*(1-$B$14+2*$B$14*RAND()))</f>
        <v>3.96272775415529</v>
      </c>
      <c r="F1881" s="21" t="n">
        <f aca="false">INDEX($E$17:$E$28,B1881)</f>
        <v>4.761</v>
      </c>
      <c r="G1881" s="25" t="n">
        <f aca="false">IF(OR(D1881="",E1881="",F1881=""),"",D1881*($B$7-$B$8-F1881-E1881))</f>
        <v>2978.6179561003</v>
      </c>
      <c r="H1881" s="25" t="n">
        <f aca="false">IF(D1881="","",D1881*$F$30)</f>
        <v>3707.59400126392</v>
      </c>
    </row>
    <row r="1882" customFormat="false" ht="15" hidden="false" customHeight="false" outlineLevel="0" collapsed="false">
      <c r="A1882" s="2" t="n">
        <v>1848</v>
      </c>
      <c r="B1882" s="2" t="n">
        <v>12</v>
      </c>
      <c r="C1882" s="22" t="n">
        <f aca="true">NORMSINV(MAX(RAND(),0.000000000001))</f>
        <v>-0.143834798897644</v>
      </c>
      <c r="D1882" s="24" t="n">
        <f aca="false">IF($B$11="","",$B$11*EXP($B$12*C1882))</f>
        <v>872.956469029904</v>
      </c>
      <c r="E1882" s="20" t="n">
        <f aca="true">IF($B$10="","",$B$10*(1-$B$14+2*$B$14*RAND()))</f>
        <v>3.63680190043858</v>
      </c>
      <c r="F1882" s="21" t="n">
        <f aca="false">INDEX($E$17:$E$28,B1882)</f>
        <v>4.761</v>
      </c>
      <c r="G1882" s="25" t="n">
        <f aca="false">IF(OR(D1882="",E1882="",F1882=""),"",D1882*($B$7-$B$8-F1882-E1882))</f>
        <v>3790.5499208215</v>
      </c>
      <c r="H1882" s="25" t="n">
        <f aca="false">IF(D1882="","",D1882*$F$30)</f>
        <v>4364.0839799743</v>
      </c>
    </row>
    <row r="1883" customFormat="false" ht="15" hidden="false" customHeight="false" outlineLevel="0" collapsed="false">
      <c r="A1883" s="2" t="n">
        <v>1849</v>
      </c>
      <c r="B1883" s="2" t="n">
        <v>1</v>
      </c>
      <c r="C1883" s="22" t="n">
        <f aca="true">NORMSINV(MAX(RAND(),0.000000000001))</f>
        <v>-0.374620072093534</v>
      </c>
      <c r="D1883" s="24" t="n">
        <f aca="false">IF($B$11="","",$B$11*EXP($B$12*C1883))</f>
        <v>792.062741708557</v>
      </c>
      <c r="E1883" s="20" t="n">
        <f aca="true">IF($B$10="","",$B$10*(1-$B$14+2*$B$14*RAND()))</f>
        <v>3.93609964952728</v>
      </c>
      <c r="F1883" s="21" t="n">
        <f aca="false">INDEX($E$17:$E$28,B1883)</f>
        <v>4.92562580645161</v>
      </c>
      <c r="G1883" s="25" t="n">
        <f aca="false">IF(OR(D1883="",E1883="",F1883=""),"",D1883*($B$7-$B$8-F1883-E1883))</f>
        <v>3071.83676843586</v>
      </c>
      <c r="H1883" s="25" t="n">
        <f aca="false">IF(D1883="","",D1883*$F$30)</f>
        <v>3959.68005834942</v>
      </c>
    </row>
    <row r="1884" customFormat="false" ht="15" hidden="false" customHeight="false" outlineLevel="0" collapsed="false">
      <c r="A1884" s="2" t="n">
        <v>1850</v>
      </c>
      <c r="B1884" s="2" t="n">
        <v>2</v>
      </c>
      <c r="C1884" s="22" t="n">
        <f aca="true">NORMSINV(MAX(RAND(),0.000000000001))</f>
        <v>0.316523801342625</v>
      </c>
      <c r="D1884" s="24" t="n">
        <f aca="false">IF($B$11="","",$B$11*EXP($B$12*C1884))</f>
        <v>1059.83146992778</v>
      </c>
      <c r="E1884" s="20" t="n">
        <f aca="true">IF($B$10="","",$B$10*(1-$B$14+2*$B$14*RAND()))</f>
        <v>3.97760724467959</v>
      </c>
      <c r="F1884" s="21" t="n">
        <f aca="false">INDEX($E$17:$E$28,B1884)</f>
        <v>5.0612</v>
      </c>
      <c r="G1884" s="25" t="n">
        <f aca="false">IF(OR(D1884="",E1884="",F1884=""),"",D1884*($B$7-$B$8-F1884-E1884))</f>
        <v>3922.64055835729</v>
      </c>
      <c r="H1884" s="25" t="n">
        <f aca="false">IF(D1884="","",D1884*$F$30)</f>
        <v>5298.30948446297</v>
      </c>
    </row>
    <row r="1885" customFormat="false" ht="15" hidden="false" customHeight="false" outlineLevel="0" collapsed="false">
      <c r="A1885" s="2" t="n">
        <v>1851</v>
      </c>
      <c r="B1885" s="2" t="n">
        <v>3</v>
      </c>
      <c r="C1885" s="22" t="n">
        <f aca="true">NORMSINV(MAX(RAND(),0.000000000001))</f>
        <v>-1.38819099827587</v>
      </c>
      <c r="D1885" s="24" t="n">
        <f aca="false">IF($B$11="","",$B$11*EXP($B$12*C1885))</f>
        <v>516.748457214334</v>
      </c>
      <c r="E1885" s="20" t="n">
        <f aca="true">IF($B$10="","",$B$10*(1-$B$14+2*$B$14*RAND()))</f>
        <v>3.96822559717933</v>
      </c>
      <c r="F1885" s="21" t="n">
        <f aca="false">INDEX($E$17:$E$28,B1885)</f>
        <v>5.0612</v>
      </c>
      <c r="G1885" s="25" t="n">
        <f aca="false">IF(OR(D1885="",E1885="",F1885=""),"",D1885*($B$7-$B$8-F1885-E1885))</f>
        <v>1917.43359803658</v>
      </c>
      <c r="H1885" s="25" t="n">
        <f aca="false">IF(D1885="","",D1885*$F$30)</f>
        <v>2583.3288873059</v>
      </c>
    </row>
    <row r="1886" customFormat="false" ht="15" hidden="false" customHeight="false" outlineLevel="0" collapsed="false">
      <c r="A1886" s="2" t="n">
        <v>1852</v>
      </c>
      <c r="B1886" s="2" t="n">
        <v>4</v>
      </c>
      <c r="C1886" s="22" t="n">
        <f aca="true">NORMSINV(MAX(RAND(),0.000000000001))</f>
        <v>-1.41889577521402</v>
      </c>
      <c r="D1886" s="24" t="n">
        <f aca="false">IF($B$11="","",$B$11*EXP($B$12*C1886))</f>
        <v>510.105854436161</v>
      </c>
      <c r="E1886" s="20" t="n">
        <f aca="true">IF($B$10="","",$B$10*(1-$B$14+2*$B$14*RAND()))</f>
        <v>3.56831069188454</v>
      </c>
      <c r="F1886" s="21" t="n">
        <f aca="false">INDEX($E$17:$E$28,B1886)</f>
        <v>4.89657419354839</v>
      </c>
      <c r="G1886" s="25" t="n">
        <f aca="false">IF(OR(D1886="",E1886="",F1886=""),"",D1886*($B$7-$B$8-F1886-E1886))</f>
        <v>2180.76124832918</v>
      </c>
      <c r="H1886" s="25" t="n">
        <f aca="false">IF(D1886="","",D1886*$F$30)</f>
        <v>2550.12118749725</v>
      </c>
    </row>
    <row r="1887" customFormat="false" ht="15" hidden="false" customHeight="false" outlineLevel="0" collapsed="false">
      <c r="A1887" s="2" t="n">
        <v>1853</v>
      </c>
      <c r="B1887" s="2" t="n">
        <v>5</v>
      </c>
      <c r="C1887" s="22" t="n">
        <f aca="true">NORMSINV(MAX(RAND(),0.000000000001))</f>
        <v>0.842554356786827</v>
      </c>
      <c r="D1887" s="24" t="n">
        <f aca="false">IF($B$11="","",$B$11*EXP($B$12*C1887))</f>
        <v>1322.81406025298</v>
      </c>
      <c r="E1887" s="20" t="n">
        <f aca="true">IF($B$10="","",$B$10*(1-$B$14+2*$B$14*RAND()))</f>
        <v>3.76618521030311</v>
      </c>
      <c r="F1887" s="21" t="n">
        <f aca="false">INDEX($E$17:$E$28,B1887)</f>
        <v>4.761</v>
      </c>
      <c r="G1887" s="25" t="n">
        <f aca="false">IF(OR(D1887="",E1887="",F1887=""),"",D1887*($B$7-$B$8-F1887-E1887))</f>
        <v>5572.77063705275</v>
      </c>
      <c r="H1887" s="25" t="n">
        <f aca="false">IF(D1887="","",D1887*$F$30)</f>
        <v>6613.01205001669</v>
      </c>
    </row>
    <row r="1888" customFormat="false" ht="15" hidden="false" customHeight="false" outlineLevel="0" collapsed="false">
      <c r="A1888" s="2" t="n">
        <v>1854</v>
      </c>
      <c r="B1888" s="2" t="n">
        <v>6</v>
      </c>
      <c r="C1888" s="22" t="n">
        <f aca="true">NORMSINV(MAX(RAND(),0.000000000001))</f>
        <v>0.917997066439177</v>
      </c>
      <c r="D1888" s="24" t="n">
        <f aca="false">IF($B$11="","",$B$11*EXP($B$12*C1888))</f>
        <v>1365.54051111247</v>
      </c>
      <c r="E1888" s="20" t="n">
        <f aca="true">IF($B$10="","",$B$10*(1-$B$14+2*$B$14*RAND()))</f>
        <v>3.44997492012108</v>
      </c>
      <c r="F1888" s="21" t="n">
        <f aca="false">INDEX($E$17:$E$28,B1888)</f>
        <v>4.761</v>
      </c>
      <c r="G1888" s="25" t="n">
        <f aca="false">IF(OR(D1888="",E1888="",F1888=""),"",D1888*($B$7-$B$8-F1888-E1888))</f>
        <v>6184.56722241904</v>
      </c>
      <c r="H1888" s="25" t="n">
        <f aca="false">IF(D1888="","",D1888*$F$30)</f>
        <v>6826.61012315344</v>
      </c>
    </row>
    <row r="1889" customFormat="false" ht="15" hidden="false" customHeight="false" outlineLevel="0" collapsed="false">
      <c r="A1889" s="2" t="n">
        <v>1855</v>
      </c>
      <c r="B1889" s="2" t="n">
        <v>7</v>
      </c>
      <c r="C1889" s="22" t="n">
        <f aca="true">NORMSINV(MAX(RAND(),0.000000000001))</f>
        <v>0.806727380906357</v>
      </c>
      <c r="D1889" s="24" t="n">
        <f aca="false">IF($B$11="","",$B$11*EXP($B$12*C1889))</f>
        <v>1302.99447680271</v>
      </c>
      <c r="E1889" s="20" t="n">
        <f aca="true">IF($B$10="","",$B$10*(1-$B$14+2*$B$14*RAND()))</f>
        <v>4.08237331481688</v>
      </c>
      <c r="F1889" s="21" t="n">
        <f aca="false">INDEX($E$17:$E$28,B1889)</f>
        <v>4.761</v>
      </c>
      <c r="G1889" s="25" t="n">
        <f aca="false">IF(OR(D1889="",E1889="",F1889=""),"",D1889*($B$7-$B$8-F1889-E1889))</f>
        <v>5077.28304895565</v>
      </c>
      <c r="H1889" s="25" t="n">
        <f aca="false">IF(D1889="","",D1889*$F$30)</f>
        <v>6513.92998843209</v>
      </c>
    </row>
    <row r="1890" customFormat="false" ht="15" hidden="false" customHeight="false" outlineLevel="0" collapsed="false">
      <c r="A1890" s="2" t="n">
        <v>1856</v>
      </c>
      <c r="B1890" s="2" t="n">
        <v>8</v>
      </c>
      <c r="C1890" s="22" t="n">
        <f aca="true">NORMSINV(MAX(RAND(),0.000000000001))</f>
        <v>0.17653191505473</v>
      </c>
      <c r="D1890" s="24" t="n">
        <f aca="false">IF($B$11="","",$B$11*EXP($B$12*C1890))</f>
        <v>999.12245954709</v>
      </c>
      <c r="E1890" s="20" t="n">
        <f aca="true">IF($B$10="","",$B$10*(1-$B$14+2*$B$14*RAND()))</f>
        <v>4.08647252960238</v>
      </c>
      <c r="F1890" s="21" t="n">
        <f aca="false">INDEX($E$17:$E$28,B1890)</f>
        <v>4.761</v>
      </c>
      <c r="G1890" s="25" t="n">
        <f aca="false">IF(OR(D1890="",E1890="",F1890=""),"",D1890*($B$7-$B$8-F1890-E1890))</f>
        <v>3889.11162007828</v>
      </c>
      <c r="H1890" s="25" t="n">
        <f aca="false">IF(D1890="","",D1890*$F$30)</f>
        <v>4994.81299976781</v>
      </c>
    </row>
    <row r="1891" customFormat="false" ht="15" hidden="false" customHeight="false" outlineLevel="0" collapsed="false">
      <c r="A1891" s="2" t="n">
        <v>1857</v>
      </c>
      <c r="B1891" s="2" t="n">
        <v>9</v>
      </c>
      <c r="C1891" s="22" t="n">
        <f aca="true">NORMSINV(MAX(RAND(),0.000000000001))</f>
        <v>0.779413998631137</v>
      </c>
      <c r="D1891" s="24" t="n">
        <f aca="false">IF($B$11="","",$B$11*EXP($B$12*C1891))</f>
        <v>1288.0843656664</v>
      </c>
      <c r="E1891" s="20" t="n">
        <f aca="true">IF($B$10="","",$B$10*(1-$B$14+2*$B$14*RAND()))</f>
        <v>3.52047381154689</v>
      </c>
      <c r="F1891" s="21" t="n">
        <f aca="false">INDEX($E$17:$E$28,B1891)</f>
        <v>4.761</v>
      </c>
      <c r="G1891" s="25" t="n">
        <f aca="false">IF(OR(D1891="",E1891="",F1891=""),"",D1891*($B$7-$B$8-F1891-E1891))</f>
        <v>5742.95787726066</v>
      </c>
      <c r="H1891" s="25" t="n">
        <f aca="false">IF(D1891="","",D1891*$F$30)</f>
        <v>6439.39136083948</v>
      </c>
    </row>
    <row r="1892" customFormat="false" ht="15" hidden="false" customHeight="false" outlineLevel="0" collapsed="false">
      <c r="A1892" s="2" t="n">
        <v>1858</v>
      </c>
      <c r="B1892" s="2" t="n">
        <v>10</v>
      </c>
      <c r="C1892" s="22" t="n">
        <f aca="true">NORMSINV(MAX(RAND(),0.000000000001))</f>
        <v>0.95605876740955</v>
      </c>
      <c r="D1892" s="24" t="n">
        <f aca="false">IF($B$11="","",$B$11*EXP($B$12*C1892))</f>
        <v>1387.61748696551</v>
      </c>
      <c r="E1892" s="20" t="n">
        <f aca="true">IF($B$10="","",$B$10*(1-$B$14+2*$B$14*RAND()))</f>
        <v>3.43805416859512</v>
      </c>
      <c r="F1892" s="21" t="n">
        <f aca="false">INDEX($E$17:$E$28,B1892)</f>
        <v>4.761</v>
      </c>
      <c r="G1892" s="25" t="n">
        <f aca="false">IF(OR(D1892="",E1892="",F1892=""),"",D1892*($B$7-$B$8-F1892-E1892))</f>
        <v>6301.09584302056</v>
      </c>
      <c r="H1892" s="25" t="n">
        <f aca="false">IF(D1892="","",D1892*$F$30)</f>
        <v>6936.97734083799</v>
      </c>
    </row>
    <row r="1893" customFormat="false" ht="15" hidden="false" customHeight="false" outlineLevel="0" collapsed="false">
      <c r="A1893" s="2" t="n">
        <v>1859</v>
      </c>
      <c r="B1893" s="2" t="n">
        <v>11</v>
      </c>
      <c r="C1893" s="22" t="n">
        <f aca="true">NORMSINV(MAX(RAND(),0.000000000001))</f>
        <v>-0.137047403622484</v>
      </c>
      <c r="D1893" s="24" t="n">
        <f aca="false">IF($B$11="","",$B$11*EXP($B$12*C1893))</f>
        <v>875.456678941697</v>
      </c>
      <c r="E1893" s="20" t="n">
        <f aca="true">IF($B$10="","",$B$10*(1-$B$14+2*$B$14*RAND()))</f>
        <v>3.82355858502156</v>
      </c>
      <c r="F1893" s="21" t="n">
        <f aca="false">INDEX($E$17:$E$28,B1893)</f>
        <v>4.761</v>
      </c>
      <c r="G1893" s="25" t="n">
        <f aca="false">IF(OR(D1893="",E1893="",F1893=""),"",D1893*($B$7-$B$8-F1893-E1893))</f>
        <v>3637.90894069381</v>
      </c>
      <c r="H1893" s="25" t="n">
        <f aca="false">IF(D1893="","",D1893*$F$30)</f>
        <v>4376.58302936533</v>
      </c>
    </row>
    <row r="1894" customFormat="false" ht="15" hidden="false" customHeight="false" outlineLevel="0" collapsed="false">
      <c r="A1894" s="2" t="n">
        <v>1860</v>
      </c>
      <c r="B1894" s="2" t="n">
        <v>12</v>
      </c>
      <c r="C1894" s="22" t="n">
        <f aca="true">NORMSINV(MAX(RAND(),0.000000000001))</f>
        <v>-0.778404975285628</v>
      </c>
      <c r="D1894" s="24" t="n">
        <f aca="false">IF($B$11="","",$B$11*EXP($B$12*C1894))</f>
        <v>668.141081674806</v>
      </c>
      <c r="E1894" s="20" t="n">
        <f aca="true">IF($B$10="","",$B$10*(1-$B$14+2*$B$14*RAND()))</f>
        <v>3.59541140096595</v>
      </c>
      <c r="F1894" s="21" t="n">
        <f aca="false">INDEX($E$17:$E$28,B1894)</f>
        <v>4.761</v>
      </c>
      <c r="G1894" s="25" t="n">
        <f aca="false">IF(OR(D1894="",E1894="",F1894=""),"",D1894*($B$7-$B$8-F1894-E1894))</f>
        <v>2928.85562817596</v>
      </c>
      <c r="H1894" s="25" t="n">
        <f aca="false">IF(D1894="","",D1894*$F$30)</f>
        <v>3340.17089550869</v>
      </c>
    </row>
    <row r="1895" customFormat="false" ht="15" hidden="false" customHeight="false" outlineLevel="0" collapsed="false">
      <c r="A1895" s="2" t="n">
        <v>1861</v>
      </c>
      <c r="B1895" s="2" t="n">
        <v>1</v>
      </c>
      <c r="C1895" s="22" t="n">
        <f aca="true">NORMSINV(MAX(RAND(),0.000000000001))</f>
        <v>-0.434596268870324</v>
      </c>
      <c r="D1895" s="24" t="n">
        <f aca="false">IF($B$11="","",$B$11*EXP($B$12*C1895))</f>
        <v>772.296600550227</v>
      </c>
      <c r="E1895" s="20" t="n">
        <f aca="true">IF($B$10="","",$B$10*(1-$B$14+2*$B$14*RAND()))</f>
        <v>3.82922397367401</v>
      </c>
      <c r="F1895" s="21" t="n">
        <f aca="false">INDEX($E$17:$E$28,B1895)</f>
        <v>4.92562580645161</v>
      </c>
      <c r="G1895" s="25" t="n">
        <f aca="false">IF(OR(D1895="",E1895="",F1895=""),"",D1895*($B$7-$B$8-F1895-E1895))</f>
        <v>3077.71796749097</v>
      </c>
      <c r="H1895" s="25" t="n">
        <f aca="false">IF(D1895="","",D1895*$F$30)</f>
        <v>3860.86516547069</v>
      </c>
    </row>
    <row r="1896" customFormat="false" ht="15" hidden="false" customHeight="false" outlineLevel="0" collapsed="false">
      <c r="A1896" s="2" t="n">
        <v>1862</v>
      </c>
      <c r="B1896" s="2" t="n">
        <v>2</v>
      </c>
      <c r="C1896" s="22" t="n">
        <f aca="true">NORMSINV(MAX(RAND(),0.000000000001))</f>
        <v>0.233243683355401</v>
      </c>
      <c r="D1896" s="24" t="n">
        <f aca="false">IF($B$11="","",$B$11*EXP($B$12*C1896))</f>
        <v>1023.2854589549</v>
      </c>
      <c r="E1896" s="20" t="n">
        <f aca="true">IF($B$10="","",$B$10*(1-$B$14+2*$B$14*RAND()))</f>
        <v>3.58420790979582</v>
      </c>
      <c r="F1896" s="21" t="n">
        <f aca="false">INDEX($E$17:$E$28,B1896)</f>
        <v>5.0612</v>
      </c>
      <c r="G1896" s="25" t="n">
        <f aca="false">IF(OR(D1896="",E1896="",F1896=""),"",D1896*($B$7-$B$8-F1896-E1896))</f>
        <v>4189.9365462577</v>
      </c>
      <c r="H1896" s="25" t="n">
        <f aca="false">IF(D1896="","",D1896*$F$30)</f>
        <v>5115.60866640735</v>
      </c>
    </row>
    <row r="1897" customFormat="false" ht="15" hidden="false" customHeight="false" outlineLevel="0" collapsed="false">
      <c r="A1897" s="2" t="n">
        <v>1863</v>
      </c>
      <c r="B1897" s="2" t="n">
        <v>3</v>
      </c>
      <c r="C1897" s="22" t="n">
        <f aca="true">NORMSINV(MAX(RAND(),0.000000000001))</f>
        <v>-0.405548166289512</v>
      </c>
      <c r="D1897" s="24" t="n">
        <f aca="false">IF($B$11="","",$B$11*EXP($B$12*C1897))</f>
        <v>781.80750940427</v>
      </c>
      <c r="E1897" s="20" t="n">
        <f aca="true">IF($B$10="","",$B$10*(1-$B$14+2*$B$14*RAND()))</f>
        <v>4.00777327247065</v>
      </c>
      <c r="F1897" s="21" t="n">
        <f aca="false">INDEX($E$17:$E$28,B1897)</f>
        <v>5.0612</v>
      </c>
      <c r="G1897" s="25" t="n">
        <f aca="false">IF(OR(D1897="",E1897="",F1897=""),"",D1897*($B$7-$B$8-F1897-E1897))</f>
        <v>2870.03626280623</v>
      </c>
      <c r="H1897" s="25" t="n">
        <f aca="false">IF(D1897="","",D1897*$F$30)</f>
        <v>3908.41210101383</v>
      </c>
    </row>
    <row r="1898" customFormat="false" ht="15" hidden="false" customHeight="false" outlineLevel="0" collapsed="false">
      <c r="A1898" s="2" t="n">
        <v>1864</v>
      </c>
      <c r="B1898" s="2" t="n">
        <v>4</v>
      </c>
      <c r="C1898" s="22" t="n">
        <f aca="true">NORMSINV(MAX(RAND(),0.000000000001))</f>
        <v>0.808299529406883</v>
      </c>
      <c r="D1898" s="24" t="n">
        <f aca="false">IF($B$11="","",$B$11*EXP($B$12*C1898))</f>
        <v>1303.85793150013</v>
      </c>
      <c r="E1898" s="20" t="n">
        <f aca="true">IF($B$10="","",$B$10*(1-$B$14+2*$B$14*RAND()))</f>
        <v>3.71522421120402</v>
      </c>
      <c r="F1898" s="21" t="n">
        <f aca="false">INDEX($E$17:$E$28,B1898)</f>
        <v>4.89657419354839</v>
      </c>
      <c r="G1898" s="25" t="n">
        <f aca="false">IF(OR(D1898="",E1898="",F1898=""),"",D1898*($B$7-$B$8-F1898-E1898))</f>
        <v>5382.58839279508</v>
      </c>
      <c r="H1898" s="25" t="n">
        <f aca="false">IF(D1898="","",D1898*$F$30)</f>
        <v>6518.24657115547</v>
      </c>
    </row>
    <row r="1899" customFormat="false" ht="15" hidden="false" customHeight="false" outlineLevel="0" collapsed="false">
      <c r="A1899" s="2" t="n">
        <v>1865</v>
      </c>
      <c r="B1899" s="2" t="n">
        <v>5</v>
      </c>
      <c r="C1899" s="22" t="n">
        <f aca="true">NORMSINV(MAX(RAND(),0.000000000001))</f>
        <v>0.958507248940621</v>
      </c>
      <c r="D1899" s="24" t="n">
        <f aca="false">IF($B$11="","",$B$11*EXP($B$12*C1899))</f>
        <v>1389.04984044399</v>
      </c>
      <c r="E1899" s="20" t="n">
        <f aca="true">IF($B$10="","",$B$10*(1-$B$14+2*$B$14*RAND()))</f>
        <v>3.38502578190637</v>
      </c>
      <c r="F1899" s="21" t="n">
        <f aca="false">INDEX($E$17:$E$28,B1899)</f>
        <v>4.761</v>
      </c>
      <c r="G1899" s="25" t="n">
        <f aca="false">IF(OR(D1899="",E1899="",F1899=""),"",D1899*($B$7-$B$8-F1899-E1899))</f>
        <v>6381.25915464675</v>
      </c>
      <c r="H1899" s="25" t="n">
        <f aca="false">IF(D1899="","",D1899*$F$30)</f>
        <v>6944.13796234758</v>
      </c>
    </row>
    <row r="1900" customFormat="false" ht="15" hidden="false" customHeight="false" outlineLevel="0" collapsed="false">
      <c r="A1900" s="2" t="n">
        <v>1866</v>
      </c>
      <c r="B1900" s="2" t="n">
        <v>6</v>
      </c>
      <c r="C1900" s="22" t="n">
        <f aca="true">NORMSINV(MAX(RAND(),0.000000000001))</f>
        <v>1.25718802814579</v>
      </c>
      <c r="D1900" s="24" t="n">
        <f aca="false">IF($B$11="","",$B$11*EXP($B$12*C1900))</f>
        <v>1575.34436159651</v>
      </c>
      <c r="E1900" s="20" t="n">
        <f aca="true">IF($B$10="","",$B$10*(1-$B$14+2*$B$14*RAND()))</f>
        <v>3.63970736041656</v>
      </c>
      <c r="F1900" s="21" t="n">
        <f aca="false">INDEX($E$17:$E$28,B1900)</f>
        <v>4.761</v>
      </c>
      <c r="G1900" s="25" t="n">
        <f aca="false">IF(OR(D1900="",E1900="",F1900=""),"",D1900*($B$7-$B$8-F1900-E1900))</f>
        <v>6835.880193085</v>
      </c>
      <c r="H1900" s="25" t="n">
        <f aca="false">IF(D1900="","",D1900*$F$30)</f>
        <v>7875.46153249326</v>
      </c>
    </row>
    <row r="1901" customFormat="false" ht="15" hidden="false" customHeight="false" outlineLevel="0" collapsed="false">
      <c r="A1901" s="2" t="n">
        <v>1867</v>
      </c>
      <c r="B1901" s="2" t="n">
        <v>7</v>
      </c>
      <c r="C1901" s="22" t="n">
        <f aca="true">NORMSINV(MAX(RAND(),0.000000000001))</f>
        <v>-0.0938033945630816</v>
      </c>
      <c r="D1901" s="24" t="n">
        <f aca="false">IF($B$11="","",$B$11*EXP($B$12*C1901))</f>
        <v>891.555087237659</v>
      </c>
      <c r="E1901" s="20" t="n">
        <f aca="true">IF($B$10="","",$B$10*(1-$B$14+2*$B$14*RAND()))</f>
        <v>4.04103414398419</v>
      </c>
      <c r="F1901" s="21" t="n">
        <f aca="false">INDEX($E$17:$E$28,B1901)</f>
        <v>4.761</v>
      </c>
      <c r="G1901" s="25" t="n">
        <f aca="false">IF(OR(D1901="",E1901="",F1901=""),"",D1901*($B$7-$B$8-F1901-E1901))</f>
        <v>3510.9134922991</v>
      </c>
      <c r="H1901" s="25" t="n">
        <f aca="false">IF(D1901="","",D1901*$F$30)</f>
        <v>4457.0621921185</v>
      </c>
    </row>
    <row r="1902" customFormat="false" ht="15" hidden="false" customHeight="false" outlineLevel="0" collapsed="false">
      <c r="A1902" s="2" t="n">
        <v>1868</v>
      </c>
      <c r="B1902" s="2" t="n">
        <v>8</v>
      </c>
      <c r="C1902" s="22" t="n">
        <f aca="true">NORMSINV(MAX(RAND(),0.000000000001))</f>
        <v>-0.810963823653877</v>
      </c>
      <c r="D1902" s="24" t="n">
        <f aca="false">IF($B$11="","",$B$11*EXP($B$12*C1902))</f>
        <v>659.037315584924</v>
      </c>
      <c r="E1902" s="20" t="n">
        <f aca="true">IF($B$10="","",$B$10*(1-$B$14+2*$B$14*RAND()))</f>
        <v>3.6538548663581</v>
      </c>
      <c r="F1902" s="21" t="n">
        <f aca="false">INDEX($E$17:$E$28,B1902)</f>
        <v>4.761</v>
      </c>
      <c r="G1902" s="25" t="n">
        <f aca="false">IF(OR(D1902="",E1902="",F1902=""),"",D1902*($B$7-$B$8-F1902-E1902))</f>
        <v>2850.43203839055</v>
      </c>
      <c r="H1902" s="25" t="n">
        <f aca="false">IF(D1902="","",D1902*$F$30)</f>
        <v>3294.65934807215</v>
      </c>
    </row>
    <row r="1903" customFormat="false" ht="15" hidden="false" customHeight="false" outlineLevel="0" collapsed="false">
      <c r="A1903" s="2" t="n">
        <v>1869</v>
      </c>
      <c r="B1903" s="2" t="n">
        <v>9</v>
      </c>
      <c r="C1903" s="22" t="n">
        <f aca="true">NORMSINV(MAX(RAND(),0.000000000001))</f>
        <v>-0.549350363722146</v>
      </c>
      <c r="D1903" s="24" t="n">
        <f aca="false">IF($B$11="","",$B$11*EXP($B$12*C1903))</f>
        <v>735.84183107254</v>
      </c>
      <c r="E1903" s="20" t="n">
        <f aca="true">IF($B$10="","",$B$10*(1-$B$14+2*$B$14*RAND()))</f>
        <v>3.65624356043406</v>
      </c>
      <c r="F1903" s="21" t="n">
        <f aca="false">INDEX($E$17:$E$28,B1903)</f>
        <v>4.761</v>
      </c>
      <c r="G1903" s="25" t="n">
        <f aca="false">IF(OR(D1903="",E1903="",F1903=""),"",D1903*($B$7-$B$8-F1903-E1903))</f>
        <v>3180.86501377081</v>
      </c>
      <c r="H1903" s="25" t="n">
        <f aca="false">IF(D1903="","",D1903*$F$30)</f>
        <v>3678.62048189784</v>
      </c>
    </row>
    <row r="1904" customFormat="false" ht="15" hidden="false" customHeight="false" outlineLevel="0" collapsed="false">
      <c r="A1904" s="2" t="n">
        <v>1870</v>
      </c>
      <c r="B1904" s="2" t="n">
        <v>10</v>
      </c>
      <c r="C1904" s="22" t="n">
        <f aca="true">NORMSINV(MAX(RAND(),0.000000000001))</f>
        <v>-1.58434810502746</v>
      </c>
      <c r="D1904" s="24" t="n">
        <f aca="false">IF($B$11="","",$B$11*EXP($B$12*C1904))</f>
        <v>475.754642485721</v>
      </c>
      <c r="E1904" s="20" t="n">
        <f aca="true">IF($B$10="","",$B$10*(1-$B$14+2*$B$14*RAND()))</f>
        <v>4.08644348539256</v>
      </c>
      <c r="F1904" s="21" t="n">
        <f aca="false">INDEX($E$17:$E$28,B1904)</f>
        <v>4.761</v>
      </c>
      <c r="G1904" s="25" t="n">
        <f aca="false">IF(OR(D1904="",E1904="",F1904=""),"",D1904*($B$7-$B$8-F1904-E1904))</f>
        <v>1851.90183296253</v>
      </c>
      <c r="H1904" s="25" t="n">
        <f aca="false">IF(D1904="","",D1904*$F$30)</f>
        <v>2378.39260871462</v>
      </c>
    </row>
    <row r="1905" customFormat="false" ht="15" hidden="false" customHeight="false" outlineLevel="0" collapsed="false">
      <c r="A1905" s="2" t="n">
        <v>1871</v>
      </c>
      <c r="B1905" s="2" t="n">
        <v>11</v>
      </c>
      <c r="C1905" s="22" t="n">
        <f aca="true">NORMSINV(MAX(RAND(),0.000000000001))</f>
        <v>-1.16053925246678</v>
      </c>
      <c r="D1905" s="24" t="n">
        <f aca="false">IF($B$11="","",$B$11*EXP($B$12*C1905))</f>
        <v>568.77272973008</v>
      </c>
      <c r="E1905" s="20" t="n">
        <f aca="true">IF($B$10="","",$B$10*(1-$B$14+2*$B$14*RAND()))</f>
        <v>3.78540717442696</v>
      </c>
      <c r="F1905" s="21" t="n">
        <f aca="false">INDEX($E$17:$E$28,B1905)</f>
        <v>4.761</v>
      </c>
      <c r="G1905" s="25" t="n">
        <f aca="false">IF(OR(D1905="",E1905="",F1905=""),"",D1905*($B$7-$B$8-F1905-E1905))</f>
        <v>2385.20123877765</v>
      </c>
      <c r="H1905" s="25" t="n">
        <f aca="false">IF(D1905="","",D1905*$F$30)</f>
        <v>2843.40863046661</v>
      </c>
    </row>
    <row r="1906" customFormat="false" ht="15" hidden="false" customHeight="false" outlineLevel="0" collapsed="false">
      <c r="A1906" s="2" t="n">
        <v>1872</v>
      </c>
      <c r="B1906" s="2" t="n">
        <v>12</v>
      </c>
      <c r="C1906" s="22" t="n">
        <f aca="true">NORMSINV(MAX(RAND(),0.000000000001))</f>
        <v>-1.28544669614613</v>
      </c>
      <c r="D1906" s="24" t="n">
        <f aca="false">IF($B$11="","",$B$11*EXP($B$12*C1906))</f>
        <v>539.611359339098</v>
      </c>
      <c r="E1906" s="20" t="n">
        <f aca="true">IF($B$10="","",$B$10*(1-$B$14+2*$B$14*RAND()))</f>
        <v>3.94301856286302</v>
      </c>
      <c r="F1906" s="21" t="n">
        <f aca="false">INDEX($E$17:$E$28,B1906)</f>
        <v>4.761</v>
      </c>
      <c r="G1906" s="25" t="n">
        <f aca="false">IF(OR(D1906="",E1906="",F1906=""),"",D1906*($B$7-$B$8-F1906-E1906))</f>
        <v>2177.86142956085</v>
      </c>
      <c r="H1906" s="25" t="n">
        <f aca="false">IF(D1906="","",D1906*$F$30)</f>
        <v>2697.62510760802</v>
      </c>
    </row>
    <row r="1907" customFormat="false" ht="15" hidden="false" customHeight="false" outlineLevel="0" collapsed="false">
      <c r="A1907" s="2" t="n">
        <v>1873</v>
      </c>
      <c r="B1907" s="2" t="n">
        <v>1</v>
      </c>
      <c r="C1907" s="22" t="n">
        <f aca="true">NORMSINV(MAX(RAND(),0.000000000001))</f>
        <v>-0.617803337955824</v>
      </c>
      <c r="D1907" s="24" t="n">
        <f aca="false">IF($B$11="","",$B$11*EXP($B$12*C1907))</f>
        <v>714.920560022754</v>
      </c>
      <c r="E1907" s="20" t="n">
        <f aca="true">IF($B$10="","",$B$10*(1-$B$14+2*$B$14*RAND()))</f>
        <v>3.99886412168907</v>
      </c>
      <c r="F1907" s="21" t="n">
        <f aca="false">INDEX($E$17:$E$28,B1907)</f>
        <v>4.92562580645161</v>
      </c>
      <c r="G1907" s="25" t="n">
        <f aca="false">IF(OR(D1907="",E1907="",F1907=""),"",D1907*($B$7-$B$8-F1907-E1907))</f>
        <v>2727.78659734612</v>
      </c>
      <c r="H1907" s="25" t="n">
        <f aca="false">IF(D1907="","",D1907*$F$30)</f>
        <v>3574.03086366575</v>
      </c>
    </row>
    <row r="1908" customFormat="false" ht="15" hidden="false" customHeight="false" outlineLevel="0" collapsed="false">
      <c r="A1908" s="2" t="n">
        <v>1874</v>
      </c>
      <c r="B1908" s="2" t="n">
        <v>2</v>
      </c>
      <c r="C1908" s="22" t="n">
        <f aca="true">NORMSINV(MAX(RAND(),0.000000000001))</f>
        <v>-0.297763224369123</v>
      </c>
      <c r="D1908" s="24" t="n">
        <f aca="false">IF($B$11="","",$B$11*EXP($B$12*C1908))</f>
        <v>818.133458642463</v>
      </c>
      <c r="E1908" s="20" t="n">
        <f aca="true">IF($B$10="","",$B$10*(1-$B$14+2*$B$14*RAND()))</f>
        <v>3.58810647628379</v>
      </c>
      <c r="F1908" s="21" t="n">
        <f aca="false">INDEX($E$17:$E$28,B1908)</f>
        <v>5.0612</v>
      </c>
      <c r="G1908" s="25" t="n">
        <f aca="false">IF(OR(D1908="",E1908="",F1908=""),"",D1908*($B$7-$B$8-F1908-E1908))</f>
        <v>3346.73324080427</v>
      </c>
      <c r="H1908" s="25" t="n">
        <f aca="false">IF(D1908="","",D1908*$F$30)</f>
        <v>4090.0127864454</v>
      </c>
    </row>
    <row r="1909" customFormat="false" ht="15" hidden="false" customHeight="false" outlineLevel="0" collapsed="false">
      <c r="A1909" s="2" t="n">
        <v>1875</v>
      </c>
      <c r="B1909" s="2" t="n">
        <v>3</v>
      </c>
      <c r="C1909" s="22" t="n">
        <f aca="true">NORMSINV(MAX(RAND(),0.000000000001))</f>
        <v>0.0815854030930858</v>
      </c>
      <c r="D1909" s="24" t="n">
        <f aca="false">IF($B$11="","",$B$11*EXP($B$12*C1909))</f>
        <v>959.939359159596</v>
      </c>
      <c r="E1909" s="20" t="n">
        <f aca="true">IF($B$10="","",$B$10*(1-$B$14+2*$B$14*RAND()))</f>
        <v>3.82369847782239</v>
      </c>
      <c r="F1909" s="21" t="n">
        <f aca="false">INDEX($E$17:$E$28,B1909)</f>
        <v>5.0612</v>
      </c>
      <c r="G1909" s="25" t="n">
        <f aca="false">IF(OR(D1909="",E1909="",F1909=""),"",D1909*($B$7-$B$8-F1909-E1909))</f>
        <v>3700.66368469436</v>
      </c>
      <c r="H1909" s="25" t="n">
        <f aca="false">IF(D1909="","",D1909*$F$30)</f>
        <v>4798.92884431065</v>
      </c>
    </row>
    <row r="1910" customFormat="false" ht="15" hidden="false" customHeight="false" outlineLevel="0" collapsed="false">
      <c r="A1910" s="2" t="n">
        <v>1876</v>
      </c>
      <c r="B1910" s="2" t="n">
        <v>4</v>
      </c>
      <c r="C1910" s="22" t="n">
        <f aca="true">NORMSINV(MAX(RAND(),0.000000000001))</f>
        <v>-0.256169093071215</v>
      </c>
      <c r="D1910" s="24" t="n">
        <f aca="false">IF($B$11="","",$B$11*EXP($B$12*C1910))</f>
        <v>832.598748130744</v>
      </c>
      <c r="E1910" s="20" t="n">
        <f aca="true">IF($B$10="","",$B$10*(1-$B$14+2*$B$14*RAND()))</f>
        <v>3.74182084381105</v>
      </c>
      <c r="F1910" s="21" t="n">
        <f aca="false">INDEX($E$17:$E$28,B1910)</f>
        <v>4.89657419354839</v>
      </c>
      <c r="G1910" s="25" t="n">
        <f aca="false">IF(OR(D1910="",E1910="",F1910=""),"",D1910*($B$7-$B$8-F1910-E1910))</f>
        <v>3414.99115722138</v>
      </c>
      <c r="H1910" s="25" t="n">
        <f aca="false">IF(D1910="","",D1910*$F$30)</f>
        <v>4162.32766165521</v>
      </c>
    </row>
    <row r="1911" customFormat="false" ht="15" hidden="false" customHeight="false" outlineLevel="0" collapsed="false">
      <c r="A1911" s="2" t="n">
        <v>1877</v>
      </c>
      <c r="B1911" s="2" t="n">
        <v>5</v>
      </c>
      <c r="C1911" s="22" t="n">
        <f aca="true">NORMSINV(MAX(RAND(),0.000000000001))</f>
        <v>-1.11887862974926</v>
      </c>
      <c r="D1911" s="24" t="n">
        <f aca="false">IF($B$11="","",$B$11*EXP($B$12*C1911))</f>
        <v>578.845328657345</v>
      </c>
      <c r="E1911" s="20" t="n">
        <f aca="true">IF($B$10="","",$B$10*(1-$B$14+2*$B$14*RAND()))</f>
        <v>3.72660287662805</v>
      </c>
      <c r="F1911" s="21" t="n">
        <f aca="false">INDEX($E$17:$E$28,B1911)</f>
        <v>4.761</v>
      </c>
      <c r="G1911" s="25" t="n">
        <f aca="false">IF(OR(D1911="",E1911="",F1911=""),"",D1911*($B$7-$B$8-F1911-E1911))</f>
        <v>2461.48021045979</v>
      </c>
      <c r="H1911" s="25" t="n">
        <f aca="false">IF(D1911="","",D1911*$F$30)</f>
        <v>2893.7635670238</v>
      </c>
    </row>
    <row r="1912" customFormat="false" ht="15" hidden="false" customHeight="false" outlineLevel="0" collapsed="false">
      <c r="A1912" s="2" t="n">
        <v>1878</v>
      </c>
      <c r="B1912" s="2" t="n">
        <v>6</v>
      </c>
      <c r="C1912" s="22" t="n">
        <f aca="true">NORMSINV(MAX(RAND(),0.000000000001))</f>
        <v>-1.31529232854309</v>
      </c>
      <c r="D1912" s="24" t="n">
        <f aca="false">IF($B$11="","",$B$11*EXP($B$12*C1912))</f>
        <v>532.867733599218</v>
      </c>
      <c r="E1912" s="20" t="n">
        <f aca="true">IF($B$10="","",$B$10*(1-$B$14+2*$B$14*RAND()))</f>
        <v>3.93240305244613</v>
      </c>
      <c r="F1912" s="21" t="n">
        <f aca="false">INDEX($E$17:$E$28,B1912)</f>
        <v>4.761</v>
      </c>
      <c r="G1912" s="25" t="n">
        <f aca="false">IF(OR(D1912="",E1912="",F1912=""),"",D1912*($B$7-$B$8-F1912-E1912))</f>
        <v>2156.30094423254</v>
      </c>
      <c r="H1912" s="25" t="n">
        <f aca="false">IF(D1912="","",D1912*$F$30)</f>
        <v>2663.91237380921</v>
      </c>
    </row>
    <row r="1913" customFormat="false" ht="15" hidden="false" customHeight="false" outlineLevel="0" collapsed="false">
      <c r="A1913" s="2" t="n">
        <v>1879</v>
      </c>
      <c r="B1913" s="2" t="n">
        <v>7</v>
      </c>
      <c r="C1913" s="22" t="n">
        <f aca="true">NORMSINV(MAX(RAND(),0.000000000001))</f>
        <v>-0.885469088616631</v>
      </c>
      <c r="D1913" s="24" t="n">
        <f aca="false">IF($B$11="","",$B$11*EXP($B$12*C1913))</f>
        <v>638.668900159917</v>
      </c>
      <c r="E1913" s="20" t="n">
        <f aca="true">IF($B$10="","",$B$10*(1-$B$14+2*$B$14*RAND()))</f>
        <v>3.76701783740867</v>
      </c>
      <c r="F1913" s="21" t="n">
        <f aca="false">INDEX($E$17:$E$28,B1913)</f>
        <v>4.761</v>
      </c>
      <c r="G1913" s="25" t="n">
        <f aca="false">IF(OR(D1913="",E1913="",F1913=""),"",D1913*($B$7-$B$8-F1913-E1913))</f>
        <v>2690.06201527539</v>
      </c>
      <c r="H1913" s="25" t="n">
        <f aca="false">IF(D1913="","",D1913*$F$30)</f>
        <v>3192.83356567946</v>
      </c>
    </row>
    <row r="1914" customFormat="false" ht="15" hidden="false" customHeight="false" outlineLevel="0" collapsed="false">
      <c r="A1914" s="2" t="n">
        <v>1880</v>
      </c>
      <c r="B1914" s="2" t="n">
        <v>8</v>
      </c>
      <c r="C1914" s="22" t="n">
        <f aca="true">NORMSINV(MAX(RAND(),0.000000000001))</f>
        <v>2.71759375977943</v>
      </c>
      <c r="D1914" s="24" t="n">
        <f aca="false">IF($B$11="","",$B$11*EXP($B$12*C1914))</f>
        <v>2914.91106624829</v>
      </c>
      <c r="E1914" s="20" t="n">
        <f aca="true">IF($B$10="","",$B$10*(1-$B$14+2*$B$14*RAND()))</f>
        <v>3.91002051290866</v>
      </c>
      <c r="F1914" s="21" t="n">
        <f aca="false">INDEX($E$17:$E$28,B1914)</f>
        <v>4.761</v>
      </c>
      <c r="G1914" s="25" t="n">
        <f aca="false">IF(OR(D1914="",E1914="",F1914=""),"",D1914*($B$7-$B$8-F1914-E1914))</f>
        <v>11860.7133352598</v>
      </c>
      <c r="H1914" s="25" t="n">
        <f aca="false">IF(D1914="","",D1914*$F$30)</f>
        <v>14572.2234023885</v>
      </c>
    </row>
    <row r="1915" customFormat="false" ht="15" hidden="false" customHeight="false" outlineLevel="0" collapsed="false">
      <c r="A1915" s="2" t="n">
        <v>1881</v>
      </c>
      <c r="B1915" s="2" t="n">
        <v>9</v>
      </c>
      <c r="C1915" s="22" t="n">
        <f aca="true">NORMSINV(MAX(RAND(),0.000000000001))</f>
        <v>0.545327648635597</v>
      </c>
      <c r="D1915" s="24" t="n">
        <f aca="false">IF($B$11="","",$B$11*EXP($B$12*C1915))</f>
        <v>1167.09771564858</v>
      </c>
      <c r="E1915" s="20" t="n">
        <f aca="true">IF($B$10="","",$B$10*(1-$B$14+2*$B$14*RAND()))</f>
        <v>3.83525645050978</v>
      </c>
      <c r="F1915" s="21" t="n">
        <f aca="false">INDEX($E$17:$E$28,B1915)</f>
        <v>4.761</v>
      </c>
      <c r="G1915" s="25" t="n">
        <f aca="false">IF(OR(D1915="",E1915="",F1915=""),"",D1915*($B$7-$B$8-F1915-E1915))</f>
        <v>4836.15363084357</v>
      </c>
      <c r="H1915" s="25" t="n">
        <f aca="false">IF(D1915="","",D1915*$F$30)</f>
        <v>5834.55490007037</v>
      </c>
    </row>
    <row r="1916" customFormat="false" ht="15" hidden="false" customHeight="false" outlineLevel="0" collapsed="false">
      <c r="A1916" s="2" t="n">
        <v>1882</v>
      </c>
      <c r="B1916" s="2" t="n">
        <v>10</v>
      </c>
      <c r="C1916" s="22" t="n">
        <f aca="true">NORMSINV(MAX(RAND(),0.000000000001))</f>
        <v>0.496042939192764</v>
      </c>
      <c r="D1916" s="24" t="n">
        <f aca="false">IF($B$11="","",$B$11*EXP($B$12*C1916))</f>
        <v>1143.11063991532</v>
      </c>
      <c r="E1916" s="20" t="n">
        <f aca="true">IF($B$10="","",$B$10*(1-$B$14+2*$B$14*RAND()))</f>
        <v>3.39101057689109</v>
      </c>
      <c r="F1916" s="21" t="n">
        <f aca="false">INDEX($E$17:$E$28,B1916)</f>
        <v>4.761</v>
      </c>
      <c r="G1916" s="25" t="n">
        <f aca="false">IF(OR(D1916="",E1916="",F1916=""),"",D1916*($B$7-$B$8-F1916-E1916))</f>
        <v>5244.57952537476</v>
      </c>
      <c r="H1916" s="25" t="n">
        <f aca="false">IF(D1916="","",D1916*$F$30)</f>
        <v>5714.63871106468</v>
      </c>
    </row>
    <row r="1917" customFormat="false" ht="15" hidden="false" customHeight="false" outlineLevel="0" collapsed="false">
      <c r="A1917" s="2" t="n">
        <v>1883</v>
      </c>
      <c r="B1917" s="2" t="n">
        <v>11</v>
      </c>
      <c r="C1917" s="22" t="n">
        <f aca="true">NORMSINV(MAX(RAND(),0.000000000001))</f>
        <v>-2.25852028048254</v>
      </c>
      <c r="D1917" s="24" t="n">
        <f aca="false">IF($B$11="","",$B$11*EXP($B$12*C1917))</f>
        <v>358.105983606254</v>
      </c>
      <c r="E1917" s="20" t="n">
        <f aca="true">IF($B$10="","",$B$10*(1-$B$14+2*$B$14*RAND()))</f>
        <v>3.56810724745349</v>
      </c>
      <c r="F1917" s="21" t="n">
        <f aca="false">INDEX($E$17:$E$28,B1917)</f>
        <v>4.761</v>
      </c>
      <c r="G1917" s="25" t="n">
        <f aca="false">IF(OR(D1917="",E1917="",F1917=""),"",D1917*($B$7-$B$8-F1917-E1917))</f>
        <v>1579.56708773237</v>
      </c>
      <c r="H1917" s="25" t="n">
        <f aca="false">IF(D1917="","",D1917*$F$30)</f>
        <v>1790.24343324439</v>
      </c>
    </row>
    <row r="1918" customFormat="false" ht="15" hidden="false" customHeight="false" outlineLevel="0" collapsed="false">
      <c r="A1918" s="2" t="n">
        <v>1884</v>
      </c>
      <c r="B1918" s="2" t="n">
        <v>12</v>
      </c>
      <c r="C1918" s="22" t="n">
        <f aca="true">NORMSINV(MAX(RAND(),0.000000000001))</f>
        <v>1.07233458263547</v>
      </c>
      <c r="D1918" s="24" t="n">
        <f aca="false">IF($B$11="","",$B$11*EXP($B$12*C1918))</f>
        <v>1457.29637534965</v>
      </c>
      <c r="E1918" s="20" t="n">
        <f aca="true">IF($B$10="","",$B$10*(1-$B$14+2*$B$14*RAND()))</f>
        <v>3.74287779437716</v>
      </c>
      <c r="F1918" s="21" t="n">
        <f aca="false">INDEX($E$17:$E$28,B1918)</f>
        <v>4.761</v>
      </c>
      <c r="G1918" s="25" t="n">
        <f aca="false">IF(OR(D1918="",E1918="",F1918=""),"",D1918*($B$7-$B$8-F1918-E1918))</f>
        <v>6173.28553579233</v>
      </c>
      <c r="H1918" s="25" t="n">
        <f aca="false">IF(D1918="","",D1918*$F$30)</f>
        <v>7285.31603964798</v>
      </c>
    </row>
    <row r="1919" customFormat="false" ht="15" hidden="false" customHeight="false" outlineLevel="0" collapsed="false">
      <c r="A1919" s="2" t="n">
        <v>1885</v>
      </c>
      <c r="B1919" s="2" t="n">
        <v>1</v>
      </c>
      <c r="C1919" s="22" t="n">
        <f aca="true">NORMSINV(MAX(RAND(),0.000000000001))</f>
        <v>-0.487901615084729</v>
      </c>
      <c r="D1919" s="24" t="n">
        <f aca="false">IF($B$11="","",$B$11*EXP($B$12*C1919))</f>
        <v>755.143358285394</v>
      </c>
      <c r="E1919" s="20" t="n">
        <f aca="true">IF($B$10="","",$B$10*(1-$B$14+2*$B$14*RAND()))</f>
        <v>3.71912632366577</v>
      </c>
      <c r="F1919" s="21" t="n">
        <f aca="false">INDEX($E$17:$E$28,B1919)</f>
        <v>4.92562580645161</v>
      </c>
      <c r="G1919" s="25" t="n">
        <f aca="false">IF(OR(D1919="",E1919="",F1919=""),"",D1919*($B$7-$B$8-F1919-E1919))</f>
        <v>3092.49922947427</v>
      </c>
      <c r="H1919" s="25" t="n">
        <f aca="false">IF(D1919="","",D1919*$F$30)</f>
        <v>3775.11267674034</v>
      </c>
    </row>
    <row r="1920" customFormat="false" ht="15" hidden="false" customHeight="false" outlineLevel="0" collapsed="false">
      <c r="A1920" s="2" t="n">
        <v>1886</v>
      </c>
      <c r="B1920" s="2" t="n">
        <v>2</v>
      </c>
      <c r="C1920" s="22" t="n">
        <f aca="true">NORMSINV(MAX(RAND(),0.000000000001))</f>
        <v>0.538598990864113</v>
      </c>
      <c r="D1920" s="24" t="n">
        <f aca="false">IF($B$11="","",$B$11*EXP($B$12*C1920))</f>
        <v>1163.79341389119</v>
      </c>
      <c r="E1920" s="20" t="n">
        <f aca="true">IF($B$10="","",$B$10*(1-$B$14+2*$B$14*RAND()))</f>
        <v>3.93924650341643</v>
      </c>
      <c r="F1920" s="21" t="n">
        <f aca="false">INDEX($E$17:$E$28,B1920)</f>
        <v>5.0612</v>
      </c>
      <c r="G1920" s="25" t="n">
        <f aca="false">IF(OR(D1920="",E1920="",F1920=""),"",D1920*($B$7-$B$8-F1920-E1920))</f>
        <v>4352.06773021772</v>
      </c>
      <c r="H1920" s="25" t="n">
        <f aca="false">IF(D1920="","",D1920*$F$30)</f>
        <v>5818.03603472481</v>
      </c>
    </row>
    <row r="1921" customFormat="false" ht="15" hidden="false" customHeight="false" outlineLevel="0" collapsed="false">
      <c r="A1921" s="2" t="n">
        <v>1887</v>
      </c>
      <c r="B1921" s="2" t="n">
        <v>3</v>
      </c>
      <c r="C1921" s="22" t="n">
        <f aca="true">NORMSINV(MAX(RAND(),0.000000000001))</f>
        <v>0.626865915126954</v>
      </c>
      <c r="D1921" s="24" t="n">
        <f aca="false">IF($B$11="","",$B$11*EXP($B$12*C1921))</f>
        <v>1207.89302584132</v>
      </c>
      <c r="E1921" s="20" t="n">
        <f aca="true">IF($B$10="","",$B$10*(1-$B$14+2*$B$14*RAND()))</f>
        <v>3.50310596752974</v>
      </c>
      <c r="F1921" s="21" t="n">
        <f aca="false">INDEX($E$17:$E$28,B1921)</f>
        <v>5.0612</v>
      </c>
      <c r="G1921" s="25" t="n">
        <f aca="false">IF(OR(D1921="",E1921="",F1921=""),"",D1921*($B$7-$B$8-F1921-E1921))</f>
        <v>5043.79169986807</v>
      </c>
      <c r="H1921" s="25" t="n">
        <f aca="false">IF(D1921="","",D1921*$F$30)</f>
        <v>6038.49881478595</v>
      </c>
    </row>
    <row r="1922" customFormat="false" ht="15" hidden="false" customHeight="false" outlineLevel="0" collapsed="false">
      <c r="A1922" s="2" t="n">
        <v>1888</v>
      </c>
      <c r="B1922" s="2" t="n">
        <v>4</v>
      </c>
      <c r="C1922" s="22" t="n">
        <f aca="true">NORMSINV(MAX(RAND(),0.000000000001))</f>
        <v>0.337618974769282</v>
      </c>
      <c r="D1922" s="24" t="n">
        <f aca="false">IF($B$11="","",$B$11*EXP($B$12*C1922))</f>
        <v>1069.29408286612</v>
      </c>
      <c r="E1922" s="20" t="n">
        <f aca="true">IF($B$10="","",$B$10*(1-$B$14+2*$B$14*RAND()))</f>
        <v>3.6603952710409</v>
      </c>
      <c r="F1922" s="21" t="n">
        <f aca="false">INDEX($E$17:$E$28,B1922)</f>
        <v>4.89657419354839</v>
      </c>
      <c r="G1922" s="25" t="n">
        <f aca="false">IF(OR(D1922="",E1922="",F1922=""),"",D1922*($B$7-$B$8-F1922-E1922))</f>
        <v>4472.88979996297</v>
      </c>
      <c r="H1922" s="25" t="n">
        <f aca="false">IF(D1922="","",D1922*$F$30)</f>
        <v>5345.61497906431</v>
      </c>
    </row>
    <row r="1923" customFormat="false" ht="15" hidden="false" customHeight="false" outlineLevel="0" collapsed="false">
      <c r="A1923" s="2" t="n">
        <v>1889</v>
      </c>
      <c r="B1923" s="2" t="n">
        <v>5</v>
      </c>
      <c r="C1923" s="22" t="n">
        <f aca="true">NORMSINV(MAX(RAND(),0.000000000001))</f>
        <v>1.27432796509381</v>
      </c>
      <c r="D1923" s="24" t="n">
        <f aca="false">IF($B$11="","",$B$11*EXP($B$12*C1923))</f>
        <v>1586.76297852867</v>
      </c>
      <c r="E1923" s="20" t="n">
        <f aca="true">IF($B$10="","",$B$10*(1-$B$14+2*$B$14*RAND()))</f>
        <v>3.89783965878011</v>
      </c>
      <c r="F1923" s="21" t="n">
        <f aca="false">INDEX($E$17:$E$28,B1923)</f>
        <v>4.761</v>
      </c>
      <c r="G1923" s="25" t="n">
        <f aca="false">IF(OR(D1923="",E1923="",F1923=""),"",D1923*($B$7-$B$8-F1923-E1923))</f>
        <v>6475.83413888715</v>
      </c>
      <c r="H1923" s="25" t="n">
        <f aca="false">IF(D1923="","",D1923*$F$30)</f>
        <v>7932.54548226051</v>
      </c>
    </row>
    <row r="1924" customFormat="false" ht="15" hidden="false" customHeight="false" outlineLevel="0" collapsed="false">
      <c r="A1924" s="2" t="n">
        <v>1890</v>
      </c>
      <c r="B1924" s="2" t="n">
        <v>6</v>
      </c>
      <c r="C1924" s="22" t="n">
        <f aca="true">NORMSINV(MAX(RAND(),0.000000000001))</f>
        <v>-2.08983919503677</v>
      </c>
      <c r="D1924" s="24" t="n">
        <f aca="false">IF($B$11="","",$B$11*EXP($B$12*C1924))</f>
        <v>384.48526732754</v>
      </c>
      <c r="E1924" s="20" t="n">
        <f aca="true">IF($B$10="","",$B$10*(1-$B$14+2*$B$14*RAND()))</f>
        <v>3.96783456957265</v>
      </c>
      <c r="F1924" s="21" t="n">
        <f aca="false">INDEX($E$17:$E$28,B1924)</f>
        <v>4.761</v>
      </c>
      <c r="G1924" s="25" t="n">
        <f aca="false">IF(OR(D1924="",E1924="",F1924=""),"",D1924*($B$7-$B$8-F1924-E1924))</f>
        <v>1542.23401281284</v>
      </c>
      <c r="H1924" s="25" t="n">
        <f aca="false">IF(D1924="","",D1924*$F$30)</f>
        <v>1922.11874842384</v>
      </c>
    </row>
    <row r="1925" customFormat="false" ht="15" hidden="false" customHeight="false" outlineLevel="0" collapsed="false">
      <c r="A1925" s="2" t="n">
        <v>1891</v>
      </c>
      <c r="B1925" s="2" t="n">
        <v>7</v>
      </c>
      <c r="C1925" s="22" t="n">
        <f aca="true">NORMSINV(MAX(RAND(),0.000000000001))</f>
        <v>-0.0766940333771546</v>
      </c>
      <c r="D1925" s="24" t="n">
        <f aca="false">IF($B$11="","",$B$11*EXP($B$12*C1925))</f>
        <v>898.00580375397</v>
      </c>
      <c r="E1925" s="20" t="n">
        <f aca="true">IF($B$10="","",$B$10*(1-$B$14+2*$B$14*RAND()))</f>
        <v>3.60433826478395</v>
      </c>
      <c r="F1925" s="21" t="n">
        <f aca="false">INDEX($E$17:$E$28,B1925)</f>
        <v>4.761</v>
      </c>
      <c r="G1925" s="25" t="n">
        <f aca="false">IF(OR(D1925="",E1925="",F1925=""),"",D1925*($B$7-$B$8-F1925-E1925))</f>
        <v>3928.47162768443</v>
      </c>
      <c r="H1925" s="25" t="n">
        <f aca="false">IF(D1925="","",D1925*$F$30)</f>
        <v>4489.31061412685</v>
      </c>
    </row>
    <row r="1926" customFormat="false" ht="15" hidden="false" customHeight="false" outlineLevel="0" collapsed="false">
      <c r="A1926" s="2" t="n">
        <v>1892</v>
      </c>
      <c r="B1926" s="2" t="n">
        <v>8</v>
      </c>
      <c r="C1926" s="22" t="n">
        <f aca="true">NORMSINV(MAX(RAND(),0.000000000001))</f>
        <v>-0.260565113530114</v>
      </c>
      <c r="D1926" s="24" t="n">
        <f aca="false">IF($B$11="","",$B$11*EXP($B$12*C1926))</f>
        <v>831.057924784519</v>
      </c>
      <c r="E1926" s="20" t="n">
        <f aca="true">IF($B$10="","",$B$10*(1-$B$14+2*$B$14*RAND()))</f>
        <v>3.85036276413896</v>
      </c>
      <c r="F1926" s="21" t="n">
        <f aca="false">INDEX($E$17:$E$28,B1926)</f>
        <v>4.761</v>
      </c>
      <c r="G1926" s="25" t="n">
        <f aca="false">IF(OR(D1926="",E1926="",F1926=""),"",D1926*($B$7-$B$8-F1926-E1926))</f>
        <v>3431.13669342277</v>
      </c>
      <c r="H1926" s="25" t="n">
        <f aca="false">IF(D1926="","",D1926*$F$30)</f>
        <v>4154.62477758277</v>
      </c>
    </row>
    <row r="1927" customFormat="false" ht="15" hidden="false" customHeight="false" outlineLevel="0" collapsed="false">
      <c r="A1927" s="2" t="n">
        <v>1893</v>
      </c>
      <c r="B1927" s="2" t="n">
        <v>9</v>
      </c>
      <c r="C1927" s="22" t="n">
        <f aca="true">NORMSINV(MAX(RAND(),0.000000000001))</f>
        <v>0.921197552773845</v>
      </c>
      <c r="D1927" s="24" t="n">
        <f aca="false">IF($B$11="","",$B$11*EXP($B$12*C1927))</f>
        <v>1367.38328902112</v>
      </c>
      <c r="E1927" s="20" t="n">
        <f aca="true">IF($B$10="","",$B$10*(1-$B$14+2*$B$14*RAND()))</f>
        <v>3.72332848331119</v>
      </c>
      <c r="F1927" s="21" t="n">
        <f aca="false">INDEX($E$17:$E$28,B1927)</f>
        <v>4.761</v>
      </c>
      <c r="G1927" s="25" t="n">
        <f aca="false">IF(OR(D1927="",E1927="",F1927=""),"",D1927*($B$7-$B$8-F1927-E1927))</f>
        <v>5819.13411548345</v>
      </c>
      <c r="H1927" s="25" t="n">
        <f aca="false">IF(D1927="","",D1927*$F$30)</f>
        <v>6835.82253847439</v>
      </c>
    </row>
    <row r="1928" customFormat="false" ht="15" hidden="false" customHeight="false" outlineLevel="0" collapsed="false">
      <c r="A1928" s="2" t="n">
        <v>1894</v>
      </c>
      <c r="B1928" s="2" t="n">
        <v>10</v>
      </c>
      <c r="C1928" s="22" t="n">
        <f aca="true">NORMSINV(MAX(RAND(),0.000000000001))</f>
        <v>-1.00649126711912</v>
      </c>
      <c r="D1928" s="24" t="n">
        <f aca="false">IF($B$11="","",$B$11*EXP($B$12*C1928))</f>
        <v>606.916686782793</v>
      </c>
      <c r="E1928" s="20" t="n">
        <f aca="true">IF($B$10="","",$B$10*(1-$B$14+2*$B$14*RAND()))</f>
        <v>3.80107338246557</v>
      </c>
      <c r="F1928" s="21" t="n">
        <f aca="false">INDEX($E$17:$E$28,B1928)</f>
        <v>4.761</v>
      </c>
      <c r="G1928" s="25" t="n">
        <f aca="false">IF(OR(D1928="",E1928="",F1928=""),"",D1928*($B$7-$B$8-F1928-E1928))</f>
        <v>2535.65338033564</v>
      </c>
      <c r="H1928" s="25" t="n">
        <f aca="false">IF(D1928="","",D1928*$F$30)</f>
        <v>3034.09790056454</v>
      </c>
    </row>
    <row r="1929" customFormat="false" ht="15" hidden="false" customHeight="false" outlineLevel="0" collapsed="false">
      <c r="A1929" s="2" t="n">
        <v>1895</v>
      </c>
      <c r="B1929" s="2" t="n">
        <v>11</v>
      </c>
      <c r="C1929" s="22" t="n">
        <f aca="true">NORMSINV(MAX(RAND(),0.000000000001))</f>
        <v>-2.79368927347532</v>
      </c>
      <c r="D1929" s="24" t="n">
        <f aca="false">IF($B$11="","",$B$11*EXP($B$12*C1929))</f>
        <v>285.809907947642</v>
      </c>
      <c r="E1929" s="20" t="n">
        <f aca="true">IF($B$10="","",$B$10*(1-$B$14+2*$B$14*RAND()))</f>
        <v>3.40114402421601</v>
      </c>
      <c r="F1929" s="21" t="n">
        <f aca="false">INDEX($E$17:$E$28,B1929)</f>
        <v>4.761</v>
      </c>
      <c r="G1929" s="25" t="n">
        <f aca="false">IF(OR(D1929="",E1929="",F1929=""),"",D1929*($B$7-$B$8-F1929-E1929))</f>
        <v>1308.39659503639</v>
      </c>
      <c r="H1929" s="25" t="n">
        <f aca="false">IF(D1929="","",D1929*$F$30)</f>
        <v>1428.82089181185</v>
      </c>
    </row>
    <row r="1930" customFormat="false" ht="15" hidden="false" customHeight="false" outlineLevel="0" collapsed="false">
      <c r="A1930" s="2" t="n">
        <v>1896</v>
      </c>
      <c r="B1930" s="2" t="n">
        <v>12</v>
      </c>
      <c r="C1930" s="22" t="n">
        <f aca="true">NORMSINV(MAX(RAND(),0.000000000001))</f>
        <v>1.04601966754136</v>
      </c>
      <c r="D1930" s="24" t="n">
        <f aca="false">IF($B$11="","",$B$11*EXP($B$12*C1930))</f>
        <v>1441.22681974722</v>
      </c>
      <c r="E1930" s="20" t="n">
        <f aca="true">IF($B$10="","",$B$10*(1-$B$14+2*$B$14*RAND()))</f>
        <v>3.93736848384837</v>
      </c>
      <c r="F1930" s="21" t="n">
        <f aca="false">INDEX($E$17:$E$28,B1930)</f>
        <v>4.761</v>
      </c>
      <c r="G1930" s="25" t="n">
        <f aca="false">IF(OR(D1930="",E1930="",F1930=""),"",D1930*($B$7-$B$8-F1930-E1930))</f>
        <v>5824.90773661335</v>
      </c>
      <c r="H1930" s="25" t="n">
        <f aca="false">IF(D1930="","",D1930*$F$30)</f>
        <v>7204.9811172803</v>
      </c>
    </row>
    <row r="1931" customFormat="false" ht="15" hidden="false" customHeight="false" outlineLevel="0" collapsed="false">
      <c r="A1931" s="2" t="n">
        <v>1897</v>
      </c>
      <c r="B1931" s="2" t="n">
        <v>1</v>
      </c>
      <c r="C1931" s="22" t="n">
        <f aca="true">NORMSINV(MAX(RAND(),0.000000000001))</f>
        <v>0.675000434841446</v>
      </c>
      <c r="D1931" s="24" t="n">
        <f aca="false">IF($B$11="","",$B$11*EXP($B$12*C1931))</f>
        <v>1232.64195169705</v>
      </c>
      <c r="E1931" s="20" t="n">
        <f aca="true">IF($B$10="","",$B$10*(1-$B$14+2*$B$14*RAND()))</f>
        <v>3.71247629183395</v>
      </c>
      <c r="F1931" s="21" t="n">
        <f aca="false">INDEX($E$17:$E$28,B1931)</f>
        <v>4.92562580645161</v>
      </c>
      <c r="G1931" s="25" t="n">
        <f aca="false">IF(OR(D1931="",E1931="",F1931=""),"",D1931*($B$7-$B$8-F1931-E1931))</f>
        <v>5056.17143523131</v>
      </c>
      <c r="H1931" s="25" t="n">
        <f aca="false">IF(D1931="","",D1931*$F$30)</f>
        <v>6162.22364492389</v>
      </c>
    </row>
    <row r="1932" customFormat="false" ht="15" hidden="false" customHeight="false" outlineLevel="0" collapsed="false">
      <c r="A1932" s="2" t="n">
        <v>1898</v>
      </c>
      <c r="B1932" s="2" t="n">
        <v>2</v>
      </c>
      <c r="C1932" s="22" t="n">
        <f aca="true">NORMSINV(MAX(RAND(),0.000000000001))</f>
        <v>1.8081711260811</v>
      </c>
      <c r="D1932" s="24" t="n">
        <f aca="false">IF($B$11="","",$B$11*EXP($B$12*C1932))</f>
        <v>1987.02684091247</v>
      </c>
      <c r="E1932" s="20" t="n">
        <f aca="true">IF($B$10="","",$B$10*(1-$B$14+2*$B$14*RAND()))</f>
        <v>4.09134022539109</v>
      </c>
      <c r="F1932" s="21" t="n">
        <f aca="false">INDEX($E$17:$E$28,B1932)</f>
        <v>5.0612</v>
      </c>
      <c r="G1932" s="25" t="n">
        <f aca="false">IF(OR(D1932="",E1932="",F1932=""),"",D1932*($B$7-$B$8-F1932-E1932))</f>
        <v>7128.37886284171</v>
      </c>
      <c r="H1932" s="25" t="n">
        <f aca="false">IF(D1932="","",D1932*$F$30)</f>
        <v>9933.54458308963</v>
      </c>
    </row>
    <row r="1933" customFormat="false" ht="15" hidden="false" customHeight="false" outlineLevel="0" collapsed="false">
      <c r="A1933" s="2" t="n">
        <v>1899</v>
      </c>
      <c r="B1933" s="2" t="n">
        <v>3</v>
      </c>
      <c r="C1933" s="22" t="n">
        <f aca="true">NORMSINV(MAX(RAND(),0.000000000001))</f>
        <v>-2.42128961578145</v>
      </c>
      <c r="D1933" s="24" t="n">
        <f aca="false">IF($B$11="","",$B$11*EXP($B$12*C1933))</f>
        <v>334.368444259138</v>
      </c>
      <c r="E1933" s="20" t="n">
        <f aca="true">IF($B$10="","",$B$10*(1-$B$14+2*$B$14*RAND()))</f>
        <v>4.08693367617759</v>
      </c>
      <c r="F1933" s="21" t="n">
        <f aca="false">INDEX($E$17:$E$28,B1933)</f>
        <v>5.0612</v>
      </c>
      <c r="G1933" s="25" t="n">
        <f aca="false">IF(OR(D1933="",E1933="",F1933=""),"",D1933*($B$7-$B$8-F1933-E1933))</f>
        <v>1201.00675468329</v>
      </c>
      <c r="H1933" s="25" t="n">
        <f aca="false">IF(D1933="","",D1933*$F$30)</f>
        <v>1671.57472654028</v>
      </c>
    </row>
    <row r="1934" customFormat="false" ht="15" hidden="false" customHeight="false" outlineLevel="0" collapsed="false">
      <c r="A1934" s="2" t="n">
        <v>1900</v>
      </c>
      <c r="B1934" s="2" t="n">
        <v>4</v>
      </c>
      <c r="C1934" s="22" t="n">
        <f aca="true">NORMSINV(MAX(RAND(),0.000000000001))</f>
        <v>0.86198359039395</v>
      </c>
      <c r="D1934" s="24" t="n">
        <f aca="false">IF($B$11="","",$B$11*EXP($B$12*C1934))</f>
        <v>1333.68815191106</v>
      </c>
      <c r="E1934" s="20" t="n">
        <f aca="true">IF($B$10="","",$B$10*(1-$B$14+2*$B$14*RAND()))</f>
        <v>3.70213880950215</v>
      </c>
      <c r="F1934" s="21" t="n">
        <f aca="false">INDEX($E$17:$E$28,B1934)</f>
        <v>4.89657419354839</v>
      </c>
      <c r="G1934" s="25" t="n">
        <f aca="false">IF(OR(D1934="",E1934="",F1934=""),"",D1934*($B$7-$B$8-F1934-E1934))</f>
        <v>5523.18540149483</v>
      </c>
      <c r="H1934" s="25" t="n">
        <f aca="false">IF(D1934="","",D1934*$F$30)</f>
        <v>6667.37380903377</v>
      </c>
    </row>
    <row r="1935" customFormat="false" ht="15" hidden="false" customHeight="false" outlineLevel="0" collapsed="false">
      <c r="A1935" s="2" t="n">
        <v>1901</v>
      </c>
      <c r="B1935" s="2" t="n">
        <v>5</v>
      </c>
      <c r="C1935" s="22" t="n">
        <f aca="true">NORMSINV(MAX(RAND(),0.000000000001))</f>
        <v>-0.451496282495412</v>
      </c>
      <c r="D1935" s="24" t="n">
        <f aca="false">IF($B$11="","",$B$11*EXP($B$12*C1935))</f>
        <v>766.816540357439</v>
      </c>
      <c r="E1935" s="20" t="n">
        <f aca="true">IF($B$10="","",$B$10*(1-$B$14+2*$B$14*RAND()))</f>
        <v>3.73063729414198</v>
      </c>
      <c r="F1935" s="21" t="n">
        <f aca="false">INDEX($E$17:$E$28,B1935)</f>
        <v>4.761</v>
      </c>
      <c r="G1935" s="25" t="n">
        <f aca="false">IF(OR(D1935="",E1935="",F1935=""),"",D1935*($B$7-$B$8-F1935-E1935))</f>
        <v>3257.71479228962</v>
      </c>
      <c r="H1935" s="25" t="n">
        <f aca="false">IF(D1935="","",D1935*$F$30)</f>
        <v>3833.46924855491</v>
      </c>
    </row>
    <row r="1936" customFormat="false" ht="15" hidden="false" customHeight="false" outlineLevel="0" collapsed="false">
      <c r="A1936" s="2" t="n">
        <v>1902</v>
      </c>
      <c r="B1936" s="2" t="n">
        <v>6</v>
      </c>
      <c r="C1936" s="22" t="n">
        <f aca="true">NORMSINV(MAX(RAND(),0.000000000001))</f>
        <v>0.0651234462225373</v>
      </c>
      <c r="D1936" s="24" t="n">
        <f aca="false">IF($B$11="","",$B$11*EXP($B$12*C1936))</f>
        <v>953.303770690268</v>
      </c>
      <c r="E1936" s="20" t="n">
        <f aca="true">IF($B$10="","",$B$10*(1-$B$14+2*$B$14*RAND()))</f>
        <v>3.97566938819341</v>
      </c>
      <c r="F1936" s="21" t="n">
        <f aca="false">INDEX($E$17:$E$28,B1936)</f>
        <v>4.761</v>
      </c>
      <c r="G1936" s="25" t="n">
        <f aca="false">IF(OR(D1936="",E1936="",F1936=""),"",D1936*($B$7-$B$8-F1936-E1936))</f>
        <v>3816.390167555</v>
      </c>
      <c r="H1936" s="25" t="n">
        <f aca="false">IF(D1936="","",D1936*$F$30)</f>
        <v>4765.75621043479</v>
      </c>
    </row>
    <row r="1937" customFormat="false" ht="15" hidden="false" customHeight="false" outlineLevel="0" collapsed="false">
      <c r="A1937" s="2" t="n">
        <v>1903</v>
      </c>
      <c r="B1937" s="2" t="n">
        <v>7</v>
      </c>
      <c r="C1937" s="22" t="n">
        <f aca="true">NORMSINV(MAX(RAND(),0.000000000001))</f>
        <v>0.596393426455752</v>
      </c>
      <c r="D1937" s="24" t="n">
        <f aca="false">IF($B$11="","",$B$11*EXP($B$12*C1937))</f>
        <v>1192.48273789379</v>
      </c>
      <c r="E1937" s="20" t="n">
        <f aca="true">IF($B$10="","",$B$10*(1-$B$14+2*$B$14*RAND()))</f>
        <v>4.09487580254741</v>
      </c>
      <c r="F1937" s="21" t="n">
        <f aca="false">INDEX($E$17:$E$28,B1937)</f>
        <v>4.761</v>
      </c>
      <c r="G1937" s="25" t="n">
        <f aca="false">IF(OR(D1937="",E1937="",F1937=""),"",D1937*($B$7-$B$8-F1937-E1937))</f>
        <v>4631.7510572978</v>
      </c>
      <c r="H1937" s="25" t="n">
        <f aca="false">IF(D1937="","",D1937*$F$30)</f>
        <v>5961.45970327865</v>
      </c>
    </row>
    <row r="1938" customFormat="false" ht="15" hidden="false" customHeight="false" outlineLevel="0" collapsed="false">
      <c r="A1938" s="2" t="n">
        <v>1904</v>
      </c>
      <c r="B1938" s="2" t="n">
        <v>8</v>
      </c>
      <c r="C1938" s="22" t="n">
        <f aca="true">NORMSINV(MAX(RAND(),0.000000000001))</f>
        <v>0.259718500583048</v>
      </c>
      <c r="D1938" s="24" t="n">
        <f aca="false">IF($B$11="","",$B$11*EXP($B$12*C1938))</f>
        <v>1034.76472151887</v>
      </c>
      <c r="E1938" s="20" t="n">
        <f aca="true">IF($B$10="","",$B$10*(1-$B$14+2*$B$14*RAND()))</f>
        <v>3.86892550981388</v>
      </c>
      <c r="F1938" s="21" t="n">
        <f aca="false">INDEX($E$17:$E$28,B1938)</f>
        <v>4.761</v>
      </c>
      <c r="G1938" s="25" t="n">
        <f aca="false">IF(OR(D1938="",E1938="",F1938=""),"",D1938*($B$7-$B$8-F1938-E1938))</f>
        <v>4252.96008525924</v>
      </c>
      <c r="H1938" s="25" t="n">
        <f aca="false">IF(D1938="","",D1938*$F$30)</f>
        <v>5172.99579581712</v>
      </c>
    </row>
    <row r="1939" customFormat="false" ht="15" hidden="false" customHeight="false" outlineLevel="0" collapsed="false">
      <c r="A1939" s="2" t="n">
        <v>1905</v>
      </c>
      <c r="B1939" s="2" t="n">
        <v>9</v>
      </c>
      <c r="C1939" s="22" t="n">
        <f aca="true">NORMSINV(MAX(RAND(),0.000000000001))</f>
        <v>-0.934110702993303</v>
      </c>
      <c r="D1939" s="24" t="n">
        <f aca="false">IF($B$11="","",$B$11*EXP($B$12*C1939))</f>
        <v>625.712024954866</v>
      </c>
      <c r="E1939" s="20" t="n">
        <f aca="true">IF($B$10="","",$B$10*(1-$B$14+2*$B$14*RAND()))</f>
        <v>3.44181306049022</v>
      </c>
      <c r="F1939" s="21" t="n">
        <f aca="false">INDEX($E$17:$E$28,B1939)</f>
        <v>4.761</v>
      </c>
      <c r="G1939" s="25" t="n">
        <f aca="false">IF(OR(D1939="",E1939="",F1939=""),"",D1939*($B$7-$B$8-F1939-E1939))</f>
        <v>2838.97242751943</v>
      </c>
      <c r="H1939" s="25" t="n">
        <f aca="false">IF(D1939="","",D1939*$F$30)</f>
        <v>3128.05955515437</v>
      </c>
    </row>
    <row r="1940" customFormat="false" ht="15" hidden="false" customHeight="false" outlineLevel="0" collapsed="false">
      <c r="A1940" s="2" t="n">
        <v>1906</v>
      </c>
      <c r="B1940" s="2" t="n">
        <v>10</v>
      </c>
      <c r="C1940" s="22" t="n">
        <f aca="true">NORMSINV(MAX(RAND(),0.000000000001))</f>
        <v>-1.02519319595399</v>
      </c>
      <c r="D1940" s="24" t="n">
        <f aca="false">IF($B$11="","",$B$11*EXP($B$12*C1940))</f>
        <v>602.152761265011</v>
      </c>
      <c r="E1940" s="20" t="n">
        <f aca="true">IF($B$10="","",$B$10*(1-$B$14+2*$B$14*RAND()))</f>
        <v>3.64921346419289</v>
      </c>
      <c r="F1940" s="21" t="n">
        <f aca="false">INDEX($E$17:$E$28,B1940)</f>
        <v>4.761</v>
      </c>
      <c r="G1940" s="25" t="n">
        <f aca="false">IF(OR(D1940="",E1940="",F1940=""),"",D1940*($B$7-$B$8-F1940-E1940))</f>
        <v>2607.19291822432</v>
      </c>
      <c r="H1940" s="25" t="n">
        <f aca="false">IF(D1940="","",D1940*$F$30)</f>
        <v>3010.28208411604</v>
      </c>
    </row>
    <row r="1941" customFormat="false" ht="15" hidden="false" customHeight="false" outlineLevel="0" collapsed="false">
      <c r="A1941" s="2" t="n">
        <v>1907</v>
      </c>
      <c r="B1941" s="2" t="n">
        <v>11</v>
      </c>
      <c r="C1941" s="22" t="n">
        <f aca="true">NORMSINV(MAX(RAND(),0.000000000001))</f>
        <v>-1.17358327072282</v>
      </c>
      <c r="D1941" s="24" t="n">
        <f aca="false">IF($B$11="","",$B$11*EXP($B$12*C1941))</f>
        <v>565.655155799682</v>
      </c>
      <c r="E1941" s="20" t="n">
        <f aca="true">IF($B$10="","",$B$10*(1-$B$14+2*$B$14*RAND()))</f>
        <v>3.72366798451166</v>
      </c>
      <c r="F1941" s="21" t="n">
        <f aca="false">INDEX($E$17:$E$28,B1941)</f>
        <v>4.761</v>
      </c>
      <c r="G1941" s="25" t="n">
        <f aca="false">IF(OR(D1941="",E1941="",F1941=""),"",D1941*($B$7-$B$8-F1941-E1941))</f>
        <v>2407.05049420044</v>
      </c>
      <c r="H1941" s="25" t="n">
        <f aca="false">IF(D1941="","",D1941*$F$30)</f>
        <v>2827.82325487377</v>
      </c>
    </row>
    <row r="1942" customFormat="false" ht="15" hidden="false" customHeight="false" outlineLevel="0" collapsed="false">
      <c r="A1942" s="2" t="n">
        <v>1908</v>
      </c>
      <c r="B1942" s="2" t="n">
        <v>12</v>
      </c>
      <c r="C1942" s="22" t="n">
        <f aca="true">NORMSINV(MAX(RAND(),0.000000000001))</f>
        <v>1.07689153747606</v>
      </c>
      <c r="D1942" s="24" t="n">
        <f aca="false">IF($B$11="","",$B$11*EXP($B$12*C1942))</f>
        <v>1460.09728557699</v>
      </c>
      <c r="E1942" s="20" t="n">
        <f aca="true">IF($B$10="","",$B$10*(1-$B$14+2*$B$14*RAND()))</f>
        <v>3.97996212008485</v>
      </c>
      <c r="F1942" s="21" t="n">
        <f aca="false">INDEX($E$17:$E$28,B1942)</f>
        <v>4.761</v>
      </c>
      <c r="G1942" s="25" t="n">
        <f aca="false">IF(OR(D1942="",E1942="",F1942=""),"",D1942*($B$7-$B$8-F1942-E1942))</f>
        <v>5838.98435338366</v>
      </c>
      <c r="H1942" s="25" t="n">
        <f aca="false">IF(D1942="","",D1942*$F$30)</f>
        <v>7299.31835005648</v>
      </c>
    </row>
    <row r="1943" customFormat="false" ht="15" hidden="false" customHeight="false" outlineLevel="0" collapsed="false">
      <c r="A1943" s="2" t="n">
        <v>1909</v>
      </c>
      <c r="B1943" s="2" t="n">
        <v>1</v>
      </c>
      <c r="C1943" s="22" t="n">
        <f aca="true">NORMSINV(MAX(RAND(),0.000000000001))</f>
        <v>-1.49234855026035</v>
      </c>
      <c r="D1943" s="24" t="n">
        <f aca="false">IF($B$11="","",$B$11*EXP($B$12*C1943))</f>
        <v>494.559642219844</v>
      </c>
      <c r="E1943" s="20" t="n">
        <f aca="true">IF($B$10="","",$B$10*(1-$B$14+2*$B$14*RAND()))</f>
        <v>3.76074025377764</v>
      </c>
      <c r="F1943" s="21" t="n">
        <f aca="false">INDEX($E$17:$E$28,B1943)</f>
        <v>4.92562580645161</v>
      </c>
      <c r="G1943" s="25" t="n">
        <f aca="false">IF(OR(D1943="",E1943="",F1943=""),"",D1943*($B$7-$B$8-F1943-E1943))</f>
        <v>2004.76375094324</v>
      </c>
      <c r="H1943" s="25" t="n">
        <f aca="false">IF(D1943="","",D1943*$F$30)</f>
        <v>2472.40256338544</v>
      </c>
    </row>
    <row r="1944" customFormat="false" ht="15" hidden="false" customHeight="false" outlineLevel="0" collapsed="false">
      <c r="A1944" s="2" t="n">
        <v>1910</v>
      </c>
      <c r="B1944" s="2" t="n">
        <v>2</v>
      </c>
      <c r="C1944" s="22" t="n">
        <f aca="true">NORMSINV(MAX(RAND(),0.000000000001))</f>
        <v>-0.111758209290087</v>
      </c>
      <c r="D1944" s="24" t="n">
        <f aca="false">IF($B$11="","",$B$11*EXP($B$12*C1944))</f>
        <v>884.835433929286</v>
      </c>
      <c r="E1944" s="20" t="n">
        <f aca="true">IF($B$10="","",$B$10*(1-$B$14+2*$B$14*RAND()))</f>
        <v>4.03904950360741</v>
      </c>
      <c r="F1944" s="21" t="n">
        <f aca="false">INDEX($E$17:$E$28,B1944)</f>
        <v>5.0612</v>
      </c>
      <c r="G1944" s="25" t="n">
        <f aca="false">IF(OR(D1944="",E1944="",F1944=""),"",D1944*($B$7-$B$8-F1944-E1944))</f>
        <v>3220.58020986987</v>
      </c>
      <c r="H1944" s="25" t="n">
        <f aca="false">IF(D1944="","",D1944*$F$30)</f>
        <v>4423.46930129929</v>
      </c>
    </row>
    <row r="1945" customFormat="false" ht="15" hidden="false" customHeight="false" outlineLevel="0" collapsed="false">
      <c r="A1945" s="2" t="n">
        <v>1911</v>
      </c>
      <c r="B1945" s="2" t="n">
        <v>3</v>
      </c>
      <c r="C1945" s="22" t="n">
        <f aca="true">NORMSINV(MAX(RAND(),0.000000000001))</f>
        <v>0.0907738199169182</v>
      </c>
      <c r="D1945" s="24" t="n">
        <f aca="false">IF($B$11="","",$B$11*EXP($B$12*C1945))</f>
        <v>963.663147976614</v>
      </c>
      <c r="E1945" s="20" t="n">
        <f aca="true">IF($B$10="","",$B$10*(1-$B$14+2*$B$14*RAND()))</f>
        <v>3.41121094363866</v>
      </c>
      <c r="F1945" s="21" t="n">
        <f aca="false">INDEX($E$17:$E$28,B1945)</f>
        <v>5.0612</v>
      </c>
      <c r="G1945" s="25" t="n">
        <f aca="false">IF(OR(D1945="",E1945="",F1945=""),"",D1945*($B$7-$B$8-F1945-E1945))</f>
        <v>4112.51830432372</v>
      </c>
      <c r="H1945" s="25" t="n">
        <f aca="false">IF(D1945="","",D1945*$F$30)</f>
        <v>4817.54480936469</v>
      </c>
    </row>
    <row r="1946" customFormat="false" ht="15" hidden="false" customHeight="false" outlineLevel="0" collapsed="false">
      <c r="A1946" s="2" t="n">
        <v>1912</v>
      </c>
      <c r="B1946" s="2" t="n">
        <v>4</v>
      </c>
      <c r="C1946" s="22" t="n">
        <f aca="true">NORMSINV(MAX(RAND(),0.000000000001))</f>
        <v>-1.96370549405876</v>
      </c>
      <c r="D1946" s="24" t="n">
        <f aca="false">IF($B$11="","",$B$11*EXP($B$12*C1946))</f>
        <v>405.472856631659</v>
      </c>
      <c r="E1946" s="20" t="n">
        <f aca="true">IF($B$10="","",$B$10*(1-$B$14+2*$B$14*RAND()))</f>
        <v>3.54725332619023</v>
      </c>
      <c r="F1946" s="21" t="n">
        <f aca="false">INDEX($E$17:$E$28,B1946)</f>
        <v>4.89657419354839</v>
      </c>
      <c r="G1946" s="25" t="n">
        <f aca="false">IF(OR(D1946="",E1946="",F1946=""),"",D1946*($B$7-$B$8-F1946-E1946))</f>
        <v>1741.9813281539</v>
      </c>
      <c r="H1946" s="25" t="n">
        <f aca="false">IF(D1946="","",D1946*$F$30)</f>
        <v>2027.03990487299</v>
      </c>
    </row>
    <row r="1947" customFormat="false" ht="15" hidden="false" customHeight="false" outlineLevel="0" collapsed="false">
      <c r="A1947" s="2" t="n">
        <v>1913</v>
      </c>
      <c r="B1947" s="2" t="n">
        <v>5</v>
      </c>
      <c r="C1947" s="22" t="n">
        <f aca="true">NORMSINV(MAX(RAND(),0.000000000001))</f>
        <v>-0.885662550542397</v>
      </c>
      <c r="D1947" s="24" t="n">
        <f aca="false">IF($B$11="","",$B$11*EXP($B$12*C1947))</f>
        <v>638.616839084773</v>
      </c>
      <c r="E1947" s="20" t="n">
        <f aca="true">IF($B$10="","",$B$10*(1-$B$14+2*$B$14*RAND()))</f>
        <v>3.64011338330932</v>
      </c>
      <c r="F1947" s="21" t="n">
        <f aca="false">INDEX($E$17:$E$28,B1947)</f>
        <v>4.761</v>
      </c>
      <c r="G1947" s="25" t="n">
        <f aca="false">IF(OR(D1947="",E1947="",F1947=""),"",D1947*($B$7-$B$8-F1947-E1947))</f>
        <v>2770.88605629823</v>
      </c>
      <c r="H1947" s="25" t="n">
        <f aca="false">IF(D1947="","",D1947*$F$30)</f>
        <v>3192.5733019526</v>
      </c>
    </row>
    <row r="1948" customFormat="false" ht="15" hidden="false" customHeight="false" outlineLevel="0" collapsed="false">
      <c r="A1948" s="2" t="n">
        <v>1914</v>
      </c>
      <c r="B1948" s="2" t="n">
        <v>6</v>
      </c>
      <c r="C1948" s="22" t="n">
        <f aca="true">NORMSINV(MAX(RAND(),0.000000000001))</f>
        <v>-1.85537788949274</v>
      </c>
      <c r="D1948" s="24" t="n">
        <f aca="false">IF($B$11="","",$B$11*EXP($B$12*C1948))</f>
        <v>424.409805136124</v>
      </c>
      <c r="E1948" s="20" t="n">
        <f aca="true">IF($B$10="","",$B$10*(1-$B$14+2*$B$14*RAND()))</f>
        <v>3.47035224995816</v>
      </c>
      <c r="F1948" s="21" t="n">
        <f aca="false">INDEX($E$17:$E$28,B1948)</f>
        <v>4.761</v>
      </c>
      <c r="G1948" s="25" t="n">
        <f aca="false">IF(OR(D1948="",E1948="",F1948=""),"",D1948*($B$7-$B$8-F1948-E1948))</f>
        <v>1913.51431302268</v>
      </c>
      <c r="H1948" s="25" t="n">
        <f aca="false">IF(D1948="","",D1948*$F$30)</f>
        <v>2121.70949783651</v>
      </c>
    </row>
    <row r="1949" customFormat="false" ht="15" hidden="false" customHeight="false" outlineLevel="0" collapsed="false">
      <c r="A1949" s="2" t="n">
        <v>1915</v>
      </c>
      <c r="B1949" s="2" t="n">
        <v>7</v>
      </c>
      <c r="C1949" s="22" t="n">
        <f aca="true">NORMSINV(MAX(RAND(),0.000000000001))</f>
        <v>0.0848676442646323</v>
      </c>
      <c r="D1949" s="24" t="n">
        <f aca="false">IF($B$11="","",$B$11*EXP($B$12*C1949))</f>
        <v>961.26789783309</v>
      </c>
      <c r="E1949" s="20" t="n">
        <f aca="true">IF($B$10="","",$B$10*(1-$B$14+2*$B$14*RAND()))</f>
        <v>3.68872610958746</v>
      </c>
      <c r="F1949" s="21" t="n">
        <f aca="false">INDEX($E$17:$E$28,B1949)</f>
        <v>4.761</v>
      </c>
      <c r="G1949" s="25" t="n">
        <f aca="false">IF(OR(D1949="",E1949="",F1949=""),"",D1949*($B$7-$B$8-F1949-E1949))</f>
        <v>4124.10256376506</v>
      </c>
      <c r="H1949" s="25" t="n">
        <f aca="false">IF(D1949="","",D1949*$F$30)</f>
        <v>4805.57047484718</v>
      </c>
    </row>
    <row r="1950" customFormat="false" ht="15" hidden="false" customHeight="false" outlineLevel="0" collapsed="false">
      <c r="A1950" s="2" t="n">
        <v>1916</v>
      </c>
      <c r="B1950" s="2" t="n">
        <v>8</v>
      </c>
      <c r="C1950" s="22" t="n">
        <f aca="true">NORMSINV(MAX(RAND(),0.000000000001))</f>
        <v>-1.68607278376468</v>
      </c>
      <c r="D1950" s="24" t="n">
        <f aca="false">IF($B$11="","",$B$11*EXP($B$12*C1950))</f>
        <v>455.793080892646</v>
      </c>
      <c r="E1950" s="20" t="n">
        <f aca="true">IF($B$10="","",$B$10*(1-$B$14+2*$B$14*RAND()))</f>
        <v>3.70992620994023</v>
      </c>
      <c r="F1950" s="21" t="n">
        <f aca="false">INDEX($E$17:$E$28,B1950)</f>
        <v>4.761</v>
      </c>
      <c r="G1950" s="25" t="n">
        <f aca="false">IF(OR(D1950="",E1950="",F1950=""),"",D1950*($B$7-$B$8-F1950-E1950))</f>
        <v>1945.81429532939</v>
      </c>
      <c r="H1950" s="25" t="n">
        <f aca="false">IF(D1950="","",D1950*$F$30)</f>
        <v>2278.60076999852</v>
      </c>
    </row>
    <row r="1951" customFormat="false" ht="15" hidden="false" customHeight="false" outlineLevel="0" collapsed="false">
      <c r="A1951" s="2" t="n">
        <v>1917</v>
      </c>
      <c r="B1951" s="2" t="n">
        <v>9</v>
      </c>
      <c r="C1951" s="22" t="n">
        <f aca="true">NORMSINV(MAX(RAND(),0.000000000001))</f>
        <v>0.451093571847797</v>
      </c>
      <c r="D1951" s="24" t="n">
        <f aca="false">IF($B$11="","",$B$11*EXP($B$12*C1951))</f>
        <v>1121.66371150956</v>
      </c>
      <c r="E1951" s="20" t="n">
        <f aca="true">IF($B$10="","",$B$10*(1-$B$14+2*$B$14*RAND()))</f>
        <v>3.42131865535278</v>
      </c>
      <c r="F1951" s="21" t="n">
        <f aca="false">INDEX($E$17:$E$28,B1951)</f>
        <v>4.761</v>
      </c>
      <c r="G1951" s="25" t="n">
        <f aca="false">IF(OR(D1951="",E1951="",F1951=""),"",D1951*($B$7-$B$8-F1951-E1951))</f>
        <v>5112.18577291487</v>
      </c>
      <c r="H1951" s="25" t="n">
        <f aca="false">IF(D1951="","",D1951*$F$30)</f>
        <v>5607.42122657858</v>
      </c>
    </row>
    <row r="1952" customFormat="false" ht="15" hidden="false" customHeight="false" outlineLevel="0" collapsed="false">
      <c r="A1952" s="2" t="n">
        <v>1918</v>
      </c>
      <c r="B1952" s="2" t="n">
        <v>10</v>
      </c>
      <c r="C1952" s="22" t="n">
        <f aca="true">NORMSINV(MAX(RAND(),0.000000000001))</f>
        <v>-0.0464947336729191</v>
      </c>
      <c r="D1952" s="24" t="n">
        <f aca="false">IF($B$11="","",$B$11*EXP($B$12*C1952))</f>
        <v>909.505905811671</v>
      </c>
      <c r="E1952" s="20" t="n">
        <f aca="true">IF($B$10="","",$B$10*(1-$B$14+2*$B$14*RAND()))</f>
        <v>3.91753777434648</v>
      </c>
      <c r="F1952" s="21" t="n">
        <f aca="false">INDEX($E$17:$E$28,B1952)</f>
        <v>4.761</v>
      </c>
      <c r="G1952" s="25" t="n">
        <f aca="false">IF(OR(D1952="",E1952="",F1952=""),"",D1952*($B$7-$B$8-F1952-E1952))</f>
        <v>3693.92388046289</v>
      </c>
      <c r="H1952" s="25" t="n">
        <f aca="false">IF(D1952="","",D1952*$F$30)</f>
        <v>4546.8019243337</v>
      </c>
    </row>
    <row r="1953" customFormat="false" ht="15" hidden="false" customHeight="false" outlineLevel="0" collapsed="false">
      <c r="A1953" s="2" t="n">
        <v>1919</v>
      </c>
      <c r="B1953" s="2" t="n">
        <v>11</v>
      </c>
      <c r="C1953" s="22" t="n">
        <f aca="true">NORMSINV(MAX(RAND(),0.000000000001))</f>
        <v>0.21510928720198</v>
      </c>
      <c r="D1953" s="24" t="n">
        <f aca="false">IF($B$11="","",$B$11*EXP($B$12*C1953))</f>
        <v>1015.49610843855</v>
      </c>
      <c r="E1953" s="20" t="n">
        <f aca="true">IF($B$10="","",$B$10*(1-$B$14+2*$B$14*RAND()))</f>
        <v>4.09619890958347</v>
      </c>
      <c r="F1953" s="21" t="n">
        <f aca="false">INDEX($E$17:$E$28,B1953)</f>
        <v>4.761</v>
      </c>
      <c r="G1953" s="25" t="n">
        <f aca="false">IF(OR(D1953="",E1953="",F1953=""),"",D1953*($B$7-$B$8-F1953-E1953))</f>
        <v>3942.96939715893</v>
      </c>
      <c r="H1953" s="25" t="n">
        <f aca="false">IF(D1953="","",D1953*$F$30)</f>
        <v>5076.66814530598</v>
      </c>
    </row>
    <row r="1954" customFormat="false" ht="15" hidden="false" customHeight="false" outlineLevel="0" collapsed="false">
      <c r="A1954" s="2" t="n">
        <v>1920</v>
      </c>
      <c r="B1954" s="2" t="n">
        <v>12</v>
      </c>
      <c r="C1954" s="22" t="n">
        <f aca="true">NORMSINV(MAX(RAND(),0.000000000001))</f>
        <v>-0.0246243723055266</v>
      </c>
      <c r="D1954" s="24" t="n">
        <f aca="false">IF($B$11="","",$B$11*EXP($B$12*C1954))</f>
        <v>917.926130543922</v>
      </c>
      <c r="E1954" s="20" t="n">
        <f aca="true">IF($B$10="","",$B$10*(1-$B$14+2*$B$14*RAND()))</f>
        <v>3.54135660733782</v>
      </c>
      <c r="F1954" s="21" t="n">
        <f aca="false">INDEX($E$17:$E$28,B1954)</f>
        <v>4.761</v>
      </c>
      <c r="G1954" s="25" t="n">
        <f aca="false">IF(OR(D1954="",E1954="",F1954=""),"",D1954*($B$7-$B$8-F1954-E1954))</f>
        <v>4073.4288281602</v>
      </c>
      <c r="H1954" s="25" t="n">
        <f aca="false">IF(D1954="","",D1954*$F$30)</f>
        <v>4588.89631181517</v>
      </c>
    </row>
    <row r="1955" customFormat="false" ht="15" hidden="false" customHeight="false" outlineLevel="0" collapsed="false">
      <c r="A1955" s="2" t="n">
        <v>1921</v>
      </c>
      <c r="B1955" s="2" t="n">
        <v>1</v>
      </c>
      <c r="C1955" s="22" t="n">
        <f aca="true">NORMSINV(MAX(RAND(),0.000000000001))</f>
        <v>-0.0963871138114127</v>
      </c>
      <c r="D1955" s="24" t="n">
        <f aca="false">IF($B$11="","",$B$11*EXP($B$12*C1955))</f>
        <v>890.584986852699</v>
      </c>
      <c r="E1955" s="20" t="n">
        <f aca="true">IF($B$10="","",$B$10*(1-$B$14+2*$B$14*RAND()))</f>
        <v>3.74111519644874</v>
      </c>
      <c r="F1955" s="21" t="n">
        <f aca="false">INDEX($E$17:$E$28,B1955)</f>
        <v>4.92562580645161</v>
      </c>
      <c r="G1955" s="25" t="n">
        <f aca="false">IF(OR(D1955="",E1955="",F1955=""),"",D1955*($B$7-$B$8-F1955-E1955))</f>
        <v>3627.58331037962</v>
      </c>
      <c r="H1955" s="25" t="n">
        <f aca="false">IF(D1955="","",D1955*$F$30)</f>
        <v>4452.21246627401</v>
      </c>
    </row>
    <row r="1956" customFormat="false" ht="15" hidden="false" customHeight="false" outlineLevel="0" collapsed="false">
      <c r="A1956" s="2" t="n">
        <v>1922</v>
      </c>
      <c r="B1956" s="2" t="n">
        <v>2</v>
      </c>
      <c r="C1956" s="22" t="n">
        <f aca="true">NORMSINV(MAX(RAND(),0.000000000001))</f>
        <v>-0.109882693333236</v>
      </c>
      <c r="D1956" s="24" t="n">
        <f aca="false">IF($B$11="","",$B$11*EXP($B$12*C1956))</f>
        <v>885.534976979533</v>
      </c>
      <c r="E1956" s="20" t="n">
        <f aca="true">IF($B$10="","",$B$10*(1-$B$14+2*$B$14*RAND()))</f>
        <v>3.49889915595092</v>
      </c>
      <c r="F1956" s="21" t="n">
        <f aca="false">INDEX($E$17:$E$28,B1956)</f>
        <v>5.0612</v>
      </c>
      <c r="G1956" s="25" t="n">
        <f aca="false">IF(OR(D1956="",E1956="",F1956=""),"",D1956*($B$7-$B$8-F1956-E1956))</f>
        <v>3701.44839771173</v>
      </c>
      <c r="H1956" s="25" t="n">
        <f aca="false">IF(D1956="","",D1956*$F$30)</f>
        <v>4426.96645691608</v>
      </c>
    </row>
    <row r="1957" customFormat="false" ht="15" hidden="false" customHeight="false" outlineLevel="0" collapsed="false">
      <c r="A1957" s="2" t="n">
        <v>1923</v>
      </c>
      <c r="B1957" s="2" t="n">
        <v>3</v>
      </c>
      <c r="C1957" s="22" t="n">
        <f aca="true">NORMSINV(MAX(RAND(),0.000000000001))</f>
        <v>1.54701723444817</v>
      </c>
      <c r="D1957" s="24" t="n">
        <f aca="false">IF($B$11="","",$B$11*EXP($B$12*C1957))</f>
        <v>1779.97280034911</v>
      </c>
      <c r="E1957" s="20" t="n">
        <f aca="true">IF($B$10="","",$B$10*(1-$B$14+2*$B$14*RAND()))</f>
        <v>3.42121066188771</v>
      </c>
      <c r="F1957" s="21" t="n">
        <f aca="false">INDEX($E$17:$E$28,B1957)</f>
        <v>5.0612</v>
      </c>
      <c r="G1957" s="25" t="n">
        <f aca="false">IF(OR(D1957="",E1957="",F1957=""),"",D1957*($B$7-$B$8-F1957-E1957))</f>
        <v>7578.39321689626</v>
      </c>
      <c r="H1957" s="25" t="n">
        <f aca="false">IF(D1957="","",D1957*$F$30)</f>
        <v>8898.44002350527</v>
      </c>
    </row>
    <row r="1958" customFormat="false" ht="15" hidden="false" customHeight="false" outlineLevel="0" collapsed="false">
      <c r="A1958" s="2" t="n">
        <v>1924</v>
      </c>
      <c r="B1958" s="2" t="n">
        <v>4</v>
      </c>
      <c r="C1958" s="22" t="n">
        <f aca="true">NORMSINV(MAX(RAND(),0.000000000001))</f>
        <v>1.41540814002954</v>
      </c>
      <c r="D1958" s="24" t="n">
        <f aca="false">IF($B$11="","",$B$11*EXP($B$12*C1958))</f>
        <v>1683.95042568973</v>
      </c>
      <c r="E1958" s="20" t="n">
        <f aca="true">IF($B$10="","",$B$10*(1-$B$14+2*$B$14*RAND()))</f>
        <v>3.48345816596194</v>
      </c>
      <c r="F1958" s="21" t="n">
        <f aca="false">INDEX($E$17:$E$28,B1958)</f>
        <v>4.89657419354839</v>
      </c>
      <c r="G1958" s="25" t="n">
        <f aca="false">IF(OR(D1958="",E1958="",F1958=""),"",D1958*($B$7-$B$8-F1958-E1958))</f>
        <v>7341.96936419602</v>
      </c>
      <c r="H1958" s="25" t="n">
        <f aca="false">IF(D1958="","",D1958*$F$30)</f>
        <v>8418.40496810809</v>
      </c>
    </row>
    <row r="1959" customFormat="false" ht="15" hidden="false" customHeight="false" outlineLevel="0" collapsed="false">
      <c r="A1959" s="2" t="n">
        <v>1925</v>
      </c>
      <c r="B1959" s="2" t="n">
        <v>5</v>
      </c>
      <c r="C1959" s="22" t="n">
        <f aca="true">NORMSINV(MAX(RAND(),0.000000000001))</f>
        <v>-1.60729798574554</v>
      </c>
      <c r="D1959" s="24" t="n">
        <f aca="false">IF($B$11="","",$B$11*EXP($B$12*C1959))</f>
        <v>471.176125398704</v>
      </c>
      <c r="E1959" s="20" t="n">
        <f aca="true">IF($B$10="","",$B$10*(1-$B$14+2*$B$14*RAND()))</f>
        <v>4.04833866417833</v>
      </c>
      <c r="F1959" s="21" t="n">
        <f aca="false">INDEX($E$17:$E$28,B1959)</f>
        <v>4.761</v>
      </c>
      <c r="G1959" s="25" t="n">
        <f aca="false">IF(OR(D1959="",E1959="",F1959=""),"",D1959*($B$7-$B$8-F1959-E1959))</f>
        <v>1852.03377846695</v>
      </c>
      <c r="H1959" s="25" t="n">
        <f aca="false">IF(D1959="","",D1959*$F$30)</f>
        <v>2355.5036860932</v>
      </c>
    </row>
    <row r="1960" customFormat="false" ht="15" hidden="false" customHeight="false" outlineLevel="0" collapsed="false">
      <c r="A1960" s="2" t="n">
        <v>1926</v>
      </c>
      <c r="B1960" s="2" t="n">
        <v>6</v>
      </c>
      <c r="C1960" s="22" t="n">
        <f aca="true">NORMSINV(MAX(RAND(),0.000000000001))</f>
        <v>-0.117139825033192</v>
      </c>
      <c r="D1960" s="24" t="n">
        <f aca="false">IF($B$11="","",$B$11*EXP($B$12*C1960))</f>
        <v>882.831227581694</v>
      </c>
      <c r="E1960" s="20" t="n">
        <f aca="true">IF($B$10="","",$B$10*(1-$B$14+2*$B$14*RAND()))</f>
        <v>3.6491027493252</v>
      </c>
      <c r="F1960" s="21" t="n">
        <f aca="false">INDEX($E$17:$E$28,B1960)</f>
        <v>4.761</v>
      </c>
      <c r="G1960" s="25" t="n">
        <f aca="false">IF(OR(D1960="",E1960="",F1960=""),"",D1960*($B$7-$B$8-F1960-E1960))</f>
        <v>3822.56850511584</v>
      </c>
      <c r="H1960" s="25" t="n">
        <f aca="false">IF(D1960="","",D1960*$F$30)</f>
        <v>4413.44987292641</v>
      </c>
    </row>
    <row r="1961" customFormat="false" ht="15" hidden="false" customHeight="false" outlineLevel="0" collapsed="false">
      <c r="A1961" s="2" t="n">
        <v>1927</v>
      </c>
      <c r="B1961" s="2" t="n">
        <v>7</v>
      </c>
      <c r="C1961" s="22" t="n">
        <f aca="true">NORMSINV(MAX(RAND(),0.000000000001))</f>
        <v>1.80874558649761</v>
      </c>
      <c r="D1961" s="24" t="n">
        <f aca="false">IF($B$11="","",$B$11*EXP($B$12*C1961))</f>
        <v>1987.5078751236</v>
      </c>
      <c r="E1961" s="20" t="n">
        <f aca="true">IF($B$10="","",$B$10*(1-$B$14+2*$B$14*RAND()))</f>
        <v>3.43219025490107</v>
      </c>
      <c r="F1961" s="21" t="n">
        <f aca="false">INDEX($E$17:$E$28,B1961)</f>
        <v>4.761</v>
      </c>
      <c r="G1961" s="25" t="n">
        <f aca="false">IF(OR(D1961="",E1961="",F1961=""),"",D1961*($B$7-$B$8-F1961-E1961))</f>
        <v>9036.82017507286</v>
      </c>
      <c r="H1961" s="25" t="n">
        <f aca="false">IF(D1961="","",D1961*$F$30)</f>
        <v>9935.9493693179</v>
      </c>
    </row>
    <row r="1962" customFormat="false" ht="15" hidden="false" customHeight="false" outlineLevel="0" collapsed="false">
      <c r="A1962" s="2" t="n">
        <v>1928</v>
      </c>
      <c r="B1962" s="2" t="n">
        <v>8</v>
      </c>
      <c r="C1962" s="22" t="n">
        <f aca="true">NORMSINV(MAX(RAND(),0.000000000001))</f>
        <v>0.0781237542550591</v>
      </c>
      <c r="D1962" s="24" t="n">
        <f aca="false">IF($B$11="","",$B$11*EXP($B$12*C1962))</f>
        <v>958.540191784735</v>
      </c>
      <c r="E1962" s="20" t="n">
        <f aca="true">IF($B$10="","",$B$10*(1-$B$14+2*$B$14*RAND()))</f>
        <v>3.68827790001171</v>
      </c>
      <c r="F1962" s="21" t="n">
        <f aca="false">INDEX($E$17:$E$28,B1962)</f>
        <v>4.761</v>
      </c>
      <c r="G1962" s="25" t="n">
        <f aca="false">IF(OR(D1962="",E1962="",F1962=""),"",D1962*($B$7-$B$8-F1962-E1962))</f>
        <v>4112.82958461778</v>
      </c>
      <c r="H1962" s="25" t="n">
        <f aca="false">IF(D1962="","",D1962*$F$30)</f>
        <v>4791.93412677025</v>
      </c>
    </row>
    <row r="1963" customFormat="false" ht="15" hidden="false" customHeight="false" outlineLevel="0" collapsed="false">
      <c r="A1963" s="2" t="n">
        <v>1929</v>
      </c>
      <c r="B1963" s="2" t="n">
        <v>9</v>
      </c>
      <c r="C1963" s="22" t="n">
        <f aca="true">NORMSINV(MAX(RAND(),0.000000000001))</f>
        <v>0.295280183339327</v>
      </c>
      <c r="D1963" s="24" t="n">
        <f aca="false">IF($B$11="","",$B$11*EXP($B$12*C1963))</f>
        <v>1050.38689221545</v>
      </c>
      <c r="E1963" s="20" t="n">
        <f aca="true">IF($B$10="","",$B$10*(1-$B$14+2*$B$14*RAND()))</f>
        <v>3.71793898511335</v>
      </c>
      <c r="F1963" s="21" t="n">
        <f aca="false">INDEX($E$17:$E$28,B1963)</f>
        <v>4.761</v>
      </c>
      <c r="G1963" s="25" t="n">
        <f aca="false">IF(OR(D1963="",E1963="",F1963=""),"",D1963*($B$7-$B$8-F1963-E1963))</f>
        <v>4475.7626369672</v>
      </c>
      <c r="H1963" s="25" t="n">
        <f aca="false">IF(D1963="","",D1963*$F$30)</f>
        <v>5251.09415156348</v>
      </c>
    </row>
    <row r="1964" customFormat="false" ht="15" hidden="false" customHeight="false" outlineLevel="0" collapsed="false">
      <c r="A1964" s="2" t="n">
        <v>1930</v>
      </c>
      <c r="B1964" s="2" t="n">
        <v>10</v>
      </c>
      <c r="C1964" s="22" t="n">
        <f aca="true">NORMSINV(MAX(RAND(),0.000000000001))</f>
        <v>0.762921971205004</v>
      </c>
      <c r="D1964" s="24" t="n">
        <f aca="false">IF($B$11="","",$B$11*EXP($B$12*C1964))</f>
        <v>1279.16426420047</v>
      </c>
      <c r="E1964" s="20" t="n">
        <f aca="true">IF($B$10="","",$B$10*(1-$B$14+2*$B$14*RAND()))</f>
        <v>3.69559613312861</v>
      </c>
      <c r="F1964" s="21" t="n">
        <f aca="false">INDEX($E$17:$E$28,B1964)</f>
        <v>4.761</v>
      </c>
      <c r="G1964" s="25" t="n">
        <f aca="false">IF(OR(D1964="",E1964="",F1964=""),"",D1964*($B$7-$B$8-F1964-E1964))</f>
        <v>5479.17715563999</v>
      </c>
      <c r="H1964" s="25" t="n">
        <f aca="false">IF(D1964="","",D1964*$F$30)</f>
        <v>6394.79798959099</v>
      </c>
    </row>
    <row r="1965" customFormat="false" ht="15" hidden="false" customHeight="false" outlineLevel="0" collapsed="false">
      <c r="A1965" s="2" t="n">
        <v>1931</v>
      </c>
      <c r="B1965" s="2" t="n">
        <v>11</v>
      </c>
      <c r="C1965" s="22" t="n">
        <f aca="true">NORMSINV(MAX(RAND(),0.000000000001))</f>
        <v>1.22395521654204</v>
      </c>
      <c r="D1965" s="24" t="n">
        <f aca="false">IF($B$11="","",$B$11*EXP($B$12*C1965))</f>
        <v>1553.43826775204</v>
      </c>
      <c r="E1965" s="20" t="n">
        <f aca="true">IF($B$10="","",$B$10*(1-$B$14+2*$B$14*RAND()))</f>
        <v>3.66153367583543</v>
      </c>
      <c r="F1965" s="21" t="n">
        <f aca="false">INDEX($E$17:$E$28,B1965)</f>
        <v>4.761</v>
      </c>
      <c r="G1965" s="25" t="n">
        <f aca="false">IF(OR(D1965="",E1965="",F1965=""),"",D1965*($B$7-$B$8-F1965-E1965))</f>
        <v>6706.91740768798</v>
      </c>
      <c r="H1965" s="25" t="n">
        <f aca="false">IF(D1965="","",D1965*$F$30)</f>
        <v>7765.948588146</v>
      </c>
    </row>
    <row r="1966" customFormat="false" ht="15" hidden="false" customHeight="false" outlineLevel="0" collapsed="false">
      <c r="A1966" s="2" t="n">
        <v>1932</v>
      </c>
      <c r="B1966" s="2" t="n">
        <v>12</v>
      </c>
      <c r="C1966" s="22" t="n">
        <f aca="true">NORMSINV(MAX(RAND(),0.000000000001))</f>
        <v>0.942550583963043</v>
      </c>
      <c r="D1966" s="24" t="n">
        <f aca="false">IF($B$11="","",$B$11*EXP($B$12*C1966))</f>
        <v>1379.74175584272</v>
      </c>
      <c r="E1966" s="20" t="n">
        <f aca="true">IF($B$10="","",$B$10*(1-$B$14+2*$B$14*RAND()))</f>
        <v>3.87320587455463</v>
      </c>
      <c r="F1966" s="21" t="n">
        <f aca="false">INDEX($E$17:$E$28,B1966)</f>
        <v>4.761</v>
      </c>
      <c r="G1966" s="25" t="n">
        <f aca="false">IF(OR(D1966="",E1966="",F1966=""),"",D1966*($B$7-$B$8-F1966-E1966))</f>
        <v>5664.93559577072</v>
      </c>
      <c r="H1966" s="25" t="n">
        <f aca="false">IF(D1966="","",D1966*$F$30)</f>
        <v>6897.60498580892</v>
      </c>
    </row>
    <row r="1967" customFormat="false" ht="15" hidden="false" customHeight="false" outlineLevel="0" collapsed="false">
      <c r="A1967" s="2" t="n">
        <v>1933</v>
      </c>
      <c r="B1967" s="2" t="n">
        <v>1</v>
      </c>
      <c r="C1967" s="22" t="n">
        <f aca="true">NORMSINV(MAX(RAND(),0.000000000001))</f>
        <v>1.88872227459655</v>
      </c>
      <c r="D1967" s="24" t="n">
        <f aca="false">IF($B$11="","",$B$11*EXP($B$12*C1967))</f>
        <v>2055.62716752689</v>
      </c>
      <c r="E1967" s="20" t="n">
        <f aca="true">IF($B$10="","",$B$10*(1-$B$14+2*$B$14*RAND()))</f>
        <v>3.56533895399963</v>
      </c>
      <c r="F1967" s="21" t="n">
        <f aca="false">INDEX($E$17:$E$28,B1967)</f>
        <v>4.92562580645161</v>
      </c>
      <c r="G1967" s="25" t="n">
        <f aca="false">IF(OR(D1967="",E1967="",F1967=""),"",D1967*($B$7-$B$8-F1967-E1967))</f>
        <v>8734.43227419555</v>
      </c>
      <c r="H1967" s="25" t="n">
        <f aca="false">IF(D1967="","",D1967*$F$30)</f>
        <v>10276.4913359004</v>
      </c>
    </row>
    <row r="1968" customFormat="false" ht="15" hidden="false" customHeight="false" outlineLevel="0" collapsed="false">
      <c r="A1968" s="2" t="n">
        <v>1934</v>
      </c>
      <c r="B1968" s="2" t="n">
        <v>2</v>
      </c>
      <c r="C1968" s="22" t="n">
        <f aca="true">NORMSINV(MAX(RAND(),0.000000000001))</f>
        <v>-0.18664302185177</v>
      </c>
      <c r="D1968" s="24" t="n">
        <f aca="false">IF($B$11="","",$B$11*EXP($B$12*C1968))</f>
        <v>857.351304687859</v>
      </c>
      <c r="E1968" s="20" t="n">
        <f aca="true">IF($B$10="","",$B$10*(1-$B$14+2*$B$14*RAND()))</f>
        <v>3.64613232608472</v>
      </c>
      <c r="F1968" s="21" t="n">
        <f aca="false">INDEX($E$17:$E$28,B1968)</f>
        <v>5.0612</v>
      </c>
      <c r="G1968" s="25" t="n">
        <f aca="false">IF(OR(D1968="",E1968="",F1968=""),"",D1968*($B$7-$B$8-F1968-E1968))</f>
        <v>3457.41289160382</v>
      </c>
      <c r="H1968" s="25" t="n">
        <f aca="false">IF(D1968="","",D1968*$F$30)</f>
        <v>4286.07064239554</v>
      </c>
    </row>
    <row r="1969" customFormat="false" ht="15" hidden="false" customHeight="false" outlineLevel="0" collapsed="false">
      <c r="A1969" s="2" t="n">
        <v>1935</v>
      </c>
      <c r="B1969" s="2" t="n">
        <v>3</v>
      </c>
      <c r="C1969" s="22" t="n">
        <f aca="true">NORMSINV(MAX(RAND(),0.000000000001))</f>
        <v>0.52256349490751</v>
      </c>
      <c r="D1969" s="24" t="n">
        <f aca="false">IF($B$11="","",$B$11*EXP($B$12*C1969))</f>
        <v>1155.95638490327</v>
      </c>
      <c r="E1969" s="20" t="n">
        <f aca="true">IF($B$10="","",$B$10*(1-$B$14+2*$B$14*RAND()))</f>
        <v>3.44018335524084</v>
      </c>
      <c r="F1969" s="21" t="n">
        <f aca="false">INDEX($E$17:$E$28,B1969)</f>
        <v>5.0612</v>
      </c>
      <c r="G1969" s="25" t="n">
        <f aca="false">IF(OR(D1969="",E1969="",F1969=""),"",D1969*($B$7-$B$8-F1969-E1969))</f>
        <v>4899.65597366661</v>
      </c>
      <c r="H1969" s="25" t="n">
        <f aca="false">IF(D1969="","",D1969*$F$30)</f>
        <v>5778.85715940841</v>
      </c>
    </row>
    <row r="1970" customFormat="false" ht="15" hidden="false" customHeight="false" outlineLevel="0" collapsed="false">
      <c r="A1970" s="2" t="n">
        <v>1936</v>
      </c>
      <c r="B1970" s="2" t="n">
        <v>4</v>
      </c>
      <c r="C1970" s="22" t="n">
        <f aca="true">NORMSINV(MAX(RAND(),0.000000000001))</f>
        <v>1.32993905560138</v>
      </c>
      <c r="D1970" s="24" t="n">
        <f aca="false">IF($B$11="","",$B$11*EXP($B$12*C1970))</f>
        <v>1624.38406172006</v>
      </c>
      <c r="E1970" s="20" t="n">
        <f aca="true">IF($B$10="","",$B$10*(1-$B$14+2*$B$14*RAND()))</f>
        <v>3.89684820512044</v>
      </c>
      <c r="F1970" s="21" t="n">
        <f aca="false">INDEX($E$17:$E$28,B1970)</f>
        <v>4.89657419354839</v>
      </c>
      <c r="G1970" s="25" t="n">
        <f aca="false">IF(OR(D1970="",E1970="",F1970=""),"",D1970*($B$7-$B$8-F1970-E1970))</f>
        <v>6410.75775394373</v>
      </c>
      <c r="H1970" s="25" t="n">
        <f aca="false">IF(D1970="","",D1970*$F$30)</f>
        <v>8120.6208013509</v>
      </c>
    </row>
    <row r="1971" customFormat="false" ht="15" hidden="false" customHeight="false" outlineLevel="0" collapsed="false">
      <c r="A1971" s="2" t="n">
        <v>1937</v>
      </c>
      <c r="B1971" s="2" t="n">
        <v>5</v>
      </c>
      <c r="C1971" s="22" t="n">
        <f aca="true">NORMSINV(MAX(RAND(),0.000000000001))</f>
        <v>-0.0613640241958485</v>
      </c>
      <c r="D1971" s="24" t="n">
        <f aca="false">IF($B$11="","",$B$11*EXP($B$12*C1971))</f>
        <v>903.825288642398</v>
      </c>
      <c r="E1971" s="20" t="n">
        <f aca="true">IF($B$10="","",$B$10*(1-$B$14+2*$B$14*RAND()))</f>
        <v>4.01552287102031</v>
      </c>
      <c r="F1971" s="21" t="n">
        <f aca="false">INDEX($E$17:$E$28,B1971)</f>
        <v>4.761</v>
      </c>
      <c r="G1971" s="25" t="n">
        <f aca="false">IF(OR(D1971="",E1971="",F1971=""),"",D1971*($B$7-$B$8-F1971-E1971))</f>
        <v>3582.29086012762</v>
      </c>
      <c r="H1971" s="25" t="n">
        <f aca="false">IF(D1971="","",D1971*$F$30)</f>
        <v>4518.40338298108</v>
      </c>
    </row>
    <row r="1972" customFormat="false" ht="15" hidden="false" customHeight="false" outlineLevel="0" collapsed="false">
      <c r="A1972" s="2" t="n">
        <v>1938</v>
      </c>
      <c r="B1972" s="2" t="n">
        <v>6</v>
      </c>
      <c r="C1972" s="22" t="n">
        <f aca="true">NORMSINV(MAX(RAND(),0.000000000001))</f>
        <v>-0.919436918914051</v>
      </c>
      <c r="D1972" s="24" t="n">
        <f aca="false">IF($B$11="","",$B$11*EXP($B$12*C1972))</f>
        <v>629.592809258697</v>
      </c>
      <c r="E1972" s="20" t="n">
        <f aca="true">IF($B$10="","",$B$10*(1-$B$14+2*$B$14*RAND()))</f>
        <v>3.88431580800508</v>
      </c>
      <c r="F1972" s="21" t="n">
        <f aca="false">INDEX($E$17:$E$28,B1972)</f>
        <v>4.761</v>
      </c>
      <c r="G1972" s="25" t="n">
        <f aca="false">IF(OR(D1972="",E1972="",F1972=""),"",D1972*($B$7-$B$8-F1972-E1972))</f>
        <v>2577.98372346526</v>
      </c>
      <c r="H1972" s="25" t="n">
        <f aca="false">IF(D1972="","",D1972*$F$30)</f>
        <v>3147.46037204608</v>
      </c>
    </row>
    <row r="1973" customFormat="false" ht="15" hidden="false" customHeight="false" outlineLevel="0" collapsed="false">
      <c r="A1973" s="2" t="n">
        <v>1939</v>
      </c>
      <c r="B1973" s="2" t="n">
        <v>7</v>
      </c>
      <c r="C1973" s="22" t="n">
        <f aca="true">NORMSINV(MAX(RAND(),0.000000000001))</f>
        <v>-1.79757159707709</v>
      </c>
      <c r="D1973" s="24" t="n">
        <f aca="false">IF($B$11="","",$B$11*EXP($B$12*C1973))</f>
        <v>434.87434186992</v>
      </c>
      <c r="E1973" s="20" t="n">
        <f aca="true">IF($B$10="","",$B$10*(1-$B$14+2*$B$14*RAND()))</f>
        <v>3.74788052130414</v>
      </c>
      <c r="F1973" s="21" t="n">
        <f aca="false">INDEX($E$17:$E$28,B1973)</f>
        <v>4.761</v>
      </c>
      <c r="G1973" s="25" t="n">
        <f aca="false">IF(OR(D1973="",E1973="",F1973=""),"",D1973*($B$7-$B$8-F1973-E1973))</f>
        <v>1840.00529867086</v>
      </c>
      <c r="H1973" s="25" t="n">
        <f aca="false">IF(D1973="","",D1973*$F$30)</f>
        <v>2174.0238098761</v>
      </c>
    </row>
    <row r="1974" customFormat="false" ht="15" hidden="false" customHeight="false" outlineLevel="0" collapsed="false">
      <c r="A1974" s="2" t="n">
        <v>1940</v>
      </c>
      <c r="B1974" s="2" t="n">
        <v>8</v>
      </c>
      <c r="C1974" s="22" t="n">
        <f aca="true">NORMSINV(MAX(RAND(),0.000000000001))</f>
        <v>0.735691626613902</v>
      </c>
      <c r="D1974" s="24" t="n">
        <f aca="false">IF($B$11="","",$B$11*EXP($B$12*C1974))</f>
        <v>1264.57108682277</v>
      </c>
      <c r="E1974" s="20" t="n">
        <f aca="true">IF($B$10="","",$B$10*(1-$B$14+2*$B$14*RAND()))</f>
        <v>3.95012139007836</v>
      </c>
      <c r="F1974" s="21" t="n">
        <f aca="false">INDEX($E$17:$E$28,B1974)</f>
        <v>4.761</v>
      </c>
      <c r="G1974" s="25" t="n">
        <f aca="false">IF(OR(D1974="",E1974="",F1974=""),"",D1974*($B$7-$B$8-F1974-E1974))</f>
        <v>5094.80340242563</v>
      </c>
      <c r="H1974" s="25" t="n">
        <f aca="false">IF(D1974="","",D1974*$F$30)</f>
        <v>6321.8437772444</v>
      </c>
    </row>
    <row r="1975" customFormat="false" ht="15" hidden="false" customHeight="false" outlineLevel="0" collapsed="false">
      <c r="A1975" s="2" t="n">
        <v>1941</v>
      </c>
      <c r="B1975" s="2" t="n">
        <v>9</v>
      </c>
      <c r="C1975" s="22" t="n">
        <f aca="true">NORMSINV(MAX(RAND(),0.000000000001))</f>
        <v>0.777065501402991</v>
      </c>
      <c r="D1975" s="24" t="n">
        <f aca="false">IF($B$11="","",$B$11*EXP($B$12*C1975))</f>
        <v>1286.81033742994</v>
      </c>
      <c r="E1975" s="20" t="n">
        <f aca="true">IF($B$10="","",$B$10*(1-$B$14+2*$B$14*RAND()))</f>
        <v>3.38153245474684</v>
      </c>
      <c r="F1975" s="21" t="n">
        <f aca="false">INDEX($E$17:$E$28,B1975)</f>
        <v>4.761</v>
      </c>
      <c r="G1975" s="25" t="n">
        <f aca="false">IF(OR(D1975="",E1975="",F1975=""),"",D1975*($B$7-$B$8-F1975-E1975))</f>
        <v>5916.06876323042</v>
      </c>
      <c r="H1975" s="25" t="n">
        <f aca="false">IF(D1975="","",D1975*$F$30)</f>
        <v>6433.02223887976</v>
      </c>
    </row>
    <row r="1976" customFormat="false" ht="15" hidden="false" customHeight="false" outlineLevel="0" collapsed="false">
      <c r="A1976" s="2" t="n">
        <v>1942</v>
      </c>
      <c r="B1976" s="2" t="n">
        <v>10</v>
      </c>
      <c r="C1976" s="22" t="n">
        <f aca="true">NORMSINV(MAX(RAND(),0.000000000001))</f>
        <v>-1.09710898514356</v>
      </c>
      <c r="D1976" s="24" t="n">
        <f aca="false">IF($B$11="","",$B$11*EXP($B$12*C1976))</f>
        <v>584.179498537004</v>
      </c>
      <c r="E1976" s="20" t="n">
        <f aca="true">IF($B$10="","",$B$10*(1-$B$14+2*$B$14*RAND()))</f>
        <v>3.84469261990193</v>
      </c>
      <c r="F1976" s="21" t="n">
        <f aca="false">INDEX($E$17:$E$28,B1976)</f>
        <v>4.761</v>
      </c>
      <c r="G1976" s="25" t="n">
        <f aca="false">IF(OR(D1976="",E1976="",F1976=""),"",D1976*($B$7-$B$8-F1976-E1976))</f>
        <v>2415.17761210352</v>
      </c>
      <c r="H1976" s="25" t="n">
        <f aca="false">IF(D1976="","",D1976*$F$30)</f>
        <v>2920.43014908619</v>
      </c>
    </row>
    <row r="1977" customFormat="false" ht="15" hidden="false" customHeight="false" outlineLevel="0" collapsed="false">
      <c r="A1977" s="2" t="n">
        <v>1943</v>
      </c>
      <c r="B1977" s="2" t="n">
        <v>11</v>
      </c>
      <c r="C1977" s="22" t="n">
        <f aca="true">NORMSINV(MAX(RAND(),0.000000000001))</f>
        <v>1.49064356539848</v>
      </c>
      <c r="D1977" s="24" t="n">
        <f aca="false">IF($B$11="","",$B$11*EXP($B$12*C1977))</f>
        <v>1738.18963556429</v>
      </c>
      <c r="E1977" s="20" t="n">
        <f aca="true">IF($B$10="","",$B$10*(1-$B$14+2*$B$14*RAND()))</f>
        <v>4.10702317358023</v>
      </c>
      <c r="F1977" s="21" t="n">
        <f aca="false">INDEX($E$17:$E$28,B1977)</f>
        <v>4.761</v>
      </c>
      <c r="G1977" s="25" t="n">
        <f aca="false">IF(OR(D1977="",E1977="",F1977=""),"",D1977*($B$7-$B$8-F1977-E1977))</f>
        <v>6730.22998882797</v>
      </c>
      <c r="H1977" s="25" t="n">
        <f aca="false">IF(D1977="","",D1977*$F$30)</f>
        <v>8689.55762611301</v>
      </c>
    </row>
    <row r="1978" customFormat="false" ht="15" hidden="false" customHeight="false" outlineLevel="0" collapsed="false">
      <c r="A1978" s="2" t="n">
        <v>1944</v>
      </c>
      <c r="B1978" s="2" t="n">
        <v>12</v>
      </c>
      <c r="C1978" s="22" t="n">
        <f aca="true">NORMSINV(MAX(RAND(),0.000000000001))</f>
        <v>1.8272543819689</v>
      </c>
      <c r="D1978" s="24" t="n">
        <f aca="false">IF($B$11="","",$B$11*EXP($B$12*C1978))</f>
        <v>2003.06900761869</v>
      </c>
      <c r="E1978" s="20" t="n">
        <f aca="true">IF($B$10="","",$B$10*(1-$B$14+2*$B$14*RAND()))</f>
        <v>3.97077035583541</v>
      </c>
      <c r="F1978" s="21" t="n">
        <f aca="false">INDEX($E$17:$E$28,B1978)</f>
        <v>4.761</v>
      </c>
      <c r="G1978" s="25" t="n">
        <f aca="false">IF(OR(D1978="",E1978="",F1978=""),"",D1978*($B$7-$B$8-F1978-E1978))</f>
        <v>8028.76057564458</v>
      </c>
      <c r="H1978" s="25" t="n">
        <f aca="false">IF(D1978="","",D1978*$F$30)</f>
        <v>10013.7425828873</v>
      </c>
    </row>
    <row r="1979" customFormat="false" ht="15" hidden="false" customHeight="false" outlineLevel="0" collapsed="false">
      <c r="A1979" s="2" t="n">
        <v>1945</v>
      </c>
      <c r="B1979" s="2" t="n">
        <v>1</v>
      </c>
      <c r="C1979" s="22" t="n">
        <f aca="true">NORMSINV(MAX(RAND(),0.000000000001))</f>
        <v>1.57609878518632</v>
      </c>
      <c r="D1979" s="24" t="n">
        <f aca="false">IF($B$11="","",$B$11*EXP($B$12*C1979))</f>
        <v>1801.91873696853</v>
      </c>
      <c r="E1979" s="20" t="n">
        <f aca="true">IF($B$10="","",$B$10*(1-$B$14+2*$B$14*RAND()))</f>
        <v>3.8854492287773</v>
      </c>
      <c r="F1979" s="21" t="n">
        <f aca="false">INDEX($E$17:$E$28,B1979)</f>
        <v>4.92562580645161</v>
      </c>
      <c r="G1979" s="25" t="n">
        <f aca="false">IF(OR(D1979="",E1979="",F1979=""),"",D1979*($B$7-$B$8-F1979-E1979))</f>
        <v>7079.60351016445</v>
      </c>
      <c r="H1979" s="25" t="n">
        <f aca="false">IF(D1979="","",D1979*$F$30)</f>
        <v>9008.15214985307</v>
      </c>
    </row>
    <row r="1980" customFormat="false" ht="15" hidden="false" customHeight="false" outlineLevel="0" collapsed="false">
      <c r="A1980" s="2" t="n">
        <v>1946</v>
      </c>
      <c r="B1980" s="2" t="n">
        <v>2</v>
      </c>
      <c r="C1980" s="22" t="n">
        <f aca="true">NORMSINV(MAX(RAND(),0.000000000001))</f>
        <v>1.59898461106099</v>
      </c>
      <c r="D1980" s="24" t="n">
        <f aca="false">IF($B$11="","",$B$11*EXP($B$12*C1980))</f>
        <v>1819.37925201769</v>
      </c>
      <c r="E1980" s="20" t="n">
        <f aca="true">IF($B$10="","",$B$10*(1-$B$14+2*$B$14*RAND()))</f>
        <v>3.63605299846623</v>
      </c>
      <c r="F1980" s="21" t="n">
        <f aca="false">INDEX($E$17:$E$28,B1980)</f>
        <v>5.0612</v>
      </c>
      <c r="G1980" s="25" t="n">
        <f aca="false">IF(OR(D1980="",E1980="",F1980=""),"",D1980*($B$7-$B$8-F1980-E1980))</f>
        <v>7355.29001574727</v>
      </c>
      <c r="H1980" s="25" t="n">
        <f aca="false">IF(D1980="","",D1980*$F$30)</f>
        <v>9095.44075668684</v>
      </c>
    </row>
    <row r="1981" customFormat="false" ht="15" hidden="false" customHeight="false" outlineLevel="0" collapsed="false">
      <c r="A1981" s="2" t="n">
        <v>1947</v>
      </c>
      <c r="B1981" s="2" t="n">
        <v>3</v>
      </c>
      <c r="C1981" s="22" t="n">
        <f aca="true">NORMSINV(MAX(RAND(),0.000000000001))</f>
        <v>-0.30091066313952</v>
      </c>
      <c r="D1981" s="24" t="n">
        <f aca="false">IF($B$11="","",$B$11*EXP($B$12*C1981))</f>
        <v>817.049149676275</v>
      </c>
      <c r="E1981" s="20" t="n">
        <f aca="true">IF($B$10="","",$B$10*(1-$B$14+2*$B$14*RAND()))</f>
        <v>4.03840687051139</v>
      </c>
      <c r="F1981" s="21" t="n">
        <f aca="false">INDEX($E$17:$E$28,B1981)</f>
        <v>5.0612</v>
      </c>
      <c r="G1981" s="25" t="n">
        <f aca="false">IF(OR(D1981="",E1981="",F1981=""),"",D1981*($B$7-$B$8-F1981-E1981))</f>
        <v>2974.38011093602</v>
      </c>
      <c r="H1981" s="25" t="n">
        <f aca="false">IF(D1981="","",D1981*$F$30)</f>
        <v>4084.59210906163</v>
      </c>
    </row>
    <row r="1982" customFormat="false" ht="15" hidden="false" customHeight="false" outlineLevel="0" collapsed="false">
      <c r="A1982" s="2" t="n">
        <v>1948</v>
      </c>
      <c r="B1982" s="2" t="n">
        <v>4</v>
      </c>
      <c r="C1982" s="22" t="n">
        <f aca="true">NORMSINV(MAX(RAND(),0.000000000001))</f>
        <v>0.492144252650012</v>
      </c>
      <c r="D1982" s="24" t="n">
        <f aca="false">IF($B$11="","",$B$11*EXP($B$12*C1982))</f>
        <v>1141.23430884638</v>
      </c>
      <c r="E1982" s="20" t="n">
        <f aca="true">IF($B$10="","",$B$10*(1-$B$14+2*$B$14*RAND()))</f>
        <v>3.42490987449281</v>
      </c>
      <c r="F1982" s="21" t="n">
        <f aca="false">INDEX($E$17:$E$28,B1982)</f>
        <v>4.89657419354839</v>
      </c>
      <c r="G1982" s="25" t="n">
        <f aca="false">IF(OR(D1982="",E1982="",F1982=""),"",D1982*($B$7-$B$8-F1982-E1982))</f>
        <v>5042.56197573573</v>
      </c>
      <c r="H1982" s="25" t="n">
        <f aca="false">IF(D1982="","",D1982*$F$30)</f>
        <v>5705.25855678483</v>
      </c>
    </row>
    <row r="1983" customFormat="false" ht="15" hidden="false" customHeight="false" outlineLevel="0" collapsed="false">
      <c r="A1983" s="2" t="n">
        <v>1949</v>
      </c>
      <c r="B1983" s="2" t="n">
        <v>5</v>
      </c>
      <c r="C1983" s="22" t="n">
        <f aca="true">NORMSINV(MAX(RAND(),0.000000000001))</f>
        <v>-0.554919793912425</v>
      </c>
      <c r="D1983" s="24" t="n">
        <f aca="false">IF($B$11="","",$B$11*EXP($B$12*C1983))</f>
        <v>734.117005026749</v>
      </c>
      <c r="E1983" s="20" t="n">
        <f aca="true">IF($B$10="","",$B$10*(1-$B$14+2*$B$14*RAND()))</f>
        <v>3.39839736321665</v>
      </c>
      <c r="F1983" s="21" t="n">
        <f aca="false">INDEX($E$17:$E$28,B1983)</f>
        <v>4.761</v>
      </c>
      <c r="G1983" s="25" t="n">
        <f aca="false">IF(OR(D1983="",E1983="",F1983=""),"",D1983*($B$7-$B$8-F1983-E1983))</f>
        <v>3362.69828893302</v>
      </c>
      <c r="H1983" s="25" t="n">
        <f aca="false">IF(D1983="","",D1983*$F$30)</f>
        <v>3669.99773152972</v>
      </c>
    </row>
    <row r="1984" customFormat="false" ht="15" hidden="false" customHeight="false" outlineLevel="0" collapsed="false">
      <c r="A1984" s="2" t="n">
        <v>1950</v>
      </c>
      <c r="B1984" s="2" t="n">
        <v>6</v>
      </c>
      <c r="C1984" s="22" t="n">
        <f aca="true">NORMSINV(MAX(RAND(),0.000000000001))</f>
        <v>-1.87549762635905</v>
      </c>
      <c r="D1984" s="24" t="n">
        <f aca="false">IF($B$11="","",$B$11*EXP($B$12*C1984))</f>
        <v>420.826963277944</v>
      </c>
      <c r="E1984" s="20" t="n">
        <f aca="true">IF($B$10="","",$B$10*(1-$B$14+2*$B$14*RAND()))</f>
        <v>3.72978145976914</v>
      </c>
      <c r="F1984" s="21" t="n">
        <f aca="false">INDEX($E$17:$E$28,B1984)</f>
        <v>4.761</v>
      </c>
      <c r="G1984" s="25" t="n">
        <f aca="false">IF(OR(D1984="",E1984="",F1984=""),"",D1984*($B$7-$B$8-F1984-E1984))</f>
        <v>1788.18573458969</v>
      </c>
      <c r="H1984" s="25" t="n">
        <f aca="false">IF(D1984="","",D1984*$F$30)</f>
        <v>2103.7981548191</v>
      </c>
    </row>
    <row r="1985" customFormat="false" ht="15" hidden="false" customHeight="false" outlineLevel="0" collapsed="false">
      <c r="A1985" s="2" t="n">
        <v>1951</v>
      </c>
      <c r="B1985" s="2" t="n">
        <v>7</v>
      </c>
      <c r="C1985" s="22" t="n">
        <f aca="true">NORMSINV(MAX(RAND(),0.000000000001))</f>
        <v>0.479795571481942</v>
      </c>
      <c r="D1985" s="24" t="n">
        <f aca="false">IF($B$11="","",$B$11*EXP($B$12*C1985))</f>
        <v>1135.31152940591</v>
      </c>
      <c r="E1985" s="20" t="n">
        <f aca="true">IF($B$10="","",$B$10*(1-$B$14+2*$B$14*RAND()))</f>
        <v>3.91392917225952</v>
      </c>
      <c r="F1985" s="21" t="n">
        <f aca="false">INDEX($E$17:$E$28,B1985)</f>
        <v>4.761</v>
      </c>
      <c r="G1985" s="25" t="n">
        <f aca="false">IF(OR(D1985="",E1985="",F1985=""),"",D1985*($B$7-$B$8-F1985-E1985))</f>
        <v>4615.12177858541</v>
      </c>
      <c r="H1985" s="25" t="n">
        <f aca="false">IF(D1985="","",D1985*$F$30)</f>
        <v>5675.64939780604</v>
      </c>
    </row>
    <row r="1986" customFormat="false" ht="15" hidden="false" customHeight="false" outlineLevel="0" collapsed="false">
      <c r="A1986" s="2" t="n">
        <v>1952</v>
      </c>
      <c r="B1986" s="2" t="n">
        <v>8</v>
      </c>
      <c r="C1986" s="22" t="n">
        <f aca="true">NORMSINV(MAX(RAND(),0.000000000001))</f>
        <v>1.38446483395661</v>
      </c>
      <c r="D1986" s="24" t="n">
        <f aca="false">IF($B$11="","",$B$11*EXP($B$12*C1986))</f>
        <v>1662.13682369978</v>
      </c>
      <c r="E1986" s="20" t="n">
        <f aca="true">IF($B$10="","",$B$10*(1-$B$14+2*$B$14*RAND()))</f>
        <v>4.04471667001007</v>
      </c>
      <c r="F1986" s="21" t="n">
        <f aca="false">INDEX($E$17:$E$28,B1986)</f>
        <v>4.761</v>
      </c>
      <c r="G1986" s="25" t="n">
        <f aca="false">IF(OR(D1986="",E1986="",F1986=""),"",D1986*($B$7-$B$8-F1986-E1986))</f>
        <v>6539.31719764445</v>
      </c>
      <c r="H1986" s="25" t="n">
        <f aca="false">IF(D1986="","",D1986*$F$30)</f>
        <v>8309.35440903993</v>
      </c>
    </row>
    <row r="1987" customFormat="false" ht="15" hidden="false" customHeight="false" outlineLevel="0" collapsed="false">
      <c r="A1987" s="2" t="n">
        <v>1953</v>
      </c>
      <c r="B1987" s="2" t="n">
        <v>9</v>
      </c>
      <c r="C1987" s="22" t="n">
        <f aca="true">NORMSINV(MAX(RAND(),0.000000000001))</f>
        <v>0.653374238582659</v>
      </c>
      <c r="D1987" s="24" t="n">
        <f aca="false">IF($B$11="","",$B$11*EXP($B$12*C1987))</f>
        <v>1221.46046937136</v>
      </c>
      <c r="E1987" s="20" t="n">
        <f aca="true">IF($B$10="","",$B$10*(1-$B$14+2*$B$14*RAND()))</f>
        <v>3.45499117773234</v>
      </c>
      <c r="F1987" s="21" t="n">
        <f aca="false">INDEX($E$17:$E$28,B1987)</f>
        <v>4.761</v>
      </c>
      <c r="G1987" s="25" t="n">
        <f aca="false">IF(OR(D1987="",E1987="",F1987=""),"",D1987*($B$7-$B$8-F1987-E1987))</f>
        <v>5525.89793948724</v>
      </c>
      <c r="H1987" s="25" t="n">
        <f aca="false">IF(D1987="","",D1987*$F$30)</f>
        <v>6106.32517848131</v>
      </c>
    </row>
    <row r="1988" customFormat="false" ht="15" hidden="false" customHeight="false" outlineLevel="0" collapsed="false">
      <c r="A1988" s="2" t="n">
        <v>1954</v>
      </c>
      <c r="B1988" s="2" t="n">
        <v>10</v>
      </c>
      <c r="C1988" s="22" t="n">
        <f aca="true">NORMSINV(MAX(RAND(),0.000000000001))</f>
        <v>2.52252866386107</v>
      </c>
      <c r="D1988" s="24" t="n">
        <f aca="false">IF($B$11="","",$B$11*EXP($B$12*C1988))</f>
        <v>2684.90540925983</v>
      </c>
      <c r="E1988" s="20" t="n">
        <f aca="true">IF($B$10="","",$B$10*(1-$B$14+2*$B$14*RAND()))</f>
        <v>3.38956201871887</v>
      </c>
      <c r="F1988" s="21" t="n">
        <f aca="false">INDEX($E$17:$E$28,B1988)</f>
        <v>4.761</v>
      </c>
      <c r="G1988" s="25" t="n">
        <f aca="false">IF(OR(D1988="",E1988="",F1988=""),"",D1988*($B$7-$B$8-F1988-E1988))</f>
        <v>12322.2068614042</v>
      </c>
      <c r="H1988" s="25" t="n">
        <f aca="false">IF(D1988="","",D1988*$F$30)</f>
        <v>13422.3791219717</v>
      </c>
    </row>
    <row r="1989" customFormat="false" ht="15" hidden="false" customHeight="false" outlineLevel="0" collapsed="false">
      <c r="A1989" s="2" t="n">
        <v>1955</v>
      </c>
      <c r="B1989" s="2" t="n">
        <v>11</v>
      </c>
      <c r="C1989" s="22" t="n">
        <f aca="true">NORMSINV(MAX(RAND(),0.000000000001))</f>
        <v>0.483109116950297</v>
      </c>
      <c r="D1989" s="24" t="n">
        <f aca="false">IF($B$11="","",$B$11*EXP($B$12*C1989))</f>
        <v>1136.8977762133</v>
      </c>
      <c r="E1989" s="20" t="n">
        <f aca="true">IF($B$10="","",$B$10*(1-$B$14+2*$B$14*RAND()))</f>
        <v>3.77127951724578</v>
      </c>
      <c r="F1989" s="21" t="n">
        <f aca="false">INDEX($E$17:$E$28,B1989)</f>
        <v>4.761</v>
      </c>
      <c r="G1989" s="25" t="n">
        <f aca="false">IF(OR(D1989="",E1989="",F1989=""),"",D1989*($B$7-$B$8-F1989-E1989))</f>
        <v>4783.74805977041</v>
      </c>
      <c r="H1989" s="25" t="n">
        <f aca="false">IF(D1989="","",D1989*$F$30)</f>
        <v>5683.57936284551</v>
      </c>
    </row>
    <row r="1990" customFormat="false" ht="15" hidden="false" customHeight="false" outlineLevel="0" collapsed="false">
      <c r="A1990" s="2" t="n">
        <v>1956</v>
      </c>
      <c r="B1990" s="2" t="n">
        <v>12</v>
      </c>
      <c r="C1990" s="22" t="n">
        <f aca="true">NORMSINV(MAX(RAND(),0.000000000001))</f>
        <v>0.491420885296398</v>
      </c>
      <c r="D1990" s="24" t="n">
        <f aca="false">IF($B$11="","",$B$11*EXP($B$12*C1990))</f>
        <v>1140.88651083264</v>
      </c>
      <c r="E1990" s="20" t="n">
        <f aca="true">IF($B$10="","",$B$10*(1-$B$14+2*$B$14*RAND()))</f>
        <v>3.75183149211882</v>
      </c>
      <c r="F1990" s="21" t="n">
        <f aca="false">INDEX($E$17:$E$28,B1990)</f>
        <v>4.761</v>
      </c>
      <c r="G1990" s="25" t="n">
        <f aca="false">IF(OR(D1990="",E1990="",F1990=""),"",D1990*($B$7-$B$8-F1990-E1990))</f>
        <v>4822.71952965818</v>
      </c>
      <c r="H1990" s="25" t="n">
        <f aca="false">IF(D1990="","",D1990*$F$30)</f>
        <v>5703.51984495453</v>
      </c>
    </row>
    <row r="1991" customFormat="false" ht="15" hidden="false" customHeight="false" outlineLevel="0" collapsed="false">
      <c r="A1991" s="2" t="n">
        <v>1957</v>
      </c>
      <c r="B1991" s="2" t="n">
        <v>1</v>
      </c>
      <c r="C1991" s="22" t="n">
        <f aca="true">NORMSINV(MAX(RAND(),0.000000000001))</f>
        <v>0.642841370158942</v>
      </c>
      <c r="D1991" s="24" t="n">
        <f aca="false">IF($B$11="","",$B$11*EXP($B$12*C1991))</f>
        <v>1216.05140376434</v>
      </c>
      <c r="E1991" s="20" t="n">
        <f aca="true">IF($B$10="","",$B$10*(1-$B$14+2*$B$14*RAND()))</f>
        <v>3.52718071774568</v>
      </c>
      <c r="F1991" s="21" t="n">
        <f aca="false">INDEX($E$17:$E$28,B1991)</f>
        <v>4.92562580645161</v>
      </c>
      <c r="G1991" s="25" t="n">
        <f aca="false">IF(OR(D1991="",E1991="",F1991=""),"",D1991*($B$7-$B$8-F1991-E1991))</f>
        <v>5213.44764445918</v>
      </c>
      <c r="H1991" s="25" t="n">
        <f aca="false">IF(D1991="","",D1991*$F$30)</f>
        <v>6079.28417769867</v>
      </c>
    </row>
    <row r="1992" customFormat="false" ht="15" hidden="false" customHeight="false" outlineLevel="0" collapsed="false">
      <c r="A1992" s="2" t="n">
        <v>1958</v>
      </c>
      <c r="B1992" s="2" t="n">
        <v>2</v>
      </c>
      <c r="C1992" s="22" t="n">
        <f aca="true">NORMSINV(MAX(RAND(),0.000000000001))</f>
        <v>-0.257774106321214</v>
      </c>
      <c r="D1992" s="24" t="n">
        <f aca="false">IF($B$11="","",$B$11*EXP($B$12*C1992))</f>
        <v>832.035853525596</v>
      </c>
      <c r="E1992" s="20" t="n">
        <f aca="true">IF($B$10="","",$B$10*(1-$B$14+2*$B$14*RAND()))</f>
        <v>3.48755605666278</v>
      </c>
      <c r="F1992" s="21" t="n">
        <f aca="false">INDEX($E$17:$E$28,B1992)</f>
        <v>5.0612</v>
      </c>
      <c r="G1992" s="25" t="n">
        <f aca="false">IF(OR(D1992="",E1992="",F1992=""),"",D1992*($B$7-$B$8-F1992-E1992))</f>
        <v>3487.26523172857</v>
      </c>
      <c r="H1992" s="25" t="n">
        <f aca="false">IF(D1992="","",D1992*$F$30)</f>
        <v>4159.51363894516</v>
      </c>
    </row>
    <row r="1993" customFormat="false" ht="15" hidden="false" customHeight="false" outlineLevel="0" collapsed="false">
      <c r="A1993" s="2" t="n">
        <v>1959</v>
      </c>
      <c r="B1993" s="2" t="n">
        <v>3</v>
      </c>
      <c r="C1993" s="22" t="n">
        <f aca="true">NORMSINV(MAX(RAND(),0.000000000001))</f>
        <v>-1.1415669736303</v>
      </c>
      <c r="D1993" s="24" t="n">
        <f aca="false">IF($B$11="","",$B$11*EXP($B$12*C1993))</f>
        <v>573.337878283435</v>
      </c>
      <c r="E1993" s="20" t="n">
        <f aca="true">IF($B$10="","",$B$10*(1-$B$14+2*$B$14*RAND()))</f>
        <v>3.92029292237829</v>
      </c>
      <c r="F1993" s="21" t="n">
        <f aca="false">INDEX($E$17:$E$28,B1993)</f>
        <v>5.0612</v>
      </c>
      <c r="G1993" s="25" t="n">
        <f aca="false">IF(OR(D1993="",E1993="",F1993=""),"",D1993*($B$7-$B$8-F1993-E1993))</f>
        <v>2154.89447339691</v>
      </c>
      <c r="H1993" s="25" t="n">
        <f aca="false">IF(D1993="","",D1993*$F$30)</f>
        <v>2866.23072111455</v>
      </c>
    </row>
    <row r="1994" customFormat="false" ht="15" hidden="false" customHeight="false" outlineLevel="0" collapsed="false">
      <c r="A1994" s="2" t="n">
        <v>1960</v>
      </c>
      <c r="B1994" s="2" t="n">
        <v>4</v>
      </c>
      <c r="C1994" s="22" t="n">
        <f aca="true">NORMSINV(MAX(RAND(),0.000000000001))</f>
        <v>-0.0724713658370597</v>
      </c>
      <c r="D1994" s="24" t="n">
        <f aca="false">IF($B$11="","",$B$11*EXP($B$12*C1994))</f>
        <v>899.605037763628</v>
      </c>
      <c r="E1994" s="20" t="n">
        <f aca="true">IF($B$10="","",$B$10*(1-$B$14+2*$B$14*RAND()))</f>
        <v>3.748565557053</v>
      </c>
      <c r="F1994" s="21" t="n">
        <f aca="false">INDEX($E$17:$E$28,B1994)</f>
        <v>4.89657419354839</v>
      </c>
      <c r="G1994" s="25" t="n">
        <f aca="false">IF(OR(D1994="",E1994="",F1994=""),"",D1994*($B$7-$B$8-F1994-E1994))</f>
        <v>3683.75690929702</v>
      </c>
      <c r="H1994" s="25" t="n">
        <f aca="false">IF(D1994="","",D1994*$F$30)</f>
        <v>4497.30550478793</v>
      </c>
    </row>
    <row r="1995" customFormat="false" ht="15" hidden="false" customHeight="false" outlineLevel="0" collapsed="false">
      <c r="A1995" s="2" t="n">
        <v>1961</v>
      </c>
      <c r="B1995" s="2" t="n">
        <v>5</v>
      </c>
      <c r="C1995" s="22" t="n">
        <f aca="true">NORMSINV(MAX(RAND(),0.000000000001))</f>
        <v>-0.233930763067062</v>
      </c>
      <c r="D1995" s="24" t="n">
        <f aca="false">IF($B$11="","",$B$11*EXP($B$12*C1995))</f>
        <v>840.437264059451</v>
      </c>
      <c r="E1995" s="20" t="n">
        <f aca="true">IF($B$10="","",$B$10*(1-$B$14+2*$B$14*RAND()))</f>
        <v>3.40726596352747</v>
      </c>
      <c r="F1995" s="21" t="n">
        <f aca="false">INDEX($E$17:$E$28,B1995)</f>
        <v>4.761</v>
      </c>
      <c r="G1995" s="25" t="n">
        <f aca="false">IF(OR(D1995="",E1995="",F1995=""),"",D1995*($B$7-$B$8-F1995-E1995))</f>
        <v>3842.25564562045</v>
      </c>
      <c r="H1995" s="25" t="n">
        <f aca="false">IF(D1995="","",D1995*$F$30)</f>
        <v>4201.51397048601</v>
      </c>
    </row>
    <row r="1996" customFormat="false" ht="15" hidden="false" customHeight="false" outlineLevel="0" collapsed="false">
      <c r="A1996" s="2" t="n">
        <v>1962</v>
      </c>
      <c r="B1996" s="2" t="n">
        <v>6</v>
      </c>
      <c r="C1996" s="22" t="n">
        <f aca="true">NORMSINV(MAX(RAND(),0.000000000001))</f>
        <v>0.106503879237155</v>
      </c>
      <c r="D1996" s="24" t="n">
        <f aca="false">IF($B$11="","",$B$11*EXP($B$12*C1996))</f>
        <v>970.07163105399</v>
      </c>
      <c r="E1996" s="20" t="n">
        <f aca="true">IF($B$10="","",$B$10*(1-$B$14+2*$B$14*RAND()))</f>
        <v>3.57063238084618</v>
      </c>
      <c r="F1996" s="21" t="n">
        <f aca="false">INDEX($E$17:$E$28,B1996)</f>
        <v>4.761</v>
      </c>
      <c r="G1996" s="25" t="n">
        <f aca="false">IF(OR(D1996="",E1996="",F1996=""),"",D1996*($B$7-$B$8-F1996-E1996))</f>
        <v>4276.43236659814</v>
      </c>
      <c r="H1996" s="25" t="n">
        <f aca="false">IF(D1996="","",D1996*$F$30)</f>
        <v>4849.58209796511</v>
      </c>
    </row>
    <row r="1997" customFormat="false" ht="15" hidden="false" customHeight="false" outlineLevel="0" collapsed="false">
      <c r="A1997" s="2" t="n">
        <v>1963</v>
      </c>
      <c r="B1997" s="2" t="n">
        <v>7</v>
      </c>
      <c r="C1997" s="22" t="n">
        <f aca="true">NORMSINV(MAX(RAND(),0.000000000001))</f>
        <v>1.50701907940703</v>
      </c>
      <c r="D1997" s="24" t="n">
        <f aca="false">IF($B$11="","",$B$11*EXP($B$12*C1997))</f>
        <v>1750.22476739471</v>
      </c>
      <c r="E1997" s="20" t="n">
        <f aca="true">IF($B$10="","",$B$10*(1-$B$14+2*$B$14*RAND()))</f>
        <v>4.11303637736101</v>
      </c>
      <c r="F1997" s="21" t="n">
        <f aca="false">INDEX($E$17:$E$28,B1997)</f>
        <v>4.761</v>
      </c>
      <c r="G1997" s="25" t="n">
        <f aca="false">IF(OR(D1997="",E1997="",F1997=""),"",D1997*($B$7-$B$8-F1997-E1997))</f>
        <v>6766.30528218972</v>
      </c>
      <c r="H1997" s="25" t="n">
        <f aca="false">IF(D1997="","",D1997*$F$30)</f>
        <v>8749.72365715961</v>
      </c>
    </row>
    <row r="1998" customFormat="false" ht="15" hidden="false" customHeight="false" outlineLevel="0" collapsed="false">
      <c r="A1998" s="2" t="n">
        <v>1964</v>
      </c>
      <c r="B1998" s="2" t="n">
        <v>8</v>
      </c>
      <c r="C1998" s="22" t="n">
        <f aca="true">NORMSINV(MAX(RAND(),0.000000000001))</f>
        <v>0.793531106656002</v>
      </c>
      <c r="D1998" s="24" t="n">
        <f aca="false">IF($B$11="","",$B$11*EXP($B$12*C1998))</f>
        <v>1295.76933147988</v>
      </c>
      <c r="E1998" s="20" t="n">
        <f aca="true">IF($B$10="","",$B$10*(1-$B$14+2*$B$14*RAND()))</f>
        <v>3.56458265584524</v>
      </c>
      <c r="F1998" s="21" t="n">
        <f aca="false">INDEX($E$17:$E$28,B1998)</f>
        <v>4.761</v>
      </c>
      <c r="G1998" s="25" t="n">
        <f aca="false">IF(OR(D1998="",E1998="",F1998=""),"",D1998*($B$7-$B$8-F1998-E1998))</f>
        <v>5720.06661090859</v>
      </c>
      <c r="H1998" s="25" t="n">
        <f aca="false">IF(D1998="","",D1998*$F$30)</f>
        <v>6477.8100419342</v>
      </c>
    </row>
    <row r="1999" customFormat="false" ht="15" hidden="false" customHeight="false" outlineLevel="0" collapsed="false">
      <c r="A1999" s="2" t="n">
        <v>1965</v>
      </c>
      <c r="B1999" s="2" t="n">
        <v>9</v>
      </c>
      <c r="C1999" s="22" t="n">
        <f aca="true">NORMSINV(MAX(RAND(),0.000000000001))</f>
        <v>-0.981392856074884</v>
      </c>
      <c r="D1999" s="24" t="n">
        <f aca="false">IF($B$11="","",$B$11*EXP($B$12*C1999))</f>
        <v>613.369266147961</v>
      </c>
      <c r="E1999" s="20" t="n">
        <f aca="true">IF($B$10="","",$B$10*(1-$B$14+2*$B$14*RAND()))</f>
        <v>3.72918139596483</v>
      </c>
      <c r="F1999" s="21" t="n">
        <f aca="false">INDEX($E$17:$E$28,B1999)</f>
        <v>4.761</v>
      </c>
      <c r="G1999" s="25" t="n">
        <f aca="false">IF(OR(D1999="",E1999="",F1999=""),"",D1999*($B$7-$B$8-F1999-E1999))</f>
        <v>2606.708118419</v>
      </c>
      <c r="H1999" s="25" t="n">
        <f aca="false">IF(D1999="","",D1999*$F$30)</f>
        <v>3066.35563532688</v>
      </c>
    </row>
    <row r="2000" customFormat="false" ht="15" hidden="false" customHeight="false" outlineLevel="0" collapsed="false">
      <c r="A2000" s="2" t="n">
        <v>1966</v>
      </c>
      <c r="B2000" s="2" t="n">
        <v>10</v>
      </c>
      <c r="C2000" s="22" t="n">
        <f aca="true">NORMSINV(MAX(RAND(),0.000000000001))</f>
        <v>-0.36355039227233</v>
      </c>
      <c r="D2000" s="24" t="n">
        <f aca="false">IF($B$11="","",$B$11*EXP($B$12*C2000))</f>
        <v>795.765858894568</v>
      </c>
      <c r="E2000" s="20" t="n">
        <f aca="true">IF($B$10="","",$B$10*(1-$B$14+2*$B$14*RAND()))</f>
        <v>3.85376935415504</v>
      </c>
      <c r="F2000" s="21" t="n">
        <f aca="false">INDEX($E$17:$E$28,B2000)</f>
        <v>4.761</v>
      </c>
      <c r="G2000" s="25" t="n">
        <f aca="false">IF(OR(D2000="",E2000="",F2000=""),"",D2000*($B$7-$B$8-F2000-E2000))</f>
        <v>3282.71770802901</v>
      </c>
      <c r="H2000" s="25" t="n">
        <f aca="false">IF(D2000="","",D2000*$F$30)</f>
        <v>3978.19268178572</v>
      </c>
    </row>
    <row r="2001" customFormat="false" ht="15" hidden="false" customHeight="false" outlineLevel="0" collapsed="false">
      <c r="A2001" s="2" t="n">
        <v>1967</v>
      </c>
      <c r="B2001" s="2" t="n">
        <v>11</v>
      </c>
      <c r="C2001" s="22" t="n">
        <f aca="true">NORMSINV(MAX(RAND(),0.000000000001))</f>
        <v>-0.204232274355691</v>
      </c>
      <c r="D2001" s="24" t="n">
        <f aca="false">IF($B$11="","",$B$11*EXP($B$12*C2001))</f>
        <v>851.020522678941</v>
      </c>
      <c r="E2001" s="20" t="n">
        <f aca="true">IF($B$10="","",$B$10*(1-$B$14+2*$B$14*RAND()))</f>
        <v>3.45763368189128</v>
      </c>
      <c r="F2001" s="21" t="n">
        <f aca="false">INDEX($E$17:$E$28,B2001)</f>
        <v>4.761</v>
      </c>
      <c r="G2001" s="25" t="n">
        <f aca="false">IF(OR(D2001="",E2001="",F2001=""),"",D2001*($B$7-$B$8-F2001-E2001))</f>
        <v>3847.77552725984</v>
      </c>
      <c r="H2001" s="25" t="n">
        <f aca="false">IF(D2001="","",D2001*$F$30)</f>
        <v>4254.42179697656</v>
      </c>
    </row>
    <row r="2002" customFormat="false" ht="15" hidden="false" customHeight="false" outlineLevel="0" collapsed="false">
      <c r="A2002" s="2" t="n">
        <v>1968</v>
      </c>
      <c r="B2002" s="2" t="n">
        <v>12</v>
      </c>
      <c r="C2002" s="22" t="n">
        <f aca="true">NORMSINV(MAX(RAND(),0.000000000001))</f>
        <v>0.66836854448022</v>
      </c>
      <c r="D2002" s="24" t="n">
        <f aca="false">IF($B$11="","",$B$11*EXP($B$12*C2002))</f>
        <v>1229.20219935982</v>
      </c>
      <c r="E2002" s="20" t="n">
        <f aca="true">IF($B$10="","",$B$10*(1-$B$14+2*$B$14*RAND()))</f>
        <v>3.64973566963043</v>
      </c>
      <c r="F2002" s="21" t="n">
        <f aca="false">INDEX($E$17:$E$28,B2002)</f>
        <v>4.761</v>
      </c>
      <c r="G2002" s="25" t="n">
        <f aca="false">IF(OR(D2002="",E2002="",F2002=""),"",D2002*($B$7-$B$8-F2002-E2002))</f>
        <v>5321.54123650028</v>
      </c>
      <c r="H2002" s="25" t="n">
        <f aca="false">IF(D2002="","",D2002*$F$30)</f>
        <v>6145.02763503959</v>
      </c>
    </row>
    <row r="2003" customFormat="false" ht="15" hidden="false" customHeight="false" outlineLevel="0" collapsed="false">
      <c r="A2003" s="2" t="n">
        <v>1969</v>
      </c>
      <c r="B2003" s="2" t="n">
        <v>1</v>
      </c>
      <c r="C2003" s="22" t="n">
        <f aca="true">NORMSINV(MAX(RAND(),0.000000000001))</f>
        <v>1.30405353872647</v>
      </c>
      <c r="D2003" s="24" t="n">
        <f aca="false">IF($B$11="","",$B$11*EXP($B$12*C2003))</f>
        <v>1606.76272755781</v>
      </c>
      <c r="E2003" s="20" t="n">
        <f aca="true">IF($B$10="","",$B$10*(1-$B$14+2*$B$14*RAND()))</f>
        <v>3.56424758843573</v>
      </c>
      <c r="F2003" s="21" t="n">
        <f aca="false">INDEX($E$17:$E$28,B2003)</f>
        <v>4.92562580645161</v>
      </c>
      <c r="G2003" s="25" t="n">
        <f aca="false">IF(OR(D2003="",E2003="",F2003=""),"",D2003*($B$7-$B$8-F2003-E2003))</f>
        <v>6828.94501649683</v>
      </c>
      <c r="H2003" s="25" t="n">
        <f aca="false">IF(D2003="","",D2003*$F$30)</f>
        <v>8032.52822760701</v>
      </c>
    </row>
    <row r="2004" customFormat="false" ht="15" hidden="false" customHeight="false" outlineLevel="0" collapsed="false">
      <c r="A2004" s="2" t="n">
        <v>1970</v>
      </c>
      <c r="B2004" s="2" t="n">
        <v>2</v>
      </c>
      <c r="C2004" s="22" t="n">
        <f aca="true">NORMSINV(MAX(RAND(),0.000000000001))</f>
        <v>-0.769015505775463</v>
      </c>
      <c r="D2004" s="24" t="n">
        <f aca="false">IF($B$11="","",$B$11*EXP($B$12*C2004))</f>
        <v>670.789753769687</v>
      </c>
      <c r="E2004" s="20" t="n">
        <f aca="true">IF($B$10="","",$B$10*(1-$B$14+2*$B$14*RAND()))</f>
        <v>4.07013476809479</v>
      </c>
      <c r="F2004" s="21" t="n">
        <f aca="false">INDEX($E$17:$E$28,B2004)</f>
        <v>5.0612</v>
      </c>
      <c r="G2004" s="25" t="n">
        <f aca="false">IF(OR(D2004="",E2004="",F2004=""),"",D2004*($B$7-$B$8-F2004-E2004))</f>
        <v>2420.65566234693</v>
      </c>
      <c r="H2004" s="25" t="n">
        <f aca="false">IF(D2004="","",D2004*$F$30)</f>
        <v>3353.41213704542</v>
      </c>
    </row>
    <row r="2005" customFormat="false" ht="15" hidden="false" customHeight="false" outlineLevel="0" collapsed="false">
      <c r="A2005" s="2" t="n">
        <v>1971</v>
      </c>
      <c r="B2005" s="2" t="n">
        <v>3</v>
      </c>
      <c r="C2005" s="22" t="n">
        <f aca="true">NORMSINV(MAX(RAND(),0.000000000001))</f>
        <v>-0.606549921933443</v>
      </c>
      <c r="D2005" s="24" t="n">
        <f aca="false">IF($B$11="","",$B$11*EXP($B$12*C2005))</f>
        <v>718.318625925259</v>
      </c>
      <c r="E2005" s="20" t="n">
        <f aca="true">IF($B$10="","",$B$10*(1-$B$14+2*$B$14*RAND()))</f>
        <v>3.55650155581716</v>
      </c>
      <c r="F2005" s="21" t="n">
        <f aca="false">INDEX($E$17:$E$28,B2005)</f>
        <v>5.0612</v>
      </c>
      <c r="G2005" s="25" t="n">
        <f aca="false">IF(OR(D2005="",E2005="",F2005=""),"",D2005*($B$7-$B$8-F2005-E2005))</f>
        <v>2961.12375407925</v>
      </c>
      <c r="H2005" s="25" t="n">
        <f aca="false">IF(D2005="","",D2005*$F$30)</f>
        <v>3591.01847472556</v>
      </c>
    </row>
    <row r="2006" customFormat="false" ht="15" hidden="false" customHeight="false" outlineLevel="0" collapsed="false">
      <c r="A2006" s="2" t="n">
        <v>1972</v>
      </c>
      <c r="B2006" s="2" t="n">
        <v>4</v>
      </c>
      <c r="C2006" s="22" t="n">
        <f aca="true">NORMSINV(MAX(RAND(),0.000000000001))</f>
        <v>0.0302026073818461</v>
      </c>
      <c r="D2006" s="24" t="n">
        <f aca="false">IF($B$11="","",$B$11*EXP($B$12*C2006))</f>
        <v>939.379121860966</v>
      </c>
      <c r="E2006" s="20" t="n">
        <f aca="true">IF($B$10="","",$B$10*(1-$B$14+2*$B$14*RAND()))</f>
        <v>3.9946333553086</v>
      </c>
      <c r="F2006" s="21" t="n">
        <f aca="false">INDEX($E$17:$E$28,B2006)</f>
        <v>4.89657419354839</v>
      </c>
      <c r="G2006" s="25" t="n">
        <f aca="false">IF(OR(D2006="",E2006="",F2006=""),"",D2006*($B$7-$B$8-F2006-E2006))</f>
        <v>3615.47527297984</v>
      </c>
      <c r="H2006" s="25" t="n">
        <f aca="false">IF(D2006="","",D2006*$F$30)</f>
        <v>4696.14410600734</v>
      </c>
    </row>
    <row r="2007" customFormat="false" ht="15" hidden="false" customHeight="false" outlineLevel="0" collapsed="false">
      <c r="A2007" s="2" t="n">
        <v>1973</v>
      </c>
      <c r="B2007" s="2" t="n">
        <v>5</v>
      </c>
      <c r="C2007" s="22" t="n">
        <f aca="true">NORMSINV(MAX(RAND(),0.000000000001))</f>
        <v>-2.03904894061094</v>
      </c>
      <c r="D2007" s="24" t="n">
        <f aca="false">IF($B$11="","",$B$11*EXP($B$12*C2007))</f>
        <v>392.80242949435</v>
      </c>
      <c r="E2007" s="20" t="n">
        <f aca="true">IF($B$10="","",$B$10*(1-$B$14+2*$B$14*RAND()))</f>
        <v>3.98590461066641</v>
      </c>
      <c r="F2007" s="21" t="n">
        <f aca="false">INDEX($E$17:$E$28,B2007)</f>
        <v>4.761</v>
      </c>
      <c r="G2007" s="25" t="n">
        <f aca="false">IF(OR(D2007="",E2007="",F2007=""),"",D2007*($B$7-$B$8-F2007-E2007))</f>
        <v>1568.49757013292</v>
      </c>
      <c r="H2007" s="25" t="n">
        <f aca="false">IF(D2007="","",D2007*$F$30)</f>
        <v>1963.69790552815</v>
      </c>
    </row>
    <row r="2008" customFormat="false" ht="15" hidden="false" customHeight="false" outlineLevel="0" collapsed="false">
      <c r="A2008" s="2" t="n">
        <v>1974</v>
      </c>
      <c r="B2008" s="2" t="n">
        <v>6</v>
      </c>
      <c r="C2008" s="22" t="n">
        <f aca="true">NORMSINV(MAX(RAND(),0.000000000001))</f>
        <v>-0.302777000035987</v>
      </c>
      <c r="D2008" s="24" t="n">
        <f aca="false">IF($B$11="","",$B$11*EXP($B$12*C2008))</f>
        <v>816.406865788927</v>
      </c>
      <c r="E2008" s="20" t="n">
        <f aca="true">IF($B$10="","",$B$10*(1-$B$14+2*$B$14*RAND()))</f>
        <v>3.57866885909289</v>
      </c>
      <c r="F2008" s="21" t="n">
        <f aca="false">INDEX($E$17:$E$28,B2008)</f>
        <v>4.761</v>
      </c>
      <c r="G2008" s="25" t="n">
        <f aca="false">IF(OR(D2008="",E2008="",F2008=""),"",D2008*($B$7-$B$8-F2008-E2008))</f>
        <v>3592.46055518139</v>
      </c>
      <c r="H2008" s="25" t="n">
        <f aca="false">IF(D2008="","",D2008*$F$30)</f>
        <v>4081.381203452</v>
      </c>
    </row>
    <row r="2009" customFormat="false" ht="15" hidden="false" customHeight="false" outlineLevel="0" collapsed="false">
      <c r="A2009" s="2" t="n">
        <v>1975</v>
      </c>
      <c r="B2009" s="2" t="n">
        <v>7</v>
      </c>
      <c r="C2009" s="22" t="n">
        <f aca="true">NORMSINV(MAX(RAND(),0.000000000001))</f>
        <v>-0.15489699505923</v>
      </c>
      <c r="D2009" s="24" t="n">
        <f aca="false">IF($B$11="","",$B$11*EXP($B$12*C2009))</f>
        <v>868.896883266262</v>
      </c>
      <c r="E2009" s="20" t="n">
        <f aca="true">IF($B$10="","",$B$10*(1-$B$14+2*$B$14*RAND()))</f>
        <v>3.62071585654071</v>
      </c>
      <c r="F2009" s="21" t="n">
        <f aca="false">INDEX($E$17:$E$28,B2009)</f>
        <v>4.761</v>
      </c>
      <c r="G2009" s="25" t="n">
        <f aca="false">IF(OR(D2009="",E2009="",F2009=""),"",D2009*($B$7-$B$8-F2009-E2009))</f>
        <v>3786.89950864055</v>
      </c>
      <c r="H2009" s="25" t="n">
        <f aca="false">IF(D2009="","",D2009*$F$30)</f>
        <v>4343.7892988247</v>
      </c>
    </row>
    <row r="2010" customFormat="false" ht="15" hidden="false" customHeight="false" outlineLevel="0" collapsed="false">
      <c r="A2010" s="2" t="n">
        <v>1976</v>
      </c>
      <c r="B2010" s="2" t="n">
        <v>8</v>
      </c>
      <c r="C2010" s="22" t="n">
        <f aca="true">NORMSINV(MAX(RAND(),0.000000000001))</f>
        <v>0.0133928377535401</v>
      </c>
      <c r="D2010" s="24" t="n">
        <f aca="false">IF($B$11="","",$B$11*EXP($B$12*C2010))</f>
        <v>932.748945762995</v>
      </c>
      <c r="E2010" s="20" t="n">
        <f aca="true">IF($B$10="","",$B$10*(1-$B$14+2*$B$14*RAND()))</f>
        <v>3.63467952080741</v>
      </c>
      <c r="F2010" s="21" t="n">
        <f aca="false">INDEX($E$17:$E$28,B2010)</f>
        <v>4.761</v>
      </c>
      <c r="G2010" s="25" t="n">
        <f aca="false">IF(OR(D2010="",E2010="",F2010=""),"",D2010*($B$7-$B$8-F2010-E2010))</f>
        <v>4052.16034702348</v>
      </c>
      <c r="H2010" s="25" t="n">
        <f aca="false">IF(D2010="","",D2010*$F$30)</f>
        <v>4662.99852965837</v>
      </c>
    </row>
    <row r="2011" customFormat="false" ht="15" hidden="false" customHeight="false" outlineLevel="0" collapsed="false">
      <c r="A2011" s="2" t="n">
        <v>1977</v>
      </c>
      <c r="B2011" s="2" t="n">
        <v>9</v>
      </c>
      <c r="C2011" s="22" t="n">
        <f aca="true">NORMSINV(MAX(RAND(),0.000000000001))</f>
        <v>0.512276606118867</v>
      </c>
      <c r="D2011" s="24" t="n">
        <f aca="false">IF($B$11="","",$B$11*EXP($B$12*C2011))</f>
        <v>1150.95668247382</v>
      </c>
      <c r="E2011" s="20" t="n">
        <f aca="true">IF($B$10="","",$B$10*(1-$B$14+2*$B$14*RAND()))</f>
        <v>3.56744133613436</v>
      </c>
      <c r="F2011" s="21" t="n">
        <f aca="false">INDEX($E$17:$E$28,B2011)</f>
        <v>4.761</v>
      </c>
      <c r="G2011" s="25" t="n">
        <f aca="false">IF(OR(D2011="",E2011="",F2011=""),"",D2011*($B$7-$B$8-F2011-E2011))</f>
        <v>5077.51292430144</v>
      </c>
      <c r="H2011" s="25" t="n">
        <f aca="false">IF(D2011="","",D2011*$F$30)</f>
        <v>5753.86264702312</v>
      </c>
    </row>
    <row r="2012" customFormat="false" ht="15" hidden="false" customHeight="false" outlineLevel="0" collapsed="false">
      <c r="A2012" s="2" t="n">
        <v>1978</v>
      </c>
      <c r="B2012" s="2" t="n">
        <v>10</v>
      </c>
      <c r="C2012" s="22" t="n">
        <f aca="true">NORMSINV(MAX(RAND(),0.000000000001))</f>
        <v>1.63000587465119</v>
      </c>
      <c r="D2012" s="24" t="n">
        <f aca="false">IF($B$11="","",$B$11*EXP($B$12*C2012))</f>
        <v>1843.31702647471</v>
      </c>
      <c r="E2012" s="20" t="n">
        <f aca="true">IF($B$10="","",$B$10*(1-$B$14+2*$B$14*RAND()))</f>
        <v>3.48811764071679</v>
      </c>
      <c r="F2012" s="21" t="n">
        <f aca="false">INDEX($E$17:$E$28,B2012)</f>
        <v>4.761</v>
      </c>
      <c r="G2012" s="25" t="n">
        <f aca="false">IF(OR(D2012="",E2012="",F2012=""),"",D2012*($B$7-$B$8-F2012-E2012))</f>
        <v>8278.11991676165</v>
      </c>
      <c r="H2012" s="25" t="n">
        <f aca="false">IF(D2012="","",D2012*$F$30)</f>
        <v>9215.11047875235</v>
      </c>
    </row>
    <row r="2013" customFormat="false" ht="15" hidden="false" customHeight="false" outlineLevel="0" collapsed="false">
      <c r="A2013" s="2" t="n">
        <v>1979</v>
      </c>
      <c r="B2013" s="2" t="n">
        <v>11</v>
      </c>
      <c r="C2013" s="22" t="n">
        <f aca="true">NORMSINV(MAX(RAND(),0.000000000001))</f>
        <v>-0.286882443660392</v>
      </c>
      <c r="D2013" s="24" t="n">
        <f aca="false">IF($B$11="","",$B$11*EXP($B$12*C2013))</f>
        <v>821.893042062773</v>
      </c>
      <c r="E2013" s="20" t="n">
        <f aca="true">IF($B$10="","",$B$10*(1-$B$14+2*$B$14*RAND()))</f>
        <v>4.02675064944404</v>
      </c>
      <c r="F2013" s="21" t="n">
        <f aca="false">INDEX($E$17:$E$28,B2013)</f>
        <v>4.761</v>
      </c>
      <c r="G2013" s="25" t="n">
        <f aca="false">IF(OR(D2013="",E2013="",F2013=""),"",D2013*($B$7-$B$8-F2013-E2013))</f>
        <v>3248.32624171905</v>
      </c>
      <c r="H2013" s="25" t="n">
        <f aca="false">IF(D2013="","",D2013*$F$30)</f>
        <v>4108.80769588021</v>
      </c>
    </row>
    <row r="2014" customFormat="false" ht="15" hidden="false" customHeight="false" outlineLevel="0" collapsed="false">
      <c r="A2014" s="2" t="n">
        <v>1980</v>
      </c>
      <c r="B2014" s="2" t="n">
        <v>12</v>
      </c>
      <c r="C2014" s="22" t="n">
        <f aca="true">NORMSINV(MAX(RAND(),0.000000000001))</f>
        <v>-0.184095845332258</v>
      </c>
      <c r="D2014" s="24" t="n">
        <f aca="false">IF($B$11="","",$B$11*EXP($B$12*C2014))</f>
        <v>858.27198848059</v>
      </c>
      <c r="E2014" s="20" t="n">
        <f aca="true">IF($B$10="","",$B$10*(1-$B$14+2*$B$14*RAND()))</f>
        <v>3.93970301448631</v>
      </c>
      <c r="F2014" s="21" t="n">
        <f aca="false">INDEX($E$17:$E$28,B2014)</f>
        <v>4.761</v>
      </c>
      <c r="G2014" s="25" t="n">
        <f aca="false">IF(OR(D2014="",E2014="",F2014=""),"",D2014*($B$7-$B$8-F2014-E2014))</f>
        <v>3466.81545582049</v>
      </c>
      <c r="H2014" s="25" t="n">
        <f aca="false">IF(D2014="","",D2014*$F$30)</f>
        <v>4290.67332481217</v>
      </c>
    </row>
    <row r="2015" customFormat="false" ht="15" hidden="false" customHeight="false" outlineLevel="0" collapsed="false">
      <c r="A2015" s="2" t="n">
        <v>1981</v>
      </c>
      <c r="B2015" s="2" t="n">
        <v>1</v>
      </c>
      <c r="C2015" s="22" t="n">
        <f aca="true">NORMSINV(MAX(RAND(),0.000000000001))</f>
        <v>-1.48033393928643</v>
      </c>
      <c r="D2015" s="24" t="n">
        <f aca="false">IF($B$11="","",$B$11*EXP($B$12*C2015))</f>
        <v>497.069723170917</v>
      </c>
      <c r="E2015" s="20" t="n">
        <f aca="true">IF($B$10="","",$B$10*(1-$B$14+2*$B$14*RAND()))</f>
        <v>3.60042698865304</v>
      </c>
      <c r="F2015" s="21" t="n">
        <f aca="false">INDEX($E$17:$E$28,B2015)</f>
        <v>4.92562580645161</v>
      </c>
      <c r="G2015" s="25" t="n">
        <f aca="false">IF(OR(D2015="",E2015="",F2015=""),"",D2015*($B$7-$B$8-F2015-E2015))</f>
        <v>2094.62557059419</v>
      </c>
      <c r="H2015" s="25" t="n">
        <f aca="false">IF(D2015="","",D2015*$F$30)</f>
        <v>2484.95096007605</v>
      </c>
    </row>
    <row r="2016" customFormat="false" ht="15" hidden="false" customHeight="false" outlineLevel="0" collapsed="false">
      <c r="A2016" s="2" t="n">
        <v>1982</v>
      </c>
      <c r="B2016" s="2" t="n">
        <v>2</v>
      </c>
      <c r="C2016" s="22" t="n">
        <f aca="true">NORMSINV(MAX(RAND(),0.000000000001))</f>
        <v>-0.6499441748864</v>
      </c>
      <c r="D2016" s="24" t="n">
        <f aca="false">IF($B$11="","",$B$11*EXP($B$12*C2016))</f>
        <v>705.303617767852</v>
      </c>
      <c r="E2016" s="20" t="n">
        <f aca="true">IF($B$10="","",$B$10*(1-$B$14+2*$B$14*RAND()))</f>
        <v>3.89931579707809</v>
      </c>
      <c r="F2016" s="21" t="n">
        <f aca="false">INDEX($E$17:$E$28,B2016)</f>
        <v>5.0612</v>
      </c>
      <c r="G2016" s="25" t="n">
        <f aca="false">IF(OR(D2016="",E2016="",F2016=""),"",D2016*($B$7-$B$8-F2016-E2016))</f>
        <v>2665.68388161727</v>
      </c>
      <c r="H2016" s="25" t="n">
        <f aca="false">IF(D2016="","",D2016*$F$30)</f>
        <v>3525.95384594504</v>
      </c>
    </row>
    <row r="2017" customFormat="false" ht="15" hidden="false" customHeight="false" outlineLevel="0" collapsed="false">
      <c r="A2017" s="2" t="n">
        <v>1983</v>
      </c>
      <c r="B2017" s="2" t="n">
        <v>3</v>
      </c>
      <c r="C2017" s="22" t="n">
        <f aca="true">NORMSINV(MAX(RAND(),0.000000000001))</f>
        <v>0.611533132756724</v>
      </c>
      <c r="D2017" s="24" t="n">
        <f aca="false">IF($B$11="","",$B$11*EXP($B$12*C2017))</f>
        <v>1200.11432923432</v>
      </c>
      <c r="E2017" s="20" t="n">
        <f aca="true">IF($B$10="","",$B$10*(1-$B$14+2*$B$14*RAND()))</f>
        <v>3.98243582015015</v>
      </c>
      <c r="F2017" s="21" t="n">
        <f aca="false">INDEX($E$17:$E$28,B2017)</f>
        <v>5.0612</v>
      </c>
      <c r="G2017" s="25" t="n">
        <f aca="false">IF(OR(D2017="",E2017="",F2017=""),"",D2017*($B$7-$B$8-F2017-E2017))</f>
        <v>4436.05961830628</v>
      </c>
      <c r="H2017" s="25" t="n">
        <f aca="false">IF(D2017="","",D2017*$F$30)</f>
        <v>5999.61155470823</v>
      </c>
    </row>
    <row r="2018" customFormat="false" ht="15" hidden="false" customHeight="false" outlineLevel="0" collapsed="false">
      <c r="A2018" s="2" t="n">
        <v>1984</v>
      </c>
      <c r="B2018" s="2" t="n">
        <v>4</v>
      </c>
      <c r="C2018" s="22" t="n">
        <f aca="true">NORMSINV(MAX(RAND(),0.000000000001))</f>
        <v>-0.931162494923746</v>
      </c>
      <c r="D2018" s="24" t="n">
        <f aca="false">IF($B$11="","",$B$11*EXP($B$12*C2018))</f>
        <v>626.489814274317</v>
      </c>
      <c r="E2018" s="20" t="n">
        <f aca="true">IF($B$10="","",$B$10*(1-$B$14+2*$B$14*RAND()))</f>
        <v>3.95244971333219</v>
      </c>
      <c r="F2018" s="21" t="n">
        <f aca="false">INDEX($E$17:$E$28,B2018)</f>
        <v>4.89657419354839</v>
      </c>
      <c r="G2018" s="25" t="n">
        <f aca="false">IF(OR(D2018="",E2018="",F2018=""),"",D2018*($B$7-$B$8-F2018-E2018))</f>
        <v>2437.6568899242</v>
      </c>
      <c r="H2018" s="25" t="n">
        <f aca="false">IF(D2018="","",D2018*$F$30)</f>
        <v>3131.94787952017</v>
      </c>
    </row>
    <row r="2019" customFormat="false" ht="15" hidden="false" customHeight="false" outlineLevel="0" collapsed="false">
      <c r="A2019" s="2" t="n">
        <v>1985</v>
      </c>
      <c r="B2019" s="2" t="n">
        <v>5</v>
      </c>
      <c r="C2019" s="22" t="n">
        <f aca="true">NORMSINV(MAX(RAND(),0.000000000001))</f>
        <v>2.30342959934718</v>
      </c>
      <c r="D2019" s="24" t="n">
        <f aca="false">IF($B$11="","",$B$11*EXP($B$12*C2019))</f>
        <v>2448.13029146343</v>
      </c>
      <c r="E2019" s="20" t="n">
        <f aca="true">IF($B$10="","",$B$10*(1-$B$14+2*$B$14*RAND()))</f>
        <v>3.66872536628347</v>
      </c>
      <c r="F2019" s="21" t="n">
        <f aca="false">INDEX($E$17:$E$28,B2019)</f>
        <v>4.761</v>
      </c>
      <c r="G2019" s="25" t="n">
        <f aca="false">IF(OR(D2019="",E2019="",F2019=""),"",D2019*($B$7-$B$8-F2019-E2019))</f>
        <v>10552.1138953279</v>
      </c>
      <c r="H2019" s="25" t="n">
        <f aca="false">IF(D2019="","",D2019*$F$30)</f>
        <v>12238.692953084</v>
      </c>
    </row>
    <row r="2020" customFormat="false" ht="15" hidden="false" customHeight="false" outlineLevel="0" collapsed="false">
      <c r="A2020" s="2" t="n">
        <v>1986</v>
      </c>
      <c r="B2020" s="2" t="n">
        <v>6</v>
      </c>
      <c r="C2020" s="22" t="n">
        <f aca="true">NORMSINV(MAX(RAND(),0.000000000001))</f>
        <v>0.163946829323694</v>
      </c>
      <c r="D2020" s="24" t="n">
        <f aca="false">IF($B$11="","",$B$11*EXP($B$12*C2020))</f>
        <v>993.838208386164</v>
      </c>
      <c r="E2020" s="20" t="n">
        <f aca="true">IF($B$10="","",$B$10*(1-$B$14+2*$B$14*RAND()))</f>
        <v>4.07651198505015</v>
      </c>
      <c r="F2020" s="21" t="n">
        <f aca="false">INDEX($E$17:$E$28,B2020)</f>
        <v>4.761</v>
      </c>
      <c r="G2020" s="25" t="n">
        <f aca="false">IF(OR(D2020="",E2020="",F2020=""),"",D2020*($B$7-$B$8-F2020-E2020))</f>
        <v>3878.44169702623</v>
      </c>
      <c r="H2020" s="25" t="n">
        <f aca="false">IF(D2020="","",D2020*$F$30)</f>
        <v>4968.39597136411</v>
      </c>
    </row>
    <row r="2021" customFormat="false" ht="15" hidden="false" customHeight="false" outlineLevel="0" collapsed="false">
      <c r="A2021" s="2" t="n">
        <v>1987</v>
      </c>
      <c r="B2021" s="2" t="n">
        <v>7</v>
      </c>
      <c r="C2021" s="22" t="n">
        <f aca="true">NORMSINV(MAX(RAND(),0.000000000001))</f>
        <v>-0.262567736466078</v>
      </c>
      <c r="D2021" s="24" t="n">
        <f aca="false">IF($B$11="","",$B$11*EXP($B$12*C2021))</f>
        <v>830.356942866006</v>
      </c>
      <c r="E2021" s="20" t="n">
        <f aca="true">IF($B$10="","",$B$10*(1-$B$14+2*$B$14*RAND()))</f>
        <v>3.78663048132181</v>
      </c>
      <c r="F2021" s="21" t="n">
        <f aca="false">INDEX($E$17:$E$28,B2021)</f>
        <v>4.761</v>
      </c>
      <c r="G2021" s="25" t="n">
        <f aca="false">IF(OR(D2021="",E2021="",F2021=""),"",D2021*($B$7-$B$8-F2021-E2021))</f>
        <v>3481.16313689425</v>
      </c>
      <c r="H2021" s="25" t="n">
        <f aca="false">IF(D2021="","",D2021*$F$30)</f>
        <v>4151.12042877574</v>
      </c>
    </row>
    <row r="2022" customFormat="false" ht="15" hidden="false" customHeight="false" outlineLevel="0" collapsed="false">
      <c r="A2022" s="2" t="n">
        <v>1988</v>
      </c>
      <c r="B2022" s="2" t="n">
        <v>8</v>
      </c>
      <c r="C2022" s="22" t="n">
        <f aca="true">NORMSINV(MAX(RAND(),0.000000000001))</f>
        <v>-0.650530678177415</v>
      </c>
      <c r="D2022" s="24" t="n">
        <f aca="false">IF($B$11="","",$B$11*EXP($B$12*C2022))</f>
        <v>705.129335797748</v>
      </c>
      <c r="E2022" s="20" t="n">
        <f aca="true">IF($B$10="","",$B$10*(1-$B$14+2*$B$14*RAND()))</f>
        <v>3.58460631595236</v>
      </c>
      <c r="F2022" s="21" t="n">
        <f aca="false">INDEX($E$17:$E$28,B2022)</f>
        <v>4.761</v>
      </c>
      <c r="G2022" s="25" t="n">
        <f aca="false">IF(OR(D2022="",E2022="",F2022=""),"",D2022*($B$7-$B$8-F2022-E2022))</f>
        <v>3098.61589966633</v>
      </c>
      <c r="H2022" s="25" t="n">
        <f aca="false">IF(D2022="","",D2022*$F$30)</f>
        <v>3525.0825755201</v>
      </c>
    </row>
    <row r="2023" customFormat="false" ht="15" hidden="false" customHeight="false" outlineLevel="0" collapsed="false">
      <c r="A2023" s="2" t="n">
        <v>1989</v>
      </c>
      <c r="B2023" s="2" t="n">
        <v>9</v>
      </c>
      <c r="C2023" s="22" t="n">
        <f aca="true">NORMSINV(MAX(RAND(),0.000000000001))</f>
        <v>-0.422911248382874</v>
      </c>
      <c r="D2023" s="24" t="n">
        <f aca="false">IF($B$11="","",$B$11*EXP($B$12*C2023))</f>
        <v>776.108511622036</v>
      </c>
      <c r="E2023" s="20" t="n">
        <f aca="true">IF($B$10="","",$B$10*(1-$B$14+2*$B$14*RAND()))</f>
        <v>3.49160521652849</v>
      </c>
      <c r="F2023" s="21" t="n">
        <f aca="false">INDEX($E$17:$E$28,B2023)</f>
        <v>4.761</v>
      </c>
      <c r="G2023" s="25" t="n">
        <f aca="false">IF(OR(D2023="",E2023="",F2023=""),"",D2023*($B$7-$B$8-F2023-E2023))</f>
        <v>3482.70528646057</v>
      </c>
      <c r="H2023" s="25" t="n">
        <f aca="false">IF(D2023="","",D2023*$F$30)</f>
        <v>3879.92167130088</v>
      </c>
    </row>
    <row r="2024" customFormat="false" ht="15" hidden="false" customHeight="false" outlineLevel="0" collapsed="false">
      <c r="A2024" s="2" t="n">
        <v>1990</v>
      </c>
      <c r="B2024" s="2" t="n">
        <v>10</v>
      </c>
      <c r="C2024" s="22" t="n">
        <f aca="true">NORMSINV(MAX(RAND(),0.000000000001))</f>
        <v>0.551761514600812</v>
      </c>
      <c r="D2024" s="24" t="n">
        <f aca="false">IF($B$11="","",$B$11*EXP($B$12*C2024))</f>
        <v>1170.26602521647</v>
      </c>
      <c r="E2024" s="20" t="n">
        <f aca="true">IF($B$10="","",$B$10*(1-$B$14+2*$B$14*RAND()))</f>
        <v>3.96234699728776</v>
      </c>
      <c r="F2024" s="21" t="n">
        <f aca="false">INDEX($E$17:$E$28,B2024)</f>
        <v>4.761</v>
      </c>
      <c r="G2024" s="25" t="n">
        <f aca="false">IF(OR(D2024="",E2024="",F2024=""),"",D2024*($B$7-$B$8-F2024-E2024))</f>
        <v>4700.55254415785</v>
      </c>
      <c r="H2024" s="25" t="n">
        <f aca="false">IF(D2024="","",D2024*$F$30)</f>
        <v>5850.39391326217</v>
      </c>
    </row>
    <row r="2025" customFormat="false" ht="15" hidden="false" customHeight="false" outlineLevel="0" collapsed="false">
      <c r="A2025" s="2" t="n">
        <v>1991</v>
      </c>
      <c r="B2025" s="2" t="n">
        <v>11</v>
      </c>
      <c r="C2025" s="22" t="n">
        <f aca="true">NORMSINV(MAX(RAND(),0.000000000001))</f>
        <v>0.224915874278596</v>
      </c>
      <c r="D2025" s="24" t="n">
        <f aca="false">IF($B$11="","",$B$11*EXP($B$12*C2025))</f>
        <v>1019.70098554992</v>
      </c>
      <c r="E2025" s="20" t="n">
        <f aca="true">IF($B$10="","",$B$10*(1-$B$14+2*$B$14*RAND()))</f>
        <v>4.06713809117985</v>
      </c>
      <c r="F2025" s="21" t="n">
        <f aca="false">INDEX($E$17:$E$28,B2025)</f>
        <v>4.761</v>
      </c>
      <c r="G2025" s="25" t="n">
        <f aca="false">IF(OR(D2025="",E2025="",F2025=""),"",D2025*($B$7-$B$8-F2025-E2025))</f>
        <v>3988.9294437591</v>
      </c>
      <c r="H2025" s="25" t="n">
        <f aca="false">IF(D2025="","",D2025*$F$30)</f>
        <v>5097.68916696116</v>
      </c>
    </row>
    <row r="2026" customFormat="false" ht="15" hidden="false" customHeight="false" outlineLevel="0" collapsed="false">
      <c r="A2026" s="2" t="n">
        <v>1992</v>
      </c>
      <c r="B2026" s="2" t="n">
        <v>12</v>
      </c>
      <c r="C2026" s="22" t="n">
        <f aca="true">NORMSINV(MAX(RAND(),0.000000000001))</f>
        <v>-0.856247499882009</v>
      </c>
      <c r="D2026" s="24" t="n">
        <f aca="false">IF($B$11="","",$B$11*EXP($B$12*C2026))</f>
        <v>646.581434833111</v>
      </c>
      <c r="E2026" s="20" t="n">
        <f aca="true">IF($B$10="","",$B$10*(1-$B$14+2*$B$14*RAND()))</f>
        <v>3.93429834179559</v>
      </c>
      <c r="F2026" s="21" t="n">
        <f aca="false">INDEX($E$17:$E$28,B2026)</f>
        <v>4.761</v>
      </c>
      <c r="G2026" s="25" t="n">
        <f aca="false">IF(OR(D2026="",E2026="",F2026=""),"",D2026*($B$7-$B$8-F2026-E2026))</f>
        <v>2615.22900163367</v>
      </c>
      <c r="H2026" s="25" t="n">
        <f aca="false">IF(D2026="","",D2026*$F$30)</f>
        <v>3232.38990901769</v>
      </c>
    </row>
    <row r="2027" customFormat="false" ht="15" hidden="false" customHeight="false" outlineLevel="0" collapsed="false">
      <c r="A2027" s="2" t="n">
        <v>1993</v>
      </c>
      <c r="B2027" s="2" t="n">
        <v>1</v>
      </c>
      <c r="C2027" s="22" t="n">
        <f aca="true">NORMSINV(MAX(RAND(),0.000000000001))</f>
        <v>-0.344364472347618</v>
      </c>
      <c r="D2027" s="24" t="n">
        <f aca="false">IF($B$11="","",$B$11*EXP($B$12*C2027))</f>
        <v>802.225139533571</v>
      </c>
      <c r="E2027" s="20" t="n">
        <f aca="true">IF($B$10="","",$B$10*(1-$B$14+2*$B$14*RAND()))</f>
        <v>3.45733940888307</v>
      </c>
      <c r="F2027" s="21" t="n">
        <f aca="false">INDEX($E$17:$E$28,B2027)</f>
        <v>4.92562580645161</v>
      </c>
      <c r="G2027" s="25" t="n">
        <f aca="false">IF(OR(D2027="",E2027="",F2027=""),"",D2027*($B$7-$B$8-F2027-E2027))</f>
        <v>3495.32283808076</v>
      </c>
      <c r="H2027" s="25" t="n">
        <f aca="false">IF(D2027="","",D2027*$F$30)</f>
        <v>4010.48391755623</v>
      </c>
    </row>
    <row r="2028" customFormat="false" ht="15" hidden="false" customHeight="false" outlineLevel="0" collapsed="false">
      <c r="A2028" s="2" t="n">
        <v>1994</v>
      </c>
      <c r="B2028" s="2" t="n">
        <v>2</v>
      </c>
      <c r="C2028" s="22" t="n">
        <f aca="true">NORMSINV(MAX(RAND(),0.000000000001))</f>
        <v>-0.785520293154957</v>
      </c>
      <c r="D2028" s="24" t="n">
        <f aca="false">IF($B$11="","",$B$11*EXP($B$12*C2028))</f>
        <v>666.140892083263</v>
      </c>
      <c r="E2028" s="20" t="n">
        <f aca="true">IF($B$10="","",$B$10*(1-$B$14+2*$B$14*RAND()))</f>
        <v>3.53720365783268</v>
      </c>
      <c r="F2028" s="21" t="n">
        <f aca="false">INDEX($E$17:$E$28,B2028)</f>
        <v>5.0612</v>
      </c>
      <c r="G2028" s="25" t="n">
        <f aca="false">IF(OR(D2028="",E2028="",F2028=""),"",D2028*($B$7-$B$8-F2028-E2028))</f>
        <v>2758.88668202012</v>
      </c>
      <c r="H2028" s="25" t="n">
        <f aca="false">IF(D2028="","",D2028*$F$30)</f>
        <v>3330.17154770265</v>
      </c>
    </row>
    <row r="2029" customFormat="false" ht="15" hidden="false" customHeight="false" outlineLevel="0" collapsed="false">
      <c r="A2029" s="2" t="n">
        <v>1995</v>
      </c>
      <c r="B2029" s="2" t="n">
        <v>3</v>
      </c>
      <c r="C2029" s="22" t="n">
        <f aca="true">NORMSINV(MAX(RAND(),0.000000000001))</f>
        <v>-0.466722372809873</v>
      </c>
      <c r="D2029" s="24" t="n">
        <f aca="false">IF($B$11="","",$B$11*EXP($B$12*C2029))</f>
        <v>761.912579296045</v>
      </c>
      <c r="E2029" s="20" t="n">
        <f aca="true">IF($B$10="","",$B$10*(1-$B$14+2*$B$14*RAND()))</f>
        <v>3.71193050444994</v>
      </c>
      <c r="F2029" s="21" t="n">
        <f aca="false">INDEX($E$17:$E$28,B2029)</f>
        <v>5.0612</v>
      </c>
      <c r="G2029" s="25" t="n">
        <f aca="false">IF(OR(D2029="",E2029="",F2029=""),"",D2029*($B$7-$B$8-F2029-E2029))</f>
        <v>3022.40776908535</v>
      </c>
      <c r="H2029" s="25" t="n">
        <f aca="false">IF(D2029="","",D2029*$F$30)</f>
        <v>3808.95336641679</v>
      </c>
    </row>
    <row r="2030" customFormat="false" ht="15" hidden="false" customHeight="false" outlineLevel="0" collapsed="false">
      <c r="A2030" s="2" t="n">
        <v>1996</v>
      </c>
      <c r="B2030" s="2" t="n">
        <v>4</v>
      </c>
      <c r="C2030" s="22" t="n">
        <f aca="true">NORMSINV(MAX(RAND(),0.000000000001))</f>
        <v>0.396519901857809</v>
      </c>
      <c r="D2030" s="24" t="n">
        <f aca="false">IF($B$11="","",$B$11*EXP($B$12*C2030))</f>
        <v>1096.16480540409</v>
      </c>
      <c r="E2030" s="20" t="n">
        <f aca="true">IF($B$10="","",$B$10*(1-$B$14+2*$B$14*RAND()))</f>
        <v>3.52815440046661</v>
      </c>
      <c r="F2030" s="21" t="n">
        <f aca="false">INDEX($E$17:$E$28,B2030)</f>
        <v>4.89657419354839</v>
      </c>
      <c r="G2030" s="25" t="n">
        <f aca="false">IF(OR(D2030="",E2030="",F2030=""),"",D2030*($B$7-$B$8-F2030-E2030))</f>
        <v>4730.24864100741</v>
      </c>
      <c r="H2030" s="25" t="n">
        <f aca="false">IF(D2030="","",D2030*$F$30)</f>
        <v>5479.94709517615</v>
      </c>
    </row>
    <row r="2031" customFormat="false" ht="15" hidden="false" customHeight="false" outlineLevel="0" collapsed="false">
      <c r="A2031" s="2" t="n">
        <v>1997</v>
      </c>
      <c r="B2031" s="2" t="n">
        <v>5</v>
      </c>
      <c r="C2031" s="22" t="n">
        <f aca="true">NORMSINV(MAX(RAND(),0.000000000001))</f>
        <v>1.04478071564452</v>
      </c>
      <c r="D2031" s="24" t="n">
        <f aca="false">IF($B$11="","",$B$11*EXP($B$12*C2031))</f>
        <v>1440.4746203489</v>
      </c>
      <c r="E2031" s="20" t="n">
        <f aca="true">IF($B$10="","",$B$10*(1-$B$14+2*$B$14*RAND()))</f>
        <v>3.94013675353458</v>
      </c>
      <c r="F2031" s="21" t="n">
        <f aca="false">INDEX($E$17:$E$28,B2031)</f>
        <v>4.761</v>
      </c>
      <c r="G2031" s="25" t="n">
        <f aca="false">IF(OR(D2031="",E2031="",F2031=""),"",D2031*($B$7-$B$8-F2031-E2031))</f>
        <v>5817.88000159341</v>
      </c>
      <c r="H2031" s="25" t="n">
        <f aca="false">IF(D2031="","",D2031*$F$30)</f>
        <v>7201.22072204824</v>
      </c>
    </row>
    <row r="2032" customFormat="false" ht="15" hidden="false" customHeight="false" outlineLevel="0" collapsed="false">
      <c r="A2032" s="2" t="n">
        <v>1998</v>
      </c>
      <c r="B2032" s="2" t="n">
        <v>6</v>
      </c>
      <c r="C2032" s="22" t="n">
        <f aca="true">NORMSINV(MAX(RAND(),0.000000000001))</f>
        <v>0.38047942948328</v>
      </c>
      <c r="D2032" s="24" t="n">
        <f aca="false">IF($B$11="","",$B$11*EXP($B$12*C2032))</f>
        <v>1088.78090697049</v>
      </c>
      <c r="E2032" s="20" t="n">
        <f aca="true">IF($B$10="","",$B$10*(1-$B$14+2*$B$14*RAND()))</f>
        <v>3.48785186662375</v>
      </c>
      <c r="F2032" s="21" t="n">
        <f aca="false">INDEX($E$17:$E$28,B2032)</f>
        <v>4.761</v>
      </c>
      <c r="G2032" s="25" t="n">
        <f aca="false">IF(OR(D2032="",E2032="",F2032=""),"",D2032*($B$7-$B$8-F2032-E2032))</f>
        <v>4889.87633799622</v>
      </c>
      <c r="H2032" s="25" t="n">
        <f aca="false">IF(D2032="","",D2032*$F$30)</f>
        <v>5443.03351012687</v>
      </c>
    </row>
    <row r="2033" customFormat="false" ht="15" hidden="false" customHeight="false" outlineLevel="0" collapsed="false">
      <c r="A2033" s="2" t="n">
        <v>1999</v>
      </c>
      <c r="B2033" s="2" t="n">
        <v>7</v>
      </c>
      <c r="C2033" s="22" t="n">
        <f aca="true">NORMSINV(MAX(RAND(),0.000000000001))</f>
        <v>0.608577557840653</v>
      </c>
      <c r="D2033" s="24" t="n">
        <f aca="false">IF($B$11="","",$B$11*EXP($B$12*C2033))</f>
        <v>1198.62066236034</v>
      </c>
      <c r="E2033" s="20" t="n">
        <f aca="true">IF($B$10="","",$B$10*(1-$B$14+2*$B$14*RAND()))</f>
        <v>3.80726252031656</v>
      </c>
      <c r="F2033" s="21" t="n">
        <f aca="false">INDEX($E$17:$E$28,B2033)</f>
        <v>4.761</v>
      </c>
      <c r="G2033" s="25" t="n">
        <f aca="false">IF(OR(D2033="",E2033="",F2033=""),"",D2033*($B$7-$B$8-F2033-E2033))</f>
        <v>5000.33074109162</v>
      </c>
      <c r="H2033" s="25" t="n">
        <f aca="false">IF(D2033="","",D2033*$F$30)</f>
        <v>5992.14441527181</v>
      </c>
    </row>
    <row r="2034" customFormat="false" ht="15" hidden="false" customHeight="false" outlineLevel="0" collapsed="false">
      <c r="A2034" s="2" t="n">
        <v>2000</v>
      </c>
      <c r="B2034" s="2" t="n">
        <v>8</v>
      </c>
      <c r="C2034" s="22" t="n">
        <f aca="true">NORMSINV(MAX(RAND(),0.000000000001))</f>
        <v>2.06652522639839</v>
      </c>
      <c r="D2034" s="24" t="n">
        <f aca="false">IF($B$11="","",$B$11*EXP($B$12*C2034))</f>
        <v>2215.55098207555</v>
      </c>
      <c r="E2034" s="20" t="n">
        <f aca="true">IF($B$10="","",$B$10*(1-$B$14+2*$B$14*RAND()))</f>
        <v>3.94128000381866</v>
      </c>
      <c r="F2034" s="21" t="n">
        <f aca="false">INDEX($E$17:$E$28,B2034)</f>
        <v>4.761</v>
      </c>
      <c r="G2034" s="25" t="n">
        <f aca="false">IF(OR(D2034="",E2034="",F2034=""),"",D2034*($B$7-$B$8-F2034-E2034))</f>
        <v>8945.77450288565</v>
      </c>
      <c r="H2034" s="25" t="n">
        <f aca="false">IF(D2034="","",D2034*$F$30)</f>
        <v>11075.9824695921</v>
      </c>
    </row>
    <row r="2035" customFormat="false" ht="15" hidden="false" customHeight="false" outlineLevel="0" collapsed="false">
      <c r="A2035" s="2" t="n">
        <v>2001</v>
      </c>
      <c r="B2035" s="2" t="n">
        <v>9</v>
      </c>
      <c r="C2035" s="22" t="n">
        <f aca="true">NORMSINV(MAX(RAND(),0.000000000001))</f>
        <v>-0.938252516807852</v>
      </c>
      <c r="D2035" s="24" t="n">
        <f aca="false">IF($B$11="","",$B$11*EXP($B$12*C2035))</f>
        <v>624.620972281263</v>
      </c>
      <c r="E2035" s="20" t="n">
        <f aca="true">IF($B$10="","",$B$10*(1-$B$14+2*$B$14*RAND()))</f>
        <v>3.5524367958086</v>
      </c>
      <c r="F2035" s="21" t="n">
        <f aca="false">INDEX($E$17:$E$28,B2035)</f>
        <v>4.761</v>
      </c>
      <c r="G2035" s="25" t="n">
        <f aca="false">IF(OR(D2035="",E2035="",F2035=""),"",D2035*($B$7-$B$8-F2035-E2035))</f>
        <v>2764.9242124665</v>
      </c>
      <c r="H2035" s="25" t="n">
        <f aca="false">IF(D2035="","",D2035*$F$30)</f>
        <v>3122.60516462849</v>
      </c>
    </row>
    <row r="2036" customFormat="false" ht="15" hidden="false" customHeight="false" outlineLevel="0" collapsed="false">
      <c r="A2036" s="2" t="n">
        <v>2002</v>
      </c>
      <c r="B2036" s="2" t="n">
        <v>10</v>
      </c>
      <c r="C2036" s="22" t="n">
        <f aca="true">NORMSINV(MAX(RAND(),0.000000000001))</f>
        <v>-1.60563352426395</v>
      </c>
      <c r="D2036" s="24" t="n">
        <f aca="false">IF($B$11="","",$B$11*EXP($B$12*C2036))</f>
        <v>471.50669954816</v>
      </c>
      <c r="E2036" s="20" t="n">
        <f aca="true">IF($B$10="","",$B$10*(1-$B$14+2*$B$14*RAND()))</f>
        <v>3.88184212792844</v>
      </c>
      <c r="F2036" s="21" t="n">
        <f aca="false">INDEX($E$17:$E$28,B2036)</f>
        <v>4.761</v>
      </c>
      <c r="G2036" s="25" t="n">
        <f aca="false">IF(OR(D2036="",E2036="",F2036=""),"",D2036*($B$7-$B$8-F2036-E2036))</f>
        <v>1931.83738578822</v>
      </c>
      <c r="H2036" s="25" t="n">
        <f aca="false">IF(D2036="","",D2036*$F$30)</f>
        <v>2357.15629238116</v>
      </c>
    </row>
    <row r="2037" customFormat="false" ht="15" hidden="false" customHeight="false" outlineLevel="0" collapsed="false">
      <c r="A2037" s="2" t="n">
        <v>2003</v>
      </c>
      <c r="B2037" s="2" t="n">
        <v>11</v>
      </c>
      <c r="C2037" s="22" t="n">
        <f aca="true">NORMSINV(MAX(RAND(),0.000000000001))</f>
        <v>0.630260094409862</v>
      </c>
      <c r="D2037" s="24" t="n">
        <f aca="false">IF($B$11="","",$B$11*EXP($B$12*C2037))</f>
        <v>1209.62178068554</v>
      </c>
      <c r="E2037" s="20" t="n">
        <f aca="true">IF($B$10="","",$B$10*(1-$B$14+2*$B$14*RAND()))</f>
        <v>4.05984225777985</v>
      </c>
      <c r="F2037" s="21" t="n">
        <f aca="false">INDEX($E$17:$E$28,B2037)</f>
        <v>4.761</v>
      </c>
      <c r="G2037" s="25" t="n">
        <f aca="false">IF(OR(D2037="",E2037="",F2037=""),"",D2037*($B$7-$B$8-F2037-E2037))</f>
        <v>4740.69856693187</v>
      </c>
      <c r="H2037" s="25" t="n">
        <f aca="false">IF(D2037="","",D2037*$F$30)</f>
        <v>6047.14120600315</v>
      </c>
    </row>
    <row r="2038" customFormat="false" ht="15" hidden="false" customHeight="false" outlineLevel="0" collapsed="false">
      <c r="A2038" s="2" t="n">
        <v>2004</v>
      </c>
      <c r="B2038" s="2" t="n">
        <v>12</v>
      </c>
      <c r="C2038" s="22" t="n">
        <f aca="true">NORMSINV(MAX(RAND(),0.000000000001))</f>
        <v>-0.0934178530454068</v>
      </c>
      <c r="D2038" s="24" t="n">
        <f aca="false">IF($B$11="","",$B$11*EXP($B$12*C2038))</f>
        <v>891.699935793893</v>
      </c>
      <c r="E2038" s="20" t="n">
        <f aca="true">IF($B$10="","",$B$10*(1-$B$14+2*$B$14*RAND()))</f>
        <v>4.05693235560472</v>
      </c>
      <c r="F2038" s="21" t="n">
        <f aca="false">INDEX($E$17:$E$28,B2038)</f>
        <v>4.761</v>
      </c>
      <c r="G2038" s="25" t="n">
        <f aca="false">IF(OR(D2038="",E2038="",F2038=""),"",D2038*($B$7-$B$8-F2038-E2038))</f>
        <v>3497.30746668658</v>
      </c>
      <c r="H2038" s="25" t="n">
        <f aca="false">IF(D2038="","",D2038*$F$30)</f>
        <v>4457.78631902083</v>
      </c>
    </row>
    <row r="2039" customFormat="false" ht="15" hidden="false" customHeight="false" outlineLevel="0" collapsed="false">
      <c r="A2039" s="2" t="n">
        <v>2005</v>
      </c>
      <c r="B2039" s="2" t="n">
        <v>1</v>
      </c>
      <c r="C2039" s="22" t="n">
        <f aca="true">NORMSINV(MAX(RAND(),0.000000000001))</f>
        <v>0.45155061639082</v>
      </c>
      <c r="D2039" s="24" t="n">
        <f aca="false">IF($B$11="","",$B$11*EXP($B$12*C2039))</f>
        <v>1121.87974574284</v>
      </c>
      <c r="E2039" s="20" t="n">
        <f aca="true">IF($B$10="","",$B$10*(1-$B$14+2*$B$14*RAND()))</f>
        <v>3.83295091590988</v>
      </c>
      <c r="F2039" s="21" t="n">
        <f aca="false">INDEX($E$17:$E$28,B2039)</f>
        <v>4.92562580645161</v>
      </c>
      <c r="G2039" s="25" t="n">
        <f aca="false">IF(OR(D2039="",E2039="",F2039=""),"",D2039*($B$7-$B$8-F2039-E2039))</f>
        <v>4466.67813441173</v>
      </c>
      <c r="H2039" s="25" t="n">
        <f aca="false">IF(D2039="","",D2039*$F$30)</f>
        <v>5608.50122491762</v>
      </c>
    </row>
    <row r="2040" customFormat="false" ht="15" hidden="false" customHeight="false" outlineLevel="0" collapsed="false">
      <c r="A2040" s="2" t="n">
        <v>2006</v>
      </c>
      <c r="B2040" s="2" t="n">
        <v>2</v>
      </c>
      <c r="C2040" s="22" t="n">
        <f aca="true">NORMSINV(MAX(RAND(),0.000000000001))</f>
        <v>-0.0107795572374142</v>
      </c>
      <c r="D2040" s="24" t="n">
        <f aca="false">IF($B$11="","",$B$11*EXP($B$12*C2040))</f>
        <v>923.296718656368</v>
      </c>
      <c r="E2040" s="20" t="n">
        <f aca="true">IF($B$10="","",$B$10*(1-$B$14+2*$B$14*RAND()))</f>
        <v>3.67034262422934</v>
      </c>
      <c r="F2040" s="21" t="n">
        <f aca="false">INDEX($E$17:$E$28,B2040)</f>
        <v>5.0612</v>
      </c>
      <c r="G2040" s="25" t="n">
        <f aca="false">IF(OR(D2040="",E2040="",F2040=""),"",D2040*($B$7-$B$8-F2040-E2040))</f>
        <v>3700.99554192297</v>
      </c>
      <c r="H2040" s="25" t="n">
        <f aca="false">IF(D2040="","",D2040*$F$30)</f>
        <v>4615.74495590692</v>
      </c>
    </row>
    <row r="2041" customFormat="false" ht="15" hidden="false" customHeight="false" outlineLevel="0" collapsed="false">
      <c r="A2041" s="2" t="n">
        <v>2007</v>
      </c>
      <c r="B2041" s="2" t="n">
        <v>3</v>
      </c>
      <c r="C2041" s="22" t="n">
        <f aca="true">NORMSINV(MAX(RAND(),0.000000000001))</f>
        <v>-2.04890836698419</v>
      </c>
      <c r="D2041" s="24" t="n">
        <f aca="false">IF($B$11="","",$B$11*EXP($B$12*C2041))</f>
        <v>391.173945246661</v>
      </c>
      <c r="E2041" s="20" t="n">
        <f aca="true">IF($B$10="","",$B$10*(1-$B$14+2*$B$14*RAND()))</f>
        <v>3.71084074944896</v>
      </c>
      <c r="F2041" s="21" t="n">
        <f aca="false">INDEX($E$17:$E$28,B2041)</f>
        <v>5.0612</v>
      </c>
      <c r="G2041" s="25" t="n">
        <f aca="false">IF(OR(D2041="",E2041="",F2041=""),"",D2041*($B$7-$B$8-F2041-E2041))</f>
        <v>1552.16227461604</v>
      </c>
      <c r="H2041" s="25" t="n">
        <f aca="false">IF(D2041="","",D2041*$F$30)</f>
        <v>1955.55678707711</v>
      </c>
    </row>
    <row r="2042" customFormat="false" ht="15" hidden="false" customHeight="false" outlineLevel="0" collapsed="false">
      <c r="A2042" s="2" t="n">
        <v>2008</v>
      </c>
      <c r="B2042" s="2" t="n">
        <v>4</v>
      </c>
      <c r="C2042" s="22" t="n">
        <f aca="true">NORMSINV(MAX(RAND(),0.000000000001))</f>
        <v>1.19139068141233</v>
      </c>
      <c r="D2042" s="24" t="n">
        <f aca="false">IF($B$11="","",$B$11*EXP($B$12*C2042))</f>
        <v>1532.2682002544</v>
      </c>
      <c r="E2042" s="20" t="n">
        <f aca="true">IF($B$10="","",$B$10*(1-$B$14+2*$B$14*RAND()))</f>
        <v>3.89362261674734</v>
      </c>
      <c r="F2042" s="21" t="n">
        <f aca="false">INDEX($E$17:$E$28,B2042)</f>
        <v>4.89657419354839</v>
      </c>
      <c r="G2042" s="25" t="n">
        <f aca="false">IF(OR(D2042="",E2042="",F2042=""),"",D2042*($B$7-$B$8-F2042-E2042))</f>
        <v>6052.15782484726</v>
      </c>
      <c r="H2042" s="25" t="n">
        <f aca="false">IF(D2042="","",D2042*$F$30)</f>
        <v>7660.1151867118</v>
      </c>
    </row>
    <row r="2043" customFormat="false" ht="15" hidden="false" customHeight="false" outlineLevel="0" collapsed="false">
      <c r="A2043" s="2" t="n">
        <v>2009</v>
      </c>
      <c r="B2043" s="2" t="n">
        <v>5</v>
      </c>
      <c r="C2043" s="22" t="n">
        <f aca="true">NORMSINV(MAX(RAND(),0.000000000001))</f>
        <v>1.04692060246453</v>
      </c>
      <c r="D2043" s="24" t="n">
        <f aca="false">IF($B$11="","",$B$11*EXP($B$12*C2043))</f>
        <v>1441.77404704404</v>
      </c>
      <c r="E2043" s="20" t="n">
        <f aca="true">IF($B$10="","",$B$10*(1-$B$14+2*$B$14*RAND()))</f>
        <v>3.8587386868759</v>
      </c>
      <c r="F2043" s="21" t="n">
        <f aca="false">INDEX($E$17:$E$28,B2043)</f>
        <v>4.761</v>
      </c>
      <c r="G2043" s="25" t="n">
        <f aca="false">IF(OR(D2043="",E2043="",F2043=""),"",D2043*($B$7-$B$8-F2043-E2043))</f>
        <v>5940.48582830194</v>
      </c>
      <c r="H2043" s="25" t="n">
        <f aca="false">IF(D2043="","",D2043*$F$30)</f>
        <v>7207.71681598258</v>
      </c>
    </row>
    <row r="2044" customFormat="false" ht="15" hidden="false" customHeight="false" outlineLevel="0" collapsed="false">
      <c r="A2044" s="2" t="n">
        <v>2010</v>
      </c>
      <c r="B2044" s="2" t="n">
        <v>6</v>
      </c>
      <c r="C2044" s="22" t="n">
        <f aca="true">NORMSINV(MAX(RAND(),0.000000000001))</f>
        <v>0.149700738343163</v>
      </c>
      <c r="D2044" s="24" t="n">
        <f aca="false">IF($B$11="","",$B$11*EXP($B$12*C2044))</f>
        <v>987.890247306905</v>
      </c>
      <c r="E2044" s="20" t="n">
        <f aca="true">IF($B$10="","",$B$10*(1-$B$14+2*$B$14*RAND()))</f>
        <v>3.39437572389419</v>
      </c>
      <c r="F2044" s="21" t="n">
        <f aca="false">INDEX($E$17:$E$28,B2044)</f>
        <v>4.761</v>
      </c>
      <c r="G2044" s="25" t="n">
        <f aca="false">IF(OR(D2044="",E2044="",F2044=""),"",D2044*($B$7-$B$8-F2044-E2044))</f>
        <v>4529.10560993141</v>
      </c>
      <c r="H2044" s="25" t="n">
        <f aca="false">IF(D2044="","",D2044*$F$30)</f>
        <v>4938.66092433668</v>
      </c>
    </row>
    <row r="2045" customFormat="false" ht="15" hidden="false" customHeight="false" outlineLevel="0" collapsed="false">
      <c r="A2045" s="2" t="n">
        <v>2011</v>
      </c>
      <c r="B2045" s="2" t="n">
        <v>7</v>
      </c>
      <c r="C2045" s="22" t="n">
        <f aca="true">NORMSINV(MAX(RAND(),0.000000000001))</f>
        <v>0.0638574566721272</v>
      </c>
      <c r="D2045" s="24" t="n">
        <f aca="false">IF($B$11="","",$B$11*EXP($B$12*C2045))</f>
        <v>952.795371137766</v>
      </c>
      <c r="E2045" s="20" t="n">
        <f aca="true">IF($B$10="","",$B$10*(1-$B$14+2*$B$14*RAND()))</f>
        <v>3.37827266471292</v>
      </c>
      <c r="F2045" s="21" t="n">
        <f aca="false">INDEX($E$17:$E$28,B2045)</f>
        <v>4.761</v>
      </c>
      <c r="G2045" s="25" t="n">
        <f aca="false">IF(OR(D2045="",E2045="",F2045=""),"",D2045*($B$7-$B$8-F2045-E2045))</f>
        <v>4383.55170892853</v>
      </c>
      <c r="H2045" s="25" t="n">
        <f aca="false">IF(D2045="","",D2045*$F$30)</f>
        <v>4763.21461939192</v>
      </c>
    </row>
    <row r="2046" customFormat="false" ht="15" hidden="false" customHeight="false" outlineLevel="0" collapsed="false">
      <c r="A2046" s="2" t="n">
        <v>2012</v>
      </c>
      <c r="B2046" s="2" t="n">
        <v>8</v>
      </c>
      <c r="C2046" s="22" t="n">
        <f aca="true">NORMSINV(MAX(RAND(),0.000000000001))</f>
        <v>0.707830500845558</v>
      </c>
      <c r="D2046" s="24" t="n">
        <f aca="false">IF($B$11="","",$B$11*EXP($B$12*C2046))</f>
        <v>1249.81216233661</v>
      </c>
      <c r="E2046" s="20" t="n">
        <f aca="true">IF($B$10="","",$B$10*(1-$B$14+2*$B$14*RAND()))</f>
        <v>3.83624622150176</v>
      </c>
      <c r="F2046" s="21" t="n">
        <f aca="false">INDEX($E$17:$E$28,B2046)</f>
        <v>4.761</v>
      </c>
      <c r="G2046" s="25" t="n">
        <f aca="false">IF(OR(D2046="",E2046="",F2046=""),"",D2046*($B$7-$B$8-F2046-E2046))</f>
        <v>5177.66405793306</v>
      </c>
      <c r="H2046" s="25" t="n">
        <f aca="false">IF(D2046="","",D2046*$F$30)</f>
        <v>6248.0609619532</v>
      </c>
    </row>
    <row r="2047" customFormat="false" ht="15" hidden="false" customHeight="false" outlineLevel="0" collapsed="false">
      <c r="A2047" s="2" t="n">
        <v>2013</v>
      </c>
      <c r="B2047" s="2" t="n">
        <v>9</v>
      </c>
      <c r="C2047" s="22" t="n">
        <f aca="true">NORMSINV(MAX(RAND(),0.000000000001))</f>
        <v>0.250611768468071</v>
      </c>
      <c r="D2047" s="24" t="n">
        <f aca="false">IF($B$11="","",$B$11*EXP($B$12*C2047))</f>
        <v>1030.80166059874</v>
      </c>
      <c r="E2047" s="20" t="n">
        <f aca="true">IF($B$10="","",$B$10*(1-$B$14+2*$B$14*RAND()))</f>
        <v>4.0653546939849</v>
      </c>
      <c r="F2047" s="21" t="n">
        <f aca="false">INDEX($E$17:$E$28,B2047)</f>
        <v>4.761</v>
      </c>
      <c r="G2047" s="25" t="n">
        <f aca="false">IF(OR(D2047="",E2047="",F2047=""),"",D2047*($B$7-$B$8-F2047-E2047))</f>
        <v>4034.19208043482</v>
      </c>
      <c r="H2047" s="25" t="n">
        <f aca="false">IF(D2047="","",D2047*$F$30)</f>
        <v>5153.1836616652</v>
      </c>
    </row>
    <row r="2048" customFormat="false" ht="15" hidden="false" customHeight="false" outlineLevel="0" collapsed="false">
      <c r="A2048" s="2" t="n">
        <v>2014</v>
      </c>
      <c r="B2048" s="2" t="n">
        <v>10</v>
      </c>
      <c r="C2048" s="22" t="n">
        <f aca="true">NORMSINV(MAX(RAND(),0.000000000001))</f>
        <v>-0.222433972471121</v>
      </c>
      <c r="D2048" s="24" t="n">
        <f aca="false">IF($B$11="","",$B$11*EXP($B$12*C2048))</f>
        <v>844.518520121642</v>
      </c>
      <c r="E2048" s="20" t="n">
        <f aca="true">IF($B$10="","",$B$10*(1-$B$14+2*$B$14*RAND()))</f>
        <v>3.4589830640604</v>
      </c>
      <c r="F2048" s="21" t="n">
        <f aca="false">INDEX($E$17:$E$28,B2048)</f>
        <v>4.761</v>
      </c>
      <c r="G2048" s="25" t="n">
        <f aca="false">IF(OR(D2048="",E2048="",F2048=""),"",D2048*($B$7-$B$8-F2048-E2048))</f>
        <v>3817.23801366446</v>
      </c>
      <c r="H2048" s="25" t="n">
        <f aca="false">IF(D2048="","",D2048*$F$30)</f>
        <v>4221.91698579211</v>
      </c>
    </row>
    <row r="2049" customFormat="false" ht="15" hidden="false" customHeight="false" outlineLevel="0" collapsed="false">
      <c r="A2049" s="2" t="n">
        <v>2015</v>
      </c>
      <c r="B2049" s="2" t="n">
        <v>11</v>
      </c>
      <c r="C2049" s="22" t="n">
        <f aca="true">NORMSINV(MAX(RAND(),0.000000000001))</f>
        <v>0.881395138315316</v>
      </c>
      <c r="D2049" s="24" t="n">
        <f aca="false">IF($B$11="","",$B$11*EXP($B$12*C2049))</f>
        <v>1344.64161270124</v>
      </c>
      <c r="E2049" s="20" t="n">
        <f aca="true">IF($B$10="","",$B$10*(1-$B$14+2*$B$14*RAND()))</f>
        <v>3.41553382461578</v>
      </c>
      <c r="F2049" s="21" t="n">
        <f aca="false">INDEX($E$17:$E$28,B2049)</f>
        <v>4.761</v>
      </c>
      <c r="G2049" s="25" t="n">
        <f aca="false">IF(OR(D2049="",E2049="",F2049=""),"",D2049*($B$7-$B$8-F2049-E2049))</f>
        <v>6136.22651757621</v>
      </c>
      <c r="H2049" s="25" t="n">
        <f aca="false">IF(D2049="","",D2049*$F$30)</f>
        <v>6722.13235021604</v>
      </c>
    </row>
    <row r="2050" customFormat="false" ht="15" hidden="false" customHeight="false" outlineLevel="0" collapsed="false">
      <c r="A2050" s="2" t="n">
        <v>2016</v>
      </c>
      <c r="B2050" s="2" t="n">
        <v>12</v>
      </c>
      <c r="C2050" s="22" t="n">
        <f aca="true">NORMSINV(MAX(RAND(),0.000000000001))</f>
        <v>-1.3614674131661</v>
      </c>
      <c r="D2050" s="24" t="n">
        <f aca="false">IF($B$11="","",$B$11*EXP($B$12*C2050))</f>
        <v>522.60014208196</v>
      </c>
      <c r="E2050" s="20" t="n">
        <f aca="true">IF($B$10="","",$B$10*(1-$B$14+2*$B$14*RAND()))</f>
        <v>3.9962951922733</v>
      </c>
      <c r="F2050" s="21" t="n">
        <f aca="false">INDEX($E$17:$E$28,B2050)</f>
        <v>4.761</v>
      </c>
      <c r="G2050" s="25" t="n">
        <f aca="false">IF(OR(D2050="",E2050="",F2050=""),"",D2050*($B$7-$B$8-F2050-E2050))</f>
        <v>2081.36209838848</v>
      </c>
      <c r="H2050" s="25" t="n">
        <f aca="false">IF(D2050="","",D2050*$F$30)</f>
        <v>2612.58263029613</v>
      </c>
    </row>
    <row r="2051" customFormat="false" ht="15" hidden="false" customHeight="false" outlineLevel="0" collapsed="false">
      <c r="A2051" s="2" t="n">
        <v>2017</v>
      </c>
      <c r="B2051" s="2" t="n">
        <v>1</v>
      </c>
      <c r="C2051" s="22" t="n">
        <f aca="true">NORMSINV(MAX(RAND(),0.000000000001))</f>
        <v>-0.968230268944486</v>
      </c>
      <c r="D2051" s="24" t="n">
        <f aca="false">IF($B$11="","",$B$11*EXP($B$12*C2051))</f>
        <v>616.780627636384</v>
      </c>
      <c r="E2051" s="20" t="n">
        <f aca="true">IF($B$10="","",$B$10*(1-$B$14+2*$B$14*RAND()))</f>
        <v>3.92418381329614</v>
      </c>
      <c r="F2051" s="21" t="n">
        <f aca="false">INDEX($E$17:$E$28,B2051)</f>
        <v>4.92562580645161</v>
      </c>
      <c r="G2051" s="25" t="n">
        <f aca="false">IF(OR(D2051="",E2051="",F2051=""),"",D2051*($B$7-$B$8-F2051-E2051))</f>
        <v>2399.394064357</v>
      </c>
      <c r="H2051" s="25" t="n">
        <f aca="false">IF(D2051="","",D2051*$F$30)</f>
        <v>3083.40971367981</v>
      </c>
    </row>
    <row r="2052" customFormat="false" ht="15" hidden="false" customHeight="false" outlineLevel="0" collapsed="false">
      <c r="A2052" s="2" t="n">
        <v>2018</v>
      </c>
      <c r="B2052" s="2" t="n">
        <v>2</v>
      </c>
      <c r="C2052" s="22" t="n">
        <f aca="true">NORMSINV(MAX(RAND(),0.000000000001))</f>
        <v>-1.90529903909588</v>
      </c>
      <c r="D2052" s="24" t="n">
        <f aca="false">IF($B$11="","",$B$11*EXP($B$12*C2052))</f>
        <v>415.575551924621</v>
      </c>
      <c r="E2052" s="20" t="n">
        <f aca="true">IF($B$10="","",$B$10*(1-$B$14+2*$B$14*RAND()))</f>
        <v>3.58403978279747</v>
      </c>
      <c r="F2052" s="21" t="n">
        <f aca="false">INDEX($E$17:$E$28,B2052)</f>
        <v>5.0612</v>
      </c>
      <c r="G2052" s="25" t="n">
        <f aca="false">IF(OR(D2052="",E2052="",F2052=""),"",D2052*($B$7-$B$8-F2052-E2052))</f>
        <v>1701.68223726292</v>
      </c>
      <c r="H2052" s="25" t="n">
        <f aca="false">IF(D2052="","",D2052*$F$30)</f>
        <v>2077.54529918157</v>
      </c>
    </row>
    <row r="2053" customFormat="false" ht="15" hidden="false" customHeight="false" outlineLevel="0" collapsed="false">
      <c r="A2053" s="2" t="n">
        <v>2019</v>
      </c>
      <c r="B2053" s="2" t="n">
        <v>3</v>
      </c>
      <c r="C2053" s="22" t="n">
        <f aca="true">NORMSINV(MAX(RAND(),0.000000000001))</f>
        <v>-0.847260810535145</v>
      </c>
      <c r="D2053" s="24" t="n">
        <f aca="false">IF($B$11="","",$B$11*EXP($B$12*C2053))</f>
        <v>649.034477185517</v>
      </c>
      <c r="E2053" s="20" t="n">
        <f aca="true">IF($B$10="","",$B$10*(1-$B$14+2*$B$14*RAND()))</f>
        <v>3.56003379452908</v>
      </c>
      <c r="F2053" s="21" t="n">
        <f aca="false">INDEX($E$17:$E$28,B2053)</f>
        <v>5.0612</v>
      </c>
      <c r="G2053" s="25" t="n">
        <f aca="false">IF(OR(D2053="",E2053="",F2053=""),"",D2053*($B$7-$B$8-F2053-E2053))</f>
        <v>2673.2212708172</v>
      </c>
      <c r="H2053" s="25" t="n">
        <f aca="false">IF(D2053="","",D2053*$F$30)</f>
        <v>3244.65315834584</v>
      </c>
    </row>
    <row r="2054" customFormat="false" ht="15" hidden="false" customHeight="false" outlineLevel="0" collapsed="false">
      <c r="A2054" s="2" t="n">
        <v>2020</v>
      </c>
      <c r="B2054" s="2" t="n">
        <v>4</v>
      </c>
      <c r="C2054" s="22" t="n">
        <f aca="true">NORMSINV(MAX(RAND(),0.000000000001))</f>
        <v>-0.043888496332568</v>
      </c>
      <c r="D2054" s="24" t="n">
        <f aca="false">IF($B$11="","",$B$11*EXP($B$12*C2054))</f>
        <v>910.505255620137</v>
      </c>
      <c r="E2054" s="20" t="n">
        <f aca="true">IF($B$10="","",$B$10*(1-$B$14+2*$B$14*RAND()))</f>
        <v>3.85865351911554</v>
      </c>
      <c r="F2054" s="21" t="n">
        <f aca="false">INDEX($E$17:$E$28,B2054)</f>
        <v>4.89657419354839</v>
      </c>
      <c r="G2054" s="25" t="n">
        <f aca="false">IF(OR(D2054="",E2054="",F2054=""),"",D2054*($B$7-$B$8-F2054-E2054))</f>
        <v>3628.15611006897</v>
      </c>
      <c r="H2054" s="25" t="n">
        <f aca="false">IF(D2054="","",D2054*$F$30)</f>
        <v>4551.79787389619</v>
      </c>
    </row>
    <row r="2055" customFormat="false" ht="15" hidden="false" customHeight="false" outlineLevel="0" collapsed="false">
      <c r="A2055" s="2" t="n">
        <v>2021</v>
      </c>
      <c r="B2055" s="2" t="n">
        <v>5</v>
      </c>
      <c r="C2055" s="22" t="n">
        <f aca="true">NORMSINV(MAX(RAND(),0.000000000001))</f>
        <v>0.397568374473537</v>
      </c>
      <c r="D2055" s="24" t="n">
        <f aca="false">IF($B$11="","",$B$11*EXP($B$12*C2055))</f>
        <v>1096.64918790139</v>
      </c>
      <c r="E2055" s="20" t="n">
        <f aca="true">IF($B$10="","",$B$10*(1-$B$14+2*$B$14*RAND()))</f>
        <v>3.66775921306423</v>
      </c>
      <c r="F2055" s="21" t="n">
        <f aca="false">INDEX($E$17:$E$28,B2055)</f>
        <v>4.761</v>
      </c>
      <c r="G2055" s="25" t="n">
        <f aca="false">IF(OR(D2055="",E2055="",F2055=""),"",D2055*($B$7-$B$8-F2055-E2055))</f>
        <v>4727.91870784045</v>
      </c>
      <c r="H2055" s="25" t="n">
        <f aca="false">IF(D2055="","",D2055*$F$30)</f>
        <v>5482.36862015662</v>
      </c>
    </row>
    <row r="2056" customFormat="false" ht="15" hidden="false" customHeight="false" outlineLevel="0" collapsed="false">
      <c r="A2056" s="2" t="n">
        <v>2022</v>
      </c>
      <c r="B2056" s="2" t="n">
        <v>6</v>
      </c>
      <c r="C2056" s="22" t="n">
        <f aca="true">NORMSINV(MAX(RAND(),0.000000000001))</f>
        <v>-0.757021884787465</v>
      </c>
      <c r="D2056" s="24" t="n">
        <f aca="false">IF($B$11="","",$B$11*EXP($B$12*C2056))</f>
        <v>674.188307651071</v>
      </c>
      <c r="E2056" s="20" t="n">
        <f aca="true">IF($B$10="","",$B$10*(1-$B$14+2*$B$14*RAND()))</f>
        <v>3.89331474770044</v>
      </c>
      <c r="F2056" s="21" t="n">
        <f aca="false">INDEX($E$17:$E$28,B2056)</f>
        <v>4.761</v>
      </c>
      <c r="G2056" s="25" t="n">
        <f aca="false">IF(OR(D2056="",E2056="",F2056=""),"",D2056*($B$7-$B$8-F2056-E2056))</f>
        <v>2754.52122584278</v>
      </c>
      <c r="H2056" s="25" t="n">
        <f aca="false">IF(D2056="","",D2056*$F$30)</f>
        <v>3370.40218760923</v>
      </c>
    </row>
    <row r="2057" customFormat="false" ht="15" hidden="false" customHeight="false" outlineLevel="0" collapsed="false">
      <c r="A2057" s="2" t="n">
        <v>2023</v>
      </c>
      <c r="B2057" s="2" t="n">
        <v>7</v>
      </c>
      <c r="C2057" s="22" t="n">
        <f aca="true">NORMSINV(MAX(RAND(),0.000000000001))</f>
        <v>0.626632643872687</v>
      </c>
      <c r="D2057" s="24" t="n">
        <f aca="false">IF($B$11="","",$B$11*EXP($B$12*C2057))</f>
        <v>1207.77430474096</v>
      </c>
      <c r="E2057" s="20" t="n">
        <f aca="true">IF($B$10="","",$B$10*(1-$B$14+2*$B$14*RAND()))</f>
        <v>4.10572724385239</v>
      </c>
      <c r="F2057" s="21" t="n">
        <f aca="false">INDEX($E$17:$E$28,B2057)</f>
        <v>4.761</v>
      </c>
      <c r="G2057" s="25" t="n">
        <f aca="false">IF(OR(D2057="",E2057="",F2057=""),"",D2057*($B$7-$B$8-F2057-E2057))</f>
        <v>4678.03931012827</v>
      </c>
      <c r="H2057" s="25" t="n">
        <f aca="false">IF(D2057="","",D2057*$F$30)</f>
        <v>6037.905304261</v>
      </c>
    </row>
    <row r="2058" customFormat="false" ht="15" hidden="false" customHeight="false" outlineLevel="0" collapsed="false">
      <c r="A2058" s="2" t="n">
        <v>2024</v>
      </c>
      <c r="B2058" s="2" t="n">
        <v>8</v>
      </c>
      <c r="C2058" s="22" t="n">
        <f aca="true">NORMSINV(MAX(RAND(),0.000000000001))</f>
        <v>-1.83833899095632</v>
      </c>
      <c r="D2058" s="24" t="n">
        <f aca="false">IF($B$11="","",$B$11*EXP($B$12*C2058))</f>
        <v>427.467868292911</v>
      </c>
      <c r="E2058" s="20" t="n">
        <f aca="true">IF($B$10="","",$B$10*(1-$B$14+2*$B$14*RAND()))</f>
        <v>3.96240520500431</v>
      </c>
      <c r="F2058" s="21" t="n">
        <f aca="false">INDEX($E$17:$E$28,B2058)</f>
        <v>4.761</v>
      </c>
      <c r="G2058" s="25" t="n">
        <f aca="false">IF(OR(D2058="",E2058="",F2058=""),"",D2058*($B$7-$B$8-F2058-E2058))</f>
        <v>1716.96521481321</v>
      </c>
      <c r="H2058" s="25" t="n">
        <f aca="false">IF(D2058="","",D2058*$F$30)</f>
        <v>2136.99736716992</v>
      </c>
    </row>
    <row r="2059" customFormat="false" ht="15" hidden="false" customHeight="false" outlineLevel="0" collapsed="false">
      <c r="A2059" s="2" t="n">
        <v>2025</v>
      </c>
      <c r="B2059" s="2" t="n">
        <v>9</v>
      </c>
      <c r="C2059" s="22" t="n">
        <f aca="true">NORMSINV(MAX(RAND(),0.000000000001))</f>
        <v>-0.181156172847349</v>
      </c>
      <c r="D2059" s="24" t="n">
        <f aca="false">IF($B$11="","",$B$11*EXP($B$12*C2059))</f>
        <v>859.335770016947</v>
      </c>
      <c r="E2059" s="20" t="n">
        <f aca="true">IF($B$10="","",$B$10*(1-$B$14+2*$B$14*RAND()))</f>
        <v>3.70082269806286</v>
      </c>
      <c r="F2059" s="21" t="n">
        <f aca="false">INDEX($E$17:$E$28,B2059)</f>
        <v>4.761</v>
      </c>
      <c r="G2059" s="25" t="n">
        <f aca="false">IF(OR(D2059="",E2059="",F2059=""),"",D2059*($B$7-$B$8-F2059-E2059))</f>
        <v>3676.39078602918</v>
      </c>
      <c r="H2059" s="25" t="n">
        <f aca="false">IF(D2059="","",D2059*$F$30)</f>
        <v>4295.99138146872</v>
      </c>
    </row>
    <row r="2060" customFormat="false" ht="15" hidden="false" customHeight="false" outlineLevel="0" collapsed="false">
      <c r="A2060" s="2" t="n">
        <v>2026</v>
      </c>
      <c r="B2060" s="2" t="n">
        <v>10</v>
      </c>
      <c r="C2060" s="22" t="n">
        <f aca="true">NORMSINV(MAX(RAND(),0.000000000001))</f>
        <v>1.40014725378743</v>
      </c>
      <c r="D2060" s="24" t="n">
        <f aca="false">IF($B$11="","",$B$11*EXP($B$12*C2060))</f>
        <v>1673.15665925416</v>
      </c>
      <c r="E2060" s="20" t="n">
        <f aca="true">IF($B$10="","",$B$10*(1-$B$14+2*$B$14*RAND()))</f>
        <v>3.52300068502885</v>
      </c>
      <c r="F2060" s="21" t="n">
        <f aca="false">INDEX($E$17:$E$28,B2060)</f>
        <v>4.761</v>
      </c>
      <c r="G2060" s="25" t="n">
        <f aca="false">IF(OR(D2060="",E2060="",F2060=""),"",D2060*($B$7-$B$8-F2060-E2060))</f>
        <v>7455.58492747596</v>
      </c>
      <c r="H2060" s="25" t="n">
        <f aca="false">IF(D2060="","",D2060*$F$30)</f>
        <v>8364.4447709434</v>
      </c>
    </row>
    <row r="2061" customFormat="false" ht="15" hidden="false" customHeight="false" outlineLevel="0" collapsed="false">
      <c r="A2061" s="2" t="n">
        <v>2027</v>
      </c>
      <c r="B2061" s="2" t="n">
        <v>11</v>
      </c>
      <c r="C2061" s="22" t="n">
        <f aca="true">NORMSINV(MAX(RAND(),0.000000000001))</f>
        <v>0.671638322363499</v>
      </c>
      <c r="D2061" s="24" t="n">
        <f aca="false">IF($B$11="","",$B$11*EXP($B$12*C2061))</f>
        <v>1230.89692871996</v>
      </c>
      <c r="E2061" s="20" t="n">
        <f aca="true">IF($B$10="","",$B$10*(1-$B$14+2*$B$14*RAND()))</f>
        <v>3.76002027200436</v>
      </c>
      <c r="F2061" s="21" t="n">
        <f aca="false">INDEX($E$17:$E$28,B2061)</f>
        <v>4.761</v>
      </c>
      <c r="G2061" s="25" t="n">
        <f aca="false">IF(OR(D2061="",E2061="",F2061=""),"",D2061*($B$7-$B$8-F2061-E2061))</f>
        <v>5193.1291895216</v>
      </c>
      <c r="H2061" s="25" t="n">
        <f aca="false">IF(D2061="","",D2061*$F$30)</f>
        <v>6153.49992605682</v>
      </c>
    </row>
    <row r="2062" customFormat="false" ht="15" hidden="false" customHeight="false" outlineLevel="0" collapsed="false">
      <c r="A2062" s="2" t="n">
        <v>2028</v>
      </c>
      <c r="B2062" s="2" t="n">
        <v>12</v>
      </c>
      <c r="C2062" s="22" t="n">
        <f aca="true">NORMSINV(MAX(RAND(),0.000000000001))</f>
        <v>0.647909022541978</v>
      </c>
      <c r="D2062" s="24" t="n">
        <f aca="false">IF($B$11="","",$B$11*EXP($B$12*C2062))</f>
        <v>1218.65085738902</v>
      </c>
      <c r="E2062" s="20" t="n">
        <f aca="true">IF($B$10="","",$B$10*(1-$B$14+2*$B$14*RAND()))</f>
        <v>3.91017376842696</v>
      </c>
      <c r="F2062" s="21" t="n">
        <f aca="false">INDEX($E$17:$E$28,B2062)</f>
        <v>4.761</v>
      </c>
      <c r="G2062" s="25" t="n">
        <f aca="false">IF(OR(D2062="",E2062="",F2062=""),"",D2062*($B$7-$B$8-F2062-E2062))</f>
        <v>4958.47857567343</v>
      </c>
      <c r="H2062" s="25" t="n">
        <f aca="false">IF(D2062="","",D2062*$F$30)</f>
        <v>6092.2793662592</v>
      </c>
    </row>
    <row r="2063" customFormat="false" ht="15" hidden="false" customHeight="false" outlineLevel="0" collapsed="false">
      <c r="A2063" s="2" t="n">
        <v>2029</v>
      </c>
      <c r="B2063" s="2" t="n">
        <v>1</v>
      </c>
      <c r="C2063" s="22" t="n">
        <f aca="true">NORMSINV(MAX(RAND(),0.000000000001))</f>
        <v>1.02881092558536</v>
      </c>
      <c r="D2063" s="24" t="n">
        <f aca="false">IF($B$11="","",$B$11*EXP($B$12*C2063))</f>
        <v>1430.81402292887</v>
      </c>
      <c r="E2063" s="20" t="n">
        <f aca="true">IF($B$10="","",$B$10*(1-$B$14+2*$B$14*RAND()))</f>
        <v>4.08972493661527</v>
      </c>
      <c r="F2063" s="21" t="n">
        <f aca="false">INDEX($E$17:$E$28,B2063)</f>
        <v>4.92562580645161</v>
      </c>
      <c r="G2063" s="25" t="n">
        <f aca="false">IF(OR(D2063="",E2063="",F2063=""),"",D2063*($B$7-$B$8-F2063-E2063))</f>
        <v>5329.28038731151</v>
      </c>
      <c r="H2063" s="25" t="n">
        <f aca="false">IF(D2063="","",D2063*$F$30)</f>
        <v>7152.92546342602</v>
      </c>
    </row>
    <row r="2064" customFormat="false" ht="15" hidden="false" customHeight="false" outlineLevel="0" collapsed="false">
      <c r="A2064" s="2" t="n">
        <v>2030</v>
      </c>
      <c r="B2064" s="2" t="n">
        <v>2</v>
      </c>
      <c r="C2064" s="22" t="n">
        <f aca="true">NORMSINV(MAX(RAND(),0.000000000001))</f>
        <v>-1.03000126878549</v>
      </c>
      <c r="D2064" s="24" t="n">
        <f aca="false">IF($B$11="","",$B$11*EXP($B$12*C2064))</f>
        <v>600.934059552133</v>
      </c>
      <c r="E2064" s="20" t="n">
        <f aca="true">IF($B$10="","",$B$10*(1-$B$14+2*$B$14*RAND()))</f>
        <v>3.59032171884585</v>
      </c>
      <c r="F2064" s="21" t="n">
        <f aca="false">INDEX($E$17:$E$28,B2064)</f>
        <v>5.0612</v>
      </c>
      <c r="G2064" s="25" t="n">
        <f aca="false">IF(OR(D2064="",E2064="",F2064=""),"",D2064*($B$7-$B$8-F2064-E2064))</f>
        <v>2456.90585088469</v>
      </c>
      <c r="H2064" s="25" t="n">
        <f aca="false">IF(D2064="","",D2064*$F$30)</f>
        <v>3004.18955051302</v>
      </c>
    </row>
    <row r="2065" customFormat="false" ht="15" hidden="false" customHeight="false" outlineLevel="0" collapsed="false">
      <c r="A2065" s="2" t="n">
        <v>2031</v>
      </c>
      <c r="B2065" s="2" t="n">
        <v>3</v>
      </c>
      <c r="C2065" s="22" t="n">
        <f aca="true">NORMSINV(MAX(RAND(),0.000000000001))</f>
        <v>-1.0401100387104</v>
      </c>
      <c r="D2065" s="24" t="n">
        <f aca="false">IF($B$11="","",$B$11*EXP($B$12*C2065))</f>
        <v>598.379829080578</v>
      </c>
      <c r="E2065" s="20" t="n">
        <f aca="true">IF($B$10="","",$B$10*(1-$B$14+2*$B$14*RAND()))</f>
        <v>3.81414644718286</v>
      </c>
      <c r="F2065" s="21" t="n">
        <f aca="false">INDEX($E$17:$E$28,B2065)</f>
        <v>5.0612</v>
      </c>
      <c r="G2065" s="25" t="n">
        <f aca="false">IF(OR(D2065="",E2065="",F2065=""),"",D2065*($B$7-$B$8-F2065-E2065))</f>
        <v>2312.53073239037</v>
      </c>
      <c r="H2065" s="25" t="n">
        <f aca="false">IF(D2065="","",D2065*$F$30)</f>
        <v>2991.42044153963</v>
      </c>
    </row>
    <row r="2066" customFormat="false" ht="15" hidden="false" customHeight="false" outlineLevel="0" collapsed="false">
      <c r="A2066" s="2" t="n">
        <v>2032</v>
      </c>
      <c r="B2066" s="2" t="n">
        <v>4</v>
      </c>
      <c r="C2066" s="22" t="n">
        <f aca="true">NORMSINV(MAX(RAND(),0.000000000001))</f>
        <v>1.21506301712704</v>
      </c>
      <c r="D2066" s="24" t="n">
        <f aca="false">IF($B$11="","",$B$11*EXP($B$12*C2066))</f>
        <v>1547.62862559361</v>
      </c>
      <c r="E2066" s="20" t="n">
        <f aca="true">IF($B$10="","",$B$10*(1-$B$14+2*$B$14*RAND()))</f>
        <v>3.79711089502552</v>
      </c>
      <c r="F2066" s="21" t="n">
        <f aca="false">INDEX($E$17:$E$28,B2066)</f>
        <v>4.89657419354839</v>
      </c>
      <c r="G2066" s="25" t="n">
        <f aca="false">IF(OR(D2066="",E2066="",F2066=""),"",D2066*($B$7-$B$8-F2066-E2066))</f>
        <v>6262.1927850893</v>
      </c>
      <c r="H2066" s="25" t="n">
        <f aca="false">IF(D2066="","",D2066*$F$30)</f>
        <v>7736.90502506758</v>
      </c>
    </row>
    <row r="2067" customFormat="false" ht="15" hidden="false" customHeight="false" outlineLevel="0" collapsed="false">
      <c r="A2067" s="2" t="n">
        <v>2033</v>
      </c>
      <c r="B2067" s="2" t="n">
        <v>5</v>
      </c>
      <c r="C2067" s="22" t="n">
        <f aca="true">NORMSINV(MAX(RAND(),0.000000000001))</f>
        <v>-0.205838976627772</v>
      </c>
      <c r="D2067" s="24" t="n">
        <f aca="false">IF($B$11="","",$B$11*EXP($B$12*C2067))</f>
        <v>850.444568415483</v>
      </c>
      <c r="E2067" s="20" t="n">
        <f aca="true">IF($B$10="","",$B$10*(1-$B$14+2*$B$14*RAND()))</f>
        <v>3.71519925087332</v>
      </c>
      <c r="F2067" s="21" t="n">
        <f aca="false">INDEX($E$17:$E$28,B2067)</f>
        <v>4.761</v>
      </c>
      <c r="G2067" s="25" t="n">
        <f aca="false">IF(OR(D2067="",E2067="",F2067=""),"",D2067*($B$7-$B$8-F2067-E2067))</f>
        <v>3626.12618790065</v>
      </c>
      <c r="H2067" s="25" t="n">
        <f aca="false">IF(D2067="","",D2067*$F$30)</f>
        <v>4251.54248642268</v>
      </c>
    </row>
    <row r="2068" customFormat="false" ht="15" hidden="false" customHeight="false" outlineLevel="0" collapsed="false">
      <c r="A2068" s="2" t="n">
        <v>2034</v>
      </c>
      <c r="B2068" s="2" t="n">
        <v>6</v>
      </c>
      <c r="C2068" s="22" t="n">
        <f aca="true">NORMSINV(MAX(RAND(),0.000000000001))</f>
        <v>-0.222126154922758</v>
      </c>
      <c r="D2068" s="24" t="n">
        <f aca="false">IF($B$11="","",$B$11*EXP($B$12*C2068))</f>
        <v>844.62806454581</v>
      </c>
      <c r="E2068" s="20" t="n">
        <f aca="true">IF($B$10="","",$B$10*(1-$B$14+2*$B$14*RAND()))</f>
        <v>4.01104742100805</v>
      </c>
      <c r="F2068" s="21" t="n">
        <f aca="false">INDEX($E$17:$E$28,B2068)</f>
        <v>4.761</v>
      </c>
      <c r="G2068" s="25" t="n">
        <f aca="false">IF(OR(D2068="",E2068="",F2068=""),"",D2068*($B$7-$B$8-F2068-E2068))</f>
        <v>3351.44410700352</v>
      </c>
      <c r="H2068" s="25" t="n">
        <f aca="false">IF(D2068="","",D2068*$F$30)</f>
        <v>4222.46462027741</v>
      </c>
    </row>
    <row r="2069" customFormat="false" ht="15" hidden="false" customHeight="false" outlineLevel="0" collapsed="false">
      <c r="A2069" s="2" t="n">
        <v>2035</v>
      </c>
      <c r="B2069" s="2" t="n">
        <v>7</v>
      </c>
      <c r="C2069" s="22" t="n">
        <f aca="true">NORMSINV(MAX(RAND(),0.000000000001))</f>
        <v>-0.0853190494274511</v>
      </c>
      <c r="D2069" s="24" t="n">
        <f aca="false">IF($B$11="","",$B$11*EXP($B$12*C2069))</f>
        <v>894.748114334383</v>
      </c>
      <c r="E2069" s="20" t="n">
        <f aca="true">IF($B$10="","",$B$10*(1-$B$14+2*$B$14*RAND()))</f>
        <v>3.86762804475059</v>
      </c>
      <c r="F2069" s="21" t="n">
        <f aca="false">INDEX($E$17:$E$28,B2069)</f>
        <v>4.761</v>
      </c>
      <c r="G2069" s="25" t="n">
        <f aca="false">IF(OR(D2069="",E2069="",F2069=""),"",D2069*($B$7-$B$8-F2069-E2069))</f>
        <v>3678.64230428667</v>
      </c>
      <c r="H2069" s="25" t="n">
        <f aca="false">IF(D2069="","",D2069*$F$30)</f>
        <v>4473.02477318045</v>
      </c>
    </row>
    <row r="2070" customFormat="false" ht="15" hidden="false" customHeight="false" outlineLevel="0" collapsed="false">
      <c r="A2070" s="2" t="n">
        <v>2036</v>
      </c>
      <c r="B2070" s="2" t="n">
        <v>8</v>
      </c>
      <c r="C2070" s="22" t="n">
        <f aca="true">NORMSINV(MAX(RAND(),0.000000000001))</f>
        <v>1.24422292691346</v>
      </c>
      <c r="D2070" s="24" t="n">
        <f aca="false">IF($B$11="","",$B$11*EXP($B$12*C2070))</f>
        <v>1566.7616360173</v>
      </c>
      <c r="E2070" s="20" t="n">
        <f aca="true">IF($B$10="","",$B$10*(1-$B$14+2*$B$14*RAND()))</f>
        <v>3.74089381179818</v>
      </c>
      <c r="F2070" s="21" t="n">
        <f aca="false">INDEX($E$17:$E$28,B2070)</f>
        <v>4.761</v>
      </c>
      <c r="G2070" s="25" t="n">
        <f aca="false">IF(OR(D2070="",E2070="",F2070=""),"",D2070*($B$7-$B$8-F2070-E2070))</f>
        <v>6640.10218504214</v>
      </c>
      <c r="H2070" s="25" t="n">
        <f aca="false">IF(D2070="","",D2070*$F$30)</f>
        <v>7832.5547707777</v>
      </c>
    </row>
    <row r="2071" customFormat="false" ht="15" hidden="false" customHeight="false" outlineLevel="0" collapsed="false">
      <c r="A2071" s="2" t="n">
        <v>2037</v>
      </c>
      <c r="B2071" s="2" t="n">
        <v>9</v>
      </c>
      <c r="C2071" s="22" t="n">
        <f aca="true">NORMSINV(MAX(RAND(),0.000000000001))</f>
        <v>-0.36317514285421</v>
      </c>
      <c r="D2071" s="24" t="n">
        <f aca="false">IF($B$11="","",$B$11*EXP($B$12*C2071))</f>
        <v>795.891693248571</v>
      </c>
      <c r="E2071" s="20" t="n">
        <f aca="true">IF($B$10="","",$B$10*(1-$B$14+2*$B$14*RAND()))</f>
        <v>3.83966438918053</v>
      </c>
      <c r="F2071" s="21" t="n">
        <f aca="false">INDEX($E$17:$E$28,B2071)</f>
        <v>4.761</v>
      </c>
      <c r="G2071" s="25" t="n">
        <f aca="false">IF(OR(D2071="",E2071="",F2071=""),"",D2071*($B$7-$B$8-F2071-E2071))</f>
        <v>3294.46282821922</v>
      </c>
      <c r="H2071" s="25" t="n">
        <f aca="false">IF(D2071="","",D2071*$F$30)</f>
        <v>3978.82175288825</v>
      </c>
    </row>
    <row r="2072" customFormat="false" ht="15" hidden="false" customHeight="false" outlineLevel="0" collapsed="false">
      <c r="A2072" s="2" t="n">
        <v>2038</v>
      </c>
      <c r="B2072" s="2" t="n">
        <v>10</v>
      </c>
      <c r="C2072" s="22" t="n">
        <f aca="true">NORMSINV(MAX(RAND(),0.000000000001))</f>
        <v>-1.75582645531129</v>
      </c>
      <c r="D2072" s="24" t="n">
        <f aca="false">IF($B$11="","",$B$11*EXP($B$12*C2072))</f>
        <v>442.591448469651</v>
      </c>
      <c r="E2072" s="20" t="n">
        <f aca="true">IF($B$10="","",$B$10*(1-$B$14+2*$B$14*RAND()))</f>
        <v>4.03268314170833</v>
      </c>
      <c r="F2072" s="21" t="n">
        <f aca="false">INDEX($E$17:$E$28,B2072)</f>
        <v>4.761</v>
      </c>
      <c r="G2072" s="25" t="n">
        <f aca="false">IF(OR(D2072="",E2072="",F2072=""),"",D2072*($B$7-$B$8-F2072-E2072))</f>
        <v>1746.60609443151</v>
      </c>
      <c r="H2072" s="25" t="n">
        <f aca="false">IF(D2072="","",D2072*$F$30)</f>
        <v>2212.60316918948</v>
      </c>
    </row>
    <row r="2073" customFormat="false" ht="15" hidden="false" customHeight="false" outlineLevel="0" collapsed="false">
      <c r="A2073" s="2" t="n">
        <v>2039</v>
      </c>
      <c r="B2073" s="2" t="n">
        <v>11</v>
      </c>
      <c r="C2073" s="22" t="n">
        <f aca="true">NORMSINV(MAX(RAND(),0.000000000001))</f>
        <v>-0.589726286356312</v>
      </c>
      <c r="D2073" s="24" t="n">
        <f aca="false">IF($B$11="","",$B$11*EXP($B$12*C2073))</f>
        <v>723.428812837272</v>
      </c>
      <c r="E2073" s="20" t="n">
        <f aca="true">IF($B$10="","",$B$10*(1-$B$14+2*$B$14*RAND()))</f>
        <v>3.9925437314909</v>
      </c>
      <c r="F2073" s="21" t="n">
        <f aca="false">INDEX($E$17:$E$28,B2073)</f>
        <v>4.761</v>
      </c>
      <c r="G2073" s="25" t="n">
        <f aca="false">IF(OR(D2073="",E2073="",F2073=""),"",D2073*($B$7-$B$8-F2073-E2073))</f>
        <v>2883.91732575524</v>
      </c>
      <c r="H2073" s="25" t="n">
        <f aca="false">IF(D2073="","",D2073*$F$30)</f>
        <v>3616.56532113609</v>
      </c>
    </row>
    <row r="2074" customFormat="false" ht="15" hidden="false" customHeight="false" outlineLevel="0" collapsed="false">
      <c r="A2074" s="2" t="n">
        <v>2040</v>
      </c>
      <c r="B2074" s="2" t="n">
        <v>12</v>
      </c>
      <c r="C2074" s="22" t="n">
        <f aca="true">NORMSINV(MAX(RAND(),0.000000000001))</f>
        <v>-1.43193635422584</v>
      </c>
      <c r="D2074" s="24" t="n">
        <f aca="false">IF($B$11="","",$B$11*EXP($B$12*C2074))</f>
        <v>507.310582304271</v>
      </c>
      <c r="E2074" s="20" t="n">
        <f aca="true">IF($B$10="","",$B$10*(1-$B$14+2*$B$14*RAND()))</f>
        <v>4.00342325772644</v>
      </c>
      <c r="F2074" s="21" t="n">
        <f aca="false">INDEX($E$17:$E$28,B2074)</f>
        <v>4.761</v>
      </c>
      <c r="G2074" s="25" t="n">
        <f aca="false">IF(OR(D2074="",E2074="",F2074=""),"",D2074*($B$7-$B$8-F2074-E2074))</f>
        <v>2016.85215211812</v>
      </c>
      <c r="H2074" s="25" t="n">
        <f aca="false">IF(D2074="","",D2074*$F$30)</f>
        <v>2536.14706305551</v>
      </c>
    </row>
    <row r="2075" customFormat="false" ht="15" hidden="false" customHeight="false" outlineLevel="0" collapsed="false">
      <c r="A2075" s="2" t="n">
        <v>2041</v>
      </c>
      <c r="B2075" s="2" t="n">
        <v>1</v>
      </c>
      <c r="C2075" s="22" t="n">
        <f aca="true">NORMSINV(MAX(RAND(),0.000000000001))</f>
        <v>-1.60539889078844</v>
      </c>
      <c r="D2075" s="24" t="n">
        <f aca="false">IF($B$11="","",$B$11*EXP($B$12*C2075))</f>
        <v>471.553318109731</v>
      </c>
      <c r="E2075" s="20" t="n">
        <f aca="true">IF($B$10="","",$B$10*(1-$B$14+2*$B$14*RAND()))</f>
        <v>4.09163359120919</v>
      </c>
      <c r="F2075" s="21" t="n">
        <f aca="false">INDEX($E$17:$E$28,B2075)</f>
        <v>4.92562580645161</v>
      </c>
      <c r="G2075" s="25" t="n">
        <f aca="false">IF(OR(D2075="",E2075="",F2075=""),"",D2075*($B$7-$B$8-F2075-E2075))</f>
        <v>1755.47068349487</v>
      </c>
      <c r="H2075" s="25" t="n">
        <f aca="false">IF(D2075="","",D2075*$F$30)</f>
        <v>2357.38934789417</v>
      </c>
    </row>
    <row r="2076" customFormat="false" ht="15" hidden="false" customHeight="false" outlineLevel="0" collapsed="false">
      <c r="A2076" s="2" t="n">
        <v>2042</v>
      </c>
      <c r="B2076" s="2" t="n">
        <v>2</v>
      </c>
      <c r="C2076" s="22" t="n">
        <f aca="true">NORMSINV(MAX(RAND(),0.000000000001))</f>
        <v>-0.222064111736978</v>
      </c>
      <c r="D2076" s="24" t="n">
        <f aca="false">IF($B$11="","",$B$11*EXP($B$12*C2076))</f>
        <v>844.650145855719</v>
      </c>
      <c r="E2076" s="20" t="n">
        <f aca="true">IF($B$10="","",$B$10*(1-$B$14+2*$B$14*RAND()))</f>
        <v>3.42304924395092</v>
      </c>
      <c r="F2076" s="21" t="n">
        <f aca="false">INDEX($E$17:$E$28,B2076)</f>
        <v>5.0612</v>
      </c>
      <c r="G2076" s="25" t="n">
        <f aca="false">IF(OR(D2076="",E2076="",F2076=""),"",D2076*($B$7-$B$8-F2076-E2076))</f>
        <v>3594.62049682245</v>
      </c>
      <c r="H2076" s="25" t="n">
        <f aca="false">IF(D2076="","",D2076*$F$30)</f>
        <v>4222.57500916191</v>
      </c>
    </row>
    <row r="2077" customFormat="false" ht="15" hidden="false" customHeight="false" outlineLevel="0" collapsed="false">
      <c r="A2077" s="2" t="n">
        <v>2043</v>
      </c>
      <c r="B2077" s="2" t="n">
        <v>3</v>
      </c>
      <c r="C2077" s="22" t="n">
        <f aca="true">NORMSINV(MAX(RAND(),0.000000000001))</f>
        <v>0.0622651698883054</v>
      </c>
      <c r="D2077" s="24" t="n">
        <f aca="false">IF($B$11="","",$B$11*EXP($B$12*C2077))</f>
        <v>952.156321189388</v>
      </c>
      <c r="E2077" s="20" t="n">
        <f aca="true">IF($B$10="","",$B$10*(1-$B$14+2*$B$14*RAND()))</f>
        <v>3.79961697480877</v>
      </c>
      <c r="F2077" s="21" t="n">
        <f aca="false">INDEX($E$17:$E$28,B2077)</f>
        <v>5.0612</v>
      </c>
      <c r="G2077" s="25" t="n">
        <f aca="false">IF(OR(D2077="",E2077="",F2077=""),"",D2077*($B$7-$B$8-F2077-E2077))</f>
        <v>3693.5886384864</v>
      </c>
      <c r="H2077" s="25" t="n">
        <f aca="false">IF(D2077="","",D2077*$F$30)</f>
        <v>4760.01988088999</v>
      </c>
    </row>
    <row r="2078" customFormat="false" ht="15" hidden="false" customHeight="false" outlineLevel="0" collapsed="false">
      <c r="A2078" s="2" t="n">
        <v>2044</v>
      </c>
      <c r="B2078" s="2" t="n">
        <v>4</v>
      </c>
      <c r="C2078" s="22" t="n">
        <f aca="true">NORMSINV(MAX(RAND(),0.000000000001))</f>
        <v>-0.159750405102032</v>
      </c>
      <c r="D2078" s="24" t="n">
        <f aca="false">IF($B$11="","",$B$11*EXP($B$12*C2078))</f>
        <v>867.121750752684</v>
      </c>
      <c r="E2078" s="20" t="n">
        <f aca="true">IF($B$10="","",$B$10*(1-$B$14+2*$B$14*RAND()))</f>
        <v>3.61578417737962</v>
      </c>
      <c r="F2078" s="21" t="n">
        <f aca="false">INDEX($E$17:$E$28,B2078)</f>
        <v>4.89657419354839</v>
      </c>
      <c r="G2078" s="25" t="n">
        <f aca="false">IF(OR(D2078="",E2078="",F2078=""),"",D2078*($B$7-$B$8-F2078-E2078))</f>
        <v>3665.88001095583</v>
      </c>
      <c r="H2078" s="25" t="n">
        <f aca="false">IF(D2078="","",D2078*$F$30)</f>
        <v>4334.91505636281</v>
      </c>
    </row>
    <row r="2079" customFormat="false" ht="15" hidden="false" customHeight="false" outlineLevel="0" collapsed="false">
      <c r="A2079" s="2" t="n">
        <v>2045</v>
      </c>
      <c r="B2079" s="2" t="n">
        <v>5</v>
      </c>
      <c r="C2079" s="22" t="n">
        <f aca="true">NORMSINV(MAX(RAND(),0.000000000001))</f>
        <v>0.297501764916806</v>
      </c>
      <c r="D2079" s="24" t="n">
        <f aca="false">IF($B$11="","",$B$11*EXP($B$12*C2079))</f>
        <v>1051.37061879275</v>
      </c>
      <c r="E2079" s="20" t="n">
        <f aca="true">IF($B$10="","",$B$10*(1-$B$14+2*$B$14*RAND()))</f>
        <v>3.45636117862298</v>
      </c>
      <c r="F2079" s="21" t="n">
        <f aca="false">INDEX($E$17:$E$28,B2079)</f>
        <v>4.761</v>
      </c>
      <c r="G2079" s="25" t="n">
        <f aca="false">IF(OR(D2079="",E2079="",F2079=""),"",D2079*($B$7-$B$8-F2079-E2079))</f>
        <v>4754.96957620726</v>
      </c>
      <c r="H2079" s="25" t="n">
        <f aca="false">IF(D2079="","",D2079*$F$30)</f>
        <v>5256.0119974687</v>
      </c>
    </row>
    <row r="2080" customFormat="false" ht="15" hidden="false" customHeight="false" outlineLevel="0" collapsed="false">
      <c r="A2080" s="2" t="n">
        <v>2046</v>
      </c>
      <c r="B2080" s="2" t="n">
        <v>6</v>
      </c>
      <c r="C2080" s="22" t="n">
        <f aca="true">NORMSINV(MAX(RAND(),0.000000000001))</f>
        <v>1.87919222337501</v>
      </c>
      <c r="D2080" s="24" t="n">
        <f aca="false">IF($B$11="","",$B$11*EXP($B$12*C2080))</f>
        <v>2047.38906013733</v>
      </c>
      <c r="E2080" s="20" t="n">
        <f aca="true">IF($B$10="","",$B$10*(1-$B$14+2*$B$14*RAND()))</f>
        <v>3.57720211098975</v>
      </c>
      <c r="F2080" s="21" t="n">
        <f aca="false">INDEX($E$17:$E$28,B2080)</f>
        <v>4.761</v>
      </c>
      <c r="G2080" s="25" t="n">
        <f aca="false">IF(OR(D2080="",E2080="",F2080=""),"",D2080*($B$7-$B$8-F2080-E2080))</f>
        <v>9012.19284289516</v>
      </c>
      <c r="H2080" s="25" t="n">
        <f aca="false">IF(D2080="","",D2080*$F$30)</f>
        <v>10235.3073894385</v>
      </c>
    </row>
    <row r="2081" customFormat="false" ht="15" hidden="false" customHeight="false" outlineLevel="0" collapsed="false">
      <c r="A2081" s="2" t="n">
        <v>2047</v>
      </c>
      <c r="B2081" s="2" t="n">
        <v>7</v>
      </c>
      <c r="C2081" s="22" t="n">
        <f aca="true">NORMSINV(MAX(RAND(),0.000000000001))</f>
        <v>1.42335855981623</v>
      </c>
      <c r="D2081" s="24" t="n">
        <f aca="false">IF($B$11="","",$B$11*EXP($B$12*C2081))</f>
        <v>1689.60118195784</v>
      </c>
      <c r="E2081" s="20" t="n">
        <f aca="true">IF($B$10="","",$B$10*(1-$B$14+2*$B$14*RAND()))</f>
        <v>3.52087207771913</v>
      </c>
      <c r="F2081" s="21" t="n">
        <f aca="false">INDEX($E$17:$E$28,B2081)</f>
        <v>4.761</v>
      </c>
      <c r="G2081" s="25" t="n">
        <f aca="false">IF(OR(D2081="",E2081="",F2081=""),"",D2081*($B$7-$B$8-F2081-E2081))</f>
        <v>7532.45820680501</v>
      </c>
      <c r="H2081" s="25" t="n">
        <f aca="false">IF(D2081="","",D2081*$F$30)</f>
        <v>8446.65422884364</v>
      </c>
    </row>
    <row r="2082" customFormat="false" ht="15" hidden="false" customHeight="false" outlineLevel="0" collapsed="false">
      <c r="A2082" s="2" t="n">
        <v>2048</v>
      </c>
      <c r="B2082" s="2" t="n">
        <v>8</v>
      </c>
      <c r="C2082" s="22" t="n">
        <f aca="true">NORMSINV(MAX(RAND(),0.000000000001))</f>
        <v>0.951219254496684</v>
      </c>
      <c r="D2082" s="24" t="n">
        <f aca="false">IF($B$11="","",$B$11*EXP($B$12*C2082))</f>
        <v>1384.79073148291</v>
      </c>
      <c r="E2082" s="20" t="n">
        <f aca="true">IF($B$10="","",$B$10*(1-$B$14+2*$B$14*RAND()))</f>
        <v>3.75847287666392</v>
      </c>
      <c r="F2082" s="21" t="n">
        <f aca="false">INDEX($E$17:$E$28,B2082)</f>
        <v>4.761</v>
      </c>
      <c r="G2082" s="25" t="n">
        <f aca="false">IF(OR(D2082="",E2082="",F2082=""),"",D2082*($B$7-$B$8-F2082-E2082))</f>
        <v>5844.54684236802</v>
      </c>
      <c r="H2082" s="25" t="n">
        <f aca="false">IF(D2082="","",D2082*$F$30)</f>
        <v>6922.84582482935</v>
      </c>
    </row>
    <row r="2083" customFormat="false" ht="15" hidden="false" customHeight="false" outlineLevel="0" collapsed="false">
      <c r="A2083" s="2" t="n">
        <v>2049</v>
      </c>
      <c r="B2083" s="2" t="n">
        <v>9</v>
      </c>
      <c r="C2083" s="22" t="n">
        <f aca="true">NORMSINV(MAX(RAND(),0.000000000001))</f>
        <v>-0.986159435607973</v>
      </c>
      <c r="D2083" s="24" t="n">
        <f aca="false">IF($B$11="","",$B$11*EXP($B$12*C2083))</f>
        <v>612.138565718868</v>
      </c>
      <c r="E2083" s="20" t="n">
        <f aca="true">IF($B$10="","",$B$10*(1-$B$14+2*$B$14*RAND()))</f>
        <v>3.90317089495829</v>
      </c>
      <c r="F2083" s="21" t="n">
        <f aca="false">INDEX($E$17:$E$28,B2083)</f>
        <v>4.761</v>
      </c>
      <c r="G2083" s="25" t="n">
        <f aca="false">IF(OR(D2083="",E2083="",F2083=""),"",D2083*($B$7-$B$8-F2083-E2083))</f>
        <v>2494.97218247545</v>
      </c>
      <c r="H2083" s="25" t="n">
        <f aca="false">IF(D2083="","",D2083*$F$30)</f>
        <v>3060.20311774176</v>
      </c>
    </row>
    <row r="2084" customFormat="false" ht="15" hidden="false" customHeight="false" outlineLevel="0" collapsed="false">
      <c r="A2084" s="2" t="n">
        <v>2050</v>
      </c>
      <c r="B2084" s="2" t="n">
        <v>10</v>
      </c>
      <c r="C2084" s="22" t="n">
        <f aca="true">NORMSINV(MAX(RAND(),0.000000000001))</f>
        <v>0.625254283702679</v>
      </c>
      <c r="D2084" s="24" t="n">
        <f aca="false">IF($B$11="","",$B$11*EXP($B$12*C2084))</f>
        <v>1207.07304008992</v>
      </c>
      <c r="E2084" s="20" t="n">
        <f aca="true">IF($B$10="","",$B$10*(1-$B$14+2*$B$14*RAND()))</f>
        <v>4.06750200785096</v>
      </c>
      <c r="F2084" s="21" t="n">
        <f aca="false">INDEX($E$17:$E$28,B2084)</f>
        <v>4.761</v>
      </c>
      <c r="G2084" s="25" t="n">
        <f aca="false">IF(OR(D2084="",E2084="",F2084=""),"",D2084*($B$7-$B$8-F2084-E2084))</f>
        <v>4721.46377268894</v>
      </c>
      <c r="H2084" s="25" t="n">
        <f aca="false">IF(D2084="","",D2084*$F$30)</f>
        <v>6034.39954201751</v>
      </c>
    </row>
    <row r="2085" customFormat="false" ht="15" hidden="false" customHeight="false" outlineLevel="0" collapsed="false">
      <c r="A2085" s="2" t="n">
        <v>2051</v>
      </c>
      <c r="B2085" s="2" t="n">
        <v>11</v>
      </c>
      <c r="C2085" s="22" t="n">
        <f aca="true">NORMSINV(MAX(RAND(),0.000000000001))</f>
        <v>0.849177697576741</v>
      </c>
      <c r="D2085" s="24" t="n">
        <f aca="false">IF($B$11="","",$B$11*EXP($B$12*C2085))</f>
        <v>1326.5109936715</v>
      </c>
      <c r="E2085" s="20" t="n">
        <f aca="true">IF($B$10="","",$B$10*(1-$B$14+2*$B$14*RAND()))</f>
        <v>3.86030827505548</v>
      </c>
      <c r="F2085" s="21" t="n">
        <f aca="false">INDEX($E$17:$E$28,B2085)</f>
        <v>4.761</v>
      </c>
      <c r="G2085" s="25" t="n">
        <f aca="false">IF(OR(D2085="",E2085="",F2085=""),"",D2085*($B$7-$B$8-F2085-E2085))</f>
        <v>5463.48985268275</v>
      </c>
      <c r="H2085" s="25" t="n">
        <f aca="false">IF(D2085="","",D2085*$F$30)</f>
        <v>6631.49375956256</v>
      </c>
    </row>
    <row r="2086" customFormat="false" ht="15" hidden="false" customHeight="false" outlineLevel="0" collapsed="false">
      <c r="A2086" s="2" t="n">
        <v>2052</v>
      </c>
      <c r="B2086" s="2" t="n">
        <v>12</v>
      </c>
      <c r="C2086" s="22" t="n">
        <f aca="true">NORMSINV(MAX(RAND(),0.000000000001))</f>
        <v>-0.936283989758852</v>
      </c>
      <c r="D2086" s="24" t="n">
        <f aca="false">IF($B$11="","",$B$11*EXP($B$12*C2086))</f>
        <v>625.139291887666</v>
      </c>
      <c r="E2086" s="20" t="n">
        <f aca="true">IF($B$10="","",$B$10*(1-$B$14+2*$B$14*RAND()))</f>
        <v>3.95865028257359</v>
      </c>
      <c r="F2086" s="21" t="n">
        <f aca="false">INDEX($E$17:$E$28,B2086)</f>
        <v>4.761</v>
      </c>
      <c r="G2086" s="25" t="n">
        <f aca="false">IF(OR(D2086="",E2086="",F2086=""),"",D2086*($B$7-$B$8-F2086-E2086))</f>
        <v>2513.27857549272</v>
      </c>
      <c r="H2086" s="25" t="n">
        <f aca="false">IF(D2086="","",D2086*$F$30)</f>
        <v>3125.19634800482</v>
      </c>
    </row>
    <row r="2087" customFormat="false" ht="15" hidden="false" customHeight="false" outlineLevel="0" collapsed="false">
      <c r="A2087" s="2" t="n">
        <v>2053</v>
      </c>
      <c r="B2087" s="2" t="n">
        <v>1</v>
      </c>
      <c r="C2087" s="22" t="n">
        <f aca="true">NORMSINV(MAX(RAND(),0.000000000001))</f>
        <v>-0.408731536051906</v>
      </c>
      <c r="D2087" s="24" t="n">
        <f aca="false">IF($B$11="","",$B$11*EXP($B$12*C2087))</f>
        <v>780.759523980464</v>
      </c>
      <c r="E2087" s="20" t="n">
        <f aca="true">IF($B$10="","",$B$10*(1-$B$14+2*$B$14*RAND()))</f>
        <v>3.94589967057565</v>
      </c>
      <c r="F2087" s="21" t="n">
        <f aca="false">INDEX($E$17:$E$28,B2087)</f>
        <v>4.92562580645161</v>
      </c>
      <c r="G2087" s="25" t="n">
        <f aca="false">IF(OR(D2087="",E2087="",F2087=""),"",D2087*($B$7-$B$8-F2087-E2087))</f>
        <v>3020.34832708674</v>
      </c>
      <c r="H2087" s="25" t="n">
        <f aca="false">IF(D2087="","",D2087*$F$30)</f>
        <v>3903.17301228313</v>
      </c>
    </row>
    <row r="2088" customFormat="false" ht="15" hidden="false" customHeight="false" outlineLevel="0" collapsed="false">
      <c r="A2088" s="2" t="n">
        <v>2054</v>
      </c>
      <c r="B2088" s="2" t="n">
        <v>2</v>
      </c>
      <c r="C2088" s="22" t="n">
        <f aca="true">NORMSINV(MAX(RAND(),0.000000000001))</f>
        <v>3.08049301562026</v>
      </c>
      <c r="D2088" s="24" t="n">
        <f aca="false">IF($B$11="","",$B$11*EXP($B$12*C2088))</f>
        <v>3396.524634595</v>
      </c>
      <c r="E2088" s="20" t="n">
        <f aca="true">IF($B$10="","",$B$10*(1-$B$14+2*$B$14*RAND()))</f>
        <v>3.70772755345422</v>
      </c>
      <c r="F2088" s="21" t="n">
        <f aca="false">INDEX($E$17:$E$28,B2088)</f>
        <v>5.0612</v>
      </c>
      <c r="G2088" s="25" t="n">
        <f aca="false">IF(OR(D2088="",E2088="",F2088=""),"",D2088*($B$7-$B$8-F2088-E2088))</f>
        <v>13487.8453904542</v>
      </c>
      <c r="H2088" s="25" t="n">
        <f aca="false">IF(D2088="","",D2088*$F$30)</f>
        <v>16979.9059532673</v>
      </c>
    </row>
    <row r="2089" customFormat="false" ht="15" hidden="false" customHeight="false" outlineLevel="0" collapsed="false">
      <c r="A2089" s="2" t="n">
        <v>2055</v>
      </c>
      <c r="B2089" s="2" t="n">
        <v>3</v>
      </c>
      <c r="C2089" s="22" t="n">
        <f aca="true">NORMSINV(MAX(RAND(),0.000000000001))</f>
        <v>0.304336908255491</v>
      </c>
      <c r="D2089" s="24" t="n">
        <f aca="false">IF($B$11="","",$B$11*EXP($B$12*C2089))</f>
        <v>1054.40303337791</v>
      </c>
      <c r="E2089" s="20" t="n">
        <f aca="true">IF($B$10="","",$B$10*(1-$B$14+2*$B$14*RAND()))</f>
        <v>4.07240314291974</v>
      </c>
      <c r="F2089" s="21" t="n">
        <f aca="false">INDEX($E$17:$E$28,B2089)</f>
        <v>5.0612</v>
      </c>
      <c r="G2089" s="25" t="n">
        <f aca="false">IF(OR(D2089="",E2089="",F2089=""),"",D2089*($B$7-$B$8-F2089-E2089))</f>
        <v>3802.59578566997</v>
      </c>
      <c r="H2089" s="25" t="n">
        <f aca="false">IF(D2089="","",D2089*$F$30)</f>
        <v>5271.17164446283</v>
      </c>
    </row>
    <row r="2090" customFormat="false" ht="15" hidden="false" customHeight="false" outlineLevel="0" collapsed="false">
      <c r="A2090" s="2" t="n">
        <v>2056</v>
      </c>
      <c r="B2090" s="2" t="n">
        <v>4</v>
      </c>
      <c r="C2090" s="22" t="n">
        <f aca="true">NORMSINV(MAX(RAND(),0.000000000001))</f>
        <v>-0.223334777463356</v>
      </c>
      <c r="D2090" s="24" t="n">
        <f aca="false">IF($B$11="","",$B$11*EXP($B$12*C2090))</f>
        <v>844.198028189425</v>
      </c>
      <c r="E2090" s="20" t="n">
        <f aca="true">IF($B$10="","",$B$10*(1-$B$14+2*$B$14*RAND()))</f>
        <v>3.70867579115747</v>
      </c>
      <c r="F2090" s="21" t="n">
        <f aca="false">INDEX($E$17:$E$28,B2090)</f>
        <v>4.89657419354839</v>
      </c>
      <c r="G2090" s="25" t="n">
        <f aca="false">IF(OR(D2090="",E2090="",F2090=""),"",D2090*($B$7-$B$8-F2090-E2090))</f>
        <v>3490.54780996751</v>
      </c>
      <c r="H2090" s="25" t="n">
        <f aca="false">IF(D2090="","",D2090*$F$30)</f>
        <v>4220.31478252457</v>
      </c>
    </row>
    <row r="2091" customFormat="false" ht="15" hidden="false" customHeight="false" outlineLevel="0" collapsed="false">
      <c r="A2091" s="2" t="n">
        <v>2057</v>
      </c>
      <c r="B2091" s="2" t="n">
        <v>5</v>
      </c>
      <c r="C2091" s="22" t="n">
        <f aca="true">NORMSINV(MAX(RAND(),0.000000000001))</f>
        <v>-1.28347828254431</v>
      </c>
      <c r="D2091" s="24" t="n">
        <f aca="false">IF($B$11="","",$B$11*EXP($B$12*C2091))</f>
        <v>540.059110910645</v>
      </c>
      <c r="E2091" s="20" t="n">
        <f aca="true">IF($B$10="","",$B$10*(1-$B$14+2*$B$14*RAND()))</f>
        <v>4.01873231834905</v>
      </c>
      <c r="F2091" s="21" t="n">
        <f aca="false">INDEX($E$17:$E$28,B2091)</f>
        <v>4.761</v>
      </c>
      <c r="G2091" s="25" t="n">
        <f aca="false">IF(OR(D2091="",E2091="",F2091=""),"",D2091*($B$7-$B$8-F2091-E2091))</f>
        <v>2138.77864312057</v>
      </c>
      <c r="H2091" s="25" t="n">
        <f aca="false">IF(D2091="","",D2091*$F$30)</f>
        <v>2699.8635072645</v>
      </c>
    </row>
    <row r="2092" customFormat="false" ht="15" hidden="false" customHeight="false" outlineLevel="0" collapsed="false">
      <c r="A2092" s="2" t="n">
        <v>2058</v>
      </c>
      <c r="B2092" s="2" t="n">
        <v>6</v>
      </c>
      <c r="C2092" s="22" t="n">
        <f aca="true">NORMSINV(MAX(RAND(),0.000000000001))</f>
        <v>-1.34694769867115</v>
      </c>
      <c r="D2092" s="24" t="n">
        <f aca="false">IF($B$11="","",$B$11*EXP($B$12*C2092))</f>
        <v>525.807270633685</v>
      </c>
      <c r="E2092" s="20" t="n">
        <f aca="true">IF($B$10="","",$B$10*(1-$B$14+2*$B$14*RAND()))</f>
        <v>3.68397412490641</v>
      </c>
      <c r="F2092" s="21" t="n">
        <f aca="false">INDEX($E$17:$E$28,B2092)</f>
        <v>4.761</v>
      </c>
      <c r="G2092" s="25" t="n">
        <f aca="false">IF(OR(D2092="",E2092="",F2092=""),"",D2092*($B$7-$B$8-F2092-E2092))</f>
        <v>2258.35583268402</v>
      </c>
      <c r="H2092" s="25" t="n">
        <f aca="false">IF(D2092="","",D2092*$F$30)</f>
        <v>2628.61570735192</v>
      </c>
    </row>
    <row r="2093" customFormat="false" ht="15" hidden="false" customHeight="false" outlineLevel="0" collapsed="false">
      <c r="A2093" s="2" t="n">
        <v>2059</v>
      </c>
      <c r="B2093" s="2" t="n">
        <v>7</v>
      </c>
      <c r="C2093" s="22" t="n">
        <f aca="true">NORMSINV(MAX(RAND(),0.000000000001))</f>
        <v>0.397344295551901</v>
      </c>
      <c r="D2093" s="24" t="n">
        <f aca="false">IF($B$11="","",$B$11*EXP($B$12*C2093))</f>
        <v>1096.54564799138</v>
      </c>
      <c r="E2093" s="20" t="n">
        <f aca="true">IF($B$10="","",$B$10*(1-$B$14+2*$B$14*RAND()))</f>
        <v>3.91047031106583</v>
      </c>
      <c r="F2093" s="21" t="n">
        <f aca="false">INDEX($E$17:$E$28,B2093)</f>
        <v>4.761</v>
      </c>
      <c r="G2093" s="25" t="n">
        <f aca="false">IF(OR(D2093="",E2093="",F2093=""),"",D2093*($B$7-$B$8-F2093-E2093))</f>
        <v>4461.32852412446</v>
      </c>
      <c r="H2093" s="25" t="n">
        <f aca="false">IF(D2093="","",D2093*$F$30)</f>
        <v>5481.85100343848</v>
      </c>
    </row>
    <row r="2094" customFormat="false" ht="15" hidden="false" customHeight="false" outlineLevel="0" collapsed="false">
      <c r="A2094" s="2" t="n">
        <v>2060</v>
      </c>
      <c r="B2094" s="2" t="n">
        <v>8</v>
      </c>
      <c r="C2094" s="22" t="n">
        <f aca="true">NORMSINV(MAX(RAND(),0.000000000001))</f>
        <v>-0.190940544094903</v>
      </c>
      <c r="D2094" s="24" t="n">
        <f aca="false">IF($B$11="","",$B$11*EXP($B$12*C2094))</f>
        <v>855.800192009642</v>
      </c>
      <c r="E2094" s="20" t="n">
        <f aca="true">IF($B$10="","",$B$10*(1-$B$14+2*$B$14*RAND()))</f>
        <v>3.79209015063823</v>
      </c>
      <c r="F2094" s="21" t="n">
        <f aca="false">INDEX($E$17:$E$28,B2094)</f>
        <v>4.761</v>
      </c>
      <c r="G2094" s="25" t="n">
        <f aca="false">IF(OR(D2094="",E2094="",F2094=""),"",D2094*($B$7-$B$8-F2094-E2094))</f>
        <v>3583.15825301087</v>
      </c>
      <c r="H2094" s="25" t="n">
        <f aca="false">IF(D2094="","",D2094*$F$30)</f>
        <v>4278.3163198946</v>
      </c>
    </row>
    <row r="2095" customFormat="false" ht="15" hidden="false" customHeight="false" outlineLevel="0" collapsed="false">
      <c r="A2095" s="2" t="n">
        <v>2061</v>
      </c>
      <c r="B2095" s="2" t="n">
        <v>9</v>
      </c>
      <c r="C2095" s="22" t="n">
        <f aca="true">NORMSINV(MAX(RAND(),0.000000000001))</f>
        <v>-1.33214841238927</v>
      </c>
      <c r="D2095" s="24" t="n">
        <f aca="false">IF($B$11="","",$B$11*EXP($B$12*C2095))</f>
        <v>529.096405890617</v>
      </c>
      <c r="E2095" s="20" t="n">
        <f aca="true">IF($B$10="","",$B$10*(1-$B$14+2*$B$14*RAND()))</f>
        <v>3.51760457981511</v>
      </c>
      <c r="F2095" s="21" t="n">
        <f aca="false">INDEX($E$17:$E$28,B2095)</f>
        <v>4.761</v>
      </c>
      <c r="G2095" s="25" t="n">
        <f aca="false">IF(OR(D2095="",E2095="",F2095=""),"",D2095*($B$7-$B$8-F2095-E2095))</f>
        <v>2360.50828207668</v>
      </c>
      <c r="H2095" s="25" t="n">
        <f aca="false">IF(D2095="","",D2095*$F$30)</f>
        <v>2645.05875232837</v>
      </c>
    </row>
    <row r="2096" customFormat="false" ht="15" hidden="false" customHeight="false" outlineLevel="0" collapsed="false">
      <c r="A2096" s="2" t="n">
        <v>2062</v>
      </c>
      <c r="B2096" s="2" t="n">
        <v>10</v>
      </c>
      <c r="C2096" s="22" t="n">
        <f aca="true">NORMSINV(MAX(RAND(),0.000000000001))</f>
        <v>0.826676786371251</v>
      </c>
      <c r="D2096" s="24" t="n">
        <f aca="false">IF($B$11="","",$B$11*EXP($B$12*C2096))</f>
        <v>1313.99361629319</v>
      </c>
      <c r="E2096" s="20" t="n">
        <f aca="true">IF($B$10="","",$B$10*(1-$B$14+2*$B$14*RAND()))</f>
        <v>3.87940147836024</v>
      </c>
      <c r="F2096" s="21" t="n">
        <f aca="false">INDEX($E$17:$E$28,B2096)</f>
        <v>4.761</v>
      </c>
      <c r="G2096" s="25" t="n">
        <f aca="false">IF(OR(D2096="",E2096="",F2096=""),"",D2096*($B$7-$B$8-F2096-E2096))</f>
        <v>5386.84628679964</v>
      </c>
      <c r="H2096" s="25" t="n">
        <f aca="false">IF(D2096="","",D2096*$F$30)</f>
        <v>6568.9168865729</v>
      </c>
    </row>
    <row r="2097" customFormat="false" ht="15" hidden="false" customHeight="false" outlineLevel="0" collapsed="false">
      <c r="A2097" s="2" t="n">
        <v>2063</v>
      </c>
      <c r="B2097" s="2" t="n">
        <v>11</v>
      </c>
      <c r="C2097" s="22" t="n">
        <f aca="true">NORMSINV(MAX(RAND(),0.000000000001))</f>
        <v>-1.30040078110214</v>
      </c>
      <c r="D2097" s="24" t="n">
        <f aca="false">IF($B$11="","",$B$11*EXP($B$12*C2097))</f>
        <v>536.221880489739</v>
      </c>
      <c r="E2097" s="20" t="n">
        <f aca="true">IF($B$10="","",$B$10*(1-$B$14+2*$B$14*RAND()))</f>
        <v>3.96890498072881</v>
      </c>
      <c r="F2097" s="21" t="n">
        <f aca="false">INDEX($E$17:$E$28,B2097)</f>
        <v>4.761</v>
      </c>
      <c r="G2097" s="25" t="n">
        <f aca="false">IF(OR(D2097="",E2097="",F2097=""),"",D2097*($B$7-$B$8-F2097-E2097))</f>
        <v>2150.30069217613</v>
      </c>
      <c r="H2097" s="25" t="n">
        <f aca="false">IF(D2097="","",D2097*$F$30)</f>
        <v>2680.6804249443</v>
      </c>
    </row>
    <row r="2098" customFormat="false" ht="15" hidden="false" customHeight="false" outlineLevel="0" collapsed="false">
      <c r="A2098" s="2" t="n">
        <v>2064</v>
      </c>
      <c r="B2098" s="2" t="n">
        <v>12</v>
      </c>
      <c r="C2098" s="22" t="n">
        <f aca="true">NORMSINV(MAX(RAND(),0.000000000001))</f>
        <v>-1.41485058752466</v>
      </c>
      <c r="D2098" s="24" t="n">
        <f aca="false">IF($B$11="","",$B$11*EXP($B$12*C2098))</f>
        <v>510.976073763563</v>
      </c>
      <c r="E2098" s="20" t="n">
        <f aca="true">IF($B$10="","",$B$10*(1-$B$14+2*$B$14*RAND()))</f>
        <v>3.5538817416749</v>
      </c>
      <c r="F2098" s="21" t="n">
        <f aca="false">INDEX($E$17:$E$28,B2098)</f>
        <v>4.761</v>
      </c>
      <c r="G2098" s="25" t="n">
        <f aca="false">IF(OR(D2098="",E2098="",F2098=""),"",D2098*($B$7-$B$8-F2098-E2098))</f>
        <v>2261.12955357842</v>
      </c>
      <c r="H2098" s="25" t="n">
        <f aca="false">IF(D2098="","",D2098*$F$30)</f>
        <v>2554.4715879588</v>
      </c>
    </row>
    <row r="2099" customFormat="false" ht="15" hidden="false" customHeight="false" outlineLevel="0" collapsed="false">
      <c r="A2099" s="2" t="n">
        <v>2065</v>
      </c>
      <c r="B2099" s="2" t="n">
        <v>1</v>
      </c>
      <c r="C2099" s="22" t="n">
        <f aca="true">NORMSINV(MAX(RAND(),0.000000000001))</f>
        <v>-0.510891797858139</v>
      </c>
      <c r="D2099" s="24" t="n">
        <f aca="false">IF($B$11="","",$B$11*EXP($B$12*C2099))</f>
        <v>747.863389434123</v>
      </c>
      <c r="E2099" s="20" t="n">
        <f aca="true">IF($B$10="","",$B$10*(1-$B$14+2*$B$14*RAND()))</f>
        <v>3.59288583429971</v>
      </c>
      <c r="F2099" s="21" t="n">
        <f aca="false">INDEX($E$17:$E$28,B2099)</f>
        <v>4.92562580645161</v>
      </c>
      <c r="G2099" s="25" t="n">
        <f aca="false">IF(OR(D2099="",E2099="",F2099=""),"",D2099*($B$7-$B$8-F2099-E2099))</f>
        <v>3157.09659280441</v>
      </c>
      <c r="H2099" s="25" t="n">
        <f aca="false">IF(D2099="","",D2099*$F$30)</f>
        <v>3738.71865645907</v>
      </c>
    </row>
    <row r="2100" customFormat="false" ht="15" hidden="false" customHeight="false" outlineLevel="0" collapsed="false">
      <c r="A2100" s="2" t="n">
        <v>2066</v>
      </c>
      <c r="B2100" s="2" t="n">
        <v>2</v>
      </c>
      <c r="C2100" s="22" t="n">
        <f aca="true">NORMSINV(MAX(RAND(),0.000000000001))</f>
        <v>0.0736964948023665</v>
      </c>
      <c r="D2100" s="24" t="n">
        <f aca="false">IF($B$11="","",$B$11*EXP($B$12*C2100))</f>
        <v>956.75370488549</v>
      </c>
      <c r="E2100" s="20" t="n">
        <f aca="true">IF($B$10="","",$B$10*(1-$B$14+2*$B$14*RAND()))</f>
        <v>3.81685537299685</v>
      </c>
      <c r="F2100" s="21" t="n">
        <f aca="false">INDEX($E$17:$E$28,B2100)</f>
        <v>5.0612</v>
      </c>
      <c r="G2100" s="25" t="n">
        <f aca="false">IF(OR(D2100="",E2100="",F2100=""),"",D2100*($B$7-$B$8-F2100-E2100))</f>
        <v>3694.92982994788</v>
      </c>
      <c r="H2100" s="25" t="n">
        <f aca="false">IF(D2100="","",D2100*$F$30)</f>
        <v>4783.00312146354</v>
      </c>
    </row>
    <row r="2101" customFormat="false" ht="15" hidden="false" customHeight="false" outlineLevel="0" collapsed="false">
      <c r="A2101" s="2" t="n">
        <v>2067</v>
      </c>
      <c r="B2101" s="2" t="n">
        <v>3</v>
      </c>
      <c r="C2101" s="22" t="n">
        <f aca="true">NORMSINV(MAX(RAND(),0.000000000001))</f>
        <v>-0.0729270662783526</v>
      </c>
      <c r="D2101" s="24" t="n">
        <f aca="false">IF($B$11="","",$B$11*EXP($B$12*C2101))</f>
        <v>899.432315153822</v>
      </c>
      <c r="E2101" s="20" t="n">
        <f aca="true">IF($B$10="","",$B$10*(1-$B$14+2*$B$14*RAND()))</f>
        <v>4.01345873728085</v>
      </c>
      <c r="F2101" s="21" t="n">
        <f aca="false">INDEX($E$17:$E$28,B2101)</f>
        <v>5.0612</v>
      </c>
      <c r="G2101" s="25" t="n">
        <f aca="false">IF(OR(D2101="",E2101="",F2101=""),"",D2101*($B$7-$B$8-F2101-E2101))</f>
        <v>3296.72637775632</v>
      </c>
      <c r="H2101" s="25" t="n">
        <f aca="false">IF(D2101="","",D2101*$F$30)</f>
        <v>4496.44202991699</v>
      </c>
    </row>
    <row r="2102" customFormat="false" ht="15" hidden="false" customHeight="false" outlineLevel="0" collapsed="false">
      <c r="A2102" s="2" t="n">
        <v>2068</v>
      </c>
      <c r="B2102" s="2" t="n">
        <v>4</v>
      </c>
      <c r="C2102" s="22" t="n">
        <f aca="true">NORMSINV(MAX(RAND(),0.000000000001))</f>
        <v>-0.461870448443109</v>
      </c>
      <c r="D2102" s="24" t="n">
        <f aca="false">IF($B$11="","",$B$11*EXP($B$12*C2102))</f>
        <v>763.471854398259</v>
      </c>
      <c r="E2102" s="20" t="n">
        <f aca="true">IF($B$10="","",$B$10*(1-$B$14+2*$B$14*RAND()))</f>
        <v>4.04045922434586</v>
      </c>
      <c r="F2102" s="21" t="n">
        <f aca="false">INDEX($E$17:$E$28,B2102)</f>
        <v>4.89657419354839</v>
      </c>
      <c r="G2102" s="25" t="n">
        <f aca="false">IF(OR(D2102="",E2102="",F2102=""),"",D2102*($B$7-$B$8-F2102-E2102))</f>
        <v>2903.45794865489</v>
      </c>
      <c r="H2102" s="25" t="n">
        <f aca="false">IF(D2102="","",D2102*$F$30)</f>
        <v>3816.74849450777</v>
      </c>
    </row>
    <row r="2103" customFormat="false" ht="15" hidden="false" customHeight="false" outlineLevel="0" collapsed="false">
      <c r="A2103" s="2" t="n">
        <v>2069</v>
      </c>
      <c r="B2103" s="2" t="n">
        <v>5</v>
      </c>
      <c r="C2103" s="22" t="n">
        <f aca="true">NORMSINV(MAX(RAND(),0.000000000001))</f>
        <v>-0.357417361672692</v>
      </c>
      <c r="D2103" s="24" t="n">
        <f aca="false">IF($B$11="","",$B$11*EXP($B$12*C2103))</f>
        <v>797.824977091481</v>
      </c>
      <c r="E2103" s="20" t="n">
        <f aca="true">IF($B$10="","",$B$10*(1-$B$14+2*$B$14*RAND()))</f>
        <v>3.86114860095401</v>
      </c>
      <c r="F2103" s="21" t="n">
        <f aca="false">INDEX($E$17:$E$28,B2103)</f>
        <v>4.761</v>
      </c>
      <c r="G2103" s="25" t="n">
        <f aca="false">IF(OR(D2103="",E2103="",F2103=""),"",D2103*($B$7-$B$8-F2103-E2103))</f>
        <v>3285.32469810999</v>
      </c>
      <c r="H2103" s="25" t="n">
        <f aca="false">IF(D2103="","",D2103*$F$30)</f>
        <v>3988.48662547573</v>
      </c>
    </row>
    <row r="2104" customFormat="false" ht="15" hidden="false" customHeight="false" outlineLevel="0" collapsed="false">
      <c r="A2104" s="2" t="n">
        <v>2070</v>
      </c>
      <c r="B2104" s="2" t="n">
        <v>6</v>
      </c>
      <c r="C2104" s="22" t="n">
        <f aca="true">NORMSINV(MAX(RAND(),0.000000000001))</f>
        <v>1.72739523873217</v>
      </c>
      <c r="D2104" s="24" t="n">
        <f aca="false">IF($B$11="","",$B$11*EXP($B$12*C2104))</f>
        <v>1920.53396426016</v>
      </c>
      <c r="E2104" s="20" t="n">
        <f aca="true">IF($B$10="","",$B$10*(1-$B$14+2*$B$14*RAND()))</f>
        <v>3.44343715989252</v>
      </c>
      <c r="F2104" s="21" t="n">
        <f aca="false">INDEX($E$17:$E$28,B2104)</f>
        <v>4.761</v>
      </c>
      <c r="G2104" s="25" t="n">
        <f aca="false">IF(OR(D2104="",E2104="",F2104=""),"",D2104*($B$7-$B$8-F2104-E2104))</f>
        <v>8710.7024814627</v>
      </c>
      <c r="H2104" s="25" t="n">
        <f aca="false">IF(D2104="","",D2104*$F$30)</f>
        <v>9601.13339412939</v>
      </c>
    </row>
    <row r="2105" customFormat="false" ht="15" hidden="false" customHeight="false" outlineLevel="0" collapsed="false">
      <c r="A2105" s="2" t="n">
        <v>2071</v>
      </c>
      <c r="B2105" s="2" t="n">
        <v>7</v>
      </c>
      <c r="C2105" s="22" t="n">
        <f aca="true">NORMSINV(MAX(RAND(),0.000000000001))</f>
        <v>1.15629990704975</v>
      </c>
      <c r="D2105" s="24" t="n">
        <f aca="false">IF($B$11="","",$B$11*EXP($B$12*C2105))</f>
        <v>1509.77866384521</v>
      </c>
      <c r="E2105" s="20" t="n">
        <f aca="true">IF($B$10="","",$B$10*(1-$B$14+2*$B$14*RAND()))</f>
        <v>3.73154685195403</v>
      </c>
      <c r="F2105" s="21" t="n">
        <f aca="false">INDEX($E$17:$E$28,B2105)</f>
        <v>4.761</v>
      </c>
      <c r="G2105" s="25" t="n">
        <f aca="false">IF(OR(D2105="",E2105="",F2105=""),"",D2105*($B$7-$B$8-F2105-E2105))</f>
        <v>6412.71413860197</v>
      </c>
      <c r="H2105" s="25" t="n">
        <f aca="false">IF(D2105="","",D2105*$F$30)</f>
        <v>7547.68549629497</v>
      </c>
    </row>
    <row r="2106" customFormat="false" ht="15" hidden="false" customHeight="false" outlineLevel="0" collapsed="false">
      <c r="A2106" s="2" t="n">
        <v>2072</v>
      </c>
      <c r="B2106" s="2" t="n">
        <v>8</v>
      </c>
      <c r="C2106" s="22" t="n">
        <f aca="true">NORMSINV(MAX(RAND(),0.000000000001))</f>
        <v>-0.573830339586006</v>
      </c>
      <c r="D2106" s="24" t="n">
        <f aca="false">IF($B$11="","",$B$11*EXP($B$12*C2106))</f>
        <v>728.290612142967</v>
      </c>
      <c r="E2106" s="20" t="n">
        <f aca="true">IF($B$10="","",$B$10*(1-$B$14+2*$B$14*RAND()))</f>
        <v>3.55246601329705</v>
      </c>
      <c r="F2106" s="21" t="n">
        <f aca="false">INDEX($E$17:$E$28,B2106)</f>
        <v>4.761</v>
      </c>
      <c r="G2106" s="25" t="n">
        <f aca="false">IF(OR(D2106="",E2106="",F2106=""),"",D2106*($B$7-$B$8-F2106-E2106))</f>
        <v>3223.80314684754</v>
      </c>
      <c r="H2106" s="25" t="n">
        <f aca="false">IF(D2106="","",D2106*$F$30)</f>
        <v>3640.87042822512</v>
      </c>
    </row>
    <row r="2107" customFormat="false" ht="15" hidden="false" customHeight="false" outlineLevel="0" collapsed="false">
      <c r="A2107" s="2" t="n">
        <v>2073</v>
      </c>
      <c r="B2107" s="2" t="n">
        <v>9</v>
      </c>
      <c r="C2107" s="22" t="n">
        <f aca="true">NORMSINV(MAX(RAND(),0.000000000001))</f>
        <v>-1.65794243564085</v>
      </c>
      <c r="D2107" s="24" t="n">
        <f aca="false">IF($B$11="","",$B$11*EXP($B$12*C2107))</f>
        <v>461.2278214934</v>
      </c>
      <c r="E2107" s="20" t="n">
        <f aca="true">IF($B$10="","",$B$10*(1-$B$14+2*$B$14*RAND()))</f>
        <v>3.73781813068017</v>
      </c>
      <c r="F2107" s="21" t="n">
        <f aca="false">INDEX($E$17:$E$28,B2107)</f>
        <v>4.761</v>
      </c>
      <c r="G2107" s="25" t="n">
        <f aca="false">IF(OR(D2107="",E2107="",F2107=""),"",D2107*($B$7-$B$8-F2107-E2107))</f>
        <v>1956.15107414369</v>
      </c>
      <c r="H2107" s="25" t="n">
        <f aca="false">IF(D2107="","",D2107*$F$30)</f>
        <v>2305.77012520981</v>
      </c>
    </row>
    <row r="2108" customFormat="false" ht="15" hidden="false" customHeight="false" outlineLevel="0" collapsed="false">
      <c r="A2108" s="2" t="n">
        <v>2074</v>
      </c>
      <c r="B2108" s="2" t="n">
        <v>10</v>
      </c>
      <c r="C2108" s="22" t="n">
        <f aca="true">NORMSINV(MAX(RAND(),0.000000000001))</f>
        <v>-0.313060436950073</v>
      </c>
      <c r="D2108" s="24" t="n">
        <f aca="false">IF($B$11="","",$B$11*EXP($B$12*C2108))</f>
        <v>812.876953483773</v>
      </c>
      <c r="E2108" s="20" t="n">
        <f aca="true">IF($B$10="","",$B$10*(1-$B$14+2*$B$14*RAND()))</f>
        <v>3.460285005283</v>
      </c>
      <c r="F2108" s="21" t="n">
        <f aca="false">INDEX($E$17:$E$28,B2108)</f>
        <v>4.761</v>
      </c>
      <c r="G2108" s="25" t="n">
        <f aca="false">IF(OR(D2108="",E2108="",F2108=""),"",D2108*($B$7-$B$8-F2108-E2108))</f>
        <v>3673.159278567</v>
      </c>
      <c r="H2108" s="25" t="n">
        <f aca="false">IF(D2108="","",D2108*$F$30)</f>
        <v>4063.73446585608</v>
      </c>
    </row>
    <row r="2109" customFormat="false" ht="15" hidden="false" customHeight="false" outlineLevel="0" collapsed="false">
      <c r="A2109" s="2" t="n">
        <v>2075</v>
      </c>
      <c r="B2109" s="2" t="n">
        <v>11</v>
      </c>
      <c r="C2109" s="22" t="n">
        <f aca="true">NORMSINV(MAX(RAND(),0.000000000001))</f>
        <v>-1.62241408864884</v>
      </c>
      <c r="D2109" s="24" t="n">
        <f aca="false">IF($B$11="","",$B$11*EXP($B$12*C2109))</f>
        <v>468.184547550545</v>
      </c>
      <c r="E2109" s="20" t="n">
        <f aca="true">IF($B$10="","",$B$10*(1-$B$14+2*$B$14*RAND()))</f>
        <v>3.6645952283103</v>
      </c>
      <c r="F2109" s="21" t="n">
        <f aca="false">INDEX($E$17:$E$28,B2109)</f>
        <v>4.761</v>
      </c>
      <c r="G2109" s="25" t="n">
        <f aca="false">IF(OR(D2109="",E2109="",F2109=""),"",D2109*($B$7-$B$8-F2109-E2109))</f>
        <v>2019.93764598346</v>
      </c>
      <c r="H2109" s="25" t="n">
        <f aca="false">IF(D2109="","",D2109*$F$30)</f>
        <v>2340.54819011468</v>
      </c>
    </row>
    <row r="2110" customFormat="false" ht="15" hidden="false" customHeight="false" outlineLevel="0" collapsed="false">
      <c r="A2110" s="2" t="n">
        <v>2076</v>
      </c>
      <c r="B2110" s="2" t="n">
        <v>12</v>
      </c>
      <c r="C2110" s="22" t="n">
        <f aca="true">NORMSINV(MAX(RAND(),0.000000000001))</f>
        <v>-1.96239851587375</v>
      </c>
      <c r="D2110" s="24" t="n">
        <f aca="false">IF($B$11="","",$B$11*EXP($B$12*C2110))</f>
        <v>405.696218624777</v>
      </c>
      <c r="E2110" s="20" t="n">
        <f aca="true">IF($B$10="","",$B$10*(1-$B$14+2*$B$14*RAND()))</f>
        <v>3.61367757695969</v>
      </c>
      <c r="F2110" s="21" t="n">
        <f aca="false">INDEX($E$17:$E$28,B2110)</f>
        <v>4.761</v>
      </c>
      <c r="G2110" s="25" t="n">
        <f aca="false">IF(OR(D2110="",E2110="",F2110=""),"",D2110*($B$7-$B$8-F2110-E2110))</f>
        <v>1770.9948001054</v>
      </c>
      <c r="H2110" s="25" t="n">
        <f aca="false">IF(D2110="","",D2110*$F$30)</f>
        <v>2028.15653614898</v>
      </c>
    </row>
    <row r="2111" customFormat="false" ht="15" hidden="false" customHeight="false" outlineLevel="0" collapsed="false">
      <c r="A2111" s="2" t="n">
        <v>2077</v>
      </c>
      <c r="B2111" s="2" t="n">
        <v>1</v>
      </c>
      <c r="C2111" s="22" t="n">
        <f aca="true">NORMSINV(MAX(RAND(),0.000000000001))</f>
        <v>-1.42013857500189</v>
      </c>
      <c r="D2111" s="24" t="n">
        <f aca="false">IF($B$11="","",$B$11*EXP($B$12*C2111))</f>
        <v>509.838795368921</v>
      </c>
      <c r="E2111" s="20" t="n">
        <f aca="true">IF($B$10="","",$B$10*(1-$B$14+2*$B$14*RAND()))</f>
        <v>3.60350400872462</v>
      </c>
      <c r="F2111" s="21" t="n">
        <f aca="false">INDEX($E$17:$E$28,B2111)</f>
        <v>4.92562580645161</v>
      </c>
      <c r="G2111" s="25" t="n">
        <f aca="false">IF(OR(D2111="",E2111="",F2111=""),"",D2111*($B$7-$B$8-F2111-E2111))</f>
        <v>2146.86498248545</v>
      </c>
      <c r="H2111" s="25" t="n">
        <f aca="false">IF(D2111="","",D2111*$F$30)</f>
        <v>2548.78610580831</v>
      </c>
    </row>
    <row r="2112" customFormat="false" ht="15" hidden="false" customHeight="false" outlineLevel="0" collapsed="false">
      <c r="A2112" s="2" t="n">
        <v>2078</v>
      </c>
      <c r="B2112" s="2" t="n">
        <v>2</v>
      </c>
      <c r="C2112" s="22" t="n">
        <f aca="true">NORMSINV(MAX(RAND(),0.000000000001))</f>
        <v>1.91134711897134</v>
      </c>
      <c r="D2112" s="24" t="n">
        <f aca="false">IF($B$11="","",$B$11*EXP($B$12*C2112))</f>
        <v>2075.31787369681</v>
      </c>
      <c r="E2112" s="20" t="n">
        <f aca="true">IF($B$10="","",$B$10*(1-$B$14+2*$B$14*RAND()))</f>
        <v>4.00369153008199</v>
      </c>
      <c r="F2112" s="21" t="n">
        <f aca="false">INDEX($E$17:$E$28,B2112)</f>
        <v>5.0612</v>
      </c>
      <c r="G2112" s="25" t="n">
        <f aca="false">IF(OR(D2112="",E2112="",F2112=""),"",D2112*($B$7-$B$8-F2112-E2112))</f>
        <v>7627.01829539536</v>
      </c>
      <c r="H2112" s="25" t="n">
        <f aca="false">IF(D2112="","",D2112*$F$30)</f>
        <v>10374.9291141851</v>
      </c>
    </row>
    <row r="2113" customFormat="false" ht="15" hidden="false" customHeight="false" outlineLevel="0" collapsed="false">
      <c r="A2113" s="2" t="n">
        <v>2079</v>
      </c>
      <c r="B2113" s="2" t="n">
        <v>3</v>
      </c>
      <c r="C2113" s="22" t="n">
        <f aca="true">NORMSINV(MAX(RAND(),0.000000000001))</f>
        <v>-0.247488726103415</v>
      </c>
      <c r="D2113" s="24" t="n">
        <f aca="false">IF($B$11="","",$B$11*EXP($B$12*C2113))</f>
        <v>835.649647480891</v>
      </c>
      <c r="E2113" s="20" t="n">
        <f aca="true">IF($B$10="","",$B$10*(1-$B$14+2*$B$14*RAND()))</f>
        <v>3.84209902268112</v>
      </c>
      <c r="F2113" s="21" t="n">
        <f aca="false">INDEX($E$17:$E$28,B2113)</f>
        <v>5.0612</v>
      </c>
      <c r="G2113" s="25" t="n">
        <f aca="false">IF(OR(D2113="",E2113="",F2113=""),"",D2113*($B$7-$B$8-F2113-E2113))</f>
        <v>3206.13781918611</v>
      </c>
      <c r="H2113" s="25" t="n">
        <f aca="false">IF(D2113="","",D2113*$F$30)</f>
        <v>4177.57971768647</v>
      </c>
    </row>
    <row r="2114" customFormat="false" ht="15" hidden="false" customHeight="false" outlineLevel="0" collapsed="false">
      <c r="A2114" s="2" t="n">
        <v>2080</v>
      </c>
      <c r="B2114" s="2" t="n">
        <v>4</v>
      </c>
      <c r="C2114" s="22" t="n">
        <f aca="true">NORMSINV(MAX(RAND(),0.000000000001))</f>
        <v>-1.1768127212014</v>
      </c>
      <c r="D2114" s="24" t="n">
        <f aca="false">IF($B$11="","",$B$11*EXP($B$12*C2114))</f>
        <v>564.885946578716</v>
      </c>
      <c r="E2114" s="20" t="n">
        <f aca="true">IF($B$10="","",$B$10*(1-$B$14+2*$B$14*RAND()))</f>
        <v>3.65399650312471</v>
      </c>
      <c r="F2114" s="21" t="n">
        <f aca="false">INDEX($E$17:$E$28,B2114)</f>
        <v>4.89657419354839</v>
      </c>
      <c r="G2114" s="25" t="n">
        <f aca="false">IF(OR(D2114="",E2114="",F2114=""),"",D2114*($B$7-$B$8-F2114-E2114))</f>
        <v>2366.54973763443</v>
      </c>
      <c r="H2114" s="25" t="n">
        <f aca="false">IF(D2114="","",D2114*$F$30)</f>
        <v>2823.97782413632</v>
      </c>
    </row>
    <row r="2115" customFormat="false" ht="15" hidden="false" customHeight="false" outlineLevel="0" collapsed="false">
      <c r="A2115" s="2" t="n">
        <v>2081</v>
      </c>
      <c r="B2115" s="2" t="n">
        <v>5</v>
      </c>
      <c r="C2115" s="22" t="n">
        <f aca="true">NORMSINV(MAX(RAND(),0.000000000001))</f>
        <v>-0.306443020200557</v>
      </c>
      <c r="D2115" s="24" t="n">
        <f aca="false">IF($B$11="","",$B$11*EXP($B$12*C2115))</f>
        <v>815.146705863362</v>
      </c>
      <c r="E2115" s="20" t="n">
        <f aca="true">IF($B$10="","",$B$10*(1-$B$14+2*$B$14*RAND()))</f>
        <v>3.57802465669902</v>
      </c>
      <c r="F2115" s="21" t="n">
        <f aca="false">INDEX($E$17:$E$28,B2115)</f>
        <v>4.761</v>
      </c>
      <c r="G2115" s="25" t="n">
        <f aca="false">IF(OR(D2115="",E2115="",F2115=""),"",D2115*($B$7-$B$8-F2115-E2115))</f>
        <v>3587.44055367767</v>
      </c>
      <c r="H2115" s="25" t="n">
        <f aca="false">IF(D2115="","",D2115*$F$30)</f>
        <v>4075.08141195212</v>
      </c>
    </row>
    <row r="2116" customFormat="false" ht="15" hidden="false" customHeight="false" outlineLevel="0" collapsed="false">
      <c r="A2116" s="2" t="n">
        <v>2082</v>
      </c>
      <c r="B2116" s="2" t="n">
        <v>6</v>
      </c>
      <c r="C2116" s="22" t="n">
        <f aca="true">NORMSINV(MAX(RAND(),0.000000000001))</f>
        <v>1.84746323012368</v>
      </c>
      <c r="D2116" s="24" t="n">
        <f aca="false">IF($B$11="","",$B$11*EXP($B$12*C2116))</f>
        <v>2020.19861551345</v>
      </c>
      <c r="E2116" s="20" t="n">
        <f aca="true">IF($B$10="","",$B$10*(1-$B$14+2*$B$14*RAND()))</f>
        <v>3.44212790434705</v>
      </c>
      <c r="F2116" s="21" t="n">
        <f aca="false">INDEX($E$17:$E$28,B2116)</f>
        <v>4.761</v>
      </c>
      <c r="G2116" s="25" t="n">
        <f aca="false">IF(OR(D2116="",E2116="",F2116=""),"",D2116*($B$7-$B$8-F2116-E2116))</f>
        <v>9165.38272639971</v>
      </c>
      <c r="H2116" s="25" t="n">
        <f aca="false">IF(D2116="","",D2116*$F$30)</f>
        <v>10099.3769186748</v>
      </c>
    </row>
    <row r="2117" customFormat="false" ht="15" hidden="false" customHeight="false" outlineLevel="0" collapsed="false">
      <c r="A2117" s="2" t="n">
        <v>2083</v>
      </c>
      <c r="B2117" s="2" t="n">
        <v>7</v>
      </c>
      <c r="C2117" s="22" t="n">
        <f aca="true">NORMSINV(MAX(RAND(),0.000000000001))</f>
        <v>-1.39565515178185</v>
      </c>
      <c r="D2117" s="24" t="n">
        <f aca="false">IF($B$11="","",$B$11*EXP($B$12*C2117))</f>
        <v>515.125763588561</v>
      </c>
      <c r="E2117" s="20" t="n">
        <f aca="true">IF($B$10="","",$B$10*(1-$B$14+2*$B$14*RAND()))</f>
        <v>3.69419698304374</v>
      </c>
      <c r="F2117" s="21" t="n">
        <f aca="false">INDEX($E$17:$E$28,B2117)</f>
        <v>4.761</v>
      </c>
      <c r="G2117" s="25" t="n">
        <f aca="false">IF(OR(D2117="",E2117="",F2117=""),"",D2117*($B$7-$B$8-F2117-E2117))</f>
        <v>2207.21242593616</v>
      </c>
      <c r="H2117" s="25" t="n">
        <f aca="false">IF(D2117="","",D2117*$F$30)</f>
        <v>2575.21671733193</v>
      </c>
    </row>
    <row r="2118" customFormat="false" ht="15" hidden="false" customHeight="false" outlineLevel="0" collapsed="false">
      <c r="A2118" s="2" t="n">
        <v>2084</v>
      </c>
      <c r="B2118" s="2" t="n">
        <v>8</v>
      </c>
      <c r="C2118" s="22" t="n">
        <f aca="true">NORMSINV(MAX(RAND(),0.000000000001))</f>
        <v>0.572864801184538</v>
      </c>
      <c r="D2118" s="24" t="n">
        <f aca="false">IF($B$11="","",$B$11*EXP($B$12*C2118))</f>
        <v>1180.71867986848</v>
      </c>
      <c r="E2118" s="20" t="n">
        <f aca="true">IF($B$10="","",$B$10*(1-$B$14+2*$B$14*RAND()))</f>
        <v>4.10187948945671</v>
      </c>
      <c r="F2118" s="21" t="n">
        <f aca="false">INDEX($E$17:$E$28,B2118)</f>
        <v>4.761</v>
      </c>
      <c r="G2118" s="25" t="n">
        <f aca="false">IF(OR(D2118="",E2118="",F2118=""),"",D2118*($B$7-$B$8-F2118-E2118))</f>
        <v>4577.78861089967</v>
      </c>
      <c r="H2118" s="25" t="n">
        <f aca="false">IF(D2118="","",D2118*$F$30)</f>
        <v>5902.64882439849</v>
      </c>
    </row>
    <row r="2119" customFormat="false" ht="15" hidden="false" customHeight="false" outlineLevel="0" collapsed="false">
      <c r="A2119" s="2" t="n">
        <v>2085</v>
      </c>
      <c r="B2119" s="2" t="n">
        <v>9</v>
      </c>
      <c r="C2119" s="22" t="n">
        <f aca="true">NORMSINV(MAX(RAND(),0.000000000001))</f>
        <v>0.169381407548029</v>
      </c>
      <c r="D2119" s="24" t="n">
        <f aca="false">IF($B$11="","",$B$11*EXP($B$12*C2119))</f>
        <v>996.116652826864</v>
      </c>
      <c r="E2119" s="20" t="n">
        <f aca="true">IF($B$10="","",$B$10*(1-$B$14+2*$B$14*RAND()))</f>
        <v>3.60010543595477</v>
      </c>
      <c r="F2119" s="21" t="n">
        <f aca="false">INDEX($E$17:$E$28,B2119)</f>
        <v>4.761</v>
      </c>
      <c r="G2119" s="25" t="n">
        <f aca="false">IF(OR(D2119="",E2119="",F2119=""),"",D2119*($B$7-$B$8-F2119-E2119))</f>
        <v>4361.88979621849</v>
      </c>
      <c r="H2119" s="25" t="n">
        <f aca="false">IF(D2119="","",D2119*$F$30)</f>
        <v>4979.78637081206</v>
      </c>
    </row>
    <row r="2120" customFormat="false" ht="15" hidden="false" customHeight="false" outlineLevel="0" collapsed="false">
      <c r="A2120" s="2" t="n">
        <v>2086</v>
      </c>
      <c r="B2120" s="2" t="n">
        <v>10</v>
      </c>
      <c r="C2120" s="22" t="n">
        <f aca="true">NORMSINV(MAX(RAND(),0.000000000001))</f>
        <v>-0.675862604658738</v>
      </c>
      <c r="D2120" s="24" t="n">
        <f aca="false">IF($B$11="","",$B$11*EXP($B$12*C2120))</f>
        <v>697.642801994345</v>
      </c>
      <c r="E2120" s="20" t="n">
        <f aca="true">IF($B$10="","",$B$10*(1-$B$14+2*$B$14*RAND()))</f>
        <v>3.73035214312282</v>
      </c>
      <c r="F2120" s="21" t="n">
        <f aca="false">INDEX($E$17:$E$28,B2120)</f>
        <v>4.761</v>
      </c>
      <c r="G2120" s="25" t="n">
        <f aca="false">IF(OR(D2120="",E2120="",F2120=""),"",D2120*($B$7-$B$8-F2120-E2120))</f>
        <v>2964.03859555907</v>
      </c>
      <c r="H2120" s="25" t="n">
        <f aca="false">IF(D2120="","",D2120*$F$30)</f>
        <v>3487.65589573013</v>
      </c>
    </row>
    <row r="2121" customFormat="false" ht="15" hidden="false" customHeight="false" outlineLevel="0" collapsed="false">
      <c r="A2121" s="2" t="n">
        <v>2087</v>
      </c>
      <c r="B2121" s="2" t="n">
        <v>11</v>
      </c>
      <c r="C2121" s="22" t="n">
        <f aca="true">NORMSINV(MAX(RAND(),0.000000000001))</f>
        <v>-0.222472890141008</v>
      </c>
      <c r="D2121" s="24" t="n">
        <f aca="false">IF($B$11="","",$B$11*EXP($B$12*C2121))</f>
        <v>844.504671326029</v>
      </c>
      <c r="E2121" s="20" t="n">
        <f aca="true">IF($B$10="","",$B$10*(1-$B$14+2*$B$14*RAND()))</f>
        <v>3.61887196002789</v>
      </c>
      <c r="F2121" s="21" t="n">
        <f aca="false">INDEX($E$17:$E$28,B2121)</f>
        <v>4.761</v>
      </c>
      <c r="G2121" s="25" t="n">
        <f aca="false">IF(OR(D2121="",E2121="",F2121=""),"",D2121*($B$7-$B$8-F2121-E2121))</f>
        <v>3682.14849733605</v>
      </c>
      <c r="H2121" s="25" t="n">
        <f aca="false">IF(D2121="","",D2121*$F$30)</f>
        <v>4221.84775289309</v>
      </c>
    </row>
    <row r="2122" customFormat="false" ht="15" hidden="false" customHeight="false" outlineLevel="0" collapsed="false">
      <c r="A2122" s="2" t="n">
        <v>2088</v>
      </c>
      <c r="B2122" s="2" t="n">
        <v>12</v>
      </c>
      <c r="C2122" s="22" t="n">
        <f aca="true">NORMSINV(MAX(RAND(),0.000000000001))</f>
        <v>-0.461775173004589</v>
      </c>
      <c r="D2122" s="24" t="n">
        <f aca="false">IF($B$11="","",$B$11*EXP($B$12*C2122))</f>
        <v>763.502505229998</v>
      </c>
      <c r="E2122" s="20" t="n">
        <f aca="true">IF($B$10="","",$B$10*(1-$B$14+2*$B$14*RAND()))</f>
        <v>3.62593123549984</v>
      </c>
      <c r="F2122" s="21" t="n">
        <f aca="false">INDEX($E$17:$E$28,B2122)</f>
        <v>4.761</v>
      </c>
      <c r="G2122" s="25" t="n">
        <f aca="false">IF(OR(D2122="",E2122="",F2122=""),"",D2122*($B$7-$B$8-F2122-E2122))</f>
        <v>3323.57890713432</v>
      </c>
      <c r="H2122" s="25" t="n">
        <f aca="false">IF(D2122="","",D2122*$F$30)</f>
        <v>3816.9017241458</v>
      </c>
    </row>
    <row r="2123" customFormat="false" ht="15" hidden="false" customHeight="false" outlineLevel="0" collapsed="false">
      <c r="A2123" s="2" t="n">
        <v>2089</v>
      </c>
      <c r="B2123" s="2" t="n">
        <v>1</v>
      </c>
      <c r="C2123" s="22" t="n">
        <f aca="true">NORMSINV(MAX(RAND(),0.000000000001))</f>
        <v>0.625584028434148</v>
      </c>
      <c r="D2123" s="24" t="n">
        <f aca="false">IF($B$11="","",$B$11*EXP($B$12*C2123))</f>
        <v>1207.24076638179</v>
      </c>
      <c r="E2123" s="20" t="n">
        <f aca="true">IF($B$10="","",$B$10*(1-$B$14+2*$B$14*RAND()))</f>
        <v>4.10649989612811</v>
      </c>
      <c r="F2123" s="21" t="n">
        <f aca="false">INDEX($E$17:$E$28,B2123)</f>
        <v>4.92562580645161</v>
      </c>
      <c r="G2123" s="25" t="n">
        <f aca="false">IF(OR(D2123="",E2123="",F2123=""),"",D2123*($B$7-$B$8-F2123-E2123))</f>
        <v>4476.29700846501</v>
      </c>
      <c r="H2123" s="25" t="n">
        <f aca="false">IF(D2123="","",D2123*$F$30)</f>
        <v>6035.23803929587</v>
      </c>
    </row>
    <row r="2124" customFormat="false" ht="15" hidden="false" customHeight="false" outlineLevel="0" collapsed="false">
      <c r="A2124" s="2" t="n">
        <v>2090</v>
      </c>
      <c r="B2124" s="2" t="n">
        <v>2</v>
      </c>
      <c r="C2124" s="22" t="n">
        <f aca="true">NORMSINV(MAX(RAND(),0.000000000001))</f>
        <v>1.01975850645281</v>
      </c>
      <c r="D2124" s="24" t="n">
        <f aca="false">IF($B$11="","",$B$11*EXP($B$12*C2124))</f>
        <v>1425.36674691979</v>
      </c>
      <c r="E2124" s="20" t="n">
        <f aca="true">IF($B$10="","",$B$10*(1-$B$14+2*$B$14*RAND()))</f>
        <v>3.37509264840715</v>
      </c>
      <c r="F2124" s="21" t="n">
        <f aca="false">INDEX($E$17:$E$28,B2124)</f>
        <v>5.0612</v>
      </c>
      <c r="G2124" s="25" t="n">
        <f aca="false">IF(OR(D2124="",E2124="",F2124=""),"",D2124*($B$7-$B$8-F2124-E2124))</f>
        <v>6134.3613474347</v>
      </c>
      <c r="H2124" s="25" t="n">
        <f aca="false">IF(D2124="","",D2124*$F$30)</f>
        <v>7125.69344120144</v>
      </c>
    </row>
    <row r="2125" customFormat="false" ht="15" hidden="false" customHeight="false" outlineLevel="0" collapsed="false">
      <c r="A2125" s="2" t="n">
        <v>2091</v>
      </c>
      <c r="B2125" s="2" t="n">
        <v>3</v>
      </c>
      <c r="C2125" s="22" t="n">
        <f aca="true">NORMSINV(MAX(RAND(),0.000000000001))</f>
        <v>-0.334054535940707</v>
      </c>
      <c r="D2125" s="24" t="n">
        <f aca="false">IF($B$11="","",$B$11*EXP($B$12*C2125))</f>
        <v>805.717792997739</v>
      </c>
      <c r="E2125" s="20" t="n">
        <f aca="true">IF($B$10="","",$B$10*(1-$B$14+2*$B$14*RAND()))</f>
        <v>3.86086454392732</v>
      </c>
      <c r="F2125" s="21" t="n">
        <f aca="false">INDEX($E$17:$E$28,B2125)</f>
        <v>5.0612</v>
      </c>
      <c r="G2125" s="25" t="n">
        <f aca="false">IF(OR(D2125="",E2125="",F2125=""),"",D2125*($B$7-$B$8-F2125-E2125))</f>
        <v>3076.1785294747</v>
      </c>
      <c r="H2125" s="25" t="n">
        <f aca="false">IF(D2125="","",D2125*$F$30)</f>
        <v>4027.9443907543</v>
      </c>
    </row>
    <row r="2126" customFormat="false" ht="15" hidden="false" customHeight="false" outlineLevel="0" collapsed="false">
      <c r="A2126" s="2" t="n">
        <v>2092</v>
      </c>
      <c r="B2126" s="2" t="n">
        <v>4</v>
      </c>
      <c r="C2126" s="22" t="n">
        <f aca="true">NORMSINV(MAX(RAND(),0.000000000001))</f>
        <v>1.10456582450126</v>
      </c>
      <c r="D2126" s="24" t="n">
        <f aca="false">IF($B$11="","",$B$11*EXP($B$12*C2126))</f>
        <v>1477.2231463506</v>
      </c>
      <c r="E2126" s="20" t="n">
        <f aca="true">IF($B$10="","",$B$10*(1-$B$14+2*$B$14*RAND()))</f>
        <v>4.04495665733076</v>
      </c>
      <c r="F2126" s="21" t="n">
        <f aca="false">INDEX($E$17:$E$28,B2126)</f>
        <v>4.89657419354839</v>
      </c>
      <c r="G2126" s="25" t="n">
        <f aca="false">IF(OR(D2126="",E2126="",F2126=""),"",D2126*($B$7-$B$8-F2126-E2126))</f>
        <v>5611.18654778</v>
      </c>
      <c r="H2126" s="25" t="n">
        <f aca="false">IF(D2126="","",D2126*$F$30)</f>
        <v>7384.93395323593</v>
      </c>
    </row>
    <row r="2127" customFormat="false" ht="15" hidden="false" customHeight="false" outlineLevel="0" collapsed="false">
      <c r="A2127" s="2" t="n">
        <v>2093</v>
      </c>
      <c r="B2127" s="2" t="n">
        <v>5</v>
      </c>
      <c r="C2127" s="22" t="n">
        <f aca="true">NORMSINV(MAX(RAND(),0.000000000001))</f>
        <v>0.287935784305804</v>
      </c>
      <c r="D2127" s="24" t="n">
        <f aca="false">IF($B$11="","",$B$11*EXP($B$12*C2127))</f>
        <v>1047.14130496214</v>
      </c>
      <c r="E2127" s="20" t="n">
        <f aca="true">IF($B$10="","",$B$10*(1-$B$14+2*$B$14*RAND()))</f>
        <v>3.76188104052873</v>
      </c>
      <c r="F2127" s="21" t="n">
        <f aca="false">INDEX($E$17:$E$28,B2127)</f>
        <v>4.761</v>
      </c>
      <c r="G2127" s="25" t="n">
        <f aca="false">IF(OR(D2127="",E2127="",F2127=""),"",D2127*($B$7-$B$8-F2127-E2127))</f>
        <v>4415.91945040134</v>
      </c>
      <c r="H2127" s="25" t="n">
        <f aca="false">IF(D2127="","",D2127*$F$30)</f>
        <v>5234.86881176674</v>
      </c>
    </row>
    <row r="2128" customFormat="false" ht="15" hidden="false" customHeight="false" outlineLevel="0" collapsed="false">
      <c r="A2128" s="2" t="n">
        <v>2094</v>
      </c>
      <c r="B2128" s="2" t="n">
        <v>6</v>
      </c>
      <c r="C2128" s="22" t="n">
        <f aca="true">NORMSINV(MAX(RAND(),0.000000000001))</f>
        <v>2.2195167715394</v>
      </c>
      <c r="D2128" s="24" t="n">
        <f aca="false">IF($B$11="","",$B$11*EXP($B$12*C2128))</f>
        <v>2363.08169132441</v>
      </c>
      <c r="E2128" s="20" t="n">
        <f aca="true">IF($B$10="","",$B$10*(1-$B$14+2*$B$14*RAND()))</f>
        <v>3.80551261721589</v>
      </c>
      <c r="F2128" s="21" t="n">
        <f aca="false">INDEX($E$17:$E$28,B2128)</f>
        <v>4.761</v>
      </c>
      <c r="G2128" s="25" t="n">
        <f aca="false">IF(OR(D2128="",E2128="",F2128=""),"",D2128*($B$7-$B$8-F2128-E2128))</f>
        <v>9862.29162323058</v>
      </c>
      <c r="H2128" s="25" t="n">
        <f aca="false">IF(D2128="","",D2128*$F$30)</f>
        <v>11813.517991269</v>
      </c>
    </row>
    <row r="2129" customFormat="false" ht="15" hidden="false" customHeight="false" outlineLevel="0" collapsed="false">
      <c r="A2129" s="2" t="n">
        <v>2095</v>
      </c>
      <c r="B2129" s="2" t="n">
        <v>7</v>
      </c>
      <c r="C2129" s="22" t="n">
        <f aca="true">NORMSINV(MAX(RAND(),0.000000000001))</f>
        <v>1.19267872571307</v>
      </c>
      <c r="D2129" s="24" t="n">
        <f aca="false">IF($B$11="","",$B$11*EXP($B$12*C2129))</f>
        <v>1533.10004639708</v>
      </c>
      <c r="E2129" s="20" t="n">
        <f aca="true">IF($B$10="","",$B$10*(1-$B$14+2*$B$14*RAND()))</f>
        <v>4.08549052106432</v>
      </c>
      <c r="F2129" s="21" t="n">
        <f aca="false">INDEX($E$17:$E$28,B2129)</f>
        <v>4.761</v>
      </c>
      <c r="G2129" s="25" t="n">
        <f aca="false">IF(OR(D2129="",E2129="",F2129=""),"",D2129*($B$7-$B$8-F2129-E2129))</f>
        <v>5969.13956280374</v>
      </c>
      <c r="H2129" s="25" t="n">
        <f aca="false">IF(D2129="","",D2129*$F$30)</f>
        <v>7664.27375194826</v>
      </c>
    </row>
    <row r="2130" customFormat="false" ht="15" hidden="false" customHeight="false" outlineLevel="0" collapsed="false">
      <c r="A2130" s="2" t="n">
        <v>2096</v>
      </c>
      <c r="B2130" s="2" t="n">
        <v>8</v>
      </c>
      <c r="C2130" s="22" t="n">
        <f aca="true">NORMSINV(MAX(RAND(),0.000000000001))</f>
        <v>0.897164231841922</v>
      </c>
      <c r="D2130" s="24" t="n">
        <f aca="false">IF($B$11="","",$B$11*EXP($B$12*C2130))</f>
        <v>1353.60591476042</v>
      </c>
      <c r="E2130" s="20" t="n">
        <f aca="true">IF($B$10="","",$B$10*(1-$B$14+2*$B$14*RAND()))</f>
        <v>3.6045557865735</v>
      </c>
      <c r="F2130" s="21" t="n">
        <f aca="false">INDEX($E$17:$E$28,B2130)</f>
        <v>4.761</v>
      </c>
      <c r="G2130" s="25" t="n">
        <f aca="false">IF(OR(D2130="",E2130="",F2130=""),"",D2130*($B$7-$B$8-F2130-E2130))</f>
        <v>5921.27356108363</v>
      </c>
      <c r="H2130" s="25" t="n">
        <f aca="false">IF(D2130="","",D2130*$F$30)</f>
        <v>6766.94668907032</v>
      </c>
    </row>
    <row r="2131" customFormat="false" ht="15" hidden="false" customHeight="false" outlineLevel="0" collapsed="false">
      <c r="A2131" s="2" t="n">
        <v>2097</v>
      </c>
      <c r="B2131" s="2" t="n">
        <v>9</v>
      </c>
      <c r="C2131" s="22" t="n">
        <f aca="true">NORMSINV(MAX(RAND(),0.000000000001))</f>
        <v>-0.342826777975442</v>
      </c>
      <c r="D2131" s="24" t="n">
        <f aca="false">IF($B$11="","",$B$11*EXP($B$12*C2131))</f>
        <v>802.745095487251</v>
      </c>
      <c r="E2131" s="20" t="n">
        <f aca="true">IF($B$10="","",$B$10*(1-$B$14+2*$B$14*RAND()))</f>
        <v>3.82040735316514</v>
      </c>
      <c r="F2131" s="21" t="n">
        <f aca="false">INDEX($E$17:$E$28,B2131)</f>
        <v>4.761</v>
      </c>
      <c r="G2131" s="25" t="n">
        <f aca="false">IF(OR(D2131="",E2131="",F2131=""),"",D2131*($B$7-$B$8-F2131-E2131))</f>
        <v>3338.28985137603</v>
      </c>
      <c r="H2131" s="25" t="n">
        <f aca="false">IF(D2131="","",D2131*$F$30)</f>
        <v>4013.08328135987</v>
      </c>
    </row>
    <row r="2132" customFormat="false" ht="15" hidden="false" customHeight="false" outlineLevel="0" collapsed="false">
      <c r="A2132" s="2" t="n">
        <v>2098</v>
      </c>
      <c r="B2132" s="2" t="n">
        <v>10</v>
      </c>
      <c r="C2132" s="22" t="n">
        <f aca="true">NORMSINV(MAX(RAND(),0.000000000001))</f>
        <v>-1.07989516100112</v>
      </c>
      <c r="D2132" s="24" t="n">
        <f aca="false">IF($B$11="","",$B$11*EXP($B$12*C2132))</f>
        <v>588.432144443022</v>
      </c>
      <c r="E2132" s="20" t="n">
        <f aca="true">IF($B$10="","",$B$10*(1-$B$14+2*$B$14*RAND()))</f>
        <v>3.88510126784154</v>
      </c>
      <c r="F2132" s="21" t="n">
        <f aca="false">INDEX($E$17:$E$28,B2132)</f>
        <v>4.761</v>
      </c>
      <c r="G2132" s="25" t="n">
        <f aca="false">IF(OR(D2132="",E2132="",F2132=""),"",D2132*($B$7-$B$8-F2132-E2132))</f>
        <v>2408.98161009657</v>
      </c>
      <c r="H2132" s="25" t="n">
        <f aca="false">IF(D2132="","",D2132*$F$30)</f>
        <v>2941.68997649956</v>
      </c>
    </row>
    <row r="2133" customFormat="false" ht="15" hidden="false" customHeight="false" outlineLevel="0" collapsed="false">
      <c r="A2133" s="2" t="n">
        <v>2099</v>
      </c>
      <c r="B2133" s="2" t="n">
        <v>11</v>
      </c>
      <c r="C2133" s="22" t="n">
        <f aca="true">NORMSINV(MAX(RAND(),0.000000000001))</f>
        <v>-0.362788433803171</v>
      </c>
      <c r="D2133" s="24" t="n">
        <f aca="false">IF($B$11="","",$B$11*EXP($B$12*C2133))</f>
        <v>796.021391240318</v>
      </c>
      <c r="E2133" s="20" t="n">
        <f aca="true">IF($B$10="","",$B$10*(1-$B$14+2*$B$14*RAND()))</f>
        <v>3.81454443222724</v>
      </c>
      <c r="F2133" s="21" t="n">
        <f aca="false">INDEX($E$17:$E$28,B2133)</f>
        <v>4.761</v>
      </c>
      <c r="G2133" s="25" t="n">
        <f aca="false">IF(OR(D2133="",E2133="",F2133=""),"",D2133*($B$7-$B$8-F2133-E2133))</f>
        <v>3314.99571481696</v>
      </c>
      <c r="H2133" s="25" t="n">
        <f aca="false">IF(D2133="","",D2133*$F$30)</f>
        <v>3979.4701390886</v>
      </c>
    </row>
    <row r="2134" customFormat="false" ht="15" hidden="false" customHeight="false" outlineLevel="0" collapsed="false">
      <c r="A2134" s="2" t="n">
        <v>2100</v>
      </c>
      <c r="B2134" s="2" t="n">
        <v>12</v>
      </c>
      <c r="C2134" s="22" t="n">
        <f aca="true">NORMSINV(MAX(RAND(),0.000000000001))</f>
        <v>1.0276900353622</v>
      </c>
      <c r="D2134" s="24" t="n">
        <f aca="false">IF($B$11="","",$B$11*EXP($B$12*C2134))</f>
        <v>1430.13840172362</v>
      </c>
      <c r="E2134" s="20" t="n">
        <f aca="true">IF($B$10="","",$B$10*(1-$B$14+2*$B$14*RAND()))</f>
        <v>3.66997344532076</v>
      </c>
      <c r="F2134" s="21" t="n">
        <f aca="false">INDEX($E$17:$E$28,B2134)</f>
        <v>4.761</v>
      </c>
      <c r="G2134" s="25" t="n">
        <f aca="false">IF(OR(D2134="",E2134="",F2134=""),"",D2134*($B$7-$B$8-F2134-E2134))</f>
        <v>6162.50434989359</v>
      </c>
      <c r="H2134" s="25" t="n">
        <f aca="false">IF(D2134="","",D2134*$F$30)</f>
        <v>7149.5478978967</v>
      </c>
    </row>
    <row r="2135" customFormat="false" ht="15" hidden="false" customHeight="false" outlineLevel="0" collapsed="false">
      <c r="A2135" s="2" t="n">
        <v>2101</v>
      </c>
      <c r="B2135" s="2" t="n">
        <v>1</v>
      </c>
      <c r="C2135" s="22" t="n">
        <f aca="true">NORMSINV(MAX(RAND(),0.000000000001))</f>
        <v>0.469028128100334</v>
      </c>
      <c r="D2135" s="24" t="n">
        <f aca="false">IF($B$11="","",$B$11*EXP($B$12*C2135))</f>
        <v>1130.17224831839</v>
      </c>
      <c r="E2135" s="20" t="n">
        <f aca="true">IF($B$10="","",$B$10*(1-$B$14+2*$B$14*RAND()))</f>
        <v>4.10927710082379</v>
      </c>
      <c r="F2135" s="21" t="n">
        <f aca="false">INDEX($E$17:$E$28,B2135)</f>
        <v>4.92562580645161</v>
      </c>
      <c r="G2135" s="25" t="n">
        <f aca="false">IF(OR(D2135="",E2135="",F2135=""),"",D2135*($B$7-$B$8-F2135-E2135))</f>
        <v>4187.39791152247</v>
      </c>
      <c r="H2135" s="25" t="n">
        <f aca="false">IF(D2135="","",D2135*$F$30)</f>
        <v>5649.95710379327</v>
      </c>
    </row>
    <row r="2136" customFormat="false" ht="15" hidden="false" customHeight="false" outlineLevel="0" collapsed="false">
      <c r="A2136" s="2" t="n">
        <v>2102</v>
      </c>
      <c r="B2136" s="2" t="n">
        <v>2</v>
      </c>
      <c r="C2136" s="22" t="n">
        <f aca="true">NORMSINV(MAX(RAND(),0.000000000001))</f>
        <v>-2.86164673789202</v>
      </c>
      <c r="D2136" s="24" t="n">
        <f aca="false">IF($B$11="","",$B$11*EXP($B$12*C2136))</f>
        <v>277.741816014857</v>
      </c>
      <c r="E2136" s="20" t="n">
        <f aca="true">IF($B$10="","",$B$10*(1-$B$14+2*$B$14*RAND()))</f>
        <v>4.11975365421357</v>
      </c>
      <c r="F2136" s="21" t="n">
        <f aca="false">INDEX($E$17:$E$28,B2136)</f>
        <v>5.0612</v>
      </c>
      <c r="G2136" s="25" t="n">
        <f aca="false">IF(OR(D2136="",E2136="",F2136=""),"",D2136*($B$7-$B$8-F2136-E2136))</f>
        <v>988.495995359762</v>
      </c>
      <c r="H2136" s="25" t="n">
        <f aca="false">IF(D2136="","",D2136*$F$30)</f>
        <v>1388.48688662147</v>
      </c>
    </row>
    <row r="2137" customFormat="false" ht="15" hidden="false" customHeight="false" outlineLevel="0" collapsed="false">
      <c r="A2137" s="2" t="n">
        <v>2103</v>
      </c>
      <c r="B2137" s="2" t="n">
        <v>3</v>
      </c>
      <c r="C2137" s="22" t="n">
        <f aca="true">NORMSINV(MAX(RAND(),0.000000000001))</f>
        <v>-0.165332324786928</v>
      </c>
      <c r="D2137" s="24" t="n">
        <f aca="false">IF($B$11="","",$B$11*EXP($B$12*C2137))</f>
        <v>865.084649643614</v>
      </c>
      <c r="E2137" s="20" t="n">
        <f aca="true">IF($B$10="","",$B$10*(1-$B$14+2*$B$14*RAND()))</f>
        <v>3.78146714310048</v>
      </c>
      <c r="F2137" s="21" t="n">
        <f aca="false">INDEX($E$17:$E$28,B2137)</f>
        <v>5.0612</v>
      </c>
      <c r="G2137" s="25" t="n">
        <f aca="false">IF(OR(D2137="",E2137="",F2137=""),"",D2137*($B$7-$B$8-F2137-E2137))</f>
        <v>3371.52282905547</v>
      </c>
      <c r="H2137" s="25" t="n">
        <f aca="false">IF(D2137="","",D2137*$F$30)</f>
        <v>4324.73118049835</v>
      </c>
    </row>
    <row r="2138" customFormat="false" ht="15" hidden="false" customHeight="false" outlineLevel="0" collapsed="false">
      <c r="A2138" s="2" t="n">
        <v>2104</v>
      </c>
      <c r="B2138" s="2" t="n">
        <v>4</v>
      </c>
      <c r="C2138" s="22" t="n">
        <f aca="true">NORMSINV(MAX(RAND(),0.000000000001))</f>
        <v>-0.140567149044176</v>
      </c>
      <c r="D2138" s="24" t="n">
        <f aca="false">IF($B$11="","",$B$11*EXP($B$12*C2138))</f>
        <v>874.159250362208</v>
      </c>
      <c r="E2138" s="20" t="n">
        <f aca="true">IF($B$10="","",$B$10*(1-$B$14+2*$B$14*RAND()))</f>
        <v>3.78309674422974</v>
      </c>
      <c r="F2138" s="21" t="n">
        <f aca="false">INDEX($E$17:$E$28,B2138)</f>
        <v>4.89657419354839</v>
      </c>
      <c r="G2138" s="25" t="n">
        <f aca="false">IF(OR(D2138="",E2138="",F2138=""),"",D2138*($B$7-$B$8-F2138-E2138))</f>
        <v>3549.37420925576</v>
      </c>
      <c r="H2138" s="25" t="n">
        <f aca="false">IF(D2138="","",D2138*$F$30)</f>
        <v>4370.09692441075</v>
      </c>
    </row>
    <row r="2139" customFormat="false" ht="15" hidden="false" customHeight="false" outlineLevel="0" collapsed="false">
      <c r="A2139" s="2" t="n">
        <v>2105</v>
      </c>
      <c r="B2139" s="2" t="n">
        <v>5</v>
      </c>
      <c r="C2139" s="22" t="n">
        <f aca="true">NORMSINV(MAX(RAND(),0.000000000001))</f>
        <v>-0.90653903310405</v>
      </c>
      <c r="D2139" s="24" t="n">
        <f aca="false">IF($B$11="","",$B$11*EXP($B$12*C2139))</f>
        <v>633.023791870025</v>
      </c>
      <c r="E2139" s="20" t="n">
        <f aca="true">IF($B$10="","",$B$10*(1-$B$14+2*$B$14*RAND()))</f>
        <v>3.57539573584846</v>
      </c>
      <c r="F2139" s="21" t="n">
        <f aca="false">INDEX($E$17:$E$28,B2139)</f>
        <v>4.761</v>
      </c>
      <c r="G2139" s="25" t="n">
        <f aca="false">IF(OR(D2139="",E2139="",F2139=""),"",D2139*($B$7-$B$8-F2139-E2139))</f>
        <v>2787.58626918822</v>
      </c>
      <c r="H2139" s="25" t="n">
        <f aca="false">IF(D2139="","",D2139*$F$30)</f>
        <v>3164.61254031663</v>
      </c>
    </row>
    <row r="2140" customFormat="false" ht="15" hidden="false" customHeight="false" outlineLevel="0" collapsed="false">
      <c r="A2140" s="2" t="n">
        <v>2106</v>
      </c>
      <c r="B2140" s="2" t="n">
        <v>6</v>
      </c>
      <c r="C2140" s="22" t="n">
        <f aca="true">NORMSINV(MAX(RAND(),0.000000000001))</f>
        <v>0.372634600350226</v>
      </c>
      <c r="D2140" s="24" t="n">
        <f aca="false">IF($B$11="","",$B$11*EXP($B$12*C2140))</f>
        <v>1085.18783470776</v>
      </c>
      <c r="E2140" s="20" t="n">
        <f aca="true">IF($B$10="","",$B$10*(1-$B$14+2*$B$14*RAND()))</f>
        <v>4.04425275554652</v>
      </c>
      <c r="F2140" s="21" t="n">
        <f aca="false">INDEX($E$17:$E$28,B2140)</f>
        <v>4.761</v>
      </c>
      <c r="G2140" s="25" t="n">
        <f aca="false">IF(OR(D2140="",E2140="",F2140=""),"",D2140*($B$7-$B$8-F2140-E2140))</f>
        <v>4269.93984233079</v>
      </c>
      <c r="H2140" s="25" t="n">
        <f aca="false">IF(D2140="","",D2140*$F$30)</f>
        <v>5425.07102327102</v>
      </c>
    </row>
    <row r="2141" customFormat="false" ht="15" hidden="false" customHeight="false" outlineLevel="0" collapsed="false">
      <c r="A2141" s="2" t="n">
        <v>2107</v>
      </c>
      <c r="B2141" s="2" t="n">
        <v>7</v>
      </c>
      <c r="C2141" s="22" t="n">
        <f aca="true">NORMSINV(MAX(RAND(),0.000000000001))</f>
        <v>0.342388122219767</v>
      </c>
      <c r="D2141" s="24" t="n">
        <f aca="false">IF($B$11="","",$B$11*EXP($B$12*C2141))</f>
        <v>1071.44505069625</v>
      </c>
      <c r="E2141" s="20" t="n">
        <f aca="true">IF($B$10="","",$B$10*(1-$B$14+2*$B$14*RAND()))</f>
        <v>3.7693656906344</v>
      </c>
      <c r="F2141" s="21" t="n">
        <f aca="false">INDEX($E$17:$E$28,B2141)</f>
        <v>4.761</v>
      </c>
      <c r="G2141" s="25" t="n">
        <f aca="false">IF(OR(D2141="",E2141="",F2141=""),"",D2141*($B$7-$B$8-F2141-E2141))</f>
        <v>4510.39184601091</v>
      </c>
      <c r="H2141" s="25" t="n">
        <f aca="false">IF(D2141="","",D2141*$F$30)</f>
        <v>5356.36809744072</v>
      </c>
    </row>
    <row r="2142" customFormat="false" ht="15" hidden="false" customHeight="false" outlineLevel="0" collapsed="false">
      <c r="A2142" s="2" t="n">
        <v>2108</v>
      </c>
      <c r="B2142" s="2" t="n">
        <v>8</v>
      </c>
      <c r="C2142" s="22" t="n">
        <f aca="true">NORMSINV(MAX(RAND(),0.000000000001))</f>
        <v>0.852378531540719</v>
      </c>
      <c r="D2142" s="24" t="n">
        <f aca="false">IF($B$11="","",$B$11*EXP($B$12*C2142))</f>
        <v>1328.30129635823</v>
      </c>
      <c r="E2142" s="20" t="n">
        <f aca="true">IF($B$10="","",$B$10*(1-$B$14+2*$B$14*RAND()))</f>
        <v>3.72410948309348</v>
      </c>
      <c r="F2142" s="21" t="n">
        <f aca="false">INDEX($E$17:$E$28,B2142)</f>
        <v>4.761</v>
      </c>
      <c r="G2142" s="25" t="n">
        <f aca="false">IF(OR(D2142="",E2142="",F2142=""),"",D2142*($B$7-$B$8-F2142-E2142))</f>
        <v>5651.77658946927</v>
      </c>
      <c r="H2142" s="25" t="n">
        <f aca="false">IF(D2142="","",D2142*$F$30)</f>
        <v>6640.44384075406</v>
      </c>
    </row>
    <row r="2143" customFormat="false" ht="15" hidden="false" customHeight="false" outlineLevel="0" collapsed="false">
      <c r="A2143" s="2" t="n">
        <v>2109</v>
      </c>
      <c r="B2143" s="2" t="n">
        <v>9</v>
      </c>
      <c r="C2143" s="22" t="n">
        <f aca="true">NORMSINV(MAX(RAND(),0.000000000001))</f>
        <v>1.4377183965112</v>
      </c>
      <c r="D2143" s="24" t="n">
        <f aca="false">IF($B$11="","",$B$11*EXP($B$12*C2143))</f>
        <v>1699.85552472089</v>
      </c>
      <c r="E2143" s="20" t="n">
        <f aca="true">IF($B$10="","",$B$10*(1-$B$14+2*$B$14*RAND()))</f>
        <v>3.89718398223855</v>
      </c>
      <c r="F2143" s="21" t="n">
        <f aca="false">INDEX($E$17:$E$28,B2143)</f>
        <v>4.761</v>
      </c>
      <c r="G2143" s="25" t="n">
        <f aca="false">IF(OR(D2143="",E2143="",F2143=""),"",D2143*($B$7-$B$8-F2143-E2143))</f>
        <v>6938.49750868603</v>
      </c>
      <c r="H2143" s="25" t="n">
        <f aca="false">IF(D2143="","",D2143*$F$30)</f>
        <v>8497.91773918469</v>
      </c>
    </row>
    <row r="2144" customFormat="false" ht="15" hidden="false" customHeight="false" outlineLevel="0" collapsed="false">
      <c r="A2144" s="2" t="n">
        <v>2110</v>
      </c>
      <c r="B2144" s="2" t="n">
        <v>10</v>
      </c>
      <c r="C2144" s="22" t="n">
        <f aca="true">NORMSINV(MAX(RAND(),0.000000000001))</f>
        <v>-0.244916652002024</v>
      </c>
      <c r="D2144" s="24" t="n">
        <f aca="false">IF($B$11="","",$B$11*EXP($B$12*C2144))</f>
        <v>836.555802774013</v>
      </c>
      <c r="E2144" s="20" t="n">
        <f aca="true">IF($B$10="","",$B$10*(1-$B$14+2*$B$14*RAND()))</f>
        <v>4.12009392915639</v>
      </c>
      <c r="F2144" s="21" t="n">
        <f aca="false">INDEX($E$17:$E$28,B2144)</f>
        <v>4.761</v>
      </c>
      <c r="G2144" s="25" t="n">
        <f aca="false">IF(OR(D2144="",E2144="",F2144=""),"",D2144*($B$7-$B$8-F2144-E2144))</f>
        <v>3228.19026592409</v>
      </c>
      <c r="H2144" s="25" t="n">
        <f aca="false">IF(D2144="","",D2144*$F$30)</f>
        <v>4182.10976922784</v>
      </c>
    </row>
    <row r="2145" customFormat="false" ht="15" hidden="false" customHeight="false" outlineLevel="0" collapsed="false">
      <c r="A2145" s="2" t="n">
        <v>2111</v>
      </c>
      <c r="B2145" s="2" t="n">
        <v>11</v>
      </c>
      <c r="C2145" s="22" t="n">
        <f aca="true">NORMSINV(MAX(RAND(),0.000000000001))</f>
        <v>0.745237158940536</v>
      </c>
      <c r="D2145" s="24" t="n">
        <f aca="false">IF($B$11="","",$B$11*EXP($B$12*C2145))</f>
        <v>1269.66764110116</v>
      </c>
      <c r="E2145" s="20" t="n">
        <f aca="true">IF($B$10="","",$B$10*(1-$B$14+2*$B$14*RAND()))</f>
        <v>4.08520443434595</v>
      </c>
      <c r="F2145" s="21" t="n">
        <f aca="false">INDEX($E$17:$E$28,B2145)</f>
        <v>4.761</v>
      </c>
      <c r="G2145" s="25" t="n">
        <f aca="false">IF(OR(D2145="",E2145="",F2145=""),"",D2145*($B$7-$B$8-F2145-E2145))</f>
        <v>4943.82623077413</v>
      </c>
      <c r="H2145" s="25" t="n">
        <f aca="false">IF(D2145="","",D2145*$F$30)</f>
        <v>6347.32247139291</v>
      </c>
    </row>
    <row r="2146" customFormat="false" ht="15" hidden="false" customHeight="false" outlineLevel="0" collapsed="false">
      <c r="A2146" s="2" t="n">
        <v>2112</v>
      </c>
      <c r="B2146" s="2" t="n">
        <v>12</v>
      </c>
      <c r="C2146" s="22" t="n">
        <f aca="true">NORMSINV(MAX(RAND(),0.000000000001))</f>
        <v>1.65241151503728</v>
      </c>
      <c r="D2146" s="24" t="n">
        <f aca="false">IF($B$11="","",$B$11*EXP($B$12*C2146))</f>
        <v>1860.80214777467</v>
      </c>
      <c r="E2146" s="20" t="n">
        <f aca="true">IF($B$10="","",$B$10*(1-$B$14+2*$B$14*RAND()))</f>
        <v>3.56422331923356</v>
      </c>
      <c r="F2146" s="21" t="n">
        <f aca="false">INDEX($E$17:$E$28,B2146)</f>
        <v>4.761</v>
      </c>
      <c r="G2146" s="25" t="n">
        <f aca="false">IF(OR(D2146="",E2146="",F2146=""),"",D2146*($B$7-$B$8-F2146-E2146))</f>
        <v>8215.02592951571</v>
      </c>
      <c r="H2146" s="25" t="n">
        <f aca="false">IF(D2146="","",D2146*$F$30)</f>
        <v>9302.52209715512</v>
      </c>
    </row>
    <row r="2147" customFormat="false" ht="15" hidden="false" customHeight="false" outlineLevel="0" collapsed="false">
      <c r="A2147" s="2" t="n">
        <v>2113</v>
      </c>
      <c r="B2147" s="2" t="n">
        <v>1</v>
      </c>
      <c r="C2147" s="22" t="n">
        <f aca="true">NORMSINV(MAX(RAND(),0.000000000001))</f>
        <v>0.560056272363997</v>
      </c>
      <c r="D2147" s="24" t="n">
        <f aca="false">IF($B$11="","",$B$11*EXP($B$12*C2147))</f>
        <v>1174.3634127527</v>
      </c>
      <c r="E2147" s="20" t="n">
        <f aca="true">IF($B$10="","",$B$10*(1-$B$14+2*$B$14*RAND()))</f>
        <v>3.88066986842453</v>
      </c>
      <c r="F2147" s="21" t="n">
        <f aca="false">INDEX($E$17:$E$28,B2147)</f>
        <v>4.92562580645161</v>
      </c>
      <c r="G2147" s="25" t="n">
        <f aca="false">IF(OR(D2147="",E2147="",F2147=""),"",D2147*($B$7-$B$8-F2147-E2147))</f>
        <v>4619.59843601252</v>
      </c>
      <c r="H2147" s="25" t="n">
        <f aca="false">IF(D2147="","",D2147*$F$30)</f>
        <v>5870.87757303331</v>
      </c>
    </row>
    <row r="2148" customFormat="false" ht="15" hidden="false" customHeight="false" outlineLevel="0" collapsed="false">
      <c r="A2148" s="2" t="n">
        <v>2114</v>
      </c>
      <c r="B2148" s="2" t="n">
        <v>2</v>
      </c>
      <c r="C2148" s="22" t="n">
        <f aca="true">NORMSINV(MAX(RAND(),0.000000000001))</f>
        <v>-1.71433812959471</v>
      </c>
      <c r="D2148" s="24" t="n">
        <f aca="false">IF($B$11="","",$B$11*EXP($B$12*C2148))</f>
        <v>450.39675808704</v>
      </c>
      <c r="E2148" s="20" t="n">
        <f aca="true">IF($B$10="","",$B$10*(1-$B$14+2*$B$14*RAND()))</f>
        <v>3.79153539521746</v>
      </c>
      <c r="F2148" s="21" t="n">
        <f aca="false">INDEX($E$17:$E$28,B2148)</f>
        <v>5.0612</v>
      </c>
      <c r="G2148" s="25" t="n">
        <f aca="false">IF(OR(D2148="",E2148="",F2148=""),"",D2148*($B$7-$B$8-F2148-E2148))</f>
        <v>1750.81137582055</v>
      </c>
      <c r="H2148" s="25" t="n">
        <f aca="false">IF(D2148="","",D2148*$F$30)</f>
        <v>2251.62347302873</v>
      </c>
    </row>
    <row r="2149" customFormat="false" ht="15" hidden="false" customHeight="false" outlineLevel="0" collapsed="false">
      <c r="A2149" s="2" t="n">
        <v>2115</v>
      </c>
      <c r="B2149" s="2" t="n">
        <v>3</v>
      </c>
      <c r="C2149" s="22" t="n">
        <f aca="true">NORMSINV(MAX(RAND(),0.000000000001))</f>
        <v>-1.22803730061405</v>
      </c>
      <c r="D2149" s="24" t="n">
        <f aca="false">IF($B$11="","",$B$11*EXP($B$12*C2149))</f>
        <v>552.823922540469</v>
      </c>
      <c r="E2149" s="20" t="n">
        <f aca="true">IF($B$10="","",$B$10*(1-$B$14+2*$B$14*RAND()))</f>
        <v>3.46397873856123</v>
      </c>
      <c r="F2149" s="21" t="n">
        <f aca="false">INDEX($E$17:$E$28,B2149)</f>
        <v>5.0612</v>
      </c>
      <c r="G2149" s="25" t="n">
        <f aca="false">IF(OR(D2149="",E2149="",F2149=""),"",D2149*($B$7-$B$8-F2149-E2149))</f>
        <v>2330.05402255555</v>
      </c>
      <c r="H2149" s="25" t="n">
        <f aca="false">IF(D2149="","",D2149*$F$30)</f>
        <v>2763.67735356431</v>
      </c>
    </row>
    <row r="2150" customFormat="false" ht="15" hidden="false" customHeight="false" outlineLevel="0" collapsed="false">
      <c r="A2150" s="2" t="n">
        <v>2116</v>
      </c>
      <c r="B2150" s="2" t="n">
        <v>4</v>
      </c>
      <c r="C2150" s="22" t="n">
        <f aca="true">NORMSINV(MAX(RAND(),0.000000000001))</f>
        <v>0.693920603158477</v>
      </c>
      <c r="D2150" s="24" t="n">
        <f aca="false">IF($B$11="","",$B$11*EXP($B$12*C2150))</f>
        <v>1242.50824031152</v>
      </c>
      <c r="E2150" s="20" t="n">
        <f aca="true">IF($B$10="","",$B$10*(1-$B$14+2*$B$14*RAND()))</f>
        <v>3.90004134753146</v>
      </c>
      <c r="F2150" s="21" t="n">
        <f aca="false">INDEX($E$17:$E$28,B2150)</f>
        <v>4.89657419354839</v>
      </c>
      <c r="G2150" s="25" t="n">
        <f aca="false">IF(OR(D2150="",E2150="",F2150=""),"",D2150*($B$7-$B$8-F2150-E2150))</f>
        <v>4899.68768492467</v>
      </c>
      <c r="H2150" s="25" t="n">
        <f aca="false">IF(D2150="","",D2150*$F$30)</f>
        <v>6211.54719496534</v>
      </c>
    </row>
    <row r="2151" customFormat="false" ht="15" hidden="false" customHeight="false" outlineLevel="0" collapsed="false">
      <c r="A2151" s="2" t="n">
        <v>2117</v>
      </c>
      <c r="B2151" s="2" t="n">
        <v>5</v>
      </c>
      <c r="C2151" s="22" t="n">
        <f aca="true">NORMSINV(MAX(RAND(),0.000000000001))</f>
        <v>-2.58240040871604</v>
      </c>
      <c r="D2151" s="24" t="n">
        <f aca="false">IF($B$11="","",$B$11*EXP($B$12*C2151))</f>
        <v>312.422641177773</v>
      </c>
      <c r="E2151" s="20" t="n">
        <f aca="true">IF($B$10="","",$B$10*(1-$B$14+2*$B$14*RAND()))</f>
        <v>4.03085155922743</v>
      </c>
      <c r="F2151" s="21" t="n">
        <f aca="false">INDEX($E$17:$E$28,B2151)</f>
        <v>4.761</v>
      </c>
      <c r="G2151" s="25" t="n">
        <f aca="false">IF(OR(D2151="",E2151="",F2151=""),"",D2151*($B$7-$B$8-F2151-E2151))</f>
        <v>1233.49096362807</v>
      </c>
      <c r="H2151" s="25" t="n">
        <f aca="false">IF(D2151="","",D2151*$F$30)</f>
        <v>1561.86326777592</v>
      </c>
    </row>
    <row r="2152" customFormat="false" ht="15" hidden="false" customHeight="false" outlineLevel="0" collapsed="false">
      <c r="A2152" s="2" t="n">
        <v>2118</v>
      </c>
      <c r="B2152" s="2" t="n">
        <v>6</v>
      </c>
      <c r="C2152" s="22" t="n">
        <f aca="true">NORMSINV(MAX(RAND(),0.000000000001))</f>
        <v>1.19218811319242</v>
      </c>
      <c r="D2152" s="24" t="n">
        <f aca="false">IF($B$11="","",$B$11*EXP($B$12*C2152))</f>
        <v>1532.78314526297</v>
      </c>
      <c r="E2152" s="20" t="n">
        <f aca="true">IF($B$10="","",$B$10*(1-$B$14+2*$B$14*RAND()))</f>
        <v>3.54134832867762</v>
      </c>
      <c r="F2152" s="21" t="n">
        <f aca="false">INDEX($E$17:$E$28,B2152)</f>
        <v>4.761</v>
      </c>
      <c r="G2152" s="25" t="n">
        <f aca="false">IF(OR(D2152="",E2152="",F2152=""),"",D2152*($B$7-$B$8-F2152-E2152))</f>
        <v>6801.95768635097</v>
      </c>
      <c r="H2152" s="25" t="n">
        <f aca="false">IF(D2152="","",D2152*$F$30)</f>
        <v>7662.68949979862</v>
      </c>
    </row>
    <row r="2153" customFormat="false" ht="15" hidden="false" customHeight="false" outlineLevel="0" collapsed="false">
      <c r="A2153" s="2" t="n">
        <v>2119</v>
      </c>
      <c r="B2153" s="2" t="n">
        <v>7</v>
      </c>
      <c r="C2153" s="22" t="n">
        <f aca="true">NORMSINV(MAX(RAND(),0.000000000001))</f>
        <v>2.09081495811948</v>
      </c>
      <c r="D2153" s="24" t="n">
        <f aca="false">IF($B$11="","",$B$11*EXP($B$12*C2153))</f>
        <v>2238.34329474097</v>
      </c>
      <c r="E2153" s="20" t="n">
        <f aca="true">IF($B$10="","",$B$10*(1-$B$14+2*$B$14*RAND()))</f>
        <v>3.5260568080227</v>
      </c>
      <c r="F2153" s="21" t="n">
        <f aca="false">INDEX($E$17:$E$28,B2153)</f>
        <v>4.761</v>
      </c>
      <c r="G2153" s="25" t="n">
        <f aca="false">IF(OR(D2153="",E2153="",F2153=""),"",D2153*($B$7-$B$8-F2153-E2153))</f>
        <v>9967.21553562485</v>
      </c>
      <c r="H2153" s="25" t="n">
        <f aca="false">IF(D2153="","",D2153*$F$30)</f>
        <v>11189.9257990691</v>
      </c>
    </row>
    <row r="2154" customFormat="false" ht="15" hidden="false" customHeight="false" outlineLevel="0" collapsed="false">
      <c r="A2154" s="2" t="n">
        <v>2120</v>
      </c>
      <c r="B2154" s="2" t="n">
        <v>8</v>
      </c>
      <c r="C2154" s="22" t="n">
        <f aca="true">NORMSINV(MAX(RAND(),0.000000000001))</f>
        <v>-1.17355899715785</v>
      </c>
      <c r="D2154" s="24" t="n">
        <f aca="false">IF($B$11="","",$B$11*EXP($B$12*C2154))</f>
        <v>565.660941382224</v>
      </c>
      <c r="E2154" s="20" t="n">
        <f aca="true">IF($B$10="","",$B$10*(1-$B$14+2*$B$14*RAND()))</f>
        <v>3.69488281114788</v>
      </c>
      <c r="F2154" s="21" t="n">
        <f aca="false">INDEX($E$17:$E$28,B2154)</f>
        <v>4.761</v>
      </c>
      <c r="G2154" s="25" t="n">
        <f aca="false">IF(OR(D2154="",E2154="",F2154=""),"",D2154*($B$7-$B$8-F2154-E2154))</f>
        <v>2423.35776203786</v>
      </c>
      <c r="H2154" s="25" t="n">
        <f aca="false">IF(D2154="","",D2154*$F$30)</f>
        <v>2827.85217815802</v>
      </c>
    </row>
    <row r="2155" customFormat="false" ht="15" hidden="false" customHeight="false" outlineLevel="0" collapsed="false">
      <c r="A2155" s="2" t="n">
        <v>2121</v>
      </c>
      <c r="B2155" s="2" t="n">
        <v>9</v>
      </c>
      <c r="C2155" s="22" t="n">
        <f aca="true">NORMSINV(MAX(RAND(),0.000000000001))</f>
        <v>0.484552669779205</v>
      </c>
      <c r="D2155" s="24" t="n">
        <f aca="false">IF($B$11="","",$B$11*EXP($B$12*C2155))</f>
        <v>1137.58952076537</v>
      </c>
      <c r="E2155" s="20" t="n">
        <f aca="true">IF($B$10="","",$B$10*(1-$B$14+2*$B$14*RAND()))</f>
        <v>3.99726740104884</v>
      </c>
      <c r="F2155" s="21" t="n">
        <f aca="false">INDEX($E$17:$E$28,B2155)</f>
        <v>4.761</v>
      </c>
      <c r="G2155" s="25" t="n">
        <f aca="false">IF(OR(D2155="",E2155="",F2155=""),"",D2155*($B$7-$B$8-F2155-E2155))</f>
        <v>4529.57727905672</v>
      </c>
      <c r="H2155" s="25" t="n">
        <f aca="false">IF(D2155="","",D2155*$F$30)</f>
        <v>5687.03753221025</v>
      </c>
    </row>
    <row r="2156" customFormat="false" ht="15" hidden="false" customHeight="false" outlineLevel="0" collapsed="false">
      <c r="A2156" s="2" t="n">
        <v>2122</v>
      </c>
      <c r="B2156" s="2" t="n">
        <v>10</v>
      </c>
      <c r="C2156" s="22" t="n">
        <f aca="true">NORMSINV(MAX(RAND(),0.000000000001))</f>
        <v>-0.19813483068885</v>
      </c>
      <c r="D2156" s="24" t="n">
        <f aca="false">IF($B$11="","",$B$11*EXP($B$12*C2156))</f>
        <v>853.209823374559</v>
      </c>
      <c r="E2156" s="20" t="n">
        <f aca="true">IF($B$10="","",$B$10*(1-$B$14+2*$B$14*RAND()))</f>
        <v>3.494515703775</v>
      </c>
      <c r="F2156" s="21" t="n">
        <f aca="false">INDEX($E$17:$E$28,B2156)</f>
        <v>4.761</v>
      </c>
      <c r="G2156" s="25" t="n">
        <f aca="false">IF(OR(D2156="",E2156="",F2156=""),"",D2156*($B$7-$B$8-F2156-E2156))</f>
        <v>3826.20605430812</v>
      </c>
      <c r="H2156" s="25" t="n">
        <f aca="false">IF(D2156="","",D2156*$F$30)</f>
        <v>4265.3665490141</v>
      </c>
    </row>
    <row r="2157" customFormat="false" ht="15" hidden="false" customHeight="false" outlineLevel="0" collapsed="false">
      <c r="A2157" s="2" t="n">
        <v>2123</v>
      </c>
      <c r="B2157" s="2" t="n">
        <v>11</v>
      </c>
      <c r="C2157" s="22" t="n">
        <f aca="true">NORMSINV(MAX(RAND(),0.000000000001))</f>
        <v>0.615870530226716</v>
      </c>
      <c r="D2157" s="24" t="n">
        <f aca="false">IF($B$11="","",$B$11*EXP($B$12*C2157))</f>
        <v>1202.30970227878</v>
      </c>
      <c r="E2157" s="20" t="n">
        <f aca="true">IF($B$10="","",$B$10*(1-$B$14+2*$B$14*RAND()))</f>
        <v>4.02927341991889</v>
      </c>
      <c r="F2157" s="21" t="n">
        <f aca="false">INDEX($E$17:$E$28,B2157)</f>
        <v>4.761</v>
      </c>
      <c r="G2157" s="25" t="n">
        <f aca="false">IF(OR(D2157="",E2157="",F2157=""),"",D2157*($B$7-$B$8-F2157-E2157))</f>
        <v>4748.7945885799</v>
      </c>
      <c r="H2157" s="25" t="n">
        <f aca="false">IF(D2157="","",D2157*$F$30)</f>
        <v>6010.58666363208</v>
      </c>
    </row>
    <row r="2158" customFormat="false" ht="15" hidden="false" customHeight="false" outlineLevel="0" collapsed="false">
      <c r="A2158" s="2" t="n">
        <v>2124</v>
      </c>
      <c r="B2158" s="2" t="n">
        <v>12</v>
      </c>
      <c r="C2158" s="22" t="n">
        <f aca="true">NORMSINV(MAX(RAND(),0.000000000001))</f>
        <v>-1.85286254022965</v>
      </c>
      <c r="D2158" s="24" t="n">
        <f aca="false">IF($B$11="","",$B$11*EXP($B$12*C2158))</f>
        <v>424.859868265007</v>
      </c>
      <c r="E2158" s="20" t="n">
        <f aca="true">IF($B$10="","",$B$10*(1-$B$14+2*$B$14*RAND()))</f>
        <v>4.0421717221343</v>
      </c>
      <c r="F2158" s="21" t="n">
        <f aca="false">INDEX($E$17:$E$28,B2158)</f>
        <v>4.761</v>
      </c>
      <c r="G2158" s="25" t="n">
        <f aca="false">IF(OR(D2158="",E2158="",F2158=""),"",D2158*($B$7-$B$8-F2158-E2158))</f>
        <v>1672.60034351598</v>
      </c>
      <c r="H2158" s="25" t="n">
        <f aca="false">IF(D2158="","",D2158*$F$30)</f>
        <v>2123.95945343042</v>
      </c>
    </row>
    <row r="2159" customFormat="false" ht="15" hidden="false" customHeight="false" outlineLevel="0" collapsed="false">
      <c r="A2159" s="2" t="n">
        <v>2125</v>
      </c>
      <c r="B2159" s="2" t="n">
        <v>1</v>
      </c>
      <c r="C2159" s="22" t="n">
        <f aca="true">NORMSINV(MAX(RAND(),0.000000000001))</f>
        <v>-0.957223192547205</v>
      </c>
      <c r="D2159" s="24" t="n">
        <f aca="false">IF($B$11="","",$B$11*EXP($B$12*C2159))</f>
        <v>619.647905515394</v>
      </c>
      <c r="E2159" s="20" t="n">
        <f aca="true">IF($B$10="","",$B$10*(1-$B$14+2*$B$14*RAND()))</f>
        <v>3.42957649054431</v>
      </c>
      <c r="F2159" s="21" t="n">
        <f aca="false">INDEX($E$17:$E$28,B2159)</f>
        <v>4.92562580645161</v>
      </c>
      <c r="G2159" s="25" t="n">
        <f aca="false">IF(OR(D2159="",E2159="",F2159=""),"",D2159*($B$7-$B$8-F2159-E2159))</f>
        <v>2717.03071277519</v>
      </c>
      <c r="H2159" s="25" t="n">
        <f aca="false">IF(D2159="","",D2159*$F$30)</f>
        <v>3097.74380925256</v>
      </c>
    </row>
    <row r="2160" customFormat="false" ht="15" hidden="false" customHeight="false" outlineLevel="0" collapsed="false">
      <c r="A2160" s="2" t="n">
        <v>2126</v>
      </c>
      <c r="B2160" s="2" t="n">
        <v>2</v>
      </c>
      <c r="C2160" s="22" t="n">
        <f aca="true">NORMSINV(MAX(RAND(),0.000000000001))</f>
        <v>0.170053245741681</v>
      </c>
      <c r="D2160" s="24" t="n">
        <f aca="false">IF($B$11="","",$B$11*EXP($B$12*C2160))</f>
        <v>996.398683226366</v>
      </c>
      <c r="E2160" s="20" t="n">
        <f aca="true">IF($B$10="","",$B$10*(1-$B$14+2*$B$14*RAND()))</f>
        <v>3.80929375870812</v>
      </c>
      <c r="F2160" s="21" t="n">
        <f aca="false">INDEX($E$17:$E$28,B2160)</f>
        <v>5.0612</v>
      </c>
      <c r="G2160" s="25" t="n">
        <f aca="false">IF(OR(D2160="",E2160="",F2160=""),"",D2160*($B$7-$B$8-F2160-E2160))</f>
        <v>3855.57092355943</v>
      </c>
      <c r="H2160" s="25" t="n">
        <f aca="false">IF(D2160="","",D2160*$F$30)</f>
        <v>4981.19629718525</v>
      </c>
    </row>
    <row r="2161" customFormat="false" ht="15" hidden="false" customHeight="false" outlineLevel="0" collapsed="false">
      <c r="A2161" s="2" t="n">
        <v>2127</v>
      </c>
      <c r="B2161" s="2" t="n">
        <v>3</v>
      </c>
      <c r="C2161" s="22" t="n">
        <f aca="true">NORMSINV(MAX(RAND(),0.000000000001))</f>
        <v>0.050685760871958</v>
      </c>
      <c r="D2161" s="24" t="n">
        <f aca="false">IF($B$11="","",$B$11*EXP($B$12*C2161))</f>
        <v>947.521903844858</v>
      </c>
      <c r="E2161" s="20" t="n">
        <f aca="true">IF($B$10="","",$B$10*(1-$B$14+2*$B$14*RAND()))</f>
        <v>3.54472287063701</v>
      </c>
      <c r="F2161" s="21" t="n">
        <f aca="false">INDEX($E$17:$E$28,B2161)</f>
        <v>5.0612</v>
      </c>
      <c r="G2161" s="25" t="n">
        <f aca="false">IF(OR(D2161="",E2161="",F2161=""),"",D2161*($B$7-$B$8-F2161-E2161))</f>
        <v>3917.12863225551</v>
      </c>
      <c r="H2161" s="25" t="n">
        <f aca="false">IF(D2161="","",D2161*$F$30)</f>
        <v>4736.85150170121</v>
      </c>
    </row>
    <row r="2162" customFormat="false" ht="15" hidden="false" customHeight="false" outlineLevel="0" collapsed="false">
      <c r="A2162" s="2" t="n">
        <v>2128</v>
      </c>
      <c r="B2162" s="2" t="n">
        <v>4</v>
      </c>
      <c r="C2162" s="22" t="n">
        <f aca="true">NORMSINV(MAX(RAND(),0.000000000001))</f>
        <v>2.2643689930272</v>
      </c>
      <c r="D2162" s="24" t="n">
        <f aca="false">IF($B$11="","",$B$11*EXP($B$12*C2162))</f>
        <v>2408.16674859124</v>
      </c>
      <c r="E2162" s="20" t="n">
        <f aca="true">IF($B$10="","",$B$10*(1-$B$14+2*$B$14*RAND()))</f>
        <v>3.96939892163528</v>
      </c>
      <c r="F2162" s="21" t="n">
        <f aca="false">INDEX($E$17:$E$28,B2162)</f>
        <v>4.89657419354839</v>
      </c>
      <c r="G2162" s="25" t="n">
        <f aca="false">IF(OR(D2162="",E2162="",F2162=""),"",D2162*($B$7-$B$8-F2162-E2162))</f>
        <v>9329.3027271632</v>
      </c>
      <c r="H2162" s="25" t="n">
        <f aca="false">IF(D2162="","",D2162*$F$30)</f>
        <v>12038.9072095573</v>
      </c>
    </row>
    <row r="2163" customFormat="false" ht="15" hidden="false" customHeight="false" outlineLevel="0" collapsed="false">
      <c r="A2163" s="2" t="n">
        <v>2129</v>
      </c>
      <c r="B2163" s="2" t="n">
        <v>5</v>
      </c>
      <c r="C2163" s="22" t="n">
        <f aca="true">NORMSINV(MAX(RAND(),0.000000000001))</f>
        <v>0.768109825155948</v>
      </c>
      <c r="D2163" s="24" t="n">
        <f aca="false">IF($B$11="","",$B$11*EXP($B$12*C2163))</f>
        <v>1281.96355737584</v>
      </c>
      <c r="E2163" s="20" t="n">
        <f aca="true">IF($B$10="","",$B$10*(1-$B$14+2*$B$14*RAND()))</f>
        <v>3.70646823576299</v>
      </c>
      <c r="F2163" s="21" t="n">
        <f aca="false">INDEX($E$17:$E$28,B2163)</f>
        <v>4.761</v>
      </c>
      <c r="G2163" s="25" t="n">
        <f aca="false">IF(OR(D2163="",E2163="",F2163=""),"",D2163*($B$7-$B$8-F2163-E2163))</f>
        <v>5477.23001948255</v>
      </c>
      <c r="H2163" s="25" t="n">
        <f aca="false">IF(D2163="","",D2163*$F$30)</f>
        <v>6408.7922160333</v>
      </c>
    </row>
    <row r="2164" customFormat="false" ht="15" hidden="false" customHeight="false" outlineLevel="0" collapsed="false">
      <c r="A2164" s="2" t="n">
        <v>2130</v>
      </c>
      <c r="B2164" s="2" t="n">
        <v>6</v>
      </c>
      <c r="C2164" s="22" t="n">
        <f aca="true">NORMSINV(MAX(RAND(),0.000000000001))</f>
        <v>-1.39314102452843</v>
      </c>
      <c r="D2164" s="24" t="n">
        <f aca="false">IF($B$11="","",$B$11*EXP($B$12*C2164))</f>
        <v>515.671760448503</v>
      </c>
      <c r="E2164" s="20" t="n">
        <f aca="true">IF($B$10="","",$B$10*(1-$B$14+2*$B$14*RAND()))</f>
        <v>3.63589496074547</v>
      </c>
      <c r="F2164" s="21" t="n">
        <f aca="false">INDEX($E$17:$E$28,B2164)</f>
        <v>4.761</v>
      </c>
      <c r="G2164" s="25" t="n">
        <f aca="false">IF(OR(D2164="",E2164="",F2164=""),"",D2164*($B$7-$B$8-F2164-E2164))</f>
        <v>2239.61662140515</v>
      </c>
      <c r="H2164" s="25" t="n">
        <f aca="false">IF(D2164="","",D2164*$F$30)</f>
        <v>2577.94626483416</v>
      </c>
    </row>
    <row r="2165" customFormat="false" ht="15" hidden="false" customHeight="false" outlineLevel="0" collapsed="false">
      <c r="A2165" s="2" t="n">
        <v>2131</v>
      </c>
      <c r="B2165" s="2" t="n">
        <v>7</v>
      </c>
      <c r="C2165" s="22" t="n">
        <f aca="true">NORMSINV(MAX(RAND(),0.000000000001))</f>
        <v>0.204769601314458</v>
      </c>
      <c r="D2165" s="24" t="n">
        <f aca="false">IF($B$11="","",$B$11*EXP($B$12*C2165))</f>
        <v>1011.08142623752</v>
      </c>
      <c r="E2165" s="20" t="n">
        <f aca="true">IF($B$10="","",$B$10*(1-$B$14+2*$B$14*RAND()))</f>
        <v>3.73140636343204</v>
      </c>
      <c r="F2165" s="21" t="n">
        <f aca="false">INDEX($E$17:$E$28,B2165)</f>
        <v>4.761</v>
      </c>
      <c r="G2165" s="25" t="n">
        <f aca="false">IF(OR(D2165="",E2165="",F2165=""),"",D2165*($B$7-$B$8-F2165-E2165))</f>
        <v>4294.66303213855</v>
      </c>
      <c r="H2165" s="25" t="n">
        <f aca="false">IF(D2165="","",D2165*$F$30)</f>
        <v>5054.59826604661</v>
      </c>
    </row>
    <row r="2166" customFormat="false" ht="15" hidden="false" customHeight="false" outlineLevel="0" collapsed="false">
      <c r="A2166" s="2" t="n">
        <v>2132</v>
      </c>
      <c r="B2166" s="2" t="n">
        <v>8</v>
      </c>
      <c r="C2166" s="22" t="n">
        <f aca="true">NORMSINV(MAX(RAND(),0.000000000001))</f>
        <v>-0.280880836853651</v>
      </c>
      <c r="D2166" s="24" t="n">
        <f aca="false">IF($B$11="","",$B$11*EXP($B$12*C2166))</f>
        <v>823.97413586377</v>
      </c>
      <c r="E2166" s="20" t="n">
        <f aca="true">IF($B$10="","",$B$10*(1-$B$14+2*$B$14*RAND()))</f>
        <v>3.69516482362625</v>
      </c>
      <c r="F2166" s="21" t="n">
        <f aca="false">INDEX($E$17:$E$28,B2166)</f>
        <v>4.761</v>
      </c>
      <c r="G2166" s="25" t="n">
        <f aca="false">IF(OR(D2166="",E2166="",F2166=""),"",D2166*($B$7-$B$8-F2166-E2166))</f>
        <v>3529.76938763539</v>
      </c>
      <c r="H2166" s="25" t="n">
        <f aca="false">IF(D2166="","",D2166*$F$30)</f>
        <v>4119.21150001016</v>
      </c>
    </row>
    <row r="2167" customFormat="false" ht="15" hidden="false" customHeight="false" outlineLevel="0" collapsed="false">
      <c r="A2167" s="2" t="n">
        <v>2133</v>
      </c>
      <c r="B2167" s="2" t="n">
        <v>9</v>
      </c>
      <c r="C2167" s="22" t="n">
        <f aca="true">NORMSINV(MAX(RAND(),0.000000000001))</f>
        <v>0.33284373976852</v>
      </c>
      <c r="D2167" s="24" t="n">
        <f aca="false">IF($B$11="","",$B$11*EXP($B$12*C2167))</f>
        <v>1067.14469586538</v>
      </c>
      <c r="E2167" s="20" t="n">
        <f aca="true">IF($B$10="","",$B$10*(1-$B$14+2*$B$14*RAND()))</f>
        <v>3.98542824224243</v>
      </c>
      <c r="F2167" s="21" t="n">
        <f aca="false">INDEX($E$17:$E$28,B2167)</f>
        <v>4.761</v>
      </c>
      <c r="G2167" s="25" t="n">
        <f aca="false">IF(OR(D2167="",E2167="",F2167=""),"",D2167*($B$7-$B$8-F2167-E2167))</f>
        <v>4261.71891884877</v>
      </c>
      <c r="H2167" s="25" t="n">
        <f aca="false">IF(D2167="","",D2167*$F$30)</f>
        <v>5334.8697635702</v>
      </c>
    </row>
    <row r="2168" customFormat="false" ht="15" hidden="false" customHeight="false" outlineLevel="0" collapsed="false">
      <c r="A2168" s="2" t="n">
        <v>2134</v>
      </c>
      <c r="B2168" s="2" t="n">
        <v>10</v>
      </c>
      <c r="C2168" s="22" t="n">
        <f aca="true">NORMSINV(MAX(RAND(),0.000000000001))</f>
        <v>-0.0885268766835936</v>
      </c>
      <c r="D2168" s="24" t="n">
        <f aca="false">IF($B$11="","",$B$11*EXP($B$12*C2168))</f>
        <v>893.539527537654</v>
      </c>
      <c r="E2168" s="20" t="n">
        <f aca="true">IF($B$10="","",$B$10*(1-$B$14+2*$B$14*RAND()))</f>
        <v>3.65195027972625</v>
      </c>
      <c r="F2168" s="21" t="n">
        <f aca="false">INDEX($E$17:$E$28,B2168)</f>
        <v>4.761</v>
      </c>
      <c r="G2168" s="25" t="n">
        <f aca="false">IF(OR(D2168="",E2168="",F2168=""),"",D2168*($B$7-$B$8-F2168-E2168))</f>
        <v>3866.38996268535</v>
      </c>
      <c r="H2168" s="25" t="n">
        <f aca="false">IF(D2168="","",D2168*$F$30)</f>
        <v>4466.98280606624</v>
      </c>
    </row>
    <row r="2169" customFormat="false" ht="15" hidden="false" customHeight="false" outlineLevel="0" collapsed="false">
      <c r="A2169" s="2" t="n">
        <v>2135</v>
      </c>
      <c r="B2169" s="2" t="n">
        <v>11</v>
      </c>
      <c r="C2169" s="22" t="n">
        <f aca="true">NORMSINV(MAX(RAND(),0.000000000001))</f>
        <v>-0.706552297500313</v>
      </c>
      <c r="D2169" s="24" t="n">
        <f aca="false">IF($B$11="","",$B$11*EXP($B$12*C2169))</f>
        <v>688.679249130979</v>
      </c>
      <c r="E2169" s="20" t="n">
        <f aca="true">IF($B$10="","",$B$10*(1-$B$14+2*$B$14*RAND()))</f>
        <v>4.03189531471208</v>
      </c>
      <c r="F2169" s="21" t="n">
        <f aca="false">INDEX($E$17:$E$28,B2169)</f>
        <v>4.761</v>
      </c>
      <c r="G2169" s="25" t="n">
        <f aca="false">IF(OR(D2169="",E2169="",F2169=""),"",D2169*($B$7-$B$8-F2169-E2169))</f>
        <v>2718.28909090546</v>
      </c>
      <c r="H2169" s="25" t="n">
        <f aca="false">IF(D2169="","",D2169*$F$30)</f>
        <v>3442.84530225559</v>
      </c>
    </row>
    <row r="2170" customFormat="false" ht="15" hidden="false" customHeight="false" outlineLevel="0" collapsed="false">
      <c r="A2170" s="2" t="n">
        <v>2136</v>
      </c>
      <c r="B2170" s="2" t="n">
        <v>12</v>
      </c>
      <c r="C2170" s="22" t="n">
        <f aca="true">NORMSINV(MAX(RAND(),0.000000000001))</f>
        <v>-0.548019543497936</v>
      </c>
      <c r="D2170" s="24" t="n">
        <f aca="false">IF($B$11="","",$B$11*EXP($B$12*C2170))</f>
        <v>736.254579281631</v>
      </c>
      <c r="E2170" s="20" t="n">
        <f aca="true">IF($B$10="","",$B$10*(1-$B$14+2*$B$14*RAND()))</f>
        <v>3.39113966516857</v>
      </c>
      <c r="F2170" s="21" t="n">
        <f aca="false">INDEX($E$17:$E$28,B2170)</f>
        <v>4.761</v>
      </c>
      <c r="G2170" s="25" t="n">
        <f aca="false">IF(OR(D2170="",E2170="",F2170=""),"",D2170*($B$7-$B$8-F2170-E2170))</f>
        <v>3377.83318062419</v>
      </c>
      <c r="H2170" s="25" t="n">
        <f aca="false">IF(D2170="","",D2170*$F$30)</f>
        <v>3680.68389274473</v>
      </c>
    </row>
    <row r="2171" customFormat="false" ht="15" hidden="false" customHeight="false" outlineLevel="0" collapsed="false">
      <c r="A2171" s="2" t="n">
        <v>2137</v>
      </c>
      <c r="B2171" s="2" t="n">
        <v>1</v>
      </c>
      <c r="C2171" s="22" t="n">
        <f aca="true">NORMSINV(MAX(RAND(),0.000000000001))</f>
        <v>0.320279947805403</v>
      </c>
      <c r="D2171" s="24" t="n">
        <f aca="false">IF($B$11="","",$B$11*EXP($B$12*C2171))</f>
        <v>1061.51020674434</v>
      </c>
      <c r="E2171" s="20" t="n">
        <f aca="true">IF($B$10="","",$B$10*(1-$B$14+2*$B$14*RAND()))</f>
        <v>3.48849116419516</v>
      </c>
      <c r="F2171" s="21" t="n">
        <f aca="false">INDEX($E$17:$E$28,B2171)</f>
        <v>4.92562580645161</v>
      </c>
      <c r="G2171" s="25" t="n">
        <f aca="false">IF(OR(D2171="",E2171="",F2171=""),"",D2171*($B$7-$B$8-F2171-E2171))</f>
        <v>4591.96898884056</v>
      </c>
      <c r="H2171" s="25" t="n">
        <f aca="false">IF(D2171="","",D2171*$F$30)</f>
        <v>5306.70182555628</v>
      </c>
    </row>
    <row r="2172" customFormat="false" ht="15" hidden="false" customHeight="false" outlineLevel="0" collapsed="false">
      <c r="A2172" s="2" t="n">
        <v>2138</v>
      </c>
      <c r="B2172" s="2" t="n">
        <v>2</v>
      </c>
      <c r="C2172" s="22" t="n">
        <f aca="true">NORMSINV(MAX(RAND(),0.000000000001))</f>
        <v>0.986478428542902</v>
      </c>
      <c r="D2172" s="24" t="n">
        <f aca="false">IF($B$11="","",$B$11*EXP($B$12*C2172))</f>
        <v>1405.51818722769</v>
      </c>
      <c r="E2172" s="20" t="n">
        <f aca="true">IF($B$10="","",$B$10*(1-$B$14+2*$B$14*RAND()))</f>
        <v>4.10374470395741</v>
      </c>
      <c r="F2172" s="21" t="n">
        <f aca="false">INDEX($E$17:$E$28,B2172)</f>
        <v>5.0612</v>
      </c>
      <c r="G2172" s="25" t="n">
        <f aca="false">IF(OR(D2172="",E2172="",F2172=""),"",D2172*($B$7-$B$8-F2172-E2172))</f>
        <v>5024.80523893253</v>
      </c>
      <c r="H2172" s="25" t="n">
        <f aca="false">IF(D2172="","",D2172*$F$30)</f>
        <v>7026.46652158867</v>
      </c>
    </row>
    <row r="2173" customFormat="false" ht="15" hidden="false" customHeight="false" outlineLevel="0" collapsed="false">
      <c r="A2173" s="2" t="n">
        <v>2139</v>
      </c>
      <c r="B2173" s="2" t="n">
        <v>3</v>
      </c>
      <c r="C2173" s="22" t="n">
        <f aca="true">NORMSINV(MAX(RAND(),0.000000000001))</f>
        <v>-1.70104060197004</v>
      </c>
      <c r="D2173" s="24" t="n">
        <f aca="false">IF($B$11="","",$B$11*EXP($B$12*C2173))</f>
        <v>452.927471620004</v>
      </c>
      <c r="E2173" s="20" t="n">
        <f aca="true">IF($B$10="","",$B$10*(1-$B$14+2*$B$14*RAND()))</f>
        <v>3.63061951667785</v>
      </c>
      <c r="F2173" s="21" t="n">
        <f aca="false">INDEX($E$17:$E$28,B2173)</f>
        <v>5.0612</v>
      </c>
      <c r="G2173" s="25" t="n">
        <f aca="false">IF(OR(D2173="",E2173="",F2173=""),"",D2173*($B$7-$B$8-F2173-E2173))</f>
        <v>1833.53215097255</v>
      </c>
      <c r="H2173" s="25" t="n">
        <f aca="false">IF(D2173="","",D2173*$F$30)</f>
        <v>2264.27501612273</v>
      </c>
    </row>
    <row r="2174" customFormat="false" ht="15" hidden="false" customHeight="false" outlineLevel="0" collapsed="false">
      <c r="A2174" s="2" t="n">
        <v>2140</v>
      </c>
      <c r="B2174" s="2" t="n">
        <v>4</v>
      </c>
      <c r="C2174" s="22" t="n">
        <f aca="true">NORMSINV(MAX(RAND(),0.000000000001))</f>
        <v>-1.17506644326444</v>
      </c>
      <c r="D2174" s="24" t="n">
        <f aca="false">IF($B$11="","",$B$11*EXP($B$12*C2174))</f>
        <v>565.301755198131</v>
      </c>
      <c r="E2174" s="20" t="n">
        <f aca="true">IF($B$10="","",$B$10*(1-$B$14+2*$B$14*RAND()))</f>
        <v>4.11966799346009</v>
      </c>
      <c r="F2174" s="21" t="n">
        <f aca="false">INDEX($E$17:$E$28,B2174)</f>
        <v>4.89657419354839</v>
      </c>
      <c r="G2174" s="25" t="n">
        <f aca="false">IF(OR(D2174="",E2174="",F2174=""),"",D2174*($B$7-$B$8-F2174-E2174))</f>
        <v>2105.04682761686</v>
      </c>
      <c r="H2174" s="25" t="n">
        <f aca="false">IF(D2174="","",D2174*$F$30)</f>
        <v>2826.0565345865</v>
      </c>
    </row>
    <row r="2175" customFormat="false" ht="15" hidden="false" customHeight="false" outlineLevel="0" collapsed="false">
      <c r="A2175" s="2" t="n">
        <v>2141</v>
      </c>
      <c r="B2175" s="2" t="n">
        <v>5</v>
      </c>
      <c r="C2175" s="22" t="n">
        <f aca="true">NORMSINV(MAX(RAND(),0.000000000001))</f>
        <v>0.11312029428835</v>
      </c>
      <c r="D2175" s="24" t="n">
        <f aca="false">IF($B$11="","",$B$11*EXP($B$12*C2175))</f>
        <v>972.779899042409</v>
      </c>
      <c r="E2175" s="20" t="n">
        <f aca="true">IF($B$10="","",$B$10*(1-$B$14+2*$B$14*RAND()))</f>
        <v>3.71327777488424</v>
      </c>
      <c r="F2175" s="21" t="n">
        <f aca="false">INDEX($E$17:$E$28,B2175)</f>
        <v>4.761</v>
      </c>
      <c r="G2175" s="25" t="n">
        <f aca="false">IF(OR(D2175="",E2175="",F2175=""),"",D2175*($B$7-$B$8-F2175-E2175))</f>
        <v>4149.60883549107</v>
      </c>
      <c r="H2175" s="25" t="n">
        <f aca="false">IF(D2175="","",D2175*$F$30)</f>
        <v>4863.12127129281</v>
      </c>
    </row>
    <row r="2176" customFormat="false" ht="15" hidden="false" customHeight="false" outlineLevel="0" collapsed="false">
      <c r="A2176" s="2" t="n">
        <v>2142</v>
      </c>
      <c r="B2176" s="2" t="n">
        <v>6</v>
      </c>
      <c r="C2176" s="22" t="n">
        <f aca="true">NORMSINV(MAX(RAND(),0.000000000001))</f>
        <v>-0.821320462131645</v>
      </c>
      <c r="D2176" s="24" t="n">
        <f aca="false">IF($B$11="","",$B$11*EXP($B$12*C2176))</f>
        <v>656.167585116029</v>
      </c>
      <c r="E2176" s="20" t="n">
        <f aca="true">IF($B$10="","",$B$10*(1-$B$14+2*$B$14*RAND()))</f>
        <v>3.44408412096723</v>
      </c>
      <c r="F2176" s="21" t="n">
        <f aca="false">INDEX($E$17:$E$28,B2176)</f>
        <v>4.761</v>
      </c>
      <c r="G2176" s="25" t="n">
        <f aca="false">IF(OR(D2176="",E2176="",F2176=""),"",D2176*($B$7-$B$8-F2176-E2176))</f>
        <v>2975.66480104927</v>
      </c>
      <c r="H2176" s="25" t="n">
        <f aca="false">IF(D2176="","",D2176*$F$30)</f>
        <v>3280.31299151205</v>
      </c>
    </row>
    <row r="2177" customFormat="false" ht="15" hidden="false" customHeight="false" outlineLevel="0" collapsed="false">
      <c r="A2177" s="2" t="n">
        <v>2143</v>
      </c>
      <c r="B2177" s="2" t="n">
        <v>7</v>
      </c>
      <c r="C2177" s="22" t="n">
        <f aca="true">NORMSINV(MAX(RAND(),0.000000000001))</f>
        <v>0.557754416220689</v>
      </c>
      <c r="D2177" s="24" t="n">
        <f aca="false">IF($B$11="","",$B$11*EXP($B$12*C2177))</f>
        <v>1173.22492162552</v>
      </c>
      <c r="E2177" s="20" t="n">
        <f aca="true">IF($B$10="","",$B$10*(1-$B$14+2*$B$14*RAND()))</f>
        <v>3.91963854071743</v>
      </c>
      <c r="F2177" s="21" t="n">
        <f aca="false">INDEX($E$17:$E$28,B2177)</f>
        <v>4.761</v>
      </c>
      <c r="G2177" s="25" t="n">
        <f aca="false">IF(OR(D2177="",E2177="",F2177=""),"",D2177*($B$7-$B$8-F2177-E2177))</f>
        <v>4762.54402991645</v>
      </c>
      <c r="H2177" s="25" t="n">
        <f aca="false">IF(D2177="","",D2177*$F$30)</f>
        <v>5865.18602819029</v>
      </c>
    </row>
    <row r="2178" customFormat="false" ht="15" hidden="false" customHeight="false" outlineLevel="0" collapsed="false">
      <c r="A2178" s="2" t="n">
        <v>2144</v>
      </c>
      <c r="B2178" s="2" t="n">
        <v>8</v>
      </c>
      <c r="C2178" s="22" t="n">
        <f aca="true">NORMSINV(MAX(RAND(),0.000000000001))</f>
        <v>0.14802746858081</v>
      </c>
      <c r="D2178" s="24" t="n">
        <f aca="false">IF($B$11="","",$B$11*EXP($B$12*C2178))</f>
        <v>987.193971785626</v>
      </c>
      <c r="E2178" s="20" t="n">
        <f aca="true">IF($B$10="","",$B$10*(1-$B$14+2*$B$14*RAND()))</f>
        <v>3.76754382560188</v>
      </c>
      <c r="F2178" s="21" t="n">
        <f aca="false">INDEX($E$17:$E$28,B2178)</f>
        <v>4.761</v>
      </c>
      <c r="G2178" s="25" t="n">
        <f aca="false">IF(OR(D2178="",E2178="",F2178=""),"",D2178*($B$7-$B$8-F2178-E2178))</f>
        <v>4157.52414780518</v>
      </c>
      <c r="H2178" s="25" t="n">
        <f aca="false">IF(D2178="","",D2178*$F$30)</f>
        <v>4935.1801037507</v>
      </c>
    </row>
    <row r="2179" customFormat="false" ht="15" hidden="false" customHeight="false" outlineLevel="0" collapsed="false">
      <c r="A2179" s="2" t="n">
        <v>2145</v>
      </c>
      <c r="B2179" s="2" t="n">
        <v>9</v>
      </c>
      <c r="C2179" s="22" t="n">
        <f aca="true">NORMSINV(MAX(RAND(),0.000000000001))</f>
        <v>0.539544843808467</v>
      </c>
      <c r="D2179" s="24" t="n">
        <f aca="false">IF($B$11="","",$B$11*EXP($B$12*C2179))</f>
        <v>1164.25733658867</v>
      </c>
      <c r="E2179" s="20" t="n">
        <f aca="true">IF($B$10="","",$B$10*(1-$B$14+2*$B$14*RAND()))</f>
        <v>3.41913598192225</v>
      </c>
      <c r="F2179" s="21" t="n">
        <f aca="false">INDEX($E$17:$E$28,B2179)</f>
        <v>4.761</v>
      </c>
      <c r="G2179" s="25" t="n">
        <f aca="false">IF(OR(D2179="",E2179="",F2179=""),"",D2179*($B$7-$B$8-F2179-E2179))</f>
        <v>5308.8551368937</v>
      </c>
      <c r="H2179" s="25" t="n">
        <f aca="false">IF(D2179="","",D2179*$F$30)</f>
        <v>5820.35527707407</v>
      </c>
    </row>
    <row r="2180" customFormat="false" ht="15" hidden="false" customHeight="false" outlineLevel="0" collapsed="false">
      <c r="A2180" s="2" t="n">
        <v>2146</v>
      </c>
      <c r="B2180" s="2" t="n">
        <v>10</v>
      </c>
      <c r="C2180" s="22" t="n">
        <f aca="true">NORMSINV(MAX(RAND(),0.000000000001))</f>
        <v>-0.298310878684932</v>
      </c>
      <c r="D2180" s="24" t="n">
        <f aca="false">IF($B$11="","",$B$11*EXP($B$12*C2180))</f>
        <v>817.944685537702</v>
      </c>
      <c r="E2180" s="20" t="n">
        <f aca="true">IF($B$10="","",$B$10*(1-$B$14+2*$B$14*RAND()))</f>
        <v>3.7009248963534</v>
      </c>
      <c r="F2180" s="21" t="n">
        <f aca="false">INDEX($E$17:$E$28,B2180)</f>
        <v>4.761</v>
      </c>
      <c r="G2180" s="25" t="n">
        <f aca="false">IF(OR(D2180="",E2180="",F2180=""),"",D2180*($B$7-$B$8-F2180-E2180))</f>
        <v>3499.22879535889</v>
      </c>
      <c r="H2180" s="25" t="n">
        <f aca="false">IF(D2180="","",D2180*$F$30)</f>
        <v>4089.06907194008</v>
      </c>
    </row>
    <row r="2181" customFormat="false" ht="15" hidden="false" customHeight="false" outlineLevel="0" collapsed="false">
      <c r="A2181" s="2" t="n">
        <v>2147</v>
      </c>
      <c r="B2181" s="2" t="n">
        <v>11</v>
      </c>
      <c r="C2181" s="22" t="n">
        <f aca="true">NORMSINV(MAX(RAND(),0.000000000001))</f>
        <v>1.5159507919347</v>
      </c>
      <c r="D2181" s="24" t="n">
        <f aca="false">IF($B$11="","",$B$11*EXP($B$12*C2181))</f>
        <v>1756.82418506113</v>
      </c>
      <c r="E2181" s="20" t="n">
        <f aca="true">IF($B$10="","",$B$10*(1-$B$14+2*$B$14*RAND()))</f>
        <v>3.86462710878102</v>
      </c>
      <c r="F2181" s="21" t="n">
        <f aca="false">INDEX($E$17:$E$28,B2181)</f>
        <v>4.761</v>
      </c>
      <c r="G2181" s="25" t="n">
        <f aca="false">IF(OR(D2181="",E2181="",F2181=""),"",D2181*($B$7-$B$8-F2181-E2181))</f>
        <v>7228.22980165338</v>
      </c>
      <c r="H2181" s="25" t="n">
        <f aca="false">IF(D2181="","",D2181*$F$30)</f>
        <v>8782.71546595759</v>
      </c>
    </row>
    <row r="2182" customFormat="false" ht="15" hidden="false" customHeight="false" outlineLevel="0" collapsed="false">
      <c r="A2182" s="2" t="n">
        <v>2148</v>
      </c>
      <c r="B2182" s="2" t="n">
        <v>12</v>
      </c>
      <c r="C2182" s="22" t="n">
        <f aca="true">NORMSINV(MAX(RAND(),0.000000000001))</f>
        <v>-1.7894340496875</v>
      </c>
      <c r="D2182" s="24" t="n">
        <f aca="false">IF($B$11="","",$B$11*EXP($B$12*C2182))</f>
        <v>436.368035950634</v>
      </c>
      <c r="E2182" s="20" t="n">
        <f aca="true">IF($B$10="","",$B$10*(1-$B$14+2*$B$14*RAND()))</f>
        <v>3.69150081037843</v>
      </c>
      <c r="F2182" s="21" t="n">
        <f aca="false">INDEX($E$17:$E$28,B2182)</f>
        <v>4.761</v>
      </c>
      <c r="G2182" s="25" t="n">
        <f aca="false">IF(OR(D2182="",E2182="",F2182=""),"",D2182*($B$7-$B$8-F2182-E2182))</f>
        <v>1870.9276005151</v>
      </c>
      <c r="H2182" s="25" t="n">
        <f aca="false">IF(D2182="","",D2182*$F$30)</f>
        <v>2181.49108532441</v>
      </c>
    </row>
    <row r="2183" customFormat="false" ht="15" hidden="false" customHeight="false" outlineLevel="0" collapsed="false">
      <c r="A2183" s="2" t="n">
        <v>2149</v>
      </c>
      <c r="B2183" s="2" t="n">
        <v>1</v>
      </c>
      <c r="C2183" s="22" t="n">
        <f aca="true">NORMSINV(MAX(RAND(),0.000000000001))</f>
        <v>0.513522040065176</v>
      </c>
      <c r="D2183" s="24" t="n">
        <f aca="false">IF($B$11="","",$B$11*EXP($B$12*C2183))</f>
        <v>1151.56084418283</v>
      </c>
      <c r="E2183" s="20" t="n">
        <f aca="true">IF($B$10="","",$B$10*(1-$B$14+2*$B$14*RAND()))</f>
        <v>3.81264029851591</v>
      </c>
      <c r="F2183" s="21" t="n">
        <f aca="false">INDEX($E$17:$E$28,B2183)</f>
        <v>4.92562580645161</v>
      </c>
      <c r="G2183" s="25" t="n">
        <f aca="false">IF(OR(D2183="",E2183="",F2183=""),"",D2183*($B$7-$B$8-F2183-E2183))</f>
        <v>4608.24006235862</v>
      </c>
      <c r="H2183" s="25" t="n">
        <f aca="false">IF(D2183="","",D2183*$F$30)</f>
        <v>5756.88297223878</v>
      </c>
    </row>
    <row r="2184" customFormat="false" ht="15" hidden="false" customHeight="false" outlineLevel="0" collapsed="false">
      <c r="A2184" s="2" t="n">
        <v>2150</v>
      </c>
      <c r="B2184" s="2" t="n">
        <v>2</v>
      </c>
      <c r="C2184" s="22" t="n">
        <f aca="true">NORMSINV(MAX(RAND(),0.000000000001))</f>
        <v>-0.159437831875406</v>
      </c>
      <c r="D2184" s="24" t="n">
        <f aca="false">IF($B$11="","",$B$11*EXP($B$12*C2184))</f>
        <v>867.235964929789</v>
      </c>
      <c r="E2184" s="20" t="n">
        <f aca="true">IF($B$10="","",$B$10*(1-$B$14+2*$B$14*RAND()))</f>
        <v>3.52440485903122</v>
      </c>
      <c r="F2184" s="21" t="n">
        <f aca="false">INDEX($E$17:$E$28,B2184)</f>
        <v>5.0612</v>
      </c>
      <c r="G2184" s="25" t="n">
        <f aca="false">IF(OR(D2184="",E2184="",F2184=""),"",D2184*($B$7-$B$8-F2184-E2184))</f>
        <v>3602.84087877769</v>
      </c>
      <c r="H2184" s="25" t="n">
        <f aca="false">IF(D2184="","",D2184*$F$30)</f>
        <v>4335.486035877</v>
      </c>
    </row>
    <row r="2185" customFormat="false" ht="15" hidden="false" customHeight="false" outlineLevel="0" collapsed="false">
      <c r="A2185" s="2" t="n">
        <v>2151</v>
      </c>
      <c r="B2185" s="2" t="n">
        <v>3</v>
      </c>
      <c r="C2185" s="22" t="n">
        <f aca="true">NORMSINV(MAX(RAND(),0.000000000001))</f>
        <v>-1.66272001805974</v>
      </c>
      <c r="D2185" s="24" t="n">
        <f aca="false">IF($B$11="","",$B$11*EXP($B$12*C2185))</f>
        <v>460.300252602459</v>
      </c>
      <c r="E2185" s="20" t="n">
        <f aca="true">IF($B$10="","",$B$10*(1-$B$14+2*$B$14*RAND()))</f>
        <v>3.95841823292974</v>
      </c>
      <c r="F2185" s="21" t="n">
        <f aca="false">INDEX($E$17:$E$28,B2185)</f>
        <v>5.0612</v>
      </c>
      <c r="G2185" s="25" t="n">
        <f aca="false">IF(OR(D2185="",E2185="",F2185=""),"",D2185*($B$7-$B$8-F2185-E2185))</f>
        <v>1712.49266716003</v>
      </c>
      <c r="H2185" s="25" t="n">
        <f aca="false">IF(D2185="","",D2185*$F$30)</f>
        <v>2301.13302281021</v>
      </c>
    </row>
    <row r="2186" customFormat="false" ht="15" hidden="false" customHeight="false" outlineLevel="0" collapsed="false">
      <c r="A2186" s="2" t="n">
        <v>2152</v>
      </c>
      <c r="B2186" s="2" t="n">
        <v>4</v>
      </c>
      <c r="C2186" s="22" t="n">
        <f aca="true">NORMSINV(MAX(RAND(),0.000000000001))</f>
        <v>-1.43320040431306</v>
      </c>
      <c r="D2186" s="24" t="n">
        <f aca="false">IF($B$11="","",$B$11*EXP($B$12*C2186))</f>
        <v>507.040446525096</v>
      </c>
      <c r="E2186" s="20" t="n">
        <f aca="true">IF($B$10="","",$B$10*(1-$B$14+2*$B$14*RAND()))</f>
        <v>4.08236338624075</v>
      </c>
      <c r="F2186" s="21" t="n">
        <f aca="false">INDEX($E$17:$E$28,B2186)</f>
        <v>4.89657419354839</v>
      </c>
      <c r="G2186" s="25" t="n">
        <f aca="false">IF(OR(D2186="",E2186="",F2186=""),"",D2186*($B$7-$B$8-F2186-E2186))</f>
        <v>1907.01076895248</v>
      </c>
      <c r="H2186" s="25" t="n">
        <f aca="false">IF(D2186="","",D2186*$F$30)</f>
        <v>2534.79660026826</v>
      </c>
    </row>
    <row r="2187" customFormat="false" ht="15" hidden="false" customHeight="false" outlineLevel="0" collapsed="false">
      <c r="A2187" s="2" t="n">
        <v>2153</v>
      </c>
      <c r="B2187" s="2" t="n">
        <v>5</v>
      </c>
      <c r="C2187" s="22" t="n">
        <f aca="true">NORMSINV(MAX(RAND(),0.000000000001))</f>
        <v>-1.09672277477638</v>
      </c>
      <c r="D2187" s="24" t="n">
        <f aca="false">IF($B$11="","",$B$11*EXP($B$12*C2187))</f>
        <v>584.274573274721</v>
      </c>
      <c r="E2187" s="20" t="n">
        <f aca="true">IF($B$10="","",$B$10*(1-$B$14+2*$B$14*RAND()))</f>
        <v>3.56374141851382</v>
      </c>
      <c r="F2187" s="21" t="n">
        <f aca="false">INDEX($E$17:$E$28,B2187)</f>
        <v>4.761</v>
      </c>
      <c r="G2187" s="25" t="n">
        <f aca="false">IF(OR(D2187="",E2187="",F2187=""),"",D2187*($B$7-$B$8-F2187-E2187))</f>
        <v>2579.72332359539</v>
      </c>
      <c r="H2187" s="25" t="n">
        <f aca="false">IF(D2187="","",D2187*$F$30)</f>
        <v>2920.90544671498</v>
      </c>
    </row>
    <row r="2188" customFormat="false" ht="15" hidden="false" customHeight="false" outlineLevel="0" collapsed="false">
      <c r="A2188" s="2" t="n">
        <v>2154</v>
      </c>
      <c r="B2188" s="2" t="n">
        <v>6</v>
      </c>
      <c r="C2188" s="22" t="n">
        <f aca="true">NORMSINV(MAX(RAND(),0.000000000001))</f>
        <v>0.168111135191239</v>
      </c>
      <c r="D2188" s="24" t="n">
        <f aca="false">IF($B$11="","",$B$11*EXP($B$12*C2188))</f>
        <v>995.583624384255</v>
      </c>
      <c r="E2188" s="20" t="n">
        <f aca="true">IF($B$10="","",$B$10*(1-$B$14+2*$B$14*RAND()))</f>
        <v>4.05848689394307</v>
      </c>
      <c r="F2188" s="21" t="n">
        <f aca="false">INDEX($E$17:$E$28,B2188)</f>
        <v>4.761</v>
      </c>
      <c r="G2188" s="25" t="n">
        <f aca="false">IF(OR(D2188="",E2188="",F2188=""),"",D2188*($B$7-$B$8-F2188-E2188))</f>
        <v>3903.19864757413</v>
      </c>
      <c r="H2188" s="25" t="n">
        <f aca="false">IF(D2188="","",D2188*$F$30)</f>
        <v>4977.12165502177</v>
      </c>
    </row>
    <row r="2189" customFormat="false" ht="15" hidden="false" customHeight="false" outlineLevel="0" collapsed="false">
      <c r="A2189" s="2" t="n">
        <v>2155</v>
      </c>
      <c r="B2189" s="2" t="n">
        <v>7</v>
      </c>
      <c r="C2189" s="22" t="n">
        <f aca="true">NORMSINV(MAX(RAND(),0.000000000001))</f>
        <v>-0.176766458553897</v>
      </c>
      <c r="D2189" s="24" t="n">
        <f aca="false">IF($B$11="","",$B$11*EXP($B$12*C2189))</f>
        <v>860.926734254645</v>
      </c>
      <c r="E2189" s="20" t="n">
        <f aca="true">IF($B$10="","",$B$10*(1-$B$14+2*$B$14*RAND()))</f>
        <v>4.03856868115799</v>
      </c>
      <c r="F2189" s="21" t="n">
        <f aca="false">INDEX($E$17:$E$28,B2189)</f>
        <v>4.761</v>
      </c>
      <c r="G2189" s="25" t="n">
        <f aca="false">IF(OR(D2189="",E2189="",F2189=""),"",D2189*($B$7-$B$8-F2189-E2189))</f>
        <v>3392.42266688538</v>
      </c>
      <c r="H2189" s="25" t="n">
        <f aca="false">IF(D2189="","",D2189*$F$30)</f>
        <v>4303.94492988582</v>
      </c>
    </row>
    <row r="2190" customFormat="false" ht="15" hidden="false" customHeight="false" outlineLevel="0" collapsed="false">
      <c r="A2190" s="2" t="n">
        <v>2156</v>
      </c>
      <c r="B2190" s="2" t="n">
        <v>8</v>
      </c>
      <c r="C2190" s="22" t="n">
        <f aca="true">NORMSINV(MAX(RAND(),0.000000000001))</f>
        <v>-0.539781157617853</v>
      </c>
      <c r="D2190" s="24" t="n">
        <f aca="false">IF($B$11="","",$B$11*EXP($B$12*C2190))</f>
        <v>738.814837186553</v>
      </c>
      <c r="E2190" s="20" t="n">
        <f aca="true">IF($B$10="","",$B$10*(1-$B$14+2*$B$14*RAND()))</f>
        <v>3.57106217455297</v>
      </c>
      <c r="F2190" s="21" t="n">
        <f aca="false">INDEX($E$17:$E$28,B2190)</f>
        <v>4.761</v>
      </c>
      <c r="G2190" s="25" t="n">
        <f aca="false">IF(OR(D2190="",E2190="",F2190=""),"",D2190*($B$7-$B$8-F2190-E2190))</f>
        <v>3256.6498668361</v>
      </c>
      <c r="H2190" s="25" t="n">
        <f aca="false">IF(D2190="","",D2190*$F$30)</f>
        <v>3693.48313406302</v>
      </c>
    </row>
    <row r="2191" customFormat="false" ht="15" hidden="false" customHeight="false" outlineLevel="0" collapsed="false">
      <c r="A2191" s="2" t="n">
        <v>2157</v>
      </c>
      <c r="B2191" s="2" t="n">
        <v>9</v>
      </c>
      <c r="C2191" s="22" t="n">
        <f aca="true">NORMSINV(MAX(RAND(),0.000000000001))</f>
        <v>0.928209900400398</v>
      </c>
      <c r="D2191" s="24" t="n">
        <f aca="false">IF($B$11="","",$B$11*EXP($B$12*C2191))</f>
        <v>1371.42956071962</v>
      </c>
      <c r="E2191" s="20" t="n">
        <f aca="true">IF($B$10="","",$B$10*(1-$B$14+2*$B$14*RAND()))</f>
        <v>4.07630787759171</v>
      </c>
      <c r="F2191" s="21" t="n">
        <f aca="false">INDEX($E$17:$E$28,B2191)</f>
        <v>4.761</v>
      </c>
      <c r="G2191" s="25" t="n">
        <f aca="false">IF(OR(D2191="",E2191="",F2191=""),"",D2191*($B$7-$B$8-F2191-E2191))</f>
        <v>5352.2673430583</v>
      </c>
      <c r="H2191" s="25" t="n">
        <f aca="false">IF(D2191="","",D2191*$F$30)</f>
        <v>6856.0506599495</v>
      </c>
    </row>
    <row r="2192" customFormat="false" ht="15" hidden="false" customHeight="false" outlineLevel="0" collapsed="false">
      <c r="A2192" s="2" t="n">
        <v>2158</v>
      </c>
      <c r="B2192" s="2" t="n">
        <v>10</v>
      </c>
      <c r="C2192" s="22" t="n">
        <f aca="true">NORMSINV(MAX(RAND(),0.000000000001))</f>
        <v>0.594226477876189</v>
      </c>
      <c r="D2192" s="24" t="n">
        <f aca="false">IF($B$11="","",$B$11*EXP($B$12*C2192))</f>
        <v>1191.39440436662</v>
      </c>
      <c r="E2192" s="20" t="n">
        <f aca="true">IF($B$10="","",$B$10*(1-$B$14+2*$B$14*RAND()))</f>
        <v>4.02598231826177</v>
      </c>
      <c r="F2192" s="21" t="n">
        <f aca="false">INDEX($E$17:$E$28,B2192)</f>
        <v>4.761</v>
      </c>
      <c r="G2192" s="25" t="n">
        <f aca="false">IF(OR(D2192="",E2192="",F2192=""),"",D2192*($B$7-$B$8-F2192-E2192))</f>
        <v>4709.60314638524</v>
      </c>
      <c r="H2192" s="25" t="n">
        <f aca="false">IF(D2192="","",D2192*$F$30)</f>
        <v>5956.01890630961</v>
      </c>
    </row>
    <row r="2193" customFormat="false" ht="15" hidden="false" customHeight="false" outlineLevel="0" collapsed="false">
      <c r="A2193" s="2" t="n">
        <v>2159</v>
      </c>
      <c r="B2193" s="2" t="n">
        <v>11</v>
      </c>
      <c r="C2193" s="22" t="n">
        <f aca="true">NORMSINV(MAX(RAND(),0.000000000001))</f>
        <v>-0.498216831620432</v>
      </c>
      <c r="D2193" s="24" t="n">
        <f aca="false">IF($B$11="","",$B$11*EXP($B$12*C2193))</f>
        <v>751.86826382797</v>
      </c>
      <c r="E2193" s="20" t="n">
        <f aca="true">IF($B$10="","",$B$10*(1-$B$14+2*$B$14*RAND()))</f>
        <v>3.52223561996689</v>
      </c>
      <c r="F2193" s="21" t="n">
        <f aca="false">INDEX($E$17:$E$28,B2193)</f>
        <v>4.761</v>
      </c>
      <c r="G2193" s="25" t="n">
        <f aca="false">IF(OR(D2193="",E2193="",F2193=""),"",D2193*($B$7-$B$8-F2193-E2193))</f>
        <v>3350.89969670583</v>
      </c>
      <c r="H2193" s="25" t="n">
        <f aca="false">IF(D2193="","",D2193*$F$30)</f>
        <v>3758.73982452879</v>
      </c>
    </row>
    <row r="2194" customFormat="false" ht="15" hidden="false" customHeight="false" outlineLevel="0" collapsed="false">
      <c r="A2194" s="2" t="n">
        <v>2160</v>
      </c>
      <c r="B2194" s="2" t="n">
        <v>12</v>
      </c>
      <c r="C2194" s="22" t="n">
        <f aca="true">NORMSINV(MAX(RAND(),0.000000000001))</f>
        <v>-1.26651151962999</v>
      </c>
      <c r="D2194" s="24" t="n">
        <f aca="false">IF($B$11="","",$B$11*EXP($B$12*C2194))</f>
        <v>543.933945831299</v>
      </c>
      <c r="E2194" s="20" t="n">
        <f aca="true">IF($B$10="","",$B$10*(1-$B$14+2*$B$14*RAND()))</f>
        <v>3.97753011677648</v>
      </c>
      <c r="F2194" s="21" t="n">
        <f aca="false">INDEX($E$17:$E$28,B2194)</f>
        <v>4.761</v>
      </c>
      <c r="G2194" s="25" t="n">
        <f aca="false">IF(OR(D2194="",E2194="",F2194=""),"",D2194*($B$7-$B$8-F2194-E2194))</f>
        <v>2176.53530270688</v>
      </c>
      <c r="H2194" s="25" t="n">
        <f aca="false">IF(D2194="","",D2194*$F$30)</f>
        <v>2719.23458199983</v>
      </c>
    </row>
    <row r="2195" customFormat="false" ht="15" hidden="false" customHeight="false" outlineLevel="0" collapsed="false">
      <c r="A2195" s="2" t="n">
        <v>2161</v>
      </c>
      <c r="B2195" s="2" t="n">
        <v>1</v>
      </c>
      <c r="C2195" s="22" t="n">
        <f aca="true">NORMSINV(MAX(RAND(),0.000000000001))</f>
        <v>-2.29220946782572</v>
      </c>
      <c r="D2195" s="24" t="n">
        <f aca="false">IF($B$11="","",$B$11*EXP($B$12*C2195))</f>
        <v>353.058408282679</v>
      </c>
      <c r="E2195" s="20" t="n">
        <f aca="true">IF($B$10="","",$B$10*(1-$B$14+2*$B$14*RAND()))</f>
        <v>3.76922514369668</v>
      </c>
      <c r="F2195" s="21" t="n">
        <f aca="false">INDEX($E$17:$E$28,B2195)</f>
        <v>4.92562580645161</v>
      </c>
      <c r="G2195" s="25" t="n">
        <f aca="false">IF(OR(D2195="",E2195="",F2195=""),"",D2195*($B$7-$B$8-F2195-E2195))</f>
        <v>1428.17388480684</v>
      </c>
      <c r="H2195" s="25" t="n">
        <f aca="false">IF(D2195="","",D2195*$F$30)</f>
        <v>1765.00959468677</v>
      </c>
    </row>
    <row r="2196" customFormat="false" ht="15" hidden="false" customHeight="false" outlineLevel="0" collapsed="false">
      <c r="A2196" s="2" t="n">
        <v>2162</v>
      </c>
      <c r="B2196" s="2" t="n">
        <v>2</v>
      </c>
      <c r="C2196" s="22" t="n">
        <f aca="true">NORMSINV(MAX(RAND(),0.000000000001))</f>
        <v>0.0729008614030607</v>
      </c>
      <c r="D2196" s="24" t="n">
        <f aca="false">IF($B$11="","",$B$11*EXP($B$12*C2196))</f>
        <v>956.433004176573</v>
      </c>
      <c r="E2196" s="20" t="n">
        <f aca="true">IF($B$10="","",$B$10*(1-$B$14+2*$B$14*RAND()))</f>
        <v>3.41789192165937</v>
      </c>
      <c r="F2196" s="21" t="n">
        <f aca="false">INDEX($E$17:$E$28,B2196)</f>
        <v>5.0612</v>
      </c>
      <c r="G2196" s="25" t="n">
        <f aca="false">IF(OR(D2196="",E2196="",F2196=""),"",D2196*($B$7-$B$8-F2196-E2196))</f>
        <v>4075.27311388755</v>
      </c>
      <c r="H2196" s="25" t="n">
        <f aca="false">IF(D2196="","",D2196*$F$30)</f>
        <v>4781.39987447952</v>
      </c>
    </row>
    <row r="2197" customFormat="false" ht="15" hidden="false" customHeight="false" outlineLevel="0" collapsed="false">
      <c r="A2197" s="2" t="n">
        <v>2163</v>
      </c>
      <c r="B2197" s="2" t="n">
        <v>3</v>
      </c>
      <c r="C2197" s="22" t="n">
        <f aca="true">NORMSINV(MAX(RAND(),0.000000000001))</f>
        <v>1.8154400158888</v>
      </c>
      <c r="D2197" s="24" t="n">
        <f aca="false">IF($B$11="","",$B$11*EXP($B$12*C2197))</f>
        <v>1993.12216272367</v>
      </c>
      <c r="E2197" s="20" t="n">
        <f aca="true">IF($B$10="","",$B$10*(1-$B$14+2*$B$14*RAND()))</f>
        <v>3.75344814536943</v>
      </c>
      <c r="F2197" s="21" t="n">
        <f aca="false">INDEX($E$17:$E$28,B2197)</f>
        <v>5.0612</v>
      </c>
      <c r="G2197" s="25" t="n">
        <f aca="false">IF(OR(D2197="",E2197="",F2197=""),"",D2197*($B$7-$B$8-F2197-E2197))</f>
        <v>7823.70577795266</v>
      </c>
      <c r="H2197" s="25" t="n">
        <f aca="false">IF(D2197="","",D2197*$F$30)</f>
        <v>9964.01631588818</v>
      </c>
    </row>
    <row r="2198" customFormat="false" ht="15" hidden="false" customHeight="false" outlineLevel="0" collapsed="false">
      <c r="A2198" s="2" t="n">
        <v>2164</v>
      </c>
      <c r="B2198" s="2" t="n">
        <v>4</v>
      </c>
      <c r="C2198" s="22" t="n">
        <f aca="true">NORMSINV(MAX(RAND(),0.000000000001))</f>
        <v>-0.308130722573455</v>
      </c>
      <c r="D2198" s="24" t="n">
        <f aca="false">IF($B$11="","",$B$11*EXP($B$12*C2198))</f>
        <v>814.567228087498</v>
      </c>
      <c r="E2198" s="20" t="n">
        <f aca="true">IF($B$10="","",$B$10*(1-$B$14+2*$B$14*RAND()))</f>
        <v>3.8280473533771</v>
      </c>
      <c r="F2198" s="21" t="n">
        <f aca="false">INDEX($E$17:$E$28,B2198)</f>
        <v>4.89657419354839</v>
      </c>
      <c r="G2198" s="25" t="n">
        <f aca="false">IF(OR(D2198="",E2198="",F2198=""),"",D2198*($B$7-$B$8-F2198-E2198))</f>
        <v>3270.79569624317</v>
      </c>
      <c r="H2198" s="25" t="n">
        <f aca="false">IF(D2198="","",D2198*$F$30)</f>
        <v>4072.18448665502</v>
      </c>
    </row>
    <row r="2199" customFormat="false" ht="15" hidden="false" customHeight="false" outlineLevel="0" collapsed="false">
      <c r="A2199" s="2" t="n">
        <v>2165</v>
      </c>
      <c r="B2199" s="2" t="n">
        <v>5</v>
      </c>
      <c r="C2199" s="22" t="n">
        <f aca="true">NORMSINV(MAX(RAND(),0.000000000001))</f>
        <v>-1.57953803939362</v>
      </c>
      <c r="D2199" s="24" t="n">
        <f aca="false">IF($B$11="","",$B$11*EXP($B$12*C2199))</f>
        <v>476.719879092128</v>
      </c>
      <c r="E2199" s="20" t="n">
        <f aca="true">IF($B$10="","",$B$10*(1-$B$14+2*$B$14*RAND()))</f>
        <v>3.97440648545058</v>
      </c>
      <c r="F2199" s="21" t="n">
        <f aca="false">INDEX($E$17:$E$28,B2199)</f>
        <v>4.761</v>
      </c>
      <c r="G2199" s="25" t="n">
        <f aca="false">IF(OR(D2199="",E2199="",F2199=""),"",D2199*($B$7-$B$8-F2199-E2199))</f>
        <v>1909.06933606912</v>
      </c>
      <c r="H2199" s="25" t="n">
        <f aca="false">IF(D2199="","",D2199*$F$30)</f>
        <v>2383.21801955737</v>
      </c>
    </row>
    <row r="2200" customFormat="false" ht="15" hidden="false" customHeight="false" outlineLevel="0" collapsed="false">
      <c r="A2200" s="2" t="n">
        <v>2166</v>
      </c>
      <c r="B2200" s="2" t="n">
        <v>6</v>
      </c>
      <c r="C2200" s="22" t="n">
        <f aca="true">NORMSINV(MAX(RAND(),0.000000000001))</f>
        <v>-0.282088296648848</v>
      </c>
      <c r="D2200" s="24" t="n">
        <f aca="false">IF($B$11="","",$B$11*EXP($B$12*C2200))</f>
        <v>823.555018801547</v>
      </c>
      <c r="E2200" s="20" t="n">
        <f aca="true">IF($B$10="","",$B$10*(1-$B$14+2*$B$14*RAND()))</f>
        <v>3.91544655227809</v>
      </c>
      <c r="F2200" s="21" t="n">
        <f aca="false">INDEX($E$17:$E$28,B2200)</f>
        <v>4.761</v>
      </c>
      <c r="G2200" s="25" t="n">
        <f aca="false">IF(OR(D2200="",E2200="",F2200=""),"",D2200*($B$7-$B$8-F2200-E2200))</f>
        <v>3346.55983603971</v>
      </c>
      <c r="H2200" s="25" t="n">
        <f aca="false">IF(D2200="","",D2200*$F$30)</f>
        <v>4117.11624999269</v>
      </c>
    </row>
    <row r="2201" customFormat="false" ht="15" hidden="false" customHeight="false" outlineLevel="0" collapsed="false">
      <c r="A2201" s="2" t="n">
        <v>2167</v>
      </c>
      <c r="B2201" s="2" t="n">
        <v>7</v>
      </c>
      <c r="C2201" s="22" t="n">
        <f aca="true">NORMSINV(MAX(RAND(),0.000000000001))</f>
        <v>-0.235111016618741</v>
      </c>
      <c r="D2201" s="24" t="n">
        <f aca="false">IF($B$11="","",$B$11*EXP($B$12*C2201))</f>
        <v>840.019402723775</v>
      </c>
      <c r="E2201" s="20" t="n">
        <f aca="true">IF($B$10="","",$B$10*(1-$B$14+2*$B$14*RAND()))</f>
        <v>3.58742734365068</v>
      </c>
      <c r="F2201" s="21" t="n">
        <f aca="false">INDEX($E$17:$E$28,B2201)</f>
        <v>4.761</v>
      </c>
      <c r="G2201" s="25" t="n">
        <f aca="false">IF(OR(D2201="",E2201="",F2201=""),"",D2201*($B$7-$B$8-F2201-E2201))</f>
        <v>3689.00623980462</v>
      </c>
      <c r="H2201" s="25" t="n">
        <f aca="false">IF(D2201="","",D2201*$F$30)</f>
        <v>4199.4249980967</v>
      </c>
    </row>
    <row r="2202" customFormat="false" ht="15" hidden="false" customHeight="false" outlineLevel="0" collapsed="false">
      <c r="A2202" s="2" t="n">
        <v>2168</v>
      </c>
      <c r="B2202" s="2" t="n">
        <v>8</v>
      </c>
      <c r="C2202" s="22" t="n">
        <f aca="true">NORMSINV(MAX(RAND(),0.000000000001))</f>
        <v>-0.978603031635822</v>
      </c>
      <c r="D2202" s="24" t="n">
        <f aca="false">IF($B$11="","",$B$11*EXP($B$12*C2202))</f>
        <v>614.090728600893</v>
      </c>
      <c r="E2202" s="20" t="n">
        <f aca="true">IF($B$10="","",$B$10*(1-$B$14+2*$B$14*RAND()))</f>
        <v>3.93000466386753</v>
      </c>
      <c r="F2202" s="21" t="n">
        <f aca="false">INDEX($E$17:$E$28,B2202)</f>
        <v>4.761</v>
      </c>
      <c r="G2202" s="25" t="n">
        <f aca="false">IF(OR(D2202="",E2202="",F2202=""),"",D2202*($B$7-$B$8-F2202-E2202))</f>
        <v>2486.45049606721</v>
      </c>
      <c r="H2202" s="25" t="n">
        <f aca="false">IF(D2202="","",D2202*$F$30)</f>
        <v>3069.96237042158</v>
      </c>
    </row>
    <row r="2203" customFormat="false" ht="15" hidden="false" customHeight="false" outlineLevel="0" collapsed="false">
      <c r="A2203" s="2" t="n">
        <v>2169</v>
      </c>
      <c r="B2203" s="2" t="n">
        <v>9</v>
      </c>
      <c r="C2203" s="22" t="n">
        <f aca="true">NORMSINV(MAX(RAND(),0.000000000001))</f>
        <v>0.184319031876002</v>
      </c>
      <c r="D2203" s="24" t="n">
        <f aca="false">IF($B$11="","",$B$11*EXP($B$12*C2203))</f>
        <v>1002.40619131588</v>
      </c>
      <c r="E2203" s="20" t="n">
        <f aca="true">IF($B$10="","",$B$10*(1-$B$14+2*$B$14*RAND()))</f>
        <v>3.76850899706645</v>
      </c>
      <c r="F2203" s="21" t="n">
        <f aca="false">INDEX($E$17:$E$28,B2203)</f>
        <v>4.761</v>
      </c>
      <c r="G2203" s="25" t="n">
        <f aca="false">IF(OR(D2203="",E2203="",F2203=""),"",D2203*($B$7-$B$8-F2203-E2203))</f>
        <v>4220.62224982039</v>
      </c>
      <c r="H2203" s="25" t="n">
        <f aca="false">IF(D2203="","",D2203*$F$30)</f>
        <v>5011.22903162633</v>
      </c>
    </row>
    <row r="2204" customFormat="false" ht="15" hidden="false" customHeight="false" outlineLevel="0" collapsed="false">
      <c r="A2204" s="2" t="n">
        <v>2170</v>
      </c>
      <c r="B2204" s="2" t="n">
        <v>10</v>
      </c>
      <c r="C2204" s="22" t="n">
        <f aca="true">NORMSINV(MAX(RAND(),0.000000000001))</f>
        <v>-0.166954456222124</v>
      </c>
      <c r="D2204" s="24" t="n">
        <f aca="false">IF($B$11="","",$B$11*EXP($B$12*C2204))</f>
        <v>864.493556677972</v>
      </c>
      <c r="E2204" s="20" t="n">
        <f aca="true">IF($B$10="","",$B$10*(1-$B$14+2*$B$14*RAND()))</f>
        <v>3.48315740588122</v>
      </c>
      <c r="F2204" s="21" t="n">
        <f aca="false">INDEX($E$17:$E$28,B2204)</f>
        <v>4.761</v>
      </c>
      <c r="G2204" s="25" t="n">
        <f aca="false">IF(OR(D2204="",E2204="",F2204=""),"",D2204*($B$7-$B$8-F2204-E2204))</f>
        <v>3886.62695445406</v>
      </c>
      <c r="H2204" s="25" t="n">
        <f aca="false">IF(D2204="","",D2204*$F$30)</f>
        <v>4321.77618854452</v>
      </c>
    </row>
    <row r="2205" customFormat="false" ht="15" hidden="false" customHeight="false" outlineLevel="0" collapsed="false">
      <c r="A2205" s="2" t="n">
        <v>2171</v>
      </c>
      <c r="B2205" s="2" t="n">
        <v>11</v>
      </c>
      <c r="C2205" s="22" t="n">
        <f aca="true">NORMSINV(MAX(RAND(),0.000000000001))</f>
        <v>-0.415146682923601</v>
      </c>
      <c r="D2205" s="24" t="n">
        <f aca="false">IF($B$11="","",$B$11*EXP($B$12*C2205))</f>
        <v>778.65188312181</v>
      </c>
      <c r="E2205" s="20" t="n">
        <f aca="true">IF($B$10="","",$B$10*(1-$B$14+2*$B$14*RAND()))</f>
        <v>3.6296864867904</v>
      </c>
      <c r="F2205" s="21" t="n">
        <f aca="false">INDEX($E$17:$E$28,B2205)</f>
        <v>4.761</v>
      </c>
      <c r="G2205" s="25" t="n">
        <f aca="false">IF(OR(D2205="",E2205="",F2205=""),"",D2205*($B$7-$B$8-F2205-E2205))</f>
        <v>3386.60115734779</v>
      </c>
      <c r="H2205" s="25" t="n">
        <f aca="false">IF(D2205="","",D2205*$F$30)</f>
        <v>3892.63649410255</v>
      </c>
    </row>
    <row r="2206" customFormat="false" ht="15" hidden="false" customHeight="false" outlineLevel="0" collapsed="false">
      <c r="A2206" s="2" t="n">
        <v>2172</v>
      </c>
      <c r="B2206" s="2" t="n">
        <v>12</v>
      </c>
      <c r="C2206" s="22" t="n">
        <f aca="true">NORMSINV(MAX(RAND(),0.000000000001))</f>
        <v>0.84293619516418</v>
      </c>
      <c r="D2206" s="24" t="n">
        <f aca="false">IF($B$11="","",$B$11*EXP($B$12*C2206))</f>
        <v>1323.02690987097</v>
      </c>
      <c r="E2206" s="20" t="n">
        <f aca="true">IF($B$10="","",$B$10*(1-$B$14+2*$B$14*RAND()))</f>
        <v>3.48454916114485</v>
      </c>
      <c r="F2206" s="21" t="n">
        <f aca="false">INDEX($E$17:$E$28,B2206)</f>
        <v>4.761</v>
      </c>
      <c r="G2206" s="25" t="n">
        <f aca="false">IF(OR(D2206="",E2206="",F2206=""),"",D2206*($B$7-$B$8-F2206-E2206))</f>
        <v>5946.27940489751</v>
      </c>
      <c r="H2206" s="25" t="n">
        <f aca="false">IF(D2206="","",D2206*$F$30)</f>
        <v>6614.07612782693</v>
      </c>
    </row>
    <row r="2207" customFormat="false" ht="15" hidden="false" customHeight="false" outlineLevel="0" collapsed="false">
      <c r="A2207" s="2" t="n">
        <v>2173</v>
      </c>
      <c r="B2207" s="2" t="n">
        <v>1</v>
      </c>
      <c r="C2207" s="22" t="n">
        <f aca="true">NORMSINV(MAX(RAND(),0.000000000001))</f>
        <v>-1.09708218507464</v>
      </c>
      <c r="D2207" s="24" t="n">
        <f aca="false">IF($B$11="","",$B$11*EXP($B$12*C2207))</f>
        <v>584.186095502816</v>
      </c>
      <c r="E2207" s="20" t="n">
        <f aca="true">IF($B$10="","",$B$10*(1-$B$14+2*$B$14*RAND()))</f>
        <v>4.0611817489109</v>
      </c>
      <c r="F2207" s="21" t="n">
        <f aca="false">INDEX($E$17:$E$28,B2207)</f>
        <v>4.92562580645161</v>
      </c>
      <c r="G2207" s="25" t="n">
        <f aca="false">IF(OR(D2207="",E2207="",F2207=""),"",D2207*($B$7-$B$8-F2207-E2207))</f>
        <v>2192.56283990345</v>
      </c>
      <c r="H2207" s="25" t="n">
        <f aca="false">IF(D2207="","",D2207*$F$30)</f>
        <v>2920.46312863768</v>
      </c>
    </row>
    <row r="2208" customFormat="false" ht="15" hidden="false" customHeight="false" outlineLevel="0" collapsed="false">
      <c r="A2208" s="2" t="n">
        <v>2174</v>
      </c>
      <c r="B2208" s="2" t="n">
        <v>2</v>
      </c>
      <c r="C2208" s="22" t="n">
        <f aca="true">NORMSINV(MAX(RAND(),0.000000000001))</f>
        <v>0.649780682103256</v>
      </c>
      <c r="D2208" s="24" t="n">
        <f aca="false">IF($B$11="","",$B$11*EXP($B$12*C2208))</f>
        <v>1219.61233013804</v>
      </c>
      <c r="E2208" s="20" t="n">
        <f aca="true">IF($B$10="","",$B$10*(1-$B$14+2*$B$14*RAND()))</f>
        <v>3.43530339677403</v>
      </c>
      <c r="F2208" s="21" t="n">
        <f aca="false">INDEX($E$17:$E$28,B2208)</f>
        <v>5.0612</v>
      </c>
      <c r="G2208" s="25" t="n">
        <f aca="false">IF(OR(D2208="",E2208="",F2208=""),"",D2208*($B$7-$B$8-F2208-E2208))</f>
        <v>5175.4207801933</v>
      </c>
      <c r="H2208" s="25" t="n">
        <f aca="false">IF(D2208="","",D2208*$F$30)</f>
        <v>6097.08596082611</v>
      </c>
    </row>
    <row r="2209" customFormat="false" ht="15" hidden="false" customHeight="false" outlineLevel="0" collapsed="false">
      <c r="A2209" s="2" t="n">
        <v>2175</v>
      </c>
      <c r="B2209" s="2" t="n">
        <v>3</v>
      </c>
      <c r="C2209" s="22" t="n">
        <f aca="true">NORMSINV(MAX(RAND(),0.000000000001))</f>
        <v>-0.153786276237074</v>
      </c>
      <c r="D2209" s="24" t="n">
        <f aca="false">IF($B$11="","",$B$11*EXP($B$12*C2209))</f>
        <v>869.303638886752</v>
      </c>
      <c r="E2209" s="20" t="n">
        <f aca="true">IF($B$10="","",$B$10*(1-$B$14+2*$B$14*RAND()))</f>
        <v>3.93433341787757</v>
      </c>
      <c r="F2209" s="21" t="n">
        <f aca="false">INDEX($E$17:$E$28,B2209)</f>
        <v>5.0612</v>
      </c>
      <c r="G2209" s="25" t="n">
        <f aca="false">IF(OR(D2209="",E2209="",F2209=""),"",D2209*($B$7-$B$8-F2209-E2209))</f>
        <v>3255.07842552887</v>
      </c>
      <c r="H2209" s="25" t="n">
        <f aca="false">IF(D2209="","",D2209*$F$30)</f>
        <v>4345.82275152265</v>
      </c>
    </row>
    <row r="2210" customFormat="false" ht="15" hidden="false" customHeight="false" outlineLevel="0" collapsed="false">
      <c r="A2210" s="2" t="n">
        <v>2176</v>
      </c>
      <c r="B2210" s="2" t="n">
        <v>4</v>
      </c>
      <c r="C2210" s="22" t="n">
        <f aca="true">NORMSINV(MAX(RAND(),0.000000000001))</f>
        <v>-1.31699925767521</v>
      </c>
      <c r="D2210" s="24" t="n">
        <f aca="false">IF($B$11="","",$B$11*EXP($B$12*C2210))</f>
        <v>532.48461053218</v>
      </c>
      <c r="E2210" s="20" t="n">
        <f aca="true">IF($B$10="","",$B$10*(1-$B$14+2*$B$14*RAND()))</f>
        <v>3.62808998424801</v>
      </c>
      <c r="F2210" s="21" t="n">
        <f aca="false">INDEX($E$17:$E$28,B2210)</f>
        <v>4.89657419354839</v>
      </c>
      <c r="G2210" s="25" t="n">
        <f aca="false">IF(OR(D2210="",E2210="",F2210=""),"",D2210*($B$7-$B$8-F2210-E2210))</f>
        <v>2244.60145354843</v>
      </c>
      <c r="H2210" s="25" t="n">
        <f aca="false">IF(D2210="","",D2210*$F$30)</f>
        <v>2661.99706497247</v>
      </c>
    </row>
    <row r="2211" customFormat="false" ht="15" hidden="false" customHeight="false" outlineLevel="0" collapsed="false">
      <c r="A2211" s="2" t="n">
        <v>2177</v>
      </c>
      <c r="B2211" s="2" t="n">
        <v>5</v>
      </c>
      <c r="C2211" s="22" t="n">
        <f aca="true">NORMSINV(MAX(RAND(),0.000000000001))</f>
        <v>0.301925734831749</v>
      </c>
      <c r="D2211" s="24" t="n">
        <f aca="false">IF($B$11="","",$B$11*EXP($B$12*C2211))</f>
        <v>1053.33231796704</v>
      </c>
      <c r="E2211" s="20" t="n">
        <f aca="true">IF($B$10="","",$B$10*(1-$B$14+2*$B$14*RAND()))</f>
        <v>3.81361449963685</v>
      </c>
      <c r="F2211" s="21" t="n">
        <f aca="false">INDEX($E$17:$E$28,B2211)</f>
        <v>4.761</v>
      </c>
      <c r="G2211" s="25" t="n">
        <f aca="false">IF(OR(D2211="",E2211="",F2211=""),"",D2211*($B$7-$B$8-F2211-E2211))</f>
        <v>4387.53516432382</v>
      </c>
      <c r="H2211" s="25" t="n">
        <f aca="false">IF(D2211="","",D2211*$F$30)</f>
        <v>5265.81892398082</v>
      </c>
    </row>
    <row r="2212" customFormat="false" ht="15" hidden="false" customHeight="false" outlineLevel="0" collapsed="false">
      <c r="A2212" s="2" t="n">
        <v>2178</v>
      </c>
      <c r="B2212" s="2" t="n">
        <v>6</v>
      </c>
      <c r="C2212" s="22" t="n">
        <f aca="true">NORMSINV(MAX(RAND(),0.000000000001))</f>
        <v>0.0269129625204587</v>
      </c>
      <c r="D2212" s="24" t="n">
        <f aca="false">IF($B$11="","",$B$11*EXP($B$12*C2212))</f>
        <v>938.077908496586</v>
      </c>
      <c r="E2212" s="20" t="n">
        <f aca="true">IF($B$10="","",$B$10*(1-$B$14+2*$B$14*RAND()))</f>
        <v>3.58283419095285</v>
      </c>
      <c r="F2212" s="21" t="n">
        <f aca="false">INDEX($E$17:$E$28,B2212)</f>
        <v>4.761</v>
      </c>
      <c r="G2212" s="25" t="n">
        <f aca="false">IF(OR(D2212="",E2212="",F2212=""),"",D2212*($B$7-$B$8-F2212-E2212))</f>
        <v>4123.94602755515</v>
      </c>
      <c r="H2212" s="25" t="n">
        <f aca="false">IF(D2212="","",D2212*$F$30)</f>
        <v>4689.63908015613</v>
      </c>
    </row>
    <row r="2213" customFormat="false" ht="15" hidden="false" customHeight="false" outlineLevel="0" collapsed="false">
      <c r="A2213" s="2" t="n">
        <v>2179</v>
      </c>
      <c r="B2213" s="2" t="n">
        <v>7</v>
      </c>
      <c r="C2213" s="22" t="n">
        <f aca="true">NORMSINV(MAX(RAND(),0.000000000001))</f>
        <v>-0.198596487117829</v>
      </c>
      <c r="D2213" s="24" t="n">
        <f aca="false">IF($B$11="","",$B$11*EXP($B$12*C2213))</f>
        <v>853.04386772042</v>
      </c>
      <c r="E2213" s="20" t="n">
        <f aca="true">IF($B$10="","",$B$10*(1-$B$14+2*$B$14*RAND()))</f>
        <v>3.89127081152273</v>
      </c>
      <c r="F2213" s="21" t="n">
        <f aca="false">INDEX($E$17:$E$28,B2213)</f>
        <v>4.761</v>
      </c>
      <c r="G2213" s="25" t="n">
        <f aca="false">IF(OR(D2213="",E2213="",F2213=""),"",D2213*($B$7-$B$8-F2213-E2213))</f>
        <v>3487.01231713231</v>
      </c>
      <c r="H2213" s="25" t="n">
        <f aca="false">IF(D2213="","",D2213*$F$30)</f>
        <v>4264.53690350792</v>
      </c>
    </row>
    <row r="2214" customFormat="false" ht="15" hidden="false" customHeight="false" outlineLevel="0" collapsed="false">
      <c r="A2214" s="2" t="n">
        <v>2180</v>
      </c>
      <c r="B2214" s="2" t="n">
        <v>8</v>
      </c>
      <c r="C2214" s="22" t="n">
        <f aca="true">NORMSINV(MAX(RAND(),0.000000000001))</f>
        <v>-1.22531557354494</v>
      </c>
      <c r="D2214" s="24" t="n">
        <f aca="false">IF($B$11="","",$B$11*EXP($B$12*C2214))</f>
        <v>553.458288714416</v>
      </c>
      <c r="E2214" s="20" t="n">
        <f aca="true">IF($B$10="","",$B$10*(1-$B$14+2*$B$14*RAND()))</f>
        <v>3.63290940873582</v>
      </c>
      <c r="F2214" s="21" t="n">
        <f aca="false">INDEX($E$17:$E$28,B2214)</f>
        <v>4.761</v>
      </c>
      <c r="G2214" s="25" t="n">
        <f aca="false">IF(OR(D2214="",E2214="",F2214=""),"",D2214*($B$7-$B$8-F2214-E2214))</f>
        <v>2405.3798612389</v>
      </c>
      <c r="H2214" s="25" t="n">
        <f aca="false">IF(D2214="","",D2214*$F$30)</f>
        <v>2766.84867694111</v>
      </c>
    </row>
    <row r="2215" customFormat="false" ht="15" hidden="false" customHeight="false" outlineLevel="0" collapsed="false">
      <c r="A2215" s="2" t="n">
        <v>2181</v>
      </c>
      <c r="B2215" s="2" t="n">
        <v>9</v>
      </c>
      <c r="C2215" s="22" t="n">
        <f aca="true">NORMSINV(MAX(RAND(),0.000000000001))</f>
        <v>0.0221661231562167</v>
      </c>
      <c r="D2215" s="24" t="n">
        <f aca="false">IF($B$11="","",$B$11*EXP($B$12*C2215))</f>
        <v>936.203480568926</v>
      </c>
      <c r="E2215" s="20" t="n">
        <f aca="true">IF($B$10="","",$B$10*(1-$B$14+2*$B$14*RAND()))</f>
        <v>3.90186288431563</v>
      </c>
      <c r="F2215" s="21" t="n">
        <f aca="false">INDEX($E$17:$E$28,B2215)</f>
        <v>4.761</v>
      </c>
      <c r="G2215" s="25" t="n">
        <f aca="false">IF(OR(D2215="",E2215="",F2215=""),"",D2215*($B$7-$B$8-F2215-E2215))</f>
        <v>3817.02995846046</v>
      </c>
      <c r="H2215" s="25" t="n">
        <f aca="false">IF(D2215="","",D2215*$F$30)</f>
        <v>4680.26844006018</v>
      </c>
    </row>
    <row r="2216" customFormat="false" ht="15" hidden="false" customHeight="false" outlineLevel="0" collapsed="false">
      <c r="A2216" s="2" t="n">
        <v>2182</v>
      </c>
      <c r="B2216" s="2" t="n">
        <v>10</v>
      </c>
      <c r="C2216" s="22" t="n">
        <f aca="true">NORMSINV(MAX(RAND(),0.000000000001))</f>
        <v>0.744163877376267</v>
      </c>
      <c r="D2216" s="24" t="n">
        <f aca="false">IF($B$11="","",$B$11*EXP($B$12*C2216))</f>
        <v>1269.09357080014</v>
      </c>
      <c r="E2216" s="20" t="n">
        <f aca="true">IF($B$10="","",$B$10*(1-$B$14+2*$B$14*RAND()))</f>
        <v>3.97540696555615</v>
      </c>
      <c r="F2216" s="21" t="n">
        <f aca="false">INDEX($E$17:$E$28,B2216)</f>
        <v>4.761</v>
      </c>
      <c r="G2216" s="25" t="n">
        <f aca="false">IF(OR(D2216="",E2216="",F2216=""),"",D2216*($B$7-$B$8-F2216-E2216))</f>
        <v>5080.9341801129</v>
      </c>
      <c r="H2216" s="25" t="n">
        <f aca="false">IF(D2216="","",D2216*$F$30)</f>
        <v>6344.45257914404</v>
      </c>
    </row>
    <row r="2217" customFormat="false" ht="15" hidden="false" customHeight="false" outlineLevel="0" collapsed="false">
      <c r="A2217" s="2" t="n">
        <v>2183</v>
      </c>
      <c r="B2217" s="2" t="n">
        <v>11</v>
      </c>
      <c r="C2217" s="22" t="n">
        <f aca="true">NORMSINV(MAX(RAND(),0.000000000001))</f>
        <v>-1.79888220797745</v>
      </c>
      <c r="D2217" s="24" t="n">
        <f aca="false">IF($B$11="","",$B$11*EXP($B$12*C2217))</f>
        <v>434.634250137391</v>
      </c>
      <c r="E2217" s="20" t="n">
        <f aca="true">IF($B$10="","",$B$10*(1-$B$14+2*$B$14*RAND()))</f>
        <v>3.76008486505772</v>
      </c>
      <c r="F2217" s="21" t="n">
        <f aca="false">INDEX($E$17:$E$28,B2217)</f>
        <v>4.761</v>
      </c>
      <c r="G2217" s="25" t="n">
        <f aca="false">IF(OR(D2217="",E2217="",F2217=""),"",D2217*($B$7-$B$8-F2217-E2217))</f>
        <v>1833.68501606893</v>
      </c>
      <c r="H2217" s="25" t="n">
        <f aca="false">IF(D2217="","",D2217*$F$30)</f>
        <v>2172.82354328684</v>
      </c>
    </row>
    <row r="2218" customFormat="false" ht="15" hidden="false" customHeight="false" outlineLevel="0" collapsed="false">
      <c r="A2218" s="2" t="n">
        <v>2184</v>
      </c>
      <c r="B2218" s="2" t="n">
        <v>12</v>
      </c>
      <c r="C2218" s="22" t="n">
        <f aca="true">NORMSINV(MAX(RAND(),0.000000000001))</f>
        <v>-1.20418862258806</v>
      </c>
      <c r="D2218" s="24" t="n">
        <f aca="false">IF($B$11="","",$B$11*EXP($B$12*C2218))</f>
        <v>558.407269831704</v>
      </c>
      <c r="E2218" s="20" t="n">
        <f aca="true">IF($B$10="","",$B$10*(1-$B$14+2*$B$14*RAND()))</f>
        <v>3.96857323586119</v>
      </c>
      <c r="F2218" s="21" t="n">
        <f aca="false">INDEX($E$17:$E$28,B2218)</f>
        <v>4.761</v>
      </c>
      <c r="G2218" s="25" t="n">
        <f aca="false">IF(OR(D2218="",E2218="",F2218=""),"",D2218*($B$7-$B$8-F2218-E2218))</f>
        <v>2239.45146022275</v>
      </c>
      <c r="H2218" s="25" t="n">
        <f aca="false">IF(D2218="","",D2218*$F$30)</f>
        <v>2791.58962334266</v>
      </c>
    </row>
    <row r="2219" customFormat="false" ht="15" hidden="false" customHeight="false" outlineLevel="0" collapsed="false">
      <c r="A2219" s="2" t="n">
        <v>2185</v>
      </c>
      <c r="B2219" s="2" t="n">
        <v>1</v>
      </c>
      <c r="C2219" s="22" t="n">
        <f aca="true">NORMSINV(MAX(RAND(),0.000000000001))</f>
        <v>1.11112625983619</v>
      </c>
      <c r="D2219" s="24" t="n">
        <f aca="false">IF($B$11="","",$B$11*EXP($B$12*C2219))</f>
        <v>1481.31234990759</v>
      </c>
      <c r="E2219" s="20" t="n">
        <f aca="true">IF($B$10="","",$B$10*(1-$B$14+2*$B$14*RAND()))</f>
        <v>3.95013303469902</v>
      </c>
      <c r="F2219" s="21" t="n">
        <f aca="false">INDEX($E$17:$E$28,B2219)</f>
        <v>4.92562580645161</v>
      </c>
      <c r="G2219" s="25" t="n">
        <f aca="false">IF(OR(D2219="",E2219="",F2219=""),"",D2219*($B$7-$B$8-F2219-E2219))</f>
        <v>5724.14815162478</v>
      </c>
      <c r="H2219" s="25" t="n">
        <f aca="false">IF(D2219="","",D2219*$F$30)</f>
        <v>7405.37669965802</v>
      </c>
    </row>
    <row r="2220" customFormat="false" ht="15" hidden="false" customHeight="false" outlineLevel="0" collapsed="false">
      <c r="A2220" s="2" t="n">
        <v>2186</v>
      </c>
      <c r="B2220" s="2" t="n">
        <v>2</v>
      </c>
      <c r="C2220" s="22" t="n">
        <f aca="true">NORMSINV(MAX(RAND(),0.000000000001))</f>
        <v>-1.20641038762505</v>
      </c>
      <c r="D2220" s="24" t="n">
        <f aca="false">IF($B$11="","",$B$11*EXP($B$12*C2220))</f>
        <v>557.88474675144</v>
      </c>
      <c r="E2220" s="20" t="n">
        <f aca="true">IF($B$10="","",$B$10*(1-$B$14+2*$B$14*RAND()))</f>
        <v>3.92660520151117</v>
      </c>
      <c r="F2220" s="21" t="n">
        <f aca="false">INDEX($E$17:$E$28,B2220)</f>
        <v>5.0612</v>
      </c>
      <c r="G2220" s="25" t="n">
        <f aca="false">IF(OR(D2220="",E2220="",F2220=""),"",D2220*($B$7-$B$8-F2220-E2220))</f>
        <v>2093.29224491701</v>
      </c>
      <c r="H2220" s="25" t="n">
        <f aca="false">IF(D2220="","",D2220*$F$30)</f>
        <v>2788.9774259598</v>
      </c>
    </row>
    <row r="2221" customFormat="false" ht="15" hidden="false" customHeight="false" outlineLevel="0" collapsed="false">
      <c r="A2221" s="2" t="n">
        <v>2187</v>
      </c>
      <c r="B2221" s="2" t="n">
        <v>3</v>
      </c>
      <c r="C2221" s="22" t="n">
        <f aca="true">NORMSINV(MAX(RAND(),0.000000000001))</f>
        <v>-0.158135704393247</v>
      </c>
      <c r="D2221" s="24" t="n">
        <f aca="false">IF($B$11="","",$B$11*EXP($B$12*C2221))</f>
        <v>867.711923873484</v>
      </c>
      <c r="E2221" s="20" t="n">
        <f aca="true">IF($B$10="","",$B$10*(1-$B$14+2*$B$14*RAND()))</f>
        <v>3.56566100144231</v>
      </c>
      <c r="F2221" s="21" t="n">
        <f aca="false">INDEX($E$17:$E$28,B2221)</f>
        <v>5.0612</v>
      </c>
      <c r="G2221" s="25" t="n">
        <f aca="false">IF(OR(D2221="",E2221="",F2221=""),"",D2221*($B$7-$B$8-F2221-E2221))</f>
        <v>3569.01975359755</v>
      </c>
      <c r="H2221" s="25" t="n">
        <f aca="false">IF(D2221="","",D2221*$F$30)</f>
        <v>4337.86544982832</v>
      </c>
    </row>
    <row r="2222" customFormat="false" ht="15" hidden="false" customHeight="false" outlineLevel="0" collapsed="false">
      <c r="A2222" s="2" t="n">
        <v>2188</v>
      </c>
      <c r="B2222" s="2" t="n">
        <v>4</v>
      </c>
      <c r="C2222" s="22" t="n">
        <f aca="true">NORMSINV(MAX(RAND(),0.000000000001))</f>
        <v>-0.729706653694483</v>
      </c>
      <c r="D2222" s="24" t="n">
        <f aca="false">IF($B$11="","",$B$11*EXP($B$12*C2222))</f>
        <v>681.992848417819</v>
      </c>
      <c r="E2222" s="20" t="n">
        <f aca="true">IF($B$10="","",$B$10*(1-$B$14+2*$B$14*RAND()))</f>
        <v>4.0875869417706</v>
      </c>
      <c r="F2222" s="21" t="n">
        <f aca="false">INDEX($E$17:$E$28,B2222)</f>
        <v>4.89657419354839</v>
      </c>
      <c r="G2222" s="25" t="n">
        <f aca="false">IF(OR(D2222="",E2222="",F2222=""),"",D2222*($B$7-$B$8-F2222-E2222))</f>
        <v>2561.45524552215</v>
      </c>
      <c r="H2222" s="25" t="n">
        <f aca="false">IF(D2222="","",D2222*$F$30)</f>
        <v>3409.41864781036</v>
      </c>
    </row>
    <row r="2223" customFormat="false" ht="15" hidden="false" customHeight="false" outlineLevel="0" collapsed="false">
      <c r="A2223" s="2" t="n">
        <v>2189</v>
      </c>
      <c r="B2223" s="2" t="n">
        <v>5</v>
      </c>
      <c r="C2223" s="22" t="n">
        <f aca="true">NORMSINV(MAX(RAND(),0.000000000001))</f>
        <v>1.09743200328726</v>
      </c>
      <c r="D2223" s="24" t="n">
        <f aca="false">IF($B$11="","",$B$11*EXP($B$12*C2223))</f>
        <v>1472.78935437192</v>
      </c>
      <c r="E2223" s="20" t="n">
        <f aca="true">IF($B$10="","",$B$10*(1-$B$14+2*$B$14*RAND()))</f>
        <v>3.71109534617977</v>
      </c>
      <c r="F2223" s="21" t="n">
        <f aca="false">INDEX($E$17:$E$28,B2223)</f>
        <v>4.761</v>
      </c>
      <c r="G2223" s="25" t="n">
        <f aca="false">IF(OR(D2223="",E2223="",F2223=""),"",D2223*($B$7-$B$8-F2223-E2223))</f>
        <v>6285.72453962083</v>
      </c>
      <c r="H2223" s="25" t="n">
        <f aca="false">IF(D2223="","",D2223*$F$30)</f>
        <v>7362.76854037612</v>
      </c>
    </row>
    <row r="2224" customFormat="false" ht="15" hidden="false" customHeight="false" outlineLevel="0" collapsed="false">
      <c r="A2224" s="2" t="n">
        <v>2190</v>
      </c>
      <c r="B2224" s="2" t="n">
        <v>6</v>
      </c>
      <c r="C2224" s="22" t="n">
        <f aca="true">NORMSINV(MAX(RAND(),0.000000000001))</f>
        <v>0.481990697277714</v>
      </c>
      <c r="D2224" s="24" t="n">
        <f aca="false">IF($B$11="","",$B$11*EXP($B$12*C2224))</f>
        <v>1136.36212333412</v>
      </c>
      <c r="E2224" s="20" t="n">
        <f aca="true">IF($B$10="","",$B$10*(1-$B$14+2*$B$14*RAND()))</f>
        <v>3.49231998776842</v>
      </c>
      <c r="F2224" s="21" t="n">
        <f aca="false">INDEX($E$17:$E$28,B2224)</f>
        <v>4.761</v>
      </c>
      <c r="G2224" s="25" t="n">
        <f aca="false">IF(OR(D2224="",E2224="",F2224=""),"",D2224*($B$7-$B$8-F2224-E2224))</f>
        <v>5098.49322542022</v>
      </c>
      <c r="H2224" s="25" t="n">
        <f aca="false">IF(D2224="","",D2224*$F$30)</f>
        <v>5680.90152697192</v>
      </c>
    </row>
    <row r="2225" customFormat="false" ht="15" hidden="false" customHeight="false" outlineLevel="0" collapsed="false">
      <c r="A2225" s="2" t="n">
        <v>2191</v>
      </c>
      <c r="B2225" s="2" t="n">
        <v>7</v>
      </c>
      <c r="C2225" s="22" t="n">
        <f aca="true">NORMSINV(MAX(RAND(),0.000000000001))</f>
        <v>-0.330423735576081</v>
      </c>
      <c r="D2225" s="24" t="n">
        <f aca="false">IF($B$11="","",$B$11*EXP($B$12*C2225))</f>
        <v>806.95140088847</v>
      </c>
      <c r="E2225" s="20" t="n">
        <f aca="true">IF($B$10="","",$B$10*(1-$B$14+2*$B$14*RAND()))</f>
        <v>4.02945422616991</v>
      </c>
      <c r="F2225" s="21" t="n">
        <f aca="false">INDEX($E$17:$E$28,B2225)</f>
        <v>4.761</v>
      </c>
      <c r="G2225" s="25" t="n">
        <f aca="false">IF(OR(D2225="",E2225="",F2225=""),"",D2225*($B$7-$B$8-F2225-E2225))</f>
        <v>3187.09149506533</v>
      </c>
      <c r="H2225" s="25" t="n">
        <f aca="false">IF(D2225="","",D2225*$F$30)</f>
        <v>4034.11144332164</v>
      </c>
    </row>
    <row r="2226" customFormat="false" ht="15" hidden="false" customHeight="false" outlineLevel="0" collapsed="false">
      <c r="A2226" s="2" t="n">
        <v>2192</v>
      </c>
      <c r="B2226" s="2" t="n">
        <v>8</v>
      </c>
      <c r="C2226" s="22" t="n">
        <f aca="true">NORMSINV(MAX(RAND(),0.000000000001))</f>
        <v>0.585215243914496</v>
      </c>
      <c r="D2226" s="24" t="n">
        <f aca="false">IF($B$11="","",$B$11*EXP($B$12*C2226))</f>
        <v>1186.87922375673</v>
      </c>
      <c r="E2226" s="20" t="n">
        <f aca="true">IF($B$10="","",$B$10*(1-$B$14+2*$B$14*RAND()))</f>
        <v>3.55371004309391</v>
      </c>
      <c r="F2226" s="21" t="n">
        <f aca="false">INDEX($E$17:$E$28,B2226)</f>
        <v>4.761</v>
      </c>
      <c r="G2226" s="25" t="n">
        <f aca="false">IF(OR(D2226="",E2226="",F2226=""),"",D2226*($B$7-$B$8-F2226-E2226))</f>
        <v>5252.28470895116</v>
      </c>
      <c r="H2226" s="25" t="n">
        <f aca="false">IF(D2226="","",D2226*$F$30)</f>
        <v>5933.44661540465</v>
      </c>
    </row>
    <row r="2227" customFormat="false" ht="15" hidden="false" customHeight="false" outlineLevel="0" collapsed="false">
      <c r="A2227" s="2" t="n">
        <v>2193</v>
      </c>
      <c r="B2227" s="2" t="n">
        <v>9</v>
      </c>
      <c r="C2227" s="22" t="n">
        <f aca="true">NORMSINV(MAX(RAND(),0.000000000001))</f>
        <v>0.20685987034263</v>
      </c>
      <c r="D2227" s="24" t="n">
        <f aca="false">IF($B$11="","",$B$11*EXP($B$12*C2227))</f>
        <v>1011.97234713774</v>
      </c>
      <c r="E2227" s="20" t="n">
        <f aca="true">IF($B$10="","",$B$10*(1-$B$14+2*$B$14*RAND()))</f>
        <v>3.6000919908888</v>
      </c>
      <c r="F2227" s="21" t="n">
        <f aca="false">INDEX($E$17:$E$28,B2227)</f>
        <v>4.761</v>
      </c>
      <c r="G2227" s="25" t="n">
        <f aca="false">IF(OR(D2227="",E2227="",F2227=""),"",D2227*($B$7-$B$8-F2227-E2227))</f>
        <v>4431.33381588052</v>
      </c>
      <c r="H2227" s="25" t="n">
        <f aca="false">IF(D2227="","",D2227*$F$30)</f>
        <v>5059.052157811</v>
      </c>
    </row>
    <row r="2228" customFormat="false" ht="15" hidden="false" customHeight="false" outlineLevel="0" collapsed="false">
      <c r="A2228" s="2" t="n">
        <v>2194</v>
      </c>
      <c r="B2228" s="2" t="n">
        <v>10</v>
      </c>
      <c r="C2228" s="22" t="n">
        <f aca="true">NORMSINV(MAX(RAND(),0.000000000001))</f>
        <v>-1.34395691983064</v>
      </c>
      <c r="D2228" s="24" t="n">
        <f aca="false">IF($B$11="","",$B$11*EXP($B$12*C2228))</f>
        <v>526.470317345511</v>
      </c>
      <c r="E2228" s="20" t="n">
        <f aca="true">IF($B$10="","",$B$10*(1-$B$14+2*$B$14*RAND()))</f>
        <v>3.91152642707469</v>
      </c>
      <c r="F2228" s="21" t="n">
        <f aca="false">INDEX($E$17:$E$28,B2228)</f>
        <v>4.761</v>
      </c>
      <c r="G2228" s="25" t="n">
        <f aca="false">IF(OR(D2228="",E2228="",F2228=""),"",D2228*($B$7-$B$8-F2228-E2228))</f>
        <v>2141.40410273247</v>
      </c>
      <c r="H2228" s="25" t="n">
        <f aca="false">IF(D2228="","",D2228*$F$30)</f>
        <v>2631.93041047368</v>
      </c>
    </row>
    <row r="2229" customFormat="false" ht="15" hidden="false" customHeight="false" outlineLevel="0" collapsed="false">
      <c r="A2229" s="2" t="n">
        <v>2195</v>
      </c>
      <c r="B2229" s="2" t="n">
        <v>11</v>
      </c>
      <c r="C2229" s="22" t="n">
        <f aca="true">NORMSINV(MAX(RAND(),0.000000000001))</f>
        <v>0.69648097360492</v>
      </c>
      <c r="D2229" s="24" t="n">
        <f aca="false">IF($B$11="","",$B$11*EXP($B$12*C2229))</f>
        <v>1243.8494476873</v>
      </c>
      <c r="E2229" s="20" t="n">
        <f aca="true">IF($B$10="","",$B$10*(1-$B$14+2*$B$14*RAND()))</f>
        <v>4.10992222101307</v>
      </c>
      <c r="F2229" s="21" t="n">
        <f aca="false">INDEX($E$17:$E$28,B2229)</f>
        <v>4.761</v>
      </c>
      <c r="G2229" s="25" t="n">
        <f aca="false">IF(OR(D2229="",E2229="",F2229=""),"",D2229*($B$7-$B$8-F2229-E2229))</f>
        <v>4812.5502584521</v>
      </c>
      <c r="H2229" s="25" t="n">
        <f aca="false">IF(D2229="","",D2229*$F$30)</f>
        <v>6218.25215887834</v>
      </c>
    </row>
    <row r="2230" customFormat="false" ht="15" hidden="false" customHeight="false" outlineLevel="0" collapsed="false">
      <c r="A2230" s="2" t="n">
        <v>2196</v>
      </c>
      <c r="B2230" s="2" t="n">
        <v>12</v>
      </c>
      <c r="C2230" s="22" t="n">
        <f aca="true">NORMSINV(MAX(RAND(),0.000000000001))</f>
        <v>-0.182144963909374</v>
      </c>
      <c r="D2230" s="24" t="n">
        <f aca="false">IF($B$11="","",$B$11*EXP($B$12*C2230))</f>
        <v>858.977808359064</v>
      </c>
      <c r="E2230" s="20" t="n">
        <f aca="true">IF($B$10="","",$B$10*(1-$B$14+2*$B$14*RAND()))</f>
        <v>3.77251111017885</v>
      </c>
      <c r="F2230" s="21" t="n">
        <f aca="false">INDEX($E$17:$E$28,B2230)</f>
        <v>4.761</v>
      </c>
      <c r="G2230" s="25" t="n">
        <f aca="false">IF(OR(D2230="",E2230="",F2230=""),"",D2230*($B$7-$B$8-F2230-E2230))</f>
        <v>3613.28060746533</v>
      </c>
      <c r="H2230" s="25" t="n">
        <f aca="false">IF(D2230="","",D2230*$F$30)</f>
        <v>4294.20185954863</v>
      </c>
    </row>
    <row r="2231" customFormat="false" ht="15" hidden="false" customHeight="false" outlineLevel="0" collapsed="false">
      <c r="A2231" s="2" t="n">
        <v>2197</v>
      </c>
      <c r="B2231" s="2" t="n">
        <v>1</v>
      </c>
      <c r="C2231" s="22" t="n">
        <f aca="true">NORMSINV(MAX(RAND(),0.000000000001))</f>
        <v>-0.351373912026829</v>
      </c>
      <c r="D2231" s="24" t="n">
        <f aca="false">IF($B$11="","",$B$11*EXP($B$12*C2231))</f>
        <v>799.859231092648</v>
      </c>
      <c r="E2231" s="20" t="n">
        <f aca="true">IF($B$10="","",$B$10*(1-$B$14+2*$B$14*RAND()))</f>
        <v>3.91218102592648</v>
      </c>
      <c r="F2231" s="21" t="n">
        <f aca="false">INDEX($E$17:$E$28,B2231)</f>
        <v>4.92562580645161</v>
      </c>
      <c r="G2231" s="25" t="n">
        <f aca="false">IF(OR(D2231="",E2231="",F2231=""),"",D2231*($B$7-$B$8-F2231-E2231))</f>
        <v>3121.20522662904</v>
      </c>
      <c r="H2231" s="25" t="n">
        <f aca="false">IF(D2231="","",D2231*$F$30)</f>
        <v>3998.65626807836</v>
      </c>
    </row>
    <row r="2232" customFormat="false" ht="15" hidden="false" customHeight="false" outlineLevel="0" collapsed="false">
      <c r="A2232" s="2" t="n">
        <v>2198</v>
      </c>
      <c r="B2232" s="2" t="n">
        <v>2</v>
      </c>
      <c r="C2232" s="22" t="n">
        <f aca="true">NORMSINV(MAX(RAND(),0.000000000001))</f>
        <v>0.270429621807273</v>
      </c>
      <c r="D2232" s="24" t="n">
        <f aca="false">IF($B$11="","",$B$11*EXP($B$12*C2232))</f>
        <v>1039.44548316965</v>
      </c>
      <c r="E2232" s="20" t="n">
        <f aca="true">IF($B$10="","",$B$10*(1-$B$14+2*$B$14*RAND()))</f>
        <v>4.08995367730831</v>
      </c>
      <c r="F2232" s="21" t="n">
        <f aca="false">INDEX($E$17:$E$28,B2232)</f>
        <v>5.0612</v>
      </c>
      <c r="G2232" s="25" t="n">
        <f aca="false">IF(OR(D2232="",E2232="",F2232=""),"",D2232*($B$7-$B$8-F2232-E2232))</f>
        <v>3730.41009991189</v>
      </c>
      <c r="H2232" s="25" t="n">
        <f aca="false">IF(D2232="","",D2232*$F$30)</f>
        <v>5196.39585946171</v>
      </c>
    </row>
    <row r="2233" customFormat="false" ht="15" hidden="false" customHeight="false" outlineLevel="0" collapsed="false">
      <c r="A2233" s="2" t="n">
        <v>2199</v>
      </c>
      <c r="B2233" s="2" t="n">
        <v>3</v>
      </c>
      <c r="C2233" s="22" t="n">
        <f aca="true">NORMSINV(MAX(RAND(),0.000000000001))</f>
        <v>0.805588657280526</v>
      </c>
      <c r="D2233" s="24" t="n">
        <f aca="false">IF($B$11="","",$B$11*EXP($B$12*C2233))</f>
        <v>1302.36942461785</v>
      </c>
      <c r="E2233" s="20" t="n">
        <f aca="true">IF($B$10="","",$B$10*(1-$B$14+2*$B$14*RAND()))</f>
        <v>3.52018696954106</v>
      </c>
      <c r="F2233" s="21" t="n">
        <f aca="false">INDEX($E$17:$E$28,B2233)</f>
        <v>5.0612</v>
      </c>
      <c r="G2233" s="25" t="n">
        <f aca="false">IF(OR(D2233="",E2233="",F2233=""),"",D2233*($B$7-$B$8-F2233-E2233))</f>
        <v>5416.0504596871</v>
      </c>
      <c r="H2233" s="25" t="n">
        <f aca="false">IF(D2233="","",D2233*$F$30)</f>
        <v>6510.80522754956</v>
      </c>
    </row>
    <row r="2234" customFormat="false" ht="15" hidden="false" customHeight="false" outlineLevel="0" collapsed="false">
      <c r="A2234" s="2" t="n">
        <v>2200</v>
      </c>
      <c r="B2234" s="2" t="n">
        <v>4</v>
      </c>
      <c r="C2234" s="22" t="n">
        <f aca="true">NORMSINV(MAX(RAND(),0.000000000001))</f>
        <v>1.49690477590455</v>
      </c>
      <c r="D2234" s="24" t="n">
        <f aca="false">IF($B$11="","",$B$11*EXP($B$12*C2234))</f>
        <v>1742.78148920711</v>
      </c>
      <c r="E2234" s="20" t="n">
        <f aca="true">IF($B$10="","",$B$10*(1-$B$14+2*$B$14*RAND()))</f>
        <v>3.77645581803109</v>
      </c>
      <c r="F2234" s="21" t="n">
        <f aca="false">INDEX($E$17:$E$28,B2234)</f>
        <v>4.89657419354839</v>
      </c>
      <c r="G2234" s="25" t="n">
        <f aca="false">IF(OR(D2234="",E2234="",F2234=""),"",D2234*($B$7-$B$8-F2234-E2234))</f>
        <v>7087.84001298013</v>
      </c>
      <c r="H2234" s="25" t="n">
        <f aca="false">IF(D2234="","",D2234*$F$30)</f>
        <v>8712.51322084417</v>
      </c>
    </row>
    <row r="2235" customFormat="false" ht="15" hidden="false" customHeight="false" outlineLevel="0" collapsed="false">
      <c r="A2235" s="2" t="n">
        <v>2201</v>
      </c>
      <c r="B2235" s="2" t="n">
        <v>5</v>
      </c>
      <c r="C2235" s="22" t="n">
        <f aca="true">NORMSINV(MAX(RAND(),0.000000000001))</f>
        <v>-1.14870853083744</v>
      </c>
      <c r="D2235" s="24" t="n">
        <f aca="false">IF($B$11="","",$B$11*EXP($B$12*C2235))</f>
        <v>571.615177562874</v>
      </c>
      <c r="E2235" s="20" t="n">
        <f aca="true">IF($B$10="","",$B$10*(1-$B$14+2*$B$14*RAND()))</f>
        <v>3.45816147529416</v>
      </c>
      <c r="F2235" s="21" t="n">
        <f aca="false">INDEX($E$17:$E$28,B2235)</f>
        <v>4.761</v>
      </c>
      <c r="G2235" s="25" t="n">
        <f aca="false">IF(OR(D2235="",E2235="",F2235=""),"",D2235*($B$7-$B$8-F2235-E2235))</f>
        <v>2584.17991603281</v>
      </c>
      <c r="H2235" s="25" t="n">
        <f aca="false">IF(D2235="","",D2235*$F$30)</f>
        <v>2857.61859567232</v>
      </c>
    </row>
    <row r="2236" customFormat="false" ht="15" hidden="false" customHeight="false" outlineLevel="0" collapsed="false">
      <c r="A2236" s="2" t="n">
        <v>2202</v>
      </c>
      <c r="B2236" s="2" t="n">
        <v>6</v>
      </c>
      <c r="C2236" s="22" t="n">
        <f aca="true">NORMSINV(MAX(RAND(),0.000000000001))</f>
        <v>-1.23782303870071</v>
      </c>
      <c r="D2236" s="24" t="n">
        <f aca="false">IF($B$11="","",$B$11*EXP($B$12*C2236))</f>
        <v>550.549113727041</v>
      </c>
      <c r="E2236" s="20" t="n">
        <f aca="true">IF($B$10="","",$B$10*(1-$B$14+2*$B$14*RAND()))</f>
        <v>3.64778613305129</v>
      </c>
      <c r="F2236" s="21" t="n">
        <f aca="false">INDEX($E$17:$E$28,B2236)</f>
        <v>4.761</v>
      </c>
      <c r="G2236" s="25" t="n">
        <f aca="false">IF(OR(D2236="",E2236="",F2236=""),"",D2236*($B$7-$B$8-F2236-E2236))</f>
        <v>2384.54595581088</v>
      </c>
      <c r="H2236" s="25" t="n">
        <f aca="false">IF(D2236="","",D2236*$F$30)</f>
        <v>2752.30512934422</v>
      </c>
    </row>
    <row r="2237" customFormat="false" ht="15" hidden="false" customHeight="false" outlineLevel="0" collapsed="false">
      <c r="A2237" s="2" t="n">
        <v>2203</v>
      </c>
      <c r="B2237" s="2" t="n">
        <v>7</v>
      </c>
      <c r="C2237" s="22" t="n">
        <f aca="true">NORMSINV(MAX(RAND(),0.000000000001))</f>
        <v>1.06137226553934</v>
      </c>
      <c r="D2237" s="24" t="n">
        <f aca="false">IF($B$11="","",$B$11*EXP($B$12*C2237))</f>
        <v>1450.58042998301</v>
      </c>
      <c r="E2237" s="20" t="n">
        <f aca="true">IF($B$10="","",$B$10*(1-$B$14+2*$B$14*RAND()))</f>
        <v>4.04804873628831</v>
      </c>
      <c r="F2237" s="21" t="n">
        <f aca="false">INDEX($E$17:$E$28,B2237)</f>
        <v>4.761</v>
      </c>
      <c r="G2237" s="25" t="n">
        <f aca="false">IF(OR(D2237="",E2237="",F2237=""),"",D2237*($B$7-$B$8-F2237-E2237))</f>
        <v>5702.16097435718</v>
      </c>
      <c r="H2237" s="25" t="n">
        <f aca="false">IF(D2237="","",D2237*$F$30)</f>
        <v>7251.74168557108</v>
      </c>
    </row>
    <row r="2238" customFormat="false" ht="15" hidden="false" customHeight="false" outlineLevel="0" collapsed="false">
      <c r="A2238" s="2" t="n">
        <v>2204</v>
      </c>
      <c r="B2238" s="2" t="n">
        <v>8</v>
      </c>
      <c r="C2238" s="22" t="n">
        <f aca="true">NORMSINV(MAX(RAND(),0.000000000001))</f>
        <v>-0.449530717814567</v>
      </c>
      <c r="D2238" s="24" t="n">
        <f aca="false">IF($B$11="","",$B$11*EXP($B$12*C2238))</f>
        <v>767.451897957385</v>
      </c>
      <c r="E2238" s="20" t="n">
        <f aca="true">IF($B$10="","",$B$10*(1-$B$14+2*$B$14*RAND()))</f>
        <v>3.60902090893194</v>
      </c>
      <c r="F2238" s="21" t="n">
        <f aca="false">INDEX($E$17:$E$28,B2238)</f>
        <v>4.761</v>
      </c>
      <c r="G2238" s="25" t="n">
        <f aca="false">IF(OR(D2238="",E2238="",F2238=""),"",D2238*($B$7-$B$8-F2238-E2238))</f>
        <v>3353.74874747427</v>
      </c>
      <c r="H2238" s="25" t="n">
        <f aca="false">IF(D2238="","",D2238*$F$30)</f>
        <v>3836.64552826856</v>
      </c>
    </row>
    <row r="2239" customFormat="false" ht="15" hidden="false" customHeight="false" outlineLevel="0" collapsed="false">
      <c r="A2239" s="2" t="n">
        <v>2205</v>
      </c>
      <c r="B2239" s="2" t="n">
        <v>9</v>
      </c>
      <c r="C2239" s="22" t="n">
        <f aca="true">NORMSINV(MAX(RAND(),0.000000000001))</f>
        <v>-0.962382733675019</v>
      </c>
      <c r="D2239" s="24" t="n">
        <f aca="false">IF($B$11="","",$B$11*EXP($B$12*C2239))</f>
        <v>618.302219872817</v>
      </c>
      <c r="E2239" s="20" t="n">
        <f aca="true">IF($B$10="","",$B$10*(1-$B$14+2*$B$14*RAND()))</f>
        <v>3.94414396853099</v>
      </c>
      <c r="F2239" s="21" t="n">
        <f aca="false">INDEX($E$17:$E$28,B2239)</f>
        <v>4.761</v>
      </c>
      <c r="G2239" s="25" t="n">
        <f aca="false">IF(OR(D2239="",E2239="",F2239=""),"",D2239*($B$7-$B$8-F2239-E2239))</f>
        <v>2494.76044112452</v>
      </c>
      <c r="H2239" s="25" t="n">
        <f aca="false">IF(D2239="","",D2239*$F$30)</f>
        <v>3091.01645758819</v>
      </c>
    </row>
    <row r="2240" customFormat="false" ht="15" hidden="false" customHeight="false" outlineLevel="0" collapsed="false">
      <c r="A2240" s="2" t="n">
        <v>2206</v>
      </c>
      <c r="B2240" s="2" t="n">
        <v>10</v>
      </c>
      <c r="C2240" s="22" t="n">
        <f aca="true">NORMSINV(MAX(RAND(),0.000000000001))</f>
        <v>-0.194869662515271</v>
      </c>
      <c r="D2240" s="24" t="n">
        <f aca="false">IF($B$11="","",$B$11*EXP($B$12*C2240))</f>
        <v>854.384503856217</v>
      </c>
      <c r="E2240" s="20" t="n">
        <f aca="true">IF($B$10="","",$B$10*(1-$B$14+2*$B$14*RAND()))</f>
        <v>3.69225057013697</v>
      </c>
      <c r="F2240" s="21" t="n">
        <f aca="false">INDEX($E$17:$E$28,B2240)</f>
        <v>4.761</v>
      </c>
      <c r="G2240" s="25" t="n">
        <f aca="false">IF(OR(D2240="",E2240="",F2240=""),"",D2240*($B$7-$B$8-F2240-E2240))</f>
        <v>3662.53228478945</v>
      </c>
      <c r="H2240" s="25" t="n">
        <f aca="false">IF(D2240="","",D2240*$F$30)</f>
        <v>4271.239011678</v>
      </c>
    </row>
    <row r="2241" customFormat="false" ht="15" hidden="false" customHeight="false" outlineLevel="0" collapsed="false">
      <c r="A2241" s="2" t="n">
        <v>2207</v>
      </c>
      <c r="B2241" s="2" t="n">
        <v>11</v>
      </c>
      <c r="C2241" s="22" t="n">
        <f aca="true">NORMSINV(MAX(RAND(),0.000000000001))</f>
        <v>0.706000899738139</v>
      </c>
      <c r="D2241" s="24" t="n">
        <f aca="false">IF($B$11="","",$B$11*EXP($B$12*C2241))</f>
        <v>1248.84901367633</v>
      </c>
      <c r="E2241" s="20" t="n">
        <f aca="true">IF($B$10="","",$B$10*(1-$B$14+2*$B$14*RAND()))</f>
        <v>3.54971938838714</v>
      </c>
      <c r="F2241" s="21" t="n">
        <f aca="false">INDEX($E$17:$E$28,B2241)</f>
        <v>4.761</v>
      </c>
      <c r="G2241" s="25" t="n">
        <f aca="false">IF(OR(D2241="",E2241="",F2241=""),"",D2241*($B$7-$B$8-F2241-E2241))</f>
        <v>5531.50272310842</v>
      </c>
      <c r="H2241" s="25" t="n">
        <f aca="false">IF(D2241="","",D2241*$F$30)</f>
        <v>6243.24598917071</v>
      </c>
    </row>
    <row r="2242" customFormat="false" ht="15" hidden="false" customHeight="false" outlineLevel="0" collapsed="false">
      <c r="A2242" s="2" t="n">
        <v>2208</v>
      </c>
      <c r="B2242" s="2" t="n">
        <v>12</v>
      </c>
      <c r="C2242" s="22" t="n">
        <f aca="true">NORMSINV(MAX(RAND(),0.000000000001))</f>
        <v>-0.0924556453668548</v>
      </c>
      <c r="D2242" s="24" t="n">
        <f aca="false">IF($B$11="","",$B$11*EXP($B$12*C2242))</f>
        <v>892.061541400891</v>
      </c>
      <c r="E2242" s="20" t="n">
        <f aca="true">IF($B$10="","",$B$10*(1-$B$14+2*$B$14*RAND()))</f>
        <v>3.50585512721027</v>
      </c>
      <c r="F2242" s="21" t="n">
        <f aca="false">INDEX($E$17:$E$28,B2242)</f>
        <v>4.761</v>
      </c>
      <c r="G2242" s="25" t="n">
        <f aca="false">IF(OR(D2242="",E2242="",F2242=""),"",D2242*($B$7-$B$8-F2242-E2242))</f>
        <v>3990.3205101303</v>
      </c>
      <c r="H2242" s="25" t="n">
        <f aca="false">IF(D2242="","",D2242*$F$30)</f>
        <v>4459.59405777133</v>
      </c>
    </row>
    <row r="2243" customFormat="false" ht="15" hidden="false" customHeight="false" outlineLevel="0" collapsed="false">
      <c r="A2243" s="2" t="n">
        <v>2209</v>
      </c>
      <c r="B2243" s="2" t="n">
        <v>1</v>
      </c>
      <c r="C2243" s="22" t="n">
        <f aca="true">NORMSINV(MAX(RAND(),0.000000000001))</f>
        <v>-0.104847561579183</v>
      </c>
      <c r="D2243" s="24" t="n">
        <f aca="false">IF($B$11="","",$B$11*EXP($B$12*C2243))</f>
        <v>887.415752250872</v>
      </c>
      <c r="E2243" s="20" t="n">
        <f aca="true">IF($B$10="","",$B$10*(1-$B$14+2*$B$14*RAND()))</f>
        <v>4.01177414808053</v>
      </c>
      <c r="F2243" s="21" t="n">
        <f aca="false">INDEX($E$17:$E$28,B2243)</f>
        <v>4.92562580645161</v>
      </c>
      <c r="G2243" s="25" t="n">
        <f aca="false">IF(OR(D2243="",E2243="",F2243=""),"",D2243*($B$7-$B$8-F2243-E2243))</f>
        <v>3374.48717985806</v>
      </c>
      <c r="H2243" s="25" t="n">
        <f aca="false">IF(D2243="","",D2243*$F$30)</f>
        <v>4436.36882865256</v>
      </c>
    </row>
    <row r="2244" customFormat="false" ht="15" hidden="false" customHeight="false" outlineLevel="0" collapsed="false">
      <c r="A2244" s="2" t="n">
        <v>2210</v>
      </c>
      <c r="B2244" s="2" t="n">
        <v>2</v>
      </c>
      <c r="C2244" s="22" t="n">
        <f aca="true">NORMSINV(MAX(RAND(),0.000000000001))</f>
        <v>-0.444573497581703</v>
      </c>
      <c r="D2244" s="24" t="n">
        <f aca="false">IF($B$11="","",$B$11*EXP($B$12*C2244))</f>
        <v>769.05663025635</v>
      </c>
      <c r="E2244" s="20" t="n">
        <f aca="true">IF($B$10="","",$B$10*(1-$B$14+2*$B$14*RAND()))</f>
        <v>3.88776436659091</v>
      </c>
      <c r="F2244" s="21" t="n">
        <f aca="false">INDEX($E$17:$E$28,B2244)</f>
        <v>5.0612</v>
      </c>
      <c r="G2244" s="25" t="n">
        <f aca="false">IF(OR(D2244="",E2244="",F2244=""),"",D2244*($B$7-$B$8-F2244-E2244))</f>
        <v>2915.52108941135</v>
      </c>
      <c r="H2244" s="25" t="n">
        <f aca="false">IF(D2244="","",D2244*$F$30)</f>
        <v>3844.66790597754</v>
      </c>
    </row>
    <row r="2245" customFormat="false" ht="15" hidden="false" customHeight="false" outlineLevel="0" collapsed="false">
      <c r="A2245" s="2" t="n">
        <v>2211</v>
      </c>
      <c r="B2245" s="2" t="n">
        <v>3</v>
      </c>
      <c r="C2245" s="22" t="n">
        <f aca="true">NORMSINV(MAX(RAND(),0.000000000001))</f>
        <v>-0.968592316569264</v>
      </c>
      <c r="D2245" s="24" t="n">
        <f aca="false">IF($B$11="","",$B$11*EXP($B$12*C2245))</f>
        <v>616.686542101215</v>
      </c>
      <c r="E2245" s="20" t="n">
        <f aca="true">IF($B$10="","",$B$10*(1-$B$14+2*$B$14*RAND()))</f>
        <v>3.97831539283257</v>
      </c>
      <c r="F2245" s="21" t="n">
        <f aca="false">INDEX($E$17:$E$28,B2245)</f>
        <v>5.0612</v>
      </c>
      <c r="G2245" s="25" t="n">
        <f aca="false">IF(OR(D2245="",E2245="",F2245=""),"",D2245*($B$7-$B$8-F2245-E2245))</f>
        <v>2282.03905649285</v>
      </c>
      <c r="H2245" s="25" t="n">
        <f aca="false">IF(D2245="","",D2245*$F$30)</f>
        <v>3082.93936127239</v>
      </c>
    </row>
    <row r="2246" customFormat="false" ht="15" hidden="false" customHeight="false" outlineLevel="0" collapsed="false">
      <c r="A2246" s="2" t="n">
        <v>2212</v>
      </c>
      <c r="B2246" s="2" t="n">
        <v>4</v>
      </c>
      <c r="C2246" s="22" t="n">
        <f aca="true">NORMSINV(MAX(RAND(),0.000000000001))</f>
        <v>0.1446614221358</v>
      </c>
      <c r="D2246" s="24" t="n">
        <f aca="false">IF($B$11="","",$B$11*EXP($B$12*C2246))</f>
        <v>985.794789797202</v>
      </c>
      <c r="E2246" s="20" t="n">
        <f aca="true">IF($B$10="","",$B$10*(1-$B$14+2*$B$14*RAND()))</f>
        <v>3.49732432457911</v>
      </c>
      <c r="F2246" s="21" t="n">
        <f aca="false">INDEX($E$17:$E$28,B2246)</f>
        <v>4.89657419354839</v>
      </c>
      <c r="G2246" s="25" t="n">
        <f aca="false">IF(OR(D2246="",E2246="",F2246=""),"",D2246*($B$7-$B$8-F2246-E2246))</f>
        <v>4284.36419675981</v>
      </c>
      <c r="H2246" s="25" t="n">
        <f aca="false">IF(D2246="","",D2246*$F$30)</f>
        <v>4928.18531315417</v>
      </c>
    </row>
    <row r="2247" customFormat="false" ht="15" hidden="false" customHeight="false" outlineLevel="0" collapsed="false">
      <c r="A2247" s="2" t="n">
        <v>2213</v>
      </c>
      <c r="B2247" s="2" t="n">
        <v>5</v>
      </c>
      <c r="C2247" s="22" t="n">
        <f aca="true">NORMSINV(MAX(RAND(),0.000000000001))</f>
        <v>0.722609162957935</v>
      </c>
      <c r="D2247" s="24" t="n">
        <f aca="false">IF($B$11="","",$B$11*EXP($B$12*C2247))</f>
        <v>1257.61930925302</v>
      </c>
      <c r="E2247" s="20" t="n">
        <f aca="true">IF($B$10="","",$B$10*(1-$B$14+2*$B$14*RAND()))</f>
        <v>4.12229961382349</v>
      </c>
      <c r="F2247" s="21" t="n">
        <f aca="false">INDEX($E$17:$E$28,B2247)</f>
        <v>4.761</v>
      </c>
      <c r="G2247" s="25" t="n">
        <f aca="false">IF(OR(D2247="",E2247="",F2247=""),"",D2247*($B$7-$B$8-F2247-E2247))</f>
        <v>4850.26087565916</v>
      </c>
      <c r="H2247" s="25" t="n">
        <f aca="false">IF(D2247="","",D2247*$F$30)</f>
        <v>6287.0904508177</v>
      </c>
    </row>
    <row r="2248" customFormat="false" ht="15" hidden="false" customHeight="false" outlineLevel="0" collapsed="false">
      <c r="A2248" s="2" t="n">
        <v>2214</v>
      </c>
      <c r="B2248" s="2" t="n">
        <v>6</v>
      </c>
      <c r="C2248" s="22" t="n">
        <f aca="true">NORMSINV(MAX(RAND(),0.000000000001))</f>
        <v>-0.206392013871054</v>
      </c>
      <c r="D2248" s="24" t="n">
        <f aca="false">IF($B$11="","",$B$11*EXP($B$12*C2248))</f>
        <v>850.246411447483</v>
      </c>
      <c r="E2248" s="20" t="n">
        <f aca="true">IF($B$10="","",$B$10*(1-$B$14+2*$B$14*RAND()))</f>
        <v>3.70501202298391</v>
      </c>
      <c r="F2248" s="21" t="n">
        <f aca="false">INDEX($E$17:$E$28,B2248)</f>
        <v>4.761</v>
      </c>
      <c r="G2248" s="25" t="n">
        <f aca="false">IF(OR(D2248="",E2248="",F2248=""),"",D2248*($B$7-$B$8-F2248-E2248))</f>
        <v>3633.94294002762</v>
      </c>
      <c r="H2248" s="25" t="n">
        <f aca="false">IF(D2248="","",D2248*$F$30)</f>
        <v>4250.55186010825</v>
      </c>
    </row>
    <row r="2249" customFormat="false" ht="15" hidden="false" customHeight="false" outlineLevel="0" collapsed="false">
      <c r="A2249" s="2" t="n">
        <v>2215</v>
      </c>
      <c r="B2249" s="2" t="n">
        <v>7</v>
      </c>
      <c r="C2249" s="22" t="n">
        <f aca="true">NORMSINV(MAX(RAND(),0.000000000001))</f>
        <v>0.749298669282618</v>
      </c>
      <c r="D2249" s="24" t="n">
        <f aca="false">IF($B$11="","",$B$11*EXP($B$12*C2249))</f>
        <v>1271.84238864223</v>
      </c>
      <c r="E2249" s="20" t="n">
        <f aca="true">IF($B$10="","",$B$10*(1-$B$14+2*$B$14*RAND()))</f>
        <v>3.95451841455959</v>
      </c>
      <c r="F2249" s="21" t="n">
        <f aca="false">INDEX($E$17:$E$28,B2249)</f>
        <v>4.761</v>
      </c>
      <c r="G2249" s="25" t="n">
        <f aca="false">IF(OR(D2249="",E2249="",F2249=""),"",D2249*($B$7-$B$8-F2249-E2249))</f>
        <v>5118.50627267318</v>
      </c>
      <c r="H2249" s="25" t="n">
        <f aca="false">IF(D2249="","",D2249*$F$30)</f>
        <v>6358.19446930022</v>
      </c>
    </row>
    <row r="2250" customFormat="false" ht="15" hidden="false" customHeight="false" outlineLevel="0" collapsed="false">
      <c r="A2250" s="2" t="n">
        <v>2216</v>
      </c>
      <c r="B2250" s="2" t="n">
        <v>8</v>
      </c>
      <c r="C2250" s="22" t="n">
        <f aca="true">NORMSINV(MAX(RAND(),0.000000000001))</f>
        <v>0.118283486614296</v>
      </c>
      <c r="D2250" s="24" t="n">
        <f aca="false">IF($B$11="","",$B$11*EXP($B$12*C2250))</f>
        <v>974.898577053455</v>
      </c>
      <c r="E2250" s="20" t="n">
        <f aca="true">IF($B$10="","",$B$10*(1-$B$14+2*$B$14*RAND()))</f>
        <v>4.02946591192777</v>
      </c>
      <c r="F2250" s="21" t="n">
        <f aca="false">INDEX($E$17:$E$28,B2250)</f>
        <v>4.761</v>
      </c>
      <c r="G2250" s="25" t="n">
        <f aca="false">IF(OR(D2250="",E2250="",F2250=""),"",D2250*($B$7-$B$8-F2250-E2250))</f>
        <v>3850.39516248573</v>
      </c>
      <c r="H2250" s="25" t="n">
        <f aca="false">IF(D2250="","",D2250*$F$30)</f>
        <v>4873.71296640563</v>
      </c>
    </row>
    <row r="2251" customFormat="false" ht="15" hidden="false" customHeight="false" outlineLevel="0" collapsed="false">
      <c r="A2251" s="2" t="n">
        <v>2217</v>
      </c>
      <c r="B2251" s="2" t="n">
        <v>9</v>
      </c>
      <c r="C2251" s="22" t="n">
        <f aca="true">NORMSINV(MAX(RAND(),0.000000000001))</f>
        <v>0.490176228898649</v>
      </c>
      <c r="D2251" s="24" t="n">
        <f aca="false">IF($B$11="","",$B$11*EXP($B$12*C2251))</f>
        <v>1140.28832296471</v>
      </c>
      <c r="E2251" s="20" t="n">
        <f aca="true">IF($B$10="","",$B$10*(1-$B$14+2*$B$14*RAND()))</f>
        <v>3.96806929518985</v>
      </c>
      <c r="F2251" s="21" t="n">
        <f aca="false">INDEX($E$17:$E$28,B2251)</f>
        <v>4.761</v>
      </c>
      <c r="G2251" s="25" t="n">
        <f aca="false">IF(OR(D2251="",E2251="",F2251=""),"",D2251*($B$7-$B$8-F2251-E2251))</f>
        <v>4573.61744691564</v>
      </c>
      <c r="H2251" s="25" t="n">
        <f aca="false">IF(D2251="","",D2251*$F$30)</f>
        <v>5700.5293841652</v>
      </c>
    </row>
    <row r="2252" customFormat="false" ht="15" hidden="false" customHeight="false" outlineLevel="0" collapsed="false">
      <c r="A2252" s="2" t="n">
        <v>2218</v>
      </c>
      <c r="B2252" s="2" t="n">
        <v>10</v>
      </c>
      <c r="C2252" s="22" t="n">
        <f aca="true">NORMSINV(MAX(RAND(),0.000000000001))</f>
        <v>-1.43682591239291</v>
      </c>
      <c r="D2252" s="24" t="n">
        <f aca="false">IF($B$11="","",$B$11*EXP($B$12*C2252))</f>
        <v>506.266449388235</v>
      </c>
      <c r="E2252" s="20" t="n">
        <f aca="true">IF($B$10="","",$B$10*(1-$B$14+2*$B$14*RAND()))</f>
        <v>3.79956264945261</v>
      </c>
      <c r="F2252" s="21" t="n">
        <f aca="false">INDEX($E$17:$E$28,B2252)</f>
        <v>4.761</v>
      </c>
      <c r="G2252" s="25" t="n">
        <f aca="false">IF(OR(D2252="",E2252="",F2252=""),"",D2252*($B$7-$B$8-F2252-E2252))</f>
        <v>2115.9089079022</v>
      </c>
      <c r="H2252" s="25" t="n">
        <f aca="false">IF(D2252="","",D2252*$F$30)</f>
        <v>2530.92723378166</v>
      </c>
    </row>
    <row r="2253" customFormat="false" ht="15" hidden="false" customHeight="false" outlineLevel="0" collapsed="false">
      <c r="A2253" s="2" t="n">
        <v>2219</v>
      </c>
      <c r="B2253" s="2" t="n">
        <v>11</v>
      </c>
      <c r="C2253" s="22" t="n">
        <f aca="true">NORMSINV(MAX(RAND(),0.000000000001))</f>
        <v>0.333177030707593</v>
      </c>
      <c r="D2253" s="24" t="n">
        <f aca="false">IF($B$11="","",$B$11*EXP($B$12*C2253))</f>
        <v>1067.29457351429</v>
      </c>
      <c r="E2253" s="20" t="n">
        <f aca="true">IF($B$10="","",$B$10*(1-$B$14+2*$B$14*RAND()))</f>
        <v>3.73298889422718</v>
      </c>
      <c r="F2253" s="21" t="n">
        <f aca="false">INDEX($E$17:$E$28,B2253)</f>
        <v>4.761</v>
      </c>
      <c r="G2253" s="25" t="n">
        <f aca="false">IF(OR(D2253="",E2253="",F2253=""),"",D2253*($B$7-$B$8-F2253-E2253))</f>
        <v>4531.74461227274</v>
      </c>
      <c r="H2253" s="25" t="n">
        <f aca="false">IF(D2253="","",D2253*$F$30)</f>
        <v>5335.61903191264</v>
      </c>
    </row>
    <row r="2254" customFormat="false" ht="15" hidden="false" customHeight="false" outlineLevel="0" collapsed="false">
      <c r="A2254" s="2" t="n">
        <v>2220</v>
      </c>
      <c r="B2254" s="2" t="n">
        <v>12</v>
      </c>
      <c r="C2254" s="22" t="n">
        <f aca="true">NORMSINV(MAX(RAND(),0.000000000001))</f>
        <v>-1.58965049541904</v>
      </c>
      <c r="D2254" s="24" t="n">
        <f aca="false">IF($B$11="","",$B$11*EXP($B$12*C2254))</f>
        <v>474.692875486071</v>
      </c>
      <c r="E2254" s="20" t="n">
        <f aca="true">IF($B$10="","",$B$10*(1-$B$14+2*$B$14*RAND()))</f>
        <v>3.6477090858856</v>
      </c>
      <c r="F2254" s="21" t="n">
        <f aca="false">INDEX($E$17:$E$28,B2254)</f>
        <v>4.761</v>
      </c>
      <c r="G2254" s="25" t="n">
        <f aca="false">IF(OR(D2254="",E2254="",F2254=""),"",D2254*($B$7-$B$8-F2254-E2254))</f>
        <v>2056.03293858766</v>
      </c>
      <c r="H2254" s="25" t="n">
        <f aca="false">IF(D2254="","",D2254*$F$30)</f>
        <v>2373.08462312997</v>
      </c>
    </row>
    <row r="2255" customFormat="false" ht="15" hidden="false" customHeight="false" outlineLevel="0" collapsed="false">
      <c r="A2255" s="2" t="n">
        <v>2221</v>
      </c>
      <c r="B2255" s="2" t="n">
        <v>1</v>
      </c>
      <c r="C2255" s="22" t="n">
        <f aca="true">NORMSINV(MAX(RAND(),0.000000000001))</f>
        <v>0.946948106949848</v>
      </c>
      <c r="D2255" s="24" t="n">
        <f aca="false">IF($B$11="","",$B$11*EXP($B$12*C2255))</f>
        <v>1382.30074186457</v>
      </c>
      <c r="E2255" s="20" t="n">
        <f aca="true">IF($B$10="","",$B$10*(1-$B$14+2*$B$14*RAND()))</f>
        <v>4.11013908704354</v>
      </c>
      <c r="F2255" s="21" t="n">
        <f aca="false">INDEX($E$17:$E$28,B2255)</f>
        <v>4.92562580645161</v>
      </c>
      <c r="G2255" s="25" t="n">
        <f aca="false">IF(OR(D2255="",E2255="",F2255=""),"",D2255*($B$7-$B$8-F2255-E2255))</f>
        <v>5120.36693576246</v>
      </c>
      <c r="H2255" s="25" t="n">
        <f aca="false">IF(D2255="","",D2255*$F$30)</f>
        <v>6910.39786872938</v>
      </c>
    </row>
    <row r="2256" customFormat="false" ht="15" hidden="false" customHeight="false" outlineLevel="0" collapsed="false">
      <c r="A2256" s="2" t="n">
        <v>2222</v>
      </c>
      <c r="B2256" s="2" t="n">
        <v>2</v>
      </c>
      <c r="C2256" s="22" t="n">
        <f aca="true">NORMSINV(MAX(RAND(),0.000000000001))</f>
        <v>-0.765432129134723</v>
      </c>
      <c r="D2256" s="24" t="n">
        <f aca="false">IF($B$11="","",$B$11*EXP($B$12*C2256))</f>
        <v>671.803353186521</v>
      </c>
      <c r="E2256" s="20" t="n">
        <f aca="true">IF($B$10="","",$B$10*(1-$B$14+2*$B$14*RAND()))</f>
        <v>3.88496491769186</v>
      </c>
      <c r="F2256" s="21" t="n">
        <f aca="false">INDEX($E$17:$E$28,B2256)</f>
        <v>5.0612</v>
      </c>
      <c r="G2256" s="25" t="n">
        <f aca="false">IF(OR(D2256="",E2256="",F2256=""),"",D2256*($B$7-$B$8-F2256-E2256))</f>
        <v>2548.71112973127</v>
      </c>
      <c r="H2256" s="25" t="n">
        <f aca="false">IF(D2256="","",D2256*$F$30)</f>
        <v>3358.47932325006</v>
      </c>
    </row>
    <row r="2257" customFormat="false" ht="15" hidden="false" customHeight="false" outlineLevel="0" collapsed="false">
      <c r="A2257" s="2" t="n">
        <v>2223</v>
      </c>
      <c r="B2257" s="2" t="n">
        <v>3</v>
      </c>
      <c r="C2257" s="22" t="n">
        <f aca="true">NORMSINV(MAX(RAND(),0.000000000001))</f>
        <v>-0.335184191913025</v>
      </c>
      <c r="D2257" s="24" t="n">
        <f aca="false">IF($B$11="","",$B$11*EXP($B$12*C2257))</f>
        <v>805.334363643429</v>
      </c>
      <c r="E2257" s="20" t="n">
        <f aca="true">IF($B$10="","",$B$10*(1-$B$14+2*$B$14*RAND()))</f>
        <v>4.00640715232328</v>
      </c>
      <c r="F2257" s="21" t="n">
        <f aca="false">INDEX($E$17:$E$28,B2257)</f>
        <v>5.0612</v>
      </c>
      <c r="G2257" s="25" t="n">
        <f aca="false">IF(OR(D2257="",E2257="",F2257=""),"",D2257*($B$7-$B$8-F2257-E2257))</f>
        <v>2957.50415703241</v>
      </c>
      <c r="H2257" s="25" t="n">
        <f aca="false">IF(D2257="","",D2257*$F$30)</f>
        <v>4026.02755072623</v>
      </c>
    </row>
    <row r="2258" customFormat="false" ht="15" hidden="false" customHeight="false" outlineLevel="0" collapsed="false">
      <c r="A2258" s="2" t="n">
        <v>2224</v>
      </c>
      <c r="B2258" s="2" t="n">
        <v>4</v>
      </c>
      <c r="C2258" s="22" t="n">
        <f aca="true">NORMSINV(MAX(RAND(),0.000000000001))</f>
        <v>-0.386816622472552</v>
      </c>
      <c r="D2258" s="24" t="n">
        <f aca="false">IF($B$11="","",$B$11*EXP($B$12*C2258))</f>
        <v>788.002604881024</v>
      </c>
      <c r="E2258" s="20" t="n">
        <f aca="true">IF($B$10="","",$B$10*(1-$B$14+2*$B$14*RAND()))</f>
        <v>3.60181159847392</v>
      </c>
      <c r="F2258" s="21" t="n">
        <f aca="false">INDEX($E$17:$E$28,B2258)</f>
        <v>4.89657419354839</v>
      </c>
      <c r="G2258" s="25" t="n">
        <f aca="false">IF(OR(D2258="",E2258="",F2258=""),"",D2258*($B$7-$B$8-F2258-E2258))</f>
        <v>3342.40304478679</v>
      </c>
      <c r="H2258" s="25" t="n">
        <f aca="false">IF(D2258="","",D2258*$F$30)</f>
        <v>3939.38262232122</v>
      </c>
    </row>
    <row r="2259" customFormat="false" ht="15" hidden="false" customHeight="false" outlineLevel="0" collapsed="false">
      <c r="A2259" s="2" t="n">
        <v>2225</v>
      </c>
      <c r="B2259" s="2" t="n">
        <v>5</v>
      </c>
      <c r="C2259" s="22" t="n">
        <f aca="true">NORMSINV(MAX(RAND(),0.000000000001))</f>
        <v>-0.184923149061915</v>
      </c>
      <c r="D2259" s="24" t="n">
        <f aca="false">IF($B$11="","",$B$11*EXP($B$12*C2259))</f>
        <v>857.97284896587</v>
      </c>
      <c r="E2259" s="20" t="n">
        <f aca="true">IF($B$10="","",$B$10*(1-$B$14+2*$B$14*RAND()))</f>
        <v>3.62700834052415</v>
      </c>
      <c r="F2259" s="21" t="n">
        <f aca="false">INDEX($E$17:$E$28,B2259)</f>
        <v>4.761</v>
      </c>
      <c r="G2259" s="25" t="n">
        <f aca="false">IF(OR(D2259="",E2259="",F2259=""),"",D2259*($B$7-$B$8-F2259-E2259))</f>
        <v>3733.8906827562</v>
      </c>
      <c r="H2259" s="25" t="n">
        <f aca="false">IF(D2259="","",D2259*$F$30)</f>
        <v>4289.17786655018</v>
      </c>
    </row>
    <row r="2260" customFormat="false" ht="15" hidden="false" customHeight="false" outlineLevel="0" collapsed="false">
      <c r="A2260" s="2" t="n">
        <v>2226</v>
      </c>
      <c r="B2260" s="2" t="n">
        <v>6</v>
      </c>
      <c r="C2260" s="22" t="n">
        <f aca="true">NORMSINV(MAX(RAND(),0.000000000001))</f>
        <v>0.218838317451574</v>
      </c>
      <c r="D2260" s="24" t="n">
        <f aca="false">IF($B$11="","",$B$11*EXP($B$12*C2260))</f>
        <v>1017.0929983376</v>
      </c>
      <c r="E2260" s="20" t="n">
        <f aca="true">IF($B$10="","",$B$10*(1-$B$14+2*$B$14*RAND()))</f>
        <v>3.87062849239122</v>
      </c>
      <c r="F2260" s="21" t="n">
        <f aca="false">INDEX($E$17:$E$28,B2260)</f>
        <v>4.761</v>
      </c>
      <c r="G2260" s="25" t="n">
        <f aca="false">IF(OR(D2260="",E2260="",F2260=""),"",D2260*($B$7-$B$8-F2260-E2260))</f>
        <v>4178.59589495857</v>
      </c>
      <c r="H2260" s="25" t="n">
        <f aca="false">IF(D2260="","",D2260*$F$30)</f>
        <v>5084.65131728932</v>
      </c>
    </row>
    <row r="2261" customFormat="false" ht="15" hidden="false" customHeight="false" outlineLevel="0" collapsed="false">
      <c r="A2261" s="2" t="n">
        <v>2227</v>
      </c>
      <c r="B2261" s="2" t="n">
        <v>7</v>
      </c>
      <c r="C2261" s="22" t="n">
        <f aca="true">NORMSINV(MAX(RAND(),0.000000000001))</f>
        <v>-0.954341986085783</v>
      </c>
      <c r="D2261" s="24" t="n">
        <f aca="false">IF($B$11="","",$B$11*EXP($B$12*C2261))</f>
        <v>620.400641325898</v>
      </c>
      <c r="E2261" s="20" t="n">
        <f aca="true">IF($B$10="","",$B$10*(1-$B$14+2*$B$14*RAND()))</f>
        <v>3.83710136484907</v>
      </c>
      <c r="F2261" s="21" t="n">
        <f aca="false">INDEX($E$17:$E$28,B2261)</f>
        <v>4.761</v>
      </c>
      <c r="G2261" s="25" t="n">
        <f aca="false">IF(OR(D2261="",E2261="",F2261=""),"",D2261*($B$7-$B$8-F2261-E2261))</f>
        <v>2569.6365695545</v>
      </c>
      <c r="H2261" s="25" t="n">
        <f aca="false">IF(D2261="","",D2261*$F$30)</f>
        <v>3101.50688611643</v>
      </c>
    </row>
    <row r="2262" customFormat="false" ht="15" hidden="false" customHeight="false" outlineLevel="0" collapsed="false">
      <c r="A2262" s="2" t="n">
        <v>2228</v>
      </c>
      <c r="B2262" s="2" t="n">
        <v>8</v>
      </c>
      <c r="C2262" s="22" t="n">
        <f aca="true">NORMSINV(MAX(RAND(),0.000000000001))</f>
        <v>-1.35968467264787</v>
      </c>
      <c r="D2262" s="24" t="n">
        <f aca="false">IF($B$11="","",$B$11*EXP($B$12*C2262))</f>
        <v>522.992859664537</v>
      </c>
      <c r="E2262" s="20" t="n">
        <f aca="true">IF($B$10="","",$B$10*(1-$B$14+2*$B$14*RAND()))</f>
        <v>3.4258797111653</v>
      </c>
      <c r="F2262" s="21" t="n">
        <f aca="false">INDEX($E$17:$E$28,B2262)</f>
        <v>4.761</v>
      </c>
      <c r="G2262" s="25" t="n">
        <f aca="false">IF(OR(D2262="",E2262="",F2262=""),"",D2262*($B$7-$B$8-F2262-E2262))</f>
        <v>2381.24940025429</v>
      </c>
      <c r="H2262" s="25" t="n">
        <f aca="false">IF(D2262="","",D2262*$F$30)</f>
        <v>2614.54590403495</v>
      </c>
    </row>
    <row r="2263" customFormat="false" ht="15" hidden="false" customHeight="false" outlineLevel="0" collapsed="false">
      <c r="A2263" s="2" t="n">
        <v>2229</v>
      </c>
      <c r="B2263" s="2" t="n">
        <v>9</v>
      </c>
      <c r="C2263" s="22" t="n">
        <f aca="true">NORMSINV(MAX(RAND(),0.000000000001))</f>
        <v>-1.30181096699496</v>
      </c>
      <c r="D2263" s="24" t="n">
        <f aca="false">IF($B$11="","",$B$11*EXP($B$12*C2263))</f>
        <v>535.903349689684</v>
      </c>
      <c r="E2263" s="20" t="n">
        <f aca="true">IF($B$10="","",$B$10*(1-$B$14+2*$B$14*RAND()))</f>
        <v>4.06521147449396</v>
      </c>
      <c r="F2263" s="21" t="n">
        <f aca="false">INDEX($E$17:$E$28,B2263)</f>
        <v>4.761</v>
      </c>
      <c r="G2263" s="25" t="n">
        <f aca="false">IF(OR(D2263="",E2263="",F2263=""),"",D2263*($B$7-$B$8-F2263-E2263))</f>
        <v>2097.41238079574</v>
      </c>
      <c r="H2263" s="25" t="n">
        <f aca="false">IF(D2263="","",D2263*$F$30)</f>
        <v>2679.08802576867</v>
      </c>
    </row>
    <row r="2264" customFormat="false" ht="15" hidden="false" customHeight="false" outlineLevel="0" collapsed="false">
      <c r="A2264" s="2" t="n">
        <v>2230</v>
      </c>
      <c r="B2264" s="2" t="n">
        <v>10</v>
      </c>
      <c r="C2264" s="22" t="n">
        <f aca="true">NORMSINV(MAX(RAND(),0.000000000001))</f>
        <v>0.293285976884415</v>
      </c>
      <c r="D2264" s="24" t="n">
        <f aca="false">IF($B$11="","",$B$11*EXP($B$12*C2264))</f>
        <v>1049.50463236515</v>
      </c>
      <c r="E2264" s="20" t="n">
        <f aca="true">IF($B$10="","",$B$10*(1-$B$14+2*$B$14*RAND()))</f>
        <v>3.90700626155864</v>
      </c>
      <c r="F2264" s="21" t="n">
        <f aca="false">INDEX($E$17:$E$28,B2264)</f>
        <v>4.761</v>
      </c>
      <c r="G2264" s="25" t="n">
        <f aca="false">IF(OR(D2264="",E2264="",F2264=""),"",D2264*($B$7-$B$8-F2264-E2264))</f>
        <v>4273.57629145611</v>
      </c>
      <c r="H2264" s="25" t="n">
        <f aca="false">IF(D2264="","",D2264*$F$30)</f>
        <v>5246.68355811987</v>
      </c>
    </row>
    <row r="2265" customFormat="false" ht="15" hidden="false" customHeight="false" outlineLevel="0" collapsed="false">
      <c r="A2265" s="2" t="n">
        <v>2231</v>
      </c>
      <c r="B2265" s="2" t="n">
        <v>11</v>
      </c>
      <c r="C2265" s="22" t="n">
        <f aca="true">NORMSINV(MAX(RAND(),0.000000000001))</f>
        <v>-1.42221931553305</v>
      </c>
      <c r="D2265" s="24" t="n">
        <f aca="false">IF($B$11="","",$B$11*EXP($B$12*C2265))</f>
        <v>509.391988342268</v>
      </c>
      <c r="E2265" s="20" t="n">
        <f aca="true">IF($B$10="","",$B$10*(1-$B$14+2*$B$14*RAND()))</f>
        <v>3.38238797086862</v>
      </c>
      <c r="F2265" s="21" t="n">
        <f aca="false">INDEX($E$17:$E$28,B2265)</f>
        <v>4.761</v>
      </c>
      <c r="G2265" s="25" t="n">
        <f aca="false">IF(OR(D2265="",E2265="",F2265=""),"",D2265*($B$7-$B$8-F2265-E2265))</f>
        <v>2341.47734115722</v>
      </c>
      <c r="H2265" s="25" t="n">
        <f aca="false">IF(D2265="","",D2265*$F$30)</f>
        <v>2546.55242812067</v>
      </c>
    </row>
    <row r="2266" customFormat="false" ht="15" hidden="false" customHeight="false" outlineLevel="0" collapsed="false">
      <c r="A2266" s="2" t="n">
        <v>2232</v>
      </c>
      <c r="B2266" s="2" t="n">
        <v>12</v>
      </c>
      <c r="C2266" s="22" t="n">
        <f aca="true">NORMSINV(MAX(RAND(),0.000000000001))</f>
        <v>-1.48416774141632</v>
      </c>
      <c r="D2266" s="24" t="n">
        <f aca="false">IF($B$11="","",$B$11*EXP($B$12*C2266))</f>
        <v>496.267388011422</v>
      </c>
      <c r="E2266" s="20" t="n">
        <f aca="true">IF($B$10="","",$B$10*(1-$B$14+2*$B$14*RAND()))</f>
        <v>3.99378657284858</v>
      </c>
      <c r="F2266" s="21" t="n">
        <f aca="false">INDEX($E$17:$E$28,B2266)</f>
        <v>4.761</v>
      </c>
      <c r="G2266" s="25" t="n">
        <f aca="false">IF(OR(D2266="",E2266="",F2266=""),"",D2266*($B$7-$B$8-F2266-E2266))</f>
        <v>1977.73145816048</v>
      </c>
      <c r="H2266" s="25" t="n">
        <f aca="false">IF(D2266="","",D2266*$F$30)</f>
        <v>2480.9399261467</v>
      </c>
    </row>
    <row r="2267" customFormat="false" ht="15" hidden="false" customHeight="false" outlineLevel="0" collapsed="false">
      <c r="A2267" s="2" t="n">
        <v>2233</v>
      </c>
      <c r="B2267" s="2" t="n">
        <v>1</v>
      </c>
      <c r="C2267" s="22" t="n">
        <f aca="true">NORMSINV(MAX(RAND(),0.000000000001))</f>
        <v>0.820098069098845</v>
      </c>
      <c r="D2267" s="24" t="n">
        <f aca="false">IF($B$11="","",$B$11*EXP($B$12*C2267))</f>
        <v>1310.35620648925</v>
      </c>
      <c r="E2267" s="20" t="n">
        <f aca="true">IF($B$10="","",$B$10*(1-$B$14+2*$B$14*RAND()))</f>
        <v>3.54804993114915</v>
      </c>
      <c r="F2267" s="21" t="n">
        <f aca="false">INDEX($E$17:$E$28,B2267)</f>
        <v>4.92562580645161</v>
      </c>
      <c r="G2267" s="25" t="n">
        <f aca="false">IF(OR(D2267="",E2267="",F2267=""),"",D2267*($B$7-$B$8-F2267-E2267))</f>
        <v>5590.40447613051</v>
      </c>
      <c r="H2267" s="25" t="n">
        <f aca="false">IF(D2267="","",D2267*$F$30)</f>
        <v>6550.73274748105</v>
      </c>
    </row>
    <row r="2268" customFormat="false" ht="15" hidden="false" customHeight="false" outlineLevel="0" collapsed="false">
      <c r="A2268" s="2" t="n">
        <v>2234</v>
      </c>
      <c r="B2268" s="2" t="n">
        <v>2</v>
      </c>
      <c r="C2268" s="22" t="n">
        <f aca="true">NORMSINV(MAX(RAND(),0.000000000001))</f>
        <v>1.95935291910703</v>
      </c>
      <c r="D2268" s="24" t="n">
        <f aca="false">IF($B$11="","",$B$11*EXP($B$12*C2268))</f>
        <v>2117.72489415881</v>
      </c>
      <c r="E2268" s="20" t="n">
        <f aca="true">IF($B$10="","",$B$10*(1-$B$14+2*$B$14*RAND()))</f>
        <v>4.07549812708488</v>
      </c>
      <c r="F2268" s="21" t="n">
        <f aca="false">INDEX($E$17:$E$28,B2268)</f>
        <v>5.0612</v>
      </c>
      <c r="G2268" s="25" t="n">
        <f aca="false">IF(OR(D2268="",E2268="",F2268=""),"",D2268*($B$7-$B$8-F2268-E2268))</f>
        <v>7630.80207744141</v>
      </c>
      <c r="H2268" s="25" t="n">
        <f aca="false">IF(D2268="","",D2268*$F$30)</f>
        <v>10586.9302908787</v>
      </c>
    </row>
    <row r="2269" customFormat="false" ht="15" hidden="false" customHeight="false" outlineLevel="0" collapsed="false">
      <c r="A2269" s="2" t="n">
        <v>2235</v>
      </c>
      <c r="B2269" s="2" t="n">
        <v>3</v>
      </c>
      <c r="C2269" s="22" t="n">
        <f aca="true">NORMSINV(MAX(RAND(),0.000000000001))</f>
        <v>1.03431552043909</v>
      </c>
      <c r="D2269" s="24" t="n">
        <f aca="false">IF($B$11="","",$B$11*EXP($B$12*C2269))</f>
        <v>1434.13657553452</v>
      </c>
      <c r="E2269" s="20" t="n">
        <f aca="true">IF($B$10="","",$B$10*(1-$B$14+2*$B$14*RAND()))</f>
        <v>3.96396618161428</v>
      </c>
      <c r="F2269" s="21" t="n">
        <f aca="false">INDEX($E$17:$E$28,B2269)</f>
        <v>5.0612</v>
      </c>
      <c r="G2269" s="25" t="n">
        <f aca="false">IF(OR(D2269="",E2269="",F2269=""),"",D2269*($B$7-$B$8-F2269-E2269))</f>
        <v>5327.57905097953</v>
      </c>
      <c r="H2269" s="25" t="n">
        <f aca="false">IF(D2269="","",D2269*$F$30)</f>
        <v>7169.53556841219</v>
      </c>
    </row>
    <row r="2270" customFormat="false" ht="15" hidden="false" customHeight="false" outlineLevel="0" collapsed="false">
      <c r="A2270" s="2" t="n">
        <v>2236</v>
      </c>
      <c r="B2270" s="2" t="n">
        <v>4</v>
      </c>
      <c r="C2270" s="22" t="n">
        <f aca="true">NORMSINV(MAX(RAND(),0.000000000001))</f>
        <v>0.543855391776325</v>
      </c>
      <c r="D2270" s="24" t="n">
        <f aca="false">IF($B$11="","",$B$11*EXP($B$12*C2270))</f>
        <v>1166.37392050992</v>
      </c>
      <c r="E2270" s="20" t="n">
        <f aca="true">IF($B$10="","",$B$10*(1-$B$14+2*$B$14*RAND()))</f>
        <v>3.74712812609085</v>
      </c>
      <c r="F2270" s="21" t="n">
        <f aca="false">INDEX($E$17:$E$28,B2270)</f>
        <v>4.89657419354839</v>
      </c>
      <c r="G2270" s="25" t="n">
        <f aca="false">IF(OR(D2270="",E2270="",F2270=""),"",D2270*($B$7-$B$8-F2270-E2270))</f>
        <v>4777.81478501807</v>
      </c>
      <c r="H2270" s="25" t="n">
        <f aca="false">IF(D2270="","",D2270*$F$30)</f>
        <v>5830.93650341318</v>
      </c>
    </row>
    <row r="2271" customFormat="false" ht="15" hidden="false" customHeight="false" outlineLevel="0" collapsed="false">
      <c r="A2271" s="2" t="n">
        <v>2237</v>
      </c>
      <c r="B2271" s="2" t="n">
        <v>5</v>
      </c>
      <c r="C2271" s="22" t="n">
        <f aca="true">NORMSINV(MAX(RAND(),0.000000000001))</f>
        <v>-0.183547551022105</v>
      </c>
      <c r="D2271" s="24" t="n">
        <f aca="false">IF($B$11="","",$B$11*EXP($B$12*C2271))</f>
        <v>858.470300211666</v>
      </c>
      <c r="E2271" s="20" t="n">
        <f aca="true">IF($B$10="","",$B$10*(1-$B$14+2*$B$14*RAND()))</f>
        <v>3.96997898979381</v>
      </c>
      <c r="F2271" s="21" t="n">
        <f aca="false">INDEX($E$17:$E$28,B2271)</f>
        <v>4.761</v>
      </c>
      <c r="G2271" s="25" t="n">
        <f aca="false">IF(OR(D2271="",E2271="",F2271=""),"",D2271*($B$7-$B$8-F2271-E2271))</f>
        <v>3441.62547018659</v>
      </c>
      <c r="H2271" s="25" t="n">
        <f aca="false">IF(D2271="","",D2271*$F$30)</f>
        <v>4291.66472481816</v>
      </c>
    </row>
    <row r="2272" customFormat="false" ht="15" hidden="false" customHeight="false" outlineLevel="0" collapsed="false">
      <c r="A2272" s="2" t="n">
        <v>2238</v>
      </c>
      <c r="B2272" s="2" t="n">
        <v>6</v>
      </c>
      <c r="C2272" s="22" t="n">
        <f aca="true">NORMSINV(MAX(RAND(),0.000000000001))</f>
        <v>-0.429194593371172</v>
      </c>
      <c r="D2272" s="24" t="n">
        <f aca="false">IF($B$11="","",$B$11*EXP($B$12*C2272))</f>
        <v>774.056413509679</v>
      </c>
      <c r="E2272" s="20" t="n">
        <f aca="true">IF($B$10="","",$B$10*(1-$B$14+2*$B$14*RAND()))</f>
        <v>3.81081555994801</v>
      </c>
      <c r="F2272" s="21" t="n">
        <f aca="false">INDEX($E$17:$E$28,B2272)</f>
        <v>4.761</v>
      </c>
      <c r="G2272" s="25" t="n">
        <f aca="false">IF(OR(D2272="",E2272="",F2272=""),"",D2272*($B$7-$B$8-F2272-E2272))</f>
        <v>3226.40989851349</v>
      </c>
      <c r="H2272" s="25" t="n">
        <f aca="false">IF(D2272="","",D2272*$F$30)</f>
        <v>3869.66282241759</v>
      </c>
    </row>
    <row r="2273" customFormat="false" ht="15" hidden="false" customHeight="false" outlineLevel="0" collapsed="false">
      <c r="A2273" s="2" t="n">
        <v>2239</v>
      </c>
      <c r="B2273" s="2" t="n">
        <v>7</v>
      </c>
      <c r="C2273" s="22" t="n">
        <f aca="true">NORMSINV(MAX(RAND(),0.000000000001))</f>
        <v>1.31531055040974</v>
      </c>
      <c r="D2273" s="24" t="n">
        <f aca="false">IF($B$11="","",$B$11*EXP($B$12*C2273))</f>
        <v>1614.40222572285</v>
      </c>
      <c r="E2273" s="20" t="n">
        <f aca="true">IF($B$10="","",$B$10*(1-$B$14+2*$B$14*RAND()))</f>
        <v>3.91797461921858</v>
      </c>
      <c r="F2273" s="21" t="n">
        <f aca="false">INDEX($E$17:$E$28,B2273)</f>
        <v>4.761</v>
      </c>
      <c r="G2273" s="25" t="n">
        <f aca="false">IF(OR(D2273="",E2273="",F2273=""),"",D2273*($B$7-$B$8-F2273-E2273))</f>
        <v>6556.12841345053</v>
      </c>
      <c r="H2273" s="25" t="n">
        <f aca="false">IF(D2273="","",D2273*$F$30)</f>
        <v>8070.71960683369</v>
      </c>
    </row>
    <row r="2274" customFormat="false" ht="15" hidden="false" customHeight="false" outlineLevel="0" collapsed="false">
      <c r="A2274" s="2" t="n">
        <v>2240</v>
      </c>
      <c r="B2274" s="2" t="n">
        <v>8</v>
      </c>
      <c r="C2274" s="22" t="n">
        <f aca="true">NORMSINV(MAX(RAND(),0.000000000001))</f>
        <v>1.84703120585589</v>
      </c>
      <c r="D2274" s="24" t="n">
        <f aca="false">IF($B$11="","",$B$11*EXP($B$12*C2274))</f>
        <v>2019.83089128811</v>
      </c>
      <c r="E2274" s="20" t="n">
        <f aca="true">IF($B$10="","",$B$10*(1-$B$14+2*$B$14*RAND()))</f>
        <v>3.51743611111358</v>
      </c>
      <c r="F2274" s="21" t="n">
        <f aca="false">INDEX($E$17:$E$28,B2274)</f>
        <v>4.761</v>
      </c>
      <c r="G2274" s="25" t="n">
        <f aca="false">IF(OR(D2274="",E2274="",F2274=""),"",D2274*($B$7-$B$8-F2274-E2274))</f>
        <v>9011.60456622829</v>
      </c>
      <c r="H2274" s="25" t="n">
        <f aca="false">IF(D2274="","",D2274*$F$30)</f>
        <v>10097.5385917275</v>
      </c>
    </row>
    <row r="2275" customFormat="false" ht="15" hidden="false" customHeight="false" outlineLevel="0" collapsed="false">
      <c r="A2275" s="2" t="n">
        <v>2241</v>
      </c>
      <c r="B2275" s="2" t="n">
        <v>9</v>
      </c>
      <c r="C2275" s="22" t="n">
        <f aca="true">NORMSINV(MAX(RAND(),0.000000000001))</f>
        <v>1.08063195250129</v>
      </c>
      <c r="D2275" s="24" t="n">
        <f aca="false">IF($B$11="","",$B$11*EXP($B$12*C2275))</f>
        <v>1462.40033592546</v>
      </c>
      <c r="E2275" s="20" t="n">
        <f aca="true">IF($B$10="","",$B$10*(1-$B$14+2*$B$14*RAND()))</f>
        <v>3.85371984378117</v>
      </c>
      <c r="F2275" s="21" t="n">
        <f aca="false">INDEX($E$17:$E$28,B2275)</f>
        <v>4.761</v>
      </c>
      <c r="G2275" s="25" t="n">
        <f aca="false">IF(OR(D2275="",E2275="",F2275=""),"",D2275*($B$7-$B$8-F2275-E2275))</f>
        <v>6032.81108624105</v>
      </c>
      <c r="H2275" s="25" t="n">
        <f aca="false">IF(D2275="","",D2275*$F$30)</f>
        <v>7310.83175935857</v>
      </c>
    </row>
    <row r="2276" customFormat="false" ht="15" hidden="false" customHeight="false" outlineLevel="0" collapsed="false">
      <c r="A2276" s="2" t="n">
        <v>2242</v>
      </c>
      <c r="B2276" s="2" t="n">
        <v>10</v>
      </c>
      <c r="C2276" s="22" t="n">
        <f aca="true">NORMSINV(MAX(RAND(),0.000000000001))</f>
        <v>0.268422688937904</v>
      </c>
      <c r="D2276" s="24" t="n">
        <f aca="false">IF($B$11="","",$B$11*EXP($B$12*C2276))</f>
        <v>1038.56684411638</v>
      </c>
      <c r="E2276" s="20" t="n">
        <f aca="true">IF($B$10="","",$B$10*(1-$B$14+2*$B$14*RAND()))</f>
        <v>3.75486378689926</v>
      </c>
      <c r="F2276" s="21" t="n">
        <f aca="false">INDEX($E$17:$E$28,B2276)</f>
        <v>4.761</v>
      </c>
      <c r="G2276" s="25" t="n">
        <f aca="false">IF(OR(D2276="",E2276="",F2276=""),"",D2276*($B$7-$B$8-F2276-E2276))</f>
        <v>4387.04781595777</v>
      </c>
      <c r="H2276" s="25" t="n">
        <f aca="false">IF(D2276="","",D2276*$F$30)</f>
        <v>5192.00336710662</v>
      </c>
    </row>
    <row r="2277" customFormat="false" ht="15" hidden="false" customHeight="false" outlineLevel="0" collapsed="false">
      <c r="A2277" s="2" t="n">
        <v>2243</v>
      </c>
      <c r="B2277" s="2" t="n">
        <v>11</v>
      </c>
      <c r="C2277" s="22" t="n">
        <f aca="true">NORMSINV(MAX(RAND(),0.000000000001))</f>
        <v>-1.14986851212403</v>
      </c>
      <c r="D2277" s="24" t="n">
        <f aca="false">IF($B$11="","",$B$11*EXP($B$12*C2277))</f>
        <v>571.335853621638</v>
      </c>
      <c r="E2277" s="20" t="n">
        <f aca="true">IF($B$10="","",$B$10*(1-$B$14+2*$B$14*RAND()))</f>
        <v>3.68026731598498</v>
      </c>
      <c r="F2277" s="21" t="n">
        <f aca="false">INDEX($E$17:$E$28,B2277)</f>
        <v>4.761</v>
      </c>
      <c r="G2277" s="25" t="n">
        <f aca="false">IF(OR(D2277="",E2277="",F2277=""),"",D2277*($B$7-$B$8-F2277-E2277))</f>
        <v>2456.02010751296</v>
      </c>
      <c r="H2277" s="25" t="n">
        <f aca="false">IF(D2277="","",D2277*$F$30)</f>
        <v>2856.22219942529</v>
      </c>
    </row>
    <row r="2278" customFormat="false" ht="15" hidden="false" customHeight="false" outlineLevel="0" collapsed="false">
      <c r="A2278" s="2" t="n">
        <v>2244</v>
      </c>
      <c r="B2278" s="2" t="n">
        <v>12</v>
      </c>
      <c r="C2278" s="22" t="n">
        <f aca="true">NORMSINV(MAX(RAND(),0.000000000001))</f>
        <v>1.0395152618899</v>
      </c>
      <c r="D2278" s="24" t="n">
        <f aca="false">IF($B$11="","",$B$11*EXP($B$12*C2278))</f>
        <v>1437.28220580637</v>
      </c>
      <c r="E2278" s="20" t="n">
        <f aca="true">IF($B$10="","",$B$10*(1-$B$14+2*$B$14*RAND()))</f>
        <v>3.79595558717903</v>
      </c>
      <c r="F2278" s="21" t="n">
        <f aca="false">INDEX($E$17:$E$28,B2278)</f>
        <v>4.761</v>
      </c>
      <c r="G2278" s="25" t="n">
        <f aca="false">IF(OR(D2278="",E2278="",F2278=""),"",D2278*($B$7-$B$8-F2278-E2278))</f>
        <v>6012.21530064531</v>
      </c>
      <c r="H2278" s="25" t="n">
        <f aca="false">IF(D2278="","",D2278*$F$30)</f>
        <v>7185.26120326719</v>
      </c>
    </row>
    <row r="2279" customFormat="false" ht="15" hidden="false" customHeight="false" outlineLevel="0" collapsed="false">
      <c r="A2279" s="2" t="n">
        <v>2245</v>
      </c>
      <c r="B2279" s="2" t="n">
        <v>1</v>
      </c>
      <c r="C2279" s="22" t="n">
        <f aca="true">NORMSINV(MAX(RAND(),0.000000000001))</f>
        <v>-0.0818810685804866</v>
      </c>
      <c r="D2279" s="24" t="n">
        <f aca="false">IF($B$11="","",$B$11*EXP($B$12*C2279))</f>
        <v>896.045229124856</v>
      </c>
      <c r="E2279" s="20" t="n">
        <f aca="true">IF($B$10="","",$B$10*(1-$B$14+2*$B$14*RAND()))</f>
        <v>3.85188391946175</v>
      </c>
      <c r="F2279" s="21" t="n">
        <f aca="false">INDEX($E$17:$E$28,B2279)</f>
        <v>4.92562580645161</v>
      </c>
      <c r="G2279" s="25" t="n">
        <f aca="false">IF(OR(D2279="",E2279="",F2279=""),"",D2279*($B$7-$B$8-F2279-E2279))</f>
        <v>3550.57050554897</v>
      </c>
      <c r="H2279" s="25" t="n">
        <f aca="false">IF(D2279="","",D2279*$F$30)</f>
        <v>4479.50930944098</v>
      </c>
    </row>
    <row r="2280" customFormat="false" ht="15" hidden="false" customHeight="false" outlineLevel="0" collapsed="false">
      <c r="A2280" s="2" t="n">
        <v>2246</v>
      </c>
      <c r="B2280" s="2" t="n">
        <v>2</v>
      </c>
      <c r="C2280" s="22" t="n">
        <f aca="true">NORMSINV(MAX(RAND(),0.000000000001))</f>
        <v>-0.700957852714976</v>
      </c>
      <c r="D2280" s="24" t="n">
        <f aca="false">IF($B$11="","",$B$11*EXP($B$12*C2280))</f>
        <v>690.304594026606</v>
      </c>
      <c r="E2280" s="20" t="n">
        <f aca="true">IF($B$10="","",$B$10*(1-$B$14+2*$B$14*RAND()))</f>
        <v>3.70653948524017</v>
      </c>
      <c r="F2280" s="21" t="n">
        <f aca="false">INDEX($E$17:$E$28,B2280)</f>
        <v>5.0612</v>
      </c>
      <c r="G2280" s="25" t="n">
        <f aca="false">IF(OR(D2280="",E2280="",F2280=""),"",D2280*($B$7-$B$8-F2280-E2280))</f>
        <v>2742.0696820092</v>
      </c>
      <c r="H2280" s="25" t="n">
        <f aca="false">IF(D2280="","",D2280*$F$30)</f>
        <v>3450.97072645781</v>
      </c>
    </row>
    <row r="2281" customFormat="false" ht="15" hidden="false" customHeight="false" outlineLevel="0" collapsed="false">
      <c r="A2281" s="2" t="n">
        <v>2247</v>
      </c>
      <c r="B2281" s="2" t="n">
        <v>3</v>
      </c>
      <c r="C2281" s="22" t="n">
        <f aca="true">NORMSINV(MAX(RAND(),0.000000000001))</f>
        <v>0.195975965141362</v>
      </c>
      <c r="D2281" s="24" t="n">
        <f aca="false">IF($B$11="","",$B$11*EXP($B$12*C2281))</f>
        <v>1007.34195817463</v>
      </c>
      <c r="E2281" s="20" t="n">
        <f aca="true">IF($B$10="","",$B$10*(1-$B$14+2*$B$14*RAND()))</f>
        <v>3.63903303909263</v>
      </c>
      <c r="F2281" s="21" t="n">
        <f aca="false">INDEX($E$17:$E$28,B2281)</f>
        <v>5.0612</v>
      </c>
      <c r="G2281" s="25" t="n">
        <f aca="false">IF(OR(D2281="",E2281="",F2281=""),"",D2281*($B$7-$B$8-F2281-E2281))</f>
        <v>4069.42676096961</v>
      </c>
      <c r="H2281" s="25" t="n">
        <f aca="false">IF(D2281="","",D2281*$F$30)</f>
        <v>5035.90391730661</v>
      </c>
    </row>
    <row r="2282" customFormat="false" ht="15" hidden="false" customHeight="false" outlineLevel="0" collapsed="false">
      <c r="A2282" s="2" t="n">
        <v>2248</v>
      </c>
      <c r="B2282" s="2" t="n">
        <v>4</v>
      </c>
      <c r="C2282" s="22" t="n">
        <f aca="true">NORMSINV(MAX(RAND(),0.000000000001))</f>
        <v>-0.241401792512157</v>
      </c>
      <c r="D2282" s="24" t="n">
        <f aca="false">IF($B$11="","",$B$11*EXP($B$12*C2282))</f>
        <v>837.795695428537</v>
      </c>
      <c r="E2282" s="20" t="n">
        <f aca="true">IF($B$10="","",$B$10*(1-$B$14+2*$B$14*RAND()))</f>
        <v>4.00063000274814</v>
      </c>
      <c r="F2282" s="21" t="n">
        <f aca="false">INDEX($E$17:$E$28,B2282)</f>
        <v>4.89657419354839</v>
      </c>
      <c r="G2282" s="25" t="n">
        <f aca="false">IF(OR(D2282="",E2282="",F2282=""),"",D2282*($B$7-$B$8-F2282-E2282))</f>
        <v>3219.47778275361</v>
      </c>
      <c r="H2282" s="25" t="n">
        <f aca="false">IF(D2282="","",D2282*$F$30)</f>
        <v>4188.30824058634</v>
      </c>
    </row>
    <row r="2283" customFormat="false" ht="15" hidden="false" customHeight="false" outlineLevel="0" collapsed="false">
      <c r="A2283" s="2" t="n">
        <v>2249</v>
      </c>
      <c r="B2283" s="2" t="n">
        <v>5</v>
      </c>
      <c r="C2283" s="22" t="n">
        <f aca="true">NORMSINV(MAX(RAND(),0.000000000001))</f>
        <v>0.00115233129707354</v>
      </c>
      <c r="D2283" s="24" t="n">
        <f aca="false">IF($B$11="","",$B$11*EXP($B$12*C2283))</f>
        <v>927.950460044362</v>
      </c>
      <c r="E2283" s="20" t="n">
        <f aca="true">IF($B$10="","",$B$10*(1-$B$14+2*$B$14*RAND()))</f>
        <v>3.47843160205785</v>
      </c>
      <c r="F2283" s="21" t="n">
        <f aca="false">INDEX($E$17:$E$28,B2283)</f>
        <v>4.761</v>
      </c>
      <c r="G2283" s="25" t="n">
        <f aca="false">IF(OR(D2283="",E2283="",F2283=""),"",D2283*($B$7-$B$8-F2283-E2283))</f>
        <v>4176.30451533154</v>
      </c>
      <c r="H2283" s="25" t="n">
        <f aca="false">IF(D2283="","",D2283*$F$30)</f>
        <v>4639.00993985377</v>
      </c>
    </row>
    <row r="2284" customFormat="false" ht="15" hidden="false" customHeight="false" outlineLevel="0" collapsed="false">
      <c r="A2284" s="2" t="n">
        <v>2250</v>
      </c>
      <c r="B2284" s="2" t="n">
        <v>6</v>
      </c>
      <c r="C2284" s="22" t="n">
        <f aca="true">NORMSINV(MAX(RAND(),0.000000000001))</f>
        <v>-0.795988239160026</v>
      </c>
      <c r="D2284" s="24" t="n">
        <f aca="false">IF($B$11="","",$B$11*EXP($B$12*C2284))</f>
        <v>663.209123559567</v>
      </c>
      <c r="E2284" s="20" t="n">
        <f aca="true">IF($B$10="","",$B$10*(1-$B$14+2*$B$14*RAND()))</f>
        <v>3.53987449574998</v>
      </c>
      <c r="F2284" s="21" t="n">
        <f aca="false">INDEX($E$17:$E$28,B2284)</f>
        <v>4.761</v>
      </c>
      <c r="G2284" s="25" t="n">
        <f aca="false">IF(OR(D2284="",E2284="",F2284=""),"",D2284*($B$7-$B$8-F2284-E2284))</f>
        <v>2944.06853504458</v>
      </c>
      <c r="H2284" s="25" t="n">
        <f aca="false">IF(D2284="","",D2284*$F$30)</f>
        <v>3315.51505049899</v>
      </c>
    </row>
    <row r="2285" customFormat="false" ht="15" hidden="false" customHeight="false" outlineLevel="0" collapsed="false">
      <c r="A2285" s="2" t="n">
        <v>2251</v>
      </c>
      <c r="B2285" s="2" t="n">
        <v>7</v>
      </c>
      <c r="C2285" s="22" t="n">
        <f aca="true">NORMSINV(MAX(RAND(),0.000000000001))</f>
        <v>-1.68198165391918</v>
      </c>
      <c r="D2285" s="24" t="n">
        <f aca="false">IF($B$11="","",$B$11*EXP($B$12*C2285))</f>
        <v>456.579483484737</v>
      </c>
      <c r="E2285" s="20" t="n">
        <f aca="true">IF($B$10="","",$B$10*(1-$B$14+2*$B$14*RAND()))</f>
        <v>4.06795678921214</v>
      </c>
      <c r="F2285" s="21" t="n">
        <f aca="false">INDEX($E$17:$E$28,B2285)</f>
        <v>4.761</v>
      </c>
      <c r="G2285" s="25" t="n">
        <f aca="false">IF(OR(D2285="",E2285="",F2285=""),"",D2285*($B$7-$B$8-F2285-E2285))</f>
        <v>1785.70208906801</v>
      </c>
      <c r="H2285" s="25" t="n">
        <f aca="false">IF(D2285="","",D2285*$F$30)</f>
        <v>2282.5321538369</v>
      </c>
    </row>
    <row r="2286" customFormat="false" ht="15" hidden="false" customHeight="false" outlineLevel="0" collapsed="false">
      <c r="A2286" s="2" t="n">
        <v>2252</v>
      </c>
      <c r="B2286" s="2" t="n">
        <v>8</v>
      </c>
      <c r="C2286" s="22" t="n">
        <f aca="true">NORMSINV(MAX(RAND(),0.000000000001))</f>
        <v>0.886821991023571</v>
      </c>
      <c r="D2286" s="24" t="n">
        <f aca="false">IF($B$11="","",$B$11*EXP($B$12*C2286))</f>
        <v>1347.71991157787</v>
      </c>
      <c r="E2286" s="20" t="n">
        <f aca="true">IF($B$10="","",$B$10*(1-$B$14+2*$B$14*RAND()))</f>
        <v>3.5053577170569</v>
      </c>
      <c r="F2286" s="21" t="n">
        <f aca="false">INDEX($E$17:$E$28,B2286)</f>
        <v>4.761</v>
      </c>
      <c r="G2286" s="25" t="n">
        <f aca="false">IF(OR(D2286="",E2286="",F2286=""),"",D2286*($B$7-$B$8-F2286-E2286))</f>
        <v>6029.2167819991</v>
      </c>
      <c r="H2286" s="25" t="n">
        <f aca="false">IF(D2286="","",D2286*$F$30)</f>
        <v>6737.52138196008</v>
      </c>
    </row>
    <row r="2287" customFormat="false" ht="15" hidden="false" customHeight="false" outlineLevel="0" collapsed="false">
      <c r="A2287" s="2" t="n">
        <v>2253</v>
      </c>
      <c r="B2287" s="2" t="n">
        <v>9</v>
      </c>
      <c r="C2287" s="22" t="n">
        <f aca="true">NORMSINV(MAX(RAND(),0.000000000001))</f>
        <v>0.365694911774023</v>
      </c>
      <c r="D2287" s="24" t="n">
        <f aca="false">IF($B$11="","",$B$11*EXP($B$12*C2287))</f>
        <v>1082.01921849019</v>
      </c>
      <c r="E2287" s="20" t="n">
        <f aca="true">IF($B$10="","",$B$10*(1-$B$14+2*$B$14*RAND()))</f>
        <v>3.48453460840589</v>
      </c>
      <c r="F2287" s="21" t="n">
        <f aca="false">INDEX($E$17:$E$28,B2287)</f>
        <v>4.761</v>
      </c>
      <c r="G2287" s="25" t="n">
        <f aca="false">IF(OR(D2287="",E2287="",F2287=""),"",D2287*($B$7-$B$8-F2287-E2287))</f>
        <v>4863.09793054387</v>
      </c>
      <c r="H2287" s="25" t="n">
        <f aca="false">IF(D2287="","",D2287*$F$30)</f>
        <v>5409.23047707616</v>
      </c>
    </row>
    <row r="2288" customFormat="false" ht="15" hidden="false" customHeight="false" outlineLevel="0" collapsed="false">
      <c r="A2288" s="2" t="n">
        <v>2254</v>
      </c>
      <c r="B2288" s="2" t="n">
        <v>10</v>
      </c>
      <c r="C2288" s="22" t="n">
        <f aca="true">NORMSINV(MAX(RAND(),0.000000000001))</f>
        <v>-1.68711804266701</v>
      </c>
      <c r="D2288" s="24" t="n">
        <f aca="false">IF($B$11="","",$B$11*EXP($B$12*C2288))</f>
        <v>455.592377124692</v>
      </c>
      <c r="E2288" s="20" t="n">
        <f aca="true">IF($B$10="","",$B$10*(1-$B$14+2*$B$14*RAND()))</f>
        <v>3.43889772597119</v>
      </c>
      <c r="F2288" s="21" t="n">
        <f aca="false">INDEX($E$17:$E$28,B2288)</f>
        <v>4.761</v>
      </c>
      <c r="G2288" s="25" t="n">
        <f aca="false">IF(OR(D2288="",E2288="",F2288=""),"",D2288*($B$7-$B$8-F2288-E2288))</f>
        <v>2068.43598741401</v>
      </c>
      <c r="H2288" s="25" t="n">
        <f aca="false">IF(D2288="","",D2288*$F$30)</f>
        <v>2277.59741172176</v>
      </c>
    </row>
    <row r="2289" customFormat="false" ht="15" hidden="false" customHeight="false" outlineLevel="0" collapsed="false">
      <c r="A2289" s="2" t="n">
        <v>2255</v>
      </c>
      <c r="B2289" s="2" t="n">
        <v>11</v>
      </c>
      <c r="C2289" s="22" t="n">
        <f aca="true">NORMSINV(MAX(RAND(),0.000000000001))</f>
        <v>-0.329300569819934</v>
      </c>
      <c r="D2289" s="24" t="n">
        <f aca="false">IF($B$11="","",$B$11*EXP($B$12*C2289))</f>
        <v>807.333392270062</v>
      </c>
      <c r="E2289" s="20" t="n">
        <f aca="true">IF($B$10="","",$B$10*(1-$B$14+2*$B$14*RAND()))</f>
        <v>3.6142528669789</v>
      </c>
      <c r="F2289" s="21" t="n">
        <f aca="false">INDEX($E$17:$E$28,B2289)</f>
        <v>4.761</v>
      </c>
      <c r="G2289" s="25" t="n">
        <f aca="false">IF(OR(D2289="",E2289="",F2289=""),"",D2289*($B$7-$B$8-F2289-E2289))</f>
        <v>3523.80610930295</v>
      </c>
      <c r="H2289" s="25" t="n">
        <f aca="false">IF(D2289="","",D2289*$F$30)</f>
        <v>4036.02109463649</v>
      </c>
    </row>
    <row r="2290" customFormat="false" ht="15" hidden="false" customHeight="false" outlineLevel="0" collapsed="false">
      <c r="A2290" s="2" t="n">
        <v>2256</v>
      </c>
      <c r="B2290" s="2" t="n">
        <v>12</v>
      </c>
      <c r="C2290" s="22" t="n">
        <f aca="true">NORMSINV(MAX(RAND(),0.000000000001))</f>
        <v>0.493418768607046</v>
      </c>
      <c r="D2290" s="24" t="n">
        <f aca="false">IF($B$11="","",$B$11*EXP($B$12*C2290))</f>
        <v>1141.84735938288</v>
      </c>
      <c r="E2290" s="20" t="n">
        <f aca="true">IF($B$10="","",$B$10*(1-$B$14+2*$B$14*RAND()))</f>
        <v>3.88800082275783</v>
      </c>
      <c r="F2290" s="21" t="n">
        <f aca="false">INDEX($E$17:$E$28,B2290)</f>
        <v>4.761</v>
      </c>
      <c r="G2290" s="25" t="n">
        <f aca="false">IF(OR(D2290="",E2290="",F2290=""),"",D2290*($B$7-$B$8-F2290-E2290))</f>
        <v>4671.29660777152</v>
      </c>
      <c r="H2290" s="25" t="n">
        <f aca="false">IF(D2290="","",D2290*$F$30)</f>
        <v>5708.32331902691</v>
      </c>
    </row>
    <row r="2291" customFormat="false" ht="15" hidden="false" customHeight="false" outlineLevel="0" collapsed="false">
      <c r="A2291" s="2" t="n">
        <v>2257</v>
      </c>
      <c r="B2291" s="2" t="n">
        <v>1</v>
      </c>
      <c r="C2291" s="22" t="n">
        <f aca="true">NORMSINV(MAX(RAND(),0.000000000001))</f>
        <v>-0.178878743206265</v>
      </c>
      <c r="D2291" s="24" t="n">
        <f aca="false">IF($B$11="","",$B$11*EXP($B$12*C2291))</f>
        <v>860.160811556765</v>
      </c>
      <c r="E2291" s="20" t="n">
        <f aca="true">IF($B$10="","",$B$10*(1-$B$14+2*$B$14*RAND()))</f>
        <v>3.79813493225372</v>
      </c>
      <c r="F2291" s="21" t="n">
        <f aca="false">INDEX($E$17:$E$28,B2291)</f>
        <v>4.92562580645161</v>
      </c>
      <c r="G2291" s="25" t="n">
        <f aca="false">IF(OR(D2291="",E2291="",F2291=""),"",D2291*($B$7-$B$8-F2291-E2291))</f>
        <v>3454.61162240136</v>
      </c>
      <c r="H2291" s="25" t="n">
        <f aca="false">IF(D2291="","",D2291*$F$30)</f>
        <v>4300.11592913458</v>
      </c>
    </row>
    <row r="2292" customFormat="false" ht="15" hidden="false" customHeight="false" outlineLevel="0" collapsed="false">
      <c r="A2292" s="2" t="n">
        <v>2258</v>
      </c>
      <c r="B2292" s="2" t="n">
        <v>2</v>
      </c>
      <c r="C2292" s="22" t="n">
        <f aca="true">NORMSINV(MAX(RAND(),0.000000000001))</f>
        <v>-0.561989517592239</v>
      </c>
      <c r="D2292" s="24" t="n">
        <f aca="false">IF($B$11="","",$B$11*EXP($B$12*C2292))</f>
        <v>731.933367374202</v>
      </c>
      <c r="E2292" s="20" t="n">
        <f aca="true">IF($B$10="","",$B$10*(1-$B$14+2*$B$14*RAND()))</f>
        <v>3.48980312842675</v>
      </c>
      <c r="F2292" s="21" t="n">
        <f aca="false">INDEX($E$17:$E$28,B2292)</f>
        <v>5.0612</v>
      </c>
      <c r="G2292" s="25" t="n">
        <f aca="false">IF(OR(D2292="",E2292="",F2292=""),"",D2292*($B$7-$B$8-F2292-E2292))</f>
        <v>3066.0665861306</v>
      </c>
      <c r="H2292" s="25" t="n">
        <f aca="false">IF(D2292="","",D2292*$F$30)</f>
        <v>3659.08129017711</v>
      </c>
    </row>
    <row r="2293" customFormat="false" ht="15" hidden="false" customHeight="false" outlineLevel="0" collapsed="false">
      <c r="A2293" s="2" t="n">
        <v>2259</v>
      </c>
      <c r="B2293" s="2" t="n">
        <v>3</v>
      </c>
      <c r="C2293" s="22" t="n">
        <f aca="true">NORMSINV(MAX(RAND(),0.000000000001))</f>
        <v>-0.39149261142309</v>
      </c>
      <c r="D2293" s="24" t="n">
        <f aca="false">IF($B$11="","",$B$11*EXP($B$12*C2293))</f>
        <v>786.451529472097</v>
      </c>
      <c r="E2293" s="20" t="n">
        <f aca="true">IF($B$10="","",$B$10*(1-$B$14+2*$B$14*RAND()))</f>
        <v>3.9944328069346</v>
      </c>
      <c r="F2293" s="21" t="n">
        <f aca="false">INDEX($E$17:$E$28,B2293)</f>
        <v>5.0612</v>
      </c>
      <c r="G2293" s="25" t="n">
        <f aca="false">IF(OR(D2293="",E2293="",F2293=""),"",D2293*($B$7-$B$8-F2293-E2293))</f>
        <v>2897.5762141231</v>
      </c>
      <c r="H2293" s="25" t="n">
        <f aca="false">IF(D2293="","",D2293*$F$30)</f>
        <v>3931.62848613691</v>
      </c>
    </row>
    <row r="2294" customFormat="false" ht="15" hidden="false" customHeight="false" outlineLevel="0" collapsed="false">
      <c r="A2294" s="2" t="n">
        <v>2260</v>
      </c>
      <c r="B2294" s="2" t="n">
        <v>4</v>
      </c>
      <c r="C2294" s="22" t="n">
        <f aca="true">NORMSINV(MAX(RAND(),0.000000000001))</f>
        <v>0.351060810188654</v>
      </c>
      <c r="D2294" s="24" t="n">
        <f aca="false">IF($B$11="","",$B$11*EXP($B$12*C2294))</f>
        <v>1075.36767723814</v>
      </c>
      <c r="E2294" s="20" t="n">
        <f aca="true">IF($B$10="","",$B$10*(1-$B$14+2*$B$14*RAND()))</f>
        <v>3.75525245950855</v>
      </c>
      <c r="F2294" s="21" t="n">
        <f aca="false">INDEX($E$17:$E$28,B2294)</f>
        <v>4.89657419354839</v>
      </c>
      <c r="G2294" s="25" t="n">
        <f aca="false">IF(OR(D2294="",E2294="",F2294=""),"",D2294*($B$7-$B$8-F2294-E2294))</f>
        <v>4396.28947624902</v>
      </c>
      <c r="H2294" s="25" t="n">
        <f aca="false">IF(D2294="","",D2294*$F$30)</f>
        <v>5375.97809204889</v>
      </c>
    </row>
    <row r="2295" customFormat="false" ht="15" hidden="false" customHeight="false" outlineLevel="0" collapsed="false">
      <c r="A2295" s="2" t="n">
        <v>2261</v>
      </c>
      <c r="B2295" s="2" t="n">
        <v>5</v>
      </c>
      <c r="C2295" s="22" t="n">
        <f aca="true">NORMSINV(MAX(RAND(),0.000000000001))</f>
        <v>0.890264252109088</v>
      </c>
      <c r="D2295" s="24" t="n">
        <f aca="false">IF($B$11="","",$B$11*EXP($B$12*C2295))</f>
        <v>1349.6761330002</v>
      </c>
      <c r="E2295" s="20" t="n">
        <f aca="true">IF($B$10="","",$B$10*(1-$B$14+2*$B$14*RAND()))</f>
        <v>3.70461124539914</v>
      </c>
      <c r="F2295" s="21" t="n">
        <f aca="false">INDEX($E$17:$E$28,B2295)</f>
        <v>4.761</v>
      </c>
      <c r="G2295" s="25" t="n">
        <f aca="false">IF(OR(D2295="",E2295="",F2295=""),"",D2295*($B$7-$B$8-F2295-E2295))</f>
        <v>5769.04048524922</v>
      </c>
      <c r="H2295" s="25" t="n">
        <f aca="false">IF(D2295="","",D2295*$F$30)</f>
        <v>6747.30092409458</v>
      </c>
    </row>
    <row r="2296" customFormat="false" ht="15" hidden="false" customHeight="false" outlineLevel="0" collapsed="false">
      <c r="A2296" s="2" t="n">
        <v>2262</v>
      </c>
      <c r="B2296" s="2" t="n">
        <v>6</v>
      </c>
      <c r="C2296" s="22" t="n">
        <f aca="true">NORMSINV(MAX(RAND(),0.000000000001))</f>
        <v>1.57051408991797</v>
      </c>
      <c r="D2296" s="24" t="n">
        <f aca="false">IF($B$11="","",$B$11*EXP($B$12*C2296))</f>
        <v>1797.68344504859</v>
      </c>
      <c r="E2296" s="20" t="n">
        <f aca="true">IF($B$10="","",$B$10*(1-$B$14+2*$B$14*RAND()))</f>
        <v>3.43533082524508</v>
      </c>
      <c r="F2296" s="21" t="n">
        <f aca="false">INDEX($E$17:$E$28,B2296)</f>
        <v>4.761</v>
      </c>
      <c r="G2296" s="25" t="n">
        <f aca="false">IF(OR(D2296="",E2296="",F2296=""),"",D2296*($B$7-$B$8-F2296-E2296))</f>
        <v>8168.07885523453</v>
      </c>
      <c r="H2296" s="25" t="n">
        <f aca="false">IF(D2296="","",D2296*$F$30)</f>
        <v>8986.97907848692</v>
      </c>
    </row>
    <row r="2297" customFormat="false" ht="15" hidden="false" customHeight="false" outlineLevel="0" collapsed="false">
      <c r="A2297" s="2" t="n">
        <v>2263</v>
      </c>
      <c r="B2297" s="2" t="n">
        <v>7</v>
      </c>
      <c r="C2297" s="22" t="n">
        <f aca="true">NORMSINV(MAX(RAND(),0.000000000001))</f>
        <v>-0.0698191218067811</v>
      </c>
      <c r="D2297" s="24" t="n">
        <f aca="false">IF($B$11="","",$B$11*EXP($B$12*C2297))</f>
        <v>900.61096743161</v>
      </c>
      <c r="E2297" s="20" t="n">
        <f aca="true">IF($B$10="","",$B$10*(1-$B$14+2*$B$14*RAND()))</f>
        <v>4.11636325052553</v>
      </c>
      <c r="F2297" s="21" t="n">
        <f aca="false">INDEX($E$17:$E$28,B2297)</f>
        <v>4.761</v>
      </c>
      <c r="G2297" s="25" t="n">
        <f aca="false">IF(OR(D2297="",E2297="",F2297=""),"",D2297*($B$7-$B$8-F2297-E2297))</f>
        <v>3478.73301978109</v>
      </c>
      <c r="H2297" s="25" t="n">
        <f aca="false">IF(D2297="","",D2297*$F$30)</f>
        <v>4502.3343483841</v>
      </c>
    </row>
    <row r="2298" customFormat="false" ht="15" hidden="false" customHeight="false" outlineLevel="0" collapsed="false">
      <c r="A2298" s="2" t="n">
        <v>2264</v>
      </c>
      <c r="B2298" s="2" t="n">
        <v>8</v>
      </c>
      <c r="C2298" s="22" t="n">
        <f aca="true">NORMSINV(MAX(RAND(),0.000000000001))</f>
        <v>-0.903152585992089</v>
      </c>
      <c r="D2298" s="24" t="n">
        <f aca="false">IF($B$11="","",$B$11*EXP($B$12*C2298))</f>
        <v>633.927719748315</v>
      </c>
      <c r="E2298" s="20" t="n">
        <f aca="true">IF($B$10="","",$B$10*(1-$B$14+2*$B$14*RAND()))</f>
        <v>4.10130586783756</v>
      </c>
      <c r="F2298" s="21" t="n">
        <f aca="false">INDEX($E$17:$E$28,B2298)</f>
        <v>4.761</v>
      </c>
      <c r="G2298" s="25" t="n">
        <f aca="false">IF(OR(D2298="",E2298="",F2298=""),"",D2298*($B$7-$B$8-F2298-E2298))</f>
        <v>2458.17779908316</v>
      </c>
      <c r="H2298" s="25" t="n">
        <f aca="false">IF(D2298="","",D2298*$F$30)</f>
        <v>3169.13145656578</v>
      </c>
    </row>
    <row r="2299" customFormat="false" ht="15" hidden="false" customHeight="false" outlineLevel="0" collapsed="false">
      <c r="A2299" s="2" t="n">
        <v>2265</v>
      </c>
      <c r="B2299" s="2" t="n">
        <v>9</v>
      </c>
      <c r="C2299" s="22" t="n">
        <f aca="true">NORMSINV(MAX(RAND(),0.000000000001))</f>
        <v>-0.525994187357946</v>
      </c>
      <c r="D2299" s="24" t="n">
        <f aca="false">IF($B$11="","",$B$11*EXP($B$12*C2299))</f>
        <v>743.119370800673</v>
      </c>
      <c r="E2299" s="20" t="n">
        <f aca="true">IF($B$10="","",$B$10*(1-$B$14+2*$B$14*RAND()))</f>
        <v>3.91349375674124</v>
      </c>
      <c r="F2299" s="21" t="n">
        <f aca="false">INDEX($E$17:$E$28,B2299)</f>
        <v>4.761</v>
      </c>
      <c r="G2299" s="25" t="n">
        <f aca="false">IF(OR(D2299="",E2299="",F2299=""),"",D2299*($B$7-$B$8-F2299-E2299))</f>
        <v>3021.15644147666</v>
      </c>
      <c r="H2299" s="25" t="n">
        <f aca="false">IF(D2299="","",D2299*$F$30)</f>
        <v>3715.00235850672</v>
      </c>
    </row>
    <row r="2300" customFormat="false" ht="15" hidden="false" customHeight="false" outlineLevel="0" collapsed="false">
      <c r="A2300" s="2" t="n">
        <v>2266</v>
      </c>
      <c r="B2300" s="2" t="n">
        <v>10</v>
      </c>
      <c r="C2300" s="22" t="n">
        <f aca="true">NORMSINV(MAX(RAND(),0.000000000001))</f>
        <v>0.54547630748902</v>
      </c>
      <c r="D2300" s="24" t="n">
        <f aca="false">IF($B$11="","",$B$11*EXP($B$12*C2300))</f>
        <v>1167.17082470164</v>
      </c>
      <c r="E2300" s="20" t="n">
        <f aca="true">IF($B$10="","",$B$10*(1-$B$14+2*$B$14*RAND()))</f>
        <v>3.37948682111533</v>
      </c>
      <c r="F2300" s="21" t="n">
        <f aca="false">INDEX($E$17:$E$28,B2300)</f>
        <v>4.761</v>
      </c>
      <c r="G2300" s="25" t="n">
        <f aca="false">IF(OR(D2300="",E2300="",F2300=""),"",D2300*($B$7-$B$8-F2300-E2300))</f>
        <v>5368.41759022487</v>
      </c>
      <c r="H2300" s="25" t="n">
        <f aca="false">IF(D2300="","",D2300*$F$30)</f>
        <v>5834.92038684842</v>
      </c>
    </row>
    <row r="2301" customFormat="false" ht="15" hidden="false" customHeight="false" outlineLevel="0" collapsed="false">
      <c r="A2301" s="2" t="n">
        <v>2267</v>
      </c>
      <c r="B2301" s="2" t="n">
        <v>11</v>
      </c>
      <c r="C2301" s="22" t="n">
        <f aca="true">NORMSINV(MAX(RAND(),0.000000000001))</f>
        <v>-0.645180805168874</v>
      </c>
      <c r="D2301" s="24" t="n">
        <f aca="false">IF($B$11="","",$B$11*EXP($B$12*C2301))</f>
        <v>706.720670055813</v>
      </c>
      <c r="E2301" s="20" t="n">
        <f aca="true">IF($B$10="","",$B$10*(1-$B$14+2*$B$14*RAND()))</f>
        <v>3.75431534936237</v>
      </c>
      <c r="F2301" s="21" t="n">
        <f aca="false">INDEX($E$17:$E$28,B2301)</f>
        <v>4.761</v>
      </c>
      <c r="G2301" s="25" t="n">
        <f aca="false">IF(OR(D2301="",E2301="",F2301=""),"",D2301*($B$7-$B$8-F2301-E2301))</f>
        <v>2985.67196707313</v>
      </c>
      <c r="H2301" s="25" t="n">
        <f aca="false">IF(D2301="","",D2301*$F$30)</f>
        <v>3533.03797374302</v>
      </c>
    </row>
    <row r="2302" customFormat="false" ht="15" hidden="false" customHeight="false" outlineLevel="0" collapsed="false">
      <c r="A2302" s="2" t="n">
        <v>2268</v>
      </c>
      <c r="B2302" s="2" t="n">
        <v>12</v>
      </c>
      <c r="C2302" s="22" t="n">
        <f aca="true">NORMSINV(MAX(RAND(),0.000000000001))</f>
        <v>-0.692352696425828</v>
      </c>
      <c r="D2302" s="24" t="n">
        <f aca="false">IF($B$11="","",$B$11*EXP($B$12*C2302))</f>
        <v>692.812127167198</v>
      </c>
      <c r="E2302" s="20" t="n">
        <f aca="true">IF($B$10="","",$B$10*(1-$B$14+2*$B$14*RAND()))</f>
        <v>3.75406928566691</v>
      </c>
      <c r="F2302" s="21" t="n">
        <f aca="false">INDEX($E$17:$E$28,B2302)</f>
        <v>4.761</v>
      </c>
      <c r="G2302" s="25" t="n">
        <f aca="false">IF(OR(D2302="",E2302="",F2302=""),"",D2302*($B$7-$B$8-F2302-E2302))</f>
        <v>2927.08323533114</v>
      </c>
      <c r="H2302" s="25" t="n">
        <f aca="false">IF(D2302="","",D2302*$F$30)</f>
        <v>3463.50638613425</v>
      </c>
    </row>
    <row r="2303" customFormat="false" ht="15" hidden="false" customHeight="false" outlineLevel="0" collapsed="false">
      <c r="A2303" s="2" t="n">
        <v>2269</v>
      </c>
      <c r="B2303" s="2" t="n">
        <v>1</v>
      </c>
      <c r="C2303" s="22" t="n">
        <f aca="true">NORMSINV(MAX(RAND(),0.000000000001))</f>
        <v>2.29144200379482</v>
      </c>
      <c r="D2303" s="24" t="n">
        <f aca="false">IF($B$11="","",$B$11*EXP($B$12*C2303))</f>
        <v>2435.79555760833</v>
      </c>
      <c r="E2303" s="20" t="n">
        <f aca="true">IF($B$10="","",$B$10*(1-$B$14+2*$B$14*RAND()))</f>
        <v>3.56805933443219</v>
      </c>
      <c r="F2303" s="21" t="n">
        <f aca="false">INDEX($E$17:$E$28,B2303)</f>
        <v>4.92562580645161</v>
      </c>
      <c r="G2303" s="25" t="n">
        <f aca="false">IF(OR(D2303="",E2303="",F2303=""),"",D2303*($B$7-$B$8-F2303-E2303))</f>
        <v>10343.1548700415</v>
      </c>
      <c r="H2303" s="25" t="n">
        <f aca="false">IF(D2303="","",D2303*$F$30)</f>
        <v>12177.0291515956</v>
      </c>
    </row>
    <row r="2304" customFormat="false" ht="15" hidden="false" customHeight="false" outlineLevel="0" collapsed="false">
      <c r="A2304" s="2" t="n">
        <v>2270</v>
      </c>
      <c r="B2304" s="2" t="n">
        <v>2</v>
      </c>
      <c r="C2304" s="22" t="n">
        <f aca="true">NORMSINV(MAX(RAND(),0.000000000001))</f>
        <v>-0.397232897900025</v>
      </c>
      <c r="D2304" s="24" t="n">
        <f aca="false">IF($B$11="","",$B$11*EXP($B$12*C2304))</f>
        <v>784.551589124949</v>
      </c>
      <c r="E2304" s="20" t="n">
        <f aca="true">IF($B$10="","",$B$10*(1-$B$14+2*$B$14*RAND()))</f>
        <v>3.39081143801769</v>
      </c>
      <c r="F2304" s="21" t="n">
        <f aca="false">INDEX($E$17:$E$28,B2304)</f>
        <v>5.0612</v>
      </c>
      <c r="G2304" s="25" t="n">
        <f aca="false">IF(OR(D2304="",E2304="",F2304=""),"",D2304*($B$7-$B$8-F2304-E2304))</f>
        <v>3364.14824045283</v>
      </c>
      <c r="H2304" s="25" t="n">
        <f aca="false">IF(D2304="","",D2304*$F$30)</f>
        <v>3922.13030435345</v>
      </c>
    </row>
    <row r="2305" customFormat="false" ht="15" hidden="false" customHeight="false" outlineLevel="0" collapsed="false">
      <c r="A2305" s="2" t="n">
        <v>2271</v>
      </c>
      <c r="B2305" s="2" t="n">
        <v>3</v>
      </c>
      <c r="C2305" s="22" t="n">
        <f aca="true">NORMSINV(MAX(RAND(),0.000000000001))</f>
        <v>-1.45405214750247</v>
      </c>
      <c r="D2305" s="24" t="n">
        <f aca="false">IF($B$11="","",$B$11*EXP($B$12*C2305))</f>
        <v>502.604993084988</v>
      </c>
      <c r="E2305" s="20" t="n">
        <f aca="true">IF($B$10="","",$B$10*(1-$B$14+2*$B$14*RAND()))</f>
        <v>3.92956981654363</v>
      </c>
      <c r="F2305" s="21" t="n">
        <f aca="false">INDEX($E$17:$E$28,B2305)</f>
        <v>5.0612</v>
      </c>
      <c r="G2305" s="25" t="n">
        <f aca="false">IF(OR(D2305="",E2305="",F2305=""),"",D2305*($B$7-$B$8-F2305-E2305))</f>
        <v>1884.38181043012</v>
      </c>
      <c r="H2305" s="25" t="n">
        <f aca="false">IF(D2305="","",D2305*$F$30)</f>
        <v>2512.62288143047</v>
      </c>
    </row>
    <row r="2306" customFormat="false" ht="15" hidden="false" customHeight="false" outlineLevel="0" collapsed="false">
      <c r="A2306" s="2" t="n">
        <v>2272</v>
      </c>
      <c r="B2306" s="2" t="n">
        <v>4</v>
      </c>
      <c r="C2306" s="22" t="n">
        <f aca="true">NORMSINV(MAX(RAND(),0.000000000001))</f>
        <v>0.437221884386015</v>
      </c>
      <c r="D2306" s="24" t="n">
        <f aca="false">IF($B$11="","",$B$11*EXP($B$12*C2306))</f>
        <v>1115.12664499948</v>
      </c>
      <c r="E2306" s="20" t="n">
        <f aca="true">IF($B$10="","",$B$10*(1-$B$14+2*$B$14*RAND()))</f>
        <v>3.987340909341</v>
      </c>
      <c r="F2306" s="21" t="n">
        <f aca="false">INDEX($E$17:$E$28,B2306)</f>
        <v>4.89657419354839</v>
      </c>
      <c r="G2306" s="25" t="n">
        <f aca="false">IF(OR(D2306="",E2306="",F2306=""),"",D2306*($B$7-$B$8-F2306-E2306))</f>
        <v>4300.02301414811</v>
      </c>
      <c r="H2306" s="25" t="n">
        <f aca="false">IF(D2306="","",D2306*$F$30)</f>
        <v>5574.74112368139</v>
      </c>
    </row>
    <row r="2307" customFormat="false" ht="15" hidden="false" customHeight="false" outlineLevel="0" collapsed="false">
      <c r="A2307" s="2" t="n">
        <v>2273</v>
      </c>
      <c r="B2307" s="2" t="n">
        <v>5</v>
      </c>
      <c r="C2307" s="22" t="n">
        <f aca="true">NORMSINV(MAX(RAND(),0.000000000001))</f>
        <v>-0.453213548894429</v>
      </c>
      <c r="D2307" s="24" t="n">
        <f aca="false">IF($B$11="","",$B$11*EXP($B$12*C2307))</f>
        <v>766.261874306107</v>
      </c>
      <c r="E2307" s="20" t="n">
        <f aca="true">IF($B$10="","",$B$10*(1-$B$14+2*$B$14*RAND()))</f>
        <v>3.51507239223821</v>
      </c>
      <c r="F2307" s="21" t="n">
        <f aca="false">INDEX($E$17:$E$28,B2307)</f>
        <v>4.761</v>
      </c>
      <c r="G2307" s="25" t="n">
        <f aca="false">IF(OR(D2307="",E2307="",F2307=""),"",D2307*($B$7-$B$8-F2307-E2307))</f>
        <v>3420.53753549033</v>
      </c>
      <c r="H2307" s="25" t="n">
        <f aca="false">IF(D2307="","",D2307*$F$30)</f>
        <v>3830.69636203109</v>
      </c>
    </row>
    <row r="2308" customFormat="false" ht="15" hidden="false" customHeight="false" outlineLevel="0" collapsed="false">
      <c r="A2308" s="2" t="n">
        <v>2274</v>
      </c>
      <c r="B2308" s="2" t="n">
        <v>6</v>
      </c>
      <c r="C2308" s="22" t="n">
        <f aca="true">NORMSINV(MAX(RAND(),0.000000000001))</f>
        <v>0.946444053626255</v>
      </c>
      <c r="D2308" s="24" t="n">
        <f aca="false">IF($B$11="","",$B$11*EXP($B$12*C2308))</f>
        <v>1382.00718484937</v>
      </c>
      <c r="E2308" s="20" t="n">
        <f aca="true">IF($B$10="","",$B$10*(1-$B$14+2*$B$14*RAND()))</f>
        <v>3.6420292179163</v>
      </c>
      <c r="F2308" s="21" t="n">
        <f aca="false">INDEX($E$17:$E$28,B2308)</f>
        <v>4.761</v>
      </c>
      <c r="G2308" s="25" t="n">
        <f aca="false">IF(OR(D2308="",E2308="",F2308=""),"",D2308*($B$7-$B$8-F2308-E2308))</f>
        <v>5993.72478132148</v>
      </c>
      <c r="H2308" s="25" t="n">
        <f aca="false">IF(D2308="","",D2308*$F$30)</f>
        <v>6908.93031849899</v>
      </c>
    </row>
    <row r="2309" customFormat="false" ht="15" hidden="false" customHeight="false" outlineLevel="0" collapsed="false">
      <c r="A2309" s="2" t="n">
        <v>2275</v>
      </c>
      <c r="B2309" s="2" t="n">
        <v>7</v>
      </c>
      <c r="C2309" s="22" t="n">
        <f aca="true">NORMSINV(MAX(RAND(),0.000000000001))</f>
        <v>-0.724146594788224</v>
      </c>
      <c r="D2309" s="24" t="n">
        <f aca="false">IF($B$11="","",$B$11*EXP($B$12*C2309))</f>
        <v>683.592508134339</v>
      </c>
      <c r="E2309" s="20" t="n">
        <f aca="true">IF($B$10="","",$B$10*(1-$B$14+2*$B$14*RAND()))</f>
        <v>3.78007035269316</v>
      </c>
      <c r="F2309" s="21" t="n">
        <f aca="false">INDEX($E$17:$E$28,B2309)</f>
        <v>4.761</v>
      </c>
      <c r="G2309" s="25" t="n">
        <f aca="false">IF(OR(D2309="",E2309="",F2309=""),"",D2309*($B$7-$B$8-F2309-E2309))</f>
        <v>2870.35684908212</v>
      </c>
      <c r="H2309" s="25" t="n">
        <f aca="false">IF(D2309="","",D2309*$F$30)</f>
        <v>3417.41566666518</v>
      </c>
    </row>
    <row r="2310" customFormat="false" ht="15" hidden="false" customHeight="false" outlineLevel="0" collapsed="false">
      <c r="A2310" s="2" t="n">
        <v>2276</v>
      </c>
      <c r="B2310" s="2" t="n">
        <v>8</v>
      </c>
      <c r="C2310" s="22" t="n">
        <f aca="true">NORMSINV(MAX(RAND(),0.000000000001))</f>
        <v>0.162834339703217</v>
      </c>
      <c r="D2310" s="24" t="n">
        <f aca="false">IF($B$11="","",$B$11*EXP($B$12*C2310))</f>
        <v>993.372440620965</v>
      </c>
      <c r="E2310" s="20" t="n">
        <f aca="true">IF($B$10="","",$B$10*(1-$B$14+2*$B$14*RAND()))</f>
        <v>3.54531328393898</v>
      </c>
      <c r="F2310" s="21" t="n">
        <f aca="false">INDEX($E$17:$E$28,B2310)</f>
        <v>4.761</v>
      </c>
      <c r="G2310" s="25" t="n">
        <f aca="false">IF(OR(D2310="",E2310="",F2310=""),"",D2310*($B$7-$B$8-F2310-E2310))</f>
        <v>4404.30219408229</v>
      </c>
      <c r="H2310" s="25" t="n">
        <f aca="false">IF(D2310="","",D2310*$F$30)</f>
        <v>4966.06750515233</v>
      </c>
    </row>
    <row r="2311" customFormat="false" ht="15" hidden="false" customHeight="false" outlineLevel="0" collapsed="false">
      <c r="A2311" s="2" t="n">
        <v>2277</v>
      </c>
      <c r="B2311" s="2" t="n">
        <v>9</v>
      </c>
      <c r="C2311" s="22" t="n">
        <f aca="true">NORMSINV(MAX(RAND(),0.000000000001))</f>
        <v>-1.3445710759729</v>
      </c>
      <c r="D2311" s="24" t="n">
        <f aca="false">IF($B$11="","",$B$11*EXP($B$12*C2311))</f>
        <v>526.334092584162</v>
      </c>
      <c r="E2311" s="20" t="n">
        <f aca="true">IF($B$10="","",$B$10*(1-$B$14+2*$B$14*RAND()))</f>
        <v>4.08322610002325</v>
      </c>
      <c r="F2311" s="21" t="n">
        <f aca="false">INDEX($E$17:$E$28,B2311)</f>
        <v>4.761</v>
      </c>
      <c r="G2311" s="25" t="n">
        <f aca="false">IF(OR(D2311="",E2311="",F2311=""),"",D2311*($B$7-$B$8-F2311-E2311))</f>
        <v>2050.47862055733</v>
      </c>
      <c r="H2311" s="25" t="n">
        <f aca="false">IF(D2311="","",D2311*$F$30)</f>
        <v>2631.24939564674</v>
      </c>
    </row>
    <row r="2312" customFormat="false" ht="15" hidden="false" customHeight="false" outlineLevel="0" collapsed="false">
      <c r="A2312" s="2" t="n">
        <v>2278</v>
      </c>
      <c r="B2312" s="2" t="n">
        <v>10</v>
      </c>
      <c r="C2312" s="22" t="n">
        <f aca="true">NORMSINV(MAX(RAND(),0.000000000001))</f>
        <v>-0.624395826330341</v>
      </c>
      <c r="D2312" s="24" t="n">
        <f aca="false">IF($B$11="","",$B$11*EXP($B$12*C2312))</f>
        <v>712.937373076113</v>
      </c>
      <c r="E2312" s="20" t="n">
        <f aca="true">IF($B$10="","",$B$10*(1-$B$14+2*$B$14*RAND()))</f>
        <v>3.71810973470634</v>
      </c>
      <c r="F2312" s="21" t="n">
        <f aca="false">INDEX($E$17:$E$28,B2312)</f>
        <v>4.761</v>
      </c>
      <c r="G2312" s="25" t="n">
        <f aca="false">IF(OR(D2312="",E2312="",F2312=""),"",D2312*($B$7-$B$8-F2312-E2312))</f>
        <v>3037.74791270404</v>
      </c>
      <c r="H2312" s="25" t="n">
        <f aca="false">IF(D2312="","",D2312*$F$30)</f>
        <v>3564.1165154821</v>
      </c>
    </row>
    <row r="2313" customFormat="false" ht="15" hidden="false" customHeight="false" outlineLevel="0" collapsed="false">
      <c r="A2313" s="2" t="n">
        <v>2279</v>
      </c>
      <c r="B2313" s="2" t="n">
        <v>11</v>
      </c>
      <c r="C2313" s="22" t="n">
        <f aca="true">NORMSINV(MAX(RAND(),0.000000000001))</f>
        <v>0.544170184548894</v>
      </c>
      <c r="D2313" s="24" t="n">
        <f aca="false">IF($B$11="","",$B$11*EXP($B$12*C2313))</f>
        <v>1166.52864209832</v>
      </c>
      <c r="E2313" s="20" t="n">
        <f aca="true">IF($B$10="","",$B$10*(1-$B$14+2*$B$14*RAND()))</f>
        <v>3.51287718326638</v>
      </c>
      <c r="F2313" s="21" t="n">
        <f aca="false">INDEX($E$17:$E$28,B2313)</f>
        <v>4.761</v>
      </c>
      <c r="G2313" s="25" t="n">
        <f aca="false">IF(OR(D2313="",E2313="",F2313=""),"",D2313*($B$7-$B$8-F2313-E2313))</f>
        <v>5209.86018484861</v>
      </c>
      <c r="H2313" s="25" t="n">
        <f aca="false">IF(D2313="","",D2313*$F$30)</f>
        <v>5831.70998757793</v>
      </c>
    </row>
    <row r="2314" customFormat="false" ht="15" hidden="false" customHeight="false" outlineLevel="0" collapsed="false">
      <c r="A2314" s="2" t="n">
        <v>2280</v>
      </c>
      <c r="B2314" s="2" t="n">
        <v>12</v>
      </c>
      <c r="C2314" s="22" t="n">
        <f aca="true">NORMSINV(MAX(RAND(),0.000000000001))</f>
        <v>-0.568342184082374</v>
      </c>
      <c r="D2314" s="24" t="n">
        <f aca="false">IF($B$11="","",$B$11*EXP($B$12*C2314))</f>
        <v>729.976749434461</v>
      </c>
      <c r="E2314" s="20" t="n">
        <f aca="true">IF($B$10="","",$B$10*(1-$B$14+2*$B$14*RAND()))</f>
        <v>3.68010818905654</v>
      </c>
      <c r="F2314" s="21" t="n">
        <f aca="false">INDEX($E$17:$E$28,B2314)</f>
        <v>4.761</v>
      </c>
      <c r="G2314" s="25" t="n">
        <f aca="false">IF(OR(D2314="",E2314="",F2314=""),"",D2314*($B$7-$B$8-F2314-E2314))</f>
        <v>3138.09107032293</v>
      </c>
      <c r="H2314" s="25" t="n">
        <f aca="false">IF(D2314="","",D2314*$F$30)</f>
        <v>3649.29976577276</v>
      </c>
    </row>
    <row r="2315" customFormat="false" ht="15" hidden="false" customHeight="false" outlineLevel="0" collapsed="false">
      <c r="A2315" s="2" t="n">
        <v>2281</v>
      </c>
      <c r="B2315" s="2" t="n">
        <v>1</v>
      </c>
      <c r="C2315" s="22" t="n">
        <f aca="true">NORMSINV(MAX(RAND(),0.000000000001))</f>
        <v>-0.281197419119448</v>
      </c>
      <c r="D2315" s="24" t="n">
        <f aca="false">IF($B$11="","",$B$11*EXP($B$12*C2315))</f>
        <v>823.864227496844</v>
      </c>
      <c r="E2315" s="20" t="n">
        <f aca="true">IF($B$10="","",$B$10*(1-$B$14+2*$B$14*RAND()))</f>
        <v>4.05363771971588</v>
      </c>
      <c r="F2315" s="21" t="n">
        <f aca="false">INDEX($E$17:$E$28,B2315)</f>
        <v>4.92562580645161</v>
      </c>
      <c r="G2315" s="25" t="n">
        <f aca="false">IF(OR(D2315="",E2315="",F2315=""),"",D2315*($B$7-$B$8-F2315-E2315))</f>
        <v>3098.33624983322</v>
      </c>
      <c r="H2315" s="25" t="n">
        <f aca="false">IF(D2315="","",D2315*$F$30)</f>
        <v>4118.66204610222</v>
      </c>
    </row>
    <row r="2316" customFormat="false" ht="15" hidden="false" customHeight="false" outlineLevel="0" collapsed="false">
      <c r="A2316" s="2" t="n">
        <v>2282</v>
      </c>
      <c r="B2316" s="2" t="n">
        <v>2</v>
      </c>
      <c r="C2316" s="22" t="n">
        <f aca="true">NORMSINV(MAX(RAND(),0.000000000001))</f>
        <v>-0.34351547171454</v>
      </c>
      <c r="D2316" s="24" t="n">
        <f aca="false">IF($B$11="","",$B$11*EXP($B$12*C2316))</f>
        <v>802.512178941058</v>
      </c>
      <c r="E2316" s="20" t="n">
        <f aca="true">IF($B$10="","",$B$10*(1-$B$14+2*$B$14*RAND()))</f>
        <v>3.53191006855185</v>
      </c>
      <c r="F2316" s="21" t="n">
        <f aca="false">INDEX($E$17:$E$28,B2316)</f>
        <v>5.0612</v>
      </c>
      <c r="G2316" s="25" t="n">
        <f aca="false">IF(OR(D2316="",E2316="",F2316=""),"",D2316*($B$7-$B$8-F2316-E2316))</f>
        <v>3327.92967471519</v>
      </c>
      <c r="H2316" s="25" t="n">
        <f aca="false">IF(D2316="","",D2316*$F$30)</f>
        <v>4011.91888496213</v>
      </c>
    </row>
    <row r="2317" customFormat="false" ht="15" hidden="false" customHeight="false" outlineLevel="0" collapsed="false">
      <c r="A2317" s="2" t="n">
        <v>2283</v>
      </c>
      <c r="B2317" s="2" t="n">
        <v>3</v>
      </c>
      <c r="C2317" s="22" t="n">
        <f aca="true">NORMSINV(MAX(RAND(),0.000000000001))</f>
        <v>0.289537057437688</v>
      </c>
      <c r="D2317" s="24" t="n">
        <f aca="false">IF($B$11="","",$B$11*EXP($B$12*C2317))</f>
        <v>1047.84807281662</v>
      </c>
      <c r="E2317" s="20" t="n">
        <f aca="true">IF($B$10="","",$B$10*(1-$B$14+2*$B$14*RAND()))</f>
        <v>3.45554550969695</v>
      </c>
      <c r="F2317" s="21" t="n">
        <f aca="false">INDEX($E$17:$E$28,B2317)</f>
        <v>5.0612</v>
      </c>
      <c r="G2317" s="25" t="n">
        <f aca="false">IF(OR(D2317="",E2317="",F2317=""),"",D2317*($B$7-$B$8-F2317-E2317))</f>
        <v>4425.32907867817</v>
      </c>
      <c r="H2317" s="25" t="n">
        <f aca="false">IF(D2317="","",D2317*$F$30)</f>
        <v>5238.40208562482</v>
      </c>
    </row>
    <row r="2318" customFormat="false" ht="15" hidden="false" customHeight="false" outlineLevel="0" collapsed="false">
      <c r="A2318" s="2" t="n">
        <v>2284</v>
      </c>
      <c r="B2318" s="2" t="n">
        <v>4</v>
      </c>
      <c r="C2318" s="22" t="n">
        <f aca="true">NORMSINV(MAX(RAND(),0.000000000001))</f>
        <v>-1.34027653533274</v>
      </c>
      <c r="D2318" s="24" t="n">
        <f aca="false">IF($B$11="","",$B$11*EXP($B$12*C2318))</f>
        <v>527.287395191051</v>
      </c>
      <c r="E2318" s="20" t="n">
        <f aca="true">IF($B$10="","",$B$10*(1-$B$14+2*$B$14*RAND()))</f>
        <v>4.0176212417474</v>
      </c>
      <c r="F2318" s="21" t="n">
        <f aca="false">INDEX($E$17:$E$28,B2318)</f>
        <v>4.89657419354839</v>
      </c>
      <c r="G2318" s="25" t="n">
        <f aca="false">IF(OR(D2318="",E2318="",F2318=""),"",D2318*($B$7-$B$8-F2318-E2318))</f>
        <v>2017.29852343292</v>
      </c>
      <c r="H2318" s="25" t="n">
        <f aca="false">IF(D2318="","",D2318*$F$30)</f>
        <v>2636.0151460391</v>
      </c>
    </row>
    <row r="2319" customFormat="false" ht="15" hidden="false" customHeight="false" outlineLevel="0" collapsed="false">
      <c r="A2319" s="2" t="n">
        <v>2285</v>
      </c>
      <c r="B2319" s="2" t="n">
        <v>5</v>
      </c>
      <c r="C2319" s="22" t="n">
        <f aca="true">NORMSINV(MAX(RAND(),0.000000000001))</f>
        <v>-0.91306411090334</v>
      </c>
      <c r="D2319" s="24" t="n">
        <f aca="false">IF($B$11="","",$B$11*EXP($B$12*C2319))</f>
        <v>631.285717369234</v>
      </c>
      <c r="E2319" s="20" t="n">
        <f aca="true">IF($B$10="","",$B$10*(1-$B$14+2*$B$14*RAND()))</f>
        <v>4.09551795311108</v>
      </c>
      <c r="F2319" s="21" t="n">
        <f aca="false">INDEX($E$17:$E$28,B2319)</f>
        <v>4.761</v>
      </c>
      <c r="G2319" s="25" t="n">
        <f aca="false">IF(OR(D2319="",E2319="",F2319=""),"",D2319*($B$7-$B$8-F2319-E2319))</f>
        <v>2451.58674986081</v>
      </c>
      <c r="H2319" s="25" t="n">
        <f aca="false">IF(D2319="","",D2319*$F$30)</f>
        <v>3155.92355827228</v>
      </c>
    </row>
    <row r="2320" customFormat="false" ht="15" hidden="false" customHeight="false" outlineLevel="0" collapsed="false">
      <c r="A2320" s="2" t="n">
        <v>2286</v>
      </c>
      <c r="B2320" s="2" t="n">
        <v>6</v>
      </c>
      <c r="C2320" s="22" t="n">
        <f aca="true">NORMSINV(MAX(RAND(),0.000000000001))</f>
        <v>-0.543356008757943</v>
      </c>
      <c r="D2320" s="24" t="n">
        <f aca="false">IF($B$11="","",$B$11*EXP($B$12*C2320))</f>
        <v>737.70278267327</v>
      </c>
      <c r="E2320" s="20" t="n">
        <f aca="true">IF($B$10="","",$B$10*(1-$B$14+2*$B$14*RAND()))</f>
        <v>3.62243602534296</v>
      </c>
      <c r="F2320" s="21" t="n">
        <f aca="false">INDEX($E$17:$E$28,B2320)</f>
        <v>4.761</v>
      </c>
      <c r="G2320" s="25" t="n">
        <f aca="false">IF(OR(D2320="",E2320="",F2320=""),"",D2320*($B$7-$B$8-F2320-E2320))</f>
        <v>3213.84936699862</v>
      </c>
      <c r="H2320" s="25" t="n">
        <f aca="false">IF(D2320="","",D2320*$F$30)</f>
        <v>3687.92375114021</v>
      </c>
    </row>
    <row r="2321" customFormat="false" ht="15" hidden="false" customHeight="false" outlineLevel="0" collapsed="false">
      <c r="A2321" s="2" t="n">
        <v>2287</v>
      </c>
      <c r="B2321" s="2" t="n">
        <v>7</v>
      </c>
      <c r="C2321" s="22" t="n">
        <f aca="true">NORMSINV(MAX(RAND(),0.000000000001))</f>
        <v>-0.188203430558118</v>
      </c>
      <c r="D2321" s="24" t="n">
        <f aca="false">IF($B$11="","",$B$11*EXP($B$12*C2321))</f>
        <v>856.78777867346</v>
      </c>
      <c r="E2321" s="20" t="n">
        <f aca="true">IF($B$10="","",$B$10*(1-$B$14+2*$B$14*RAND()))</f>
        <v>3.82122688783664</v>
      </c>
      <c r="F2321" s="21" t="n">
        <f aca="false">INDEX($E$17:$E$28,B2321)</f>
        <v>4.761</v>
      </c>
      <c r="G2321" s="25" t="n">
        <f aca="false">IF(OR(D2321="",E2321="",F2321=""),"",D2321*($B$7-$B$8-F2321-E2321))</f>
        <v>3562.32918899868</v>
      </c>
      <c r="H2321" s="25" t="n">
        <f aca="false">IF(D2321="","",D2321*$F$30)</f>
        <v>4283.25346314436</v>
      </c>
    </row>
    <row r="2322" customFormat="false" ht="15" hidden="false" customHeight="false" outlineLevel="0" collapsed="false">
      <c r="A2322" s="2" t="n">
        <v>2288</v>
      </c>
      <c r="B2322" s="2" t="n">
        <v>8</v>
      </c>
      <c r="C2322" s="22" t="n">
        <f aca="true">NORMSINV(MAX(RAND(),0.000000000001))</f>
        <v>0.520914341351372</v>
      </c>
      <c r="D2322" s="24" t="n">
        <f aca="false">IF($B$11="","",$B$11*EXP($B$12*C2322))</f>
        <v>1155.15339290761</v>
      </c>
      <c r="E2322" s="20" t="n">
        <f aca="true">IF($B$10="","",$B$10*(1-$B$14+2*$B$14*RAND()))</f>
        <v>3.81954126901761</v>
      </c>
      <c r="F2322" s="21" t="n">
        <f aca="false">INDEX($E$17:$E$28,B2322)</f>
        <v>4.761</v>
      </c>
      <c r="G2322" s="25" t="n">
        <f aca="false">IF(OR(D2322="",E2322="",F2322=""),"",D2322*($B$7-$B$8-F2322-E2322))</f>
        <v>4804.81286575348</v>
      </c>
      <c r="H2322" s="25" t="n">
        <f aca="false">IF(D2322="","",D2322*$F$30)</f>
        <v>5774.84284182371</v>
      </c>
    </row>
    <row r="2323" customFormat="false" ht="15" hidden="false" customHeight="false" outlineLevel="0" collapsed="false">
      <c r="A2323" s="2" t="n">
        <v>2289</v>
      </c>
      <c r="B2323" s="2" t="n">
        <v>9</v>
      </c>
      <c r="C2323" s="22" t="n">
        <f aca="true">NORMSINV(MAX(RAND(),0.000000000001))</f>
        <v>0.568814200085614</v>
      </c>
      <c r="D2323" s="24" t="n">
        <f aca="false">IF($B$11="","",$B$11*EXP($B$12*C2323))</f>
        <v>1178.70516473545</v>
      </c>
      <c r="E2323" s="20" t="n">
        <f aca="true">IF($B$10="","",$B$10*(1-$B$14+2*$B$14*RAND()))</f>
        <v>3.58149500440077</v>
      </c>
      <c r="F2323" s="21" t="n">
        <f aca="false">INDEX($E$17:$E$28,B2323)</f>
        <v>4.761</v>
      </c>
      <c r="G2323" s="25" t="n">
        <f aca="false">IF(OR(D2323="",E2323="",F2323=""),"",D2323*($B$7-$B$8-F2323-E2323))</f>
        <v>5183.36185026275</v>
      </c>
      <c r="H2323" s="25" t="n">
        <f aca="false">IF(D2323="","",D2323*$F$30)</f>
        <v>5892.58285954545</v>
      </c>
    </row>
    <row r="2324" customFormat="false" ht="15" hidden="false" customHeight="false" outlineLevel="0" collapsed="false">
      <c r="A2324" s="2" t="n">
        <v>2290</v>
      </c>
      <c r="B2324" s="2" t="n">
        <v>10</v>
      </c>
      <c r="C2324" s="22" t="n">
        <f aca="true">NORMSINV(MAX(RAND(),0.000000000001))</f>
        <v>-0.359419781941952</v>
      </c>
      <c r="D2324" s="24" t="n">
        <f aca="false">IF($B$11="","",$B$11*EXP($B$12*C2324))</f>
        <v>797.152094621171</v>
      </c>
      <c r="E2324" s="20" t="n">
        <f aca="true">IF($B$10="","",$B$10*(1-$B$14+2*$B$14*RAND()))</f>
        <v>4.09001948672504</v>
      </c>
      <c r="F2324" s="21" t="n">
        <f aca="false">INDEX($E$17:$E$28,B2324)</f>
        <v>4.761</v>
      </c>
      <c r="G2324" s="25" t="n">
        <f aca="false">IF(OR(D2324="",E2324="",F2324=""),"",D2324*($B$7-$B$8-F2324-E2324))</f>
        <v>3100.10896209805</v>
      </c>
      <c r="H2324" s="25" t="n">
        <f aca="false">IF(D2324="","",D2324*$F$30)</f>
        <v>3985.12275143016</v>
      </c>
    </row>
    <row r="2325" customFormat="false" ht="15" hidden="false" customHeight="false" outlineLevel="0" collapsed="false">
      <c r="A2325" s="2" t="n">
        <v>2291</v>
      </c>
      <c r="B2325" s="2" t="n">
        <v>11</v>
      </c>
      <c r="C2325" s="22" t="n">
        <f aca="true">NORMSINV(MAX(RAND(),0.000000000001))</f>
        <v>0.174107383890397</v>
      </c>
      <c r="D2325" s="24" t="n">
        <f aca="false">IF($B$11="","",$B$11*EXP($B$12*C2325))</f>
        <v>998.102262107497</v>
      </c>
      <c r="E2325" s="20" t="n">
        <f aca="true">IF($B$10="","",$B$10*(1-$B$14+2*$B$14*RAND()))</f>
        <v>3.79076468800117</v>
      </c>
      <c r="F2325" s="21" t="n">
        <f aca="false">INDEX($E$17:$E$28,B2325)</f>
        <v>4.761</v>
      </c>
      <c r="G2325" s="25" t="n">
        <f aca="false">IF(OR(D2325="",E2325="",F2325=""),"",D2325*($B$7-$B$8-F2325-E2325))</f>
        <v>4180.28713914452</v>
      </c>
      <c r="H2325" s="25" t="n">
        <f aca="false">IF(D2325="","",D2325*$F$30)</f>
        <v>4989.7128287278</v>
      </c>
    </row>
    <row r="2326" customFormat="false" ht="15" hidden="false" customHeight="false" outlineLevel="0" collapsed="false">
      <c r="A2326" s="2" t="n">
        <v>2292</v>
      </c>
      <c r="B2326" s="2" t="n">
        <v>12</v>
      </c>
      <c r="C2326" s="22" t="n">
        <f aca="true">NORMSINV(MAX(RAND(),0.000000000001))</f>
        <v>1.91253624299466</v>
      </c>
      <c r="D2326" s="24" t="n">
        <f aca="false">IF($B$11="","",$B$11*EXP($B$12*C2326))</f>
        <v>2076.35798578995</v>
      </c>
      <c r="E2326" s="20" t="n">
        <f aca="true">IF($B$10="","",$B$10*(1-$B$14+2*$B$14*RAND()))</f>
        <v>3.55919441275164</v>
      </c>
      <c r="F2326" s="21" t="n">
        <f aca="false">INDEX($E$17:$E$28,B2326)</f>
        <v>4.761</v>
      </c>
      <c r="G2326" s="25" t="n">
        <f aca="false">IF(OR(D2326="",E2326="",F2326=""),"",D2326*($B$7-$B$8-F2326-E2326))</f>
        <v>9177.09862672218</v>
      </c>
      <c r="H2326" s="25" t="n">
        <f aca="false">IF(D2326="","",D2326*$F$30)</f>
        <v>10380.1288425611</v>
      </c>
    </row>
    <row r="2327" customFormat="false" ht="15" hidden="false" customHeight="false" outlineLevel="0" collapsed="false">
      <c r="A2327" s="2" t="n">
        <v>2293</v>
      </c>
      <c r="B2327" s="2" t="n">
        <v>1</v>
      </c>
      <c r="C2327" s="22" t="n">
        <f aca="true">NORMSINV(MAX(RAND(),0.000000000001))</f>
        <v>-0.616417403796683</v>
      </c>
      <c r="D2327" s="24" t="n">
        <f aca="false">IF($B$11="","",$B$11*EXP($B$12*C2327))</f>
        <v>715.33818528528</v>
      </c>
      <c r="E2327" s="20" t="n">
        <f aca="true">IF($B$10="","",$B$10*(1-$B$14+2*$B$14*RAND()))</f>
        <v>3.96985554568372</v>
      </c>
      <c r="F2327" s="21" t="n">
        <f aca="false">INDEX($E$17:$E$28,B2327)</f>
        <v>4.92562580645161</v>
      </c>
      <c r="G2327" s="25" t="n">
        <f aca="false">IF(OR(D2327="",E2327="",F2327=""),"",D2327*($B$7-$B$8-F2327-E2327))</f>
        <v>2750.13099285893</v>
      </c>
      <c r="H2327" s="25" t="n">
        <f aca="false">IF(D2327="","",D2327*$F$30)</f>
        <v>3576.11865587817</v>
      </c>
    </row>
    <row r="2328" customFormat="false" ht="15" hidden="false" customHeight="false" outlineLevel="0" collapsed="false">
      <c r="A2328" s="2" t="n">
        <v>2294</v>
      </c>
      <c r="B2328" s="2" t="n">
        <v>2</v>
      </c>
      <c r="C2328" s="22" t="n">
        <f aca="true">NORMSINV(MAX(RAND(),0.000000000001))</f>
        <v>0.390298429847877</v>
      </c>
      <c r="D2328" s="24" t="n">
        <f aca="false">IF($B$11="","",$B$11*EXP($B$12*C2328))</f>
        <v>1093.29495384643</v>
      </c>
      <c r="E2328" s="20" t="n">
        <f aca="true">IF($B$10="","",$B$10*(1-$B$14+2*$B$14*RAND()))</f>
        <v>3.56124763853202</v>
      </c>
      <c r="F2328" s="21" t="n">
        <f aca="false">INDEX($E$17:$E$28,B2328)</f>
        <v>5.0612</v>
      </c>
      <c r="G2328" s="25" t="n">
        <f aca="false">IF(OR(D2328="",E2328="",F2328=""),"",D2328*($B$7-$B$8-F2328-E2328))</f>
        <v>4501.6992189914</v>
      </c>
      <c r="H2328" s="25" t="n">
        <f aca="false">IF(D2328="","",D2328*$F$30)</f>
        <v>5465.60013326908</v>
      </c>
    </row>
    <row r="2329" customFormat="false" ht="15" hidden="false" customHeight="false" outlineLevel="0" collapsed="false">
      <c r="A2329" s="2" t="n">
        <v>2295</v>
      </c>
      <c r="B2329" s="2" t="n">
        <v>3</v>
      </c>
      <c r="C2329" s="22" t="n">
        <f aca="true">NORMSINV(MAX(RAND(),0.000000000001))</f>
        <v>0.110929314890021</v>
      </c>
      <c r="D2329" s="24" t="n">
        <f aca="false">IF($B$11="","",$B$11*EXP($B$12*C2329))</f>
        <v>971.882238811901</v>
      </c>
      <c r="E2329" s="20" t="n">
        <f aca="true">IF($B$10="","",$B$10*(1-$B$14+2*$B$14*RAND()))</f>
        <v>4.08847368211417</v>
      </c>
      <c r="F2329" s="21" t="n">
        <f aca="false">INDEX($E$17:$E$28,B2329)</f>
        <v>5.0612</v>
      </c>
      <c r="G2329" s="25" t="n">
        <f aca="false">IF(OR(D2329="",E2329="",F2329=""),"",D2329*($B$7-$B$8-F2329-E2329))</f>
        <v>3489.37437989217</v>
      </c>
      <c r="H2329" s="25" t="n">
        <f aca="false">IF(D2329="","",D2329*$F$30)</f>
        <v>4858.63368826846</v>
      </c>
    </row>
    <row r="2330" customFormat="false" ht="15" hidden="false" customHeight="false" outlineLevel="0" collapsed="false">
      <c r="A2330" s="2" t="n">
        <v>2296</v>
      </c>
      <c r="B2330" s="2" t="n">
        <v>4</v>
      </c>
      <c r="C2330" s="22" t="n">
        <f aca="true">NORMSINV(MAX(RAND(),0.000000000001))</f>
        <v>0.268859684372262</v>
      </c>
      <c r="D2330" s="24" t="n">
        <f aca="false">IF($B$11="","",$B$11*EXP($B$12*C2330))</f>
        <v>1038.75809827938</v>
      </c>
      <c r="E2330" s="20" t="n">
        <f aca="true">IF($B$10="","",$B$10*(1-$B$14+2*$B$14*RAND()))</f>
        <v>3.95208426648503</v>
      </c>
      <c r="F2330" s="21" t="n">
        <f aca="false">INDEX($E$17:$E$28,B2330)</f>
        <v>4.89657419354839</v>
      </c>
      <c r="G2330" s="25" t="n">
        <f aca="false">IF(OR(D2330="",E2330="",F2330=""),"",D2330*($B$7-$B$8-F2330-E2330))</f>
        <v>4042.16253781124</v>
      </c>
      <c r="H2330" s="25" t="n">
        <f aca="false">IF(D2330="","",D2330*$F$30)</f>
        <v>5192.95948491827</v>
      </c>
    </row>
    <row r="2331" customFormat="false" ht="15" hidden="false" customHeight="false" outlineLevel="0" collapsed="false">
      <c r="A2331" s="2" t="n">
        <v>2297</v>
      </c>
      <c r="B2331" s="2" t="n">
        <v>5</v>
      </c>
      <c r="C2331" s="22" t="n">
        <f aca="true">NORMSINV(MAX(RAND(),0.000000000001))</f>
        <v>-0.554332963026203</v>
      </c>
      <c r="D2331" s="24" t="n">
        <f aca="false">IF($B$11="","",$B$11*EXP($B$12*C2331))</f>
        <v>734.298553040496</v>
      </c>
      <c r="E2331" s="20" t="n">
        <f aca="true">IF($B$10="","",$B$10*(1-$B$14+2*$B$14*RAND()))</f>
        <v>3.58508710848876</v>
      </c>
      <c r="F2331" s="21" t="n">
        <f aca="false">INDEX($E$17:$E$28,B2331)</f>
        <v>4.761</v>
      </c>
      <c r="G2331" s="25" t="n">
        <f aca="false">IF(OR(D2331="",E2331="",F2331=""),"",D2331*($B$7-$B$8-F2331-E2331))</f>
        <v>3226.44387842268</v>
      </c>
      <c r="H2331" s="25" t="n">
        <f aca="false">IF(D2331="","",D2331*$F$30)</f>
        <v>3670.90532636005</v>
      </c>
    </row>
    <row r="2332" customFormat="false" ht="15" hidden="false" customHeight="false" outlineLevel="0" collapsed="false">
      <c r="A2332" s="2" t="n">
        <v>2298</v>
      </c>
      <c r="B2332" s="2" t="n">
        <v>6</v>
      </c>
      <c r="C2332" s="22" t="n">
        <f aca="true">NORMSINV(MAX(RAND(),0.000000000001))</f>
        <v>0.700415032569165</v>
      </c>
      <c r="D2332" s="24" t="n">
        <f aca="false">IF($B$11="","",$B$11*EXP($B$12*C2332))</f>
        <v>1245.91306066995</v>
      </c>
      <c r="E2332" s="20" t="n">
        <f aca="true">IF($B$10="","",$B$10*(1-$B$14+2*$B$14*RAND()))</f>
        <v>4.11362051705762</v>
      </c>
      <c r="F2332" s="21" t="n">
        <f aca="false">INDEX($E$17:$E$28,B2332)</f>
        <v>4.761</v>
      </c>
      <c r="G2332" s="25" t="n">
        <f aca="false">IF(OR(D2332="",E2332="",F2332=""),"",D2332*($B$7-$B$8-F2332-E2332))</f>
        <v>4815.92678224357</v>
      </c>
      <c r="H2332" s="25" t="n">
        <f aca="false">IF(D2332="","",D2332*$F$30)</f>
        <v>6228.56857290121</v>
      </c>
    </row>
    <row r="2333" customFormat="false" ht="15" hidden="false" customHeight="false" outlineLevel="0" collapsed="false">
      <c r="A2333" s="2" t="n">
        <v>2299</v>
      </c>
      <c r="B2333" s="2" t="n">
        <v>7</v>
      </c>
      <c r="C2333" s="22" t="n">
        <f aca="true">NORMSINV(MAX(RAND(),0.000000000001))</f>
        <v>-0.294597726353001</v>
      </c>
      <c r="D2333" s="24" t="n">
        <f aca="false">IF($B$11="","",$B$11*EXP($B$12*C2333))</f>
        <v>819.22544051509</v>
      </c>
      <c r="E2333" s="20" t="n">
        <f aca="true">IF($B$10="","",$B$10*(1-$B$14+2*$B$14*RAND()))</f>
        <v>3.47180643484673</v>
      </c>
      <c r="F2333" s="21" t="n">
        <f aca="false">INDEX($E$17:$E$28,B2333)</f>
        <v>4.761</v>
      </c>
      <c r="G2333" s="25" t="n">
        <f aca="false">IF(OR(D2333="",E2333="",F2333=""),"",D2333*($B$7-$B$8-F2333-E2333))</f>
        <v>3692.40763389947</v>
      </c>
      <c r="H2333" s="25" t="n">
        <f aca="false">IF(D2333="","",D2333*$F$30)</f>
        <v>4095.47182222304</v>
      </c>
    </row>
    <row r="2334" customFormat="false" ht="15" hidden="false" customHeight="false" outlineLevel="0" collapsed="false">
      <c r="A2334" s="2" t="n">
        <v>2300</v>
      </c>
      <c r="B2334" s="2" t="n">
        <v>8</v>
      </c>
      <c r="C2334" s="22" t="n">
        <f aca="true">NORMSINV(MAX(RAND(),0.000000000001))</f>
        <v>0.328611376229419</v>
      </c>
      <c r="D2334" s="24" t="n">
        <f aca="false">IF($B$11="","",$B$11*EXP($B$12*C2334))</f>
        <v>1065.24327333364</v>
      </c>
      <c r="E2334" s="20" t="n">
        <f aca="true">IF($B$10="","",$B$10*(1-$B$14+2*$B$14*RAND()))</f>
        <v>3.51131107798054</v>
      </c>
      <c r="F2334" s="21" t="n">
        <f aca="false">INDEX($E$17:$E$28,B2334)</f>
        <v>4.761</v>
      </c>
      <c r="G2334" s="25" t="n">
        <f aca="false">IF(OR(D2334="",E2334="",F2334=""),"",D2334*($B$7-$B$8-F2334-E2334))</f>
        <v>4759.17557152845</v>
      </c>
      <c r="H2334" s="25" t="n">
        <f aca="false">IF(D2334="","",D2334*$F$30)</f>
        <v>5325.36417204953</v>
      </c>
    </row>
    <row r="2335" customFormat="false" ht="15" hidden="false" customHeight="false" outlineLevel="0" collapsed="false">
      <c r="A2335" s="2" t="n">
        <v>2301</v>
      </c>
      <c r="B2335" s="2" t="n">
        <v>9</v>
      </c>
      <c r="C2335" s="22" t="n">
        <f aca="true">NORMSINV(MAX(RAND(),0.000000000001))</f>
        <v>-0.364813240479519</v>
      </c>
      <c r="D2335" s="24" t="n">
        <f aca="false">IF($B$11="","",$B$11*EXP($B$12*C2335))</f>
        <v>795.34252750738</v>
      </c>
      <c r="E2335" s="20" t="n">
        <f aca="true">IF($B$10="","",$B$10*(1-$B$14+2*$B$14*RAND()))</f>
        <v>3.8421308290737</v>
      </c>
      <c r="F2335" s="21" t="n">
        <f aca="false">INDEX($E$17:$E$28,B2335)</f>
        <v>4.761</v>
      </c>
      <c r="G2335" s="25" t="n">
        <f aca="false">IF(OR(D2335="",E2335="",F2335=""),"",D2335*($B$7-$B$8-F2335-E2335))</f>
        <v>3290.22798237188</v>
      </c>
      <c r="H2335" s="25" t="n">
        <f aca="false">IF(D2335="","",D2335*$F$30)</f>
        <v>3976.0763635149</v>
      </c>
    </row>
    <row r="2336" customFormat="false" ht="15" hidden="false" customHeight="false" outlineLevel="0" collapsed="false">
      <c r="A2336" s="2" t="n">
        <v>2302</v>
      </c>
      <c r="B2336" s="2" t="n">
        <v>10</v>
      </c>
      <c r="C2336" s="22" t="n">
        <f aca="true">NORMSINV(MAX(RAND(),0.000000000001))</f>
        <v>1.36079881696013</v>
      </c>
      <c r="D2336" s="24" t="n">
        <f aca="false">IF($B$11="","",$B$11*EXP($B$12*C2336))</f>
        <v>1645.64427037682</v>
      </c>
      <c r="E2336" s="20" t="n">
        <f aca="true">IF($B$10="","",$B$10*(1-$B$14+2*$B$14*RAND()))</f>
        <v>3.92705531827141</v>
      </c>
      <c r="F2336" s="21" t="n">
        <f aca="false">INDEX($E$17:$E$28,B2336)</f>
        <v>4.761</v>
      </c>
      <c r="G2336" s="25" t="n">
        <f aca="false">IF(OR(D2336="",E2336="",F2336=""),"",D2336*($B$7-$B$8-F2336-E2336))</f>
        <v>6668.05954937049</v>
      </c>
      <c r="H2336" s="25" t="n">
        <f aca="false">IF(D2336="","",D2336*$F$30)</f>
        <v>8226.9048364678</v>
      </c>
    </row>
    <row r="2337" customFormat="false" ht="15" hidden="false" customHeight="false" outlineLevel="0" collapsed="false">
      <c r="A2337" s="2" t="n">
        <v>2303</v>
      </c>
      <c r="B2337" s="2" t="n">
        <v>11</v>
      </c>
      <c r="C2337" s="22" t="n">
        <f aca="true">NORMSINV(MAX(RAND(),0.000000000001))</f>
        <v>-0.829680536925862</v>
      </c>
      <c r="D2337" s="24" t="n">
        <f aca="false">IF($B$11="","",$B$11*EXP($B$12*C2337))</f>
        <v>653.860201606955</v>
      </c>
      <c r="E2337" s="20" t="n">
        <f aca="true">IF($B$10="","",$B$10*(1-$B$14+2*$B$14*RAND()))</f>
        <v>3.98233040555923</v>
      </c>
      <c r="F2337" s="21" t="n">
        <f aca="false">INDEX($E$17:$E$28,B2337)</f>
        <v>4.761</v>
      </c>
      <c r="G2337" s="25" t="n">
        <f aca="false">IF(OR(D2337="",E2337="",F2337=""),"",D2337*($B$7-$B$8-F2337-E2337))</f>
        <v>2613.26318677743</v>
      </c>
      <c r="H2337" s="25" t="n">
        <f aca="false">IF(D2337="","",D2337*$F$30)</f>
        <v>3268.77791987349</v>
      </c>
    </row>
    <row r="2338" customFormat="false" ht="15" hidden="false" customHeight="false" outlineLevel="0" collapsed="false">
      <c r="A2338" s="2" t="n">
        <v>2304</v>
      </c>
      <c r="B2338" s="2" t="n">
        <v>12</v>
      </c>
      <c r="C2338" s="22" t="n">
        <f aca="true">NORMSINV(MAX(RAND(),0.000000000001))</f>
        <v>-1.22512577418681</v>
      </c>
      <c r="D2338" s="24" t="n">
        <f aca="false">IF($B$11="","",$B$11*EXP($B$12*C2338))</f>
        <v>553.502553316097</v>
      </c>
      <c r="E2338" s="20" t="n">
        <f aca="true">IF($B$10="","",$B$10*(1-$B$14+2*$B$14*RAND()))</f>
        <v>3.82892480917233</v>
      </c>
      <c r="F2338" s="21" t="n">
        <f aca="false">INDEX($E$17:$E$28,B2338)</f>
        <v>4.761</v>
      </c>
      <c r="G2338" s="25" t="n">
        <f aca="false">IF(OR(D2338="",E2338="",F2338=""),"",D2338*($B$7-$B$8-F2338-E2338))</f>
        <v>2297.0772145769</v>
      </c>
      <c r="H2338" s="25" t="n">
        <f aca="false">IF(D2338="","",D2338*$F$30)</f>
        <v>2767.06996453783</v>
      </c>
    </row>
    <row r="2339" customFormat="false" ht="15" hidden="false" customHeight="false" outlineLevel="0" collapsed="false">
      <c r="A2339" s="2" t="n">
        <v>2305</v>
      </c>
      <c r="B2339" s="2" t="n">
        <v>1</v>
      </c>
      <c r="C2339" s="22" t="n">
        <f aca="true">NORMSINV(MAX(RAND(),0.000000000001))</f>
        <v>-0.70101841364968</v>
      </c>
      <c r="D2339" s="24" t="n">
        <f aca="false">IF($B$11="","",$B$11*EXP($B$12*C2339))</f>
        <v>690.286978835844</v>
      </c>
      <c r="E2339" s="20" t="n">
        <f aca="true">IF($B$10="","",$B$10*(1-$B$14+2*$B$14*RAND()))</f>
        <v>3.55048395826033</v>
      </c>
      <c r="F2339" s="21" t="n">
        <f aca="false">INDEX($E$17:$E$28,B2339)</f>
        <v>4.92562580645161</v>
      </c>
      <c r="G2339" s="25" t="n">
        <f aca="false">IF(OR(D2339="",E2339="",F2339=""),"",D2339*($B$7-$B$8-F2339-E2339))</f>
        <v>2943.30790860465</v>
      </c>
      <c r="H2339" s="25" t="n">
        <f aca="false">IF(D2339="","",D2339*$F$30)</f>
        <v>3450.88266459615</v>
      </c>
    </row>
    <row r="2340" customFormat="false" ht="15" hidden="false" customHeight="false" outlineLevel="0" collapsed="false">
      <c r="A2340" s="2" t="n">
        <v>2306</v>
      </c>
      <c r="B2340" s="2" t="n">
        <v>2</v>
      </c>
      <c r="C2340" s="22" t="n">
        <f aca="true">NORMSINV(MAX(RAND(),0.000000000001))</f>
        <v>1.45213972294187</v>
      </c>
      <c r="D2340" s="24" t="n">
        <f aca="false">IF($B$11="","",$B$11*EXP($B$12*C2340))</f>
        <v>1710.2164126197</v>
      </c>
      <c r="E2340" s="20" t="n">
        <f aca="true">IF($B$10="","",$B$10*(1-$B$14+2*$B$14*RAND()))</f>
        <v>4.01957441570574</v>
      </c>
      <c r="F2340" s="21" t="n">
        <f aca="false">INDEX($E$17:$E$28,B2340)</f>
        <v>5.0612</v>
      </c>
      <c r="G2340" s="25" t="n">
        <f aca="false">IF(OR(D2340="",E2340="",F2340=""),"",D2340*($B$7-$B$8-F2340-E2340))</f>
        <v>6258.06765173796</v>
      </c>
      <c r="H2340" s="25" t="n">
        <f aca="false">IF(D2340="","",D2340*$F$30)</f>
        <v>8549.71388996841</v>
      </c>
    </row>
    <row r="2341" customFormat="false" ht="15" hidden="false" customHeight="false" outlineLevel="0" collapsed="false">
      <c r="A2341" s="2" t="n">
        <v>2307</v>
      </c>
      <c r="B2341" s="2" t="n">
        <v>3</v>
      </c>
      <c r="C2341" s="22" t="n">
        <f aca="true">NORMSINV(MAX(RAND(),0.000000000001))</f>
        <v>-0.110828572498102</v>
      </c>
      <c r="D2341" s="24" t="n">
        <f aca="false">IF($B$11="","",$B$11*EXP($B$12*C2341))</f>
        <v>885.182107258538</v>
      </c>
      <c r="E2341" s="20" t="n">
        <f aca="true">IF($B$10="","",$B$10*(1-$B$14+2*$B$14*RAND()))</f>
        <v>4.06135362603047</v>
      </c>
      <c r="F2341" s="21" t="n">
        <f aca="false">INDEX($E$17:$E$28,B2341)</f>
        <v>5.0612</v>
      </c>
      <c r="G2341" s="25" t="n">
        <f aca="false">IF(OR(D2341="",E2341="",F2341=""),"",D2341*($B$7-$B$8-F2341-E2341))</f>
        <v>3202.0988042051</v>
      </c>
      <c r="H2341" s="25" t="n">
        <f aca="false">IF(D2341="","",D2341*$F$30)</f>
        <v>4425.20239060688</v>
      </c>
    </row>
    <row r="2342" customFormat="false" ht="15" hidden="false" customHeight="false" outlineLevel="0" collapsed="false">
      <c r="A2342" s="2" t="n">
        <v>2308</v>
      </c>
      <c r="B2342" s="2" t="n">
        <v>4</v>
      </c>
      <c r="C2342" s="22" t="n">
        <f aca="true">NORMSINV(MAX(RAND(),0.000000000001))</f>
        <v>1.8081535483629</v>
      </c>
      <c r="D2342" s="24" t="n">
        <f aca="false">IF($B$11="","",$B$11*EXP($B$12*C2342))</f>
        <v>1987.01212374669</v>
      </c>
      <c r="E2342" s="20" t="n">
        <f aca="true">IF($B$10="","",$B$10*(1-$B$14+2*$B$14*RAND()))</f>
        <v>3.68943867572701</v>
      </c>
      <c r="F2342" s="21" t="n">
        <f aca="false">INDEX($E$17:$E$28,B2342)</f>
        <v>4.89657419354839</v>
      </c>
      <c r="G2342" s="25" t="n">
        <f aca="false">IF(OR(D2342="",E2342="",F2342=""),"",D2342*($B$7-$B$8-F2342-E2342))</f>
        <v>8254.02279063753</v>
      </c>
      <c r="H2342" s="25" t="n">
        <f aca="false">IF(D2342="","",D2342*$F$30)</f>
        <v>9933.47100903447</v>
      </c>
    </row>
    <row r="2343" customFormat="false" ht="15" hidden="false" customHeight="false" outlineLevel="0" collapsed="false">
      <c r="A2343" s="2" t="n">
        <v>2309</v>
      </c>
      <c r="B2343" s="2" t="n">
        <v>5</v>
      </c>
      <c r="C2343" s="22" t="n">
        <f aca="true">NORMSINV(MAX(RAND(),0.000000000001))</f>
        <v>-0.959903647306896</v>
      </c>
      <c r="D2343" s="24" t="n">
        <f aca="false">IF($B$11="","",$B$11*EXP($B$12*C2343))</f>
        <v>618.948437609898</v>
      </c>
      <c r="E2343" s="20" t="n">
        <f aca="true">IF($B$10="","",$B$10*(1-$B$14+2*$B$14*RAND()))</f>
        <v>3.48834121690402</v>
      </c>
      <c r="F2343" s="21" t="n">
        <f aca="false">INDEX($E$17:$E$28,B2343)</f>
        <v>4.761</v>
      </c>
      <c r="G2343" s="25" t="n">
        <f aca="false">IF(OR(D2343="",E2343="",F2343=""),"",D2343*($B$7-$B$8-F2343-E2343))</f>
        <v>2779.48623763642</v>
      </c>
      <c r="H2343" s="25" t="n">
        <f aca="false">IF(D2343="","",D2343*$F$30)</f>
        <v>3094.2470292994</v>
      </c>
    </row>
    <row r="2344" customFormat="false" ht="15" hidden="false" customHeight="false" outlineLevel="0" collapsed="false">
      <c r="A2344" s="2" t="n">
        <v>2310</v>
      </c>
      <c r="B2344" s="2" t="n">
        <v>6</v>
      </c>
      <c r="C2344" s="22" t="n">
        <f aca="true">NORMSINV(MAX(RAND(),0.000000000001))</f>
        <v>-0.613800690593057</v>
      </c>
      <c r="D2344" s="24" t="n">
        <f aca="false">IF($B$11="","",$B$11*EXP($B$12*C2344))</f>
        <v>716.127347967941</v>
      </c>
      <c r="E2344" s="20" t="n">
        <f aca="true">IF($B$10="","",$B$10*(1-$B$14+2*$B$14*RAND()))</f>
        <v>3.63332646915963</v>
      </c>
      <c r="F2344" s="21" t="n">
        <f aca="false">INDEX($E$17:$E$28,B2344)</f>
        <v>4.761</v>
      </c>
      <c r="G2344" s="25" t="n">
        <f aca="false">IF(OR(D2344="",E2344="",F2344=""),"",D2344*($B$7-$B$8-F2344-E2344))</f>
        <v>3112.05566077519</v>
      </c>
      <c r="H2344" s="25" t="n">
        <f aca="false">IF(D2344="","",D2344*$F$30)</f>
        <v>3580.06383796133</v>
      </c>
    </row>
    <row r="2345" customFormat="false" ht="15" hidden="false" customHeight="false" outlineLevel="0" collapsed="false">
      <c r="A2345" s="2" t="n">
        <v>2311</v>
      </c>
      <c r="B2345" s="2" t="n">
        <v>7</v>
      </c>
      <c r="C2345" s="22" t="n">
        <f aca="true">NORMSINV(MAX(RAND(),0.000000000001))</f>
        <v>0.759876724543138</v>
      </c>
      <c r="D2345" s="24" t="n">
        <f aca="false">IF($B$11="","",$B$11*EXP($B$12*C2345))</f>
        <v>1277.52393979332</v>
      </c>
      <c r="E2345" s="20" t="n">
        <f aca="true">IF($B$10="","",$B$10*(1-$B$14+2*$B$14*RAND()))</f>
        <v>3.67579664909412</v>
      </c>
      <c r="F2345" s="21" t="n">
        <f aca="false">INDEX($E$17:$E$28,B2345)</f>
        <v>4.761</v>
      </c>
      <c r="G2345" s="25" t="n">
        <f aca="false">IF(OR(D2345="",E2345="",F2345=""),"",D2345*($B$7-$B$8-F2345-E2345))</f>
        <v>5497.44529858107</v>
      </c>
      <c r="H2345" s="25" t="n">
        <f aca="false">IF(D2345="","",D2345*$F$30)</f>
        <v>6386.59767981474</v>
      </c>
    </row>
    <row r="2346" customFormat="false" ht="15" hidden="false" customHeight="false" outlineLevel="0" collapsed="false">
      <c r="A2346" s="2" t="n">
        <v>2312</v>
      </c>
      <c r="B2346" s="2" t="n">
        <v>8</v>
      </c>
      <c r="C2346" s="22" t="n">
        <f aca="true">NORMSINV(MAX(RAND(),0.000000000001))</f>
        <v>0.545252066788321</v>
      </c>
      <c r="D2346" s="24" t="n">
        <f aca="false">IF($B$11="","",$B$11*EXP($B$12*C2346))</f>
        <v>1167.0605469492</v>
      </c>
      <c r="E2346" s="20" t="n">
        <f aca="true">IF($B$10="","",$B$10*(1-$B$14+2*$B$14*RAND()))</f>
        <v>3.43117915926677</v>
      </c>
      <c r="F2346" s="21" t="n">
        <f aca="false">INDEX($E$17:$E$28,B2346)</f>
        <v>4.761</v>
      </c>
      <c r="G2346" s="25" t="n">
        <f aca="false">IF(OR(D2346="",E2346="",F2346=""),"",D2346*($B$7-$B$8-F2346-E2346))</f>
        <v>5307.5822778131</v>
      </c>
      <c r="H2346" s="25" t="n">
        <f aca="false">IF(D2346="","",D2346*$F$30)</f>
        <v>5834.36908630844</v>
      </c>
    </row>
    <row r="2347" customFormat="false" ht="15" hidden="false" customHeight="false" outlineLevel="0" collapsed="false">
      <c r="A2347" s="2" t="n">
        <v>2313</v>
      </c>
      <c r="B2347" s="2" t="n">
        <v>9</v>
      </c>
      <c r="C2347" s="22" t="n">
        <f aca="true">NORMSINV(MAX(RAND(),0.000000000001))</f>
        <v>-0.549228866786647</v>
      </c>
      <c r="D2347" s="24" t="n">
        <f aca="false">IF($B$11="","",$B$11*EXP($B$12*C2347))</f>
        <v>735.879503228244</v>
      </c>
      <c r="E2347" s="20" t="n">
        <f aca="true">IF($B$10="","",$B$10*(1-$B$14+2*$B$14*RAND()))</f>
        <v>3.68573634984207</v>
      </c>
      <c r="F2347" s="21" t="n">
        <f aca="false">INDEX($E$17:$E$28,B2347)</f>
        <v>4.761</v>
      </c>
      <c r="G2347" s="25" t="n">
        <f aca="false">IF(OR(D2347="",E2347="",F2347=""),"",D2347*($B$7-$B$8-F2347-E2347))</f>
        <v>3159.3247221061</v>
      </c>
      <c r="H2347" s="25" t="n">
        <f aca="false">IF(D2347="","",D2347*$F$30)</f>
        <v>3678.80881253864</v>
      </c>
    </row>
    <row r="2348" customFormat="false" ht="15" hidden="false" customHeight="false" outlineLevel="0" collapsed="false">
      <c r="A2348" s="2" t="n">
        <v>2314</v>
      </c>
      <c r="B2348" s="2" t="n">
        <v>10</v>
      </c>
      <c r="C2348" s="22" t="n">
        <f aca="true">NORMSINV(MAX(RAND(),0.000000000001))</f>
        <v>0.407277516066997</v>
      </c>
      <c r="D2348" s="24" t="n">
        <f aca="false">IF($B$11="","",$B$11*EXP($B$12*C2348))</f>
        <v>1101.14488237848</v>
      </c>
      <c r="E2348" s="20" t="n">
        <f aca="true">IF($B$10="","",$B$10*(1-$B$14+2*$B$14*RAND()))</f>
        <v>3.42587878525334</v>
      </c>
      <c r="F2348" s="21" t="n">
        <f aca="false">INDEX($E$17:$E$28,B2348)</f>
        <v>4.761</v>
      </c>
      <c r="G2348" s="25" t="n">
        <f aca="false">IF(OR(D2348="",E2348="",F2348=""),"",D2348*($B$7-$B$8-F2348-E2348))</f>
        <v>5013.64612446716</v>
      </c>
      <c r="H2348" s="25" t="n">
        <f aca="false">IF(D2348="","",D2348*$F$30)</f>
        <v>5504.84349598648</v>
      </c>
    </row>
    <row r="2349" customFormat="false" ht="15" hidden="false" customHeight="false" outlineLevel="0" collapsed="false">
      <c r="A2349" s="2" t="n">
        <v>2315</v>
      </c>
      <c r="B2349" s="2" t="n">
        <v>11</v>
      </c>
      <c r="C2349" s="22" t="n">
        <f aca="true">NORMSINV(MAX(RAND(),0.000000000001))</f>
        <v>-0.76701393837988</v>
      </c>
      <c r="D2349" s="24" t="n">
        <f aca="false">IF($B$11="","",$B$11*EXP($B$12*C2349))</f>
        <v>671.355731509083</v>
      </c>
      <c r="E2349" s="20" t="n">
        <f aca="true">IF($B$10="","",$B$10*(1-$B$14+2*$B$14*RAND()))</f>
        <v>3.74131565320528</v>
      </c>
      <c r="F2349" s="21" t="n">
        <f aca="false">INDEX($E$17:$E$28,B2349)</f>
        <v>4.761</v>
      </c>
      <c r="G2349" s="25" t="n">
        <f aca="false">IF(OR(D2349="",E2349="",F2349=""),"",D2349*($B$7-$B$8-F2349-E2349))</f>
        <v>2844.99367454696</v>
      </c>
      <c r="H2349" s="25" t="n">
        <f aca="false">IF(D2349="","",D2349*$F$30)</f>
        <v>3356.24157296021</v>
      </c>
    </row>
    <row r="2350" customFormat="false" ht="15" hidden="false" customHeight="false" outlineLevel="0" collapsed="false">
      <c r="A2350" s="2" t="n">
        <v>2316</v>
      </c>
      <c r="B2350" s="2" t="n">
        <v>12</v>
      </c>
      <c r="C2350" s="22" t="n">
        <f aca="true">NORMSINV(MAX(RAND(),0.000000000001))</f>
        <v>0.679025913311976</v>
      </c>
      <c r="D2350" s="24" t="n">
        <f aca="false">IF($B$11="","",$B$11*EXP($B$12*C2350))</f>
        <v>1234.73453323139</v>
      </c>
      <c r="E2350" s="20" t="n">
        <f aca="true">IF($B$10="","",$B$10*(1-$B$14+2*$B$14*RAND()))</f>
        <v>3.38901334421662</v>
      </c>
      <c r="F2350" s="21" t="n">
        <f aca="false">INDEX($E$17:$E$28,B2350)</f>
        <v>4.761</v>
      </c>
      <c r="G2350" s="25" t="n">
        <f aca="false">IF(OR(D2350="",E2350="",F2350=""),"",D2350*($B$7-$B$8-F2350-E2350))</f>
        <v>5667.41503096701</v>
      </c>
      <c r="H2350" s="25" t="n">
        <f aca="false">IF(D2350="","",D2350*$F$30)</f>
        <v>6172.68487853038</v>
      </c>
    </row>
    <row r="2351" customFormat="false" ht="15" hidden="false" customHeight="false" outlineLevel="0" collapsed="false">
      <c r="A2351" s="2" t="n">
        <v>2317</v>
      </c>
      <c r="B2351" s="2" t="n">
        <v>1</v>
      </c>
      <c r="C2351" s="22" t="n">
        <f aca="true">NORMSINV(MAX(RAND(),0.000000000001))</f>
        <v>-0.785986631806113</v>
      </c>
      <c r="D2351" s="24" t="n">
        <f aca="false">IF($B$11="","",$B$11*EXP($B$12*C2351))</f>
        <v>666.010008734971</v>
      </c>
      <c r="E2351" s="20" t="n">
        <f aca="true">IF($B$10="","",$B$10*(1-$B$14+2*$B$14*RAND()))</f>
        <v>3.51939251952229</v>
      </c>
      <c r="F2351" s="21" t="n">
        <f aca="false">INDEX($E$17:$E$28,B2351)</f>
        <v>4.92562580645161</v>
      </c>
      <c r="G2351" s="25" t="n">
        <f aca="false">IF(OR(D2351="",E2351="",F2351=""),"",D2351*($B$7-$B$8-F2351-E2351))</f>
        <v>2860.50078223466</v>
      </c>
      <c r="H2351" s="25" t="n">
        <f aca="false">IF(D2351="","",D2351*$F$30)</f>
        <v>3329.51723566787</v>
      </c>
    </row>
    <row r="2352" customFormat="false" ht="15" hidden="false" customHeight="false" outlineLevel="0" collapsed="false">
      <c r="A2352" s="2" t="n">
        <v>2318</v>
      </c>
      <c r="B2352" s="2" t="n">
        <v>2</v>
      </c>
      <c r="C2352" s="22" t="n">
        <f aca="true">NORMSINV(MAX(RAND(),0.000000000001))</f>
        <v>-1.5331791579925</v>
      </c>
      <c r="D2352" s="24" t="n">
        <f aca="false">IF($B$11="","",$B$11*EXP($B$12*C2352))</f>
        <v>486.123701986979</v>
      </c>
      <c r="E2352" s="20" t="n">
        <f aca="true">IF($B$10="","",$B$10*(1-$B$14+2*$B$14*RAND()))</f>
        <v>3.67493106152256</v>
      </c>
      <c r="F2352" s="21" t="n">
        <f aca="false">INDEX($E$17:$E$28,B2352)</f>
        <v>5.0612</v>
      </c>
      <c r="G2352" s="25" t="n">
        <f aca="false">IF(OR(D2352="",E2352="",F2352=""),"",D2352*($B$7-$B$8-F2352-E2352))</f>
        <v>1946.37559064333</v>
      </c>
      <c r="H2352" s="25" t="n">
        <f aca="false">IF(D2352="","",D2352*$F$30)</f>
        <v>2430.22961097331</v>
      </c>
    </row>
    <row r="2353" customFormat="false" ht="15" hidden="false" customHeight="false" outlineLevel="0" collapsed="false">
      <c r="A2353" s="2" t="n">
        <v>2319</v>
      </c>
      <c r="B2353" s="2" t="n">
        <v>3</v>
      </c>
      <c r="C2353" s="22" t="n">
        <f aca="true">NORMSINV(MAX(RAND(),0.000000000001))</f>
        <v>0.989091451441759</v>
      </c>
      <c r="D2353" s="24" t="n">
        <f aca="false">IF($B$11="","",$B$11*EXP($B$12*C2353))</f>
        <v>1407.0665700821</v>
      </c>
      <c r="E2353" s="20" t="n">
        <f aca="true">IF($B$10="","",$B$10*(1-$B$14+2*$B$14*RAND()))</f>
        <v>4.040128865239</v>
      </c>
      <c r="F2353" s="21" t="n">
        <f aca="false">INDEX($E$17:$E$28,B2353)</f>
        <v>5.0612</v>
      </c>
      <c r="G2353" s="25" t="n">
        <f aca="false">IF(OR(D2353="",E2353="",F2353=""),"",D2353*($B$7-$B$8-F2353-E2353))</f>
        <v>5119.85251324492</v>
      </c>
      <c r="H2353" s="25" t="n">
        <f aca="false">IF(D2353="","",D2353*$F$30)</f>
        <v>7034.20719715446</v>
      </c>
    </row>
    <row r="2354" customFormat="false" ht="15" hidden="false" customHeight="false" outlineLevel="0" collapsed="false">
      <c r="A2354" s="2" t="n">
        <v>2320</v>
      </c>
      <c r="B2354" s="2" t="n">
        <v>4</v>
      </c>
      <c r="C2354" s="22" t="n">
        <f aca="true">NORMSINV(MAX(RAND(),0.000000000001))</f>
        <v>1.42605964214433</v>
      </c>
      <c r="D2354" s="24" t="n">
        <f aca="false">IF($B$11="","",$B$11*EXP($B$12*C2354))</f>
        <v>1691.52528689215</v>
      </c>
      <c r="E2354" s="20" t="n">
        <f aca="true">IF($B$10="","",$B$10*(1-$B$14+2*$B$14*RAND()))</f>
        <v>3.55663619191614</v>
      </c>
      <c r="F2354" s="21" t="n">
        <f aca="false">INDEX($E$17:$E$28,B2354)</f>
        <v>4.89657419354839</v>
      </c>
      <c r="G2354" s="25" t="n">
        <f aca="false">IF(OR(D2354="",E2354="",F2354=""),"",D2354*($B$7-$B$8-F2354-E2354))</f>
        <v>7251.21303257338</v>
      </c>
      <c r="H2354" s="25" t="n">
        <f aca="false">IF(D2354="","",D2354*$F$30)</f>
        <v>8456.27321423121</v>
      </c>
    </row>
    <row r="2355" customFormat="false" ht="15" hidden="false" customHeight="false" outlineLevel="0" collapsed="false">
      <c r="A2355" s="2" t="n">
        <v>2321</v>
      </c>
      <c r="B2355" s="2" t="n">
        <v>5</v>
      </c>
      <c r="C2355" s="22" t="n">
        <f aca="true">NORMSINV(MAX(RAND(),0.000000000001))</f>
        <v>-0.243891419546799</v>
      </c>
      <c r="D2355" s="24" t="n">
        <f aca="false">IF($B$11="","",$B$11*EXP($B$12*C2355))</f>
        <v>836.917271419209</v>
      </c>
      <c r="E2355" s="20" t="n">
        <f aca="true">IF($B$10="","",$B$10*(1-$B$14+2*$B$14*RAND()))</f>
        <v>4.04366690200894</v>
      </c>
      <c r="F2355" s="21" t="n">
        <f aca="false">INDEX($E$17:$E$28,B2355)</f>
        <v>4.761</v>
      </c>
      <c r="G2355" s="25" t="n">
        <f aca="false">IF(OR(D2355="",E2355="",F2355=""),"",D2355*($B$7-$B$8-F2355-E2355))</f>
        <v>3293.54823849638</v>
      </c>
      <c r="H2355" s="25" t="n">
        <f aca="false">IF(D2355="","",D2355*$F$30)</f>
        <v>4183.91682327891</v>
      </c>
    </row>
    <row r="2356" customFormat="false" ht="15" hidden="false" customHeight="false" outlineLevel="0" collapsed="false">
      <c r="A2356" s="2" t="n">
        <v>2322</v>
      </c>
      <c r="B2356" s="2" t="n">
        <v>6</v>
      </c>
      <c r="C2356" s="22" t="n">
        <f aca="true">NORMSINV(MAX(RAND(),0.000000000001))</f>
        <v>-0.518586403021971</v>
      </c>
      <c r="D2356" s="24" t="n">
        <f aca="false">IF($B$11="","",$B$11*EXP($B$12*C2356))</f>
        <v>745.442559296199</v>
      </c>
      <c r="E2356" s="20" t="n">
        <f aca="true">IF($B$10="","",$B$10*(1-$B$14+2*$B$14*RAND()))</f>
        <v>3.77791758781033</v>
      </c>
      <c r="F2356" s="21" t="n">
        <f aca="false">INDEX($E$17:$E$28,B2356)</f>
        <v>4.761</v>
      </c>
      <c r="G2356" s="25" t="n">
        <f aca="false">IF(OR(D2356="",E2356="",F2356=""),"",D2356*($B$7-$B$8-F2356-E2356))</f>
        <v>3131.66562515692</v>
      </c>
      <c r="H2356" s="25" t="n">
        <f aca="false">IF(D2356="","",D2356*$F$30)</f>
        <v>3726.61644243356</v>
      </c>
    </row>
    <row r="2357" customFormat="false" ht="15" hidden="false" customHeight="false" outlineLevel="0" collapsed="false">
      <c r="A2357" s="2" t="n">
        <v>2323</v>
      </c>
      <c r="B2357" s="2" t="n">
        <v>7</v>
      </c>
      <c r="C2357" s="22" t="n">
        <f aca="true">NORMSINV(MAX(RAND(),0.000000000001))</f>
        <v>-0.104143591986259</v>
      </c>
      <c r="D2357" s="24" t="n">
        <f aca="false">IF($B$11="","",$B$11*EXP($B$12*C2357))</f>
        <v>887.679024453387</v>
      </c>
      <c r="E2357" s="20" t="n">
        <f aca="true">IF($B$10="","",$B$10*(1-$B$14+2*$B$14*RAND()))</f>
        <v>3.87758510009682</v>
      </c>
      <c r="F2357" s="21" t="n">
        <f aca="false">INDEX($E$17:$E$28,B2357)</f>
        <v>4.761</v>
      </c>
      <c r="G2357" s="25" t="n">
        <f aca="false">IF(OR(D2357="",E2357="",F2357=""),"",D2357*($B$7-$B$8-F2357-E2357))</f>
        <v>3640.73997722464</v>
      </c>
      <c r="H2357" s="25" t="n">
        <f aca="false">IF(D2357="","",D2357*$F$30)</f>
        <v>4437.68497904737</v>
      </c>
    </row>
    <row r="2358" customFormat="false" ht="15" hidden="false" customHeight="false" outlineLevel="0" collapsed="false">
      <c r="A2358" s="2" t="n">
        <v>2324</v>
      </c>
      <c r="B2358" s="2" t="n">
        <v>8</v>
      </c>
      <c r="C2358" s="22" t="n">
        <f aca="true">NORMSINV(MAX(RAND(),0.000000000001))</f>
        <v>0.16063932071037</v>
      </c>
      <c r="D2358" s="24" t="n">
        <f aca="false">IF($B$11="","",$B$11*EXP($B$12*C2358))</f>
        <v>992.454088733675</v>
      </c>
      <c r="E2358" s="20" t="n">
        <f aca="true">IF($B$10="","",$B$10*(1-$B$14+2*$B$14*RAND()))</f>
        <v>4.06597117309989</v>
      </c>
      <c r="F2358" s="21" t="n">
        <f aca="false">INDEX($E$17:$E$28,B2358)</f>
        <v>4.761</v>
      </c>
      <c r="G2358" s="25" t="n">
        <f aca="false">IF(OR(D2358="",E2358="",F2358=""),"",D2358*($B$7-$B$8-F2358-E2358))</f>
        <v>3883.50145858975</v>
      </c>
      <c r="H2358" s="25" t="n">
        <f aca="false">IF(D2358="","",D2358*$F$30)</f>
        <v>4961.47648039739</v>
      </c>
    </row>
    <row r="2359" customFormat="false" ht="15" hidden="false" customHeight="false" outlineLevel="0" collapsed="false">
      <c r="A2359" s="2" t="n">
        <v>2325</v>
      </c>
      <c r="B2359" s="2" t="n">
        <v>9</v>
      </c>
      <c r="C2359" s="22" t="n">
        <f aca="true">NORMSINV(MAX(RAND(),0.000000000001))</f>
        <v>-0.621335289901065</v>
      </c>
      <c r="D2359" s="24" t="n">
        <f aca="false">IF($B$11="","",$B$11*EXP($B$12*C2359))</f>
        <v>713.857374624103</v>
      </c>
      <c r="E2359" s="20" t="n">
        <f aca="true">IF($B$10="","",$B$10*(1-$B$14+2*$B$14*RAND()))</f>
        <v>4.05908385605394</v>
      </c>
      <c r="F2359" s="21" t="n">
        <f aca="false">INDEX($E$17:$E$28,B2359)</f>
        <v>4.761</v>
      </c>
      <c r="G2359" s="25" t="n">
        <f aca="false">IF(OR(D2359="",E2359="",F2359=""),"",D2359*($B$7-$B$8-F2359-E2359))</f>
        <v>2798.26104726397</v>
      </c>
      <c r="H2359" s="25" t="n">
        <f aca="false">IF(D2359="","",D2359*$F$30)</f>
        <v>3568.71578722081</v>
      </c>
    </row>
    <row r="2360" customFormat="false" ht="15" hidden="false" customHeight="false" outlineLevel="0" collapsed="false">
      <c r="A2360" s="2" t="n">
        <v>2326</v>
      </c>
      <c r="B2360" s="2" t="n">
        <v>10</v>
      </c>
      <c r="C2360" s="22" t="n">
        <f aca="true">NORMSINV(MAX(RAND(),0.000000000001))</f>
        <v>0.33202847989967</v>
      </c>
      <c r="D2360" s="24" t="n">
        <f aca="false">IF($B$11="","",$B$11*EXP($B$12*C2360))</f>
        <v>1066.77817024232</v>
      </c>
      <c r="E2360" s="20" t="n">
        <f aca="true">IF($B$10="","",$B$10*(1-$B$14+2*$B$14*RAND()))</f>
        <v>3.86299617684733</v>
      </c>
      <c r="F2360" s="21" t="n">
        <f aca="false">INDEX($E$17:$E$28,B2360)</f>
        <v>4.761</v>
      </c>
      <c r="G2360" s="25" t="n">
        <f aca="false">IF(OR(D2360="",E2360="",F2360=""),"",D2360*($B$7-$B$8-F2360-E2360))</f>
        <v>4390.86302717322</v>
      </c>
      <c r="H2360" s="25" t="n">
        <f aca="false">IF(D2360="","",D2360*$F$30)</f>
        <v>5333.03742867543</v>
      </c>
    </row>
    <row r="2361" customFormat="false" ht="15" hidden="false" customHeight="false" outlineLevel="0" collapsed="false">
      <c r="A2361" s="2" t="n">
        <v>2327</v>
      </c>
      <c r="B2361" s="2" t="n">
        <v>11</v>
      </c>
      <c r="C2361" s="22" t="n">
        <f aca="true">NORMSINV(MAX(RAND(),0.000000000001))</f>
        <v>0.704331264504997</v>
      </c>
      <c r="D2361" s="24" t="n">
        <f aca="false">IF($B$11="","",$B$11*EXP($B$12*C2361))</f>
        <v>1247.97072287433</v>
      </c>
      <c r="E2361" s="20" t="n">
        <f aca="true">IF($B$10="","",$B$10*(1-$B$14+2*$B$14*RAND()))</f>
        <v>4.02662863826591</v>
      </c>
      <c r="F2361" s="21" t="n">
        <f aca="false">INDEX($E$17:$E$28,B2361)</f>
        <v>4.761</v>
      </c>
      <c r="G2361" s="25" t="n">
        <f aca="false">IF(OR(D2361="",E2361="",F2361=""),"",D2361*($B$7-$B$8-F2361-E2361))</f>
        <v>4932.44374537111</v>
      </c>
      <c r="H2361" s="25" t="n">
        <f aca="false">IF(D2361="","",D2361*$F$30)</f>
        <v>6238.85523779337</v>
      </c>
    </row>
    <row r="2362" customFormat="false" ht="15" hidden="false" customHeight="false" outlineLevel="0" collapsed="false">
      <c r="A2362" s="2" t="n">
        <v>2328</v>
      </c>
      <c r="B2362" s="2" t="n">
        <v>12</v>
      </c>
      <c r="C2362" s="22" t="n">
        <f aca="true">NORMSINV(MAX(RAND(),0.000000000001))</f>
        <v>-1.95298297458563</v>
      </c>
      <c r="D2362" s="24" t="n">
        <f aca="false">IF($B$11="","",$B$11*EXP($B$12*C2362))</f>
        <v>407.308970677062</v>
      </c>
      <c r="E2362" s="20" t="n">
        <f aca="true">IF($B$10="","",$B$10*(1-$B$14+2*$B$14*RAND()))</f>
        <v>4.09863525965887</v>
      </c>
      <c r="F2362" s="21" t="n">
        <f aca="false">INDEX($E$17:$E$28,B2362)</f>
        <v>4.761</v>
      </c>
      <c r="G2362" s="25" t="n">
        <f aca="false">IF(OR(D2362="",E2362="",F2362=""),"",D2362*($B$7-$B$8-F2362-E2362))</f>
        <v>1580.50736823991</v>
      </c>
      <c r="H2362" s="25" t="n">
        <f aca="false">IF(D2362="","",D2362*$F$30)</f>
        <v>2036.21900620877</v>
      </c>
    </row>
    <row r="2363" customFormat="false" ht="15" hidden="false" customHeight="false" outlineLevel="0" collapsed="false">
      <c r="A2363" s="2" t="n">
        <v>2329</v>
      </c>
      <c r="B2363" s="2" t="n">
        <v>1</v>
      </c>
      <c r="C2363" s="22" t="n">
        <f aca="true">NORMSINV(MAX(RAND(),0.000000000001))</f>
        <v>-0.594072687903637</v>
      </c>
      <c r="D2363" s="24" t="n">
        <f aca="false">IF($B$11="","",$B$11*EXP($B$12*C2363))</f>
        <v>722.105118902585</v>
      </c>
      <c r="E2363" s="20" t="n">
        <f aca="true">IF($B$10="","",$B$10*(1-$B$14+2*$B$14*RAND()))</f>
        <v>3.65435146199766</v>
      </c>
      <c r="F2363" s="21" t="n">
        <f aca="false">INDEX($E$17:$E$28,B2363)</f>
        <v>4.92562580645161</v>
      </c>
      <c r="G2363" s="25" t="n">
        <f aca="false">IF(OR(D2363="",E2363="",F2363=""),"",D2363*($B$7-$B$8-F2363-E2363))</f>
        <v>3003.97370920389</v>
      </c>
      <c r="H2363" s="25" t="n">
        <f aca="false">IF(D2363="","",D2363*$F$30)</f>
        <v>3609.9479104178</v>
      </c>
    </row>
    <row r="2364" customFormat="false" ht="15" hidden="false" customHeight="false" outlineLevel="0" collapsed="false">
      <c r="A2364" s="2" t="n">
        <v>2330</v>
      </c>
      <c r="B2364" s="2" t="n">
        <v>2</v>
      </c>
      <c r="C2364" s="22" t="n">
        <f aca="true">NORMSINV(MAX(RAND(),0.000000000001))</f>
        <v>0.783388499230922</v>
      </c>
      <c r="D2364" s="24" t="n">
        <f aca="false">IF($B$11="","",$B$11*EXP($B$12*C2364))</f>
        <v>1290.24335325682</v>
      </c>
      <c r="E2364" s="20" t="n">
        <f aca="true">IF($B$10="","",$B$10*(1-$B$14+2*$B$14*RAND()))</f>
        <v>3.88871934506871</v>
      </c>
      <c r="F2364" s="21" t="n">
        <f aca="false">INDEX($E$17:$E$28,B2364)</f>
        <v>5.0612</v>
      </c>
      <c r="G2364" s="25" t="n">
        <f aca="false">IF(OR(D2364="",E2364="",F2364=""),"",D2364*($B$7-$B$8-F2364-E2364))</f>
        <v>4890.12637333234</v>
      </c>
      <c r="H2364" s="25" t="n">
        <f aca="false">IF(D2364="","",D2364*$F$30)</f>
        <v>6450.18457160148</v>
      </c>
    </row>
    <row r="2365" customFormat="false" ht="15" hidden="false" customHeight="false" outlineLevel="0" collapsed="false">
      <c r="A2365" s="2" t="n">
        <v>2331</v>
      </c>
      <c r="B2365" s="2" t="n">
        <v>3</v>
      </c>
      <c r="C2365" s="22" t="n">
        <f aca="true">NORMSINV(MAX(RAND(),0.000000000001))</f>
        <v>1.5464463356789</v>
      </c>
      <c r="D2365" s="24" t="n">
        <f aca="false">IF($B$11="","",$B$11*EXP($B$12*C2365))</f>
        <v>1779.54466627251</v>
      </c>
      <c r="E2365" s="20" t="n">
        <f aca="true">IF($B$10="","",$B$10*(1-$B$14+2*$B$14*RAND()))</f>
        <v>4.09502727997819</v>
      </c>
      <c r="F2365" s="21" t="n">
        <f aca="false">INDEX($E$17:$E$28,B2365)</f>
        <v>5.0612</v>
      </c>
      <c r="G2365" s="25" t="n">
        <f aca="false">IF(OR(D2365="",E2365="",F2365=""),"",D2365*($B$7-$B$8-F2365-E2365))</f>
        <v>6377.48362904773</v>
      </c>
      <c r="H2365" s="25" t="n">
        <f aca="false">IF(D2365="","",D2365*$F$30)</f>
        <v>8896.29969562951</v>
      </c>
    </row>
    <row r="2366" customFormat="false" ht="15" hidden="false" customHeight="false" outlineLevel="0" collapsed="false">
      <c r="A2366" s="2" t="n">
        <v>2332</v>
      </c>
      <c r="B2366" s="2" t="n">
        <v>4</v>
      </c>
      <c r="C2366" s="22" t="n">
        <f aca="true">NORMSINV(MAX(RAND(),0.000000000001))</f>
        <v>-2.83153092299462</v>
      </c>
      <c r="D2366" s="24" t="n">
        <f aca="false">IF($B$11="","",$B$11*EXP($B$12*C2366))</f>
        <v>281.288756602071</v>
      </c>
      <c r="E2366" s="20" t="n">
        <f aca="true">IF($B$10="","",$B$10*(1-$B$14+2*$B$14*RAND()))</f>
        <v>3.86000267553808</v>
      </c>
      <c r="F2366" s="21" t="n">
        <f aca="false">INDEX($E$17:$E$28,B2366)</f>
        <v>4.89657419354839</v>
      </c>
      <c r="G2366" s="25" t="n">
        <f aca="false">IF(OR(D2366="",E2366="",F2366=""),"",D2366*($B$7-$B$8-F2366-E2366))</f>
        <v>1120.4921395146</v>
      </c>
      <c r="H2366" s="25" t="n">
        <f aca="false">IF(D2366="","",D2366*$F$30)</f>
        <v>1406.21875200507</v>
      </c>
    </row>
    <row r="2367" customFormat="false" ht="15" hidden="false" customHeight="false" outlineLevel="0" collapsed="false">
      <c r="A2367" s="2" t="n">
        <v>2333</v>
      </c>
      <c r="B2367" s="2" t="n">
        <v>5</v>
      </c>
      <c r="C2367" s="22" t="n">
        <f aca="true">NORMSINV(MAX(RAND(),0.000000000001))</f>
        <v>1.81709562450359</v>
      </c>
      <c r="D2367" s="24" t="n">
        <f aca="false">IF($B$11="","",$B$11*EXP($B$12*C2367))</f>
        <v>1994.51308431624</v>
      </c>
      <c r="E2367" s="20" t="n">
        <f aca="true">IF($B$10="","",$B$10*(1-$B$14+2*$B$14*RAND()))</f>
        <v>4.03723139152624</v>
      </c>
      <c r="F2367" s="21" t="n">
        <f aca="false">INDEX($E$17:$E$28,B2367)</f>
        <v>4.761</v>
      </c>
      <c r="G2367" s="25" t="n">
        <f aca="false">IF(OR(D2367="",E2367="",F2367=""),"",D2367*($B$7-$B$8-F2367-E2367))</f>
        <v>7861.90906494794</v>
      </c>
      <c r="H2367" s="25" t="n">
        <f aca="false">IF(D2367="","",D2367*$F$30)</f>
        <v>9970.96981111374</v>
      </c>
    </row>
    <row r="2368" customFormat="false" ht="15" hidden="false" customHeight="false" outlineLevel="0" collapsed="false">
      <c r="A2368" s="2" t="n">
        <v>2334</v>
      </c>
      <c r="B2368" s="2" t="n">
        <v>6</v>
      </c>
      <c r="C2368" s="22" t="n">
        <f aca="true">NORMSINV(MAX(RAND(),0.000000000001))</f>
        <v>-1.24520775967054</v>
      </c>
      <c r="D2368" s="24" t="n">
        <f aca="false">IF($B$11="","",$B$11*EXP($B$12*C2368))</f>
        <v>548.838648690211</v>
      </c>
      <c r="E2368" s="20" t="n">
        <f aca="true">IF($B$10="","",$B$10*(1-$B$14+2*$B$14*RAND()))</f>
        <v>3.42467783437382</v>
      </c>
      <c r="F2368" s="21" t="n">
        <f aca="false">INDEX($E$17:$E$28,B2368)</f>
        <v>4.761</v>
      </c>
      <c r="G2368" s="25" t="n">
        <f aca="false">IF(OR(D2368="",E2368="",F2368=""),"",D2368*($B$7-$B$8-F2368-E2368))</f>
        <v>2499.58802308215</v>
      </c>
      <c r="H2368" s="25" t="n">
        <f aca="false">IF(D2368="","",D2368*$F$30)</f>
        <v>2743.7541725321</v>
      </c>
    </row>
    <row r="2369" customFormat="false" ht="15" hidden="false" customHeight="false" outlineLevel="0" collapsed="false">
      <c r="A2369" s="2" t="n">
        <v>2335</v>
      </c>
      <c r="B2369" s="2" t="n">
        <v>7</v>
      </c>
      <c r="C2369" s="22" t="n">
        <f aca="true">NORMSINV(MAX(RAND(),0.000000000001))</f>
        <v>0.0983368260634114</v>
      </c>
      <c r="D2369" s="24" t="n">
        <f aca="false">IF($B$11="","",$B$11*EXP($B$12*C2369))</f>
        <v>966.739042583496</v>
      </c>
      <c r="E2369" s="20" t="n">
        <f aca="true">IF($B$10="","",$B$10*(1-$B$14+2*$B$14*RAND()))</f>
        <v>3.74701329394667</v>
      </c>
      <c r="F2369" s="21" t="n">
        <f aca="false">INDEX($E$17:$E$28,B2369)</f>
        <v>4.761</v>
      </c>
      <c r="G2369" s="25" t="n">
        <f aca="false">IF(OR(D2369="",E2369="",F2369=""),"",D2369*($B$7-$B$8-F2369-E2369))</f>
        <v>4091.22677643608</v>
      </c>
      <c r="H2369" s="25" t="n">
        <f aca="false">IF(D2369="","",D2369*$F$30)</f>
        <v>4832.92182168341</v>
      </c>
    </row>
    <row r="2370" customFormat="false" ht="15" hidden="false" customHeight="false" outlineLevel="0" collapsed="false">
      <c r="A2370" s="2" t="n">
        <v>2336</v>
      </c>
      <c r="B2370" s="2" t="n">
        <v>8</v>
      </c>
      <c r="C2370" s="22" t="n">
        <f aca="true">NORMSINV(MAX(RAND(),0.000000000001))</f>
        <v>-0.267045764709489</v>
      </c>
      <c r="D2370" s="24" t="n">
        <f aca="false">IF($B$11="","",$B$11*EXP($B$12*C2370))</f>
        <v>828.791628611731</v>
      </c>
      <c r="E2370" s="20" t="n">
        <f aca="true">IF($B$10="","",$B$10*(1-$B$14+2*$B$14*RAND()))</f>
        <v>3.68558431039729</v>
      </c>
      <c r="F2370" s="21" t="n">
        <f aca="false">INDEX($E$17:$E$28,B2370)</f>
        <v>4.761</v>
      </c>
      <c r="G2370" s="25" t="n">
        <f aca="false">IF(OR(D2370="",E2370="",F2370=""),"",D2370*($B$7-$B$8-F2370-E2370))</f>
        <v>3558.34698169299</v>
      </c>
      <c r="H2370" s="25" t="n">
        <f aca="false">IF(D2370="","",D2370*$F$30)</f>
        <v>4143.29510975576</v>
      </c>
    </row>
    <row r="2371" customFormat="false" ht="15" hidden="false" customHeight="false" outlineLevel="0" collapsed="false">
      <c r="A2371" s="2" t="n">
        <v>2337</v>
      </c>
      <c r="B2371" s="2" t="n">
        <v>9</v>
      </c>
      <c r="C2371" s="22" t="n">
        <f aca="true">NORMSINV(MAX(RAND(),0.000000000001))</f>
        <v>0.14922549764327</v>
      </c>
      <c r="D2371" s="24" t="n">
        <f aca="false">IF($B$11="","",$B$11*EXP($B$12*C2371))</f>
        <v>987.692441789848</v>
      </c>
      <c r="E2371" s="20" t="n">
        <f aca="true">IF($B$10="","",$B$10*(1-$B$14+2*$B$14*RAND()))</f>
        <v>3.91938497829945</v>
      </c>
      <c r="F2371" s="21" t="n">
        <f aca="false">INDEX($E$17:$E$28,B2371)</f>
        <v>4.761</v>
      </c>
      <c r="G2371" s="25" t="n">
        <f aca="false">IF(OR(D2371="",E2371="",F2371=""),"",D2371*($B$7-$B$8-F2371-E2371))</f>
        <v>4009.65107351016</v>
      </c>
      <c r="H2371" s="25" t="n">
        <f aca="false">IF(D2371="","",D2371*$F$30)</f>
        <v>4937.67205499581</v>
      </c>
    </row>
    <row r="2372" customFormat="false" ht="15" hidden="false" customHeight="false" outlineLevel="0" collapsed="false">
      <c r="A2372" s="2" t="n">
        <v>2338</v>
      </c>
      <c r="B2372" s="2" t="n">
        <v>10</v>
      </c>
      <c r="C2372" s="22" t="n">
        <f aca="true">NORMSINV(MAX(RAND(),0.000000000001))</f>
        <v>-0.439680472145538</v>
      </c>
      <c r="D2372" s="24" t="n">
        <f aca="false">IF($B$11="","",$B$11*EXP($B$12*C2372))</f>
        <v>770.643872210132</v>
      </c>
      <c r="E2372" s="20" t="n">
        <f aca="true">IF($B$10="","",$B$10*(1-$B$14+2*$B$14*RAND()))</f>
        <v>3.70277025752501</v>
      </c>
      <c r="F2372" s="21" t="n">
        <f aca="false">INDEX($E$17:$E$28,B2372)</f>
        <v>4.761</v>
      </c>
      <c r="G2372" s="25" t="n">
        <f aca="false">IF(OR(D2372="",E2372="",F2372=""),"",D2372*($B$7-$B$8-F2372-E2372))</f>
        <v>3295.45024720106</v>
      </c>
      <c r="H2372" s="25" t="n">
        <f aca="false">IF(D2372="","",D2372*$F$30)</f>
        <v>3852.60284595289</v>
      </c>
    </row>
    <row r="2373" customFormat="false" ht="15" hidden="false" customHeight="false" outlineLevel="0" collapsed="false">
      <c r="A2373" s="2" t="n">
        <v>2339</v>
      </c>
      <c r="B2373" s="2" t="n">
        <v>11</v>
      </c>
      <c r="C2373" s="22" t="n">
        <f aca="true">NORMSINV(MAX(RAND(),0.000000000001))</f>
        <v>0.695357601819818</v>
      </c>
      <c r="D2373" s="24" t="n">
        <f aca="false">IF($B$11="","",$B$11*EXP($B$12*C2373))</f>
        <v>1243.26080994403</v>
      </c>
      <c r="E2373" s="20" t="n">
        <f aca="true">IF($B$10="","",$B$10*(1-$B$14+2*$B$14*RAND()))</f>
        <v>3.52245797602889</v>
      </c>
      <c r="F2373" s="21" t="n">
        <f aca="false">INDEX($E$17:$E$28,B2373)</f>
        <v>4.761</v>
      </c>
      <c r="G2373" s="25" t="n">
        <f aca="false">IF(OR(D2373="",E2373="",F2373=""),"",D2373*($B$7-$B$8-F2373-E2373))</f>
        <v>5540.64404627191</v>
      </c>
      <c r="H2373" s="25" t="n">
        <f aca="false">IF(D2373="","",D2373*$F$30)</f>
        <v>6215.30944107218</v>
      </c>
    </row>
    <row r="2374" customFormat="false" ht="15" hidden="false" customHeight="false" outlineLevel="0" collapsed="false">
      <c r="A2374" s="2" t="n">
        <v>2340</v>
      </c>
      <c r="B2374" s="2" t="n">
        <v>12</v>
      </c>
      <c r="C2374" s="22" t="n">
        <f aca="true">NORMSINV(MAX(RAND(),0.000000000001))</f>
        <v>-1.07638534963685</v>
      </c>
      <c r="D2374" s="24" t="n">
        <f aca="false">IF($B$11="","",$B$11*EXP($B$12*C2374))</f>
        <v>589.303029633922</v>
      </c>
      <c r="E2374" s="20" t="n">
        <f aca="true">IF($B$10="","",$B$10*(1-$B$14+2*$B$14*RAND()))</f>
        <v>3.39182456122864</v>
      </c>
      <c r="F2374" s="21" t="n">
        <f aca="false">INDEX($E$17:$E$28,B2374)</f>
        <v>4.761</v>
      </c>
      <c r="G2374" s="25" t="n">
        <f aca="false">IF(OR(D2374="",E2374="",F2374=""),"",D2374*($B$7-$B$8-F2374-E2374))</f>
        <v>2703.23638353028</v>
      </c>
      <c r="H2374" s="25" t="n">
        <f aca="false">IF(D2374="","",D2374*$F$30)</f>
        <v>2946.0437057459</v>
      </c>
    </row>
    <row r="2375" customFormat="false" ht="15" hidden="false" customHeight="false" outlineLevel="0" collapsed="false">
      <c r="A2375" s="2" t="n">
        <v>2341</v>
      </c>
      <c r="B2375" s="2" t="n">
        <v>1</v>
      </c>
      <c r="C2375" s="22" t="n">
        <f aca="true">NORMSINV(MAX(RAND(),0.000000000001))</f>
        <v>-0.924199865107795</v>
      </c>
      <c r="D2375" s="24" t="n">
        <f aca="false">IF($B$11="","",$B$11*EXP($B$12*C2375))</f>
        <v>628.330518903559</v>
      </c>
      <c r="E2375" s="20" t="n">
        <f aca="true">IF($B$10="","",$B$10*(1-$B$14+2*$B$14*RAND()))</f>
        <v>3.929213566552</v>
      </c>
      <c r="F2375" s="21" t="n">
        <f aca="false">INDEX($E$17:$E$28,B2375)</f>
        <v>4.92562580645161</v>
      </c>
      <c r="G2375" s="25" t="n">
        <f aca="false">IF(OR(D2375="",E2375="",F2375=""),"",D2375*($B$7-$B$8-F2375-E2375))</f>
        <v>2441.16499278432</v>
      </c>
      <c r="H2375" s="25" t="n">
        <f aca="false">IF(D2375="","",D2375*$F$30)</f>
        <v>3141.14993010267</v>
      </c>
    </row>
    <row r="2376" customFormat="false" ht="15" hidden="false" customHeight="false" outlineLevel="0" collapsed="false">
      <c r="A2376" s="2" t="n">
        <v>2342</v>
      </c>
      <c r="B2376" s="2" t="n">
        <v>2</v>
      </c>
      <c r="C2376" s="22" t="n">
        <f aca="true">NORMSINV(MAX(RAND(),0.000000000001))</f>
        <v>-0.109106418079233</v>
      </c>
      <c r="D2376" s="24" t="n">
        <f aca="false">IF($B$11="","",$B$11*EXP($B$12*C2376))</f>
        <v>885.824679351062</v>
      </c>
      <c r="E2376" s="20" t="n">
        <f aca="true">IF($B$10="","",$B$10*(1-$B$14+2*$B$14*RAND()))</f>
        <v>3.82488925500139</v>
      </c>
      <c r="F2376" s="21" t="n">
        <f aca="false">INDEX($E$17:$E$28,B2376)</f>
        <v>5.0612</v>
      </c>
      <c r="G2376" s="25" t="n">
        <f aca="false">IF(OR(D2376="",E2376="",F2376=""),"",D2376*($B$7-$B$8-F2376-E2376))</f>
        <v>3413.889249936</v>
      </c>
      <c r="H2376" s="25" t="n">
        <f aca="false">IF(D2376="","",D2376*$F$30)</f>
        <v>4428.41473701183</v>
      </c>
    </row>
    <row r="2377" customFormat="false" ht="15" hidden="false" customHeight="false" outlineLevel="0" collapsed="false">
      <c r="A2377" s="2" t="n">
        <v>2343</v>
      </c>
      <c r="B2377" s="2" t="n">
        <v>3</v>
      </c>
      <c r="C2377" s="22" t="n">
        <f aca="true">NORMSINV(MAX(RAND(),0.000000000001))</f>
        <v>0.177627380835735</v>
      </c>
      <c r="D2377" s="24" t="n">
        <f aca="false">IF($B$11="","",$B$11*EXP($B$12*C2377))</f>
        <v>999.583753045776</v>
      </c>
      <c r="E2377" s="20" t="n">
        <f aca="true">IF($B$10="","",$B$10*(1-$B$14+2*$B$14*RAND()))</f>
        <v>3.53817138637493</v>
      </c>
      <c r="F2377" s="21" t="n">
        <f aca="false">INDEX($E$17:$E$28,B2377)</f>
        <v>5.0612</v>
      </c>
      <c r="G2377" s="25" t="n">
        <f aca="false">IF(OR(D2377="",E2377="",F2377=""),"",D2377*($B$7-$B$8-F2377-E2377))</f>
        <v>4138.90508957608</v>
      </c>
      <c r="H2377" s="25" t="n">
        <f aca="false">IF(D2377="","",D2377*$F$30)</f>
        <v>4997.11909822644</v>
      </c>
    </row>
    <row r="2378" customFormat="false" ht="15" hidden="false" customHeight="false" outlineLevel="0" collapsed="false">
      <c r="A2378" s="2" t="n">
        <v>2344</v>
      </c>
      <c r="B2378" s="2" t="n">
        <v>4</v>
      </c>
      <c r="C2378" s="22" t="n">
        <f aca="true">NORMSINV(MAX(RAND(),0.000000000001))</f>
        <v>1.6597835706764</v>
      </c>
      <c r="D2378" s="24" t="n">
        <f aca="false">IF($B$11="","",$B$11*EXP($B$12*C2378))</f>
        <v>1866.59140795754</v>
      </c>
      <c r="E2378" s="20" t="n">
        <f aca="true">IF($B$10="","",$B$10*(1-$B$14+2*$B$14*RAND()))</f>
        <v>3.78481814727924</v>
      </c>
      <c r="F2378" s="21" t="n">
        <f aca="false">INDEX($E$17:$E$28,B2378)</f>
        <v>4.89657419354839</v>
      </c>
      <c r="G2378" s="25" t="n">
        <f aca="false">IF(OR(D2378="",E2378="",F2378=""),"",D2378*($B$7-$B$8-F2378-E2378))</f>
        <v>7575.7621848818</v>
      </c>
      <c r="H2378" s="25" t="n">
        <f aca="false">IF(D2378="","",D2378*$F$30)</f>
        <v>9331.46376666132</v>
      </c>
    </row>
    <row r="2379" customFormat="false" ht="15" hidden="false" customHeight="false" outlineLevel="0" collapsed="false">
      <c r="A2379" s="2" t="n">
        <v>2345</v>
      </c>
      <c r="B2379" s="2" t="n">
        <v>5</v>
      </c>
      <c r="C2379" s="22" t="n">
        <f aca="true">NORMSINV(MAX(RAND(),0.000000000001))</f>
        <v>0.728626665416586</v>
      </c>
      <c r="D2379" s="24" t="n">
        <f aca="false">IF($B$11="","",$B$11*EXP($B$12*C2379))</f>
        <v>1260.81213885005</v>
      </c>
      <c r="E2379" s="20" t="n">
        <f aca="true">IF($B$10="","",$B$10*(1-$B$14+2*$B$14*RAND()))</f>
        <v>3.83074904973975</v>
      </c>
      <c r="F2379" s="21" t="n">
        <f aca="false">INDEX($E$17:$E$28,B2379)</f>
        <v>4.761</v>
      </c>
      <c r="G2379" s="25" t="n">
        <f aca="false">IF(OR(D2379="",E2379="",F2379=""),"",D2379*($B$7-$B$8-F2379-E2379))</f>
        <v>5230.16515308436</v>
      </c>
      <c r="H2379" s="25" t="n">
        <f aca="false">IF(D2379="","",D2379*$F$30)</f>
        <v>6303.05204453914</v>
      </c>
    </row>
    <row r="2380" customFormat="false" ht="15" hidden="false" customHeight="false" outlineLevel="0" collapsed="false">
      <c r="A2380" s="2" t="n">
        <v>2346</v>
      </c>
      <c r="B2380" s="2" t="n">
        <v>6</v>
      </c>
      <c r="C2380" s="22" t="n">
        <f aca="true">NORMSINV(MAX(RAND(),0.000000000001))</f>
        <v>-1.82449837523939</v>
      </c>
      <c r="D2380" s="24" t="n">
        <f aca="false">IF($B$11="","",$B$11*EXP($B$12*C2380))</f>
        <v>429.968129920328</v>
      </c>
      <c r="E2380" s="20" t="n">
        <f aca="true">IF($B$10="","",$B$10*(1-$B$14+2*$B$14*RAND()))</f>
        <v>3.55954980306402</v>
      </c>
      <c r="F2380" s="21" t="n">
        <f aca="false">INDEX($E$17:$E$28,B2380)</f>
        <v>4.761</v>
      </c>
      <c r="G2380" s="25" t="n">
        <f aca="false">IF(OR(D2380="",E2380="",F2380=""),"",D2380*($B$7-$B$8-F2380-E2380))</f>
        <v>1900.22273645259</v>
      </c>
      <c r="H2380" s="25" t="n">
        <f aca="false">IF(D2380="","",D2380*$F$30)</f>
        <v>2149.4966750977</v>
      </c>
    </row>
    <row r="2381" customFormat="false" ht="15" hidden="false" customHeight="false" outlineLevel="0" collapsed="false">
      <c r="A2381" s="2" t="n">
        <v>2347</v>
      </c>
      <c r="B2381" s="2" t="n">
        <v>7</v>
      </c>
      <c r="C2381" s="22" t="n">
        <f aca="true">NORMSINV(MAX(RAND(),0.000000000001))</f>
        <v>0.199876350804043</v>
      </c>
      <c r="D2381" s="24" t="n">
        <f aca="false">IF($B$11="","",$B$11*EXP($B$12*C2381))</f>
        <v>1008.99887596908</v>
      </c>
      <c r="E2381" s="20" t="n">
        <f aca="true">IF($B$10="","",$B$10*(1-$B$14+2*$B$14*RAND()))</f>
        <v>3.81995402426939</v>
      </c>
      <c r="F2381" s="21" t="n">
        <f aca="false">INDEX($E$17:$E$28,B2381)</f>
        <v>4.761</v>
      </c>
      <c r="G2381" s="25" t="n">
        <f aca="false">IF(OR(D2381="",E2381="",F2381=""),"",D2381*($B$7-$B$8-F2381-E2381))</f>
        <v>4196.47271461592</v>
      </c>
      <c r="H2381" s="25" t="n">
        <f aca="false">IF(D2381="","",D2381*$F$30)</f>
        <v>5044.18718074464</v>
      </c>
    </row>
    <row r="2382" customFormat="false" ht="15" hidden="false" customHeight="false" outlineLevel="0" collapsed="false">
      <c r="A2382" s="2" t="n">
        <v>2348</v>
      </c>
      <c r="B2382" s="2" t="n">
        <v>8</v>
      </c>
      <c r="C2382" s="22" t="n">
        <f aca="true">NORMSINV(MAX(RAND(),0.000000000001))</f>
        <v>0.25998601776144</v>
      </c>
      <c r="D2382" s="24" t="n">
        <f aca="false">IF($B$11="","",$B$11*EXP($B$12*C2382))</f>
        <v>1034.88136952648</v>
      </c>
      <c r="E2382" s="20" t="n">
        <f aca="true">IF($B$10="","",$B$10*(1-$B$14+2*$B$14*RAND()))</f>
        <v>4.03990717988067</v>
      </c>
      <c r="F2382" s="21" t="n">
        <f aca="false">INDEX($E$17:$E$28,B2382)</f>
        <v>4.761</v>
      </c>
      <c r="G2382" s="25" t="n">
        <f aca="false">IF(OR(D2382="",E2382="",F2382=""),"",D2382*($B$7-$B$8-F2382-E2382))</f>
        <v>4076.49377237702</v>
      </c>
      <c r="H2382" s="25" t="n">
        <f aca="false">IF(D2382="","",D2382*$F$30)</f>
        <v>5173.57894253679</v>
      </c>
    </row>
    <row r="2383" customFormat="false" ht="15" hidden="false" customHeight="false" outlineLevel="0" collapsed="false">
      <c r="A2383" s="2" t="n">
        <v>2349</v>
      </c>
      <c r="B2383" s="2" t="n">
        <v>9</v>
      </c>
      <c r="C2383" s="22" t="n">
        <f aca="true">NORMSINV(MAX(RAND(),0.000000000001))</f>
        <v>-0.433025730153039</v>
      </c>
      <c r="D2383" s="24" t="n">
        <f aca="false">IF($B$11="","",$B$11*EXP($B$12*C2383))</f>
        <v>772.807853749807</v>
      </c>
      <c r="E2383" s="20" t="n">
        <f aca="true">IF($B$10="","",$B$10*(1-$B$14+2*$B$14*RAND()))</f>
        <v>3.95872612862159</v>
      </c>
      <c r="F2383" s="21" t="n">
        <f aca="false">INDEX($E$17:$E$28,B2383)</f>
        <v>4.761</v>
      </c>
      <c r="G2383" s="25" t="n">
        <f aca="false">IF(OR(D2383="",E2383="",F2383=""),"",D2383*($B$7-$B$8-F2383-E2383))</f>
        <v>3106.89922202638</v>
      </c>
      <c r="H2383" s="25" t="n">
        <f aca="false">IF(D2383="","",D2383*$F$30)</f>
        <v>3863.42102246604</v>
      </c>
    </row>
    <row r="2384" customFormat="false" ht="15" hidden="false" customHeight="false" outlineLevel="0" collapsed="false">
      <c r="A2384" s="2" t="n">
        <v>2350</v>
      </c>
      <c r="B2384" s="2" t="n">
        <v>10</v>
      </c>
      <c r="C2384" s="22" t="n">
        <f aca="true">NORMSINV(MAX(RAND(),0.000000000001))</f>
        <v>1.83624200481603</v>
      </c>
      <c r="D2384" s="24" t="n">
        <f aca="false">IF($B$11="","",$B$11*EXP($B$12*C2384))</f>
        <v>2010.66917090627</v>
      </c>
      <c r="E2384" s="20" t="n">
        <f aca="true">IF($B$10="","",$B$10*(1-$B$14+2*$B$14*RAND()))</f>
        <v>3.86741749191391</v>
      </c>
      <c r="F2384" s="21" t="n">
        <f aca="false">INDEX($E$17:$E$28,B2384)</f>
        <v>4.761</v>
      </c>
      <c r="G2384" s="25" t="n">
        <f aca="false">IF(OR(D2384="",E2384="",F2384=""),"",D2384*($B$7-$B$8-F2384-E2384))</f>
        <v>8267.03219264619</v>
      </c>
      <c r="H2384" s="25" t="n">
        <f aca="false">IF(D2384="","",D2384*$F$30)</f>
        <v>10051.7373191946</v>
      </c>
    </row>
    <row r="2385" customFormat="false" ht="15" hidden="false" customHeight="false" outlineLevel="0" collapsed="false">
      <c r="A2385" s="2" t="n">
        <v>2351</v>
      </c>
      <c r="B2385" s="2" t="n">
        <v>11</v>
      </c>
      <c r="C2385" s="22" t="n">
        <f aca="true">NORMSINV(MAX(RAND(),0.000000000001))</f>
        <v>0.973840393002575</v>
      </c>
      <c r="D2385" s="24" t="n">
        <f aca="false">IF($B$11="","",$B$11*EXP($B$12*C2385))</f>
        <v>1398.05336013015</v>
      </c>
      <c r="E2385" s="20" t="n">
        <f aca="true">IF($B$10="","",$B$10*(1-$B$14+2*$B$14*RAND()))</f>
        <v>3.79364145627477</v>
      </c>
      <c r="F2385" s="21" t="n">
        <f aca="false">INDEX($E$17:$E$28,B2385)</f>
        <v>4.761</v>
      </c>
      <c r="G2385" s="25" t="n">
        <f aca="false">IF(OR(D2385="",E2385="",F2385=""),"",D2385*($B$7-$B$8-F2385-E2385))</f>
        <v>5851.35457540449</v>
      </c>
      <c r="H2385" s="25" t="n">
        <f aca="false">IF(D2385="","",D2385*$F$30)</f>
        <v>6989.14835796264</v>
      </c>
    </row>
    <row r="2386" customFormat="false" ht="15" hidden="false" customHeight="false" outlineLevel="0" collapsed="false">
      <c r="A2386" s="2" t="n">
        <v>2352</v>
      </c>
      <c r="B2386" s="2" t="n">
        <v>12</v>
      </c>
      <c r="C2386" s="22" t="n">
        <f aca="true">NORMSINV(MAX(RAND(),0.000000000001))</f>
        <v>0.311270141895582</v>
      </c>
      <c r="D2386" s="24" t="n">
        <f aca="false">IF($B$11="","",$B$11*EXP($B$12*C2386))</f>
        <v>1057.48790130847</v>
      </c>
      <c r="E2386" s="20" t="n">
        <f aca="true">IF($B$10="","",$B$10*(1-$B$14+2*$B$14*RAND()))</f>
        <v>4.07526338085583</v>
      </c>
      <c r="F2386" s="21" t="n">
        <f aca="false">INDEX($E$17:$E$28,B2386)</f>
        <v>4.761</v>
      </c>
      <c r="G2386" s="25" t="n">
        <f aca="false">IF(OR(D2386="",E2386="",F2386=""),"",D2386*($B$7-$B$8-F2386-E2386))</f>
        <v>4128.15424463981</v>
      </c>
      <c r="H2386" s="25" t="n">
        <f aca="false">IF(D2386="","",D2386*$F$30)</f>
        <v>5286.59351622132</v>
      </c>
    </row>
    <row r="2387" customFormat="false" ht="15" hidden="false" customHeight="false" outlineLevel="0" collapsed="false">
      <c r="A2387" s="2" t="n">
        <v>2353</v>
      </c>
      <c r="B2387" s="2" t="n">
        <v>1</v>
      </c>
      <c r="C2387" s="22" t="n">
        <f aca="true">NORMSINV(MAX(RAND(),0.000000000001))</f>
        <v>-1.41138554186432</v>
      </c>
      <c r="D2387" s="24" t="n">
        <f aca="false">IF($B$11="","",$B$11*EXP($B$12*C2387))</f>
        <v>511.722670643337</v>
      </c>
      <c r="E2387" s="20" t="n">
        <f aca="true">IF($B$10="","",$B$10*(1-$B$14+2*$B$14*RAND()))</f>
        <v>4.0825598475998</v>
      </c>
      <c r="F2387" s="21" t="n">
        <f aca="false">INDEX($E$17:$E$28,B2387)</f>
        <v>4.92562580645161</v>
      </c>
      <c r="G2387" s="25" t="n">
        <f aca="false">IF(OR(D2387="",E2387="",F2387=""),"",D2387*($B$7-$B$8-F2387-E2387))</f>
        <v>1909.65400345393</v>
      </c>
      <c r="H2387" s="25" t="n">
        <f aca="false">IF(D2387="","",D2387*$F$30)</f>
        <v>2558.20397508017</v>
      </c>
    </row>
    <row r="2388" customFormat="false" ht="15" hidden="false" customHeight="false" outlineLevel="0" collapsed="false">
      <c r="A2388" s="2" t="n">
        <v>2354</v>
      </c>
      <c r="B2388" s="2" t="n">
        <v>2</v>
      </c>
      <c r="C2388" s="22" t="n">
        <f aca="true">NORMSINV(MAX(RAND(),0.000000000001))</f>
        <v>0.937114723310241</v>
      </c>
      <c r="D2388" s="24" t="n">
        <f aca="false">IF($B$11="","",$B$11*EXP($B$12*C2388))</f>
        <v>1376.58509150667</v>
      </c>
      <c r="E2388" s="20" t="n">
        <f aca="true">IF($B$10="","",$B$10*(1-$B$14+2*$B$14*RAND()))</f>
        <v>3.40110008741444</v>
      </c>
      <c r="F2388" s="21" t="n">
        <f aca="false">INDEX($E$17:$E$28,B2388)</f>
        <v>5.0612</v>
      </c>
      <c r="G2388" s="25" t="n">
        <f aca="false">IF(OR(D2388="",E2388="",F2388=""),"",D2388*($B$7-$B$8-F2388-E2388))</f>
        <v>5888.61792560467</v>
      </c>
      <c r="H2388" s="25" t="n">
        <f aca="false">IF(D2388="","",D2388*$F$30)</f>
        <v>6881.82418946014</v>
      </c>
    </row>
    <row r="2389" customFormat="false" ht="15" hidden="false" customHeight="false" outlineLevel="0" collapsed="false">
      <c r="A2389" s="2" t="n">
        <v>2355</v>
      </c>
      <c r="B2389" s="2" t="n">
        <v>3</v>
      </c>
      <c r="C2389" s="22" t="n">
        <f aca="true">NORMSINV(MAX(RAND(),0.000000000001))</f>
        <v>3.38090581166069</v>
      </c>
      <c r="D2389" s="24" t="n">
        <f aca="false">IF($B$11="","",$B$11*EXP($B$12*C2389))</f>
        <v>3854.86698147231</v>
      </c>
      <c r="E2389" s="20" t="n">
        <f aca="true">IF($B$10="","",$B$10*(1-$B$14+2*$B$14*RAND()))</f>
        <v>3.61001443315776</v>
      </c>
      <c r="F2389" s="21" t="n">
        <f aca="false">INDEX($E$17:$E$28,B2389)</f>
        <v>5.0612</v>
      </c>
      <c r="G2389" s="25" t="n">
        <f aca="false">IF(OR(D2389="",E2389="",F2389=""),"",D2389*($B$7-$B$8-F2389-E2389))</f>
        <v>15684.6271363112</v>
      </c>
      <c r="H2389" s="25" t="n">
        <f aca="false">IF(D2389="","",D2389*$F$30)</f>
        <v>19271.2510137764</v>
      </c>
    </row>
    <row r="2390" customFormat="false" ht="15" hidden="false" customHeight="false" outlineLevel="0" collapsed="false">
      <c r="A2390" s="2" t="n">
        <v>2356</v>
      </c>
      <c r="B2390" s="2" t="n">
        <v>4</v>
      </c>
      <c r="C2390" s="22" t="n">
        <f aca="true">NORMSINV(MAX(RAND(),0.000000000001))</f>
        <v>0.142204178922368</v>
      </c>
      <c r="D2390" s="24" t="n">
        <f aca="false">IF($B$11="","",$B$11*EXP($B$12*C2390))</f>
        <v>984.774627176098</v>
      </c>
      <c r="E2390" s="20" t="n">
        <f aca="true">IF($B$10="","",$B$10*(1-$B$14+2*$B$14*RAND()))</f>
        <v>3.45211750269351</v>
      </c>
      <c r="F2390" s="21" t="n">
        <f aca="false">INDEX($E$17:$E$28,B2390)</f>
        <v>4.89657419354839</v>
      </c>
      <c r="G2390" s="25" t="n">
        <f aca="false">IF(OR(D2390="",E2390="",F2390=""),"",D2390*($B$7-$B$8-F2390-E2390))</f>
        <v>4324.44899764869</v>
      </c>
      <c r="H2390" s="25" t="n">
        <f aca="false">IF(D2390="","",D2390*$F$30)</f>
        <v>4923.08531617875</v>
      </c>
    </row>
    <row r="2391" customFormat="false" ht="15" hidden="false" customHeight="false" outlineLevel="0" collapsed="false">
      <c r="A2391" s="2" t="n">
        <v>2357</v>
      </c>
      <c r="B2391" s="2" t="n">
        <v>5</v>
      </c>
      <c r="C2391" s="22" t="n">
        <f aca="true">NORMSINV(MAX(RAND(),0.000000000001))</f>
        <v>-0.129381374040486</v>
      </c>
      <c r="D2391" s="24" t="n">
        <f aca="false">IF($B$11="","",$B$11*EXP($B$12*C2391))</f>
        <v>878.289155529</v>
      </c>
      <c r="E2391" s="20" t="n">
        <f aca="true">IF($B$10="","",$B$10*(1-$B$14+2*$B$14*RAND()))</f>
        <v>3.8593855685724</v>
      </c>
      <c r="F2391" s="21" t="n">
        <f aca="false">INDEX($E$17:$E$28,B2391)</f>
        <v>4.761</v>
      </c>
      <c r="G2391" s="25" t="n">
        <f aca="false">IF(OR(D2391="",E2391="",F2391=""),"",D2391*($B$7-$B$8-F2391-E2391))</f>
        <v>3618.21268008363</v>
      </c>
      <c r="H2391" s="25" t="n">
        <f aca="false">IF(D2391="","",D2391*$F$30)</f>
        <v>4390.74314632058</v>
      </c>
    </row>
    <row r="2392" customFormat="false" ht="15" hidden="false" customHeight="false" outlineLevel="0" collapsed="false">
      <c r="A2392" s="2" t="n">
        <v>2358</v>
      </c>
      <c r="B2392" s="2" t="n">
        <v>6</v>
      </c>
      <c r="C2392" s="22" t="n">
        <f aca="true">NORMSINV(MAX(RAND(),0.000000000001))</f>
        <v>0.219952495194754</v>
      </c>
      <c r="D2392" s="24" t="n">
        <f aca="false">IF($B$11="","",$B$11*EXP($B$12*C2392))</f>
        <v>1017.57061190121</v>
      </c>
      <c r="E2392" s="20" t="n">
        <f aca="true">IF($B$10="","",$B$10*(1-$B$14+2*$B$14*RAND()))</f>
        <v>3.50092930496218</v>
      </c>
      <c r="F2392" s="21" t="n">
        <f aca="false">INDEX($E$17:$E$28,B2392)</f>
        <v>4.761</v>
      </c>
      <c r="G2392" s="25" t="n">
        <f aca="false">IF(OR(D2392="",E2392="",F2392=""),"",D2392*($B$7-$B$8-F2392-E2392))</f>
        <v>4556.7531372865</v>
      </c>
      <c r="H2392" s="25" t="n">
        <f aca="false">IF(D2392="","",D2392*$F$30)</f>
        <v>5087.03900301652</v>
      </c>
    </row>
    <row r="2393" customFormat="false" ht="15" hidden="false" customHeight="false" outlineLevel="0" collapsed="false">
      <c r="A2393" s="2" t="n">
        <v>2359</v>
      </c>
      <c r="B2393" s="2" t="n">
        <v>7</v>
      </c>
      <c r="C2393" s="22" t="n">
        <f aca="true">NORMSINV(MAX(RAND(),0.000000000001))</f>
        <v>-0.931906925959932</v>
      </c>
      <c r="D2393" s="24" t="n">
        <f aca="false">IF($B$11="","",$B$11*EXP($B$12*C2393))</f>
        <v>626.293329034279</v>
      </c>
      <c r="E2393" s="20" t="n">
        <f aca="true">IF($B$10="","",$B$10*(1-$B$14+2*$B$14*RAND()))</f>
        <v>3.76139390609461</v>
      </c>
      <c r="F2393" s="21" t="n">
        <f aca="false">INDEX($E$17:$E$28,B2393)</f>
        <v>4.761</v>
      </c>
      <c r="G2393" s="25" t="n">
        <f aca="false">IF(OR(D2393="",E2393="",F2393=""),"",D2393*($B$7-$B$8-F2393-E2393))</f>
        <v>2641.45856110727</v>
      </c>
      <c r="H2393" s="25" t="n">
        <f aca="false">IF(D2393="","",D2393*$F$30)</f>
        <v>3130.96561050817</v>
      </c>
    </row>
    <row r="2394" customFormat="false" ht="15" hidden="false" customHeight="false" outlineLevel="0" collapsed="false">
      <c r="A2394" s="2" t="n">
        <v>2360</v>
      </c>
      <c r="B2394" s="2" t="n">
        <v>8</v>
      </c>
      <c r="C2394" s="22" t="n">
        <f aca="true">NORMSINV(MAX(RAND(),0.000000000001))</f>
        <v>-2.29321562568946</v>
      </c>
      <c r="D2394" s="24" t="n">
        <f aca="false">IF($B$11="","",$B$11*EXP($B$12*C2394))</f>
        <v>352.90875708916</v>
      </c>
      <c r="E2394" s="20" t="n">
        <f aca="true">IF($B$10="","",$B$10*(1-$B$14+2*$B$14*RAND()))</f>
        <v>3.911030250492</v>
      </c>
      <c r="F2394" s="21" t="n">
        <f aca="false">INDEX($E$17:$E$28,B2394)</f>
        <v>4.761</v>
      </c>
      <c r="G2394" s="25" t="n">
        <f aca="false">IF(OR(D2394="",E2394="",F2394=""),"",D2394*($B$7-$B$8-F2394-E2394))</f>
        <v>1435.62214817517</v>
      </c>
      <c r="H2394" s="25" t="n">
        <f aca="false">IF(D2394="","",D2394*$F$30)</f>
        <v>1764.26145844013</v>
      </c>
    </row>
    <row r="2395" customFormat="false" ht="15" hidden="false" customHeight="false" outlineLevel="0" collapsed="false">
      <c r="A2395" s="2" t="n">
        <v>2361</v>
      </c>
      <c r="B2395" s="2" t="n">
        <v>9</v>
      </c>
      <c r="C2395" s="22" t="n">
        <f aca="true">NORMSINV(MAX(RAND(),0.000000000001))</f>
        <v>0.498861652245675</v>
      </c>
      <c r="D2395" s="24" t="n">
        <f aca="false">IF($B$11="","",$B$11*EXP($B$12*C2395))</f>
        <v>1144.46913047872</v>
      </c>
      <c r="E2395" s="20" t="n">
        <f aca="true">IF($B$10="","",$B$10*(1-$B$14+2*$B$14*RAND()))</f>
        <v>3.65344841176333</v>
      </c>
      <c r="F2395" s="21" t="n">
        <f aca="false">INDEX($E$17:$E$28,B2395)</f>
        <v>4.761</v>
      </c>
      <c r="G2395" s="25" t="n">
        <f aca="false">IF(OR(D2395="",E2395="",F2395=""),"",D2395*($B$7-$B$8-F2395-E2395))</f>
        <v>4950.46026503005</v>
      </c>
      <c r="H2395" s="25" t="n">
        <f aca="false">IF(D2395="","",D2395*$F$30)</f>
        <v>5721.4300770892</v>
      </c>
    </row>
    <row r="2396" customFormat="false" ht="15" hidden="false" customHeight="false" outlineLevel="0" collapsed="false">
      <c r="A2396" s="2" t="n">
        <v>2362</v>
      </c>
      <c r="B2396" s="2" t="n">
        <v>10</v>
      </c>
      <c r="C2396" s="22" t="n">
        <f aca="true">NORMSINV(MAX(RAND(),0.000000000001))</f>
        <v>0.644159708686293</v>
      </c>
      <c r="D2396" s="24" t="n">
        <f aca="false">IF($B$11="","",$B$11*EXP($B$12*C2396))</f>
        <v>1216.72711177542</v>
      </c>
      <c r="E2396" s="20" t="n">
        <f aca="true">IF($B$10="","",$B$10*(1-$B$14+2*$B$14*RAND()))</f>
        <v>3.93761695162058</v>
      </c>
      <c r="F2396" s="21" t="n">
        <f aca="false">INDEX($E$17:$E$28,B2396)</f>
        <v>4.761</v>
      </c>
      <c r="G2396" s="25" t="n">
        <f aca="false">IF(OR(D2396="",E2396="",F2396=""),"",D2396*($B$7-$B$8-F2396-E2396))</f>
        <v>4917.26032403282</v>
      </c>
      <c r="H2396" s="25" t="n">
        <f aca="false">IF(D2396="","",D2396*$F$30)</f>
        <v>6082.66217718767</v>
      </c>
    </row>
    <row r="2397" customFormat="false" ht="15" hidden="false" customHeight="false" outlineLevel="0" collapsed="false">
      <c r="A2397" s="2" t="n">
        <v>2363</v>
      </c>
      <c r="B2397" s="2" t="n">
        <v>11</v>
      </c>
      <c r="C2397" s="22" t="n">
        <f aca="true">NORMSINV(MAX(RAND(),0.000000000001))</f>
        <v>1.21182122650763</v>
      </c>
      <c r="D2397" s="24" t="n">
        <f aca="false">IF($B$11="","",$B$11*EXP($B$12*C2397))</f>
        <v>1545.51603817589</v>
      </c>
      <c r="E2397" s="20" t="n">
        <f aca="true">IF($B$10="","",$B$10*(1-$B$14+2*$B$14*RAND()))</f>
        <v>3.75459709246592</v>
      </c>
      <c r="F2397" s="21" t="n">
        <f aca="false">INDEX($E$17:$E$28,B2397)</f>
        <v>4.761</v>
      </c>
      <c r="G2397" s="25" t="n">
        <f aca="false">IF(OR(D2397="",E2397="",F2397=""),"",D2397*($B$7-$B$8-F2397-E2397))</f>
        <v>6528.88244531078</v>
      </c>
      <c r="H2397" s="25" t="n">
        <f aca="false">IF(D2397="","",D2397*$F$30)</f>
        <v>7726.34377804892</v>
      </c>
    </row>
    <row r="2398" customFormat="false" ht="15" hidden="false" customHeight="false" outlineLevel="0" collapsed="false">
      <c r="A2398" s="2" t="n">
        <v>2364</v>
      </c>
      <c r="B2398" s="2" t="n">
        <v>12</v>
      </c>
      <c r="C2398" s="22" t="n">
        <f aca="true">NORMSINV(MAX(RAND(),0.000000000001))</f>
        <v>-0.920341208215392</v>
      </c>
      <c r="D2398" s="24" t="n">
        <f aca="false">IF($B$11="","",$B$11*EXP($B$12*C2398))</f>
        <v>629.352956911844</v>
      </c>
      <c r="E2398" s="20" t="n">
        <f aca="true">IF($B$10="","",$B$10*(1-$B$14+2*$B$14*RAND()))</f>
        <v>3.48770315165984</v>
      </c>
      <c r="F2398" s="21" t="n">
        <f aca="false">INDEX($E$17:$E$28,B2398)</f>
        <v>4.761</v>
      </c>
      <c r="G2398" s="25" t="n">
        <f aca="false">IF(OR(D2398="",E2398="",F2398=""),"",D2398*($B$7-$B$8-F2398-E2398))</f>
        <v>2826.61095187172</v>
      </c>
      <c r="H2398" s="25" t="n">
        <f aca="false">IF(D2398="","",D2398*$F$30)</f>
        <v>3146.26130219369</v>
      </c>
    </row>
    <row r="2399" customFormat="false" ht="15" hidden="false" customHeight="false" outlineLevel="0" collapsed="false">
      <c r="A2399" s="2" t="n">
        <v>2365</v>
      </c>
      <c r="B2399" s="2" t="n">
        <v>1</v>
      </c>
      <c r="C2399" s="22" t="n">
        <f aca="true">NORMSINV(MAX(RAND(),0.000000000001))</f>
        <v>-1.59485772339161</v>
      </c>
      <c r="D2399" s="24" t="n">
        <f aca="false">IF($B$11="","",$B$11*EXP($B$12*C2399))</f>
        <v>473.652470325894</v>
      </c>
      <c r="E2399" s="20" t="n">
        <f aca="true">IF($B$10="","",$B$10*(1-$B$14+2*$B$14*RAND()))</f>
        <v>3.83582862273951</v>
      </c>
      <c r="F2399" s="21" t="n">
        <f aca="false">INDEX($E$17:$E$28,B2399)</f>
        <v>4.92562580645161</v>
      </c>
      <c r="G2399" s="25" t="n">
        <f aca="false">IF(OR(D2399="",E2399="",F2399=""),"",D2399*($B$7-$B$8-F2399-E2399))</f>
        <v>1884.44793791777</v>
      </c>
      <c r="H2399" s="25" t="n">
        <f aca="false">IF(D2399="","",D2399*$F$30)</f>
        <v>2367.88342965321</v>
      </c>
    </row>
    <row r="2400" customFormat="false" ht="15" hidden="false" customHeight="false" outlineLevel="0" collapsed="false">
      <c r="A2400" s="2" t="n">
        <v>2366</v>
      </c>
      <c r="B2400" s="2" t="n">
        <v>2</v>
      </c>
      <c r="C2400" s="22" t="n">
        <f aca="true">NORMSINV(MAX(RAND(),0.000000000001))</f>
        <v>-0.304639242875418</v>
      </c>
      <c r="D2400" s="24" t="n">
        <f aca="false">IF($B$11="","",$B$11*EXP($B$12*C2400))</f>
        <v>815.766494077045</v>
      </c>
      <c r="E2400" s="20" t="n">
        <f aca="true">IF($B$10="","",$B$10*(1-$B$14+2*$B$14*RAND()))</f>
        <v>3.85353367855319</v>
      </c>
      <c r="F2400" s="21" t="n">
        <f aca="false">INDEX($E$17:$E$28,B2400)</f>
        <v>5.0612</v>
      </c>
      <c r="G2400" s="25" t="n">
        <f aca="false">IF(OR(D2400="",E2400="",F2400=""),"",D2400*($B$7-$B$8-F2400-E2400))</f>
        <v>3120.52409595765</v>
      </c>
      <c r="H2400" s="25" t="n">
        <f aca="false">IF(D2400="","",D2400*$F$30)</f>
        <v>4078.17985718996</v>
      </c>
    </row>
    <row r="2401" customFormat="false" ht="15" hidden="false" customHeight="false" outlineLevel="0" collapsed="false">
      <c r="A2401" s="2" t="n">
        <v>2367</v>
      </c>
      <c r="B2401" s="2" t="n">
        <v>3</v>
      </c>
      <c r="C2401" s="22" t="n">
        <f aca="true">NORMSINV(MAX(RAND(),0.000000000001))</f>
        <v>-0.25097082007993</v>
      </c>
      <c r="D2401" s="24" t="n">
        <f aca="false">IF($B$11="","",$B$11*EXP($B$12*C2401))</f>
        <v>834.424451076455</v>
      </c>
      <c r="E2401" s="20" t="n">
        <f aca="true">IF($B$10="","",$B$10*(1-$B$14+2*$B$14*RAND()))</f>
        <v>3.4974719344903</v>
      </c>
      <c r="F2401" s="21" t="n">
        <f aca="false">INDEX($E$17:$E$28,B2401)</f>
        <v>5.0612</v>
      </c>
      <c r="G2401" s="25" t="n">
        <f aca="false">IF(OR(D2401="",E2401="",F2401=""),"",D2401*($B$7-$B$8-F2401-E2401))</f>
        <v>3489.0023758335</v>
      </c>
      <c r="H2401" s="25" t="n">
        <f aca="false">IF(D2401="","",D2401*$F$30)</f>
        <v>4171.45471582141</v>
      </c>
    </row>
    <row r="2402" customFormat="false" ht="15" hidden="false" customHeight="false" outlineLevel="0" collapsed="false">
      <c r="A2402" s="2" t="n">
        <v>2368</v>
      </c>
      <c r="B2402" s="2" t="n">
        <v>4</v>
      </c>
      <c r="C2402" s="22" t="n">
        <f aca="true">NORMSINV(MAX(RAND(),0.000000000001))</f>
        <v>0.257254109243395</v>
      </c>
      <c r="D2402" s="24" t="n">
        <f aca="false">IF($B$11="","",$B$11*EXP($B$12*C2402))</f>
        <v>1033.69076826559</v>
      </c>
      <c r="E2402" s="20" t="n">
        <f aca="true">IF($B$10="","",$B$10*(1-$B$14+2*$B$14*RAND()))</f>
        <v>3.95815267598583</v>
      </c>
      <c r="F2402" s="21" t="n">
        <f aca="false">INDEX($E$17:$E$28,B2402)</f>
        <v>4.89657419354839</v>
      </c>
      <c r="G2402" s="25" t="n">
        <f aca="false">IF(OR(D2402="",E2402="",F2402=""),"",D2402*($B$7-$B$8-F2402-E2402))</f>
        <v>4016.17096715281</v>
      </c>
      <c r="H2402" s="25" t="n">
        <f aca="false">IF(D2402="","",D2402*$F$30)</f>
        <v>5167.62688871332</v>
      </c>
    </row>
    <row r="2403" customFormat="false" ht="15" hidden="false" customHeight="false" outlineLevel="0" collapsed="false">
      <c r="A2403" s="2" t="n">
        <v>2369</v>
      </c>
      <c r="B2403" s="2" t="n">
        <v>5</v>
      </c>
      <c r="C2403" s="22" t="n">
        <f aca="true">NORMSINV(MAX(RAND(),0.000000000001))</f>
        <v>1.53281080321748</v>
      </c>
      <c r="D2403" s="24" t="n">
        <f aca="false">IF($B$11="","",$B$11*EXP($B$12*C2403))</f>
        <v>1769.34951860676</v>
      </c>
      <c r="E2403" s="20" t="n">
        <f aca="true">IF($B$10="","",$B$10*(1-$B$14+2*$B$14*RAND()))</f>
        <v>3.73861492909181</v>
      </c>
      <c r="F2403" s="21" t="n">
        <f aca="false">INDEX($E$17:$E$28,B2403)</f>
        <v>4.761</v>
      </c>
      <c r="G2403" s="25" t="n">
        <f aca="false">IF(OR(D2403="",E2403="",F2403=""),"",D2403*($B$7-$B$8-F2403-E2403))</f>
        <v>7502.72328391868</v>
      </c>
      <c r="H2403" s="25" t="n">
        <f aca="false">IF(D2403="","",D2403*$F$30)</f>
        <v>8845.33211341889</v>
      </c>
    </row>
    <row r="2404" customFormat="false" ht="15" hidden="false" customHeight="false" outlineLevel="0" collapsed="false">
      <c r="A2404" s="2" t="n">
        <v>2370</v>
      </c>
      <c r="B2404" s="2" t="n">
        <v>6</v>
      </c>
      <c r="C2404" s="22" t="n">
        <f aca="true">NORMSINV(MAX(RAND(),0.000000000001))</f>
        <v>-0.954077688191821</v>
      </c>
      <c r="D2404" s="24" t="n">
        <f aca="false">IF($B$11="","",$B$11*EXP($B$12*C2404))</f>
        <v>620.469736812937</v>
      </c>
      <c r="E2404" s="20" t="n">
        <f aca="true">IF($B$10="","",$B$10*(1-$B$14+2*$B$14*RAND()))</f>
        <v>3.69404429337489</v>
      </c>
      <c r="F2404" s="21" t="n">
        <f aca="false">INDEX($E$17:$E$28,B2404)</f>
        <v>4.761</v>
      </c>
      <c r="G2404" s="25" t="n">
        <f aca="false">IF(OR(D2404="",E2404="",F2404=""),"",D2404*($B$7-$B$8-F2404-E2404))</f>
        <v>2658.68533954477</v>
      </c>
      <c r="H2404" s="25" t="n">
        <f aca="false">IF(D2404="","",D2404*$F$30)</f>
        <v>3101.85230827523</v>
      </c>
    </row>
    <row r="2405" customFormat="false" ht="15" hidden="false" customHeight="false" outlineLevel="0" collapsed="false">
      <c r="A2405" s="2" t="n">
        <v>2371</v>
      </c>
      <c r="B2405" s="2" t="n">
        <v>7</v>
      </c>
      <c r="C2405" s="22" t="n">
        <f aca="true">NORMSINV(MAX(RAND(),0.000000000001))</f>
        <v>-0.548406717965666</v>
      </c>
      <c r="D2405" s="24" t="n">
        <f aca="false">IF($B$11="","",$B$11*EXP($B$12*C2405))</f>
        <v>736.134474899789</v>
      </c>
      <c r="E2405" s="20" t="n">
        <f aca="true">IF($B$10="","",$B$10*(1-$B$14+2*$B$14*RAND()))</f>
        <v>4.09641331917637</v>
      </c>
      <c r="F2405" s="21" t="n">
        <f aca="false">INDEX($E$17:$E$28,B2405)</f>
        <v>4.761</v>
      </c>
      <c r="G2405" s="25" t="n">
        <f aca="false">IF(OR(D2405="",E2405="",F2405=""),"",D2405*($B$7-$B$8-F2405-E2405))</f>
        <v>2858.10590754102</v>
      </c>
      <c r="H2405" s="25" t="n">
        <f aca="false">IF(D2405="","",D2405*$F$30)</f>
        <v>3680.08346691902</v>
      </c>
    </row>
    <row r="2406" customFormat="false" ht="15" hidden="false" customHeight="false" outlineLevel="0" collapsed="false">
      <c r="A2406" s="2" t="n">
        <v>2372</v>
      </c>
      <c r="B2406" s="2" t="n">
        <v>8</v>
      </c>
      <c r="C2406" s="22" t="n">
        <f aca="true">NORMSINV(MAX(RAND(),0.000000000001))</f>
        <v>-0.183853408870392</v>
      </c>
      <c r="D2406" s="24" t="n">
        <f aca="false">IF($B$11="","",$B$11*EXP($B$12*C2406))</f>
        <v>858.359669303556</v>
      </c>
      <c r="E2406" s="20" t="n">
        <f aca="true">IF($B$10="","",$B$10*(1-$B$14+2*$B$14*RAND()))</f>
        <v>3.84523192418782</v>
      </c>
      <c r="F2406" s="21" t="n">
        <f aca="false">INDEX($E$17:$E$28,B2406)</f>
        <v>4.761</v>
      </c>
      <c r="G2406" s="25" t="n">
        <f aca="false">IF(OR(D2406="",E2406="",F2406=""),"",D2406*($B$7-$B$8-F2406-E2406))</f>
        <v>3548.25979853174</v>
      </c>
      <c r="H2406" s="25" t="n">
        <f aca="false">IF(D2406="","",D2406*$F$30)</f>
        <v>4291.11165878234</v>
      </c>
    </row>
    <row r="2407" customFormat="false" ht="15" hidden="false" customHeight="false" outlineLevel="0" collapsed="false">
      <c r="A2407" s="2" t="n">
        <v>2373</v>
      </c>
      <c r="B2407" s="2" t="n">
        <v>9</v>
      </c>
      <c r="C2407" s="22" t="n">
        <f aca="true">NORMSINV(MAX(RAND(),0.000000000001))</f>
        <v>0.556155690268555</v>
      </c>
      <c r="D2407" s="24" t="n">
        <f aca="false">IF($B$11="","",$B$11*EXP($B$12*C2407))</f>
        <v>1172.43484613294</v>
      </c>
      <c r="E2407" s="20" t="n">
        <f aca="true">IF($B$10="","",$B$10*(1-$B$14+2*$B$14*RAND()))</f>
        <v>3.72553308286548</v>
      </c>
      <c r="F2407" s="21" t="n">
        <f aca="false">INDEX($E$17:$E$28,B2407)</f>
        <v>4.761</v>
      </c>
      <c r="G2407" s="25" t="n">
        <f aca="false">IF(OR(D2407="",E2407="",F2407=""),"",D2407*($B$7-$B$8-F2407-E2407))</f>
        <v>4986.91283052217</v>
      </c>
      <c r="H2407" s="25" t="n">
        <f aca="false">IF(D2407="","",D2407*$F$30)</f>
        <v>5861.2362827878</v>
      </c>
    </row>
    <row r="2408" customFormat="false" ht="15" hidden="false" customHeight="false" outlineLevel="0" collapsed="false">
      <c r="A2408" s="2" t="n">
        <v>2374</v>
      </c>
      <c r="B2408" s="2" t="n">
        <v>10</v>
      </c>
      <c r="C2408" s="22" t="n">
        <f aca="true">NORMSINV(MAX(RAND(),0.000000000001))</f>
        <v>-1.26198123690474</v>
      </c>
      <c r="D2408" s="24" t="n">
        <f aca="false">IF($B$11="","",$B$11*EXP($B$12*C2408))</f>
        <v>544.973257032754</v>
      </c>
      <c r="E2408" s="20" t="n">
        <f aca="true">IF($B$10="","",$B$10*(1-$B$14+2*$B$14*RAND()))</f>
        <v>3.60917518962868</v>
      </c>
      <c r="F2408" s="21" t="n">
        <f aca="false">INDEX($E$17:$E$28,B2408)</f>
        <v>4.761</v>
      </c>
      <c r="G2408" s="25" t="n">
        <f aca="false">IF(OR(D2408="",E2408="",F2408=""),"",D2408*($B$7-$B$8-F2408-E2408))</f>
        <v>2381.4376595706</v>
      </c>
      <c r="H2408" s="25" t="n">
        <f aca="false">IF(D2408="","",D2408*$F$30)</f>
        <v>2724.43030655814</v>
      </c>
    </row>
    <row r="2409" customFormat="false" ht="15" hidden="false" customHeight="false" outlineLevel="0" collapsed="false">
      <c r="A2409" s="2" t="n">
        <v>2375</v>
      </c>
      <c r="B2409" s="2" t="n">
        <v>11</v>
      </c>
      <c r="C2409" s="22" t="n">
        <f aca="true">NORMSINV(MAX(RAND(),0.000000000001))</f>
        <v>0.00561119082297089</v>
      </c>
      <c r="D2409" s="24" t="n">
        <f aca="false">IF($B$11="","",$B$11*EXP($B$12*C2409))</f>
        <v>929.695543427924</v>
      </c>
      <c r="E2409" s="20" t="n">
        <f aca="true">IF($B$10="","",$B$10*(1-$B$14+2*$B$14*RAND()))</f>
        <v>4.01006627226127</v>
      </c>
      <c r="F2409" s="21" t="n">
        <f aca="false">INDEX($E$17:$E$28,B2409)</f>
        <v>4.761</v>
      </c>
      <c r="G2409" s="25" t="n">
        <f aca="false">IF(OR(D2409="",E2409="",F2409=""),"",D2409*($B$7-$B$8-F2409-E2409))</f>
        <v>3689.89999883948</v>
      </c>
      <c r="H2409" s="25" t="n">
        <f aca="false">IF(D2409="","",D2409*$F$30)</f>
        <v>4647.73396070488</v>
      </c>
    </row>
    <row r="2410" customFormat="false" ht="15" hidden="false" customHeight="false" outlineLevel="0" collapsed="false">
      <c r="A2410" s="2" t="n">
        <v>2376</v>
      </c>
      <c r="B2410" s="2" t="n">
        <v>12</v>
      </c>
      <c r="C2410" s="22" t="n">
        <f aca="true">NORMSINV(MAX(RAND(),0.000000000001))</f>
        <v>-0.522080334998752</v>
      </c>
      <c r="D2410" s="24" t="n">
        <f aca="false">IF($B$11="","",$B$11*EXP($B$12*C2410))</f>
        <v>744.345908045809</v>
      </c>
      <c r="E2410" s="20" t="n">
        <f aca="true">IF($B$10="","",$B$10*(1-$B$14+2*$B$14*RAND()))</f>
        <v>3.86520742246899</v>
      </c>
      <c r="F2410" s="21" t="n">
        <f aca="false">INDEX($E$17:$E$28,B2410)</f>
        <v>4.761</v>
      </c>
      <c r="G2410" s="25" t="n">
        <f aca="false">IF(OR(D2410="",E2410="",F2410=""),"",D2410*($B$7-$B$8-F2410-E2410))</f>
        <v>3062.08467163443</v>
      </c>
      <c r="H2410" s="25" t="n">
        <f aca="false">IF(D2410="","",D2410*$F$30)</f>
        <v>3721.13406350261</v>
      </c>
    </row>
    <row r="2411" customFormat="false" ht="15" hidden="false" customHeight="false" outlineLevel="0" collapsed="false">
      <c r="A2411" s="2" t="n">
        <v>2377</v>
      </c>
      <c r="B2411" s="2" t="n">
        <v>1</v>
      </c>
      <c r="C2411" s="22" t="n">
        <f aca="true">NORMSINV(MAX(RAND(),0.000000000001))</f>
        <v>-0.684145203478642</v>
      </c>
      <c r="D2411" s="24" t="n">
        <f aca="false">IF($B$11="","",$B$11*EXP($B$12*C2411))</f>
        <v>695.212268122059</v>
      </c>
      <c r="E2411" s="20" t="n">
        <f aca="true">IF($B$10="","",$B$10*(1-$B$14+2*$B$14*RAND()))</f>
        <v>3.89606049278851</v>
      </c>
      <c r="F2411" s="21" t="n">
        <f aca="false">INDEX($E$17:$E$28,B2411)</f>
        <v>4.92562580645161</v>
      </c>
      <c r="G2411" s="25" t="n">
        <f aca="false">IF(OR(D2411="",E2411="",F2411=""),"",D2411*($B$7-$B$8-F2411-E2411))</f>
        <v>2724.05975511902</v>
      </c>
      <c r="H2411" s="25" t="n">
        <f aca="false">IF(D2411="","",D2411*$F$30)</f>
        <v>3475.5051707958</v>
      </c>
    </row>
    <row r="2412" customFormat="false" ht="15" hidden="false" customHeight="false" outlineLevel="0" collapsed="false">
      <c r="A2412" s="2" t="n">
        <v>2378</v>
      </c>
      <c r="B2412" s="2" t="n">
        <v>2</v>
      </c>
      <c r="C2412" s="22" t="n">
        <f aca="true">NORMSINV(MAX(RAND(),0.000000000001))</f>
        <v>1.37400979315921</v>
      </c>
      <c r="D2412" s="24" t="n">
        <f aca="false">IF($B$11="","",$B$11*EXP($B$12*C2412))</f>
        <v>1654.83055243319</v>
      </c>
      <c r="E2412" s="20" t="n">
        <f aca="true">IF($B$10="","",$B$10*(1-$B$14+2*$B$14*RAND()))</f>
        <v>3.57560174007615</v>
      </c>
      <c r="F2412" s="21" t="n">
        <f aca="false">INDEX($E$17:$E$28,B2412)</f>
        <v>5.0612</v>
      </c>
      <c r="G2412" s="25" t="n">
        <f aca="false">IF(OR(D2412="",E2412="",F2412=""),"",D2412*($B$7-$B$8-F2412-E2412))</f>
        <v>6790.09784321268</v>
      </c>
      <c r="H2412" s="25" t="n">
        <f aca="false">IF(D2412="","",D2412*$F$30)</f>
        <v>8272.82889772398</v>
      </c>
    </row>
    <row r="2413" customFormat="false" ht="15" hidden="false" customHeight="false" outlineLevel="0" collapsed="false">
      <c r="A2413" s="2" t="n">
        <v>2379</v>
      </c>
      <c r="B2413" s="2" t="n">
        <v>3</v>
      </c>
      <c r="C2413" s="22" t="n">
        <f aca="true">NORMSINV(MAX(RAND(),0.000000000001))</f>
        <v>0.93068972275407</v>
      </c>
      <c r="D2413" s="24" t="n">
        <f aca="false">IF($B$11="","",$B$11*EXP($B$12*C2413))</f>
        <v>1372.86333423981</v>
      </c>
      <c r="E2413" s="20" t="n">
        <f aca="true">IF($B$10="","",$B$10*(1-$B$14+2*$B$14*RAND()))</f>
        <v>3.98601566033777</v>
      </c>
      <c r="F2413" s="21" t="n">
        <f aca="false">INDEX($E$17:$E$28,B2413)</f>
        <v>5.0612</v>
      </c>
      <c r="G2413" s="25" t="n">
        <f aca="false">IF(OR(D2413="",E2413="",F2413=""),"",D2413*($B$7-$B$8-F2413-E2413))</f>
        <v>5069.68822117724</v>
      </c>
      <c r="H2413" s="25" t="n">
        <f aca="false">IF(D2413="","",D2413*$F$30)</f>
        <v>6863.21838053164</v>
      </c>
    </row>
    <row r="2414" customFormat="false" ht="15" hidden="false" customHeight="false" outlineLevel="0" collapsed="false">
      <c r="A2414" s="2" t="n">
        <v>2380</v>
      </c>
      <c r="B2414" s="2" t="n">
        <v>4</v>
      </c>
      <c r="C2414" s="22" t="n">
        <f aca="true">NORMSINV(MAX(RAND(),0.000000000001))</f>
        <v>1.38130929622927</v>
      </c>
      <c r="D2414" s="24" t="n">
        <f aca="false">IF($B$11="","",$B$11*EXP($B$12*C2414))</f>
        <v>1659.92825449678</v>
      </c>
      <c r="E2414" s="20" t="n">
        <f aca="true">IF($B$10="","",$B$10*(1-$B$14+2*$B$14*RAND()))</f>
        <v>3.78666123851927</v>
      </c>
      <c r="F2414" s="21" t="n">
        <f aca="false">INDEX($E$17:$E$28,B2414)</f>
        <v>4.89657419354839</v>
      </c>
      <c r="G2414" s="25" t="n">
        <f aca="false">IF(OR(D2414="",E2414="",F2414=""),"",D2414*($B$7-$B$8-F2414-E2414))</f>
        <v>6733.9381281523</v>
      </c>
      <c r="H2414" s="25" t="n">
        <f aca="false">IF(D2414="","",D2414*$F$30)</f>
        <v>8298.31332988028</v>
      </c>
    </row>
    <row r="2415" customFormat="false" ht="15" hidden="false" customHeight="false" outlineLevel="0" collapsed="false">
      <c r="A2415" s="2" t="n">
        <v>2381</v>
      </c>
      <c r="B2415" s="2" t="n">
        <v>5</v>
      </c>
      <c r="C2415" s="22" t="n">
        <f aca="true">NORMSINV(MAX(RAND(),0.000000000001))</f>
        <v>0.133578511029932</v>
      </c>
      <c r="D2415" s="24" t="n">
        <f aca="false">IF($B$11="","",$B$11*EXP($B$12*C2415))</f>
        <v>981.201897597171</v>
      </c>
      <c r="E2415" s="20" t="n">
        <f aca="true">IF($B$10="","",$B$10*(1-$B$14+2*$B$14*RAND()))</f>
        <v>3.65920918748278</v>
      </c>
      <c r="F2415" s="21" t="n">
        <f aca="false">INDEX($E$17:$E$28,B2415)</f>
        <v>4.761</v>
      </c>
      <c r="G2415" s="25" t="n">
        <f aca="false">IF(OR(D2415="",E2415="",F2415=""),"",D2415*($B$7-$B$8-F2415-E2415))</f>
        <v>4238.58694246472</v>
      </c>
      <c r="H2415" s="25" t="n">
        <f aca="false">IF(D2415="","",D2415*$F$30)</f>
        <v>4905.22452646778</v>
      </c>
    </row>
    <row r="2416" customFormat="false" ht="15" hidden="false" customHeight="false" outlineLevel="0" collapsed="false">
      <c r="A2416" s="2" t="n">
        <v>2382</v>
      </c>
      <c r="B2416" s="2" t="n">
        <v>6</v>
      </c>
      <c r="C2416" s="22" t="n">
        <f aca="true">NORMSINV(MAX(RAND(),0.000000000001))</f>
        <v>0.361016252147097</v>
      </c>
      <c r="D2416" s="24" t="n">
        <f aca="false">IF($B$11="","",$B$11*EXP($B$12*C2416))</f>
        <v>1079.88819633514</v>
      </c>
      <c r="E2416" s="20" t="n">
        <f aca="true">IF($B$10="","",$B$10*(1-$B$14+2*$B$14*RAND()))</f>
        <v>3.48918885126371</v>
      </c>
      <c r="F2416" s="21" t="n">
        <f aca="false">INDEX($E$17:$E$28,B2416)</f>
        <v>4.761</v>
      </c>
      <c r="G2416" s="25" t="n">
        <f aca="false">IF(OR(D2416="",E2416="",F2416=""),"",D2416*($B$7-$B$8-F2416-E2416))</f>
        <v>4848.49406329423</v>
      </c>
      <c r="H2416" s="25" t="n">
        <f aca="false">IF(D2416="","",D2416*$F$30)</f>
        <v>5398.57707111863</v>
      </c>
    </row>
    <row r="2417" customFormat="false" ht="15" hidden="false" customHeight="false" outlineLevel="0" collapsed="false">
      <c r="A2417" s="2" t="n">
        <v>2383</v>
      </c>
      <c r="B2417" s="2" t="n">
        <v>7</v>
      </c>
      <c r="C2417" s="22" t="n">
        <f aca="true">NORMSINV(MAX(RAND(),0.000000000001))</f>
        <v>-1.4280492408806</v>
      </c>
      <c r="D2417" s="24" t="n">
        <f aca="false">IF($B$11="","",$B$11*EXP($B$12*C2417))</f>
        <v>508.142185976428</v>
      </c>
      <c r="E2417" s="20" t="n">
        <f aca="true">IF($B$10="","",$B$10*(1-$B$14+2*$B$14*RAND()))</f>
        <v>3.87706488312044</v>
      </c>
      <c r="F2417" s="21" t="n">
        <f aca="false">INDEX($E$17:$E$28,B2417)</f>
        <v>4.761</v>
      </c>
      <c r="G2417" s="25" t="n">
        <f aca="false">IF(OR(D2417="",E2417="",F2417=""),"",D2417*($B$7-$B$8-F2417-E2417))</f>
        <v>2084.36627702465</v>
      </c>
      <c r="H2417" s="25" t="n">
        <f aca="false">IF(D2417="","",D2417*$F$30)</f>
        <v>2540.30441613336</v>
      </c>
    </row>
    <row r="2418" customFormat="false" ht="15" hidden="false" customHeight="false" outlineLevel="0" collapsed="false">
      <c r="A2418" s="2" t="n">
        <v>2384</v>
      </c>
      <c r="B2418" s="2" t="n">
        <v>8</v>
      </c>
      <c r="C2418" s="22" t="n">
        <f aca="true">NORMSINV(MAX(RAND(),0.000000000001))</f>
        <v>0.620272848744989</v>
      </c>
      <c r="D2418" s="24" t="n">
        <f aca="false">IF($B$11="","",$B$11*EXP($B$12*C2418))</f>
        <v>1204.54204175769</v>
      </c>
      <c r="E2418" s="20" t="n">
        <f aca="true">IF($B$10="","",$B$10*(1-$B$14+2*$B$14*RAND()))</f>
        <v>3.81151044354371</v>
      </c>
      <c r="F2418" s="21" t="n">
        <f aca="false">INDEX($E$17:$E$28,B2418)</f>
        <v>4.761</v>
      </c>
      <c r="G2418" s="25" t="n">
        <f aca="false">IF(OR(D2418="",E2418="",F2418=""),"",D2418*($B$7-$B$8-F2418-E2418))</f>
        <v>5019.91637933773</v>
      </c>
      <c r="H2418" s="25" t="n">
        <f aca="false">IF(D2418="","",D2418*$F$30)</f>
        <v>6021.74657515506</v>
      </c>
    </row>
    <row r="2419" customFormat="false" ht="15" hidden="false" customHeight="false" outlineLevel="0" collapsed="false">
      <c r="A2419" s="2" t="n">
        <v>2385</v>
      </c>
      <c r="B2419" s="2" t="n">
        <v>9</v>
      </c>
      <c r="C2419" s="22" t="n">
        <f aca="true">NORMSINV(MAX(RAND(),0.000000000001))</f>
        <v>0.513756653531517</v>
      </c>
      <c r="D2419" s="24" t="n">
        <f aca="false">IF($B$11="","",$B$11*EXP($B$12*C2419))</f>
        <v>1151.67469098892</v>
      </c>
      <c r="E2419" s="20" t="n">
        <f aca="true">IF($B$10="","",$B$10*(1-$B$14+2*$B$14*RAND()))</f>
        <v>3.53103483494987</v>
      </c>
      <c r="F2419" s="21" t="n">
        <f aca="false">INDEX($E$17:$E$28,B2419)</f>
        <v>4.761</v>
      </c>
      <c r="G2419" s="25" t="n">
        <f aca="false">IF(OR(D2419="",E2419="",F2419=""),"",D2419*($B$7-$B$8-F2419-E2419))</f>
        <v>5122.60890698858</v>
      </c>
      <c r="H2419" s="25" t="n">
        <f aca="false">IF(D2419="","",D2419*$F$30)</f>
        <v>5757.4521151918</v>
      </c>
    </row>
    <row r="2420" customFormat="false" ht="15" hidden="false" customHeight="false" outlineLevel="0" collapsed="false">
      <c r="A2420" s="2" t="n">
        <v>2386</v>
      </c>
      <c r="B2420" s="2" t="n">
        <v>10</v>
      </c>
      <c r="C2420" s="22" t="n">
        <f aca="true">NORMSINV(MAX(RAND(),0.000000000001))</f>
        <v>1.95055577414624</v>
      </c>
      <c r="D2420" s="24" t="n">
        <f aca="false">IF($B$11="","",$B$11*EXP($B$12*C2420))</f>
        <v>2109.88940394986</v>
      </c>
      <c r="E2420" s="20" t="n">
        <f aca="true">IF($B$10="","",$B$10*(1-$B$14+2*$B$14*RAND()))</f>
        <v>3.74021533433466</v>
      </c>
      <c r="F2420" s="21" t="n">
        <f aca="false">INDEX($E$17:$E$28,B2420)</f>
        <v>4.761</v>
      </c>
      <c r="G2420" s="25" t="n">
        <f aca="false">IF(OR(D2420="",E2420="",F2420=""),"",D2420*($B$7-$B$8-F2420-E2420))</f>
        <v>8943.36685171247</v>
      </c>
      <c r="H2420" s="25" t="n">
        <f aca="false">IF(D2420="","",D2420*$F$30)</f>
        <v>10547.7591082262</v>
      </c>
    </row>
    <row r="2421" customFormat="false" ht="15" hidden="false" customHeight="false" outlineLevel="0" collapsed="false">
      <c r="A2421" s="2" t="n">
        <v>2387</v>
      </c>
      <c r="B2421" s="2" t="n">
        <v>11</v>
      </c>
      <c r="C2421" s="22" t="n">
        <f aca="true">NORMSINV(MAX(RAND(),0.000000000001))</f>
        <v>2.01056528210646</v>
      </c>
      <c r="D2421" s="24" t="n">
        <f aca="false">IF($B$11="","",$B$11*EXP($B$12*C2421))</f>
        <v>2163.92023708953</v>
      </c>
      <c r="E2421" s="20" t="n">
        <f aca="true">IF($B$10="","",$B$10*(1-$B$14+2*$B$14*RAND()))</f>
        <v>3.89565125990808</v>
      </c>
      <c r="F2421" s="21" t="n">
        <f aca="false">INDEX($E$17:$E$28,B2421)</f>
        <v>4.761</v>
      </c>
      <c r="G2421" s="25" t="n">
        <f aca="false">IF(OR(D2421="",E2421="",F2421=""),"",D2421*($B$7-$B$8-F2421-E2421))</f>
        <v>8836.04097377895</v>
      </c>
      <c r="H2421" s="25" t="n">
        <f aca="false">IF(D2421="","",D2421*$F$30)</f>
        <v>10817.870049258</v>
      </c>
    </row>
    <row r="2422" customFormat="false" ht="15" hidden="false" customHeight="false" outlineLevel="0" collapsed="false">
      <c r="A2422" s="2" t="n">
        <v>2388</v>
      </c>
      <c r="B2422" s="2" t="n">
        <v>12</v>
      </c>
      <c r="C2422" s="22" t="n">
        <f aca="true">NORMSINV(MAX(RAND(),0.000000000001))</f>
        <v>0.00670660728795116</v>
      </c>
      <c r="D2422" s="24" t="n">
        <f aca="false">IF($B$11="","",$B$11*EXP($B$12*C2422))</f>
        <v>930.124763284528</v>
      </c>
      <c r="E2422" s="20" t="n">
        <f aca="true">IF($B$10="","",$B$10*(1-$B$14+2*$B$14*RAND()))</f>
        <v>3.7584104468405</v>
      </c>
      <c r="F2422" s="21" t="n">
        <f aca="false">INDEX($E$17:$E$28,B2422)</f>
        <v>4.761</v>
      </c>
      <c r="G2422" s="25" t="n">
        <f aca="false">IF(OR(D2422="",E2422="",F2422=""),"",D2422*($B$7-$B$8-F2422-E2422))</f>
        <v>3925.67485905363</v>
      </c>
      <c r="H2422" s="25" t="n">
        <f aca="false">IF(D2422="","",D2422*$F$30)</f>
        <v>4649.87971661201</v>
      </c>
    </row>
    <row r="2423" customFormat="false" ht="15" hidden="false" customHeight="false" outlineLevel="0" collapsed="false">
      <c r="A2423" s="2" t="n">
        <v>2389</v>
      </c>
      <c r="B2423" s="2" t="n">
        <v>1</v>
      </c>
      <c r="C2423" s="22" t="n">
        <f aca="true">NORMSINV(MAX(RAND(),0.000000000001))</f>
        <v>-0.111409578331631</v>
      </c>
      <c r="D2423" s="24" t="n">
        <f aca="false">IF($B$11="","",$B$11*EXP($B$12*C2423))</f>
        <v>884.965426913603</v>
      </c>
      <c r="E2423" s="20" t="n">
        <f aca="true">IF($B$10="","",$B$10*(1-$B$14+2*$B$14*RAND()))</f>
        <v>3.60750457124138</v>
      </c>
      <c r="F2423" s="21" t="n">
        <f aca="false">INDEX($E$17:$E$28,B2423)</f>
        <v>4.92562580645161</v>
      </c>
      <c r="G2423" s="25" t="n">
        <f aca="false">IF(OR(D2423="",E2423="",F2423=""),"",D2423*($B$7-$B$8-F2423-E2423))</f>
        <v>3722.93417127479</v>
      </c>
      <c r="H2423" s="25" t="n">
        <f aca="false">IF(D2423="","",D2423*$F$30)</f>
        <v>4424.11916222648</v>
      </c>
    </row>
    <row r="2424" customFormat="false" ht="15" hidden="false" customHeight="false" outlineLevel="0" collapsed="false">
      <c r="A2424" s="2" t="n">
        <v>2390</v>
      </c>
      <c r="B2424" s="2" t="n">
        <v>2</v>
      </c>
      <c r="C2424" s="22" t="n">
        <f aca="true">NORMSINV(MAX(RAND(),0.000000000001))</f>
        <v>0.863854968211523</v>
      </c>
      <c r="D2424" s="24" t="n">
        <f aca="false">IF($B$11="","",$B$11*EXP($B$12*C2424))</f>
        <v>1334.7402265907</v>
      </c>
      <c r="E2424" s="20" t="n">
        <f aca="true">IF($B$10="","",$B$10*(1-$B$14+2*$B$14*RAND()))</f>
        <v>3.73754465168671</v>
      </c>
      <c r="F2424" s="21" t="n">
        <f aca="false">INDEX($E$17:$E$28,B2424)</f>
        <v>5.0612</v>
      </c>
      <c r="G2424" s="25" t="n">
        <f aca="false">IF(OR(D2424="",E2424="",F2424=""),"",D2424*($B$7-$B$8-F2424-E2424))</f>
        <v>5260.55205665951</v>
      </c>
      <c r="H2424" s="25" t="n">
        <f aca="false">IF(D2424="","",D2424*$F$30)</f>
        <v>6672.63334077224</v>
      </c>
    </row>
    <row r="2425" customFormat="false" ht="15" hidden="false" customHeight="false" outlineLevel="0" collapsed="false">
      <c r="A2425" s="2" t="n">
        <v>2391</v>
      </c>
      <c r="B2425" s="2" t="n">
        <v>3</v>
      </c>
      <c r="C2425" s="22" t="n">
        <f aca="true">NORMSINV(MAX(RAND(),0.000000000001))</f>
        <v>0.553677549191931</v>
      </c>
      <c r="D2425" s="24" t="n">
        <f aca="false">IF($B$11="","",$B$11*EXP($B$12*C2425))</f>
        <v>1171.21122328841</v>
      </c>
      <c r="E2425" s="20" t="n">
        <f aca="true">IF($B$10="","",$B$10*(1-$B$14+2*$B$14*RAND()))</f>
        <v>3.8735600658231</v>
      </c>
      <c r="F2425" s="21" t="n">
        <f aca="false">INDEX($E$17:$E$28,B2425)</f>
        <v>5.0612</v>
      </c>
      <c r="G2425" s="25" t="n">
        <f aca="false">IF(OR(D2425="",E2425="",F2425=""),"",D2425*($B$7-$B$8-F2425-E2425))</f>
        <v>4456.73971821325</v>
      </c>
      <c r="H2425" s="25" t="n">
        <f aca="false">IF(D2425="","",D2425*$F$30)</f>
        <v>5855.11914746343</v>
      </c>
    </row>
    <row r="2426" customFormat="false" ht="15" hidden="false" customHeight="false" outlineLevel="0" collapsed="false">
      <c r="A2426" s="2" t="n">
        <v>2392</v>
      </c>
      <c r="B2426" s="2" t="n">
        <v>4</v>
      </c>
      <c r="C2426" s="22" t="n">
        <f aca="true">NORMSINV(MAX(RAND(),0.000000000001))</f>
        <v>-0.147482640850739</v>
      </c>
      <c r="D2426" s="24" t="n">
        <f aca="false">IF($B$11="","",$B$11*EXP($B$12*C2426))</f>
        <v>871.615698576171</v>
      </c>
      <c r="E2426" s="20" t="n">
        <f aca="true">IF($B$10="","",$B$10*(1-$B$14+2*$B$14*RAND()))</f>
        <v>3.68279025391389</v>
      </c>
      <c r="F2426" s="21" t="n">
        <f aca="false">INDEX($E$17:$E$28,B2426)</f>
        <v>4.89657419354839</v>
      </c>
      <c r="G2426" s="25" t="n">
        <f aca="false">IF(OR(D2426="",E2426="",F2426=""),"",D2426*($B$7-$B$8-F2426-E2426))</f>
        <v>3626.47526364602</v>
      </c>
      <c r="H2426" s="25" t="n">
        <f aca="false">IF(D2426="","",D2426*$F$30)</f>
        <v>4357.38120032199</v>
      </c>
    </row>
    <row r="2427" customFormat="false" ht="15" hidden="false" customHeight="false" outlineLevel="0" collapsed="false">
      <c r="A2427" s="2" t="n">
        <v>2393</v>
      </c>
      <c r="B2427" s="2" t="n">
        <v>5</v>
      </c>
      <c r="C2427" s="22" t="n">
        <f aca="true">NORMSINV(MAX(RAND(),0.000000000001))</f>
        <v>-2.05921820822521</v>
      </c>
      <c r="D2427" s="24" t="n">
        <f aca="false">IF($B$11="","",$B$11*EXP($B$12*C2427))</f>
        <v>389.478286464927</v>
      </c>
      <c r="E2427" s="20" t="n">
        <f aca="true">IF($B$10="","",$B$10*(1-$B$14+2*$B$14*RAND()))</f>
        <v>3.498792082795</v>
      </c>
      <c r="F2427" s="21" t="n">
        <f aca="false">INDEX($E$17:$E$28,B2427)</f>
        <v>4.761</v>
      </c>
      <c r="G2427" s="25" t="n">
        <f aca="false">IF(OR(D2427="",E2427="",F2427=""),"",D2427*($B$7-$B$8-F2427-E2427))</f>
        <v>1744.94370259961</v>
      </c>
      <c r="H2427" s="25" t="n">
        <f aca="false">IF(D2427="","",D2427*$F$30)</f>
        <v>1947.07984969546</v>
      </c>
    </row>
    <row r="2428" customFormat="false" ht="15" hidden="false" customHeight="false" outlineLevel="0" collapsed="false">
      <c r="A2428" s="2" t="n">
        <v>2394</v>
      </c>
      <c r="B2428" s="2" t="n">
        <v>6</v>
      </c>
      <c r="C2428" s="22" t="n">
        <f aca="true">NORMSINV(MAX(RAND(),0.000000000001))</f>
        <v>0.84596631449222</v>
      </c>
      <c r="D2428" s="24" t="n">
        <f aca="false">IF($B$11="","",$B$11*EXP($B$12*C2428))</f>
        <v>1324.71721554326</v>
      </c>
      <c r="E2428" s="20" t="n">
        <f aca="true">IF($B$10="","",$B$10*(1-$B$14+2*$B$14*RAND()))</f>
        <v>3.93819868249424</v>
      </c>
      <c r="F2428" s="21" t="n">
        <f aca="false">INDEX($E$17:$E$28,B2428)</f>
        <v>4.761</v>
      </c>
      <c r="G2428" s="25" t="n">
        <f aca="false">IF(OR(D2428="",E2428="",F2428=""),"",D2428*($B$7-$B$8-F2428-E2428))</f>
        <v>5352.91906988977</v>
      </c>
      <c r="H2428" s="25" t="n">
        <f aca="false">IF(D2428="","",D2428*$F$30)</f>
        <v>6622.52630394387</v>
      </c>
    </row>
    <row r="2429" customFormat="false" ht="15" hidden="false" customHeight="false" outlineLevel="0" collapsed="false">
      <c r="A2429" s="2" t="n">
        <v>2395</v>
      </c>
      <c r="B2429" s="2" t="n">
        <v>7</v>
      </c>
      <c r="C2429" s="22" t="n">
        <f aca="true">NORMSINV(MAX(RAND(),0.000000000001))</f>
        <v>-0.764991714739059</v>
      </c>
      <c r="D2429" s="24" t="n">
        <f aca="false">IF($B$11="","",$B$11*EXP($B$12*C2429))</f>
        <v>671.928035120463</v>
      </c>
      <c r="E2429" s="20" t="n">
        <f aca="true">IF($B$10="","",$B$10*(1-$B$14+2*$B$14*RAND()))</f>
        <v>3.46499392285638</v>
      </c>
      <c r="F2429" s="21" t="n">
        <f aca="false">INDEX($E$17:$E$28,B2429)</f>
        <v>4.761</v>
      </c>
      <c r="G2429" s="25" t="n">
        <f aca="false">IF(OR(D2429="",E2429="",F2429=""),"",D2429*($B$7-$B$8-F2429-E2429))</f>
        <v>3033.08723393694</v>
      </c>
      <c r="H2429" s="25" t="n">
        <f aca="false">IF(D2429="","",D2429*$F$30)</f>
        <v>3359.10263317422</v>
      </c>
    </row>
    <row r="2430" customFormat="false" ht="15" hidden="false" customHeight="false" outlineLevel="0" collapsed="false">
      <c r="A2430" s="2" t="n">
        <v>2396</v>
      </c>
      <c r="B2430" s="2" t="n">
        <v>8</v>
      </c>
      <c r="C2430" s="22" t="n">
        <f aca="true">NORMSINV(MAX(RAND(),0.000000000001))</f>
        <v>0.263442382886213</v>
      </c>
      <c r="D2430" s="24" t="n">
        <f aca="false">IF($B$11="","",$B$11*EXP($B$12*C2430))</f>
        <v>1036.38966362678</v>
      </c>
      <c r="E2430" s="20" t="n">
        <f aca="true">IF($B$10="","",$B$10*(1-$B$14+2*$B$14*RAND()))</f>
        <v>4.11088950814219</v>
      </c>
      <c r="F2430" s="21" t="n">
        <f aca="false">INDEX($E$17:$E$28,B2430)</f>
        <v>4.761</v>
      </c>
      <c r="G2430" s="25" t="n">
        <f aca="false">IF(OR(D2430="",E2430="",F2430=""),"",D2430*($B$7-$B$8-F2430-E2430))</f>
        <v>4008.86973152774</v>
      </c>
      <c r="H2430" s="25" t="n">
        <f aca="false">IF(D2430="","",D2430*$F$30)</f>
        <v>5181.11920640299</v>
      </c>
    </row>
    <row r="2431" customFormat="false" ht="15" hidden="false" customHeight="false" outlineLevel="0" collapsed="false">
      <c r="A2431" s="2" t="n">
        <v>2397</v>
      </c>
      <c r="B2431" s="2" t="n">
        <v>9</v>
      </c>
      <c r="C2431" s="22" t="n">
        <f aca="true">NORMSINV(MAX(RAND(),0.000000000001))</f>
        <v>-1.78887602205058</v>
      </c>
      <c r="D2431" s="24" t="n">
        <f aca="false">IF($B$11="","",$B$11*EXP($B$12*C2431))</f>
        <v>436.470652937353</v>
      </c>
      <c r="E2431" s="20" t="n">
        <f aca="true">IF($B$10="","",$B$10*(1-$B$14+2*$B$14*RAND()))</f>
        <v>4.00090770917829</v>
      </c>
      <c r="F2431" s="21" t="n">
        <f aca="false">INDEX($E$17:$E$28,B2431)</f>
        <v>4.761</v>
      </c>
      <c r="G2431" s="25" t="n">
        <f aca="false">IF(OR(D2431="",E2431="",F2431=""),"",D2431*($B$7-$B$8-F2431-E2431))</f>
        <v>1736.32053962001</v>
      </c>
      <c r="H2431" s="25" t="n">
        <f aca="false">IF(D2431="","",D2431*$F$30)</f>
        <v>2182.00408816442</v>
      </c>
    </row>
    <row r="2432" customFormat="false" ht="15" hidden="false" customHeight="false" outlineLevel="0" collapsed="false">
      <c r="A2432" s="2" t="n">
        <v>2398</v>
      </c>
      <c r="B2432" s="2" t="n">
        <v>10</v>
      </c>
      <c r="C2432" s="22" t="n">
        <f aca="true">NORMSINV(MAX(RAND(),0.000000000001))</f>
        <v>-0.676453777512543</v>
      </c>
      <c r="D2432" s="24" t="n">
        <f aca="false">IF($B$11="","",$B$11*EXP($B$12*C2432))</f>
        <v>697.469040689364</v>
      </c>
      <c r="E2432" s="20" t="n">
        <f aca="true">IF($B$10="","",$B$10*(1-$B$14+2*$B$14*RAND()))</f>
        <v>3.94181906154206</v>
      </c>
      <c r="F2432" s="21" t="n">
        <f aca="false">INDEX($E$17:$E$28,B2432)</f>
        <v>4.761</v>
      </c>
      <c r="G2432" s="25" t="n">
        <f aca="false">IF(OR(D2432="",E2432="",F2432=""),"",D2432*($B$7-$B$8-F2432-E2432))</f>
        <v>2815.80871623564</v>
      </c>
      <c r="H2432" s="25" t="n">
        <f aca="false">IF(D2432="","",D2432*$F$30)</f>
        <v>3486.78722821427</v>
      </c>
    </row>
    <row r="2433" customFormat="false" ht="15" hidden="false" customHeight="false" outlineLevel="0" collapsed="false">
      <c r="A2433" s="2" t="n">
        <v>2399</v>
      </c>
      <c r="B2433" s="2" t="n">
        <v>11</v>
      </c>
      <c r="C2433" s="22" t="n">
        <f aca="true">NORMSINV(MAX(RAND(),0.000000000001))</f>
        <v>-0.821764558573006</v>
      </c>
      <c r="D2433" s="24" t="n">
        <f aca="false">IF($B$11="","",$B$11*EXP($B$12*C2433))</f>
        <v>656.044809819808</v>
      </c>
      <c r="E2433" s="20" t="n">
        <f aca="true">IF($B$10="","",$B$10*(1-$B$14+2*$B$14*RAND()))</f>
        <v>3.41413960389308</v>
      </c>
      <c r="F2433" s="21" t="n">
        <f aca="false">INDEX($E$17:$E$28,B2433)</f>
        <v>4.761</v>
      </c>
      <c r="G2433" s="25" t="n">
        <f aca="false">IF(OR(D2433="",E2433="",F2433=""),"",D2433*($B$7-$B$8-F2433-E2433))</f>
        <v>2994.75297041794</v>
      </c>
      <c r="H2433" s="25" t="n">
        <f aca="false">IF(D2433="","",D2433*$F$30)</f>
        <v>3279.69921325118</v>
      </c>
    </row>
    <row r="2434" customFormat="false" ht="15" hidden="false" customHeight="false" outlineLevel="0" collapsed="false">
      <c r="A2434" s="2" t="n">
        <v>2400</v>
      </c>
      <c r="B2434" s="2" t="n">
        <v>12</v>
      </c>
      <c r="C2434" s="22" t="n">
        <f aca="true">NORMSINV(MAX(RAND(),0.000000000001))</f>
        <v>0.637818328499704</v>
      </c>
      <c r="D2434" s="24" t="n">
        <f aca="false">IF($B$11="","",$B$11*EXP($B$12*C2434))</f>
        <v>1213.48030504162</v>
      </c>
      <c r="E2434" s="20" t="n">
        <f aca="true">IF($B$10="","",$B$10*(1-$B$14+2*$B$14*RAND()))</f>
        <v>3.77127609282058</v>
      </c>
      <c r="F2434" s="21" t="n">
        <f aca="false">INDEX($E$17:$E$28,B2434)</f>
        <v>4.761</v>
      </c>
      <c r="G2434" s="25" t="n">
        <f aca="false">IF(OR(D2434="",E2434="",F2434=""),"",D2434*($B$7-$B$8-F2434-E2434))</f>
        <v>5105.99009041497</v>
      </c>
      <c r="H2434" s="25" t="n">
        <f aca="false">IF(D2434="","",D2434*$F$30)</f>
        <v>6066.43074096404</v>
      </c>
    </row>
    <row r="2435" customFormat="false" ht="15" hidden="false" customHeight="false" outlineLevel="0" collapsed="false">
      <c r="A2435" s="2" t="n">
        <v>2401</v>
      </c>
      <c r="B2435" s="2" t="n">
        <v>1</v>
      </c>
      <c r="C2435" s="22" t="n">
        <f aca="true">NORMSINV(MAX(RAND(),0.000000000001))</f>
        <v>0.0439355559175506</v>
      </c>
      <c r="D2435" s="24" t="n">
        <f aca="false">IF($B$11="","",$B$11*EXP($B$12*C2435))</f>
        <v>944.830689497777</v>
      </c>
      <c r="E2435" s="20" t="n">
        <f aca="true">IF($B$10="","",$B$10*(1-$B$14+2*$B$14*RAND()))</f>
        <v>3.86760300657795</v>
      </c>
      <c r="F2435" s="21" t="n">
        <f aca="false">INDEX($E$17:$E$28,B2435)</f>
        <v>4.92562580645161</v>
      </c>
      <c r="G2435" s="25" t="n">
        <f aca="false">IF(OR(D2435="",E2435="",F2435=""),"",D2435*($B$7-$B$8-F2435-E2435))</f>
        <v>3729.03054187524</v>
      </c>
      <c r="H2435" s="25" t="n">
        <f aca="false">IF(D2435="","",D2435*$F$30)</f>
        <v>4723.39758293729</v>
      </c>
    </row>
    <row r="2436" customFormat="false" ht="15" hidden="false" customHeight="false" outlineLevel="0" collapsed="false">
      <c r="A2436" s="2" t="n">
        <v>2402</v>
      </c>
      <c r="B2436" s="2" t="n">
        <v>2</v>
      </c>
      <c r="C2436" s="22" t="n">
        <f aca="true">NORMSINV(MAX(RAND(),0.000000000001))</f>
        <v>0.408569437821405</v>
      </c>
      <c r="D2436" s="24" t="n">
        <f aca="false">IF($B$11="","",$B$11*EXP($B$12*C2436))</f>
        <v>1101.74447799477</v>
      </c>
      <c r="E2436" s="20" t="n">
        <f aca="true">IF($B$10="","",$B$10*(1-$B$14+2*$B$14*RAND()))</f>
        <v>3.62648608618645</v>
      </c>
      <c r="F2436" s="21" t="n">
        <f aca="false">INDEX($E$17:$E$28,B2436)</f>
        <v>5.0612</v>
      </c>
      <c r="G2436" s="25" t="n">
        <f aca="false">IF(OR(D2436="",E2436="",F2436=""),"",D2436*($B$7-$B$8-F2436-E2436))</f>
        <v>4464.61447764547</v>
      </c>
      <c r="H2436" s="25" t="n">
        <f aca="false">IF(D2436="","",D2436*$F$30)</f>
        <v>5507.84099439147</v>
      </c>
    </row>
    <row r="2437" customFormat="false" ht="15" hidden="false" customHeight="false" outlineLevel="0" collapsed="false">
      <c r="A2437" s="2" t="n">
        <v>2403</v>
      </c>
      <c r="B2437" s="2" t="n">
        <v>3</v>
      </c>
      <c r="C2437" s="22" t="n">
        <f aca="true">NORMSINV(MAX(RAND(),0.000000000001))</f>
        <v>-1.03670295671025</v>
      </c>
      <c r="D2437" s="24" t="n">
        <f aca="false">IF($B$11="","",$B$11*EXP($B$12*C2437))</f>
        <v>599.239497297026</v>
      </c>
      <c r="E2437" s="20" t="n">
        <f aca="true">IF($B$10="","",$B$10*(1-$B$14+2*$B$14*RAND()))</f>
        <v>3.92377317126388</v>
      </c>
      <c r="F2437" s="21" t="n">
        <f aca="false">INDEX($E$17:$E$28,B2437)</f>
        <v>5.0612</v>
      </c>
      <c r="G2437" s="25" t="n">
        <f aca="false">IF(OR(D2437="",E2437="",F2437=""),"",D2437*($B$7-$B$8-F2437-E2437))</f>
        <v>2250.16038918868</v>
      </c>
      <c r="H2437" s="25" t="n">
        <f aca="false">IF(D2437="","",D2437*$F$30)</f>
        <v>2995.71809488729</v>
      </c>
    </row>
    <row r="2438" customFormat="false" ht="15" hidden="false" customHeight="false" outlineLevel="0" collapsed="false">
      <c r="A2438" s="2" t="n">
        <v>2404</v>
      </c>
      <c r="B2438" s="2" t="n">
        <v>4</v>
      </c>
      <c r="C2438" s="22" t="n">
        <f aca="true">NORMSINV(MAX(RAND(),0.000000000001))</f>
        <v>-0.141462339936752</v>
      </c>
      <c r="D2438" s="24" t="n">
        <f aca="false">IF($B$11="","",$B$11*EXP($B$12*C2438))</f>
        <v>873.82957699378</v>
      </c>
      <c r="E2438" s="20" t="n">
        <f aca="true">IF($B$10="","",$B$10*(1-$B$14+2*$B$14*RAND()))</f>
        <v>3.86523122635184</v>
      </c>
      <c r="F2438" s="21" t="n">
        <f aca="false">INDEX($E$17:$E$28,B2438)</f>
        <v>4.89657419354839</v>
      </c>
      <c r="G2438" s="25" t="n">
        <f aca="false">IF(OR(D2438="",E2438="",F2438=""),"",D2438*($B$7-$B$8-F2438-E2438))</f>
        <v>3476.26408712753</v>
      </c>
      <c r="H2438" s="25" t="n">
        <f aca="false">IF(D2438="","",D2438*$F$30)</f>
        <v>4368.4488213073</v>
      </c>
    </row>
    <row r="2439" customFormat="false" ht="15" hidden="false" customHeight="false" outlineLevel="0" collapsed="false">
      <c r="A2439" s="2" t="n">
        <v>2405</v>
      </c>
      <c r="B2439" s="2" t="n">
        <v>5</v>
      </c>
      <c r="C2439" s="22" t="n">
        <f aca="true">NORMSINV(MAX(RAND(),0.000000000001))</f>
        <v>1.34271782439991</v>
      </c>
      <c r="D2439" s="24" t="n">
        <f aca="false">IF($B$11="","",$B$11*EXP($B$12*C2439))</f>
        <v>1633.15421237063</v>
      </c>
      <c r="E2439" s="20" t="n">
        <f aca="true">IF($B$10="","",$B$10*(1-$B$14+2*$B$14*RAND()))</f>
        <v>4.11901153978889</v>
      </c>
      <c r="F2439" s="21" t="n">
        <f aca="false">INDEX($E$17:$E$28,B2439)</f>
        <v>4.761</v>
      </c>
      <c r="G2439" s="25" t="n">
        <f aca="false">IF(OR(D2439="",E2439="",F2439=""),"",D2439*($B$7-$B$8-F2439-E2439))</f>
        <v>6303.95641349581</v>
      </c>
      <c r="H2439" s="25" t="n">
        <f aca="false">IF(D2439="","",D2439*$F$30)</f>
        <v>8164.46453848328</v>
      </c>
    </row>
    <row r="2440" customFormat="false" ht="15" hidden="false" customHeight="false" outlineLevel="0" collapsed="false">
      <c r="A2440" s="2" t="n">
        <v>2406</v>
      </c>
      <c r="B2440" s="2" t="n">
        <v>6</v>
      </c>
      <c r="C2440" s="22" t="n">
        <f aca="true">NORMSINV(MAX(RAND(),0.000000000001))</f>
        <v>0.114168384196862</v>
      </c>
      <c r="D2440" s="24" t="n">
        <f aca="false">IF($B$11="","",$B$11*EXP($B$12*C2440))</f>
        <v>973.209602242869</v>
      </c>
      <c r="E2440" s="20" t="n">
        <f aca="true">IF($B$10="","",$B$10*(1-$B$14+2*$B$14*RAND()))</f>
        <v>3.67453703320393</v>
      </c>
      <c r="F2440" s="21" t="n">
        <f aca="false">INDEX($E$17:$E$28,B2440)</f>
        <v>4.761</v>
      </c>
      <c r="G2440" s="25" t="n">
        <f aca="false">IF(OR(D2440="",E2440="",F2440=""),"",D2440*($B$7-$B$8-F2440-E2440))</f>
        <v>4189.14469178477</v>
      </c>
      <c r="H2440" s="25" t="n">
        <f aca="false">IF(D2440="","",D2440*$F$30)</f>
        <v>4865.26944353255</v>
      </c>
    </row>
    <row r="2441" customFormat="false" ht="15" hidden="false" customHeight="false" outlineLevel="0" collapsed="false">
      <c r="A2441" s="2" t="n">
        <v>2407</v>
      </c>
      <c r="B2441" s="2" t="n">
        <v>7</v>
      </c>
      <c r="C2441" s="22" t="n">
        <f aca="true">NORMSINV(MAX(RAND(),0.000000000001))</f>
        <v>-1.61292467500673</v>
      </c>
      <c r="D2441" s="24" t="n">
        <f aca="false">IF($B$11="","",$B$11*EXP($B$12*C2441))</f>
        <v>470.060339072145</v>
      </c>
      <c r="E2441" s="20" t="n">
        <f aca="true">IF($B$10="","",$B$10*(1-$B$14+2*$B$14*RAND()))</f>
        <v>3.98613676726993</v>
      </c>
      <c r="F2441" s="21" t="n">
        <f aca="false">INDEX($E$17:$E$28,B2441)</f>
        <v>4.761</v>
      </c>
      <c r="G2441" s="25" t="n">
        <f aca="false">IF(OR(D2441="",E2441="",F2441=""),"",D2441*($B$7-$B$8-F2441-E2441))</f>
        <v>1876.88664504579</v>
      </c>
      <c r="H2441" s="25" t="n">
        <f aca="false">IF(D2441="","",D2441*$F$30)</f>
        <v>2349.92564708946</v>
      </c>
    </row>
    <row r="2442" customFormat="false" ht="15" hidden="false" customHeight="false" outlineLevel="0" collapsed="false">
      <c r="A2442" s="2" t="n">
        <v>2408</v>
      </c>
      <c r="B2442" s="2" t="n">
        <v>8</v>
      </c>
      <c r="C2442" s="22" t="n">
        <f aca="true">NORMSINV(MAX(RAND(),0.000000000001))</f>
        <v>0.134421715041116</v>
      </c>
      <c r="D2442" s="24" t="n">
        <f aca="false">IF($B$11="","",$B$11*EXP($B$12*C2442))</f>
        <v>981.55057817435</v>
      </c>
      <c r="E2442" s="20" t="n">
        <f aca="true">IF($B$10="","",$B$10*(1-$B$14+2*$B$14*RAND()))</f>
        <v>3.82366635761511</v>
      </c>
      <c r="F2442" s="21" t="n">
        <f aca="false">INDEX($E$17:$E$28,B2442)</f>
        <v>4.761</v>
      </c>
      <c r="G2442" s="25" t="n">
        <f aca="false">IF(OR(D2442="",E2442="",F2442=""),"",D2442*($B$7-$B$8-F2442-E2442))</f>
        <v>4078.67013919022</v>
      </c>
      <c r="H2442" s="25" t="n">
        <f aca="false">IF(D2442="","",D2442*$F$30)</f>
        <v>4906.96765040921</v>
      </c>
    </row>
    <row r="2443" customFormat="false" ht="15" hidden="false" customHeight="false" outlineLevel="0" collapsed="false">
      <c r="A2443" s="2" t="n">
        <v>2409</v>
      </c>
      <c r="B2443" s="2" t="n">
        <v>9</v>
      </c>
      <c r="C2443" s="22" t="n">
        <f aca="true">NORMSINV(MAX(RAND(),0.000000000001))</f>
        <v>-1.01421588998745</v>
      </c>
      <c r="D2443" s="24" t="n">
        <f aca="false">IF($B$11="","",$B$11*EXP($B$12*C2443))</f>
        <v>604.944448779539</v>
      </c>
      <c r="E2443" s="20" t="n">
        <f aca="true">IF($B$10="","",$B$10*(1-$B$14+2*$B$14*RAND()))</f>
        <v>4.05046803590737</v>
      </c>
      <c r="F2443" s="21" t="n">
        <f aca="false">INDEX($E$17:$E$28,B2443)</f>
        <v>4.761</v>
      </c>
      <c r="G2443" s="25" t="n">
        <f aca="false">IF(OR(D2443="",E2443="",F2443=""),"",D2443*($B$7-$B$8-F2443-E2443))</f>
        <v>2376.54360353082</v>
      </c>
      <c r="H2443" s="25" t="n">
        <f aca="false">IF(D2443="","",D2443*$F$30)</f>
        <v>3024.23828833867</v>
      </c>
    </row>
    <row r="2444" customFormat="false" ht="15" hidden="false" customHeight="false" outlineLevel="0" collapsed="false">
      <c r="A2444" s="2" t="n">
        <v>2410</v>
      </c>
      <c r="B2444" s="2" t="n">
        <v>10</v>
      </c>
      <c r="C2444" s="22" t="n">
        <f aca="true">NORMSINV(MAX(RAND(),0.000000000001))</f>
        <v>-1.83735840364929</v>
      </c>
      <c r="D2444" s="24" t="n">
        <f aca="false">IF($B$11="","",$B$11*EXP($B$12*C2444))</f>
        <v>427.644528618642</v>
      </c>
      <c r="E2444" s="20" t="n">
        <f aca="true">IF($B$10="","",$B$10*(1-$B$14+2*$B$14*RAND()))</f>
        <v>3.96503614902107</v>
      </c>
      <c r="F2444" s="21" t="n">
        <f aca="false">INDEX($E$17:$E$28,B2444)</f>
        <v>4.761</v>
      </c>
      <c r="G2444" s="25" t="n">
        <f aca="false">IF(OR(D2444="",E2444="",F2444=""),"",D2444*($B$7-$B$8-F2444-E2444))</f>
        <v>1716.54967894416</v>
      </c>
      <c r="H2444" s="25" t="n">
        <f aca="false">IF(D2444="","",D2444*$F$30)</f>
        <v>2137.88052747032</v>
      </c>
    </row>
    <row r="2445" customFormat="false" ht="15" hidden="false" customHeight="false" outlineLevel="0" collapsed="false">
      <c r="A2445" s="2" t="n">
        <v>2411</v>
      </c>
      <c r="B2445" s="2" t="n">
        <v>11</v>
      </c>
      <c r="C2445" s="22" t="n">
        <f aca="true">NORMSINV(MAX(RAND(),0.000000000001))</f>
        <v>0.172010547678736</v>
      </c>
      <c r="D2445" s="24" t="n">
        <f aca="false">IF($B$11="","",$B$11*EXP($B$12*C2445))</f>
        <v>997.22079266062</v>
      </c>
      <c r="E2445" s="20" t="n">
        <f aca="true">IF($B$10="","",$B$10*(1-$B$14+2*$B$14*RAND()))</f>
        <v>3.70414057299672</v>
      </c>
      <c r="F2445" s="21" t="n">
        <f aca="false">INDEX($E$17:$E$28,B2445)</f>
        <v>4.761</v>
      </c>
      <c r="G2445" s="25" t="n">
        <f aca="false">IF(OR(D2445="",E2445="",F2445=""),"",D2445*($B$7-$B$8-F2445-E2445))</f>
        <v>4262.97870630894</v>
      </c>
      <c r="H2445" s="25" t="n">
        <f aca="false">IF(D2445="","",D2445*$F$30)</f>
        <v>4985.30618666897</v>
      </c>
    </row>
    <row r="2446" customFormat="false" ht="15" hidden="false" customHeight="false" outlineLevel="0" collapsed="false">
      <c r="A2446" s="2" t="n">
        <v>2412</v>
      </c>
      <c r="B2446" s="2" t="n">
        <v>12</v>
      </c>
      <c r="C2446" s="22" t="n">
        <f aca="true">NORMSINV(MAX(RAND(),0.000000000001))</f>
        <v>0.510528166457777</v>
      </c>
      <c r="D2446" s="24" t="n">
        <f aca="false">IF($B$11="","",$B$11*EXP($B$12*C2446))</f>
        <v>1150.10904681781</v>
      </c>
      <c r="E2446" s="20" t="n">
        <f aca="true">IF($B$10="","",$B$10*(1-$B$14+2*$B$14*RAND()))</f>
        <v>3.4702825743859</v>
      </c>
      <c r="F2446" s="21" t="n">
        <f aca="false">INDEX($E$17:$E$28,B2446)</f>
        <v>4.761</v>
      </c>
      <c r="G2446" s="25" t="n">
        <f aca="false">IF(OR(D2446="",E2446="",F2446=""),"",D2446*($B$7-$B$8-F2446-E2446))</f>
        <v>5185.51670074386</v>
      </c>
      <c r="H2446" s="25" t="n">
        <f aca="false">IF(D2446="","",D2446*$F$30)</f>
        <v>5749.62514685157</v>
      </c>
    </row>
    <row r="2447" customFormat="false" ht="15" hidden="false" customHeight="false" outlineLevel="0" collapsed="false">
      <c r="A2447" s="2" t="n">
        <v>2413</v>
      </c>
      <c r="B2447" s="2" t="n">
        <v>1</v>
      </c>
      <c r="C2447" s="22" t="n">
        <f aca="true">NORMSINV(MAX(RAND(),0.000000000001))</f>
        <v>0.0687035315135424</v>
      </c>
      <c r="D2447" s="24" t="n">
        <f aca="false">IF($B$11="","",$B$11*EXP($B$12*C2447))</f>
        <v>954.742939891638</v>
      </c>
      <c r="E2447" s="20" t="n">
        <f aca="true">IF($B$10="","",$B$10*(1-$B$14+2*$B$14*RAND()))</f>
        <v>3.57604900689484</v>
      </c>
      <c r="F2447" s="21" t="n">
        <f aca="false">INDEX($E$17:$E$28,B2447)</f>
        <v>4.92562580645161</v>
      </c>
      <c r="G2447" s="25" t="n">
        <f aca="false">IF(OR(D2447="",E2447="",F2447=""),"",D2447*($B$7-$B$8-F2447-E2447))</f>
        <v>4046.51104892239</v>
      </c>
      <c r="H2447" s="25" t="n">
        <f aca="false">IF(D2447="","",D2447*$F$30)</f>
        <v>4772.95090510628</v>
      </c>
    </row>
    <row r="2448" customFormat="false" ht="15" hidden="false" customHeight="false" outlineLevel="0" collapsed="false">
      <c r="A2448" s="2" t="n">
        <v>2414</v>
      </c>
      <c r="B2448" s="2" t="n">
        <v>2</v>
      </c>
      <c r="C2448" s="22" t="n">
        <f aca="true">NORMSINV(MAX(RAND(),0.000000000001))</f>
        <v>0.771068757790787</v>
      </c>
      <c r="D2448" s="24" t="n">
        <f aca="false">IF($B$11="","",$B$11*EXP($B$12*C2448))</f>
        <v>1283.56289841766</v>
      </c>
      <c r="E2448" s="20" t="n">
        <f aca="true">IF($B$10="","",$B$10*(1-$B$14+2*$B$14*RAND()))</f>
        <v>3.82714488098949</v>
      </c>
      <c r="F2448" s="21" t="n">
        <f aca="false">INDEX($E$17:$E$28,B2448)</f>
        <v>5.0612</v>
      </c>
      <c r="G2448" s="25" t="n">
        <f aca="false">IF(OR(D2448="",E2448="",F2448=""),"",D2448*($B$7-$B$8-F2448-E2448))</f>
        <v>4943.84160826236</v>
      </c>
      <c r="H2448" s="25" t="n">
        <f aca="false">IF(D2448="","",D2448*$F$30)</f>
        <v>6416.78764176958</v>
      </c>
    </row>
    <row r="2449" customFormat="false" ht="15" hidden="false" customHeight="false" outlineLevel="0" collapsed="false">
      <c r="A2449" s="2" t="n">
        <v>2415</v>
      </c>
      <c r="B2449" s="2" t="n">
        <v>3</v>
      </c>
      <c r="C2449" s="22" t="n">
        <f aca="true">NORMSINV(MAX(RAND(),0.000000000001))</f>
        <v>-0.801674312549954</v>
      </c>
      <c r="D2449" s="24" t="n">
        <f aca="false">IF($B$11="","",$B$11*EXP($B$12*C2449))</f>
        <v>661.622030660942</v>
      </c>
      <c r="E2449" s="20" t="n">
        <f aca="true">IF($B$10="","",$B$10*(1-$B$14+2*$B$14*RAND()))</f>
        <v>3.50140019173795</v>
      </c>
      <c r="F2449" s="21" t="n">
        <f aca="false">INDEX($E$17:$E$28,B2449)</f>
        <v>5.0612</v>
      </c>
      <c r="G2449" s="25" t="n">
        <f aca="false">IF(OR(D2449="",E2449="",F2449=""),"",D2449*($B$7-$B$8-F2449-E2449))</f>
        <v>2763.85974402497</v>
      </c>
      <c r="H2449" s="25" t="n">
        <f aca="false">IF(D2449="","",D2449*$F$30)</f>
        <v>3307.58085568018</v>
      </c>
    </row>
    <row r="2450" customFormat="false" ht="15" hidden="false" customHeight="false" outlineLevel="0" collapsed="false">
      <c r="A2450" s="2" t="n">
        <v>2416</v>
      </c>
      <c r="B2450" s="2" t="n">
        <v>4</v>
      </c>
      <c r="C2450" s="22" t="n">
        <f aca="true">NORMSINV(MAX(RAND(),0.000000000001))</f>
        <v>1.38219828378006</v>
      </c>
      <c r="D2450" s="24" t="n">
        <f aca="false">IF($B$11="","",$B$11*EXP($B$12*C2450))</f>
        <v>1660.55016214656</v>
      </c>
      <c r="E2450" s="20" t="n">
        <f aca="true">IF($B$10="","",$B$10*(1-$B$14+2*$B$14*RAND()))</f>
        <v>4.11273647251523</v>
      </c>
      <c r="F2450" s="21" t="n">
        <f aca="false">INDEX($E$17:$E$28,B2450)</f>
        <v>4.89657419354839</v>
      </c>
      <c r="G2450" s="25" t="n">
        <f aca="false">IF(OR(D2450="",E2450="",F2450=""),"",D2450*($B$7-$B$8-F2450-E2450))</f>
        <v>6194.99677838651</v>
      </c>
      <c r="H2450" s="25" t="n">
        <f aca="false">IF(D2450="","",D2450*$F$30)</f>
        <v>8301.42237060308</v>
      </c>
    </row>
    <row r="2451" customFormat="false" ht="15" hidden="false" customHeight="false" outlineLevel="0" collapsed="false">
      <c r="A2451" s="2" t="n">
        <v>2417</v>
      </c>
      <c r="B2451" s="2" t="n">
        <v>5</v>
      </c>
      <c r="C2451" s="22" t="n">
        <f aca="true">NORMSINV(MAX(RAND(),0.000000000001))</f>
        <v>-0.675095596855711</v>
      </c>
      <c r="D2451" s="24" t="n">
        <f aca="false">IF($B$11="","",$B$11*EXP($B$12*C2451))</f>
        <v>697.868310351235</v>
      </c>
      <c r="E2451" s="20" t="n">
        <f aca="true">IF($B$10="","",$B$10*(1-$B$14+2*$B$14*RAND()))</f>
        <v>3.67210173991746</v>
      </c>
      <c r="F2451" s="21" t="n">
        <f aca="false">INDEX($E$17:$E$28,B2451)</f>
        <v>4.761</v>
      </c>
      <c r="G2451" s="25" t="n">
        <f aca="false">IF(OR(D2451="",E2451="",F2451=""),"",D2451*($B$7-$B$8-F2451-E2451))</f>
        <v>3005.64781161848</v>
      </c>
      <c r="H2451" s="25" t="n">
        <f aca="false">IF(D2451="","",D2451*$F$30)</f>
        <v>3488.7832571079</v>
      </c>
    </row>
    <row r="2452" customFormat="false" ht="15" hidden="false" customHeight="false" outlineLevel="0" collapsed="false">
      <c r="A2452" s="2" t="n">
        <v>2418</v>
      </c>
      <c r="B2452" s="2" t="n">
        <v>6</v>
      </c>
      <c r="C2452" s="22" t="n">
        <f aca="true">NORMSINV(MAX(RAND(),0.000000000001))</f>
        <v>-0.405305596297917</v>
      </c>
      <c r="D2452" s="24" t="n">
        <f aca="false">IF($B$11="","",$B$11*EXP($B$12*C2452))</f>
        <v>781.88742263055</v>
      </c>
      <c r="E2452" s="20" t="n">
        <f aca="true">IF($B$10="","",$B$10*(1-$B$14+2*$B$14*RAND()))</f>
        <v>3.70744252335133</v>
      </c>
      <c r="F2452" s="21" t="n">
        <f aca="false">INDEX($E$17:$E$28,B2452)</f>
        <v>4.761</v>
      </c>
      <c r="G2452" s="25" t="n">
        <f aca="false">IF(OR(D2452="",E2452="",F2452=""),"",D2452*($B$7-$B$8-F2452-E2452))</f>
        <v>3339.87706603509</v>
      </c>
      <c r="H2452" s="25" t="n">
        <f aca="false">IF(D2452="","",D2452*$F$30)</f>
        <v>3908.81160321465</v>
      </c>
    </row>
    <row r="2453" customFormat="false" ht="15" hidden="false" customHeight="false" outlineLevel="0" collapsed="false">
      <c r="A2453" s="2" t="n">
        <v>2419</v>
      </c>
      <c r="B2453" s="2" t="n">
        <v>7</v>
      </c>
      <c r="C2453" s="22" t="n">
        <f aca="true">NORMSINV(MAX(RAND(),0.000000000001))</f>
        <v>0.354816500650512</v>
      </c>
      <c r="D2453" s="24" t="n">
        <f aca="false">IF($B$11="","",$B$11*EXP($B$12*C2453))</f>
        <v>1077.07081592397</v>
      </c>
      <c r="E2453" s="20" t="n">
        <f aca="true">IF($B$10="","",$B$10*(1-$B$14+2*$B$14*RAND()))</f>
        <v>3.88821528148983</v>
      </c>
      <c r="F2453" s="21" t="n">
        <f aca="false">INDEX($E$17:$E$28,B2453)</f>
        <v>4.761</v>
      </c>
      <c r="G2453" s="25" t="n">
        <f aca="false">IF(OR(D2453="",E2453="",F2453=""),"",D2453*($B$7-$B$8-F2453-E2453))</f>
        <v>4406.06483453504</v>
      </c>
      <c r="H2453" s="25" t="n">
        <f aca="false">IF(D2453="","",D2453*$F$30)</f>
        <v>5384.49242296709</v>
      </c>
    </row>
    <row r="2454" customFormat="false" ht="15" hidden="false" customHeight="false" outlineLevel="0" collapsed="false">
      <c r="A2454" s="2" t="n">
        <v>2420</v>
      </c>
      <c r="B2454" s="2" t="n">
        <v>8</v>
      </c>
      <c r="C2454" s="22" t="n">
        <f aca="true">NORMSINV(MAX(RAND(),0.000000000001))</f>
        <v>-2.43140615851952</v>
      </c>
      <c r="D2454" s="24" t="n">
        <f aca="false">IF($B$11="","",$B$11*EXP($B$12*C2454))</f>
        <v>332.9461428366</v>
      </c>
      <c r="E2454" s="20" t="n">
        <f aca="true">IF($B$10="","",$B$10*(1-$B$14+2*$B$14*RAND()))</f>
        <v>3.60127769853723</v>
      </c>
      <c r="F2454" s="21" t="n">
        <f aca="false">INDEX($E$17:$E$28,B2454)</f>
        <v>4.761</v>
      </c>
      <c r="G2454" s="25" t="n">
        <f aca="false">IF(OR(D2454="",E2454="",F2454=""),"",D2454*($B$7-$B$8-F2454-E2454))</f>
        <v>1457.54575468179</v>
      </c>
      <c r="H2454" s="25" t="n">
        <f aca="false">IF(D2454="","",D2454*$F$30)</f>
        <v>1664.46435726873</v>
      </c>
    </row>
    <row r="2455" customFormat="false" ht="15" hidden="false" customHeight="false" outlineLevel="0" collapsed="false">
      <c r="A2455" s="2" t="n">
        <v>2421</v>
      </c>
      <c r="B2455" s="2" t="n">
        <v>9</v>
      </c>
      <c r="C2455" s="22" t="n">
        <f aca="true">NORMSINV(MAX(RAND(),0.000000000001))</f>
        <v>-0.148206158823958</v>
      </c>
      <c r="D2455" s="24" t="n">
        <f aca="false">IF($B$11="","",$B$11*EXP($B$12*C2455))</f>
        <v>871.350013153057</v>
      </c>
      <c r="E2455" s="20" t="n">
        <f aca="true">IF($B$10="","",$B$10*(1-$B$14+2*$B$14*RAND()))</f>
        <v>3.37506312749359</v>
      </c>
      <c r="F2455" s="21" t="n">
        <f aca="false">INDEX($E$17:$E$28,B2455)</f>
        <v>4.761</v>
      </c>
      <c r="G2455" s="25" t="n">
        <f aca="false">IF(OR(D2455="",E2455="",F2455=""),"",D2455*($B$7-$B$8-F2455-E2455))</f>
        <v>4011.64045441431</v>
      </c>
      <c r="H2455" s="25" t="n">
        <f aca="false">IF(D2455="","",D2455*$F$30)</f>
        <v>4356.05298575476</v>
      </c>
    </row>
    <row r="2456" customFormat="false" ht="15" hidden="false" customHeight="false" outlineLevel="0" collapsed="false">
      <c r="A2456" s="2" t="n">
        <v>2422</v>
      </c>
      <c r="B2456" s="2" t="n">
        <v>10</v>
      </c>
      <c r="C2456" s="22" t="n">
        <f aca="true">NORMSINV(MAX(RAND(),0.000000000001))</f>
        <v>0.238833079347906</v>
      </c>
      <c r="D2456" s="24" t="n">
        <f aca="false">IF($B$11="","",$B$11*EXP($B$12*C2456))</f>
        <v>1025.69832250249</v>
      </c>
      <c r="E2456" s="20" t="n">
        <f aca="true">IF($B$10="","",$B$10*(1-$B$14+2*$B$14*RAND()))</f>
        <v>4.02850531502329</v>
      </c>
      <c r="F2456" s="21" t="n">
        <f aca="false">INDEX($E$17:$E$28,B2456)</f>
        <v>4.761</v>
      </c>
      <c r="G2456" s="25" t="n">
        <f aca="false">IF(OR(D2456="",E2456="",F2456=""),"",D2456*($B$7-$B$8-F2456-E2456))</f>
        <v>4052.01577143563</v>
      </c>
      <c r="H2456" s="25" t="n">
        <f aca="false">IF(D2456="","",D2456*$F$30)</f>
        <v>5127.67105385446</v>
      </c>
    </row>
    <row r="2457" customFormat="false" ht="15" hidden="false" customHeight="false" outlineLevel="0" collapsed="false">
      <c r="A2457" s="2" t="n">
        <v>2423</v>
      </c>
      <c r="B2457" s="2" t="n">
        <v>11</v>
      </c>
      <c r="C2457" s="22" t="n">
        <f aca="true">NORMSINV(MAX(RAND(),0.000000000001))</f>
        <v>2.18393288051363</v>
      </c>
      <c r="D2457" s="24" t="n">
        <f aca="false">IF($B$11="","",$B$11*EXP($B$12*C2457))</f>
        <v>2327.91431847109</v>
      </c>
      <c r="E2457" s="20" t="n">
        <f aca="true">IF($B$10="","",$B$10*(1-$B$14+2*$B$14*RAND()))</f>
        <v>3.93474743920558</v>
      </c>
      <c r="F2457" s="21" t="n">
        <f aca="false">INDEX($E$17:$E$28,B2457)</f>
        <v>4.761</v>
      </c>
      <c r="G2457" s="25" t="n">
        <f aca="false">IF(OR(D2457="",E2457="",F2457=""),"",D2457*($B$7-$B$8-F2457-E2457))</f>
        <v>9414.67344378669</v>
      </c>
      <c r="H2457" s="25" t="n">
        <f aca="false">IF(D2457="","",D2457*$F$30)</f>
        <v>11637.7092609007</v>
      </c>
    </row>
    <row r="2458" customFormat="false" ht="15" hidden="false" customHeight="false" outlineLevel="0" collapsed="false">
      <c r="A2458" s="2" t="n">
        <v>2424</v>
      </c>
      <c r="B2458" s="2" t="n">
        <v>12</v>
      </c>
      <c r="C2458" s="22" t="n">
        <f aca="true">NORMSINV(MAX(RAND(),0.000000000001))</f>
        <v>-1.59390969258271</v>
      </c>
      <c r="D2458" s="24" t="n">
        <f aca="false">IF($B$11="","",$B$11*EXP($B$12*C2458))</f>
        <v>473.841717133831</v>
      </c>
      <c r="E2458" s="20" t="n">
        <f aca="true">IF($B$10="","",$B$10*(1-$B$14+2*$B$14*RAND()))</f>
        <v>3.60726904036447</v>
      </c>
      <c r="F2458" s="21" t="n">
        <f aca="false">INDEX($E$17:$E$28,B2458)</f>
        <v>4.761</v>
      </c>
      <c r="G2458" s="25" t="n">
        <f aca="false">IF(OR(D2458="",E2458="",F2458=""),"",D2458*($B$7-$B$8-F2458-E2458))</f>
        <v>2071.50850476083</v>
      </c>
      <c r="H2458" s="25" t="n">
        <f aca="false">IF(D2458="","",D2458*$F$30)</f>
        <v>2368.82951229545</v>
      </c>
    </row>
    <row r="2459" customFormat="false" ht="15" hidden="false" customHeight="false" outlineLevel="0" collapsed="false">
      <c r="A2459" s="2" t="n">
        <v>2425</v>
      </c>
      <c r="B2459" s="2" t="n">
        <v>1</v>
      </c>
      <c r="C2459" s="22" t="n">
        <f aca="true">NORMSINV(MAX(RAND(),0.000000000001))</f>
        <v>0.0527359491630518</v>
      </c>
      <c r="D2459" s="24" t="n">
        <f aca="false">IF($B$11="","",$B$11*EXP($B$12*C2459))</f>
        <v>948.340802520173</v>
      </c>
      <c r="E2459" s="20" t="n">
        <f aca="true">IF($B$10="","",$B$10*(1-$B$14+2*$B$14*RAND()))</f>
        <v>3.71367978475815</v>
      </c>
      <c r="F2459" s="21" t="n">
        <f aca="false">INDEX($E$17:$E$28,B2459)</f>
        <v>4.92562580645161</v>
      </c>
      <c r="G2459" s="25" t="n">
        <f aca="false">IF(OR(D2459="",E2459="",F2459=""),"",D2459*($B$7-$B$8-F2459-E2459))</f>
        <v>3888.85582652212</v>
      </c>
      <c r="H2459" s="25" t="n">
        <f aca="false">IF(D2459="","",D2459*$F$30)</f>
        <v>4740.94533995885</v>
      </c>
    </row>
    <row r="2460" customFormat="false" ht="15" hidden="false" customHeight="false" outlineLevel="0" collapsed="false">
      <c r="A2460" s="2" t="n">
        <v>2426</v>
      </c>
      <c r="B2460" s="2" t="n">
        <v>2</v>
      </c>
      <c r="C2460" s="22" t="n">
        <f aca="true">NORMSINV(MAX(RAND(),0.000000000001))</f>
        <v>-0.280924610445278</v>
      </c>
      <c r="D2460" s="24" t="n">
        <f aca="false">IF($B$11="","",$B$11*EXP($B$12*C2460))</f>
        <v>823.958938043118</v>
      </c>
      <c r="E2460" s="20" t="n">
        <f aca="true">IF($B$10="","",$B$10*(1-$B$14+2*$B$14*RAND()))</f>
        <v>3.98145168387042</v>
      </c>
      <c r="F2460" s="21" t="n">
        <f aca="false">INDEX($E$17:$E$28,B2460)</f>
        <v>5.0612</v>
      </c>
      <c r="G2460" s="25" t="n">
        <f aca="false">IF(OR(D2460="",E2460="",F2460=""),"",D2460*($B$7-$B$8-F2460-E2460))</f>
        <v>3046.46319213363</v>
      </c>
      <c r="H2460" s="25" t="n">
        <f aca="false">IF(D2460="","",D2460*$F$30)</f>
        <v>4119.13552306515</v>
      </c>
    </row>
    <row r="2461" customFormat="false" ht="15" hidden="false" customHeight="false" outlineLevel="0" collapsed="false">
      <c r="A2461" s="2" t="n">
        <v>2427</v>
      </c>
      <c r="B2461" s="2" t="n">
        <v>3</v>
      </c>
      <c r="C2461" s="22" t="n">
        <f aca="true">NORMSINV(MAX(RAND(),0.000000000001))</f>
        <v>2.47359474902028</v>
      </c>
      <c r="D2461" s="24" t="n">
        <f aca="false">IF($B$11="","",$B$11*EXP($B$12*C2461))</f>
        <v>2630.11193669429</v>
      </c>
      <c r="E2461" s="20" t="n">
        <f aca="true">IF($B$10="","",$B$10*(1-$B$14+2*$B$14*RAND()))</f>
        <v>4.10816147799614</v>
      </c>
      <c r="F2461" s="21" t="n">
        <f aca="false">INDEX($E$17:$E$28,B2461)</f>
        <v>5.0612</v>
      </c>
      <c r="G2461" s="25" t="n">
        <f aca="false">IF(OR(D2461="",E2461="",F2461=""),"",D2461*($B$7-$B$8-F2461-E2461))</f>
        <v>9391.17899834279</v>
      </c>
      <c r="H2461" s="25" t="n">
        <f aca="false">IF(D2461="","",D2461*$F$30)</f>
        <v>13148.4555939221</v>
      </c>
    </row>
    <row r="2462" customFormat="false" ht="15" hidden="false" customHeight="false" outlineLevel="0" collapsed="false">
      <c r="A2462" s="2" t="n">
        <v>2428</v>
      </c>
      <c r="B2462" s="2" t="n">
        <v>4</v>
      </c>
      <c r="C2462" s="22" t="n">
        <f aca="true">NORMSINV(MAX(RAND(),0.000000000001))</f>
        <v>0.755191077961041</v>
      </c>
      <c r="D2462" s="24" t="n">
        <f aca="false">IF($B$11="","",$B$11*EXP($B$12*C2462))</f>
        <v>1275.00412004339</v>
      </c>
      <c r="E2462" s="20" t="n">
        <f aca="true">IF($B$10="","",$B$10*(1-$B$14+2*$B$14*RAND()))</f>
        <v>3.41026240766845</v>
      </c>
      <c r="F2462" s="21" t="n">
        <f aca="false">INDEX($E$17:$E$28,B2462)</f>
        <v>4.89657419354839</v>
      </c>
      <c r="G2462" s="25" t="n">
        <f aca="false">IF(OR(D2462="",E2462="",F2462=""),"",D2462*($B$7-$B$8-F2462-E2462))</f>
        <v>5652.30159827407</v>
      </c>
      <c r="H2462" s="25" t="n">
        <f aca="false">IF(D2462="","",D2462*$F$30)</f>
        <v>6374.0005969209</v>
      </c>
    </row>
    <row r="2463" customFormat="false" ht="15" hidden="false" customHeight="false" outlineLevel="0" collapsed="false">
      <c r="A2463" s="2" t="n">
        <v>2429</v>
      </c>
      <c r="B2463" s="2" t="n">
        <v>5</v>
      </c>
      <c r="C2463" s="22" t="n">
        <f aca="true">NORMSINV(MAX(RAND(),0.000000000001))</f>
        <v>0.501182770059374</v>
      </c>
      <c r="D2463" s="24" t="n">
        <f aca="false">IF($B$11="","",$B$11*EXP($B$12*C2463))</f>
        <v>1145.5890149497</v>
      </c>
      <c r="E2463" s="20" t="n">
        <f aca="true">IF($B$10="","",$B$10*(1-$B$14+2*$B$14*RAND()))</f>
        <v>4.08707634524781</v>
      </c>
      <c r="F2463" s="21" t="n">
        <f aca="false">INDEX($E$17:$E$28,B2463)</f>
        <v>4.761</v>
      </c>
      <c r="G2463" s="25" t="n">
        <f aca="false">IF(OR(D2463="",E2463="",F2463=""),"",D2463*($B$7-$B$8-F2463-E2463))</f>
        <v>4458.544985907</v>
      </c>
      <c r="H2463" s="25" t="n">
        <f aca="false">IF(D2463="","",D2463*$F$30)</f>
        <v>5727.02860353654</v>
      </c>
    </row>
    <row r="2464" customFormat="false" ht="15" hidden="false" customHeight="false" outlineLevel="0" collapsed="false">
      <c r="A2464" s="2" t="n">
        <v>2430</v>
      </c>
      <c r="B2464" s="2" t="n">
        <v>6</v>
      </c>
      <c r="C2464" s="22" t="n">
        <f aca="true">NORMSINV(MAX(RAND(),0.000000000001))</f>
        <v>0.424692995160075</v>
      </c>
      <c r="D2464" s="24" t="n">
        <f aca="false">IF($B$11="","",$B$11*EXP($B$12*C2464))</f>
        <v>1109.25512626061</v>
      </c>
      <c r="E2464" s="20" t="n">
        <f aca="true">IF($B$10="","",$B$10*(1-$B$14+2*$B$14*RAND()))</f>
        <v>4.09358573923887</v>
      </c>
      <c r="F2464" s="21" t="n">
        <f aca="false">INDEX($E$17:$E$28,B2464)</f>
        <v>4.761</v>
      </c>
      <c r="G2464" s="25" t="n">
        <f aca="false">IF(OR(D2464="",E2464="",F2464=""),"",D2464*($B$7-$B$8-F2464-E2464))</f>
        <v>4309.91568639538</v>
      </c>
      <c r="H2464" s="25" t="n">
        <f aca="false">IF(D2464="","",D2464*$F$30)</f>
        <v>5545.38822720206</v>
      </c>
    </row>
    <row r="2465" customFormat="false" ht="15" hidden="false" customHeight="false" outlineLevel="0" collapsed="false">
      <c r="A2465" s="2" t="n">
        <v>2431</v>
      </c>
      <c r="B2465" s="2" t="n">
        <v>7</v>
      </c>
      <c r="C2465" s="22" t="n">
        <f aca="true">NORMSINV(MAX(RAND(),0.000000000001))</f>
        <v>1.13194137715117</v>
      </c>
      <c r="D2465" s="24" t="n">
        <f aca="false">IF($B$11="","",$B$11*EXP($B$12*C2465))</f>
        <v>1494.36176388776</v>
      </c>
      <c r="E2465" s="20" t="n">
        <f aca="true">IF($B$10="","",$B$10*(1-$B$14+2*$B$14*RAND()))</f>
        <v>3.67230218738921</v>
      </c>
      <c r="F2465" s="21" t="n">
        <f aca="false">INDEX($E$17:$E$28,B2465)</f>
        <v>4.761</v>
      </c>
      <c r="G2465" s="25" t="n">
        <f aca="false">IF(OR(D2465="",E2465="",F2465=""),"",D2465*($B$7-$B$8-F2465-E2465))</f>
        <v>6435.76453978464</v>
      </c>
      <c r="H2465" s="25" t="n">
        <f aca="false">IF(D2465="","",D2465*$F$30)</f>
        <v>7470.61333002771</v>
      </c>
    </row>
    <row r="2466" customFormat="false" ht="15" hidden="false" customHeight="false" outlineLevel="0" collapsed="false">
      <c r="A2466" s="2" t="n">
        <v>2432</v>
      </c>
      <c r="B2466" s="2" t="n">
        <v>8</v>
      </c>
      <c r="C2466" s="22" t="n">
        <f aca="true">NORMSINV(MAX(RAND(),0.000000000001))</f>
        <v>2.4192140006749</v>
      </c>
      <c r="D2466" s="24" t="n">
        <f aca="false">IF($B$11="","",$B$11*EXP($B$12*C2466))</f>
        <v>2570.53026059005</v>
      </c>
      <c r="E2466" s="20" t="n">
        <f aca="true">IF($B$10="","",$B$10*(1-$B$14+2*$B$14*RAND()))</f>
        <v>4.12279990631712</v>
      </c>
      <c r="F2466" s="21" t="n">
        <f aca="false">INDEX($E$17:$E$28,B2466)</f>
        <v>4.761</v>
      </c>
      <c r="G2466" s="25" t="n">
        <f aca="false">IF(OR(D2466="",E2466="",F2466=""),"",D2466*($B$7-$B$8-F2466-E2466))</f>
        <v>9912.47903170203</v>
      </c>
      <c r="H2466" s="25" t="n">
        <f aca="false">IF(D2466="","",D2466*$F$30)</f>
        <v>12850.5948787418</v>
      </c>
    </row>
    <row r="2467" customFormat="false" ht="15" hidden="false" customHeight="false" outlineLevel="0" collapsed="false">
      <c r="A2467" s="2" t="n">
        <v>2433</v>
      </c>
      <c r="B2467" s="2" t="n">
        <v>9</v>
      </c>
      <c r="C2467" s="22" t="n">
        <f aca="true">NORMSINV(MAX(RAND(),0.000000000001))</f>
        <v>-0.667713387027964</v>
      </c>
      <c r="D2467" s="24" t="n">
        <f aca="false">IF($B$11="","",$B$11*EXP($B$12*C2467))</f>
        <v>700.042488155471</v>
      </c>
      <c r="E2467" s="20" t="n">
        <f aca="true">IF($B$10="","",$B$10*(1-$B$14+2*$B$14*RAND()))</f>
        <v>3.44017225391231</v>
      </c>
      <c r="F2467" s="21" t="n">
        <f aca="false">INDEX($E$17:$E$28,B2467)</f>
        <v>4.761</v>
      </c>
      <c r="G2467" s="25" t="n">
        <f aca="false">IF(OR(D2467="",E2467="",F2467=""),"",D2467*($B$7-$B$8-F2467-E2467))</f>
        <v>3177.37226868032</v>
      </c>
      <c r="H2467" s="25" t="n">
        <f aca="false">IF(D2467="","",D2467*$F$30)</f>
        <v>3499.65240678683</v>
      </c>
    </row>
    <row r="2468" customFormat="false" ht="15" hidden="false" customHeight="false" outlineLevel="0" collapsed="false">
      <c r="A2468" s="2" t="n">
        <v>2434</v>
      </c>
      <c r="B2468" s="2" t="n">
        <v>10</v>
      </c>
      <c r="C2468" s="22" t="n">
        <f aca="true">NORMSINV(MAX(RAND(),0.000000000001))</f>
        <v>0.754943495280351</v>
      </c>
      <c r="D2468" s="24" t="n">
        <f aca="false">IF($B$11="","",$B$11*EXP($B$12*C2468))</f>
        <v>1274.87111480234</v>
      </c>
      <c r="E2468" s="20" t="n">
        <f aca="true">IF($B$10="","",$B$10*(1-$B$14+2*$B$14*RAND()))</f>
        <v>3.9565123616165</v>
      </c>
      <c r="F2468" s="21" t="n">
        <f aca="false">INDEX($E$17:$E$28,B2468)</f>
        <v>4.761</v>
      </c>
      <c r="G2468" s="25" t="n">
        <f aca="false">IF(OR(D2468="",E2468="",F2468=""),"",D2468*($B$7-$B$8-F2468-E2468))</f>
        <v>5128.1532998246</v>
      </c>
      <c r="H2468" s="25" t="n">
        <f aca="false">IF(D2468="","",D2468*$F$30)</f>
        <v>6373.33567711985</v>
      </c>
    </row>
    <row r="2469" customFormat="false" ht="15" hidden="false" customHeight="false" outlineLevel="0" collapsed="false">
      <c r="A2469" s="2" t="n">
        <v>2435</v>
      </c>
      <c r="B2469" s="2" t="n">
        <v>11</v>
      </c>
      <c r="C2469" s="22" t="n">
        <f aca="true">NORMSINV(MAX(RAND(),0.000000000001))</f>
        <v>-0.471983239549851</v>
      </c>
      <c r="D2469" s="24" t="n">
        <f aca="false">IF($B$11="","",$B$11*EXP($B$12*C2469))</f>
        <v>760.225479661497</v>
      </c>
      <c r="E2469" s="20" t="n">
        <f aca="true">IF($B$10="","",$B$10*(1-$B$14+2*$B$14*RAND()))</f>
        <v>3.93044414013111</v>
      </c>
      <c r="F2469" s="21" t="n">
        <f aca="false">INDEX($E$17:$E$28,B2469)</f>
        <v>4.761</v>
      </c>
      <c r="G2469" s="25" t="n">
        <f aca="false">IF(OR(D2469="",E2469="",F2469=""),"",D2469*($B$7-$B$8-F2469-E2469))</f>
        <v>3077.81532050519</v>
      </c>
      <c r="H2469" s="25" t="n">
        <f aca="false">IF(D2469="","",D2469*$F$30)</f>
        <v>3800.51921792375</v>
      </c>
    </row>
    <row r="2470" customFormat="false" ht="15" hidden="false" customHeight="false" outlineLevel="0" collapsed="false">
      <c r="A2470" s="2" t="n">
        <v>2436</v>
      </c>
      <c r="B2470" s="2" t="n">
        <v>12</v>
      </c>
      <c r="C2470" s="22" t="n">
        <f aca="true">NORMSINV(MAX(RAND(),0.000000000001))</f>
        <v>-0.612872343681093</v>
      </c>
      <c r="D2470" s="24" t="n">
        <f aca="false">IF($B$11="","",$B$11*EXP($B$12*C2470))</f>
        <v>716.407533083426</v>
      </c>
      <c r="E2470" s="20" t="n">
        <f aca="true">IF($B$10="","",$B$10*(1-$B$14+2*$B$14*RAND()))</f>
        <v>3.66942973647978</v>
      </c>
      <c r="F2470" s="21" t="n">
        <f aca="false">INDEX($E$17:$E$28,B2470)</f>
        <v>4.761</v>
      </c>
      <c r="G2470" s="25" t="n">
        <f aca="false">IF(OR(D2470="",E2470="",F2470=""),"",D2470*($B$7-$B$8-F2470-E2470))</f>
        <v>3087.40860113821</v>
      </c>
      <c r="H2470" s="25" t="n">
        <f aca="false">IF(D2470="","",D2470*$F$30)</f>
        <v>3581.46453939066</v>
      </c>
    </row>
    <row r="2471" customFormat="false" ht="15" hidden="false" customHeight="false" outlineLevel="0" collapsed="false">
      <c r="A2471" s="2" t="n">
        <v>2437</v>
      </c>
      <c r="B2471" s="2" t="n">
        <v>1</v>
      </c>
      <c r="C2471" s="22" t="n">
        <f aca="true">NORMSINV(MAX(RAND(),0.000000000001))</f>
        <v>1.05896170923887</v>
      </c>
      <c r="D2471" s="24" t="n">
        <f aca="false">IF($B$11="","",$B$11*EXP($B$12*C2471))</f>
        <v>1449.10778484311</v>
      </c>
      <c r="E2471" s="20" t="n">
        <f aca="true">IF($B$10="","",$B$10*(1-$B$14+2*$B$14*RAND()))</f>
        <v>3.63637191054348</v>
      </c>
      <c r="F2471" s="21" t="n">
        <f aca="false">INDEX($E$17:$E$28,B2471)</f>
        <v>4.92562580645161</v>
      </c>
      <c r="G2471" s="25" t="n">
        <f aca="false">IF(OR(D2471="",E2471="",F2471=""),"",D2471*($B$7-$B$8-F2471-E2471))</f>
        <v>6054.3756333947</v>
      </c>
      <c r="H2471" s="25" t="n">
        <f aca="false">IF(D2471="","",D2471*$F$30)</f>
        <v>7244.37963798767</v>
      </c>
    </row>
    <row r="2472" customFormat="false" ht="15" hidden="false" customHeight="false" outlineLevel="0" collapsed="false">
      <c r="A2472" s="2" t="n">
        <v>2438</v>
      </c>
      <c r="B2472" s="2" t="n">
        <v>2</v>
      </c>
      <c r="C2472" s="22" t="n">
        <f aca="true">NORMSINV(MAX(RAND(),0.000000000001))</f>
        <v>-0.626063389279317</v>
      </c>
      <c r="D2472" s="24" t="n">
        <f aca="false">IF($B$11="","",$B$11*EXP($B$12*C2472))</f>
        <v>712.436600419983</v>
      </c>
      <c r="E2472" s="20" t="n">
        <f aca="true">IF($B$10="","",$B$10*(1-$B$14+2*$B$14*RAND()))</f>
        <v>3.66285996760199</v>
      </c>
      <c r="F2472" s="21" t="n">
        <f aca="false">INDEX($E$17:$E$28,B2472)</f>
        <v>5.0612</v>
      </c>
      <c r="G2472" s="25" t="n">
        <f aca="false">IF(OR(D2472="",E2472="",F2472=""),"",D2472*($B$7-$B$8-F2472-E2472))</f>
        <v>2861.10266417215</v>
      </c>
      <c r="H2472" s="25" t="n">
        <f aca="false">IF(D2472="","",D2472*$F$30)</f>
        <v>3561.61305281958</v>
      </c>
    </row>
    <row r="2473" customFormat="false" ht="15" hidden="false" customHeight="false" outlineLevel="0" collapsed="false">
      <c r="A2473" s="2" t="n">
        <v>2439</v>
      </c>
      <c r="B2473" s="2" t="n">
        <v>3</v>
      </c>
      <c r="C2473" s="22" t="n">
        <f aca="true">NORMSINV(MAX(RAND(),0.000000000001))</f>
        <v>1.46549805463983</v>
      </c>
      <c r="D2473" s="24" t="n">
        <f aca="false">IF($B$11="","",$B$11*EXP($B$12*C2473))</f>
        <v>1719.8699324313</v>
      </c>
      <c r="E2473" s="20" t="n">
        <f aca="true">IF($B$10="","",$B$10*(1-$B$14+2*$B$14*RAND()))</f>
        <v>4.00778852825624</v>
      </c>
      <c r="F2473" s="21" t="n">
        <f aca="false">INDEX($E$17:$E$28,B2473)</f>
        <v>5.0612</v>
      </c>
      <c r="G2473" s="25" t="n">
        <f aca="false">IF(OR(D2473="",E2473="",F2473=""),"",D2473*($B$7-$B$8-F2473-E2473))</f>
        <v>6313.66225186244</v>
      </c>
      <c r="H2473" s="25" t="n">
        <f aca="false">IF(D2473="","",D2473*$F$30)</f>
        <v>8597.97376621053</v>
      </c>
    </row>
    <row r="2474" customFormat="false" ht="15" hidden="false" customHeight="false" outlineLevel="0" collapsed="false">
      <c r="A2474" s="2" t="n">
        <v>2440</v>
      </c>
      <c r="B2474" s="2" t="n">
        <v>4</v>
      </c>
      <c r="C2474" s="22" t="n">
        <f aca="true">NORMSINV(MAX(RAND(),0.000000000001))</f>
        <v>2.28792627477718</v>
      </c>
      <c r="D2474" s="24" t="n">
        <f aca="false">IF($B$11="","",$B$11*EXP($B$12*C2474))</f>
        <v>2432.18981981295</v>
      </c>
      <c r="E2474" s="20" t="n">
        <f aca="true">IF($B$10="","",$B$10*(1-$B$14+2*$B$14*RAND()))</f>
        <v>4.09196090205376</v>
      </c>
      <c r="F2474" s="21" t="n">
        <f aca="false">INDEX($E$17:$E$28,B2474)</f>
        <v>4.89657419354839</v>
      </c>
      <c r="G2474" s="25" t="n">
        <f aca="false">IF(OR(D2474="",E2474="",F2474=""),"",D2474*($B$7-$B$8-F2474-E2474))</f>
        <v>9124.27474986202</v>
      </c>
      <c r="H2474" s="25" t="n">
        <f aca="false">IF(D2474="","",D2474*$F$30)</f>
        <v>12159.0033472089</v>
      </c>
    </row>
    <row r="2475" customFormat="false" ht="15" hidden="false" customHeight="false" outlineLevel="0" collapsed="false">
      <c r="A2475" s="2" t="n">
        <v>2441</v>
      </c>
      <c r="B2475" s="2" t="n">
        <v>5</v>
      </c>
      <c r="C2475" s="22" t="n">
        <f aca="true">NORMSINV(MAX(RAND(),0.000000000001))</f>
        <v>-0.819014553420884</v>
      </c>
      <c r="D2475" s="24" t="n">
        <f aca="false">IF($B$11="","",$B$11*EXP($B$12*C2475))</f>
        <v>656.805448166058</v>
      </c>
      <c r="E2475" s="20" t="n">
        <f aca="true">IF($B$10="","",$B$10*(1-$B$14+2*$B$14*RAND()))</f>
        <v>3.48779187809752</v>
      </c>
      <c r="F2475" s="21" t="n">
        <f aca="false">INDEX($E$17:$E$28,B2475)</f>
        <v>4.761</v>
      </c>
      <c r="G2475" s="25" t="n">
        <f aca="false">IF(OR(D2475="",E2475="",F2475=""),"",D2475*($B$7-$B$8-F2475-E2475))</f>
        <v>2949.8499633132</v>
      </c>
      <c r="H2475" s="25" t="n">
        <f aca="false">IF(D2475="","",D2475*$F$30)</f>
        <v>3283.50179647176</v>
      </c>
    </row>
    <row r="2476" customFormat="false" ht="15" hidden="false" customHeight="false" outlineLevel="0" collapsed="false">
      <c r="A2476" s="2" t="n">
        <v>2442</v>
      </c>
      <c r="B2476" s="2" t="n">
        <v>6</v>
      </c>
      <c r="C2476" s="22" t="n">
        <f aca="true">NORMSINV(MAX(RAND(),0.000000000001))</f>
        <v>0.144378045283338</v>
      </c>
      <c r="D2476" s="24" t="n">
        <f aca="false">IF($B$11="","",$B$11*EXP($B$12*C2476))</f>
        <v>985.677087613281</v>
      </c>
      <c r="E2476" s="20" t="n">
        <f aca="true">IF($B$10="","",$B$10*(1-$B$14+2*$B$14*RAND()))</f>
        <v>3.73350724509635</v>
      </c>
      <c r="F2476" s="21" t="n">
        <f aca="false">INDEX($E$17:$E$28,B2476)</f>
        <v>4.761</v>
      </c>
      <c r="G2476" s="25" t="n">
        <f aca="false">IF(OR(D2476="",E2476="",F2476=""),"",D2476*($B$7-$B$8-F2476-E2476))</f>
        <v>4184.68493413671</v>
      </c>
      <c r="H2476" s="25" t="n">
        <f aca="false">IF(D2476="","",D2476*$F$30)</f>
        <v>4927.59689639631</v>
      </c>
    </row>
    <row r="2477" customFormat="false" ht="15" hidden="false" customHeight="false" outlineLevel="0" collapsed="false">
      <c r="A2477" s="2" t="n">
        <v>2443</v>
      </c>
      <c r="B2477" s="2" t="n">
        <v>7</v>
      </c>
      <c r="C2477" s="22" t="n">
        <f aca="true">NORMSINV(MAX(RAND(),0.000000000001))</f>
        <v>-0.803125916782441</v>
      </c>
      <c r="D2477" s="24" t="n">
        <f aca="false">IF($B$11="","",$B$11*EXP($B$12*C2477))</f>
        <v>661.217468808075</v>
      </c>
      <c r="E2477" s="20" t="n">
        <f aca="true">IF($B$10="","",$B$10*(1-$B$14+2*$B$14*RAND()))</f>
        <v>3.98968089969642</v>
      </c>
      <c r="F2477" s="21" t="n">
        <f aca="false">INDEX($E$17:$E$28,B2477)</f>
        <v>4.761</v>
      </c>
      <c r="G2477" s="25" t="n">
        <f aca="false">IF(OR(D2477="",E2477="",F2477=""),"",D2477*($B$7-$B$8-F2477-E2477))</f>
        <v>2637.80747777044</v>
      </c>
      <c r="H2477" s="25" t="n">
        <f aca="false">IF(D2477="","",D2477*$F$30)</f>
        <v>3305.55837006533</v>
      </c>
    </row>
    <row r="2478" customFormat="false" ht="15" hidden="false" customHeight="false" outlineLevel="0" collapsed="false">
      <c r="A2478" s="2" t="n">
        <v>2444</v>
      </c>
      <c r="B2478" s="2" t="n">
        <v>8</v>
      </c>
      <c r="C2478" s="22" t="n">
        <f aca="true">NORMSINV(MAX(RAND(),0.000000000001))</f>
        <v>-1.02053410501606</v>
      </c>
      <c r="D2478" s="24" t="n">
        <f aca="false">IF($B$11="","",$B$11*EXP($B$12*C2478))</f>
        <v>603.336058358349</v>
      </c>
      <c r="E2478" s="20" t="n">
        <f aca="true">IF($B$10="","",$B$10*(1-$B$14+2*$B$14*RAND()))</f>
        <v>3.45457360640616</v>
      </c>
      <c r="F2478" s="21" t="n">
        <f aca="false">INDEX($E$17:$E$28,B2478)</f>
        <v>4.761</v>
      </c>
      <c r="G2478" s="25" t="n">
        <f aca="false">IF(OR(D2478="",E2478="",F2478=""),"",D2478*($B$7-$B$8-F2478-E2478))</f>
        <v>2729.74958664339</v>
      </c>
      <c r="H2478" s="25" t="n">
        <f aca="false">IF(D2478="","",D2478*$F$30)</f>
        <v>3016.19762294506</v>
      </c>
    </row>
    <row r="2479" customFormat="false" ht="15" hidden="false" customHeight="false" outlineLevel="0" collapsed="false">
      <c r="A2479" s="2" t="n">
        <v>2445</v>
      </c>
      <c r="B2479" s="2" t="n">
        <v>9</v>
      </c>
      <c r="C2479" s="22" t="n">
        <f aca="true">NORMSINV(MAX(RAND(),0.000000000001))</f>
        <v>-0.574042468040041</v>
      </c>
      <c r="D2479" s="24" t="n">
        <f aca="false">IF($B$11="","",$B$11*EXP($B$12*C2479))</f>
        <v>728.225517719002</v>
      </c>
      <c r="E2479" s="20" t="n">
        <f aca="true">IF($B$10="","",$B$10*(1-$B$14+2*$B$14*RAND()))</f>
        <v>4.07102431952106</v>
      </c>
      <c r="F2479" s="21" t="n">
        <f aca="false">INDEX($E$17:$E$28,B2479)</f>
        <v>4.761</v>
      </c>
      <c r="G2479" s="25" t="n">
        <f aca="false">IF(OR(D2479="",E2479="",F2479=""),"",D2479*($B$7-$B$8-F2479-E2479))</f>
        <v>2845.88761315005</v>
      </c>
      <c r="H2479" s="25" t="n">
        <f aca="false">IF(D2479="","",D2479*$F$30)</f>
        <v>3640.54500818083</v>
      </c>
    </row>
    <row r="2480" customFormat="false" ht="15" hidden="false" customHeight="false" outlineLevel="0" collapsed="false">
      <c r="A2480" s="2" t="n">
        <v>2446</v>
      </c>
      <c r="B2480" s="2" t="n">
        <v>10</v>
      </c>
      <c r="C2480" s="22" t="n">
        <f aca="true">NORMSINV(MAX(RAND(),0.000000000001))</f>
        <v>-0.320792105149647</v>
      </c>
      <c r="D2480" s="24" t="n">
        <f aca="false">IF($B$11="","",$B$11*EXP($B$12*C2480))</f>
        <v>810.233021163177</v>
      </c>
      <c r="E2480" s="20" t="n">
        <f aca="true">IF($B$10="","",$B$10*(1-$B$14+2*$B$14*RAND()))</f>
        <v>3.94698288187826</v>
      </c>
      <c r="F2480" s="21" t="n">
        <f aca="false">INDEX($E$17:$E$28,B2480)</f>
        <v>4.761</v>
      </c>
      <c r="G2480" s="25" t="n">
        <f aca="false">IF(OR(D2480="",E2480="",F2480=""),"",D2480*($B$7-$B$8-F2480-E2480))</f>
        <v>3266.87341099742</v>
      </c>
      <c r="H2480" s="25" t="n">
        <f aca="false">IF(D2480="","",D2480*$F$30)</f>
        <v>4050.51691939895</v>
      </c>
    </row>
    <row r="2481" customFormat="false" ht="15" hidden="false" customHeight="false" outlineLevel="0" collapsed="false">
      <c r="A2481" s="2" t="n">
        <v>2447</v>
      </c>
      <c r="B2481" s="2" t="n">
        <v>11</v>
      </c>
      <c r="C2481" s="22" t="n">
        <f aca="true">NORMSINV(MAX(RAND(),0.000000000001))</f>
        <v>-0.401379699833564</v>
      </c>
      <c r="D2481" s="24" t="n">
        <f aca="false">IF($B$11="","",$B$11*EXP($B$12*C2481))</f>
        <v>783.181922142362</v>
      </c>
      <c r="E2481" s="20" t="n">
        <f aca="true">IF($B$10="","",$B$10*(1-$B$14+2*$B$14*RAND()))</f>
        <v>3.82405112738747</v>
      </c>
      <c r="F2481" s="21" t="n">
        <f aca="false">INDEX($E$17:$E$28,B2481)</f>
        <v>4.761</v>
      </c>
      <c r="G2481" s="25" t="n">
        <f aca="false">IF(OR(D2481="",E2481="",F2481=""),"",D2481*($B$7-$B$8-F2481-E2481))</f>
        <v>3254.08084445593</v>
      </c>
      <c r="H2481" s="25" t="n">
        <f aca="false">IF(D2481="","",D2481*$F$30)</f>
        <v>3915.2830651741</v>
      </c>
    </row>
    <row r="2482" customFormat="false" ht="15" hidden="false" customHeight="false" outlineLevel="0" collapsed="false">
      <c r="A2482" s="2" t="n">
        <v>2448</v>
      </c>
      <c r="B2482" s="2" t="n">
        <v>12</v>
      </c>
      <c r="C2482" s="22" t="n">
        <f aca="true">NORMSINV(MAX(RAND(),0.000000000001))</f>
        <v>1.33722884938264</v>
      </c>
      <c r="D2482" s="24" t="n">
        <f aca="false">IF($B$11="","",$B$11*EXP($B$12*C2482))</f>
        <v>1629.3813073514</v>
      </c>
      <c r="E2482" s="20" t="n">
        <f aca="true">IF($B$10="","",$B$10*(1-$B$14+2*$B$14*RAND()))</f>
        <v>3.74359955020335</v>
      </c>
      <c r="F2482" s="21" t="n">
        <f aca="false">INDEX($E$17:$E$28,B2482)</f>
        <v>4.761</v>
      </c>
      <c r="G2482" s="25" t="n">
        <f aca="false">IF(OR(D2482="",E2482="",F2482=""),"",D2482*($B$7-$B$8-F2482-E2482))</f>
        <v>6901.08232204635</v>
      </c>
      <c r="H2482" s="25" t="n">
        <f aca="false">IF(D2482="","",D2482*$F$30)</f>
        <v>8145.6030317111</v>
      </c>
    </row>
    <row r="2483" customFormat="false" ht="15" hidden="false" customHeight="false" outlineLevel="0" collapsed="false">
      <c r="A2483" s="2" t="n">
        <v>2449</v>
      </c>
      <c r="B2483" s="2" t="n">
        <v>1</v>
      </c>
      <c r="C2483" s="22" t="n">
        <f aca="true">NORMSINV(MAX(RAND(),0.000000000001))</f>
        <v>-1.07184470009654</v>
      </c>
      <c r="D2483" s="24" t="n">
        <f aca="false">IF($B$11="","",$B$11*EXP($B$12*C2483))</f>
        <v>590.431608061263</v>
      </c>
      <c r="E2483" s="20" t="n">
        <f aca="true">IF($B$10="","",$B$10*(1-$B$14+2*$B$14*RAND()))</f>
        <v>3.57953781165891</v>
      </c>
      <c r="F2483" s="21" t="n">
        <f aca="false">INDEX($E$17:$E$28,B2483)</f>
        <v>4.92562580645161</v>
      </c>
      <c r="G2483" s="25" t="n">
        <f aca="false">IF(OR(D2483="",E2483="",F2483=""),"",D2483*($B$7-$B$8-F2483-E2483))</f>
        <v>2500.38125483535</v>
      </c>
      <c r="H2483" s="25" t="n">
        <f aca="false">IF(D2483="","",D2483*$F$30)</f>
        <v>2951.68569501987</v>
      </c>
    </row>
    <row r="2484" customFormat="false" ht="15" hidden="false" customHeight="false" outlineLevel="0" collapsed="false">
      <c r="A2484" s="2" t="n">
        <v>2450</v>
      </c>
      <c r="B2484" s="2" t="n">
        <v>2</v>
      </c>
      <c r="C2484" s="22" t="n">
        <f aca="true">NORMSINV(MAX(RAND(),0.000000000001))</f>
        <v>0.116840325853462</v>
      </c>
      <c r="D2484" s="24" t="n">
        <f aca="false">IF($B$11="","",$B$11*EXP($B$12*C2484))</f>
        <v>974.305922443448</v>
      </c>
      <c r="E2484" s="20" t="n">
        <f aca="true">IF($B$10="","",$B$10*(1-$B$14+2*$B$14*RAND()))</f>
        <v>3.64872409907387</v>
      </c>
      <c r="F2484" s="21" t="n">
        <f aca="false">INDEX($E$17:$E$28,B2484)</f>
        <v>5.0612</v>
      </c>
      <c r="G2484" s="25" t="n">
        <f aca="false">IF(OR(D2484="",E2484="",F2484=""),"",D2484*($B$7-$B$8-F2484-E2484))</f>
        <v>3926.52681816894</v>
      </c>
      <c r="H2484" s="25" t="n">
        <f aca="false">IF(D2484="","",D2484*$F$30)</f>
        <v>4870.75016747928</v>
      </c>
    </row>
    <row r="2485" customFormat="false" ht="15" hidden="false" customHeight="false" outlineLevel="0" collapsed="false">
      <c r="A2485" s="2" t="n">
        <v>2451</v>
      </c>
      <c r="B2485" s="2" t="n">
        <v>3</v>
      </c>
      <c r="C2485" s="22" t="n">
        <f aca="true">NORMSINV(MAX(RAND(),0.000000000001))</f>
        <v>0.288006005169193</v>
      </c>
      <c r="D2485" s="24" t="n">
        <f aca="false">IF($B$11="","",$B$11*EXP($B$12*C2485))</f>
        <v>1047.17228895898</v>
      </c>
      <c r="E2485" s="20" t="n">
        <f aca="true">IF($B$10="","",$B$10*(1-$B$14+2*$B$14*RAND()))</f>
        <v>3.4668928480705</v>
      </c>
      <c r="F2485" s="21" t="n">
        <f aca="false">INDEX($E$17:$E$28,B2485)</f>
        <v>5.0612</v>
      </c>
      <c r="G2485" s="25" t="n">
        <f aca="false">IF(OR(D2485="",E2485="",F2485=""),"",D2485*($B$7-$B$8-F2485-E2485))</f>
        <v>4410.59245316872</v>
      </c>
      <c r="H2485" s="25" t="n">
        <f aca="false">IF(D2485="","",D2485*$F$30)</f>
        <v>5235.02370696375</v>
      </c>
    </row>
    <row r="2486" customFormat="false" ht="15" hidden="false" customHeight="false" outlineLevel="0" collapsed="false">
      <c r="A2486" s="2" t="n">
        <v>2452</v>
      </c>
      <c r="B2486" s="2" t="n">
        <v>4</v>
      </c>
      <c r="C2486" s="22" t="n">
        <f aca="true">NORMSINV(MAX(RAND(),0.000000000001))</f>
        <v>0.345987291492345</v>
      </c>
      <c r="D2486" s="24" t="n">
        <f aca="false">IF($B$11="","",$B$11*EXP($B$12*C2486))</f>
        <v>1073.07120253442</v>
      </c>
      <c r="E2486" s="20" t="n">
        <f aca="true">IF($B$10="","",$B$10*(1-$B$14+2*$B$14*RAND()))</f>
        <v>3.53861647465184</v>
      </c>
      <c r="F2486" s="21" t="n">
        <f aca="false">INDEX($E$17:$E$28,B2486)</f>
        <v>4.89657419354839</v>
      </c>
      <c r="G2486" s="25" t="n">
        <f aca="false">IF(OR(D2486="",E2486="",F2486=""),"",D2486*($B$7-$B$8-F2486-E2486))</f>
        <v>4619.36692635576</v>
      </c>
      <c r="H2486" s="25" t="n">
        <f aca="false">IF(D2486="","",D2486*$F$30)</f>
        <v>5364.49755571005</v>
      </c>
    </row>
    <row r="2487" customFormat="false" ht="15" hidden="false" customHeight="false" outlineLevel="0" collapsed="false">
      <c r="A2487" s="2" t="n">
        <v>2453</v>
      </c>
      <c r="B2487" s="2" t="n">
        <v>5</v>
      </c>
      <c r="C2487" s="22" t="n">
        <f aca="true">NORMSINV(MAX(RAND(),0.000000000001))</f>
        <v>0.0454486678546009</v>
      </c>
      <c r="D2487" s="24" t="n">
        <f aca="false">IF($B$11="","",$B$11*EXP($B$12*C2487))</f>
        <v>945.433281082481</v>
      </c>
      <c r="E2487" s="20" t="n">
        <f aca="true">IF($B$10="","",$B$10*(1-$B$14+2*$B$14*RAND()))</f>
        <v>4.11025455288351</v>
      </c>
      <c r="F2487" s="21" t="n">
        <f aca="false">INDEX($E$17:$E$28,B2487)</f>
        <v>4.761</v>
      </c>
      <c r="G2487" s="25" t="n">
        <f aca="false">IF(OR(D2487="",E2487="",F2487=""),"",D2487*($B$7-$B$8-F2487-E2487))</f>
        <v>3657.64070174025</v>
      </c>
      <c r="H2487" s="25" t="n">
        <f aca="false">IF(D2487="","",D2487*$F$30)</f>
        <v>4726.41005878754</v>
      </c>
    </row>
    <row r="2488" customFormat="false" ht="15" hidden="false" customHeight="false" outlineLevel="0" collapsed="false">
      <c r="A2488" s="2" t="n">
        <v>2454</v>
      </c>
      <c r="B2488" s="2" t="n">
        <v>6</v>
      </c>
      <c r="C2488" s="22" t="n">
        <f aca="true">NORMSINV(MAX(RAND(),0.000000000001))</f>
        <v>-1.48156401155244</v>
      </c>
      <c r="D2488" s="24" t="n">
        <f aca="false">IF($B$11="","",$B$11*EXP($B$12*C2488))</f>
        <v>496.812153364596</v>
      </c>
      <c r="E2488" s="20" t="n">
        <f aca="true">IF($B$10="","",$B$10*(1-$B$14+2*$B$14*RAND()))</f>
        <v>3.86202735585787</v>
      </c>
      <c r="F2488" s="21" t="n">
        <f aca="false">INDEX($E$17:$E$28,B2488)</f>
        <v>4.761</v>
      </c>
      <c r="G2488" s="25" t="n">
        <f aca="false">IF(OR(D2488="",E2488="",F2488=""),"",D2488*($B$7-$B$8-F2488-E2488))</f>
        <v>2045.36204467938</v>
      </c>
      <c r="H2488" s="25" t="n">
        <f aca="false">IF(D2488="","",D2488*$F$30)</f>
        <v>2483.66331710029</v>
      </c>
    </row>
    <row r="2489" customFormat="false" ht="15" hidden="false" customHeight="false" outlineLevel="0" collapsed="false">
      <c r="A2489" s="2" t="n">
        <v>2455</v>
      </c>
      <c r="B2489" s="2" t="n">
        <v>7</v>
      </c>
      <c r="C2489" s="22" t="n">
        <f aca="true">NORMSINV(MAX(RAND(),0.000000000001))</f>
        <v>-0.713251623691187</v>
      </c>
      <c r="D2489" s="24" t="n">
        <f aca="false">IF($B$11="","",$B$11*EXP($B$12*C2489))</f>
        <v>686.73793933409</v>
      </c>
      <c r="E2489" s="20" t="n">
        <f aca="true">IF($B$10="","",$B$10*(1-$B$14+2*$B$14*RAND()))</f>
        <v>4.00906850723562</v>
      </c>
      <c r="F2489" s="21" t="n">
        <f aca="false">INDEX($E$17:$E$28,B2489)</f>
        <v>4.761</v>
      </c>
      <c r="G2489" s="25" t="n">
        <f aca="false">IF(OR(D2489="",E2489="",F2489=""),"",D2489*($B$7-$B$8-F2489-E2489))</f>
        <v>2726.30257263852</v>
      </c>
      <c r="H2489" s="25" t="n">
        <f aca="false">IF(D2489="","",D2489*$F$30)</f>
        <v>3433.14030631898</v>
      </c>
    </row>
    <row r="2490" customFormat="false" ht="15" hidden="false" customHeight="false" outlineLevel="0" collapsed="false">
      <c r="A2490" s="2" t="n">
        <v>2456</v>
      </c>
      <c r="B2490" s="2" t="n">
        <v>8</v>
      </c>
      <c r="C2490" s="22" t="n">
        <f aca="true">NORMSINV(MAX(RAND(),0.000000000001))</f>
        <v>-0.951592297480849</v>
      </c>
      <c r="D2490" s="24" t="n">
        <f aca="false">IF($B$11="","",$B$11*EXP($B$12*C2490))</f>
        <v>621.119869890531</v>
      </c>
      <c r="E2490" s="20" t="n">
        <f aca="true">IF($B$10="","",$B$10*(1-$B$14+2*$B$14*RAND()))</f>
        <v>3.93072187918178</v>
      </c>
      <c r="F2490" s="21" t="n">
        <f aca="false">INDEX($E$17:$E$28,B2490)</f>
        <v>4.761</v>
      </c>
      <c r="G2490" s="25" t="n">
        <f aca="false">IF(OR(D2490="",E2490="",F2490=""),"",D2490*($B$7-$B$8-F2490-E2490))</f>
        <v>2514.4659796833</v>
      </c>
      <c r="H2490" s="25" t="n">
        <f aca="false">IF(D2490="","",D2490*$F$30)</f>
        <v>3105.10245355674</v>
      </c>
    </row>
    <row r="2491" customFormat="false" ht="15" hidden="false" customHeight="false" outlineLevel="0" collapsed="false">
      <c r="A2491" s="2" t="n">
        <v>2457</v>
      </c>
      <c r="B2491" s="2" t="n">
        <v>9</v>
      </c>
      <c r="C2491" s="22" t="n">
        <f aca="true">NORMSINV(MAX(RAND(),0.000000000001))</f>
        <v>0.875115263049096</v>
      </c>
      <c r="D2491" s="24" t="n">
        <f aca="false">IF($B$11="","",$B$11*EXP($B$12*C2491))</f>
        <v>1341.08822453772</v>
      </c>
      <c r="E2491" s="20" t="n">
        <f aca="true">IF($B$10="","",$B$10*(1-$B$14+2*$B$14*RAND()))</f>
        <v>3.60820915316155</v>
      </c>
      <c r="F2491" s="21" t="n">
        <f aca="false">INDEX($E$17:$E$28,B2491)</f>
        <v>4.761</v>
      </c>
      <c r="G2491" s="25" t="n">
        <f aca="false">IF(OR(D2491="",E2491="",F2491=""),"",D2491*($B$7-$B$8-F2491-E2491))</f>
        <v>5861.61613661232</v>
      </c>
      <c r="H2491" s="25" t="n">
        <f aca="false">IF(D2491="","",D2491*$F$30)</f>
        <v>6704.36825210899</v>
      </c>
    </row>
    <row r="2492" customFormat="false" ht="15" hidden="false" customHeight="false" outlineLevel="0" collapsed="false">
      <c r="A2492" s="2" t="n">
        <v>2458</v>
      </c>
      <c r="B2492" s="2" t="n">
        <v>10</v>
      </c>
      <c r="C2492" s="22" t="n">
        <f aca="true">NORMSINV(MAX(RAND(),0.000000000001))</f>
        <v>0.896212874883153</v>
      </c>
      <c r="D2492" s="24" t="n">
        <f aca="false">IF($B$11="","",$B$11*EXP($B$12*C2492))</f>
        <v>1353.06340412498</v>
      </c>
      <c r="E2492" s="20" t="n">
        <f aca="true">IF($B$10="","",$B$10*(1-$B$14+2*$B$14*RAND()))</f>
        <v>3.61681821313369</v>
      </c>
      <c r="F2492" s="21" t="n">
        <f aca="false">INDEX($E$17:$E$28,B2492)</f>
        <v>4.761</v>
      </c>
      <c r="G2492" s="25" t="n">
        <f aca="false">IF(OR(D2492="",E2492="",F2492=""),"",D2492*($B$7-$B$8-F2492-E2492))</f>
        <v>5902.30853794933</v>
      </c>
      <c r="H2492" s="25" t="n">
        <f aca="false">IF(D2492="","",D2492*$F$30)</f>
        <v>6764.23456990161</v>
      </c>
    </row>
    <row r="2493" customFormat="false" ht="15" hidden="false" customHeight="false" outlineLevel="0" collapsed="false">
      <c r="A2493" s="2" t="n">
        <v>2459</v>
      </c>
      <c r="B2493" s="2" t="n">
        <v>11</v>
      </c>
      <c r="C2493" s="22" t="n">
        <f aca="true">NORMSINV(MAX(RAND(),0.000000000001))</f>
        <v>0.61721106058787</v>
      </c>
      <c r="D2493" s="24" t="n">
        <f aca="false">IF($B$11="","",$B$11*EXP($B$12*C2493))</f>
        <v>1202.98902357149</v>
      </c>
      <c r="E2493" s="20" t="n">
        <f aca="true">IF($B$10="","",$B$10*(1-$B$14+2*$B$14*RAND()))</f>
        <v>4.00769637031151</v>
      </c>
      <c r="F2493" s="21" t="n">
        <f aca="false">INDEX($E$17:$E$28,B2493)</f>
        <v>4.761</v>
      </c>
      <c r="G2493" s="25" t="n">
        <f aca="false">IF(OR(D2493="",E2493="",F2493=""),"",D2493*($B$7-$B$8-F2493-E2493))</f>
        <v>4777.43467578485</v>
      </c>
      <c r="H2493" s="25" t="n">
        <f aca="false">IF(D2493="","",D2493*$F$30)</f>
        <v>6013.98272663857</v>
      </c>
    </row>
    <row r="2494" customFormat="false" ht="15" hidden="false" customHeight="false" outlineLevel="0" collapsed="false">
      <c r="A2494" s="2" t="n">
        <v>2460</v>
      </c>
      <c r="B2494" s="2" t="n">
        <v>12</v>
      </c>
      <c r="C2494" s="22" t="n">
        <f aca="true">NORMSINV(MAX(RAND(),0.000000000001))</f>
        <v>-1.0212289976715</v>
      </c>
      <c r="D2494" s="24" t="n">
        <f aca="false">IF($B$11="","",$B$11*EXP($B$12*C2494))</f>
        <v>603.159424896056</v>
      </c>
      <c r="E2494" s="20" t="n">
        <f aca="true">IF($B$10="","",$B$10*(1-$B$14+2*$B$14*RAND()))</f>
        <v>3.86665431624029</v>
      </c>
      <c r="F2494" s="21" t="n">
        <f aca="false">INDEX($E$17:$E$28,B2494)</f>
        <v>4.761</v>
      </c>
      <c r="G2494" s="25" t="n">
        <f aca="false">IF(OR(D2494="",E2494="",F2494=""),"",D2494*($B$7-$B$8-F2494-E2494))</f>
        <v>2480.40005759028</v>
      </c>
      <c r="H2494" s="25" t="n">
        <f aca="false">IF(D2494="","",D2494*$F$30)</f>
        <v>3015.31459694036</v>
      </c>
    </row>
    <row r="2495" customFormat="false" ht="15" hidden="false" customHeight="false" outlineLevel="0" collapsed="false">
      <c r="A2495" s="2" t="n">
        <v>2461</v>
      </c>
      <c r="B2495" s="2" t="n">
        <v>1</v>
      </c>
      <c r="C2495" s="22" t="n">
        <f aca="true">NORMSINV(MAX(RAND(),0.000000000001))</f>
        <v>0.951721945439685</v>
      </c>
      <c r="D2495" s="24" t="n">
        <f aca="false">IF($B$11="","",$B$11*EXP($B$12*C2495))</f>
        <v>1385.08408463814</v>
      </c>
      <c r="E2495" s="20" t="n">
        <f aca="true">IF($B$10="","",$B$10*(1-$B$14+2*$B$14*RAND()))</f>
        <v>3.73009952510985</v>
      </c>
      <c r="F2495" s="21" t="n">
        <f aca="false">INDEX($E$17:$E$28,B2495)</f>
        <v>4.92562580645161</v>
      </c>
      <c r="G2495" s="25" t="n">
        <f aca="false">IF(OR(D2495="",E2495="",F2495=""),"",D2495*($B$7-$B$8-F2495-E2495))</f>
        <v>5657.06384054493</v>
      </c>
      <c r="H2495" s="25" t="n">
        <f aca="false">IF(D2495="","",D2495*$F$30)</f>
        <v>6924.31235592298</v>
      </c>
    </row>
    <row r="2496" customFormat="false" ht="15" hidden="false" customHeight="false" outlineLevel="0" collapsed="false">
      <c r="A2496" s="2" t="n">
        <v>2462</v>
      </c>
      <c r="B2496" s="2" t="n">
        <v>2</v>
      </c>
      <c r="C2496" s="22" t="n">
        <f aca="true">NORMSINV(MAX(RAND(),0.000000000001))</f>
        <v>-0.365636255720707</v>
      </c>
      <c r="D2496" s="24" t="n">
        <f aca="false">IF($B$11="","",$B$11*EXP($B$12*C2496))</f>
        <v>795.066757939083</v>
      </c>
      <c r="E2496" s="20" t="n">
        <f aca="true">IF($B$10="","",$B$10*(1-$B$14+2*$B$14*RAND()))</f>
        <v>4.0267712513239</v>
      </c>
      <c r="F2496" s="21" t="n">
        <f aca="false">INDEX($E$17:$E$28,B2496)</f>
        <v>5.0612</v>
      </c>
      <c r="G2496" s="25" t="n">
        <f aca="false">IF(OR(D2496="",E2496="",F2496=""),"",D2496*($B$7-$B$8-F2496-E2496))</f>
        <v>2903.60665711024</v>
      </c>
      <c r="H2496" s="25" t="n">
        <f aca="false">IF(D2496="","",D2496*$F$30)</f>
        <v>3974.69773628906</v>
      </c>
    </row>
    <row r="2497" customFormat="false" ht="15" hidden="false" customHeight="false" outlineLevel="0" collapsed="false">
      <c r="A2497" s="2" t="n">
        <v>2463</v>
      </c>
      <c r="B2497" s="2" t="n">
        <v>3</v>
      </c>
      <c r="C2497" s="22" t="n">
        <f aca="true">NORMSINV(MAX(RAND(),0.000000000001))</f>
        <v>-0.148426482407569</v>
      </c>
      <c r="D2497" s="24" t="n">
        <f aca="false">IF($B$11="","",$B$11*EXP($B$12*C2497))</f>
        <v>871.269123489588</v>
      </c>
      <c r="E2497" s="20" t="n">
        <f aca="true">IF($B$10="","",$B$10*(1-$B$14+2*$B$14*RAND()))</f>
        <v>4.01732706535151</v>
      </c>
      <c r="F2497" s="21" t="n">
        <f aca="false">INDEX($E$17:$E$28,B2497)</f>
        <v>5.0612</v>
      </c>
      <c r="G2497" s="25" t="n">
        <f aca="false">IF(OR(D2497="",E2497="",F2497=""),"",D2497*($B$7-$B$8-F2497-E2497))</f>
        <v>3190.12831445204</v>
      </c>
      <c r="H2497" s="25" t="n">
        <f aca="false">IF(D2497="","",D2497*$F$30)</f>
        <v>4355.64860214915</v>
      </c>
    </row>
    <row r="2498" customFormat="false" ht="15" hidden="false" customHeight="false" outlineLevel="0" collapsed="false">
      <c r="A2498" s="2" t="n">
        <v>2464</v>
      </c>
      <c r="B2498" s="2" t="n">
        <v>4</v>
      </c>
      <c r="C2498" s="22" t="n">
        <f aca="true">NORMSINV(MAX(RAND(),0.000000000001))</f>
        <v>-1.13441115730987</v>
      </c>
      <c r="D2498" s="24" t="n">
        <f aca="false">IF($B$11="","",$B$11*EXP($B$12*C2498))</f>
        <v>575.069225961452</v>
      </c>
      <c r="E2498" s="20" t="n">
        <f aca="true">IF($B$10="","",$B$10*(1-$B$14+2*$B$14*RAND()))</f>
        <v>4.00784392664626</v>
      </c>
      <c r="F2498" s="21" t="n">
        <f aca="false">INDEX($E$17:$E$28,B2498)</f>
        <v>4.89657419354839</v>
      </c>
      <c r="G2498" s="25" t="n">
        <f aca="false">IF(OR(D2498="",E2498="",F2498=""),"",D2498*($B$7-$B$8-F2498-E2498))</f>
        <v>2205.72510273144</v>
      </c>
      <c r="H2498" s="25" t="n">
        <f aca="false">IF(D2498="","",D2498*$F$30)</f>
        <v>2874.88607442649</v>
      </c>
    </row>
    <row r="2499" customFormat="false" ht="15" hidden="false" customHeight="false" outlineLevel="0" collapsed="false">
      <c r="A2499" s="2" t="n">
        <v>2465</v>
      </c>
      <c r="B2499" s="2" t="n">
        <v>5</v>
      </c>
      <c r="C2499" s="22" t="n">
        <f aca="true">NORMSINV(MAX(RAND(),0.000000000001))</f>
        <v>1.08701512568944</v>
      </c>
      <c r="D2499" s="24" t="n">
        <f aca="false">IF($B$11="","",$B$11*EXP($B$12*C2499))</f>
        <v>1466.33897918238</v>
      </c>
      <c r="E2499" s="20" t="n">
        <f aca="true">IF($B$10="","",$B$10*(1-$B$14+2*$B$14*RAND()))</f>
        <v>3.76504674626367</v>
      </c>
      <c r="F2499" s="21" t="n">
        <f aca="false">INDEX($E$17:$E$28,B2499)</f>
        <v>4.761</v>
      </c>
      <c r="G2499" s="25" t="n">
        <f aca="false">IF(OR(D2499="",E2499="",F2499=""),"",D2499*($B$7-$B$8-F2499-E2499))</f>
        <v>6179.08391240598</v>
      </c>
      <c r="H2499" s="25" t="n">
        <f aca="false">IF(D2499="","",D2499*$F$30)</f>
        <v>7330.52182472853</v>
      </c>
    </row>
    <row r="2500" customFormat="false" ht="15" hidden="false" customHeight="false" outlineLevel="0" collapsed="false">
      <c r="A2500" s="2" t="n">
        <v>2466</v>
      </c>
      <c r="B2500" s="2" t="n">
        <v>6</v>
      </c>
      <c r="C2500" s="22" t="n">
        <f aca="true">NORMSINV(MAX(RAND(),0.000000000001))</f>
        <v>0.650307749249241</v>
      </c>
      <c r="D2500" s="24" t="n">
        <f aca="false">IF($B$11="","",$B$11*EXP($B$12*C2500))</f>
        <v>1219.8832217377</v>
      </c>
      <c r="E2500" s="20" t="n">
        <f aca="true">IF($B$10="","",$B$10*(1-$B$14+2*$B$14*RAND()))</f>
        <v>3.41843335830556</v>
      </c>
      <c r="F2500" s="21" t="n">
        <f aca="false">INDEX($E$17:$E$28,B2500)</f>
        <v>4.761</v>
      </c>
      <c r="G2500" s="25" t="n">
        <f aca="false">IF(OR(D2500="",E2500="",F2500=""),"",D2500*($B$7-$B$8-F2500-E2500))</f>
        <v>5563.3587278197</v>
      </c>
      <c r="H2500" s="25" t="n">
        <f aca="false">IF(D2500="","",D2500*$F$30)</f>
        <v>6098.44020211111</v>
      </c>
    </row>
    <row r="2501" customFormat="false" ht="15" hidden="false" customHeight="false" outlineLevel="0" collapsed="false">
      <c r="A2501" s="2" t="n">
        <v>2467</v>
      </c>
      <c r="B2501" s="2" t="n">
        <v>7</v>
      </c>
      <c r="C2501" s="22" t="n">
        <f aca="true">NORMSINV(MAX(RAND(),0.000000000001))</f>
        <v>-0.0587556787850944</v>
      </c>
      <c r="D2501" s="24" t="n">
        <f aca="false">IF($B$11="","",$B$11*EXP($B$12*C2501))</f>
        <v>904.819200406953</v>
      </c>
      <c r="E2501" s="20" t="n">
        <f aca="true">IF($B$10="","",$B$10*(1-$B$14+2*$B$14*RAND()))</f>
        <v>3.97498887179892</v>
      </c>
      <c r="F2501" s="21" t="n">
        <f aca="false">INDEX($E$17:$E$28,B2501)</f>
        <v>4.761</v>
      </c>
      <c r="G2501" s="25" t="n">
        <f aca="false">IF(OR(D2501="",E2501="",F2501=""),"",D2501*($B$7-$B$8-F2501-E2501))</f>
        <v>3622.90614743945</v>
      </c>
      <c r="H2501" s="25" t="n">
        <f aca="false">IF(D2501="","",D2501*$F$30)</f>
        <v>4523.37214667444</v>
      </c>
    </row>
    <row r="2502" customFormat="false" ht="15" hidden="false" customHeight="false" outlineLevel="0" collapsed="false">
      <c r="A2502" s="2" t="n">
        <v>2468</v>
      </c>
      <c r="B2502" s="2" t="n">
        <v>8</v>
      </c>
      <c r="C2502" s="22" t="n">
        <f aca="true">NORMSINV(MAX(RAND(),0.000000000001))</f>
        <v>-0.468511448907921</v>
      </c>
      <c r="D2502" s="24" t="n">
        <f aca="false">IF($B$11="","",$B$11*EXP($B$12*C2502))</f>
        <v>761.338423400234</v>
      </c>
      <c r="E2502" s="20" t="n">
        <f aca="true">IF($B$10="","",$B$10*(1-$B$14+2*$B$14*RAND()))</f>
        <v>3.49749632135245</v>
      </c>
      <c r="F2502" s="21" t="n">
        <f aca="false">INDEX($E$17:$E$28,B2502)</f>
        <v>4.761</v>
      </c>
      <c r="G2502" s="25" t="n">
        <f aca="false">IF(OR(D2502="",E2502="",F2502=""),"",D2502*($B$7-$B$8-F2502-E2502))</f>
        <v>3411.94094516387</v>
      </c>
      <c r="H2502" s="25" t="n">
        <f aca="false">IF(D2502="","",D2502*$F$30)</f>
        <v>3806.08304626245</v>
      </c>
    </row>
    <row r="2503" customFormat="false" ht="15" hidden="false" customHeight="false" outlineLevel="0" collapsed="false">
      <c r="A2503" s="2" t="n">
        <v>2469</v>
      </c>
      <c r="B2503" s="2" t="n">
        <v>9</v>
      </c>
      <c r="C2503" s="22" t="n">
        <f aca="true">NORMSINV(MAX(RAND(),0.000000000001))</f>
        <v>0.231823260956558</v>
      </c>
      <c r="D2503" s="24" t="n">
        <f aca="false">IF($B$11="","",$B$11*EXP($B$12*C2503))</f>
        <v>1022.67318763918</v>
      </c>
      <c r="E2503" s="20" t="n">
        <f aca="true">IF($B$10="","",$B$10*(1-$B$14+2*$B$14*RAND()))</f>
        <v>3.91639315178227</v>
      </c>
      <c r="F2503" s="21" t="n">
        <f aca="false">INDEX($E$17:$E$28,B2503)</f>
        <v>4.761</v>
      </c>
      <c r="G2503" s="25" t="n">
        <f aca="false">IF(OR(D2503="",E2503="",F2503=""),"",D2503*($B$7-$B$8-F2503-E2503))</f>
        <v>4154.71909559158</v>
      </c>
      <c r="H2503" s="25" t="n">
        <f aca="false">IF(D2503="","",D2503*$F$30)</f>
        <v>5112.54779964578</v>
      </c>
    </row>
    <row r="2504" customFormat="false" ht="15" hidden="false" customHeight="false" outlineLevel="0" collapsed="false">
      <c r="A2504" s="2" t="n">
        <v>2470</v>
      </c>
      <c r="B2504" s="2" t="n">
        <v>10</v>
      </c>
      <c r="C2504" s="22" t="n">
        <f aca="true">NORMSINV(MAX(RAND(),0.000000000001))</f>
        <v>-0.0636427174408057</v>
      </c>
      <c r="D2504" s="24" t="n">
        <f aca="false">IF($B$11="","",$B$11*EXP($B$12*C2504))</f>
        <v>902.95788461971</v>
      </c>
      <c r="E2504" s="20" t="n">
        <f aca="true">IF($B$10="","",$B$10*(1-$B$14+2*$B$14*RAND()))</f>
        <v>4.00984454604141</v>
      </c>
      <c r="F2504" s="21" t="n">
        <f aca="false">INDEX($E$17:$E$28,B2504)</f>
        <v>4.761</v>
      </c>
      <c r="G2504" s="25" t="n">
        <f aca="false">IF(OR(D2504="",E2504="",F2504=""),"",D2504*($B$7-$B$8-F2504-E2504))</f>
        <v>3583.98021243324</v>
      </c>
      <c r="H2504" s="25" t="n">
        <f aca="false">IF(D2504="","",D2504*$F$30)</f>
        <v>4514.06705679085</v>
      </c>
    </row>
    <row r="2505" customFormat="false" ht="15" hidden="false" customHeight="false" outlineLevel="0" collapsed="false">
      <c r="A2505" s="2" t="n">
        <v>2471</v>
      </c>
      <c r="B2505" s="2" t="n">
        <v>11</v>
      </c>
      <c r="C2505" s="22" t="n">
        <f aca="true">NORMSINV(MAX(RAND(),0.000000000001))</f>
        <v>-0.775749419025968</v>
      </c>
      <c r="D2505" s="24" t="n">
        <f aca="false">IF($B$11="","",$B$11*EXP($B$12*C2505))</f>
        <v>668.889124123619</v>
      </c>
      <c r="E2505" s="20" t="n">
        <f aca="true">IF($B$10="","",$B$10*(1-$B$14+2*$B$14*RAND()))</f>
        <v>4.09998948127392</v>
      </c>
      <c r="F2505" s="21" t="n">
        <f aca="false">INDEX($E$17:$E$28,B2505)</f>
        <v>4.761</v>
      </c>
      <c r="G2505" s="25" t="n">
        <f aca="false">IF(OR(D2505="",E2505="",F2505=""),"",D2505*($B$7-$B$8-F2505-E2505))</f>
        <v>2594.62794833699</v>
      </c>
      <c r="H2505" s="25" t="n">
        <f aca="false">IF(D2505="","",D2505*$F$30)</f>
        <v>3343.91050931879</v>
      </c>
    </row>
    <row r="2506" customFormat="false" ht="15" hidden="false" customHeight="false" outlineLevel="0" collapsed="false">
      <c r="A2506" s="2" t="n">
        <v>2472</v>
      </c>
      <c r="B2506" s="2" t="n">
        <v>12</v>
      </c>
      <c r="C2506" s="22" t="n">
        <f aca="true">NORMSINV(MAX(RAND(),0.000000000001))</f>
        <v>2.55329559251198</v>
      </c>
      <c r="D2506" s="24" t="n">
        <f aca="false">IF($B$11="","",$B$11*EXP($B$12*C2506))</f>
        <v>2719.93950088831</v>
      </c>
      <c r="E2506" s="20" t="n">
        <f aca="true">IF($B$10="","",$B$10*(1-$B$14+2*$B$14*RAND()))</f>
        <v>3.83240526163431</v>
      </c>
      <c r="F2506" s="21" t="n">
        <f aca="false">INDEX($E$17:$E$28,B2506)</f>
        <v>4.761</v>
      </c>
      <c r="G2506" s="25" t="n">
        <f aca="false">IF(OR(D2506="",E2506="",F2506=""),"",D2506*($B$7-$B$8-F2506-E2506))</f>
        <v>11278.4868230565</v>
      </c>
      <c r="H2506" s="25" t="n">
        <f aca="false">IF(D2506="","",D2506*$F$30)</f>
        <v>13597.5215528408</v>
      </c>
    </row>
    <row r="2507" customFormat="false" ht="15" hidden="false" customHeight="false" outlineLevel="0" collapsed="false">
      <c r="A2507" s="2" t="n">
        <v>2473</v>
      </c>
      <c r="B2507" s="2" t="n">
        <v>1</v>
      </c>
      <c r="C2507" s="22" t="n">
        <f aca="true">NORMSINV(MAX(RAND(),0.000000000001))</f>
        <v>-1.82573862606411</v>
      </c>
      <c r="D2507" s="24" t="n">
        <f aca="false">IF($B$11="","",$B$11*EXP($B$12*C2507))</f>
        <v>429.74348744645</v>
      </c>
      <c r="E2507" s="20" t="n">
        <f aca="true">IF($B$10="","",$B$10*(1-$B$14+2*$B$14*RAND()))</f>
        <v>4.08399881933782</v>
      </c>
      <c r="F2507" s="21" t="n">
        <f aca="false">INDEX($E$17:$E$28,B2507)</f>
        <v>4.92562580645161</v>
      </c>
      <c r="G2507" s="25" t="n">
        <f aca="false">IF(OR(D2507="",E2507="",F2507=""),"",D2507*($B$7-$B$8-F2507-E2507))</f>
        <v>1603.1045227976</v>
      </c>
      <c r="H2507" s="25" t="n">
        <f aca="false">IF(D2507="","",D2507*$F$30)</f>
        <v>2148.37364244229</v>
      </c>
    </row>
    <row r="2508" customFormat="false" ht="15" hidden="false" customHeight="false" outlineLevel="0" collapsed="false">
      <c r="A2508" s="2" t="n">
        <v>2474</v>
      </c>
      <c r="B2508" s="2" t="n">
        <v>2</v>
      </c>
      <c r="C2508" s="22" t="n">
        <f aca="true">NORMSINV(MAX(RAND(),0.000000000001))</f>
        <v>0.394256082219383</v>
      </c>
      <c r="D2508" s="24" t="n">
        <f aca="false">IF($B$11="","",$B$11*EXP($B$12*C2508))</f>
        <v>1095.11967588025</v>
      </c>
      <c r="E2508" s="20" t="n">
        <f aca="true">IF($B$10="","",$B$10*(1-$B$14+2*$B$14*RAND()))</f>
        <v>3.67677944345914</v>
      </c>
      <c r="F2508" s="21" t="n">
        <f aca="false">INDEX($E$17:$E$28,B2508)</f>
        <v>5.0612</v>
      </c>
      <c r="G2508" s="25" t="n">
        <f aca="false">IF(OR(D2508="",E2508="",F2508=""),"",D2508*($B$7-$B$8-F2508-E2508))</f>
        <v>4382.69145474511</v>
      </c>
      <c r="H2508" s="25" t="n">
        <f aca="false">IF(D2508="","",D2508*$F$30)</f>
        <v>5474.72228366053</v>
      </c>
    </row>
    <row r="2509" customFormat="false" ht="15" hidden="false" customHeight="false" outlineLevel="0" collapsed="false">
      <c r="A2509" s="2" t="n">
        <v>2475</v>
      </c>
      <c r="B2509" s="2" t="n">
        <v>3</v>
      </c>
      <c r="C2509" s="22" t="n">
        <f aca="true">NORMSINV(MAX(RAND(),0.000000000001))</f>
        <v>-0.750979867971546</v>
      </c>
      <c r="D2509" s="24" t="n">
        <f aca="false">IF($B$11="","",$B$11*EXP($B$12*C2509))</f>
        <v>675.906911014459</v>
      </c>
      <c r="E2509" s="20" t="n">
        <f aca="true">IF($B$10="","",$B$10*(1-$B$14+2*$B$14*RAND()))</f>
        <v>3.75627739422077</v>
      </c>
      <c r="F2509" s="21" t="n">
        <f aca="false">INDEX($E$17:$E$28,B2509)</f>
        <v>5.0612</v>
      </c>
      <c r="G2509" s="25" t="n">
        <f aca="false">IF(OR(D2509="",E2509="",F2509=""),"",D2509*($B$7-$B$8-F2509-E2509))</f>
        <v>2651.26013785663</v>
      </c>
      <c r="H2509" s="25" t="n">
        <f aca="false">IF(D2509="","",D2509*$F$30)</f>
        <v>3378.99382954348</v>
      </c>
    </row>
    <row r="2510" customFormat="false" ht="15" hidden="false" customHeight="false" outlineLevel="0" collapsed="false">
      <c r="A2510" s="2" t="n">
        <v>2476</v>
      </c>
      <c r="B2510" s="2" t="n">
        <v>4</v>
      </c>
      <c r="C2510" s="22" t="n">
        <f aca="true">NORMSINV(MAX(RAND(),0.000000000001))</f>
        <v>-0.450164589355691</v>
      </c>
      <c r="D2510" s="24" t="n">
        <f aca="false">IF($B$11="","",$B$11*EXP($B$12*C2510))</f>
        <v>767.246945098831</v>
      </c>
      <c r="E2510" s="20" t="n">
        <f aca="true">IF($B$10="","",$B$10*(1-$B$14+2*$B$14*RAND()))</f>
        <v>3.68179751699887</v>
      </c>
      <c r="F2510" s="21" t="n">
        <f aca="false">INDEX($E$17:$E$28,B2510)</f>
        <v>4.89657419354839</v>
      </c>
      <c r="G2510" s="25" t="n">
        <f aca="false">IF(OR(D2510="",E2510="",F2510=""),"",D2510*($B$7-$B$8-F2510-E2510))</f>
        <v>3192.99659171949</v>
      </c>
      <c r="H2510" s="25" t="n">
        <f aca="false">IF(D2510="","",D2510*$F$30)</f>
        <v>3835.62092793807</v>
      </c>
    </row>
    <row r="2511" customFormat="false" ht="15" hidden="false" customHeight="false" outlineLevel="0" collapsed="false">
      <c r="A2511" s="2" t="n">
        <v>2477</v>
      </c>
      <c r="B2511" s="2" t="n">
        <v>5</v>
      </c>
      <c r="C2511" s="22" t="n">
        <f aca="true">NORMSINV(MAX(RAND(),0.000000000001))</f>
        <v>-0.21314861552567</v>
      </c>
      <c r="D2511" s="24" t="n">
        <f aca="false">IF($B$11="","",$B$11*EXP($B$12*C2511))</f>
        <v>847.829200182731</v>
      </c>
      <c r="E2511" s="20" t="n">
        <f aca="true">IF($B$10="","",$B$10*(1-$B$14+2*$B$14*RAND()))</f>
        <v>3.85831906075753</v>
      </c>
      <c r="F2511" s="21" t="n">
        <f aca="false">INDEX($E$17:$E$28,B2511)</f>
        <v>4.761</v>
      </c>
      <c r="G2511" s="25" t="n">
        <f aca="false">IF(OR(D2511="",E2511="",F2511=""),"",D2511*($B$7-$B$8-F2511-E2511))</f>
        <v>3493.63362492617</v>
      </c>
      <c r="H2511" s="25" t="n">
        <f aca="false">IF(D2511="","",D2511*$F$30)</f>
        <v>4238.46773755351</v>
      </c>
    </row>
    <row r="2512" customFormat="false" ht="15" hidden="false" customHeight="false" outlineLevel="0" collapsed="false">
      <c r="A2512" s="2" t="n">
        <v>2478</v>
      </c>
      <c r="B2512" s="2" t="n">
        <v>6</v>
      </c>
      <c r="C2512" s="22" t="n">
        <f aca="true">NORMSINV(MAX(RAND(),0.000000000001))</f>
        <v>0.888499923676532</v>
      </c>
      <c r="D2512" s="24" t="n">
        <f aca="false">IF($B$11="","",$B$11*EXP($B$12*C2512))</f>
        <v>1348.67311867336</v>
      </c>
      <c r="E2512" s="20" t="n">
        <f aca="true">IF($B$10="","",$B$10*(1-$B$14+2*$B$14*RAND()))</f>
        <v>3.88568598995229</v>
      </c>
      <c r="F2512" s="21" t="n">
        <f aca="false">INDEX($E$17:$E$28,B2512)</f>
        <v>4.761</v>
      </c>
      <c r="G2512" s="25" t="n">
        <f aca="false">IF(OR(D2512="",E2512="",F2512=""),"",D2512*($B$7-$B$8-F2512-E2512))</f>
        <v>5520.5425716404</v>
      </c>
      <c r="H2512" s="25" t="n">
        <f aca="false">IF(D2512="","",D2512*$F$30)</f>
        <v>6742.28665487186</v>
      </c>
    </row>
    <row r="2513" customFormat="false" ht="15" hidden="false" customHeight="false" outlineLevel="0" collapsed="false">
      <c r="A2513" s="2" t="n">
        <v>2479</v>
      </c>
      <c r="B2513" s="2" t="n">
        <v>7</v>
      </c>
      <c r="C2513" s="22" t="n">
        <f aca="true">NORMSINV(MAX(RAND(),0.000000000001))</f>
        <v>0.614205561170661</v>
      </c>
      <c r="D2513" s="24" t="n">
        <f aca="false">IF($B$11="","",$B$11*EXP($B$12*C2513))</f>
        <v>1201.46650393718</v>
      </c>
      <c r="E2513" s="20" t="n">
        <f aca="true">IF($B$10="","",$B$10*(1-$B$14+2*$B$14*RAND()))</f>
        <v>4.07199663389493</v>
      </c>
      <c r="F2513" s="21" t="n">
        <f aca="false">INDEX($E$17:$E$28,B2513)</f>
        <v>4.761</v>
      </c>
      <c r="G2513" s="25" t="n">
        <f aca="false">IF(OR(D2513="",E2513="",F2513=""),"",D2513*($B$7-$B$8-F2513-E2513))</f>
        <v>4694.13367514503</v>
      </c>
      <c r="H2513" s="25" t="n">
        <f aca="false">IF(D2513="","",D2513*$F$30)</f>
        <v>6006.37134648272</v>
      </c>
    </row>
    <row r="2514" customFormat="false" ht="15" hidden="false" customHeight="false" outlineLevel="0" collapsed="false">
      <c r="A2514" s="2" t="n">
        <v>2480</v>
      </c>
      <c r="B2514" s="2" t="n">
        <v>8</v>
      </c>
      <c r="C2514" s="22" t="n">
        <f aca="true">NORMSINV(MAX(RAND(),0.000000000001))</f>
        <v>-2.3792983386319</v>
      </c>
      <c r="D2514" s="24" t="n">
        <f aca="false">IF($B$11="","",$B$11*EXP($B$12*C2514))</f>
        <v>340.337308898158</v>
      </c>
      <c r="E2514" s="20" t="n">
        <f aca="true">IF($B$10="","",$B$10*(1-$B$14+2*$B$14*RAND()))</f>
        <v>3.99096409638359</v>
      </c>
      <c r="F2514" s="21" t="n">
        <f aca="false">INDEX($E$17:$E$28,B2514)</f>
        <v>4.761</v>
      </c>
      <c r="G2514" s="25" t="n">
        <f aca="false">IF(OR(D2514="",E2514="",F2514=""),"",D2514*($B$7-$B$8-F2514-E2514))</f>
        <v>1357.27740722604</v>
      </c>
      <c r="H2514" s="25" t="n">
        <f aca="false">IF(D2514="","",D2514*$F$30)</f>
        <v>1701.41427464367</v>
      </c>
    </row>
    <row r="2515" customFormat="false" ht="15" hidden="false" customHeight="false" outlineLevel="0" collapsed="false">
      <c r="A2515" s="2" t="n">
        <v>2481</v>
      </c>
      <c r="B2515" s="2" t="n">
        <v>9</v>
      </c>
      <c r="C2515" s="22" t="n">
        <f aca="true">NORMSINV(MAX(RAND(),0.000000000001))</f>
        <v>0.263374642652851</v>
      </c>
      <c r="D2515" s="24" t="n">
        <f aca="false">IF($B$11="","",$B$11*EXP($B$12*C2515))</f>
        <v>1036.36008192721</v>
      </c>
      <c r="E2515" s="20" t="n">
        <f aca="true">IF($B$10="","",$B$10*(1-$B$14+2*$B$14*RAND()))</f>
        <v>4.02159608051009</v>
      </c>
      <c r="F2515" s="21" t="n">
        <f aca="false">INDEX($E$17:$E$28,B2515)</f>
        <v>4.761</v>
      </c>
      <c r="G2515" s="25" t="n">
        <f aca="false">IF(OR(D2515="",E2515="",F2515=""),"",D2515*($B$7-$B$8-F2515-E2515))</f>
        <v>4101.29545022164</v>
      </c>
      <c r="H2515" s="25" t="n">
        <f aca="false">IF(D2515="","",D2515*$F$30)</f>
        <v>5180.97132157053</v>
      </c>
    </row>
    <row r="2516" customFormat="false" ht="15" hidden="false" customHeight="false" outlineLevel="0" collapsed="false">
      <c r="A2516" s="2" t="n">
        <v>2482</v>
      </c>
      <c r="B2516" s="2" t="n">
        <v>10</v>
      </c>
      <c r="C2516" s="22" t="n">
        <f aca="true">NORMSINV(MAX(RAND(),0.000000000001))</f>
        <v>0.72229333449858</v>
      </c>
      <c r="D2516" s="24" t="n">
        <f aca="false">IF($B$11="","",$B$11*EXP($B$12*C2516))</f>
        <v>1257.45195717096</v>
      </c>
      <c r="E2516" s="20" t="n">
        <f aca="true">IF($B$10="","",$B$10*(1-$B$14+2*$B$14*RAND()))</f>
        <v>3.75713822654083</v>
      </c>
      <c r="F2516" s="21" t="n">
        <f aca="false">INDEX($E$17:$E$28,B2516)</f>
        <v>4.761</v>
      </c>
      <c r="G2516" s="25" t="n">
        <f aca="false">IF(OR(D2516="",E2516="",F2516=""),"",D2516*($B$7-$B$8-F2516-E2516))</f>
        <v>5308.78834994151</v>
      </c>
      <c r="H2516" s="25" t="n">
        <f aca="false">IF(D2516="","",D2516*$F$30)</f>
        <v>6286.25382428908</v>
      </c>
    </row>
    <row r="2517" customFormat="false" ht="15" hidden="false" customHeight="false" outlineLevel="0" collapsed="false">
      <c r="A2517" s="2" t="n">
        <v>2483</v>
      </c>
      <c r="B2517" s="2" t="n">
        <v>11</v>
      </c>
      <c r="C2517" s="22" t="n">
        <f aca="true">NORMSINV(MAX(RAND(),0.000000000001))</f>
        <v>-0.620936656412391</v>
      </c>
      <c r="D2517" s="24" t="n">
        <f aca="false">IF($B$11="","",$B$11*EXP($B$12*C2517))</f>
        <v>713.977291764747</v>
      </c>
      <c r="E2517" s="20" t="n">
        <f aca="true">IF($B$10="","",$B$10*(1-$B$14+2*$B$14*RAND()))</f>
        <v>3.65533619918418</v>
      </c>
      <c r="F2517" s="21" t="n">
        <f aca="false">INDEX($E$17:$E$28,B2517)</f>
        <v>4.761</v>
      </c>
      <c r="G2517" s="25" t="n">
        <f aca="false">IF(OR(D2517="",E2517="",F2517=""),"",D2517*($B$7-$B$8-F2517-E2517))</f>
        <v>3086.99777100776</v>
      </c>
      <c r="H2517" s="25" t="n">
        <f aca="false">IF(D2517="","",D2517*$F$30)</f>
        <v>3569.31527699032</v>
      </c>
    </row>
    <row r="2518" customFormat="false" ht="15" hidden="false" customHeight="false" outlineLevel="0" collapsed="false">
      <c r="A2518" s="2" t="n">
        <v>2484</v>
      </c>
      <c r="B2518" s="2" t="n">
        <v>12</v>
      </c>
      <c r="C2518" s="22" t="n">
        <f aca="true">NORMSINV(MAX(RAND(),0.000000000001))</f>
        <v>0.514482745710353</v>
      </c>
      <c r="D2518" s="24" t="n">
        <f aca="false">IF($B$11="","",$B$11*EXP($B$12*C2518))</f>
        <v>1152.02710046554</v>
      </c>
      <c r="E2518" s="20" t="n">
        <f aca="true">IF($B$10="","",$B$10*(1-$B$14+2*$B$14*RAND()))</f>
        <v>4.0651727938687</v>
      </c>
      <c r="F2518" s="21" t="n">
        <f aca="false">INDEX($E$17:$E$28,B2518)</f>
        <v>4.761</v>
      </c>
      <c r="G2518" s="25" t="n">
        <f aca="false">IF(OR(D2518="",E2518="",F2518=""),"",D2518*($B$7-$B$8-F2518-E2518))</f>
        <v>4508.83500800259</v>
      </c>
      <c r="H2518" s="25" t="n">
        <f aca="false">IF(D2518="","",D2518*$F$30)</f>
        <v>5759.21388064733</v>
      </c>
    </row>
    <row r="2519" customFormat="false" ht="15" hidden="false" customHeight="false" outlineLevel="0" collapsed="false">
      <c r="A2519" s="2" t="n">
        <v>2485</v>
      </c>
      <c r="B2519" s="2" t="n">
        <v>1</v>
      </c>
      <c r="C2519" s="22" t="n">
        <f aca="true">NORMSINV(MAX(RAND(),0.000000000001))</f>
        <v>0.902831832488251</v>
      </c>
      <c r="D2519" s="24" t="n">
        <f aca="false">IF($B$11="","",$B$11*EXP($B$12*C2519))</f>
        <v>1356.84237088151</v>
      </c>
      <c r="E2519" s="20" t="n">
        <f aca="true">IF($B$10="","",$B$10*(1-$B$14+2*$B$14*RAND()))</f>
        <v>4.06346113674087</v>
      </c>
      <c r="F2519" s="21" t="n">
        <f aca="false">INDEX($E$17:$E$28,B2519)</f>
        <v>4.92562580645161</v>
      </c>
      <c r="G2519" s="25" t="n">
        <f aca="false">IF(OR(D2519="",E2519="",F2519=""),"",D2519*($B$7-$B$8-F2519-E2519))</f>
        <v>5089.39776496912</v>
      </c>
      <c r="H2519" s="25" t="n">
        <f aca="false">IF(D2519="","",D2519*$F$30)</f>
        <v>6783.12638051083</v>
      </c>
    </row>
    <row r="2520" customFormat="false" ht="15" hidden="false" customHeight="false" outlineLevel="0" collapsed="false">
      <c r="A2520" s="2" t="n">
        <v>2486</v>
      </c>
      <c r="B2520" s="2" t="n">
        <v>2</v>
      </c>
      <c r="C2520" s="22" t="n">
        <f aca="true">NORMSINV(MAX(RAND(),0.000000000001))</f>
        <v>0.585184028692046</v>
      </c>
      <c r="D2520" s="24" t="n">
        <f aca="false">IF($B$11="","",$B$11*EXP($B$12*C2520))</f>
        <v>1186.86361279481</v>
      </c>
      <c r="E2520" s="20" t="n">
        <f aca="true">IF($B$10="","",$B$10*(1-$B$14+2*$B$14*RAND()))</f>
        <v>3.60889274268887</v>
      </c>
      <c r="F2520" s="21" t="n">
        <f aca="false">INDEX($E$17:$E$28,B2520)</f>
        <v>5.0612</v>
      </c>
      <c r="G2520" s="25" t="n">
        <f aca="false">IF(OR(D2520="",E2520="",F2520=""),"",D2520*($B$7-$B$8-F2520-E2520))</f>
        <v>4830.4248311521</v>
      </c>
      <c r="H2520" s="25" t="n">
        <f aca="false">IF(D2520="","",D2520*$F$30)</f>
        <v>5933.36857308381</v>
      </c>
    </row>
    <row r="2521" customFormat="false" ht="15" hidden="false" customHeight="false" outlineLevel="0" collapsed="false">
      <c r="A2521" s="2" t="n">
        <v>2487</v>
      </c>
      <c r="B2521" s="2" t="n">
        <v>3</v>
      </c>
      <c r="C2521" s="22" t="n">
        <f aca="true">NORMSINV(MAX(RAND(),0.000000000001))</f>
        <v>-0.996103626626206</v>
      </c>
      <c r="D2521" s="24" t="n">
        <f aca="false">IF($B$11="","",$B$11*EXP($B$12*C2521))</f>
        <v>609.578982832201</v>
      </c>
      <c r="E2521" s="20" t="n">
        <f aca="true">IF($B$10="","",$B$10*(1-$B$14+2*$B$14*RAND()))</f>
        <v>3.64028396295484</v>
      </c>
      <c r="F2521" s="21" t="n">
        <f aca="false">INDEX($E$17:$E$28,B2521)</f>
        <v>5.0612</v>
      </c>
      <c r="G2521" s="25" t="n">
        <f aca="false">IF(OR(D2521="",E2521="",F2521=""),"",D2521*($B$7-$B$8-F2521-E2521))</f>
        <v>2461.79449801352</v>
      </c>
      <c r="H2521" s="25" t="n">
        <f aca="false">IF(D2521="","",D2521*$F$30)</f>
        <v>3047.40725097474</v>
      </c>
    </row>
    <row r="2522" customFormat="false" ht="15" hidden="false" customHeight="false" outlineLevel="0" collapsed="false">
      <c r="A2522" s="2" t="n">
        <v>2488</v>
      </c>
      <c r="B2522" s="2" t="n">
        <v>4</v>
      </c>
      <c r="C2522" s="22" t="n">
        <f aca="true">NORMSINV(MAX(RAND(),0.000000000001))</f>
        <v>-1.46293173749511</v>
      </c>
      <c r="D2522" s="24" t="n">
        <f aca="false">IF($B$11="","",$B$11*EXP($B$12*C2522))</f>
        <v>500.727981060008</v>
      </c>
      <c r="E2522" s="20" t="n">
        <f aca="true">IF($B$10="","",$B$10*(1-$B$14+2*$B$14*RAND()))</f>
        <v>3.74176321515219</v>
      </c>
      <c r="F2522" s="21" t="n">
        <f aca="false">INDEX($E$17:$E$28,B2522)</f>
        <v>4.89657419354839</v>
      </c>
      <c r="G2522" s="25" t="n">
        <f aca="false">IF(OR(D2522="",E2522="",F2522=""),"",D2522*($B$7-$B$8-F2522-E2522))</f>
        <v>2053.81722833072</v>
      </c>
      <c r="H2522" s="25" t="n">
        <f aca="false">IF(D2522="","",D2522*$F$30)</f>
        <v>2503.23932291519</v>
      </c>
    </row>
    <row r="2523" customFormat="false" ht="15" hidden="false" customHeight="false" outlineLevel="0" collapsed="false">
      <c r="A2523" s="2" t="n">
        <v>2489</v>
      </c>
      <c r="B2523" s="2" t="n">
        <v>5</v>
      </c>
      <c r="C2523" s="22" t="n">
        <f aca="true">NORMSINV(MAX(RAND(),0.000000000001))</f>
        <v>1.59861133920324</v>
      </c>
      <c r="D2523" s="24" t="n">
        <f aca="false">IF($B$11="","",$B$11*EXP($B$12*C2523))</f>
        <v>1819.0931151021</v>
      </c>
      <c r="E2523" s="20" t="n">
        <f aca="true">IF($B$10="","",$B$10*(1-$B$14+2*$B$14*RAND()))</f>
        <v>3.98087207758523</v>
      </c>
      <c r="F2523" s="21" t="n">
        <f aca="false">INDEX($E$17:$E$28,B2523)</f>
        <v>4.761</v>
      </c>
      <c r="G2523" s="25" t="n">
        <f aca="false">IF(OR(D2523="",E2523="",F2523=""),"",D2523*($B$7-$B$8-F2523-E2523))</f>
        <v>7272.9669769622</v>
      </c>
      <c r="H2523" s="25" t="n">
        <f aca="false">IF(D2523="","",D2523*$F$30)</f>
        <v>9094.01030101844</v>
      </c>
    </row>
    <row r="2524" customFormat="false" ht="15" hidden="false" customHeight="false" outlineLevel="0" collapsed="false">
      <c r="A2524" s="2" t="n">
        <v>2490</v>
      </c>
      <c r="B2524" s="2" t="n">
        <v>6</v>
      </c>
      <c r="C2524" s="22" t="n">
        <f aca="true">NORMSINV(MAX(RAND(),0.000000000001))</f>
        <v>-0.356479017678666</v>
      </c>
      <c r="D2524" s="24" t="n">
        <f aca="false">IF($B$11="","",$B$11*EXP($B$12*C2524))</f>
        <v>798.140488542288</v>
      </c>
      <c r="E2524" s="20" t="n">
        <f aca="true">IF($B$10="","",$B$10*(1-$B$14+2*$B$14*RAND()))</f>
        <v>3.51159466186944</v>
      </c>
      <c r="F2524" s="21" t="n">
        <f aca="false">INDEX($E$17:$E$28,B2524)</f>
        <v>4.761</v>
      </c>
      <c r="G2524" s="25" t="n">
        <f aca="false">IF(OR(D2524="",E2524="",F2524=""),"",D2524*($B$7-$B$8-F2524-E2524))</f>
        <v>3565.61707909195</v>
      </c>
      <c r="H2524" s="25" t="n">
        <f aca="false">IF(D2524="","",D2524*$F$30)</f>
        <v>3990.0639303206</v>
      </c>
    </row>
    <row r="2525" customFormat="false" ht="15" hidden="false" customHeight="false" outlineLevel="0" collapsed="false">
      <c r="A2525" s="2" t="n">
        <v>2491</v>
      </c>
      <c r="B2525" s="2" t="n">
        <v>7</v>
      </c>
      <c r="C2525" s="22" t="n">
        <f aca="true">NORMSINV(MAX(RAND(),0.000000000001))</f>
        <v>0.177113512082233</v>
      </c>
      <c r="D2525" s="24" t="n">
        <f aca="false">IF($B$11="","",$B$11*EXP($B$12*C2525))</f>
        <v>999.367339749186</v>
      </c>
      <c r="E2525" s="20" t="n">
        <f aca="true">IF($B$10="","",$B$10*(1-$B$14+2*$B$14*RAND()))</f>
        <v>3.53105238743681</v>
      </c>
      <c r="F2525" s="21" t="n">
        <f aca="false">INDEX($E$17:$E$28,B2525)</f>
        <v>4.761</v>
      </c>
      <c r="G2525" s="25" t="n">
        <f aca="false">IF(OR(D2525="",E2525="",F2525=""),"",D2525*($B$7-$B$8-F2525-E2525))</f>
        <v>4445.13357291102</v>
      </c>
      <c r="H2525" s="25" t="n">
        <f aca="false">IF(D2525="","",D2525*$F$30)</f>
        <v>4996.03720487413</v>
      </c>
    </row>
    <row r="2526" customFormat="false" ht="15" hidden="false" customHeight="false" outlineLevel="0" collapsed="false">
      <c r="A2526" s="2" t="n">
        <v>2492</v>
      </c>
      <c r="B2526" s="2" t="n">
        <v>8</v>
      </c>
      <c r="C2526" s="22" t="n">
        <f aca="true">NORMSINV(MAX(RAND(),0.000000000001))</f>
        <v>-1.26962669024642</v>
      </c>
      <c r="D2526" s="24" t="n">
        <f aca="false">IF($B$11="","",$B$11*EXP($B$12*C2526))</f>
        <v>543.220431735161</v>
      </c>
      <c r="E2526" s="20" t="n">
        <f aca="true">IF($B$10="","",$B$10*(1-$B$14+2*$B$14*RAND()))</f>
        <v>3.64045041353845</v>
      </c>
      <c r="F2526" s="21" t="n">
        <f aca="false">INDEX($E$17:$E$28,B2526)</f>
        <v>4.761</v>
      </c>
      <c r="G2526" s="25" t="n">
        <f aca="false">IF(OR(D2526="",E2526="",F2526=""),"",D2526*($B$7-$B$8-F2526-E2526))</f>
        <v>2356.78877946205</v>
      </c>
      <c r="H2526" s="25" t="n">
        <f aca="false">IF(D2526="","",D2526*$F$30)</f>
        <v>2715.66758233042</v>
      </c>
    </row>
    <row r="2527" customFormat="false" ht="15" hidden="false" customHeight="false" outlineLevel="0" collapsed="false">
      <c r="A2527" s="2" t="n">
        <v>2493</v>
      </c>
      <c r="B2527" s="2" t="n">
        <v>9</v>
      </c>
      <c r="C2527" s="22" t="n">
        <f aca="true">NORMSINV(MAX(RAND(),0.000000000001))</f>
        <v>0.109146860932281</v>
      </c>
      <c r="D2527" s="24" t="n">
        <f aca="false">IF($B$11="","",$B$11*EXP($B$12*C2527))</f>
        <v>971.152565531877</v>
      </c>
      <c r="E2527" s="20" t="n">
        <f aca="true">IF($B$10="","",$B$10*(1-$B$14+2*$B$14*RAND()))</f>
        <v>3.99996499775954</v>
      </c>
      <c r="F2527" s="21" t="n">
        <f aca="false">INDEX($E$17:$E$28,B2527)</f>
        <v>4.761</v>
      </c>
      <c r="G2527" s="25" t="n">
        <f aca="false">IF(OR(D2527="",E2527="",F2527=""),"",D2527*($B$7-$B$8-F2527-E2527))</f>
        <v>3864.25005076696</v>
      </c>
      <c r="H2527" s="25" t="n">
        <f aca="false">IF(D2527="","",D2527*$F$30)</f>
        <v>4854.98590560696</v>
      </c>
    </row>
    <row r="2528" customFormat="false" ht="15" hidden="false" customHeight="false" outlineLevel="0" collapsed="false">
      <c r="A2528" s="2" t="n">
        <v>2494</v>
      </c>
      <c r="B2528" s="2" t="n">
        <v>10</v>
      </c>
      <c r="C2528" s="22" t="n">
        <f aca="true">NORMSINV(MAX(RAND(),0.000000000001))</f>
        <v>-0.022081895938</v>
      </c>
      <c r="D2528" s="24" t="n">
        <f aca="false">IF($B$11="","",$B$11*EXP($B$12*C2528))</f>
        <v>918.910043932209</v>
      </c>
      <c r="E2528" s="20" t="n">
        <f aca="true">IF($B$10="","",$B$10*(1-$B$14+2*$B$14*RAND()))</f>
        <v>3.79151242720319</v>
      </c>
      <c r="F2528" s="21" t="n">
        <f aca="false">INDEX($E$17:$E$28,B2528)</f>
        <v>4.761</v>
      </c>
      <c r="G2528" s="25" t="n">
        <f aca="false">IF(OR(D2528="",E2528="",F2528=""),"",D2528*($B$7-$B$8-F2528-E2528))</f>
        <v>3847.9243894843</v>
      </c>
      <c r="H2528" s="25" t="n">
        <f aca="false">IF(D2528="","",D2528*$F$30)</f>
        <v>4593.8150916259</v>
      </c>
    </row>
    <row r="2529" customFormat="false" ht="15" hidden="false" customHeight="false" outlineLevel="0" collapsed="false">
      <c r="A2529" s="2" t="n">
        <v>2495</v>
      </c>
      <c r="B2529" s="2" t="n">
        <v>11</v>
      </c>
      <c r="C2529" s="22" t="n">
        <f aca="true">NORMSINV(MAX(RAND(),0.000000000001))</f>
        <v>1.31672947138207</v>
      </c>
      <c r="D2529" s="24" t="n">
        <f aca="false">IF($B$11="","",$B$11*EXP($B$12*C2529))</f>
        <v>1615.3677414444</v>
      </c>
      <c r="E2529" s="20" t="n">
        <f aca="true">IF($B$10="","",$B$10*(1-$B$14+2*$B$14*RAND()))</f>
        <v>3.49726458778584</v>
      </c>
      <c r="F2529" s="21" t="n">
        <f aca="false">INDEX($E$17:$E$28,B2529)</f>
        <v>4.761</v>
      </c>
      <c r="G2529" s="25" t="n">
        <f aca="false">IF(OR(D2529="",E2529="",F2529=""),"",D2529*($B$7-$B$8-F2529-E2529))</f>
        <v>7239.65081057979</v>
      </c>
      <c r="H2529" s="25" t="n">
        <f aca="false">IF(D2529="","",D2529*$F$30)</f>
        <v>8075.54641302885</v>
      </c>
    </row>
    <row r="2530" customFormat="false" ht="15" hidden="false" customHeight="false" outlineLevel="0" collapsed="false">
      <c r="A2530" s="2" t="n">
        <v>2496</v>
      </c>
      <c r="B2530" s="2" t="n">
        <v>12</v>
      </c>
      <c r="C2530" s="22" t="n">
        <f aca="true">NORMSINV(MAX(RAND(),0.000000000001))</f>
        <v>-1.73800266523551</v>
      </c>
      <c r="D2530" s="24" t="n">
        <f aca="false">IF($B$11="","",$B$11*EXP($B$12*C2530))</f>
        <v>445.927974413045</v>
      </c>
      <c r="E2530" s="20" t="n">
        <f aca="true">IF($B$10="","",$B$10*(1-$B$14+2*$B$14*RAND()))</f>
        <v>3.650620910981</v>
      </c>
      <c r="F2530" s="21" t="n">
        <f aca="false">INDEX($E$17:$E$28,B2530)</f>
        <v>4.761</v>
      </c>
      <c r="G2530" s="25" t="n">
        <f aca="false">IF(OR(D2530="",E2530="",F2530=""),"",D2530*($B$7-$B$8-F2530-E2530))</f>
        <v>1930.14531965803</v>
      </c>
      <c r="H2530" s="25" t="n">
        <f aca="false">IF(D2530="","",D2530*$F$30)</f>
        <v>2229.2831296857</v>
      </c>
    </row>
    <row r="2531" customFormat="false" ht="15" hidden="false" customHeight="false" outlineLevel="0" collapsed="false">
      <c r="A2531" s="2" t="n">
        <v>2497</v>
      </c>
      <c r="B2531" s="2" t="n">
        <v>1</v>
      </c>
      <c r="C2531" s="22" t="n">
        <f aca="true">NORMSINV(MAX(RAND(),0.000000000001))</f>
        <v>-1.72818197213065</v>
      </c>
      <c r="D2531" s="24" t="n">
        <f aca="false">IF($B$11="","",$B$11*EXP($B$12*C2531))</f>
        <v>447.777095301245</v>
      </c>
      <c r="E2531" s="20" t="n">
        <f aca="true">IF($B$10="","",$B$10*(1-$B$14+2*$B$14*RAND()))</f>
        <v>3.76548218720953</v>
      </c>
      <c r="F2531" s="21" t="n">
        <f aca="false">INDEX($E$17:$E$28,B2531)</f>
        <v>4.92562580645161</v>
      </c>
      <c r="G2531" s="25" t="n">
        <f aca="false">IF(OR(D2531="",E2531="",F2531=""),"",D2531*($B$7-$B$8-F2531-E2531))</f>
        <v>1813.00110178685</v>
      </c>
      <c r="H2531" s="25" t="n">
        <f aca="false">IF(D2531="","",D2531*$F$30)</f>
        <v>2238.52725482998</v>
      </c>
    </row>
    <row r="2532" customFormat="false" ht="15" hidden="false" customHeight="false" outlineLevel="0" collapsed="false">
      <c r="A2532" s="2" t="n">
        <v>2498</v>
      </c>
      <c r="B2532" s="2" t="n">
        <v>2</v>
      </c>
      <c r="C2532" s="22" t="n">
        <f aca="true">NORMSINV(MAX(RAND(),0.000000000001))</f>
        <v>0.591367479812047</v>
      </c>
      <c r="D2532" s="24" t="n">
        <f aca="false">IF($B$11="","",$B$11*EXP($B$12*C2532))</f>
        <v>1189.96001383977</v>
      </c>
      <c r="E2532" s="20" t="n">
        <f aca="true">IF($B$10="","",$B$10*(1-$B$14+2*$B$14*RAND()))</f>
        <v>3.57969017991629</v>
      </c>
      <c r="F2532" s="21" t="n">
        <f aca="false">INDEX($E$17:$E$28,B2532)</f>
        <v>5.0612</v>
      </c>
      <c r="G2532" s="25" t="n">
        <f aca="false">IF(OR(D2532="",E2532="",F2532=""),"",D2532*($B$7-$B$8-F2532-E2532))</f>
        <v>4877.77677823754</v>
      </c>
      <c r="H2532" s="25" t="n">
        <f aca="false">IF(D2532="","",D2532*$F$30)</f>
        <v>5948.84810118777</v>
      </c>
    </row>
    <row r="2533" customFormat="false" ht="15" hidden="false" customHeight="false" outlineLevel="0" collapsed="false">
      <c r="A2533" s="2" t="n">
        <v>2499</v>
      </c>
      <c r="B2533" s="2" t="n">
        <v>3</v>
      </c>
      <c r="C2533" s="22" t="n">
        <f aca="true">NORMSINV(MAX(RAND(),0.000000000001))</f>
        <v>-1.50841265855292</v>
      </c>
      <c r="D2533" s="24" t="n">
        <f aca="false">IF($B$11="","",$B$11*EXP($B$12*C2533))</f>
        <v>491.22333647651</v>
      </c>
      <c r="E2533" s="20" t="n">
        <f aca="true">IF($B$10="","",$B$10*(1-$B$14+2*$B$14*RAND()))</f>
        <v>3.49628749568992</v>
      </c>
      <c r="F2533" s="21" t="n">
        <f aca="false">INDEX($E$17:$E$28,B2533)</f>
        <v>5.0612</v>
      </c>
      <c r="G2533" s="25" t="n">
        <f aca="false">IF(OR(D2533="",E2533="",F2533=""),"",D2533*($B$7-$B$8-F2533-E2533))</f>
        <v>2054.54774722192</v>
      </c>
      <c r="H2533" s="25" t="n">
        <f aca="false">IF(D2533="","",D2533*$F$30)</f>
        <v>2455.72370371337</v>
      </c>
    </row>
    <row r="2534" customFormat="false" ht="15" hidden="false" customHeight="false" outlineLevel="0" collapsed="false">
      <c r="A2534" s="2" t="n">
        <v>2500</v>
      </c>
      <c r="B2534" s="2" t="n">
        <v>4</v>
      </c>
      <c r="C2534" s="22" t="n">
        <f aca="true">NORMSINV(MAX(RAND(),0.000000000001))</f>
        <v>-1.33746218645749</v>
      </c>
      <c r="D2534" s="24" t="n">
        <f aca="false">IF($B$11="","",$B$11*EXP($B$12*C2534))</f>
        <v>527.913060989712</v>
      </c>
      <c r="E2534" s="20" t="n">
        <f aca="true">IF($B$10="","",$B$10*(1-$B$14+2*$B$14*RAND()))</f>
        <v>3.78025165693672</v>
      </c>
      <c r="F2534" s="21" t="n">
        <f aca="false">INDEX($E$17:$E$28,B2534)</f>
        <v>4.89657419354839</v>
      </c>
      <c r="G2534" s="25" t="n">
        <f aca="false">IF(OR(D2534="",E2534="",F2534=""),"",D2534*($B$7-$B$8-F2534-E2534))</f>
        <v>2145.00270260467</v>
      </c>
      <c r="H2534" s="25" t="n">
        <f aca="false">IF(D2534="","",D2534*$F$30)</f>
        <v>2639.14297449977</v>
      </c>
    </row>
    <row r="2535" customFormat="false" ht="15" hidden="false" customHeight="false" outlineLevel="0" collapsed="false">
      <c r="A2535" s="2" t="n">
        <v>2501</v>
      </c>
      <c r="B2535" s="2" t="n">
        <v>5</v>
      </c>
      <c r="C2535" s="22" t="n">
        <f aca="true">NORMSINV(MAX(RAND(),0.000000000001))</f>
        <v>0.00937170596342425</v>
      </c>
      <c r="D2535" s="24" t="n">
        <f aca="false">IF($B$11="","",$B$11*EXP($B$12*C2535))</f>
        <v>931.169863493354</v>
      </c>
      <c r="E2535" s="20" t="n">
        <f aca="true">IF($B$10="","",$B$10*(1-$B$14+2*$B$14*RAND()))</f>
        <v>3.55722419964979</v>
      </c>
      <c r="F2535" s="21" t="n">
        <f aca="false">INDEX($E$17:$E$28,B2535)</f>
        <v>4.761</v>
      </c>
      <c r="G2535" s="25" t="n">
        <f aca="false">IF(OR(D2535="",E2535="",F2535=""),"",D2535*($B$7-$B$8-F2535-E2535))</f>
        <v>4117.42436841033</v>
      </c>
      <c r="H2535" s="25" t="n">
        <f aca="false">IF(D2535="","",D2535*$F$30)</f>
        <v>4655.10438157598</v>
      </c>
    </row>
    <row r="2536" customFormat="false" ht="15" hidden="false" customHeight="false" outlineLevel="0" collapsed="false">
      <c r="A2536" s="2" t="n">
        <v>2502</v>
      </c>
      <c r="B2536" s="2" t="n">
        <v>6</v>
      </c>
      <c r="C2536" s="22" t="n">
        <f aca="true">NORMSINV(MAX(RAND(),0.000000000001))</f>
        <v>-1.40228464793729</v>
      </c>
      <c r="D2536" s="24" t="n">
        <f aca="false">IF($B$11="","",$B$11*EXP($B$12*C2536))</f>
        <v>513.688796221669</v>
      </c>
      <c r="E2536" s="20" t="n">
        <f aca="true">IF($B$10="","",$B$10*(1-$B$14+2*$B$14*RAND()))</f>
        <v>3.88810541782581</v>
      </c>
      <c r="F2536" s="21" t="n">
        <f aca="false">INDEX($E$17:$E$28,B2536)</f>
        <v>4.761</v>
      </c>
      <c r="G2536" s="25" t="n">
        <f aca="false">IF(OR(D2536="",E2536="",F2536=""),"",D2536*($B$7-$B$8-F2536-E2536))</f>
        <v>2101.44671338681</v>
      </c>
      <c r="H2536" s="25" t="n">
        <f aca="false">IF(D2536="","",D2536*$F$30)</f>
        <v>2568.03303007137</v>
      </c>
    </row>
    <row r="2537" customFormat="false" ht="15" hidden="false" customHeight="false" outlineLevel="0" collapsed="false">
      <c r="A2537" s="2" t="n">
        <v>2503</v>
      </c>
      <c r="B2537" s="2" t="n">
        <v>7</v>
      </c>
      <c r="C2537" s="22" t="n">
        <f aca="true">NORMSINV(MAX(RAND(),0.000000000001))</f>
        <v>-0.299014935781251</v>
      </c>
      <c r="D2537" s="24" t="n">
        <f aca="false">IF($B$11="","",$B$11*EXP($B$12*C2537))</f>
        <v>817.702065338274</v>
      </c>
      <c r="E2537" s="20" t="n">
        <f aca="true">IF($B$10="","",$B$10*(1-$B$14+2*$B$14*RAND()))</f>
        <v>3.77362620377676</v>
      </c>
      <c r="F2537" s="21" t="n">
        <f aca="false">INDEX($E$17:$E$28,B2537)</f>
        <v>4.761</v>
      </c>
      <c r="G2537" s="25" t="n">
        <f aca="false">IF(OR(D2537="",E2537="",F2537=""),"",D2537*($B$7-$B$8-F2537-E2537))</f>
        <v>3438.7428386912</v>
      </c>
      <c r="H2537" s="25" t="n">
        <f aca="false">IF(D2537="","",D2537*$F$30)</f>
        <v>4087.8561650391</v>
      </c>
    </row>
    <row r="2538" customFormat="false" ht="15" hidden="false" customHeight="false" outlineLevel="0" collapsed="false">
      <c r="A2538" s="2" t="n">
        <v>2504</v>
      </c>
      <c r="B2538" s="2" t="n">
        <v>8</v>
      </c>
      <c r="C2538" s="22" t="n">
        <f aca="true">NORMSINV(MAX(RAND(),0.000000000001))</f>
        <v>-0.994631042696523</v>
      </c>
      <c r="D2538" s="24" t="n">
        <f aca="false">IF($B$11="","",$B$11*EXP($B$12*C2538))</f>
        <v>609.957342074025</v>
      </c>
      <c r="E2538" s="20" t="n">
        <f aca="true">IF($B$10="","",$B$10*(1-$B$14+2*$B$14*RAND()))</f>
        <v>3.5410445952817</v>
      </c>
      <c r="F2538" s="21" t="n">
        <f aca="false">INDEX($E$17:$E$28,B2538)</f>
        <v>4.761</v>
      </c>
      <c r="G2538" s="25" t="n">
        <f aca="false">IF(OR(D2538="",E2538="",F2538=""),"",D2538*($B$7-$B$8-F2538-E2538))</f>
        <v>2706.96348290503</v>
      </c>
      <c r="H2538" s="25" t="n">
        <f aca="false">IF(D2538="","",D2538*$F$30)</f>
        <v>3049.29874449646</v>
      </c>
    </row>
    <row r="2539" customFormat="false" ht="15" hidden="false" customHeight="false" outlineLevel="0" collapsed="false">
      <c r="A2539" s="2" t="n">
        <v>2505</v>
      </c>
      <c r="B2539" s="2" t="n">
        <v>9</v>
      </c>
      <c r="C2539" s="22" t="n">
        <f aca="true">NORMSINV(MAX(RAND(),0.000000000001))</f>
        <v>0.0377551321417884</v>
      </c>
      <c r="D2539" s="24" t="n">
        <f aca="false">IF($B$11="","",$B$11*EXP($B$12*C2539))</f>
        <v>942.373342832468</v>
      </c>
      <c r="E2539" s="20" t="n">
        <f aca="true">IF($B$10="","",$B$10*(1-$B$14+2*$B$14*RAND()))</f>
        <v>3.72695651108707</v>
      </c>
      <c r="F2539" s="21" t="n">
        <f aca="false">INDEX($E$17:$E$28,B2539)</f>
        <v>4.761</v>
      </c>
      <c r="G2539" s="25" t="n">
        <f aca="false">IF(OR(D2539="",E2539="",F2539=""),"",D2539*($B$7-$B$8-F2539-E2539))</f>
        <v>4007.0124365159</v>
      </c>
      <c r="H2539" s="25" t="n">
        <f aca="false">IF(D2539="","",D2539*$F$30)</f>
        <v>4711.11281548807</v>
      </c>
    </row>
    <row r="2540" customFormat="false" ht="15" hidden="false" customHeight="false" outlineLevel="0" collapsed="false">
      <c r="A2540" s="2" t="n">
        <v>2506</v>
      </c>
      <c r="B2540" s="2" t="n">
        <v>10</v>
      </c>
      <c r="C2540" s="22" t="n">
        <f aca="true">NORMSINV(MAX(RAND(),0.000000000001))</f>
        <v>-0.803439703896753</v>
      </c>
      <c r="D2540" s="24" t="n">
        <f aca="false">IF($B$11="","",$B$11*EXP($B$12*C2540))</f>
        <v>661.130048914778</v>
      </c>
      <c r="E2540" s="20" t="n">
        <f aca="true">IF($B$10="","",$B$10*(1-$B$14+2*$B$14*RAND()))</f>
        <v>3.49303766652507</v>
      </c>
      <c r="F2540" s="21" t="n">
        <f aca="false">INDEX($E$17:$E$28,B2540)</f>
        <v>4.761</v>
      </c>
      <c r="G2540" s="25" t="n">
        <f aca="false">IF(OR(D2540="",E2540="",F2540=""),"",D2540*($B$7-$B$8-F2540-E2540))</f>
        <v>2965.80449696013</v>
      </c>
      <c r="H2540" s="25" t="n">
        <f aca="false">IF(D2540="","",D2540*$F$30)</f>
        <v>3305.12134053476</v>
      </c>
    </row>
    <row r="2541" customFormat="false" ht="15" hidden="false" customHeight="false" outlineLevel="0" collapsed="false">
      <c r="A2541" s="2" t="n">
        <v>2507</v>
      </c>
      <c r="B2541" s="2" t="n">
        <v>11</v>
      </c>
      <c r="C2541" s="22" t="n">
        <f aca="true">NORMSINV(MAX(RAND(),0.000000000001))</f>
        <v>0.144644599965014</v>
      </c>
      <c r="D2541" s="24" t="n">
        <f aca="false">IF($B$11="","",$B$11*EXP($B$12*C2541))</f>
        <v>985.787802220698</v>
      </c>
      <c r="E2541" s="20" t="n">
        <f aca="true">IF($B$10="","",$B$10*(1-$B$14+2*$B$14*RAND()))</f>
        <v>3.97776162836317</v>
      </c>
      <c r="F2541" s="21" t="n">
        <f aca="false">INDEX($E$17:$E$28,B2541)</f>
        <v>4.761</v>
      </c>
      <c r="G2541" s="25" t="n">
        <f aca="false">IF(OR(D2541="",E2541="",F2541=""),"",D2541*($B$7-$B$8-F2541-E2541))</f>
        <v>3944.371980537</v>
      </c>
      <c r="H2541" s="25" t="n">
        <f aca="false">IF(D2541="","",D2541*$F$30)</f>
        <v>4928.15038086171</v>
      </c>
    </row>
    <row r="2542" customFormat="false" ht="15" hidden="false" customHeight="false" outlineLevel="0" collapsed="false">
      <c r="A2542" s="2" t="n">
        <v>2508</v>
      </c>
      <c r="B2542" s="2" t="n">
        <v>12</v>
      </c>
      <c r="C2542" s="22" t="n">
        <f aca="true">NORMSINV(MAX(RAND(),0.000000000001))</f>
        <v>1.44020593891943</v>
      </c>
      <c r="D2542" s="24" t="n">
        <f aca="false">IF($B$11="","",$B$11*EXP($B$12*C2542))</f>
        <v>1701.63818952257</v>
      </c>
      <c r="E2542" s="20" t="n">
        <f aca="true">IF($B$10="","",$B$10*(1-$B$14+2*$B$14*RAND()))</f>
        <v>3.85215937759645</v>
      </c>
      <c r="F2542" s="21" t="n">
        <f aca="false">INDEX($E$17:$E$28,B2542)</f>
        <v>4.761</v>
      </c>
      <c r="G2542" s="25" t="n">
        <f aca="false">IF(OR(D2542="",E2542="",F2542=""),"",D2542*($B$7-$B$8-F2542-E2542))</f>
        <v>7022.38960515498</v>
      </c>
      <c r="H2542" s="25" t="n">
        <f aca="false">IF(D2542="","",D2542*$F$30)</f>
        <v>8506.82963706124</v>
      </c>
    </row>
    <row r="2543" customFormat="false" ht="15" hidden="false" customHeight="false" outlineLevel="0" collapsed="false">
      <c r="A2543" s="2" t="n">
        <v>2509</v>
      </c>
      <c r="B2543" s="2" t="n">
        <v>1</v>
      </c>
      <c r="C2543" s="22" t="n">
        <f aca="true">NORMSINV(MAX(RAND(),0.000000000001))</f>
        <v>-0.279172369069483</v>
      </c>
      <c r="D2543" s="24" t="n">
        <f aca="false">IF($B$11="","",$B$11*EXP($B$12*C2543))</f>
        <v>824.567520454086</v>
      </c>
      <c r="E2543" s="20" t="n">
        <f aca="true">IF($B$10="","",$B$10*(1-$B$14+2*$B$14*RAND()))</f>
        <v>3.87374554921485</v>
      </c>
      <c r="F2543" s="21" t="n">
        <f aca="false">INDEX($E$17:$E$28,B2543)</f>
        <v>4.92562580645161</v>
      </c>
      <c r="G2543" s="25" t="n">
        <f aca="false">IF(OR(D2543="",E2543="",F2543=""),"",D2543*($B$7-$B$8-F2543-E2543))</f>
        <v>3249.31439028845</v>
      </c>
      <c r="H2543" s="25" t="n">
        <f aca="false">IF(D2543="","",D2543*$F$30)</f>
        <v>4122.17794825407</v>
      </c>
    </row>
    <row r="2544" customFormat="false" ht="15" hidden="false" customHeight="false" outlineLevel="0" collapsed="false">
      <c r="A2544" s="2" t="n">
        <v>2510</v>
      </c>
      <c r="B2544" s="2" t="n">
        <v>2</v>
      </c>
      <c r="C2544" s="22" t="n">
        <f aca="true">NORMSINV(MAX(RAND(),0.000000000001))</f>
        <v>-1.72132001145209</v>
      </c>
      <c r="D2544" s="24" t="n">
        <f aca="false">IF($B$11="","",$B$11*EXP($B$12*C2544))</f>
        <v>449.073670377016</v>
      </c>
      <c r="E2544" s="20" t="n">
        <f aca="true">IF($B$10="","",$B$10*(1-$B$14+2*$B$14*RAND()))</f>
        <v>3.86772331408401</v>
      </c>
      <c r="F2544" s="21" t="n">
        <f aca="false">INDEX($E$17:$E$28,B2544)</f>
        <v>5.0612</v>
      </c>
      <c r="G2544" s="25" t="n">
        <f aca="false">IF(OR(D2544="",E2544="",F2544=""),"",D2544*($B$7-$B$8-F2544-E2544))</f>
        <v>1711.45419543257</v>
      </c>
      <c r="H2544" s="25" t="n">
        <f aca="false">IF(D2544="","",D2544*$F$30)</f>
        <v>2245.00909294878</v>
      </c>
    </row>
    <row r="2545" customFormat="false" ht="15" hidden="false" customHeight="false" outlineLevel="0" collapsed="false">
      <c r="A2545" s="2" t="n">
        <v>2511</v>
      </c>
      <c r="B2545" s="2" t="n">
        <v>3</v>
      </c>
      <c r="C2545" s="22" t="n">
        <f aca="true">NORMSINV(MAX(RAND(),0.000000000001))</f>
        <v>0.92939285273431</v>
      </c>
      <c r="D2545" s="24" t="n">
        <f aca="false">IF($B$11="","",$B$11*EXP($B$12*C2545))</f>
        <v>1372.11332837509</v>
      </c>
      <c r="E2545" s="20" t="n">
        <f aca="true">IF($B$10="","",$B$10*(1-$B$14+2*$B$14*RAND()))</f>
        <v>3.61507701004619</v>
      </c>
      <c r="F2545" s="21" t="n">
        <f aca="false">INDEX($E$17:$E$28,B2545)</f>
        <v>5.0612</v>
      </c>
      <c r="G2545" s="25" t="n">
        <f aca="false">IF(OR(D2545="",E2545="",F2545=""),"",D2545*($B$7-$B$8-F2545-E2545))</f>
        <v>5575.88847733988</v>
      </c>
      <c r="H2545" s="25" t="n">
        <f aca="false">IF(D2545="","",D2545*$F$30)</f>
        <v>6859.46895121272</v>
      </c>
    </row>
    <row r="2546" customFormat="false" ht="15" hidden="false" customHeight="false" outlineLevel="0" collapsed="false">
      <c r="A2546" s="2" t="n">
        <v>2512</v>
      </c>
      <c r="B2546" s="2" t="n">
        <v>4</v>
      </c>
      <c r="C2546" s="22" t="n">
        <f aca="true">NORMSINV(MAX(RAND(),0.000000000001))</f>
        <v>-0.631454819612923</v>
      </c>
      <c r="D2546" s="24" t="n">
        <f aca="false">IF($B$11="","",$B$11*EXP($B$12*C2546))</f>
        <v>710.819948341844</v>
      </c>
      <c r="E2546" s="20" t="n">
        <f aca="true">IF($B$10="","",$B$10*(1-$B$14+2*$B$14*RAND()))</f>
        <v>3.7165570888665</v>
      </c>
      <c r="F2546" s="21" t="n">
        <f aca="false">INDEX($E$17:$E$28,B2546)</f>
        <v>4.89657419354839</v>
      </c>
      <c r="G2546" s="25" t="n">
        <f aca="false">IF(OR(D2546="",E2546="",F2546=""),"",D2546*($B$7-$B$8-F2546-E2546))</f>
        <v>2933.46060864742</v>
      </c>
      <c r="H2546" s="25" t="n">
        <f aca="false">IF(D2546="","",D2546*$F$30)</f>
        <v>3553.53108575054</v>
      </c>
    </row>
    <row r="2547" customFormat="false" ht="15" hidden="false" customHeight="false" outlineLevel="0" collapsed="false">
      <c r="A2547" s="2" t="n">
        <v>2513</v>
      </c>
      <c r="B2547" s="2" t="n">
        <v>5</v>
      </c>
      <c r="C2547" s="22" t="n">
        <f aca="true">NORMSINV(MAX(RAND(),0.000000000001))</f>
        <v>-1.26508862077263</v>
      </c>
      <c r="D2547" s="24" t="n">
        <f aca="false">IF($B$11="","",$B$11*EXP($B$12*C2547))</f>
        <v>544.260165357091</v>
      </c>
      <c r="E2547" s="20" t="n">
        <f aca="true">IF($B$10="","",$B$10*(1-$B$14+2*$B$14*RAND()))</f>
        <v>3.47997664391413</v>
      </c>
      <c r="F2547" s="21" t="n">
        <f aca="false">INDEX($E$17:$E$28,B2547)</f>
        <v>4.761</v>
      </c>
      <c r="G2547" s="25" t="n">
        <f aca="false">IF(OR(D2547="",E2547="",F2547=""),"",D2547*($B$7-$B$8-F2547-E2547))</f>
        <v>2448.63919572871</v>
      </c>
      <c r="H2547" s="25" t="n">
        <f aca="false">IF(D2547="","",D2547*$F$30)</f>
        <v>2720.86541865317</v>
      </c>
    </row>
    <row r="2548" customFormat="false" ht="15" hidden="false" customHeight="false" outlineLevel="0" collapsed="false">
      <c r="A2548" s="2" t="n">
        <v>2514</v>
      </c>
      <c r="B2548" s="2" t="n">
        <v>6</v>
      </c>
      <c r="C2548" s="22" t="n">
        <f aca="true">NORMSINV(MAX(RAND(),0.000000000001))</f>
        <v>0.245981366140464</v>
      </c>
      <c r="D2548" s="24" t="n">
        <f aca="false">IF($B$11="","",$B$11*EXP($B$12*C2548))</f>
        <v>1028.79242996901</v>
      </c>
      <c r="E2548" s="20" t="n">
        <f aca="true">IF($B$10="","",$B$10*(1-$B$14+2*$B$14*RAND()))</f>
        <v>3.87455840528707</v>
      </c>
      <c r="F2548" s="21" t="n">
        <f aca="false">INDEX($E$17:$E$28,B2548)</f>
        <v>4.761</v>
      </c>
      <c r="G2548" s="25" t="n">
        <f aca="false">IF(OR(D2548="",E2548="",F2548=""),"",D2548*($B$7-$B$8-F2548-E2548))</f>
        <v>4222.61844189057</v>
      </c>
      <c r="H2548" s="25" t="n">
        <f aca="false">IF(D2548="","",D2548*$F$30)</f>
        <v>5143.13911590105</v>
      </c>
    </row>
    <row r="2549" customFormat="false" ht="15" hidden="false" customHeight="false" outlineLevel="0" collapsed="false">
      <c r="A2549" s="2" t="n">
        <v>2515</v>
      </c>
      <c r="B2549" s="2" t="n">
        <v>7</v>
      </c>
      <c r="C2549" s="22" t="n">
        <f aca="true">NORMSINV(MAX(RAND(),0.000000000001))</f>
        <v>0.772838427487816</v>
      </c>
      <c r="D2549" s="24" t="n">
        <f aca="false">IF($B$11="","",$B$11*EXP($B$12*C2549))</f>
        <v>1284.5203809516</v>
      </c>
      <c r="E2549" s="20" t="n">
        <f aca="true">IF($B$10="","",$B$10*(1-$B$14+2*$B$14*RAND()))</f>
        <v>4.03384700443017</v>
      </c>
      <c r="F2549" s="21" t="n">
        <f aca="false">INDEX($E$17:$E$28,B2549)</f>
        <v>4.761</v>
      </c>
      <c r="G2549" s="25" t="n">
        <f aca="false">IF(OR(D2549="",E2549="",F2549=""),"",D2549*($B$7-$B$8-F2549-E2549))</f>
        <v>5067.62942878172</v>
      </c>
      <c r="H2549" s="25" t="n">
        <f aca="false">IF(D2549="","",D2549*$F$30)</f>
        <v>6421.57428845326</v>
      </c>
    </row>
    <row r="2550" customFormat="false" ht="15" hidden="false" customHeight="false" outlineLevel="0" collapsed="false">
      <c r="A2550" s="2" t="n">
        <v>2516</v>
      </c>
      <c r="B2550" s="2" t="n">
        <v>8</v>
      </c>
      <c r="C2550" s="22" t="n">
        <f aca="true">NORMSINV(MAX(RAND(),0.000000000001))</f>
        <v>0.423980606791316</v>
      </c>
      <c r="D2550" s="24" t="n">
        <f aca="false">IF($B$11="","",$B$11*EXP($B$12*C2550))</f>
        <v>1108.92220414756</v>
      </c>
      <c r="E2550" s="20" t="n">
        <f aca="true">IF($B$10="","",$B$10*(1-$B$14+2*$B$14*RAND()))</f>
        <v>4.01396327076899</v>
      </c>
      <c r="F2550" s="21" t="n">
        <f aca="false">INDEX($E$17:$E$28,B2550)</f>
        <v>4.761</v>
      </c>
      <c r="G2550" s="25" t="n">
        <f aca="false">IF(OR(D2550="",E2550="",F2550=""),"",D2550*($B$7-$B$8-F2550-E2550))</f>
        <v>4396.91726930488</v>
      </c>
      <c r="H2550" s="25" t="n">
        <f aca="false">IF(D2550="","",D2550*$F$30)</f>
        <v>5543.72388297447</v>
      </c>
    </row>
    <row r="2551" customFormat="false" ht="15" hidden="false" customHeight="false" outlineLevel="0" collapsed="false">
      <c r="A2551" s="2" t="n">
        <v>2517</v>
      </c>
      <c r="B2551" s="2" t="n">
        <v>9</v>
      </c>
      <c r="C2551" s="22" t="n">
        <f aca="true">NORMSINV(MAX(RAND(),0.000000000001))</f>
        <v>-0.123811640562034</v>
      </c>
      <c r="D2551" s="24" t="n">
        <f aca="false">IF($B$11="","",$B$11*EXP($B$12*C2551))</f>
        <v>880.352830110357</v>
      </c>
      <c r="E2551" s="20" t="n">
        <f aca="true">IF($B$10="","",$B$10*(1-$B$14+2*$B$14*RAND()))</f>
        <v>3.53478244769874</v>
      </c>
      <c r="F2551" s="21" t="n">
        <f aca="false">INDEX($E$17:$E$28,B2551)</f>
        <v>4.761</v>
      </c>
      <c r="G2551" s="25" t="n">
        <f aca="false">IF(OR(D2551="",E2551="",F2551=""),"",D2551*($B$7-$B$8-F2551-E2551))</f>
        <v>3912.47949979454</v>
      </c>
      <c r="H2551" s="25" t="n">
        <f aca="false">IF(D2551="","",D2551*$F$30)</f>
        <v>4401.05986828769</v>
      </c>
    </row>
    <row r="2552" customFormat="false" ht="15" hidden="false" customHeight="false" outlineLevel="0" collapsed="false">
      <c r="A2552" s="2" t="n">
        <v>2518</v>
      </c>
      <c r="B2552" s="2" t="n">
        <v>10</v>
      </c>
      <c r="C2552" s="22" t="n">
        <f aca="true">NORMSINV(MAX(RAND(),0.000000000001))</f>
        <v>0.262306460357124</v>
      </c>
      <c r="D2552" s="24" t="n">
        <f aca="false">IF($B$11="","",$B$11*EXP($B$12*C2552))</f>
        <v>1035.8937255954</v>
      </c>
      <c r="E2552" s="20" t="n">
        <f aca="true">IF($B$10="","",$B$10*(1-$B$14+2*$B$14*RAND()))</f>
        <v>3.96981259595835</v>
      </c>
      <c r="F2552" s="21" t="n">
        <f aca="false">INDEX($E$17:$E$28,B2552)</f>
        <v>4.761</v>
      </c>
      <c r="G2552" s="25" t="n">
        <f aca="false">IF(OR(D2552="",E2552="",F2552=""),"",D2552*($B$7-$B$8-F2552-E2552))</f>
        <v>4153.09207658286</v>
      </c>
      <c r="H2552" s="25" t="n">
        <f aca="false">IF(D2552="","",D2552*$F$30)</f>
        <v>5178.63991299652</v>
      </c>
    </row>
    <row r="2553" customFormat="false" ht="15" hidden="false" customHeight="false" outlineLevel="0" collapsed="false">
      <c r="A2553" s="2" t="n">
        <v>2519</v>
      </c>
      <c r="B2553" s="2" t="n">
        <v>11</v>
      </c>
      <c r="C2553" s="22" t="n">
        <f aca="true">NORMSINV(MAX(RAND(),0.000000000001))</f>
        <v>0.317171831434489</v>
      </c>
      <c r="D2553" s="24" t="n">
        <f aca="false">IF($B$11="","",$B$11*EXP($B$12*C2553))</f>
        <v>1060.12090478847</v>
      </c>
      <c r="E2553" s="20" t="n">
        <f aca="true">IF($B$10="","",$B$10*(1-$B$14+2*$B$14*RAND()))</f>
        <v>3.74057059691823</v>
      </c>
      <c r="F2553" s="21" t="n">
        <f aca="false">INDEX($E$17:$E$28,B2553)</f>
        <v>4.761</v>
      </c>
      <c r="G2553" s="25" t="n">
        <f aca="false">IF(OR(D2553="",E2553="",F2553=""),"",D2553*($B$7-$B$8-F2553-E2553))</f>
        <v>4493.2476136771</v>
      </c>
      <c r="H2553" s="25" t="n">
        <f aca="false">IF(D2553="","",D2553*$F$30)</f>
        <v>5299.75642721852</v>
      </c>
    </row>
    <row r="2554" customFormat="false" ht="15" hidden="false" customHeight="false" outlineLevel="0" collapsed="false">
      <c r="A2554" s="2" t="n">
        <v>2520</v>
      </c>
      <c r="B2554" s="2" t="n">
        <v>12</v>
      </c>
      <c r="C2554" s="22" t="n">
        <f aca="true">NORMSINV(MAX(RAND(),0.000000000001))</f>
        <v>-0.434355110018809</v>
      </c>
      <c r="D2554" s="24" t="n">
        <f aca="false">IF($B$11="","",$B$11*EXP($B$12*C2554))</f>
        <v>772.375082350154</v>
      </c>
      <c r="E2554" s="20" t="n">
        <f aca="true">IF($B$10="","",$B$10*(1-$B$14+2*$B$14*RAND()))</f>
        <v>3.51748996249233</v>
      </c>
      <c r="F2554" s="21" t="n">
        <f aca="false">INDEX($E$17:$E$28,B2554)</f>
        <v>4.761</v>
      </c>
      <c r="G2554" s="25" t="n">
        <f aca="false">IF(OR(D2554="",E2554="",F2554=""),"",D2554*($B$7-$B$8-F2554-E2554))</f>
        <v>3445.95918262603</v>
      </c>
      <c r="H2554" s="25" t="n">
        <f aca="false">IF(D2554="","",D2554*$F$30)</f>
        <v>3861.25751168489</v>
      </c>
    </row>
    <row r="2555" customFormat="false" ht="15" hidden="false" customHeight="false" outlineLevel="0" collapsed="false">
      <c r="A2555" s="2" t="n">
        <v>2521</v>
      </c>
      <c r="B2555" s="2" t="n">
        <v>1</v>
      </c>
      <c r="C2555" s="22" t="n">
        <f aca="true">NORMSINV(MAX(RAND(),0.000000000001))</f>
        <v>-1.3320476389004</v>
      </c>
      <c r="D2555" s="24" t="n">
        <f aca="false">IF($B$11="","",$B$11*EXP($B$12*C2555))</f>
        <v>529.118873138933</v>
      </c>
      <c r="E2555" s="20" t="n">
        <f aca="true">IF($B$10="","",$B$10*(1-$B$14+2*$B$14*RAND()))</f>
        <v>3.97171289612507</v>
      </c>
      <c r="F2555" s="21" t="n">
        <f aca="false">INDEX($E$17:$E$28,B2555)</f>
        <v>4.92562580645161</v>
      </c>
      <c r="G2555" s="25" t="n">
        <f aca="false">IF(OR(D2555="",E2555="",F2555=""),"",D2555*($B$7-$B$8-F2555-E2555))</f>
        <v>2033.22461554722</v>
      </c>
      <c r="H2555" s="25" t="n">
        <f aca="false">IF(D2555="","",D2555*$F$30)</f>
        <v>2645.17107059616</v>
      </c>
    </row>
    <row r="2556" customFormat="false" ht="15" hidden="false" customHeight="false" outlineLevel="0" collapsed="false">
      <c r="A2556" s="2" t="n">
        <v>2522</v>
      </c>
      <c r="B2556" s="2" t="n">
        <v>2</v>
      </c>
      <c r="C2556" s="22" t="n">
        <f aca="true">NORMSINV(MAX(RAND(),0.000000000001))</f>
        <v>-1.90296333606912</v>
      </c>
      <c r="D2556" s="24" t="n">
        <f aca="false">IF($B$11="","",$B$11*EXP($B$12*C2556))</f>
        <v>415.98475689804</v>
      </c>
      <c r="E2556" s="20" t="n">
        <f aca="true">IF($B$10="","",$B$10*(1-$B$14+2*$B$14*RAND()))</f>
        <v>4.03153761397463</v>
      </c>
      <c r="F2556" s="21" t="n">
        <f aca="false">INDEX($E$17:$E$28,B2556)</f>
        <v>5.0612</v>
      </c>
      <c r="G2556" s="25" t="n">
        <f aca="false">IF(OR(D2556="",E2556="",F2556=""),"",D2556*($B$7-$B$8-F2556-E2556))</f>
        <v>1517.20555699413</v>
      </c>
      <c r="H2556" s="25" t="n">
        <f aca="false">IF(D2556="","",D2556*$F$30)</f>
        <v>2079.59099668468</v>
      </c>
    </row>
    <row r="2557" customFormat="false" ht="15" hidden="false" customHeight="false" outlineLevel="0" collapsed="false">
      <c r="A2557" s="2" t="n">
        <v>2523</v>
      </c>
      <c r="B2557" s="2" t="n">
        <v>3</v>
      </c>
      <c r="C2557" s="22" t="n">
        <f aca="true">NORMSINV(MAX(RAND(),0.000000000001))</f>
        <v>-0.892004860501539</v>
      </c>
      <c r="D2557" s="24" t="n">
        <f aca="false">IF($B$11="","",$B$11*EXP($B$12*C2557))</f>
        <v>636.912456040579</v>
      </c>
      <c r="E2557" s="20" t="n">
        <f aca="true">IF($B$10="","",$B$10*(1-$B$14+2*$B$14*RAND()))</f>
        <v>3.43115773850876</v>
      </c>
      <c r="F2557" s="21" t="n">
        <f aca="false">INDEX($E$17:$E$28,B2557)</f>
        <v>5.0612</v>
      </c>
      <c r="G2557" s="25" t="n">
        <f aca="false">IF(OR(D2557="",E2557="",F2557=""),"",D2557*($B$7-$B$8-F2557-E2557))</f>
        <v>2705.37626514815</v>
      </c>
      <c r="H2557" s="25" t="n">
        <f aca="false">IF(D2557="","",D2557*$F$30)</f>
        <v>3184.05275023806</v>
      </c>
    </row>
    <row r="2558" customFormat="false" ht="15" hidden="false" customHeight="false" outlineLevel="0" collapsed="false">
      <c r="A2558" s="2" t="n">
        <v>2524</v>
      </c>
      <c r="B2558" s="2" t="n">
        <v>4</v>
      </c>
      <c r="C2558" s="22" t="n">
        <f aca="true">NORMSINV(MAX(RAND(),0.000000000001))</f>
        <v>-0.458203980549856</v>
      </c>
      <c r="D2558" s="24" t="n">
        <f aca="false">IF($B$11="","",$B$11*EXP($B$12*C2558))</f>
        <v>764.652272866884</v>
      </c>
      <c r="E2558" s="20" t="n">
        <f aca="true">IF($B$10="","",$B$10*(1-$B$14+2*$B$14*RAND()))</f>
        <v>3.86788649590231</v>
      </c>
      <c r="F2558" s="21" t="n">
        <f aca="false">INDEX($E$17:$E$28,B2558)</f>
        <v>4.89657419354839</v>
      </c>
      <c r="G2558" s="25" t="n">
        <f aca="false">IF(OR(D2558="",E2558="",F2558=""),"",D2558*($B$7-$B$8-F2558-E2558))</f>
        <v>3039.90516968317</v>
      </c>
      <c r="H2558" s="25" t="n">
        <f aca="false">IF(D2558="","",D2558*$F$30)</f>
        <v>3822.64964251612</v>
      </c>
    </row>
    <row r="2559" customFormat="false" ht="15" hidden="false" customHeight="false" outlineLevel="0" collapsed="false">
      <c r="A2559" s="2" t="n">
        <v>2525</v>
      </c>
      <c r="B2559" s="2" t="n">
        <v>5</v>
      </c>
      <c r="C2559" s="22" t="n">
        <f aca="true">NORMSINV(MAX(RAND(),0.000000000001))</f>
        <v>0.36482341654495</v>
      </c>
      <c r="D2559" s="24" t="n">
        <f aca="false">IF($B$11="","",$B$11*EXP($B$12*C2559))</f>
        <v>1081.62195394304</v>
      </c>
      <c r="E2559" s="20" t="n">
        <f aca="true">IF($B$10="","",$B$10*(1-$B$14+2*$B$14*RAND()))</f>
        <v>3.99289988160401</v>
      </c>
      <c r="F2559" s="21" t="n">
        <f aca="false">INDEX($E$17:$E$28,B2559)</f>
        <v>4.761</v>
      </c>
      <c r="G2559" s="25" t="n">
        <f aca="false">IF(OR(D2559="",E2559="",F2559=""),"",D2559*($B$7-$B$8-F2559-E2559))</f>
        <v>4311.45339867204</v>
      </c>
      <c r="H2559" s="25" t="n">
        <f aca="false">IF(D2559="","",D2559*$F$30)</f>
        <v>5407.24447215203</v>
      </c>
    </row>
    <row r="2560" customFormat="false" ht="15" hidden="false" customHeight="false" outlineLevel="0" collapsed="false">
      <c r="A2560" s="2" t="n">
        <v>2526</v>
      </c>
      <c r="B2560" s="2" t="n">
        <v>6</v>
      </c>
      <c r="C2560" s="22" t="n">
        <f aca="true">NORMSINV(MAX(RAND(),0.000000000001))</f>
        <v>-0.468729521407117</v>
      </c>
      <c r="D2560" s="24" t="n">
        <f aca="false">IF($B$11="","",$B$11*EXP($B$12*C2560))</f>
        <v>761.268468481757</v>
      </c>
      <c r="E2560" s="20" t="n">
        <f aca="true">IF($B$10="","",$B$10*(1-$B$14+2*$B$14*RAND()))</f>
        <v>3.92303278888961</v>
      </c>
      <c r="F2560" s="21" t="n">
        <f aca="false">INDEX($E$17:$E$28,B2560)</f>
        <v>4.761</v>
      </c>
      <c r="G2560" s="25" t="n">
        <f aca="false">IF(OR(D2560="",E2560="",F2560=""),"",D2560*($B$7-$B$8-F2560-E2560))</f>
        <v>3087.67994701423</v>
      </c>
      <c r="H2560" s="25" t="n">
        <f aca="false">IF(D2560="","",D2560*$F$30)</f>
        <v>3805.733327634</v>
      </c>
    </row>
    <row r="2561" customFormat="false" ht="15" hidden="false" customHeight="false" outlineLevel="0" collapsed="false">
      <c r="A2561" s="2" t="n">
        <v>2527</v>
      </c>
      <c r="B2561" s="2" t="n">
        <v>7</v>
      </c>
      <c r="C2561" s="22" t="n">
        <f aca="true">NORMSINV(MAX(RAND(),0.000000000001))</f>
        <v>0.92586528758346</v>
      </c>
      <c r="D2561" s="24" t="n">
        <f aca="false">IF($B$11="","",$B$11*EXP($B$12*C2561))</f>
        <v>1370.07533926803</v>
      </c>
      <c r="E2561" s="20" t="n">
        <f aca="true">IF($B$10="","",$B$10*(1-$B$14+2*$B$14*RAND()))</f>
        <v>3.42239808018043</v>
      </c>
      <c r="F2561" s="21" t="n">
        <f aca="false">INDEX($E$17:$E$28,B2561)</f>
        <v>4.761</v>
      </c>
      <c r="G2561" s="25" t="n">
        <f aca="false">IF(OR(D2561="",E2561="",F2561=""),"",D2561*($B$7-$B$8-F2561-E2561))</f>
        <v>6242.88792120617</v>
      </c>
      <c r="H2561" s="25" t="n">
        <f aca="false">IF(D2561="","",D2561*$F$30)</f>
        <v>6849.28063606875</v>
      </c>
    </row>
    <row r="2562" customFormat="false" ht="15" hidden="false" customHeight="false" outlineLevel="0" collapsed="false">
      <c r="A2562" s="2" t="n">
        <v>2528</v>
      </c>
      <c r="B2562" s="2" t="n">
        <v>8</v>
      </c>
      <c r="C2562" s="22" t="n">
        <f aca="true">NORMSINV(MAX(RAND(),0.000000000001))</f>
        <v>1.7787777925186</v>
      </c>
      <c r="D2562" s="24" t="n">
        <f aca="false">IF($B$11="","",$B$11*EXP($B$12*C2562))</f>
        <v>1962.56858605682</v>
      </c>
      <c r="E2562" s="20" t="n">
        <f aca="true">IF($B$10="","",$B$10*(1-$B$14+2*$B$14*RAND()))</f>
        <v>3.43230306023525</v>
      </c>
      <c r="F2562" s="21" t="n">
        <f aca="false">INDEX($E$17:$E$28,B2562)</f>
        <v>4.761</v>
      </c>
      <c r="G2562" s="25" t="n">
        <f aca="false">IF(OR(D2562="",E2562="",F2562=""),"",D2562*($B$7-$B$8-F2562-E2562))</f>
        <v>8923.20458430298</v>
      </c>
      <c r="H2562" s="25" t="n">
        <f aca="false">IF(D2562="","",D2562*$F$30)</f>
        <v>9811.27287541525</v>
      </c>
    </row>
    <row r="2563" customFormat="false" ht="15" hidden="false" customHeight="false" outlineLevel="0" collapsed="false">
      <c r="A2563" s="2" t="n">
        <v>2529</v>
      </c>
      <c r="B2563" s="2" t="n">
        <v>9</v>
      </c>
      <c r="C2563" s="22" t="n">
        <f aca="true">NORMSINV(MAX(RAND(),0.000000000001))</f>
        <v>1.62540428601914</v>
      </c>
      <c r="D2563" s="24" t="n">
        <f aca="false">IF($B$11="","",$B$11*EXP($B$12*C2563))</f>
        <v>1839.74638360798</v>
      </c>
      <c r="E2563" s="20" t="n">
        <f aca="true">IF($B$10="","",$B$10*(1-$B$14+2*$B$14*RAND()))</f>
        <v>4.01075765434196</v>
      </c>
      <c r="F2563" s="21" t="n">
        <f aca="false">INDEX($E$17:$E$28,B2563)</f>
        <v>4.761</v>
      </c>
      <c r="G2563" s="25" t="n">
        <f aca="false">IF(OR(D2563="",E2563="",F2563=""),"",D2563*($B$7-$B$8-F2563-E2563))</f>
        <v>7300.55950470445</v>
      </c>
      <c r="H2563" s="25" t="n">
        <f aca="false">IF(D2563="","",D2563*$F$30)</f>
        <v>9197.26012093303</v>
      </c>
    </row>
    <row r="2564" customFormat="false" ht="15" hidden="false" customHeight="false" outlineLevel="0" collapsed="false">
      <c r="A2564" s="2" t="n">
        <v>2530</v>
      </c>
      <c r="B2564" s="2" t="n">
        <v>10</v>
      </c>
      <c r="C2564" s="22" t="n">
        <f aca="true">NORMSINV(MAX(RAND(),0.000000000001))</f>
        <v>-0.146344078568553</v>
      </c>
      <c r="D2564" s="24" t="n">
        <f aca="false">IF($B$11="","",$B$11*EXP($B$12*C2564))</f>
        <v>872.033957846913</v>
      </c>
      <c r="E2564" s="20" t="n">
        <f aca="true">IF($B$10="","",$B$10*(1-$B$14+2*$B$14*RAND()))</f>
        <v>3.57328517027093</v>
      </c>
      <c r="F2564" s="21" t="n">
        <f aca="false">INDEX($E$17:$E$28,B2564)</f>
        <v>4.761</v>
      </c>
      <c r="G2564" s="25" t="n">
        <f aca="false">IF(OR(D2564="",E2564="",F2564=""),"",D2564*($B$7-$B$8-F2564-E2564))</f>
        <v>3841.93294011348</v>
      </c>
      <c r="H2564" s="25" t="n">
        <f aca="false">IF(D2564="","",D2564*$F$30)</f>
        <v>4359.47216206829</v>
      </c>
    </row>
    <row r="2565" customFormat="false" ht="15" hidden="false" customHeight="false" outlineLevel="0" collapsed="false">
      <c r="A2565" s="2" t="n">
        <v>2531</v>
      </c>
      <c r="B2565" s="2" t="n">
        <v>11</v>
      </c>
      <c r="C2565" s="22" t="n">
        <f aca="true">NORMSINV(MAX(RAND(),0.000000000001))</f>
        <v>0.891836590809754</v>
      </c>
      <c r="D2565" s="24" t="n">
        <f aca="false">IF($B$11="","",$B$11*EXP($B$12*C2565))</f>
        <v>1350.57063044733</v>
      </c>
      <c r="E2565" s="20" t="n">
        <f aca="true">IF($B$10="","",$B$10*(1-$B$14+2*$B$14*RAND()))</f>
        <v>4.03760466900313</v>
      </c>
      <c r="F2565" s="21" t="n">
        <f aca="false">INDEX($E$17:$E$28,B2565)</f>
        <v>4.761</v>
      </c>
      <c r="G2565" s="25" t="n">
        <f aca="false">IF(OR(D2565="",E2565="",F2565=""),"",D2565*($B$7-$B$8-F2565-E2565))</f>
        <v>5323.13277702661</v>
      </c>
      <c r="H2565" s="25" t="n">
        <f aca="false">IF(D2565="","",D2565*$F$30)</f>
        <v>6751.77269573229</v>
      </c>
    </row>
    <row r="2566" customFormat="false" ht="15" hidden="false" customHeight="false" outlineLevel="0" collapsed="false">
      <c r="A2566" s="2" t="n">
        <v>2532</v>
      </c>
      <c r="B2566" s="2" t="n">
        <v>12</v>
      </c>
      <c r="C2566" s="22" t="n">
        <f aca="true">NORMSINV(MAX(RAND(),0.000000000001))</f>
        <v>1.54235679331402</v>
      </c>
      <c r="D2566" s="24" t="n">
        <f aca="false">IF($B$11="","",$B$11*EXP($B$12*C2566))</f>
        <v>1776.48080547135</v>
      </c>
      <c r="E2566" s="20" t="n">
        <f aca="true">IF($B$10="","",$B$10*(1-$B$14+2*$B$14*RAND()))</f>
        <v>3.44375438083699</v>
      </c>
      <c r="F2566" s="21" t="n">
        <f aca="false">INDEX($E$17:$E$28,B2566)</f>
        <v>4.761</v>
      </c>
      <c r="G2566" s="25" t="n">
        <f aca="false">IF(OR(D2566="",E2566="",F2566=""),"",D2566*($B$7-$B$8-F2566-E2566))</f>
        <v>8056.7767905411</v>
      </c>
      <c r="H2566" s="25" t="n">
        <f aca="false">IF(D2566="","",D2566*$F$30)</f>
        <v>8880.98284271236</v>
      </c>
    </row>
    <row r="2567" customFormat="false" ht="15" hidden="false" customHeight="false" outlineLevel="0" collapsed="false">
      <c r="A2567" s="2" t="n">
        <v>2533</v>
      </c>
      <c r="B2567" s="2" t="n">
        <v>1</v>
      </c>
      <c r="C2567" s="22" t="n">
        <f aca="true">NORMSINV(MAX(RAND(),0.000000000001))</f>
        <v>-0.483961936650434</v>
      </c>
      <c r="D2567" s="24" t="n">
        <f aca="false">IF($B$11="","",$B$11*EXP($B$12*C2567))</f>
        <v>756.397972678037</v>
      </c>
      <c r="E2567" s="20" t="n">
        <f aca="true">IF($B$10="","",$B$10*(1-$B$14+2*$B$14*RAND()))</f>
        <v>3.43691088942584</v>
      </c>
      <c r="F2567" s="21" t="n">
        <f aca="false">INDEX($E$17:$E$28,B2567)</f>
        <v>4.92562580645161</v>
      </c>
      <c r="G2567" s="25" t="n">
        <f aca="false">IF(OR(D2567="",E2567="",F2567=""),"",D2567*($B$7-$B$8-F2567-E2567))</f>
        <v>3311.1043687108</v>
      </c>
      <c r="H2567" s="25" t="n">
        <f aca="false">IF(D2567="","",D2567*$F$30)</f>
        <v>3781.38474501204</v>
      </c>
    </row>
    <row r="2568" customFormat="false" ht="15" hidden="false" customHeight="false" outlineLevel="0" collapsed="false">
      <c r="A2568" s="2" t="n">
        <v>2534</v>
      </c>
      <c r="B2568" s="2" t="n">
        <v>2</v>
      </c>
      <c r="C2568" s="22" t="n">
        <f aca="true">NORMSINV(MAX(RAND(),0.000000000001))</f>
        <v>0.194940259187523</v>
      </c>
      <c r="D2568" s="24" t="n">
        <f aca="false">IF($B$11="","",$B$11*EXP($B$12*C2568))</f>
        <v>1006.90243862887</v>
      </c>
      <c r="E2568" s="20" t="n">
        <f aca="true">IF($B$10="","",$B$10*(1-$B$14+2*$B$14*RAND()))</f>
        <v>3.58138583557396</v>
      </c>
      <c r="F2568" s="21" t="n">
        <f aca="false">INDEX($E$17:$E$28,B2568)</f>
        <v>5.0612</v>
      </c>
      <c r="G2568" s="25" t="n">
        <f aca="false">IF(OR(D2568="",E2568="",F2568=""),"",D2568*($B$7-$B$8-F2568-E2568))</f>
        <v>4125.69631423306</v>
      </c>
      <c r="H2568" s="25" t="n">
        <f aca="false">IF(D2568="","",D2568*$F$30)</f>
        <v>5033.70667119345</v>
      </c>
    </row>
    <row r="2569" customFormat="false" ht="15" hidden="false" customHeight="false" outlineLevel="0" collapsed="false">
      <c r="A2569" s="2" t="n">
        <v>2535</v>
      </c>
      <c r="B2569" s="2" t="n">
        <v>3</v>
      </c>
      <c r="C2569" s="22" t="n">
        <f aca="true">NORMSINV(MAX(RAND(),0.000000000001))</f>
        <v>1.19171473179268</v>
      </c>
      <c r="D2569" s="24" t="n">
        <f aca="false">IF($B$11="","",$B$11*EXP($B$12*C2569))</f>
        <v>1532.47743631433</v>
      </c>
      <c r="E2569" s="20" t="n">
        <f aca="true">IF($B$10="","",$B$10*(1-$B$14+2*$B$14*RAND()))</f>
        <v>3.44971823188363</v>
      </c>
      <c r="F2569" s="21" t="n">
        <f aca="false">INDEX($E$17:$E$28,B2569)</f>
        <v>5.0612</v>
      </c>
      <c r="G2569" s="25" t="n">
        <f aca="false">IF(OR(D2569="",E2569="",F2569=""),"",D2569*($B$7-$B$8-F2569-E2569))</f>
        <v>6480.97238596664</v>
      </c>
      <c r="H2569" s="25" t="n">
        <f aca="false">IF(D2569="","",D2569*$F$30)</f>
        <v>7661.16119962259</v>
      </c>
    </row>
    <row r="2570" customFormat="false" ht="15" hidden="false" customHeight="false" outlineLevel="0" collapsed="false">
      <c r="A2570" s="2" t="n">
        <v>2536</v>
      </c>
      <c r="B2570" s="2" t="n">
        <v>4</v>
      </c>
      <c r="C2570" s="22" t="n">
        <f aca="true">NORMSINV(MAX(RAND(),0.000000000001))</f>
        <v>0.200241435327814</v>
      </c>
      <c r="D2570" s="24" t="n">
        <f aca="false">IF($B$11="","",$B$11*EXP($B$12*C2570))</f>
        <v>1009.1541064738</v>
      </c>
      <c r="E2570" s="20" t="n">
        <f aca="true">IF($B$10="","",$B$10*(1-$B$14+2*$B$14*RAND()))</f>
        <v>3.83851999496178</v>
      </c>
      <c r="F2570" s="21" t="n">
        <f aca="false">INDEX($E$17:$E$28,B2570)</f>
        <v>4.89657419354839</v>
      </c>
      <c r="G2570" s="25" t="n">
        <f aca="false">IF(OR(D2570="",E2570="",F2570=""),"",D2570*($B$7-$B$8-F2570-E2570))</f>
        <v>4041.56714570573</v>
      </c>
      <c r="H2570" s="25" t="n">
        <f aca="false">IF(D2570="","",D2570*$F$30)</f>
        <v>5044.9632090838</v>
      </c>
    </row>
    <row r="2571" customFormat="false" ht="15" hidden="false" customHeight="false" outlineLevel="0" collapsed="false">
      <c r="A2571" s="2" t="n">
        <v>2537</v>
      </c>
      <c r="B2571" s="2" t="n">
        <v>5</v>
      </c>
      <c r="C2571" s="22" t="n">
        <f aca="true">NORMSINV(MAX(RAND(),0.000000000001))</f>
        <v>-0.254087069839951</v>
      </c>
      <c r="D2571" s="24" t="n">
        <f aca="false">IF($B$11="","",$B$11*EXP($B$12*C2571))</f>
        <v>833.329502463899</v>
      </c>
      <c r="E2571" s="20" t="n">
        <f aca="true">IF($B$10="","",$B$10*(1-$B$14+2*$B$14*RAND()))</f>
        <v>3.665430470674</v>
      </c>
      <c r="F2571" s="21" t="n">
        <f aca="false">INDEX($E$17:$E$28,B2571)</f>
        <v>4.761</v>
      </c>
      <c r="G2571" s="25" t="n">
        <f aca="false">IF(OR(D2571="",E2571="",F2571=""),"",D2571*($B$7-$B$8-F2571-E2571))</f>
        <v>3594.62474971667</v>
      </c>
      <c r="H2571" s="25" t="n">
        <f aca="false">IF(D2571="","",D2571*$F$30)</f>
        <v>4165.98084871753</v>
      </c>
    </row>
    <row r="2572" customFormat="false" ht="15" hidden="false" customHeight="false" outlineLevel="0" collapsed="false">
      <c r="A2572" s="2" t="n">
        <v>2538</v>
      </c>
      <c r="B2572" s="2" t="n">
        <v>6</v>
      </c>
      <c r="C2572" s="22" t="n">
        <f aca="true">NORMSINV(MAX(RAND(),0.000000000001))</f>
        <v>-0.235494470048038</v>
      </c>
      <c r="D2572" s="24" t="n">
        <f aca="false">IF($B$11="","",$B$11*EXP($B$12*C2572))</f>
        <v>839.883688171772</v>
      </c>
      <c r="E2572" s="20" t="n">
        <f aca="true">IF($B$10="","",$B$10*(1-$B$14+2*$B$14*RAND()))</f>
        <v>3.6749205942582</v>
      </c>
      <c r="F2572" s="21" t="n">
        <f aca="false">INDEX($E$17:$E$28,B2572)</f>
        <v>4.761</v>
      </c>
      <c r="G2572" s="25" t="n">
        <f aca="false">IF(OR(D2572="",E2572="",F2572=""),"",D2572*($B$7-$B$8-F2572-E2572))</f>
        <v>3614.92608547859</v>
      </c>
      <c r="H2572" s="25" t="n">
        <f aca="false">IF(D2572="","",D2572*$F$30)</f>
        <v>4198.74653390832</v>
      </c>
    </row>
    <row r="2573" customFormat="false" ht="15" hidden="false" customHeight="false" outlineLevel="0" collapsed="false">
      <c r="A2573" s="2" t="n">
        <v>2539</v>
      </c>
      <c r="B2573" s="2" t="n">
        <v>7</v>
      </c>
      <c r="C2573" s="22" t="n">
        <f aca="true">NORMSINV(MAX(RAND(),0.000000000001))</f>
        <v>-0.563409053088194</v>
      </c>
      <c r="D2573" s="24" t="n">
        <f aca="false">IF($B$11="","",$B$11*EXP($B$12*C2573))</f>
        <v>731.495696664945</v>
      </c>
      <c r="E2573" s="20" t="n">
        <f aca="true">IF($B$10="","",$B$10*(1-$B$14+2*$B$14*RAND()))</f>
        <v>4.08431484520275</v>
      </c>
      <c r="F2573" s="21" t="n">
        <f aca="false">INDEX($E$17:$E$28,B2573)</f>
        <v>4.761</v>
      </c>
      <c r="G2573" s="25" t="n">
        <f aca="false">IF(OR(D2573="",E2573="",F2573=""),"",D2573*($B$7-$B$8-F2573-E2573))</f>
        <v>2848.94543059904</v>
      </c>
      <c r="H2573" s="25" t="n">
        <f aca="false">IF(D2573="","",D2573*$F$30)</f>
        <v>3656.89328676739</v>
      </c>
    </row>
    <row r="2574" customFormat="false" ht="15" hidden="false" customHeight="false" outlineLevel="0" collapsed="false">
      <c r="A2574" s="2" t="n">
        <v>2540</v>
      </c>
      <c r="B2574" s="2" t="n">
        <v>8</v>
      </c>
      <c r="C2574" s="22" t="n">
        <f aca="true">NORMSINV(MAX(RAND(),0.000000000001))</f>
        <v>0.426739041288034</v>
      </c>
      <c r="D2574" s="24" t="n">
        <f aca="false">IF($B$11="","",$B$11*EXP($B$12*C2574))</f>
        <v>1110.21186563444</v>
      </c>
      <c r="E2574" s="20" t="n">
        <f aca="true">IF($B$10="","",$B$10*(1-$B$14+2*$B$14*RAND()))</f>
        <v>4.03427321068162</v>
      </c>
      <c r="F2574" s="21" t="n">
        <f aca="false">INDEX($E$17:$E$28,B2574)</f>
        <v>4.761</v>
      </c>
      <c r="G2574" s="25" t="n">
        <f aca="false">IF(OR(D2574="",E2574="",F2574=""),"",D2574*($B$7-$B$8-F2574-E2574))</f>
        <v>4379.48248818731</v>
      </c>
      <c r="H2574" s="25" t="n">
        <f aca="false">IF(D2574="","",D2574*$F$30)</f>
        <v>5550.17115867967</v>
      </c>
    </row>
    <row r="2575" customFormat="false" ht="15" hidden="false" customHeight="false" outlineLevel="0" collapsed="false">
      <c r="A2575" s="2" t="n">
        <v>2541</v>
      </c>
      <c r="B2575" s="2" t="n">
        <v>9</v>
      </c>
      <c r="C2575" s="22" t="n">
        <f aca="true">NORMSINV(MAX(RAND(),0.000000000001))</f>
        <v>-0.174869077815788</v>
      </c>
      <c r="D2575" s="24" t="n">
        <f aca="false">IF($B$11="","",$B$11*EXP($B$12*C2575))</f>
        <v>861.615313390437</v>
      </c>
      <c r="E2575" s="20" t="n">
        <f aca="true">IF($B$10="","",$B$10*(1-$B$14+2*$B$14*RAND()))</f>
        <v>4.051451920625</v>
      </c>
      <c r="F2575" s="21" t="n">
        <f aca="false">INDEX($E$17:$E$28,B2575)</f>
        <v>4.761</v>
      </c>
      <c r="G2575" s="25" t="n">
        <f aca="false">IF(OR(D2575="",E2575="",F2575=""),"",D2575*($B$7-$B$8-F2575-E2575))</f>
        <v>3384.0355692667</v>
      </c>
      <c r="H2575" s="25" t="n">
        <f aca="false">IF(D2575="","",D2575*$F$30)</f>
        <v>4307.38727470147</v>
      </c>
    </row>
    <row r="2576" customFormat="false" ht="15" hidden="false" customHeight="false" outlineLevel="0" collapsed="false">
      <c r="A2576" s="2" t="n">
        <v>2542</v>
      </c>
      <c r="B2576" s="2" t="n">
        <v>10</v>
      </c>
      <c r="C2576" s="22" t="n">
        <f aca="true">NORMSINV(MAX(RAND(),0.000000000001))</f>
        <v>-0.614731453272116</v>
      </c>
      <c r="D2576" s="24" t="n">
        <f aca="false">IF($B$11="","",$B$11*EXP($B$12*C2576))</f>
        <v>715.846543755607</v>
      </c>
      <c r="E2576" s="20" t="n">
        <f aca="true">IF($B$10="","",$B$10*(1-$B$14+2*$B$14*RAND()))</f>
        <v>3.68797785873056</v>
      </c>
      <c r="F2576" s="21" t="n">
        <f aca="false">INDEX($E$17:$E$28,B2576)</f>
        <v>4.761</v>
      </c>
      <c r="G2576" s="25" t="n">
        <f aca="false">IF(OR(D2576="",E2576="",F2576=""),"",D2576*($B$7-$B$8-F2576-E2576))</f>
        <v>3071.71336900651</v>
      </c>
      <c r="H2576" s="25" t="n">
        <f aca="false">IF(D2576="","",D2576*$F$30)</f>
        <v>3578.66004154303</v>
      </c>
    </row>
    <row r="2577" customFormat="false" ht="15" hidden="false" customHeight="false" outlineLevel="0" collapsed="false">
      <c r="A2577" s="2" t="n">
        <v>2543</v>
      </c>
      <c r="B2577" s="2" t="n">
        <v>11</v>
      </c>
      <c r="C2577" s="22" t="n">
        <f aca="true">NORMSINV(MAX(RAND(),0.000000000001))</f>
        <v>-0.775496770721133</v>
      </c>
      <c r="D2577" s="24" t="n">
        <f aca="false">IF($B$11="","",$B$11*EXP($B$12*C2577))</f>
        <v>668.960336126231</v>
      </c>
      <c r="E2577" s="20" t="n">
        <f aca="true">IF($B$10="","",$B$10*(1-$B$14+2*$B$14*RAND()))</f>
        <v>3.81696950293119</v>
      </c>
      <c r="F2577" s="21" t="n">
        <f aca="false">INDEX($E$17:$E$28,B2577)</f>
        <v>4.761</v>
      </c>
      <c r="G2577" s="25" t="n">
        <f aca="false">IF(OR(D2577="",E2577="",F2577=""),"",D2577*($B$7-$B$8-F2577-E2577))</f>
        <v>2784.23332028678</v>
      </c>
      <c r="H2577" s="25" t="n">
        <f aca="false">IF(D2577="","",D2577*$F$30)</f>
        <v>3344.26651236225</v>
      </c>
    </row>
    <row r="2578" customFormat="false" ht="15" hidden="false" customHeight="false" outlineLevel="0" collapsed="false">
      <c r="A2578" s="2" t="n">
        <v>2544</v>
      </c>
      <c r="B2578" s="2" t="n">
        <v>12</v>
      </c>
      <c r="C2578" s="22" t="n">
        <f aca="true">NORMSINV(MAX(RAND(),0.000000000001))</f>
        <v>-0.596651133699473</v>
      </c>
      <c r="D2578" s="24" t="n">
        <f aca="false">IF($B$11="","",$B$11*EXP($B$12*C2578))</f>
        <v>721.320999706477</v>
      </c>
      <c r="E2578" s="20" t="n">
        <f aca="true">IF($B$10="","",$B$10*(1-$B$14+2*$B$14*RAND()))</f>
        <v>4.06540182161015</v>
      </c>
      <c r="F2578" s="21" t="n">
        <f aca="false">INDEX($E$17:$E$28,B2578)</f>
        <v>4.761</v>
      </c>
      <c r="G2578" s="25" t="n">
        <f aca="false">IF(OR(D2578="",E2578="",F2578=""),"",D2578*($B$7-$B$8-F2578-E2578))</f>
        <v>2822.96055048561</v>
      </c>
      <c r="H2578" s="25" t="n">
        <f aca="false">IF(D2578="","",D2578*$F$30)</f>
        <v>3606.02794173262</v>
      </c>
    </row>
    <row r="2579" customFormat="false" ht="15" hidden="false" customHeight="false" outlineLevel="0" collapsed="false">
      <c r="A2579" s="2" t="n">
        <v>2545</v>
      </c>
      <c r="B2579" s="2" t="n">
        <v>1</v>
      </c>
      <c r="C2579" s="22" t="n">
        <f aca="true">NORMSINV(MAX(RAND(),0.000000000001))</f>
        <v>-0.268220327545471</v>
      </c>
      <c r="D2579" s="24" t="n">
        <f aca="false">IF($B$11="","",$B$11*EXP($B$12*C2579))</f>
        <v>828.381543782168</v>
      </c>
      <c r="E2579" s="20" t="n">
        <f aca="true">IF($B$10="","",$B$10*(1-$B$14+2*$B$14*RAND()))</f>
        <v>3.73064954542719</v>
      </c>
      <c r="F2579" s="21" t="n">
        <f aca="false">INDEX($E$17:$E$28,B2579)</f>
        <v>4.92562580645161</v>
      </c>
      <c r="G2579" s="25" t="n">
        <f aca="false">IF(OR(D2579="",E2579="",F2579=""),"",D2579*($B$7-$B$8-F2579-E2579))</f>
        <v>3382.88212839193</v>
      </c>
      <c r="H2579" s="25" t="n">
        <f aca="false">IF(D2579="","",D2579*$F$30)</f>
        <v>4141.24501367581</v>
      </c>
    </row>
    <row r="2580" customFormat="false" ht="15" hidden="false" customHeight="false" outlineLevel="0" collapsed="false">
      <c r="A2580" s="2" t="n">
        <v>2546</v>
      </c>
      <c r="B2580" s="2" t="n">
        <v>2</v>
      </c>
      <c r="C2580" s="22" t="n">
        <f aca="true">NORMSINV(MAX(RAND(),0.000000000001))</f>
        <v>-0.0755194322223961</v>
      </c>
      <c r="D2580" s="24" t="n">
        <f aca="false">IF($B$11="","",$B$11*EXP($B$12*C2580))</f>
        <v>898.450370121646</v>
      </c>
      <c r="E2580" s="20" t="n">
        <f aca="true">IF($B$10="","",$B$10*(1-$B$14+2*$B$14*RAND()))</f>
        <v>4.10944672040679</v>
      </c>
      <c r="F2580" s="21" t="n">
        <f aca="false">INDEX($E$17:$E$28,B2580)</f>
        <v>5.0612</v>
      </c>
      <c r="G2580" s="25" t="n">
        <f aca="false">IF(OR(D2580="",E2580="",F2580=""),"",D2580*($B$7-$B$8-F2580-E2580))</f>
        <v>3206.88677514543</v>
      </c>
      <c r="H2580" s="25" t="n">
        <f aca="false">IF(D2580="","",D2580*$F$30)</f>
        <v>4491.53309031213</v>
      </c>
    </row>
    <row r="2581" customFormat="false" ht="15" hidden="false" customHeight="false" outlineLevel="0" collapsed="false">
      <c r="A2581" s="2" t="n">
        <v>2547</v>
      </c>
      <c r="B2581" s="2" t="n">
        <v>3</v>
      </c>
      <c r="C2581" s="22" t="n">
        <f aca="true">NORMSINV(MAX(RAND(),0.000000000001))</f>
        <v>0.249284052610074</v>
      </c>
      <c r="D2581" s="24" t="n">
        <f aca="false">IF($B$11="","",$B$11*EXP($B$12*C2581))</f>
        <v>1030.22513534927</v>
      </c>
      <c r="E2581" s="20" t="n">
        <f aca="true">IF($B$10="","",$B$10*(1-$B$14+2*$B$14*RAND()))</f>
        <v>3.93997720142328</v>
      </c>
      <c r="F2581" s="21" t="n">
        <f aca="false">INDEX($E$17:$E$28,B2581)</f>
        <v>5.0612</v>
      </c>
      <c r="G2581" s="25" t="n">
        <f aca="false">IF(OR(D2581="",E2581="",F2581=""),"",D2581*($B$7-$B$8-F2581-E2581))</f>
        <v>3851.82922371065</v>
      </c>
      <c r="H2581" s="25" t="n">
        <f aca="false">IF(D2581="","",D2581*$F$30)</f>
        <v>5150.30149663808</v>
      </c>
    </row>
    <row r="2582" customFormat="false" ht="15" hidden="false" customHeight="false" outlineLevel="0" collapsed="false">
      <c r="A2582" s="2" t="n">
        <v>2548</v>
      </c>
      <c r="B2582" s="2" t="n">
        <v>4</v>
      </c>
      <c r="C2582" s="22" t="n">
        <f aca="true">NORMSINV(MAX(RAND(),0.000000000001))</f>
        <v>-0.83647696231565</v>
      </c>
      <c r="D2582" s="24" t="n">
        <f aca="false">IF($B$11="","",$B$11*EXP($B$12*C2582))</f>
        <v>651.990366531547</v>
      </c>
      <c r="E2582" s="20" t="n">
        <f aca="true">IF($B$10="","",$B$10*(1-$B$14+2*$B$14*RAND()))</f>
        <v>3.65331414074185</v>
      </c>
      <c r="F2582" s="21" t="n">
        <f aca="false">INDEX($E$17:$E$28,B2582)</f>
        <v>4.89657419354839</v>
      </c>
      <c r="G2582" s="25" t="n">
        <f aca="false">IF(OR(D2582="",E2582="",F2582=""),"",D2582*($B$7-$B$8-F2582-E2582))</f>
        <v>2731.91244073422</v>
      </c>
      <c r="H2582" s="25" t="n">
        <f aca="false">IF(D2582="","",D2582*$F$30)</f>
        <v>3259.43024036451</v>
      </c>
    </row>
    <row r="2583" customFormat="false" ht="15" hidden="false" customHeight="false" outlineLevel="0" collapsed="false">
      <c r="A2583" s="2" t="n">
        <v>2549</v>
      </c>
      <c r="B2583" s="2" t="n">
        <v>5</v>
      </c>
      <c r="C2583" s="22" t="n">
        <f aca="true">NORMSINV(MAX(RAND(),0.000000000001))</f>
        <v>0.289638697883473</v>
      </c>
      <c r="D2583" s="24" t="n">
        <f aca="false">IF($B$11="","",$B$11*EXP($B$12*C2583))</f>
        <v>1047.8929508419</v>
      </c>
      <c r="E2583" s="20" t="n">
        <f aca="true">IF($B$10="","",$B$10*(1-$B$14+2*$B$14*RAND()))</f>
        <v>4.08423505735864</v>
      </c>
      <c r="F2583" s="21" t="n">
        <f aca="false">INDEX($E$17:$E$28,B2583)</f>
        <v>4.761</v>
      </c>
      <c r="G2583" s="25" t="n">
        <f aca="false">IF(OR(D2583="",E2583="",F2583=""),"",D2583*($B$7-$B$8-F2583-E2583))</f>
        <v>4081.29672858002</v>
      </c>
      <c r="H2583" s="25" t="n">
        <f aca="false">IF(D2583="","",D2583*$F$30)</f>
        <v>5238.62643984881</v>
      </c>
    </row>
    <row r="2584" customFormat="false" ht="15" hidden="false" customHeight="false" outlineLevel="0" collapsed="false">
      <c r="A2584" s="2" t="n">
        <v>2550</v>
      </c>
      <c r="B2584" s="2" t="n">
        <v>6</v>
      </c>
      <c r="C2584" s="22" t="n">
        <f aca="true">NORMSINV(MAX(RAND(),0.000000000001))</f>
        <v>-0.653980510129234</v>
      </c>
      <c r="D2584" s="24" t="n">
        <f aca="false">IF($B$11="","",$B$11*EXP($B$12*C2584))</f>
        <v>704.105074728602</v>
      </c>
      <c r="E2584" s="20" t="n">
        <f aca="true">IF($B$10="","",$B$10*(1-$B$14+2*$B$14*RAND()))</f>
        <v>3.43121836989373</v>
      </c>
      <c r="F2584" s="21" t="n">
        <f aca="false">INDEX($E$17:$E$28,B2584)</f>
        <v>4.761</v>
      </c>
      <c r="G2584" s="25" t="n">
        <f aca="false">IF(OR(D2584="",E2584="",F2584=""),"",D2584*($B$7-$B$8-F2584-E2584))</f>
        <v>3202.11612451534</v>
      </c>
      <c r="H2584" s="25" t="n">
        <f aca="false">IF(D2584="","",D2584*$F$30)</f>
        <v>3519.96208958323</v>
      </c>
    </row>
    <row r="2585" customFormat="false" ht="15" hidden="false" customHeight="false" outlineLevel="0" collapsed="false">
      <c r="A2585" s="2" t="n">
        <v>2551</v>
      </c>
      <c r="B2585" s="2" t="n">
        <v>7</v>
      </c>
      <c r="C2585" s="22" t="n">
        <f aca="true">NORMSINV(MAX(RAND(),0.000000000001))</f>
        <v>0.0759062932829118</v>
      </c>
      <c r="D2585" s="24" t="n">
        <f aca="false">IF($B$11="","",$B$11*EXP($B$12*C2585))</f>
        <v>957.64498576731</v>
      </c>
      <c r="E2585" s="20" t="n">
        <f aca="true">IF($B$10="","",$B$10*(1-$B$14+2*$B$14*RAND()))</f>
        <v>4.05663367587937</v>
      </c>
      <c r="F2585" s="21" t="n">
        <f aca="false">INDEX($E$17:$E$28,B2585)</f>
        <v>4.761</v>
      </c>
      <c r="G2585" s="25" t="n">
        <f aca="false">IF(OR(D2585="",E2585="",F2585=""),"",D2585*($B$7-$B$8-F2585-E2585))</f>
        <v>3756.23444263667</v>
      </c>
      <c r="H2585" s="25" t="n">
        <f aca="false">IF(D2585="","",D2585*$F$30)</f>
        <v>4787.45881284793</v>
      </c>
    </row>
    <row r="2586" customFormat="false" ht="15" hidden="false" customHeight="false" outlineLevel="0" collapsed="false">
      <c r="A2586" s="2" t="n">
        <v>2552</v>
      </c>
      <c r="B2586" s="2" t="n">
        <v>8</v>
      </c>
      <c r="C2586" s="22" t="n">
        <f aca="true">NORMSINV(MAX(RAND(),0.000000000001))</f>
        <v>-2.24591792455978</v>
      </c>
      <c r="D2586" s="24" t="n">
        <f aca="false">IF($B$11="","",$B$11*EXP($B$12*C2586))</f>
        <v>360.012657780734</v>
      </c>
      <c r="E2586" s="20" t="n">
        <f aca="true">IF($B$10="","",$B$10*(1-$B$14+2*$B$14*RAND()))</f>
        <v>3.61311862053423</v>
      </c>
      <c r="F2586" s="21" t="n">
        <f aca="false">INDEX($E$17:$E$28,B2586)</f>
        <v>4.761</v>
      </c>
      <c r="G2586" s="25" t="n">
        <f aca="false">IF(OR(D2586="",E2586="",F2586=""),"",D2586*($B$7-$B$8-F2586-E2586))</f>
        <v>1571.77255897689</v>
      </c>
      <c r="H2586" s="25" t="n">
        <f aca="false">IF(D2586="","",D2586*$F$30)</f>
        <v>1799.77527877744</v>
      </c>
    </row>
    <row r="2587" customFormat="false" ht="15" hidden="false" customHeight="false" outlineLevel="0" collapsed="false">
      <c r="A2587" s="2" t="n">
        <v>2553</v>
      </c>
      <c r="B2587" s="2" t="n">
        <v>9</v>
      </c>
      <c r="C2587" s="22" t="n">
        <f aca="true">NORMSINV(MAX(RAND(),0.000000000001))</f>
        <v>0.474493567388676</v>
      </c>
      <c r="D2587" s="24" t="n">
        <f aca="false">IF($B$11="","",$B$11*EXP($B$12*C2587))</f>
        <v>1132.77797852428</v>
      </c>
      <c r="E2587" s="20" t="n">
        <f aca="true">IF($B$10="","",$B$10*(1-$B$14+2*$B$14*RAND()))</f>
        <v>3.64121462564822</v>
      </c>
      <c r="F2587" s="21" t="n">
        <f aca="false">INDEX($E$17:$E$28,B2587)</f>
        <v>4.761</v>
      </c>
      <c r="G2587" s="25" t="n">
        <f aca="false">IF(OR(D2587="",E2587="",F2587=""),"",D2587*($B$7-$B$8-F2587-E2587))</f>
        <v>4913.74774763038</v>
      </c>
      <c r="H2587" s="25" t="n">
        <f aca="false">IF(D2587="","",D2587*$F$30)</f>
        <v>5662.98367023856</v>
      </c>
    </row>
    <row r="2588" customFormat="false" ht="15" hidden="false" customHeight="false" outlineLevel="0" collapsed="false">
      <c r="A2588" s="2" t="n">
        <v>2554</v>
      </c>
      <c r="B2588" s="2" t="n">
        <v>10</v>
      </c>
      <c r="C2588" s="22" t="n">
        <f aca="true">NORMSINV(MAX(RAND(),0.000000000001))</f>
        <v>0.486027978173194</v>
      </c>
      <c r="D2588" s="24" t="n">
        <f aca="false">IF($B$11="","",$B$11*EXP($B$12*C2588))</f>
        <v>1138.29691733654</v>
      </c>
      <c r="E2588" s="20" t="n">
        <f aca="true">IF($B$10="","",$B$10*(1-$B$14+2*$B$14*RAND()))</f>
        <v>3.80836263557879</v>
      </c>
      <c r="F2588" s="21" t="n">
        <f aca="false">INDEX($E$17:$E$28,B2588)</f>
        <v>4.761</v>
      </c>
      <c r="G2588" s="25" t="n">
        <f aca="false">IF(OR(D2588="",E2588="",F2588=""),"",D2588*($B$7-$B$8-F2588-E2588))</f>
        <v>4747.42365524924</v>
      </c>
      <c r="H2588" s="25" t="n">
        <f aca="false">IF(D2588="","",D2588*$F$30)</f>
        <v>5690.57394914881</v>
      </c>
    </row>
    <row r="2589" customFormat="false" ht="15" hidden="false" customHeight="false" outlineLevel="0" collapsed="false">
      <c r="A2589" s="2" t="n">
        <v>2555</v>
      </c>
      <c r="B2589" s="2" t="n">
        <v>11</v>
      </c>
      <c r="C2589" s="22" t="n">
        <f aca="true">NORMSINV(MAX(RAND(),0.000000000001))</f>
        <v>0.587157729157329</v>
      </c>
      <c r="D2589" s="24" t="n">
        <f aca="false">IF($B$11="","",$B$11*EXP($B$12*C2589))</f>
        <v>1187.85107895298</v>
      </c>
      <c r="E2589" s="20" t="n">
        <f aca="true">IF($B$10="","",$B$10*(1-$B$14+2*$B$14*RAND()))</f>
        <v>3.77831387467472</v>
      </c>
      <c r="F2589" s="21" t="n">
        <f aca="false">INDEX($E$17:$E$28,B2589)</f>
        <v>4.761</v>
      </c>
      <c r="G2589" s="25" t="n">
        <f aca="false">IF(OR(D2589="",E2589="",F2589=""),"",D2589*($B$7-$B$8-F2589-E2589))</f>
        <v>4989.78954631046</v>
      </c>
      <c r="H2589" s="25" t="n">
        <f aca="false">IF(D2589="","",D2589*$F$30)</f>
        <v>5938.30511390176</v>
      </c>
    </row>
    <row r="2590" customFormat="false" ht="15" hidden="false" customHeight="false" outlineLevel="0" collapsed="false">
      <c r="A2590" s="2" t="n">
        <v>2556</v>
      </c>
      <c r="B2590" s="2" t="n">
        <v>12</v>
      </c>
      <c r="C2590" s="22" t="n">
        <f aca="true">NORMSINV(MAX(RAND(),0.000000000001))</f>
        <v>0.552736718309508</v>
      </c>
      <c r="D2590" s="24" t="n">
        <f aca="false">IF($B$11="","",$B$11*EXP($B$12*C2590))</f>
        <v>1170.74700711539</v>
      </c>
      <c r="E2590" s="20" t="n">
        <f aca="true">IF($B$10="","",$B$10*(1-$B$14+2*$B$14*RAND()))</f>
        <v>3.81339639784415</v>
      </c>
      <c r="F2590" s="21" t="n">
        <f aca="false">INDEX($E$17:$E$28,B2590)</f>
        <v>4.761</v>
      </c>
      <c r="G2590" s="25" t="n">
        <f aca="false">IF(OR(D2590="",E2590="",F2590=""),"",D2590*($B$7-$B$8-F2590-E2590))</f>
        <v>4876.86795005307</v>
      </c>
      <c r="H2590" s="25" t="n">
        <f aca="false">IF(D2590="","",D2590*$F$30)</f>
        <v>5852.79843797128</v>
      </c>
    </row>
    <row r="2591" customFormat="false" ht="15" hidden="false" customHeight="false" outlineLevel="0" collapsed="false">
      <c r="A2591" s="2" t="n">
        <v>2557</v>
      </c>
      <c r="B2591" s="2" t="n">
        <v>1</v>
      </c>
      <c r="C2591" s="22" t="n">
        <f aca="true">NORMSINV(MAX(RAND(),0.000000000001))</f>
        <v>-0.772805589047744</v>
      </c>
      <c r="D2591" s="24" t="n">
        <f aca="false">IF($B$11="","",$B$11*EXP($B$12*C2591))</f>
        <v>669.719349111858</v>
      </c>
      <c r="E2591" s="20" t="n">
        <f aca="true">IF($B$10="","",$B$10*(1-$B$14+2*$B$14*RAND()))</f>
        <v>3.38139876674642</v>
      </c>
      <c r="F2591" s="21" t="n">
        <f aca="false">INDEX($E$17:$E$28,B2591)</f>
        <v>4.92562580645161</v>
      </c>
      <c r="G2591" s="25" t="n">
        <f aca="false">IF(OR(D2591="",E2591="",F2591=""),"",D2591*($B$7-$B$8-F2591-E2591))</f>
        <v>2968.84941746668</v>
      </c>
      <c r="H2591" s="25" t="n">
        <f aca="false">IF(D2591="","",D2591*$F$30)</f>
        <v>3348.06097008</v>
      </c>
    </row>
    <row r="2592" customFormat="false" ht="15" hidden="false" customHeight="false" outlineLevel="0" collapsed="false">
      <c r="A2592" s="2" t="n">
        <v>2558</v>
      </c>
      <c r="B2592" s="2" t="n">
        <v>2</v>
      </c>
      <c r="C2592" s="22" t="n">
        <f aca="true">NORMSINV(MAX(RAND(),0.000000000001))</f>
        <v>-0.054313718377918</v>
      </c>
      <c r="D2592" s="24" t="n">
        <f aca="false">IF($B$11="","",$B$11*EXP($B$12*C2592))</f>
        <v>906.514328595122</v>
      </c>
      <c r="E2592" s="20" t="n">
        <f aca="true">IF($B$10="","",$B$10*(1-$B$14+2*$B$14*RAND()))</f>
        <v>3.52342032504288</v>
      </c>
      <c r="F2592" s="21" t="n">
        <f aca="false">INDEX($E$17:$E$28,B2592)</f>
        <v>5.0612</v>
      </c>
      <c r="G2592" s="25" t="n">
        <f aca="false">IF(OR(D2592="",E2592="",F2592=""),"",D2592*($B$7-$B$8-F2592-E2592))</f>
        <v>3766.91121610157</v>
      </c>
      <c r="H2592" s="25" t="n">
        <f aca="false">IF(D2592="","",D2592*$F$30)</f>
        <v>4531.84643151273</v>
      </c>
    </row>
    <row r="2593" customFormat="false" ht="15" hidden="false" customHeight="false" outlineLevel="0" collapsed="false">
      <c r="A2593" s="2" t="n">
        <v>2559</v>
      </c>
      <c r="B2593" s="2" t="n">
        <v>3</v>
      </c>
      <c r="C2593" s="22" t="n">
        <f aca="true">NORMSINV(MAX(RAND(),0.000000000001))</f>
        <v>0.918820681509424</v>
      </c>
      <c r="D2593" s="24" t="n">
        <f aca="false">IF($B$11="","",$B$11*EXP($B$12*C2593))</f>
        <v>1366.01449523484</v>
      </c>
      <c r="E2593" s="20" t="n">
        <f aca="true">IF($B$10="","",$B$10*(1-$B$14+2*$B$14*RAND()))</f>
        <v>4.12182437166681</v>
      </c>
      <c r="F2593" s="21" t="n">
        <f aca="false">INDEX($E$17:$E$28,B2593)</f>
        <v>5.0612</v>
      </c>
      <c r="G2593" s="25" t="n">
        <f aca="false">IF(OR(D2593="",E2593="",F2593=""),"",D2593*($B$7-$B$8-F2593-E2593))</f>
        <v>4858.8802675002</v>
      </c>
      <c r="H2593" s="25" t="n">
        <f aca="false">IF(D2593="","",D2593*$F$30)</f>
        <v>6828.97966457802</v>
      </c>
    </row>
    <row r="2594" customFormat="false" ht="15" hidden="false" customHeight="false" outlineLevel="0" collapsed="false">
      <c r="A2594" s="2" t="n">
        <v>2560</v>
      </c>
      <c r="B2594" s="2" t="n">
        <v>4</v>
      </c>
      <c r="C2594" s="22" t="n">
        <f aca="true">NORMSINV(MAX(RAND(),0.000000000001))</f>
        <v>0.00414505417714115</v>
      </c>
      <c r="D2594" s="24" t="n">
        <f aca="false">IF($B$11="","",$B$11*EXP($B$12*C2594))</f>
        <v>929.121373272749</v>
      </c>
      <c r="E2594" s="20" t="n">
        <f aca="true">IF($B$10="","",$B$10*(1-$B$14+2*$B$14*RAND()))</f>
        <v>3.92965076382734</v>
      </c>
      <c r="F2594" s="21" t="n">
        <f aca="false">INDEX($E$17:$E$28,B2594)</f>
        <v>4.89657419354839</v>
      </c>
      <c r="G2594" s="25" t="n">
        <f aca="false">IF(OR(D2594="",E2594="",F2594=""),"",D2594*($B$7-$B$8-F2594-E2594))</f>
        <v>3636.37204228367</v>
      </c>
      <c r="H2594" s="25" t="n">
        <f aca="false">IF(D2594="","",D2594*$F$30)</f>
        <v>4644.86356926512</v>
      </c>
    </row>
    <row r="2595" customFormat="false" ht="15" hidden="false" customHeight="false" outlineLevel="0" collapsed="false">
      <c r="A2595" s="2" t="n">
        <v>2561</v>
      </c>
      <c r="B2595" s="2" t="n">
        <v>5</v>
      </c>
      <c r="C2595" s="22" t="n">
        <f aca="true">NORMSINV(MAX(RAND(),0.000000000001))</f>
        <v>0.366444597279896</v>
      </c>
      <c r="D2595" s="24" t="n">
        <f aca="false">IF($B$11="","",$B$11*EXP($B$12*C2595))</f>
        <v>1082.36107373297</v>
      </c>
      <c r="E2595" s="20" t="n">
        <f aca="true">IF($B$10="","",$B$10*(1-$B$14+2*$B$14*RAND()))</f>
        <v>3.86209158207001</v>
      </c>
      <c r="F2595" s="21" t="n">
        <f aca="false">INDEX($E$17:$E$28,B2595)</f>
        <v>4.761</v>
      </c>
      <c r="G2595" s="25" t="n">
        <f aca="false">IF(OR(D2595="",E2595="",F2595=""),"",D2595*($B$7-$B$8-F2595-E2595))</f>
        <v>4455.98141569101</v>
      </c>
      <c r="H2595" s="25" t="n">
        <f aca="false">IF(D2595="","",D2595*$F$30)</f>
        <v>5410.93947980587</v>
      </c>
    </row>
    <row r="2596" customFormat="false" ht="15" hidden="false" customHeight="false" outlineLevel="0" collapsed="false">
      <c r="A2596" s="2" t="n">
        <v>2562</v>
      </c>
      <c r="B2596" s="2" t="n">
        <v>6</v>
      </c>
      <c r="C2596" s="22" t="n">
        <f aca="true">NORMSINV(MAX(RAND(),0.000000000001))</f>
        <v>0.640442191507615</v>
      </c>
      <c r="D2596" s="24" t="n">
        <f aca="false">IF($B$11="","",$B$11*EXP($B$12*C2596))</f>
        <v>1214.8226790951</v>
      </c>
      <c r="E2596" s="20" t="n">
        <f aca="true">IF($B$10="","",$B$10*(1-$B$14+2*$B$14*RAND()))</f>
        <v>4.01409060391707</v>
      </c>
      <c r="F2596" s="21" t="n">
        <f aca="false">INDEX($E$17:$E$28,B2596)</f>
        <v>4.761</v>
      </c>
      <c r="G2596" s="25" t="n">
        <f aca="false">IF(OR(D2596="",E2596="",F2596=""),"",D2596*($B$7-$B$8-F2596-E2596))</f>
        <v>4816.66185491881</v>
      </c>
      <c r="H2596" s="25" t="n">
        <f aca="false">IF(D2596="","",D2596*$F$30)</f>
        <v>6073.14153733224</v>
      </c>
    </row>
    <row r="2597" customFormat="false" ht="15" hidden="false" customHeight="false" outlineLevel="0" collapsed="false">
      <c r="A2597" s="2" t="n">
        <v>2563</v>
      </c>
      <c r="B2597" s="2" t="n">
        <v>7</v>
      </c>
      <c r="C2597" s="22" t="n">
        <f aca="true">NORMSINV(MAX(RAND(),0.000000000001))</f>
        <v>1.81160050356401</v>
      </c>
      <c r="D2597" s="24" t="n">
        <f aca="false">IF($B$11="","",$B$11*EXP($B$12*C2597))</f>
        <v>1989.90021654857</v>
      </c>
      <c r="E2597" s="20" t="n">
        <f aca="true">IF($B$10="","",$B$10*(1-$B$14+2*$B$14*RAND()))</f>
        <v>4.06321067135536</v>
      </c>
      <c r="F2597" s="21" t="n">
        <f aca="false">INDEX($E$17:$E$28,B2597)</f>
        <v>4.761</v>
      </c>
      <c r="G2597" s="25" t="n">
        <f aca="false">IF(OR(D2597="",E2597="",F2597=""),"",D2597*($B$7-$B$8-F2597-E2597))</f>
        <v>7792.03003302854</v>
      </c>
      <c r="H2597" s="25" t="n">
        <f aca="false">IF(D2597="","",D2597*$F$30)</f>
        <v>9947.9091625696</v>
      </c>
    </row>
    <row r="2598" customFormat="false" ht="15" hidden="false" customHeight="false" outlineLevel="0" collapsed="false">
      <c r="A2598" s="2" t="n">
        <v>2564</v>
      </c>
      <c r="B2598" s="2" t="n">
        <v>8</v>
      </c>
      <c r="C2598" s="22" t="n">
        <f aca="true">NORMSINV(MAX(RAND(),0.000000000001))</f>
        <v>-1.55324105526313</v>
      </c>
      <c r="D2598" s="24" t="n">
        <f aca="false">IF($B$11="","",$B$11*EXP($B$12*C2598))</f>
        <v>482.031622910544</v>
      </c>
      <c r="E2598" s="20" t="n">
        <f aca="true">IF($B$10="","",$B$10*(1-$B$14+2*$B$14*RAND()))</f>
        <v>3.62638734050088</v>
      </c>
      <c r="F2598" s="21" t="n">
        <f aca="false">INDEX($E$17:$E$28,B2598)</f>
        <v>4.761</v>
      </c>
      <c r="G2598" s="25" t="n">
        <f aca="false">IF(OR(D2598="",E2598="",F2598=""),"",D2598*($B$7-$B$8-F2598-E2598))</f>
        <v>2098.09694415934</v>
      </c>
      <c r="H2598" s="25" t="n">
        <f aca="false">IF(D2598="","",D2598*$F$30)</f>
        <v>2409.77248925439</v>
      </c>
    </row>
    <row r="2599" customFormat="false" ht="15" hidden="false" customHeight="false" outlineLevel="0" collapsed="false">
      <c r="A2599" s="2" t="n">
        <v>2565</v>
      </c>
      <c r="B2599" s="2" t="n">
        <v>9</v>
      </c>
      <c r="C2599" s="22" t="n">
        <f aca="true">NORMSINV(MAX(RAND(),0.000000000001))</f>
        <v>0.411994893431496</v>
      </c>
      <c r="D2599" s="24" t="n">
        <f aca="false">IF($B$11="","",$B$11*EXP($B$12*C2599))</f>
        <v>1103.33585195305</v>
      </c>
      <c r="E2599" s="20" t="n">
        <f aca="true">IF($B$10="","",$B$10*(1-$B$14+2*$B$14*RAND()))</f>
        <v>3.96633255740669</v>
      </c>
      <c r="F2599" s="21" t="n">
        <f aca="false">INDEX($E$17:$E$28,B2599)</f>
        <v>4.761</v>
      </c>
      <c r="G2599" s="25" t="n">
        <f aca="false">IF(OR(D2599="",E2599="",F2599=""),"",D2599*($B$7-$B$8-F2599-E2599))</f>
        <v>4427.31985137795</v>
      </c>
      <c r="H2599" s="25" t="n">
        <f aca="false">IF(D2599="","",D2599*$F$30)</f>
        <v>5515.79659108369</v>
      </c>
    </row>
    <row r="2600" customFormat="false" ht="15" hidden="false" customHeight="false" outlineLevel="0" collapsed="false">
      <c r="A2600" s="2" t="n">
        <v>2566</v>
      </c>
      <c r="B2600" s="2" t="n">
        <v>10</v>
      </c>
      <c r="C2600" s="22" t="n">
        <f aca="true">NORMSINV(MAX(RAND(),0.000000000001))</f>
        <v>-0.373558320480144</v>
      </c>
      <c r="D2600" s="24" t="n">
        <f aca="false">IF($B$11="","",$B$11*EXP($B$12*C2600))</f>
        <v>792.417178850075</v>
      </c>
      <c r="E2600" s="20" t="n">
        <f aca="true">IF($B$10="","",$B$10*(1-$B$14+2*$B$14*RAND()))</f>
        <v>3.6666337399026</v>
      </c>
      <c r="F2600" s="21" t="n">
        <f aca="false">INDEX($E$17:$E$28,B2600)</f>
        <v>4.761</v>
      </c>
      <c r="G2600" s="25" t="n">
        <f aca="false">IF(OR(D2600="",E2600="",F2600=""),"",D2600*($B$7-$B$8-F2600-E2600))</f>
        <v>3417.19310599464</v>
      </c>
      <c r="H2600" s="25" t="n">
        <f aca="false">IF(D2600="","",D2600*$F$30)</f>
        <v>3961.4519605073</v>
      </c>
    </row>
    <row r="2601" customFormat="false" ht="15" hidden="false" customHeight="false" outlineLevel="0" collapsed="false">
      <c r="A2601" s="2" t="n">
        <v>2567</v>
      </c>
      <c r="B2601" s="2" t="n">
        <v>11</v>
      </c>
      <c r="C2601" s="22" t="n">
        <f aca="true">NORMSINV(MAX(RAND(),0.000000000001))</f>
        <v>-1.83381137149375</v>
      </c>
      <c r="D2601" s="24" t="n">
        <f aca="false">IF($B$11="","",$B$11*EXP($B$12*C2601))</f>
        <v>428.284163578857</v>
      </c>
      <c r="E2601" s="20" t="n">
        <f aca="true">IF($B$10="","",$B$10*(1-$B$14+2*$B$14*RAND()))</f>
        <v>3.73509614514383</v>
      </c>
      <c r="F2601" s="21" t="n">
        <f aca="false">INDEX($E$17:$E$28,B2601)</f>
        <v>4.761</v>
      </c>
      <c r="G2601" s="25" t="n">
        <f aca="false">IF(OR(D2601="",E2601="",F2601=""),"",D2601*($B$7-$B$8-F2601-E2601))</f>
        <v>1817.59681278616</v>
      </c>
      <c r="H2601" s="25" t="n">
        <f aca="false">IF(D2601="","",D2601*$F$30)</f>
        <v>2141.07819056342</v>
      </c>
    </row>
    <row r="2602" customFormat="false" ht="15" hidden="false" customHeight="false" outlineLevel="0" collapsed="false">
      <c r="A2602" s="2" t="n">
        <v>2568</v>
      </c>
      <c r="B2602" s="2" t="n">
        <v>12</v>
      </c>
      <c r="C2602" s="22" t="n">
        <f aca="true">NORMSINV(MAX(RAND(),0.000000000001))</f>
        <v>-0.243743455748691</v>
      </c>
      <c r="D2602" s="24" t="n">
        <f aca="false">IF($B$11="","",$B$11*EXP($B$12*C2602))</f>
        <v>836.969452263113</v>
      </c>
      <c r="E2602" s="20" t="n">
        <f aca="true">IF($B$10="","",$B$10*(1-$B$14+2*$B$14*RAND()))</f>
        <v>3.76361382680591</v>
      </c>
      <c r="F2602" s="21" t="n">
        <f aca="false">INDEX($E$17:$E$28,B2602)</f>
        <v>4.761</v>
      </c>
      <c r="G2602" s="25" t="n">
        <f aca="false">IF(OR(D2602="",E2602="",F2602=""),"",D2602*($B$7-$B$8-F2602-E2602))</f>
        <v>3528.14945645576</v>
      </c>
      <c r="H2602" s="25" t="n">
        <f aca="false">IF(D2602="","",D2602*$F$30)</f>
        <v>4184.17768575375</v>
      </c>
    </row>
    <row r="2603" customFormat="false" ht="15" hidden="false" customHeight="false" outlineLevel="0" collapsed="false">
      <c r="A2603" s="2" t="n">
        <v>2569</v>
      </c>
      <c r="B2603" s="2" t="n">
        <v>1</v>
      </c>
      <c r="C2603" s="22" t="n">
        <f aca="true">NORMSINV(MAX(RAND(),0.000000000001))</f>
        <v>-1.290126759548</v>
      </c>
      <c r="D2603" s="24" t="n">
        <f aca="false">IF($B$11="","",$B$11*EXP($B$12*C2603))</f>
        <v>538.548283542684</v>
      </c>
      <c r="E2603" s="20" t="n">
        <f aca="true">IF($B$10="","",$B$10*(1-$B$14+2*$B$14*RAND()))</f>
        <v>3.39129769329948</v>
      </c>
      <c r="F2603" s="21" t="n">
        <f aca="false">INDEX($E$17:$E$28,B2603)</f>
        <v>4.92562580645161</v>
      </c>
      <c r="G2603" s="25" t="n">
        <f aca="false">IF(OR(D2603="",E2603="",F2603=""),"",D2603*($B$7-$B$8-F2603-E2603))</f>
        <v>2382.04025718703</v>
      </c>
      <c r="H2603" s="25" t="n">
        <f aca="false">IF(D2603="","",D2603*$F$30)</f>
        <v>2692.31057908659</v>
      </c>
    </row>
    <row r="2604" customFormat="false" ht="15" hidden="false" customHeight="false" outlineLevel="0" collapsed="false">
      <c r="A2604" s="2" t="n">
        <v>2570</v>
      </c>
      <c r="B2604" s="2" t="n">
        <v>2</v>
      </c>
      <c r="C2604" s="22" t="n">
        <f aca="true">NORMSINV(MAX(RAND(),0.000000000001))</f>
        <v>-0.301919294786147</v>
      </c>
      <c r="D2604" s="24" t="n">
        <f aca="false">IF($B$11="","",$B$11*EXP($B$12*C2604))</f>
        <v>816.701974994184</v>
      </c>
      <c r="E2604" s="20" t="n">
        <f aca="true">IF($B$10="","",$B$10*(1-$B$14+2*$B$14*RAND()))</f>
        <v>4.10087949456113</v>
      </c>
      <c r="F2604" s="21" t="n">
        <f aca="false">INDEX($E$17:$E$28,B2604)</f>
        <v>5.0612</v>
      </c>
      <c r="G2604" s="25" t="n">
        <f aca="false">IF(OR(D2604="",E2604="",F2604=""),"",D2604*($B$7-$B$8-F2604-E2604))</f>
        <v>2922.09474316411</v>
      </c>
      <c r="H2604" s="25" t="n">
        <f aca="false">IF(D2604="","",D2604*$F$30)</f>
        <v>4082.85651339093</v>
      </c>
    </row>
    <row r="2605" customFormat="false" ht="15" hidden="false" customHeight="false" outlineLevel="0" collapsed="false">
      <c r="A2605" s="2" t="n">
        <v>2571</v>
      </c>
      <c r="B2605" s="2" t="n">
        <v>3</v>
      </c>
      <c r="C2605" s="22" t="n">
        <f aca="true">NORMSINV(MAX(RAND(),0.000000000001))</f>
        <v>-0.113447140073997</v>
      </c>
      <c r="D2605" s="24" t="n">
        <f aca="false">IF($B$11="","",$B$11*EXP($B$12*C2605))</f>
        <v>884.205957618446</v>
      </c>
      <c r="E2605" s="20" t="n">
        <f aca="true">IF($B$10="","",$B$10*(1-$B$14+2*$B$14*RAND()))</f>
        <v>3.91749259644494</v>
      </c>
      <c r="F2605" s="21" t="n">
        <f aca="false">INDEX($E$17:$E$28,B2605)</f>
        <v>5.0612</v>
      </c>
      <c r="G2605" s="25" t="n">
        <f aca="false">IF(OR(D2605="",E2605="",F2605=""),"",D2605*($B$7-$B$8-F2605-E2605))</f>
        <v>3325.77041465775</v>
      </c>
      <c r="H2605" s="25" t="n">
        <f aca="false">IF(D2605="","",D2605*$F$30)</f>
        <v>4420.32242332614</v>
      </c>
    </row>
    <row r="2606" customFormat="false" ht="15" hidden="false" customHeight="false" outlineLevel="0" collapsed="false">
      <c r="A2606" s="2" t="n">
        <v>2572</v>
      </c>
      <c r="B2606" s="2" t="n">
        <v>4</v>
      </c>
      <c r="C2606" s="22" t="n">
        <f aca="true">NORMSINV(MAX(RAND(),0.000000000001))</f>
        <v>0.286718023199549</v>
      </c>
      <c r="D2606" s="24" t="n">
        <f aca="false">IF($B$11="","",$B$11*EXP($B$12*C2606))</f>
        <v>1046.60413028654</v>
      </c>
      <c r="E2606" s="20" t="n">
        <f aca="true">IF($B$10="","",$B$10*(1-$B$14+2*$B$14*RAND()))</f>
        <v>3.8208068899833</v>
      </c>
      <c r="F2606" s="21" t="n">
        <f aca="false">INDEX($E$17:$E$28,B2606)</f>
        <v>4.89657419354839</v>
      </c>
      <c r="G2606" s="25" t="n">
        <f aca="false">IF(OR(D2606="",E2606="",F2606=""),"",D2606*($B$7-$B$8-F2606-E2606))</f>
        <v>4210.08957254451</v>
      </c>
      <c r="H2606" s="25" t="n">
        <f aca="false">IF(D2606="","",D2606*$F$30)</f>
        <v>5232.18336812848</v>
      </c>
    </row>
    <row r="2607" customFormat="false" ht="15" hidden="false" customHeight="false" outlineLevel="0" collapsed="false">
      <c r="A2607" s="2" t="n">
        <v>2573</v>
      </c>
      <c r="B2607" s="2" t="n">
        <v>5</v>
      </c>
      <c r="C2607" s="22" t="n">
        <f aca="true">NORMSINV(MAX(RAND(),0.000000000001))</f>
        <v>-0.528227930921623</v>
      </c>
      <c r="D2607" s="24" t="n">
        <f aca="false">IF($B$11="","",$B$11*EXP($B$12*C2607))</f>
        <v>742.420258269057</v>
      </c>
      <c r="E2607" s="20" t="n">
        <f aca="true">IF($B$10="","",$B$10*(1-$B$14+2*$B$14*RAND()))</f>
        <v>3.983356679643</v>
      </c>
      <c r="F2607" s="21" t="n">
        <f aca="false">INDEX($E$17:$E$28,B2607)</f>
        <v>4.761</v>
      </c>
      <c r="G2607" s="25" t="n">
        <f aca="false">IF(OR(D2607="",E2607="",F2607=""),"",D2607*($B$7-$B$8-F2607-E2607))</f>
        <v>2966.44654585048</v>
      </c>
      <c r="H2607" s="25" t="n">
        <f aca="false">IF(D2607="","",D2607*$F$30)</f>
        <v>3711.50735513867</v>
      </c>
    </row>
    <row r="2608" customFormat="false" ht="15" hidden="false" customHeight="false" outlineLevel="0" collapsed="false">
      <c r="A2608" s="2" t="n">
        <v>2574</v>
      </c>
      <c r="B2608" s="2" t="n">
        <v>6</v>
      </c>
      <c r="C2608" s="22" t="n">
        <f aca="true">NORMSINV(MAX(RAND(),0.000000000001))</f>
        <v>-0.466504261576372</v>
      </c>
      <c r="D2608" s="24" t="n">
        <f aca="false">IF($B$11="","",$B$11*EXP($B$12*C2608))</f>
        <v>761.982605840086</v>
      </c>
      <c r="E2608" s="20" t="n">
        <f aca="true">IF($B$10="","",$B$10*(1-$B$14+2*$B$14*RAND()))</f>
        <v>3.38038260028727</v>
      </c>
      <c r="F2608" s="21" t="n">
        <f aca="false">INDEX($E$17:$E$28,B2608)</f>
        <v>4.761</v>
      </c>
      <c r="G2608" s="25" t="n">
        <f aca="false">IF(OR(D2608="",E2608="",F2608=""),"",D2608*($B$7-$B$8-F2608-E2608))</f>
        <v>3504.06646949467</v>
      </c>
      <c r="H2608" s="25" t="n">
        <f aca="false">IF(D2608="","",D2608*$F$30)</f>
        <v>3809.30344311576</v>
      </c>
    </row>
    <row r="2609" customFormat="false" ht="15" hidden="false" customHeight="false" outlineLevel="0" collapsed="false">
      <c r="A2609" s="2" t="n">
        <v>2575</v>
      </c>
      <c r="B2609" s="2" t="n">
        <v>7</v>
      </c>
      <c r="C2609" s="22" t="n">
        <f aca="true">NORMSINV(MAX(RAND(),0.000000000001))</f>
        <v>1.69722215698888</v>
      </c>
      <c r="D2609" s="24" t="n">
        <f aca="false">IF($B$11="","",$B$11*EXP($B$12*C2609))</f>
        <v>1896.27102818353</v>
      </c>
      <c r="E2609" s="20" t="n">
        <f aca="true">IF($B$10="","",$B$10*(1-$B$14+2*$B$14*RAND()))</f>
        <v>3.69317869013798</v>
      </c>
      <c r="F2609" s="21" t="n">
        <f aca="false">INDEX($E$17:$E$28,B2609)</f>
        <v>4.761</v>
      </c>
      <c r="G2609" s="25" t="n">
        <f aca="false">IF(OR(D2609="",E2609="",F2609=""),"",D2609*($B$7-$B$8-F2609-E2609))</f>
        <v>8127.07878186292</v>
      </c>
      <c r="H2609" s="25" t="n">
        <f aca="false">IF(D2609="","",D2609*$F$30)</f>
        <v>9479.83812409509</v>
      </c>
    </row>
    <row r="2610" customFormat="false" ht="15" hidden="false" customHeight="false" outlineLevel="0" collapsed="false">
      <c r="A2610" s="2" t="n">
        <v>2576</v>
      </c>
      <c r="B2610" s="2" t="n">
        <v>8</v>
      </c>
      <c r="C2610" s="22" t="n">
        <f aca="true">NORMSINV(MAX(RAND(),0.000000000001))</f>
        <v>0.717559483126753</v>
      </c>
      <c r="D2610" s="24" t="n">
        <f aca="false">IF($B$11="","",$B$11*EXP($B$12*C2610))</f>
        <v>1254.94623734045</v>
      </c>
      <c r="E2610" s="20" t="n">
        <f aca="true">IF($B$10="","",$B$10*(1-$B$14+2*$B$14*RAND()))</f>
        <v>3.52945294187995</v>
      </c>
      <c r="F2610" s="21" t="n">
        <f aca="false">INDEX($E$17:$E$28,B2610)</f>
        <v>4.761</v>
      </c>
      <c r="G2610" s="25" t="n">
        <f aca="false">IF(OR(D2610="",E2610="",F2610=""),"",D2610*($B$7-$B$8-F2610-E2610))</f>
        <v>5583.94233845704</v>
      </c>
      <c r="H2610" s="25" t="n">
        <f aca="false">IF(D2610="","",D2610*$F$30)</f>
        <v>6273.72722971239</v>
      </c>
    </row>
    <row r="2611" customFormat="false" ht="15" hidden="false" customHeight="false" outlineLevel="0" collapsed="false">
      <c r="A2611" s="2" t="n">
        <v>2577</v>
      </c>
      <c r="B2611" s="2" t="n">
        <v>9</v>
      </c>
      <c r="C2611" s="22" t="n">
        <f aca="true">NORMSINV(MAX(RAND(),0.000000000001))</f>
        <v>1.1655573859929</v>
      </c>
      <c r="D2611" s="24" t="n">
        <f aca="false">IF($B$11="","",$B$11*EXP($B$12*C2611))</f>
        <v>1515.67949103081</v>
      </c>
      <c r="E2611" s="20" t="n">
        <f aca="true">IF($B$10="","",$B$10*(1-$B$14+2*$B$14*RAND()))</f>
        <v>3.62628284378041</v>
      </c>
      <c r="F2611" s="21" t="n">
        <f aca="false">INDEX($E$17:$E$28,B2611)</f>
        <v>4.761</v>
      </c>
      <c r="G2611" s="25" t="n">
        <f aca="false">IF(OR(D2611="",E2611="",F2611=""),"",D2611*($B$7-$B$8-F2611-E2611))</f>
        <v>6597.32412393998</v>
      </c>
      <c r="H2611" s="25" t="n">
        <f aca="false">IF(D2611="","",D2611*$F$30)</f>
        <v>7577.18491156122</v>
      </c>
    </row>
    <row r="2612" customFormat="false" ht="15" hidden="false" customHeight="false" outlineLevel="0" collapsed="false">
      <c r="A2612" s="2" t="n">
        <v>2578</v>
      </c>
      <c r="B2612" s="2" t="n">
        <v>10</v>
      </c>
      <c r="C2612" s="22" t="n">
        <f aca="true">NORMSINV(MAX(RAND(),0.000000000001))</f>
        <v>0.00346535061992452</v>
      </c>
      <c r="D2612" s="24" t="n">
        <f aca="false">IF($B$11="","",$B$11*EXP($B$12*C2612))</f>
        <v>928.855307284235</v>
      </c>
      <c r="E2612" s="20" t="n">
        <f aca="true">IF($B$10="","",$B$10*(1-$B$14+2*$B$14*RAND()))</f>
        <v>3.96428940000695</v>
      </c>
      <c r="F2612" s="21" t="n">
        <f aca="false">INDEX($E$17:$E$28,B2612)</f>
        <v>4.761</v>
      </c>
      <c r="G2612" s="25" t="n">
        <f aca="false">IF(OR(D2612="",E2612="",F2612=""),"",D2612*($B$7-$B$8-F2612-E2612))</f>
        <v>3729.08524801382</v>
      </c>
      <c r="H2612" s="25" t="n">
        <f aca="false">IF(D2612="","",D2612*$F$30)</f>
        <v>4643.53345217535</v>
      </c>
    </row>
    <row r="2613" customFormat="false" ht="15" hidden="false" customHeight="false" outlineLevel="0" collapsed="false">
      <c r="A2613" s="2" t="n">
        <v>2579</v>
      </c>
      <c r="B2613" s="2" t="n">
        <v>11</v>
      </c>
      <c r="C2613" s="22" t="n">
        <f aca="true">NORMSINV(MAX(RAND(),0.000000000001))</f>
        <v>-0.770519375978664</v>
      </c>
      <c r="D2613" s="24" t="n">
        <f aca="false">IF($B$11="","",$B$11*EXP($B$12*C2613))</f>
        <v>670.364822453061</v>
      </c>
      <c r="E2613" s="20" t="n">
        <f aca="true">IF($B$10="","",$B$10*(1-$B$14+2*$B$14*RAND()))</f>
        <v>3.8524640239028</v>
      </c>
      <c r="F2613" s="21" t="n">
        <f aca="false">INDEX($E$17:$E$28,B2613)</f>
        <v>4.761</v>
      </c>
      <c r="G2613" s="25" t="n">
        <f aca="false">IF(OR(D2613="",E2613="",F2613=""),"",D2613*($B$7-$B$8-F2613-E2613))</f>
        <v>2766.28455696257</v>
      </c>
      <c r="H2613" s="25" t="n">
        <f aca="false">IF(D2613="","",D2613*$F$30)</f>
        <v>3351.28782040734</v>
      </c>
    </row>
    <row r="2614" customFormat="false" ht="15" hidden="false" customHeight="false" outlineLevel="0" collapsed="false">
      <c r="A2614" s="2" t="n">
        <v>2580</v>
      </c>
      <c r="B2614" s="2" t="n">
        <v>12</v>
      </c>
      <c r="C2614" s="22" t="n">
        <f aca="true">NORMSINV(MAX(RAND(),0.000000000001))</f>
        <v>-0.816399294700109</v>
      </c>
      <c r="D2614" s="24" t="n">
        <f aca="false">IF($B$11="","",$B$11*EXP($B$12*C2614))</f>
        <v>657.529634422357</v>
      </c>
      <c r="E2614" s="20" t="n">
        <f aca="true">IF($B$10="","",$B$10*(1-$B$14+2*$B$14*RAND()))</f>
        <v>3.87570062380144</v>
      </c>
      <c r="F2614" s="21" t="n">
        <f aca="false">INDEX($E$17:$E$28,B2614)</f>
        <v>4.761</v>
      </c>
      <c r="G2614" s="25" t="n">
        <f aca="false">IF(OR(D2614="",E2614="",F2614=""),"",D2614*($B$7-$B$8-F2614-E2614))</f>
        <v>2698.04093875733</v>
      </c>
      <c r="H2614" s="25" t="n">
        <f aca="false">IF(D2614="","",D2614*$F$30)</f>
        <v>3287.12214840425</v>
      </c>
    </row>
    <row r="2615" customFormat="false" ht="15" hidden="false" customHeight="false" outlineLevel="0" collapsed="false">
      <c r="A2615" s="2" t="n">
        <v>2581</v>
      </c>
      <c r="B2615" s="2" t="n">
        <v>1</v>
      </c>
      <c r="C2615" s="22" t="n">
        <f aca="true">NORMSINV(MAX(RAND(),0.000000000001))</f>
        <v>0.633328504242921</v>
      </c>
      <c r="D2615" s="24" t="n">
        <f aca="false">IF($B$11="","",$B$11*EXP($B$12*C2615))</f>
        <v>1211.18674092452</v>
      </c>
      <c r="E2615" s="20" t="n">
        <f aca="true">IF($B$10="","",$B$10*(1-$B$14+2*$B$14*RAND()))</f>
        <v>3.59215053890343</v>
      </c>
      <c r="F2615" s="21" t="n">
        <f aca="false">INDEX($E$17:$E$28,B2615)</f>
        <v>4.92562580645161</v>
      </c>
      <c r="G2615" s="25" t="n">
        <f aca="false">IF(OR(D2615="",E2615="",F2615=""),"",D2615*($B$7-$B$8-F2615-E2615))</f>
        <v>5113.90130772383</v>
      </c>
      <c r="H2615" s="25" t="n">
        <f aca="false">IF(D2615="","",D2615*$F$30)</f>
        <v>6054.96475522984</v>
      </c>
    </row>
    <row r="2616" customFormat="false" ht="15" hidden="false" customHeight="false" outlineLevel="0" collapsed="false">
      <c r="A2616" s="2" t="n">
        <v>2582</v>
      </c>
      <c r="B2616" s="2" t="n">
        <v>2</v>
      </c>
      <c r="C2616" s="22" t="n">
        <f aca="true">NORMSINV(MAX(RAND(),0.000000000001))</f>
        <v>-1.23527927288218</v>
      </c>
      <c r="D2616" s="24" t="n">
        <f aca="false">IF($B$11="","",$B$11*EXP($B$12*C2616))</f>
        <v>551.139539797097</v>
      </c>
      <c r="E2616" s="20" t="n">
        <f aca="true">IF($B$10="","",$B$10*(1-$B$14+2*$B$14*RAND()))</f>
        <v>4.08619586040572</v>
      </c>
      <c r="F2616" s="21" t="n">
        <f aca="false">INDEX($E$17:$E$28,B2616)</f>
        <v>5.0612</v>
      </c>
      <c r="G2616" s="25" t="n">
        <f aca="false">IF(OR(D2616="",E2616="",F2616=""),"",D2616*($B$7-$B$8-F2616-E2616))</f>
        <v>1980.02619216914</v>
      </c>
      <c r="H2616" s="25" t="n">
        <f aca="false">IF(D2616="","",D2616*$F$30)</f>
        <v>2755.25678735365</v>
      </c>
    </row>
    <row r="2617" customFormat="false" ht="15" hidden="false" customHeight="false" outlineLevel="0" collapsed="false">
      <c r="A2617" s="2" t="n">
        <v>2583</v>
      </c>
      <c r="B2617" s="2" t="n">
        <v>3</v>
      </c>
      <c r="C2617" s="22" t="n">
        <f aca="true">NORMSINV(MAX(RAND(),0.000000000001))</f>
        <v>-1.44256160498939</v>
      </c>
      <c r="D2617" s="24" t="n">
        <f aca="false">IF($B$11="","",$B$11*EXP($B$12*C2617))</f>
        <v>505.044368726073</v>
      </c>
      <c r="E2617" s="20" t="n">
        <f aca="true">IF($B$10="","",$B$10*(1-$B$14+2*$B$14*RAND()))</f>
        <v>3.64759381176162</v>
      </c>
      <c r="F2617" s="21" t="n">
        <f aca="false">INDEX($E$17:$E$28,B2617)</f>
        <v>5.0612</v>
      </c>
      <c r="G2617" s="25" t="n">
        <f aca="false">IF(OR(D2617="",E2617="",F2617=""),"",D2617*($B$7-$B$8-F2617-E2617))</f>
        <v>2035.93798454349</v>
      </c>
      <c r="H2617" s="25" t="n">
        <f aca="false">IF(D2617="","",D2617*$F$30)</f>
        <v>2524.81780813538</v>
      </c>
    </row>
    <row r="2618" customFormat="false" ht="15" hidden="false" customHeight="false" outlineLevel="0" collapsed="false">
      <c r="A2618" s="2" t="n">
        <v>2584</v>
      </c>
      <c r="B2618" s="2" t="n">
        <v>4</v>
      </c>
      <c r="C2618" s="22" t="n">
        <f aca="true">NORMSINV(MAX(RAND(),0.000000000001))</f>
        <v>-1.32990555968569</v>
      </c>
      <c r="D2618" s="24" t="n">
        <f aca="false">IF($B$11="","",$B$11*EXP($B$12*C2618))</f>
        <v>529.596671163973</v>
      </c>
      <c r="E2618" s="20" t="n">
        <f aca="true">IF($B$10="","",$B$10*(1-$B$14+2*$B$14*RAND()))</f>
        <v>3.95126199038976</v>
      </c>
      <c r="F2618" s="21" t="n">
        <f aca="false">INDEX($E$17:$E$28,B2618)</f>
        <v>4.89657419354839</v>
      </c>
      <c r="G2618" s="25" t="n">
        <f aca="false">IF(OR(D2618="",E2618="",F2618=""),"",D2618*($B$7-$B$8-F2618-E2618))</f>
        <v>2061.27700061122</v>
      </c>
      <c r="H2618" s="25" t="n">
        <f aca="false">IF(D2618="","",D2618*$F$30)</f>
        <v>2647.55967848293</v>
      </c>
    </row>
    <row r="2619" customFormat="false" ht="15" hidden="false" customHeight="false" outlineLevel="0" collapsed="false">
      <c r="A2619" s="2" t="n">
        <v>2585</v>
      </c>
      <c r="B2619" s="2" t="n">
        <v>5</v>
      </c>
      <c r="C2619" s="22" t="n">
        <f aca="true">NORMSINV(MAX(RAND(),0.000000000001))</f>
        <v>1.34409016184559</v>
      </c>
      <c r="D2619" s="24" t="n">
        <f aca="false">IF($B$11="","",$B$11*EXP($B$12*C2619))</f>
        <v>1634.0988673991</v>
      </c>
      <c r="E2619" s="20" t="n">
        <f aca="true">IF($B$10="","",$B$10*(1-$B$14+2*$B$14*RAND()))</f>
        <v>3.83995380661983</v>
      </c>
      <c r="F2619" s="21" t="n">
        <f aca="false">INDEX($E$17:$E$28,B2619)</f>
        <v>4.761</v>
      </c>
      <c r="G2619" s="25" t="n">
        <f aca="false">IF(OR(D2619="",E2619="",F2619=""),"",D2619*($B$7-$B$8-F2619-E2619))</f>
        <v>6763.61069671508</v>
      </c>
      <c r="H2619" s="25" t="n">
        <f aca="false">IF(D2619="","",D2619*$F$30)</f>
        <v>8169.18705790156</v>
      </c>
    </row>
    <row r="2620" customFormat="false" ht="15" hidden="false" customHeight="false" outlineLevel="0" collapsed="false">
      <c r="A2620" s="2" t="n">
        <v>2586</v>
      </c>
      <c r="B2620" s="2" t="n">
        <v>6</v>
      </c>
      <c r="C2620" s="22" t="n">
        <f aca="true">NORMSINV(MAX(RAND(),0.000000000001))</f>
        <v>-0.429128077976632</v>
      </c>
      <c r="D2620" s="24" t="n">
        <f aca="false">IF($B$11="","",$B$11*EXP($B$12*C2620))</f>
        <v>774.078108548405</v>
      </c>
      <c r="E2620" s="20" t="n">
        <f aca="true">IF($B$10="","",$B$10*(1-$B$14+2*$B$14*RAND()))</f>
        <v>3.83282310947123</v>
      </c>
      <c r="F2620" s="21" t="n">
        <f aca="false">INDEX($E$17:$E$28,B2620)</f>
        <v>4.761</v>
      </c>
      <c r="G2620" s="25" t="n">
        <f aca="false">IF(OR(D2620="",E2620="",F2620=""),"",D2620*($B$7-$B$8-F2620-E2620))</f>
        <v>3209.46476512761</v>
      </c>
      <c r="H2620" s="25" t="n">
        <f aca="false">IF(D2620="","",D2620*$F$30)</f>
        <v>3869.77128025518</v>
      </c>
    </row>
    <row r="2621" customFormat="false" ht="15" hidden="false" customHeight="false" outlineLevel="0" collapsed="false">
      <c r="A2621" s="2" t="n">
        <v>2587</v>
      </c>
      <c r="B2621" s="2" t="n">
        <v>7</v>
      </c>
      <c r="C2621" s="22" t="n">
        <f aca="true">NORMSINV(MAX(RAND(),0.000000000001))</f>
        <v>-0.709295320579161</v>
      </c>
      <c r="D2621" s="24" t="n">
        <f aca="false">IF($B$11="","",$B$11*EXP($B$12*C2621))</f>
        <v>687.883721883115</v>
      </c>
      <c r="E2621" s="20" t="n">
        <f aca="true">IF($B$10="","",$B$10*(1-$B$14+2*$B$14*RAND()))</f>
        <v>3.84130595456426</v>
      </c>
      <c r="F2621" s="21" t="n">
        <f aca="false">INDEX($E$17:$E$28,B2621)</f>
        <v>4.761</v>
      </c>
      <c r="G2621" s="25" t="n">
        <f aca="false">IF(OR(D2621="",E2621="",F2621=""),"",D2621*($B$7-$B$8-F2621-E2621))</f>
        <v>2846.25237998794</v>
      </c>
      <c r="H2621" s="25" t="n">
        <f aca="false">IF(D2621="","",D2621*$F$30)</f>
        <v>3438.86830243807</v>
      </c>
    </row>
    <row r="2622" customFormat="false" ht="15" hidden="false" customHeight="false" outlineLevel="0" collapsed="false">
      <c r="A2622" s="2" t="n">
        <v>2588</v>
      </c>
      <c r="B2622" s="2" t="n">
        <v>8</v>
      </c>
      <c r="C2622" s="22" t="n">
        <f aca="true">NORMSINV(MAX(RAND(),0.000000000001))</f>
        <v>1.29050135280735</v>
      </c>
      <c r="D2622" s="24" t="n">
        <f aca="false">IF($B$11="","",$B$11*EXP($B$12*C2622))</f>
        <v>1597.6135671024</v>
      </c>
      <c r="E2622" s="20" t="n">
        <f aca="true">IF($B$10="","",$B$10*(1-$B$14+2*$B$14*RAND()))</f>
        <v>3.98237458976095</v>
      </c>
      <c r="F2622" s="21" t="n">
        <f aca="false">INDEX($E$17:$E$28,B2622)</f>
        <v>4.761</v>
      </c>
      <c r="G2622" s="25" t="n">
        <f aca="false">IF(OR(D2622="",E2622="",F2622=""),"",D2622*($B$7-$B$8-F2622-E2622))</f>
        <v>6385.0629780241</v>
      </c>
      <c r="H2622" s="25" t="n">
        <f aca="false">IF(D2622="","",D2622*$F$30)</f>
        <v>7986.78974465832</v>
      </c>
    </row>
    <row r="2623" customFormat="false" ht="15" hidden="false" customHeight="false" outlineLevel="0" collapsed="false">
      <c r="A2623" s="2" t="n">
        <v>2589</v>
      </c>
      <c r="B2623" s="2" t="n">
        <v>9</v>
      </c>
      <c r="C2623" s="22" t="n">
        <f aca="true">NORMSINV(MAX(RAND(),0.000000000001))</f>
        <v>1.75180538281952</v>
      </c>
      <c r="D2623" s="24" t="n">
        <f aca="false">IF($B$11="","",$B$11*EXP($B$12*C2623))</f>
        <v>1940.38976012089</v>
      </c>
      <c r="E2623" s="20" t="n">
        <f aca="true">IF($B$10="","",$B$10*(1-$B$14+2*$B$14*RAND()))</f>
        <v>3.59882827095535</v>
      </c>
      <c r="F2623" s="21" t="n">
        <f aca="false">INDEX($E$17:$E$28,B2623)</f>
        <v>4.761</v>
      </c>
      <c r="G2623" s="25" t="n">
        <f aca="false">IF(OR(D2623="",E2623="",F2623=""),"",D2623*($B$7-$B$8-F2623-E2623))</f>
        <v>8499.24037060926</v>
      </c>
      <c r="H2623" s="25" t="n">
        <f aca="false">IF(D2623="","",D2623*$F$30)</f>
        <v>9700.39648879637</v>
      </c>
    </row>
    <row r="2624" customFormat="false" ht="15" hidden="false" customHeight="false" outlineLevel="0" collapsed="false">
      <c r="A2624" s="2" t="n">
        <v>2590</v>
      </c>
      <c r="B2624" s="2" t="n">
        <v>10</v>
      </c>
      <c r="C2624" s="22" t="n">
        <f aca="true">NORMSINV(MAX(RAND(),0.000000000001))</f>
        <v>-1.96142483666786</v>
      </c>
      <c r="D2624" s="24" t="n">
        <f aca="false">IF($B$11="","",$B$11*EXP($B$12*C2624))</f>
        <v>405.862699943366</v>
      </c>
      <c r="E2624" s="20" t="n">
        <f aca="true">IF($B$10="","",$B$10*(1-$B$14+2*$B$14*RAND()))</f>
        <v>3.56189041853672</v>
      </c>
      <c r="F2624" s="21" t="n">
        <f aca="false">INDEX($E$17:$E$28,B2624)</f>
        <v>4.761</v>
      </c>
      <c r="G2624" s="25" t="n">
        <f aca="false">IF(OR(D2624="",E2624="",F2624=""),"",D2624*($B$7-$B$8-F2624-E2624))</f>
        <v>1792.7400206784</v>
      </c>
      <c r="H2624" s="25" t="n">
        <f aca="false">IF(D2624="","",D2624*$F$30)</f>
        <v>2028.98880955687</v>
      </c>
    </row>
    <row r="2625" customFormat="false" ht="15" hidden="false" customHeight="false" outlineLevel="0" collapsed="false">
      <c r="A2625" s="2" t="n">
        <v>2591</v>
      </c>
      <c r="B2625" s="2" t="n">
        <v>11</v>
      </c>
      <c r="C2625" s="22" t="n">
        <f aca="true">NORMSINV(MAX(RAND(),0.000000000001))</f>
        <v>-0.279626669477312</v>
      </c>
      <c r="D2625" s="24" t="n">
        <f aca="false">IF($B$11="","",$B$11*EXP($B$12*C2625))</f>
        <v>824.409691258753</v>
      </c>
      <c r="E2625" s="20" t="n">
        <f aca="true">IF($B$10="","",$B$10*(1-$B$14+2*$B$14*RAND()))</f>
        <v>3.65239170002294</v>
      </c>
      <c r="F2625" s="21" t="n">
        <f aca="false">INDEX($E$17:$E$28,B2625)</f>
        <v>4.761</v>
      </c>
      <c r="G2625" s="25" t="n">
        <f aca="false">IF(OR(D2625="",E2625="",F2625=""),"",D2625*($B$7-$B$8-F2625-E2625))</f>
        <v>3566.89781278164</v>
      </c>
      <c r="H2625" s="25" t="n">
        <f aca="false">IF(D2625="","",D2625*$F$30)</f>
        <v>4121.38892854076</v>
      </c>
    </row>
    <row r="2626" customFormat="false" ht="15" hidden="false" customHeight="false" outlineLevel="0" collapsed="false">
      <c r="A2626" s="2" t="n">
        <v>2592</v>
      </c>
      <c r="B2626" s="2" t="n">
        <v>12</v>
      </c>
      <c r="C2626" s="22" t="n">
        <f aca="true">NORMSINV(MAX(RAND(),0.000000000001))</f>
        <v>-0.300066689037843</v>
      </c>
      <c r="D2626" s="24" t="n">
        <f aca="false">IF($B$11="","",$B$11*EXP($B$12*C2626))</f>
        <v>817.33976203926</v>
      </c>
      <c r="E2626" s="20" t="n">
        <f aca="true">IF($B$10="","",$B$10*(1-$B$14+2*$B$14*RAND()))</f>
        <v>3.55093713215979</v>
      </c>
      <c r="F2626" s="21" t="n">
        <f aca="false">INDEX($E$17:$E$28,B2626)</f>
        <v>4.761</v>
      </c>
      <c r="G2626" s="25" t="n">
        <f aca="false">IF(OR(D2626="",E2626="",F2626=""),"",D2626*($B$7-$B$8-F2626-E2626))</f>
        <v>3619.2318506954</v>
      </c>
      <c r="H2626" s="25" t="n">
        <f aca="false">IF(D2626="","",D2626*$F$30)</f>
        <v>4086.04493838667</v>
      </c>
    </row>
    <row r="2627" customFormat="false" ht="15" hidden="false" customHeight="false" outlineLevel="0" collapsed="false">
      <c r="A2627" s="2" t="n">
        <v>2593</v>
      </c>
      <c r="B2627" s="2" t="n">
        <v>1</v>
      </c>
      <c r="C2627" s="22" t="n">
        <f aca="true">NORMSINV(MAX(RAND(),0.000000000001))</f>
        <v>0.745039862086716</v>
      </c>
      <c r="D2627" s="24" t="n">
        <f aca="false">IF($B$11="","",$B$11*EXP($B$12*C2627))</f>
        <v>1269.56209268575</v>
      </c>
      <c r="E2627" s="20" t="n">
        <f aca="true">IF($B$10="","",$B$10*(1-$B$14+2*$B$14*RAND()))</f>
        <v>3.71229416742783</v>
      </c>
      <c r="F2627" s="21" t="n">
        <f aca="false">INDEX($E$17:$E$28,B2627)</f>
        <v>4.92562580645161</v>
      </c>
      <c r="G2627" s="25" t="n">
        <f aca="false">IF(OR(D2627="",E2627="",F2627=""),"",D2627*($B$7-$B$8-F2627-E2627))</f>
        <v>5207.84530232605</v>
      </c>
      <c r="H2627" s="25" t="n">
        <f aca="false">IF(D2627="","",D2627*$F$30)</f>
        <v>6346.79481375463</v>
      </c>
    </row>
    <row r="2628" customFormat="false" ht="15" hidden="false" customHeight="false" outlineLevel="0" collapsed="false">
      <c r="A2628" s="2" t="n">
        <v>2594</v>
      </c>
      <c r="B2628" s="2" t="n">
        <v>2</v>
      </c>
      <c r="C2628" s="22" t="n">
        <f aca="true">NORMSINV(MAX(RAND(),0.000000000001))</f>
        <v>1.85425806464117</v>
      </c>
      <c r="D2628" s="24" t="n">
        <f aca="false">IF($B$11="","",$B$11*EXP($B$12*C2628))</f>
        <v>2025.99095993253</v>
      </c>
      <c r="E2628" s="20" t="n">
        <f aca="true">IF($B$10="","",$B$10*(1-$B$14+2*$B$14*RAND()))</f>
        <v>3.41034789400466</v>
      </c>
      <c r="F2628" s="21" t="n">
        <f aca="false">INDEX($E$17:$E$28,B2628)</f>
        <v>5.0612</v>
      </c>
      <c r="G2628" s="25" t="n">
        <f aca="false">IF(OR(D2628="",E2628="",F2628=""),"",D2628*($B$7-$B$8-F2628-E2628))</f>
        <v>8647.84537965154</v>
      </c>
      <c r="H2628" s="25" t="n">
        <f aca="false">IF(D2628="","",D2628*$F$30)</f>
        <v>10128.3340068947</v>
      </c>
    </row>
    <row r="2629" customFormat="false" ht="15" hidden="false" customHeight="false" outlineLevel="0" collapsed="false">
      <c r="A2629" s="2" t="n">
        <v>2595</v>
      </c>
      <c r="B2629" s="2" t="n">
        <v>3</v>
      </c>
      <c r="C2629" s="22" t="n">
        <f aca="true">NORMSINV(MAX(RAND(),0.000000000001))</f>
        <v>2.07684528158975</v>
      </c>
      <c r="D2629" s="24" t="n">
        <f aca="false">IF($B$11="","",$B$11*EXP($B$12*C2629))</f>
        <v>2225.20633022888</v>
      </c>
      <c r="E2629" s="20" t="n">
        <f aca="true">IF($B$10="","",$B$10*(1-$B$14+2*$B$14*RAND()))</f>
        <v>3.69469940454687</v>
      </c>
      <c r="F2629" s="21" t="n">
        <f aca="false">INDEX($E$17:$E$28,B2629)</f>
        <v>5.0612</v>
      </c>
      <c r="G2629" s="25" t="n">
        <f aca="false">IF(OR(D2629="",E2629="",F2629=""),"",D2629*($B$7-$B$8-F2629-E2629))</f>
        <v>8865.44586527096</v>
      </c>
      <c r="H2629" s="25" t="n">
        <f aca="false">IF(D2629="","",D2629*$F$30)</f>
        <v>11124.2514860802</v>
      </c>
    </row>
    <row r="2630" customFormat="false" ht="15" hidden="false" customHeight="false" outlineLevel="0" collapsed="false">
      <c r="A2630" s="2" t="n">
        <v>2596</v>
      </c>
      <c r="B2630" s="2" t="n">
        <v>4</v>
      </c>
      <c r="C2630" s="22" t="n">
        <f aca="true">NORMSINV(MAX(RAND(),0.000000000001))</f>
        <v>-0.718599032053587</v>
      </c>
      <c r="D2630" s="24" t="n">
        <f aca="false">IF($B$11="","",$B$11*EXP($B$12*C2630))</f>
        <v>685.19231209537</v>
      </c>
      <c r="E2630" s="20" t="n">
        <f aca="true">IF($B$10="","",$B$10*(1-$B$14+2*$B$14*RAND()))</f>
        <v>3.57642175073815</v>
      </c>
      <c r="F2630" s="21" t="n">
        <f aca="false">INDEX($E$17:$E$28,B2630)</f>
        <v>4.89657419354839</v>
      </c>
      <c r="G2630" s="25" t="n">
        <f aca="false">IF(OR(D2630="",E2630="",F2630=""),"",D2630*($B$7-$B$8-F2630-E2630))</f>
        <v>2923.71837465463</v>
      </c>
      <c r="H2630" s="25" t="n">
        <f aca="false">IF(D2630="","",D2630*$F$30)</f>
        <v>3425.41340662717</v>
      </c>
    </row>
    <row r="2631" customFormat="false" ht="15" hidden="false" customHeight="false" outlineLevel="0" collapsed="false">
      <c r="A2631" s="2" t="n">
        <v>2597</v>
      </c>
      <c r="B2631" s="2" t="n">
        <v>5</v>
      </c>
      <c r="C2631" s="22" t="n">
        <f aca="true">NORMSINV(MAX(RAND(),0.000000000001))</f>
        <v>0.963413444424799</v>
      </c>
      <c r="D2631" s="24" t="n">
        <f aca="false">IF($B$11="","",$B$11*EXP($B$12*C2631))</f>
        <v>1391.92439941697</v>
      </c>
      <c r="E2631" s="20" t="n">
        <f aca="true">IF($B$10="","",$B$10*(1-$B$14+2*$B$14*RAND()))</f>
        <v>4.03990864737635</v>
      </c>
      <c r="F2631" s="21" t="n">
        <f aca="false">INDEX($E$17:$E$28,B2631)</f>
        <v>4.761</v>
      </c>
      <c r="G2631" s="25" t="n">
        <f aca="false">IF(OR(D2631="",E2631="",F2631=""),"",D2631*($B$7-$B$8-F2631-E2631))</f>
        <v>5482.91736524925</v>
      </c>
      <c r="H2631" s="25" t="n">
        <f aca="false">IF(D2631="","",D2631*$F$30)</f>
        <v>6958.50845756532</v>
      </c>
    </row>
    <row r="2632" customFormat="false" ht="15" hidden="false" customHeight="false" outlineLevel="0" collapsed="false">
      <c r="A2632" s="2" t="n">
        <v>2598</v>
      </c>
      <c r="B2632" s="2" t="n">
        <v>6</v>
      </c>
      <c r="C2632" s="22" t="n">
        <f aca="true">NORMSINV(MAX(RAND(),0.000000000001))</f>
        <v>-0.857453135481353</v>
      </c>
      <c r="D2632" s="24" t="n">
        <f aca="false">IF($B$11="","",$B$11*EXP($B$12*C2632))</f>
        <v>646.253045876846</v>
      </c>
      <c r="E2632" s="20" t="n">
        <f aca="true">IF($B$10="","",$B$10*(1-$B$14+2*$B$14*RAND()))</f>
        <v>3.78708682308811</v>
      </c>
      <c r="F2632" s="21" t="n">
        <f aca="false">INDEX($E$17:$E$28,B2632)</f>
        <v>4.761</v>
      </c>
      <c r="G2632" s="25" t="n">
        <f aca="false">IF(OR(D2632="",E2632="",F2632=""),"",D2632*($B$7-$B$8-F2632-E2632))</f>
        <v>2709.03665863059</v>
      </c>
      <c r="H2632" s="25" t="n">
        <f aca="false">IF(D2632="","",D2632*$F$30)</f>
        <v>3230.74822694753</v>
      </c>
    </row>
    <row r="2633" customFormat="false" ht="15" hidden="false" customHeight="false" outlineLevel="0" collapsed="false">
      <c r="A2633" s="2" t="n">
        <v>2599</v>
      </c>
      <c r="B2633" s="2" t="n">
        <v>7</v>
      </c>
      <c r="C2633" s="22" t="n">
        <f aca="true">NORMSINV(MAX(RAND(),0.000000000001))</f>
        <v>0.788706011414867</v>
      </c>
      <c r="D2633" s="24" t="n">
        <f aca="false">IF($B$11="","",$B$11*EXP($B$12*C2633))</f>
        <v>1293.13753845464</v>
      </c>
      <c r="E2633" s="20" t="n">
        <f aca="true">IF($B$10="","",$B$10*(1-$B$14+2*$B$14*RAND()))</f>
        <v>3.51405195806944</v>
      </c>
      <c r="F2633" s="21" t="n">
        <f aca="false">INDEX($E$17:$E$28,B2633)</f>
        <v>4.761</v>
      </c>
      <c r="G2633" s="25" t="n">
        <f aca="false">IF(OR(D2633="",E2633="",F2633=""),"",D2633*($B$7-$B$8-F2633-E2633))</f>
        <v>5773.79192026995</v>
      </c>
      <c r="H2633" s="25" t="n">
        <f aca="false">IF(D2633="","",D2633*$F$30)</f>
        <v>6464.65318224243</v>
      </c>
    </row>
    <row r="2634" customFormat="false" ht="15" hidden="false" customHeight="false" outlineLevel="0" collapsed="false">
      <c r="A2634" s="2" t="n">
        <v>2600</v>
      </c>
      <c r="B2634" s="2" t="n">
        <v>8</v>
      </c>
      <c r="C2634" s="22" t="n">
        <f aca="true">NORMSINV(MAX(RAND(),0.000000000001))</f>
        <v>2.29074905639541</v>
      </c>
      <c r="D2634" s="24" t="n">
        <f aca="false">IF($B$11="","",$B$11*EXP($B$12*C2634))</f>
        <v>2435.0844468322</v>
      </c>
      <c r="E2634" s="20" t="n">
        <f aca="true">IF($B$10="","",$B$10*(1-$B$14+2*$B$14*RAND()))</f>
        <v>3.65621755798034</v>
      </c>
      <c r="F2634" s="21" t="n">
        <f aca="false">INDEX($E$17:$E$28,B2634)</f>
        <v>4.761</v>
      </c>
      <c r="G2634" s="25" t="n">
        <f aca="false">IF(OR(D2634="",E2634="",F2634=""),"",D2634*($B$7-$B$8-F2634-E2634))</f>
        <v>10526.3402916014</v>
      </c>
      <c r="H2634" s="25" t="n">
        <f aca="false">IF(D2634="","",D2634*$F$30)</f>
        <v>12173.4741666036</v>
      </c>
    </row>
    <row r="2635" customFormat="false" ht="15" hidden="false" customHeight="false" outlineLevel="0" collapsed="false">
      <c r="A2635" s="2" t="n">
        <v>2601</v>
      </c>
      <c r="B2635" s="2" t="n">
        <v>9</v>
      </c>
      <c r="C2635" s="22" t="n">
        <f aca="true">NORMSINV(MAX(RAND(),0.000000000001))</f>
        <v>1.52390222882237</v>
      </c>
      <c r="D2635" s="24" t="n">
        <f aca="false">IF($B$11="","",$B$11*EXP($B$12*C2635))</f>
        <v>1762.72023595913</v>
      </c>
      <c r="E2635" s="20" t="n">
        <f aca="true">IF($B$10="","",$B$10*(1-$B$14+2*$B$14*RAND()))</f>
        <v>4.10810739001269</v>
      </c>
      <c r="F2635" s="21" t="n">
        <f aca="false">INDEX($E$17:$E$28,B2635)</f>
        <v>4.761</v>
      </c>
      <c r="G2635" s="25" t="n">
        <f aca="false">IF(OR(D2635="",E2635="",F2635=""),"",D2635*($B$7-$B$8-F2635-E2635))</f>
        <v>6823.30073484928</v>
      </c>
      <c r="H2635" s="25" t="n">
        <f aca="false">IF(D2635="","",D2635*$F$30)</f>
        <v>8812.19100360688</v>
      </c>
    </row>
    <row r="2636" customFormat="false" ht="15" hidden="false" customHeight="false" outlineLevel="0" collapsed="false">
      <c r="A2636" s="2" t="n">
        <v>2602</v>
      </c>
      <c r="B2636" s="2" t="n">
        <v>10</v>
      </c>
      <c r="C2636" s="22" t="n">
        <f aca="true">NORMSINV(MAX(RAND(),0.000000000001))</f>
        <v>-0.189749009070335</v>
      </c>
      <c r="D2636" s="24" t="n">
        <f aca="false">IF($B$11="","",$B$11*EXP($B$12*C2636))</f>
        <v>856.229973570989</v>
      </c>
      <c r="E2636" s="20" t="n">
        <f aca="true">IF($B$10="","",$B$10*(1-$B$14+2*$B$14*RAND()))</f>
        <v>3.46073597298978</v>
      </c>
      <c r="F2636" s="21" t="n">
        <f aca="false">INDEX($E$17:$E$28,B2636)</f>
        <v>4.761</v>
      </c>
      <c r="G2636" s="25" t="n">
        <f aca="false">IF(OR(D2636="",E2636="",F2636=""),"",D2636*($B$7-$B$8-F2636-E2636))</f>
        <v>3868.67308843371</v>
      </c>
      <c r="H2636" s="25" t="n">
        <f aca="false">IF(D2636="","",D2636*$F$30)</f>
        <v>4280.46488387609</v>
      </c>
    </row>
    <row r="2637" customFormat="false" ht="15" hidden="false" customHeight="false" outlineLevel="0" collapsed="false">
      <c r="A2637" s="2" t="n">
        <v>2603</v>
      </c>
      <c r="B2637" s="2" t="n">
        <v>11</v>
      </c>
      <c r="C2637" s="22" t="n">
        <f aca="true">NORMSINV(MAX(RAND(),0.000000000001))</f>
        <v>-0.176783912874112</v>
      </c>
      <c r="D2637" s="24" t="n">
        <f aca="false">IF($B$11="","",$B$11*EXP($B$12*C2637))</f>
        <v>860.920402456008</v>
      </c>
      <c r="E2637" s="20" t="n">
        <f aca="true">IF($B$10="","",$B$10*(1-$B$14+2*$B$14*RAND()))</f>
        <v>3.81473072632856</v>
      </c>
      <c r="F2637" s="21" t="n">
        <f aca="false">INDEX($E$17:$E$28,B2637)</f>
        <v>4.761</v>
      </c>
      <c r="G2637" s="25" t="n">
        <f aca="false">IF(OR(D2637="",E2637="",F2637=""),"",D2637*($B$7-$B$8-F2637-E2637))</f>
        <v>3585.1043790244</v>
      </c>
      <c r="H2637" s="25" t="n">
        <f aca="false">IF(D2637="","",D2637*$F$30)</f>
        <v>4303.91327595807</v>
      </c>
    </row>
    <row r="2638" customFormat="false" ht="15" hidden="false" customHeight="false" outlineLevel="0" collapsed="false">
      <c r="A2638" s="2" t="n">
        <v>2604</v>
      </c>
      <c r="B2638" s="2" t="n">
        <v>12</v>
      </c>
      <c r="C2638" s="22" t="n">
        <f aca="true">NORMSINV(MAX(RAND(),0.000000000001))</f>
        <v>0.0694525756837259</v>
      </c>
      <c r="D2638" s="24" t="n">
        <f aca="false">IF($B$11="","",$B$11*EXP($B$12*C2638))</f>
        <v>955.044325132568</v>
      </c>
      <c r="E2638" s="20" t="n">
        <f aca="true">IF($B$10="","",$B$10*(1-$B$14+2*$B$14*RAND()))</f>
        <v>3.8085187025057</v>
      </c>
      <c r="F2638" s="21" t="n">
        <f aca="false">INDEX($E$17:$E$28,B2638)</f>
        <v>4.761</v>
      </c>
      <c r="G2638" s="25" t="n">
        <f aca="false">IF(OR(D2638="",E2638="",F2638=""),"",D2638*($B$7-$B$8-F2638-E2638))</f>
        <v>3982.99449624344</v>
      </c>
      <c r="H2638" s="25" t="n">
        <f aca="false">IF(D2638="","",D2638*$F$30)</f>
        <v>4774.45759020273</v>
      </c>
    </row>
    <row r="2639" customFormat="false" ht="15" hidden="false" customHeight="false" outlineLevel="0" collapsed="false">
      <c r="A2639" s="2" t="n">
        <v>2605</v>
      </c>
      <c r="B2639" s="2" t="n">
        <v>1</v>
      </c>
      <c r="C2639" s="22" t="n">
        <f aca="true">NORMSINV(MAX(RAND(),0.000000000001))</f>
        <v>-0.217428770987763</v>
      </c>
      <c r="D2639" s="24" t="n">
        <f aca="false">IF($B$11="","",$B$11*EXP($B$12*C2639))</f>
        <v>846.301507833894</v>
      </c>
      <c r="E2639" s="20" t="n">
        <f aca="true">IF($B$10="","",$B$10*(1-$B$14+2*$B$14*RAND()))</f>
        <v>3.75588481455904</v>
      </c>
      <c r="F2639" s="21" t="n">
        <f aca="false">INDEX($E$17:$E$28,B2639)</f>
        <v>4.92562580645161</v>
      </c>
      <c r="G2639" s="25" t="n">
        <f aca="false">IF(OR(D2639="",E2639="",F2639=""),"",D2639*($B$7-$B$8-F2639-E2639))</f>
        <v>3434.70568096652</v>
      </c>
      <c r="H2639" s="25" t="n">
        <f aca="false">IF(D2639="","",D2639*$F$30)</f>
        <v>4230.8304979632</v>
      </c>
    </row>
    <row r="2640" customFormat="false" ht="15" hidden="false" customHeight="false" outlineLevel="0" collapsed="false">
      <c r="A2640" s="2" t="n">
        <v>2606</v>
      </c>
      <c r="B2640" s="2" t="n">
        <v>2</v>
      </c>
      <c r="C2640" s="22" t="n">
        <f aca="true">NORMSINV(MAX(RAND(),0.000000000001))</f>
        <v>-0.890689344423015</v>
      </c>
      <c r="D2640" s="24" t="n">
        <f aca="false">IF($B$11="","",$B$11*EXP($B$12*C2640))</f>
        <v>637.265603295674</v>
      </c>
      <c r="E2640" s="20" t="n">
        <f aca="true">IF($B$10="","",$B$10*(1-$B$14+2*$B$14*RAND()))</f>
        <v>3.70156650321606</v>
      </c>
      <c r="F2640" s="21" t="n">
        <f aca="false">INDEX($E$17:$E$28,B2640)</f>
        <v>5.0612</v>
      </c>
      <c r="G2640" s="25" t="n">
        <f aca="false">IF(OR(D2640="",E2640="",F2640=""),"",D2640*($B$7-$B$8-F2640-E2640))</f>
        <v>2534.55410377578</v>
      </c>
      <c r="H2640" s="25" t="n">
        <f aca="false">IF(D2640="","",D2640*$F$30)</f>
        <v>3185.81820399573</v>
      </c>
    </row>
    <row r="2641" customFormat="false" ht="15" hidden="false" customHeight="false" outlineLevel="0" collapsed="false">
      <c r="A2641" s="2" t="n">
        <v>2607</v>
      </c>
      <c r="B2641" s="2" t="n">
        <v>3</v>
      </c>
      <c r="C2641" s="22" t="n">
        <f aca="true">NORMSINV(MAX(RAND(),0.000000000001))</f>
        <v>-0.135441125857117</v>
      </c>
      <c r="D2641" s="24" t="n">
        <f aca="false">IF($B$11="","",$B$11*EXP($B$12*C2641))</f>
        <v>876.049415681527</v>
      </c>
      <c r="E2641" s="20" t="n">
        <f aca="true">IF($B$10="","",$B$10*(1-$B$14+2*$B$14*RAND()))</f>
        <v>4.04431978980066</v>
      </c>
      <c r="F2641" s="21" t="n">
        <f aca="false">INDEX($E$17:$E$28,B2641)</f>
        <v>5.0612</v>
      </c>
      <c r="G2641" s="25" t="n">
        <f aca="false">IF(OR(D2641="",E2641="",F2641=""),"",D2641*($B$7-$B$8-F2641-E2641))</f>
        <v>3183.9842644512</v>
      </c>
      <c r="H2641" s="25" t="n">
        <f aca="false">IF(D2641="","",D2641*$F$30)</f>
        <v>4379.54623887509</v>
      </c>
    </row>
    <row r="2642" customFormat="false" ht="15" hidden="false" customHeight="false" outlineLevel="0" collapsed="false">
      <c r="A2642" s="2" t="n">
        <v>2608</v>
      </c>
      <c r="B2642" s="2" t="n">
        <v>4</v>
      </c>
      <c r="C2642" s="22" t="n">
        <f aca="true">NORMSINV(MAX(RAND(),0.000000000001))</f>
        <v>0.0555669564897767</v>
      </c>
      <c r="D2642" s="24" t="n">
        <f aca="false">IF($B$11="","",$B$11*EXP($B$12*C2642))</f>
        <v>949.472744188677</v>
      </c>
      <c r="E2642" s="20" t="n">
        <f aca="true">IF($B$10="","",$B$10*(1-$B$14+2*$B$14*RAND()))</f>
        <v>3.53094416994126</v>
      </c>
      <c r="F2642" s="21" t="n">
        <f aca="false">INDEX($E$17:$E$28,B2642)</f>
        <v>4.89657419354839</v>
      </c>
      <c r="G2642" s="25" t="n">
        <f aca="false">IF(OR(D2642="",E2642="",F2642=""),"",D2642*($B$7-$B$8-F2642-E2642))</f>
        <v>4094.58377368076</v>
      </c>
      <c r="H2642" s="25" t="n">
        <f aca="false">IF(D2642="","",D2642*$F$30)</f>
        <v>4746.60414274804</v>
      </c>
    </row>
    <row r="2643" customFormat="false" ht="15" hidden="false" customHeight="false" outlineLevel="0" collapsed="false">
      <c r="A2643" s="2" t="n">
        <v>2609</v>
      </c>
      <c r="B2643" s="2" t="n">
        <v>5</v>
      </c>
      <c r="C2643" s="22" t="n">
        <f aca="true">NORMSINV(MAX(RAND(),0.000000000001))</f>
        <v>-0.714216562786434</v>
      </c>
      <c r="D2643" s="24" t="n">
        <f aca="false">IF($B$11="","",$B$11*EXP($B$12*C2643))</f>
        <v>686.458773532763</v>
      </c>
      <c r="E2643" s="20" t="n">
        <f aca="true">IF($B$10="","",$B$10*(1-$B$14+2*$B$14*RAND()))</f>
        <v>3.82680988331305</v>
      </c>
      <c r="F2643" s="21" t="n">
        <f aca="false">INDEX($E$17:$E$28,B2643)</f>
        <v>4.761</v>
      </c>
      <c r="G2643" s="25" t="n">
        <f aca="false">IF(OR(D2643="",E2643="",F2643=""),"",D2643*($B$7-$B$8-F2643-E2643))</f>
        <v>2850.30733497578</v>
      </c>
      <c r="H2643" s="25" t="n">
        <f aca="false">IF(D2643="","",D2643*$F$30)</f>
        <v>3431.74470064499</v>
      </c>
    </row>
    <row r="2644" customFormat="false" ht="15" hidden="false" customHeight="false" outlineLevel="0" collapsed="false">
      <c r="A2644" s="2" t="n">
        <v>2610</v>
      </c>
      <c r="B2644" s="2" t="n">
        <v>6</v>
      </c>
      <c r="C2644" s="22" t="n">
        <f aca="true">NORMSINV(MAX(RAND(),0.000000000001))</f>
        <v>-0.420537361184916</v>
      </c>
      <c r="D2644" s="24" t="n">
        <f aca="false">IF($B$11="","",$B$11*EXP($B$12*C2644))</f>
        <v>776.885222358938</v>
      </c>
      <c r="E2644" s="20" t="n">
        <f aca="true">IF($B$10="","",$B$10*(1-$B$14+2*$B$14*RAND()))</f>
        <v>3.82975957933933</v>
      </c>
      <c r="F2644" s="21" t="n">
        <f aca="false">INDEX($E$17:$E$28,B2644)</f>
        <v>4.761</v>
      </c>
      <c r="G2644" s="25" t="n">
        <f aca="false">IF(OR(D2644="",E2644="",F2644=""),"",D2644*($B$7-$B$8-F2644-E2644))</f>
        <v>3223.48356682566</v>
      </c>
      <c r="H2644" s="25" t="n">
        <f aca="false">IF(D2644="","",D2644*$F$30)</f>
        <v>3883.8046036168</v>
      </c>
    </row>
    <row r="2645" customFormat="false" ht="15" hidden="false" customHeight="false" outlineLevel="0" collapsed="false">
      <c r="A2645" s="2" t="n">
        <v>2611</v>
      </c>
      <c r="B2645" s="2" t="n">
        <v>7</v>
      </c>
      <c r="C2645" s="22" t="n">
        <f aca="true">NORMSINV(MAX(RAND(),0.000000000001))</f>
        <v>-1.38677058942808</v>
      </c>
      <c r="D2645" s="24" t="n">
        <f aca="false">IF($B$11="","",$B$11*EXP($B$12*C2645))</f>
        <v>517.057829985915</v>
      </c>
      <c r="E2645" s="20" t="n">
        <f aca="true">IF($B$10="","",$B$10*(1-$B$14+2*$B$14*RAND()))</f>
        <v>4.02697484500446</v>
      </c>
      <c r="F2645" s="21" t="n">
        <f aca="false">INDEX($E$17:$E$28,B2645)</f>
        <v>4.761</v>
      </c>
      <c r="G2645" s="25" t="n">
        <f aca="false">IF(OR(D2645="",E2645="",F2645=""),"",D2645*($B$7-$B$8-F2645-E2645))</f>
        <v>2043.42555069174</v>
      </c>
      <c r="H2645" s="25" t="n">
        <f aca="false">IF(D2645="","",D2645*$F$30)</f>
        <v>2584.87550366559</v>
      </c>
    </row>
    <row r="2646" customFormat="false" ht="15" hidden="false" customHeight="false" outlineLevel="0" collapsed="false">
      <c r="A2646" s="2" t="n">
        <v>2612</v>
      </c>
      <c r="B2646" s="2" t="n">
        <v>8</v>
      </c>
      <c r="C2646" s="22" t="n">
        <f aca="true">NORMSINV(MAX(RAND(),0.000000000001))</f>
        <v>0.162751329383589</v>
      </c>
      <c r="D2646" s="24" t="n">
        <f aca="false">IF($B$11="","",$B$11*EXP($B$12*C2646))</f>
        <v>993.337695313701</v>
      </c>
      <c r="E2646" s="20" t="n">
        <f aca="true">IF($B$10="","",$B$10*(1-$B$14+2*$B$14*RAND()))</f>
        <v>3.61302100721615</v>
      </c>
      <c r="F2646" s="21" t="n">
        <f aca="false">INDEX($E$17:$E$28,B2646)</f>
        <v>4.761</v>
      </c>
      <c r="G2646" s="25" t="n">
        <f aca="false">IF(OR(D2646="",E2646="",F2646=""),"",D2646*($B$7-$B$8-F2646-E2646))</f>
        <v>4336.89151047995</v>
      </c>
      <c r="H2646" s="25" t="n">
        <f aca="false">IF(D2646="","",D2646*$F$30)</f>
        <v>4965.89380641225</v>
      </c>
    </row>
    <row r="2647" customFormat="false" ht="15" hidden="false" customHeight="false" outlineLevel="0" collapsed="false">
      <c r="A2647" s="2" t="n">
        <v>2613</v>
      </c>
      <c r="B2647" s="2" t="n">
        <v>9</v>
      </c>
      <c r="C2647" s="22" t="n">
        <f aca="true">NORMSINV(MAX(RAND(),0.000000000001))</f>
        <v>-0.00524649685450603</v>
      </c>
      <c r="D2647" s="24" t="n">
        <f aca="false">IF($B$11="","",$B$11*EXP($B$12*C2647))</f>
        <v>925.451844453907</v>
      </c>
      <c r="E2647" s="20" t="n">
        <f aca="true">IF($B$10="","",$B$10*(1-$B$14+2*$B$14*RAND()))</f>
        <v>3.47812873668112</v>
      </c>
      <c r="F2647" s="21" t="n">
        <f aca="false">INDEX($E$17:$E$28,B2647)</f>
        <v>4.761</v>
      </c>
      <c r="G2647" s="25" t="n">
        <f aca="false">IF(OR(D2647="",E2647="",F2647=""),"",D2647*($B$7-$B$8-F2647-E2647))</f>
        <v>4165.33961228805</v>
      </c>
      <c r="H2647" s="25" t="n">
        <f aca="false">IF(D2647="","",D2647*$F$30)</f>
        <v>4626.51886079397</v>
      </c>
    </row>
    <row r="2648" customFormat="false" ht="15" hidden="false" customHeight="false" outlineLevel="0" collapsed="false">
      <c r="A2648" s="2" t="n">
        <v>2614</v>
      </c>
      <c r="B2648" s="2" t="n">
        <v>10</v>
      </c>
      <c r="C2648" s="22" t="n">
        <f aca="true">NORMSINV(MAX(RAND(),0.000000000001))</f>
        <v>0.904857224143035</v>
      </c>
      <c r="D2648" s="24" t="n">
        <f aca="false">IF($B$11="","",$B$11*EXP($B$12*C2648))</f>
        <v>1358.00083691716</v>
      </c>
      <c r="E2648" s="20" t="n">
        <f aca="true">IF($B$10="","",$B$10*(1-$B$14+2*$B$14*RAND()))</f>
        <v>3.82063341763085</v>
      </c>
      <c r="F2648" s="21" t="n">
        <f aca="false">INDEX($E$17:$E$28,B2648)</f>
        <v>4.761</v>
      </c>
      <c r="G2648" s="25" t="n">
        <f aca="false">IF(OR(D2648="",E2648="",F2648=""),"",D2648*($B$7-$B$8-F2648-E2648))</f>
        <v>5647.06529906566</v>
      </c>
      <c r="H2648" s="25" t="n">
        <f aca="false">IF(D2648="","",D2648*$F$30)</f>
        <v>6788.91778391627</v>
      </c>
    </row>
    <row r="2649" customFormat="false" ht="15" hidden="false" customHeight="false" outlineLevel="0" collapsed="false">
      <c r="A2649" s="2" t="n">
        <v>2615</v>
      </c>
      <c r="B2649" s="2" t="n">
        <v>11</v>
      </c>
      <c r="C2649" s="22" t="n">
        <f aca="true">NORMSINV(MAX(RAND(),0.000000000001))</f>
        <v>0.166420226703425</v>
      </c>
      <c r="D2649" s="24" t="n">
        <f aca="false">IF($B$11="","",$B$11*EXP($B$12*C2649))</f>
        <v>994.874532195703</v>
      </c>
      <c r="E2649" s="20" t="n">
        <f aca="true">IF($B$10="","",$B$10*(1-$B$14+2*$B$14*RAND()))</f>
        <v>3.87039634310865</v>
      </c>
      <c r="F2649" s="21" t="n">
        <f aca="false">INDEX($E$17:$E$28,B2649)</f>
        <v>4.761</v>
      </c>
      <c r="G2649" s="25" t="n">
        <f aca="false">IF(OR(D2649="",E2649="",F2649=""),"",D2649*($B$7-$B$8-F2649-E2649))</f>
        <v>4087.54514112733</v>
      </c>
      <c r="H2649" s="25" t="n">
        <f aca="false">IF(D2649="","",D2649*$F$30)</f>
        <v>4973.57676135276</v>
      </c>
    </row>
    <row r="2650" customFormat="false" ht="15" hidden="false" customHeight="false" outlineLevel="0" collapsed="false">
      <c r="A2650" s="2" t="n">
        <v>2616</v>
      </c>
      <c r="B2650" s="2" t="n">
        <v>12</v>
      </c>
      <c r="C2650" s="22" t="n">
        <f aca="true">NORMSINV(MAX(RAND(),0.000000000001))</f>
        <v>0.569773300892688</v>
      </c>
      <c r="D2650" s="24" t="n">
        <f aca="false">IF($B$11="","",$B$11*EXP($B$12*C2650))</f>
        <v>1179.18161410971</v>
      </c>
      <c r="E2650" s="20" t="n">
        <f aca="true">IF($B$10="","",$B$10*(1-$B$14+2*$B$14*RAND()))</f>
        <v>4.10762039694135</v>
      </c>
      <c r="F2650" s="21" t="n">
        <f aca="false">INDEX($E$17:$E$28,B2650)</f>
        <v>4.761</v>
      </c>
      <c r="G2650" s="25" t="n">
        <f aca="false">IF(OR(D2650="",E2650="",F2650=""),"",D2650*($B$7-$B$8-F2650-E2650))</f>
        <v>4565.05964916612</v>
      </c>
      <c r="H2650" s="25" t="n">
        <f aca="false">IF(D2650="","",D2650*$F$30)</f>
        <v>5894.96472525727</v>
      </c>
    </row>
    <row r="2651" customFormat="false" ht="15" hidden="false" customHeight="false" outlineLevel="0" collapsed="false">
      <c r="A2651" s="2" t="n">
        <v>2617</v>
      </c>
      <c r="B2651" s="2" t="n">
        <v>1</v>
      </c>
      <c r="C2651" s="22" t="n">
        <f aca="true">NORMSINV(MAX(RAND(),0.000000000001))</f>
        <v>-0.160832465890502</v>
      </c>
      <c r="D2651" s="24" t="n">
        <f aca="false">IF($B$11="","",$B$11*EXP($B$12*C2651))</f>
        <v>866.726482171189</v>
      </c>
      <c r="E2651" s="20" t="n">
        <f aca="true">IF($B$10="","",$B$10*(1-$B$14+2*$B$14*RAND()))</f>
        <v>3.5290838921337</v>
      </c>
      <c r="F2651" s="21" t="n">
        <f aca="false">INDEX($E$17:$E$28,B2651)</f>
        <v>4.92562580645161</v>
      </c>
      <c r="G2651" s="25" t="n">
        <f aca="false">IF(OR(D2651="",E2651="",F2651=""),"",D2651*($B$7-$B$8-F2651-E2651))</f>
        <v>3714.17458802746</v>
      </c>
      <c r="H2651" s="25" t="n">
        <f aca="false">IF(D2651="","",D2651*$F$30)</f>
        <v>4332.93902967021</v>
      </c>
    </row>
    <row r="2652" customFormat="false" ht="15" hidden="false" customHeight="false" outlineLevel="0" collapsed="false">
      <c r="A2652" s="2" t="n">
        <v>2618</v>
      </c>
      <c r="B2652" s="2" t="n">
        <v>2</v>
      </c>
      <c r="C2652" s="22" t="n">
        <f aca="true">NORMSINV(MAX(RAND(),0.000000000001))</f>
        <v>-0.721155056730698</v>
      </c>
      <c r="D2652" s="24" t="n">
        <f aca="false">IF($B$11="","",$B$11*EXP($B$12*C2652))</f>
        <v>684.454742116736</v>
      </c>
      <c r="E2652" s="20" t="n">
        <f aca="true">IF($B$10="","",$B$10*(1-$B$14+2*$B$14*RAND()))</f>
        <v>3.76797871895944</v>
      </c>
      <c r="F2652" s="21" t="n">
        <f aca="false">INDEX($E$17:$E$28,B2652)</f>
        <v>5.0612</v>
      </c>
      <c r="G2652" s="25" t="n">
        <f aca="false">IF(OR(D2652="",E2652="",F2652=""),"",D2652*($B$7-$B$8-F2652-E2652))</f>
        <v>2676.78017137926</v>
      </c>
      <c r="H2652" s="25" t="n">
        <f aca="false">IF(D2652="","",D2652*$F$30)</f>
        <v>3421.72614678999</v>
      </c>
    </row>
    <row r="2653" customFormat="false" ht="15" hidden="false" customHeight="false" outlineLevel="0" collapsed="false">
      <c r="A2653" s="2" t="n">
        <v>2619</v>
      </c>
      <c r="B2653" s="2" t="n">
        <v>3</v>
      </c>
      <c r="C2653" s="22" t="n">
        <f aca="true">NORMSINV(MAX(RAND(),0.000000000001))</f>
        <v>2.26112108917468</v>
      </c>
      <c r="D2653" s="24" t="n">
        <f aca="false">IF($B$11="","",$B$11*EXP($B$12*C2653))</f>
        <v>2404.87329055506</v>
      </c>
      <c r="E2653" s="20" t="n">
        <f aca="true">IF($B$10="","",$B$10*(1-$B$14+2*$B$14*RAND()))</f>
        <v>3.40791313937299</v>
      </c>
      <c r="F2653" s="21" t="n">
        <f aca="false">INDEX($E$17:$E$28,B2653)</f>
        <v>5.0612</v>
      </c>
      <c r="G2653" s="25" t="n">
        <f aca="false">IF(OR(D2653="",E2653="",F2653=""),"",D2653*($B$7-$B$8-F2653-E2653))</f>
        <v>10270.9417381044</v>
      </c>
      <c r="H2653" s="25" t="n">
        <f aca="false">IF(D2653="","",D2653*$F$30)</f>
        <v>12022.4425541428</v>
      </c>
    </row>
    <row r="2654" customFormat="false" ht="15" hidden="false" customHeight="false" outlineLevel="0" collapsed="false">
      <c r="A2654" s="2" t="n">
        <v>2620</v>
      </c>
      <c r="B2654" s="2" t="n">
        <v>4</v>
      </c>
      <c r="C2654" s="22" t="n">
        <f aca="true">NORMSINV(MAX(RAND(),0.000000000001))</f>
        <v>-1.08151401993276</v>
      </c>
      <c r="D2654" s="24" t="n">
        <f aca="false">IF($B$11="","",$B$11*EXP($B$12*C2654))</f>
        <v>588.030892786096</v>
      </c>
      <c r="E2654" s="20" t="n">
        <f aca="true">IF($B$10="","",$B$10*(1-$B$14+2*$B$14*RAND()))</f>
        <v>3.91025966858389</v>
      </c>
      <c r="F2654" s="21" t="n">
        <f aca="false">INDEX($E$17:$E$28,B2654)</f>
        <v>4.89657419354839</v>
      </c>
      <c r="G2654" s="25" t="n">
        <f aca="false">IF(OR(D2654="",E2654="",F2654=""),"",D2654*($B$7-$B$8-F2654-E2654))</f>
        <v>2312.8231955264</v>
      </c>
      <c r="H2654" s="25" t="n">
        <f aca="false">IF(D2654="","",D2654*$F$30)</f>
        <v>2939.68403921625</v>
      </c>
    </row>
    <row r="2655" customFormat="false" ht="15" hidden="false" customHeight="false" outlineLevel="0" collapsed="false">
      <c r="A2655" s="2" t="n">
        <v>2621</v>
      </c>
      <c r="B2655" s="2" t="n">
        <v>5</v>
      </c>
      <c r="C2655" s="22" t="n">
        <f aca="true">NORMSINV(MAX(RAND(),0.000000000001))</f>
        <v>1.51640590735148</v>
      </c>
      <c r="D2655" s="24" t="n">
        <f aca="false">IF($B$11="","",$B$11*EXP($B$12*C2655))</f>
        <v>1757.16112388106</v>
      </c>
      <c r="E2655" s="20" t="n">
        <f aca="true">IF($B$10="","",$B$10*(1-$B$14+2*$B$14*RAND()))</f>
        <v>3.67533732729962</v>
      </c>
      <c r="F2655" s="21" t="n">
        <f aca="false">INDEX($E$17:$E$28,B2655)</f>
        <v>4.761</v>
      </c>
      <c r="G2655" s="25" t="n">
        <f aca="false">IF(OR(D2655="",E2655="",F2655=""),"",D2655*($B$7-$B$8-F2655-E2655))</f>
        <v>7562.22873876717</v>
      </c>
      <c r="H2655" s="25" t="n">
        <f aca="false">IF(D2655="","",D2655*$F$30)</f>
        <v>8784.39989050619</v>
      </c>
    </row>
    <row r="2656" customFormat="false" ht="15" hidden="false" customHeight="false" outlineLevel="0" collapsed="false">
      <c r="A2656" s="2" t="n">
        <v>2622</v>
      </c>
      <c r="B2656" s="2" t="n">
        <v>6</v>
      </c>
      <c r="C2656" s="22" t="n">
        <f aca="true">NORMSINV(MAX(RAND(),0.000000000001))</f>
        <v>-1.45341676920157</v>
      </c>
      <c r="D2656" s="24" t="n">
        <f aca="false">IF($B$11="","",$B$11*EXP($B$12*C2656))</f>
        <v>502.739571953902</v>
      </c>
      <c r="E2656" s="20" t="n">
        <f aca="true">IF($B$10="","",$B$10*(1-$B$14+2*$B$14*RAND()))</f>
        <v>3.82746268433429</v>
      </c>
      <c r="F2656" s="21" t="n">
        <f aca="false">INDEX($E$17:$E$28,B2656)</f>
        <v>4.761</v>
      </c>
      <c r="G2656" s="25" t="n">
        <f aca="false">IF(OR(D2656="",E2656="",F2656=""),"",D2656*($B$7-$B$8-F2656-E2656))</f>
        <v>2087.14209302843</v>
      </c>
      <c r="H2656" s="25" t="n">
        <f aca="false">IF(D2656="","",D2656*$F$30)</f>
        <v>2513.29566811195</v>
      </c>
    </row>
    <row r="2657" customFormat="false" ht="15" hidden="false" customHeight="false" outlineLevel="0" collapsed="false">
      <c r="A2657" s="2" t="n">
        <v>2623</v>
      </c>
      <c r="B2657" s="2" t="n">
        <v>7</v>
      </c>
      <c r="C2657" s="22" t="n">
        <f aca="true">NORMSINV(MAX(RAND(),0.000000000001))</f>
        <v>0.62726847067761</v>
      </c>
      <c r="D2657" s="24" t="n">
        <f aca="false">IF($B$11="","",$B$11*EXP($B$12*C2657))</f>
        <v>1208.09792995883</v>
      </c>
      <c r="E2657" s="20" t="n">
        <f aca="true">IF($B$10="","",$B$10*(1-$B$14+2*$B$14*RAND()))</f>
        <v>3.72655271400277</v>
      </c>
      <c r="F2657" s="21" t="n">
        <f aca="false">INDEX($E$17:$E$28,B2657)</f>
        <v>4.761</v>
      </c>
      <c r="G2657" s="25" t="n">
        <f aca="false">IF(OR(D2657="",E2657="",F2657=""),"",D2657*($B$7-$B$8-F2657-E2657))</f>
        <v>5137.37276347229</v>
      </c>
      <c r="H2657" s="25" t="n">
        <f aca="false">IF(D2657="","",D2657*$F$30)</f>
        <v>6039.52317145018</v>
      </c>
    </row>
    <row r="2658" customFormat="false" ht="15" hidden="false" customHeight="false" outlineLevel="0" collapsed="false">
      <c r="A2658" s="2" t="n">
        <v>2624</v>
      </c>
      <c r="B2658" s="2" t="n">
        <v>8</v>
      </c>
      <c r="C2658" s="22" t="n">
        <f aca="true">NORMSINV(MAX(RAND(),0.000000000001))</f>
        <v>1.39274681152519</v>
      </c>
      <c r="D2658" s="24" t="n">
        <f aca="false">IF($B$11="","",$B$11*EXP($B$12*C2658))</f>
        <v>1667.94738903078</v>
      </c>
      <c r="E2658" s="20" t="n">
        <f aca="true">IF($B$10="","",$B$10*(1-$B$14+2*$B$14*RAND()))</f>
        <v>3.88890408865789</v>
      </c>
      <c r="F2658" s="21" t="n">
        <f aca="false">INDEX($E$17:$E$28,B2658)</f>
        <v>4.761</v>
      </c>
      <c r="G2658" s="25" t="n">
        <f aca="false">IF(OR(D2658="",E2658="",F2658=""),"",D2658*($B$7-$B$8-F2658-E2658))</f>
        <v>6822.06479620852</v>
      </c>
      <c r="H2658" s="25" t="n">
        <f aca="false">IF(D2658="","",D2658*$F$30)</f>
        <v>8338.40258724266</v>
      </c>
    </row>
    <row r="2659" customFormat="false" ht="15" hidden="false" customHeight="false" outlineLevel="0" collapsed="false">
      <c r="A2659" s="2" t="n">
        <v>2625</v>
      </c>
      <c r="B2659" s="2" t="n">
        <v>9</v>
      </c>
      <c r="C2659" s="22" t="n">
        <f aca="true">NORMSINV(MAX(RAND(),0.000000000001))</f>
        <v>0.48911031586058</v>
      </c>
      <c r="D2659" s="24" t="n">
        <f aca="false">IF($B$11="","",$B$11*EXP($B$12*C2659))</f>
        <v>1139.77628933663</v>
      </c>
      <c r="E2659" s="20" t="n">
        <f aca="true">IF($B$10="","",$B$10*(1-$B$14+2*$B$14*RAND()))</f>
        <v>3.79993691464168</v>
      </c>
      <c r="F2659" s="21" t="n">
        <f aca="false">INDEX($E$17:$E$28,B2659)</f>
        <v>4.761</v>
      </c>
      <c r="G2659" s="25" t="n">
        <f aca="false">IF(OR(D2659="",E2659="",F2659=""),"",D2659*($B$7-$B$8-F2659-E2659))</f>
        <v>4763.19701633341</v>
      </c>
      <c r="H2659" s="25" t="n">
        <f aca="false">IF(D2659="","",D2659*$F$30)</f>
        <v>5697.9696256517</v>
      </c>
    </row>
    <row r="2660" customFormat="false" ht="15" hidden="false" customHeight="false" outlineLevel="0" collapsed="false">
      <c r="A2660" s="2" t="n">
        <v>2626</v>
      </c>
      <c r="B2660" s="2" t="n">
        <v>10</v>
      </c>
      <c r="C2660" s="22" t="n">
        <f aca="true">NORMSINV(MAX(RAND(),0.000000000001))</f>
        <v>0.515884282282906</v>
      </c>
      <c r="D2660" s="24" t="n">
        <f aca="false">IF($B$11="","",$B$11*EXP($B$12*C2660))</f>
        <v>1152.70764246722</v>
      </c>
      <c r="E2660" s="20" t="n">
        <f aca="true">IF($B$10="","",$B$10*(1-$B$14+2*$B$14*RAND()))</f>
        <v>3.43308741039423</v>
      </c>
      <c r="F2660" s="21" t="n">
        <f aca="false">INDEX($E$17:$E$28,B2660)</f>
        <v>4.761</v>
      </c>
      <c r="G2660" s="25" t="n">
        <f aca="false">IF(OR(D2660="",E2660="",F2660=""),"",D2660*($B$7-$B$8-F2660-E2660))</f>
        <v>5240.10818402652</v>
      </c>
      <c r="H2660" s="25" t="n">
        <f aca="false">IF(D2660="","",D2660*$F$30)</f>
        <v>5762.61604622211</v>
      </c>
    </row>
    <row r="2661" customFormat="false" ht="15" hidden="false" customHeight="false" outlineLevel="0" collapsed="false">
      <c r="A2661" s="2" t="n">
        <v>2627</v>
      </c>
      <c r="B2661" s="2" t="n">
        <v>11</v>
      </c>
      <c r="C2661" s="22" t="n">
        <f aca="true">NORMSINV(MAX(RAND(),0.000000000001))</f>
        <v>-0.381114761788809</v>
      </c>
      <c r="D2661" s="24" t="n">
        <f aca="false">IF($B$11="","",$B$11*EXP($B$12*C2661))</f>
        <v>789.898112915915</v>
      </c>
      <c r="E2661" s="20" t="n">
        <f aca="true">IF($B$10="","",$B$10*(1-$B$14+2*$B$14*RAND()))</f>
        <v>3.91403674755223</v>
      </c>
      <c r="F2661" s="21" t="n">
        <f aca="false">INDEX($E$17:$E$28,B2661)</f>
        <v>4.761</v>
      </c>
      <c r="G2661" s="25" t="n">
        <f aca="false">IF(OR(D2661="",E2661="",F2661=""),"",D2661*($B$7-$B$8-F2661-E2661))</f>
        <v>3210.90680218104</v>
      </c>
      <c r="H2661" s="25" t="n">
        <f aca="false">IF(D2661="","",D2661*$F$30)</f>
        <v>3948.85864608924</v>
      </c>
    </row>
    <row r="2662" customFormat="false" ht="15" hidden="false" customHeight="false" outlineLevel="0" collapsed="false">
      <c r="A2662" s="2" t="n">
        <v>2628</v>
      </c>
      <c r="B2662" s="2" t="n">
        <v>12</v>
      </c>
      <c r="C2662" s="22" t="n">
        <f aca="true">NORMSINV(MAX(RAND(),0.000000000001))</f>
        <v>-0.476508206542483</v>
      </c>
      <c r="D2662" s="24" t="n">
        <f aca="false">IF($B$11="","",$B$11*EXP($B$12*C2662))</f>
        <v>758.777363388685</v>
      </c>
      <c r="E2662" s="20" t="n">
        <f aca="true">IF($B$10="","",$B$10*(1-$B$14+2*$B$14*RAND()))</f>
        <v>3.86264832534661</v>
      </c>
      <c r="F2662" s="21" t="n">
        <f aca="false">INDEX($E$17:$E$28,B2662)</f>
        <v>4.761</v>
      </c>
      <c r="G2662" s="25" t="n">
        <f aca="false">IF(OR(D2662="",E2662="",F2662=""),"",D2662*($B$7-$B$8-F2662-E2662))</f>
        <v>3123.3944704741</v>
      </c>
      <c r="H2662" s="25" t="n">
        <f aca="false">IF(D2662="","",D2662*$F$30)</f>
        <v>3793.27979505271</v>
      </c>
    </row>
    <row r="2663" customFormat="false" ht="15" hidden="false" customHeight="false" outlineLevel="0" collapsed="false">
      <c r="A2663" s="2" t="n">
        <v>2629</v>
      </c>
      <c r="B2663" s="2" t="n">
        <v>1</v>
      </c>
      <c r="C2663" s="22" t="n">
        <f aca="true">NORMSINV(MAX(RAND(),0.000000000001))</f>
        <v>1.43375312435089</v>
      </c>
      <c r="D2663" s="24" t="n">
        <f aca="false">IF($B$11="","",$B$11*EXP($B$12*C2663))</f>
        <v>1697.01772458675</v>
      </c>
      <c r="E2663" s="20" t="n">
        <f aca="true">IF($B$10="","",$B$10*(1-$B$14+2*$B$14*RAND()))</f>
        <v>3.50640297966174</v>
      </c>
      <c r="F2663" s="21" t="n">
        <f aca="false">INDEX($E$17:$E$28,B2663)</f>
        <v>4.92562580645161</v>
      </c>
      <c r="G2663" s="25" t="n">
        <f aca="false">IF(OR(D2663="",E2663="",F2663=""),"",D2663*($B$7-$B$8-F2663-E2663))</f>
        <v>7310.70350697515</v>
      </c>
      <c r="H2663" s="25" t="n">
        <f aca="false">IF(D2663="","",D2663*$F$30)</f>
        <v>8483.7310087541</v>
      </c>
    </row>
    <row r="2664" customFormat="false" ht="15" hidden="false" customHeight="false" outlineLevel="0" collapsed="false">
      <c r="A2664" s="2" t="n">
        <v>2630</v>
      </c>
      <c r="B2664" s="2" t="n">
        <v>2</v>
      </c>
      <c r="C2664" s="22" t="n">
        <f aca="true">NORMSINV(MAX(RAND(),0.000000000001))</f>
        <v>-0.767066028471439</v>
      </c>
      <c r="D2664" s="24" t="n">
        <f aca="false">IF($B$11="","",$B$11*EXP($B$12*C2664))</f>
        <v>671.340996085846</v>
      </c>
      <c r="E2664" s="20" t="n">
        <f aca="true">IF($B$10="","",$B$10*(1-$B$14+2*$B$14*RAND()))</f>
        <v>3.75576032777266</v>
      </c>
      <c r="F2664" s="21" t="n">
        <f aca="false">INDEX($E$17:$E$28,B2664)</f>
        <v>5.0612</v>
      </c>
      <c r="G2664" s="25" t="n">
        <f aca="false">IF(OR(D2664="",E2664="",F2664=""),"",D2664*($B$7-$B$8-F2664-E2664))</f>
        <v>2633.6973612374</v>
      </c>
      <c r="H2664" s="25" t="n">
        <f aca="false">IF(D2664="","",D2664*$F$30)</f>
        <v>3356.16790763236</v>
      </c>
    </row>
    <row r="2665" customFormat="false" ht="15" hidden="false" customHeight="false" outlineLevel="0" collapsed="false">
      <c r="A2665" s="2" t="n">
        <v>2631</v>
      </c>
      <c r="B2665" s="2" t="n">
        <v>3</v>
      </c>
      <c r="C2665" s="22" t="n">
        <f aca="true">NORMSINV(MAX(RAND(),0.000000000001))</f>
        <v>2.13570989120044</v>
      </c>
      <c r="D2665" s="24" t="n">
        <f aca="false">IF($B$11="","",$B$11*EXP($B$12*C2665))</f>
        <v>2281.089530444</v>
      </c>
      <c r="E2665" s="20" t="n">
        <f aca="true">IF($B$10="","",$B$10*(1-$B$14+2*$B$14*RAND()))</f>
        <v>3.38125190177889</v>
      </c>
      <c r="F2665" s="21" t="n">
        <f aca="false">INDEX($E$17:$E$28,B2665)</f>
        <v>5.0612</v>
      </c>
      <c r="G2665" s="25" t="n">
        <f aca="false">IF(OR(D2665="",E2665="",F2665=""),"",D2665*($B$7-$B$8-F2665-E2665))</f>
        <v>9803.09197343168</v>
      </c>
      <c r="H2665" s="25" t="n">
        <f aca="false">IF(D2665="","",D2665*$F$30)</f>
        <v>11403.6227805956</v>
      </c>
    </row>
    <row r="2666" customFormat="false" ht="15" hidden="false" customHeight="false" outlineLevel="0" collapsed="false">
      <c r="A2666" s="2" t="n">
        <v>2632</v>
      </c>
      <c r="B2666" s="2" t="n">
        <v>4</v>
      </c>
      <c r="C2666" s="22" t="n">
        <f aca="true">NORMSINV(MAX(RAND(),0.000000000001))</f>
        <v>0.603059991278761</v>
      </c>
      <c r="D2666" s="24" t="n">
        <f aca="false">IF($B$11="","",$B$11*EXP($B$12*C2666))</f>
        <v>1195.83720771819</v>
      </c>
      <c r="E2666" s="20" t="n">
        <f aca="true">IF($B$10="","",$B$10*(1-$B$14+2*$B$14*RAND()))</f>
        <v>4.0519935478454</v>
      </c>
      <c r="F2666" s="21" t="n">
        <f aca="false">INDEX($E$17:$E$28,B2666)</f>
        <v>4.89657419354839</v>
      </c>
      <c r="G2666" s="25" t="n">
        <f aca="false">IF(OR(D2666="",E2666="",F2666=""),"",D2666*($B$7-$B$8-F2666-E2666))</f>
        <v>4533.93576538434</v>
      </c>
      <c r="H2666" s="25" t="n">
        <f aca="false">IF(D2666="","",D2666*$F$30)</f>
        <v>5978.22936882479</v>
      </c>
    </row>
    <row r="2667" customFormat="false" ht="15" hidden="false" customHeight="false" outlineLevel="0" collapsed="false">
      <c r="A2667" s="2" t="n">
        <v>2633</v>
      </c>
      <c r="B2667" s="2" t="n">
        <v>5</v>
      </c>
      <c r="C2667" s="22" t="n">
        <f aca="true">NORMSINV(MAX(RAND(),0.000000000001))</f>
        <v>-2.1132519725592</v>
      </c>
      <c r="D2667" s="24" t="n">
        <f aca="false">IF($B$11="","",$B$11*EXP($B$12*C2667))</f>
        <v>380.710834264279</v>
      </c>
      <c r="E2667" s="20" t="n">
        <f aca="true">IF($B$10="","",$B$10*(1-$B$14+2*$B$14*RAND()))</f>
        <v>3.79361177770741</v>
      </c>
      <c r="F2667" s="21" t="n">
        <f aca="false">INDEX($E$17:$E$28,B2667)</f>
        <v>4.761</v>
      </c>
      <c r="G2667" s="25" t="n">
        <f aca="false">IF(OR(D2667="",E2667="",F2667=""),"",D2667*($B$7-$B$8-F2667-E2667))</f>
        <v>1593.4226418289</v>
      </c>
      <c r="H2667" s="25" t="n">
        <f aca="false">IF(D2667="","",D2667*$F$30)</f>
        <v>1903.24960265398</v>
      </c>
    </row>
    <row r="2668" customFormat="false" ht="15" hidden="false" customHeight="false" outlineLevel="0" collapsed="false">
      <c r="A2668" s="2" t="n">
        <v>2634</v>
      </c>
      <c r="B2668" s="2" t="n">
        <v>6</v>
      </c>
      <c r="C2668" s="22" t="n">
        <f aca="true">NORMSINV(MAX(RAND(),0.000000000001))</f>
        <v>0.13777649620265</v>
      </c>
      <c r="D2668" s="24" t="n">
        <f aca="false">IF($B$11="","",$B$11*EXP($B$12*C2668))</f>
        <v>982.939070331872</v>
      </c>
      <c r="E2668" s="20" t="n">
        <f aca="true">IF($B$10="","",$B$10*(1-$B$14+2*$B$14*RAND()))</f>
        <v>3.6373659063263</v>
      </c>
      <c r="F2668" s="21" t="n">
        <f aca="false">INDEX($E$17:$E$28,B2668)</f>
        <v>4.761</v>
      </c>
      <c r="G2668" s="25" t="n">
        <f aca="false">IF(OR(D2668="",E2668="",F2668=""),"",D2668*($B$7-$B$8-F2668-E2668))</f>
        <v>4267.56177975679</v>
      </c>
      <c r="H2668" s="25" t="n">
        <f aca="false">IF(D2668="","",D2668*$F$30)</f>
        <v>4913.90900040309</v>
      </c>
    </row>
    <row r="2669" customFormat="false" ht="15" hidden="false" customHeight="false" outlineLevel="0" collapsed="false">
      <c r="A2669" s="2" t="n">
        <v>2635</v>
      </c>
      <c r="B2669" s="2" t="n">
        <v>7</v>
      </c>
      <c r="C2669" s="22" t="n">
        <f aca="true">NORMSINV(MAX(RAND(),0.000000000001))</f>
        <v>-0.522290289218838</v>
      </c>
      <c r="D2669" s="24" t="n">
        <f aca="false">IF($B$11="","",$B$11*EXP($B$12*C2669))</f>
        <v>744.280060474386</v>
      </c>
      <c r="E2669" s="20" t="n">
        <f aca="true">IF($B$10="","",$B$10*(1-$B$14+2*$B$14*RAND()))</f>
        <v>4.07750244597615</v>
      </c>
      <c r="F2669" s="21" t="n">
        <f aca="false">INDEX($E$17:$E$28,B2669)</f>
        <v>4.761</v>
      </c>
      <c r="G2669" s="25" t="n">
        <f aca="false">IF(OR(D2669="",E2669="",F2669=""),"",D2669*($B$7-$B$8-F2669-E2669))</f>
        <v>2903.80683544954</v>
      </c>
      <c r="H2669" s="25" t="n">
        <f aca="false">IF(D2669="","",D2669*$F$30)</f>
        <v>3720.80487832355</v>
      </c>
    </row>
    <row r="2670" customFormat="false" ht="15" hidden="false" customHeight="false" outlineLevel="0" collapsed="false">
      <c r="A2670" s="2" t="n">
        <v>2636</v>
      </c>
      <c r="B2670" s="2" t="n">
        <v>8</v>
      </c>
      <c r="C2670" s="22" t="n">
        <f aca="true">NORMSINV(MAX(RAND(),0.000000000001))</f>
        <v>-0.312258354456014</v>
      </c>
      <c r="D2670" s="24" t="n">
        <f aca="false">IF($B$11="","",$B$11*EXP($B$12*C2670))</f>
        <v>813.151728219319</v>
      </c>
      <c r="E2670" s="20" t="n">
        <f aca="true">IF($B$10="","",$B$10*(1-$B$14+2*$B$14*RAND()))</f>
        <v>3.68828963019245</v>
      </c>
      <c r="F2670" s="21" t="n">
        <f aca="false">INDEX($E$17:$E$28,B2670)</f>
        <v>4.761</v>
      </c>
      <c r="G2670" s="25" t="n">
        <f aca="false">IF(OR(D2670="",E2670="",F2670=""),"",D2670*($B$7-$B$8-F2670-E2670))</f>
        <v>3488.99855249756</v>
      </c>
      <c r="H2670" s="25" t="n">
        <f aca="false">IF(D2670="","",D2670*$F$30)</f>
        <v>4065.10811971402</v>
      </c>
    </row>
    <row r="2671" customFormat="false" ht="15" hidden="false" customHeight="false" outlineLevel="0" collapsed="false">
      <c r="A2671" s="2" t="n">
        <v>2637</v>
      </c>
      <c r="B2671" s="2" t="n">
        <v>9</v>
      </c>
      <c r="C2671" s="22" t="n">
        <f aca="true">NORMSINV(MAX(RAND(),0.000000000001))</f>
        <v>-0.0488616070355511</v>
      </c>
      <c r="D2671" s="24" t="n">
        <f aca="false">IF($B$11="","",$B$11*EXP($B$12*C2671))</f>
        <v>908.599289440707</v>
      </c>
      <c r="E2671" s="20" t="n">
        <f aca="true">IF($B$10="","",$B$10*(1-$B$14+2*$B$14*RAND()))</f>
        <v>3.98378013902889</v>
      </c>
      <c r="F2671" s="21" t="n">
        <f aca="false">INDEX($E$17:$E$28,B2671)</f>
        <v>4.761</v>
      </c>
      <c r="G2671" s="25" t="n">
        <f aca="false">IF(OR(D2671="",E2671="",F2671=""),"",D2671*($B$7-$B$8-F2671-E2671))</f>
        <v>3630.05392683775</v>
      </c>
      <c r="H2671" s="25" t="n">
        <f aca="false">IF(D2671="","",D2671*$F$30)</f>
        <v>4542.26956777198</v>
      </c>
    </row>
    <row r="2672" customFormat="false" ht="15" hidden="false" customHeight="false" outlineLevel="0" collapsed="false">
      <c r="A2672" s="2" t="n">
        <v>2638</v>
      </c>
      <c r="B2672" s="2" t="n">
        <v>10</v>
      </c>
      <c r="C2672" s="22" t="n">
        <f aca="true">NORMSINV(MAX(RAND(),0.000000000001))</f>
        <v>-0.726795777738985</v>
      </c>
      <c r="D2672" s="24" t="n">
        <f aca="false">IF($B$11="","",$B$11*EXP($B$12*C2672))</f>
        <v>682.829856103768</v>
      </c>
      <c r="E2672" s="20" t="n">
        <f aca="true">IF($B$10="","",$B$10*(1-$B$14+2*$B$14*RAND()))</f>
        <v>3.69333747002031</v>
      </c>
      <c r="F2672" s="21" t="n">
        <f aca="false">INDEX($E$17:$E$28,B2672)</f>
        <v>4.761</v>
      </c>
      <c r="G2672" s="25" t="n">
        <f aca="false">IF(OR(D2672="",E2672="",F2672=""),"",D2672*($B$7-$B$8-F2672-E2672))</f>
        <v>2926.37832865534</v>
      </c>
      <c r="H2672" s="25" t="n">
        <f aca="false">IF(D2672="","",D2672*$F$30)</f>
        <v>3413.60301663395</v>
      </c>
    </row>
    <row r="2673" customFormat="false" ht="15" hidden="false" customHeight="false" outlineLevel="0" collapsed="false">
      <c r="A2673" s="2" t="n">
        <v>2639</v>
      </c>
      <c r="B2673" s="2" t="n">
        <v>11</v>
      </c>
      <c r="C2673" s="22" t="n">
        <f aca="true">NORMSINV(MAX(RAND(),0.000000000001))</f>
        <v>0.925727818373298</v>
      </c>
      <c r="D2673" s="24" t="n">
        <f aca="false">IF($B$11="","",$B$11*EXP($B$12*C2673))</f>
        <v>1369.99598014366</v>
      </c>
      <c r="E2673" s="20" t="n">
        <f aca="true">IF($B$10="","",$B$10*(1-$B$14+2*$B$14*RAND()))</f>
        <v>3.69603002008138</v>
      </c>
      <c r="F2673" s="21" t="n">
        <f aca="false">INDEX($E$17:$E$28,B2673)</f>
        <v>4.761</v>
      </c>
      <c r="G2673" s="25" t="n">
        <f aca="false">IF(OR(D2673="",E2673="",F2673=""),"",D2673*($B$7-$B$8-F2673-E2673))</f>
        <v>5867.65165556448</v>
      </c>
      <c r="H2673" s="25" t="n">
        <f aca="false">IF(D2673="","",D2673*$F$30)</f>
        <v>6848.88390393417</v>
      </c>
    </row>
    <row r="2674" customFormat="false" ht="15" hidden="false" customHeight="false" outlineLevel="0" collapsed="false">
      <c r="A2674" s="2" t="n">
        <v>2640</v>
      </c>
      <c r="B2674" s="2" t="n">
        <v>12</v>
      </c>
      <c r="C2674" s="22" t="n">
        <f aca="true">NORMSINV(MAX(RAND(),0.000000000001))</f>
        <v>0.395164903503194</v>
      </c>
      <c r="D2674" s="24" t="n">
        <f aca="false">IF($B$11="","",$B$11*EXP($B$12*C2674))</f>
        <v>1095.53912838142</v>
      </c>
      <c r="E2674" s="20" t="n">
        <f aca="true">IF($B$10="","",$B$10*(1-$B$14+2*$B$14*RAND()))</f>
        <v>3.49871850793847</v>
      </c>
      <c r="F2674" s="21" t="n">
        <f aca="false">INDEX($E$17:$E$28,B2674)</f>
        <v>4.761</v>
      </c>
      <c r="G2674" s="25" t="n">
        <f aca="false">IF(OR(D2674="",E2674="",F2674=""),"",D2674*($B$7-$B$8-F2674-E2674))</f>
        <v>4908.32368071649</v>
      </c>
      <c r="H2674" s="25" t="n">
        <f aca="false">IF(D2674="","",D2674*$F$30)</f>
        <v>5476.81921060438</v>
      </c>
    </row>
    <row r="2675" customFormat="false" ht="15" hidden="false" customHeight="false" outlineLevel="0" collapsed="false">
      <c r="A2675" s="2" t="n">
        <v>2641</v>
      </c>
      <c r="B2675" s="2" t="n">
        <v>1</v>
      </c>
      <c r="C2675" s="22" t="n">
        <f aca="true">NORMSINV(MAX(RAND(),0.000000000001))</f>
        <v>-1.38063434788044</v>
      </c>
      <c r="D2675" s="24" t="n">
        <f aca="false">IF($B$11="","",$B$11*EXP($B$12*C2675))</f>
        <v>518.396466609318</v>
      </c>
      <c r="E2675" s="20" t="n">
        <f aca="true">IF($B$10="","",$B$10*(1-$B$14+2*$B$14*RAND()))</f>
        <v>3.51187929291146</v>
      </c>
      <c r="F2675" s="21" t="n">
        <f aca="false">INDEX($E$17:$E$28,B2675)</f>
        <v>4.92562580645161</v>
      </c>
      <c r="G2675" s="25" t="n">
        <f aca="false">IF(OR(D2675="",E2675="",F2675=""),"",D2675*($B$7-$B$8-F2675-E2675))</f>
        <v>2230.39815409479</v>
      </c>
      <c r="H2675" s="25" t="n">
        <f aca="false">IF(D2675="","",D2675*$F$30)</f>
        <v>2591.5676158733</v>
      </c>
    </row>
    <row r="2676" customFormat="false" ht="15" hidden="false" customHeight="false" outlineLevel="0" collapsed="false">
      <c r="A2676" s="2" t="n">
        <v>2642</v>
      </c>
      <c r="B2676" s="2" t="n">
        <v>2</v>
      </c>
      <c r="C2676" s="22" t="n">
        <f aca="true">NORMSINV(MAX(RAND(),0.000000000001))</f>
        <v>1.71885454498838</v>
      </c>
      <c r="D2676" s="24" t="n">
        <f aca="false">IF($B$11="","",$B$11*EXP($B$12*C2676))</f>
        <v>1913.63484783928</v>
      </c>
      <c r="E2676" s="20" t="n">
        <f aca="true">IF($B$10="","",$B$10*(1-$B$14+2*$B$14*RAND()))</f>
        <v>3.67056707665729</v>
      </c>
      <c r="F2676" s="21" t="n">
        <f aca="false">INDEX($E$17:$E$28,B2676)</f>
        <v>5.0612</v>
      </c>
      <c r="G2676" s="25" t="n">
        <f aca="false">IF(OR(D2676="",E2676="",F2676=""),"",D2676*($B$7-$B$8-F2676-E2676))</f>
        <v>7670.29420036531</v>
      </c>
      <c r="H2676" s="25" t="n">
        <f aca="false">IF(D2676="","",D2676*$F$30)</f>
        <v>9566.64333131811</v>
      </c>
    </row>
    <row r="2677" customFormat="false" ht="15" hidden="false" customHeight="false" outlineLevel="0" collapsed="false">
      <c r="A2677" s="2" t="n">
        <v>2643</v>
      </c>
      <c r="B2677" s="2" t="n">
        <v>3</v>
      </c>
      <c r="C2677" s="22" t="n">
        <f aca="true">NORMSINV(MAX(RAND(),0.000000000001))</f>
        <v>0.54355136883074</v>
      </c>
      <c r="D2677" s="24" t="n">
        <f aca="false">IF($B$11="","",$B$11*EXP($B$12*C2677))</f>
        <v>1166.22451180394</v>
      </c>
      <c r="E2677" s="20" t="n">
        <f aca="true">IF($B$10="","",$B$10*(1-$B$14+2*$B$14*RAND()))</f>
        <v>3.66819773966337</v>
      </c>
      <c r="F2677" s="21" t="n">
        <f aca="false">INDEX($E$17:$E$28,B2677)</f>
        <v>5.0612</v>
      </c>
      <c r="G2677" s="25" t="n">
        <f aca="false">IF(OR(D2677="",E2677="",F2677=""),"",D2677*($B$7-$B$8-F2677-E2677))</f>
        <v>4677.26266310087</v>
      </c>
      <c r="H2677" s="25" t="n">
        <f aca="false">IF(D2677="","",D2677*$F$30)</f>
        <v>5830.18957941027</v>
      </c>
    </row>
    <row r="2678" customFormat="false" ht="15" hidden="false" customHeight="false" outlineLevel="0" collapsed="false">
      <c r="A2678" s="2" t="n">
        <v>2644</v>
      </c>
      <c r="B2678" s="2" t="n">
        <v>4</v>
      </c>
      <c r="C2678" s="22" t="n">
        <f aca="true">NORMSINV(MAX(RAND(),0.000000000001))</f>
        <v>-0.231977347940158</v>
      </c>
      <c r="D2678" s="24" t="n">
        <f aca="false">IF($B$11="","",$B$11*EXP($B$12*C2678))</f>
        <v>841.129315141989</v>
      </c>
      <c r="E2678" s="20" t="n">
        <f aca="true">IF($B$10="","",$B$10*(1-$B$14+2*$B$14*RAND()))</f>
        <v>3.68714632360679</v>
      </c>
      <c r="F2678" s="21" t="n">
        <f aca="false">INDEX($E$17:$E$28,B2678)</f>
        <v>4.89657419354839</v>
      </c>
      <c r="G2678" s="25" t="n">
        <f aca="false">IF(OR(D2678="",E2678="",F2678=""),"",D2678*($B$7-$B$8-F2678-E2678))</f>
        <v>3495.96851494397</v>
      </c>
      <c r="H2678" s="25" t="n">
        <f aca="false">IF(D2678="","",D2678*$F$30)</f>
        <v>4204.97367225783</v>
      </c>
    </row>
    <row r="2679" customFormat="false" ht="15" hidden="false" customHeight="false" outlineLevel="0" collapsed="false">
      <c r="A2679" s="2" t="n">
        <v>2645</v>
      </c>
      <c r="B2679" s="2" t="n">
        <v>5</v>
      </c>
      <c r="C2679" s="22" t="n">
        <f aca="true">NORMSINV(MAX(RAND(),0.000000000001))</f>
        <v>0.094122757944999</v>
      </c>
      <c r="D2679" s="24" t="n">
        <f aca="false">IF($B$11="","",$B$11*EXP($B$12*C2679))</f>
        <v>965.023960758035</v>
      </c>
      <c r="E2679" s="20" t="n">
        <f aca="true">IF($B$10="","",$B$10*(1-$B$14+2*$B$14*RAND()))</f>
        <v>3.78912925928294</v>
      </c>
      <c r="F2679" s="21" t="n">
        <f aca="false">INDEX($E$17:$E$28,B2679)</f>
        <v>4.761</v>
      </c>
      <c r="G2679" s="25" t="n">
        <f aca="false">IF(OR(D2679="",E2679="",F2679=""),"",D2679*($B$7-$B$8-F2679-E2679))</f>
        <v>4043.32565727098</v>
      </c>
      <c r="H2679" s="25" t="n">
        <f aca="false">IF(D2679="","",D2679*$F$30)</f>
        <v>4824.34778462157</v>
      </c>
    </row>
    <row r="2680" customFormat="false" ht="15" hidden="false" customHeight="false" outlineLevel="0" collapsed="false">
      <c r="A2680" s="2" t="n">
        <v>2646</v>
      </c>
      <c r="B2680" s="2" t="n">
        <v>6</v>
      </c>
      <c r="C2680" s="22" t="n">
        <f aca="true">NORMSINV(MAX(RAND(),0.000000000001))</f>
        <v>0.757204069550569</v>
      </c>
      <c r="D2680" s="24" t="n">
        <f aca="false">IF($B$11="","",$B$11*EXP($B$12*C2680))</f>
        <v>1276.08604541664</v>
      </c>
      <c r="E2680" s="20" t="n">
        <f aca="true">IF($B$10="","",$B$10*(1-$B$14+2*$B$14*RAND()))</f>
        <v>3.98419866812978</v>
      </c>
      <c r="F2680" s="21" t="n">
        <f aca="false">INDEX($E$17:$E$28,B2680)</f>
        <v>4.761</v>
      </c>
      <c r="G2680" s="25" t="n">
        <f aca="false">IF(OR(D2680="",E2680="",F2680=""),"",D2680*($B$7-$B$8-F2680-E2680))</f>
        <v>5097.71023381141</v>
      </c>
      <c r="H2680" s="25" t="n">
        <f aca="false">IF(D2680="","",D2680*$F$30)</f>
        <v>6379.40935824689</v>
      </c>
    </row>
    <row r="2681" customFormat="false" ht="15" hidden="false" customHeight="false" outlineLevel="0" collapsed="false">
      <c r="A2681" s="2" t="n">
        <v>2647</v>
      </c>
      <c r="B2681" s="2" t="n">
        <v>7</v>
      </c>
      <c r="C2681" s="22" t="n">
        <f aca="true">NORMSINV(MAX(RAND(),0.000000000001))</f>
        <v>0.281533942284329</v>
      </c>
      <c r="D2681" s="24" t="n">
        <f aca="false">IF($B$11="","",$B$11*EXP($B$12*C2681))</f>
        <v>1044.32042779645</v>
      </c>
      <c r="E2681" s="20" t="n">
        <f aca="true">IF($B$10="","",$B$10*(1-$B$14+2*$B$14*RAND()))</f>
        <v>3.87597145833199</v>
      </c>
      <c r="F2681" s="21" t="n">
        <f aca="false">INDEX($E$17:$E$28,B2681)</f>
        <v>4.761</v>
      </c>
      <c r="G2681" s="25" t="n">
        <f aca="false">IF(OR(D2681="",E2681="",F2681=""),"",D2681*($B$7-$B$8-F2681-E2681))</f>
        <v>4284.87652189578</v>
      </c>
      <c r="H2681" s="25" t="n">
        <f aca="false">IF(D2681="","",D2681*$F$30)</f>
        <v>5220.76668264002</v>
      </c>
    </row>
    <row r="2682" customFormat="false" ht="15" hidden="false" customHeight="false" outlineLevel="0" collapsed="false">
      <c r="A2682" s="2" t="n">
        <v>2648</v>
      </c>
      <c r="B2682" s="2" t="n">
        <v>8</v>
      </c>
      <c r="C2682" s="22" t="n">
        <f aca="true">NORMSINV(MAX(RAND(),0.000000000001))</f>
        <v>-0.937532868946742</v>
      </c>
      <c r="D2682" s="24" t="n">
        <f aca="false">IF($B$11="","",$B$11*EXP($B$12*C2682))</f>
        <v>624.810408060199</v>
      </c>
      <c r="E2682" s="20" t="n">
        <f aca="true">IF($B$10="","",$B$10*(1-$B$14+2*$B$14*RAND()))</f>
        <v>3.68557701712844</v>
      </c>
      <c r="F2682" s="21" t="n">
        <f aca="false">INDEX($E$17:$E$28,B2682)</f>
        <v>4.761</v>
      </c>
      <c r="G2682" s="25" t="n">
        <f aca="false">IF(OR(D2682="",E2682="",F2682=""),"",D2682*($B$7-$B$8-F2682-E2682))</f>
        <v>2682.57536590302</v>
      </c>
      <c r="H2682" s="25" t="n">
        <f aca="false">IF(D2682="","",D2682*$F$30)</f>
        <v>3123.55219197455</v>
      </c>
    </row>
    <row r="2683" customFormat="false" ht="15" hidden="false" customHeight="false" outlineLevel="0" collapsed="false">
      <c r="A2683" s="2" t="n">
        <v>2649</v>
      </c>
      <c r="B2683" s="2" t="n">
        <v>9</v>
      </c>
      <c r="C2683" s="22" t="n">
        <f aca="true">NORMSINV(MAX(RAND(),0.000000000001))</f>
        <v>-1.38730202223952</v>
      </c>
      <c r="D2683" s="24" t="n">
        <f aca="false">IF($B$11="","",$B$11*EXP($B$12*C2683))</f>
        <v>516.942059350103</v>
      </c>
      <c r="E2683" s="20" t="n">
        <f aca="true">IF($B$10="","",$B$10*(1-$B$14+2*$B$14*RAND()))</f>
        <v>4.02578170191365</v>
      </c>
      <c r="F2683" s="21" t="n">
        <f aca="false">INDEX($E$17:$E$28,B2683)</f>
        <v>4.761</v>
      </c>
      <c r="G2683" s="25" t="n">
        <f aca="false">IF(OR(D2683="",E2683="",F2683=""),"",D2683*($B$7-$B$8-F2683-E2683))</f>
        <v>2043.58480807327</v>
      </c>
      <c r="H2683" s="25" t="n">
        <f aca="false">IF(D2683="","",D2683*$F$30)</f>
        <v>2584.29674310304</v>
      </c>
    </row>
    <row r="2684" customFormat="false" ht="15" hidden="false" customHeight="false" outlineLevel="0" collapsed="false">
      <c r="A2684" s="2" t="n">
        <v>2650</v>
      </c>
      <c r="B2684" s="2" t="n">
        <v>10</v>
      </c>
      <c r="C2684" s="22" t="n">
        <f aca="true">NORMSINV(MAX(RAND(),0.000000000001))</f>
        <v>1.17621410841461</v>
      </c>
      <c r="D2684" s="24" t="n">
        <f aca="false">IF($B$11="","",$B$11*EXP($B$12*C2684))</f>
        <v>1522.50077336436</v>
      </c>
      <c r="E2684" s="20" t="n">
        <f aca="true">IF($B$10="","",$B$10*(1-$B$14+2*$B$14*RAND()))</f>
        <v>3.77468295841938</v>
      </c>
      <c r="F2684" s="21" t="n">
        <f aca="false">INDEX($E$17:$E$28,B2684)</f>
        <v>4.761</v>
      </c>
      <c r="G2684" s="25" t="n">
        <f aca="false">IF(OR(D2684="",E2684="",F2684=""),"",D2684*($B$7-$B$8-F2684-E2684))</f>
        <v>6401.07594727545</v>
      </c>
      <c r="H2684" s="25" t="n">
        <f aca="false">IF(D2684="","",D2684*$F$30)</f>
        <v>7611.28586620311</v>
      </c>
    </row>
    <row r="2685" customFormat="false" ht="15" hidden="false" customHeight="false" outlineLevel="0" collapsed="false">
      <c r="A2685" s="2" t="n">
        <v>2651</v>
      </c>
      <c r="B2685" s="2" t="n">
        <v>11</v>
      </c>
      <c r="C2685" s="22" t="n">
        <f aca="true">NORMSINV(MAX(RAND(),0.000000000001))</f>
        <v>-1.54719543620266</v>
      </c>
      <c r="D2685" s="24" t="n">
        <f aca="false">IF($B$11="","",$B$11*EXP($B$12*C2685))</f>
        <v>483.261124656924</v>
      </c>
      <c r="E2685" s="20" t="n">
        <f aca="true">IF($B$10="","",$B$10*(1-$B$14+2*$B$14*RAND()))</f>
        <v>3.44557272148567</v>
      </c>
      <c r="F2685" s="21" t="n">
        <f aca="false">INDEX($E$17:$E$28,B2685)</f>
        <v>4.761</v>
      </c>
      <c r="G2685" s="25" t="n">
        <f aca="false">IF(OR(D2685="",E2685="",F2685=""),"",D2685*($B$7-$B$8-F2685-E2685))</f>
        <v>2190.82916516521</v>
      </c>
      <c r="H2685" s="25" t="n">
        <f aca="false">IF(D2685="","",D2685*$F$30)</f>
        <v>2415.91901438489</v>
      </c>
    </row>
    <row r="2686" customFormat="false" ht="15" hidden="false" customHeight="false" outlineLevel="0" collapsed="false">
      <c r="A2686" s="2" t="n">
        <v>2652</v>
      </c>
      <c r="B2686" s="2" t="n">
        <v>12</v>
      </c>
      <c r="C2686" s="22" t="n">
        <f aca="true">NORMSINV(MAX(RAND(),0.000000000001))</f>
        <v>-0.154345962186691</v>
      </c>
      <c r="D2686" s="24" t="n">
        <f aca="false">IF($B$11="","",$B$11*EXP($B$12*C2686))</f>
        <v>869.098652862909</v>
      </c>
      <c r="E2686" s="20" t="n">
        <f aca="true">IF($B$10="","",$B$10*(1-$B$14+2*$B$14*RAND()))</f>
        <v>3.78658703097842</v>
      </c>
      <c r="F2686" s="21" t="n">
        <f aca="false">INDEX($E$17:$E$28,B2686)</f>
        <v>4.761</v>
      </c>
      <c r="G2686" s="25" t="n">
        <f aca="false">IF(OR(D2686="",E2686="",F2686=""),"",D2686*($B$7-$B$8-F2686-E2686))</f>
        <v>3643.62046362165</v>
      </c>
      <c r="H2686" s="25" t="n">
        <f aca="false">IF(D2686="","",D2686*$F$30)</f>
        <v>4344.79798539225</v>
      </c>
    </row>
    <row r="2687" customFormat="false" ht="15" hidden="false" customHeight="false" outlineLevel="0" collapsed="false">
      <c r="A2687" s="2" t="n">
        <v>2653</v>
      </c>
      <c r="B2687" s="2" t="n">
        <v>1</v>
      </c>
      <c r="C2687" s="22" t="n">
        <f aca="true">NORMSINV(MAX(RAND(),0.000000000001))</f>
        <v>-0.827595485653286</v>
      </c>
      <c r="D2687" s="24" t="n">
        <f aca="false">IF($B$11="","",$B$11*EXP($B$12*C2687))</f>
        <v>654.434915895603</v>
      </c>
      <c r="E2687" s="20" t="n">
        <f aca="true">IF($B$10="","",$B$10*(1-$B$14+2*$B$14*RAND()))</f>
        <v>3.6348226876799</v>
      </c>
      <c r="F2687" s="21" t="n">
        <f aca="false">INDEX($E$17:$E$28,B2687)</f>
        <v>4.92562580645161</v>
      </c>
      <c r="G2687" s="25" t="n">
        <f aca="false">IF(OR(D2687="",E2687="",F2687=""),"",D2687*($B$7-$B$8-F2687-E2687))</f>
        <v>2735.24443822439</v>
      </c>
      <c r="H2687" s="25" t="n">
        <f aca="false">IF(D2687="","",D2687*$F$30)</f>
        <v>3271.6510315453</v>
      </c>
    </row>
    <row r="2688" customFormat="false" ht="15" hidden="false" customHeight="false" outlineLevel="0" collapsed="false">
      <c r="A2688" s="2" t="n">
        <v>2654</v>
      </c>
      <c r="B2688" s="2" t="n">
        <v>2</v>
      </c>
      <c r="C2688" s="22" t="n">
        <f aca="true">NORMSINV(MAX(RAND(),0.000000000001))</f>
        <v>0.629975312626314</v>
      </c>
      <c r="D2688" s="24" t="n">
        <f aca="false">IF($B$11="","",$B$11*EXP($B$12*C2688))</f>
        <v>1209.47663794944</v>
      </c>
      <c r="E2688" s="20" t="n">
        <f aca="true">IF($B$10="","",$B$10*(1-$B$14+2*$B$14*RAND()))</f>
        <v>4.00072269229992</v>
      </c>
      <c r="F2688" s="21" t="n">
        <f aca="false">INDEX($E$17:$E$28,B2688)</f>
        <v>5.0612</v>
      </c>
      <c r="G2688" s="25" t="n">
        <f aca="false">IF(OR(D2688="",E2688="",F2688=""),"",D2688*($B$7-$B$8-F2688-E2688))</f>
        <v>4448.54857623521</v>
      </c>
      <c r="H2688" s="25" t="n">
        <f aca="false">IF(D2688="","",D2688*$F$30)</f>
        <v>6046.41560843683</v>
      </c>
    </row>
    <row r="2689" customFormat="false" ht="15" hidden="false" customHeight="false" outlineLevel="0" collapsed="false">
      <c r="A2689" s="2" t="n">
        <v>2655</v>
      </c>
      <c r="B2689" s="2" t="n">
        <v>3</v>
      </c>
      <c r="C2689" s="22" t="n">
        <f aca="true">NORMSINV(MAX(RAND(),0.000000000001))</f>
        <v>0.958468070171538</v>
      </c>
      <c r="D2689" s="24" t="n">
        <f aca="false">IF($B$11="","",$B$11*EXP($B$12*C2689))</f>
        <v>1389.02690935973</v>
      </c>
      <c r="E2689" s="20" t="n">
        <f aca="true">IF($B$10="","",$B$10*(1-$B$14+2*$B$14*RAND()))</f>
        <v>4.09677413539079</v>
      </c>
      <c r="F2689" s="21" t="n">
        <f aca="false">INDEX($E$17:$E$28,B2689)</f>
        <v>5.0612</v>
      </c>
      <c r="G2689" s="25" t="n">
        <f aca="false">IF(OR(D2689="",E2689="",F2689=""),"",D2689*($B$7-$B$8-F2689-E2689))</f>
        <v>4975.53031596474</v>
      </c>
      <c r="H2689" s="25" t="n">
        <f aca="false">IF(D2689="","",D2689*$F$30)</f>
        <v>6944.02332527115</v>
      </c>
    </row>
    <row r="2690" customFormat="false" ht="15" hidden="false" customHeight="false" outlineLevel="0" collapsed="false">
      <c r="A2690" s="2" t="n">
        <v>2656</v>
      </c>
      <c r="B2690" s="2" t="n">
        <v>4</v>
      </c>
      <c r="C2690" s="22" t="n">
        <f aca="true">NORMSINV(MAX(RAND(),0.000000000001))</f>
        <v>0.940689225756284</v>
      </c>
      <c r="D2690" s="24" t="n">
        <f aca="false">IF($B$11="","",$B$11*EXP($B$12*C2690))</f>
        <v>1378.66003044981</v>
      </c>
      <c r="E2690" s="20" t="n">
        <f aca="true">IF($B$10="","",$B$10*(1-$B$14+2*$B$14*RAND()))</f>
        <v>3.66791474804492</v>
      </c>
      <c r="F2690" s="21" t="n">
        <f aca="false">INDEX($E$17:$E$28,B2690)</f>
        <v>4.89657419354839</v>
      </c>
      <c r="G2690" s="25" t="n">
        <f aca="false">IF(OR(D2690="",E2690="",F2690=""),"",D2690*($B$7-$B$8-F2690-E2690))</f>
        <v>5756.61020292648</v>
      </c>
      <c r="H2690" s="25" t="n">
        <f aca="false">IF(D2690="","",D2690*$F$30)</f>
        <v>6892.19722422468</v>
      </c>
    </row>
    <row r="2691" customFormat="false" ht="15" hidden="false" customHeight="false" outlineLevel="0" collapsed="false">
      <c r="A2691" s="2" t="n">
        <v>2657</v>
      </c>
      <c r="B2691" s="2" t="n">
        <v>5</v>
      </c>
      <c r="C2691" s="22" t="n">
        <f aca="true">NORMSINV(MAX(RAND(),0.000000000001))</f>
        <v>0.404652752740571</v>
      </c>
      <c r="D2691" s="24" t="n">
        <f aca="false">IF($B$11="","",$B$11*EXP($B$12*C2691))</f>
        <v>1099.92770454915</v>
      </c>
      <c r="E2691" s="20" t="n">
        <f aca="true">IF($B$10="","",$B$10*(1-$B$14+2*$B$14*RAND()))</f>
        <v>3.44246473444478</v>
      </c>
      <c r="F2691" s="21" t="n">
        <f aca="false">INDEX($E$17:$E$28,B2691)</f>
        <v>4.761</v>
      </c>
      <c r="G2691" s="25" t="n">
        <f aca="false">IF(OR(D2691="",E2691="",F2691=""),"",D2691*($B$7-$B$8-F2691-E2691))</f>
        <v>4989.8608212484</v>
      </c>
      <c r="H2691" s="25" t="n">
        <f aca="false">IF(D2691="","",D2691*$F$30)</f>
        <v>5498.75858058209</v>
      </c>
    </row>
    <row r="2692" customFormat="false" ht="15" hidden="false" customHeight="false" outlineLevel="0" collapsed="false">
      <c r="A2692" s="2" t="n">
        <v>2658</v>
      </c>
      <c r="B2692" s="2" t="n">
        <v>6</v>
      </c>
      <c r="C2692" s="22" t="n">
        <f aca="true">NORMSINV(MAX(RAND(),0.000000000001))</f>
        <v>1.93334685645587</v>
      </c>
      <c r="D2692" s="24" t="n">
        <f aca="false">IF($B$11="","",$B$11*EXP($B$12*C2692))</f>
        <v>2094.645395919</v>
      </c>
      <c r="E2692" s="20" t="n">
        <f aca="true">IF($B$10="","",$B$10*(1-$B$14+2*$B$14*RAND()))</f>
        <v>3.58380518988551</v>
      </c>
      <c r="F2692" s="21" t="n">
        <f aca="false">INDEX($E$17:$E$28,B2692)</f>
        <v>4.761</v>
      </c>
      <c r="G2692" s="25" t="n">
        <f aca="false">IF(OR(D2692="",E2692="",F2692=""),"",D2692*($B$7-$B$8-F2692-E2692))</f>
        <v>9206.37457317339</v>
      </c>
      <c r="H2692" s="25" t="n">
        <f aca="false">IF(D2692="","",D2692*$F$30)</f>
        <v>10471.5512632782</v>
      </c>
    </row>
    <row r="2693" customFormat="false" ht="15" hidden="false" customHeight="false" outlineLevel="0" collapsed="false">
      <c r="A2693" s="2" t="n">
        <v>2659</v>
      </c>
      <c r="B2693" s="2" t="n">
        <v>7</v>
      </c>
      <c r="C2693" s="22" t="n">
        <f aca="true">NORMSINV(MAX(RAND(),0.000000000001))</f>
        <v>-1.00309597674418</v>
      </c>
      <c r="D2693" s="24" t="n">
        <f aca="false">IF($B$11="","",$B$11*EXP($B$12*C2693))</f>
        <v>607.785599713701</v>
      </c>
      <c r="E2693" s="20" t="n">
        <f aca="true">IF($B$10="","",$B$10*(1-$B$14+2*$B$14*RAND()))</f>
        <v>3.60330079804481</v>
      </c>
      <c r="F2693" s="21" t="n">
        <f aca="false">INDEX($E$17:$E$28,B2693)</f>
        <v>4.761</v>
      </c>
      <c r="G2693" s="25" t="n">
        <f aca="false">IF(OR(D2693="",E2693="",F2693=""),"",D2693*($B$7-$B$8-F2693-E2693))</f>
        <v>2659.4869636271</v>
      </c>
      <c r="H2693" s="25" t="n">
        <f aca="false">IF(D2693="","",D2693*$F$30)</f>
        <v>3038.44177008873</v>
      </c>
    </row>
    <row r="2694" customFormat="false" ht="15" hidden="false" customHeight="false" outlineLevel="0" collapsed="false">
      <c r="A2694" s="2" t="n">
        <v>2660</v>
      </c>
      <c r="B2694" s="2" t="n">
        <v>8</v>
      </c>
      <c r="C2694" s="22" t="n">
        <f aca="true">NORMSINV(MAX(RAND(),0.000000000001))</f>
        <v>-0.0839498991681983</v>
      </c>
      <c r="D2694" s="24" t="n">
        <f aca="false">IF($B$11="","",$B$11*EXP($B$12*C2694))</f>
        <v>895.264455492757</v>
      </c>
      <c r="E2694" s="20" t="n">
        <f aca="true">IF($B$10="","",$B$10*(1-$B$14+2*$B$14*RAND()))</f>
        <v>3.99006867819524</v>
      </c>
      <c r="F2694" s="21" t="n">
        <f aca="false">INDEX($E$17:$E$28,B2694)</f>
        <v>4.761</v>
      </c>
      <c r="G2694" s="25" t="n">
        <f aca="false">IF(OR(D2694="",E2694="",F2694=""),"",D2694*($B$7-$B$8-F2694-E2694))</f>
        <v>3571.14842781354</v>
      </c>
      <c r="H2694" s="25" t="n">
        <f aca="false">IF(D2694="","",D2694*$F$30)</f>
        <v>4475.60606589939</v>
      </c>
    </row>
    <row r="2695" customFormat="false" ht="15" hidden="false" customHeight="false" outlineLevel="0" collapsed="false">
      <c r="A2695" s="2" t="n">
        <v>2661</v>
      </c>
      <c r="B2695" s="2" t="n">
        <v>9</v>
      </c>
      <c r="C2695" s="22" t="n">
        <f aca="true">NORMSINV(MAX(RAND(),0.000000000001))</f>
        <v>-0.689097587201381</v>
      </c>
      <c r="D2695" s="24" t="n">
        <f aca="false">IF($B$11="","",$B$11*EXP($B$12*C2695))</f>
        <v>693.763035114843</v>
      </c>
      <c r="E2695" s="20" t="n">
        <f aca="true">IF($B$10="","",$B$10*(1-$B$14+2*$B$14*RAND()))</f>
        <v>3.49121641162932</v>
      </c>
      <c r="F2695" s="21" t="n">
        <f aca="false">INDEX($E$17:$E$28,B2695)</f>
        <v>4.761</v>
      </c>
      <c r="G2695" s="25" t="n">
        <f aca="false">IF(OR(D2695="",E2695="",F2695=""),"",D2695*($B$7-$B$8-F2695-E2695))</f>
        <v>3113.45836320663</v>
      </c>
      <c r="H2695" s="25" t="n">
        <f aca="false">IF(D2695="","",D2695*$F$30)</f>
        <v>3468.26016514612</v>
      </c>
    </row>
    <row r="2696" customFormat="false" ht="15" hidden="false" customHeight="false" outlineLevel="0" collapsed="false">
      <c r="A2696" s="2" t="n">
        <v>2662</v>
      </c>
      <c r="B2696" s="2" t="n">
        <v>10</v>
      </c>
      <c r="C2696" s="22" t="n">
        <f aca="true">NORMSINV(MAX(RAND(),0.000000000001))</f>
        <v>-0.907004319533864</v>
      </c>
      <c r="D2696" s="24" t="n">
        <f aca="false">IF($B$11="","",$B$11*EXP($B$12*C2696))</f>
        <v>632.899695977788</v>
      </c>
      <c r="E2696" s="20" t="n">
        <f aca="true">IF($B$10="","",$B$10*(1-$B$14+2*$B$14*RAND()))</f>
        <v>3.8351682338615</v>
      </c>
      <c r="F2696" s="21" t="n">
        <f aca="false">INDEX($E$17:$E$28,B2696)</f>
        <v>4.761</v>
      </c>
      <c r="G2696" s="25" t="n">
        <f aca="false">IF(OR(D2696="",E2696="",F2696=""),"",D2696*($B$7-$B$8-F2696-E2696))</f>
        <v>2622.62986497216</v>
      </c>
      <c r="H2696" s="25" t="n">
        <f aca="false">IF(D2696="","",D2696*$F$30)</f>
        <v>3163.99216013216</v>
      </c>
    </row>
    <row r="2697" customFormat="false" ht="15" hidden="false" customHeight="false" outlineLevel="0" collapsed="false">
      <c r="A2697" s="2" t="n">
        <v>2663</v>
      </c>
      <c r="B2697" s="2" t="n">
        <v>11</v>
      </c>
      <c r="C2697" s="22" t="n">
        <f aca="true">NORMSINV(MAX(RAND(),0.000000000001))</f>
        <v>0.728530435625496</v>
      </c>
      <c r="D2697" s="24" t="n">
        <f aca="false">IF($B$11="","",$B$11*EXP($B$12*C2697))</f>
        <v>1260.76101651546</v>
      </c>
      <c r="E2697" s="20" t="n">
        <f aca="true">IF($B$10="","",$B$10*(1-$B$14+2*$B$14*RAND()))</f>
        <v>3.82370027398627</v>
      </c>
      <c r="F2697" s="21" t="n">
        <f aca="false">INDEX($E$17:$E$28,B2697)</f>
        <v>4.761</v>
      </c>
      <c r="G2697" s="25" t="n">
        <f aca="false">IF(OR(D2697="",E2697="",F2697=""),"",D2697*($B$7-$B$8-F2697-E2697))</f>
        <v>5238.8399064955</v>
      </c>
      <c r="H2697" s="25" t="n">
        <f aca="false">IF(D2697="","",D2697*$F$30)</f>
        <v>6302.79647376411</v>
      </c>
    </row>
    <row r="2698" customFormat="false" ht="15" hidden="false" customHeight="false" outlineLevel="0" collapsed="false">
      <c r="A2698" s="2" t="n">
        <v>2664</v>
      </c>
      <c r="B2698" s="2" t="n">
        <v>12</v>
      </c>
      <c r="C2698" s="22" t="n">
        <f aca="true">NORMSINV(MAX(RAND(),0.000000000001))</f>
        <v>0.0887593379622999</v>
      </c>
      <c r="D2698" s="24" t="n">
        <f aca="false">IF($B$11="","",$B$11*EXP($B$12*C2698))</f>
        <v>962.845504676637</v>
      </c>
      <c r="E2698" s="20" t="n">
        <f aca="true">IF($B$10="","",$B$10*(1-$B$14+2*$B$14*RAND()))</f>
        <v>3.67552218226394</v>
      </c>
      <c r="F2698" s="21" t="n">
        <f aca="false">INDEX($E$17:$E$28,B2698)</f>
        <v>4.761</v>
      </c>
      <c r="G2698" s="25" t="n">
        <f aca="false">IF(OR(D2698="",E2698="",F2698=""),"",D2698*($B$7-$B$8-F2698-E2698))</f>
        <v>4143.58427128279</v>
      </c>
      <c r="H2698" s="25" t="n">
        <f aca="false">IF(D2698="","",D2698*$F$30)</f>
        <v>4813.45724697944</v>
      </c>
    </row>
    <row r="2699" customFormat="false" ht="15" hidden="false" customHeight="false" outlineLevel="0" collapsed="false">
      <c r="A2699" s="2" t="n">
        <v>2665</v>
      </c>
      <c r="B2699" s="2" t="n">
        <v>1</v>
      </c>
      <c r="C2699" s="22" t="n">
        <f aca="true">NORMSINV(MAX(RAND(),0.000000000001))</f>
        <v>-0.260091141206176</v>
      </c>
      <c r="D2699" s="24" t="n">
        <f aca="false">IF($B$11="","",$B$11*EXP($B$12*C2699))</f>
        <v>831.223916802845</v>
      </c>
      <c r="E2699" s="20" t="n">
        <f aca="true">IF($B$10="","",$B$10*(1-$B$14+2*$B$14*RAND()))</f>
        <v>4.06074189249215</v>
      </c>
      <c r="F2699" s="21" t="n">
        <f aca="false">INDEX($E$17:$E$28,B2699)</f>
        <v>4.92562580645161</v>
      </c>
      <c r="G2699" s="25" t="n">
        <f aca="false">IF(OR(D2699="",E2699="",F2699=""),"",D2699*($B$7-$B$8-F2699-E2699))</f>
        <v>3120.10894352164</v>
      </c>
      <c r="H2699" s="25" t="n">
        <f aca="false">IF(D2699="","",D2699*$F$30)</f>
        <v>4155.45460488078</v>
      </c>
    </row>
    <row r="2700" customFormat="false" ht="15" hidden="false" customHeight="false" outlineLevel="0" collapsed="false">
      <c r="A2700" s="2" t="n">
        <v>2666</v>
      </c>
      <c r="B2700" s="2" t="n">
        <v>2</v>
      </c>
      <c r="C2700" s="22" t="n">
        <f aca="true">NORMSINV(MAX(RAND(),0.000000000001))</f>
        <v>-0.283321798864363</v>
      </c>
      <c r="D2700" s="24" t="n">
        <f aca="false">IF($B$11="","",$B$11*EXP($B$12*C2700))</f>
        <v>823.12708237866</v>
      </c>
      <c r="E2700" s="20" t="n">
        <f aca="true">IF($B$10="","",$B$10*(1-$B$14+2*$B$14*RAND()))</f>
        <v>3.68453921647033</v>
      </c>
      <c r="F2700" s="21" t="n">
        <f aca="false">INDEX($E$17:$E$28,B2700)</f>
        <v>5.0612</v>
      </c>
      <c r="G2700" s="25" t="n">
        <f aca="false">IF(OR(D2700="",E2700="",F2700=""),"",D2700*($B$7-$B$8-F2700-E2700))</f>
        <v>3287.78422500628</v>
      </c>
      <c r="H2700" s="25" t="n">
        <f aca="false">IF(D2700="","",D2700*$F$30)</f>
        <v>4114.97691022739</v>
      </c>
    </row>
    <row r="2701" customFormat="false" ht="15" hidden="false" customHeight="false" outlineLevel="0" collapsed="false">
      <c r="A2701" s="2" t="n">
        <v>2667</v>
      </c>
      <c r="B2701" s="2" t="n">
        <v>3</v>
      </c>
      <c r="C2701" s="22" t="n">
        <f aca="true">NORMSINV(MAX(RAND(),0.000000000001))</f>
        <v>-1.229533185964</v>
      </c>
      <c r="D2701" s="24" t="n">
        <f aca="false">IF($B$11="","",$B$11*EXP($B$12*C2701))</f>
        <v>552.475578943699</v>
      </c>
      <c r="E2701" s="20" t="n">
        <f aca="true">IF($B$10="","",$B$10*(1-$B$14+2*$B$14*RAND()))</f>
        <v>3.53995258685137</v>
      </c>
      <c r="F2701" s="21" t="n">
        <f aca="false">INDEX($E$17:$E$28,B2701)</f>
        <v>5.0612</v>
      </c>
      <c r="G2701" s="25" t="n">
        <f aca="false">IF(OR(D2701="",E2701="",F2701=""),"",D2701*($B$7-$B$8-F2701-E2701))</f>
        <v>2286.61212073892</v>
      </c>
      <c r="H2701" s="25" t="n">
        <f aca="false">IF(D2701="","",D2701*$F$30)</f>
        <v>2761.93591425534</v>
      </c>
    </row>
    <row r="2702" customFormat="false" ht="15" hidden="false" customHeight="false" outlineLevel="0" collapsed="false">
      <c r="A2702" s="2" t="n">
        <v>2668</v>
      </c>
      <c r="B2702" s="2" t="n">
        <v>4</v>
      </c>
      <c r="C2702" s="22" t="n">
        <f aca="true">NORMSINV(MAX(RAND(),0.000000000001))</f>
        <v>-0.61815138208288</v>
      </c>
      <c r="D2702" s="24" t="n">
        <f aca="false">IF($B$11="","",$B$11*EXP($B$12*C2702))</f>
        <v>714.815721761307</v>
      </c>
      <c r="E2702" s="20" t="n">
        <f aca="true">IF($B$10="","",$B$10*(1-$B$14+2*$B$14*RAND()))</f>
        <v>3.53983095249045</v>
      </c>
      <c r="F2702" s="21" t="n">
        <f aca="false">INDEX($E$17:$E$28,B2702)</f>
        <v>4.89657419354839</v>
      </c>
      <c r="G2702" s="25" t="n">
        <f aca="false">IF(OR(D2702="",E2702="",F2702=""),"",D2702*($B$7-$B$8-F2702-E2702))</f>
        <v>3076.27726170249</v>
      </c>
      <c r="H2702" s="25" t="n">
        <f aca="false">IF(D2702="","",D2702*$F$30)</f>
        <v>3573.50675622912</v>
      </c>
    </row>
    <row r="2703" customFormat="false" ht="15" hidden="false" customHeight="false" outlineLevel="0" collapsed="false">
      <c r="A2703" s="2" t="n">
        <v>2669</v>
      </c>
      <c r="B2703" s="2" t="n">
        <v>5</v>
      </c>
      <c r="C2703" s="22" t="n">
        <f aca="true">NORMSINV(MAX(RAND(),0.000000000001))</f>
        <v>-1.3103114735389</v>
      </c>
      <c r="D2703" s="24" t="n">
        <f aca="false">IF($B$11="","",$B$11*EXP($B$12*C2703))</f>
        <v>533.987271245277</v>
      </c>
      <c r="E2703" s="20" t="n">
        <f aca="true">IF($B$10="","",$B$10*(1-$B$14+2*$B$14*RAND()))</f>
        <v>3.58171082905562</v>
      </c>
      <c r="F2703" s="21" t="n">
        <f aca="false">INDEX($E$17:$E$28,B2703)</f>
        <v>4.761</v>
      </c>
      <c r="G2703" s="25" t="n">
        <f aca="false">IF(OR(D2703="",E2703="",F2703=""),"",D2703*($B$7-$B$8-F2703-E2703))</f>
        <v>2348.096445269</v>
      </c>
      <c r="H2703" s="25" t="n">
        <f aca="false">IF(D2703="","",D2703*$F$30)</f>
        <v>2669.50916640939</v>
      </c>
    </row>
    <row r="2704" customFormat="false" ht="15" hidden="false" customHeight="false" outlineLevel="0" collapsed="false">
      <c r="A2704" s="2" t="n">
        <v>2670</v>
      </c>
      <c r="B2704" s="2" t="n">
        <v>6</v>
      </c>
      <c r="C2704" s="22" t="n">
        <f aca="true">NORMSINV(MAX(RAND(),0.000000000001))</f>
        <v>-0.99073163463004</v>
      </c>
      <c r="D2704" s="24" t="n">
        <f aca="false">IF($B$11="","",$B$11*EXP($B$12*C2704))</f>
        <v>610.960373514891</v>
      </c>
      <c r="E2704" s="20" t="n">
        <f aca="true">IF($B$10="","",$B$10*(1-$B$14+2*$B$14*RAND()))</f>
        <v>4.07791882876305</v>
      </c>
      <c r="F2704" s="21" t="n">
        <f aca="false">INDEX($E$17:$E$28,B2704)</f>
        <v>4.761</v>
      </c>
      <c r="G2704" s="25" t="n">
        <f aca="false">IF(OR(D2704="",E2704="",F2704=""),"",D2704*($B$7-$B$8-F2704-E2704))</f>
        <v>2383.40600949084</v>
      </c>
      <c r="H2704" s="25" t="n">
        <f aca="false">IF(D2704="","",D2704*$F$30)</f>
        <v>3054.31309927564</v>
      </c>
    </row>
    <row r="2705" customFormat="false" ht="15" hidden="false" customHeight="false" outlineLevel="0" collapsed="false">
      <c r="A2705" s="2" t="n">
        <v>2671</v>
      </c>
      <c r="B2705" s="2" t="n">
        <v>7</v>
      </c>
      <c r="C2705" s="22" t="n">
        <f aca="true">NORMSINV(MAX(RAND(),0.000000000001))</f>
        <v>-0.412452602784663</v>
      </c>
      <c r="D2705" s="24" t="n">
        <f aca="false">IF($B$11="","",$B$11*EXP($B$12*C2705))</f>
        <v>779.536305931673</v>
      </c>
      <c r="E2705" s="20" t="n">
        <f aca="true">IF($B$10="","",$B$10*(1-$B$14+2*$B$14*RAND()))</f>
        <v>3.48111785299511</v>
      </c>
      <c r="F2705" s="21" t="n">
        <f aca="false">INDEX($E$17:$E$28,B2705)</f>
        <v>4.761</v>
      </c>
      <c r="G2705" s="25" t="n">
        <f aca="false">IF(OR(D2705="",E2705="",F2705=""),"",D2705*($B$7-$B$8-F2705-E2705))</f>
        <v>3506.26243339221</v>
      </c>
      <c r="H2705" s="25" t="n">
        <f aca="false">IF(D2705="","",D2705*$F$30)</f>
        <v>3897.05790061362</v>
      </c>
    </row>
    <row r="2706" customFormat="false" ht="15" hidden="false" customHeight="false" outlineLevel="0" collapsed="false">
      <c r="A2706" s="2" t="n">
        <v>2672</v>
      </c>
      <c r="B2706" s="2" t="n">
        <v>8</v>
      </c>
      <c r="C2706" s="22" t="n">
        <f aca="true">NORMSINV(MAX(RAND(),0.000000000001))</f>
        <v>-0.525660246187007</v>
      </c>
      <c r="D2706" s="24" t="n">
        <f aca="false">IF($B$11="","",$B$11*EXP($B$12*C2706))</f>
        <v>743.223943582701</v>
      </c>
      <c r="E2706" s="20" t="n">
        <f aca="true">IF($B$10="","",$B$10*(1-$B$14+2*$B$14*RAND()))</f>
        <v>3.89426165112583</v>
      </c>
      <c r="F2706" s="21" t="n">
        <f aca="false">INDEX($E$17:$E$28,B2706)</f>
        <v>4.761</v>
      </c>
      <c r="G2706" s="25" t="n">
        <f aca="false">IF(OR(D2706="",E2706="",F2706=""),"",D2706*($B$7-$B$8-F2706-E2706))</f>
        <v>3035.87534415375</v>
      </c>
      <c r="H2706" s="25" t="n">
        <f aca="false">IF(D2706="","",D2706*$F$30)</f>
        <v>3715.52513875864</v>
      </c>
    </row>
    <row r="2707" customFormat="false" ht="15" hidden="false" customHeight="false" outlineLevel="0" collapsed="false">
      <c r="A2707" s="2" t="n">
        <v>2673</v>
      </c>
      <c r="B2707" s="2" t="n">
        <v>9</v>
      </c>
      <c r="C2707" s="22" t="n">
        <f aca="true">NORMSINV(MAX(RAND(),0.000000000001))</f>
        <v>-2.77815695357501</v>
      </c>
      <c r="D2707" s="24" t="n">
        <f aca="false">IF($B$11="","",$B$11*EXP($B$12*C2707))</f>
        <v>287.686609115174</v>
      </c>
      <c r="E2707" s="20" t="n">
        <f aca="true">IF($B$10="","",$B$10*(1-$B$14+2*$B$14*RAND()))</f>
        <v>3.89467416494246</v>
      </c>
      <c r="F2707" s="21" t="n">
        <f aca="false">INDEX($E$17:$E$28,B2707)</f>
        <v>4.761</v>
      </c>
      <c r="G2707" s="25" t="n">
        <f aca="false">IF(OR(D2707="",E2707="",F2707=""),"",D2707*($B$7-$B$8-F2707-E2707))</f>
        <v>1175.0058500092</v>
      </c>
      <c r="H2707" s="25" t="n">
        <f aca="false">IF(D2707="","",D2707*$F$30)</f>
        <v>1438.20289628858</v>
      </c>
    </row>
    <row r="2708" customFormat="false" ht="15" hidden="false" customHeight="false" outlineLevel="0" collapsed="false">
      <c r="A2708" s="2" t="n">
        <v>2674</v>
      </c>
      <c r="B2708" s="2" t="n">
        <v>10</v>
      </c>
      <c r="C2708" s="22" t="n">
        <f aca="true">NORMSINV(MAX(RAND(),0.000000000001))</f>
        <v>-0.204974111260156</v>
      </c>
      <c r="D2708" s="24" t="n">
        <f aca="false">IF($B$11="","",$B$11*EXP($B$12*C2708))</f>
        <v>850.754548086845</v>
      </c>
      <c r="E2708" s="20" t="n">
        <f aca="true">IF($B$10="","",$B$10*(1-$B$14+2*$B$14*RAND()))</f>
        <v>4.01650719957537</v>
      </c>
      <c r="F2708" s="21" t="n">
        <f aca="false">INDEX($E$17:$E$28,B2708)</f>
        <v>4.761</v>
      </c>
      <c r="G2708" s="25" t="n">
        <f aca="false">IF(OR(D2708="",E2708="",F2708=""),"",D2708*($B$7-$B$8-F2708-E2708))</f>
        <v>3371.10877172263</v>
      </c>
      <c r="H2708" s="25" t="n">
        <f aca="false">IF(D2708="","",D2708*$F$30)</f>
        <v>4253.09213679576</v>
      </c>
    </row>
    <row r="2709" customFormat="false" ht="15" hidden="false" customHeight="false" outlineLevel="0" collapsed="false">
      <c r="A2709" s="2" t="n">
        <v>2675</v>
      </c>
      <c r="B2709" s="2" t="n">
        <v>11</v>
      </c>
      <c r="C2709" s="22" t="n">
        <f aca="true">NORMSINV(MAX(RAND(),0.000000000001))</f>
        <v>0.153825166142222</v>
      </c>
      <c r="D2709" s="24" t="n">
        <f aca="false">IF($B$11="","",$B$11*EXP($B$12*C2709))</f>
        <v>989.608588477341</v>
      </c>
      <c r="E2709" s="20" t="n">
        <f aca="true">IF($B$10="","",$B$10*(1-$B$14+2*$B$14*RAND()))</f>
        <v>3.59751228525812</v>
      </c>
      <c r="F2709" s="21" t="n">
        <f aca="false">INDEX($E$17:$E$28,B2709)</f>
        <v>4.761</v>
      </c>
      <c r="G2709" s="25" t="n">
        <f aca="false">IF(OR(D2709="",E2709="",F2709=""),"",D2709*($B$7-$B$8-F2709-E2709))</f>
        <v>4335.95787281653</v>
      </c>
      <c r="H2709" s="25" t="n">
        <f aca="false">IF(D2709="","",D2709*$F$30)</f>
        <v>4947.25125551592</v>
      </c>
    </row>
    <row r="2710" customFormat="false" ht="15" hidden="false" customHeight="false" outlineLevel="0" collapsed="false">
      <c r="A2710" s="2" t="n">
        <v>2676</v>
      </c>
      <c r="B2710" s="2" t="n">
        <v>12</v>
      </c>
      <c r="C2710" s="22" t="n">
        <f aca="true">NORMSINV(MAX(RAND(),0.000000000001))</f>
        <v>0.699110440259343</v>
      </c>
      <c r="D2710" s="24" t="n">
        <f aca="false">IF($B$11="","",$B$11*EXP($B$12*C2710))</f>
        <v>1245.22835685337</v>
      </c>
      <c r="E2710" s="20" t="n">
        <f aca="true">IF($B$10="","",$B$10*(1-$B$14+2*$B$14*RAND()))</f>
        <v>3.73917652086057</v>
      </c>
      <c r="F2710" s="21" t="n">
        <f aca="false">INDEX($E$17:$E$28,B2710)</f>
        <v>4.761</v>
      </c>
      <c r="G2710" s="25" t="n">
        <f aca="false">IF(OR(D2710="",E2710="",F2710=""),"",D2710*($B$7-$B$8-F2710-E2710))</f>
        <v>5279.54842427714</v>
      </c>
      <c r="H2710" s="25" t="n">
        <f aca="false">IF(D2710="","",D2710*$F$30)</f>
        <v>6225.14560158138</v>
      </c>
    </row>
    <row r="2711" customFormat="false" ht="15" hidden="false" customHeight="false" outlineLevel="0" collapsed="false">
      <c r="A2711" s="2" t="n">
        <v>2677</v>
      </c>
      <c r="B2711" s="2" t="n">
        <v>1</v>
      </c>
      <c r="C2711" s="22" t="n">
        <f aca="true">NORMSINV(MAX(RAND(),0.000000000001))</f>
        <v>0.0562837203389294</v>
      </c>
      <c r="D2711" s="24" t="n">
        <f aca="false">IF($B$11="","",$B$11*EXP($B$12*C2711))</f>
        <v>949.759547220861</v>
      </c>
      <c r="E2711" s="20" t="n">
        <f aca="true">IF($B$10="","",$B$10*(1-$B$14+2*$B$14*RAND()))</f>
        <v>3.64956635091204</v>
      </c>
      <c r="F2711" s="21" t="n">
        <f aca="false">INDEX($E$17:$E$28,B2711)</f>
        <v>4.92562580645161</v>
      </c>
      <c r="G2711" s="25" t="n">
        <f aca="false">IF(OR(D2711="",E2711="",F2711=""),"",D2711*($B$7-$B$8-F2711-E2711))</f>
        <v>3955.56601088418</v>
      </c>
      <c r="H2711" s="25" t="n">
        <f aca="false">IF(D2711="","",D2711*$F$30)</f>
        <v>4748.03792846653</v>
      </c>
    </row>
    <row r="2712" customFormat="false" ht="15" hidden="false" customHeight="false" outlineLevel="0" collapsed="false">
      <c r="A2712" s="2" t="n">
        <v>2678</v>
      </c>
      <c r="B2712" s="2" t="n">
        <v>2</v>
      </c>
      <c r="C2712" s="22" t="n">
        <f aca="true">NORMSINV(MAX(RAND(),0.000000000001))</f>
        <v>1.01446405956679</v>
      </c>
      <c r="D2712" s="24" t="n">
        <f aca="false">IF($B$11="","",$B$11*EXP($B$12*C2712))</f>
        <v>1422.19044019915</v>
      </c>
      <c r="E2712" s="20" t="n">
        <f aca="true">IF($B$10="","",$B$10*(1-$B$14+2*$B$14*RAND()))</f>
        <v>3.64856977798399</v>
      </c>
      <c r="F2712" s="21" t="n">
        <f aca="false">INDEX($E$17:$E$28,B2712)</f>
        <v>5.0612</v>
      </c>
      <c r="G2712" s="25" t="n">
        <f aca="false">IF(OR(D2712="",E2712="",F2712=""),"",D2712*($B$7-$B$8-F2712-E2712))</f>
        <v>5731.75489355288</v>
      </c>
      <c r="H2712" s="25" t="n">
        <f aca="false">IF(D2712="","",D2712*$F$30)</f>
        <v>7109.81444864361</v>
      </c>
    </row>
    <row r="2713" customFormat="false" ht="15" hidden="false" customHeight="false" outlineLevel="0" collapsed="false">
      <c r="A2713" s="2" t="n">
        <v>2679</v>
      </c>
      <c r="B2713" s="2" t="n">
        <v>3</v>
      </c>
      <c r="C2713" s="22" t="n">
        <f aca="true">NORMSINV(MAX(RAND(),0.000000000001))</f>
        <v>-0.218634095673272</v>
      </c>
      <c r="D2713" s="24" t="n">
        <f aca="false">IF($B$11="","",$B$11*EXP($B$12*C2713))</f>
        <v>845.871794881998</v>
      </c>
      <c r="E2713" s="20" t="n">
        <f aca="true">IF($B$10="","",$B$10*(1-$B$14+2*$B$14*RAND()))</f>
        <v>4.05368578159669</v>
      </c>
      <c r="F2713" s="21" t="n">
        <f aca="false">INDEX($E$17:$E$28,B2713)</f>
        <v>5.0612</v>
      </c>
      <c r="G2713" s="25" t="n">
        <f aca="false">IF(OR(D2713="",E2713="",F2713=""),"",D2713*($B$7-$B$8-F2713-E2713))</f>
        <v>3066.38187057306</v>
      </c>
      <c r="H2713" s="25" t="n">
        <f aca="false">IF(D2713="","",D2713*$F$30)</f>
        <v>4228.68227697409</v>
      </c>
    </row>
    <row r="2714" customFormat="false" ht="15" hidden="false" customHeight="false" outlineLevel="0" collapsed="false">
      <c r="A2714" s="2" t="n">
        <v>2680</v>
      </c>
      <c r="B2714" s="2" t="n">
        <v>4</v>
      </c>
      <c r="C2714" s="22" t="n">
        <f aca="true">NORMSINV(MAX(RAND(),0.000000000001))</f>
        <v>-1.42854017956762</v>
      </c>
      <c r="D2714" s="24" t="n">
        <f aca="false">IF($B$11="","",$B$11*EXP($B$12*C2714))</f>
        <v>508.03708006375</v>
      </c>
      <c r="E2714" s="20" t="n">
        <f aca="true">IF($B$10="","",$B$10*(1-$B$14+2*$B$14*RAND()))</f>
        <v>3.60078619962034</v>
      </c>
      <c r="F2714" s="21" t="n">
        <f aca="false">INDEX($E$17:$E$28,B2714)</f>
        <v>4.89657419354839</v>
      </c>
      <c r="G2714" s="25" t="n">
        <f aca="false">IF(OR(D2714="",E2714="",F2714=""),"",D2714*($B$7-$B$8-F2714-E2714))</f>
        <v>2155.41823761738</v>
      </c>
      <c r="H2714" s="25" t="n">
        <f aca="false">IF(D2714="","",D2714*$F$30)</f>
        <v>2539.7789706547</v>
      </c>
    </row>
    <row r="2715" customFormat="false" ht="15" hidden="false" customHeight="false" outlineLevel="0" collapsed="false">
      <c r="A2715" s="2" t="n">
        <v>2681</v>
      </c>
      <c r="B2715" s="2" t="n">
        <v>5</v>
      </c>
      <c r="C2715" s="22" t="n">
        <f aca="true">NORMSINV(MAX(RAND(),0.000000000001))</f>
        <v>1.41738818609045</v>
      </c>
      <c r="D2715" s="24" t="n">
        <f aca="false">IF($B$11="","",$B$11*EXP($B$12*C2715))</f>
        <v>1685.35597257719</v>
      </c>
      <c r="E2715" s="20" t="n">
        <f aca="true">IF($B$10="","",$B$10*(1-$B$14+2*$B$14*RAND()))</f>
        <v>3.45028223959212</v>
      </c>
      <c r="F2715" s="21" t="n">
        <f aca="false">INDEX($E$17:$E$28,B2715)</f>
        <v>4.761</v>
      </c>
      <c r="G2715" s="25" t="n">
        <f aca="false">IF(OR(D2715="",E2715="",F2715=""),"",D2715*($B$7-$B$8-F2715-E2715))</f>
        <v>7632.50152561981</v>
      </c>
      <c r="H2715" s="25" t="n">
        <f aca="false">IF(D2715="","",D2715*$F$30)</f>
        <v>8425.43157810788</v>
      </c>
    </row>
    <row r="2716" customFormat="false" ht="15" hidden="false" customHeight="false" outlineLevel="0" collapsed="false">
      <c r="A2716" s="2" t="n">
        <v>2682</v>
      </c>
      <c r="B2716" s="2" t="n">
        <v>6</v>
      </c>
      <c r="C2716" s="22" t="n">
        <f aca="true">NORMSINV(MAX(RAND(),0.000000000001))</f>
        <v>-1.10452918046062</v>
      </c>
      <c r="D2716" s="24" t="n">
        <f aca="false">IF($B$11="","",$B$11*EXP($B$12*C2716))</f>
        <v>582.355844519488</v>
      </c>
      <c r="E2716" s="20" t="n">
        <f aca="true">IF($B$10="","",$B$10*(1-$B$14+2*$B$14*RAND()))</f>
        <v>3.51078696588161</v>
      </c>
      <c r="F2716" s="21" t="n">
        <f aca="false">INDEX($E$17:$E$28,B2716)</f>
        <v>4.761</v>
      </c>
      <c r="G2716" s="25" t="n">
        <f aca="false">IF(OR(D2716="",E2716="",F2716=""),"",D2716*($B$7-$B$8-F2716-E2716))</f>
        <v>2602.089974977</v>
      </c>
      <c r="H2716" s="25" t="n">
        <f aca="false">IF(D2716="","",D2716*$F$30)</f>
        <v>2911.31333792182</v>
      </c>
    </row>
    <row r="2717" customFormat="false" ht="15" hidden="false" customHeight="false" outlineLevel="0" collapsed="false">
      <c r="A2717" s="2" t="n">
        <v>2683</v>
      </c>
      <c r="B2717" s="2" t="n">
        <v>7</v>
      </c>
      <c r="C2717" s="22" t="n">
        <f aca="true">NORMSINV(MAX(RAND(),0.000000000001))</f>
        <v>-0.416917092999837</v>
      </c>
      <c r="D2717" s="24" t="n">
        <f aca="false">IF($B$11="","",$B$11*EXP($B$12*C2717))</f>
        <v>778.071232641057</v>
      </c>
      <c r="E2717" s="20" t="n">
        <f aca="true">IF($B$10="","",$B$10*(1-$B$14+2*$B$14*RAND()))</f>
        <v>3.51419609451423</v>
      </c>
      <c r="F2717" s="21" t="n">
        <f aca="false">INDEX($E$17:$E$28,B2717)</f>
        <v>4.761</v>
      </c>
      <c r="G2717" s="25" t="n">
        <f aca="false">IF(OR(D2717="",E2717="",F2717=""),"",D2717*($B$7-$B$8-F2717-E2717))</f>
        <v>3473.93547824192</v>
      </c>
      <c r="H2717" s="25" t="n">
        <f aca="false">IF(D2717="","",D2717*$F$30)</f>
        <v>3889.73370621917</v>
      </c>
    </row>
    <row r="2718" customFormat="false" ht="15" hidden="false" customHeight="false" outlineLevel="0" collapsed="false">
      <c r="A2718" s="2" t="n">
        <v>2684</v>
      </c>
      <c r="B2718" s="2" t="n">
        <v>8</v>
      </c>
      <c r="C2718" s="22" t="n">
        <f aca="true">NORMSINV(MAX(RAND(),0.000000000001))</f>
        <v>0.838061345155507</v>
      </c>
      <c r="D2718" s="24" t="n">
        <f aca="false">IF($B$11="","",$B$11*EXP($B$12*C2718))</f>
        <v>1320.31207431104</v>
      </c>
      <c r="E2718" s="20" t="n">
        <f aca="true">IF($B$10="","",$B$10*(1-$B$14+2*$B$14*RAND()))</f>
        <v>3.38154948730547</v>
      </c>
      <c r="F2718" s="21" t="n">
        <f aca="false">INDEX($E$17:$E$28,B2718)</f>
        <v>4.761</v>
      </c>
      <c r="G2718" s="25" t="n">
        <f aca="false">IF(OR(D2718="",E2718="",F2718=""),"",D2718*($B$7-$B$8-F2718-E2718))</f>
        <v>6070.06942295805</v>
      </c>
      <c r="H2718" s="25" t="n">
        <f aca="false">IF(D2718="","",D2718*$F$30)</f>
        <v>6600.50412189573</v>
      </c>
    </row>
    <row r="2719" customFormat="false" ht="15" hidden="false" customHeight="false" outlineLevel="0" collapsed="false">
      <c r="A2719" s="2" t="n">
        <v>2685</v>
      </c>
      <c r="B2719" s="2" t="n">
        <v>9</v>
      </c>
      <c r="C2719" s="22" t="n">
        <f aca="true">NORMSINV(MAX(RAND(),0.000000000001))</f>
        <v>0.332430361080044</v>
      </c>
      <c r="D2719" s="24" t="n">
        <f aca="false">IF($B$11="","",$B$11*EXP($B$12*C2719))</f>
        <v>1066.95883278571</v>
      </c>
      <c r="E2719" s="20" t="n">
        <f aca="true">IF($B$10="","",$B$10*(1-$B$14+2*$B$14*RAND()))</f>
        <v>3.40334923661817</v>
      </c>
      <c r="F2719" s="21" t="n">
        <f aca="false">INDEX($E$17:$E$28,B2719)</f>
        <v>4.761</v>
      </c>
      <c r="G2719" s="25" t="n">
        <f aca="false">IF(OR(D2719="",E2719="",F2719=""),"",D2719*($B$7-$B$8-F2719-E2719))</f>
        <v>4882.03099773294</v>
      </c>
      <c r="H2719" s="25" t="n">
        <f aca="false">IF(D2719="","",D2719*$F$30)</f>
        <v>5333.94059686234</v>
      </c>
    </row>
    <row r="2720" customFormat="false" ht="15" hidden="false" customHeight="false" outlineLevel="0" collapsed="false">
      <c r="A2720" s="2" t="n">
        <v>2686</v>
      </c>
      <c r="B2720" s="2" t="n">
        <v>10</v>
      </c>
      <c r="C2720" s="22" t="n">
        <f aca="true">NORMSINV(MAX(RAND(),0.000000000001))</f>
        <v>0.443968066464405</v>
      </c>
      <c r="D2720" s="24" t="n">
        <f aca="false">IF($B$11="","",$B$11*EXP($B$12*C2720))</f>
        <v>1118.30102724876</v>
      </c>
      <c r="E2720" s="20" t="n">
        <f aca="true">IF($B$10="","",$B$10*(1-$B$14+2*$B$14*RAND()))</f>
        <v>3.9182662417415</v>
      </c>
      <c r="F2720" s="21" t="n">
        <f aca="false">INDEX($E$17:$E$28,B2720)</f>
        <v>4.761</v>
      </c>
      <c r="G2720" s="25" t="n">
        <f aca="false">IF(OR(D2720="",E2720="",F2720=""),"",D2720*($B$7-$B$8-F2720-E2720))</f>
        <v>4541.1227332442</v>
      </c>
      <c r="H2720" s="25" t="n">
        <f aca="false">IF(D2720="","",D2720*$F$30)</f>
        <v>5590.610495422</v>
      </c>
    </row>
    <row r="2721" customFormat="false" ht="15" hidden="false" customHeight="false" outlineLevel="0" collapsed="false">
      <c r="A2721" s="2" t="n">
        <v>2687</v>
      </c>
      <c r="B2721" s="2" t="n">
        <v>11</v>
      </c>
      <c r="C2721" s="22" t="n">
        <f aca="true">NORMSINV(MAX(RAND(),0.000000000001))</f>
        <v>0.439137405901169</v>
      </c>
      <c r="D2721" s="24" t="n">
        <f aca="false">IF($B$11="","",$B$11*EXP($B$12*C2721))</f>
        <v>1116.02706693244</v>
      </c>
      <c r="E2721" s="20" t="n">
        <f aca="true">IF($B$10="","",$B$10*(1-$B$14+2*$B$14*RAND()))</f>
        <v>3.76175308596697</v>
      </c>
      <c r="F2721" s="21" t="n">
        <f aca="false">INDEX($E$17:$E$28,B2721)</f>
        <v>4.761</v>
      </c>
      <c r="G2721" s="25" t="n">
        <f aca="false">IF(OR(D2721="",E2721="",F2721=""),"",D2721*($B$7-$B$8-F2721-E2721))</f>
        <v>4706.56170399815</v>
      </c>
      <c r="H2721" s="25" t="n">
        <f aca="false">IF(D2721="","",D2721*$F$30)</f>
        <v>5579.24251300863</v>
      </c>
    </row>
    <row r="2722" customFormat="false" ht="15" hidden="false" customHeight="false" outlineLevel="0" collapsed="false">
      <c r="A2722" s="2" t="n">
        <v>2688</v>
      </c>
      <c r="B2722" s="2" t="n">
        <v>12</v>
      </c>
      <c r="C2722" s="22" t="n">
        <f aca="true">NORMSINV(MAX(RAND(),0.000000000001))</f>
        <v>0.187889791475138</v>
      </c>
      <c r="D2722" s="24" t="n">
        <f aca="false">IF($B$11="","",$B$11*EXP($B$12*C2722))</f>
        <v>1003.91554379199</v>
      </c>
      <c r="E2722" s="20" t="n">
        <f aca="true">IF($B$10="","",$B$10*(1-$B$14+2*$B$14*RAND()))</f>
        <v>3.41708349586069</v>
      </c>
      <c r="F2722" s="21" t="n">
        <f aca="false">INDEX($E$17:$E$28,B2722)</f>
        <v>4.761</v>
      </c>
      <c r="G2722" s="25" t="n">
        <f aca="false">IF(OR(D2722="",E2722="",F2722=""),"",D2722*($B$7-$B$8-F2722-E2722))</f>
        <v>4579.77888798667</v>
      </c>
      <c r="H2722" s="25" t="n">
        <f aca="false">IF(D2722="","",D2722*$F$30)</f>
        <v>5018.77458652492</v>
      </c>
    </row>
    <row r="2723" customFormat="false" ht="15" hidden="false" customHeight="false" outlineLevel="0" collapsed="false">
      <c r="A2723" s="2" t="n">
        <v>2689</v>
      </c>
      <c r="B2723" s="2" t="n">
        <v>1</v>
      </c>
      <c r="C2723" s="22" t="n">
        <f aca="true">NORMSINV(MAX(RAND(),0.000000000001))</f>
        <v>0.542036087220687</v>
      </c>
      <c r="D2723" s="24" t="n">
        <f aca="false">IF($B$11="","",$B$11*EXP($B$12*C2723))</f>
        <v>1165.48012881828</v>
      </c>
      <c r="E2723" s="20" t="n">
        <f aca="true">IF($B$10="","",$B$10*(1-$B$14+2*$B$14*RAND()))</f>
        <v>4.01175561826433</v>
      </c>
      <c r="F2723" s="21" t="n">
        <f aca="false">INDEX($E$17:$E$28,B2723)</f>
        <v>4.92562580645161</v>
      </c>
      <c r="G2723" s="25" t="n">
        <f aca="false">IF(OR(D2723="",E2723="",F2723=""),"",D2723*($B$7-$B$8-F2723-E2723))</f>
        <v>4431.87638696884</v>
      </c>
      <c r="H2723" s="25" t="n">
        <f aca="false">IF(D2723="","",D2723*$F$30)</f>
        <v>5826.46825998834</v>
      </c>
    </row>
    <row r="2724" customFormat="false" ht="15" hidden="false" customHeight="false" outlineLevel="0" collapsed="false">
      <c r="A2724" s="2" t="n">
        <v>2690</v>
      </c>
      <c r="B2724" s="2" t="n">
        <v>2</v>
      </c>
      <c r="C2724" s="22" t="n">
        <f aca="true">NORMSINV(MAX(RAND(),0.000000000001))</f>
        <v>1.53782327643585</v>
      </c>
      <c r="D2724" s="24" t="n">
        <f aca="false">IF($B$11="","",$B$11*EXP($B$12*C2724))</f>
        <v>1773.09048641128</v>
      </c>
      <c r="E2724" s="20" t="n">
        <f aca="true">IF($B$10="","",$B$10*(1-$B$14+2*$B$14*RAND()))</f>
        <v>3.70157476488298</v>
      </c>
      <c r="F2724" s="21" t="n">
        <f aca="false">INDEX($E$17:$E$28,B2724)</f>
        <v>5.0612</v>
      </c>
      <c r="G2724" s="25" t="n">
        <f aca="false">IF(OR(D2724="",E2724="",F2724=""),"",D2724*($B$7-$B$8-F2724-E2724))</f>
        <v>7051.98022670084</v>
      </c>
      <c r="H2724" s="25" t="n">
        <f aca="false">IF(D2724="","",D2724*$F$30)</f>
        <v>8864.03395966726</v>
      </c>
    </row>
    <row r="2725" customFormat="false" ht="15" hidden="false" customHeight="false" outlineLevel="0" collapsed="false">
      <c r="A2725" s="2" t="n">
        <v>2691</v>
      </c>
      <c r="B2725" s="2" t="n">
        <v>3</v>
      </c>
      <c r="C2725" s="22" t="n">
        <f aca="true">NORMSINV(MAX(RAND(),0.000000000001))</f>
        <v>0.197501881917256</v>
      </c>
      <c r="D2725" s="24" t="n">
        <f aca="false">IF($B$11="","",$B$11*EXP($B$12*C2725))</f>
        <v>1007.9898566481</v>
      </c>
      <c r="E2725" s="20" t="n">
        <f aca="true">IF($B$10="","",$B$10*(1-$B$14+2*$B$14*RAND()))</f>
        <v>3.52015850437861</v>
      </c>
      <c r="F2725" s="21" t="n">
        <f aca="false">INDEX($E$17:$E$28,B2725)</f>
        <v>5.0612</v>
      </c>
      <c r="G2725" s="25" t="n">
        <f aca="false">IF(OR(D2725="",E2725="",F2725=""),"",D2725*($B$7-$B$8-F2725-E2725))</f>
        <v>4191.86844502225</v>
      </c>
      <c r="H2725" s="25" t="n">
        <f aca="false">IF(D2725="","",D2725*$F$30)</f>
        <v>5039.14289135519</v>
      </c>
    </row>
    <row r="2726" customFormat="false" ht="15" hidden="false" customHeight="false" outlineLevel="0" collapsed="false">
      <c r="A2726" s="2" t="n">
        <v>2692</v>
      </c>
      <c r="B2726" s="2" t="n">
        <v>4</v>
      </c>
      <c r="C2726" s="22" t="n">
        <f aca="true">NORMSINV(MAX(RAND(),0.000000000001))</f>
        <v>0.321023974587628</v>
      </c>
      <c r="D2726" s="24" t="n">
        <f aca="false">IF($B$11="","",$B$11*EXP($B$12*C2726))</f>
        <v>1061.84305047496</v>
      </c>
      <c r="E2726" s="20" t="n">
        <f aca="true">IF($B$10="","",$B$10*(1-$B$14+2*$B$14*RAND()))</f>
        <v>3.5538447733338</v>
      </c>
      <c r="F2726" s="21" t="n">
        <f aca="false">INDEX($E$17:$E$28,B2726)</f>
        <v>4.89657419354839</v>
      </c>
      <c r="G2726" s="25" t="n">
        <f aca="false">IF(OR(D2726="",E2726="",F2726=""),"",D2726*($B$7-$B$8-F2726-E2726))</f>
        <v>4554.86180946535</v>
      </c>
      <c r="H2726" s="25" t="n">
        <f aca="false">IF(D2726="","",D2726*$F$30)</f>
        <v>5308.36577793441</v>
      </c>
    </row>
    <row r="2727" customFormat="false" ht="15" hidden="false" customHeight="false" outlineLevel="0" collapsed="false">
      <c r="A2727" s="2" t="n">
        <v>2693</v>
      </c>
      <c r="B2727" s="2" t="n">
        <v>5</v>
      </c>
      <c r="C2727" s="22" t="n">
        <f aca="true">NORMSINV(MAX(RAND(),0.000000000001))</f>
        <v>0.591534842416188</v>
      </c>
      <c r="D2727" s="24" t="n">
        <f aca="false">IF($B$11="","",$B$11*EXP($B$12*C2727))</f>
        <v>1190.04393387647</v>
      </c>
      <c r="E2727" s="20" t="n">
        <f aca="true">IF($B$10="","",$B$10*(1-$B$14+2*$B$14*RAND()))</f>
        <v>3.44144164598343</v>
      </c>
      <c r="F2727" s="21" t="n">
        <f aca="false">INDEX($E$17:$E$28,B2727)</f>
        <v>4.761</v>
      </c>
      <c r="G2727" s="25" t="n">
        <f aca="false">IF(OR(D2727="",E2727="",F2727=""),"",D2727*($B$7-$B$8-F2727-E2727))</f>
        <v>5399.89379380794</v>
      </c>
      <c r="H2727" s="25" t="n">
        <f aca="false">IF(D2727="","",D2727*$F$30)</f>
        <v>5949.26763423527</v>
      </c>
    </row>
    <row r="2728" customFormat="false" ht="15" hidden="false" customHeight="false" outlineLevel="0" collapsed="false">
      <c r="A2728" s="2" t="n">
        <v>2694</v>
      </c>
      <c r="B2728" s="2" t="n">
        <v>6</v>
      </c>
      <c r="C2728" s="22" t="n">
        <f aca="true">NORMSINV(MAX(RAND(),0.000000000001))</f>
        <v>-0.548458190488986</v>
      </c>
      <c r="D2728" s="24" t="n">
        <f aca="false">IF($B$11="","",$B$11*EXP($B$12*C2728))</f>
        <v>736.118509218137</v>
      </c>
      <c r="E2728" s="20" t="n">
        <f aca="true">IF($B$10="","",$B$10*(1-$B$14+2*$B$14*RAND()))</f>
        <v>3.97150188856528</v>
      </c>
      <c r="F2728" s="21" t="n">
        <f aca="false">INDEX($E$17:$E$28,B2728)</f>
        <v>4.761</v>
      </c>
      <c r="G2728" s="25" t="n">
        <f aca="false">IF(OR(D2728="",E2728="",F2728=""),"",D2728*($B$7-$B$8-F2728-E2728))</f>
        <v>2949.99353548383</v>
      </c>
      <c r="H2728" s="25" t="n">
        <f aca="false">IF(D2728="","",D2728*$F$30)</f>
        <v>3680.00365128331</v>
      </c>
    </row>
    <row r="2729" customFormat="false" ht="15" hidden="false" customHeight="false" outlineLevel="0" collapsed="false">
      <c r="A2729" s="2" t="n">
        <v>2695</v>
      </c>
      <c r="B2729" s="2" t="n">
        <v>7</v>
      </c>
      <c r="C2729" s="22" t="n">
        <f aca="true">NORMSINV(MAX(RAND(),0.000000000001))</f>
        <v>2.20987824733387</v>
      </c>
      <c r="D2729" s="24" t="n">
        <f aca="false">IF($B$11="","",$B$11*EXP($B$12*C2729))</f>
        <v>2353.50385911176</v>
      </c>
      <c r="E2729" s="20" t="n">
        <f aca="true">IF($B$10="","",$B$10*(1-$B$14+2*$B$14*RAND()))</f>
        <v>3.56838108988239</v>
      </c>
      <c r="F2729" s="21" t="n">
        <f aca="false">INDEX($E$17:$E$28,B2729)</f>
        <v>4.761</v>
      </c>
      <c r="G2729" s="25" t="n">
        <f aca="false">IF(OR(D2729="",E2729="",F2729=""),"",D2729*($B$7-$B$8-F2729-E2729))</f>
        <v>10380.4086260331</v>
      </c>
      <c r="H2729" s="25" t="n">
        <f aca="false">IF(D2729="","",D2729*$F$30)</f>
        <v>11765.6364924715</v>
      </c>
    </row>
    <row r="2730" customFormat="false" ht="15" hidden="false" customHeight="false" outlineLevel="0" collapsed="false">
      <c r="A2730" s="2" t="n">
        <v>2696</v>
      </c>
      <c r="B2730" s="2" t="n">
        <v>8</v>
      </c>
      <c r="C2730" s="22" t="n">
        <f aca="true">NORMSINV(MAX(RAND(),0.000000000001))</f>
        <v>-1.9349268944248</v>
      </c>
      <c r="D2730" s="24" t="n">
        <f aca="false">IF($B$11="","",$B$11*EXP($B$12*C2730))</f>
        <v>410.419685219033</v>
      </c>
      <c r="E2730" s="20" t="n">
        <f aca="true">IF($B$10="","",$B$10*(1-$B$14+2*$B$14*RAND()))</f>
        <v>3.57984244575013</v>
      </c>
      <c r="F2730" s="21" t="n">
        <f aca="false">INDEX($E$17:$E$28,B2730)</f>
        <v>4.761</v>
      </c>
      <c r="G2730" s="25" t="n">
        <f aca="false">IF(OR(D2730="",E2730="",F2730=""),"",D2730*($B$7-$B$8-F2730-E2730))</f>
        <v>1805.50085864416</v>
      </c>
      <c r="H2730" s="25" t="n">
        <f aca="false">IF(D2730="","",D2730*$F$30)</f>
        <v>2051.77009034699</v>
      </c>
    </row>
    <row r="2731" customFormat="false" ht="15" hidden="false" customHeight="false" outlineLevel="0" collapsed="false">
      <c r="A2731" s="2" t="n">
        <v>2697</v>
      </c>
      <c r="B2731" s="2" t="n">
        <v>9</v>
      </c>
      <c r="C2731" s="22" t="n">
        <f aca="true">NORMSINV(MAX(RAND(),0.000000000001))</f>
        <v>-0.199914261699709</v>
      </c>
      <c r="D2731" s="24" t="n">
        <f aca="false">IF($B$11="","",$B$11*EXP($B$12*C2731))</f>
        <v>852.570333377436</v>
      </c>
      <c r="E2731" s="20" t="n">
        <f aca="true">IF($B$10="","",$B$10*(1-$B$14+2*$B$14*RAND()))</f>
        <v>3.45725362560501</v>
      </c>
      <c r="F2731" s="21" t="n">
        <f aca="false">INDEX($E$17:$E$28,B2731)</f>
        <v>4.761</v>
      </c>
      <c r="G2731" s="25" t="n">
        <f aca="false">IF(OR(D2731="",E2731="",F2731=""),"",D2731*($B$7-$B$8-F2731-E2731))</f>
        <v>3855.10681386615</v>
      </c>
      <c r="H2731" s="25" t="n">
        <f aca="false">IF(D2731="","",D2731*$F$30)</f>
        <v>4262.16961062048</v>
      </c>
    </row>
    <row r="2732" customFormat="false" ht="15" hidden="false" customHeight="false" outlineLevel="0" collapsed="false">
      <c r="A2732" s="2" t="n">
        <v>2698</v>
      </c>
      <c r="B2732" s="2" t="n">
        <v>10</v>
      </c>
      <c r="C2732" s="22" t="n">
        <f aca="true">NORMSINV(MAX(RAND(),0.000000000001))</f>
        <v>-0.545178378071023</v>
      </c>
      <c r="D2732" s="24" t="n">
        <f aca="false">IF($B$11="","",$B$11*EXP($B$12*C2732))</f>
        <v>737.136529510482</v>
      </c>
      <c r="E2732" s="20" t="n">
        <f aca="true">IF($B$10="","",$B$10*(1-$B$14+2*$B$14*RAND()))</f>
        <v>3.37800387252949</v>
      </c>
      <c r="F2732" s="21" t="n">
        <f aca="false">INDEX($E$17:$E$28,B2732)</f>
        <v>4.761</v>
      </c>
      <c r="G2732" s="25" t="n">
        <f aca="false">IF(OR(D2732="",E2732="",F2732=""),"",D2732*($B$7-$B$8-F2732-E2732))</f>
        <v>3391.56231769478</v>
      </c>
      <c r="H2732" s="25" t="n">
        <f aca="false">IF(D2732="","",D2732*$F$30)</f>
        <v>3685.0929383288</v>
      </c>
    </row>
    <row r="2733" customFormat="false" ht="15" hidden="false" customHeight="false" outlineLevel="0" collapsed="false">
      <c r="A2733" s="2" t="n">
        <v>2699</v>
      </c>
      <c r="B2733" s="2" t="n">
        <v>11</v>
      </c>
      <c r="C2733" s="22" t="n">
        <f aca="true">NORMSINV(MAX(RAND(),0.000000000001))</f>
        <v>0.813208465024638</v>
      </c>
      <c r="D2733" s="24" t="n">
        <f aca="false">IF($B$11="","",$B$11*EXP($B$12*C2733))</f>
        <v>1306.55769925366</v>
      </c>
      <c r="E2733" s="20" t="n">
        <f aca="true">IF($B$10="","",$B$10*(1-$B$14+2*$B$14*RAND()))</f>
        <v>3.44872147642281</v>
      </c>
      <c r="F2733" s="21" t="n">
        <f aca="false">INDEX($E$17:$E$28,B2733)</f>
        <v>4.761</v>
      </c>
      <c r="G2733" s="25" t="n">
        <f aca="false">IF(OR(D2733="",E2733="",F2733=""),"",D2733*($B$7-$B$8-F2733-E2733))</f>
        <v>5919.0702847433</v>
      </c>
      <c r="H2733" s="25" t="n">
        <f aca="false">IF(D2733="","",D2733*$F$30)</f>
        <v>6531.74325010891</v>
      </c>
    </row>
    <row r="2734" customFormat="false" ht="15" hidden="false" customHeight="false" outlineLevel="0" collapsed="false">
      <c r="A2734" s="2" t="n">
        <v>2700</v>
      </c>
      <c r="B2734" s="2" t="n">
        <v>12</v>
      </c>
      <c r="C2734" s="22" t="n">
        <f aca="true">NORMSINV(MAX(RAND(),0.000000000001))</f>
        <v>-1.98181434711008</v>
      </c>
      <c r="D2734" s="24" t="n">
        <f aca="false">IF($B$11="","",$B$11*EXP($B$12*C2734))</f>
        <v>402.390687893521</v>
      </c>
      <c r="E2734" s="20" t="n">
        <f aca="true">IF($B$10="","",$B$10*(1-$B$14+2*$B$14*RAND()))</f>
        <v>3.48050715075151</v>
      </c>
      <c r="F2734" s="21" t="n">
        <f aca="false">INDEX($E$17:$E$28,B2734)</f>
        <v>4.761</v>
      </c>
      <c r="G2734" s="25" t="n">
        <f aca="false">IF(OR(D2734="",E2734="",F2734=""),"",D2734*($B$7-$B$8-F2734-E2734))</f>
        <v>1810.15163209318</v>
      </c>
      <c r="H2734" s="25" t="n">
        <f aca="false">IF(D2734="","",D2734*$F$30)</f>
        <v>2011.63152691729</v>
      </c>
    </row>
    <row r="2735" customFormat="false" ht="15" hidden="false" customHeight="false" outlineLevel="0" collapsed="false">
      <c r="A2735" s="2" t="n">
        <v>2701</v>
      </c>
      <c r="B2735" s="2" t="n">
        <v>1</v>
      </c>
      <c r="C2735" s="22" t="n">
        <f aca="true">NORMSINV(MAX(RAND(),0.000000000001))</f>
        <v>-1.45480769606567</v>
      </c>
      <c r="D2735" s="24" t="n">
        <f aca="false">IF($B$11="","",$B$11*EXP($B$12*C2735))</f>
        <v>502.445007957463</v>
      </c>
      <c r="E2735" s="20" t="n">
        <f aca="true">IF($B$10="","",$B$10*(1-$B$14+2*$B$14*RAND()))</f>
        <v>3.67757607279876</v>
      </c>
      <c r="F2735" s="21" t="n">
        <f aca="false">INDEX($E$17:$E$28,B2735)</f>
        <v>4.92562580645161</v>
      </c>
      <c r="G2735" s="25" t="n">
        <f aca="false">IF(OR(D2735="",E2735="",F2735=""),"",D2735*($B$7-$B$8-F2735-E2735))</f>
        <v>2078.51356469847</v>
      </c>
      <c r="H2735" s="25" t="n">
        <f aca="false">IF(D2735="","",D2735*$F$30)</f>
        <v>2511.82308378095</v>
      </c>
    </row>
    <row r="2736" customFormat="false" ht="15" hidden="false" customHeight="false" outlineLevel="0" collapsed="false">
      <c r="A2736" s="2" t="n">
        <v>2702</v>
      </c>
      <c r="B2736" s="2" t="n">
        <v>2</v>
      </c>
      <c r="C2736" s="22" t="n">
        <f aca="true">NORMSINV(MAX(RAND(),0.000000000001))</f>
        <v>-1.8363484973491</v>
      </c>
      <c r="D2736" s="24" t="n">
        <f aca="false">IF($B$11="","",$B$11*EXP($B$12*C2736))</f>
        <v>427.826547301925</v>
      </c>
      <c r="E2736" s="20" t="n">
        <f aca="true">IF($B$10="","",$B$10*(1-$B$14+2*$B$14*RAND()))</f>
        <v>3.7364424607461</v>
      </c>
      <c r="F2736" s="21" t="n">
        <f aca="false">INDEX($E$17:$E$28,B2736)</f>
        <v>5.0612</v>
      </c>
      <c r="G2736" s="25" t="n">
        <f aca="false">IF(OR(D2736="",E2736="",F2736=""),"",D2736*($B$7-$B$8-F2736-E2736))</f>
        <v>1686.64521424871</v>
      </c>
      <c r="H2736" s="25" t="n">
        <f aca="false">IF(D2736="","",D2736*$F$30)</f>
        <v>2138.79047527178</v>
      </c>
    </row>
    <row r="2737" customFormat="false" ht="15" hidden="false" customHeight="false" outlineLevel="0" collapsed="false">
      <c r="A2737" s="2" t="n">
        <v>2703</v>
      </c>
      <c r="B2737" s="2" t="n">
        <v>3</v>
      </c>
      <c r="C2737" s="22" t="n">
        <f aca="true">NORMSINV(MAX(RAND(),0.000000000001))</f>
        <v>-1.53388909270096</v>
      </c>
      <c r="D2737" s="24" t="n">
        <f aca="false">IF($B$11="","",$B$11*EXP($B$12*C2737))</f>
        <v>485.978303526482</v>
      </c>
      <c r="E2737" s="20" t="n">
        <f aca="true">IF($B$10="","",$B$10*(1-$B$14+2*$B$14*RAND()))</f>
        <v>3.9376696040415</v>
      </c>
      <c r="F2737" s="21" t="n">
        <f aca="false">INDEX($E$17:$E$28,B2737)</f>
        <v>5.0612</v>
      </c>
      <c r="G2737" s="25" t="n">
        <f aca="false">IF(OR(D2737="",E2737="",F2737=""),"",D2737*($B$7-$B$8-F2737-E2737))</f>
        <v>1818.10820309927</v>
      </c>
      <c r="H2737" s="25" t="n">
        <f aca="false">IF(D2737="","",D2737*$F$30)</f>
        <v>2429.50273498959</v>
      </c>
    </row>
    <row r="2738" customFormat="false" ht="15" hidden="false" customHeight="false" outlineLevel="0" collapsed="false">
      <c r="A2738" s="2" t="n">
        <v>2704</v>
      </c>
      <c r="B2738" s="2" t="n">
        <v>4</v>
      </c>
      <c r="C2738" s="22" t="n">
        <f aca="true">NORMSINV(MAX(RAND(),0.000000000001))</f>
        <v>0.141560263894688</v>
      </c>
      <c r="D2738" s="24" t="n">
        <f aca="false">IF($B$11="","",$B$11*EXP($B$12*C2738))</f>
        <v>984.507470486095</v>
      </c>
      <c r="E2738" s="20" t="n">
        <f aca="true">IF($B$10="","",$B$10*(1-$B$14+2*$B$14*RAND()))</f>
        <v>3.59490817373168</v>
      </c>
      <c r="F2738" s="21" t="n">
        <f aca="false">INDEX($E$17:$E$28,B2738)</f>
        <v>4.89657419354839</v>
      </c>
      <c r="G2738" s="25" t="n">
        <f aca="false">IF(OR(D2738="",E2738="",F2738=""),"",D2738*($B$7-$B$8-F2738-E2738))</f>
        <v>4182.69734790467</v>
      </c>
      <c r="H2738" s="25" t="n">
        <f aca="false">IF(D2738="","",D2738*$F$30)</f>
        <v>4921.74974645409</v>
      </c>
    </row>
    <row r="2739" customFormat="false" ht="15" hidden="false" customHeight="false" outlineLevel="0" collapsed="false">
      <c r="A2739" s="2" t="n">
        <v>2705</v>
      </c>
      <c r="B2739" s="2" t="n">
        <v>5</v>
      </c>
      <c r="C2739" s="22" t="n">
        <f aca="true">NORMSINV(MAX(RAND(),0.000000000001))</f>
        <v>-1.33015378743578</v>
      </c>
      <c r="D2739" s="24" t="n">
        <f aca="false">IF($B$11="","",$B$11*EXP($B$12*C2739))</f>
        <v>529.541281028921</v>
      </c>
      <c r="E2739" s="20" t="n">
        <f aca="true">IF($B$10="","",$B$10*(1-$B$14+2*$B$14*RAND()))</f>
        <v>3.83777056515901</v>
      </c>
      <c r="F2739" s="21" t="n">
        <f aca="false">INDEX($E$17:$E$28,B2739)</f>
        <v>4.761</v>
      </c>
      <c r="G2739" s="25" t="n">
        <f aca="false">IF(OR(D2739="",E2739="",F2739=""),"",D2739*($B$7-$B$8-F2739-E2739))</f>
        <v>2192.95193996037</v>
      </c>
      <c r="H2739" s="25" t="n">
        <f aca="false">IF(D2739="","",D2739*$F$30)</f>
        <v>2647.28277211978</v>
      </c>
    </row>
    <row r="2740" customFormat="false" ht="15" hidden="false" customHeight="false" outlineLevel="0" collapsed="false">
      <c r="A2740" s="2" t="n">
        <v>2706</v>
      </c>
      <c r="B2740" s="2" t="n">
        <v>6</v>
      </c>
      <c r="C2740" s="22" t="n">
        <f aca="true">NORMSINV(MAX(RAND(),0.000000000001))</f>
        <v>-0.84555195747771</v>
      </c>
      <c r="D2740" s="24" t="n">
        <f aca="false">IF($B$11="","",$B$11*EXP($B$12*C2740))</f>
        <v>649.50198450293</v>
      </c>
      <c r="E2740" s="20" t="n">
        <f aca="true">IF($B$10="","",$B$10*(1-$B$14+2*$B$14*RAND()))</f>
        <v>3.69049614234759</v>
      </c>
      <c r="F2740" s="21" t="n">
        <f aca="false">INDEX($E$17:$E$28,B2740)</f>
        <v>4.761</v>
      </c>
      <c r="G2740" s="25" t="n">
        <f aca="false">IF(OR(D2740="",E2740="",F2740=""),"",D2740*($B$7-$B$8-F2740-E2740))</f>
        <v>2785.39176609371</v>
      </c>
      <c r="H2740" s="25" t="n">
        <f aca="false">IF(D2740="","",D2740*$F$30)</f>
        <v>3246.99032092705</v>
      </c>
    </row>
    <row r="2741" customFormat="false" ht="15" hidden="false" customHeight="false" outlineLevel="0" collapsed="false">
      <c r="A2741" s="2" t="n">
        <v>2707</v>
      </c>
      <c r="B2741" s="2" t="n">
        <v>7</v>
      </c>
      <c r="C2741" s="22" t="n">
        <f aca="true">NORMSINV(MAX(RAND(),0.000000000001))</f>
        <v>0.655338783941398</v>
      </c>
      <c r="D2741" s="24" t="n">
        <f aca="false">IF($B$11="","",$B$11*EXP($B$12*C2741))</f>
        <v>1222.47200410715</v>
      </c>
      <c r="E2741" s="20" t="n">
        <f aca="true">IF($B$10="","",$B$10*(1-$B$14+2*$B$14*RAND()))</f>
        <v>3.806083702334</v>
      </c>
      <c r="F2741" s="21" t="n">
        <f aca="false">INDEX($E$17:$E$28,B2741)</f>
        <v>4.761</v>
      </c>
      <c r="G2741" s="25" t="n">
        <f aca="false">IF(OR(D2741="",E2741="",F2741=""),"",D2741*($B$7-$B$8-F2741-E2741))</f>
        <v>5101.27334937915</v>
      </c>
      <c r="H2741" s="25" t="n">
        <f aca="false">IF(D2741="","",D2741*$F$30)</f>
        <v>6111.38204293248</v>
      </c>
    </row>
    <row r="2742" customFormat="false" ht="15" hidden="false" customHeight="false" outlineLevel="0" collapsed="false">
      <c r="A2742" s="2" t="n">
        <v>2708</v>
      </c>
      <c r="B2742" s="2" t="n">
        <v>8</v>
      </c>
      <c r="C2742" s="22" t="n">
        <f aca="true">NORMSINV(MAX(RAND(),0.000000000001))</f>
        <v>0.392070334616596</v>
      </c>
      <c r="D2742" s="24" t="n">
        <f aca="false">IF($B$11="","",$B$11*EXP($B$12*C2742))</f>
        <v>1094.11153511972</v>
      </c>
      <c r="E2742" s="20" t="n">
        <f aca="true">IF($B$10="","",$B$10*(1-$B$14+2*$B$14*RAND()))</f>
        <v>3.89024885710246</v>
      </c>
      <c r="F2742" s="21" t="n">
        <f aca="false">INDEX($E$17:$E$28,B2742)</f>
        <v>4.761</v>
      </c>
      <c r="G2742" s="25" t="n">
        <f aca="false">IF(OR(D2742="",E2742="",F2742=""),"",D2742*($B$7-$B$8-F2742-E2742))</f>
        <v>4473.54978967814</v>
      </c>
      <c r="H2742" s="25" t="n">
        <f aca="false">IF(D2742="","",D2742*$F$30)</f>
        <v>5469.68238637051</v>
      </c>
    </row>
    <row r="2743" customFormat="false" ht="15" hidden="false" customHeight="false" outlineLevel="0" collapsed="false">
      <c r="A2743" s="2" t="n">
        <v>2709</v>
      </c>
      <c r="B2743" s="2" t="n">
        <v>9</v>
      </c>
      <c r="C2743" s="22" t="n">
        <f aca="true">NORMSINV(MAX(RAND(),0.000000000001))</f>
        <v>-1.57270328065829</v>
      </c>
      <c r="D2743" s="24" t="n">
        <f aca="false">IF($B$11="","",$B$11*EXP($B$12*C2743))</f>
        <v>478.094780415137</v>
      </c>
      <c r="E2743" s="20" t="n">
        <f aca="true">IF($B$10="","",$B$10*(1-$B$14+2*$B$14*RAND()))</f>
        <v>3.94873768588689</v>
      </c>
      <c r="F2743" s="21" t="n">
        <f aca="false">INDEX($E$17:$E$28,B2743)</f>
        <v>4.761</v>
      </c>
      <c r="G2743" s="25" t="n">
        <f aca="false">IF(OR(D2743="",E2743="",F2743=""),"",D2743*($B$7-$B$8-F2743-E2743))</f>
        <v>1926.84737608131</v>
      </c>
      <c r="H2743" s="25" t="n">
        <f aca="false">IF(D2743="","",D2743*$F$30)</f>
        <v>2390.09142625135</v>
      </c>
    </row>
    <row r="2744" customFormat="false" ht="15" hidden="false" customHeight="false" outlineLevel="0" collapsed="false">
      <c r="A2744" s="2" t="n">
        <v>2710</v>
      </c>
      <c r="B2744" s="2" t="n">
        <v>10</v>
      </c>
      <c r="C2744" s="22" t="n">
        <f aca="true">NORMSINV(MAX(RAND(),0.000000000001))</f>
        <v>-0.707720819309767</v>
      </c>
      <c r="D2744" s="24" t="n">
        <f aca="false">IF($B$11="","",$B$11*EXP($B$12*C2744))</f>
        <v>688.340243848939</v>
      </c>
      <c r="E2744" s="20" t="n">
        <f aca="true">IF($B$10="","",$B$10*(1-$B$14+2*$B$14*RAND()))</f>
        <v>3.745895312589</v>
      </c>
      <c r="F2744" s="21" t="n">
        <f aca="false">INDEX($E$17:$E$28,B2744)</f>
        <v>4.761</v>
      </c>
      <c r="G2744" s="25" t="n">
        <f aca="false">IF(OR(D2744="",E2744="",F2744=""),"",D2744*($B$7-$B$8-F2744-E2744))</f>
        <v>2913.81631277058</v>
      </c>
      <c r="H2744" s="25" t="n">
        <f aca="false">IF(D2744="","",D2744*$F$30)</f>
        <v>3441.15054704961</v>
      </c>
    </row>
    <row r="2745" customFormat="false" ht="15" hidden="false" customHeight="false" outlineLevel="0" collapsed="false">
      <c r="A2745" s="2" t="n">
        <v>2711</v>
      </c>
      <c r="B2745" s="2" t="n">
        <v>11</v>
      </c>
      <c r="C2745" s="22" t="n">
        <f aca="true">NORMSINV(MAX(RAND(),0.000000000001))</f>
        <v>-0.408091957593406</v>
      </c>
      <c r="D2745" s="24" t="n">
        <f aca="false">IF($B$11="","",$B$11*EXP($B$12*C2745))</f>
        <v>780.969964419453</v>
      </c>
      <c r="E2745" s="20" t="n">
        <f aca="true">IF($B$10="","",$B$10*(1-$B$14+2*$B$14*RAND()))</f>
        <v>4.05326348674334</v>
      </c>
      <c r="F2745" s="21" t="n">
        <f aca="false">INDEX($E$17:$E$28,B2745)</f>
        <v>4.761</v>
      </c>
      <c r="G2745" s="25" t="n">
        <f aca="false">IF(OR(D2745="",E2745="",F2745=""),"",D2745*($B$7-$B$8-F2745-E2745))</f>
        <v>3065.8823050782</v>
      </c>
      <c r="H2745" s="25" t="n">
        <f aca="false">IF(D2745="","",D2745*$F$30)</f>
        <v>3904.22504612573</v>
      </c>
    </row>
    <row r="2746" customFormat="false" ht="15" hidden="false" customHeight="false" outlineLevel="0" collapsed="false">
      <c r="A2746" s="2" t="n">
        <v>2712</v>
      </c>
      <c r="B2746" s="2" t="n">
        <v>12</v>
      </c>
      <c r="C2746" s="22" t="n">
        <f aca="true">NORMSINV(MAX(RAND(),0.000000000001))</f>
        <v>0.505000563607335</v>
      </c>
      <c r="D2746" s="24" t="n">
        <f aca="false">IF($B$11="","",$B$11*EXP($B$12*C2746))</f>
        <v>1147.4333941169</v>
      </c>
      <c r="E2746" s="20" t="n">
        <f aca="true">IF($B$10="","",$B$10*(1-$B$14+2*$B$14*RAND()))</f>
        <v>4.04910728976221</v>
      </c>
      <c r="F2746" s="21" t="n">
        <f aca="false">INDEX($E$17:$E$28,B2746)</f>
        <v>4.761</v>
      </c>
      <c r="G2746" s="25" t="n">
        <f aca="false">IF(OR(D2746="",E2746="",F2746=""),"",D2746*($B$7-$B$8-F2746-E2746))</f>
        <v>4509.29013102342</v>
      </c>
      <c r="H2746" s="25" t="n">
        <f aca="false">IF(D2746="","",D2746*$F$30)</f>
        <v>5736.24902386921</v>
      </c>
    </row>
    <row r="2747" customFormat="false" ht="15" hidden="false" customHeight="false" outlineLevel="0" collapsed="false">
      <c r="A2747" s="2" t="n">
        <v>2713</v>
      </c>
      <c r="B2747" s="2" t="n">
        <v>1</v>
      </c>
      <c r="C2747" s="22" t="n">
        <f aca="true">NORMSINV(MAX(RAND(),0.000000000001))</f>
        <v>-2.04262261001007</v>
      </c>
      <c r="D2747" s="24" t="n">
        <f aca="false">IF($B$11="","",$B$11*EXP($B$12*C2747))</f>
        <v>392.211383670507</v>
      </c>
      <c r="E2747" s="20" t="n">
        <f aca="true">IF($B$10="","",$B$10*(1-$B$14+2*$B$14*RAND()))</f>
        <v>4.02355008706823</v>
      </c>
      <c r="F2747" s="21" t="n">
        <f aca="false">INDEX($E$17:$E$28,B2747)</f>
        <v>4.92562580645161</v>
      </c>
      <c r="G2747" s="25" t="n">
        <f aca="false">IF(OR(D2747="",E2747="",F2747=""),"",D2747*($B$7-$B$8-F2747-E2747))</f>
        <v>1486.8043680541</v>
      </c>
      <c r="H2747" s="25" t="n">
        <f aca="false">IF(D2747="","",D2747*$F$30)</f>
        <v>1960.7431492456</v>
      </c>
    </row>
    <row r="2748" customFormat="false" ht="15" hidden="false" customHeight="false" outlineLevel="0" collapsed="false">
      <c r="A2748" s="2" t="n">
        <v>2714</v>
      </c>
      <c r="B2748" s="2" t="n">
        <v>2</v>
      </c>
      <c r="C2748" s="22" t="n">
        <f aca="true">NORMSINV(MAX(RAND(),0.000000000001))</f>
        <v>-1.18215590680899</v>
      </c>
      <c r="D2748" s="24" t="n">
        <f aca="false">IF($B$11="","",$B$11*EXP($B$12*C2748))</f>
        <v>563.615572018857</v>
      </c>
      <c r="E2748" s="20" t="n">
        <f aca="true">IF($B$10="","",$B$10*(1-$B$14+2*$B$14*RAND()))</f>
        <v>3.65510406721988</v>
      </c>
      <c r="F2748" s="21" t="n">
        <f aca="false">INDEX($E$17:$E$28,B2748)</f>
        <v>5.0612</v>
      </c>
      <c r="G2748" s="25" t="n">
        <f aca="false">IF(OR(D2748="",E2748="",F2748=""),"",D2748*($B$7-$B$8-F2748-E2748))</f>
        <v>2267.81768478382</v>
      </c>
      <c r="H2748" s="25" t="n">
        <f aca="false">IF(D2748="","",D2748*$F$30)</f>
        <v>2817.62696763667</v>
      </c>
    </row>
    <row r="2749" customFormat="false" ht="15" hidden="false" customHeight="false" outlineLevel="0" collapsed="false">
      <c r="A2749" s="2" t="n">
        <v>2715</v>
      </c>
      <c r="B2749" s="2" t="n">
        <v>3</v>
      </c>
      <c r="C2749" s="22" t="n">
        <f aca="true">NORMSINV(MAX(RAND(),0.000000000001))</f>
        <v>-2.264789360455</v>
      </c>
      <c r="D2749" s="24" t="n">
        <f aca="false">IF($B$11="","",$B$11*EXP($B$12*C2749))</f>
        <v>357.161267191389</v>
      </c>
      <c r="E2749" s="20" t="n">
        <f aca="true">IF($B$10="","",$B$10*(1-$B$14+2*$B$14*RAND()))</f>
        <v>4.02255299718725</v>
      </c>
      <c r="F2749" s="21" t="n">
        <f aca="false">INDEX($E$17:$E$28,B2749)</f>
        <v>5.0612</v>
      </c>
      <c r="G2749" s="25" t="n">
        <f aca="false">IF(OR(D2749="",E2749="",F2749=""),"",D2749*($B$7-$B$8-F2749-E2749))</f>
        <v>1305.86981268932</v>
      </c>
      <c r="H2749" s="25" t="n">
        <f aca="false">IF(D2749="","",D2749*$F$30)</f>
        <v>1785.52060694319</v>
      </c>
    </row>
    <row r="2750" customFormat="false" ht="15" hidden="false" customHeight="false" outlineLevel="0" collapsed="false">
      <c r="A2750" s="2" t="n">
        <v>2716</v>
      </c>
      <c r="B2750" s="2" t="n">
        <v>4</v>
      </c>
      <c r="C2750" s="22" t="n">
        <f aca="true">NORMSINV(MAX(RAND(),0.000000000001))</f>
        <v>0.429221750893925</v>
      </c>
      <c r="D2750" s="24" t="n">
        <f aca="false">IF($B$11="","",$B$11*EXP($B$12*C2750))</f>
        <v>1111.37389882277</v>
      </c>
      <c r="E2750" s="20" t="n">
        <f aca="true">IF($B$10="","",$B$10*(1-$B$14+2*$B$14*RAND()))</f>
        <v>3.39022979468317</v>
      </c>
      <c r="F2750" s="21" t="n">
        <f aca="false">INDEX($E$17:$E$28,B2750)</f>
        <v>4.89657419354839</v>
      </c>
      <c r="G2750" s="25" t="n">
        <f aca="false">IF(OR(D2750="",E2750="",F2750=""),"",D2750*($B$7-$B$8-F2750-E2750))</f>
        <v>4949.16581382109</v>
      </c>
      <c r="H2750" s="25" t="n">
        <f aca="false">IF(D2750="","",D2750*$F$30)</f>
        <v>5555.98039499477</v>
      </c>
    </row>
    <row r="2751" customFormat="false" ht="15" hidden="false" customHeight="false" outlineLevel="0" collapsed="false">
      <c r="A2751" s="2" t="n">
        <v>2717</v>
      </c>
      <c r="B2751" s="2" t="n">
        <v>5</v>
      </c>
      <c r="C2751" s="22" t="n">
        <f aca="true">NORMSINV(MAX(RAND(),0.000000000001))</f>
        <v>0.820784667018722</v>
      </c>
      <c r="D2751" s="24" t="n">
        <f aca="false">IF($B$11="","",$B$11*EXP($B$12*C2751))</f>
        <v>1310.73535926202</v>
      </c>
      <c r="E2751" s="20" t="n">
        <f aca="true">IF($B$10="","",$B$10*(1-$B$14+2*$B$14*RAND()))</f>
        <v>3.87263568836444</v>
      </c>
      <c r="F2751" s="21" t="n">
        <f aca="false">INDEX($E$17:$E$28,B2751)</f>
        <v>4.761</v>
      </c>
      <c r="G2751" s="25" t="n">
        <f aca="false">IF(OR(D2751="",E2751="",F2751=""),"",D2751*($B$7-$B$8-F2751-E2751))</f>
        <v>5382.35690127238</v>
      </c>
      <c r="H2751" s="25" t="n">
        <f aca="false">IF(D2751="","",D2751*$F$30)</f>
        <v>6552.62820802269</v>
      </c>
    </row>
    <row r="2752" customFormat="false" ht="15" hidden="false" customHeight="false" outlineLevel="0" collapsed="false">
      <c r="A2752" s="2" t="n">
        <v>2718</v>
      </c>
      <c r="B2752" s="2" t="n">
        <v>6</v>
      </c>
      <c r="C2752" s="22" t="n">
        <f aca="true">NORMSINV(MAX(RAND(),0.000000000001))</f>
        <v>-1.26566420305194</v>
      </c>
      <c r="D2752" s="24" t="n">
        <f aca="false">IF($B$11="","",$B$11*EXP($B$12*C2752))</f>
        <v>544.128181486979</v>
      </c>
      <c r="E2752" s="20" t="n">
        <f aca="true">IF($B$10="","",$B$10*(1-$B$14+2*$B$14*RAND()))</f>
        <v>3.38587622190702</v>
      </c>
      <c r="F2752" s="21" t="n">
        <f aca="false">INDEX($E$17:$E$28,B2752)</f>
        <v>4.761</v>
      </c>
      <c r="G2752" s="25" t="n">
        <f aca="false">IF(OR(D2752="",E2752="",F2752=""),"",D2752*($B$7-$B$8-F2752-E2752))</f>
        <v>2499.24808871833</v>
      </c>
      <c r="H2752" s="25" t="n">
        <f aca="false">IF(D2752="","",D2752*$F$30)</f>
        <v>2720.2056048897</v>
      </c>
    </row>
    <row r="2753" customFormat="false" ht="15" hidden="false" customHeight="false" outlineLevel="0" collapsed="false">
      <c r="A2753" s="2" t="n">
        <v>2719</v>
      </c>
      <c r="B2753" s="2" t="n">
        <v>7</v>
      </c>
      <c r="C2753" s="22" t="n">
        <f aca="true">NORMSINV(MAX(RAND(),0.000000000001))</f>
        <v>-0.118531270539465</v>
      </c>
      <c r="D2753" s="24" t="n">
        <f aca="false">IF($B$11="","",$B$11*EXP($B$12*C2753))</f>
        <v>882.313768350355</v>
      </c>
      <c r="E2753" s="20" t="n">
        <f aca="true">IF($B$10="","",$B$10*(1-$B$14+2*$B$14*RAND()))</f>
        <v>3.50264813070139</v>
      </c>
      <c r="F2753" s="21" t="n">
        <f aca="false">INDEX($E$17:$E$28,B2753)</f>
        <v>4.761</v>
      </c>
      <c r="G2753" s="25" t="n">
        <f aca="false">IF(OR(D2753="",E2753="",F2753=""),"",D2753*($B$7-$B$8-F2753-E2753))</f>
        <v>3949.54688626301</v>
      </c>
      <c r="H2753" s="25" t="n">
        <f aca="false">IF(D2753="","",D2753*$F$30)</f>
        <v>4410.86299073709</v>
      </c>
    </row>
    <row r="2754" customFormat="false" ht="15" hidden="false" customHeight="false" outlineLevel="0" collapsed="false">
      <c r="A2754" s="2" t="n">
        <v>2720</v>
      </c>
      <c r="B2754" s="2" t="n">
        <v>8</v>
      </c>
      <c r="C2754" s="22" t="n">
        <f aca="true">NORMSINV(MAX(RAND(),0.000000000001))</f>
        <v>-1.28496672885535</v>
      </c>
      <c r="D2754" s="24" t="n">
        <f aca="false">IF($B$11="","",$B$11*EXP($B$12*C2754))</f>
        <v>539.720502417983</v>
      </c>
      <c r="E2754" s="20" t="n">
        <f aca="true">IF($B$10="","",$B$10*(1-$B$14+2*$B$14*RAND()))</f>
        <v>3.51022202245816</v>
      </c>
      <c r="F2754" s="21" t="n">
        <f aca="false">INDEX($E$17:$E$28,B2754)</f>
        <v>4.761</v>
      </c>
      <c r="G2754" s="25" t="n">
        <f aca="false">IF(OR(D2754="",E2754="",F2754=""),"",D2754*($B$7-$B$8-F2754-E2754))</f>
        <v>2411.8910952333</v>
      </c>
      <c r="H2754" s="25" t="n">
        <f aca="false">IF(D2754="","",D2754*$F$30)</f>
        <v>2698.17073568798</v>
      </c>
    </row>
    <row r="2755" customFormat="false" ht="15" hidden="false" customHeight="false" outlineLevel="0" collapsed="false">
      <c r="A2755" s="2" t="n">
        <v>2721</v>
      </c>
      <c r="B2755" s="2" t="n">
        <v>9</v>
      </c>
      <c r="C2755" s="22" t="n">
        <f aca="true">NORMSINV(MAX(RAND(),0.000000000001))</f>
        <v>-0.477951764682372</v>
      </c>
      <c r="D2755" s="24" t="n">
        <f aca="false">IF($B$11="","",$B$11*EXP($B$12*C2755))</f>
        <v>758.315964941984</v>
      </c>
      <c r="E2755" s="20" t="n">
        <f aca="true">IF($B$10="","",$B$10*(1-$B$14+2*$B$14*RAND()))</f>
        <v>3.56766168166432</v>
      </c>
      <c r="F2755" s="21" t="n">
        <f aca="false">INDEX($E$17:$E$28,B2755)</f>
        <v>4.761</v>
      </c>
      <c r="G2755" s="25" t="n">
        <f aca="false">IF(OR(D2755="",E2755="",F2755=""),"",D2755*($B$7-$B$8-F2755-E2755))</f>
        <v>3345.18827355427</v>
      </c>
      <c r="H2755" s="25" t="n">
        <f aca="false">IF(D2755="","",D2755*$F$30)</f>
        <v>3790.97317193796</v>
      </c>
    </row>
    <row r="2756" customFormat="false" ht="15" hidden="false" customHeight="false" outlineLevel="0" collapsed="false">
      <c r="A2756" s="2" t="n">
        <v>2722</v>
      </c>
      <c r="B2756" s="2" t="n">
        <v>10</v>
      </c>
      <c r="C2756" s="22" t="n">
        <f aca="true">NORMSINV(MAX(RAND(),0.000000000001))</f>
        <v>1.165394066121</v>
      </c>
      <c r="D2756" s="24" t="n">
        <f aca="false">IF($B$11="","",$B$11*EXP($B$12*C2756))</f>
        <v>1515.57518941893</v>
      </c>
      <c r="E2756" s="20" t="n">
        <f aca="true">IF($B$10="","",$B$10*(1-$B$14+2*$B$14*RAND()))</f>
        <v>3.6295950103215</v>
      </c>
      <c r="F2756" s="21" t="n">
        <f aca="false">INDEX($E$17:$E$28,B2756)</f>
        <v>4.761</v>
      </c>
      <c r="G2756" s="25" t="n">
        <f aca="false">IF(OR(D2756="",E2756="",F2756=""),"",D2756*($B$7-$B$8-F2756-E2756))</f>
        <v>6591.85029109165</v>
      </c>
      <c r="H2756" s="25" t="n">
        <f aca="false">IF(D2756="","",D2756*$F$30)</f>
        <v>7576.66348694314</v>
      </c>
    </row>
    <row r="2757" customFormat="false" ht="15" hidden="false" customHeight="false" outlineLevel="0" collapsed="false">
      <c r="A2757" s="2" t="n">
        <v>2723</v>
      </c>
      <c r="B2757" s="2" t="n">
        <v>11</v>
      </c>
      <c r="C2757" s="22" t="n">
        <f aca="true">NORMSINV(MAX(RAND(),0.000000000001))</f>
        <v>-0.646059527349592</v>
      </c>
      <c r="D2757" s="24" t="n">
        <f aca="false">IF($B$11="","",$B$11*EXP($B$12*C2757))</f>
        <v>706.459045476999</v>
      </c>
      <c r="E2757" s="20" t="n">
        <f aca="true">IF($B$10="","",$B$10*(1-$B$14+2*$B$14*RAND()))</f>
        <v>3.74064248970093</v>
      </c>
      <c r="F2757" s="21" t="n">
        <f aca="false">INDEX($E$17:$E$28,B2757)</f>
        <v>4.761</v>
      </c>
      <c r="G2757" s="25" t="n">
        <f aca="false">IF(OR(D2757="",E2757="",F2757=""),"",D2757*($B$7-$B$8-F2757-E2757))</f>
        <v>2994.22600111615</v>
      </c>
      <c r="H2757" s="25" t="n">
        <f aca="false">IF(D2757="","",D2757*$F$30)</f>
        <v>3531.73006014861</v>
      </c>
    </row>
    <row r="2758" customFormat="false" ht="15" hidden="false" customHeight="false" outlineLevel="0" collapsed="false">
      <c r="A2758" s="2" t="n">
        <v>2724</v>
      </c>
      <c r="B2758" s="2" t="n">
        <v>12</v>
      </c>
      <c r="C2758" s="22" t="n">
        <f aca="true">NORMSINV(MAX(RAND(),0.000000000001))</f>
        <v>2.53982431782728</v>
      </c>
      <c r="D2758" s="24" t="n">
        <f aca="false">IF($B$11="","",$B$11*EXP($B$12*C2758))</f>
        <v>2704.54394138679</v>
      </c>
      <c r="E2758" s="20" t="n">
        <f aca="true">IF($B$10="","",$B$10*(1-$B$14+2*$B$14*RAND()))</f>
        <v>3.40483702543977</v>
      </c>
      <c r="F2758" s="21" t="n">
        <f aca="false">INDEX($E$17:$E$28,B2758)</f>
        <v>4.761</v>
      </c>
      <c r="G2758" s="25" t="n">
        <f aca="false">IF(OR(D2758="",E2758="",F2758=""),"",D2758*($B$7-$B$8-F2758-E2758))</f>
        <v>12371.0247597627</v>
      </c>
      <c r="H2758" s="25" t="n">
        <f aca="false">IF(D2758="","",D2758*$F$30)</f>
        <v>13520.5560717809</v>
      </c>
    </row>
    <row r="2759" customFormat="false" ht="15" hidden="false" customHeight="false" outlineLevel="0" collapsed="false">
      <c r="A2759" s="2" t="n">
        <v>2725</v>
      </c>
      <c r="B2759" s="2" t="n">
        <v>1</v>
      </c>
      <c r="C2759" s="22" t="n">
        <f aca="true">NORMSINV(MAX(RAND(),0.000000000001))</f>
        <v>-0.493525049641844</v>
      </c>
      <c r="D2759" s="24" t="n">
        <f aca="false">IF($B$11="","",$B$11*EXP($B$12*C2759))</f>
        <v>753.35614585229</v>
      </c>
      <c r="E2759" s="20" t="n">
        <f aca="true">IF($B$10="","",$B$10*(1-$B$14+2*$B$14*RAND()))</f>
        <v>3.94096547018776</v>
      </c>
      <c r="F2759" s="21" t="n">
        <f aca="false">INDEX($E$17:$E$28,B2759)</f>
        <v>4.92562580645161</v>
      </c>
      <c r="G2759" s="25" t="n">
        <f aca="false">IF(OR(D2759="",E2759="",F2759=""),"",D2759*($B$7-$B$8-F2759-E2759))</f>
        <v>2918.0562671416</v>
      </c>
      <c r="H2759" s="25" t="n">
        <f aca="false">IF(D2759="","",D2759*$F$30)</f>
        <v>3766.17804434477</v>
      </c>
    </row>
    <row r="2760" customFormat="false" ht="15" hidden="false" customHeight="false" outlineLevel="0" collapsed="false">
      <c r="A2760" s="2" t="n">
        <v>2726</v>
      </c>
      <c r="B2760" s="2" t="n">
        <v>2</v>
      </c>
      <c r="C2760" s="22" t="n">
        <f aca="true">NORMSINV(MAX(RAND(),0.000000000001))</f>
        <v>2.22557862243648</v>
      </c>
      <c r="D2760" s="24" t="n">
        <f aca="false">IF($B$11="","",$B$11*EXP($B$12*C2760))</f>
        <v>2369.12532750111</v>
      </c>
      <c r="E2760" s="20" t="n">
        <f aca="true">IF($B$10="","",$B$10*(1-$B$14+2*$B$14*RAND()))</f>
        <v>3.45488990069174</v>
      </c>
      <c r="F2760" s="21" t="n">
        <f aca="false">INDEX($E$17:$E$28,B2760)</f>
        <v>5.0612</v>
      </c>
      <c r="G2760" s="25" t="n">
        <f aca="false">IF(OR(D2760="",E2760="",F2760=""),"",D2760*($B$7-$B$8-F2760-E2760))</f>
        <v>10006.9723973589</v>
      </c>
      <c r="H2760" s="25" t="n">
        <f aca="false">IF(D2760="","",D2760*$F$30)</f>
        <v>11843.7313372436</v>
      </c>
    </row>
    <row r="2761" customFormat="false" ht="15" hidden="false" customHeight="false" outlineLevel="0" collapsed="false">
      <c r="A2761" s="2" t="n">
        <v>2727</v>
      </c>
      <c r="B2761" s="2" t="n">
        <v>3</v>
      </c>
      <c r="C2761" s="22" t="n">
        <f aca="true">NORMSINV(MAX(RAND(),0.000000000001))</f>
        <v>0.426917487863592</v>
      </c>
      <c r="D2761" s="24" t="n">
        <f aca="false">IF($B$11="","",$B$11*EXP($B$12*C2761))</f>
        <v>1110.29534708164</v>
      </c>
      <c r="E2761" s="20" t="n">
        <f aca="true">IF($B$10="","",$B$10*(1-$B$14+2*$B$14*RAND()))</f>
        <v>3.69979836483579</v>
      </c>
      <c r="F2761" s="21" t="n">
        <f aca="false">INDEX($E$17:$E$28,B2761)</f>
        <v>5.0612</v>
      </c>
      <c r="G2761" s="25" t="n">
        <f aca="false">IF(OR(D2761="",E2761="",F2761=""),"",D2761*($B$7-$B$8-F2761-E2761))</f>
        <v>4417.86700155305</v>
      </c>
      <c r="H2761" s="25" t="n">
        <f aca="false">IF(D2761="","",D2761*$F$30)</f>
        <v>5550.58849913053</v>
      </c>
    </row>
    <row r="2762" customFormat="false" ht="15" hidden="false" customHeight="false" outlineLevel="0" collapsed="false">
      <c r="A2762" s="2" t="n">
        <v>2728</v>
      </c>
      <c r="B2762" s="2" t="n">
        <v>4</v>
      </c>
      <c r="C2762" s="22" t="n">
        <f aca="true">NORMSINV(MAX(RAND(),0.000000000001))</f>
        <v>-1.53913724675921</v>
      </c>
      <c r="D2762" s="24" t="n">
        <f aca="false">IF($B$11="","",$B$11*EXP($B$12*C2762))</f>
        <v>484.904801410179</v>
      </c>
      <c r="E2762" s="20" t="n">
        <f aca="true">IF($B$10="","",$B$10*(1-$B$14+2*$B$14*RAND()))</f>
        <v>3.62630669665752</v>
      </c>
      <c r="F2762" s="21" t="n">
        <f aca="false">INDEX($E$17:$E$28,B2762)</f>
        <v>4.89657419354839</v>
      </c>
      <c r="G2762" s="25" t="n">
        <f aca="false">IF(OR(D2762="",E2762="",F2762=""),"",D2762*($B$7-$B$8-F2762-E2762))</f>
        <v>2044.90130445778</v>
      </c>
      <c r="H2762" s="25" t="n">
        <f aca="false">IF(D2762="","",D2762*$F$30)</f>
        <v>2424.13608320977</v>
      </c>
    </row>
    <row r="2763" customFormat="false" ht="15" hidden="false" customHeight="false" outlineLevel="0" collapsed="false">
      <c r="A2763" s="2" t="n">
        <v>2729</v>
      </c>
      <c r="B2763" s="2" t="n">
        <v>5</v>
      </c>
      <c r="C2763" s="22" t="n">
        <f aca="true">NORMSINV(MAX(RAND(),0.000000000001))</f>
        <v>0.795320395408246</v>
      </c>
      <c r="D2763" s="24" t="n">
        <f aca="false">IF($B$11="","",$B$11*EXP($B$12*C2763))</f>
        <v>1296.74663939233</v>
      </c>
      <c r="E2763" s="20" t="n">
        <f aca="true">IF($B$10="","",$B$10*(1-$B$14+2*$B$14*RAND()))</f>
        <v>4.01397363119498</v>
      </c>
      <c r="F2763" s="21" t="n">
        <f aca="false">INDEX($E$17:$E$28,B2763)</f>
        <v>4.761</v>
      </c>
      <c r="G2763" s="25" t="n">
        <f aca="false">IF(OR(D2763="",E2763="",F2763=""),"",D2763*($B$7-$B$8-F2763-E2763))</f>
        <v>5141.63461884987</v>
      </c>
      <c r="H2763" s="25" t="n">
        <f aca="false">IF(D2763="","",D2763*$F$30)</f>
        <v>6482.69579965012</v>
      </c>
    </row>
    <row r="2764" customFormat="false" ht="15" hidden="false" customHeight="false" outlineLevel="0" collapsed="false">
      <c r="A2764" s="2" t="n">
        <v>2730</v>
      </c>
      <c r="B2764" s="2" t="n">
        <v>6</v>
      </c>
      <c r="C2764" s="22" t="n">
        <f aca="true">NORMSINV(MAX(RAND(),0.000000000001))</f>
        <v>0.946914446774771</v>
      </c>
      <c r="D2764" s="24" t="n">
        <f aca="false">IF($B$11="","",$B$11*EXP($B$12*C2764))</f>
        <v>1382.28113647888</v>
      </c>
      <c r="E2764" s="20" t="n">
        <f aca="true">IF($B$10="","",$B$10*(1-$B$14+2*$B$14*RAND()))</f>
        <v>3.53737840376107</v>
      </c>
      <c r="F2764" s="21" t="n">
        <f aca="false">INDEX($E$17:$E$28,B2764)</f>
        <v>4.761</v>
      </c>
      <c r="G2764" s="25" t="n">
        <f aca="false">IF(OR(D2764="",E2764="",F2764=""),"",D2764*($B$7-$B$8-F2764-E2764))</f>
        <v>6139.56974785829</v>
      </c>
      <c r="H2764" s="25" t="n">
        <f aca="false">IF(D2764="","",D2764*$F$30)</f>
        <v>6910.29985748521</v>
      </c>
    </row>
    <row r="2765" customFormat="false" ht="15" hidden="false" customHeight="false" outlineLevel="0" collapsed="false">
      <c r="A2765" s="2" t="n">
        <v>2731</v>
      </c>
      <c r="B2765" s="2" t="n">
        <v>7</v>
      </c>
      <c r="C2765" s="22" t="n">
        <f aca="true">NORMSINV(MAX(RAND(),0.000000000001))</f>
        <v>0.519405668921866</v>
      </c>
      <c r="D2765" s="24" t="n">
        <f aca="false">IF($B$11="","",$B$11*EXP($B$12*C2765))</f>
        <v>1154.41929136493</v>
      </c>
      <c r="E2765" s="20" t="n">
        <f aca="true">IF($B$10="","",$B$10*(1-$B$14+2*$B$14*RAND()))</f>
        <v>3.9362347609328</v>
      </c>
      <c r="F2765" s="21" t="n">
        <f aca="false">INDEX($E$17:$E$28,B2765)</f>
        <v>4.761</v>
      </c>
      <c r="G2765" s="25" t="n">
        <f aca="false">IF(OR(D2765="",E2765="",F2765=""),"",D2765*($B$7-$B$8-F2765-E2765))</f>
        <v>4667.04618243875</v>
      </c>
      <c r="H2765" s="25" t="n">
        <f aca="false">IF(D2765="","",D2765*$F$30)</f>
        <v>5771.17292139158</v>
      </c>
    </row>
    <row r="2766" customFormat="false" ht="15" hidden="false" customHeight="false" outlineLevel="0" collapsed="false">
      <c r="A2766" s="2" t="n">
        <v>2732</v>
      </c>
      <c r="B2766" s="2" t="n">
        <v>8</v>
      </c>
      <c r="C2766" s="22" t="n">
        <f aca="true">NORMSINV(MAX(RAND(),0.000000000001))</f>
        <v>-0.0913457550068583</v>
      </c>
      <c r="D2766" s="24" t="n">
        <f aca="false">IF($B$11="","",$B$11*EXP($B$12*C2766))</f>
        <v>892.478829512289</v>
      </c>
      <c r="E2766" s="20" t="n">
        <f aca="true">IF($B$10="","",$B$10*(1-$B$14+2*$B$14*RAND()))</f>
        <v>3.39672027385164</v>
      </c>
      <c r="F2766" s="21" t="n">
        <f aca="false">INDEX($E$17:$E$28,B2766)</f>
        <v>4.761</v>
      </c>
      <c r="G2766" s="25" t="n">
        <f aca="false">IF(OR(D2766="",E2766="",F2766=""),"",D2766*($B$7-$B$8-F2766-E2766))</f>
        <v>4089.58764649079</v>
      </c>
      <c r="H2766" s="25" t="n">
        <f aca="false">IF(D2766="","",D2766*$F$30)</f>
        <v>4461.68016449784</v>
      </c>
    </row>
    <row r="2767" customFormat="false" ht="15" hidden="false" customHeight="false" outlineLevel="0" collapsed="false">
      <c r="A2767" s="2" t="n">
        <v>2733</v>
      </c>
      <c r="B2767" s="2" t="n">
        <v>9</v>
      </c>
      <c r="C2767" s="22" t="n">
        <f aca="true">NORMSINV(MAX(RAND(),0.000000000001))</f>
        <v>-0.472693853735131</v>
      </c>
      <c r="D2767" s="24" t="n">
        <f aca="false">IF($B$11="","",$B$11*EXP($B$12*C2767))</f>
        <v>759.997880407528</v>
      </c>
      <c r="E2767" s="20" t="n">
        <f aca="true">IF($B$10="","",$B$10*(1-$B$14+2*$B$14*RAND()))</f>
        <v>3.62627023014035</v>
      </c>
      <c r="F2767" s="21" t="n">
        <f aca="false">INDEX($E$17:$E$28,B2767)</f>
        <v>4.761</v>
      </c>
      <c r="G2767" s="25" t="n">
        <f aca="false">IF(OR(D2767="",E2767="",F2767=""),"",D2767*($B$7-$B$8-F2767-E2767))</f>
        <v>3308.06539908008</v>
      </c>
      <c r="H2767" s="25" t="n">
        <f aca="false">IF(D2767="","",D2767*$F$30)</f>
        <v>3799.38140373331</v>
      </c>
    </row>
    <row r="2768" customFormat="false" ht="15" hidden="false" customHeight="false" outlineLevel="0" collapsed="false">
      <c r="A2768" s="2" t="n">
        <v>2734</v>
      </c>
      <c r="B2768" s="2" t="n">
        <v>10</v>
      </c>
      <c r="C2768" s="22" t="n">
        <f aca="true">NORMSINV(MAX(RAND(),0.000000000001))</f>
        <v>2.92773725430596</v>
      </c>
      <c r="D2768" s="24" t="n">
        <f aca="false">IF($B$11="","",$B$11*EXP($B$12*C2768))</f>
        <v>3184.79094074001</v>
      </c>
      <c r="E2768" s="20" t="n">
        <f aca="true">IF($B$10="","",$B$10*(1-$B$14+2*$B$14*RAND()))</f>
        <v>3.92440672197138</v>
      </c>
      <c r="F2768" s="21" t="n">
        <f aca="false">INDEX($E$17:$E$28,B2768)</f>
        <v>4.761</v>
      </c>
      <c r="G2768" s="25" t="n">
        <f aca="false">IF(OR(D2768="",E2768="",F2768=""),"",D2768*($B$7-$B$8-F2768-E2768))</f>
        <v>12913.0319402509</v>
      </c>
      <c r="H2768" s="25" t="n">
        <f aca="false">IF(D2768="","",D2768*$F$30)</f>
        <v>15921.4068709475</v>
      </c>
    </row>
    <row r="2769" customFormat="false" ht="15" hidden="false" customHeight="false" outlineLevel="0" collapsed="false">
      <c r="A2769" s="2" t="n">
        <v>2735</v>
      </c>
      <c r="B2769" s="2" t="n">
        <v>11</v>
      </c>
      <c r="C2769" s="22" t="n">
        <f aca="true">NORMSINV(MAX(RAND(),0.000000000001))</f>
        <v>-0.935513528881426</v>
      </c>
      <c r="D2769" s="24" t="n">
        <f aca="false">IF($B$11="","",$B$11*EXP($B$12*C2769))</f>
        <v>625.342273848758</v>
      </c>
      <c r="E2769" s="20" t="n">
        <f aca="true">IF($B$10="","",$B$10*(1-$B$14+2*$B$14*RAND()))</f>
        <v>3.60026342598745</v>
      </c>
      <c r="F2769" s="21" t="n">
        <f aca="false">INDEX($E$17:$E$28,B2769)</f>
        <v>4.761</v>
      </c>
      <c r="G2769" s="25" t="n">
        <f aca="false">IF(OR(D2769="",E2769="",F2769=""),"",D2769*($B$7-$B$8-F2769-E2769))</f>
        <v>2738.20908577773</v>
      </c>
      <c r="H2769" s="25" t="n">
        <f aca="false">IF(D2769="","",D2769*$F$30)</f>
        <v>3126.21109542471</v>
      </c>
    </row>
    <row r="2770" customFormat="false" ht="15" hidden="false" customHeight="false" outlineLevel="0" collapsed="false">
      <c r="A2770" s="2" t="n">
        <v>2736</v>
      </c>
      <c r="B2770" s="2" t="n">
        <v>12</v>
      </c>
      <c r="C2770" s="22" t="n">
        <f aca="true">NORMSINV(MAX(RAND(),0.000000000001))</f>
        <v>-0.460557120817896</v>
      </c>
      <c r="D2770" s="24" t="n">
        <f aca="false">IF($B$11="","",$B$11*EXP($B$12*C2770))</f>
        <v>763.894470308196</v>
      </c>
      <c r="E2770" s="20" t="n">
        <f aca="true">IF($B$10="","",$B$10*(1-$B$14+2*$B$14*RAND()))</f>
        <v>3.72507403338796</v>
      </c>
      <c r="F2770" s="21" t="n">
        <f aca="false">INDEX($E$17:$E$28,B2770)</f>
        <v>4.761</v>
      </c>
      <c r="G2770" s="25" t="n">
        <f aca="false">IF(OR(D2770="",E2770="",F2770=""),"",D2770*($B$7-$B$8-F2770-E2770))</f>
        <v>3249.55052299538</v>
      </c>
      <c r="H2770" s="25" t="n">
        <f aca="false">IF(D2770="","",D2770*$F$30)</f>
        <v>3818.86123596473</v>
      </c>
    </row>
    <row r="2771" customFormat="false" ht="15" hidden="false" customHeight="false" outlineLevel="0" collapsed="false">
      <c r="A2771" s="2" t="n">
        <v>2737</v>
      </c>
      <c r="B2771" s="2" t="n">
        <v>1</v>
      </c>
      <c r="C2771" s="22" t="n">
        <f aca="true">NORMSINV(MAX(RAND(),0.000000000001))</f>
        <v>1.4464167533975</v>
      </c>
      <c r="D2771" s="24" t="n">
        <f aca="false">IF($B$11="","",$B$11*EXP($B$12*C2771))</f>
        <v>1706.09725390808</v>
      </c>
      <c r="E2771" s="20" t="n">
        <f aca="true">IF($B$10="","",$B$10*(1-$B$14+2*$B$14*RAND()))</f>
        <v>3.66778747190578</v>
      </c>
      <c r="F2771" s="21" t="n">
        <f aca="false">INDEX($E$17:$E$28,B2771)</f>
        <v>4.92562580645161</v>
      </c>
      <c r="G2771" s="25" t="n">
        <f aca="false">IF(OR(D2771="",E2771="",F2771=""),"",D2771*($B$7-$B$8-F2771-E2771))</f>
        <v>7074.48021888617</v>
      </c>
      <c r="H2771" s="25" t="n">
        <f aca="false">IF(D2771="","",D2771*$F$30)</f>
        <v>8529.12139173728</v>
      </c>
    </row>
    <row r="2772" customFormat="false" ht="15" hidden="false" customHeight="false" outlineLevel="0" collapsed="false">
      <c r="A2772" s="2" t="n">
        <v>2738</v>
      </c>
      <c r="B2772" s="2" t="n">
        <v>2</v>
      </c>
      <c r="C2772" s="22" t="n">
        <f aca="true">NORMSINV(MAX(RAND(),0.000000000001))</f>
        <v>-1.23422739302681</v>
      </c>
      <c r="D2772" s="24" t="n">
        <f aca="false">IF($B$11="","",$B$11*EXP($B$12*C2772))</f>
        <v>551.383873577717</v>
      </c>
      <c r="E2772" s="20" t="n">
        <f aca="true">IF($B$10="","",$B$10*(1-$B$14+2*$B$14*RAND()))</f>
        <v>3.86839222563123</v>
      </c>
      <c r="F2772" s="21" t="n">
        <f aca="false">INDEX($E$17:$E$28,B2772)</f>
        <v>5.0612</v>
      </c>
      <c r="G2772" s="25" t="n">
        <f aca="false">IF(OR(D2772="",E2772="",F2772=""),"",D2772*($B$7-$B$8-F2772-E2772))</f>
        <v>2100.9973985421</v>
      </c>
      <c r="H2772" s="25" t="n">
        <f aca="false">IF(D2772="","",D2772*$F$30)</f>
        <v>2756.47826078972</v>
      </c>
    </row>
    <row r="2773" customFormat="false" ht="15" hidden="false" customHeight="false" outlineLevel="0" collapsed="false">
      <c r="A2773" s="2" t="n">
        <v>2739</v>
      </c>
      <c r="B2773" s="2" t="n">
        <v>3</v>
      </c>
      <c r="C2773" s="22" t="n">
        <f aca="true">NORMSINV(MAX(RAND(),0.000000000001))</f>
        <v>0.670539984563292</v>
      </c>
      <c r="D2773" s="24" t="n">
        <f aca="false">IF($B$11="","",$B$11*EXP($B$12*C2773))</f>
        <v>1230.32739861579</v>
      </c>
      <c r="E2773" s="20" t="n">
        <f aca="true">IF($B$10="","",$B$10*(1-$B$14+2*$B$14*RAND()))</f>
        <v>3.73164958896934</v>
      </c>
      <c r="F2773" s="21" t="n">
        <f aca="false">INDEX($E$17:$E$28,B2773)</f>
        <v>5.0612</v>
      </c>
      <c r="G2773" s="25" t="n">
        <f aca="false">IF(OR(D2773="",E2773="",F2773=""),"",D2773*($B$7-$B$8-F2773-E2773))</f>
        <v>4856.28729714862</v>
      </c>
      <c r="H2773" s="25" t="n">
        <f aca="false">IF(D2773="","",D2773*$F$30)</f>
        <v>6150.65273116008</v>
      </c>
    </row>
    <row r="2774" customFormat="false" ht="15" hidden="false" customHeight="false" outlineLevel="0" collapsed="false">
      <c r="A2774" s="2" t="n">
        <v>2740</v>
      </c>
      <c r="B2774" s="2" t="n">
        <v>4</v>
      </c>
      <c r="C2774" s="22" t="n">
        <f aca="true">NORMSINV(MAX(RAND(),0.000000000001))</f>
        <v>0.956435660120362</v>
      </c>
      <c r="D2774" s="24" t="n">
        <f aca="false">IF($B$11="","",$B$11*EXP($B$12*C2774))</f>
        <v>1387.83787171931</v>
      </c>
      <c r="E2774" s="20" t="n">
        <f aca="true">IF($B$10="","",$B$10*(1-$B$14+2*$B$14*RAND()))</f>
        <v>3.67665697642122</v>
      </c>
      <c r="F2774" s="21" t="n">
        <f aca="false">INDEX($E$17:$E$28,B2774)</f>
        <v>4.89657419354839</v>
      </c>
      <c r="G2774" s="25" t="n">
        <f aca="false">IF(OR(D2774="",E2774="",F2774=""),"",D2774*($B$7-$B$8-F2774-E2774))</f>
        <v>5782.79958501573</v>
      </c>
      <c r="H2774" s="25" t="n">
        <f aca="false">IF(D2774="","",D2774*$F$30)</f>
        <v>6938.07908829917</v>
      </c>
    </row>
    <row r="2775" customFormat="false" ht="15" hidden="false" customHeight="false" outlineLevel="0" collapsed="false">
      <c r="A2775" s="2" t="n">
        <v>2741</v>
      </c>
      <c r="B2775" s="2" t="n">
        <v>5</v>
      </c>
      <c r="C2775" s="22" t="n">
        <f aca="true">NORMSINV(MAX(RAND(),0.000000000001))</f>
        <v>-0.22028687646282</v>
      </c>
      <c r="D2775" s="24" t="n">
        <f aca="false">IF($B$11="","",$B$11*EXP($B$12*C2775))</f>
        <v>845.282913070271</v>
      </c>
      <c r="E2775" s="20" t="n">
        <f aca="true">IF($B$10="","",$B$10*(1-$B$14+2*$B$14*RAND()))</f>
        <v>3.55622607358848</v>
      </c>
      <c r="F2775" s="21" t="n">
        <f aca="false">INDEX($E$17:$E$28,B2775)</f>
        <v>4.761</v>
      </c>
      <c r="G2775" s="25" t="n">
        <f aca="false">IF(OR(D2775="",E2775="",F2775=""),"",D2775*($B$7-$B$8-F2775-E2775))</f>
        <v>3738.49522836837</v>
      </c>
      <c r="H2775" s="25" t="n">
        <f aca="false">IF(D2775="","",D2775*$F$30)</f>
        <v>4225.7383390209</v>
      </c>
    </row>
    <row r="2776" customFormat="false" ht="15" hidden="false" customHeight="false" outlineLevel="0" collapsed="false">
      <c r="A2776" s="2" t="n">
        <v>2742</v>
      </c>
      <c r="B2776" s="2" t="n">
        <v>6</v>
      </c>
      <c r="C2776" s="22" t="n">
        <f aca="true">NORMSINV(MAX(RAND(),0.000000000001))</f>
        <v>-2.21447597027504</v>
      </c>
      <c r="D2776" s="24" t="n">
        <f aca="false">IF($B$11="","",$B$11*EXP($B$12*C2776))</f>
        <v>364.814047170328</v>
      </c>
      <c r="E2776" s="20" t="n">
        <f aca="true">IF($B$10="","",$B$10*(1-$B$14+2*$B$14*RAND()))</f>
        <v>4.05097973818101</v>
      </c>
      <c r="F2776" s="21" t="n">
        <f aca="false">INDEX($E$17:$E$28,B2776)</f>
        <v>4.761</v>
      </c>
      <c r="G2776" s="25" t="n">
        <f aca="false">IF(OR(D2776="",E2776="",F2776=""),"",D2776*($B$7-$B$8-F2776-E2776))</f>
        <v>1432.99696908124</v>
      </c>
      <c r="H2776" s="25" t="n">
        <f aca="false">IF(D2776="","",D2776*$F$30)</f>
        <v>1823.7783846139</v>
      </c>
    </row>
    <row r="2777" customFormat="false" ht="15" hidden="false" customHeight="false" outlineLevel="0" collapsed="false">
      <c r="A2777" s="2" t="n">
        <v>2743</v>
      </c>
      <c r="B2777" s="2" t="n">
        <v>7</v>
      </c>
      <c r="C2777" s="22" t="n">
        <f aca="true">NORMSINV(MAX(RAND(),0.000000000001))</f>
        <v>-0.711981408553759</v>
      </c>
      <c r="D2777" s="24" t="n">
        <f aca="false">IF($B$11="","",$B$11*EXP($B$12*C2777))</f>
        <v>687.105597411384</v>
      </c>
      <c r="E2777" s="20" t="n">
        <f aca="true">IF($B$10="","",$B$10*(1-$B$14+2*$B$14*RAND()))</f>
        <v>3.40623242564947</v>
      </c>
      <c r="F2777" s="21" t="n">
        <f aca="false">INDEX($E$17:$E$28,B2777)</f>
        <v>4.761</v>
      </c>
      <c r="G2777" s="25" t="n">
        <f aca="false">IF(OR(D2777="",E2777="",F2777=""),"",D2777*($B$7-$B$8-F2777-E2777))</f>
        <v>3141.97419599753</v>
      </c>
      <c r="H2777" s="25" t="n">
        <f aca="false">IF(D2777="","",D2777*$F$30)</f>
        <v>3434.97830257899</v>
      </c>
    </row>
    <row r="2778" customFormat="false" ht="15" hidden="false" customHeight="false" outlineLevel="0" collapsed="false">
      <c r="A2778" s="2" t="n">
        <v>2744</v>
      </c>
      <c r="B2778" s="2" t="n">
        <v>8</v>
      </c>
      <c r="C2778" s="22" t="n">
        <f aca="true">NORMSINV(MAX(RAND(),0.000000000001))</f>
        <v>-1.19889028888096</v>
      </c>
      <c r="D2778" s="24" t="n">
        <f aca="false">IF($B$11="","",$B$11*EXP($B$12*C2778))</f>
        <v>559.655327951928</v>
      </c>
      <c r="E2778" s="20" t="n">
        <f aca="true">IF($B$10="","",$B$10*(1-$B$14+2*$B$14*RAND()))</f>
        <v>3.42450936599189</v>
      </c>
      <c r="F2778" s="21" t="n">
        <f aca="false">INDEX($E$17:$E$28,B2778)</f>
        <v>4.761</v>
      </c>
      <c r="G2778" s="25" t="n">
        <f aca="false">IF(OR(D2778="",E2778="",F2778=""),"",D2778*($B$7-$B$8-F2778-E2778))</f>
        <v>2548.9449494298</v>
      </c>
      <c r="H2778" s="25" t="n">
        <f aca="false">IF(D2778="","",D2778*$F$30)</f>
        <v>2797.82891549728</v>
      </c>
    </row>
    <row r="2779" customFormat="false" ht="15" hidden="false" customHeight="false" outlineLevel="0" collapsed="false">
      <c r="A2779" s="2" t="n">
        <v>2745</v>
      </c>
      <c r="B2779" s="2" t="n">
        <v>9</v>
      </c>
      <c r="C2779" s="22" t="n">
        <f aca="true">NORMSINV(MAX(RAND(),0.000000000001))</f>
        <v>-0.794864618351336</v>
      </c>
      <c r="D2779" s="24" t="n">
        <f aca="false">IF($B$11="","",$B$11*EXP($B$12*C2779))</f>
        <v>663.52319803124</v>
      </c>
      <c r="E2779" s="20" t="n">
        <f aca="true">IF($B$10="","",$B$10*(1-$B$14+2*$B$14*RAND()))</f>
        <v>3.49544598262671</v>
      </c>
      <c r="F2779" s="21" t="n">
        <f aca="false">INDEX($E$17:$E$28,B2779)</f>
        <v>4.761</v>
      </c>
      <c r="G2779" s="25" t="n">
        <f aca="false">IF(OR(D2779="",E2779="",F2779=""),"",D2779*($B$7-$B$8-F2779-E2779))</f>
        <v>2974.94210015334</v>
      </c>
      <c r="H2779" s="25" t="n">
        <f aca="false">IF(D2779="","",D2779*$F$30)</f>
        <v>3317.08517159777</v>
      </c>
    </row>
    <row r="2780" customFormat="false" ht="15" hidden="false" customHeight="false" outlineLevel="0" collapsed="false">
      <c r="A2780" s="2" t="n">
        <v>2746</v>
      </c>
      <c r="B2780" s="2" t="n">
        <v>10</v>
      </c>
      <c r="C2780" s="22" t="n">
        <f aca="true">NORMSINV(MAX(RAND(),0.000000000001))</f>
        <v>-0.0171575944475196</v>
      </c>
      <c r="D2780" s="24" t="n">
        <f aca="false">IF($B$11="","",$B$11*EXP($B$12*C2780))</f>
        <v>920.818700697563</v>
      </c>
      <c r="E2780" s="20" t="n">
        <f aca="true">IF($B$10="","",$B$10*(1-$B$14+2*$B$14*RAND()))</f>
        <v>4.07908295804971</v>
      </c>
      <c r="F2780" s="21" t="n">
        <f aca="false">INDEX($E$17:$E$28,B2780)</f>
        <v>4.761</v>
      </c>
      <c r="G2780" s="25" t="n">
        <f aca="false">IF(OR(D2780="",E2780="",F2780=""),"",D2780*($B$7-$B$8-F2780-E2780))</f>
        <v>3591.11654339695</v>
      </c>
      <c r="H2780" s="25" t="n">
        <f aca="false">IF(D2780="","",D2780*$F$30)</f>
        <v>4603.35684852725</v>
      </c>
    </row>
    <row r="2781" customFormat="false" ht="15" hidden="false" customHeight="false" outlineLevel="0" collapsed="false">
      <c r="A2781" s="2" t="n">
        <v>2747</v>
      </c>
      <c r="B2781" s="2" t="n">
        <v>11</v>
      </c>
      <c r="C2781" s="22" t="n">
        <f aca="true">NORMSINV(MAX(RAND(),0.000000000001))</f>
        <v>1.534821254732</v>
      </c>
      <c r="D2781" s="24" t="n">
        <f aca="false">IF($B$11="","",$B$11*EXP($B$12*C2781))</f>
        <v>1770.84903342231</v>
      </c>
      <c r="E2781" s="20" t="n">
        <f aca="true">IF($B$10="","",$B$10*(1-$B$14+2*$B$14*RAND()))</f>
        <v>4.12400754054688</v>
      </c>
      <c r="F2781" s="21" t="n">
        <f aca="false">INDEX($E$17:$E$28,B2781)</f>
        <v>4.761</v>
      </c>
      <c r="G2781" s="25" t="n">
        <f aca="false">IF(OR(D2781="",E2781="",F2781=""),"",D2781*($B$7-$B$8-F2781-E2781))</f>
        <v>6826.60967067286</v>
      </c>
      <c r="H2781" s="25" t="n">
        <f aca="false">IF(D2781="","",D2781*$F$30)</f>
        <v>8852.82848788483</v>
      </c>
    </row>
    <row r="2782" customFormat="false" ht="15" hidden="false" customHeight="false" outlineLevel="0" collapsed="false">
      <c r="A2782" s="2" t="n">
        <v>2748</v>
      </c>
      <c r="B2782" s="2" t="n">
        <v>12</v>
      </c>
      <c r="C2782" s="22" t="n">
        <f aca="true">NORMSINV(MAX(RAND(),0.000000000001))</f>
        <v>-0.789593868590142</v>
      </c>
      <c r="D2782" s="24" t="n">
        <f aca="false">IF($B$11="","",$B$11*EXP($B$12*C2782))</f>
        <v>664.998464333912</v>
      </c>
      <c r="E2782" s="20" t="n">
        <f aca="true">IF($B$10="","",$B$10*(1-$B$14+2*$B$14*RAND()))</f>
        <v>4.07195598861266</v>
      </c>
      <c r="F2782" s="21" t="n">
        <f aca="false">INDEX($E$17:$E$28,B2782)</f>
        <v>4.761</v>
      </c>
      <c r="G2782" s="25" t="n">
        <f aca="false">IF(OR(D2782="",E2782="",F2782=""),"",D2782*($B$7-$B$8-F2782-E2782))</f>
        <v>2598.17826765759</v>
      </c>
      <c r="H2782" s="25" t="n">
        <f aca="false">IF(D2782="","",D2782*$F$30)</f>
        <v>3324.46032289809</v>
      </c>
    </row>
    <row r="2783" customFormat="false" ht="15" hidden="false" customHeight="false" outlineLevel="0" collapsed="false">
      <c r="A2783" s="2" t="n">
        <v>2749</v>
      </c>
      <c r="B2783" s="2" t="n">
        <v>1</v>
      </c>
      <c r="C2783" s="22" t="n">
        <f aca="true">NORMSINV(MAX(RAND(),0.000000000001))</f>
        <v>1.11367865100732</v>
      </c>
      <c r="D2783" s="24" t="n">
        <f aca="false">IF($B$11="","",$B$11*EXP($B$12*C2783))</f>
        <v>1482.90634506228</v>
      </c>
      <c r="E2783" s="20" t="n">
        <f aca="true">IF($B$10="","",$B$10*(1-$B$14+2*$B$14*RAND()))</f>
        <v>3.93879773088613</v>
      </c>
      <c r="F2783" s="21" t="n">
        <f aca="false">INDEX($E$17:$E$28,B2783)</f>
        <v>4.92562580645161</v>
      </c>
      <c r="G2783" s="25" t="n">
        <f aca="false">IF(OR(D2783="",E2783="",F2783=""),"",D2783*($B$7-$B$8-F2783-E2783))</f>
        <v>5747.1169272559</v>
      </c>
      <c r="H2783" s="25" t="n">
        <f aca="false">IF(D2783="","",D2783*$F$30)</f>
        <v>7413.34540023536</v>
      </c>
    </row>
    <row r="2784" customFormat="false" ht="15" hidden="false" customHeight="false" outlineLevel="0" collapsed="false">
      <c r="A2784" s="2" t="n">
        <v>2750</v>
      </c>
      <c r="B2784" s="2" t="n">
        <v>2</v>
      </c>
      <c r="C2784" s="22" t="n">
        <f aca="true">NORMSINV(MAX(RAND(),0.000000000001))</f>
        <v>1.73132757727122</v>
      </c>
      <c r="D2784" s="24" t="n">
        <f aca="false">IF($B$11="","",$B$11*EXP($B$12*C2784))</f>
        <v>1923.71883860916</v>
      </c>
      <c r="E2784" s="20" t="n">
        <f aca="true">IF($B$10="","",$B$10*(1-$B$14+2*$B$14*RAND()))</f>
        <v>3.51096185353569</v>
      </c>
      <c r="F2784" s="21" t="n">
        <f aca="false">INDEX($E$17:$E$28,B2784)</f>
        <v>5.0612</v>
      </c>
      <c r="G2784" s="25" t="n">
        <f aca="false">IF(OR(D2784="",E2784="",F2784=""),"",D2784*($B$7-$B$8-F2784-E2784))</f>
        <v>8017.74875862728</v>
      </c>
      <c r="H2784" s="25" t="n">
        <f aca="false">IF(D2784="","",D2784*$F$30)</f>
        <v>9617.05521797492</v>
      </c>
    </row>
    <row r="2785" customFormat="false" ht="15" hidden="false" customHeight="false" outlineLevel="0" collapsed="false">
      <c r="A2785" s="2" t="n">
        <v>2751</v>
      </c>
      <c r="B2785" s="2" t="n">
        <v>3</v>
      </c>
      <c r="C2785" s="22" t="n">
        <f aca="true">NORMSINV(MAX(RAND(),0.000000000001))</f>
        <v>-1.12340562840031</v>
      </c>
      <c r="D2785" s="24" t="n">
        <f aca="false">IF($B$11="","",$B$11*EXP($B$12*C2785))</f>
        <v>577.742219959278</v>
      </c>
      <c r="E2785" s="20" t="n">
        <f aca="true">IF($B$10="","",$B$10*(1-$B$14+2*$B$14*RAND()))</f>
        <v>3.66701029607347</v>
      </c>
      <c r="F2785" s="21" t="n">
        <f aca="false">INDEX($E$17:$E$28,B2785)</f>
        <v>5.0612</v>
      </c>
      <c r="G2785" s="25" t="n">
        <f aca="false">IF(OR(D2785="",E2785="",F2785=""),"",D2785*($B$7-$B$8-F2785-E2785))</f>
        <v>2317.78028955629</v>
      </c>
      <c r="H2785" s="25" t="n">
        <f aca="false">IF(D2785="","",D2785*$F$30)</f>
        <v>2888.24890602042</v>
      </c>
    </row>
    <row r="2786" customFormat="false" ht="15" hidden="false" customHeight="false" outlineLevel="0" collapsed="false">
      <c r="A2786" s="2" t="n">
        <v>2752</v>
      </c>
      <c r="B2786" s="2" t="n">
        <v>4</v>
      </c>
      <c r="C2786" s="22" t="n">
        <f aca="true">NORMSINV(MAX(RAND(),0.000000000001))</f>
        <v>-2.14759716259352</v>
      </c>
      <c r="D2786" s="24" t="n">
        <f aca="false">IF($B$11="","",$B$11*EXP($B$12*C2786))</f>
        <v>375.240901654439</v>
      </c>
      <c r="E2786" s="20" t="n">
        <f aca="true">IF($B$10="","",$B$10*(1-$B$14+2*$B$14*RAND()))</f>
        <v>4.10206005232469</v>
      </c>
      <c r="F2786" s="21" t="n">
        <f aca="false">INDEX($E$17:$E$28,B2786)</f>
        <v>4.89657419354839</v>
      </c>
      <c r="G2786" s="25" t="n">
        <f aca="false">IF(OR(D2786="",E2786="",F2786=""),"",D2786*($B$7-$B$8-F2786-E2786))</f>
        <v>1403.91345899763</v>
      </c>
      <c r="H2786" s="25" t="n">
        <f aca="false">IF(D2786="","",D2786*$F$30)</f>
        <v>1875.90431555087</v>
      </c>
    </row>
    <row r="2787" customFormat="false" ht="15" hidden="false" customHeight="false" outlineLevel="0" collapsed="false">
      <c r="A2787" s="2" t="n">
        <v>2753</v>
      </c>
      <c r="B2787" s="2" t="n">
        <v>5</v>
      </c>
      <c r="C2787" s="22" t="n">
        <f aca="true">NORMSINV(MAX(RAND(),0.000000000001))</f>
        <v>0.0223158813398638</v>
      </c>
      <c r="D2787" s="24" t="n">
        <f aca="false">IF($B$11="","",$B$11*EXP($B$12*C2787))</f>
        <v>936.262559696976</v>
      </c>
      <c r="E2787" s="20" t="n">
        <f aca="true">IF($B$10="","",$B$10*(1-$B$14+2*$B$14*RAND()))</f>
        <v>3.83432922852075</v>
      </c>
      <c r="F2787" s="21" t="n">
        <f aca="false">INDEX($E$17:$E$28,B2787)</f>
        <v>4.761</v>
      </c>
      <c r="G2787" s="25" t="n">
        <f aca="false">IF(OR(D2787="",E2787="",F2787=""),"",D2787*($B$7-$B$8-F2787-E2787))</f>
        <v>3880.5000656064</v>
      </c>
      <c r="H2787" s="25" t="n">
        <f aca="false">IF(D2787="","",D2787*$F$30)</f>
        <v>4680.56378843712</v>
      </c>
    </row>
    <row r="2788" customFormat="false" ht="15" hidden="false" customHeight="false" outlineLevel="0" collapsed="false">
      <c r="A2788" s="2" t="n">
        <v>2754</v>
      </c>
      <c r="B2788" s="2" t="n">
        <v>6</v>
      </c>
      <c r="C2788" s="22" t="n">
        <f aca="true">NORMSINV(MAX(RAND(),0.000000000001))</f>
        <v>0.302970827784805</v>
      </c>
      <c r="D2788" s="24" t="n">
        <f aca="false">IF($B$11="","",$B$11*EXP($B$12*C2788))</f>
        <v>1053.79627259939</v>
      </c>
      <c r="E2788" s="20" t="n">
        <f aca="true">IF($B$10="","",$B$10*(1-$B$14+2*$B$14*RAND()))</f>
        <v>3.70405689690819</v>
      </c>
      <c r="F2788" s="21" t="n">
        <f aca="false">INDEX($E$17:$E$28,B2788)</f>
        <v>4.761</v>
      </c>
      <c r="G2788" s="25" t="n">
        <f aca="false">IF(OR(D2788="",E2788="",F2788=""),"",D2788*($B$7-$B$8-F2788-E2788))</f>
        <v>4504.91910761263</v>
      </c>
      <c r="H2788" s="25" t="n">
        <f aca="false">IF(D2788="","",D2788*$F$30)</f>
        <v>5268.13832597888</v>
      </c>
    </row>
    <row r="2789" customFormat="false" ht="15" hidden="false" customHeight="false" outlineLevel="0" collapsed="false">
      <c r="A2789" s="2" t="n">
        <v>2755</v>
      </c>
      <c r="B2789" s="2" t="n">
        <v>7</v>
      </c>
      <c r="C2789" s="22" t="n">
        <f aca="true">NORMSINV(MAX(RAND(),0.000000000001))</f>
        <v>0.934703014690933</v>
      </c>
      <c r="D2789" s="24" t="n">
        <f aca="false">IF($B$11="","",$B$11*EXP($B$12*C2789))</f>
        <v>1375.18689952532</v>
      </c>
      <c r="E2789" s="20" t="n">
        <f aca="true">IF($B$10="","",$B$10*(1-$B$14+2*$B$14*RAND()))</f>
        <v>3.89823918471471</v>
      </c>
      <c r="F2789" s="21" t="n">
        <f aca="false">INDEX($E$17:$E$28,B2789)</f>
        <v>4.761</v>
      </c>
      <c r="G2789" s="25" t="n">
        <f aca="false">IF(OR(D2789="",E2789="",F2789=""),"",D2789*($B$7-$B$8-F2789-E2789))</f>
        <v>5611.80881327662</v>
      </c>
      <c r="H2789" s="25" t="n">
        <f aca="false">IF(D2789="","",D2789*$F$30)</f>
        <v>6874.834348107</v>
      </c>
    </row>
    <row r="2790" customFormat="false" ht="15" hidden="false" customHeight="false" outlineLevel="0" collapsed="false">
      <c r="A2790" s="2" t="n">
        <v>2756</v>
      </c>
      <c r="B2790" s="2" t="n">
        <v>8</v>
      </c>
      <c r="C2790" s="22" t="n">
        <f aca="true">NORMSINV(MAX(RAND(),0.000000000001))</f>
        <v>1.96142267201416</v>
      </c>
      <c r="D2790" s="24" t="n">
        <f aca="false">IF($B$11="","",$B$11*EXP($B$12*C2790))</f>
        <v>2119.57261771205</v>
      </c>
      <c r="E2790" s="20" t="n">
        <f aca="true">IF($B$10="","",$B$10*(1-$B$14+2*$B$14*RAND()))</f>
        <v>3.59658241040658</v>
      </c>
      <c r="F2790" s="21" t="n">
        <f aca="false">INDEX($E$17:$E$28,B2790)</f>
        <v>4.761</v>
      </c>
      <c r="G2790" s="25" t="n">
        <f aca="false">IF(OR(D2790="",E2790="",F2790=""),"",D2790*($B$7-$B$8-F2790-E2790))</f>
        <v>9288.85232228186</v>
      </c>
      <c r="H2790" s="25" t="n">
        <f aca="false">IF(D2790="","",D2790*$F$30)</f>
        <v>10596.1674304661</v>
      </c>
    </row>
    <row r="2791" customFormat="false" ht="15" hidden="false" customHeight="false" outlineLevel="0" collapsed="false">
      <c r="A2791" s="2" t="n">
        <v>2757</v>
      </c>
      <c r="B2791" s="2" t="n">
        <v>9</v>
      </c>
      <c r="C2791" s="22" t="n">
        <f aca="true">NORMSINV(MAX(RAND(),0.000000000001))</f>
        <v>-0.0821132991506071</v>
      </c>
      <c r="D2791" s="24" t="n">
        <f aca="false">IF($B$11="","",$B$11*EXP($B$12*C2791))</f>
        <v>895.95755173138</v>
      </c>
      <c r="E2791" s="20" t="n">
        <f aca="true">IF($B$10="","",$B$10*(1-$B$14+2*$B$14*RAND()))</f>
        <v>3.43886610120856</v>
      </c>
      <c r="F2791" s="21" t="n">
        <f aca="false">INDEX($E$17:$E$28,B2791)</f>
        <v>4.761</v>
      </c>
      <c r="G2791" s="25" t="n">
        <f aca="false">IF(OR(D2791="",E2791="",F2791=""),"",D2791*($B$7-$B$8-F2791-E2791))</f>
        <v>4067.76725249382</v>
      </c>
      <c r="H2791" s="25" t="n">
        <f aca="false">IF(D2791="","",D2791*$F$30)</f>
        <v>4479.07099261551</v>
      </c>
    </row>
    <row r="2792" customFormat="false" ht="15" hidden="false" customHeight="false" outlineLevel="0" collapsed="false">
      <c r="A2792" s="2" t="n">
        <v>2758</v>
      </c>
      <c r="B2792" s="2" t="n">
        <v>10</v>
      </c>
      <c r="C2792" s="22" t="n">
        <f aca="true">NORMSINV(MAX(RAND(),0.000000000001))</f>
        <v>-0.0251528107302649</v>
      </c>
      <c r="D2792" s="24" t="n">
        <f aca="false">IF($B$11="","",$B$11*EXP($B$12*C2792))</f>
        <v>917.721762338822</v>
      </c>
      <c r="E2792" s="20" t="n">
        <f aca="true">IF($B$10="","",$B$10*(1-$B$14+2*$B$14*RAND()))</f>
        <v>3.41061916319047</v>
      </c>
      <c r="F2792" s="21" t="n">
        <f aca="false">INDEX($E$17:$E$28,B2792)</f>
        <v>4.761</v>
      </c>
      <c r="G2792" s="25" t="n">
        <f aca="false">IF(OR(D2792="",E2792="",F2792=""),"",D2792*($B$7-$B$8-F2792-E2792))</f>
        <v>4192.50251259175</v>
      </c>
      <c r="H2792" s="25" t="n">
        <f aca="false">IF(D2792="","",D2792*$F$30)</f>
        <v>4587.87463428424</v>
      </c>
    </row>
    <row r="2793" customFormat="false" ht="15" hidden="false" customHeight="false" outlineLevel="0" collapsed="false">
      <c r="A2793" s="2" t="n">
        <v>2759</v>
      </c>
      <c r="B2793" s="2" t="n">
        <v>11</v>
      </c>
      <c r="C2793" s="22" t="n">
        <f aca="true">NORMSINV(MAX(RAND(),0.000000000001))</f>
        <v>1.02024483494919</v>
      </c>
      <c r="D2793" s="24" t="n">
        <f aca="false">IF($B$11="","",$B$11*EXP($B$12*C2793))</f>
        <v>1425.65886631869</v>
      </c>
      <c r="E2793" s="20" t="n">
        <f aca="true">IF($B$10="","",$B$10*(1-$B$14+2*$B$14*RAND()))</f>
        <v>3.61705985228603</v>
      </c>
      <c r="F2793" s="21" t="n">
        <f aca="false">INDEX($E$17:$E$28,B2793)</f>
        <v>4.761</v>
      </c>
      <c r="G2793" s="25" t="n">
        <f aca="false">IF(OR(D2793="",E2793="",F2793=""),"",D2793*($B$7-$B$8-F2793-E2793))</f>
        <v>6218.63864593989</v>
      </c>
      <c r="H2793" s="25" t="n">
        <f aca="false">IF(D2793="","",D2793*$F$30)</f>
        <v>7127.15380450041</v>
      </c>
    </row>
    <row r="2794" customFormat="false" ht="15" hidden="false" customHeight="false" outlineLevel="0" collapsed="false">
      <c r="A2794" s="2" t="n">
        <v>2760</v>
      </c>
      <c r="B2794" s="2" t="n">
        <v>12</v>
      </c>
      <c r="C2794" s="22" t="n">
        <f aca="true">NORMSINV(MAX(RAND(),0.000000000001))</f>
        <v>0.00229817339525271</v>
      </c>
      <c r="D2794" s="24" t="n">
        <f aca="false">IF($B$11="","",$B$11*EXP($B$12*C2794))</f>
        <v>928.398600314236</v>
      </c>
      <c r="E2794" s="20" t="n">
        <f aca="true">IF($B$10="","",$B$10*(1-$B$14+2*$B$14*RAND()))</f>
        <v>4.09712763654942</v>
      </c>
      <c r="F2794" s="21" t="n">
        <f aca="false">INDEX($E$17:$E$28,B2794)</f>
        <v>4.761</v>
      </c>
      <c r="G2794" s="25" t="n">
        <f aca="false">IF(OR(D2794="",E2794="",F2794=""),"",D2794*($B$7-$B$8-F2794-E2794))</f>
        <v>3603.92486882603</v>
      </c>
      <c r="H2794" s="25" t="n">
        <f aca="false">IF(D2794="","",D2794*$F$30)</f>
        <v>4641.25028269093</v>
      </c>
    </row>
    <row r="2795" customFormat="false" ht="15" hidden="false" customHeight="false" outlineLevel="0" collapsed="false">
      <c r="A2795" s="2" t="n">
        <v>2761</v>
      </c>
      <c r="B2795" s="2" t="n">
        <v>1</v>
      </c>
      <c r="C2795" s="22" t="n">
        <f aca="true">NORMSINV(MAX(RAND(),0.000000000001))</f>
        <v>0.328842416265111</v>
      </c>
      <c r="D2795" s="24" t="n">
        <f aca="false">IF($B$11="","",$B$11*EXP($B$12*C2795))</f>
        <v>1065.34698240421</v>
      </c>
      <c r="E2795" s="20" t="n">
        <f aca="true">IF($B$10="","",$B$10*(1-$B$14+2*$B$14*RAND()))</f>
        <v>3.7967155794238</v>
      </c>
      <c r="F2795" s="21" t="n">
        <f aca="false">INDEX($E$17:$E$28,B2795)</f>
        <v>4.92562580645161</v>
      </c>
      <c r="G2795" s="25" t="n">
        <f aca="false">IF(OR(D2795="",E2795="",F2795=""),"",D2795*($B$7-$B$8-F2795-E2795))</f>
        <v>4280.20048088791</v>
      </c>
      <c r="H2795" s="25" t="n">
        <f aca="false">IF(D2795="","",D2795*$F$30)</f>
        <v>5325.88263443513</v>
      </c>
    </row>
    <row r="2796" customFormat="false" ht="15" hidden="false" customHeight="false" outlineLevel="0" collapsed="false">
      <c r="A2796" s="2" t="n">
        <v>2762</v>
      </c>
      <c r="B2796" s="2" t="n">
        <v>2</v>
      </c>
      <c r="C2796" s="22" t="n">
        <f aca="true">NORMSINV(MAX(RAND(),0.000000000001))</f>
        <v>-2.021288121447</v>
      </c>
      <c r="D2796" s="24" t="n">
        <f aca="false">IF($B$11="","",$B$11*EXP($B$12*C2796))</f>
        <v>395.753114283247</v>
      </c>
      <c r="E2796" s="20" t="n">
        <f aca="true">IF($B$10="","",$B$10*(1-$B$14+2*$B$14*RAND()))</f>
        <v>3.84440372718353</v>
      </c>
      <c r="F2796" s="21" t="n">
        <f aca="false">INDEX($E$17:$E$28,B2796)</f>
        <v>5.0612</v>
      </c>
      <c r="G2796" s="25" t="n">
        <f aca="false">IF(OR(D2796="",E2796="",F2796=""),"",D2796*($B$7-$B$8-F2796-E2796))</f>
        <v>1517.47426636319</v>
      </c>
      <c r="H2796" s="25" t="n">
        <f aca="false">IF(D2796="","",D2796*$F$30)</f>
        <v>1978.44896892481</v>
      </c>
    </row>
    <row r="2797" customFormat="false" ht="15" hidden="false" customHeight="false" outlineLevel="0" collapsed="false">
      <c r="A2797" s="2" t="n">
        <v>2763</v>
      </c>
      <c r="B2797" s="2" t="n">
        <v>3</v>
      </c>
      <c r="C2797" s="22" t="n">
        <f aca="true">NORMSINV(MAX(RAND(),0.000000000001))</f>
        <v>-0.129873307401189</v>
      </c>
      <c r="D2797" s="24" t="n">
        <f aca="false">IF($B$11="","",$B$11*EXP($B$12*C2797))</f>
        <v>878.107119084539</v>
      </c>
      <c r="E2797" s="20" t="n">
        <f aca="true">IF($B$10="","",$B$10*(1-$B$14+2*$B$14*RAND()))</f>
        <v>3.78528974293174</v>
      </c>
      <c r="F2797" s="21" t="n">
        <f aca="false">INDEX($E$17:$E$28,B2797)</f>
        <v>5.0612</v>
      </c>
      <c r="G2797" s="25" t="n">
        <f aca="false">IF(OR(D2797="",E2797="",F2797=""),"",D2797*($B$7-$B$8-F2797-E2797))</f>
        <v>3418.91907496032</v>
      </c>
      <c r="H2797" s="25" t="n">
        <f aca="false">IF(D2797="","",D2797*$F$30)</f>
        <v>4389.83310972743</v>
      </c>
    </row>
    <row r="2798" customFormat="false" ht="15" hidden="false" customHeight="false" outlineLevel="0" collapsed="false">
      <c r="A2798" s="2" t="n">
        <v>2764</v>
      </c>
      <c r="B2798" s="2" t="n">
        <v>4</v>
      </c>
      <c r="C2798" s="22" t="n">
        <f aca="true">NORMSINV(MAX(RAND(),0.000000000001))</f>
        <v>0.217458253800579</v>
      </c>
      <c r="D2798" s="24" t="n">
        <f aca="false">IF($B$11="","",$B$11*EXP($B$12*C2798))</f>
        <v>1016.50171849577</v>
      </c>
      <c r="E2798" s="20" t="n">
        <f aca="true">IF($B$10="","",$B$10*(1-$B$14+2*$B$14*RAND()))</f>
        <v>4.03709929042097</v>
      </c>
      <c r="F2798" s="21" t="n">
        <f aca="false">INDEX($E$17:$E$28,B2798)</f>
        <v>4.89657419354839</v>
      </c>
      <c r="G2798" s="25" t="n">
        <f aca="false">IF(OR(D2798="",E2798="",F2798=""),"",D2798*($B$7-$B$8-F2798-E2798))</f>
        <v>3869.13744470117</v>
      </c>
      <c r="H2798" s="25" t="n">
        <f aca="false">IF(D2798="","",D2798*$F$30)</f>
        <v>5081.69539110405</v>
      </c>
    </row>
    <row r="2799" customFormat="false" ht="15" hidden="false" customHeight="false" outlineLevel="0" collapsed="false">
      <c r="A2799" s="2" t="n">
        <v>2765</v>
      </c>
      <c r="B2799" s="2" t="n">
        <v>5</v>
      </c>
      <c r="C2799" s="22" t="n">
        <f aca="true">NORMSINV(MAX(RAND(),0.000000000001))</f>
        <v>-1.18836844185133</v>
      </c>
      <c r="D2799" s="24" t="n">
        <f aca="false">IF($B$11="","",$B$11*EXP($B$12*C2799))</f>
        <v>562.14209597181</v>
      </c>
      <c r="E2799" s="20" t="n">
        <f aca="true">IF($B$10="","",$B$10*(1-$B$14+2*$B$14*RAND()))</f>
        <v>3.93567458505301</v>
      </c>
      <c r="F2799" s="21" t="n">
        <f aca="false">INDEX($E$17:$E$28,B2799)</f>
        <v>4.761</v>
      </c>
      <c r="G2799" s="25" t="n">
        <f aca="false">IF(OR(D2799="",E2799="",F2799=""),"",D2799*($B$7-$B$8-F2799-E2799))</f>
        <v>2272.92342345439</v>
      </c>
      <c r="H2799" s="25" t="n">
        <f aca="false">IF(D2799="","",D2799*$F$30)</f>
        <v>2810.26076618227</v>
      </c>
    </row>
    <row r="2800" customFormat="false" ht="15" hidden="false" customHeight="false" outlineLevel="0" collapsed="false">
      <c r="A2800" s="2" t="n">
        <v>2766</v>
      </c>
      <c r="B2800" s="2" t="n">
        <v>6</v>
      </c>
      <c r="C2800" s="22" t="n">
        <f aca="true">NORMSINV(MAX(RAND(),0.000000000001))</f>
        <v>0.488592098183264</v>
      </c>
      <c r="D2800" s="24" t="n">
        <f aca="false">IF($B$11="","",$B$11*EXP($B$12*C2800))</f>
        <v>1139.5274357038</v>
      </c>
      <c r="E2800" s="20" t="n">
        <f aca="true">IF($B$10="","",$B$10*(1-$B$14+2*$B$14*RAND()))</f>
        <v>3.83557307633015</v>
      </c>
      <c r="F2800" s="21" t="n">
        <f aca="false">INDEX($E$17:$E$28,B2800)</f>
        <v>4.761</v>
      </c>
      <c r="G2800" s="25" t="n">
        <f aca="false">IF(OR(D2800="",E2800="",F2800=""),"",D2800*($B$7-$B$8-F2800-E2800))</f>
        <v>4721.54865735557</v>
      </c>
      <c r="H2800" s="25" t="n">
        <f aca="false">IF(D2800="","",D2800*$F$30)</f>
        <v>5696.72555657041</v>
      </c>
    </row>
    <row r="2801" customFormat="false" ht="15" hidden="false" customHeight="false" outlineLevel="0" collapsed="false">
      <c r="A2801" s="2" t="n">
        <v>2767</v>
      </c>
      <c r="B2801" s="2" t="n">
        <v>7</v>
      </c>
      <c r="C2801" s="22" t="n">
        <f aca="true">NORMSINV(MAX(RAND(),0.000000000001))</f>
        <v>-0.449785558909975</v>
      </c>
      <c r="D2801" s="24" t="n">
        <f aca="false">IF($B$11="","",$B$11*EXP($B$12*C2801))</f>
        <v>767.369492330215</v>
      </c>
      <c r="E2801" s="20" t="n">
        <f aca="true">IF($B$10="","",$B$10*(1-$B$14+2*$B$14*RAND()))</f>
        <v>3.94790223274819</v>
      </c>
      <c r="F2801" s="21" t="n">
        <f aca="false">INDEX($E$17:$E$28,B2801)</f>
        <v>4.761</v>
      </c>
      <c r="G2801" s="25" t="n">
        <f aca="false">IF(OR(D2801="",E2801="",F2801=""),"",D2801*($B$7-$B$8-F2801-E2801))</f>
        <v>3093.34144718948</v>
      </c>
      <c r="H2801" s="25" t="n">
        <f aca="false">IF(D2801="","",D2801*$F$30)</f>
        <v>3836.23356605721</v>
      </c>
    </row>
    <row r="2802" customFormat="false" ht="15" hidden="false" customHeight="false" outlineLevel="0" collapsed="false">
      <c r="A2802" s="2" t="n">
        <v>2768</v>
      </c>
      <c r="B2802" s="2" t="n">
        <v>8</v>
      </c>
      <c r="C2802" s="22" t="n">
        <f aca="true">NORMSINV(MAX(RAND(),0.000000000001))</f>
        <v>-0.980047689268437</v>
      </c>
      <c r="D2802" s="24" t="n">
        <f aca="false">IF($B$11="","",$B$11*EXP($B$12*C2802))</f>
        <v>613.717027085901</v>
      </c>
      <c r="E2802" s="20" t="n">
        <f aca="true">IF($B$10="","",$B$10*(1-$B$14+2*$B$14*RAND()))</f>
        <v>4.03432433031797</v>
      </c>
      <c r="F2802" s="21" t="n">
        <f aca="false">INDEX($E$17:$E$28,B2802)</f>
        <v>4.761</v>
      </c>
      <c r="G2802" s="25" t="n">
        <f aca="false">IF(OR(D2802="",E2802="",F2802=""),"",D2802*($B$7-$B$8-F2802-E2802))</f>
        <v>2420.91462481534</v>
      </c>
      <c r="H2802" s="25" t="n">
        <f aca="false">IF(D2802="","",D2802*$F$30)</f>
        <v>3068.09416180784</v>
      </c>
    </row>
    <row r="2803" customFormat="false" ht="15" hidden="false" customHeight="false" outlineLevel="0" collapsed="false">
      <c r="A2803" s="2" t="n">
        <v>2769</v>
      </c>
      <c r="B2803" s="2" t="n">
        <v>9</v>
      </c>
      <c r="C2803" s="22" t="n">
        <f aca="true">NORMSINV(MAX(RAND(),0.000000000001))</f>
        <v>-0.70535264499667</v>
      </c>
      <c r="D2803" s="24" t="n">
        <f aca="false">IF($B$11="","",$B$11*EXP($B$12*C2803))</f>
        <v>689.02745957404</v>
      </c>
      <c r="E2803" s="20" t="n">
        <f aca="true">IF($B$10="","",$B$10*(1-$B$14+2*$B$14*RAND()))</f>
        <v>3.77606306373243</v>
      </c>
      <c r="F2803" s="21" t="n">
        <f aca="false">INDEX($E$17:$E$28,B2803)</f>
        <v>4.761</v>
      </c>
      <c r="G2803" s="25" t="n">
        <f aca="false">IF(OR(D2803="",E2803="",F2803=""),"",D2803*($B$7-$B$8-F2803-E2803))</f>
        <v>2895.93895994634</v>
      </c>
      <c r="H2803" s="25" t="n">
        <f aca="false">IF(D2803="","",D2803*$F$30)</f>
        <v>3444.58607590254</v>
      </c>
    </row>
    <row r="2804" customFormat="false" ht="15" hidden="false" customHeight="false" outlineLevel="0" collapsed="false">
      <c r="A2804" s="2" t="n">
        <v>2770</v>
      </c>
      <c r="B2804" s="2" t="n">
        <v>10</v>
      </c>
      <c r="C2804" s="22" t="n">
        <f aca="true">NORMSINV(MAX(RAND(),0.000000000001))</f>
        <v>0.177672872475963</v>
      </c>
      <c r="D2804" s="24" t="n">
        <f aca="false">IF($B$11="","",$B$11*EXP($B$12*C2804))</f>
        <v>999.602913884068</v>
      </c>
      <c r="E2804" s="20" t="n">
        <f aca="true">IF($B$10="","",$B$10*(1-$B$14+2*$B$14*RAND()))</f>
        <v>3.91345811388261</v>
      </c>
      <c r="F2804" s="21" t="n">
        <f aca="false">INDEX($E$17:$E$28,B2804)</f>
        <v>4.761</v>
      </c>
      <c r="G2804" s="25" t="n">
        <f aca="false">IF(OR(D2804="",E2804="",F2804=""),"",D2804*($B$7-$B$8-F2804-E2804))</f>
        <v>4063.92751588067</v>
      </c>
      <c r="H2804" s="25" t="n">
        <f aca="false">IF(D2804="","",D2804*$F$30)</f>
        <v>4997.21488708923</v>
      </c>
    </row>
    <row r="2805" customFormat="false" ht="15" hidden="false" customHeight="false" outlineLevel="0" collapsed="false">
      <c r="A2805" s="2" t="n">
        <v>2771</v>
      </c>
      <c r="B2805" s="2" t="n">
        <v>11</v>
      </c>
      <c r="C2805" s="22" t="n">
        <f aca="true">NORMSINV(MAX(RAND(),0.000000000001))</f>
        <v>-0.322266643219433</v>
      </c>
      <c r="D2805" s="24" t="n">
        <f aca="false">IF($B$11="","",$B$11*EXP($B$12*C2805))</f>
        <v>809.729763291746</v>
      </c>
      <c r="E2805" s="20" t="n">
        <f aca="true">IF($B$10="","",$B$10*(1-$B$14+2*$B$14*RAND()))</f>
        <v>4.07366436861574</v>
      </c>
      <c r="F2805" s="21" t="n">
        <f aca="false">INDEX($E$17:$E$28,B2805)</f>
        <v>4.761</v>
      </c>
      <c r="G2805" s="25" t="n">
        <f aca="false">IF(OR(D2805="",E2805="",F2805=""),"",D2805*($B$7-$B$8-F2805-E2805))</f>
        <v>3162.2664963756</v>
      </c>
      <c r="H2805" s="25" t="n">
        <f aca="false">IF(D2805="","",D2805*$F$30)</f>
        <v>4048.0010326481</v>
      </c>
    </row>
    <row r="2806" customFormat="false" ht="15" hidden="false" customHeight="false" outlineLevel="0" collapsed="false">
      <c r="A2806" s="2" t="n">
        <v>2772</v>
      </c>
      <c r="B2806" s="2" t="n">
        <v>12</v>
      </c>
      <c r="C2806" s="22" t="n">
        <f aca="true">NORMSINV(MAX(RAND(),0.000000000001))</f>
        <v>1.86790857099076</v>
      </c>
      <c r="D2806" s="24" t="n">
        <f aca="false">IF($B$11="","",$B$11*EXP($B$12*C2806))</f>
        <v>2037.67775483653</v>
      </c>
      <c r="E2806" s="20" t="n">
        <f aca="true">IF($B$10="","",$B$10*(1-$B$14+2*$B$14*RAND()))</f>
        <v>3.96547088938768</v>
      </c>
      <c r="F2806" s="21" t="n">
        <f aca="false">INDEX($E$17:$E$28,B2806)</f>
        <v>4.761</v>
      </c>
      <c r="G2806" s="25" t="n">
        <f aca="false">IF(OR(D2806="",E2806="",F2806=""),"",D2806*($B$7-$B$8-F2806-E2806))</f>
        <v>8178.27898708355</v>
      </c>
      <c r="H2806" s="25" t="n">
        <f aca="false">IF(D2806="","",D2806*$F$30)</f>
        <v>10186.7586319788</v>
      </c>
    </row>
    <row r="2807" customFormat="false" ht="15" hidden="false" customHeight="false" outlineLevel="0" collapsed="false">
      <c r="A2807" s="2" t="n">
        <v>2773</v>
      </c>
      <c r="B2807" s="2" t="n">
        <v>1</v>
      </c>
      <c r="C2807" s="22" t="n">
        <f aca="true">NORMSINV(MAX(RAND(),0.000000000001))</f>
        <v>1.10413798516177</v>
      </c>
      <c r="D2807" s="24" t="n">
        <f aca="false">IF($B$11="","",$B$11*EXP($B$12*C2807))</f>
        <v>1476.95686102645</v>
      </c>
      <c r="E2807" s="20" t="n">
        <f aca="true">IF($B$10="","",$B$10*(1-$B$14+2*$B$14*RAND()))</f>
        <v>3.39136243664457</v>
      </c>
      <c r="F2807" s="21" t="n">
        <f aca="false">INDEX($E$17:$E$28,B2807)</f>
        <v>4.92562580645161</v>
      </c>
      <c r="G2807" s="25" t="n">
        <f aca="false">IF(OR(D2807="",E2807="",F2807=""),"",D2807*($B$7-$B$8-F2807-E2807))</f>
        <v>6532.59756075975</v>
      </c>
      <c r="H2807" s="25" t="n">
        <f aca="false">IF(D2807="","",D2807*$F$30)</f>
        <v>7383.60273964343</v>
      </c>
    </row>
    <row r="2808" customFormat="false" ht="15" hidden="false" customHeight="false" outlineLevel="0" collapsed="false">
      <c r="A2808" s="2" t="n">
        <v>2774</v>
      </c>
      <c r="B2808" s="2" t="n">
        <v>2</v>
      </c>
      <c r="C2808" s="22" t="n">
        <f aca="true">NORMSINV(MAX(RAND(),0.000000000001))</f>
        <v>0.788561412253979</v>
      </c>
      <c r="D2808" s="24" t="n">
        <f aca="false">IF($B$11="","",$B$11*EXP($B$12*C2808))</f>
        <v>1293.05875104537</v>
      </c>
      <c r="E2808" s="20" t="n">
        <f aca="true">IF($B$10="","",$B$10*(1-$B$14+2*$B$14*RAND()))</f>
        <v>3.88562681759495</v>
      </c>
      <c r="F2808" s="21" t="n">
        <f aca="false">INDEX($E$17:$E$28,B2808)</f>
        <v>5.0612</v>
      </c>
      <c r="G2808" s="25" t="n">
        <f aca="false">IF(OR(D2808="",E2808="",F2808=""),"",D2808*($B$7-$B$8-F2808-E2808))</f>
        <v>4904.79577773948</v>
      </c>
      <c r="H2808" s="25" t="n">
        <f aca="false">IF(D2808="","",D2808*$F$30)</f>
        <v>6464.25930822603</v>
      </c>
    </row>
    <row r="2809" customFormat="false" ht="15" hidden="false" customHeight="false" outlineLevel="0" collapsed="false">
      <c r="A2809" s="2" t="n">
        <v>2775</v>
      </c>
      <c r="B2809" s="2" t="n">
        <v>3</v>
      </c>
      <c r="C2809" s="22" t="n">
        <f aca="true">NORMSINV(MAX(RAND(),0.000000000001))</f>
        <v>0.0719160313261491</v>
      </c>
      <c r="D2809" s="24" t="n">
        <f aca="false">IF($B$11="","",$B$11*EXP($B$12*C2809))</f>
        <v>956.036191708809</v>
      </c>
      <c r="E2809" s="20" t="n">
        <f aca="true">IF($B$10="","",$B$10*(1-$B$14+2*$B$14*RAND()))</f>
        <v>4.10573812411711</v>
      </c>
      <c r="F2809" s="21" t="n">
        <f aca="false">INDEX($E$17:$E$28,B2809)</f>
        <v>5.0612</v>
      </c>
      <c r="G2809" s="25" t="n">
        <f aca="false">IF(OR(D2809="",E2809="",F2809=""),"",D2809*($B$7-$B$8-F2809-E2809))</f>
        <v>3415.97646855901</v>
      </c>
      <c r="H2809" s="25" t="n">
        <f aca="false">IF(D2809="","",D2809*$F$30)</f>
        <v>4779.41612959067</v>
      </c>
    </row>
    <row r="2810" customFormat="false" ht="15" hidden="false" customHeight="false" outlineLevel="0" collapsed="false">
      <c r="A2810" s="2" t="n">
        <v>2776</v>
      </c>
      <c r="B2810" s="2" t="n">
        <v>4</v>
      </c>
      <c r="C2810" s="22" t="n">
        <f aca="true">NORMSINV(MAX(RAND(),0.000000000001))</f>
        <v>-0.361253640732709</v>
      </c>
      <c r="D2810" s="24" t="n">
        <f aca="false">IF($B$11="","",$B$11*EXP($B$12*C2810))</f>
        <v>796.536352508707</v>
      </c>
      <c r="E2810" s="20" t="n">
        <f aca="true">IF($B$10="","",$B$10*(1-$B$14+2*$B$14*RAND()))</f>
        <v>4.06422585918302</v>
      </c>
      <c r="F2810" s="21" t="n">
        <f aca="false">INDEX($E$17:$E$28,B2810)</f>
        <v>4.89657419354839</v>
      </c>
      <c r="G2810" s="25" t="n">
        <f aca="false">IF(OR(D2810="",E2810="",F2810=""),"",D2810*($B$7-$B$8-F2810-E2810))</f>
        <v>3010.27014139842</v>
      </c>
      <c r="H2810" s="25" t="n">
        <f aca="false">IF(D2810="","",D2810*$F$30)</f>
        <v>3982.04453346153</v>
      </c>
    </row>
    <row r="2811" customFormat="false" ht="15" hidden="false" customHeight="false" outlineLevel="0" collapsed="false">
      <c r="A2811" s="2" t="n">
        <v>2777</v>
      </c>
      <c r="B2811" s="2" t="n">
        <v>5</v>
      </c>
      <c r="C2811" s="22" t="n">
        <f aca="true">NORMSINV(MAX(RAND(),0.000000000001))</f>
        <v>-0.0710454069594978</v>
      </c>
      <c r="D2811" s="24" t="n">
        <f aca="false">IF($B$11="","",$B$11*EXP($B$12*C2811))</f>
        <v>900.145728487044</v>
      </c>
      <c r="E2811" s="20" t="n">
        <f aca="true">IF($B$10="","",$B$10*(1-$B$14+2*$B$14*RAND()))</f>
        <v>4.02929164198323</v>
      </c>
      <c r="F2811" s="21" t="n">
        <f aca="false">INDEX($E$17:$E$28,B2811)</f>
        <v>4.761</v>
      </c>
      <c r="G2811" s="25" t="n">
        <f aca="false">IF(OR(D2811="",E2811="",F2811=""),"",D2811*($B$7-$B$8-F2811-E2811))</f>
        <v>3555.31310723837</v>
      </c>
      <c r="H2811" s="25" t="n">
        <f aca="false">IF(D2811="","",D2811*$F$30)</f>
        <v>4500.00852585243</v>
      </c>
    </row>
    <row r="2812" customFormat="false" ht="15" hidden="false" customHeight="false" outlineLevel="0" collapsed="false">
      <c r="A2812" s="2" t="n">
        <v>2778</v>
      </c>
      <c r="B2812" s="2" t="n">
        <v>6</v>
      </c>
      <c r="C2812" s="22" t="n">
        <f aca="true">NORMSINV(MAX(RAND(),0.000000000001))</f>
        <v>-0.0554420364169089</v>
      </c>
      <c r="D2812" s="24" t="n">
        <f aca="false">IF($B$11="","",$B$11*EXP($B$12*C2812))</f>
        <v>906.083442451825</v>
      </c>
      <c r="E2812" s="20" t="n">
        <f aca="true">IF($B$10="","",$B$10*(1-$B$14+2*$B$14*RAND()))</f>
        <v>3.91723117759277</v>
      </c>
      <c r="F2812" s="21" t="n">
        <f aca="false">INDEX($E$17:$E$28,B2812)</f>
        <v>4.761</v>
      </c>
      <c r="G2812" s="25" t="n">
        <f aca="false">IF(OR(D2812="",E2812="",F2812=""),"",D2812*($B$7-$B$8-F2812-E2812))</f>
        <v>3680.30147705024</v>
      </c>
      <c r="H2812" s="25" t="n">
        <f aca="false">IF(D2812="","",D2812*$F$30)</f>
        <v>4529.69234550516</v>
      </c>
    </row>
    <row r="2813" customFormat="false" ht="15" hidden="false" customHeight="false" outlineLevel="0" collapsed="false">
      <c r="A2813" s="2" t="n">
        <v>2779</v>
      </c>
      <c r="B2813" s="2" t="n">
        <v>7</v>
      </c>
      <c r="C2813" s="22" t="n">
        <f aca="true">NORMSINV(MAX(RAND(),0.000000000001))</f>
        <v>1.87952800794842</v>
      </c>
      <c r="D2813" s="24" t="n">
        <f aca="false">IF($B$11="","",$B$11*EXP($B$12*C2813))</f>
        <v>2047.67876207582</v>
      </c>
      <c r="E2813" s="20" t="n">
        <f aca="true">IF($B$10="","",$B$10*(1-$B$14+2*$B$14*RAND()))</f>
        <v>3.8323828773231</v>
      </c>
      <c r="F2813" s="21" t="n">
        <f aca="false">INDEX($E$17:$E$28,B2813)</f>
        <v>4.761</v>
      </c>
      <c r="G2813" s="25" t="n">
        <f aca="false">IF(OR(D2813="",E2813="",F2813=""),"",D2813*($B$7-$B$8-F2813-E2813))</f>
        <v>8490.93981656543</v>
      </c>
      <c r="H2813" s="25" t="n">
        <f aca="false">IF(D2813="","",D2813*$F$30)</f>
        <v>10236.7556673694</v>
      </c>
    </row>
    <row r="2814" customFormat="false" ht="15" hidden="false" customHeight="false" outlineLevel="0" collapsed="false">
      <c r="A2814" s="2" t="n">
        <v>2780</v>
      </c>
      <c r="B2814" s="2" t="n">
        <v>8</v>
      </c>
      <c r="C2814" s="22" t="n">
        <f aca="true">NORMSINV(MAX(RAND(),0.000000000001))</f>
        <v>0.418943569122563</v>
      </c>
      <c r="D2814" s="24" t="n">
        <f aca="false">IF($B$11="","",$B$11*EXP($B$12*C2814))</f>
        <v>1106.57108284114</v>
      </c>
      <c r="E2814" s="20" t="n">
        <f aca="true">IF($B$10="","",$B$10*(1-$B$14+2*$B$14*RAND()))</f>
        <v>3.81647403831777</v>
      </c>
      <c r="F2814" s="21" t="n">
        <f aca="false">INDEX($E$17:$E$28,B2814)</f>
        <v>4.761</v>
      </c>
      <c r="G2814" s="25" t="n">
        <f aca="false">IF(OR(D2814="",E2814="",F2814=""),"",D2814*($B$7-$B$8-F2814-E2814))</f>
        <v>4606.13086077304</v>
      </c>
      <c r="H2814" s="25" t="n">
        <f aca="false">IF(D2814="","",D2814*$F$30)</f>
        <v>5531.9701573394</v>
      </c>
    </row>
    <row r="2815" customFormat="false" ht="15" hidden="false" customHeight="false" outlineLevel="0" collapsed="false">
      <c r="A2815" s="2" t="n">
        <v>2781</v>
      </c>
      <c r="B2815" s="2" t="n">
        <v>9</v>
      </c>
      <c r="C2815" s="22" t="n">
        <f aca="true">NORMSINV(MAX(RAND(),0.000000000001))</f>
        <v>-1.57246518193656</v>
      </c>
      <c r="D2815" s="24" t="n">
        <f aca="false">IF($B$11="","",$B$11*EXP($B$12*C2815))</f>
        <v>478.142748503454</v>
      </c>
      <c r="E2815" s="20" t="n">
        <f aca="true">IF($B$10="","",$B$10*(1-$B$14+2*$B$14*RAND()))</f>
        <v>3.87036859547453</v>
      </c>
      <c r="F2815" s="21" t="n">
        <f aca="false">INDEX($E$17:$E$28,B2815)</f>
        <v>4.761</v>
      </c>
      <c r="G2815" s="25" t="n">
        <f aca="false">IF(OR(D2815="",E2815="",F2815=""),"",D2815*($B$7-$B$8-F2815-E2815))</f>
        <v>1964.51231234742</v>
      </c>
      <c r="H2815" s="25" t="n">
        <f aca="false">IF(D2815="","",D2815*$F$30)</f>
        <v>2390.33122831847</v>
      </c>
    </row>
    <row r="2816" customFormat="false" ht="15" hidden="false" customHeight="false" outlineLevel="0" collapsed="false">
      <c r="A2816" s="2" t="n">
        <v>2782</v>
      </c>
      <c r="B2816" s="2" t="n">
        <v>10</v>
      </c>
      <c r="C2816" s="22" t="n">
        <f aca="true">NORMSINV(MAX(RAND(),0.000000000001))</f>
        <v>0.147871510320723</v>
      </c>
      <c r="D2816" s="24" t="n">
        <f aca="false">IF($B$11="","",$B$11*EXP($B$12*C2816))</f>
        <v>987.129099953277</v>
      </c>
      <c r="E2816" s="20" t="n">
        <f aca="true">IF($B$10="","",$B$10*(1-$B$14+2*$B$14*RAND()))</f>
        <v>3.48267466464042</v>
      </c>
      <c r="F2816" s="21" t="n">
        <f aca="false">INDEX($E$17:$E$28,B2816)</f>
        <v>4.761</v>
      </c>
      <c r="G2816" s="25" t="n">
        <f aca="false">IF(OR(D2816="",E2816="",F2816=""),"",D2816*($B$7-$B$8-F2816-E2816))</f>
        <v>4438.45358139062</v>
      </c>
      <c r="H2816" s="25" t="n">
        <f aca="false">IF(D2816="","",D2816*$F$30)</f>
        <v>4934.85579648642</v>
      </c>
    </row>
    <row r="2817" customFormat="false" ht="15" hidden="false" customHeight="false" outlineLevel="0" collapsed="false">
      <c r="A2817" s="2" t="n">
        <v>2783</v>
      </c>
      <c r="B2817" s="2" t="n">
        <v>11</v>
      </c>
      <c r="C2817" s="22" t="n">
        <f aca="true">NORMSINV(MAX(RAND(),0.000000000001))</f>
        <v>0.116763877292559</v>
      </c>
      <c r="D2817" s="24" t="n">
        <f aca="false">IF($B$11="","",$B$11*EXP($B$12*C2817))</f>
        <v>974.274537798431</v>
      </c>
      <c r="E2817" s="20" t="n">
        <f aca="true">IF($B$10="","",$B$10*(1-$B$14+2*$B$14*RAND()))</f>
        <v>3.57429868264746</v>
      </c>
      <c r="F2817" s="21" t="n">
        <f aca="false">INDEX($E$17:$E$28,B2817)</f>
        <v>4.761</v>
      </c>
      <c r="G2817" s="25" t="n">
        <f aca="false">IF(OR(D2817="",E2817="",F2817=""),"",D2817*($B$7-$B$8-F2817-E2817))</f>
        <v>4291.38834010378</v>
      </c>
      <c r="H2817" s="25" t="n">
        <f aca="false">IF(D2817="","",D2817*$F$30)</f>
        <v>4870.59326936192</v>
      </c>
    </row>
    <row r="2818" customFormat="false" ht="15" hidden="false" customHeight="false" outlineLevel="0" collapsed="false">
      <c r="A2818" s="2" t="n">
        <v>2784</v>
      </c>
      <c r="B2818" s="2" t="n">
        <v>12</v>
      </c>
      <c r="C2818" s="22" t="n">
        <f aca="true">NORMSINV(MAX(RAND(),0.000000000001))</f>
        <v>-0.721584076868306</v>
      </c>
      <c r="D2818" s="24" t="n">
        <f aca="false">IF($B$11="","",$B$11*EXP($B$12*C2818))</f>
        <v>684.33102131682</v>
      </c>
      <c r="E2818" s="20" t="n">
        <f aca="true">IF($B$10="","",$B$10*(1-$B$14+2*$B$14*RAND()))</f>
        <v>3.80172318033274</v>
      </c>
      <c r="F2818" s="21" t="n">
        <f aca="false">INDEX($E$17:$E$28,B2818)</f>
        <v>4.761</v>
      </c>
      <c r="G2818" s="25" t="n">
        <f aca="false">IF(OR(D2818="",E2818="",F2818=""),"",D2818*($B$7-$B$8-F2818-E2818))</f>
        <v>2858.64011232597</v>
      </c>
      <c r="H2818" s="25" t="n">
        <f aca="false">IF(D2818="","",D2818*$F$30)</f>
        <v>3421.10764176705</v>
      </c>
    </row>
    <row r="2819" customFormat="false" ht="15" hidden="false" customHeight="false" outlineLevel="0" collapsed="false">
      <c r="A2819" s="2" t="n">
        <v>2785</v>
      </c>
      <c r="B2819" s="2" t="n">
        <v>1</v>
      </c>
      <c r="C2819" s="22" t="n">
        <f aca="true">NORMSINV(MAX(RAND(),0.000000000001))</f>
        <v>-0.348756662483361</v>
      </c>
      <c r="D2819" s="24" t="n">
        <f aca="false">IF($B$11="","",$B$11*EXP($B$12*C2819))</f>
        <v>800.741818545652</v>
      </c>
      <c r="E2819" s="20" t="n">
        <f aca="true">IF($B$10="","",$B$10*(1-$B$14+2*$B$14*RAND()))</f>
        <v>3.63219861522857</v>
      </c>
      <c r="F2819" s="21" t="n">
        <f aca="false">INDEX($E$17:$E$28,B2819)</f>
        <v>4.92562580645161</v>
      </c>
      <c r="G2819" s="25" t="n">
        <f aca="false">IF(OR(D2819="",E2819="",F2819=""),"",D2819*($B$7-$B$8-F2819-E2819))</f>
        <v>3348.84287806102</v>
      </c>
      <c r="H2819" s="25" t="n">
        <f aca="false">IF(D2819="","",D2819*$F$30)</f>
        <v>4003.06849927342</v>
      </c>
    </row>
    <row r="2820" customFormat="false" ht="15" hidden="false" customHeight="false" outlineLevel="0" collapsed="false">
      <c r="A2820" s="2" t="n">
        <v>2786</v>
      </c>
      <c r="B2820" s="2" t="n">
        <v>2</v>
      </c>
      <c r="C2820" s="22" t="n">
        <f aca="true">NORMSINV(MAX(RAND(),0.000000000001))</f>
        <v>1.2302525681608</v>
      </c>
      <c r="D2820" s="24" t="n">
        <f aca="false">IF($B$11="","",$B$11*EXP($B$12*C2820))</f>
        <v>1557.56577483269</v>
      </c>
      <c r="E2820" s="20" t="n">
        <f aca="true">IF($B$10="","",$B$10*(1-$B$14+2*$B$14*RAND()))</f>
        <v>3.57008384569401</v>
      </c>
      <c r="F2820" s="21" t="n">
        <f aca="false">INDEX($E$17:$E$28,B2820)</f>
        <v>5.0612</v>
      </c>
      <c r="G2820" s="25" t="n">
        <f aca="false">IF(OR(D2820="",E2820="",F2820=""),"",D2820*($B$7-$B$8-F2820-E2820))</f>
        <v>6399.59566044922</v>
      </c>
      <c r="H2820" s="25" t="n">
        <f aca="false">IF(D2820="","",D2820*$F$30)</f>
        <v>7786.58282154361</v>
      </c>
    </row>
    <row r="2821" customFormat="false" ht="15" hidden="false" customHeight="false" outlineLevel="0" collapsed="false">
      <c r="A2821" s="2" t="n">
        <v>2787</v>
      </c>
      <c r="B2821" s="2" t="n">
        <v>3</v>
      </c>
      <c r="C2821" s="22" t="n">
        <f aca="true">NORMSINV(MAX(RAND(),0.000000000001))</f>
        <v>-0.629512048752841</v>
      </c>
      <c r="D2821" s="24" t="n">
        <f aca="false">IF($B$11="","",$B$11*EXP($B$12*C2821))</f>
        <v>711.402076382668</v>
      </c>
      <c r="E2821" s="20" t="n">
        <f aca="true">IF($B$10="","",$B$10*(1-$B$14+2*$B$14*RAND()))</f>
        <v>3.9888178533649</v>
      </c>
      <c r="F2821" s="21" t="n">
        <f aca="false">INDEX($E$17:$E$28,B2821)</f>
        <v>5.0612</v>
      </c>
      <c r="G2821" s="25" t="n">
        <f aca="false">IF(OR(D2821="",E2821="",F2821=""),"",D2821*($B$7-$B$8-F2821-E2821))</f>
        <v>2625.06096093118</v>
      </c>
      <c r="H2821" s="25" t="n">
        <f aca="false">IF(D2821="","",D2821*$F$30)</f>
        <v>3556.44126025223</v>
      </c>
    </row>
    <row r="2822" customFormat="false" ht="15" hidden="false" customHeight="false" outlineLevel="0" collapsed="false">
      <c r="A2822" s="2" t="n">
        <v>2788</v>
      </c>
      <c r="B2822" s="2" t="n">
        <v>4</v>
      </c>
      <c r="C2822" s="22" t="n">
        <f aca="true">NORMSINV(MAX(RAND(),0.000000000001))</f>
        <v>1.7689617128226</v>
      </c>
      <c r="D2822" s="24" t="n">
        <f aca="false">IF($B$11="","",$B$11*EXP($B$12*C2822))</f>
        <v>1954.46784722505</v>
      </c>
      <c r="E2822" s="20" t="n">
        <f aca="true">IF($B$10="","",$B$10*(1-$B$14+2*$B$14*RAND()))</f>
        <v>3.53932531977132</v>
      </c>
      <c r="F2822" s="21" t="n">
        <f aca="false">INDEX($E$17:$E$28,B2822)</f>
        <v>4.89657419354839</v>
      </c>
      <c r="G2822" s="25" t="n">
        <f aca="false">IF(OR(D2822="",E2822="",F2822=""),"",D2822*($B$7-$B$8-F2822-E2822))</f>
        <v>8412.22601244232</v>
      </c>
      <c r="H2822" s="25" t="n">
        <f aca="false">IF(D2822="","",D2822*$F$30)</f>
        <v>9770.77566184746</v>
      </c>
    </row>
    <row r="2823" customFormat="false" ht="15" hidden="false" customHeight="false" outlineLevel="0" collapsed="false">
      <c r="A2823" s="2" t="n">
        <v>2789</v>
      </c>
      <c r="B2823" s="2" t="n">
        <v>5</v>
      </c>
      <c r="C2823" s="22" t="n">
        <f aca="true">NORMSINV(MAX(RAND(),0.000000000001))</f>
        <v>-0.632735963337813</v>
      </c>
      <c r="D2823" s="24" t="n">
        <f aca="false">IF($B$11="","",$B$11*EXP($B$12*C2823))</f>
        <v>710.436329612636</v>
      </c>
      <c r="E2823" s="20" t="n">
        <f aca="true">IF($B$10="","",$B$10*(1-$B$14+2*$B$14*RAND()))</f>
        <v>3.92858423574581</v>
      </c>
      <c r="F2823" s="21" t="n">
        <f aca="false">INDEX($E$17:$E$28,B2823)</f>
        <v>4.761</v>
      </c>
      <c r="G2823" s="25" t="n">
        <f aca="false">IF(OR(D2823="",E2823="",F2823=""),"",D2823*($B$7-$B$8-F2823-E2823))</f>
        <v>2877.56250896191</v>
      </c>
      <c r="H2823" s="25" t="n">
        <f aca="false">IF(D2823="","",D2823*$F$30)</f>
        <v>3551.61329899949</v>
      </c>
    </row>
    <row r="2824" customFormat="false" ht="15" hidden="false" customHeight="false" outlineLevel="0" collapsed="false">
      <c r="A2824" s="2" t="n">
        <v>2790</v>
      </c>
      <c r="B2824" s="2" t="n">
        <v>6</v>
      </c>
      <c r="C2824" s="22" t="n">
        <f aca="true">NORMSINV(MAX(RAND(),0.000000000001))</f>
        <v>1.72471814568667</v>
      </c>
      <c r="D2824" s="24" t="n">
        <f aca="false">IF($B$11="","",$B$11*EXP($B$12*C2824))</f>
        <v>1918.36875393371</v>
      </c>
      <c r="E2824" s="20" t="n">
        <f aca="true">IF($B$10="","",$B$10*(1-$B$14+2*$B$14*RAND()))</f>
        <v>3.58583979855269</v>
      </c>
      <c r="F2824" s="21" t="n">
        <f aca="false">INDEX($E$17:$E$28,B2824)</f>
        <v>4.761</v>
      </c>
      <c r="G2824" s="25" t="n">
        <f aca="false">IF(OR(D2824="",E2824="",F2824=""),"",D2824*($B$7-$B$8-F2824-E2824))</f>
        <v>8427.70126148167</v>
      </c>
      <c r="H2824" s="25" t="n">
        <f aca="false">IF(D2824="","",D2824*$F$30)</f>
        <v>9590.30907466542</v>
      </c>
    </row>
    <row r="2825" customFormat="false" ht="15" hidden="false" customHeight="false" outlineLevel="0" collapsed="false">
      <c r="A2825" s="2" t="n">
        <v>2791</v>
      </c>
      <c r="B2825" s="2" t="n">
        <v>7</v>
      </c>
      <c r="C2825" s="22" t="n">
        <f aca="true">NORMSINV(MAX(RAND(),0.000000000001))</f>
        <v>-1.96765740937476</v>
      </c>
      <c r="D2825" s="24" t="n">
        <f aca="false">IF($B$11="","",$B$11*EXP($B$12*C2825))</f>
        <v>404.798223864587</v>
      </c>
      <c r="E2825" s="20" t="n">
        <f aca="true">IF($B$10="","",$B$10*(1-$B$14+2*$B$14*RAND()))</f>
        <v>3.84166299706883</v>
      </c>
      <c r="F2825" s="21" t="n">
        <f aca="false">INDEX($E$17:$E$28,B2825)</f>
        <v>4.761</v>
      </c>
      <c r="G2825" s="25" t="n">
        <f aca="false">IF(OR(D2825="",E2825="",F2825=""),"",D2825*($B$7-$B$8-F2825-E2825))</f>
        <v>1674.78667031577</v>
      </c>
      <c r="H2825" s="25" t="n">
        <f aca="false">IF(D2825="","",D2825*$F$30)</f>
        <v>2023.66728074384</v>
      </c>
    </row>
    <row r="2826" customFormat="false" ht="15" hidden="false" customHeight="false" outlineLevel="0" collapsed="false">
      <c r="A2826" s="2" t="n">
        <v>2792</v>
      </c>
      <c r="B2826" s="2" t="n">
        <v>8</v>
      </c>
      <c r="C2826" s="22" t="n">
        <f aca="true">NORMSINV(MAX(RAND(),0.000000000001))</f>
        <v>2.98762196723685</v>
      </c>
      <c r="D2826" s="24" t="n">
        <f aca="false">IF($B$11="","",$B$11*EXP($B$12*C2826))</f>
        <v>3266.17649808636</v>
      </c>
      <c r="E2826" s="20" t="n">
        <f aca="true">IF($B$10="","",$B$10*(1-$B$14+2*$B$14*RAND()))</f>
        <v>3.50056532813332</v>
      </c>
      <c r="F2826" s="21" t="n">
        <f aca="false">INDEX($E$17:$E$28,B2826)</f>
        <v>4.761</v>
      </c>
      <c r="G2826" s="25" t="n">
        <f aca="false">IF(OR(D2826="",E2826="",F2826=""),"",D2826*($B$7-$B$8-F2826-E2826))</f>
        <v>14627.3580734661</v>
      </c>
      <c r="H2826" s="25" t="n">
        <f aca="false">IF(D2826="","",D2826*$F$30)</f>
        <v>16328.2695492334</v>
      </c>
    </row>
    <row r="2827" customFormat="false" ht="15" hidden="false" customHeight="false" outlineLevel="0" collapsed="false">
      <c r="A2827" s="2" t="n">
        <v>2793</v>
      </c>
      <c r="B2827" s="2" t="n">
        <v>9</v>
      </c>
      <c r="C2827" s="22" t="n">
        <f aca="true">NORMSINV(MAX(RAND(),0.000000000001))</f>
        <v>-0.584152625494155</v>
      </c>
      <c r="D2827" s="24" t="n">
        <f aca="false">IF($B$11="","",$B$11*EXP($B$12*C2827))</f>
        <v>725.129819371283</v>
      </c>
      <c r="E2827" s="20" t="n">
        <f aca="true">IF($B$10="","",$B$10*(1-$B$14+2*$B$14*RAND()))</f>
        <v>3.7749570882882</v>
      </c>
      <c r="F2827" s="21" t="n">
        <f aca="false">INDEX($E$17:$E$28,B2827)</f>
        <v>4.761</v>
      </c>
      <c r="G2827" s="25" t="n">
        <f aca="false">IF(OR(D2827="",E2827="",F2827=""),"",D2827*($B$7-$B$8-F2827-E2827))</f>
        <v>3048.4768771987</v>
      </c>
      <c r="H2827" s="25" t="n">
        <f aca="false">IF(D2827="","",D2827*$F$30)</f>
        <v>3625.06899300092</v>
      </c>
    </row>
    <row r="2828" customFormat="false" ht="15" hidden="false" customHeight="false" outlineLevel="0" collapsed="false">
      <c r="A2828" s="2" t="n">
        <v>2794</v>
      </c>
      <c r="B2828" s="2" t="n">
        <v>10</v>
      </c>
      <c r="C2828" s="22" t="n">
        <f aca="true">NORMSINV(MAX(RAND(),0.000000000001))</f>
        <v>-1.47779787176097</v>
      </c>
      <c r="D2828" s="24" t="n">
        <f aca="false">IF($B$11="","",$B$11*EXP($B$12*C2828))</f>
        <v>497.601182150642</v>
      </c>
      <c r="E2828" s="20" t="n">
        <f aca="true">IF($B$10="","",$B$10*(1-$B$14+2*$B$14*RAND()))</f>
        <v>3.92261044136438</v>
      </c>
      <c r="F2828" s="21" t="n">
        <f aca="false">INDEX($E$17:$E$28,B2828)</f>
        <v>4.761</v>
      </c>
      <c r="G2828" s="25" t="n">
        <f aca="false">IF(OR(D2828="",E2828="",F2828=""),"",D2828*($B$7-$B$8-F2828-E2828))</f>
        <v>2018.46423964061</v>
      </c>
      <c r="H2828" s="25" t="n">
        <f aca="false">IF(D2828="","",D2828*$F$30)</f>
        <v>2487.60782980749</v>
      </c>
    </row>
    <row r="2829" customFormat="false" ht="15" hidden="false" customHeight="false" outlineLevel="0" collapsed="false">
      <c r="A2829" s="2" t="n">
        <v>2795</v>
      </c>
      <c r="B2829" s="2" t="n">
        <v>11</v>
      </c>
      <c r="C2829" s="22" t="n">
        <f aca="true">NORMSINV(MAX(RAND(),0.000000000001))</f>
        <v>-0.00939347943705163</v>
      </c>
      <c r="D2829" s="24" t="n">
        <f aca="false">IF($B$11="","",$B$11*EXP($B$12*C2829))</f>
        <v>923.836124055162</v>
      </c>
      <c r="E2829" s="20" t="n">
        <f aca="true">IF($B$10="","",$B$10*(1-$B$14+2*$B$14*RAND()))</f>
        <v>3.52880386468314</v>
      </c>
      <c r="F2829" s="21" t="n">
        <f aca="false">INDEX($E$17:$E$28,B2829)</f>
        <v>4.761</v>
      </c>
      <c r="G2829" s="25" t="n">
        <f aca="false">IF(OR(D2829="",E2829="",F2829=""),"",D2829*($B$7-$B$8-F2829-E2829))</f>
        <v>4111.25194893639</v>
      </c>
      <c r="H2829" s="25" t="n">
        <f aca="false">IF(D2829="","",D2829*$F$30)</f>
        <v>4618.44155137656</v>
      </c>
    </row>
    <row r="2830" customFormat="false" ht="15" hidden="false" customHeight="false" outlineLevel="0" collapsed="false">
      <c r="A2830" s="2" t="n">
        <v>2796</v>
      </c>
      <c r="B2830" s="2" t="n">
        <v>12</v>
      </c>
      <c r="C2830" s="22" t="n">
        <f aca="true">NORMSINV(MAX(RAND(),0.000000000001))</f>
        <v>0.76198050501237</v>
      </c>
      <c r="D2830" s="24" t="n">
        <f aca="false">IF($B$11="","",$B$11*EXP($B$12*C2830))</f>
        <v>1278.65691793676</v>
      </c>
      <c r="E2830" s="20" t="n">
        <f aca="true">IF($B$10="","",$B$10*(1-$B$14+2*$B$14*RAND()))</f>
        <v>3.53619669613493</v>
      </c>
      <c r="F2830" s="21" t="n">
        <f aca="false">INDEX($E$17:$E$28,B2830)</f>
        <v>4.761</v>
      </c>
      <c r="G2830" s="25" t="n">
        <f aca="false">IF(OR(D2830="",E2830="",F2830=""),"",D2830*($B$7-$B$8-F2830-E2830))</f>
        <v>5680.82117951938</v>
      </c>
      <c r="H2830" s="25" t="n">
        <f aca="false">IF(D2830="","",D2830*$F$30)</f>
        <v>6392.26166414946</v>
      </c>
    </row>
    <row r="2831" customFormat="false" ht="15" hidden="false" customHeight="false" outlineLevel="0" collapsed="false">
      <c r="A2831" s="2" t="n">
        <v>2797</v>
      </c>
      <c r="B2831" s="2" t="n">
        <v>1</v>
      </c>
      <c r="C2831" s="22" t="n">
        <f aca="true">NORMSINV(MAX(RAND(),0.000000000001))</f>
        <v>-0.268567137609518</v>
      </c>
      <c r="D2831" s="24" t="n">
        <f aca="false">IF($B$11="","",$B$11*EXP($B$12*C2831))</f>
        <v>828.260497924322</v>
      </c>
      <c r="E2831" s="20" t="n">
        <f aca="true">IF($B$10="","",$B$10*(1-$B$14+2*$B$14*RAND()))</f>
        <v>3.61242745902212</v>
      </c>
      <c r="F2831" s="21" t="n">
        <f aca="false">INDEX($E$17:$E$28,B2831)</f>
        <v>4.92562580645161</v>
      </c>
      <c r="G2831" s="25" t="n">
        <f aca="false">IF(OR(D2831="",E2831="",F2831=""),"",D2831*($B$7-$B$8-F2831-E2831))</f>
        <v>3480.30649459021</v>
      </c>
      <c r="H2831" s="25" t="n">
        <f aca="false">IF(D2831="","",D2831*$F$30)</f>
        <v>4140.63988122327</v>
      </c>
    </row>
    <row r="2832" customFormat="false" ht="15" hidden="false" customHeight="false" outlineLevel="0" collapsed="false">
      <c r="A2832" s="2" t="n">
        <v>2798</v>
      </c>
      <c r="B2832" s="2" t="n">
        <v>2</v>
      </c>
      <c r="C2832" s="22" t="n">
        <f aca="true">NORMSINV(MAX(RAND(),0.000000000001))</f>
        <v>-0.774961343389659</v>
      </c>
      <c r="D2832" s="24" t="n">
        <f aca="false">IF($B$11="","",$B$11*EXP($B$12*C2832))</f>
        <v>669.111277902124</v>
      </c>
      <c r="E2832" s="20" t="n">
        <f aca="true">IF($B$10="","",$B$10*(1-$B$14+2*$B$14*RAND()))</f>
        <v>3.93557898358689</v>
      </c>
      <c r="F2832" s="21" t="n">
        <f aca="false">INDEX($E$17:$E$28,B2832)</f>
        <v>5.0612</v>
      </c>
      <c r="G2832" s="25" t="n">
        <f aca="false">IF(OR(D2832="",E2832="",F2832=""),"",D2832*($B$7-$B$8-F2832-E2832))</f>
        <v>2504.63139776226</v>
      </c>
      <c r="H2832" s="25" t="n">
        <f aca="false">IF(D2832="","",D2832*$F$30)</f>
        <v>3345.0211004883</v>
      </c>
    </row>
    <row r="2833" customFormat="false" ht="15" hidden="false" customHeight="false" outlineLevel="0" collapsed="false">
      <c r="A2833" s="2" t="n">
        <v>2799</v>
      </c>
      <c r="B2833" s="2" t="n">
        <v>3</v>
      </c>
      <c r="C2833" s="22" t="n">
        <f aca="true">NORMSINV(MAX(RAND(),0.000000000001))</f>
        <v>0.951144034127</v>
      </c>
      <c r="D2833" s="24" t="n">
        <f aca="false">IF($B$11="","",$B$11*EXP($B$12*C2833))</f>
        <v>1384.74684080509</v>
      </c>
      <c r="E2833" s="20" t="n">
        <f aca="true">IF($B$10="","",$B$10*(1-$B$14+2*$B$14*RAND()))</f>
        <v>3.41463404626677</v>
      </c>
      <c r="F2833" s="21" t="n">
        <f aca="false">INDEX($E$17:$E$28,B2833)</f>
        <v>5.0612</v>
      </c>
      <c r="G2833" s="25" t="n">
        <f aca="false">IF(OR(D2833="",E2833="",F2833=""),"",D2833*($B$7-$B$8-F2833-E2833))</f>
        <v>5904.79033310071</v>
      </c>
      <c r="H2833" s="25" t="n">
        <f aca="false">IF(D2833="","",D2833*$F$30)</f>
        <v>6922.6264065528</v>
      </c>
    </row>
    <row r="2834" customFormat="false" ht="15" hidden="false" customHeight="false" outlineLevel="0" collapsed="false">
      <c r="A2834" s="2" t="n">
        <v>2800</v>
      </c>
      <c r="B2834" s="2" t="n">
        <v>4</v>
      </c>
      <c r="C2834" s="22" t="n">
        <f aca="true">NORMSINV(MAX(RAND(),0.000000000001))</f>
        <v>1.65023124528727</v>
      </c>
      <c r="D2834" s="24" t="n">
        <f aca="false">IF($B$11="","",$B$11*EXP($B$12*C2834))</f>
        <v>1859.09342931765</v>
      </c>
      <c r="E2834" s="20" t="n">
        <f aca="true">IF($B$10="","",$B$10*(1-$B$14+2*$B$14*RAND()))</f>
        <v>3.5395960373405</v>
      </c>
      <c r="F2834" s="21" t="n">
        <f aca="false">INDEX($E$17:$E$28,B2834)</f>
        <v>4.89657419354839</v>
      </c>
      <c r="G2834" s="25" t="n">
        <f aca="false">IF(OR(D2834="",E2834="",F2834=""),"",D2834*($B$7-$B$8-F2834-E2834))</f>
        <v>8001.22164465615</v>
      </c>
      <c r="H2834" s="25" t="n">
        <f aca="false">IF(D2834="","",D2834*$F$30)</f>
        <v>9293.97987184477</v>
      </c>
    </row>
    <row r="2835" customFormat="false" ht="15" hidden="false" customHeight="false" outlineLevel="0" collapsed="false">
      <c r="A2835" s="2" t="n">
        <v>2801</v>
      </c>
      <c r="B2835" s="2" t="n">
        <v>5</v>
      </c>
      <c r="C2835" s="22" t="n">
        <f aca="true">NORMSINV(MAX(RAND(),0.000000000001))</f>
        <v>-0.819508390607142</v>
      </c>
      <c r="D2835" s="24" t="n">
        <f aca="false">IF($B$11="","",$B$11*EXP($B$12*C2835))</f>
        <v>656.668790213338</v>
      </c>
      <c r="E2835" s="20" t="n">
        <f aca="true">IF($B$10="","",$B$10*(1-$B$14+2*$B$14*RAND()))</f>
        <v>4.11710995586648</v>
      </c>
      <c r="F2835" s="21" t="n">
        <f aca="false">INDEX($E$17:$E$28,B2835)</f>
        <v>4.761</v>
      </c>
      <c r="G2835" s="25" t="n">
        <f aca="false">IF(OR(D2835="",E2835="",F2835=""),"",D2835*($B$7-$B$8-F2835-E2835))</f>
        <v>2535.98266321809</v>
      </c>
      <c r="H2835" s="25" t="n">
        <f aca="false">IF(D2835="","",D2835*$F$30)</f>
        <v>3282.81861603452</v>
      </c>
    </row>
    <row r="2836" customFormat="false" ht="15" hidden="false" customHeight="false" outlineLevel="0" collapsed="false">
      <c r="A2836" s="2" t="n">
        <v>2802</v>
      </c>
      <c r="B2836" s="2" t="n">
        <v>6</v>
      </c>
      <c r="C2836" s="22" t="n">
        <f aca="true">NORMSINV(MAX(RAND(),0.000000000001))</f>
        <v>-1.57930284825327</v>
      </c>
      <c r="D2836" s="24" t="n">
        <f aca="false">IF($B$11="","",$B$11*EXP($B$12*C2836))</f>
        <v>476.767125119659</v>
      </c>
      <c r="E2836" s="20" t="n">
        <f aca="true">IF($B$10="","",$B$10*(1-$B$14+2*$B$14*RAND()))</f>
        <v>3.79262391474253</v>
      </c>
      <c r="F2836" s="21" t="n">
        <f aca="false">INDEX($E$17:$E$28,B2836)</f>
        <v>4.761</v>
      </c>
      <c r="G2836" s="25" t="n">
        <f aca="false">IF(OR(D2836="",E2836="",F2836=""),"",D2836*($B$7-$B$8-F2836-E2836))</f>
        <v>1995.9264908379</v>
      </c>
      <c r="H2836" s="25" t="n">
        <f aca="false">IF(D2836="","",D2836*$F$30)</f>
        <v>2383.4542118982</v>
      </c>
    </row>
    <row r="2837" customFormat="false" ht="15" hidden="false" customHeight="false" outlineLevel="0" collapsed="false">
      <c r="A2837" s="2" t="n">
        <v>2803</v>
      </c>
      <c r="B2837" s="2" t="n">
        <v>7</v>
      </c>
      <c r="C2837" s="22" t="n">
        <f aca="true">NORMSINV(MAX(RAND(),0.000000000001))</f>
        <v>-0.21120167647837</v>
      </c>
      <c r="D2837" s="24" t="n">
        <f aca="false">IF($B$11="","",$B$11*EXP($B$12*C2837))</f>
        <v>848.525022635251</v>
      </c>
      <c r="E2837" s="20" t="n">
        <f aca="true">IF($B$10="","",$B$10*(1-$B$14+2*$B$14*RAND()))</f>
        <v>4.04540016468342</v>
      </c>
      <c r="F2837" s="21" t="n">
        <f aca="false">INDEX($E$17:$E$28,B2837)</f>
        <v>4.761</v>
      </c>
      <c r="G2837" s="25" t="n">
        <f aca="false">IF(OR(D2837="",E2837="",F2837=""),"",D2837*($B$7-$B$8-F2837-E2837))</f>
        <v>3337.75788930002</v>
      </c>
      <c r="H2837" s="25" t="n">
        <f aca="false">IF(D2837="","",D2837*$F$30)</f>
        <v>4241.94629315814</v>
      </c>
    </row>
    <row r="2838" customFormat="false" ht="15" hidden="false" customHeight="false" outlineLevel="0" collapsed="false">
      <c r="A2838" s="2" t="n">
        <v>2804</v>
      </c>
      <c r="B2838" s="2" t="n">
        <v>8</v>
      </c>
      <c r="C2838" s="22" t="n">
        <f aca="true">NORMSINV(MAX(RAND(),0.000000000001))</f>
        <v>0.181437556355912</v>
      </c>
      <c r="D2838" s="24" t="n">
        <f aca="false">IF($B$11="","",$B$11*EXP($B$12*C2838))</f>
        <v>1001.18985237861</v>
      </c>
      <c r="E2838" s="20" t="n">
        <f aca="true">IF($B$10="","",$B$10*(1-$B$14+2*$B$14*RAND()))</f>
        <v>3.59511979002908</v>
      </c>
      <c r="F2838" s="21" t="n">
        <f aca="false">INDEX($E$17:$E$28,B2838)</f>
        <v>4.761</v>
      </c>
      <c r="G2838" s="25" t="n">
        <f aca="false">IF(OR(D2838="",E2838="",F2838=""),"",D2838*($B$7-$B$8-F2838-E2838))</f>
        <v>4389.0963802663</v>
      </c>
      <c r="H2838" s="25" t="n">
        <f aca="false">IF(D2838="","",D2838*$F$30)</f>
        <v>5005.14831001116</v>
      </c>
    </row>
    <row r="2839" customFormat="false" ht="15" hidden="false" customHeight="false" outlineLevel="0" collapsed="false">
      <c r="A2839" s="2" t="n">
        <v>2805</v>
      </c>
      <c r="B2839" s="2" t="n">
        <v>9</v>
      </c>
      <c r="C2839" s="22" t="n">
        <f aca="true">NORMSINV(MAX(RAND(),0.000000000001))</f>
        <v>0.170828950213201</v>
      </c>
      <c r="D2839" s="24" t="n">
        <f aca="false">IF($B$11="","",$B$11*EXP($B$12*C2839))</f>
        <v>996.724414889199</v>
      </c>
      <c r="E2839" s="20" t="n">
        <f aca="true">IF($B$10="","",$B$10*(1-$B$14+2*$B$14*RAND()))</f>
        <v>3.70705080152641</v>
      </c>
      <c r="F2839" s="21" t="n">
        <f aca="false">INDEX($E$17:$E$28,B2839)</f>
        <v>4.761</v>
      </c>
      <c r="G2839" s="25" t="n">
        <f aca="false">IF(OR(D2839="",E2839="",F2839=""),"",D2839*($B$7-$B$8-F2839-E2839))</f>
        <v>4257.95606528497</v>
      </c>
      <c r="H2839" s="25" t="n">
        <f aca="false">IF(D2839="","",D2839*$F$30)</f>
        <v>4982.82469491408</v>
      </c>
    </row>
    <row r="2840" customFormat="false" ht="15" hidden="false" customHeight="false" outlineLevel="0" collapsed="false">
      <c r="A2840" s="2" t="n">
        <v>2806</v>
      </c>
      <c r="B2840" s="2" t="n">
        <v>10</v>
      </c>
      <c r="C2840" s="22" t="n">
        <f aca="true">NORMSINV(MAX(RAND(),0.000000000001))</f>
        <v>-1.04067995190846</v>
      </c>
      <c r="D2840" s="24" t="n">
        <f aca="false">IF($B$11="","",$B$11*EXP($B$12*C2840))</f>
        <v>598.236150154415</v>
      </c>
      <c r="E2840" s="20" t="n">
        <f aca="true">IF($B$10="","",$B$10*(1-$B$14+2*$B$14*RAND()))</f>
        <v>4.09741650487245</v>
      </c>
      <c r="F2840" s="21" t="n">
        <f aca="false">INDEX($E$17:$E$28,B2840)</f>
        <v>4.761</v>
      </c>
      <c r="G2840" s="25" t="n">
        <f aca="false">IF(OR(D2840="",E2840="",F2840=""),"",D2840*($B$7-$B$8-F2840-E2840))</f>
        <v>2322.10356662803</v>
      </c>
      <c r="H2840" s="25" t="n">
        <f aca="false">IF(D2840="","",D2840*$F$30)</f>
        <v>2990.70216185195</v>
      </c>
    </row>
    <row r="2841" customFormat="false" ht="15" hidden="false" customHeight="false" outlineLevel="0" collapsed="false">
      <c r="A2841" s="2" t="n">
        <v>2807</v>
      </c>
      <c r="B2841" s="2" t="n">
        <v>11</v>
      </c>
      <c r="C2841" s="22" t="n">
        <f aca="true">NORMSINV(MAX(RAND(),0.000000000001))</f>
        <v>0.115611493355214</v>
      </c>
      <c r="D2841" s="24" t="n">
        <f aca="false">IF($B$11="","",$B$11*EXP($B$12*C2841))</f>
        <v>973.801568805057</v>
      </c>
      <c r="E2841" s="20" t="n">
        <f aca="true">IF($B$10="","",$B$10*(1-$B$14+2*$B$14*RAND()))</f>
        <v>3.70529375260078</v>
      </c>
      <c r="F2841" s="21" t="n">
        <f aca="false">INDEX($E$17:$E$28,B2841)</f>
        <v>4.761</v>
      </c>
      <c r="G2841" s="25" t="n">
        <f aca="false">IF(OR(D2841="",E2841="",F2841=""),"",D2841*($B$7-$B$8-F2841-E2841))</f>
        <v>4161.74184832934</v>
      </c>
      <c r="H2841" s="25" t="n">
        <f aca="false">IF(D2841="","",D2841*$F$30)</f>
        <v>4868.22880277024</v>
      </c>
    </row>
    <row r="2842" customFormat="false" ht="15" hidden="false" customHeight="false" outlineLevel="0" collapsed="false">
      <c r="A2842" s="2" t="n">
        <v>2808</v>
      </c>
      <c r="B2842" s="2" t="n">
        <v>12</v>
      </c>
      <c r="C2842" s="22" t="n">
        <f aca="true">NORMSINV(MAX(RAND(),0.000000000001))</f>
        <v>0.143173775528824</v>
      </c>
      <c r="D2842" s="24" t="n">
        <f aca="false">IF($B$11="","",$B$11*EXP($B$12*C2842))</f>
        <v>985.177044080232</v>
      </c>
      <c r="E2842" s="20" t="n">
        <f aca="true">IF($B$10="","",$B$10*(1-$B$14+2*$B$14*RAND()))</f>
        <v>3.61718625529895</v>
      </c>
      <c r="F2842" s="21" t="n">
        <f aca="false">INDEX($E$17:$E$28,B2842)</f>
        <v>4.761</v>
      </c>
      <c r="G2842" s="25" t="n">
        <f aca="false">IF(OR(D2842="",E2842="",F2842=""),"",D2842*($B$7-$B$8-F2842-E2842))</f>
        <v>4297.15877183311</v>
      </c>
      <c r="H2842" s="25" t="n">
        <f aca="false">IF(D2842="","",D2842*$F$30)</f>
        <v>4925.0970787659</v>
      </c>
    </row>
    <row r="2843" customFormat="false" ht="15" hidden="false" customHeight="false" outlineLevel="0" collapsed="false">
      <c r="A2843" s="2" t="n">
        <v>2809</v>
      </c>
      <c r="B2843" s="2" t="n">
        <v>1</v>
      </c>
      <c r="C2843" s="22" t="n">
        <f aca="true">NORMSINV(MAX(RAND(),0.000000000001))</f>
        <v>0.57563843013655</v>
      </c>
      <c r="D2843" s="24" t="n">
        <f aca="false">IF($B$11="","",$B$11*EXP($B$12*C2843))</f>
        <v>1182.09940796506</v>
      </c>
      <c r="E2843" s="20" t="n">
        <f aca="true">IF($B$10="","",$B$10*(1-$B$14+2*$B$14*RAND()))</f>
        <v>3.95162614116969</v>
      </c>
      <c r="F2843" s="21" t="n">
        <f aca="false">INDEX($E$17:$E$28,B2843)</f>
        <v>4.92562580645161</v>
      </c>
      <c r="G2843" s="25" t="n">
        <f aca="false">IF(OR(D2843="",E2843="",F2843=""),"",D2843*($B$7-$B$8-F2843-E2843))</f>
        <v>4566.15218583503</v>
      </c>
      <c r="H2843" s="25" t="n">
        <f aca="false">IF(D2843="","",D2843*$F$30)</f>
        <v>5909.55136029891</v>
      </c>
    </row>
    <row r="2844" customFormat="false" ht="15" hidden="false" customHeight="false" outlineLevel="0" collapsed="false">
      <c r="A2844" s="2" t="n">
        <v>2810</v>
      </c>
      <c r="B2844" s="2" t="n">
        <v>2</v>
      </c>
      <c r="C2844" s="22" t="n">
        <f aca="true">NORMSINV(MAX(RAND(),0.000000000001))</f>
        <v>1.08815853377959</v>
      </c>
      <c r="D2844" s="24" t="n">
        <f aca="false">IF($B$11="","",$B$11*EXP($B$12*C2844))</f>
        <v>1467.04562179515</v>
      </c>
      <c r="E2844" s="20" t="n">
        <f aca="true">IF($B$10="","",$B$10*(1-$B$14+2*$B$14*RAND()))</f>
        <v>3.59555984663432</v>
      </c>
      <c r="F2844" s="21" t="n">
        <f aca="false">INDEX($E$17:$E$28,B2844)</f>
        <v>5.0612</v>
      </c>
      <c r="G2844" s="25" t="n">
        <f aca="false">IF(OR(D2844="",E2844="",F2844=""),"",D2844*($B$7-$B$8-F2844-E2844))</f>
        <v>5990.29958973328</v>
      </c>
      <c r="H2844" s="25" t="n">
        <f aca="false">IF(D2844="","",D2844*$F$30)</f>
        <v>7334.05447247832</v>
      </c>
    </row>
    <row r="2845" customFormat="false" ht="15" hidden="false" customHeight="false" outlineLevel="0" collapsed="false">
      <c r="A2845" s="2" t="n">
        <v>2811</v>
      </c>
      <c r="B2845" s="2" t="n">
        <v>3</v>
      </c>
      <c r="C2845" s="22" t="n">
        <f aca="true">NORMSINV(MAX(RAND(),0.000000000001))</f>
        <v>-0.483194838959452</v>
      </c>
      <c r="D2845" s="24" t="n">
        <f aca="false">IF($B$11="","",$B$11*EXP($B$12*C2845))</f>
        <v>756.642501908189</v>
      </c>
      <c r="E2845" s="20" t="n">
        <f aca="true">IF($B$10="","",$B$10*(1-$B$14+2*$B$14*RAND()))</f>
        <v>3.94379671877066</v>
      </c>
      <c r="F2845" s="21" t="n">
        <f aca="false">INDEX($E$17:$E$28,B2845)</f>
        <v>5.0612</v>
      </c>
      <c r="G2845" s="25" t="n">
        <f aca="false">IF(OR(D2845="",E2845="",F2845=""),"",D2845*($B$7-$B$8-F2845-E2845))</f>
        <v>2826.06222734467</v>
      </c>
      <c r="H2845" s="25" t="n">
        <f aca="false">IF(D2845="","",D2845*$F$30)</f>
        <v>3782.60719553942</v>
      </c>
    </row>
    <row r="2846" customFormat="false" ht="15" hidden="false" customHeight="false" outlineLevel="0" collapsed="false">
      <c r="A2846" s="2" t="n">
        <v>2812</v>
      </c>
      <c r="B2846" s="2" t="n">
        <v>4</v>
      </c>
      <c r="C2846" s="22" t="n">
        <f aca="true">NORMSINV(MAX(RAND(),0.000000000001))</f>
        <v>1.22148634510866</v>
      </c>
      <c r="D2846" s="24" t="n">
        <f aca="false">IF($B$11="","",$B$11*EXP($B$12*C2846))</f>
        <v>1551.8230683155</v>
      </c>
      <c r="E2846" s="20" t="n">
        <f aca="true">IF($B$10="","",$B$10*(1-$B$14+2*$B$14*RAND()))</f>
        <v>3.56567282279371</v>
      </c>
      <c r="F2846" s="21" t="n">
        <f aca="false">INDEX($E$17:$E$28,B2846)</f>
        <v>4.89657419354839</v>
      </c>
      <c r="G2846" s="25" t="n">
        <f aca="false">IF(OR(D2846="",E2846="",F2846=""),"",D2846*($B$7-$B$8-F2846-E2846))</f>
        <v>6638.31576059581</v>
      </c>
      <c r="H2846" s="25" t="n">
        <f aca="false">IF(D2846="","",D2846*$F$30)</f>
        <v>7757.87388312286</v>
      </c>
    </row>
    <row r="2847" customFormat="false" ht="15" hidden="false" customHeight="false" outlineLevel="0" collapsed="false">
      <c r="A2847" s="2" t="n">
        <v>2813</v>
      </c>
      <c r="B2847" s="2" t="n">
        <v>5</v>
      </c>
      <c r="C2847" s="22" t="n">
        <f aca="true">NORMSINV(MAX(RAND(),0.000000000001))</f>
        <v>0.0496985804743221</v>
      </c>
      <c r="D2847" s="24" t="n">
        <f aca="false">IF($B$11="","",$B$11*EXP($B$12*C2847))</f>
        <v>947.127850500503</v>
      </c>
      <c r="E2847" s="20" t="n">
        <f aca="true">IF($B$10="","",$B$10*(1-$B$14+2*$B$14*RAND()))</f>
        <v>4.1102982143658</v>
      </c>
      <c r="F2847" s="21" t="n">
        <f aca="false">INDEX($E$17:$E$28,B2847)</f>
        <v>4.761</v>
      </c>
      <c r="G2847" s="25" t="n">
        <f aca="false">IF(OR(D2847="",E2847="",F2847=""),"",D2847*($B$7-$B$8-F2847-E2847))</f>
        <v>3664.15520645518</v>
      </c>
      <c r="H2847" s="25" t="n">
        <f aca="false">IF(D2847="","",D2847*$F$30)</f>
        <v>4734.88155022211</v>
      </c>
    </row>
    <row r="2848" customFormat="false" ht="15" hidden="false" customHeight="false" outlineLevel="0" collapsed="false">
      <c r="A2848" s="2" t="n">
        <v>2814</v>
      </c>
      <c r="B2848" s="2" t="n">
        <v>6</v>
      </c>
      <c r="C2848" s="22" t="n">
        <f aca="true">NORMSINV(MAX(RAND(),0.000000000001))</f>
        <v>-0.41569165924206</v>
      </c>
      <c r="D2848" s="24" t="n">
        <f aca="false">IF($B$11="","",$B$11*EXP($B$12*C2848))</f>
        <v>778.473098292499</v>
      </c>
      <c r="E2848" s="20" t="n">
        <f aca="true">IF($B$10="","",$B$10*(1-$B$14+2*$B$14*RAND()))</f>
        <v>3.42799835462981</v>
      </c>
      <c r="F2848" s="21" t="n">
        <f aca="false">INDEX($E$17:$E$28,B2848)</f>
        <v>4.761</v>
      </c>
      <c r="G2848" s="25" t="n">
        <f aca="false">IF(OR(D2848="",E2848="",F2848=""),"",D2848*($B$7-$B$8-F2848-E2848))</f>
        <v>3542.83235120559</v>
      </c>
      <c r="H2848" s="25" t="n">
        <f aca="false">IF(D2848="","",D2848*$F$30)</f>
        <v>3891.74271298386</v>
      </c>
    </row>
    <row r="2849" customFormat="false" ht="15" hidden="false" customHeight="false" outlineLevel="0" collapsed="false">
      <c r="A2849" s="2" t="n">
        <v>2815</v>
      </c>
      <c r="B2849" s="2" t="n">
        <v>7</v>
      </c>
      <c r="C2849" s="22" t="n">
        <f aca="true">NORMSINV(MAX(RAND(),0.000000000001))</f>
        <v>-0.0122026250344288</v>
      </c>
      <c r="D2849" s="24" t="n">
        <f aca="false">IF($B$11="","",$B$11*EXP($B$12*C2849))</f>
        <v>922.743245910962</v>
      </c>
      <c r="E2849" s="20" t="n">
        <f aca="true">IF($B$10="","",$B$10*(1-$B$14+2*$B$14*RAND()))</f>
        <v>3.96090684652134</v>
      </c>
      <c r="F2849" s="21" t="n">
        <f aca="false">INDEX($E$17:$E$28,B2849)</f>
        <v>4.761</v>
      </c>
      <c r="G2849" s="25" t="n">
        <f aca="false">IF(OR(D2849="",E2849="",F2849=""),"",D2849*($B$7-$B$8-F2849-E2849))</f>
        <v>3707.66831881352</v>
      </c>
      <c r="H2849" s="25" t="n">
        <f aca="false">IF(D2849="","",D2849*$F$30)</f>
        <v>4612.97803495808</v>
      </c>
    </row>
    <row r="2850" customFormat="false" ht="15" hidden="false" customHeight="false" outlineLevel="0" collapsed="false">
      <c r="A2850" s="2" t="n">
        <v>2816</v>
      </c>
      <c r="B2850" s="2" t="n">
        <v>8</v>
      </c>
      <c r="C2850" s="22" t="n">
        <f aca="true">NORMSINV(MAX(RAND(),0.000000000001))</f>
        <v>0.455843362943539</v>
      </c>
      <c r="D2850" s="24" t="n">
        <f aca="false">IF($B$11="","",$B$11*EXP($B$12*C2850))</f>
        <v>1123.91085812287</v>
      </c>
      <c r="E2850" s="20" t="n">
        <f aca="true">IF($B$10="","",$B$10*(1-$B$14+2*$B$14*RAND()))</f>
        <v>3.91181312670501</v>
      </c>
      <c r="F2850" s="21" t="n">
        <f aca="false">INDEX($E$17:$E$28,B2850)</f>
        <v>4.761</v>
      </c>
      <c r="G2850" s="25" t="n">
        <f aca="false">IF(OR(D2850="",E2850="",F2850=""),"",D2850*($B$7-$B$8-F2850-E2850))</f>
        <v>4571.15548891106</v>
      </c>
      <c r="H2850" s="25" t="n">
        <f aca="false">IF(D2850="","",D2850*$F$30)</f>
        <v>5618.65516192787</v>
      </c>
    </row>
    <row r="2851" customFormat="false" ht="15" hidden="false" customHeight="false" outlineLevel="0" collapsed="false">
      <c r="A2851" s="2" t="n">
        <v>2817</v>
      </c>
      <c r="B2851" s="2" t="n">
        <v>9</v>
      </c>
      <c r="C2851" s="22" t="n">
        <f aca="true">NORMSINV(MAX(RAND(),0.000000000001))</f>
        <v>0.992783796138132</v>
      </c>
      <c r="D2851" s="24" t="n">
        <f aca="false">IF($B$11="","",$B$11*EXP($B$12*C2851))</f>
        <v>1409.25742858239</v>
      </c>
      <c r="E2851" s="20" t="n">
        <f aca="true">IF($B$10="","",$B$10*(1-$B$14+2*$B$14*RAND()))</f>
        <v>3.85626820420509</v>
      </c>
      <c r="F2851" s="21" t="n">
        <f aca="false">INDEX($E$17:$E$28,B2851)</f>
        <v>4.761</v>
      </c>
      <c r="G2851" s="25" t="n">
        <f aca="false">IF(OR(D2851="",E2851="",F2851=""),"",D2851*($B$7-$B$8-F2851-E2851))</f>
        <v>5809.9904092768</v>
      </c>
      <c r="H2851" s="25" t="n">
        <f aca="false">IF(D2851="","",D2851*$F$30)</f>
        <v>7045.15973696908</v>
      </c>
    </row>
    <row r="2852" customFormat="false" ht="15" hidden="false" customHeight="false" outlineLevel="0" collapsed="false">
      <c r="A2852" s="2" t="n">
        <v>2818</v>
      </c>
      <c r="B2852" s="2" t="n">
        <v>10</v>
      </c>
      <c r="C2852" s="22" t="n">
        <f aca="true">NORMSINV(MAX(RAND(),0.000000000001))</f>
        <v>1.03762707034996</v>
      </c>
      <c r="D2852" s="24" t="n">
        <f aca="false">IF($B$11="","",$B$11*EXP($B$12*C2852))</f>
        <v>1436.13913035003</v>
      </c>
      <c r="E2852" s="20" t="n">
        <f aca="true">IF($B$10="","",$B$10*(1-$B$14+2*$B$14*RAND()))</f>
        <v>3.70644770369495</v>
      </c>
      <c r="F2852" s="21" t="n">
        <f aca="false">INDEX($E$17:$E$28,B2852)</f>
        <v>4.761</v>
      </c>
      <c r="G2852" s="25" t="n">
        <f aca="false">IF(OR(D2852="",E2852="",F2852=""),"",D2852*($B$7-$B$8-F2852-E2852))</f>
        <v>6135.97953919056</v>
      </c>
      <c r="H2852" s="25" t="n">
        <f aca="false">IF(D2852="","",D2852*$F$30)</f>
        <v>7179.54674044587</v>
      </c>
    </row>
    <row r="2853" customFormat="false" ht="15" hidden="false" customHeight="false" outlineLevel="0" collapsed="false">
      <c r="A2853" s="2" t="n">
        <v>2819</v>
      </c>
      <c r="B2853" s="2" t="n">
        <v>11</v>
      </c>
      <c r="C2853" s="22" t="n">
        <f aca="true">NORMSINV(MAX(RAND(),0.000000000001))</f>
        <v>-1.33181026324132</v>
      </c>
      <c r="D2853" s="24" t="n">
        <f aca="false">IF($B$11="","",$B$11*EXP($B$12*C2853))</f>
        <v>529.171799339067</v>
      </c>
      <c r="E2853" s="20" t="n">
        <f aca="true">IF($B$10="","",$B$10*(1-$B$14+2*$B$14*RAND()))</f>
        <v>3.82741012408939</v>
      </c>
      <c r="F2853" s="21" t="n">
        <f aca="false">INDEX($E$17:$E$28,B2853)</f>
        <v>4.761</v>
      </c>
      <c r="G2853" s="25" t="n">
        <f aca="false">IF(OR(D2853="",E2853="",F2853=""),"",D2853*($B$7-$B$8-F2853-E2853))</f>
        <v>2196.90428475347</v>
      </c>
      <c r="H2853" s="25" t="n">
        <f aca="false">IF(D2853="","",D2853*$F$30)</f>
        <v>2645.43565925586</v>
      </c>
    </row>
    <row r="2854" customFormat="false" ht="15" hidden="false" customHeight="false" outlineLevel="0" collapsed="false">
      <c r="A2854" s="2" t="n">
        <v>2820</v>
      </c>
      <c r="B2854" s="2" t="n">
        <v>12</v>
      </c>
      <c r="C2854" s="22" t="n">
        <f aca="true">NORMSINV(MAX(RAND(),0.000000000001))</f>
        <v>0.0617789089954997</v>
      </c>
      <c r="D2854" s="24" t="n">
        <f aca="false">IF($B$11="","",$B$11*EXP($B$12*C2854))</f>
        <v>951.961250209525</v>
      </c>
      <c r="E2854" s="20" t="n">
        <f aca="true">IF($B$10="","",$B$10*(1-$B$14+2*$B$14*RAND()))</f>
        <v>4.01969901090008</v>
      </c>
      <c r="F2854" s="21" t="n">
        <f aca="false">INDEX($E$17:$E$28,B2854)</f>
        <v>4.761</v>
      </c>
      <c r="G2854" s="25" t="n">
        <f aca="false">IF(OR(D2854="",E2854="",F2854=""),"",D2854*($B$7-$B$8-F2854-E2854))</f>
        <v>3769.10111953937</v>
      </c>
      <c r="H2854" s="25" t="n">
        <f aca="false">IF(D2854="","",D2854*$F$30)</f>
        <v>4759.04468204746</v>
      </c>
    </row>
    <row r="2855" customFormat="false" ht="15" hidden="false" customHeight="false" outlineLevel="0" collapsed="false">
      <c r="A2855" s="2" t="n">
        <v>2821</v>
      </c>
      <c r="B2855" s="2" t="n">
        <v>1</v>
      </c>
      <c r="C2855" s="22" t="n">
        <f aca="true">NORMSINV(MAX(RAND(),0.000000000001))</f>
        <v>0.345370241847074</v>
      </c>
      <c r="D2855" s="24" t="n">
        <f aca="false">IF($B$11="","",$B$11*EXP($B$12*C2855))</f>
        <v>1072.7922362308</v>
      </c>
      <c r="E2855" s="20" t="n">
        <f aca="true">IF($B$10="","",$B$10*(1-$B$14+2*$B$14*RAND()))</f>
        <v>3.46628120642294</v>
      </c>
      <c r="F2855" s="21" t="n">
        <f aca="false">INDEX($E$17:$E$28,B2855)</f>
        <v>4.92562580645161</v>
      </c>
      <c r="G2855" s="25" t="n">
        <f aca="false">IF(OR(D2855="",E2855="",F2855=""),"",D2855*($B$7-$B$8-F2855-E2855))</f>
        <v>4664.60039899775</v>
      </c>
      <c r="H2855" s="25" t="n">
        <f aca="false">IF(D2855="","",D2855*$F$30)</f>
        <v>5363.102947365</v>
      </c>
    </row>
    <row r="2856" customFormat="false" ht="15" hidden="false" customHeight="false" outlineLevel="0" collapsed="false">
      <c r="A2856" s="2" t="n">
        <v>2822</v>
      </c>
      <c r="B2856" s="2" t="n">
        <v>2</v>
      </c>
      <c r="C2856" s="22" t="n">
        <f aca="true">NORMSINV(MAX(RAND(),0.000000000001))</f>
        <v>0.686249080889521</v>
      </c>
      <c r="D2856" s="24" t="n">
        <f aca="false">IF($B$11="","",$B$11*EXP($B$12*C2856))</f>
        <v>1238.49829321548</v>
      </c>
      <c r="E2856" s="20" t="n">
        <f aca="true">IF($B$10="","",$B$10*(1-$B$14+2*$B$14*RAND()))</f>
        <v>3.58539346381762</v>
      </c>
      <c r="F2856" s="21" t="n">
        <f aca="false">INDEX($E$17:$E$28,B2856)</f>
        <v>5.0612</v>
      </c>
      <c r="G2856" s="25" t="n">
        <f aca="false">IF(OR(D2856="",E2856="",F2856=""),"",D2856*($B$7-$B$8-F2856-E2856))</f>
        <v>5069.67700849898</v>
      </c>
      <c r="H2856" s="25" t="n">
        <f aca="false">IF(D2856="","",D2856*$F$30)</f>
        <v>6191.50066744284</v>
      </c>
    </row>
    <row r="2857" customFormat="false" ht="15" hidden="false" customHeight="false" outlineLevel="0" collapsed="false">
      <c r="A2857" s="2" t="n">
        <v>2823</v>
      </c>
      <c r="B2857" s="2" t="n">
        <v>3</v>
      </c>
      <c r="C2857" s="22" t="n">
        <f aca="true">NORMSINV(MAX(RAND(),0.000000000001))</f>
        <v>0.495997196533112</v>
      </c>
      <c r="D2857" s="24" t="n">
        <f aca="false">IF($B$11="","",$B$11*EXP($B$12*C2857))</f>
        <v>1143.08860735068</v>
      </c>
      <c r="E2857" s="20" t="n">
        <f aca="true">IF($B$10="","",$B$10*(1-$B$14+2*$B$14*RAND()))</f>
        <v>4.01651291496292</v>
      </c>
      <c r="F2857" s="21" t="n">
        <f aca="false">INDEX($E$17:$E$28,B2857)</f>
        <v>5.0612</v>
      </c>
      <c r="G2857" s="25" t="n">
        <f aca="false">IF(OR(D2857="",E2857="",F2857=""),"",D2857*($B$7-$B$8-F2857-E2857))</f>
        <v>4186.31864375341</v>
      </c>
      <c r="H2857" s="25" t="n">
        <f aca="false">IF(D2857="","",D2857*$F$30)</f>
        <v>5714.52856586751</v>
      </c>
    </row>
    <row r="2858" customFormat="false" ht="15" hidden="false" customHeight="false" outlineLevel="0" collapsed="false">
      <c r="A2858" s="2" t="n">
        <v>2824</v>
      </c>
      <c r="B2858" s="2" t="n">
        <v>4</v>
      </c>
      <c r="C2858" s="22" t="n">
        <f aca="true">NORMSINV(MAX(RAND(),0.000000000001))</f>
        <v>1.00017204000966</v>
      </c>
      <c r="D2858" s="24" t="n">
        <f aca="false">IF($B$11="","",$B$11*EXP($B$12*C2858))</f>
        <v>1413.65150193158</v>
      </c>
      <c r="E2858" s="20" t="n">
        <f aca="true">IF($B$10="","",$B$10*(1-$B$14+2*$B$14*RAND()))</f>
        <v>3.83139189034396</v>
      </c>
      <c r="F2858" s="21" t="n">
        <f aca="false">INDEX($E$17:$E$28,B2858)</f>
        <v>4.89657419354839</v>
      </c>
      <c r="G2858" s="25" t="n">
        <f aca="false">IF(OR(D2858="",E2858="",F2858=""),"",D2858*($B$7-$B$8-F2858-E2858))</f>
        <v>5671.617771306</v>
      </c>
      <c r="H2858" s="25" t="n">
        <f aca="false">IF(D2858="","",D2858*$F$30)</f>
        <v>7067.12658845633</v>
      </c>
    </row>
    <row r="2859" customFormat="false" ht="15" hidden="false" customHeight="false" outlineLevel="0" collapsed="false">
      <c r="A2859" s="2" t="n">
        <v>2825</v>
      </c>
      <c r="B2859" s="2" t="n">
        <v>5</v>
      </c>
      <c r="C2859" s="22" t="n">
        <f aca="true">NORMSINV(MAX(RAND(),0.000000000001))</f>
        <v>-0.169307502868191</v>
      </c>
      <c r="D2859" s="24" t="n">
        <f aca="false">IF($B$11="","",$B$11*EXP($B$12*C2859))</f>
        <v>863.63684127807</v>
      </c>
      <c r="E2859" s="20" t="n">
        <f aca="true">IF($B$10="","",$B$10*(1-$B$14+2*$B$14*RAND()))</f>
        <v>3.56387063995757</v>
      </c>
      <c r="F2859" s="21" t="n">
        <f aca="false">INDEX($E$17:$E$28,B2859)</f>
        <v>4.761</v>
      </c>
      <c r="G2859" s="25" t="n">
        <f aca="false">IF(OR(D2859="",E2859="",F2859=""),"",D2859*($B$7-$B$8-F2859-E2859))</f>
        <v>3813.06837434111</v>
      </c>
      <c r="H2859" s="25" t="n">
        <f aca="false">IF(D2859="","",D2859*$F$30)</f>
        <v>4317.49329691733</v>
      </c>
    </row>
    <row r="2860" customFormat="false" ht="15" hidden="false" customHeight="false" outlineLevel="0" collapsed="false">
      <c r="A2860" s="2" t="n">
        <v>2826</v>
      </c>
      <c r="B2860" s="2" t="n">
        <v>6</v>
      </c>
      <c r="C2860" s="22" t="n">
        <f aca="true">NORMSINV(MAX(RAND(),0.000000000001))</f>
        <v>-0.918937642461654</v>
      </c>
      <c r="D2860" s="24" t="n">
        <f aca="false">IF($B$11="","",$B$11*EXP($B$12*C2860))</f>
        <v>629.725275765975</v>
      </c>
      <c r="E2860" s="20" t="n">
        <f aca="true">IF($B$10="","",$B$10*(1-$B$14+2*$B$14*RAND()))</f>
        <v>3.90409195631872</v>
      </c>
      <c r="F2860" s="21" t="n">
        <f aca="false">INDEX($E$17:$E$28,B2860)</f>
        <v>4.761</v>
      </c>
      <c r="G2860" s="25" t="n">
        <f aca="false">IF(OR(D2860="",E2860="",F2860=""),"",D2860*($B$7-$B$8-F2860-E2860))</f>
        <v>2566.07259152818</v>
      </c>
      <c r="H2860" s="25" t="n">
        <f aca="false">IF(D2860="","",D2860*$F$30)</f>
        <v>3148.12259860926</v>
      </c>
    </row>
    <row r="2861" customFormat="false" ht="15" hidden="false" customHeight="false" outlineLevel="0" collapsed="false">
      <c r="A2861" s="2" t="n">
        <v>2827</v>
      </c>
      <c r="B2861" s="2" t="n">
        <v>7</v>
      </c>
      <c r="C2861" s="22" t="n">
        <f aca="true">NORMSINV(MAX(RAND(),0.000000000001))</f>
        <v>0.186877083838561</v>
      </c>
      <c r="D2861" s="24" t="n">
        <f aca="false">IF($B$11="","",$B$11*EXP($B$12*C2861))</f>
        <v>1003.48724370334</v>
      </c>
      <c r="E2861" s="20" t="n">
        <f aca="true">IF($B$10="","",$B$10*(1-$B$14+2*$B$14*RAND()))</f>
        <v>3.48902206273022</v>
      </c>
      <c r="F2861" s="21" t="n">
        <f aca="false">INDEX($E$17:$E$28,B2861)</f>
        <v>4.761</v>
      </c>
      <c r="G2861" s="25" t="n">
        <f aca="false">IF(OR(D2861="",E2861="",F2861=""),"",D2861*($B$7-$B$8-F2861-E2861))</f>
        <v>4505.63558455968</v>
      </c>
      <c r="H2861" s="25" t="n">
        <f aca="false">IF(D2861="","",D2861*$F$30)</f>
        <v>5016.63342872176</v>
      </c>
    </row>
    <row r="2862" customFormat="false" ht="15" hidden="false" customHeight="false" outlineLevel="0" collapsed="false">
      <c r="A2862" s="2" t="n">
        <v>2828</v>
      </c>
      <c r="B2862" s="2" t="n">
        <v>8</v>
      </c>
      <c r="C2862" s="22" t="n">
        <f aca="true">NORMSINV(MAX(RAND(),0.000000000001))</f>
        <v>0.35227323805314</v>
      </c>
      <c r="D2862" s="24" t="n">
        <f aca="false">IF($B$11="","",$B$11*EXP($B$12*C2862))</f>
        <v>1075.91719709</v>
      </c>
      <c r="E2862" s="20" t="n">
        <f aca="true">IF($B$10="","",$B$10*(1-$B$14+2*$B$14*RAND()))</f>
        <v>4.07439232993049</v>
      </c>
      <c r="F2862" s="21" t="n">
        <f aca="false">INDEX($E$17:$E$28,B2862)</f>
        <v>4.761</v>
      </c>
      <c r="G2862" s="25" t="n">
        <f aca="false">IF(OR(D2862="",E2862="",F2862=""),"",D2862*($B$7-$B$8-F2862-E2862))</f>
        <v>4201.0345401173</v>
      </c>
      <c r="H2862" s="25" t="n">
        <f aca="false">IF(D2862="","",D2862*$F$30)</f>
        <v>5378.72525169232</v>
      </c>
    </row>
    <row r="2863" customFormat="false" ht="15" hidden="false" customHeight="false" outlineLevel="0" collapsed="false">
      <c r="A2863" s="2" t="n">
        <v>2829</v>
      </c>
      <c r="B2863" s="2" t="n">
        <v>9</v>
      </c>
      <c r="C2863" s="22" t="n">
        <f aca="true">NORMSINV(MAX(RAND(),0.000000000001))</f>
        <v>1.76665876984607</v>
      </c>
      <c r="D2863" s="24" t="n">
        <f aca="false">IF($B$11="","",$B$11*EXP($B$12*C2863))</f>
        <v>1952.57218666383</v>
      </c>
      <c r="E2863" s="20" t="n">
        <f aca="true">IF($B$10="","",$B$10*(1-$B$14+2*$B$14*RAND()))</f>
        <v>4.01761597415175</v>
      </c>
      <c r="F2863" s="21" t="n">
        <f aca="false">INDEX($E$17:$E$28,B2863)</f>
        <v>4.761</v>
      </c>
      <c r="G2863" s="25" t="n">
        <f aca="false">IF(OR(D2863="",E2863="",F2863=""),"",D2863*($B$7-$B$8-F2863-E2863))</f>
        <v>7734.88826956567</v>
      </c>
      <c r="H2863" s="25" t="n">
        <f aca="false">IF(D2863="","",D2863*$F$30)</f>
        <v>9761.29887556981</v>
      </c>
    </row>
    <row r="2864" customFormat="false" ht="15" hidden="false" customHeight="false" outlineLevel="0" collapsed="false">
      <c r="A2864" s="2" t="n">
        <v>2830</v>
      </c>
      <c r="B2864" s="2" t="n">
        <v>10</v>
      </c>
      <c r="C2864" s="22" t="n">
        <f aca="true">NORMSINV(MAX(RAND(),0.000000000001))</f>
        <v>-0.754898717404449</v>
      </c>
      <c r="D2864" s="24" t="n">
        <f aca="false">IF($B$11="","",$B$11*EXP($B$12*C2864))</f>
        <v>674.7917270806</v>
      </c>
      <c r="E2864" s="20" t="n">
        <f aca="true">IF($B$10="","",$B$10*(1-$B$14+2*$B$14*RAND()))</f>
        <v>3.90130274235851</v>
      </c>
      <c r="F2864" s="21" t="n">
        <f aca="false">INDEX($E$17:$E$28,B2864)</f>
        <v>4.761</v>
      </c>
      <c r="G2864" s="25" t="n">
        <f aca="false">IF(OR(D2864="",E2864="",F2864=""),"",D2864*($B$7-$B$8-F2864-E2864))</f>
        <v>2751.59637499573</v>
      </c>
      <c r="H2864" s="25" t="n">
        <f aca="false">IF(D2864="","",D2864*$F$30)</f>
        <v>3373.41880202133</v>
      </c>
    </row>
    <row r="2865" customFormat="false" ht="15" hidden="false" customHeight="false" outlineLevel="0" collapsed="false">
      <c r="A2865" s="2" t="n">
        <v>2831</v>
      </c>
      <c r="B2865" s="2" t="n">
        <v>11</v>
      </c>
      <c r="C2865" s="22" t="n">
        <f aca="true">NORMSINV(MAX(RAND(),0.000000000001))</f>
        <v>-0.242943108111311</v>
      </c>
      <c r="D2865" s="24" t="n">
        <f aca="false">IF($B$11="","",$B$11*EXP($B$12*C2865))</f>
        <v>837.251758885524</v>
      </c>
      <c r="E2865" s="20" t="n">
        <f aca="true">IF($B$10="","",$B$10*(1-$B$14+2*$B$14*RAND()))</f>
        <v>3.37580130354593</v>
      </c>
      <c r="F2865" s="21" t="n">
        <f aca="false">INDEX($E$17:$E$28,B2865)</f>
        <v>4.761</v>
      </c>
      <c r="G2865" s="25" t="n">
        <f aca="false">IF(OR(D2865="",E2865="",F2865=""),"",D2865*($B$7-$B$8-F2865-E2865))</f>
        <v>3854.03620510572</v>
      </c>
      <c r="H2865" s="25" t="n">
        <f aca="false">IF(D2865="","",D2865*$F$30)</f>
        <v>4185.58899302051</v>
      </c>
    </row>
    <row r="2866" customFormat="false" ht="15" hidden="false" customHeight="false" outlineLevel="0" collapsed="false">
      <c r="A2866" s="2" t="n">
        <v>2832</v>
      </c>
      <c r="B2866" s="2" t="n">
        <v>12</v>
      </c>
      <c r="C2866" s="22" t="n">
        <f aca="true">NORMSINV(MAX(RAND(),0.000000000001))</f>
        <v>-0.0733672854286534</v>
      </c>
      <c r="D2866" s="24" t="n">
        <f aca="false">IF($B$11="","",$B$11*EXP($B$12*C2866))</f>
        <v>899.265491857545</v>
      </c>
      <c r="E2866" s="20" t="n">
        <f aca="true">IF($B$10="","",$B$10*(1-$B$14+2*$B$14*RAND()))</f>
        <v>3.81522249765332</v>
      </c>
      <c r="F2866" s="21" t="n">
        <f aca="false">INDEX($E$17:$E$28,B2866)</f>
        <v>4.761</v>
      </c>
      <c r="G2866" s="25" t="n">
        <f aca="false">IF(OR(D2866="",E2866="",F2866=""),"",D2866*($B$7-$B$8-F2866-E2866))</f>
        <v>3744.34142363317</v>
      </c>
      <c r="H2866" s="25" t="n">
        <f aca="false">IF(D2866="","",D2866*$F$30)</f>
        <v>4495.60804689424</v>
      </c>
    </row>
    <row r="2867" customFormat="false" ht="15" hidden="false" customHeight="false" outlineLevel="0" collapsed="false">
      <c r="A2867" s="2" t="n">
        <v>2833</v>
      </c>
      <c r="B2867" s="2" t="n">
        <v>1</v>
      </c>
      <c r="C2867" s="22" t="n">
        <f aca="true">NORMSINV(MAX(RAND(),0.000000000001))</f>
        <v>-0.830884609658261</v>
      </c>
      <c r="D2867" s="24" t="n">
        <f aca="false">IF($B$11="","",$B$11*EXP($B$12*C2867))</f>
        <v>653.528546248812</v>
      </c>
      <c r="E2867" s="20" t="n">
        <f aca="true">IF($B$10="","",$B$10*(1-$B$14+2*$B$14*RAND()))</f>
        <v>3.71623169789636</v>
      </c>
      <c r="F2867" s="21" t="n">
        <f aca="false">INDEX($E$17:$E$28,B2867)</f>
        <v>4.92562580645161</v>
      </c>
      <c r="G2867" s="25" t="n">
        <f aca="false">IF(OR(D2867="",E2867="",F2867=""),"",D2867*($B$7-$B$8-F2867-E2867))</f>
        <v>2678.25310750395</v>
      </c>
      <c r="H2867" s="25" t="n">
        <f aca="false">IF(D2867="","",D2867*$F$30)</f>
        <v>3267.11990840706</v>
      </c>
    </row>
    <row r="2868" customFormat="false" ht="15" hidden="false" customHeight="false" outlineLevel="0" collapsed="false">
      <c r="A2868" s="2" t="n">
        <v>2834</v>
      </c>
      <c r="B2868" s="2" t="n">
        <v>2</v>
      </c>
      <c r="C2868" s="22" t="n">
        <f aca="true">NORMSINV(MAX(RAND(),0.000000000001))</f>
        <v>-0.161366181259939</v>
      </c>
      <c r="D2868" s="24" t="n">
        <f aca="false">IF($B$11="","",$B$11*EXP($B$12*C2868))</f>
        <v>866.531586361745</v>
      </c>
      <c r="E2868" s="20" t="n">
        <f aca="true">IF($B$10="","",$B$10*(1-$B$14+2*$B$14*RAND()))</f>
        <v>3.58283371353991</v>
      </c>
      <c r="F2868" s="21" t="n">
        <f aca="false">INDEX($E$17:$E$28,B2868)</f>
        <v>5.0612</v>
      </c>
      <c r="G2868" s="25" t="n">
        <f aca="false">IF(OR(D2868="",E2868="",F2868=""),"",D2868*($B$7-$B$8-F2868-E2868))</f>
        <v>3549.28416389049</v>
      </c>
      <c r="H2868" s="25" t="n">
        <f aca="false">IF(D2868="","",D2868*$F$30)</f>
        <v>4331.96470653964</v>
      </c>
    </row>
    <row r="2869" customFormat="false" ht="15" hidden="false" customHeight="false" outlineLevel="0" collapsed="false">
      <c r="A2869" s="2" t="n">
        <v>2835</v>
      </c>
      <c r="B2869" s="2" t="n">
        <v>3</v>
      </c>
      <c r="C2869" s="22" t="n">
        <f aca="true">NORMSINV(MAX(RAND(),0.000000000001))</f>
        <v>0.856564037151761</v>
      </c>
      <c r="D2869" s="24" t="n">
        <f aca="false">IF($B$11="","",$B$11*EXP($B$12*C2869))</f>
        <v>1330.6459954079</v>
      </c>
      <c r="E2869" s="20" t="n">
        <f aca="true">IF($B$10="","",$B$10*(1-$B$14+2*$B$14*RAND()))</f>
        <v>3.73630116320663</v>
      </c>
      <c r="F2869" s="21" t="n">
        <f aca="false">INDEX($E$17:$E$28,B2869)</f>
        <v>5.0612</v>
      </c>
      <c r="G2869" s="25" t="n">
        <f aca="false">IF(OR(D2869="",E2869="",F2869=""),"",D2869*($B$7-$B$8-F2869-E2869))</f>
        <v>5246.07028907943</v>
      </c>
      <c r="H2869" s="25" t="n">
        <f aca="false">IF(D2869="","",D2869*$F$30)</f>
        <v>6652.16546024319</v>
      </c>
    </row>
    <row r="2870" customFormat="false" ht="15" hidden="false" customHeight="false" outlineLevel="0" collapsed="false">
      <c r="A2870" s="2" t="n">
        <v>2836</v>
      </c>
      <c r="B2870" s="2" t="n">
        <v>4</v>
      </c>
      <c r="C2870" s="22" t="n">
        <f aca="true">NORMSINV(MAX(RAND(),0.000000000001))</f>
        <v>0.656038785943226</v>
      </c>
      <c r="D2870" s="24" t="n">
        <f aca="false">IF($B$11="","",$B$11*EXP($B$12*C2870))</f>
        <v>1222.83263407533</v>
      </c>
      <c r="E2870" s="20" t="n">
        <f aca="true">IF($B$10="","",$B$10*(1-$B$14+2*$B$14*RAND()))</f>
        <v>3.43709255764219</v>
      </c>
      <c r="F2870" s="21" t="n">
        <f aca="false">INDEX($E$17:$E$28,B2870)</f>
        <v>4.89657419354839</v>
      </c>
      <c r="G2870" s="25" t="n">
        <f aca="false">IF(OR(D2870="",E2870="",F2870=""),"",D2870*($B$7-$B$8-F2870-E2870))</f>
        <v>5388.20809325534</v>
      </c>
      <c r="H2870" s="25" t="n">
        <f aca="false">IF(D2870="","",D2870*$F$30)</f>
        <v>6113.18490426939</v>
      </c>
    </row>
    <row r="2871" customFormat="false" ht="15" hidden="false" customHeight="false" outlineLevel="0" collapsed="false">
      <c r="A2871" s="2" t="n">
        <v>2837</v>
      </c>
      <c r="B2871" s="2" t="n">
        <v>5</v>
      </c>
      <c r="C2871" s="22" t="n">
        <f aca="true">NORMSINV(MAX(RAND(),0.000000000001))</f>
        <v>-0.92055805777167</v>
      </c>
      <c r="D2871" s="24" t="n">
        <f aca="false">IF($B$11="","",$B$11*EXP($B$12*C2871))</f>
        <v>629.295453643141</v>
      </c>
      <c r="E2871" s="20" t="n">
        <f aca="true">IF($B$10="","",$B$10*(1-$B$14+2*$B$14*RAND()))</f>
        <v>3.65911289395444</v>
      </c>
      <c r="F2871" s="21" t="n">
        <f aca="false">INDEX($E$17:$E$28,B2871)</f>
        <v>4.761</v>
      </c>
      <c r="G2871" s="25" t="n">
        <f aca="false">IF(OR(D2871="",E2871="",F2871=""),"",D2871*($B$7-$B$8-F2871-E2871))</f>
        <v>2718.4853160861</v>
      </c>
      <c r="H2871" s="25" t="n">
        <f aca="false">IF(D2871="","",D2871*$F$30)</f>
        <v>3145.97383185279</v>
      </c>
    </row>
    <row r="2872" customFormat="false" ht="15" hidden="false" customHeight="false" outlineLevel="0" collapsed="false">
      <c r="A2872" s="2" t="n">
        <v>2838</v>
      </c>
      <c r="B2872" s="2" t="n">
        <v>6</v>
      </c>
      <c r="C2872" s="22" t="n">
        <f aca="true">NORMSINV(MAX(RAND(),0.000000000001))</f>
        <v>0.101143332476693</v>
      </c>
      <c r="D2872" s="24" t="n">
        <f aca="false">IF($B$11="","",$B$11*EXP($B$12*C2872))</f>
        <v>967.882952098399</v>
      </c>
      <c r="E2872" s="20" t="n">
        <f aca="true">IF($B$10="","",$B$10*(1-$B$14+2*$B$14*RAND()))</f>
        <v>4.06691434439574</v>
      </c>
      <c r="F2872" s="21" t="n">
        <f aca="false">INDEX($E$17:$E$28,B2872)</f>
        <v>4.761</v>
      </c>
      <c r="G2872" s="25" t="n">
        <f aca="false">IF(OR(D2872="",E2872="",F2872=""),"",D2872*($B$7-$B$8-F2872-E2872))</f>
        <v>3786.44101320805</v>
      </c>
      <c r="H2872" s="25" t="n">
        <f aca="false">IF(D2872="","",D2872*$F$30)</f>
        <v>4838.64045413032</v>
      </c>
    </row>
    <row r="2873" customFormat="false" ht="15" hidden="false" customHeight="false" outlineLevel="0" collapsed="false">
      <c r="A2873" s="2" t="n">
        <v>2839</v>
      </c>
      <c r="B2873" s="2" t="n">
        <v>7</v>
      </c>
      <c r="C2873" s="22" t="n">
        <f aca="true">NORMSINV(MAX(RAND(),0.000000000001))</f>
        <v>0.547124727301214</v>
      </c>
      <c r="D2873" s="24" t="n">
        <f aca="false">IF($B$11="","",$B$11*EXP($B$12*C2873))</f>
        <v>1167.98180937036</v>
      </c>
      <c r="E2873" s="20" t="n">
        <f aca="true">IF($B$10="","",$B$10*(1-$B$14+2*$B$14*RAND()))</f>
        <v>3.37572975619385</v>
      </c>
      <c r="F2873" s="21" t="n">
        <f aca="false">INDEX($E$17:$E$28,B2873)</f>
        <v>4.761</v>
      </c>
      <c r="G2873" s="25" t="n">
        <f aca="false">IF(OR(D2873="",E2873="",F2873=""),"",D2873*($B$7-$B$8-F2873-E2873))</f>
        <v>5376.53590838143</v>
      </c>
      <c r="H2873" s="25" t="n">
        <f aca="false">IF(D2873="","",D2873*$F$30)</f>
        <v>5838.97466140429</v>
      </c>
    </row>
    <row r="2874" customFormat="false" ht="15" hidden="false" customHeight="false" outlineLevel="0" collapsed="false">
      <c r="A2874" s="2" t="n">
        <v>2840</v>
      </c>
      <c r="B2874" s="2" t="n">
        <v>8</v>
      </c>
      <c r="C2874" s="22" t="n">
        <f aca="true">NORMSINV(MAX(RAND(),0.000000000001))</f>
        <v>-1.23213080559686</v>
      </c>
      <c r="D2874" s="24" t="n">
        <f aca="false">IF($B$11="","",$B$11*EXP($B$12*C2874))</f>
        <v>551.871198301355</v>
      </c>
      <c r="E2874" s="20" t="n">
        <f aca="true">IF($B$10="","",$B$10*(1-$B$14+2*$B$14*RAND()))</f>
        <v>4.08931697419272</v>
      </c>
      <c r="F2874" s="21" t="n">
        <f aca="false">INDEX($E$17:$E$28,B2874)</f>
        <v>4.761</v>
      </c>
      <c r="G2874" s="25" t="n">
        <f aca="false">IF(OR(D2874="",E2874="",F2874=""),"",D2874*($B$7-$B$8-F2874-E2874))</f>
        <v>2146.60403246471</v>
      </c>
      <c r="H2874" s="25" t="n">
        <f aca="false">IF(D2874="","",D2874*$F$30)</f>
        <v>2758.91449454814</v>
      </c>
    </row>
    <row r="2875" customFormat="false" ht="15" hidden="false" customHeight="false" outlineLevel="0" collapsed="false">
      <c r="A2875" s="2" t="n">
        <v>2841</v>
      </c>
      <c r="B2875" s="2" t="n">
        <v>9</v>
      </c>
      <c r="C2875" s="22" t="n">
        <f aca="true">NORMSINV(MAX(RAND(),0.000000000001))</f>
        <v>0.585658067106176</v>
      </c>
      <c r="D2875" s="24" t="n">
        <f aca="false">IF($B$11="","",$B$11*EXP($B$12*C2875))</f>
        <v>1187.10070500496</v>
      </c>
      <c r="E2875" s="20" t="n">
        <f aca="true">IF($B$10="","",$B$10*(1-$B$14+2*$B$14*RAND()))</f>
        <v>4.08489397100023</v>
      </c>
      <c r="F2875" s="21" t="n">
        <f aca="false">INDEX($E$17:$E$28,B2875)</f>
        <v>4.761</v>
      </c>
      <c r="G2875" s="25" t="n">
        <f aca="false">IF(OR(D2875="",E2875="",F2875=""),"",D2875*($B$7-$B$8-F2875-E2875))</f>
        <v>4622.69601238971</v>
      </c>
      <c r="H2875" s="25" t="n">
        <f aca="false">IF(D2875="","",D2875*$F$30)</f>
        <v>5934.55384446082</v>
      </c>
    </row>
    <row r="2876" customFormat="false" ht="15" hidden="false" customHeight="false" outlineLevel="0" collapsed="false">
      <c r="A2876" s="2" t="n">
        <v>2842</v>
      </c>
      <c r="B2876" s="2" t="n">
        <v>10</v>
      </c>
      <c r="C2876" s="22" t="n">
        <f aca="true">NORMSINV(MAX(RAND(),0.000000000001))</f>
        <v>0.623515199122964</v>
      </c>
      <c r="D2876" s="24" t="n">
        <f aca="false">IF($B$11="","",$B$11*EXP($B$12*C2876))</f>
        <v>1206.18883156199</v>
      </c>
      <c r="E2876" s="20" t="n">
        <f aca="true">IF($B$10="","",$B$10*(1-$B$14+2*$B$14*RAND()))</f>
        <v>3.52721155822914</v>
      </c>
      <c r="F2876" s="21" t="n">
        <f aca="false">INDEX($E$17:$E$28,B2876)</f>
        <v>4.761</v>
      </c>
      <c r="G2876" s="25" t="n">
        <f aca="false">IF(OR(D2876="",E2876="",F2876=""),"",D2876*($B$7-$B$8-F2876-E2876))</f>
        <v>5369.69749894075</v>
      </c>
      <c r="H2876" s="25" t="n">
        <f aca="false">IF(D2876="","",D2876*$F$30)</f>
        <v>6029.97920674468</v>
      </c>
    </row>
    <row r="2877" customFormat="false" ht="15" hidden="false" customHeight="false" outlineLevel="0" collapsed="false">
      <c r="A2877" s="2" t="n">
        <v>2843</v>
      </c>
      <c r="B2877" s="2" t="n">
        <v>11</v>
      </c>
      <c r="C2877" s="22" t="n">
        <f aca="true">NORMSINV(MAX(RAND(),0.000000000001))</f>
        <v>-1.14491919744206</v>
      </c>
      <c r="D2877" s="24" t="n">
        <f aca="false">IF($B$11="","",$B$11*EXP($B$12*C2877))</f>
        <v>572.528602559235</v>
      </c>
      <c r="E2877" s="20" t="n">
        <f aca="true">IF($B$10="","",$B$10*(1-$B$14+2*$B$14*RAND()))</f>
        <v>3.75922041687682</v>
      </c>
      <c r="F2877" s="21" t="n">
        <f aca="false">INDEX($E$17:$E$28,B2877)</f>
        <v>4.761</v>
      </c>
      <c r="G2877" s="25" t="n">
        <f aca="false">IF(OR(D2877="",E2877="",F2877=""),"",D2877*($B$7-$B$8-F2877-E2877))</f>
        <v>2415.9445078335</v>
      </c>
      <c r="H2877" s="25" t="n">
        <f aca="false">IF(D2877="","",D2877*$F$30)</f>
        <v>2862.18498991413</v>
      </c>
    </row>
    <row r="2878" customFormat="false" ht="15" hidden="false" customHeight="false" outlineLevel="0" collapsed="false">
      <c r="A2878" s="2" t="n">
        <v>2844</v>
      </c>
      <c r="B2878" s="2" t="n">
        <v>12</v>
      </c>
      <c r="C2878" s="22" t="n">
        <f aca="true">NORMSINV(MAX(RAND(),0.000000000001))</f>
        <v>-1.68699483146551</v>
      </c>
      <c r="D2878" s="24" t="n">
        <f aca="false">IF($B$11="","",$B$11*EXP($B$12*C2878))</f>
        <v>455.616030736988</v>
      </c>
      <c r="E2878" s="20" t="n">
        <f aca="true">IF($B$10="","",$B$10*(1-$B$14+2*$B$14*RAND()))</f>
        <v>3.62447637785114</v>
      </c>
      <c r="F2878" s="21" t="n">
        <f aca="false">INDEX($E$17:$E$28,B2878)</f>
        <v>4.761</v>
      </c>
      <c r="G2878" s="25" t="n">
        <f aca="false">IF(OR(D2878="",E2878="",F2878=""),"",D2878*($B$7-$B$8-F2878-E2878))</f>
        <v>1983.99076847392</v>
      </c>
      <c r="H2878" s="25" t="n">
        <f aca="false">IF(D2878="","",D2878*$F$30)</f>
        <v>2277.71566086035</v>
      </c>
    </row>
    <row r="2879" customFormat="false" ht="15" hidden="false" customHeight="false" outlineLevel="0" collapsed="false">
      <c r="A2879" s="2" t="n">
        <v>2845</v>
      </c>
      <c r="B2879" s="2" t="n">
        <v>1</v>
      </c>
      <c r="C2879" s="22" t="n">
        <f aca="true">NORMSINV(MAX(RAND(),0.000000000001))</f>
        <v>-0.316982833019669</v>
      </c>
      <c r="D2879" s="24" t="n">
        <f aca="false">IF($B$11="","",$B$11*EXP($B$12*C2879))</f>
        <v>811.534568854592</v>
      </c>
      <c r="E2879" s="20" t="n">
        <f aca="true">IF($B$10="","",$B$10*(1-$B$14+2*$B$14*RAND()))</f>
        <v>3.78818746516669</v>
      </c>
      <c r="F2879" s="21" t="n">
        <f aca="false">INDEX($E$17:$E$28,B2879)</f>
        <v>4.92562580645161</v>
      </c>
      <c r="G2879" s="25" t="n">
        <f aca="false">IF(OR(D2879="",E2879="",F2879=""),"",D2879*($B$7-$B$8-F2879-E2879))</f>
        <v>3267.38971074533</v>
      </c>
      <c r="H2879" s="25" t="n">
        <f aca="false">IF(D2879="","",D2879*$F$30)</f>
        <v>4057.02361661788</v>
      </c>
    </row>
    <row r="2880" customFormat="false" ht="15" hidden="false" customHeight="false" outlineLevel="0" collapsed="false">
      <c r="A2880" s="2" t="n">
        <v>2846</v>
      </c>
      <c r="B2880" s="2" t="n">
        <v>2</v>
      </c>
      <c r="C2880" s="22" t="n">
        <f aca="true">NORMSINV(MAX(RAND(),0.000000000001))</f>
        <v>0.673619242014337</v>
      </c>
      <c r="D2880" s="24" t="n">
        <f aca="false">IF($B$11="","",$B$11*EXP($B$12*C2880))</f>
        <v>1231.92477784565</v>
      </c>
      <c r="E2880" s="20" t="n">
        <f aca="true">IF($B$10="","",$B$10*(1-$B$14+2*$B$14*RAND()))</f>
        <v>3.75011194635011</v>
      </c>
      <c r="F2880" s="21" t="n">
        <f aca="false">INDEX($E$17:$E$28,B2880)</f>
        <v>5.0612</v>
      </c>
      <c r="G2880" s="25" t="n">
        <f aca="false">IF(OR(D2880="",E2880="",F2880=""),"",D2880*($B$7-$B$8-F2880-E2880))</f>
        <v>4839.84815771749</v>
      </c>
      <c r="H2880" s="25" t="n">
        <f aca="false">IF(D2880="","",D2880*$F$30)</f>
        <v>6158.63834940596</v>
      </c>
    </row>
    <row r="2881" customFormat="false" ht="15" hidden="false" customHeight="false" outlineLevel="0" collapsed="false">
      <c r="A2881" s="2" t="n">
        <v>2847</v>
      </c>
      <c r="B2881" s="2" t="n">
        <v>3</v>
      </c>
      <c r="C2881" s="22" t="n">
        <f aca="true">NORMSINV(MAX(RAND(),0.000000000001))</f>
        <v>-0.136947021167</v>
      </c>
      <c r="D2881" s="24" t="n">
        <f aca="false">IF($B$11="","",$B$11*EXP($B$12*C2881))</f>
        <v>875.493709581768</v>
      </c>
      <c r="E2881" s="20" t="n">
        <f aca="true">IF($B$10="","",$B$10*(1-$B$14+2*$B$14*RAND()))</f>
        <v>3.55775473410688</v>
      </c>
      <c r="F2881" s="21" t="n">
        <f aca="false">INDEX($E$17:$E$28,B2881)</f>
        <v>5.0612</v>
      </c>
      <c r="G2881" s="25" t="n">
        <f aca="false">IF(OR(D2881="",E2881="",F2881=""),"",D2881*($B$7-$B$8-F2881-E2881))</f>
        <v>3607.94920719115</v>
      </c>
      <c r="H2881" s="25" t="n">
        <f aca="false">IF(D2881="","",D2881*$F$30)</f>
        <v>4376.76815294117</v>
      </c>
    </row>
    <row r="2882" customFormat="false" ht="15" hidden="false" customHeight="false" outlineLevel="0" collapsed="false">
      <c r="A2882" s="2" t="n">
        <v>2848</v>
      </c>
      <c r="B2882" s="2" t="n">
        <v>4</v>
      </c>
      <c r="C2882" s="22" t="n">
        <f aca="true">NORMSINV(MAX(RAND(),0.000000000001))</f>
        <v>-2.7402000018591</v>
      </c>
      <c r="D2882" s="24" t="n">
        <f aca="false">IF($B$11="","",$B$11*EXP($B$12*C2882))</f>
        <v>292.324795169068</v>
      </c>
      <c r="E2882" s="20" t="n">
        <f aca="true">IF($B$10="","",$B$10*(1-$B$14+2*$B$14*RAND()))</f>
        <v>4.07625334176592</v>
      </c>
      <c r="F2882" s="21" t="n">
        <f aca="false">INDEX($E$17:$E$28,B2882)</f>
        <v>4.89657419354839</v>
      </c>
      <c r="G2882" s="25" t="n">
        <f aca="false">IF(OR(D2882="",E2882="",F2882=""),"",D2882*($B$7-$B$8-F2882-E2882))</f>
        <v>1101.2379191058</v>
      </c>
      <c r="H2882" s="25" t="n">
        <f aca="false">IF(D2882="","",D2882*$F$30)</f>
        <v>1461.39011600921</v>
      </c>
    </row>
    <row r="2883" customFormat="false" ht="15" hidden="false" customHeight="false" outlineLevel="0" collapsed="false">
      <c r="A2883" s="2" t="n">
        <v>2849</v>
      </c>
      <c r="B2883" s="2" t="n">
        <v>5</v>
      </c>
      <c r="C2883" s="22" t="n">
        <f aca="true">NORMSINV(MAX(RAND(),0.000000000001))</f>
        <v>-1.6203107370741</v>
      </c>
      <c r="D2883" s="24" t="n">
        <f aca="false">IF($B$11="","",$B$11*EXP($B$12*C2883))</f>
        <v>468.599674543047</v>
      </c>
      <c r="E2883" s="20" t="n">
        <f aca="true">IF($B$10="","",$B$10*(1-$B$14+2*$B$14*RAND()))</f>
        <v>3.8248747943187</v>
      </c>
      <c r="F2883" s="21" t="n">
        <f aca="false">INDEX($E$17:$E$28,B2883)</f>
        <v>4.761</v>
      </c>
      <c r="G2883" s="25" t="n">
        <f aca="false">IF(OR(D2883="",E2883="",F2883=""),"",D2883*($B$7-$B$8-F2883-E2883))</f>
        <v>1946.62171939333</v>
      </c>
      <c r="H2883" s="25" t="n">
        <f aca="false">IF(D2883="","",D2883*$F$30)</f>
        <v>2342.6234929756</v>
      </c>
    </row>
    <row r="2884" customFormat="false" ht="15" hidden="false" customHeight="false" outlineLevel="0" collapsed="false">
      <c r="A2884" s="2" t="n">
        <v>2850</v>
      </c>
      <c r="B2884" s="2" t="n">
        <v>6</v>
      </c>
      <c r="C2884" s="22" t="n">
        <f aca="true">NORMSINV(MAX(RAND(),0.000000000001))</f>
        <v>1.20070903632332</v>
      </c>
      <c r="D2884" s="24" t="n">
        <f aca="false">IF($B$11="","",$B$11*EXP($B$12*C2884))</f>
        <v>1538.29638410485</v>
      </c>
      <c r="E2884" s="20" t="n">
        <f aca="true">IF($B$10="","",$B$10*(1-$B$14+2*$B$14*RAND()))</f>
        <v>4.01598955539619</v>
      </c>
      <c r="F2884" s="21" t="n">
        <f aca="false">INDEX($E$17:$E$28,B2884)</f>
        <v>4.761</v>
      </c>
      <c r="G2884" s="25" t="n">
        <f aca="false">IF(OR(D2884="",E2884="",F2884=""),"",D2884*($B$7-$B$8-F2884-E2884))</f>
        <v>6096.28463710381</v>
      </c>
      <c r="H2884" s="25" t="n">
        <f aca="false">IF(D2884="","",D2884*$F$30)</f>
        <v>7690.25128341699</v>
      </c>
    </row>
    <row r="2885" customFormat="false" ht="15" hidden="false" customHeight="false" outlineLevel="0" collapsed="false">
      <c r="A2885" s="2" t="n">
        <v>2851</v>
      </c>
      <c r="B2885" s="2" t="n">
        <v>7</v>
      </c>
      <c r="C2885" s="22" t="n">
        <f aca="true">NORMSINV(MAX(RAND(),0.000000000001))</f>
        <v>1.23693689132419</v>
      </c>
      <c r="D2885" s="24" t="n">
        <f aca="false">IF($B$11="","",$B$11*EXP($B$12*C2885))</f>
        <v>1561.95891582572</v>
      </c>
      <c r="E2885" s="20" t="n">
        <f aca="true">IF($B$10="","",$B$10*(1-$B$14+2*$B$14*RAND()))</f>
        <v>3.97349337086971</v>
      </c>
      <c r="F2885" s="21" t="n">
        <f aca="false">INDEX($E$17:$E$28,B2885)</f>
        <v>4.761</v>
      </c>
      <c r="G2885" s="25" t="n">
        <f aca="false">IF(OR(D2885="",E2885="",F2885=""),"",D2885*($B$7-$B$8-F2885-E2885))</f>
        <v>6256.43679176907</v>
      </c>
      <c r="H2885" s="25" t="n">
        <f aca="false">IF(D2885="","",D2885*$F$30)</f>
        <v>7808.54501199592</v>
      </c>
    </row>
    <row r="2886" customFormat="false" ht="15" hidden="false" customHeight="false" outlineLevel="0" collapsed="false">
      <c r="A2886" s="2" t="n">
        <v>2852</v>
      </c>
      <c r="B2886" s="2" t="n">
        <v>8</v>
      </c>
      <c r="C2886" s="22" t="n">
        <f aca="true">NORMSINV(MAX(RAND(),0.000000000001))</f>
        <v>-1.48244822455171</v>
      </c>
      <c r="D2886" s="24" t="n">
        <f aca="false">IF($B$11="","",$B$11*EXP($B$12*C2886))</f>
        <v>496.627086884952</v>
      </c>
      <c r="E2886" s="20" t="n">
        <f aca="true">IF($B$10="","",$B$10*(1-$B$14+2*$B$14*RAND()))</f>
        <v>3.87760905541742</v>
      </c>
      <c r="F2886" s="21" t="n">
        <f aca="false">INDEX($E$17:$E$28,B2886)</f>
        <v>4.761</v>
      </c>
      <c r="G2886" s="25" t="n">
        <f aca="false">IF(OR(D2886="",E2886="",F2886=""),"",D2886*($B$7-$B$8-F2886-E2886))</f>
        <v>2036.86183698437</v>
      </c>
      <c r="H2886" s="25" t="n">
        <f aca="false">IF(D2886="","",D2886*$F$30)</f>
        <v>2482.73813275525</v>
      </c>
    </row>
    <row r="2887" customFormat="false" ht="15" hidden="false" customHeight="false" outlineLevel="0" collapsed="false">
      <c r="A2887" s="2" t="n">
        <v>2853</v>
      </c>
      <c r="B2887" s="2" t="n">
        <v>9</v>
      </c>
      <c r="C2887" s="22" t="n">
        <f aca="true">NORMSINV(MAX(RAND(),0.000000000001))</f>
        <v>1.018929643609</v>
      </c>
      <c r="D2887" s="24" t="n">
        <f aca="false">IF($B$11="","",$B$11*EXP($B$12*C2887))</f>
        <v>1424.86901783951</v>
      </c>
      <c r="E2887" s="20" t="n">
        <f aca="true">IF($B$10="","",$B$10*(1-$B$14+2*$B$14*RAND()))</f>
        <v>3.42607870017399</v>
      </c>
      <c r="F2887" s="21" t="n">
        <f aca="false">INDEX($E$17:$E$28,B2887)</f>
        <v>4.761</v>
      </c>
      <c r="G2887" s="25" t="n">
        <f aca="false">IF(OR(D2887="",E2887="",F2887=""),"",D2887*($B$7-$B$8-F2887-E2887))</f>
        <v>6487.31650078366</v>
      </c>
      <c r="H2887" s="25" t="n">
        <f aca="false">IF(D2887="","",D2887*$F$30)</f>
        <v>7123.20519398327</v>
      </c>
    </row>
    <row r="2888" customFormat="false" ht="15" hidden="false" customHeight="false" outlineLevel="0" collapsed="false">
      <c r="A2888" s="2" t="n">
        <v>2854</v>
      </c>
      <c r="B2888" s="2" t="n">
        <v>10</v>
      </c>
      <c r="C2888" s="22" t="n">
        <f aca="true">NORMSINV(MAX(RAND(),0.000000000001))</f>
        <v>-0.473660032862314</v>
      </c>
      <c r="D2888" s="24" t="n">
        <f aca="false">IF($B$11="","",$B$11*EXP($B$12*C2888))</f>
        <v>759.68853676868</v>
      </c>
      <c r="E2888" s="20" t="n">
        <f aca="true">IF($B$10="","",$B$10*(1-$B$14+2*$B$14*RAND()))</f>
        <v>3.37569383636217</v>
      </c>
      <c r="F2888" s="21" t="n">
        <f aca="false">INDEX($E$17:$E$28,B2888)</f>
        <v>4.761</v>
      </c>
      <c r="G2888" s="25" t="n">
        <f aca="false">IF(OR(D2888="",E2888="",F2888=""),"",D2888*($B$7-$B$8-F2888-E2888))</f>
        <v>3497.07892375227</v>
      </c>
      <c r="H2888" s="25" t="n">
        <f aca="false">IF(D2888="","",D2888*$F$30)</f>
        <v>3797.83493301399</v>
      </c>
    </row>
    <row r="2889" customFormat="false" ht="15" hidden="false" customHeight="false" outlineLevel="0" collapsed="false">
      <c r="A2889" s="2" t="n">
        <v>2855</v>
      </c>
      <c r="B2889" s="2" t="n">
        <v>11</v>
      </c>
      <c r="C2889" s="22" t="n">
        <f aca="true">NORMSINV(MAX(RAND(),0.000000000001))</f>
        <v>0.874187754604315</v>
      </c>
      <c r="D2889" s="24" t="n">
        <f aca="false">IF($B$11="","",$B$11*EXP($B$12*C2889))</f>
        <v>1340.56420205842</v>
      </c>
      <c r="E2889" s="20" t="n">
        <f aca="true">IF($B$10="","",$B$10*(1-$B$14+2*$B$14*RAND()))</f>
        <v>3.80736722452755</v>
      </c>
      <c r="F2889" s="21" t="n">
        <f aca="false">INDEX($E$17:$E$28,B2889)</f>
        <v>4.761</v>
      </c>
      <c r="G2889" s="25" t="n">
        <f aca="false">IF(OR(D2889="",E2889="",F2889=""),"",D2889*($B$7-$B$8-F2889-E2889))</f>
        <v>5592.34156293196</v>
      </c>
      <c r="H2889" s="25" t="n">
        <f aca="false">IF(D2889="","",D2889*$F$30)</f>
        <v>6701.74855893044</v>
      </c>
    </row>
    <row r="2890" customFormat="false" ht="15" hidden="false" customHeight="false" outlineLevel="0" collapsed="false">
      <c r="A2890" s="2" t="n">
        <v>2856</v>
      </c>
      <c r="B2890" s="2" t="n">
        <v>12</v>
      </c>
      <c r="C2890" s="22" t="n">
        <f aca="true">NORMSINV(MAX(RAND(),0.000000000001))</f>
        <v>-0.0611131714731475</v>
      </c>
      <c r="D2890" s="24" t="n">
        <f aca="false">IF($B$11="","",$B$11*EXP($B$12*C2890))</f>
        <v>903.920828770503</v>
      </c>
      <c r="E2890" s="20" t="n">
        <f aca="true">IF($B$10="","",$B$10*(1-$B$14+2*$B$14*RAND()))</f>
        <v>3.91568863852721</v>
      </c>
      <c r="F2890" s="21" t="n">
        <f aca="false">INDEX($E$17:$E$28,B2890)</f>
        <v>4.761</v>
      </c>
      <c r="G2890" s="25" t="n">
        <f aca="false">IF(OR(D2890="",E2890="",F2890=""),"",D2890*($B$7-$B$8-F2890-E2890))</f>
        <v>3672.91177341509</v>
      </c>
      <c r="H2890" s="25" t="n">
        <f aca="false">IF(D2890="","",D2890*$F$30)</f>
        <v>4518.8810071895</v>
      </c>
    </row>
    <row r="2891" customFormat="false" ht="15" hidden="false" customHeight="false" outlineLevel="0" collapsed="false">
      <c r="A2891" s="2" t="n">
        <v>2857</v>
      </c>
      <c r="B2891" s="2" t="n">
        <v>1</v>
      </c>
      <c r="C2891" s="22" t="n">
        <f aca="true">NORMSINV(MAX(RAND(),0.000000000001))</f>
        <v>0.857171181116803</v>
      </c>
      <c r="D2891" s="24" t="n">
        <f aca="false">IF($B$11="","",$B$11*EXP($B$12*C2891))</f>
        <v>1330.98645794136</v>
      </c>
      <c r="E2891" s="20" t="n">
        <f aca="true">IF($B$10="","",$B$10*(1-$B$14+2*$B$14*RAND()))</f>
        <v>4.10248716144648</v>
      </c>
      <c r="F2891" s="21" t="n">
        <f aca="false">INDEX($E$17:$E$28,B2891)</f>
        <v>4.92562580645161</v>
      </c>
      <c r="G2891" s="25" t="n">
        <f aca="false">IF(OR(D2891="",E2891="",F2891=""),"",D2891*($B$7-$B$8-F2891-E2891))</f>
        <v>4940.47137313581</v>
      </c>
      <c r="H2891" s="25" t="n">
        <f aca="false">IF(D2891="","",D2891*$F$30)</f>
        <v>6653.86750054047</v>
      </c>
    </row>
    <row r="2892" customFormat="false" ht="15" hidden="false" customHeight="false" outlineLevel="0" collapsed="false">
      <c r="A2892" s="2" t="n">
        <v>2858</v>
      </c>
      <c r="B2892" s="2" t="n">
        <v>2</v>
      </c>
      <c r="C2892" s="22" t="n">
        <f aca="true">NORMSINV(MAX(RAND(),0.000000000001))</f>
        <v>0.813509197871744</v>
      </c>
      <c r="D2892" s="24" t="n">
        <f aca="false">IF($B$11="","",$B$11*EXP($B$12*C2892))</f>
        <v>1306.72327492897</v>
      </c>
      <c r="E2892" s="20" t="n">
        <f aca="true">IF($B$10="","",$B$10*(1-$B$14+2*$B$14*RAND()))</f>
        <v>3.67027083960946</v>
      </c>
      <c r="F2892" s="21" t="n">
        <f aca="false">INDEX($E$17:$E$28,B2892)</f>
        <v>5.0612</v>
      </c>
      <c r="G2892" s="25" t="n">
        <f aca="false">IF(OR(D2892="",E2892="",F2892=""),"",D2892*($B$7-$B$8-F2892-E2892))</f>
        <v>5238.03835211378</v>
      </c>
      <c r="H2892" s="25" t="n">
        <f aca="false">IF(D2892="","",D2892*$F$30)</f>
        <v>6532.57099602489</v>
      </c>
    </row>
    <row r="2893" customFormat="false" ht="15" hidden="false" customHeight="false" outlineLevel="0" collapsed="false">
      <c r="A2893" s="2" t="n">
        <v>2859</v>
      </c>
      <c r="B2893" s="2" t="n">
        <v>3</v>
      </c>
      <c r="C2893" s="22" t="n">
        <f aca="true">NORMSINV(MAX(RAND(),0.000000000001))</f>
        <v>1.29962125709969</v>
      </c>
      <c r="D2893" s="24" t="n">
        <f aca="false">IF($B$11="","",$B$11*EXP($B$12*C2893))</f>
        <v>1603.7647169082</v>
      </c>
      <c r="E2893" s="20" t="n">
        <f aca="true">IF($B$10="","",$B$10*(1-$B$14+2*$B$14*RAND()))</f>
        <v>3.87369470883981</v>
      </c>
      <c r="F2893" s="21" t="n">
        <f aca="false">INDEX($E$17:$E$28,B2893)</f>
        <v>5.0612</v>
      </c>
      <c r="G2893" s="25" t="n">
        <f aca="false">IF(OR(D2893="",E2893="",F2893=""),"",D2893*($B$7-$B$8-F2893-E2893))</f>
        <v>6102.49361008343</v>
      </c>
      <c r="H2893" s="25" t="n">
        <f aca="false">IF(D2893="","",D2893*$F$30)</f>
        <v>8017.54057276748</v>
      </c>
    </row>
    <row r="2894" customFormat="false" ht="15" hidden="false" customHeight="false" outlineLevel="0" collapsed="false">
      <c r="A2894" s="2" t="n">
        <v>2860</v>
      </c>
      <c r="B2894" s="2" t="n">
        <v>4</v>
      </c>
      <c r="C2894" s="22" t="n">
        <f aca="true">NORMSINV(MAX(RAND(),0.000000000001))</f>
        <v>0.441434241431614</v>
      </c>
      <c r="D2894" s="24" t="n">
        <f aca="false">IF($B$11="","",$B$11*EXP($B$12*C2894))</f>
        <v>1117.10769030878</v>
      </c>
      <c r="E2894" s="20" t="n">
        <f aca="true">IF($B$10="","",$B$10*(1-$B$14+2*$B$14*RAND()))</f>
        <v>4.10969996510853</v>
      </c>
      <c r="F2894" s="21" t="n">
        <f aca="false">INDEX($E$17:$E$28,B2894)</f>
        <v>4.89657419354839</v>
      </c>
      <c r="G2894" s="25" t="n">
        <f aca="false">IF(OR(D2894="",E2894="",F2894=""),"",D2894*($B$7-$B$8-F2894-E2894))</f>
        <v>4170.973850869</v>
      </c>
      <c r="H2894" s="25" t="n">
        <f aca="false">IF(D2894="","",D2894*$F$30)</f>
        <v>5584.64476539167</v>
      </c>
    </row>
    <row r="2895" customFormat="false" ht="15" hidden="false" customHeight="false" outlineLevel="0" collapsed="false">
      <c r="A2895" s="2" t="n">
        <v>2861</v>
      </c>
      <c r="B2895" s="2" t="n">
        <v>5</v>
      </c>
      <c r="C2895" s="22" t="n">
        <f aca="true">NORMSINV(MAX(RAND(),0.000000000001))</f>
        <v>-0.87488652586721</v>
      </c>
      <c r="D2895" s="24" t="n">
        <f aca="false">IF($B$11="","",$B$11*EXP($B$12*C2895))</f>
        <v>641.523168682573</v>
      </c>
      <c r="E2895" s="20" t="n">
        <f aca="true">IF($B$10="","",$B$10*(1-$B$14+2*$B$14*RAND()))</f>
        <v>3.8386329109844</v>
      </c>
      <c r="F2895" s="21" t="n">
        <f aca="false">INDEX($E$17:$E$28,B2895)</f>
        <v>4.761</v>
      </c>
      <c r="G2895" s="25" t="n">
        <f aca="false">IF(OR(D2895="",E2895="",F2895=""),"",D2895*($B$7-$B$8-F2895-E2895))</f>
        <v>2656.14141445433</v>
      </c>
      <c r="H2895" s="25" t="n">
        <f aca="false">IF(D2895="","",D2895*$F$30)</f>
        <v>3207.10262487792</v>
      </c>
    </row>
    <row r="2896" customFormat="false" ht="15" hidden="false" customHeight="false" outlineLevel="0" collapsed="false">
      <c r="A2896" s="2" t="n">
        <v>2862</v>
      </c>
      <c r="B2896" s="2" t="n">
        <v>6</v>
      </c>
      <c r="C2896" s="22" t="n">
        <f aca="true">NORMSINV(MAX(RAND(),0.000000000001))</f>
        <v>0.119302673579783</v>
      </c>
      <c r="D2896" s="24" t="n">
        <f aca="false">IF($B$11="","",$B$11*EXP($B$12*C2896))</f>
        <v>975.317337942767</v>
      </c>
      <c r="E2896" s="20" t="n">
        <f aca="true">IF($B$10="","",$B$10*(1-$B$14+2*$B$14*RAND()))</f>
        <v>3.40313029692413</v>
      </c>
      <c r="F2896" s="21" t="n">
        <f aca="false">INDEX($E$17:$E$28,B2896)</f>
        <v>4.761</v>
      </c>
      <c r="G2896" s="25" t="n">
        <f aca="false">IF(OR(D2896="",E2896="",F2896=""),"",D2896*($B$7-$B$8-F2896-E2896))</f>
        <v>4462.92505757692</v>
      </c>
      <c r="H2896" s="25" t="n">
        <f aca="false">IF(D2896="","",D2896*$F$30)</f>
        <v>4875.80643584348</v>
      </c>
    </row>
    <row r="2897" customFormat="false" ht="15" hidden="false" customHeight="false" outlineLevel="0" collapsed="false">
      <c r="A2897" s="2" t="n">
        <v>2863</v>
      </c>
      <c r="B2897" s="2" t="n">
        <v>7</v>
      </c>
      <c r="C2897" s="22" t="n">
        <f aca="true">NORMSINV(MAX(RAND(),0.000000000001))</f>
        <v>-0.810626363312153</v>
      </c>
      <c r="D2897" s="24" t="n">
        <f aca="false">IF($B$11="","",$B$11*EXP($B$12*C2897))</f>
        <v>659.131033622022</v>
      </c>
      <c r="E2897" s="20" t="n">
        <f aca="true">IF($B$10="","",$B$10*(1-$B$14+2*$B$14*RAND()))</f>
        <v>3.86960865479422</v>
      </c>
      <c r="F2897" s="21" t="n">
        <f aca="false">INDEX($E$17:$E$28,B2897)</f>
        <v>4.761</v>
      </c>
      <c r="G2897" s="25" t="n">
        <f aca="false">IF(OR(D2897="",E2897="",F2897=""),"",D2897*($B$7-$B$8-F2897-E2897))</f>
        <v>2708.62736492288</v>
      </c>
      <c r="H2897" s="25" t="n">
        <f aca="false">IF(D2897="","",D2897*$F$30)</f>
        <v>3295.12786328321</v>
      </c>
    </row>
    <row r="2898" customFormat="false" ht="15" hidden="false" customHeight="false" outlineLevel="0" collapsed="false">
      <c r="A2898" s="2" t="n">
        <v>2864</v>
      </c>
      <c r="B2898" s="2" t="n">
        <v>8</v>
      </c>
      <c r="C2898" s="22" t="n">
        <f aca="true">NORMSINV(MAX(RAND(),0.000000000001))</f>
        <v>1.71281049539338</v>
      </c>
      <c r="D2898" s="24" t="n">
        <f aca="false">IF($B$11="","",$B$11*EXP($B$12*C2898))</f>
        <v>1908.7674847419</v>
      </c>
      <c r="E2898" s="20" t="n">
        <f aca="true">IF($B$10="","",$B$10*(1-$B$14+2*$B$14*RAND()))</f>
        <v>3.67282829897274</v>
      </c>
      <c r="F2898" s="21" t="n">
        <f aca="false">INDEX($E$17:$E$28,B2898)</f>
        <v>4.761</v>
      </c>
      <c r="G2898" s="25" t="n">
        <f aca="false">IF(OR(D2898="",E2898="",F2898=""),"",D2898*($B$7-$B$8-F2898-E2898))</f>
        <v>8219.48052663656</v>
      </c>
      <c r="H2898" s="25" t="n">
        <f aca="false">IF(D2898="","",D2898*$F$30)</f>
        <v>9542.31040972172</v>
      </c>
    </row>
    <row r="2899" customFormat="false" ht="15" hidden="false" customHeight="false" outlineLevel="0" collapsed="false">
      <c r="A2899" s="2" t="n">
        <v>2865</v>
      </c>
      <c r="B2899" s="2" t="n">
        <v>9</v>
      </c>
      <c r="C2899" s="22" t="n">
        <f aca="true">NORMSINV(MAX(RAND(),0.000000000001))</f>
        <v>0.349934887522211</v>
      </c>
      <c r="D2899" s="24" t="n">
        <f aca="false">IF($B$11="","",$B$11*EXP($B$12*C2899))</f>
        <v>1074.85761627881</v>
      </c>
      <c r="E2899" s="20" t="n">
        <f aca="true">IF($B$10="","",$B$10*(1-$B$14+2*$B$14*RAND()))</f>
        <v>3.6206854010013</v>
      </c>
      <c r="F2899" s="21" t="n">
        <f aca="false">INDEX($E$17:$E$28,B2899)</f>
        <v>4.761</v>
      </c>
      <c r="G2899" s="25" t="n">
        <f aca="false">IF(OR(D2899="",E2899="",F2899=""),"",D2899*($B$7-$B$8-F2899-E2899))</f>
        <v>4684.56764087288</v>
      </c>
      <c r="H2899" s="25" t="n">
        <f aca="false">IF(D2899="","",D2899*$F$30)</f>
        <v>5373.42819530102</v>
      </c>
    </row>
    <row r="2900" customFormat="false" ht="15" hidden="false" customHeight="false" outlineLevel="0" collapsed="false">
      <c r="A2900" s="2" t="n">
        <v>2866</v>
      </c>
      <c r="B2900" s="2" t="n">
        <v>10</v>
      </c>
      <c r="C2900" s="22" t="n">
        <f aca="true">NORMSINV(MAX(RAND(),0.000000000001))</f>
        <v>0.701473825015947</v>
      </c>
      <c r="D2900" s="24" t="n">
        <f aca="false">IF($B$11="","",$B$11*EXP($B$12*C2900))</f>
        <v>1246.46903534951</v>
      </c>
      <c r="E2900" s="20" t="n">
        <f aca="true">IF($B$10="","",$B$10*(1-$B$14+2*$B$14*RAND()))</f>
        <v>3.65166277938043</v>
      </c>
      <c r="F2900" s="21" t="n">
        <f aca="false">INDEX($E$17:$E$28,B2900)</f>
        <v>4.761</v>
      </c>
      <c r="G2900" s="25" t="n">
        <f aca="false">IF(OR(D2900="",E2900="",F2900=""),"",D2900*($B$7-$B$8-F2900-E2900))</f>
        <v>5393.89185101772</v>
      </c>
      <c r="H2900" s="25" t="n">
        <f aca="false">IF(D2900="","",D2900*$F$30)</f>
        <v>6231.34800151928</v>
      </c>
    </row>
    <row r="2901" customFormat="false" ht="15" hidden="false" customHeight="false" outlineLevel="0" collapsed="false">
      <c r="A2901" s="2" t="n">
        <v>2867</v>
      </c>
      <c r="B2901" s="2" t="n">
        <v>11</v>
      </c>
      <c r="C2901" s="22" t="n">
        <f aca="true">NORMSINV(MAX(RAND(),0.000000000001))</f>
        <v>1.95533610042856</v>
      </c>
      <c r="D2901" s="24" t="n">
        <f aca="false">IF($B$11="","",$B$11*EXP($B$12*C2901))</f>
        <v>2114.14356822599</v>
      </c>
      <c r="E2901" s="20" t="n">
        <f aca="true">IF($B$10="","",$B$10*(1-$B$14+2*$B$14*RAND()))</f>
        <v>3.65320702989049</v>
      </c>
      <c r="F2901" s="21" t="n">
        <f aca="false">INDEX($E$17:$E$28,B2901)</f>
        <v>4.761</v>
      </c>
      <c r="G2901" s="25" t="n">
        <f aca="false">IF(OR(D2901="",E2901="",F2901=""),"",D2901*($B$7-$B$8-F2901-E2901))</f>
        <v>9145.34738523424</v>
      </c>
      <c r="H2901" s="25" t="n">
        <f aca="false">IF(D2901="","",D2901*$F$30)</f>
        <v>10569.0265262754</v>
      </c>
    </row>
    <row r="2902" customFormat="false" ht="15" hidden="false" customHeight="false" outlineLevel="0" collapsed="false">
      <c r="A2902" s="2" t="n">
        <v>2868</v>
      </c>
      <c r="B2902" s="2" t="n">
        <v>12</v>
      </c>
      <c r="C2902" s="22" t="n">
        <f aca="true">NORMSINV(MAX(RAND(),0.000000000001))</f>
        <v>0.19738720556955</v>
      </c>
      <c r="D2902" s="24" t="n">
        <f aca="false">IF($B$11="","",$B$11*EXP($B$12*C2902))</f>
        <v>1007.94115102758</v>
      </c>
      <c r="E2902" s="20" t="n">
        <f aca="true">IF($B$10="","",$B$10*(1-$B$14+2*$B$14*RAND()))</f>
        <v>3.99966978809643</v>
      </c>
      <c r="F2902" s="21" t="n">
        <f aca="false">INDEX($E$17:$E$28,B2902)</f>
        <v>4.761</v>
      </c>
      <c r="G2902" s="25" t="n">
        <f aca="false">IF(OR(D2902="",E2902="",F2902=""),"",D2902*($B$7-$B$8-F2902-E2902))</f>
        <v>4010.93067410492</v>
      </c>
      <c r="H2902" s="25" t="n">
        <f aca="false">IF(D2902="","",D2902*$F$30)</f>
        <v>5038.89940221709</v>
      </c>
    </row>
    <row r="2903" customFormat="false" ht="15" hidden="false" customHeight="false" outlineLevel="0" collapsed="false">
      <c r="A2903" s="2" t="n">
        <v>2869</v>
      </c>
      <c r="B2903" s="2" t="n">
        <v>1</v>
      </c>
      <c r="C2903" s="22" t="n">
        <f aca="true">NORMSINV(MAX(RAND(),0.000000000001))</f>
        <v>0.886959905254874</v>
      </c>
      <c r="D2903" s="24" t="n">
        <f aca="false">IF($B$11="","",$B$11*EXP($B$12*C2903))</f>
        <v>1347.79823306151</v>
      </c>
      <c r="E2903" s="20" t="n">
        <f aca="true">IF($B$10="","",$B$10*(1-$B$14+2*$B$14*RAND()))</f>
        <v>3.43855216471929</v>
      </c>
      <c r="F2903" s="21" t="n">
        <f aca="false">INDEX($E$17:$E$28,B2903)</f>
        <v>4.92562580645161</v>
      </c>
      <c r="G2903" s="25" t="n">
        <f aca="false">IF(OR(D2903="",E2903="",F2903=""),"",D2903*($B$7-$B$8-F2903-E2903))</f>
        <v>5897.72519864748</v>
      </c>
      <c r="H2903" s="25" t="n">
        <f aca="false">IF(D2903="","",D2903*$F$30)</f>
        <v>6737.91292672109</v>
      </c>
    </row>
    <row r="2904" customFormat="false" ht="15" hidden="false" customHeight="false" outlineLevel="0" collapsed="false">
      <c r="A2904" s="2" t="n">
        <v>2870</v>
      </c>
      <c r="B2904" s="2" t="n">
        <v>2</v>
      </c>
      <c r="C2904" s="22" t="n">
        <f aca="true">NORMSINV(MAX(RAND(),0.000000000001))</f>
        <v>0.829466262623617</v>
      </c>
      <c r="D2904" s="24" t="n">
        <f aca="false">IF($B$11="","",$B$11*EXP($B$12*C2904))</f>
        <v>1315.53898011338</v>
      </c>
      <c r="E2904" s="20" t="n">
        <f aca="true">IF($B$10="","",$B$10*(1-$B$14+2*$B$14*RAND()))</f>
        <v>3.47606818831726</v>
      </c>
      <c r="F2904" s="21" t="n">
        <f aca="false">INDEX($E$17:$E$28,B2904)</f>
        <v>5.0612</v>
      </c>
      <c r="G2904" s="25" t="n">
        <f aca="false">IF(OR(D2904="",E2904="",F2904=""),"",D2904*($B$7-$B$8-F2904-E2904))</f>
        <v>5528.85752123118</v>
      </c>
      <c r="H2904" s="25" t="n">
        <f aca="false">IF(D2904="","",D2904*$F$30)</f>
        <v>6576.64246938282</v>
      </c>
    </row>
    <row r="2905" customFormat="false" ht="15" hidden="false" customHeight="false" outlineLevel="0" collapsed="false">
      <c r="A2905" s="2" t="n">
        <v>2871</v>
      </c>
      <c r="B2905" s="2" t="n">
        <v>3</v>
      </c>
      <c r="C2905" s="22" t="n">
        <f aca="true">NORMSINV(MAX(RAND(),0.000000000001))</f>
        <v>0.449689158991456</v>
      </c>
      <c r="D2905" s="24" t="n">
        <f aca="false">IF($B$11="","",$B$11*EXP($B$12*C2905))</f>
        <v>1121.00013878036</v>
      </c>
      <c r="E2905" s="20" t="n">
        <f aca="true">IF($B$10="","",$B$10*(1-$B$14+2*$B$14*RAND()))</f>
        <v>3.57810153673324</v>
      </c>
      <c r="F2905" s="21" t="n">
        <f aca="false">INDEX($E$17:$E$28,B2905)</f>
        <v>5.0612</v>
      </c>
      <c r="G2905" s="25" t="n">
        <f aca="false">IF(OR(D2905="",E2905="",F2905=""),"",D2905*($B$7-$B$8-F2905-E2905))</f>
        <v>4596.88354641846</v>
      </c>
      <c r="H2905" s="25" t="n">
        <f aca="false">IF(D2905="","",D2905*$F$30)</f>
        <v>5604.10389379079</v>
      </c>
    </row>
    <row r="2906" customFormat="false" ht="15" hidden="false" customHeight="false" outlineLevel="0" collapsed="false">
      <c r="A2906" s="2" t="n">
        <v>2872</v>
      </c>
      <c r="B2906" s="2" t="n">
        <v>4</v>
      </c>
      <c r="C2906" s="22" t="n">
        <f aca="true">NORMSINV(MAX(RAND(),0.000000000001))</f>
        <v>-0.694540472739002</v>
      </c>
      <c r="D2906" s="24" t="n">
        <f aca="false">IF($B$11="","",$B$11*EXP($B$12*C2906))</f>
        <v>692.173749341856</v>
      </c>
      <c r="E2906" s="20" t="n">
        <f aca="true">IF($B$10="","",$B$10*(1-$B$14+2*$B$14*RAND()))</f>
        <v>4.06978328668855</v>
      </c>
      <c r="F2906" s="21" t="n">
        <f aca="false">INDEX($E$17:$E$28,B2906)</f>
        <v>4.89657419354839</v>
      </c>
      <c r="G2906" s="25" t="n">
        <f aca="false">IF(OR(D2906="",E2906="",F2906=""),"",D2906*($B$7-$B$8-F2906-E2906))</f>
        <v>2612.01629158025</v>
      </c>
      <c r="H2906" s="25" t="n">
        <f aca="false">IF(D2906="","",D2906*$F$30)</f>
        <v>3460.31500770981</v>
      </c>
    </row>
    <row r="2907" customFormat="false" ht="15" hidden="false" customHeight="false" outlineLevel="0" collapsed="false">
      <c r="A2907" s="2" t="n">
        <v>2873</v>
      </c>
      <c r="B2907" s="2" t="n">
        <v>5</v>
      </c>
      <c r="C2907" s="22" t="n">
        <f aca="true">NORMSINV(MAX(RAND(),0.000000000001))</f>
        <v>0.621086501672179</v>
      </c>
      <c r="D2907" s="24" t="n">
        <f aca="false">IF($B$11="","",$B$11*EXP($B$12*C2907))</f>
        <v>1204.95508465909</v>
      </c>
      <c r="E2907" s="20" t="n">
        <f aca="true">IF($B$10="","",$B$10*(1-$B$14+2*$B$14*RAND()))</f>
        <v>4.03920025120166</v>
      </c>
      <c r="F2907" s="21" t="n">
        <f aca="false">INDEX($E$17:$E$28,B2907)</f>
        <v>4.761</v>
      </c>
      <c r="G2907" s="25" t="n">
        <f aca="false">IF(OR(D2907="",E2907="",F2907=""),"",D2907*($B$7-$B$8-F2907-E2907))</f>
        <v>4747.28173985317</v>
      </c>
      <c r="H2907" s="25" t="n">
        <f aca="false">IF(D2907="","",D2907*$F$30)</f>
        <v>6023.81145922772</v>
      </c>
    </row>
    <row r="2908" customFormat="false" ht="15" hidden="false" customHeight="false" outlineLevel="0" collapsed="false">
      <c r="A2908" s="2" t="n">
        <v>2874</v>
      </c>
      <c r="B2908" s="2" t="n">
        <v>6</v>
      </c>
      <c r="C2908" s="22" t="n">
        <f aca="true">NORMSINV(MAX(RAND(),0.000000000001))</f>
        <v>0.822899848543226</v>
      </c>
      <c r="D2908" s="24" t="n">
        <f aca="false">IF($B$11="","",$B$11*EXP($B$12*C2908))</f>
        <v>1311.90409350528</v>
      </c>
      <c r="E2908" s="20" t="n">
        <f aca="true">IF($B$10="","",$B$10*(1-$B$14+2*$B$14*RAND()))</f>
        <v>3.67819279033154</v>
      </c>
      <c r="F2908" s="21" t="n">
        <f aca="false">INDEX($E$17:$E$28,B2908)</f>
        <v>4.761</v>
      </c>
      <c r="G2908" s="25" t="n">
        <f aca="false">IF(OR(D2908="",E2908="",F2908=""),"",D2908*($B$7-$B$8-F2908-E2908))</f>
        <v>5642.24658374109</v>
      </c>
      <c r="H2908" s="25" t="n">
        <f aca="false">IF(D2908="","",D2908*$F$30)</f>
        <v>6558.47094425161</v>
      </c>
    </row>
    <row r="2909" customFormat="false" ht="15" hidden="false" customHeight="false" outlineLevel="0" collapsed="false">
      <c r="A2909" s="2" t="n">
        <v>2875</v>
      </c>
      <c r="B2909" s="2" t="n">
        <v>7</v>
      </c>
      <c r="C2909" s="22" t="n">
        <f aca="true">NORMSINV(MAX(RAND(),0.000000000001))</f>
        <v>0.967214601499432</v>
      </c>
      <c r="D2909" s="24" t="n">
        <f aca="false">IF($B$11="","",$B$11*EXP($B$12*C2909))</f>
        <v>1394.15560130779</v>
      </c>
      <c r="E2909" s="20" t="n">
        <f aca="true">IF($B$10="","",$B$10*(1-$B$14+2*$B$14*RAND()))</f>
        <v>3.73968343153808</v>
      </c>
      <c r="F2909" s="21" t="n">
        <f aca="false">INDEX($E$17:$E$28,B2909)</f>
        <v>4.761</v>
      </c>
      <c r="G2909" s="25" t="n">
        <f aca="false">IF(OR(D2909="",E2909="",F2909=""),"",D2909*($B$7-$B$8-F2909-E2909))</f>
        <v>5910.26693963812</v>
      </c>
      <c r="H2909" s="25" t="n">
        <f aca="false">IF(D2909="","",D2909*$F$30)</f>
        <v>6969.66268205792</v>
      </c>
    </row>
    <row r="2910" customFormat="false" ht="15" hidden="false" customHeight="false" outlineLevel="0" collapsed="false">
      <c r="A2910" s="2" t="n">
        <v>2876</v>
      </c>
      <c r="B2910" s="2" t="n">
        <v>8</v>
      </c>
      <c r="C2910" s="22" t="n">
        <f aca="true">NORMSINV(MAX(RAND(),0.000000000001))</f>
        <v>-0.574894762026384</v>
      </c>
      <c r="D2910" s="24" t="n">
        <f aca="false">IF($B$11="","",$B$11*EXP($B$12*C2910))</f>
        <v>727.964038671315</v>
      </c>
      <c r="E2910" s="20" t="n">
        <f aca="true">IF($B$10="","",$B$10*(1-$B$14+2*$B$14*RAND()))</f>
        <v>3.58808990834194</v>
      </c>
      <c r="F2910" s="21" t="n">
        <f aca="false">INDEX($E$17:$E$28,B2910)</f>
        <v>4.761</v>
      </c>
      <c r="G2910" s="25" t="n">
        <f aca="false">IF(OR(D2910="",E2910="",F2910=""),"",D2910*($B$7-$B$8-F2910-E2910))</f>
        <v>3196.42464376604</v>
      </c>
      <c r="H2910" s="25" t="n">
        <f aca="false">IF(D2910="","",D2910*$F$30)</f>
        <v>3639.23782212564</v>
      </c>
    </row>
    <row r="2911" customFormat="false" ht="15" hidden="false" customHeight="false" outlineLevel="0" collapsed="false">
      <c r="A2911" s="2" t="n">
        <v>2877</v>
      </c>
      <c r="B2911" s="2" t="n">
        <v>9</v>
      </c>
      <c r="C2911" s="22" t="n">
        <f aca="true">NORMSINV(MAX(RAND(),0.000000000001))</f>
        <v>-1.29636328254022</v>
      </c>
      <c r="D2911" s="24" t="n">
        <f aca="false">IF($B$11="","",$B$11*EXP($B$12*C2911))</f>
        <v>537.134912382816</v>
      </c>
      <c r="E2911" s="20" t="n">
        <f aca="true">IF($B$10="","",$B$10*(1-$B$14+2*$B$14*RAND()))</f>
        <v>3.74018914913743</v>
      </c>
      <c r="F2911" s="21" t="n">
        <f aca="false">INDEX($E$17:$E$28,B2911)</f>
        <v>4.761</v>
      </c>
      <c r="G2911" s="25" t="n">
        <f aca="false">IF(OR(D2911="",E2911="",F2911=""),"",D2911*($B$7-$B$8-F2911-E2911))</f>
        <v>2276.81329498539</v>
      </c>
      <c r="H2911" s="25" t="n">
        <f aca="false">IF(D2911="","",D2911*$F$30)</f>
        <v>2685.24485398417</v>
      </c>
    </row>
    <row r="2912" customFormat="false" ht="15" hidden="false" customHeight="false" outlineLevel="0" collapsed="false">
      <c r="A2912" s="2" t="n">
        <v>2878</v>
      </c>
      <c r="B2912" s="2" t="n">
        <v>10</v>
      </c>
      <c r="C2912" s="22" t="n">
        <f aca="true">NORMSINV(MAX(RAND(),0.000000000001))</f>
        <v>-0.424222374656503</v>
      </c>
      <c r="D2912" s="24" t="n">
        <f aca="false">IF($B$11="","",$B$11*EXP($B$12*C2912))</f>
        <v>775.679857933742</v>
      </c>
      <c r="E2912" s="20" t="n">
        <f aca="true">IF($B$10="","",$B$10*(1-$B$14+2*$B$14*RAND()))</f>
        <v>3.76955535198903</v>
      </c>
      <c r="F2912" s="21" t="n">
        <f aca="false">INDEX($E$17:$E$28,B2912)</f>
        <v>4.761</v>
      </c>
      <c r="G2912" s="25" t="n">
        <f aca="false">IF(OR(D2912="",E2912="",F2912=""),"",D2912*($B$7-$B$8-F2912-E2912))</f>
        <v>3265.1814265491</v>
      </c>
      <c r="H2912" s="25" t="n">
        <f aca="false">IF(D2912="","",D2912*$F$30)</f>
        <v>3877.77874578236</v>
      </c>
    </row>
    <row r="2913" customFormat="false" ht="15" hidden="false" customHeight="false" outlineLevel="0" collapsed="false">
      <c r="A2913" s="2" t="n">
        <v>2879</v>
      </c>
      <c r="B2913" s="2" t="n">
        <v>11</v>
      </c>
      <c r="C2913" s="22" t="n">
        <f aca="true">NORMSINV(MAX(RAND(),0.000000000001))</f>
        <v>0.753560057353543</v>
      </c>
      <c r="D2913" s="24" t="n">
        <f aca="false">IF($B$11="","",$B$11*EXP($B$12*C2913))</f>
        <v>1274.12816590691</v>
      </c>
      <c r="E2913" s="20" t="n">
        <f aca="true">IF($B$10="","",$B$10*(1-$B$14+2*$B$14*RAND()))</f>
        <v>3.7246089571964</v>
      </c>
      <c r="F2913" s="21" t="n">
        <f aca="false">INDEX($E$17:$E$28,B2913)</f>
        <v>4.761</v>
      </c>
      <c r="G2913" s="25" t="n">
        <f aca="false">IF(OR(D2913="",E2913="",F2913=""),"",D2913*($B$7-$B$8-F2913-E2913))</f>
        <v>5420.63945641812</v>
      </c>
      <c r="H2913" s="25" t="n">
        <f aca="false">IF(D2913="","",D2913*$F$30)</f>
        <v>6369.6215270018</v>
      </c>
    </row>
    <row r="2914" customFormat="false" ht="15" hidden="false" customHeight="false" outlineLevel="0" collapsed="false">
      <c r="A2914" s="2" t="n">
        <v>2880</v>
      </c>
      <c r="B2914" s="2" t="n">
        <v>12</v>
      </c>
      <c r="C2914" s="22" t="n">
        <f aca="true">NORMSINV(MAX(RAND(),0.000000000001))</f>
        <v>-0.632391727463456</v>
      </c>
      <c r="D2914" s="24" t="n">
        <f aca="false">IF($B$11="","",$B$11*EXP($B$12*C2914))</f>
        <v>710.539385390617</v>
      </c>
      <c r="E2914" s="20" t="n">
        <f aca="true">IF($B$10="","",$B$10*(1-$B$14+2*$B$14*RAND()))</f>
        <v>3.41792866088878</v>
      </c>
      <c r="F2914" s="21" t="n">
        <f aca="false">INDEX($E$17:$E$28,B2914)</f>
        <v>4.761</v>
      </c>
      <c r="G2914" s="25" t="n">
        <f aca="false">IF(OR(D2914="",E2914="",F2914=""),"",D2914*($B$7-$B$8-F2914-E2914))</f>
        <v>3240.82082601485</v>
      </c>
      <c r="H2914" s="25" t="n">
        <f aca="false">IF(D2914="","",D2914*$F$30)</f>
        <v>3552.12849544477</v>
      </c>
    </row>
    <row r="2915" customFormat="false" ht="15" hidden="false" customHeight="false" outlineLevel="0" collapsed="false">
      <c r="A2915" s="2" t="n">
        <v>2881</v>
      </c>
      <c r="B2915" s="2" t="n">
        <v>1</v>
      </c>
      <c r="C2915" s="22" t="n">
        <f aca="true">NORMSINV(MAX(RAND(),0.000000000001))</f>
        <v>-0.892440752717639</v>
      </c>
      <c r="D2915" s="24" t="n">
        <f aca="false">IF($B$11="","",$B$11*EXP($B$12*C2915))</f>
        <v>636.795484951892</v>
      </c>
      <c r="E2915" s="20" t="n">
        <f aca="true">IF($B$10="","",$B$10*(1-$B$14+2*$B$14*RAND()))</f>
        <v>3.47465774145413</v>
      </c>
      <c r="F2915" s="21" t="n">
        <f aca="false">INDEX($E$17:$E$28,B2915)</f>
        <v>4.92562580645161</v>
      </c>
      <c r="G2915" s="25" t="n">
        <f aca="false">IF(OR(D2915="",E2915="",F2915=""),"",D2915*($B$7-$B$8-F2915-E2915))</f>
        <v>2763.51184266507</v>
      </c>
      <c r="H2915" s="25" t="n">
        <f aca="false">IF(D2915="","",D2915*$F$30)</f>
        <v>3183.4679883715</v>
      </c>
    </row>
    <row r="2916" customFormat="false" ht="15" hidden="false" customHeight="false" outlineLevel="0" collapsed="false">
      <c r="A2916" s="2" t="n">
        <v>2882</v>
      </c>
      <c r="B2916" s="2" t="n">
        <v>2</v>
      </c>
      <c r="C2916" s="22" t="n">
        <f aca="true">NORMSINV(MAX(RAND(),0.000000000001))</f>
        <v>0.500540408674194</v>
      </c>
      <c r="D2916" s="24" t="n">
        <f aca="false">IF($B$11="","",$B$11*EXP($B$12*C2916))</f>
        <v>1145.27898114391</v>
      </c>
      <c r="E2916" s="20" t="n">
        <f aca="true">IF($B$10="","",$B$10*(1-$B$14+2*$B$14*RAND()))</f>
        <v>3.63650362507861</v>
      </c>
      <c r="F2916" s="21" t="n">
        <f aca="false">INDEX($E$17:$E$28,B2916)</f>
        <v>5.0612</v>
      </c>
      <c r="G2916" s="25" t="n">
        <f aca="false">IF(OR(D2916="",E2916="",F2916=""),"",D2916*($B$7-$B$8-F2916-E2916))</f>
        <v>4629.5570737517</v>
      </c>
      <c r="H2916" s="25" t="n">
        <f aca="false">IF(D2916="","",D2916*$F$30)</f>
        <v>5725.47868253464</v>
      </c>
    </row>
    <row r="2917" customFormat="false" ht="15" hidden="false" customHeight="false" outlineLevel="0" collapsed="false">
      <c r="A2917" s="2" t="n">
        <v>2883</v>
      </c>
      <c r="B2917" s="2" t="n">
        <v>3</v>
      </c>
      <c r="C2917" s="22" t="n">
        <f aca="true">NORMSINV(MAX(RAND(),0.000000000001))</f>
        <v>-0.91280594455179</v>
      </c>
      <c r="D2917" s="24" t="n">
        <f aca="false">IF($B$11="","",$B$11*EXP($B$12*C2917))</f>
        <v>631.354393968526</v>
      </c>
      <c r="E2917" s="20" t="n">
        <f aca="true">IF($B$10="","",$B$10*(1-$B$14+2*$B$14*RAND()))</f>
        <v>3.97795575894662</v>
      </c>
      <c r="F2917" s="21" t="n">
        <f aca="false">INDEX($E$17:$E$28,B2917)</f>
        <v>5.0612</v>
      </c>
      <c r="G2917" s="25" t="n">
        <f aca="false">IF(OR(D2917="",E2917="",F2917=""),"",D2917*($B$7-$B$8-F2917-E2917))</f>
        <v>2336.54427298217</v>
      </c>
      <c r="H2917" s="25" t="n">
        <f aca="false">IF(D2917="","",D2917*$F$30)</f>
        <v>3156.26688632746</v>
      </c>
    </row>
    <row r="2918" customFormat="false" ht="15" hidden="false" customHeight="false" outlineLevel="0" collapsed="false">
      <c r="A2918" s="2" t="n">
        <v>2884</v>
      </c>
      <c r="B2918" s="2" t="n">
        <v>4</v>
      </c>
      <c r="C2918" s="22" t="n">
        <f aca="true">NORMSINV(MAX(RAND(),0.000000000001))</f>
        <v>-0.981563959592478</v>
      </c>
      <c r="D2918" s="24" t="n">
        <f aca="false">IF($B$11="","",$B$11*EXP($B$12*C2918))</f>
        <v>613.325045525422</v>
      </c>
      <c r="E2918" s="20" t="n">
        <f aca="true">IF($B$10="","",$B$10*(1-$B$14+2*$B$14*RAND()))</f>
        <v>4.03950004503707</v>
      </c>
      <c r="F2918" s="21" t="n">
        <f aca="false">INDEX($E$17:$E$28,B2918)</f>
        <v>4.89657419354839</v>
      </c>
      <c r="G2918" s="25" t="n">
        <f aca="false">IF(OR(D2918="",E2918="",F2918=""),"",D2918*($B$7-$B$8-F2918-E2918))</f>
        <v>2333.0429407949</v>
      </c>
      <c r="H2918" s="25" t="n">
        <f aca="false">IF(D2918="","",D2918*$F$30)</f>
        <v>3066.13456759069</v>
      </c>
    </row>
    <row r="2919" customFormat="false" ht="15" hidden="false" customHeight="false" outlineLevel="0" collapsed="false">
      <c r="A2919" s="2" t="n">
        <v>2885</v>
      </c>
      <c r="B2919" s="2" t="n">
        <v>5</v>
      </c>
      <c r="C2919" s="22" t="n">
        <f aca="true">NORMSINV(MAX(RAND(),0.000000000001))</f>
        <v>0.211331744033032</v>
      </c>
      <c r="D2919" s="24" t="n">
        <f aca="false">IF($B$11="","",$B$11*EXP($B$12*C2919))</f>
        <v>1013.88100008017</v>
      </c>
      <c r="E2919" s="20" t="n">
        <f aca="true">IF($B$10="","",$B$10*(1-$B$14+2*$B$14*RAND()))</f>
        <v>3.49533783113139</v>
      </c>
      <c r="F2919" s="21" t="n">
        <f aca="false">INDEX($E$17:$E$28,B2919)</f>
        <v>4.761</v>
      </c>
      <c r="G2919" s="25" t="n">
        <f aca="false">IF(OR(D2919="",E2919="",F2919=""),"",D2919*($B$7-$B$8-F2919-E2919))</f>
        <v>4545.89988379412</v>
      </c>
      <c r="H2919" s="25" t="n">
        <f aca="false">IF(D2919="","",D2919*$F$30)</f>
        <v>5068.59389560077</v>
      </c>
    </row>
    <row r="2920" customFormat="false" ht="15" hidden="false" customHeight="false" outlineLevel="0" collapsed="false">
      <c r="A2920" s="2" t="n">
        <v>2886</v>
      </c>
      <c r="B2920" s="2" t="n">
        <v>6</v>
      </c>
      <c r="C2920" s="22" t="n">
        <f aca="true">NORMSINV(MAX(RAND(),0.000000000001))</f>
        <v>-1.64892330383771</v>
      </c>
      <c r="D2920" s="24" t="n">
        <f aca="false">IF($B$11="","",$B$11*EXP($B$12*C2920))</f>
        <v>462.983986369465</v>
      </c>
      <c r="E2920" s="20" t="n">
        <f aca="true">IF($B$10="","",$B$10*(1-$B$14+2*$B$14*RAND()))</f>
        <v>3.44036514673076</v>
      </c>
      <c r="F2920" s="21" t="n">
        <f aca="false">INDEX($E$17:$E$28,B2920)</f>
        <v>4.761</v>
      </c>
      <c r="G2920" s="25" t="n">
        <f aca="false">IF(OR(D2920="",E2920="",F2920=""),"",D2920*($B$7-$B$8-F2920-E2920))</f>
        <v>2101.31525704199</v>
      </c>
      <c r="H2920" s="25" t="n">
        <f aca="false">IF(D2920="","",D2920*$F$30)</f>
        <v>2314.54954465823</v>
      </c>
    </row>
    <row r="2921" customFormat="false" ht="15" hidden="false" customHeight="false" outlineLevel="0" collapsed="false">
      <c r="A2921" s="2" t="n">
        <v>2887</v>
      </c>
      <c r="B2921" s="2" t="n">
        <v>7</v>
      </c>
      <c r="C2921" s="22" t="n">
        <f aca="true">NORMSINV(MAX(RAND(),0.000000000001))</f>
        <v>0.965897657766137</v>
      </c>
      <c r="D2921" s="24" t="n">
        <f aca="false">IF($B$11="","",$B$11*EXP($B$12*C2921))</f>
        <v>1393.38217750459</v>
      </c>
      <c r="E2921" s="20" t="n">
        <f aca="true">IF($B$10="","",$B$10*(1-$B$14+2*$B$14*RAND()))</f>
        <v>3.99323423807581</v>
      </c>
      <c r="F2921" s="21" t="n">
        <f aca="false">INDEX($E$17:$E$28,B2921)</f>
        <v>4.761</v>
      </c>
      <c r="G2921" s="25" t="n">
        <f aca="false">IF(OR(D2921="",E2921="",F2921=""),"",D2921*($B$7-$B$8-F2921-E2921))</f>
        <v>5553.69497637316</v>
      </c>
      <c r="H2921" s="25" t="n">
        <f aca="false">IF(D2921="","",D2921*$F$30)</f>
        <v>6965.79618178094</v>
      </c>
    </row>
    <row r="2922" customFormat="false" ht="15" hidden="false" customHeight="false" outlineLevel="0" collapsed="false">
      <c r="A2922" s="2" t="n">
        <v>2888</v>
      </c>
      <c r="B2922" s="2" t="n">
        <v>8</v>
      </c>
      <c r="C2922" s="22" t="n">
        <f aca="true">NORMSINV(MAX(RAND(),0.000000000001))</f>
        <v>-0.651263382125474</v>
      </c>
      <c r="D2922" s="24" t="n">
        <f aca="false">IF($B$11="","",$B$11*EXP($B$12*C2922))</f>
        <v>704.911670179833</v>
      </c>
      <c r="E2922" s="20" t="n">
        <f aca="true">IF($B$10="","",$B$10*(1-$B$14+2*$B$14*RAND()))</f>
        <v>3.56189883340652</v>
      </c>
      <c r="F2922" s="21" t="n">
        <f aca="false">INDEX($E$17:$E$28,B2922)</f>
        <v>4.761</v>
      </c>
      <c r="G2922" s="25" t="n">
        <f aca="false">IF(OR(D2922="",E2922="",F2922=""),"",D2922*($B$7-$B$8-F2922-E2922))</f>
        <v>3113.6661606967</v>
      </c>
      <c r="H2922" s="25" t="n">
        <f aca="false">IF(D2922="","",D2922*$F$30)</f>
        <v>3523.99442156302</v>
      </c>
    </row>
    <row r="2923" customFormat="false" ht="15" hidden="false" customHeight="false" outlineLevel="0" collapsed="false">
      <c r="A2923" s="2" t="n">
        <v>2889</v>
      </c>
      <c r="B2923" s="2" t="n">
        <v>9</v>
      </c>
      <c r="C2923" s="22" t="n">
        <f aca="true">NORMSINV(MAX(RAND(),0.000000000001))</f>
        <v>-0.692772458320513</v>
      </c>
      <c r="D2923" s="24" t="n">
        <f aca="false">IF($B$11="","",$B$11*EXP($B$12*C2923))</f>
        <v>692.689597954129</v>
      </c>
      <c r="E2923" s="20" t="n">
        <f aca="true">IF($B$10="","",$B$10*(1-$B$14+2*$B$14*RAND()))</f>
        <v>3.78907321224127</v>
      </c>
      <c r="F2923" s="21" t="n">
        <f aca="false">INDEX($E$17:$E$28,B2923)</f>
        <v>4.761</v>
      </c>
      <c r="G2923" s="25" t="n">
        <f aca="false">IF(OR(D2923="",E2923="",F2923=""),"",D2923*($B$7-$B$8-F2923-E2923))</f>
        <v>2902.31870206983</v>
      </c>
      <c r="H2923" s="25" t="n">
        <f aca="false">IF(D2923="","",D2923*$F$30)</f>
        <v>3462.89383809228</v>
      </c>
    </row>
    <row r="2924" customFormat="false" ht="15" hidden="false" customHeight="false" outlineLevel="0" collapsed="false">
      <c r="A2924" s="2" t="n">
        <v>2890</v>
      </c>
      <c r="B2924" s="2" t="n">
        <v>10</v>
      </c>
      <c r="C2924" s="22" t="n">
        <f aca="true">NORMSINV(MAX(RAND(),0.000000000001))</f>
        <v>0.144498748508793</v>
      </c>
      <c r="D2924" s="24" t="n">
        <f aca="false">IF($B$11="","",$B$11*EXP($B$12*C2924))</f>
        <v>985.727220664759</v>
      </c>
      <c r="E2924" s="20" t="n">
        <f aca="true">IF($B$10="","",$B$10*(1-$B$14+2*$B$14*RAND()))</f>
        <v>3.4818754277062</v>
      </c>
      <c r="F2924" s="21" t="n">
        <f aca="false">INDEX($E$17:$E$28,B2924)</f>
        <v>4.761</v>
      </c>
      <c r="G2924" s="25" t="n">
        <f aca="false">IF(OR(D2924="",E2924="",F2924=""),"",D2924*($B$7-$B$8-F2924-E2924))</f>
        <v>4432.93810563036</v>
      </c>
      <c r="H2924" s="25" t="n">
        <f aca="false">IF(D2924="","",D2924*$F$30)</f>
        <v>4927.84752154726</v>
      </c>
    </row>
    <row r="2925" customFormat="false" ht="15" hidden="false" customHeight="false" outlineLevel="0" collapsed="false">
      <c r="A2925" s="2" t="n">
        <v>2891</v>
      </c>
      <c r="B2925" s="2" t="n">
        <v>11</v>
      </c>
      <c r="C2925" s="22" t="n">
        <f aca="true">NORMSINV(MAX(RAND(),0.000000000001))</f>
        <v>0.379944316170082</v>
      </c>
      <c r="D2925" s="24" t="n">
        <f aca="false">IF($B$11="","",$B$11*EXP($B$12*C2925))</f>
        <v>1088.53543785932</v>
      </c>
      <c r="E2925" s="20" t="n">
        <f aca="true">IF($B$10="","",$B$10*(1-$B$14+2*$B$14*RAND()))</f>
        <v>4.12248011637318</v>
      </c>
      <c r="F2925" s="21" t="n">
        <f aca="false">INDEX($E$17:$E$28,B2925)</f>
        <v>4.761</v>
      </c>
      <c r="G2925" s="25" t="n">
        <f aca="false">IF(OR(D2925="",E2925="",F2925=""),"",D2925*($B$7-$B$8-F2925-E2925))</f>
        <v>4197.95856013691</v>
      </c>
      <c r="H2925" s="25" t="n">
        <f aca="false">IF(D2925="","",D2925*$F$30)</f>
        <v>5441.80636094634</v>
      </c>
    </row>
    <row r="2926" customFormat="false" ht="15" hidden="false" customHeight="false" outlineLevel="0" collapsed="false">
      <c r="A2926" s="2" t="n">
        <v>2892</v>
      </c>
      <c r="B2926" s="2" t="n">
        <v>12</v>
      </c>
      <c r="C2926" s="22" t="n">
        <f aca="true">NORMSINV(MAX(RAND(),0.000000000001))</f>
        <v>-1.49865149311636</v>
      </c>
      <c r="D2926" s="24" t="n">
        <f aca="false">IF($B$11="","",$B$11*EXP($B$12*C2926))</f>
        <v>493.247910501977</v>
      </c>
      <c r="E2926" s="20" t="n">
        <f aca="true">IF($B$10="","",$B$10*(1-$B$14+2*$B$14*RAND()))</f>
        <v>3.41595603860166</v>
      </c>
      <c r="F2926" s="21" t="n">
        <f aca="false">INDEX($E$17:$E$28,B2926)</f>
        <v>4.761</v>
      </c>
      <c r="G2926" s="25" t="n">
        <f aca="false">IF(OR(D2926="",E2926="",F2926=""),"",D2926*($B$7-$B$8-F2926-E2926))</f>
        <v>2250.7118994884</v>
      </c>
      <c r="H2926" s="25" t="n">
        <f aca="false">IF(D2926="","",D2926*$F$30)</f>
        <v>2465.84495418149</v>
      </c>
    </row>
    <row r="2927" customFormat="false" ht="15" hidden="false" customHeight="false" outlineLevel="0" collapsed="false">
      <c r="A2927" s="2" t="n">
        <v>2893</v>
      </c>
      <c r="B2927" s="2" t="n">
        <v>1</v>
      </c>
      <c r="C2927" s="22" t="n">
        <f aca="true">NORMSINV(MAX(RAND(),0.000000000001))</f>
        <v>1.66078884471302</v>
      </c>
      <c r="D2927" s="24" t="n">
        <f aca="false">IF($B$11="","",$B$11*EXP($B$12*C2927))</f>
        <v>1867.3822418466</v>
      </c>
      <c r="E2927" s="20" t="n">
        <f aca="true">IF($B$10="","",$B$10*(1-$B$14+2*$B$14*RAND()))</f>
        <v>4.04952317094286</v>
      </c>
      <c r="F2927" s="21" t="n">
        <f aca="false">INDEX($E$17:$E$28,B2927)</f>
        <v>4.92562580645161</v>
      </c>
      <c r="G2927" s="25" t="n">
        <f aca="false">IF(OR(D2927="",E2927="",F2927=""),"",D2927*($B$7-$B$8-F2927-E2927))</f>
        <v>7030.41594281159</v>
      </c>
      <c r="H2927" s="25" t="n">
        <f aca="false">IF(D2927="","",D2927*$F$30)</f>
        <v>9335.41730343953</v>
      </c>
    </row>
    <row r="2928" customFormat="false" ht="15" hidden="false" customHeight="false" outlineLevel="0" collapsed="false">
      <c r="A2928" s="2" t="n">
        <v>2894</v>
      </c>
      <c r="B2928" s="2" t="n">
        <v>2</v>
      </c>
      <c r="C2928" s="22" t="n">
        <f aca="true">NORMSINV(MAX(RAND(),0.000000000001))</f>
        <v>-1.84008574676572</v>
      </c>
      <c r="D2928" s="24" t="n">
        <f aca="false">IF($B$11="","",$B$11*EXP($B$12*C2928))</f>
        <v>427.153357600432</v>
      </c>
      <c r="E2928" s="20" t="n">
        <f aca="true">IF($B$10="","",$B$10*(1-$B$14+2*$B$14*RAND()))</f>
        <v>3.75742308911721</v>
      </c>
      <c r="F2928" s="21" t="n">
        <f aca="false">INDEX($E$17:$E$28,B2928)</f>
        <v>5.0612</v>
      </c>
      <c r="G2928" s="25" t="n">
        <f aca="false">IF(OR(D2928="",E2928="",F2928=""),"",D2928*($B$7-$B$8-F2928-E2928))</f>
        <v>1675.02931390039</v>
      </c>
      <c r="H2928" s="25" t="n">
        <f aca="false">IF(D2928="","",D2928*$F$30)</f>
        <v>2135.42506531608</v>
      </c>
    </row>
    <row r="2929" customFormat="false" ht="15" hidden="false" customHeight="false" outlineLevel="0" collapsed="false">
      <c r="A2929" s="2" t="n">
        <v>2895</v>
      </c>
      <c r="B2929" s="2" t="n">
        <v>3</v>
      </c>
      <c r="C2929" s="22" t="n">
        <f aca="true">NORMSINV(MAX(RAND(),0.000000000001))</f>
        <v>-1.12142475525283</v>
      </c>
      <c r="D2929" s="24" t="n">
        <f aca="false">IF($B$11="","",$B$11*EXP($B$12*C2929))</f>
        <v>578.224646940288</v>
      </c>
      <c r="E2929" s="20" t="n">
        <f aca="true">IF($B$10="","",$B$10*(1-$B$14+2*$B$14*RAND()))</f>
        <v>3.69662395007928</v>
      </c>
      <c r="F2929" s="21" t="n">
        <f aca="false">INDEX($E$17:$E$28,B2929)</f>
        <v>5.0612</v>
      </c>
      <c r="G2929" s="25" t="n">
        <f aca="false">IF(OR(D2929="",E2929="",F2929=""),"",D2929*($B$7-$B$8-F2929-E2929))</f>
        <v>2302.59234051948</v>
      </c>
      <c r="H2929" s="25" t="n">
        <f aca="false">IF(D2929="","",D2929*$F$30)</f>
        <v>2890.66065498389</v>
      </c>
    </row>
    <row r="2930" customFormat="false" ht="15" hidden="false" customHeight="false" outlineLevel="0" collapsed="false">
      <c r="A2930" s="2" t="n">
        <v>2896</v>
      </c>
      <c r="B2930" s="2" t="n">
        <v>4</v>
      </c>
      <c r="C2930" s="22" t="n">
        <f aca="true">NORMSINV(MAX(RAND(),0.000000000001))</f>
        <v>-0.362504345043201</v>
      </c>
      <c r="D2930" s="24" t="n">
        <f aca="false">IF($B$11="","",$B$11*EXP($B$12*C2930))</f>
        <v>796.116684973803</v>
      </c>
      <c r="E2930" s="20" t="n">
        <f aca="true">IF($B$10="","",$B$10*(1-$B$14+2*$B$14*RAND()))</f>
        <v>3.67558779861483</v>
      </c>
      <c r="F2930" s="21" t="n">
        <f aca="false">INDEX($E$17:$E$28,B2930)</f>
        <v>4.89657419354839</v>
      </c>
      <c r="G2930" s="25" t="n">
        <f aca="false">IF(OR(D2930="",E2930="",F2930=""),"",D2930*($B$7-$B$8-F2930-E2930))</f>
        <v>3318.08537830684</v>
      </c>
      <c r="H2930" s="25" t="n">
        <f aca="false">IF(D2930="","",D2930*$F$30)</f>
        <v>3979.94653152104</v>
      </c>
    </row>
    <row r="2931" customFormat="false" ht="15" hidden="false" customHeight="false" outlineLevel="0" collapsed="false">
      <c r="A2931" s="2" t="n">
        <v>2897</v>
      </c>
      <c r="B2931" s="2" t="n">
        <v>5</v>
      </c>
      <c r="C2931" s="22" t="n">
        <f aca="true">NORMSINV(MAX(RAND(),0.000000000001))</f>
        <v>0.459590459949706</v>
      </c>
      <c r="D2931" s="24" t="n">
        <f aca="false">IF($B$11="","",$B$11*EXP($B$12*C2931))</f>
        <v>1125.68680209695</v>
      </c>
      <c r="E2931" s="20" t="n">
        <f aca="true">IF($B$10="","",$B$10*(1-$B$14+2*$B$14*RAND()))</f>
        <v>3.69953840210788</v>
      </c>
      <c r="F2931" s="21" t="n">
        <f aca="false">INDEX($E$17:$E$28,B2931)</f>
        <v>4.761</v>
      </c>
      <c r="G2931" s="25" t="n">
        <f aca="false">IF(OR(D2931="",E2931="",F2931=""),"",D2931*($B$7-$B$8-F2931-E2931))</f>
        <v>4817.33344082787</v>
      </c>
      <c r="H2931" s="25" t="n">
        <f aca="false">IF(D2931="","",D2931*$F$30)</f>
        <v>5627.53346104306</v>
      </c>
    </row>
    <row r="2932" customFormat="false" ht="15" hidden="false" customHeight="false" outlineLevel="0" collapsed="false">
      <c r="A2932" s="2" t="n">
        <v>2898</v>
      </c>
      <c r="B2932" s="2" t="n">
        <v>6</v>
      </c>
      <c r="C2932" s="22" t="n">
        <f aca="true">NORMSINV(MAX(RAND(),0.000000000001))</f>
        <v>1.40110771861718</v>
      </c>
      <c r="D2932" s="24" t="n">
        <f aca="false">IF($B$11="","",$B$11*EXP($B$12*C2932))</f>
        <v>1673.8339349881</v>
      </c>
      <c r="E2932" s="20" t="n">
        <f aca="true">IF($B$10="","",$B$10*(1-$B$14+2*$B$14*RAND()))</f>
        <v>3.99166704772272</v>
      </c>
      <c r="F2932" s="21" t="n">
        <f aca="false">INDEX($E$17:$E$28,B2932)</f>
        <v>4.761</v>
      </c>
      <c r="G2932" s="25" t="n">
        <f aca="false">IF(OR(D2932="",E2932="",F2932=""),"",D2932*($B$7-$B$8-F2932-E2932))</f>
        <v>6674.133205618</v>
      </c>
      <c r="H2932" s="25" t="n">
        <f aca="false">IF(D2932="","",D2932*$F$30)</f>
        <v>8367.83060779251</v>
      </c>
    </row>
    <row r="2933" customFormat="false" ht="15" hidden="false" customHeight="false" outlineLevel="0" collapsed="false">
      <c r="A2933" s="2" t="n">
        <v>2899</v>
      </c>
      <c r="B2933" s="2" t="n">
        <v>7</v>
      </c>
      <c r="C2933" s="22" t="n">
        <f aca="true">NORMSINV(MAX(RAND(),0.000000000001))</f>
        <v>-0.238006221605291</v>
      </c>
      <c r="D2933" s="24" t="n">
        <f aca="false">IF($B$11="","",$B$11*EXP($B$12*C2933))</f>
        <v>838.995253324886</v>
      </c>
      <c r="E2933" s="20" t="n">
        <f aca="true">IF($B$10="","",$B$10*(1-$B$14+2*$B$14*RAND()))</f>
        <v>3.7964661562614</v>
      </c>
      <c r="F2933" s="21" t="n">
        <f aca="false">INDEX($E$17:$E$28,B2933)</f>
        <v>4.761</v>
      </c>
      <c r="G2933" s="25" t="n">
        <f aca="false">IF(OR(D2933="",E2933="",F2933=""),"",D2933*($B$7-$B$8-F2933-E2933))</f>
        <v>3509.12604176738</v>
      </c>
      <c r="H2933" s="25" t="n">
        <f aca="false">IF(D2933="","",D2933*$F$30)</f>
        <v>4194.30507042177</v>
      </c>
    </row>
    <row r="2934" customFormat="false" ht="15" hidden="false" customHeight="false" outlineLevel="0" collapsed="false">
      <c r="A2934" s="2" t="n">
        <v>2900</v>
      </c>
      <c r="B2934" s="2" t="n">
        <v>8</v>
      </c>
      <c r="C2934" s="22" t="n">
        <f aca="true">NORMSINV(MAX(RAND(),0.000000000001))</f>
        <v>-1.03837252760531</v>
      </c>
      <c r="D2934" s="24" t="n">
        <f aca="false">IF($B$11="","",$B$11*EXP($B$12*C2934))</f>
        <v>598.818080248823</v>
      </c>
      <c r="E2934" s="20" t="n">
        <f aca="true">IF($B$10="","",$B$10*(1-$B$14+2*$B$14*RAND()))</f>
        <v>3.6298034741219</v>
      </c>
      <c r="F2934" s="21" t="n">
        <f aca="false">INDEX($E$17:$E$28,B2934)</f>
        <v>4.761</v>
      </c>
      <c r="G2934" s="25" t="n">
        <f aca="false">IF(OR(D2934="",E2934="",F2934=""),"",D2934*($B$7-$B$8-F2934-E2934))</f>
        <v>2604.37751425118</v>
      </c>
      <c r="H2934" s="25" t="n">
        <f aca="false">IF(D2934="","",D2934*$F$30)</f>
        <v>2993.61134677992</v>
      </c>
    </row>
    <row r="2935" customFormat="false" ht="15" hidden="false" customHeight="false" outlineLevel="0" collapsed="false">
      <c r="A2935" s="2" t="n">
        <v>2901</v>
      </c>
      <c r="B2935" s="2" t="n">
        <v>9</v>
      </c>
      <c r="C2935" s="22" t="n">
        <f aca="true">NORMSINV(MAX(RAND(),0.000000000001))</f>
        <v>1.09358915532001</v>
      </c>
      <c r="D2935" s="24" t="n">
        <f aca="false">IF($B$11="","",$B$11*EXP($B$12*C2935))</f>
        <v>1470.4064762448</v>
      </c>
      <c r="E2935" s="20" t="n">
        <f aca="true">IF($B$10="","",$B$10*(1-$B$14+2*$B$14*RAND()))</f>
        <v>3.83397447976946</v>
      </c>
      <c r="F2935" s="21" t="n">
        <f aca="false">INDEX($E$17:$E$28,B2935)</f>
        <v>4.761</v>
      </c>
      <c r="G2935" s="25" t="n">
        <f aca="false">IF(OR(D2935="",E2935="",F2935=""),"",D2935*($B$7-$B$8-F2935-E2935))</f>
        <v>6094.87236914697</v>
      </c>
      <c r="H2935" s="25" t="n">
        <f aca="false">IF(D2935="","",D2935*$F$30)</f>
        <v>7350.85605604303</v>
      </c>
    </row>
    <row r="2936" customFormat="false" ht="15" hidden="false" customHeight="false" outlineLevel="0" collapsed="false">
      <c r="A2936" s="2" t="n">
        <v>2902</v>
      </c>
      <c r="B2936" s="2" t="n">
        <v>10</v>
      </c>
      <c r="C2936" s="22" t="n">
        <f aca="true">NORMSINV(MAX(RAND(),0.000000000001))</f>
        <v>2.60132695449861</v>
      </c>
      <c r="D2936" s="24" t="n">
        <f aca="false">IF($B$11="","",$B$11*EXP($B$12*C2936))</f>
        <v>2775.54860691065</v>
      </c>
      <c r="E2936" s="20" t="n">
        <f aca="true">IF($B$10="","",$B$10*(1-$B$14+2*$B$14*RAND()))</f>
        <v>3.91108964897797</v>
      </c>
      <c r="F2936" s="21" t="n">
        <f aca="false">INDEX($E$17:$E$28,B2936)</f>
        <v>4.761</v>
      </c>
      <c r="G2936" s="25" t="n">
        <f aca="false">IF(OR(D2936="",E2936="",F2936=""),"",D2936*($B$7-$B$8-F2936-E2936))</f>
        <v>11290.6829078166</v>
      </c>
      <c r="H2936" s="25" t="n">
        <f aca="false">IF(D2936="","",D2936*$F$30)</f>
        <v>13875.5225956677</v>
      </c>
    </row>
    <row r="2937" customFormat="false" ht="15" hidden="false" customHeight="false" outlineLevel="0" collapsed="false">
      <c r="A2937" s="2" t="n">
        <v>2903</v>
      </c>
      <c r="B2937" s="2" t="n">
        <v>11</v>
      </c>
      <c r="C2937" s="22" t="n">
        <f aca="true">NORMSINV(MAX(RAND(),0.000000000001))</f>
        <v>1.86327082876478</v>
      </c>
      <c r="D2937" s="24" t="n">
        <f aca="false">IF($B$11="","",$B$11*EXP($B$12*C2937))</f>
        <v>2033.69963930244</v>
      </c>
      <c r="E2937" s="20" t="n">
        <f aca="true">IF($B$10="","",$B$10*(1-$B$14+2*$B$14*RAND()))</f>
        <v>3.76185780802576</v>
      </c>
      <c r="F2937" s="21" t="n">
        <f aca="false">INDEX($E$17:$E$28,B2937)</f>
        <v>4.761</v>
      </c>
      <c r="G2937" s="25" t="n">
        <f aca="false">IF(OR(D2937="",E2937="",F2937=""),"",D2937*($B$7-$B$8-F2937-E2937))</f>
        <v>8576.4005547051</v>
      </c>
      <c r="H2937" s="25" t="n">
        <f aca="false">IF(D2937="","",D2937*$F$30)</f>
        <v>10166.8712368007</v>
      </c>
    </row>
    <row r="2938" customFormat="false" ht="15" hidden="false" customHeight="false" outlineLevel="0" collapsed="false">
      <c r="A2938" s="2" t="n">
        <v>2904</v>
      </c>
      <c r="B2938" s="2" t="n">
        <v>12</v>
      </c>
      <c r="C2938" s="22" t="n">
        <f aca="true">NORMSINV(MAX(RAND(),0.000000000001))</f>
        <v>0.242310437985996</v>
      </c>
      <c r="D2938" s="24" t="n">
        <f aca="false">IF($B$11="","",$B$11*EXP($B$12*C2938))</f>
        <v>1027.20231925988</v>
      </c>
      <c r="E2938" s="20" t="n">
        <f aca="true">IF($B$10="","",$B$10*(1-$B$14+2*$B$14*RAND()))</f>
        <v>3.86115481856974</v>
      </c>
      <c r="F2938" s="21" t="n">
        <f aca="false">INDEX($E$17:$E$28,B2938)</f>
        <v>4.761</v>
      </c>
      <c r="G2938" s="25" t="n">
        <f aca="false">IF(OR(D2938="",E2938="",F2938=""),"",D2938*($B$7-$B$8-F2938-E2938))</f>
        <v>4229.86012071831</v>
      </c>
      <c r="H2938" s="25" t="n">
        <f aca="false">IF(D2938="","",D2938*$F$30)</f>
        <v>5135.18983444401</v>
      </c>
    </row>
    <row r="2939" customFormat="false" ht="15" hidden="false" customHeight="false" outlineLevel="0" collapsed="false">
      <c r="A2939" s="2" t="n">
        <v>2905</v>
      </c>
      <c r="B2939" s="2" t="n">
        <v>1</v>
      </c>
      <c r="C2939" s="22" t="n">
        <f aca="true">NORMSINV(MAX(RAND(),0.000000000001))</f>
        <v>0.402842441857096</v>
      </c>
      <c r="D2939" s="24" t="n">
        <f aca="false">IF($B$11="","",$B$11*EXP($B$12*C2939))</f>
        <v>1099.08899568697</v>
      </c>
      <c r="E2939" s="20" t="n">
        <f aca="true">IF($B$10="","",$B$10*(1-$B$14+2*$B$14*RAND()))</f>
        <v>3.74224581016537</v>
      </c>
      <c r="F2939" s="21" t="n">
        <f aca="false">INDEX($E$17:$E$28,B2939)</f>
        <v>4.92562580645161</v>
      </c>
      <c r="G2939" s="25" t="n">
        <f aca="false">IF(OR(D2939="",E2939="",F2939=""),"",D2939*($B$7-$B$8-F2939-E2939))</f>
        <v>4475.63149520083</v>
      </c>
      <c r="H2939" s="25" t="n">
        <f aca="false">IF(D2939="","",D2939*$F$30)</f>
        <v>5494.56570723828</v>
      </c>
    </row>
    <row r="2940" customFormat="false" ht="15" hidden="false" customHeight="false" outlineLevel="0" collapsed="false">
      <c r="A2940" s="2" t="n">
        <v>2906</v>
      </c>
      <c r="B2940" s="2" t="n">
        <v>2</v>
      </c>
      <c r="C2940" s="22" t="n">
        <f aca="true">NORMSINV(MAX(RAND(),0.000000000001))</f>
        <v>-0.478489733230491</v>
      </c>
      <c r="D2940" s="24" t="n">
        <f aca="false">IF($B$11="","",$B$11*EXP($B$12*C2940))</f>
        <v>758.144088077837</v>
      </c>
      <c r="E2940" s="20" t="n">
        <f aca="true">IF($B$10="","",$B$10*(1-$B$14+2*$B$14*RAND()))</f>
        <v>3.52930493336138</v>
      </c>
      <c r="F2940" s="21" t="n">
        <f aca="false">INDEX($E$17:$E$28,B2940)</f>
        <v>5.0612</v>
      </c>
      <c r="G2940" s="25" t="n">
        <f aca="false">IF(OR(D2940="",E2940="",F2940=""),"",D2940*($B$7-$B$8-F2940-E2940))</f>
        <v>3145.91515328023</v>
      </c>
      <c r="H2940" s="25" t="n">
        <f aca="false">IF(D2940="","",D2940*$F$30)</f>
        <v>3790.11392511872</v>
      </c>
    </row>
    <row r="2941" customFormat="false" ht="15" hidden="false" customHeight="false" outlineLevel="0" collapsed="false">
      <c r="A2941" s="2" t="n">
        <v>2907</v>
      </c>
      <c r="B2941" s="2" t="n">
        <v>3</v>
      </c>
      <c r="C2941" s="22" t="n">
        <f aca="true">NORMSINV(MAX(RAND(),0.000000000001))</f>
        <v>-0.669913154487497</v>
      </c>
      <c r="D2941" s="24" t="n">
        <f aca="false">IF($B$11="","",$B$11*EXP($B$12*C2941))</f>
        <v>699.393914249048</v>
      </c>
      <c r="E2941" s="20" t="n">
        <f aca="true">IF($B$10="","",$B$10*(1-$B$14+2*$B$14*RAND()))</f>
        <v>3.74814238374555</v>
      </c>
      <c r="F2941" s="21" t="n">
        <f aca="false">INDEX($E$17:$E$28,B2941)</f>
        <v>5.0612</v>
      </c>
      <c r="G2941" s="25" t="n">
        <f aca="false">IF(OR(D2941="",E2941="",F2941=""),"",D2941*($B$7-$B$8-F2941-E2941))</f>
        <v>2749.07801580504</v>
      </c>
      <c r="H2941" s="25" t="n">
        <f aca="false">IF(D2941="","",D2941*$F$30)</f>
        <v>3496.41005611384</v>
      </c>
    </row>
    <row r="2942" customFormat="false" ht="15" hidden="false" customHeight="false" outlineLevel="0" collapsed="false">
      <c r="A2942" s="2" t="n">
        <v>2908</v>
      </c>
      <c r="B2942" s="2" t="n">
        <v>4</v>
      </c>
      <c r="C2942" s="22" t="n">
        <f aca="true">NORMSINV(MAX(RAND(),0.000000000001))</f>
        <v>-0.220752458894016</v>
      </c>
      <c r="D2942" s="24" t="n">
        <f aca="false">IF($B$11="","",$B$11*EXP($B$12*C2942))</f>
        <v>845.11710119417</v>
      </c>
      <c r="E2942" s="20" t="n">
        <f aca="true">IF($B$10="","",$B$10*(1-$B$14+2*$B$14*RAND()))</f>
        <v>3.75436435868876</v>
      </c>
      <c r="F2942" s="21" t="n">
        <f aca="false">INDEX($E$17:$E$28,B2942)</f>
        <v>4.89657419354839</v>
      </c>
      <c r="G2942" s="25" t="n">
        <f aca="false">IF(OR(D2942="",E2942="",F2942=""),"",D2942*($B$7-$B$8-F2942-E2942))</f>
        <v>3455.73575733818</v>
      </c>
      <c r="H2942" s="25" t="n">
        <f aca="false">IF(D2942="","",D2942*$F$30)</f>
        <v>4224.90941228989</v>
      </c>
    </row>
    <row r="2943" customFormat="false" ht="15" hidden="false" customHeight="false" outlineLevel="0" collapsed="false">
      <c r="A2943" s="2" t="n">
        <v>2909</v>
      </c>
      <c r="B2943" s="2" t="n">
        <v>5</v>
      </c>
      <c r="C2943" s="22" t="n">
        <f aca="true">NORMSINV(MAX(RAND(),0.000000000001))</f>
        <v>-0.232322106471604</v>
      </c>
      <c r="D2943" s="24" t="n">
        <f aca="false">IF($B$11="","",$B$11*EXP($B$12*C2943))</f>
        <v>841.007133542651</v>
      </c>
      <c r="E2943" s="20" t="n">
        <f aca="true">IF($B$10="","",$B$10*(1-$B$14+2*$B$14*RAND()))</f>
        <v>3.57549376051662</v>
      </c>
      <c r="F2943" s="21" t="n">
        <f aca="false">INDEX($E$17:$E$28,B2943)</f>
        <v>4.761</v>
      </c>
      <c r="G2943" s="25" t="n">
        <f aca="false">IF(OR(D2943="",E2943="",F2943=""),"",D2943*($B$7-$B$8-F2943-E2943))</f>
        <v>3703.38016000509</v>
      </c>
      <c r="H2943" s="25" t="n">
        <f aca="false">IF(D2943="","",D2943*$F$30)</f>
        <v>4204.36286200642</v>
      </c>
    </row>
    <row r="2944" customFormat="false" ht="15" hidden="false" customHeight="false" outlineLevel="0" collapsed="false">
      <c r="A2944" s="2" t="n">
        <v>2910</v>
      </c>
      <c r="B2944" s="2" t="n">
        <v>6</v>
      </c>
      <c r="C2944" s="22" t="n">
        <f aca="true">NORMSINV(MAX(RAND(),0.000000000001))</f>
        <v>0.936751751904757</v>
      </c>
      <c r="D2944" s="24" t="n">
        <f aca="false">IF($B$11="","",$B$11*EXP($B$12*C2944))</f>
        <v>1376.37456740504</v>
      </c>
      <c r="E2944" s="20" t="n">
        <f aca="true">IF($B$10="","",$B$10*(1-$B$14+2*$B$14*RAND()))</f>
        <v>3.67843491975571</v>
      </c>
      <c r="F2944" s="21" t="n">
        <f aca="false">INDEX($E$17:$E$28,B2944)</f>
        <v>4.761</v>
      </c>
      <c r="G2944" s="25" t="n">
        <f aca="false">IF(OR(D2944="",E2944="",F2944=""),"",D2944*($B$7-$B$8-F2944-E2944))</f>
        <v>5919.18840191844</v>
      </c>
      <c r="H2944" s="25" t="n">
        <f aca="false">IF(D2944="","",D2944*$F$30)</f>
        <v>6880.77173737126</v>
      </c>
    </row>
    <row r="2945" customFormat="false" ht="15" hidden="false" customHeight="false" outlineLevel="0" collapsed="false">
      <c r="A2945" s="2" t="n">
        <v>2911</v>
      </c>
      <c r="B2945" s="2" t="n">
        <v>7</v>
      </c>
      <c r="C2945" s="22" t="n">
        <f aca="true">NORMSINV(MAX(RAND(),0.000000000001))</f>
        <v>-0.915730482912553</v>
      </c>
      <c r="D2945" s="24" t="n">
        <f aca="false">IF($B$11="","",$B$11*EXP($B$12*C2945))</f>
        <v>630.576854353771</v>
      </c>
      <c r="E2945" s="20" t="n">
        <f aca="true">IF($B$10="","",$B$10*(1-$B$14+2*$B$14*RAND()))</f>
        <v>3.73259547641683</v>
      </c>
      <c r="F2945" s="21" t="n">
        <f aca="false">INDEX($E$17:$E$28,B2945)</f>
        <v>4.761</v>
      </c>
      <c r="G2945" s="25" t="n">
        <f aca="false">IF(OR(D2945="",E2945="",F2945=""),"",D2945*($B$7-$B$8-F2945-E2945))</f>
        <v>2677.6844067947</v>
      </c>
      <c r="H2945" s="25" t="n">
        <f aca="false">IF(D2945="","",D2945*$F$30)</f>
        <v>3152.37981028537</v>
      </c>
    </row>
    <row r="2946" customFormat="false" ht="15" hidden="false" customHeight="false" outlineLevel="0" collapsed="false">
      <c r="A2946" s="2" t="n">
        <v>2912</v>
      </c>
      <c r="B2946" s="2" t="n">
        <v>8</v>
      </c>
      <c r="C2946" s="22" t="n">
        <f aca="true">NORMSINV(MAX(RAND(),0.000000000001))</f>
        <v>-0.344613870289369</v>
      </c>
      <c r="D2946" s="24" t="n">
        <f aca="false">IF($B$11="","",$B$11*EXP($B$12*C2946))</f>
        <v>802.14083986409</v>
      </c>
      <c r="E2946" s="20" t="n">
        <f aca="true">IF($B$10="","",$B$10*(1-$B$14+2*$B$14*RAND()))</f>
        <v>3.49989036620317</v>
      </c>
      <c r="F2946" s="21" t="n">
        <f aca="false">INDEX($E$17:$E$28,B2946)</f>
        <v>4.761</v>
      </c>
      <c r="G2946" s="25" t="n">
        <f aca="false">IF(OR(D2946="",E2946="",F2946=""),"",D2946*($B$7-$B$8-F2946-E2946))</f>
        <v>3592.87676349713</v>
      </c>
      <c r="H2946" s="25" t="n">
        <f aca="false">IF(D2946="","",D2946*$F$30)</f>
        <v>4010.06248664856</v>
      </c>
    </row>
    <row r="2947" customFormat="false" ht="15" hidden="false" customHeight="false" outlineLevel="0" collapsed="false">
      <c r="A2947" s="2" t="n">
        <v>2913</v>
      </c>
      <c r="B2947" s="2" t="n">
        <v>9</v>
      </c>
      <c r="C2947" s="22" t="n">
        <f aca="true">NORMSINV(MAX(RAND(),0.000000000001))</f>
        <v>1.06309314818571</v>
      </c>
      <c r="D2947" s="24" t="n">
        <f aca="false">IF($B$11="","",$B$11*EXP($B$12*C2947))</f>
        <v>1451.63265856762</v>
      </c>
      <c r="E2947" s="20" t="n">
        <f aca="true">IF($B$10="","",$B$10*(1-$B$14+2*$B$14*RAND()))</f>
        <v>3.48202424907145</v>
      </c>
      <c r="F2947" s="21" t="n">
        <f aca="false">INDEX($E$17:$E$28,B2947)</f>
        <v>4.761</v>
      </c>
      <c r="G2947" s="25" t="n">
        <f aca="false">IF(OR(D2947="",E2947="",F2947=""),"",D2947*($B$7-$B$8-F2947-E2947))</f>
        <v>6527.95686483453</v>
      </c>
      <c r="H2947" s="25" t="n">
        <f aca="false">IF(D2947="","",D2947*$F$30)</f>
        <v>7257.00198671124</v>
      </c>
    </row>
    <row r="2948" customFormat="false" ht="15" hidden="false" customHeight="false" outlineLevel="0" collapsed="false">
      <c r="A2948" s="2" t="n">
        <v>2914</v>
      </c>
      <c r="B2948" s="2" t="n">
        <v>10</v>
      </c>
      <c r="C2948" s="22" t="n">
        <f aca="true">NORMSINV(MAX(RAND(),0.000000000001))</f>
        <v>0.331192406208926</v>
      </c>
      <c r="D2948" s="24" t="n">
        <f aca="false">IF($B$11="","",$B$11*EXP($B$12*C2948))</f>
        <v>1066.40241786326</v>
      </c>
      <c r="E2948" s="20" t="n">
        <f aca="true">IF($B$10="","",$B$10*(1-$B$14+2*$B$14*RAND()))</f>
        <v>3.45734579142333</v>
      </c>
      <c r="F2948" s="21" t="n">
        <f aca="false">INDEX($E$17:$E$28,B2948)</f>
        <v>4.761</v>
      </c>
      <c r="G2948" s="25" t="n">
        <f aca="false">IF(OR(D2948="",E2948="",F2948=""),"",D2948*($B$7-$B$8-F2948-E2948))</f>
        <v>4821.90298076773</v>
      </c>
      <c r="H2948" s="25" t="n">
        <f aca="false">IF(D2948="","",D2948*$F$30)</f>
        <v>5331.15896738199</v>
      </c>
    </row>
    <row r="2949" customFormat="false" ht="15" hidden="false" customHeight="false" outlineLevel="0" collapsed="false">
      <c r="A2949" s="2" t="n">
        <v>2915</v>
      </c>
      <c r="B2949" s="2" t="n">
        <v>11</v>
      </c>
      <c r="C2949" s="22" t="n">
        <f aca="true">NORMSINV(MAX(RAND(),0.000000000001))</f>
        <v>-1.77310595852411</v>
      </c>
      <c r="D2949" s="24" t="n">
        <f aca="false">IF($B$11="","",$B$11*EXP($B$12*C2949))</f>
        <v>439.380644874624</v>
      </c>
      <c r="E2949" s="20" t="n">
        <f aca="true">IF($B$10="","",$B$10*(1-$B$14+2*$B$14*RAND()))</f>
        <v>3.40337033691756</v>
      </c>
      <c r="F2949" s="21" t="n">
        <f aca="false">INDEX($E$17:$E$28,B2949)</f>
        <v>4.761</v>
      </c>
      <c r="G2949" s="25" t="n">
        <f aca="false">IF(OR(D2949="",E2949="",F2949=""),"",D2949*($B$7-$B$8-F2949-E2949))</f>
        <v>2010.44311207262</v>
      </c>
      <c r="H2949" s="25" t="n">
        <f aca="false">IF(D2949="","",D2949*$F$30)</f>
        <v>2196.55171985722</v>
      </c>
    </row>
    <row r="2950" customFormat="false" ht="15" hidden="false" customHeight="false" outlineLevel="0" collapsed="false">
      <c r="A2950" s="2" t="n">
        <v>2916</v>
      </c>
      <c r="B2950" s="2" t="n">
        <v>12</v>
      </c>
      <c r="C2950" s="22" t="n">
        <f aca="true">NORMSINV(MAX(RAND(),0.000000000001))</f>
        <v>0.537470405124269</v>
      </c>
      <c r="D2950" s="24" t="n">
        <f aca="false">IF($B$11="","",$B$11*EXP($B$12*C2950))</f>
        <v>1163.24010614209</v>
      </c>
      <c r="E2950" s="20" t="n">
        <f aca="true">IF($B$10="","",$B$10*(1-$B$14+2*$B$14*RAND()))</f>
        <v>3.50525236308807</v>
      </c>
      <c r="F2950" s="21" t="n">
        <f aca="false">INDEX($E$17:$E$28,B2950)</f>
        <v>4.761</v>
      </c>
      <c r="G2950" s="25" t="n">
        <f aca="false">IF(OR(D2950="",E2950="",F2950=""),"",D2950*($B$7-$B$8-F2950-E2950))</f>
        <v>5204.04267601438</v>
      </c>
      <c r="H2950" s="25" t="n">
        <f aca="false">IF(D2950="","",D2950*$F$30)</f>
        <v>5815.26993862555</v>
      </c>
    </row>
    <row r="2951" customFormat="false" ht="15" hidden="false" customHeight="false" outlineLevel="0" collapsed="false">
      <c r="A2951" s="2" t="n">
        <v>2917</v>
      </c>
      <c r="B2951" s="2" t="n">
        <v>1</v>
      </c>
      <c r="C2951" s="22" t="n">
        <f aca="true">NORMSINV(MAX(RAND(),0.000000000001))</f>
        <v>0.423335658296821</v>
      </c>
      <c r="D2951" s="24" t="n">
        <f aca="false">IF($B$11="","",$B$11*EXP($B$12*C2951))</f>
        <v>1108.62088504788</v>
      </c>
      <c r="E2951" s="20" t="n">
        <f aca="true">IF($B$10="","",$B$10*(1-$B$14+2*$B$14*RAND()))</f>
        <v>3.43866631554474</v>
      </c>
      <c r="F2951" s="21" t="n">
        <f aca="false">INDEX($E$17:$E$28,B2951)</f>
        <v>4.92562580645161</v>
      </c>
      <c r="G2951" s="25" t="n">
        <f aca="false">IF(OR(D2951="",E2951="",F2951=""),"",D2951*($B$7-$B$8-F2951-E2951))</f>
        <v>4851.00114042336</v>
      </c>
      <c r="H2951" s="25" t="n">
        <f aca="false">IF(D2951="","",D2951*$F$30)</f>
        <v>5542.21752853134</v>
      </c>
    </row>
    <row r="2952" customFormat="false" ht="15" hidden="false" customHeight="false" outlineLevel="0" collapsed="false">
      <c r="A2952" s="2" t="n">
        <v>2918</v>
      </c>
      <c r="B2952" s="2" t="n">
        <v>2</v>
      </c>
      <c r="C2952" s="22" t="n">
        <f aca="true">NORMSINV(MAX(RAND(),0.000000000001))</f>
        <v>-0.00090245549056525</v>
      </c>
      <c r="D2952" s="24" t="n">
        <f aca="false">IF($B$11="","",$B$11*EXP($B$12*C2952))</f>
        <v>927.147372077996</v>
      </c>
      <c r="E2952" s="20" t="n">
        <f aca="true">IF($B$10="","",$B$10*(1-$B$14+2*$B$14*RAND()))</f>
        <v>3.62385336438663</v>
      </c>
      <c r="F2952" s="21" t="n">
        <f aca="false">INDEX($E$17:$E$28,B2952)</f>
        <v>5.0612</v>
      </c>
      <c r="G2952" s="25" t="n">
        <f aca="false">IF(OR(D2952="",E2952="",F2952=""),"",D2952*($B$7-$B$8-F2952-E2952))</f>
        <v>3759.53311712545</v>
      </c>
      <c r="H2952" s="25" t="n">
        <f aca="false">IF(D2952="","",D2952*$F$30)</f>
        <v>4634.99514249232</v>
      </c>
    </row>
    <row r="2953" customFormat="false" ht="15" hidden="false" customHeight="false" outlineLevel="0" collapsed="false">
      <c r="A2953" s="2" t="n">
        <v>2919</v>
      </c>
      <c r="B2953" s="2" t="n">
        <v>3</v>
      </c>
      <c r="C2953" s="22" t="n">
        <f aca="true">NORMSINV(MAX(RAND(),0.000000000001))</f>
        <v>1.02519621996689</v>
      </c>
      <c r="D2953" s="24" t="n">
        <f aca="false">IF($B$11="","",$B$11*EXP($B$12*C2953))</f>
        <v>1428.63638845747</v>
      </c>
      <c r="E2953" s="20" t="n">
        <f aca="true">IF($B$10="","",$B$10*(1-$B$14+2*$B$14*RAND()))</f>
        <v>3.51949247346797</v>
      </c>
      <c r="F2953" s="21" t="n">
        <f aca="false">INDEX($E$17:$E$28,B2953)</f>
        <v>5.0612</v>
      </c>
      <c r="G2953" s="25" t="n">
        <f aca="false">IF(OR(D2953="",E2953="",F2953=""),"",D2953*($B$7-$B$8-F2953-E2953))</f>
        <v>5942.1380831887</v>
      </c>
      <c r="H2953" s="25" t="n">
        <f aca="false">IF(D2953="","",D2953*$F$30)</f>
        <v>7142.03903317659</v>
      </c>
    </row>
    <row r="2954" customFormat="false" ht="15" hidden="false" customHeight="false" outlineLevel="0" collapsed="false">
      <c r="A2954" s="2" t="n">
        <v>2920</v>
      </c>
      <c r="B2954" s="2" t="n">
        <v>4</v>
      </c>
      <c r="C2954" s="22" t="n">
        <f aca="true">NORMSINV(MAX(RAND(),0.000000000001))</f>
        <v>-0.806665957947172</v>
      </c>
      <c r="D2954" s="24" t="n">
        <f aca="false">IF($B$11="","",$B$11*EXP($B$12*C2954))</f>
        <v>660.231896887906</v>
      </c>
      <c r="E2954" s="20" t="n">
        <f aca="true">IF($B$10="","",$B$10*(1-$B$14+2*$B$14*RAND()))</f>
        <v>3.68171842099343</v>
      </c>
      <c r="F2954" s="21" t="n">
        <f aca="false">INDEX($E$17:$E$28,B2954)</f>
        <v>4.89657419354839</v>
      </c>
      <c r="G2954" s="25" t="n">
        <f aca="false">IF(OR(D2954="",E2954="",F2954=""),"",D2954*($B$7-$B$8-F2954-E2954))</f>
        <v>2747.69196139347</v>
      </c>
      <c r="H2954" s="25" t="n">
        <f aca="false">IF(D2954="","",D2954*$F$30)</f>
        <v>3300.63129892202</v>
      </c>
    </row>
    <row r="2955" customFormat="false" ht="15" hidden="false" customHeight="false" outlineLevel="0" collapsed="false">
      <c r="A2955" s="2" t="n">
        <v>2921</v>
      </c>
      <c r="B2955" s="2" t="n">
        <v>5</v>
      </c>
      <c r="C2955" s="22" t="n">
        <f aca="true">NORMSINV(MAX(RAND(),0.000000000001))</f>
        <v>1.42754201918896</v>
      </c>
      <c r="D2955" s="24" t="n">
        <f aca="false">IF($B$11="","",$B$11*EXP($B$12*C2955))</f>
        <v>1692.58218319008</v>
      </c>
      <c r="E2955" s="20" t="n">
        <f aca="true">IF($B$10="","",$B$10*(1-$B$14+2*$B$14*RAND()))</f>
        <v>3.44578055853687</v>
      </c>
      <c r="F2955" s="21" t="n">
        <f aca="false">INDEX($E$17:$E$28,B2955)</f>
        <v>4.761</v>
      </c>
      <c r="G2955" s="25" t="n">
        <f aca="false">IF(OR(D2955="",E2955="",F2955=""),"",D2955*($B$7-$B$8-F2955-E2955))</f>
        <v>7672.84645911137</v>
      </c>
      <c r="H2955" s="25" t="n">
        <f aca="false">IF(D2955="","",D2955*$F$30)</f>
        <v>8461.55685020383</v>
      </c>
    </row>
    <row r="2956" customFormat="false" ht="15" hidden="false" customHeight="false" outlineLevel="0" collapsed="false">
      <c r="A2956" s="2" t="n">
        <v>2922</v>
      </c>
      <c r="B2956" s="2" t="n">
        <v>6</v>
      </c>
      <c r="C2956" s="22" t="n">
        <f aca="true">NORMSINV(MAX(RAND(),0.000000000001))</f>
        <v>-0.187122994543839</v>
      </c>
      <c r="D2956" s="24" t="n">
        <f aca="false">IF($B$11="","",$B$11*EXP($B$12*C2956))</f>
        <v>857.177927887118</v>
      </c>
      <c r="E2956" s="20" t="n">
        <f aca="true">IF($B$10="","",$B$10*(1-$B$14+2*$B$14*RAND()))</f>
        <v>3.7674077298332</v>
      </c>
      <c r="F2956" s="21" t="n">
        <f aca="false">INDEX($E$17:$E$28,B2956)</f>
        <v>4.761</v>
      </c>
      <c r="G2956" s="25" t="n">
        <f aca="false">IF(OR(D2956="",E2956="",F2956=""),"",D2956*($B$7-$B$8-F2956-E2956))</f>
        <v>3610.08393524698</v>
      </c>
      <c r="H2956" s="25" t="n">
        <f aca="false">IF(D2956="","",D2956*$F$30)</f>
        <v>4285.20389709328</v>
      </c>
    </row>
    <row r="2957" customFormat="false" ht="15" hidden="false" customHeight="false" outlineLevel="0" collapsed="false">
      <c r="A2957" s="2" t="n">
        <v>2923</v>
      </c>
      <c r="B2957" s="2" t="n">
        <v>7</v>
      </c>
      <c r="C2957" s="22" t="n">
        <f aca="true">NORMSINV(MAX(RAND(),0.000000000001))</f>
        <v>-0.695432949625636</v>
      </c>
      <c r="D2957" s="24" t="n">
        <f aca="false">IF($B$11="","",$B$11*EXP($B$12*C2957))</f>
        <v>691.913499782242</v>
      </c>
      <c r="E2957" s="20" t="n">
        <f aca="true">IF($B$10="","",$B$10*(1-$B$14+2*$B$14*RAND()))</f>
        <v>3.53678196318349</v>
      </c>
      <c r="F2957" s="21" t="n">
        <f aca="false">INDEX($E$17:$E$28,B2957)</f>
        <v>4.761</v>
      </c>
      <c r="G2957" s="25" t="n">
        <f aca="false">IF(OR(D2957="",E2957="",F2957=""),"",D2957*($B$7-$B$8-F2957-E2957))</f>
        <v>3073.63062864951</v>
      </c>
      <c r="H2957" s="25" t="n">
        <f aca="false">IF(D2957="","",D2957*$F$30)</f>
        <v>3459.01396811138</v>
      </c>
    </row>
    <row r="2958" customFormat="false" ht="15" hidden="false" customHeight="false" outlineLevel="0" collapsed="false">
      <c r="A2958" s="2" t="n">
        <v>2924</v>
      </c>
      <c r="B2958" s="2" t="n">
        <v>8</v>
      </c>
      <c r="C2958" s="22" t="n">
        <f aca="true">NORMSINV(MAX(RAND(),0.000000000001))</f>
        <v>-1.25186792169481</v>
      </c>
      <c r="D2958" s="24" t="n">
        <f aca="false">IF($B$11="","",$B$11*EXP($B$12*C2958))</f>
        <v>547.300565635501</v>
      </c>
      <c r="E2958" s="20" t="n">
        <f aca="true">IF($B$10="","",$B$10*(1-$B$14+2*$B$14*RAND()))</f>
        <v>4.04786257313656</v>
      </c>
      <c r="F2958" s="21" t="n">
        <f aca="false">INDEX($E$17:$E$28,B2958)</f>
        <v>4.761</v>
      </c>
      <c r="G2958" s="25" t="n">
        <f aca="false">IF(OR(D2958="",E2958="",F2958=""),"",D2958*($B$7-$B$8-F2958-E2958))</f>
        <v>2151.51373731325</v>
      </c>
      <c r="H2958" s="25" t="n">
        <f aca="false">IF(D2958="","",D2958*$F$30)</f>
        <v>2736.06498772499</v>
      </c>
    </row>
    <row r="2959" customFormat="false" ht="15" hidden="false" customHeight="false" outlineLevel="0" collapsed="false">
      <c r="A2959" s="2" t="n">
        <v>2925</v>
      </c>
      <c r="B2959" s="2" t="n">
        <v>9</v>
      </c>
      <c r="C2959" s="22" t="n">
        <f aca="true">NORMSINV(MAX(RAND(),0.000000000001))</f>
        <v>0.168557978073911</v>
      </c>
      <c r="D2959" s="24" t="n">
        <f aca="false">IF($B$11="","",$B$11*EXP($B$12*C2959))</f>
        <v>995.771094925968</v>
      </c>
      <c r="E2959" s="20" t="n">
        <f aca="true">IF($B$10="","",$B$10*(1-$B$14+2*$B$14*RAND()))</f>
        <v>4.05581270708129</v>
      </c>
      <c r="F2959" s="21" t="n">
        <f aca="false">INDEX($E$17:$E$28,B2959)</f>
        <v>4.761</v>
      </c>
      <c r="G2959" s="25" t="n">
        <f aca="false">IF(OR(D2959="",E2959="",F2959=""),"",D2959*($B$7-$B$8-F2959-E2959))</f>
        <v>3906.59650626931</v>
      </c>
      <c r="H2959" s="25" t="n">
        <f aca="false">IF(D2959="","",D2959*$F$30)</f>
        <v>4978.0588577539</v>
      </c>
    </row>
    <row r="2960" customFormat="false" ht="15" hidden="false" customHeight="false" outlineLevel="0" collapsed="false">
      <c r="A2960" s="2" t="n">
        <v>2926</v>
      </c>
      <c r="B2960" s="2" t="n">
        <v>10</v>
      </c>
      <c r="C2960" s="22" t="n">
        <f aca="true">NORMSINV(MAX(RAND(),0.000000000001))</f>
        <v>2.08001773809913</v>
      </c>
      <c r="D2960" s="24" t="n">
        <f aca="false">IF($B$11="","",$B$11*EXP($B$12*C2960))</f>
        <v>2228.18289837573</v>
      </c>
      <c r="E2960" s="20" t="n">
        <f aca="true">IF($B$10="","",$B$10*(1-$B$14+2*$B$14*RAND()))</f>
        <v>3.78262741796381</v>
      </c>
      <c r="F2960" s="21" t="n">
        <f aca="false">INDEX($E$17:$E$28,B2960)</f>
        <v>4.761</v>
      </c>
      <c r="G2960" s="25" t="n">
        <f aca="false">IF(OR(D2960="",E2960="",F2960=""),"",D2960*($B$7-$B$8-F2960-E2960))</f>
        <v>9350.28562250587</v>
      </c>
      <c r="H2960" s="25" t="n">
        <f aca="false">IF(D2960="","",D2960*$F$30)</f>
        <v>11139.13194556</v>
      </c>
    </row>
    <row r="2961" customFormat="false" ht="15" hidden="false" customHeight="false" outlineLevel="0" collapsed="false">
      <c r="A2961" s="2" t="n">
        <v>2927</v>
      </c>
      <c r="B2961" s="2" t="n">
        <v>11</v>
      </c>
      <c r="C2961" s="22" t="n">
        <f aca="true">NORMSINV(MAX(RAND(),0.000000000001))</f>
        <v>-0.64444134176863</v>
      </c>
      <c r="D2961" s="24" t="n">
        <f aca="false">IF($B$11="","",$B$11*EXP($B$12*C2961))</f>
        <v>706.940907773289</v>
      </c>
      <c r="E2961" s="20" t="n">
        <f aca="true">IF($B$10="","",$B$10*(1-$B$14+2*$B$14*RAND()))</f>
        <v>3.936227934895</v>
      </c>
      <c r="F2961" s="21" t="n">
        <f aca="false">INDEX($E$17:$E$28,B2961)</f>
        <v>4.761</v>
      </c>
      <c r="G2961" s="25" t="n">
        <f aca="false">IF(OR(D2961="",E2961="",F2961=""),"",D2961*($B$7-$B$8-F2961-E2961))</f>
        <v>2858.00095362583</v>
      </c>
      <c r="H2961" s="25" t="n">
        <f aca="false">IF(D2961="","",D2961*$F$30)</f>
        <v>3534.13898614023</v>
      </c>
    </row>
    <row r="2962" customFormat="false" ht="15" hidden="false" customHeight="false" outlineLevel="0" collapsed="false">
      <c r="A2962" s="2" t="n">
        <v>2928</v>
      </c>
      <c r="B2962" s="2" t="n">
        <v>12</v>
      </c>
      <c r="C2962" s="22" t="n">
        <f aca="true">NORMSINV(MAX(RAND(),0.000000000001))</f>
        <v>0.804711092730533</v>
      </c>
      <c r="D2962" s="24" t="n">
        <f aca="false">IF($B$11="","",$B$11*EXP($B$12*C2962))</f>
        <v>1301.88792878984</v>
      </c>
      <c r="E2962" s="20" t="n">
        <f aca="true">IF($B$10="","",$B$10*(1-$B$14+2*$B$14*RAND()))</f>
        <v>4.03342405408058</v>
      </c>
      <c r="F2962" s="21" t="n">
        <f aca="false">INDEX($E$17:$E$28,B2962)</f>
        <v>4.761</v>
      </c>
      <c r="G2962" s="25" t="n">
        <f aca="false">IF(OR(D2962="",E2962="",F2962=""),"",D2962*($B$7-$B$8-F2962-E2962))</f>
        <v>5136.69769611607</v>
      </c>
      <c r="H2962" s="25" t="n">
        <f aca="false">IF(D2962="","",D2962*$F$30)</f>
        <v>6508.39813360619</v>
      </c>
    </row>
    <row r="2963" customFormat="false" ht="15" hidden="false" customHeight="false" outlineLevel="0" collapsed="false">
      <c r="A2963" s="2" t="n">
        <v>2929</v>
      </c>
      <c r="B2963" s="2" t="n">
        <v>1</v>
      </c>
      <c r="C2963" s="22" t="n">
        <f aca="true">NORMSINV(MAX(RAND(),0.000000000001))</f>
        <v>-0.461660928838281</v>
      </c>
      <c r="D2963" s="24" t="n">
        <f aca="false">IF($B$11="","",$B$11*EXP($B$12*C2963))</f>
        <v>763.53926006785</v>
      </c>
      <c r="E2963" s="20" t="n">
        <f aca="true">IF($B$10="","",$B$10*(1-$B$14+2*$B$14*RAND()))</f>
        <v>3.50153929823753</v>
      </c>
      <c r="F2963" s="21" t="n">
        <f aca="false">INDEX($E$17:$E$28,B2963)</f>
        <v>4.92562580645161</v>
      </c>
      <c r="G2963" s="25" t="n">
        <f aca="false">IF(OR(D2963="",E2963="",F2963=""),"",D2963*($B$7-$B$8-F2963-E2963))</f>
        <v>3293.01876476046</v>
      </c>
      <c r="H2963" s="25" t="n">
        <f aca="false">IF(D2963="","",D2963*$F$30)</f>
        <v>3817.0854689312</v>
      </c>
    </row>
    <row r="2964" customFormat="false" ht="15" hidden="false" customHeight="false" outlineLevel="0" collapsed="false">
      <c r="A2964" s="2" t="n">
        <v>2930</v>
      </c>
      <c r="B2964" s="2" t="n">
        <v>2</v>
      </c>
      <c r="C2964" s="22" t="n">
        <f aca="true">NORMSINV(MAX(RAND(),0.000000000001))</f>
        <v>0.0363473947361539</v>
      </c>
      <c r="D2964" s="24" t="n">
        <f aca="false">IF($B$11="","",$B$11*EXP($B$12*C2964))</f>
        <v>941.814518378407</v>
      </c>
      <c r="E2964" s="20" t="n">
        <f aca="true">IF($B$10="","",$B$10*(1-$B$14+2*$B$14*RAND()))</f>
        <v>4.07205695583248</v>
      </c>
      <c r="F2964" s="21" t="n">
        <f aca="false">INDEX($E$17:$E$28,B2964)</f>
        <v>5.0612</v>
      </c>
      <c r="G2964" s="25" t="n">
        <f aca="false">IF(OR(D2964="",E2964="",F2964=""),"",D2964*($B$7-$B$8-F2964-E2964))</f>
        <v>3396.8829630573</v>
      </c>
      <c r="H2964" s="25" t="n">
        <f aca="false">IF(D2964="","",D2964*$F$30)</f>
        <v>4708.31914027733</v>
      </c>
    </row>
    <row r="2965" customFormat="false" ht="15" hidden="false" customHeight="false" outlineLevel="0" collapsed="false">
      <c r="A2965" s="2" t="n">
        <v>2931</v>
      </c>
      <c r="B2965" s="2" t="n">
        <v>3</v>
      </c>
      <c r="C2965" s="22" t="n">
        <f aca="true">NORMSINV(MAX(RAND(),0.000000000001))</f>
        <v>1.47073082368108</v>
      </c>
      <c r="D2965" s="24" t="n">
        <f aca="false">IF($B$11="","",$B$11*EXP($B$12*C2965))</f>
        <v>1723.66627686303</v>
      </c>
      <c r="E2965" s="20" t="n">
        <f aca="true">IF($B$10="","",$B$10*(1-$B$14+2*$B$14*RAND()))</f>
        <v>3.91078628212745</v>
      </c>
      <c r="F2965" s="21" t="n">
        <f aca="false">INDEX($E$17:$E$28,B2965)</f>
        <v>5.0612</v>
      </c>
      <c r="G2965" s="25" t="n">
        <f aca="false">IF(OR(D2965="",E2965="",F2965=""),"",D2965*($B$7-$B$8-F2965-E2965))</f>
        <v>6494.79817625419</v>
      </c>
      <c r="H2965" s="25" t="n">
        <f aca="false">IF(D2965="","",D2965*$F$30)</f>
        <v>8616.95245129364</v>
      </c>
    </row>
    <row r="2966" customFormat="false" ht="15" hidden="false" customHeight="false" outlineLevel="0" collapsed="false">
      <c r="A2966" s="2" t="n">
        <v>2932</v>
      </c>
      <c r="B2966" s="2" t="n">
        <v>4</v>
      </c>
      <c r="C2966" s="22" t="n">
        <f aca="true">NORMSINV(MAX(RAND(),0.000000000001))</f>
        <v>-1.19713740397403</v>
      </c>
      <c r="D2966" s="24" t="n">
        <f aca="false">IF($B$11="","",$B$11*EXP($B$12*C2966))</f>
        <v>560.068845552469</v>
      </c>
      <c r="E2966" s="20" t="n">
        <f aca="true">IF($B$10="","",$B$10*(1-$B$14+2*$B$14*RAND()))</f>
        <v>3.44414018753247</v>
      </c>
      <c r="F2966" s="21" t="n">
        <f aca="false">INDEX($E$17:$E$28,B2966)</f>
        <v>4.89657419354839</v>
      </c>
      <c r="G2966" s="25" t="n">
        <f aca="false">IF(OR(D2966="",E2966="",F2966=""),"",D2966*($B$7-$B$8-F2966-E2966))</f>
        <v>2463.90281784362</v>
      </c>
      <c r="H2966" s="25" t="n">
        <f aca="false">IF(D2966="","",D2966*$F$30)</f>
        <v>2799.8961726859</v>
      </c>
    </row>
    <row r="2967" customFormat="false" ht="15" hidden="false" customHeight="false" outlineLevel="0" collapsed="false">
      <c r="A2967" s="2" t="n">
        <v>2933</v>
      </c>
      <c r="B2967" s="2" t="n">
        <v>5</v>
      </c>
      <c r="C2967" s="22" t="n">
        <f aca="true">NORMSINV(MAX(RAND(),0.000000000001))</f>
        <v>-1.00897978201848</v>
      </c>
      <c r="D2967" s="24" t="n">
        <f aca="false">IF($B$11="","",$B$11*EXP($B$12*C2967))</f>
        <v>606.280622210275</v>
      </c>
      <c r="E2967" s="20" t="n">
        <f aca="true">IF($B$10="","",$B$10*(1-$B$14+2*$B$14*RAND()))</f>
        <v>3.95773753934851</v>
      </c>
      <c r="F2967" s="21" t="n">
        <f aca="false">INDEX($E$17:$E$28,B2967)</f>
        <v>4.761</v>
      </c>
      <c r="G2967" s="25" t="n">
        <f aca="false">IF(OR(D2967="",E2967="",F2967=""),"",D2967*($B$7-$B$8-F2967-E2967))</f>
        <v>2438.0135067146</v>
      </c>
      <c r="H2967" s="25" t="n">
        <f aca="false">IF(D2967="","",D2967*$F$30)</f>
        <v>3030.9180865536</v>
      </c>
    </row>
    <row r="2968" customFormat="false" ht="15" hidden="false" customHeight="false" outlineLevel="0" collapsed="false">
      <c r="A2968" s="2" t="n">
        <v>2934</v>
      </c>
      <c r="B2968" s="2" t="n">
        <v>6</v>
      </c>
      <c r="C2968" s="22" t="n">
        <f aca="true">NORMSINV(MAX(RAND(),0.000000000001))</f>
        <v>0.298907631264487</v>
      </c>
      <c r="D2968" s="24" t="n">
        <f aca="false">IF($B$11="","",$B$11*EXP($B$12*C2968))</f>
        <v>1051.99361882807</v>
      </c>
      <c r="E2968" s="20" t="n">
        <f aca="true">IF($B$10="","",$B$10*(1-$B$14+2*$B$14*RAND()))</f>
        <v>3.62720336415734</v>
      </c>
      <c r="F2968" s="21" t="n">
        <f aca="false">INDEX($E$17:$E$28,B2968)</f>
        <v>4.761</v>
      </c>
      <c r="G2968" s="25" t="n">
        <f aca="false">IF(OR(D2968="",E2968="",F2968=""),"",D2968*($B$7-$B$8-F2968-E2968))</f>
        <v>4578.06229134394</v>
      </c>
      <c r="H2968" s="25" t="n">
        <f aca="false">IF(D2968="","",D2968*$F$30)</f>
        <v>5259.12649924528</v>
      </c>
    </row>
    <row r="2969" customFormat="false" ht="15" hidden="false" customHeight="false" outlineLevel="0" collapsed="false">
      <c r="A2969" s="2" t="n">
        <v>2935</v>
      </c>
      <c r="B2969" s="2" t="n">
        <v>7</v>
      </c>
      <c r="C2969" s="22" t="n">
        <f aca="true">NORMSINV(MAX(RAND(),0.000000000001))</f>
        <v>0.25882186647255</v>
      </c>
      <c r="D2969" s="24" t="n">
        <f aca="false">IF($B$11="","",$B$11*EXP($B$12*C2969))</f>
        <v>1034.37384967176</v>
      </c>
      <c r="E2969" s="20" t="n">
        <f aca="true">IF($B$10="","",$B$10*(1-$B$14+2*$B$14*RAND()))</f>
        <v>3.9063972227627</v>
      </c>
      <c r="F2969" s="21" t="n">
        <f aca="false">INDEX($E$17:$E$28,B2969)</f>
        <v>4.761</v>
      </c>
      <c r="G2969" s="25" t="n">
        <f aca="false">IF(OR(D2969="",E2969="",F2969=""),"",D2969*($B$7-$B$8-F2969-E2969))</f>
        <v>4212.59381287485</v>
      </c>
      <c r="H2969" s="25" t="n">
        <f aca="false">IF(D2969="","",D2969*$F$30)</f>
        <v>5171.04174927907</v>
      </c>
    </row>
    <row r="2970" customFormat="false" ht="15" hidden="false" customHeight="false" outlineLevel="0" collapsed="false">
      <c r="A2970" s="2" t="n">
        <v>2936</v>
      </c>
      <c r="B2970" s="2" t="n">
        <v>8</v>
      </c>
      <c r="C2970" s="22" t="n">
        <f aca="true">NORMSINV(MAX(RAND(),0.000000000001))</f>
        <v>1.18078570240292</v>
      </c>
      <c r="D2970" s="24" t="n">
        <f aca="false">IF($B$11="","",$B$11*EXP($B$12*C2970))</f>
        <v>1525.43641537898</v>
      </c>
      <c r="E2970" s="20" t="n">
        <f aca="true">IF($B$10="","",$B$10*(1-$B$14+2*$B$14*RAND()))</f>
        <v>3.82065382847767</v>
      </c>
      <c r="F2970" s="21" t="n">
        <f aca="false">INDEX($E$17:$E$28,B2970)</f>
        <v>4.761</v>
      </c>
      <c r="G2970" s="25" t="n">
        <f aca="false">IF(OR(D2970="",E2970="",F2970=""),"",D2970*($B$7-$B$8-F2970-E2970))</f>
        <v>6343.29267779194</v>
      </c>
      <c r="H2970" s="25" t="n">
        <f aca="false">IF(D2970="","",D2970*$F$30)</f>
        <v>7625.9617277626</v>
      </c>
    </row>
    <row r="2971" customFormat="false" ht="15" hidden="false" customHeight="false" outlineLevel="0" collapsed="false">
      <c r="A2971" s="2" t="n">
        <v>2937</v>
      </c>
      <c r="B2971" s="2" t="n">
        <v>9</v>
      </c>
      <c r="C2971" s="22" t="n">
        <f aca="true">NORMSINV(MAX(RAND(),0.000000000001))</f>
        <v>0.317137676267808</v>
      </c>
      <c r="D2971" s="24" t="n">
        <f aca="false">IF($B$11="","",$B$11*EXP($B$12*C2971))</f>
        <v>1060.10564782026</v>
      </c>
      <c r="E2971" s="20" t="n">
        <f aca="true">IF($B$10="","",$B$10*(1-$B$14+2*$B$14*RAND()))</f>
        <v>4.06188359226523</v>
      </c>
      <c r="F2971" s="21" t="n">
        <f aca="false">INDEX($E$17:$E$28,B2971)</f>
        <v>4.761</v>
      </c>
      <c r="G2971" s="25" t="n">
        <f aca="false">IF(OR(D2971="",E2971="",F2971=""),"",D2971*($B$7-$B$8-F2971-E2971))</f>
        <v>4152.55722700906</v>
      </c>
      <c r="H2971" s="25" t="n">
        <f aca="false">IF(D2971="","",D2971*$F$30)</f>
        <v>5299.68015458306</v>
      </c>
    </row>
    <row r="2972" customFormat="false" ht="15" hidden="false" customHeight="false" outlineLevel="0" collapsed="false">
      <c r="A2972" s="2" t="n">
        <v>2938</v>
      </c>
      <c r="B2972" s="2" t="n">
        <v>10</v>
      </c>
      <c r="C2972" s="22" t="n">
        <f aca="true">NORMSINV(MAX(RAND(),0.000000000001))</f>
        <v>-0.388524424608232</v>
      </c>
      <c r="D2972" s="24" t="n">
        <f aca="false">IF($B$11="","",$B$11*EXP($B$12*C2972))</f>
        <v>787.435754409431</v>
      </c>
      <c r="E2972" s="20" t="n">
        <f aca="true">IF($B$10="","",$B$10*(1-$B$14+2*$B$14*RAND()))</f>
        <v>3.52538955063624</v>
      </c>
      <c r="F2972" s="21" t="n">
        <f aca="false">INDEX($E$17:$E$28,B2972)</f>
        <v>4.761</v>
      </c>
      <c r="G2972" s="25" t="n">
        <f aca="false">IF(OR(D2972="",E2972="",F2972=""),"",D2972*($B$7-$B$8-F2972-E2972))</f>
        <v>3506.93210404048</v>
      </c>
      <c r="H2972" s="25" t="n">
        <f aca="false">IF(D2972="","",D2972*$F$30)</f>
        <v>3936.54882344363</v>
      </c>
    </row>
    <row r="2973" customFormat="false" ht="15" hidden="false" customHeight="false" outlineLevel="0" collapsed="false">
      <c r="A2973" s="2" t="n">
        <v>2939</v>
      </c>
      <c r="B2973" s="2" t="n">
        <v>11</v>
      </c>
      <c r="C2973" s="22" t="n">
        <f aca="true">NORMSINV(MAX(RAND(),0.000000000001))</f>
        <v>0.0580352354002524</v>
      </c>
      <c r="D2973" s="24" t="n">
        <f aca="false">IF($B$11="","",$B$11*EXP($B$12*C2973))</f>
        <v>950.46075604653</v>
      </c>
      <c r="E2973" s="20" t="n">
        <f aca="true">IF($B$10="","",$B$10*(1-$B$14+2*$B$14*RAND()))</f>
        <v>3.89093251028031</v>
      </c>
      <c r="F2973" s="21" t="n">
        <f aca="false">INDEX($E$17:$E$28,B2973)</f>
        <v>4.761</v>
      </c>
      <c r="G2973" s="25" t="n">
        <f aca="false">IF(OR(D2973="",E2973="",F2973=""),"",D2973*($B$7-$B$8-F2973-E2973))</f>
        <v>3885.54771704822</v>
      </c>
      <c r="H2973" s="25" t="n">
        <f aca="false">IF(D2973="","",D2973*$F$30)</f>
        <v>4751.54341162781</v>
      </c>
    </row>
    <row r="2974" customFormat="false" ht="15" hidden="false" customHeight="false" outlineLevel="0" collapsed="false">
      <c r="A2974" s="2" t="n">
        <v>2940</v>
      </c>
      <c r="B2974" s="2" t="n">
        <v>12</v>
      </c>
      <c r="C2974" s="22" t="n">
        <f aca="true">NORMSINV(MAX(RAND(),0.000000000001))</f>
        <v>0.0359376731176136</v>
      </c>
      <c r="D2974" s="24" t="n">
        <f aca="false">IF($B$11="","",$B$11*EXP($B$12*C2974))</f>
        <v>941.651934929899</v>
      </c>
      <c r="E2974" s="20" t="n">
        <f aca="true">IF($B$10="","",$B$10*(1-$B$14+2*$B$14*RAND()))</f>
        <v>3.8281171425796</v>
      </c>
      <c r="F2974" s="21" t="n">
        <f aca="false">INDEX($E$17:$E$28,B2974)</f>
        <v>4.761</v>
      </c>
      <c r="G2974" s="25" t="n">
        <f aca="false">IF(OR(D2974="",E2974="",F2974=""),"",D2974*($B$7-$B$8-F2974-E2974))</f>
        <v>3908.68687435726</v>
      </c>
      <c r="H2974" s="25" t="n">
        <f aca="false">IF(D2974="","",D2974*$F$30)</f>
        <v>4707.50635310155</v>
      </c>
    </row>
    <row r="2975" customFormat="false" ht="15" hidden="false" customHeight="false" outlineLevel="0" collapsed="false">
      <c r="A2975" s="2" t="n">
        <v>2941</v>
      </c>
      <c r="B2975" s="2" t="n">
        <v>1</v>
      </c>
      <c r="C2975" s="22" t="n">
        <f aca="true">NORMSINV(MAX(RAND(),0.000000000001))</f>
        <v>1.06055034008827</v>
      </c>
      <c r="D2975" s="24" t="n">
        <f aca="false">IF($B$11="","",$B$11*EXP($B$12*C2975))</f>
        <v>1450.07813527955</v>
      </c>
      <c r="E2975" s="20" t="n">
        <f aca="true">IF($B$10="","",$B$10*(1-$B$14+2*$B$14*RAND()))</f>
        <v>3.90219764354717</v>
      </c>
      <c r="F2975" s="21" t="n">
        <f aca="false">INDEX($E$17:$E$28,B2975)</f>
        <v>4.92562580645161</v>
      </c>
      <c r="G2975" s="25" t="n">
        <f aca="false">IF(OR(D2975="",E2975="",F2975=""),"",D2975*($B$7-$B$8-F2975-E2975))</f>
        <v>5672.96167651014</v>
      </c>
      <c r="H2975" s="25" t="n">
        <f aca="false">IF(D2975="","",D2975*$F$30)</f>
        <v>7249.23061388951</v>
      </c>
    </row>
    <row r="2976" customFormat="false" ht="15" hidden="false" customHeight="false" outlineLevel="0" collapsed="false">
      <c r="A2976" s="2" t="n">
        <v>2942</v>
      </c>
      <c r="B2976" s="2" t="n">
        <v>2</v>
      </c>
      <c r="C2976" s="22" t="n">
        <f aca="true">NORMSINV(MAX(RAND(),0.000000000001))</f>
        <v>-1.26918913727603</v>
      </c>
      <c r="D2976" s="24" t="n">
        <f aca="false">IF($B$11="","",$B$11*EXP($B$12*C2976))</f>
        <v>543.320594505435</v>
      </c>
      <c r="E2976" s="20" t="n">
        <f aca="true">IF($B$10="","",$B$10*(1-$B$14+2*$B$14*RAND()))</f>
        <v>3.614608242273</v>
      </c>
      <c r="F2976" s="21" t="n">
        <f aca="false">INDEX($E$17:$E$28,B2976)</f>
        <v>5.0612</v>
      </c>
      <c r="G2976" s="25" t="n">
        <f aca="false">IF(OR(D2976="",E2976="",F2976=""),"",D2976*($B$7-$B$8-F2976-E2976))</f>
        <v>2208.15908199232</v>
      </c>
      <c r="H2976" s="25" t="n">
        <f aca="false">IF(D2976="","",D2976*$F$30)</f>
        <v>2716.16831605157</v>
      </c>
    </row>
    <row r="2977" customFormat="false" ht="15" hidden="false" customHeight="false" outlineLevel="0" collapsed="false">
      <c r="A2977" s="2" t="n">
        <v>2943</v>
      </c>
      <c r="B2977" s="2" t="n">
        <v>3</v>
      </c>
      <c r="C2977" s="22" t="n">
        <f aca="true">NORMSINV(MAX(RAND(),0.000000000001))</f>
        <v>-0.679943823642834</v>
      </c>
      <c r="D2977" s="24" t="n">
        <f aca="false">IF($B$11="","",$B$11*EXP($B$12*C2977))</f>
        <v>696.44410558948</v>
      </c>
      <c r="E2977" s="20" t="n">
        <f aca="true">IF($B$10="","",$B$10*(1-$B$14+2*$B$14*RAND()))</f>
        <v>3.9434000471724</v>
      </c>
      <c r="F2977" s="21" t="n">
        <f aca="false">INDEX($E$17:$E$28,B2977)</f>
        <v>5.0612</v>
      </c>
      <c r="G2977" s="25" t="n">
        <f aca="false">IF(OR(D2977="",E2977="",F2977=""),"",D2977*($B$7-$B$8-F2977-E2977))</f>
        <v>2601.497279166</v>
      </c>
      <c r="H2977" s="25" t="n">
        <f aca="false">IF(D2977="","",D2977*$F$30)</f>
        <v>3481.66337266293</v>
      </c>
    </row>
    <row r="2978" customFormat="false" ht="15" hidden="false" customHeight="false" outlineLevel="0" collapsed="false">
      <c r="A2978" s="2" t="n">
        <v>2944</v>
      </c>
      <c r="B2978" s="2" t="n">
        <v>4</v>
      </c>
      <c r="C2978" s="22" t="n">
        <f aca="true">NORMSINV(MAX(RAND(),0.000000000001))</f>
        <v>1.0151067149136</v>
      </c>
      <c r="D2978" s="24" t="n">
        <f aca="false">IF($B$11="","",$B$11*EXP($B$12*C2978))</f>
        <v>1422.57561178553</v>
      </c>
      <c r="E2978" s="20" t="n">
        <f aca="true">IF($B$10="","",$B$10*(1-$B$14+2*$B$14*RAND()))</f>
        <v>3.43241404857889</v>
      </c>
      <c r="F2978" s="21" t="n">
        <f aca="false">INDEX($E$17:$E$28,B2978)</f>
        <v>4.89657419354839</v>
      </c>
      <c r="G2978" s="25" t="n">
        <f aca="false">IF(OR(D2978="",E2978="",F2978=""),"",D2978*($B$7-$B$8-F2978-E2978))</f>
        <v>6274.99775004896</v>
      </c>
      <c r="H2978" s="25" t="n">
        <f aca="false">IF(D2978="","",D2978*$F$30)</f>
        <v>7111.73999843823</v>
      </c>
    </row>
    <row r="2979" customFormat="false" ht="15" hidden="false" customHeight="false" outlineLevel="0" collapsed="false">
      <c r="A2979" s="2" t="n">
        <v>2945</v>
      </c>
      <c r="B2979" s="2" t="n">
        <v>5</v>
      </c>
      <c r="C2979" s="22" t="n">
        <f aca="true">NORMSINV(MAX(RAND(),0.000000000001))</f>
        <v>1.00083589022223</v>
      </c>
      <c r="D2979" s="24" t="n">
        <f aca="false">IF($B$11="","",$B$11*EXP($B$12*C2979))</f>
        <v>1414.04698942935</v>
      </c>
      <c r="E2979" s="20" t="n">
        <f aca="true">IF($B$10="","",$B$10*(1-$B$14+2*$B$14*RAND()))</f>
        <v>3.88378734996463</v>
      </c>
      <c r="F2979" s="21" t="n">
        <f aca="false">INDEX($E$17:$E$28,B2979)</f>
        <v>4.761</v>
      </c>
      <c r="G2979" s="25" t="n">
        <f aca="false">IF(OR(D2979="",E2979="",F2979=""),"",D2979*($B$7-$B$8-F2979-E2979))</f>
        <v>5790.8231188555</v>
      </c>
      <c r="H2979" s="25" t="n">
        <f aca="false">IF(D2979="","",D2979*$F$30)</f>
        <v>7069.1037095552</v>
      </c>
    </row>
    <row r="2980" customFormat="false" ht="15" hidden="false" customHeight="false" outlineLevel="0" collapsed="false">
      <c r="A2980" s="2" t="n">
        <v>2946</v>
      </c>
      <c r="B2980" s="2" t="n">
        <v>6</v>
      </c>
      <c r="C2980" s="22" t="n">
        <f aca="true">NORMSINV(MAX(RAND(),0.000000000001))</f>
        <v>1.42382800637597</v>
      </c>
      <c r="D2980" s="24" t="n">
        <f aca="false">IF($B$11="","",$B$11*EXP($B$12*C2980))</f>
        <v>1689.93543308352</v>
      </c>
      <c r="E2980" s="20" t="n">
        <f aca="true">IF($B$10="","",$B$10*(1-$B$14+2*$B$14*RAND()))</f>
        <v>3.68386646667457</v>
      </c>
      <c r="F2980" s="21" t="n">
        <f aca="false">INDEX($E$17:$E$28,B2980)</f>
        <v>4.761</v>
      </c>
      <c r="G2980" s="25" t="n">
        <f aca="false">IF(OR(D2980="",E2980="",F2980=""),"",D2980*($B$7-$B$8-F2980-E2980))</f>
        <v>7258.49834779184</v>
      </c>
      <c r="H2980" s="25" t="n">
        <f aca="false">IF(D2980="","",D2980*$F$30)</f>
        <v>8448.32521707111</v>
      </c>
    </row>
    <row r="2981" customFormat="false" ht="15" hidden="false" customHeight="false" outlineLevel="0" collapsed="false">
      <c r="A2981" s="2" t="n">
        <v>2947</v>
      </c>
      <c r="B2981" s="2" t="n">
        <v>7</v>
      </c>
      <c r="C2981" s="22" t="n">
        <f aca="true">NORMSINV(MAX(RAND(),0.000000000001))</f>
        <v>-1.21535741904144</v>
      </c>
      <c r="D2981" s="24" t="n">
        <f aca="false">IF($B$11="","",$B$11*EXP($B$12*C2981))</f>
        <v>555.785494508248</v>
      </c>
      <c r="E2981" s="20" t="n">
        <f aca="true">IF($B$10="","",$B$10*(1-$B$14+2*$B$14*RAND()))</f>
        <v>3.39336320947064</v>
      </c>
      <c r="F2981" s="21" t="n">
        <f aca="false">INDEX($E$17:$E$28,B2981)</f>
        <v>4.761</v>
      </c>
      <c r="G2981" s="25" t="n">
        <f aca="false">IF(OR(D2981="",E2981="",F2981=""),"",D2981*($B$7-$B$8-F2981-E2981))</f>
        <v>2548.63041125957</v>
      </c>
      <c r="H2981" s="25" t="n">
        <f aca="false">IF(D2981="","",D2981*$F$30)</f>
        <v>2778.48284414563</v>
      </c>
    </row>
    <row r="2982" customFormat="false" ht="15" hidden="false" customHeight="false" outlineLevel="0" collapsed="false">
      <c r="A2982" s="2" t="n">
        <v>2948</v>
      </c>
      <c r="B2982" s="2" t="n">
        <v>8</v>
      </c>
      <c r="C2982" s="22" t="n">
        <f aca="true">NORMSINV(MAX(RAND(),0.000000000001))</f>
        <v>-0.377649888667755</v>
      </c>
      <c r="D2982" s="24" t="n">
        <f aca="false">IF($B$11="","",$B$11*EXP($B$12*C2982))</f>
        <v>791.052190591672</v>
      </c>
      <c r="E2982" s="20" t="n">
        <f aca="true">IF($B$10="","",$B$10*(1-$B$14+2*$B$14*RAND()))</f>
        <v>4.10205126046368</v>
      </c>
      <c r="F2982" s="21" t="n">
        <f aca="false">INDEX($E$17:$E$28,B2982)</f>
        <v>4.761</v>
      </c>
      <c r="G2982" s="25" t="n">
        <f aca="false">IF(OR(D2982="",E2982="",F2982=""),"",D2982*($B$7-$B$8-F2982-E2982))</f>
        <v>3066.86879322183</v>
      </c>
      <c r="H2982" s="25" t="n">
        <f aca="false">IF(D2982="","",D2982*$F$30)</f>
        <v>3954.62811120589</v>
      </c>
    </row>
    <row r="2983" customFormat="false" ht="15" hidden="false" customHeight="false" outlineLevel="0" collapsed="false">
      <c r="A2983" s="2" t="n">
        <v>2949</v>
      </c>
      <c r="B2983" s="2" t="n">
        <v>9</v>
      </c>
      <c r="C2983" s="22" t="n">
        <f aca="true">NORMSINV(MAX(RAND(),0.000000000001))</f>
        <v>-1.72801678304153</v>
      </c>
      <c r="D2983" s="24" t="n">
        <f aca="false">IF($B$11="","",$B$11*EXP($B$12*C2983))</f>
        <v>447.8082639451</v>
      </c>
      <c r="E2983" s="20" t="n">
        <f aca="true">IF($B$10="","",$B$10*(1-$B$14+2*$B$14*RAND()))</f>
        <v>3.63797346442052</v>
      </c>
      <c r="F2983" s="21" t="n">
        <f aca="false">INDEX($E$17:$E$28,B2983)</f>
        <v>4.761</v>
      </c>
      <c r="G2983" s="25" t="n">
        <f aca="false">IF(OR(D2983="",E2983="",F2983=""),"",D2983*($B$7-$B$8-F2983-E2983))</f>
        <v>1943.94755663746</v>
      </c>
      <c r="H2983" s="25" t="n">
        <f aca="false">IF(D2983="","",D2983*$F$30)</f>
        <v>2238.68307311434</v>
      </c>
    </row>
    <row r="2984" customFormat="false" ht="15" hidden="false" customHeight="false" outlineLevel="0" collapsed="false">
      <c r="A2984" s="2" t="n">
        <v>2950</v>
      </c>
      <c r="B2984" s="2" t="n">
        <v>10</v>
      </c>
      <c r="C2984" s="22" t="n">
        <f aca="true">NORMSINV(MAX(RAND(),0.000000000001))</f>
        <v>0.437626605097947</v>
      </c>
      <c r="D2984" s="24" t="n">
        <f aca="false">IF($B$11="","",$B$11*EXP($B$12*C2984))</f>
        <v>1115.31682997894</v>
      </c>
      <c r="E2984" s="20" t="n">
        <f aca="true">IF($B$10="","",$B$10*(1-$B$14+2*$B$14*RAND()))</f>
        <v>3.57077542243723</v>
      </c>
      <c r="F2984" s="21" t="n">
        <f aca="false">INDEX($E$17:$E$28,B2984)</f>
        <v>4.761</v>
      </c>
      <c r="G2984" s="25" t="n">
        <f aca="false">IF(OR(D2984="",E2984="",F2984=""),"",D2984*($B$7-$B$8-F2984-E2984))</f>
        <v>4916.56706168258</v>
      </c>
      <c r="H2984" s="25" t="n">
        <f aca="false">IF(D2984="","",D2984*$F$30)</f>
        <v>5575.69189643073</v>
      </c>
    </row>
    <row r="2985" customFormat="false" ht="15" hidden="false" customHeight="false" outlineLevel="0" collapsed="false">
      <c r="A2985" s="2" t="n">
        <v>2951</v>
      </c>
      <c r="B2985" s="2" t="n">
        <v>11</v>
      </c>
      <c r="C2985" s="22" t="n">
        <f aca="true">NORMSINV(MAX(RAND(),0.000000000001))</f>
        <v>-0.607692007549741</v>
      </c>
      <c r="D2985" s="24" t="n">
        <f aca="false">IF($B$11="","",$B$11*EXP($B$12*C2985))</f>
        <v>717.973028217243</v>
      </c>
      <c r="E2985" s="20" t="n">
        <f aca="true">IF($B$10="","",$B$10*(1-$B$14+2*$B$14*RAND()))</f>
        <v>3.75590018953802</v>
      </c>
      <c r="F2985" s="21" t="n">
        <f aca="false">INDEX($E$17:$E$28,B2985)</f>
        <v>4.761</v>
      </c>
      <c r="G2985" s="25" t="n">
        <f aca="false">IF(OR(D2985="",E2985="",F2985=""),"",D2985*($B$7-$B$8-F2985-E2985))</f>
        <v>3032.07175938106</v>
      </c>
      <c r="H2985" s="25" t="n">
        <f aca="false">IF(D2985="","",D2985*$F$30)</f>
        <v>3589.29076266364</v>
      </c>
    </row>
    <row r="2986" customFormat="false" ht="15" hidden="false" customHeight="false" outlineLevel="0" collapsed="false">
      <c r="A2986" s="2" t="n">
        <v>2952</v>
      </c>
      <c r="B2986" s="2" t="n">
        <v>12</v>
      </c>
      <c r="C2986" s="22" t="n">
        <f aca="true">NORMSINV(MAX(RAND(),0.000000000001))</f>
        <v>-0.105488531218345</v>
      </c>
      <c r="D2986" s="24" t="n">
        <f aca="false">IF($B$11="","",$B$11*EXP($B$12*C2986))</f>
        <v>887.176108833243</v>
      </c>
      <c r="E2986" s="20" t="n">
        <f aca="true">IF($B$10="","",$B$10*(1-$B$14+2*$B$14*RAND()))</f>
        <v>3.57696438136662</v>
      </c>
      <c r="F2986" s="21" t="n">
        <f aca="false">INDEX($E$17:$E$28,B2986)</f>
        <v>4.761</v>
      </c>
      <c r="G2986" s="25" t="n">
        <f aca="false">IF(OR(D2986="",E2986="",F2986=""),"",D2986*($B$7-$B$8-F2986-E2986))</f>
        <v>3905.3808310845</v>
      </c>
      <c r="H2986" s="25" t="n">
        <f aca="false">IF(D2986="","",D2986*$F$30)</f>
        <v>4435.17080327915</v>
      </c>
    </row>
    <row r="2987" customFormat="false" ht="15" hidden="false" customHeight="false" outlineLevel="0" collapsed="false">
      <c r="A2987" s="2" t="n">
        <v>2953</v>
      </c>
      <c r="B2987" s="2" t="n">
        <v>1</v>
      </c>
      <c r="C2987" s="22" t="n">
        <f aca="true">NORMSINV(MAX(RAND(),0.000000000001))</f>
        <v>-0.558440052716396</v>
      </c>
      <c r="D2987" s="24" t="n">
        <f aca="false">IF($B$11="","",$B$11*EXP($B$12*C2987))</f>
        <v>733.02888356139</v>
      </c>
      <c r="E2987" s="20" t="n">
        <f aca="true">IF($B$10="","",$B$10*(1-$B$14+2*$B$14*RAND()))</f>
        <v>3.5066606684268</v>
      </c>
      <c r="F2987" s="21" t="n">
        <f aca="false">INDEX($E$17:$E$28,B2987)</f>
        <v>4.92562580645161</v>
      </c>
      <c r="G2987" s="25" t="n">
        <f aca="false">IF(OR(D2987="",E2987="",F2987=""),"",D2987*($B$7-$B$8-F2987-E2987))</f>
        <v>3157.67843602218</v>
      </c>
      <c r="H2987" s="25" t="n">
        <f aca="false">IF(D2987="","",D2987*$F$30)</f>
        <v>3664.5579947001</v>
      </c>
    </row>
    <row r="2988" customFormat="false" ht="15" hidden="false" customHeight="false" outlineLevel="0" collapsed="false">
      <c r="A2988" s="2" t="n">
        <v>2954</v>
      </c>
      <c r="B2988" s="2" t="n">
        <v>2</v>
      </c>
      <c r="C2988" s="22" t="n">
        <f aca="true">NORMSINV(MAX(RAND(),0.000000000001))</f>
        <v>1.78156892574801</v>
      </c>
      <c r="D2988" s="24" t="n">
        <f aca="false">IF($B$11="","",$B$11*EXP($B$12*C2988))</f>
        <v>1964.8780988827</v>
      </c>
      <c r="E2988" s="20" t="n">
        <f aca="true">IF($B$10="","",$B$10*(1-$B$14+2*$B$14*RAND()))</f>
        <v>3.96576256551993</v>
      </c>
      <c r="F2988" s="21" t="n">
        <f aca="false">INDEX($E$17:$E$28,B2988)</f>
        <v>5.0612</v>
      </c>
      <c r="G2988" s="25" t="n">
        <f aca="false">IF(OR(D2988="",E2988="",F2988=""),"",D2988*($B$7-$B$8-F2988-E2988))</f>
        <v>7295.6659353415</v>
      </c>
      <c r="H2988" s="25" t="n">
        <f aca="false">IF(D2988="","",D2988*$F$30)</f>
        <v>9822.8185919344</v>
      </c>
    </row>
    <row r="2989" customFormat="false" ht="15" hidden="false" customHeight="false" outlineLevel="0" collapsed="false">
      <c r="A2989" s="2" t="n">
        <v>2955</v>
      </c>
      <c r="B2989" s="2" t="n">
        <v>3</v>
      </c>
      <c r="C2989" s="22" t="n">
        <f aca="true">NORMSINV(MAX(RAND(),0.000000000001))</f>
        <v>3.33532413432532</v>
      </c>
      <c r="D2989" s="24" t="n">
        <f aca="false">IF($B$11="","",$B$11*EXP($B$12*C2989))</f>
        <v>3781.53468610299</v>
      </c>
      <c r="E2989" s="20" t="n">
        <f aca="true">IF($B$10="","",$B$10*(1-$B$14+2*$B$14*RAND()))</f>
        <v>4.03988609570832</v>
      </c>
      <c r="F2989" s="21" t="n">
        <f aca="false">INDEX($E$17:$E$28,B2989)</f>
        <v>5.0612</v>
      </c>
      <c r="G2989" s="25" t="n">
        <f aca="false">IF(OR(D2989="",E2989="",F2989=""),"",D2989*($B$7-$B$8-F2989-E2989))</f>
        <v>13760.6791488214</v>
      </c>
      <c r="H2989" s="25" t="n">
        <f aca="false">IF(D2989="","",D2989*$F$30)</f>
        <v>18904.648202766</v>
      </c>
    </row>
    <row r="2990" customFormat="false" ht="15" hidden="false" customHeight="false" outlineLevel="0" collapsed="false">
      <c r="A2990" s="2" t="n">
        <v>2956</v>
      </c>
      <c r="B2990" s="2" t="n">
        <v>4</v>
      </c>
      <c r="C2990" s="22" t="n">
        <f aca="true">NORMSINV(MAX(RAND(),0.000000000001))</f>
        <v>0.0642444599417642</v>
      </c>
      <c r="D2990" s="24" t="n">
        <f aca="false">IF($B$11="","",$B$11*EXP($B$12*C2990))</f>
        <v>952.950756191483</v>
      </c>
      <c r="E2990" s="20" t="n">
        <f aca="true">IF($B$10="","",$B$10*(1-$B$14+2*$B$14*RAND()))</f>
        <v>4.07301734273283</v>
      </c>
      <c r="F2990" s="21" t="n">
        <f aca="false">INDEX($E$17:$E$28,B2990)</f>
        <v>4.89657419354839</v>
      </c>
      <c r="G2990" s="25" t="n">
        <f aca="false">IF(OR(D2990="",E2990="",F2990=""),"",D2990*($B$7-$B$8-F2990-E2990))</f>
        <v>3593.01359665158</v>
      </c>
      <c r="H2990" s="25" t="n">
        <f aca="false">IF(D2990="","",D2990*$F$30)</f>
        <v>4763.99142035246</v>
      </c>
    </row>
    <row r="2991" customFormat="false" ht="15" hidden="false" customHeight="false" outlineLevel="0" collapsed="false">
      <c r="A2991" s="2" t="n">
        <v>2957</v>
      </c>
      <c r="B2991" s="2" t="n">
        <v>5</v>
      </c>
      <c r="C2991" s="22" t="n">
        <f aca="true">NORMSINV(MAX(RAND(),0.000000000001))</f>
        <v>-1.17664143026283</v>
      </c>
      <c r="D2991" s="24" t="n">
        <f aca="false">IF($B$11="","",$B$11*EXP($B$12*C2991))</f>
        <v>564.92671936503</v>
      </c>
      <c r="E2991" s="20" t="n">
        <f aca="true">IF($B$10="","",$B$10*(1-$B$14+2*$B$14*RAND()))</f>
        <v>3.39638278205347</v>
      </c>
      <c r="F2991" s="21" t="n">
        <f aca="false">INDEX($E$17:$E$28,B2991)</f>
        <v>4.761</v>
      </c>
      <c r="G2991" s="25" t="n">
        <f aca="false">IF(OR(D2991="",E2991="",F2991=""),"",D2991*($B$7-$B$8-F2991-E2991))</f>
        <v>2588.84291104024</v>
      </c>
      <c r="H2991" s="25" t="n">
        <f aca="false">IF(D2991="","",D2991*$F$30)</f>
        <v>2824.18165544966</v>
      </c>
    </row>
    <row r="2992" customFormat="false" ht="15" hidden="false" customHeight="false" outlineLevel="0" collapsed="false">
      <c r="A2992" s="2" t="n">
        <v>2958</v>
      </c>
      <c r="B2992" s="2" t="n">
        <v>6</v>
      </c>
      <c r="C2992" s="22" t="n">
        <f aca="true">NORMSINV(MAX(RAND(),0.000000000001))</f>
        <v>0.955221566942537</v>
      </c>
      <c r="D2992" s="24" t="n">
        <f aca="false">IF($B$11="","",$B$11*EXP($B$12*C2992))</f>
        <v>1387.12806643368</v>
      </c>
      <c r="E2992" s="20" t="n">
        <f aca="true">IF($B$10="","",$B$10*(1-$B$14+2*$B$14*RAND()))</f>
        <v>3.98861191430018</v>
      </c>
      <c r="F2992" s="21" t="n">
        <f aca="false">INDEX($E$17:$E$28,B2992)</f>
        <v>4.761</v>
      </c>
      <c r="G2992" s="25" t="n">
        <f aca="false">IF(OR(D2992="",E2992="",F2992=""),"",D2992*($B$7-$B$8-F2992-E2992))</f>
        <v>5535.17930963679</v>
      </c>
      <c r="H2992" s="25" t="n">
        <f aca="false">IF(D2992="","",D2992*$F$30)</f>
        <v>6934.53062971526</v>
      </c>
    </row>
    <row r="2993" customFormat="false" ht="15" hidden="false" customHeight="false" outlineLevel="0" collapsed="false">
      <c r="A2993" s="2" t="n">
        <v>2959</v>
      </c>
      <c r="B2993" s="2" t="n">
        <v>7</v>
      </c>
      <c r="C2993" s="22" t="n">
        <f aca="true">NORMSINV(MAX(RAND(),0.000000000001))</f>
        <v>-0.147719728821407</v>
      </c>
      <c r="D2993" s="24" t="n">
        <f aca="false">IF($B$11="","",$B$11*EXP($B$12*C2993))</f>
        <v>871.528627797411</v>
      </c>
      <c r="E2993" s="20" t="n">
        <f aca="true">IF($B$10="","",$B$10*(1-$B$14+2*$B$14*RAND()))</f>
        <v>3.75349353845975</v>
      </c>
      <c r="F2993" s="21" t="n">
        <f aca="false">INDEX($E$17:$E$28,B2993)</f>
        <v>4.761</v>
      </c>
      <c r="G2993" s="25" t="n">
        <f aca="false">IF(OR(D2993="",E2993="",F2993=""),"",D2993*($B$7-$B$8-F2993-E2993))</f>
        <v>3682.64984817527</v>
      </c>
      <c r="H2993" s="25" t="n">
        <f aca="false">IF(D2993="","",D2993*$F$30)</f>
        <v>4356.94591608482</v>
      </c>
    </row>
    <row r="2994" customFormat="false" ht="15" hidden="false" customHeight="false" outlineLevel="0" collapsed="false">
      <c r="A2994" s="2" t="n">
        <v>2960</v>
      </c>
      <c r="B2994" s="2" t="n">
        <v>8</v>
      </c>
      <c r="C2994" s="22" t="n">
        <f aca="true">NORMSINV(MAX(RAND(),0.000000000001))</f>
        <v>-0.415113815193674</v>
      </c>
      <c r="D2994" s="24" t="n">
        <f aca="false">IF($B$11="","",$B$11*EXP($B$12*C2994))</f>
        <v>778.662667015903</v>
      </c>
      <c r="E2994" s="20" t="n">
        <f aca="true">IF($B$10="","",$B$10*(1-$B$14+2*$B$14*RAND()))</f>
        <v>3.91422542627875</v>
      </c>
      <c r="F2994" s="21" t="n">
        <f aca="false">INDEX($E$17:$E$28,B2994)</f>
        <v>4.761</v>
      </c>
      <c r="G2994" s="25" t="n">
        <f aca="false">IF(OR(D2994="",E2994="",F2994=""),"",D2994*($B$7-$B$8-F2994-E2994))</f>
        <v>3165.08821039222</v>
      </c>
      <c r="H2994" s="25" t="n">
        <f aca="false">IF(D2994="","",D2994*$F$30)</f>
        <v>3892.6904049459</v>
      </c>
    </row>
    <row r="2995" customFormat="false" ht="15" hidden="false" customHeight="false" outlineLevel="0" collapsed="false">
      <c r="A2995" s="2" t="n">
        <v>2961</v>
      </c>
      <c r="B2995" s="2" t="n">
        <v>9</v>
      </c>
      <c r="C2995" s="22" t="n">
        <f aca="true">NORMSINV(MAX(RAND(),0.000000000001))</f>
        <v>0.850923495601112</v>
      </c>
      <c r="D2995" s="24" t="n">
        <f aca="false">IF($B$11="","",$B$11*EXP($B$12*C2995))</f>
        <v>1327.48716075192</v>
      </c>
      <c r="E2995" s="20" t="n">
        <f aca="true">IF($B$10="","",$B$10*(1-$B$14+2*$B$14*RAND()))</f>
        <v>3.78684387528658</v>
      </c>
      <c r="F2995" s="21" t="n">
        <f aca="false">INDEX($E$17:$E$28,B2995)</f>
        <v>4.761</v>
      </c>
      <c r="G2995" s="25" t="n">
        <f aca="false">IF(OR(D2995="",E2995="",F2995=""),"",D2995*($B$7-$B$8-F2995-E2995))</f>
        <v>5565.03343142459</v>
      </c>
      <c r="H2995" s="25" t="n">
        <f aca="false">IF(D2995="","",D2995*$F$30)</f>
        <v>6636.37381403099</v>
      </c>
    </row>
    <row r="2996" customFormat="false" ht="15" hidden="false" customHeight="false" outlineLevel="0" collapsed="false">
      <c r="A2996" s="2" t="n">
        <v>2962</v>
      </c>
      <c r="B2996" s="2" t="n">
        <v>10</v>
      </c>
      <c r="C2996" s="22" t="n">
        <f aca="true">NORMSINV(MAX(RAND(),0.000000000001))</f>
        <v>0.130838555509455</v>
      </c>
      <c r="D2996" s="24" t="n">
        <f aca="false">IF($B$11="","",$B$11*EXP($B$12*C2996))</f>
        <v>980.069729864185</v>
      </c>
      <c r="E2996" s="20" t="n">
        <f aca="true">IF($B$10="","",$B$10*(1-$B$14+2*$B$14*RAND()))</f>
        <v>3.96384582005222</v>
      </c>
      <c r="F2996" s="21" t="n">
        <f aca="false">INDEX($E$17:$E$28,B2996)</f>
        <v>4.761</v>
      </c>
      <c r="G2996" s="25" t="n">
        <f aca="false">IF(OR(D2996="",E2996="",F2996=""),"",D2996*($B$7-$B$8-F2996-E2996))</f>
        <v>3935.13107250448</v>
      </c>
      <c r="H2996" s="25" t="n">
        <f aca="false">IF(D2996="","",D2996*$F$30)</f>
        <v>4899.56459353703</v>
      </c>
    </row>
    <row r="2997" customFormat="false" ht="15" hidden="false" customHeight="false" outlineLevel="0" collapsed="false">
      <c r="A2997" s="2" t="n">
        <v>2963</v>
      </c>
      <c r="B2997" s="2" t="n">
        <v>11</v>
      </c>
      <c r="C2997" s="22" t="n">
        <f aca="true">NORMSINV(MAX(RAND(),0.000000000001))</f>
        <v>-1.19985957092057</v>
      </c>
      <c r="D2997" s="24" t="n">
        <f aca="false">IF($B$11="","",$B$11*EXP($B$12*C2997))</f>
        <v>559.426798760999</v>
      </c>
      <c r="E2997" s="20" t="n">
        <f aca="true">IF($B$10="","",$B$10*(1-$B$14+2*$B$14*RAND()))</f>
        <v>3.57564296024691</v>
      </c>
      <c r="F2997" s="21" t="n">
        <f aca="false">INDEX($E$17:$E$28,B2997)</f>
        <v>4.761</v>
      </c>
      <c r="G2997" s="25" t="n">
        <f aca="false">IF(OR(D2997="",E2997="",F2997=""),"",D2997*($B$7-$B$8-F2997-E2997))</f>
        <v>2463.35593255078</v>
      </c>
      <c r="H2997" s="25" t="n">
        <f aca="false">IF(D2997="","",D2997*$F$30)</f>
        <v>2796.68645236598</v>
      </c>
    </row>
    <row r="2998" customFormat="false" ht="15" hidden="false" customHeight="false" outlineLevel="0" collapsed="false">
      <c r="A2998" s="2" t="n">
        <v>2964</v>
      </c>
      <c r="B2998" s="2" t="n">
        <v>12</v>
      </c>
      <c r="C2998" s="22" t="n">
        <f aca="true">NORMSINV(MAX(RAND(),0.000000000001))</f>
        <v>-0.0195432036677576</v>
      </c>
      <c r="D2998" s="24" t="n">
        <f aca="false">IF($B$11="","",$B$11*EXP($B$12*C2998))</f>
        <v>919.893545202386</v>
      </c>
      <c r="E2998" s="20" t="n">
        <f aca="true">IF($B$10="","",$B$10*(1-$B$14+2*$B$14*RAND()))</f>
        <v>3.71937697011511</v>
      </c>
      <c r="F2998" s="21" t="n">
        <f aca="false">INDEX($E$17:$E$28,B2998)</f>
        <v>4.761</v>
      </c>
      <c r="G2998" s="25" t="n">
        <f aca="false">IF(OR(D2998="",E2998="",F2998=""),"",D2998*($B$7-$B$8-F2998-E2998))</f>
        <v>3918.39973018654</v>
      </c>
      <c r="H2998" s="25" t="n">
        <f aca="false">IF(D2998="","",D2998*$F$30)</f>
        <v>4598.73181117577</v>
      </c>
    </row>
    <row r="2999" customFormat="false" ht="15" hidden="false" customHeight="false" outlineLevel="0" collapsed="false">
      <c r="A2999" s="2" t="n">
        <v>2965</v>
      </c>
      <c r="B2999" s="2" t="n">
        <v>1</v>
      </c>
      <c r="C2999" s="22" t="n">
        <f aca="true">NORMSINV(MAX(RAND(),0.000000000001))</f>
        <v>1.42551176408988</v>
      </c>
      <c r="D2999" s="24" t="n">
        <f aca="false">IF($B$11="","",$B$11*EXP($B$12*C2999))</f>
        <v>1691.13483113647</v>
      </c>
      <c r="E2999" s="20" t="n">
        <f aca="true">IF($B$10="","",$B$10*(1-$B$14+2*$B$14*RAND()))</f>
        <v>3.4165319714171</v>
      </c>
      <c r="F2999" s="21" t="n">
        <f aca="false">INDEX($E$17:$E$28,B2999)</f>
        <v>4.92562580645161</v>
      </c>
      <c r="G2999" s="25" t="n">
        <f aca="false">IF(OR(D2999="",E2999="",F2999=""),"",D2999*($B$7-$B$8-F2999-E2999))</f>
        <v>7437.34416368884</v>
      </c>
      <c r="H2999" s="25" t="n">
        <f aca="false">IF(D2999="","",D2999*$F$30)</f>
        <v>8454.32124781745</v>
      </c>
    </row>
    <row r="3000" customFormat="false" ht="15" hidden="false" customHeight="false" outlineLevel="0" collapsed="false">
      <c r="A3000" s="2" t="n">
        <v>2966</v>
      </c>
      <c r="B3000" s="2" t="n">
        <v>2</v>
      </c>
      <c r="C3000" s="22" t="n">
        <f aca="true">NORMSINV(MAX(RAND(),0.000000000001))</f>
        <v>-0.5696518790495</v>
      </c>
      <c r="D3000" s="24" t="n">
        <f aca="false">IF($B$11="","",$B$11*EXP($B$12*C3000))</f>
        <v>729.574014859714</v>
      </c>
      <c r="E3000" s="20" t="n">
        <f aca="true">IF($B$10="","",$B$10*(1-$B$14+2*$B$14*RAND()))</f>
        <v>3.73503749333587</v>
      </c>
      <c r="F3000" s="21" t="n">
        <f aca="false">INDEX($E$17:$E$28,B3000)</f>
        <v>5.0612</v>
      </c>
      <c r="G3000" s="25" t="n">
        <f aca="false">IF(OR(D3000="",E3000="",F3000=""),"",D3000*($B$7-$B$8-F3000-E3000))</f>
        <v>2877.26664564016</v>
      </c>
      <c r="H3000" s="25" t="n">
        <f aca="false">IF(D3000="","",D3000*$F$30)</f>
        <v>3647.28641508668</v>
      </c>
    </row>
    <row r="3001" customFormat="false" ht="15" hidden="false" customHeight="false" outlineLevel="0" collapsed="false">
      <c r="A3001" s="2" t="n">
        <v>2967</v>
      </c>
      <c r="B3001" s="2" t="n">
        <v>3</v>
      </c>
      <c r="C3001" s="22" t="n">
        <f aca="true">NORMSINV(MAX(RAND(),0.000000000001))</f>
        <v>1.66911856442214</v>
      </c>
      <c r="D3001" s="24" t="n">
        <f aca="false">IF($B$11="","",$B$11*EXP($B$12*C3001))</f>
        <v>1873.94801011518</v>
      </c>
      <c r="E3001" s="20" t="n">
        <f aca="true">IF($B$10="","",$B$10*(1-$B$14+2*$B$14*RAND()))</f>
        <v>3.47790396747658</v>
      </c>
      <c r="F3001" s="21" t="n">
        <f aca="false">INDEX($E$17:$E$28,B3001)</f>
        <v>5.0612</v>
      </c>
      <c r="G3001" s="25" t="n">
        <f aca="false">IF(OR(D3001="",E3001="",F3001=""),"",D3001*($B$7-$B$8-F3001-E3001))</f>
        <v>7872.26076084803</v>
      </c>
      <c r="H3001" s="25" t="n">
        <f aca="false">IF(D3001="","",D3001*$F$30)</f>
        <v>9368.24089216782</v>
      </c>
    </row>
    <row r="3002" customFormat="false" ht="15" hidden="false" customHeight="false" outlineLevel="0" collapsed="false">
      <c r="A3002" s="2" t="n">
        <v>2968</v>
      </c>
      <c r="B3002" s="2" t="n">
        <v>4</v>
      </c>
      <c r="C3002" s="22" t="n">
        <f aca="true">NORMSINV(MAX(RAND(),0.000000000001))</f>
        <v>-1.04611187188974</v>
      </c>
      <c r="D3002" s="24" t="n">
        <f aca="false">IF($B$11="","",$B$11*EXP($B$12*C3002))</f>
        <v>596.868457048568</v>
      </c>
      <c r="E3002" s="20" t="n">
        <f aca="true">IF($B$10="","",$B$10*(1-$B$14+2*$B$14*RAND()))</f>
        <v>4.0725043977292</v>
      </c>
      <c r="F3002" s="21" t="n">
        <f aca="false">INDEX($E$17:$E$28,B3002)</f>
        <v>4.89657419354839</v>
      </c>
      <c r="G3002" s="25" t="n">
        <f aca="false">IF(OR(D3002="",E3002="",F3002=""),"",D3002*($B$7-$B$8-F3002-E3002))</f>
        <v>2250.74404287556</v>
      </c>
      <c r="H3002" s="25" t="n">
        <f aca="false">IF(D3002="","",D3002*$F$30)</f>
        <v>2983.8647904772</v>
      </c>
    </row>
    <row r="3003" customFormat="false" ht="15" hidden="false" customHeight="false" outlineLevel="0" collapsed="false">
      <c r="A3003" s="2" t="n">
        <v>2969</v>
      </c>
      <c r="B3003" s="2" t="n">
        <v>5</v>
      </c>
      <c r="C3003" s="22" t="n">
        <f aca="true">NORMSINV(MAX(RAND(),0.000000000001))</f>
        <v>0.735336020584751</v>
      </c>
      <c r="D3003" s="24" t="n">
        <f aca="false">IF($B$11="","",$B$11*EXP($B$12*C3003))</f>
        <v>1264.38161728952</v>
      </c>
      <c r="E3003" s="20" t="n">
        <f aca="true">IF($B$10="","",$B$10*(1-$B$14+2*$B$14*RAND()))</f>
        <v>3.73784539636006</v>
      </c>
      <c r="F3003" s="21" t="n">
        <f aca="false">INDEX($E$17:$E$28,B3003)</f>
        <v>4.761</v>
      </c>
      <c r="G3003" s="25" t="n">
        <f aca="false">IF(OR(D3003="",E3003="",F3003=""),"",D3003*($B$7-$B$8-F3003-E3003))</f>
        <v>5362.43791692514</v>
      </c>
      <c r="H3003" s="25" t="n">
        <f aca="false">IF(D3003="","",D3003*$F$30)</f>
        <v>6320.89658115375</v>
      </c>
    </row>
    <row r="3004" customFormat="false" ht="15" hidden="false" customHeight="false" outlineLevel="0" collapsed="false">
      <c r="A3004" s="2" t="n">
        <v>2970</v>
      </c>
      <c r="B3004" s="2" t="n">
        <v>6</v>
      </c>
      <c r="C3004" s="22" t="n">
        <f aca="true">NORMSINV(MAX(RAND(),0.000000000001))</f>
        <v>-1.58947420811226</v>
      </c>
      <c r="D3004" s="24" t="n">
        <f aca="false">IF($B$11="","",$B$11*EXP($B$12*C3004))</f>
        <v>474.728137689403</v>
      </c>
      <c r="E3004" s="20" t="n">
        <f aca="true">IF($B$10="","",$B$10*(1-$B$14+2*$B$14*RAND()))</f>
        <v>3.51910690956851</v>
      </c>
      <c r="F3004" s="21" t="n">
        <f aca="false">INDEX($E$17:$E$28,B3004)</f>
        <v>4.761</v>
      </c>
      <c r="G3004" s="25" t="n">
        <f aca="false">IF(OR(D3004="",E3004="",F3004=""),"",D3004*($B$7-$B$8-F3004-E3004))</f>
        <v>2117.23674111438</v>
      </c>
      <c r="H3004" s="25" t="n">
        <f aca="false">IF(D3004="","",D3004*$F$30)</f>
        <v>2373.26090593686</v>
      </c>
    </row>
    <row r="3005" customFormat="false" ht="15" hidden="false" customHeight="false" outlineLevel="0" collapsed="false">
      <c r="A3005" s="2" t="n">
        <v>2971</v>
      </c>
      <c r="B3005" s="2" t="n">
        <v>7</v>
      </c>
      <c r="C3005" s="22" t="n">
        <f aca="true">NORMSINV(MAX(RAND(),0.000000000001))</f>
        <v>2.70217431992058</v>
      </c>
      <c r="D3005" s="24" t="n">
        <f aca="false">IF($B$11="","",$B$11*EXP($B$12*C3005))</f>
        <v>2896.03361428702</v>
      </c>
      <c r="E3005" s="20" t="n">
        <f aca="true">IF($B$10="","",$B$10*(1-$B$14+2*$B$14*RAND()))</f>
        <v>3.48952923094723</v>
      </c>
      <c r="F3005" s="21" t="n">
        <f aca="false">INDEX($E$17:$E$28,B3005)</f>
        <v>4.761</v>
      </c>
      <c r="G3005" s="25" t="n">
        <f aca="false">IF(OR(D3005="",E3005="",F3005=""),"",D3005*($B$7-$B$8-F3005-E3005))</f>
        <v>13001.6582575358</v>
      </c>
      <c r="H3005" s="25" t="n">
        <f aca="false">IF(D3005="","",D3005*$F$30)</f>
        <v>14477.8512445437</v>
      </c>
    </row>
    <row r="3006" customFormat="false" ht="15" hidden="false" customHeight="false" outlineLevel="0" collapsed="false">
      <c r="A3006" s="2" t="n">
        <v>2972</v>
      </c>
      <c r="B3006" s="2" t="n">
        <v>8</v>
      </c>
      <c r="C3006" s="22" t="n">
        <f aca="true">NORMSINV(MAX(RAND(),0.000000000001))</f>
        <v>0.378580235896271</v>
      </c>
      <c r="D3006" s="24" t="n">
        <f aca="false">IF($B$11="","",$B$11*EXP($B$12*C3006))</f>
        <v>1087.90995234781</v>
      </c>
      <c r="E3006" s="20" t="n">
        <f aca="true">IF($B$10="","",$B$10*(1-$B$14+2*$B$14*RAND()))</f>
        <v>3.68065285300953</v>
      </c>
      <c r="F3006" s="21" t="n">
        <f aca="false">INDEX($E$17:$E$28,B3006)</f>
        <v>4.761</v>
      </c>
      <c r="G3006" s="25" t="n">
        <f aca="false">IF(OR(D3006="",E3006="",F3006=""),"",D3006*($B$7-$B$8-F3006-E3006))</f>
        <v>4676.21463985674</v>
      </c>
      <c r="H3006" s="25" t="n">
        <f aca="false">IF(D3006="","",D3006*$F$30)</f>
        <v>5438.67943377715</v>
      </c>
    </row>
    <row r="3007" customFormat="false" ht="15" hidden="false" customHeight="false" outlineLevel="0" collapsed="false">
      <c r="A3007" s="2" t="n">
        <v>2973</v>
      </c>
      <c r="B3007" s="2" t="n">
        <v>9</v>
      </c>
      <c r="C3007" s="22" t="n">
        <f aca="true">NORMSINV(MAX(RAND(),0.000000000001))</f>
        <v>-0.0775306258138107</v>
      </c>
      <c r="D3007" s="24" t="n">
        <f aca="false">IF($B$11="","",$B$11*EXP($B$12*C3007))</f>
        <v>897.689302021561</v>
      </c>
      <c r="E3007" s="20" t="n">
        <f aca="true">IF($B$10="","",$B$10*(1-$B$14+2*$B$14*RAND()))</f>
        <v>3.60892872925594</v>
      </c>
      <c r="F3007" s="21" t="n">
        <f aca="false">INDEX($E$17:$E$28,B3007)</f>
        <v>4.761</v>
      </c>
      <c r="G3007" s="25" t="n">
        <f aca="false">IF(OR(D3007="",E3007="",F3007=""),"",D3007*($B$7-$B$8-F3007-E3007))</f>
        <v>3922.96622881871</v>
      </c>
      <c r="H3007" s="25" t="n">
        <f aca="false">IF(D3007="","",D3007*$F$30)</f>
        <v>4487.72835866619</v>
      </c>
    </row>
    <row r="3008" customFormat="false" ht="15" hidden="false" customHeight="false" outlineLevel="0" collapsed="false">
      <c r="A3008" s="2" t="n">
        <v>2974</v>
      </c>
      <c r="B3008" s="2" t="n">
        <v>10</v>
      </c>
      <c r="C3008" s="22" t="n">
        <f aca="true">NORMSINV(MAX(RAND(),0.000000000001))</f>
        <v>0.216806666221611</v>
      </c>
      <c r="D3008" s="24" t="n">
        <f aca="false">IF($B$11="","",$B$11*EXP($B$12*C3008))</f>
        <v>1016.22266924878</v>
      </c>
      <c r="E3008" s="20" t="n">
        <f aca="true">IF($B$10="","",$B$10*(1-$B$14+2*$B$14*RAND()))</f>
        <v>3.79518417080862</v>
      </c>
      <c r="F3008" s="21" t="n">
        <f aca="false">INDEX($E$17:$E$28,B3008)</f>
        <v>4.761</v>
      </c>
      <c r="G3008" s="25" t="n">
        <f aca="false">IF(OR(D3008="",E3008="",F3008=""),"",D3008*($B$7-$B$8-F3008-E3008))</f>
        <v>4251.68848958614</v>
      </c>
      <c r="H3008" s="25" t="n">
        <f aca="false">IF(D3008="","",D3008*$F$30)</f>
        <v>5080.30036810848</v>
      </c>
    </row>
    <row r="3009" customFormat="false" ht="15" hidden="false" customHeight="false" outlineLevel="0" collapsed="false">
      <c r="A3009" s="2" t="n">
        <v>2975</v>
      </c>
      <c r="B3009" s="2" t="n">
        <v>11</v>
      </c>
      <c r="C3009" s="22" t="n">
        <f aca="true">NORMSINV(MAX(RAND(),0.000000000001))</f>
        <v>-1.05478128112538</v>
      </c>
      <c r="D3009" s="24" t="n">
        <f aca="false">IF($B$11="","",$B$11*EXP($B$12*C3009))</f>
        <v>594.692077206533</v>
      </c>
      <c r="E3009" s="20" t="n">
        <f aca="true">IF($B$10="","",$B$10*(1-$B$14+2*$B$14*RAND()))</f>
        <v>3.79064751223307</v>
      </c>
      <c r="F3009" s="21" t="n">
        <f aca="false">INDEX($E$17:$E$28,B3009)</f>
        <v>4.761</v>
      </c>
      <c r="G3009" s="25" t="n">
        <f aca="false">IF(OR(D3009="",E3009="",F3009=""),"",D3009*($B$7-$B$8-F3009-E3009))</f>
        <v>2490.78004102327</v>
      </c>
      <c r="H3009" s="25" t="n">
        <f aca="false">IF(D3009="","",D3009*$F$30)</f>
        <v>2972.9846323709</v>
      </c>
    </row>
    <row r="3010" customFormat="false" ht="15" hidden="false" customHeight="false" outlineLevel="0" collapsed="false">
      <c r="A3010" s="2" t="n">
        <v>2976</v>
      </c>
      <c r="B3010" s="2" t="n">
        <v>12</v>
      </c>
      <c r="C3010" s="22" t="n">
        <f aca="true">NORMSINV(MAX(RAND(),0.000000000001))</f>
        <v>1.45899818136373</v>
      </c>
      <c r="D3010" s="24" t="n">
        <f aca="false">IF($B$11="","",$B$11*EXP($B$12*C3010))</f>
        <v>1715.16595250723</v>
      </c>
      <c r="E3010" s="20" t="n">
        <f aca="true">IF($B$10="","",$B$10*(1-$B$14+2*$B$14*RAND()))</f>
        <v>3.39129038246415</v>
      </c>
      <c r="F3010" s="21" t="n">
        <f aca="false">INDEX($E$17:$E$28,B3010)</f>
        <v>4.761</v>
      </c>
      <c r="G3010" s="25" t="n">
        <f aca="false">IF(OR(D3010="",E3010="",F3010=""),"",D3010*($B$7-$B$8-F3010-E3010))</f>
        <v>7868.68333598746</v>
      </c>
      <c r="H3010" s="25" t="n">
        <f aca="false">IF(D3010="","",D3010*$F$30)</f>
        <v>8574.45762977415</v>
      </c>
    </row>
    <row r="3011" customFormat="false" ht="15" hidden="false" customHeight="false" outlineLevel="0" collapsed="false">
      <c r="A3011" s="2" t="n">
        <v>2977</v>
      </c>
      <c r="B3011" s="2" t="n">
        <v>1</v>
      </c>
      <c r="C3011" s="22" t="n">
        <f aca="true">NORMSINV(MAX(RAND(),0.000000000001))</f>
        <v>-0.222401226016541</v>
      </c>
      <c r="D3011" s="24" t="n">
        <f aca="false">IF($B$11="","",$B$11*EXP($B$12*C3011))</f>
        <v>844.5301730753</v>
      </c>
      <c r="E3011" s="20" t="n">
        <f aca="true">IF($B$10="","",$B$10*(1-$B$14+2*$B$14*RAND()))</f>
        <v>3.49927392661249</v>
      </c>
      <c r="F3011" s="21" t="n">
        <f aca="false">INDEX($E$17:$E$28,B3011)</f>
        <v>4.92562580645161</v>
      </c>
      <c r="G3011" s="25" t="n">
        <f aca="false">IF(OR(D3011="",E3011="",F3011=""),"",D3011*($B$7-$B$8-F3011-E3011))</f>
        <v>3644.23237527265</v>
      </c>
      <c r="H3011" s="25" t="n">
        <f aca="false">IF(D3011="","",D3011*$F$30)</f>
        <v>4221.97524123804</v>
      </c>
    </row>
    <row r="3012" customFormat="false" ht="15" hidden="false" customHeight="false" outlineLevel="0" collapsed="false">
      <c r="A3012" s="2" t="n">
        <v>2978</v>
      </c>
      <c r="B3012" s="2" t="n">
        <v>2</v>
      </c>
      <c r="C3012" s="22" t="n">
        <f aca="true">NORMSINV(MAX(RAND(),0.000000000001))</f>
        <v>0.750913856006501</v>
      </c>
      <c r="D3012" s="24" t="n">
        <f aca="false">IF($B$11="","",$B$11*EXP($B$12*C3012))</f>
        <v>1272.70827996154</v>
      </c>
      <c r="E3012" s="20" t="n">
        <f aca="true">IF($B$10="","",$B$10*(1-$B$14+2*$B$14*RAND()))</f>
        <v>4.03787772496239</v>
      </c>
      <c r="F3012" s="21" t="n">
        <f aca="false">INDEX($E$17:$E$28,B3012)</f>
        <v>5.0612</v>
      </c>
      <c r="G3012" s="25" t="n">
        <f aca="false">IF(OR(D3012="",E3012="",F3012=""),"",D3012*($B$7-$B$8-F3012-E3012))</f>
        <v>4633.83192613678</v>
      </c>
      <c r="H3012" s="25" t="n">
        <f aca="false">IF(D3012="","",D3012*$F$30)</f>
        <v>6362.52323318372</v>
      </c>
    </row>
    <row r="3013" customFormat="false" ht="15" hidden="false" customHeight="false" outlineLevel="0" collapsed="false">
      <c r="A3013" s="2" t="n">
        <v>2979</v>
      </c>
      <c r="B3013" s="2" t="n">
        <v>3</v>
      </c>
      <c r="C3013" s="22" t="n">
        <f aca="true">NORMSINV(MAX(RAND(),0.000000000001))</f>
        <v>0.984277149799331</v>
      </c>
      <c r="D3013" s="24" t="n">
        <f aca="false">IF($B$11="","",$B$11*EXP($B$12*C3013))</f>
        <v>1404.21511145509</v>
      </c>
      <c r="E3013" s="20" t="n">
        <f aca="true">IF($B$10="","",$B$10*(1-$B$14+2*$B$14*RAND()))</f>
        <v>3.46032931518906</v>
      </c>
      <c r="F3013" s="21" t="n">
        <f aca="false">INDEX($E$17:$E$28,B3013)</f>
        <v>5.0612</v>
      </c>
      <c r="G3013" s="25" t="n">
        <f aca="false">IF(OR(D3013="",E3013="",F3013=""),"",D3013*($B$7-$B$8-F3013-E3013))</f>
        <v>5923.64028284182</v>
      </c>
      <c r="H3013" s="25" t="n">
        <f aca="false">IF(D3013="","",D3013*$F$30)</f>
        <v>7019.95218518628</v>
      </c>
    </row>
    <row r="3014" customFormat="false" ht="15" hidden="false" customHeight="false" outlineLevel="0" collapsed="false">
      <c r="A3014" s="2" t="n">
        <v>2980</v>
      </c>
      <c r="B3014" s="2" t="n">
        <v>4</v>
      </c>
      <c r="C3014" s="22" t="n">
        <f aca="true">NORMSINV(MAX(RAND(),0.000000000001))</f>
        <v>0.389217716750875</v>
      </c>
      <c r="D3014" s="24" t="n">
        <f aca="false">IF($B$11="","",$B$11*EXP($B$12*C3014))</f>
        <v>1092.79720709168</v>
      </c>
      <c r="E3014" s="20" t="n">
        <f aca="true">IF($B$10="","",$B$10*(1-$B$14+2*$B$14*RAND()))</f>
        <v>3.77402245649928</v>
      </c>
      <c r="F3014" s="21" t="n">
        <f aca="false">INDEX($E$17:$E$28,B3014)</f>
        <v>4.89657419354839</v>
      </c>
      <c r="G3014" s="25" t="n">
        <f aca="false">IF(OR(D3014="",E3014="",F3014=""),"",D3014*($B$7-$B$8-F3014-E3014))</f>
        <v>4447.03261535744</v>
      </c>
      <c r="H3014" s="25" t="n">
        <f aca="false">IF(D3014="","",D3014*$F$30)</f>
        <v>5463.11179769273</v>
      </c>
    </row>
    <row r="3015" customFormat="false" ht="15" hidden="false" customHeight="false" outlineLevel="0" collapsed="false">
      <c r="A3015" s="2" t="n">
        <v>2981</v>
      </c>
      <c r="B3015" s="2" t="n">
        <v>5</v>
      </c>
      <c r="C3015" s="22" t="n">
        <f aca="true">NORMSINV(MAX(RAND(),0.000000000001))</f>
        <v>-1.10082245834869</v>
      </c>
      <c r="D3015" s="24" t="n">
        <f aca="false">IF($B$11="","",$B$11*EXP($B$12*C3015))</f>
        <v>583.266129190789</v>
      </c>
      <c r="E3015" s="20" t="n">
        <f aca="true">IF($B$10="","",$B$10*(1-$B$14+2*$B$14*RAND()))</f>
        <v>3.89226915520313</v>
      </c>
      <c r="F3015" s="21" t="n">
        <f aca="false">INDEX($E$17:$E$28,B3015)</f>
        <v>4.761</v>
      </c>
      <c r="G3015" s="25" t="n">
        <f aca="false">IF(OR(D3015="",E3015="",F3015=""),"",D3015*($B$7-$B$8-F3015-E3015))</f>
        <v>2383.65168088927</v>
      </c>
      <c r="H3015" s="25" t="n">
        <f aca="false">IF(D3015="","",D3015*$F$30)</f>
        <v>2915.86403305059</v>
      </c>
    </row>
    <row r="3016" customFormat="false" ht="15" hidden="false" customHeight="false" outlineLevel="0" collapsed="false">
      <c r="A3016" s="2" t="n">
        <v>2982</v>
      </c>
      <c r="B3016" s="2" t="n">
        <v>6</v>
      </c>
      <c r="C3016" s="22" t="n">
        <f aca="true">NORMSINV(MAX(RAND(),0.000000000001))</f>
        <v>0.988954891798622</v>
      </c>
      <c r="D3016" s="24" t="n">
        <f aca="false">IF($B$11="","",$B$11*EXP($B$12*C3016))</f>
        <v>1406.98560755006</v>
      </c>
      <c r="E3016" s="20" t="n">
        <f aca="true">IF($B$10="","",$B$10*(1-$B$14+2*$B$14*RAND()))</f>
        <v>3.76886505414093</v>
      </c>
      <c r="F3016" s="21" t="n">
        <f aca="false">INDEX($E$17:$E$28,B3016)</f>
        <v>4.761</v>
      </c>
      <c r="G3016" s="25" t="n">
        <f aca="false">IF(OR(D3016="",E3016="",F3016=""),"",D3016*($B$7-$B$8-F3016-E3016))</f>
        <v>5923.59927466727</v>
      </c>
      <c r="H3016" s="25" t="n">
        <f aca="false">IF(D3016="","",D3016*$F$30)</f>
        <v>7033.80244926426</v>
      </c>
    </row>
    <row r="3017" customFormat="false" ht="15" hidden="false" customHeight="false" outlineLevel="0" collapsed="false">
      <c r="A3017" s="2" t="n">
        <v>2983</v>
      </c>
      <c r="B3017" s="2" t="n">
        <v>7</v>
      </c>
      <c r="C3017" s="22" t="n">
        <f aca="true">NORMSINV(MAX(RAND(),0.000000000001))</f>
        <v>-1.81569920551168</v>
      </c>
      <c r="D3017" s="24" t="n">
        <f aca="false">IF($B$11="","",$B$11*EXP($B$12*C3017))</f>
        <v>431.565269524874</v>
      </c>
      <c r="E3017" s="20" t="n">
        <f aca="true">IF($B$10="","",$B$10*(1-$B$14+2*$B$14*RAND()))</f>
        <v>3.55141346236639</v>
      </c>
      <c r="F3017" s="21" t="n">
        <f aca="false">INDEX($E$17:$E$28,B3017)</f>
        <v>4.761</v>
      </c>
      <c r="G3017" s="25" t="n">
        <f aca="false">IF(OR(D3017="",E3017="",F3017=""),"",D3017*($B$7-$B$8-F3017-E3017))</f>
        <v>1910.79257745855</v>
      </c>
      <c r="H3017" s="25" t="n">
        <f aca="false">IF(D3017="","",D3017*$F$30)</f>
        <v>2157.48109540875</v>
      </c>
    </row>
    <row r="3018" customFormat="false" ht="15" hidden="false" customHeight="false" outlineLevel="0" collapsed="false">
      <c r="A3018" s="2" t="n">
        <v>2984</v>
      </c>
      <c r="B3018" s="2" t="n">
        <v>8</v>
      </c>
      <c r="C3018" s="22" t="n">
        <f aca="true">NORMSINV(MAX(RAND(),0.000000000001))</f>
        <v>0.970520685585094</v>
      </c>
      <c r="D3018" s="24" t="n">
        <f aca="false">IF($B$11="","",$B$11*EXP($B$12*C3018))</f>
        <v>1396.09911336179</v>
      </c>
      <c r="E3018" s="20" t="n">
        <f aca="true">IF($B$10="","",$B$10*(1-$B$14+2*$B$14*RAND()))</f>
        <v>3.64582421793834</v>
      </c>
      <c r="F3018" s="21" t="n">
        <f aca="false">INDEX($E$17:$E$28,B3018)</f>
        <v>4.761</v>
      </c>
      <c r="G3018" s="25" t="n">
        <f aca="false">IF(OR(D3018="",E3018="",F3018=""),"",D3018*($B$7-$B$8-F3018-E3018))</f>
        <v>6049.54286737707</v>
      </c>
      <c r="H3018" s="25" t="n">
        <f aca="false">IF(D3018="","",D3018*$F$30)</f>
        <v>6979.37868751826</v>
      </c>
    </row>
    <row r="3019" customFormat="false" ht="15" hidden="false" customHeight="false" outlineLevel="0" collapsed="false">
      <c r="A3019" s="2" t="n">
        <v>2985</v>
      </c>
      <c r="B3019" s="2" t="n">
        <v>9</v>
      </c>
      <c r="C3019" s="22" t="n">
        <f aca="true">NORMSINV(MAX(RAND(),0.000000000001))</f>
        <v>0.475861437613529</v>
      </c>
      <c r="D3019" s="24" t="n">
        <f aca="false">IF($B$11="","",$B$11*EXP($B$12*C3019))</f>
        <v>1133.43107060346</v>
      </c>
      <c r="E3019" s="20" t="n">
        <f aca="true">IF($B$10="","",$B$10*(1-$B$14+2*$B$14*RAND()))</f>
        <v>3.82293128178821</v>
      </c>
      <c r="F3019" s="21" t="n">
        <f aca="false">INDEX($E$17:$E$28,B3019)</f>
        <v>4.761</v>
      </c>
      <c r="G3019" s="25" t="n">
        <f aca="false">IF(OR(D3019="",E3019="",F3019=""),"",D3019*($B$7-$B$8-F3019-E3019))</f>
        <v>4710.61741678435</v>
      </c>
      <c r="H3019" s="25" t="n">
        <f aca="false">IF(D3019="","",D3019*$F$30)</f>
        <v>5666.24860816082</v>
      </c>
    </row>
    <row r="3020" customFormat="false" ht="15" hidden="false" customHeight="false" outlineLevel="0" collapsed="false">
      <c r="A3020" s="2" t="n">
        <v>2986</v>
      </c>
      <c r="B3020" s="2" t="n">
        <v>10</v>
      </c>
      <c r="C3020" s="22" t="n">
        <f aca="true">NORMSINV(MAX(RAND(),0.000000000001))</f>
        <v>0.272709077379103</v>
      </c>
      <c r="D3020" s="24" t="n">
        <f aca="false">IF($B$11="","",$B$11*EXP($B$12*C3020))</f>
        <v>1040.44433481763</v>
      </c>
      <c r="E3020" s="20" t="n">
        <f aca="true">IF($B$10="","",$B$10*(1-$B$14+2*$B$14*RAND()))</f>
        <v>4.12078577500727</v>
      </c>
      <c r="F3020" s="21" t="n">
        <f aca="false">INDEX($E$17:$E$28,B3020)</f>
        <v>4.761</v>
      </c>
      <c r="G3020" s="25" t="n">
        <f aca="false">IF(OR(D3020="",E3020="",F3020=""),"",D3020*($B$7-$B$8-F3020-E3020))</f>
        <v>4014.25713290649</v>
      </c>
      <c r="H3020" s="25" t="n">
        <f aca="false">IF(D3020="","",D3020*$F$30)</f>
        <v>5201.3893186203</v>
      </c>
    </row>
    <row r="3021" customFormat="false" ht="15" hidden="false" customHeight="false" outlineLevel="0" collapsed="false">
      <c r="A3021" s="2" t="n">
        <v>2987</v>
      </c>
      <c r="B3021" s="2" t="n">
        <v>11</v>
      </c>
      <c r="C3021" s="22" t="n">
        <f aca="true">NORMSINV(MAX(RAND(),0.000000000001))</f>
        <v>0.00542657764556381</v>
      </c>
      <c r="D3021" s="24" t="n">
        <f aca="false">IF($B$11="","",$B$11*EXP($B$12*C3021))</f>
        <v>929.623225476829</v>
      </c>
      <c r="E3021" s="20" t="n">
        <f aca="true">IF($B$10="","",$B$10*(1-$B$14+2*$B$14*RAND()))</f>
        <v>3.94007941202826</v>
      </c>
      <c r="F3021" s="21" t="n">
        <f aca="false">INDEX($E$17:$E$28,B3021)</f>
        <v>4.761</v>
      </c>
      <c r="G3021" s="25" t="n">
        <f aca="false">IF(OR(D3021="",E3021="",F3021=""),"",D3021*($B$7-$B$8-F3021-E3021))</f>
        <v>3754.67438443506</v>
      </c>
      <c r="H3021" s="25" t="n">
        <f aca="false">IF(D3021="","",D3021*$F$30)</f>
        <v>4647.37242880376</v>
      </c>
    </row>
    <row r="3022" customFormat="false" ht="15" hidden="false" customHeight="false" outlineLevel="0" collapsed="false">
      <c r="A3022" s="2" t="n">
        <v>2988</v>
      </c>
      <c r="B3022" s="2" t="n">
        <v>12</v>
      </c>
      <c r="C3022" s="22" t="n">
        <f aca="true">NORMSINV(MAX(RAND(),0.000000000001))</f>
        <v>-1.93701151926325</v>
      </c>
      <c r="D3022" s="24" t="n">
        <f aca="false">IF($B$11="","",$B$11*EXP($B$12*C3022))</f>
        <v>410.059334889314</v>
      </c>
      <c r="E3022" s="20" t="n">
        <f aca="true">IF($B$10="","",$B$10*(1-$B$14+2*$B$14*RAND()))</f>
        <v>3.38601320351979</v>
      </c>
      <c r="F3022" s="21" t="n">
        <f aca="false">INDEX($E$17:$E$28,B3022)</f>
        <v>4.761</v>
      </c>
      <c r="G3022" s="25" t="n">
        <f aca="false">IF(OR(D3022="",E3022="",F3022=""),"",D3022*($B$7-$B$8-F3022-E3022))</f>
        <v>1883.39711092008</v>
      </c>
      <c r="H3022" s="25" t="n">
        <f aca="false">IF(D3022="","",D3022*$F$30)</f>
        <v>2049.96862697866</v>
      </c>
    </row>
    <row r="3023" customFormat="false" ht="15" hidden="false" customHeight="false" outlineLevel="0" collapsed="false">
      <c r="A3023" s="2" t="n">
        <v>2989</v>
      </c>
      <c r="B3023" s="2" t="n">
        <v>1</v>
      </c>
      <c r="C3023" s="22" t="n">
        <f aca="true">NORMSINV(MAX(RAND(),0.000000000001))</f>
        <v>-0.377596604945114</v>
      </c>
      <c r="D3023" s="24" t="n">
        <f aca="false">IF($B$11="","",$B$11*EXP($B$12*C3023))</f>
        <v>791.069951457385</v>
      </c>
      <c r="E3023" s="20" t="n">
        <f aca="true">IF($B$10="","",$B$10*(1-$B$14+2*$B$14*RAND()))</f>
        <v>3.98879697784106</v>
      </c>
      <c r="F3023" s="21" t="n">
        <f aca="false">INDEX($E$17:$E$28,B3023)</f>
        <v>4.92562580645161</v>
      </c>
      <c r="G3023" s="25" t="n">
        <f aca="false">IF(OR(D3023="",E3023="",F3023=""),"",D3023*($B$7-$B$8-F3023-E3023))</f>
        <v>3026.29918232608</v>
      </c>
      <c r="H3023" s="25" t="n">
        <f aca="false">IF(D3023="","",D3023*$F$30)</f>
        <v>3954.71690132576</v>
      </c>
    </row>
    <row r="3024" customFormat="false" ht="15" hidden="false" customHeight="false" outlineLevel="0" collapsed="false">
      <c r="A3024" s="2" t="n">
        <v>2990</v>
      </c>
      <c r="B3024" s="2" t="n">
        <v>2</v>
      </c>
      <c r="C3024" s="22" t="n">
        <f aca="true">NORMSINV(MAX(RAND(),0.000000000001))</f>
        <v>0.401167328072764</v>
      </c>
      <c r="D3024" s="24" t="n">
        <f aca="false">IF($B$11="","",$B$11*EXP($B$12*C3024))</f>
        <v>1098.31349270973</v>
      </c>
      <c r="E3024" s="20" t="n">
        <f aca="true">IF($B$10="","",$B$10*(1-$B$14+2*$B$14*RAND()))</f>
        <v>3.64768955945971</v>
      </c>
      <c r="F3024" s="21" t="n">
        <f aca="false">INDEX($E$17:$E$28,B3024)</f>
        <v>5.0612</v>
      </c>
      <c r="G3024" s="25" t="n">
        <f aca="false">IF(OR(D3024="",E3024="",F3024=""),"",D3024*($B$7-$B$8-F3024-E3024))</f>
        <v>4427.42298744844</v>
      </c>
      <c r="H3024" s="25" t="n">
        <f aca="false">IF(D3024="","",D3024*$F$30)</f>
        <v>5490.68881275446</v>
      </c>
    </row>
    <row r="3025" customFormat="false" ht="15" hidden="false" customHeight="false" outlineLevel="0" collapsed="false">
      <c r="A3025" s="2" t="n">
        <v>2991</v>
      </c>
      <c r="B3025" s="2" t="n">
        <v>3</v>
      </c>
      <c r="C3025" s="22" t="n">
        <f aca="true">NORMSINV(MAX(RAND(),0.000000000001))</f>
        <v>-0.293495750164096</v>
      </c>
      <c r="D3025" s="24" t="n">
        <f aca="false">IF($B$11="","",$B$11*EXP($B$12*C3025))</f>
        <v>819.605924194662</v>
      </c>
      <c r="E3025" s="20" t="n">
        <f aca="true">IF($B$10="","",$B$10*(1-$B$14+2*$B$14*RAND()))</f>
        <v>3.61113834058895</v>
      </c>
      <c r="F3025" s="21" t="n">
        <f aca="false">INDEX($E$17:$E$28,B3025)</f>
        <v>5.0612</v>
      </c>
      <c r="G3025" s="25" t="n">
        <f aca="false">IF(OR(D3025="",E3025="",F3025=""),"",D3025*($B$7-$B$8-F3025-E3025))</f>
        <v>3333.87959367279</v>
      </c>
      <c r="H3025" s="25" t="n">
        <f aca="false">IF(D3025="","",D3025*$F$30)</f>
        <v>4097.37393623395</v>
      </c>
    </row>
    <row r="3026" customFormat="false" ht="15" hidden="false" customHeight="false" outlineLevel="0" collapsed="false">
      <c r="A3026" s="2" t="n">
        <v>2992</v>
      </c>
      <c r="B3026" s="2" t="n">
        <v>4</v>
      </c>
      <c r="C3026" s="22" t="n">
        <f aca="true">NORMSINV(MAX(RAND(),0.000000000001))</f>
        <v>-2.19279990876192</v>
      </c>
      <c r="D3026" s="24" t="n">
        <f aca="false">IF($B$11="","",$B$11*EXP($B$12*C3026))</f>
        <v>368.161360155551</v>
      </c>
      <c r="E3026" s="20" t="n">
        <f aca="true">IF($B$10="","",$B$10*(1-$B$14+2*$B$14*RAND()))</f>
        <v>3.97591928754798</v>
      </c>
      <c r="F3026" s="21" t="n">
        <f aca="false">INDEX($E$17:$E$28,B3026)</f>
        <v>4.89657419354839</v>
      </c>
      <c r="G3026" s="25" t="n">
        <f aca="false">IF(OR(D3026="",E3026="",F3026=""),"",D3026*($B$7-$B$8-F3026-E3026))</f>
        <v>1423.86646041002</v>
      </c>
      <c r="H3026" s="25" t="n">
        <f aca="false">IF(D3026="","",D3026*$F$30)</f>
        <v>1840.51227168963</v>
      </c>
    </row>
    <row r="3027" customFormat="false" ht="15" hidden="false" customHeight="false" outlineLevel="0" collapsed="false">
      <c r="A3027" s="2" t="n">
        <v>2993</v>
      </c>
      <c r="B3027" s="2" t="n">
        <v>5</v>
      </c>
      <c r="C3027" s="22" t="n">
        <f aca="true">NORMSINV(MAX(RAND(),0.000000000001))</f>
        <v>0.723216587146649</v>
      </c>
      <c r="D3027" s="24" t="n">
        <f aca="false">IF($B$11="","",$B$11*EXP($B$12*C3027))</f>
        <v>1257.94123552287</v>
      </c>
      <c r="E3027" s="20" t="n">
        <f aca="true">IF($B$10="","",$B$10*(1-$B$14+2*$B$14*RAND()))</f>
        <v>3.85569590380686</v>
      </c>
      <c r="F3027" s="21" t="n">
        <f aca="false">INDEX($E$17:$E$28,B3027)</f>
        <v>4.761</v>
      </c>
      <c r="G3027" s="25" t="n">
        <f aca="false">IF(OR(D3027="",E3027="",F3027=""),"",D3027*($B$7-$B$8-F3027-E3027))</f>
        <v>5186.87424920172</v>
      </c>
      <c r="H3027" s="25" t="n">
        <f aca="false">IF(D3027="","",D3027*$F$30)</f>
        <v>6288.69982462595</v>
      </c>
    </row>
    <row r="3028" customFormat="false" ht="15" hidden="false" customHeight="false" outlineLevel="0" collapsed="false">
      <c r="A3028" s="2" t="n">
        <v>2994</v>
      </c>
      <c r="B3028" s="2" t="n">
        <v>6</v>
      </c>
      <c r="C3028" s="22" t="n">
        <f aca="true">NORMSINV(MAX(RAND(),0.000000000001))</f>
        <v>-0.0718423297174564</v>
      </c>
      <c r="D3028" s="24" t="n">
        <f aca="false">IF($B$11="","",$B$11*EXP($B$12*C3028))</f>
        <v>899.843513708547</v>
      </c>
      <c r="E3028" s="20" t="n">
        <f aca="true">IF($B$10="","",$B$10*(1-$B$14+2*$B$14*RAND()))</f>
        <v>3.61995293295948</v>
      </c>
      <c r="F3028" s="21" t="n">
        <f aca="false">INDEX($E$17:$E$28,B3028)</f>
        <v>4.761</v>
      </c>
      <c r="G3028" s="25" t="n">
        <f aca="false">IF(OR(D3028="",E3028="",F3028=""),"",D3028*($B$7-$B$8-F3028-E3028))</f>
        <v>3922.46022922667</v>
      </c>
      <c r="H3028" s="25" t="n">
        <f aca="false">IF(D3028="","",D3028*$F$30)</f>
        <v>4498.49769373177</v>
      </c>
    </row>
    <row r="3029" customFormat="false" ht="15" hidden="false" customHeight="false" outlineLevel="0" collapsed="false">
      <c r="A3029" s="2" t="n">
        <v>2995</v>
      </c>
      <c r="B3029" s="2" t="n">
        <v>7</v>
      </c>
      <c r="C3029" s="22" t="n">
        <f aca="true">NORMSINV(MAX(RAND(),0.000000000001))</f>
        <v>-0.851750111574316</v>
      </c>
      <c r="D3029" s="24" t="n">
        <f aca="false">IF($B$11="","",$B$11*EXP($B$12*C3029))</f>
        <v>647.807898663756</v>
      </c>
      <c r="E3029" s="20" t="n">
        <f aca="true">IF($B$10="","",$B$10*(1-$B$14+2*$B$14*RAND()))</f>
        <v>3.55560895683253</v>
      </c>
      <c r="F3029" s="21" t="n">
        <f aca="false">INDEX($E$17:$E$28,B3029)</f>
        <v>4.761</v>
      </c>
      <c r="G3029" s="25" t="n">
        <f aca="false">IF(OR(D3029="",E3029="",F3029=""),"",D3029*($B$7-$B$8-F3029-E3029))</f>
        <v>2865.5076566424</v>
      </c>
      <c r="H3029" s="25" t="n">
        <f aca="false">IF(D3029="","",D3029*$F$30)</f>
        <v>3238.52124699985</v>
      </c>
    </row>
    <row r="3030" customFormat="false" ht="15" hidden="false" customHeight="false" outlineLevel="0" collapsed="false">
      <c r="A3030" s="2" t="n">
        <v>2996</v>
      </c>
      <c r="B3030" s="2" t="n">
        <v>8</v>
      </c>
      <c r="C3030" s="22" t="n">
        <f aca="true">NORMSINV(MAX(RAND(),0.000000000001))</f>
        <v>-1.39806181916623</v>
      </c>
      <c r="D3030" s="24" t="n">
        <f aca="false">IF($B$11="","",$B$11*EXP($B$12*C3030))</f>
        <v>514.603645529801</v>
      </c>
      <c r="E3030" s="20" t="n">
        <f aca="true">IF($B$10="","",$B$10*(1-$B$14+2*$B$14*RAND()))</f>
        <v>3.72865782047979</v>
      </c>
      <c r="F3030" s="21" t="n">
        <f aca="false">INDEX($E$17:$E$28,B3030)</f>
        <v>4.761</v>
      </c>
      <c r="G3030" s="25" t="n">
        <f aca="false">IF(OR(D3030="",E3030="",F3030=""),"",D3030*($B$7-$B$8-F3030-E3030))</f>
        <v>2187.24158033018</v>
      </c>
      <c r="H3030" s="25" t="n">
        <f aca="false">IF(D3030="","",D3030*$F$30)</f>
        <v>2572.60654473258</v>
      </c>
    </row>
    <row r="3031" customFormat="false" ht="15" hidden="false" customHeight="false" outlineLevel="0" collapsed="false">
      <c r="A3031" s="2" t="n">
        <v>2997</v>
      </c>
      <c r="B3031" s="2" t="n">
        <v>9</v>
      </c>
      <c r="C3031" s="22" t="n">
        <f aca="true">NORMSINV(MAX(RAND(),0.000000000001))</f>
        <v>0.880962571465986</v>
      </c>
      <c r="D3031" s="24" t="n">
        <f aca="false">IF($B$11="","",$B$11*EXP($B$12*C3031))</f>
        <v>1344.39654856422</v>
      </c>
      <c r="E3031" s="20" t="n">
        <f aca="true">IF($B$10="","",$B$10*(1-$B$14+2*$B$14*RAND()))</f>
        <v>3.70659524966288</v>
      </c>
      <c r="F3031" s="21" t="n">
        <f aca="false">INDEX($E$17:$E$28,B3031)</f>
        <v>4.761</v>
      </c>
      <c r="G3031" s="25" t="n">
        <f aca="false">IF(OR(D3031="",E3031="",F3031=""),"",D3031*($B$7-$B$8-F3031-E3031))</f>
        <v>5743.80620042262</v>
      </c>
      <c r="H3031" s="25" t="n">
        <f aca="false">IF(D3031="","",D3031*$F$30)</f>
        <v>6720.90722558226</v>
      </c>
    </row>
    <row r="3032" customFormat="false" ht="15" hidden="false" customHeight="false" outlineLevel="0" collapsed="false">
      <c r="A3032" s="2" t="n">
        <v>2998</v>
      </c>
      <c r="B3032" s="2" t="n">
        <v>10</v>
      </c>
      <c r="C3032" s="22" t="n">
        <f aca="true">NORMSINV(MAX(RAND(),0.000000000001))</f>
        <v>0.486381324470181</v>
      </c>
      <c r="D3032" s="24" t="n">
        <f aca="false">IF($B$11="","",$B$11*EXP($B$12*C3032))</f>
        <v>1138.46640886411</v>
      </c>
      <c r="E3032" s="20" t="n">
        <f aca="true">IF($B$10="","",$B$10*(1-$B$14+2*$B$14*RAND()))</f>
        <v>3.53249918435192</v>
      </c>
      <c r="F3032" s="21" t="n">
        <f aca="false">INDEX($E$17:$E$28,B3032)</f>
        <v>4.761</v>
      </c>
      <c r="G3032" s="25" t="n">
        <f aca="false">IF(OR(D3032="",E3032="",F3032=""),"",D3032*($B$7-$B$8-F3032-E3032))</f>
        <v>5062.1918156022</v>
      </c>
      <c r="H3032" s="25" t="n">
        <f aca="false">IF(D3032="","",D3032*$F$30)</f>
        <v>5691.42127119346</v>
      </c>
    </row>
    <row r="3033" customFormat="false" ht="15" hidden="false" customHeight="false" outlineLevel="0" collapsed="false">
      <c r="A3033" s="2" t="n">
        <v>2999</v>
      </c>
      <c r="B3033" s="2" t="n">
        <v>11</v>
      </c>
      <c r="C3033" s="22" t="n">
        <f aca="true">NORMSINV(MAX(RAND(),0.000000000001))</f>
        <v>1.77484936642619</v>
      </c>
      <c r="D3033" s="24" t="n">
        <f aca="false">IF($B$11="","",$B$11*EXP($B$12*C3033))</f>
        <v>1959.32262284613</v>
      </c>
      <c r="E3033" s="20" t="n">
        <f aca="true">IF($B$10="","",$B$10*(1-$B$14+2*$B$14*RAND()))</f>
        <v>4.04277559807753</v>
      </c>
      <c r="F3033" s="21" t="n">
        <f aca="false">INDEX($E$17:$E$28,B3033)</f>
        <v>4.761</v>
      </c>
      <c r="G3033" s="25" t="n">
        <f aca="false">IF(OR(D3033="",E3033="",F3033=""),"",D3033*($B$7-$B$8-F3033-E3033))</f>
        <v>7712.33351928567</v>
      </c>
      <c r="H3033" s="25" t="n">
        <f aca="false">IF(D3033="","",D3033*$F$30)</f>
        <v>9795.04565613238</v>
      </c>
    </row>
    <row r="3034" customFormat="false" ht="15" hidden="false" customHeight="false" outlineLevel="0" collapsed="false">
      <c r="A3034" s="2" t="n">
        <v>3000</v>
      </c>
      <c r="B3034" s="2" t="n">
        <v>12</v>
      </c>
      <c r="C3034" s="22" t="n">
        <f aca="true">NORMSINV(MAX(RAND(),0.000000000001))</f>
        <v>-1.13241916110651</v>
      </c>
      <c r="D3034" s="24" t="n">
        <f aca="false">IF($B$11="","",$B$11*EXP($B$12*C3034))</f>
        <v>575.552118472321</v>
      </c>
      <c r="E3034" s="20" t="n">
        <f aca="true">IF($B$10="","",$B$10*(1-$B$14+2*$B$14*RAND()))</f>
        <v>3.46797379287334</v>
      </c>
      <c r="F3034" s="21" t="n">
        <f aca="false">INDEX($E$17:$E$28,B3034)</f>
        <v>4.761</v>
      </c>
      <c r="G3034" s="25" t="n">
        <f aca="false">IF(OR(D3034="",E3034="",F3034=""),"",D3034*($B$7-$B$8-F3034-E3034))</f>
        <v>2596.33068999591</v>
      </c>
      <c r="H3034" s="25" t="n">
        <f aca="false">IF(D3034="","",D3034*$F$30)</f>
        <v>2877.30015066683</v>
      </c>
    </row>
    <row r="3035" customFormat="false" ht="15" hidden="false" customHeight="false" outlineLevel="0" collapsed="false">
      <c r="A3035" s="2" t="n">
        <v>3001</v>
      </c>
      <c r="B3035" s="2" t="n">
        <v>1</v>
      </c>
      <c r="C3035" s="22" t="n">
        <f aca="true">NORMSINV(MAX(RAND(),0.000000000001))</f>
        <v>-1.43372824359053</v>
      </c>
      <c r="D3035" s="24" t="n">
        <f aca="false">IF($B$11="","",$B$11*EXP($B$12*C3035))</f>
        <v>506.92768639424</v>
      </c>
      <c r="E3035" s="20" t="n">
        <f aca="true">IF($B$10="","",$B$10*(1-$B$14+2*$B$14*RAND()))</f>
        <v>3.9568994537242</v>
      </c>
      <c r="F3035" s="21" t="n">
        <f aca="false">INDEX($E$17:$E$28,B3035)</f>
        <v>4.92562580645161</v>
      </c>
      <c r="G3035" s="25" t="n">
        <f aca="false">IF(OR(D3035="",E3035="",F3035=""),"",D3035*($B$7-$B$8-F3035-E3035))</f>
        <v>1955.4607451833</v>
      </c>
      <c r="H3035" s="25" t="n">
        <f aca="false">IF(D3035="","",D3035*$F$30)</f>
        <v>2534.23288982208</v>
      </c>
    </row>
    <row r="3036" customFormat="false" ht="15" hidden="false" customHeight="false" outlineLevel="0" collapsed="false">
      <c r="A3036" s="2" t="n">
        <v>3002</v>
      </c>
      <c r="B3036" s="2" t="n">
        <v>2</v>
      </c>
      <c r="C3036" s="22" t="n">
        <f aca="true">NORMSINV(MAX(RAND(),0.000000000001))</f>
        <v>0.415858990898249</v>
      </c>
      <c r="D3036" s="24" t="n">
        <f aca="false">IF($B$11="","",$B$11*EXP($B$12*C3036))</f>
        <v>1105.13376617825</v>
      </c>
      <c r="E3036" s="20" t="n">
        <f aca="true">IF($B$10="","",$B$10*(1-$B$14+2*$B$14*RAND()))</f>
        <v>3.49992257434313</v>
      </c>
      <c r="F3036" s="21" t="n">
        <f aca="false">INDEX($E$17:$E$28,B3036)</f>
        <v>5.0612</v>
      </c>
      <c r="G3036" s="25" t="n">
        <f aca="false">IF(OR(D3036="",E3036="",F3036=""),"",D3036*($B$7-$B$8-F3036-E3036))</f>
        <v>4618.21854781346</v>
      </c>
      <c r="H3036" s="25" t="n">
        <f aca="false">IF(D3036="","",D3036*$F$30)</f>
        <v>5524.78472387831</v>
      </c>
    </row>
    <row r="3037" customFormat="false" ht="15" hidden="false" customHeight="false" outlineLevel="0" collapsed="false">
      <c r="A3037" s="2" t="n">
        <v>3003</v>
      </c>
      <c r="B3037" s="2" t="n">
        <v>3</v>
      </c>
      <c r="C3037" s="22" t="n">
        <f aca="true">NORMSINV(MAX(RAND(),0.000000000001))</f>
        <v>0.921721200421905</v>
      </c>
      <c r="D3037" s="24" t="n">
        <f aca="false">IF($B$11="","",$B$11*EXP($B$12*C3037))</f>
        <v>1367.68503180852</v>
      </c>
      <c r="E3037" s="20" t="n">
        <f aca="true">IF($B$10="","",$B$10*(1-$B$14+2*$B$14*RAND()))</f>
        <v>3.73105928011351</v>
      </c>
      <c r="F3037" s="21" t="n">
        <f aca="false">INDEX($E$17:$E$28,B3037)</f>
        <v>5.0612</v>
      </c>
      <c r="G3037" s="25" t="n">
        <f aca="false">IF(OR(D3037="",E3037="",F3037=""),"",D3037*($B$7-$B$8-F3037-E3037))</f>
        <v>5399.26589204974</v>
      </c>
      <c r="H3037" s="25" t="n">
        <f aca="false">IF(D3037="","",D3037*$F$30)</f>
        <v>6837.33101101714</v>
      </c>
    </row>
    <row r="3038" customFormat="false" ht="15" hidden="false" customHeight="false" outlineLevel="0" collapsed="false">
      <c r="A3038" s="2" t="n">
        <v>3004</v>
      </c>
      <c r="B3038" s="2" t="n">
        <v>4</v>
      </c>
      <c r="C3038" s="22" t="n">
        <f aca="true">NORMSINV(MAX(RAND(),0.000000000001))</f>
        <v>0.757644040998389</v>
      </c>
      <c r="D3038" s="24" t="n">
        <f aca="false">IF($B$11="","",$B$11*EXP($B$12*C3038))</f>
        <v>1276.32263971216</v>
      </c>
      <c r="E3038" s="20" t="n">
        <f aca="true">IF($B$10="","",$B$10*(1-$B$14+2*$B$14*RAND()))</f>
        <v>3.88701170903294</v>
      </c>
      <c r="F3038" s="21" t="n">
        <f aca="false">INDEX($E$17:$E$28,B3038)</f>
        <v>4.89657419354839</v>
      </c>
      <c r="G3038" s="25" t="n">
        <f aca="false">IF(OR(D3038="",E3038="",F3038=""),"",D3038*($B$7-$B$8-F3038-E3038))</f>
        <v>5049.6608846118</v>
      </c>
      <c r="H3038" s="25" t="n">
        <f aca="false">IF(D3038="","",D3038*$F$30)</f>
        <v>6380.59214044903</v>
      </c>
    </row>
    <row r="3039" customFormat="false" ht="15" hidden="false" customHeight="false" outlineLevel="0" collapsed="false">
      <c r="A3039" s="2" t="n">
        <v>3005</v>
      </c>
      <c r="B3039" s="2" t="n">
        <v>5</v>
      </c>
      <c r="C3039" s="22" t="n">
        <f aca="true">NORMSINV(MAX(RAND(),0.000000000001))</f>
        <v>-1.19474515778319</v>
      </c>
      <c r="D3039" s="24" t="n">
        <f aca="false">IF($B$11="","",$B$11*EXP($B$12*C3039))</f>
        <v>560.633685951283</v>
      </c>
      <c r="E3039" s="20" t="n">
        <f aca="true">IF($B$10="","",$B$10*(1-$B$14+2*$B$14*RAND()))</f>
        <v>4.08566150565667</v>
      </c>
      <c r="F3039" s="21" t="n">
        <f aca="false">INDEX($E$17:$E$28,B3039)</f>
        <v>4.761</v>
      </c>
      <c r="G3039" s="25" t="n">
        <f aca="false">IF(OR(D3039="",E3039="",F3039=""),"",D3039*($B$7-$B$8-F3039-E3039))</f>
        <v>2182.73671073972</v>
      </c>
      <c r="H3039" s="25" t="n">
        <f aca="false">IF(D3039="","",D3039*$F$30)</f>
        <v>2802.71992280765</v>
      </c>
    </row>
    <row r="3040" customFormat="false" ht="15" hidden="false" customHeight="false" outlineLevel="0" collapsed="false">
      <c r="A3040" s="2" t="n">
        <v>3006</v>
      </c>
      <c r="B3040" s="2" t="n">
        <v>6</v>
      </c>
      <c r="C3040" s="22" t="n">
        <f aca="true">NORMSINV(MAX(RAND(),0.000000000001))</f>
        <v>0.80127990841801</v>
      </c>
      <c r="D3040" s="24" t="n">
        <f aca="false">IF($B$11="","",$B$11*EXP($B$12*C3040))</f>
        <v>1300.00703922812</v>
      </c>
      <c r="E3040" s="20" t="n">
        <f aca="true">IF($B$10="","",$B$10*(1-$B$14+2*$B$14*RAND()))</f>
        <v>4.12001292287294</v>
      </c>
      <c r="F3040" s="21" t="n">
        <f aca="false">INDEX($E$17:$E$28,B3040)</f>
        <v>4.761</v>
      </c>
      <c r="G3040" s="25" t="n">
        <f aca="false">IF(OR(D3040="",E3040="",F3040=""),"",D3040*($B$7-$B$8-F3040-E3040))</f>
        <v>5016.71036455553</v>
      </c>
      <c r="H3040" s="25" t="n">
        <f aca="false">IF(D3040="","",D3040*$F$30)</f>
        <v>6498.99519050922</v>
      </c>
    </row>
    <row r="3041" customFormat="false" ht="15" hidden="false" customHeight="false" outlineLevel="0" collapsed="false">
      <c r="A3041" s="2" t="n">
        <v>3007</v>
      </c>
      <c r="B3041" s="2" t="n">
        <v>7</v>
      </c>
      <c r="C3041" s="22" t="n">
        <f aca="true">NORMSINV(MAX(RAND(),0.000000000001))</f>
        <v>-0.00297625307153534</v>
      </c>
      <c r="D3041" s="24" t="n">
        <f aca="false">IF($B$11="","",$B$11*EXP($B$12*C3041))</f>
        <v>926.337558678543</v>
      </c>
      <c r="E3041" s="20" t="n">
        <f aca="true">IF($B$10="","",$B$10*(1-$B$14+2*$B$14*RAND()))</f>
        <v>3.94408547773927</v>
      </c>
      <c r="F3041" s="21" t="n">
        <f aca="false">INDEX($E$17:$E$28,B3041)</f>
        <v>4.761</v>
      </c>
      <c r="G3041" s="25" t="n">
        <f aca="false">IF(OR(D3041="",E3041="",F3041=""),"",D3041*($B$7-$B$8-F3041-E3041))</f>
        <v>3737.69286802761</v>
      </c>
      <c r="H3041" s="25" t="n">
        <f aca="false">IF(D3041="","",D3041*$F$30)</f>
        <v>4630.94672334577</v>
      </c>
    </row>
    <row r="3042" customFormat="false" ht="15" hidden="false" customHeight="false" outlineLevel="0" collapsed="false">
      <c r="A3042" s="2" t="n">
        <v>3008</v>
      </c>
      <c r="B3042" s="2" t="n">
        <v>8</v>
      </c>
      <c r="C3042" s="22" t="n">
        <f aca="true">NORMSINV(MAX(RAND(),0.000000000001))</f>
        <v>0.677270293892602</v>
      </c>
      <c r="D3042" s="24" t="n">
        <f aca="false">IF($B$11="","",$B$11*EXP($B$12*C3042))</f>
        <v>1233.82146569296</v>
      </c>
      <c r="E3042" s="20" t="n">
        <f aca="true">IF($B$10="","",$B$10*(1-$B$14+2*$B$14*RAND()))</f>
        <v>3.42943905088971</v>
      </c>
      <c r="F3042" s="21" t="n">
        <f aca="false">INDEX($E$17:$E$28,B3042)</f>
        <v>4.761</v>
      </c>
      <c r="G3042" s="25" t="n">
        <f aca="false">IF(OR(D3042="",E3042="",F3042=""),"",D3042*($B$7-$B$8-F3042-E3042))</f>
        <v>5613.34595849071</v>
      </c>
      <c r="H3042" s="25" t="n">
        <f aca="false">IF(D3042="","",D3042*$F$30)</f>
        <v>6168.12027129225</v>
      </c>
    </row>
    <row r="3043" customFormat="false" ht="15" hidden="false" customHeight="false" outlineLevel="0" collapsed="false">
      <c r="A3043" s="2" t="n">
        <v>3009</v>
      </c>
      <c r="B3043" s="2" t="n">
        <v>9</v>
      </c>
      <c r="C3043" s="22" t="n">
        <f aca="true">NORMSINV(MAX(RAND(),0.000000000001))</f>
        <v>-0.334198335386367</v>
      </c>
      <c r="D3043" s="24" t="n">
        <f aca="false">IF($B$11="","",$B$11*EXP($B$12*C3043))</f>
        <v>805.668974257568</v>
      </c>
      <c r="E3043" s="20" t="n">
        <f aca="true">IF($B$10="","",$B$10*(1-$B$14+2*$B$14*RAND()))</f>
        <v>3.44261539020018</v>
      </c>
      <c r="F3043" s="21" t="n">
        <f aca="false">INDEX($E$17:$E$28,B3043)</f>
        <v>4.761</v>
      </c>
      <c r="G3043" s="25" t="n">
        <f aca="false">IF(OR(D3043="",E3043="",F3043=""),"",D3043*($B$7-$B$8-F3043-E3043))</f>
        <v>3654.82433541524</v>
      </c>
      <c r="H3043" s="25" t="n">
        <f aca="false">IF(D3043="","",D3043*$F$30)</f>
        <v>4027.70033610843</v>
      </c>
    </row>
    <row r="3044" customFormat="false" ht="15" hidden="false" customHeight="false" outlineLevel="0" collapsed="false">
      <c r="A3044" s="2" t="n">
        <v>3010</v>
      </c>
      <c r="B3044" s="2" t="n">
        <v>10</v>
      </c>
      <c r="C3044" s="22" t="n">
        <f aca="true">NORMSINV(MAX(RAND(),0.000000000001))</f>
        <v>2.37000203965385</v>
      </c>
      <c r="D3044" s="24" t="n">
        <f aca="false">IF($B$11="","",$B$11*EXP($B$12*C3044))</f>
        <v>2517.77595481594</v>
      </c>
      <c r="E3044" s="20" t="n">
        <f aca="true">IF($B$10="","",$B$10*(1-$B$14+2*$B$14*RAND()))</f>
        <v>3.91448095462177</v>
      </c>
      <c r="F3044" s="21" t="n">
        <f aca="false">INDEX($E$17:$E$28,B3044)</f>
        <v>4.761</v>
      </c>
      <c r="G3044" s="25" t="n">
        <f aca="false">IF(OR(D3044="",E3044="",F3044=""),"",D3044*($B$7-$B$8-F3044-E3044))</f>
        <v>10233.5483203448</v>
      </c>
      <c r="H3044" s="25" t="n">
        <f aca="false">IF(D3044="","",D3044*$F$30)</f>
        <v>12586.8655533159</v>
      </c>
    </row>
    <row r="3045" customFormat="false" ht="15" hidden="false" customHeight="false" outlineLevel="0" collapsed="false">
      <c r="A3045" s="2" t="n">
        <v>3011</v>
      </c>
      <c r="B3045" s="2" t="n">
        <v>11</v>
      </c>
      <c r="C3045" s="22" t="n">
        <f aca="true">NORMSINV(MAX(RAND(),0.000000000001))</f>
        <v>-0.128502949415538</v>
      </c>
      <c r="D3045" s="24" t="n">
        <f aca="false">IF($B$11="","",$B$11*EXP($B$12*C3045))</f>
        <v>878.614304181171</v>
      </c>
      <c r="E3045" s="20" t="n">
        <f aca="true">IF($B$10="","",$B$10*(1-$B$14+2*$B$14*RAND()))</f>
        <v>3.56668749954845</v>
      </c>
      <c r="F3045" s="21" t="n">
        <f aca="false">INDEX($E$17:$E$28,B3045)</f>
        <v>4.761</v>
      </c>
      <c r="G3045" s="25" t="n">
        <f aca="false">IF(OR(D3045="",E3045="",F3045=""),"",D3045*($B$7-$B$8-F3045-E3045))</f>
        <v>3876.72087741412</v>
      </c>
      <c r="H3045" s="25" t="n">
        <f aca="false">IF(D3045="","",D3045*$F$30)</f>
        <v>4392.36862946251</v>
      </c>
    </row>
    <row r="3046" customFormat="false" ht="15" hidden="false" customHeight="false" outlineLevel="0" collapsed="false">
      <c r="A3046" s="2" t="n">
        <v>3012</v>
      </c>
      <c r="B3046" s="2" t="n">
        <v>12</v>
      </c>
      <c r="C3046" s="22" t="n">
        <f aca="true">NORMSINV(MAX(RAND(),0.000000000001))</f>
        <v>0.407324612942494</v>
      </c>
      <c r="D3046" s="24" t="n">
        <f aca="false">IF($B$11="","",$B$11*EXP($B$12*C3046))</f>
        <v>1101.16673484325</v>
      </c>
      <c r="E3046" s="20" t="n">
        <f aca="true">IF($B$10="","",$B$10*(1-$B$14+2*$B$14*RAND()))</f>
        <v>4.05899175677131</v>
      </c>
      <c r="F3046" s="21" t="n">
        <f aca="false">INDEX($E$17:$E$28,B3046)</f>
        <v>4.761</v>
      </c>
      <c r="G3046" s="25" t="n">
        <f aca="false">IF(OR(D3046="",E3046="",F3046=""),"",D3046*($B$7-$B$8-F3046-E3046))</f>
        <v>4316.58267775478</v>
      </c>
      <c r="H3046" s="25" t="n">
        <f aca="false">IF(D3046="","",D3046*$F$30)</f>
        <v>5504.9527408284</v>
      </c>
    </row>
    <row r="3047" customFormat="false" ht="15" hidden="false" customHeight="false" outlineLevel="0" collapsed="false">
      <c r="A3047" s="2" t="n">
        <v>3013</v>
      </c>
      <c r="B3047" s="2" t="n">
        <v>1</v>
      </c>
      <c r="C3047" s="22" t="n">
        <f aca="true">NORMSINV(MAX(RAND(),0.000000000001))</f>
        <v>0.993122718568414</v>
      </c>
      <c r="D3047" s="24" t="n">
        <f aca="false">IF($B$11="","",$B$11*EXP($B$12*C3047))</f>
        <v>1409.45869958718</v>
      </c>
      <c r="E3047" s="20" t="n">
        <f aca="true">IF($B$10="","",$B$10*(1-$B$14+2*$B$14*RAND()))</f>
        <v>3.74473670445057</v>
      </c>
      <c r="F3047" s="21" t="n">
        <f aca="false">INDEX($E$17:$E$28,B3047)</f>
        <v>4.92562580645161</v>
      </c>
      <c r="G3047" s="25" t="n">
        <f aca="false">IF(OR(D3047="",E3047="",F3047=""),"",D3047*($B$7-$B$8-F3047-E3047))</f>
        <v>5735.98596317506</v>
      </c>
      <c r="H3047" s="25" t="n">
        <f aca="false">IF(D3047="","",D3047*$F$30)</f>
        <v>7046.16593097625</v>
      </c>
    </row>
    <row r="3048" customFormat="false" ht="15" hidden="false" customHeight="false" outlineLevel="0" collapsed="false">
      <c r="A3048" s="2" t="n">
        <v>3014</v>
      </c>
      <c r="B3048" s="2" t="n">
        <v>2</v>
      </c>
      <c r="C3048" s="22" t="n">
        <f aca="true">NORMSINV(MAX(RAND(),0.000000000001))</f>
        <v>-1.22427522251801</v>
      </c>
      <c r="D3048" s="24" t="n">
        <f aca="false">IF($B$11="","",$B$11*EXP($B$12*C3048))</f>
        <v>553.700960647068</v>
      </c>
      <c r="E3048" s="20" t="n">
        <f aca="true">IF($B$10="","",$B$10*(1-$B$14+2*$B$14*RAND()))</f>
        <v>3.84737562839571</v>
      </c>
      <c r="F3048" s="21" t="n">
        <f aca="false">INDEX($E$17:$E$28,B3048)</f>
        <v>5.0612</v>
      </c>
      <c r="G3048" s="25" t="n">
        <f aca="false">IF(OR(D3048="",E3048="",F3048=""),"",D3048*($B$7-$B$8-F3048-E3048))</f>
        <v>2121.46335520388</v>
      </c>
      <c r="H3048" s="25" t="n">
        <f aca="false">IF(D3048="","",D3048*$F$30)</f>
        <v>2768.06184246682</v>
      </c>
    </row>
    <row r="3049" customFormat="false" ht="15" hidden="false" customHeight="false" outlineLevel="0" collapsed="false">
      <c r="A3049" s="2" t="n">
        <v>3015</v>
      </c>
      <c r="B3049" s="2" t="n">
        <v>3</v>
      </c>
      <c r="C3049" s="22" t="n">
        <f aca="true">NORMSINV(MAX(RAND(),0.000000000001))</f>
        <v>1.89839019430199</v>
      </c>
      <c r="D3049" s="24" t="n">
        <f aca="false">IF($B$11="","",$B$11*EXP($B$12*C3049))</f>
        <v>2064.01832444385</v>
      </c>
      <c r="E3049" s="20" t="n">
        <f aca="true">IF($B$10="","",$B$10*(1-$B$14+2*$B$14*RAND()))</f>
        <v>3.41499377166078</v>
      </c>
      <c r="F3049" s="21" t="n">
        <f aca="false">INDEX($E$17:$E$28,B3049)</f>
        <v>5.0612</v>
      </c>
      <c r="G3049" s="25" t="n">
        <f aca="false">IF(OR(D3049="",E3049="",F3049=""),"",D3049*($B$7-$B$8-F3049-E3049))</f>
        <v>8800.57418716998</v>
      </c>
      <c r="H3049" s="25" t="n">
        <f aca="false">IF(D3049="","",D3049*$F$30)</f>
        <v>10318.4404075597</v>
      </c>
    </row>
    <row r="3050" customFormat="false" ht="15" hidden="false" customHeight="false" outlineLevel="0" collapsed="false">
      <c r="A3050" s="2" t="n">
        <v>3016</v>
      </c>
      <c r="B3050" s="2" t="n">
        <v>4</v>
      </c>
      <c r="C3050" s="22" t="n">
        <f aca="true">NORMSINV(MAX(RAND(),0.000000000001))</f>
        <v>-0.725701934013741</v>
      </c>
      <c r="D3050" s="24" t="n">
        <f aca="false">IF($B$11="","",$B$11*EXP($B$12*C3050))</f>
        <v>683.144650816571</v>
      </c>
      <c r="E3050" s="20" t="n">
        <f aca="true">IF($B$10="","",$B$10*(1-$B$14+2*$B$14*RAND()))</f>
        <v>3.97718397697189</v>
      </c>
      <c r="F3050" s="21" t="n">
        <f aca="false">INDEX($E$17:$E$28,B3050)</f>
        <v>4.89657419354839</v>
      </c>
      <c r="G3050" s="25" t="n">
        <f aca="false">IF(OR(D3050="",E3050="",F3050=""),"",D3050*($B$7-$B$8-F3050-E3050))</f>
        <v>2641.20242457235</v>
      </c>
      <c r="H3050" s="25" t="n">
        <f aca="false">IF(D3050="","",D3050*$F$30)</f>
        <v>3415.1767383622</v>
      </c>
    </row>
    <row r="3051" customFormat="false" ht="15" hidden="false" customHeight="false" outlineLevel="0" collapsed="false">
      <c r="A3051" s="2" t="n">
        <v>3017</v>
      </c>
      <c r="B3051" s="2" t="n">
        <v>5</v>
      </c>
      <c r="C3051" s="22" t="n">
        <f aca="true">NORMSINV(MAX(RAND(),0.000000000001))</f>
        <v>-0.162051352286074</v>
      </c>
      <c r="D3051" s="24" t="n">
        <f aca="false">IF($B$11="","",$B$11*EXP($B$12*C3051))</f>
        <v>866.281448026108</v>
      </c>
      <c r="E3051" s="20" t="n">
        <f aca="true">IF($B$10="","",$B$10*(1-$B$14+2*$B$14*RAND()))</f>
        <v>3.73323122706793</v>
      </c>
      <c r="F3051" s="21" t="n">
        <f aca="false">INDEX($E$17:$E$28,B3051)</f>
        <v>4.761</v>
      </c>
      <c r="G3051" s="25" t="n">
        <f aca="false">IF(OR(D3051="",E3051="",F3051=""),"",D3051*($B$7-$B$8-F3051-E3051))</f>
        <v>3678.03072059962</v>
      </c>
      <c r="H3051" s="25" t="n">
        <f aca="false">IF(D3051="","",D3051*$F$30)</f>
        <v>4330.71421497212</v>
      </c>
    </row>
    <row r="3052" customFormat="false" ht="15" hidden="false" customHeight="false" outlineLevel="0" collapsed="false">
      <c r="A3052" s="2" t="n">
        <v>3018</v>
      </c>
      <c r="B3052" s="2" t="n">
        <v>6</v>
      </c>
      <c r="C3052" s="22" t="n">
        <f aca="true">NORMSINV(MAX(RAND(),0.000000000001))</f>
        <v>0.429872485213142</v>
      </c>
      <c r="D3052" s="24" t="n">
        <f aca="false">IF($B$11="","",$B$11*EXP($B$12*C3052))</f>
        <v>1111.67867639547</v>
      </c>
      <c r="E3052" s="20" t="n">
        <f aca="true">IF($B$10="","",$B$10*(1-$B$14+2*$B$14*RAND()))</f>
        <v>4.12444831929175</v>
      </c>
      <c r="F3052" s="21" t="n">
        <f aca="false">INDEX($E$17:$E$28,B3052)</f>
        <v>4.761</v>
      </c>
      <c r="G3052" s="25" t="n">
        <f aca="false">IF(OR(D3052="",E3052="",F3052=""),"",D3052*($B$7-$B$8-F3052-E3052))</f>
        <v>4285.0229105077</v>
      </c>
      <c r="H3052" s="25" t="n">
        <f aca="false">IF(D3052="","",D3052*$F$30)</f>
        <v>5557.50403903626</v>
      </c>
    </row>
    <row r="3053" customFormat="false" ht="15" hidden="false" customHeight="false" outlineLevel="0" collapsed="false">
      <c r="A3053" s="2" t="n">
        <v>3019</v>
      </c>
      <c r="B3053" s="2" t="n">
        <v>7</v>
      </c>
      <c r="C3053" s="22" t="n">
        <f aca="true">NORMSINV(MAX(RAND(),0.000000000001))</f>
        <v>0.908874959106888</v>
      </c>
      <c r="D3053" s="24" t="n">
        <f aca="false">IF($B$11="","",$B$11*EXP($B$12*C3053))</f>
        <v>1360.30179416403</v>
      </c>
      <c r="E3053" s="20" t="n">
        <f aca="true">IF($B$10="","",$B$10*(1-$B$14+2*$B$14*RAND()))</f>
        <v>3.37852540957825</v>
      </c>
      <c r="F3053" s="21" t="n">
        <f aca="false">INDEX($E$17:$E$28,B3053)</f>
        <v>4.761</v>
      </c>
      <c r="G3053" s="25" t="n">
        <f aca="false">IF(OR(D3053="",E3053="",F3053=""),"",D3053*($B$7-$B$8-F3053-E3053))</f>
        <v>6258.03383935676</v>
      </c>
      <c r="H3053" s="25" t="n">
        <f aca="false">IF(D3053="","",D3053*$F$30)</f>
        <v>6800.42072938484</v>
      </c>
    </row>
    <row r="3054" customFormat="false" ht="15" hidden="false" customHeight="false" outlineLevel="0" collapsed="false">
      <c r="A3054" s="2" t="n">
        <v>3020</v>
      </c>
      <c r="B3054" s="2" t="n">
        <v>8</v>
      </c>
      <c r="C3054" s="22" t="n">
        <f aca="true">NORMSINV(MAX(RAND(),0.000000000001))</f>
        <v>0.938303267244611</v>
      </c>
      <c r="D3054" s="24" t="n">
        <f aca="false">IF($B$11="","",$B$11*EXP($B$12*C3054))</f>
        <v>1377.27467461559</v>
      </c>
      <c r="E3054" s="20" t="n">
        <f aca="true">IF($B$10="","",$B$10*(1-$B$14+2*$B$14*RAND()))</f>
        <v>3.53562165190836</v>
      </c>
      <c r="F3054" s="21" t="n">
        <f aca="false">INDEX($E$17:$E$28,B3054)</f>
        <v>4.761</v>
      </c>
      <c r="G3054" s="25" t="n">
        <f aca="false">IF(OR(D3054="",E3054="",F3054=""),"",D3054*($B$7-$B$8-F3054-E3054))</f>
        <v>6119.75246856189</v>
      </c>
      <c r="H3054" s="25" t="n">
        <f aca="false">IF(D3054="","",D3054*$F$30)</f>
        <v>6885.27155333828</v>
      </c>
    </row>
    <row r="3055" customFormat="false" ht="15" hidden="false" customHeight="false" outlineLevel="0" collapsed="false">
      <c r="A3055" s="2" t="n">
        <v>3021</v>
      </c>
      <c r="B3055" s="2" t="n">
        <v>9</v>
      </c>
      <c r="C3055" s="22" t="n">
        <f aca="true">NORMSINV(MAX(RAND(),0.000000000001))</f>
        <v>-1.51377160275067</v>
      </c>
      <c r="D3055" s="24" t="n">
        <f aca="false">IF($B$11="","",$B$11*EXP($B$12*C3055))</f>
        <v>490.115367650545</v>
      </c>
      <c r="E3055" s="20" t="n">
        <f aca="true">IF($B$10="","",$B$10*(1-$B$14+2*$B$14*RAND()))</f>
        <v>3.92814318608091</v>
      </c>
      <c r="F3055" s="21" t="n">
        <f aca="false">INDEX($E$17:$E$28,B3055)</f>
        <v>4.761</v>
      </c>
      <c r="G3055" s="25" t="n">
        <f aca="false">IF(OR(D3055="",E3055="",F3055=""),"",D3055*($B$7-$B$8-F3055-E3055))</f>
        <v>1985.38717665367</v>
      </c>
      <c r="H3055" s="25" t="n">
        <f aca="false">IF(D3055="","",D3055*$F$30)</f>
        <v>2450.1847459586</v>
      </c>
    </row>
    <row r="3056" customFormat="false" ht="15" hidden="false" customHeight="false" outlineLevel="0" collapsed="false">
      <c r="A3056" s="2" t="n">
        <v>3022</v>
      </c>
      <c r="B3056" s="2" t="n">
        <v>10</v>
      </c>
      <c r="C3056" s="22" t="n">
        <f aca="true">NORMSINV(MAX(RAND(),0.000000000001))</f>
        <v>-1.18865109845746</v>
      </c>
      <c r="D3056" s="24" t="n">
        <f aca="false">IF($B$11="","",$B$11*EXP($B$12*C3056))</f>
        <v>562.075147765614</v>
      </c>
      <c r="E3056" s="20" t="n">
        <f aca="true">IF($B$10="","",$B$10*(1-$B$14+2*$B$14*RAND()))</f>
        <v>4.0591694815378</v>
      </c>
      <c r="F3056" s="21" t="n">
        <f aca="false">INDEX($E$17:$E$28,B3056)</f>
        <v>4.761</v>
      </c>
      <c r="G3056" s="25" t="n">
        <f aca="false">IF(OR(D3056="",E3056="",F3056=""),"",D3056*($B$7-$B$8-F3056-E3056))</f>
        <v>2203.2393178808</v>
      </c>
      <c r="H3056" s="25" t="n">
        <f aca="false">IF(D3056="","",D3056*$F$30)</f>
        <v>2809.92607870986</v>
      </c>
    </row>
    <row r="3057" customFormat="false" ht="15" hidden="false" customHeight="false" outlineLevel="0" collapsed="false">
      <c r="A3057" s="2" t="n">
        <v>3023</v>
      </c>
      <c r="B3057" s="2" t="n">
        <v>11</v>
      </c>
      <c r="C3057" s="22" t="n">
        <f aca="true">NORMSINV(MAX(RAND(),0.000000000001))</f>
        <v>-0.085800887072748</v>
      </c>
      <c r="D3057" s="24" t="n">
        <f aca="false">IF($B$11="","",$B$11*EXP($B$12*C3057))</f>
        <v>894.566472034682</v>
      </c>
      <c r="E3057" s="20" t="n">
        <f aca="true">IF($B$10="","",$B$10*(1-$B$14+2*$B$14*RAND()))</f>
        <v>3.94458033591254</v>
      </c>
      <c r="F3057" s="21" t="n">
        <f aca="false">INDEX($E$17:$E$28,B3057)</f>
        <v>4.761</v>
      </c>
      <c r="G3057" s="25" t="n">
        <f aca="false">IF(OR(D3057="",E3057="",F3057=""),"",D3057*($B$7-$B$8-F3057-E3057))</f>
        <v>3609.05656561007</v>
      </c>
      <c r="H3057" s="25" t="n">
        <f aca="false">IF(D3057="","",D3057*$F$30)</f>
        <v>4472.11670699578</v>
      </c>
    </row>
    <row r="3058" customFormat="false" ht="15" hidden="false" customHeight="false" outlineLevel="0" collapsed="false">
      <c r="A3058" s="2" t="n">
        <v>3024</v>
      </c>
      <c r="B3058" s="2" t="n">
        <v>12</v>
      </c>
      <c r="C3058" s="22" t="n">
        <f aca="true">NORMSINV(MAX(RAND(),0.000000000001))</f>
        <v>0.0933505537202343</v>
      </c>
      <c r="D3058" s="24" t="n">
        <f aca="false">IF($B$11="","",$B$11*EXP($B$12*C3058))</f>
        <v>964.710011706645</v>
      </c>
      <c r="E3058" s="20" t="n">
        <f aca="true">IF($B$10="","",$B$10*(1-$B$14+2*$B$14*RAND()))</f>
        <v>3.91387949169297</v>
      </c>
      <c r="F3058" s="21" t="n">
        <f aca="false">INDEX($E$17:$E$28,B3058)</f>
        <v>4.761</v>
      </c>
      <c r="G3058" s="25" t="n">
        <f aca="false">IF(OR(D3058="",E3058="",F3058=""),"",D3058*($B$7-$B$8-F3058-E3058))</f>
        <v>3921.6624531578</v>
      </c>
      <c r="H3058" s="25" t="n">
        <f aca="false">IF(D3058="","",D3058*$F$30)</f>
        <v>4822.77829052386</v>
      </c>
    </row>
    <row r="3059" customFormat="false" ht="15" hidden="false" customHeight="false" outlineLevel="0" collapsed="false">
      <c r="A3059" s="2" t="n">
        <v>3025</v>
      </c>
      <c r="B3059" s="2" t="n">
        <v>1</v>
      </c>
      <c r="C3059" s="22" t="n">
        <f aca="true">NORMSINV(MAX(RAND(),0.000000000001))</f>
        <v>-1.10736068759718</v>
      </c>
      <c r="D3059" s="24" t="n">
        <f aca="false">IF($B$11="","",$B$11*EXP($B$12*C3059))</f>
        <v>581.661449487743</v>
      </c>
      <c r="E3059" s="20" t="n">
        <f aca="true">IF($B$10="","",$B$10*(1-$B$14+2*$B$14*RAND()))</f>
        <v>3.96261333820062</v>
      </c>
      <c r="F3059" s="21" t="n">
        <f aca="false">INDEX($E$17:$E$28,B3059)</f>
        <v>4.92562580645161</v>
      </c>
      <c r="G3059" s="25" t="n">
        <f aca="false">IF(OR(D3059="",E3059="",F3059=""),"",D3059*($B$7-$B$8-F3059-E3059))</f>
        <v>2240.42080220173</v>
      </c>
      <c r="H3059" s="25" t="n">
        <f aca="false">IF(D3059="","",D3059*$F$30)</f>
        <v>2907.84191827913</v>
      </c>
    </row>
    <row r="3060" customFormat="false" ht="15" hidden="false" customHeight="false" outlineLevel="0" collapsed="false">
      <c r="A3060" s="2" t="n">
        <v>3026</v>
      </c>
      <c r="B3060" s="2" t="n">
        <v>2</v>
      </c>
      <c r="C3060" s="22" t="n">
        <f aca="true">NORMSINV(MAX(RAND(),0.000000000001))</f>
        <v>0.214419647715038</v>
      </c>
      <c r="D3060" s="24" t="n">
        <f aca="false">IF($B$11="","",$B$11*EXP($B$12*C3060))</f>
        <v>1015.20105760707</v>
      </c>
      <c r="E3060" s="20" t="n">
        <f aca="true">IF($B$10="","",$B$10*(1-$B$14+2*$B$14*RAND()))</f>
        <v>3.40456261506364</v>
      </c>
      <c r="F3060" s="21" t="n">
        <f aca="false">INDEX($E$17:$E$28,B3060)</f>
        <v>5.0612</v>
      </c>
      <c r="G3060" s="25" t="n">
        <f aca="false">IF(OR(D3060="",E3060="",F3060=""),"",D3060*($B$7-$B$8-F3060-E3060))</f>
        <v>4339.21031365105</v>
      </c>
      <c r="H3060" s="25" t="n">
        <f aca="false">IF(D3060="","",D3060*$F$30)</f>
        <v>5075.19312718924</v>
      </c>
    </row>
    <row r="3061" customFormat="false" ht="15" hidden="false" customHeight="false" outlineLevel="0" collapsed="false">
      <c r="A3061" s="2" t="n">
        <v>3027</v>
      </c>
      <c r="B3061" s="2" t="n">
        <v>3</v>
      </c>
      <c r="C3061" s="22" t="n">
        <f aca="true">NORMSINV(MAX(RAND(),0.000000000001))</f>
        <v>-0.364170056503304</v>
      </c>
      <c r="D3061" s="24" t="n">
        <f aca="false">IF($B$11="","",$B$11*EXP($B$12*C3061))</f>
        <v>795.558107191751</v>
      </c>
      <c r="E3061" s="20" t="n">
        <f aca="true">IF($B$10="","",$B$10*(1-$B$14+2*$B$14*RAND()))</f>
        <v>3.61061506105837</v>
      </c>
      <c r="F3061" s="21" t="n">
        <f aca="false">INDEX($E$17:$E$28,B3061)</f>
        <v>5.0612</v>
      </c>
      <c r="G3061" s="25" t="n">
        <f aca="false">IF(OR(D3061="",E3061="",F3061=""),"",D3061*($B$7-$B$8-F3061-E3061))</f>
        <v>3236.47750973039</v>
      </c>
      <c r="H3061" s="25" t="n">
        <f aca="false">IF(D3061="","",D3061*$F$30)</f>
        <v>3977.154089473</v>
      </c>
    </row>
    <row r="3062" customFormat="false" ht="15" hidden="false" customHeight="false" outlineLevel="0" collapsed="false">
      <c r="A3062" s="2" t="n">
        <v>3028</v>
      </c>
      <c r="B3062" s="2" t="n">
        <v>4</v>
      </c>
      <c r="C3062" s="22" t="n">
        <f aca="true">NORMSINV(MAX(RAND(),0.000000000001))</f>
        <v>0.67865215113864</v>
      </c>
      <c r="D3062" s="24" t="n">
        <f aca="false">IF($B$11="","",$B$11*EXP($B$12*C3062))</f>
        <v>1234.54008934104</v>
      </c>
      <c r="E3062" s="20" t="n">
        <f aca="true">IF($B$10="","",$B$10*(1-$B$14+2*$B$14*RAND()))</f>
        <v>4.03758309830495</v>
      </c>
      <c r="F3062" s="21" t="n">
        <f aca="false">INDEX($E$17:$E$28,B3062)</f>
        <v>4.89657419354839</v>
      </c>
      <c r="G3062" s="25" t="n">
        <f aca="false">IF(OR(D3062="",E3062="",F3062=""),"",D3062*($B$7-$B$8-F3062-E3062))</f>
        <v>4698.46539693332</v>
      </c>
      <c r="H3062" s="25" t="n">
        <f aca="false">IF(D3062="","",D3062*$F$30)</f>
        <v>6171.7128146337</v>
      </c>
    </row>
    <row r="3063" customFormat="false" ht="15" hidden="false" customHeight="false" outlineLevel="0" collapsed="false">
      <c r="A3063" s="2" t="n">
        <v>3029</v>
      </c>
      <c r="B3063" s="2" t="n">
        <v>5</v>
      </c>
      <c r="C3063" s="22" t="n">
        <f aca="true">NORMSINV(MAX(RAND(),0.000000000001))</f>
        <v>-0.313587491431096</v>
      </c>
      <c r="D3063" s="24" t="n">
        <f aca="false">IF($B$11="","",$B$11*EXP($B$12*C3063))</f>
        <v>812.696447478226</v>
      </c>
      <c r="E3063" s="20" t="n">
        <f aca="true">IF($B$10="","",$B$10*(1-$B$14+2*$B$14*RAND()))</f>
        <v>3.73893165762138</v>
      </c>
      <c r="F3063" s="21" t="n">
        <f aca="false">INDEX($E$17:$E$28,B3063)</f>
        <v>4.761</v>
      </c>
      <c r="G3063" s="25" t="n">
        <f aca="false">IF(OR(D3063="",E3063="",F3063=""),"",D3063*($B$7-$B$8-F3063-E3063))</f>
        <v>3445.888478916</v>
      </c>
      <c r="H3063" s="25" t="n">
        <f aca="false">IF(D3063="","",D3063*$F$30)</f>
        <v>4062.83208023315</v>
      </c>
    </row>
    <row r="3064" customFormat="false" ht="15" hidden="false" customHeight="false" outlineLevel="0" collapsed="false">
      <c r="A3064" s="2" t="n">
        <v>3030</v>
      </c>
      <c r="B3064" s="2" t="n">
        <v>6</v>
      </c>
      <c r="C3064" s="22" t="n">
        <f aca="true">NORMSINV(MAX(RAND(),0.000000000001))</f>
        <v>0.230727657494115</v>
      </c>
      <c r="D3064" s="24" t="n">
        <f aca="false">IF($B$11="","",$B$11*EXP($B$12*C3064))</f>
        <v>1022.20117939686</v>
      </c>
      <c r="E3064" s="20" t="n">
        <f aca="true">IF($B$10="","",$B$10*(1-$B$14+2*$B$14*RAND()))</f>
        <v>3.6165755329799</v>
      </c>
      <c r="F3064" s="21" t="n">
        <f aca="false">INDEX($E$17:$E$28,B3064)</f>
        <v>4.761</v>
      </c>
      <c r="G3064" s="25" t="n">
        <f aca="false">IF(OR(D3064="",E3064="",F3064=""),"",D3064*($B$7-$B$8-F3064-E3064))</f>
        <v>4459.27543521765</v>
      </c>
      <c r="H3064" s="25" t="n">
        <f aca="false">IF(D3064="","",D3064*$F$30)</f>
        <v>5110.18813604077</v>
      </c>
    </row>
    <row r="3065" customFormat="false" ht="15" hidden="false" customHeight="false" outlineLevel="0" collapsed="false">
      <c r="A3065" s="2" t="n">
        <v>3031</v>
      </c>
      <c r="B3065" s="2" t="n">
        <v>7</v>
      </c>
      <c r="C3065" s="22" t="n">
        <f aca="true">NORMSINV(MAX(RAND(),0.000000000001))</f>
        <v>-0.759408364975136</v>
      </c>
      <c r="D3065" s="24" t="n">
        <f aca="false">IF($B$11="","",$B$11*EXP($B$12*C3065))</f>
        <v>673.510696932166</v>
      </c>
      <c r="E3065" s="20" t="n">
        <f aca="true">IF($B$10="","",$B$10*(1-$B$14+2*$B$14*RAND()))</f>
        <v>4.04755476411194</v>
      </c>
      <c r="F3065" s="21" t="n">
        <f aca="false">INDEX($E$17:$E$28,B3065)</f>
        <v>4.761</v>
      </c>
      <c r="G3065" s="25" t="n">
        <f aca="false">IF(OR(D3065="",E3065="",F3065=""),"",D3065*($B$7-$B$8-F3065-E3065))</f>
        <v>2647.87042077361</v>
      </c>
      <c r="H3065" s="25" t="n">
        <f aca="false">IF(D3065="","",D3065*$F$30)</f>
        <v>3367.01467610328</v>
      </c>
    </row>
    <row r="3066" customFormat="false" ht="15" hidden="false" customHeight="false" outlineLevel="0" collapsed="false">
      <c r="A3066" s="2" t="n">
        <v>3032</v>
      </c>
      <c r="B3066" s="2" t="n">
        <v>8</v>
      </c>
      <c r="C3066" s="22" t="n">
        <f aca="true">NORMSINV(MAX(RAND(),0.000000000001))</f>
        <v>-0.0330307398339097</v>
      </c>
      <c r="D3066" s="24" t="n">
        <f aca="false">IF($B$11="","",$B$11*EXP($B$12*C3066))</f>
        <v>914.680442897177</v>
      </c>
      <c r="E3066" s="20" t="n">
        <f aca="true">IF($B$10="","",$B$10*(1-$B$14+2*$B$14*RAND()))</f>
        <v>3.48487012157936</v>
      </c>
      <c r="F3066" s="21" t="n">
        <f aca="false">INDEX($E$17:$E$28,B3066)</f>
        <v>4.761</v>
      </c>
      <c r="G3066" s="25" t="n">
        <f aca="false">IF(OR(D3066="",E3066="",F3066=""),"",D3066*($B$7-$B$8-F3066-E3066))</f>
        <v>4110.69270763123</v>
      </c>
      <c r="H3066" s="25" t="n">
        <f aca="false">IF(D3066="","",D3066*$F$30)</f>
        <v>4572.67047013157</v>
      </c>
    </row>
    <row r="3067" customFormat="false" ht="15" hidden="false" customHeight="false" outlineLevel="0" collapsed="false">
      <c r="A3067" s="2" t="n">
        <v>3033</v>
      </c>
      <c r="B3067" s="2" t="n">
        <v>9</v>
      </c>
      <c r="C3067" s="22" t="n">
        <f aca="true">NORMSINV(MAX(RAND(),0.000000000001))</f>
        <v>-0.984046492916595</v>
      </c>
      <c r="D3067" s="24" t="n">
        <f aca="false">IF($B$11="","",$B$11*EXP($B$12*C3067))</f>
        <v>612.68380905166</v>
      </c>
      <c r="E3067" s="20" t="n">
        <f aca="true">IF($B$10="","",$B$10*(1-$B$14+2*$B$14*RAND()))</f>
        <v>3.72844299051195</v>
      </c>
      <c r="F3067" s="21" t="n">
        <f aca="false">INDEX($E$17:$E$28,B3067)</f>
        <v>4.761</v>
      </c>
      <c r="G3067" s="25" t="n">
        <f aca="false">IF(OR(D3067="",E3067="",F3067=""),"",D3067*($B$7-$B$8-F3067-E3067))</f>
        <v>2604.24745916437</v>
      </c>
      <c r="H3067" s="25" t="n">
        <f aca="false">IF(D3067="","",D3067*$F$30)</f>
        <v>3062.92889821106</v>
      </c>
    </row>
    <row r="3068" customFormat="false" ht="15" hidden="false" customHeight="false" outlineLevel="0" collapsed="false">
      <c r="A3068" s="2" t="n">
        <v>3034</v>
      </c>
      <c r="B3068" s="2" t="n">
        <v>10</v>
      </c>
      <c r="C3068" s="22" t="n">
        <f aca="true">NORMSINV(MAX(RAND(),0.000000000001))</f>
        <v>-1.09866525869391</v>
      </c>
      <c r="D3068" s="24" t="n">
        <f aca="false">IF($B$11="","",$B$11*EXP($B$12*C3068))</f>
        <v>583.796542061144</v>
      </c>
      <c r="E3068" s="20" t="n">
        <f aca="true">IF($B$10="","",$B$10*(1-$B$14+2*$B$14*RAND()))</f>
        <v>3.98771724421713</v>
      </c>
      <c r="F3068" s="21" t="n">
        <f aca="false">INDEX($E$17:$E$28,B3068)</f>
        <v>4.761</v>
      </c>
      <c r="G3068" s="25" t="n">
        <f aca="false">IF(OR(D3068="",E3068="",F3068=""),"",D3068*($B$7-$B$8-F3068-E3068))</f>
        <v>2330.09707121431</v>
      </c>
      <c r="H3068" s="25" t="n">
        <f aca="false">IF(D3068="","",D3068*$F$30)</f>
        <v>2918.51567307207</v>
      </c>
    </row>
    <row r="3069" customFormat="false" ht="15" hidden="false" customHeight="false" outlineLevel="0" collapsed="false">
      <c r="A3069" s="2" t="n">
        <v>3035</v>
      </c>
      <c r="B3069" s="2" t="n">
        <v>11</v>
      </c>
      <c r="C3069" s="22" t="n">
        <f aca="true">NORMSINV(MAX(RAND(),0.000000000001))</f>
        <v>-0.615750479277474</v>
      </c>
      <c r="D3069" s="24" t="n">
        <f aca="false">IF($B$11="","",$B$11*EXP($B$12*C3069))</f>
        <v>715.539237414017</v>
      </c>
      <c r="E3069" s="20" t="n">
        <f aca="true">IF($B$10="","",$B$10*(1-$B$14+2*$B$14*RAND()))</f>
        <v>3.78225532753386</v>
      </c>
      <c r="F3069" s="21" t="n">
        <f aca="false">INDEX($E$17:$E$28,B3069)</f>
        <v>4.761</v>
      </c>
      <c r="G3069" s="25" t="n">
        <f aca="false">IF(OR(D3069="",E3069="",F3069=""),"",D3069*($B$7-$B$8-F3069-E3069))</f>
        <v>3002.93548255776</v>
      </c>
      <c r="H3069" s="25" t="n">
        <f aca="false">IF(D3069="","",D3069*$F$30)</f>
        <v>3577.12375568015</v>
      </c>
    </row>
    <row r="3070" customFormat="false" ht="15" hidden="false" customHeight="false" outlineLevel="0" collapsed="false">
      <c r="A3070" s="2" t="n">
        <v>3036</v>
      </c>
      <c r="B3070" s="2" t="n">
        <v>12</v>
      </c>
      <c r="C3070" s="22" t="n">
        <f aca="true">NORMSINV(MAX(RAND(),0.000000000001))</f>
        <v>0.690935141740122</v>
      </c>
      <c r="D3070" s="24" t="n">
        <f aca="false">IF($B$11="","",$B$11*EXP($B$12*C3070))</f>
        <v>1240.94618228437</v>
      </c>
      <c r="E3070" s="20" t="n">
        <f aca="true">IF($B$10="","",$B$10*(1-$B$14+2*$B$14*RAND()))</f>
        <v>3.39364572975603</v>
      </c>
      <c r="F3070" s="21" t="n">
        <f aca="false">INDEX($E$17:$E$28,B3070)</f>
        <v>4.761</v>
      </c>
      <c r="G3070" s="25" t="n">
        <f aca="false">IF(OR(D3070="",E3070="",F3070=""),"",D3070*($B$7-$B$8-F3070-E3070))</f>
        <v>5690.17787608059</v>
      </c>
      <c r="H3070" s="25" t="n">
        <f aca="false">IF(D3070="","",D3070*$F$30)</f>
        <v>6203.73815447603</v>
      </c>
    </row>
    <row r="3071" customFormat="false" ht="15" hidden="false" customHeight="false" outlineLevel="0" collapsed="false">
      <c r="A3071" s="2" t="n">
        <v>3037</v>
      </c>
      <c r="B3071" s="2" t="n">
        <v>1</v>
      </c>
      <c r="C3071" s="22" t="n">
        <f aca="true">NORMSINV(MAX(RAND(),0.000000000001))</f>
        <v>-0.441359428677691</v>
      </c>
      <c r="D3071" s="24" t="n">
        <f aca="false">IF($B$11="","",$B$11*EXP($B$12*C3071))</f>
        <v>770.098868915339</v>
      </c>
      <c r="E3071" s="20" t="n">
        <f aca="true">IF($B$10="","",$B$10*(1-$B$14+2*$B$14*RAND()))</f>
        <v>3.9927977093603</v>
      </c>
      <c r="F3071" s="21" t="n">
        <f aca="false">INDEX($E$17:$E$28,B3071)</f>
        <v>4.92562580645161</v>
      </c>
      <c r="G3071" s="25" t="n">
        <f aca="false">IF(OR(D3071="",E3071="",F3071=""),"",D3071*($B$7-$B$8-F3071-E3071))</f>
        <v>2942.9917279467</v>
      </c>
      <c r="H3071" s="25" t="n">
        <f aca="false">IF(D3071="","",D3071*$F$30)</f>
        <v>3849.87826548156</v>
      </c>
    </row>
    <row r="3072" customFormat="false" ht="15" hidden="false" customHeight="false" outlineLevel="0" collapsed="false">
      <c r="A3072" s="2" t="n">
        <v>3038</v>
      </c>
      <c r="B3072" s="2" t="n">
        <v>2</v>
      </c>
      <c r="C3072" s="22" t="n">
        <f aca="true">NORMSINV(MAX(RAND(),0.000000000001))</f>
        <v>3.03218081628844</v>
      </c>
      <c r="D3072" s="24" t="n">
        <f aca="false">IF($B$11="","",$B$11*EXP($B$12*C3072))</f>
        <v>3328.08019967152</v>
      </c>
      <c r="E3072" s="20" t="n">
        <f aca="true">IF($B$10="","",$B$10*(1-$B$14+2*$B$14*RAND()))</f>
        <v>3.56688659871718</v>
      </c>
      <c r="F3072" s="21" t="n">
        <f aca="false">INDEX($E$17:$E$28,B3072)</f>
        <v>5.0612</v>
      </c>
      <c r="G3072" s="25" t="n">
        <f aca="false">IF(OR(D3072="",E3072="",F3072=""),"",D3072*($B$7-$B$8-F3072-E3072))</f>
        <v>13684.7775735734</v>
      </c>
      <c r="H3072" s="25" t="n">
        <f aca="false">IF(D3072="","",D3072*$F$30)</f>
        <v>16637.7385341979</v>
      </c>
    </row>
    <row r="3073" customFormat="false" ht="15" hidden="false" customHeight="false" outlineLevel="0" collapsed="false">
      <c r="A3073" s="2" t="n">
        <v>3039</v>
      </c>
      <c r="B3073" s="2" t="n">
        <v>3</v>
      </c>
      <c r="C3073" s="22" t="n">
        <f aca="true">NORMSINV(MAX(RAND(),0.000000000001))</f>
        <v>-0.164276532590499</v>
      </c>
      <c r="D3073" s="24" t="n">
        <f aca="false">IF($B$11="","",$B$11*EXP($B$12*C3073))</f>
        <v>865.469589800747</v>
      </c>
      <c r="E3073" s="20" t="n">
        <f aca="true">IF($B$10="","",$B$10*(1-$B$14+2*$B$14*RAND()))</f>
        <v>3.8086809335188</v>
      </c>
      <c r="F3073" s="21" t="n">
        <f aca="false">INDEX($E$17:$E$28,B3073)</f>
        <v>5.0612</v>
      </c>
      <c r="G3073" s="25" t="n">
        <f aca="false">IF(OR(D3073="",E3073="",F3073=""),"",D3073*($B$7-$B$8-F3073-E3073))</f>
        <v>3349.47036094753</v>
      </c>
      <c r="H3073" s="25" t="n">
        <f aca="false">IF(D3073="","",D3073*$F$30)</f>
        <v>4326.65557333189</v>
      </c>
    </row>
    <row r="3074" customFormat="false" ht="15" hidden="false" customHeight="false" outlineLevel="0" collapsed="false">
      <c r="A3074" s="2" t="n">
        <v>3040</v>
      </c>
      <c r="B3074" s="2" t="n">
        <v>4</v>
      </c>
      <c r="C3074" s="22" t="n">
        <f aca="true">NORMSINV(MAX(RAND(),0.000000000001))</f>
        <v>-0.705075008360371</v>
      </c>
      <c r="D3074" s="24" t="n">
        <f aca="false">IF($B$11="","",$B$11*EXP($B$12*C3074))</f>
        <v>689.108071308653</v>
      </c>
      <c r="E3074" s="20" t="n">
        <f aca="true">IF($B$10="","",$B$10*(1-$B$14+2*$B$14*RAND()))</f>
        <v>3.99007839840589</v>
      </c>
      <c r="F3074" s="21" t="n">
        <f aca="false">INDEX($E$17:$E$28,B3074)</f>
        <v>4.89657419354839</v>
      </c>
      <c r="G3074" s="25" t="n">
        <f aca="false">IF(OR(D3074="",E3074="",F3074=""),"",D3074*($B$7-$B$8-F3074-E3074))</f>
        <v>2655.37280044058</v>
      </c>
      <c r="H3074" s="25" t="n">
        <f aca="false">IF(D3074="","",D3074*$F$30)</f>
        <v>3444.98907008621</v>
      </c>
    </row>
    <row r="3075" customFormat="false" ht="15" hidden="false" customHeight="false" outlineLevel="0" collapsed="false">
      <c r="A3075" s="2" t="n">
        <v>3041</v>
      </c>
      <c r="B3075" s="2" t="n">
        <v>5</v>
      </c>
      <c r="C3075" s="22" t="n">
        <f aca="true">NORMSINV(MAX(RAND(),0.000000000001))</f>
        <v>0.61839030670532</v>
      </c>
      <c r="D3075" s="24" t="n">
        <f aca="false">IF($B$11="","",$B$11*EXP($B$12*C3075))</f>
        <v>1203.58693049477</v>
      </c>
      <c r="E3075" s="20" t="n">
        <f aca="true">IF($B$10="","",$B$10*(1-$B$14+2*$B$14*RAND()))</f>
        <v>3.96933335705446</v>
      </c>
      <c r="F3075" s="21" t="n">
        <f aca="false">INDEX($E$17:$E$28,B3075)</f>
        <v>4.761</v>
      </c>
      <c r="G3075" s="25" t="n">
        <f aca="false">IF(OR(D3075="",E3075="",F3075=""),"",D3075*($B$7-$B$8-F3075-E3075))</f>
        <v>4825.98236709008</v>
      </c>
      <c r="H3075" s="25" t="n">
        <f aca="false">IF(D3075="","",D3075*$F$30)</f>
        <v>6016.97178292943</v>
      </c>
    </row>
    <row r="3076" customFormat="false" ht="15" hidden="false" customHeight="false" outlineLevel="0" collapsed="false">
      <c r="A3076" s="2" t="n">
        <v>3042</v>
      </c>
      <c r="B3076" s="2" t="n">
        <v>6</v>
      </c>
      <c r="C3076" s="22" t="n">
        <f aca="true">NORMSINV(MAX(RAND(),0.000000000001))</f>
        <v>0.581455042203951</v>
      </c>
      <c r="D3076" s="24" t="n">
        <f aca="false">IF($B$11="","",$B$11*EXP($B$12*C3076))</f>
        <v>1185.00019588654</v>
      </c>
      <c r="E3076" s="20" t="n">
        <f aca="true">IF($B$10="","",$B$10*(1-$B$14+2*$B$14*RAND()))</f>
        <v>3.91382583160562</v>
      </c>
      <c r="F3076" s="21" t="n">
        <f aca="false">INDEX($E$17:$E$28,B3076)</f>
        <v>4.761</v>
      </c>
      <c r="G3076" s="25" t="n">
        <f aca="false">IF(OR(D3076="",E3076="",F3076=""),"",D3076*($B$7-$B$8-F3076-E3076))</f>
        <v>4817.23218586024</v>
      </c>
      <c r="H3076" s="25" t="n">
        <f aca="false">IF(D3076="","",D3076*$F$30)</f>
        <v>5924.05297927599</v>
      </c>
    </row>
    <row r="3077" customFormat="false" ht="15" hidden="false" customHeight="false" outlineLevel="0" collapsed="false">
      <c r="A3077" s="2" t="n">
        <v>3043</v>
      </c>
      <c r="B3077" s="2" t="n">
        <v>7</v>
      </c>
      <c r="C3077" s="22" t="n">
        <f aca="true">NORMSINV(MAX(RAND(),0.000000000001))</f>
        <v>0.00540251644586796</v>
      </c>
      <c r="D3077" s="24" t="n">
        <f aca="false">IF($B$11="","",$B$11*EXP($B$12*C3077))</f>
        <v>929.613800471591</v>
      </c>
      <c r="E3077" s="20" t="n">
        <f aca="true">IF($B$10="","",$B$10*(1-$B$14+2*$B$14*RAND()))</f>
        <v>4.05810007981189</v>
      </c>
      <c r="F3077" s="21" t="n">
        <f aca="false">INDEX($E$17:$E$28,B3077)</f>
        <v>4.761</v>
      </c>
      <c r="G3077" s="25" t="n">
        <f aca="false">IF(OR(D3077="",E3077="",F3077=""),"",D3077*($B$7-$B$8-F3077-E3077))</f>
        <v>3644.92267607483</v>
      </c>
      <c r="H3077" s="25" t="n">
        <f aca="false">IF(D3077="","",D3077*$F$30)</f>
        <v>4647.32531131758</v>
      </c>
    </row>
    <row r="3078" customFormat="false" ht="15" hidden="false" customHeight="false" outlineLevel="0" collapsed="false">
      <c r="A3078" s="2" t="n">
        <v>3044</v>
      </c>
      <c r="B3078" s="2" t="n">
        <v>8</v>
      </c>
      <c r="C3078" s="22" t="n">
        <f aca="true">NORMSINV(MAX(RAND(),0.000000000001))</f>
        <v>-1.92946310754019</v>
      </c>
      <c r="D3078" s="24" t="n">
        <f aca="false">IF($B$11="","",$B$11*EXP($B$12*C3078))</f>
        <v>411.365664266115</v>
      </c>
      <c r="E3078" s="20" t="n">
        <f aca="true">IF($B$10="","",$B$10*(1-$B$14+2*$B$14*RAND()))</f>
        <v>4.07934591908991</v>
      </c>
      <c r="F3078" s="21" t="n">
        <f aca="false">INDEX($E$17:$E$28,B3078)</f>
        <v>4.761</v>
      </c>
      <c r="G3078" s="25" t="n">
        <f aca="false">IF(OR(D3078="",E3078="",F3078=""),"",D3078*($B$7-$B$8-F3078-E3078))</f>
        <v>1604.18379140165</v>
      </c>
      <c r="H3078" s="25" t="n">
        <f aca="false">IF(D3078="","",D3078*$F$30)</f>
        <v>2056.49922879916</v>
      </c>
    </row>
    <row r="3079" customFormat="false" ht="15" hidden="false" customHeight="false" outlineLevel="0" collapsed="false">
      <c r="A3079" s="2" t="n">
        <v>3045</v>
      </c>
      <c r="B3079" s="2" t="n">
        <v>9</v>
      </c>
      <c r="C3079" s="22" t="n">
        <f aca="true">NORMSINV(MAX(RAND(),0.000000000001))</f>
        <v>0.383428336997035</v>
      </c>
      <c r="D3079" s="24" t="n">
        <f aca="false">IF($B$11="","",$B$11*EXP($B$12*C3079))</f>
        <v>1090.13463386052</v>
      </c>
      <c r="E3079" s="20" t="n">
        <f aca="true">IF($B$10="","",$B$10*(1-$B$14+2*$B$14*RAND()))</f>
        <v>3.48973899978356</v>
      </c>
      <c r="F3079" s="21" t="n">
        <f aca="false">INDEX($E$17:$E$28,B3079)</f>
        <v>4.761</v>
      </c>
      <c r="G3079" s="25" t="n">
        <f aca="false">IF(OR(D3079="",E3079="",F3079=""),"",D3079*($B$7-$B$8-F3079-E3079))</f>
        <v>4893.89889677526</v>
      </c>
      <c r="H3079" s="25" t="n">
        <f aca="false">IF(D3079="","",D3079*$F$30)</f>
        <v>5449.80106159551</v>
      </c>
    </row>
    <row r="3080" customFormat="false" ht="15" hidden="false" customHeight="false" outlineLevel="0" collapsed="false">
      <c r="A3080" s="2" t="n">
        <v>3046</v>
      </c>
      <c r="B3080" s="2" t="n">
        <v>10</v>
      </c>
      <c r="C3080" s="22" t="n">
        <f aca="true">NORMSINV(MAX(RAND(),0.000000000001))</f>
        <v>-0.219788343964737</v>
      </c>
      <c r="D3080" s="24" t="n">
        <f aca="false">IF($B$11="","",$B$11*EXP($B$12*C3080))</f>
        <v>845.46049580458</v>
      </c>
      <c r="E3080" s="20" t="n">
        <f aca="true">IF($B$10="","",$B$10*(1-$B$14+2*$B$14*RAND()))</f>
        <v>3.58614672111366</v>
      </c>
      <c r="F3080" s="21" t="n">
        <f aca="false">INDEX($E$17:$E$28,B3080)</f>
        <v>4.761</v>
      </c>
      <c r="G3080" s="25" t="n">
        <f aca="false">IF(OR(D3080="",E3080="",F3080=""),"",D3080*($B$7-$B$8-F3080-E3080))</f>
        <v>3713.98391116402</v>
      </c>
      <c r="H3080" s="25" t="n">
        <f aca="false">IF(D3080="","",D3080*$F$30)</f>
        <v>4226.62611062626</v>
      </c>
    </row>
    <row r="3081" customFormat="false" ht="15" hidden="false" customHeight="false" outlineLevel="0" collapsed="false">
      <c r="A3081" s="2" t="n">
        <v>3047</v>
      </c>
      <c r="B3081" s="2" t="n">
        <v>11</v>
      </c>
      <c r="C3081" s="22" t="n">
        <f aca="true">NORMSINV(MAX(RAND(),0.000000000001))</f>
        <v>-0.130847763972421</v>
      </c>
      <c r="D3081" s="24" t="n">
        <f aca="false">IF($B$11="","",$B$11*EXP($B$12*C3081))</f>
        <v>877.746639737882</v>
      </c>
      <c r="E3081" s="20" t="n">
        <f aca="true">IF($B$10="","",$B$10*(1-$B$14+2*$B$14*RAND()))</f>
        <v>3.42652943074725</v>
      </c>
      <c r="F3081" s="21" t="n">
        <f aca="false">INDEX($E$17:$E$28,B3081)</f>
        <v>4.761</v>
      </c>
      <c r="G3081" s="25" t="n">
        <f aca="false">IF(OR(D3081="",E3081="",F3081=""),"",D3081*($B$7-$B$8-F3081-E3081))</f>
        <v>3995.91574466721</v>
      </c>
      <c r="H3081" s="25" t="n">
        <f aca="false">IF(D3081="","",D3081*$F$30)</f>
        <v>4388.03100137762</v>
      </c>
    </row>
    <row r="3082" customFormat="false" ht="15" hidden="false" customHeight="false" outlineLevel="0" collapsed="false">
      <c r="A3082" s="2" t="n">
        <v>3048</v>
      </c>
      <c r="B3082" s="2" t="n">
        <v>12</v>
      </c>
      <c r="C3082" s="22" t="n">
        <f aca="true">NORMSINV(MAX(RAND(),0.000000000001))</f>
        <v>-0.231305010304736</v>
      </c>
      <c r="D3082" s="24" t="n">
        <f aca="false">IF($B$11="","",$B$11*EXP($B$12*C3082))</f>
        <v>841.367641057403</v>
      </c>
      <c r="E3082" s="20" t="n">
        <f aca="true">IF($B$10="","",$B$10*(1-$B$14+2*$B$14*RAND()))</f>
        <v>3.51048737779121</v>
      </c>
      <c r="F3082" s="21" t="n">
        <f aca="false">INDEX($E$17:$E$28,B3082)</f>
        <v>4.761</v>
      </c>
      <c r="G3082" s="25" t="n">
        <f aca="false">IF(OR(D3082="",E3082="",F3082=""),"",D3082*($B$7-$B$8-F3082-E3082))</f>
        <v>3759.66192398303</v>
      </c>
      <c r="H3082" s="25" t="n">
        <f aca="false">IF(D3082="","",D3082*$F$30)</f>
        <v>4206.16511117417</v>
      </c>
    </row>
    <row r="3083" customFormat="false" ht="15" hidden="false" customHeight="false" outlineLevel="0" collapsed="false">
      <c r="A3083" s="2" t="n">
        <v>3049</v>
      </c>
      <c r="B3083" s="2" t="n">
        <v>1</v>
      </c>
      <c r="C3083" s="22" t="n">
        <f aca="true">NORMSINV(MAX(RAND(),0.000000000001))</f>
        <v>0.50688886510831</v>
      </c>
      <c r="D3083" s="24" t="n">
        <f aca="false">IF($B$11="","",$B$11*EXP($B$12*C3083))</f>
        <v>1148.34673136675</v>
      </c>
      <c r="E3083" s="20" t="n">
        <f aca="true">IF($B$10="","",$B$10*(1-$B$14+2*$B$14*RAND()))</f>
        <v>3.98900012183936</v>
      </c>
      <c r="F3083" s="21" t="n">
        <f aca="false">INDEX($E$17:$E$28,B3083)</f>
        <v>4.92562580645161</v>
      </c>
      <c r="G3083" s="25" t="n">
        <f aca="false">IF(OR(D3083="",E3083="",F3083=""),"",D3083*($B$7-$B$8-F3083-E3083))</f>
        <v>4392.85581150218</v>
      </c>
      <c r="H3083" s="25" t="n">
        <f aca="false">IF(D3083="","",D3083*$F$30)</f>
        <v>5740.81497944866</v>
      </c>
    </row>
    <row r="3084" customFormat="false" ht="15" hidden="false" customHeight="false" outlineLevel="0" collapsed="false">
      <c r="A3084" s="2" t="n">
        <v>3050</v>
      </c>
      <c r="B3084" s="2" t="n">
        <v>2</v>
      </c>
      <c r="C3084" s="22" t="n">
        <f aca="true">NORMSINV(MAX(RAND(),0.000000000001))</f>
        <v>-0.332793656178038</v>
      </c>
      <c r="D3084" s="24" t="n">
        <f aca="false">IF($B$11="","",$B$11*EXP($B$12*C3084))</f>
        <v>806.145978108147</v>
      </c>
      <c r="E3084" s="20" t="n">
        <f aca="true">IF($B$10="","",$B$10*(1-$B$14+2*$B$14*RAND()))</f>
        <v>3.45859400150785</v>
      </c>
      <c r="F3084" s="21" t="n">
        <f aca="false">INDEX($E$17:$E$28,B3084)</f>
        <v>5.0612</v>
      </c>
      <c r="G3084" s="25" t="n">
        <f aca="false">IF(OR(D3084="",E3084="",F3084=""),"",D3084*($B$7-$B$8-F3084-E3084))</f>
        <v>3402.10209247232</v>
      </c>
      <c r="H3084" s="25" t="n">
        <f aca="false">IF(D3084="","",D3084*$F$30)</f>
        <v>4030.08497375825</v>
      </c>
    </row>
    <row r="3085" customFormat="false" ht="15" hidden="false" customHeight="false" outlineLevel="0" collapsed="false">
      <c r="A3085" s="2" t="n">
        <v>3051</v>
      </c>
      <c r="B3085" s="2" t="n">
        <v>3</v>
      </c>
      <c r="C3085" s="22" t="n">
        <f aca="true">NORMSINV(MAX(RAND(),0.000000000001))</f>
        <v>1.26198254261721</v>
      </c>
      <c r="D3085" s="24" t="n">
        <f aca="false">IF($B$11="","",$B$11*EXP($B$12*C3085))</f>
        <v>1578.53016124557</v>
      </c>
      <c r="E3085" s="20" t="n">
        <f aca="true">IF($B$10="","",$B$10*(1-$B$14+2*$B$14*RAND()))</f>
        <v>3.84513646207097</v>
      </c>
      <c r="F3085" s="21" t="n">
        <f aca="false">INDEX($E$17:$E$28,B3085)</f>
        <v>5.0612</v>
      </c>
      <c r="G3085" s="25" t="n">
        <f aca="false">IF(OR(D3085="",E3085="",F3085=""),"",D3085*($B$7-$B$8-F3085-E3085))</f>
        <v>6051.55352268837</v>
      </c>
      <c r="H3085" s="25" t="n">
        <f aca="false">IF(D3085="","",D3085*$F$30)</f>
        <v>7891.38798209884</v>
      </c>
    </row>
    <row r="3086" customFormat="false" ht="15" hidden="false" customHeight="false" outlineLevel="0" collapsed="false">
      <c r="A3086" s="2" t="n">
        <v>3052</v>
      </c>
      <c r="B3086" s="2" t="n">
        <v>4</v>
      </c>
      <c r="C3086" s="22" t="n">
        <f aca="true">NORMSINV(MAX(RAND(),0.000000000001))</f>
        <v>-0.387677702048725</v>
      </c>
      <c r="D3086" s="24" t="n">
        <f aca="false">IF($B$11="","",$B$11*EXP($B$12*C3086))</f>
        <v>787.716745983005</v>
      </c>
      <c r="E3086" s="20" t="n">
        <f aca="true">IF($B$10="","",$B$10*(1-$B$14+2*$B$14*RAND()))</f>
        <v>3.78283478527988</v>
      </c>
      <c r="F3086" s="21" t="n">
        <f aca="false">INDEX($E$17:$E$28,B3086)</f>
        <v>4.89657419354839</v>
      </c>
      <c r="G3086" s="25" t="n">
        <f aca="false">IF(OR(D3086="",E3086="",F3086=""),"",D3086*($B$7-$B$8-F3086-E3086))</f>
        <v>3198.5955459652</v>
      </c>
      <c r="H3086" s="25" t="n">
        <f aca="false">IF(D3086="","",D3086*$F$30)</f>
        <v>3937.95355651824</v>
      </c>
    </row>
    <row r="3087" customFormat="false" ht="15" hidden="false" customHeight="false" outlineLevel="0" collapsed="false">
      <c r="A3087" s="2" t="n">
        <v>3053</v>
      </c>
      <c r="B3087" s="2" t="n">
        <v>5</v>
      </c>
      <c r="C3087" s="22" t="n">
        <f aca="true">NORMSINV(MAX(RAND(),0.000000000001))</f>
        <v>-1.11575577339699</v>
      </c>
      <c r="D3087" s="24" t="n">
        <f aca="false">IF($B$11="","",$B$11*EXP($B$12*C3087))</f>
        <v>579.607512726669</v>
      </c>
      <c r="E3087" s="20" t="n">
        <f aca="true">IF($B$10="","",$B$10*(1-$B$14+2*$B$14*RAND()))</f>
        <v>3.41222903068616</v>
      </c>
      <c r="F3087" s="21" t="n">
        <f aca="false">INDEX($E$17:$E$28,B3087)</f>
        <v>4.761</v>
      </c>
      <c r="G3087" s="25" t="n">
        <f aca="false">IF(OR(D3087="",E3087="",F3087=""),"",D3087*($B$7-$B$8-F3087-E3087))</f>
        <v>2646.93476271636</v>
      </c>
      <c r="H3087" s="25" t="n">
        <f aca="false">IF(D3087="","",D3087*$F$30)</f>
        <v>2897.57387762316</v>
      </c>
    </row>
    <row r="3088" customFormat="false" ht="15" hidden="false" customHeight="false" outlineLevel="0" collapsed="false">
      <c r="A3088" s="2" t="n">
        <v>3054</v>
      </c>
      <c r="B3088" s="2" t="n">
        <v>6</v>
      </c>
      <c r="C3088" s="22" t="n">
        <f aca="true">NORMSINV(MAX(RAND(),0.000000000001))</f>
        <v>0.0992451699736574</v>
      </c>
      <c r="D3088" s="24" t="n">
        <f aca="false">IF($B$11="","",$B$11*EXP($B$12*C3088))</f>
        <v>967.109128229221</v>
      </c>
      <c r="E3088" s="20" t="n">
        <f aca="true">IF($B$10="","",$B$10*(1-$B$14+2*$B$14*RAND()))</f>
        <v>3.56346743226834</v>
      </c>
      <c r="F3088" s="21" t="n">
        <f aca="false">INDEX($E$17:$E$28,B3088)</f>
        <v>4.761</v>
      </c>
      <c r="G3088" s="25" t="n">
        <f aca="false">IF(OR(D3088="",E3088="",F3088=""),"",D3088*($B$7-$B$8-F3088-E3088))</f>
        <v>4270.3018522467</v>
      </c>
      <c r="H3088" s="25" t="n">
        <f aca="false">IF(D3088="","",D3088*$F$30)</f>
        <v>4834.77195384352</v>
      </c>
    </row>
    <row r="3089" customFormat="false" ht="15" hidden="false" customHeight="false" outlineLevel="0" collapsed="false">
      <c r="A3089" s="2" t="n">
        <v>3055</v>
      </c>
      <c r="B3089" s="2" t="n">
        <v>7</v>
      </c>
      <c r="C3089" s="22" t="n">
        <f aca="true">NORMSINV(MAX(RAND(),0.000000000001))</f>
        <v>-0.869015630184242</v>
      </c>
      <c r="D3089" s="24" t="n">
        <f aca="false">IF($B$11="","",$B$11*EXP($B$12*C3089))</f>
        <v>643.112130849444</v>
      </c>
      <c r="E3089" s="20" t="n">
        <f aca="true">IF($B$10="","",$B$10*(1-$B$14+2*$B$14*RAND()))</f>
        <v>3.61593565118183</v>
      </c>
      <c r="F3089" s="21" t="n">
        <f aca="false">INDEX($E$17:$E$28,B3089)</f>
        <v>4.761</v>
      </c>
      <c r="G3089" s="25" t="n">
        <f aca="false">IF(OR(D3089="",E3089="",F3089=""),"",D3089*($B$7-$B$8-F3089-E3089))</f>
        <v>2805.93961040169</v>
      </c>
      <c r="H3089" s="25" t="n">
        <f aca="false">IF(D3089="","",D3089*$F$30)</f>
        <v>3215.04616454254</v>
      </c>
    </row>
    <row r="3090" customFormat="false" ht="15" hidden="false" customHeight="false" outlineLevel="0" collapsed="false">
      <c r="A3090" s="2" t="n">
        <v>3056</v>
      </c>
      <c r="B3090" s="2" t="n">
        <v>8</v>
      </c>
      <c r="C3090" s="22" t="n">
        <f aca="true">NORMSINV(MAX(RAND(),0.000000000001))</f>
        <v>0.817272199332473</v>
      </c>
      <c r="D3090" s="24" t="n">
        <f aca="false">IF($B$11="","",$B$11*EXP($B$12*C3090))</f>
        <v>1308.79686033084</v>
      </c>
      <c r="E3090" s="20" t="n">
        <f aca="true">IF($B$10="","",$B$10*(1-$B$14+2*$B$14*RAND()))</f>
        <v>3.75959051803174</v>
      </c>
      <c r="F3090" s="21" t="n">
        <f aca="false">INDEX($E$17:$E$28,B3090)</f>
        <v>4.761</v>
      </c>
      <c r="G3090" s="25" t="n">
        <f aca="false">IF(OR(D3090="",E3090="",F3090=""),"",D3090*($B$7-$B$8-F3090-E3090))</f>
        <v>5522.34988245023</v>
      </c>
      <c r="H3090" s="25" t="n">
        <f aca="false">IF(D3090="","",D3090*$F$30)</f>
        <v>6542.93726416593</v>
      </c>
    </row>
    <row r="3091" customFormat="false" ht="15" hidden="false" customHeight="false" outlineLevel="0" collapsed="false">
      <c r="A3091" s="2" t="n">
        <v>3057</v>
      </c>
      <c r="B3091" s="2" t="n">
        <v>9</v>
      </c>
      <c r="C3091" s="22" t="n">
        <f aca="true">NORMSINV(MAX(RAND(),0.000000000001))</f>
        <v>-0.58638231894278</v>
      </c>
      <c r="D3091" s="24" t="n">
        <f aca="false">IF($B$11="","",$B$11*EXP($B$12*C3091))</f>
        <v>724.448867396219</v>
      </c>
      <c r="E3091" s="20" t="n">
        <f aca="true">IF($B$10="","",$B$10*(1-$B$14+2*$B$14*RAND()))</f>
        <v>3.57839261537622</v>
      </c>
      <c r="F3091" s="21" t="n">
        <f aca="false">INDEX($E$17:$E$28,B3091)</f>
        <v>4.761</v>
      </c>
      <c r="G3091" s="25" t="n">
        <f aca="false">IF(OR(D3091="",E3091="",F3091=""),"",D3091*($B$7-$B$8-F3091-E3091))</f>
        <v>3188.01503564614</v>
      </c>
      <c r="H3091" s="25" t="n">
        <f aca="false">IF(D3091="","",D3091*$F$30)</f>
        <v>3621.66477788718</v>
      </c>
    </row>
    <row r="3092" customFormat="false" ht="15" hidden="false" customHeight="false" outlineLevel="0" collapsed="false">
      <c r="A3092" s="2" t="n">
        <v>3058</v>
      </c>
      <c r="B3092" s="2" t="n">
        <v>10</v>
      </c>
      <c r="C3092" s="22" t="n">
        <f aca="true">NORMSINV(MAX(RAND(),0.000000000001))</f>
        <v>0.091951492604388</v>
      </c>
      <c r="D3092" s="24" t="n">
        <f aca="false">IF($B$11="","",$B$11*EXP($B$12*C3092))</f>
        <v>964.141466470247</v>
      </c>
      <c r="E3092" s="20" t="n">
        <f aca="true">IF($B$10="","",$B$10*(1-$B$14+2*$B$14*RAND()))</f>
        <v>3.53994225986056</v>
      </c>
      <c r="F3092" s="21" t="n">
        <f aca="false">INDEX($E$17:$E$28,B3092)</f>
        <v>4.761</v>
      </c>
      <c r="G3092" s="25" t="n">
        <f aca="false">IF(OR(D3092="",E3092="",F3092=""),"",D3092*($B$7-$B$8-F3092-E3092))</f>
        <v>4279.87963932414</v>
      </c>
      <c r="H3092" s="25" t="n">
        <f aca="false">IF(D3092="","",D3092*$F$30)</f>
        <v>4819.93601917806</v>
      </c>
    </row>
    <row r="3093" customFormat="false" ht="15" hidden="false" customHeight="false" outlineLevel="0" collapsed="false">
      <c r="A3093" s="2" t="n">
        <v>3059</v>
      </c>
      <c r="B3093" s="2" t="n">
        <v>11</v>
      </c>
      <c r="C3093" s="22" t="n">
        <f aca="true">NORMSINV(MAX(RAND(),0.000000000001))</f>
        <v>-0.0633938915873222</v>
      </c>
      <c r="D3093" s="24" t="n">
        <f aca="false">IF($B$11="","",$B$11*EXP($B$12*C3093))</f>
        <v>903.052561801746</v>
      </c>
      <c r="E3093" s="20" t="n">
        <f aca="true">IF($B$10="","",$B$10*(1-$B$14+2*$B$14*RAND()))</f>
        <v>3.8520536304859</v>
      </c>
      <c r="F3093" s="21" t="n">
        <f aca="false">INDEX($E$17:$E$28,B3093)</f>
        <v>4.761</v>
      </c>
      <c r="G3093" s="25" t="n">
        <f aca="false">IF(OR(D3093="",E3093="",F3093=""),"",D3093*($B$7-$B$8-F3093-E3093))</f>
        <v>3726.84949140813</v>
      </c>
      <c r="H3093" s="25" t="n">
        <f aca="false">IF(D3093="","",D3093*$F$30)</f>
        <v>4514.54036695929</v>
      </c>
    </row>
    <row r="3094" customFormat="false" ht="15" hidden="false" customHeight="false" outlineLevel="0" collapsed="false">
      <c r="A3094" s="2" t="n">
        <v>3060</v>
      </c>
      <c r="B3094" s="2" t="n">
        <v>12</v>
      </c>
      <c r="C3094" s="22" t="n">
        <f aca="true">NORMSINV(MAX(RAND(),0.000000000001))</f>
        <v>-1.03019800411158</v>
      </c>
      <c r="D3094" s="24" t="n">
        <f aca="false">IF($B$11="","",$B$11*EXP($B$12*C3094))</f>
        <v>600.88424563122</v>
      </c>
      <c r="E3094" s="20" t="n">
        <f aca="true">IF($B$10="","",$B$10*(1-$B$14+2*$B$14*RAND()))</f>
        <v>3.61706110309551</v>
      </c>
      <c r="F3094" s="21" t="n">
        <f aca="false">INDEX($E$17:$E$28,B3094)</f>
        <v>4.761</v>
      </c>
      <c r="G3094" s="25" t="n">
        <f aca="false">IF(OR(D3094="",E3094="",F3094=""),"",D3094*($B$7-$B$8-F3094-E3094))</f>
        <v>2621.02036355593</v>
      </c>
      <c r="H3094" s="25" t="n">
        <f aca="false">IF(D3094="","",D3094*$F$30)</f>
        <v>3003.94052075959</v>
      </c>
    </row>
    <row r="3095" customFormat="false" ht="15" hidden="false" customHeight="false" outlineLevel="0" collapsed="false">
      <c r="A3095" s="2" t="n">
        <v>3061</v>
      </c>
      <c r="B3095" s="2" t="n">
        <v>1</v>
      </c>
      <c r="C3095" s="22" t="n">
        <f aca="true">NORMSINV(MAX(RAND(),0.000000000001))</f>
        <v>-0.759363116017931</v>
      </c>
      <c r="D3095" s="24" t="n">
        <f aca="false">IF($B$11="","",$B$11*EXP($B$12*C3095))</f>
        <v>673.523538462196</v>
      </c>
      <c r="E3095" s="20" t="n">
        <f aca="true">IF($B$10="","",$B$10*(1-$B$14+2*$B$14*RAND()))</f>
        <v>3.97042833265865</v>
      </c>
      <c r="F3095" s="21" t="n">
        <f aca="false">INDEX($E$17:$E$28,B3095)</f>
        <v>4.92562580645161</v>
      </c>
      <c r="G3095" s="25" t="n">
        <f aca="false">IF(OR(D3095="",E3095="",F3095=""),"",D3095*($B$7-$B$8-F3095-E3095))</f>
        <v>2588.98801788357</v>
      </c>
      <c r="H3095" s="25" t="n">
        <f aca="false">IF(D3095="","",D3095*$F$30)</f>
        <v>3367.07887348021</v>
      </c>
    </row>
    <row r="3096" customFormat="false" ht="15" hidden="false" customHeight="false" outlineLevel="0" collapsed="false">
      <c r="A3096" s="2" t="n">
        <v>3062</v>
      </c>
      <c r="B3096" s="2" t="n">
        <v>2</v>
      </c>
      <c r="C3096" s="22" t="n">
        <f aca="true">NORMSINV(MAX(RAND(),0.000000000001))</f>
        <v>0.475709972045185</v>
      </c>
      <c r="D3096" s="24" t="n">
        <f aca="false">IF($B$11="","",$B$11*EXP($B$12*C3096))</f>
        <v>1133.35873456302</v>
      </c>
      <c r="E3096" s="20" t="n">
        <f aca="true">IF($B$10="","",$B$10*(1-$B$14+2*$B$14*RAND()))</f>
        <v>3.93697258610449</v>
      </c>
      <c r="F3096" s="21" t="n">
        <f aca="false">INDEX($E$17:$E$28,B3096)</f>
        <v>5.0612</v>
      </c>
      <c r="G3096" s="25" t="n">
        <f aca="false">IF(OR(D3096="",E3096="",F3096=""),"",D3096*($B$7-$B$8-F3096-E3096))</f>
        <v>4240.83278276583</v>
      </c>
      <c r="H3096" s="25" t="n">
        <f aca="false">IF(D3096="","",D3096*$F$30)</f>
        <v>5665.88698582745</v>
      </c>
    </row>
    <row r="3097" customFormat="false" ht="15" hidden="false" customHeight="false" outlineLevel="0" collapsed="false">
      <c r="A3097" s="2" t="n">
        <v>3063</v>
      </c>
      <c r="B3097" s="2" t="n">
        <v>3</v>
      </c>
      <c r="C3097" s="22" t="n">
        <f aca="true">NORMSINV(MAX(RAND(),0.000000000001))</f>
        <v>-0.693295634001936</v>
      </c>
      <c r="D3097" s="24" t="n">
        <f aca="false">IF($B$11="","",$B$11*EXP($B$12*C3097))</f>
        <v>692.536912415871</v>
      </c>
      <c r="E3097" s="20" t="n">
        <f aca="true">IF($B$10="","",$B$10*(1-$B$14+2*$B$14*RAND()))</f>
        <v>3.63374861378707</v>
      </c>
      <c r="F3097" s="21" t="n">
        <f aca="false">INDEX($E$17:$E$28,B3097)</f>
        <v>5.0612</v>
      </c>
      <c r="G3097" s="25" t="n">
        <f aca="false">IF(OR(D3097="",E3097="",F3097=""),"",D3097*($B$7-$B$8-F3097-E3097))</f>
        <v>2801.34739757144</v>
      </c>
      <c r="H3097" s="25" t="n">
        <f aca="false">IF(D3097="","",D3097*$F$30)</f>
        <v>3462.13053254942</v>
      </c>
    </row>
    <row r="3098" customFormat="false" ht="15" hidden="false" customHeight="false" outlineLevel="0" collapsed="false">
      <c r="A3098" s="2" t="n">
        <v>3064</v>
      </c>
      <c r="B3098" s="2" t="n">
        <v>4</v>
      </c>
      <c r="C3098" s="22" t="n">
        <f aca="true">NORMSINV(MAX(RAND(),0.000000000001))</f>
        <v>-0.0291596021413514</v>
      </c>
      <c r="D3098" s="24" t="n">
        <f aca="false">IF($B$11="","",$B$11*EXP($B$12*C3098))</f>
        <v>916.173656104352</v>
      </c>
      <c r="E3098" s="20" t="n">
        <f aca="true">IF($B$10="","",$B$10*(1-$B$14+2*$B$14*RAND()))</f>
        <v>3.87959499236447</v>
      </c>
      <c r="F3098" s="21" t="n">
        <f aca="false">INDEX($E$17:$E$28,B3098)</f>
        <v>4.89657419354839</v>
      </c>
      <c r="G3098" s="25" t="n">
        <f aca="false">IF(OR(D3098="",E3098="",F3098=""),"",D3098*($B$7-$B$8-F3098-E3098))</f>
        <v>3631.5573691213</v>
      </c>
      <c r="H3098" s="25" t="n">
        <f aca="false">IF(D3098="","",D3098*$F$30)</f>
        <v>4580.13534159687</v>
      </c>
    </row>
    <row r="3099" customFormat="false" ht="15" hidden="false" customHeight="false" outlineLevel="0" collapsed="false">
      <c r="A3099" s="2" t="n">
        <v>3065</v>
      </c>
      <c r="B3099" s="2" t="n">
        <v>5</v>
      </c>
      <c r="C3099" s="22" t="n">
        <f aca="true">NORMSINV(MAX(RAND(),0.000000000001))</f>
        <v>0.381300678874013</v>
      </c>
      <c r="D3099" s="24" t="n">
        <f aca="false">IF($B$11="","",$B$11*EXP($B$12*C3099))</f>
        <v>1089.1577411271</v>
      </c>
      <c r="E3099" s="20" t="n">
        <f aca="true">IF($B$10="","",$B$10*(1-$B$14+2*$B$14*RAND()))</f>
        <v>4.07810608086771</v>
      </c>
      <c r="F3099" s="21" t="n">
        <f aca="false">INDEX($E$17:$E$28,B3099)</f>
        <v>4.761</v>
      </c>
      <c r="G3099" s="25" t="n">
        <f aca="false">IF(OR(D3099="",E3099="",F3099=""),"",D3099*($B$7-$B$8-F3099-E3099))</f>
        <v>4248.68880933858</v>
      </c>
      <c r="H3099" s="25" t="n">
        <f aca="false">IF(D3099="","",D3099*$F$30)</f>
        <v>5444.91737944261</v>
      </c>
    </row>
    <row r="3100" customFormat="false" ht="15" hidden="false" customHeight="false" outlineLevel="0" collapsed="false">
      <c r="A3100" s="2" t="n">
        <v>3066</v>
      </c>
      <c r="B3100" s="2" t="n">
        <v>6</v>
      </c>
      <c r="C3100" s="22" t="n">
        <f aca="true">NORMSINV(MAX(RAND(),0.000000000001))</f>
        <v>-0.56064897289673</v>
      </c>
      <c r="D3100" s="24" t="n">
        <f aca="false">IF($B$11="","",$B$11*EXP($B$12*C3100))</f>
        <v>732.346924079794</v>
      </c>
      <c r="E3100" s="20" t="n">
        <f aca="true">IF($B$10="","",$B$10*(1-$B$14+2*$B$14*RAND()))</f>
        <v>3.90379200588246</v>
      </c>
      <c r="F3100" s="21" t="n">
        <f aca="false">INDEX($E$17:$E$28,B3100)</f>
        <v>4.761</v>
      </c>
      <c r="G3100" s="25" t="n">
        <f aca="false">IF(OR(D3100="",E3100="",F3100=""),"",D3100*($B$7-$B$8-F3100-E3100))</f>
        <v>2984.46603947736</v>
      </c>
      <c r="H3100" s="25" t="n">
        <f aca="false">IF(D3100="","",D3100*$F$30)</f>
        <v>3661.14874285971</v>
      </c>
    </row>
    <row r="3101" customFormat="false" ht="15" hidden="false" customHeight="false" outlineLevel="0" collapsed="false">
      <c r="A3101" s="2" t="n">
        <v>3067</v>
      </c>
      <c r="B3101" s="2" t="n">
        <v>7</v>
      </c>
      <c r="C3101" s="22" t="n">
        <f aca="true">NORMSINV(MAX(RAND(),0.000000000001))</f>
        <v>-0.994789702289606</v>
      </c>
      <c r="D3101" s="24" t="n">
        <f aca="false">IF($B$11="","",$B$11*EXP($B$12*C3101))</f>
        <v>609.916565489972</v>
      </c>
      <c r="E3101" s="20" t="n">
        <f aca="true">IF($B$10="","",$B$10*(1-$B$14+2*$B$14*RAND()))</f>
        <v>3.90222836246131</v>
      </c>
      <c r="F3101" s="21" t="n">
        <f aca="false">INDEX($E$17:$E$28,B3101)</f>
        <v>4.761</v>
      </c>
      <c r="G3101" s="25" t="n">
        <f aca="false">IF(OR(D3101="",E3101="",F3101=""),"",D3101*($B$7-$B$8-F3101-E3101))</f>
        <v>2486.49055545453</v>
      </c>
      <c r="H3101" s="25" t="n">
        <f aca="false">IF(D3101="","",D3101*$F$30)</f>
        <v>3049.09489419747</v>
      </c>
    </row>
    <row r="3102" customFormat="false" ht="15" hidden="false" customHeight="false" outlineLevel="0" collapsed="false">
      <c r="A3102" s="2" t="n">
        <v>3068</v>
      </c>
      <c r="B3102" s="2" t="n">
        <v>8</v>
      </c>
      <c r="C3102" s="22" t="n">
        <f aca="true">NORMSINV(MAX(RAND(),0.000000000001))</f>
        <v>-0.381403934250382</v>
      </c>
      <c r="D3102" s="24" t="n">
        <f aca="false">IF($B$11="","",$B$11*EXP($B$12*C3102))</f>
        <v>789.801871698417</v>
      </c>
      <c r="E3102" s="20" t="n">
        <f aca="true">IF($B$10="","",$B$10*(1-$B$14+2*$B$14*RAND()))</f>
        <v>3.84699506170086</v>
      </c>
      <c r="F3102" s="21" t="n">
        <f aca="false">INDEX($E$17:$E$28,B3102)</f>
        <v>4.761</v>
      </c>
      <c r="G3102" s="25" t="n">
        <f aca="false">IF(OR(D3102="",E3102="",F3102=""),"",D3102*($B$7-$B$8-F3102-E3102))</f>
        <v>3263.46523413577</v>
      </c>
      <c r="H3102" s="25" t="n">
        <f aca="false">IF(D3102="","",D3102*$F$30)</f>
        <v>3948.37751699472</v>
      </c>
    </row>
    <row r="3103" customFormat="false" ht="15" hidden="false" customHeight="false" outlineLevel="0" collapsed="false">
      <c r="A3103" s="2" t="n">
        <v>3069</v>
      </c>
      <c r="B3103" s="2" t="n">
        <v>9</v>
      </c>
      <c r="C3103" s="22" t="n">
        <f aca="true">NORMSINV(MAX(RAND(),0.000000000001))</f>
        <v>1.33106471631824</v>
      </c>
      <c r="D3103" s="24" t="n">
        <f aca="false">IF($B$11="","",$B$11*EXP($B$12*C3103))</f>
        <v>1625.15471457047</v>
      </c>
      <c r="E3103" s="20" t="n">
        <f aca="true">IF($B$10="","",$B$10*(1-$B$14+2*$B$14*RAND()))</f>
        <v>3.45814843536105</v>
      </c>
      <c r="F3103" s="21" t="n">
        <f aca="false">INDEX($E$17:$E$28,B3103)</f>
        <v>4.761</v>
      </c>
      <c r="G3103" s="25" t="n">
        <f aca="false">IF(OR(D3103="",E3103="",F3103=""),"",D3103*($B$7-$B$8-F3103-E3103))</f>
        <v>7347.08323414625</v>
      </c>
      <c r="H3103" s="25" t="n">
        <f aca="false">IF(D3103="","",D3103*$F$30)</f>
        <v>8124.47344908067</v>
      </c>
    </row>
    <row r="3104" customFormat="false" ht="15" hidden="false" customHeight="false" outlineLevel="0" collapsed="false">
      <c r="A3104" s="2" t="n">
        <v>3070</v>
      </c>
      <c r="B3104" s="2" t="n">
        <v>10</v>
      </c>
      <c r="C3104" s="22" t="n">
        <f aca="true">NORMSINV(MAX(RAND(),0.000000000001))</f>
        <v>0.272196504635942</v>
      </c>
      <c r="D3104" s="24" t="n">
        <f aca="false">IF($B$11="","",$B$11*EXP($B$12*C3104))</f>
        <v>1040.21964312389</v>
      </c>
      <c r="E3104" s="20" t="n">
        <f aca="true">IF($B$10="","",$B$10*(1-$B$14+2*$B$14*RAND()))</f>
        <v>3.65547934814426</v>
      </c>
      <c r="F3104" s="21" t="n">
        <f aca="false">INDEX($E$17:$E$28,B3104)</f>
        <v>4.761</v>
      </c>
      <c r="G3104" s="25" t="n">
        <f aca="false">IF(OR(D3104="",E3104="",F3104=""),"",D3104*($B$7-$B$8-F3104-E3104))</f>
        <v>4497.41110951215</v>
      </c>
      <c r="H3104" s="25" t="n">
        <f aca="false">IF(D3104="","",D3104*$F$30)</f>
        <v>5200.26603990496</v>
      </c>
    </row>
    <row r="3105" customFormat="false" ht="15" hidden="false" customHeight="false" outlineLevel="0" collapsed="false">
      <c r="A3105" s="2" t="n">
        <v>3071</v>
      </c>
      <c r="B3105" s="2" t="n">
        <v>11</v>
      </c>
      <c r="C3105" s="22" t="n">
        <f aca="true">NORMSINV(MAX(RAND(),0.000000000001))</f>
        <v>0.0231535232071165</v>
      </c>
      <c r="D3105" s="24" t="n">
        <f aca="false">IF($B$11="","",$B$11*EXP($B$12*C3105))</f>
        <v>936.593075505755</v>
      </c>
      <c r="E3105" s="20" t="n">
        <f aca="true">IF($B$10="","",$B$10*(1-$B$14+2*$B$14*RAND()))</f>
        <v>3.53049651794353</v>
      </c>
      <c r="F3105" s="21" t="n">
        <f aca="false">INDEX($E$17:$E$28,B3105)</f>
        <v>4.761</v>
      </c>
      <c r="G3105" s="25" t="n">
        <f aca="false">IF(OR(D3105="",E3105="",F3105=""),"",D3105*($B$7-$B$8-F3105-E3105))</f>
        <v>4166.43755765734</v>
      </c>
      <c r="H3105" s="25" t="n">
        <f aca="false">IF(D3105="","",D3105*$F$30)</f>
        <v>4682.21610306837</v>
      </c>
    </row>
    <row r="3106" customFormat="false" ht="15" hidden="false" customHeight="false" outlineLevel="0" collapsed="false">
      <c r="A3106" s="2" t="n">
        <v>3072</v>
      </c>
      <c r="B3106" s="2" t="n">
        <v>12</v>
      </c>
      <c r="C3106" s="22" t="n">
        <f aca="true">NORMSINV(MAX(RAND(),0.000000000001))</f>
        <v>-0.243745014407668</v>
      </c>
      <c r="D3106" s="24" t="n">
        <f aca="false">IF($B$11="","",$B$11*EXP($B$12*C3106))</f>
        <v>836.968902570211</v>
      </c>
      <c r="E3106" s="20" t="n">
        <f aca="true">IF($B$10="","",$B$10*(1-$B$14+2*$B$14*RAND()))</f>
        <v>3.8673440477844</v>
      </c>
      <c r="F3106" s="21" t="n">
        <f aca="false">INDEX($E$17:$E$28,B3106)</f>
        <v>4.761</v>
      </c>
      <c r="G3106" s="25" t="n">
        <f aca="false">IF(OR(D3106="",E3106="",F3106=""),"",D3106*($B$7-$B$8-F3106-E3106))</f>
        <v>3441.32817007217</v>
      </c>
      <c r="H3106" s="25" t="n">
        <f aca="false">IF(D3106="","",D3106*$F$30)</f>
        <v>4184.174937729</v>
      </c>
    </row>
    <row r="3107" customFormat="false" ht="15" hidden="false" customHeight="false" outlineLevel="0" collapsed="false">
      <c r="A3107" s="2" t="n">
        <v>3073</v>
      </c>
      <c r="B3107" s="2" t="n">
        <v>1</v>
      </c>
      <c r="C3107" s="22" t="n">
        <f aca="true">NORMSINV(MAX(RAND(),0.000000000001))</f>
        <v>1.03200348064876</v>
      </c>
      <c r="D3107" s="24" t="n">
        <f aca="false">IF($B$11="","",$B$11*EXP($B$12*C3107))</f>
        <v>1432.74009835259</v>
      </c>
      <c r="E3107" s="20" t="n">
        <f aca="true">IF($B$10="","",$B$10*(1-$B$14+2*$B$14*RAND()))</f>
        <v>3.53069601304852</v>
      </c>
      <c r="F3107" s="21" t="n">
        <f aca="false">INDEX($E$17:$E$28,B3107)</f>
        <v>4.92562580645161</v>
      </c>
      <c r="G3107" s="25" t="n">
        <f aca="false">IF(OR(D3107="",E3107="",F3107=""),"",D3107*($B$7-$B$8-F3107-E3107))</f>
        <v>6137.3974976402</v>
      </c>
      <c r="H3107" s="25" t="n">
        <f aca="false">IF(D3107="","",D3107*$F$30)</f>
        <v>7162.55429968425</v>
      </c>
    </row>
    <row r="3108" customFormat="false" ht="15" hidden="false" customHeight="false" outlineLevel="0" collapsed="false">
      <c r="A3108" s="2" t="n">
        <v>3074</v>
      </c>
      <c r="B3108" s="2" t="n">
        <v>2</v>
      </c>
      <c r="C3108" s="22" t="n">
        <f aca="true">NORMSINV(MAX(RAND(),0.000000000001))</f>
        <v>-0.972910075600271</v>
      </c>
      <c r="D3108" s="24" t="n">
        <f aca="false">IF($B$11="","",$B$11*EXP($B$12*C3108))</f>
        <v>615.565589052603</v>
      </c>
      <c r="E3108" s="20" t="n">
        <f aca="true">IF($B$10="","",$B$10*(1-$B$14+2*$B$14*RAND()))</f>
        <v>3.39034288181721</v>
      </c>
      <c r="F3108" s="21" t="n">
        <f aca="false">INDEX($E$17:$E$28,B3108)</f>
        <v>5.0612</v>
      </c>
      <c r="G3108" s="25" t="n">
        <f aca="false">IF(OR(D3108="",E3108="",F3108=""),"",D3108*($B$7-$B$8-F3108-E3108))</f>
        <v>2639.82663208102</v>
      </c>
      <c r="H3108" s="25" t="n">
        <f aca="false">IF(D3108="","",D3108*$F$30)</f>
        <v>3077.33549279177</v>
      </c>
    </row>
    <row r="3109" customFormat="false" ht="15" hidden="false" customHeight="false" outlineLevel="0" collapsed="false">
      <c r="A3109" s="2" t="n">
        <v>3075</v>
      </c>
      <c r="B3109" s="2" t="n">
        <v>3</v>
      </c>
      <c r="C3109" s="22" t="n">
        <f aca="true">NORMSINV(MAX(RAND(),0.000000000001))</f>
        <v>-1.66531221982033</v>
      </c>
      <c r="D3109" s="24" t="n">
        <f aca="false">IF($B$11="","",$B$11*EXP($B$12*C3109))</f>
        <v>459.797756830053</v>
      </c>
      <c r="E3109" s="20" t="n">
        <f aca="true">IF($B$10="","",$B$10*(1-$B$14+2*$B$14*RAND()))</f>
        <v>3.50575167998851</v>
      </c>
      <c r="F3109" s="21" t="n">
        <f aca="false">INDEX($E$17:$E$28,B3109)</f>
        <v>5.0612</v>
      </c>
      <c r="G3109" s="25" t="n">
        <f aca="false">IF(OR(D3109="",E3109="",F3109=""),"",D3109*($B$7-$B$8-F3109-E3109))</f>
        <v>1918.75825668471</v>
      </c>
      <c r="H3109" s="25" t="n">
        <f aca="false">IF(D3109="","",D3109*$F$30)</f>
        <v>2298.6209459448</v>
      </c>
    </row>
    <row r="3110" customFormat="false" ht="15" hidden="false" customHeight="false" outlineLevel="0" collapsed="false">
      <c r="A3110" s="2" t="n">
        <v>3076</v>
      </c>
      <c r="B3110" s="2" t="n">
        <v>4</v>
      </c>
      <c r="C3110" s="22" t="n">
        <f aca="true">NORMSINV(MAX(RAND(),0.000000000001))</f>
        <v>-0.231874621686578</v>
      </c>
      <c r="D3110" s="24" t="n">
        <f aca="false">IF($B$11="","",$B$11*EXP($B$12*C3110))</f>
        <v>841.165724513064</v>
      </c>
      <c r="E3110" s="20" t="n">
        <f aca="true">IF($B$10="","",$B$10*(1-$B$14+2*$B$14*RAND()))</f>
        <v>4.05178446443869</v>
      </c>
      <c r="F3110" s="21" t="n">
        <f aca="false">INDEX($E$17:$E$28,B3110)</f>
        <v>4.89657419354839</v>
      </c>
      <c r="G3110" s="25" t="n">
        <f aca="false">IF(OR(D3110="",E3110="",F3110=""),"",D3110*($B$7-$B$8-F3110-E3110))</f>
        <v>3189.39873654798</v>
      </c>
      <c r="H3110" s="25" t="n">
        <f aca="false">IF(D3110="","",D3110*$F$30)</f>
        <v>4205.15568998571</v>
      </c>
    </row>
    <row r="3111" customFormat="false" ht="15" hidden="false" customHeight="false" outlineLevel="0" collapsed="false">
      <c r="A3111" s="2" t="n">
        <v>3077</v>
      </c>
      <c r="B3111" s="2" t="n">
        <v>5</v>
      </c>
      <c r="C3111" s="22" t="n">
        <f aca="true">NORMSINV(MAX(RAND(),0.000000000001))</f>
        <v>-0.0355216030627843</v>
      </c>
      <c r="D3111" s="24" t="n">
        <f aca="false">IF($B$11="","",$B$11*EXP($B$12*C3111))</f>
        <v>913.72092972005</v>
      </c>
      <c r="E3111" s="20" t="n">
        <f aca="true">IF($B$10="","",$B$10*(1-$B$14+2*$B$14*RAND()))</f>
        <v>3.78356594708149</v>
      </c>
      <c r="F3111" s="21" t="n">
        <f aca="false">INDEX($E$17:$E$28,B3111)</f>
        <v>4.761</v>
      </c>
      <c r="G3111" s="25" t="n">
        <f aca="false">IF(OR(D3111="",E3111="",F3111=""),"",D3111*($B$7-$B$8-F3111-E3111))</f>
        <v>3833.45590341186</v>
      </c>
      <c r="H3111" s="25" t="n">
        <f aca="false">IF(D3111="","",D3111*$F$30)</f>
        <v>4567.87367185647</v>
      </c>
    </row>
    <row r="3112" customFormat="false" ht="15" hidden="false" customHeight="false" outlineLevel="0" collapsed="false">
      <c r="A3112" s="2" t="n">
        <v>3078</v>
      </c>
      <c r="B3112" s="2" t="n">
        <v>6</v>
      </c>
      <c r="C3112" s="22" t="n">
        <f aca="true">NORMSINV(MAX(RAND(),0.000000000001))</f>
        <v>1.45258576090305</v>
      </c>
      <c r="D3112" s="24" t="n">
        <f aca="false">IF($B$11="","",$B$11*EXP($B$12*C3112))</f>
        <v>1710.53786989788</v>
      </c>
      <c r="E3112" s="20" t="n">
        <f aca="true">IF($B$10="","",$B$10*(1-$B$14+2*$B$14*RAND()))</f>
        <v>3.45089692861309</v>
      </c>
      <c r="F3112" s="21" t="n">
        <f aca="false">INDEX($E$17:$E$28,B3112)</f>
        <v>4.761</v>
      </c>
      <c r="G3112" s="25" t="n">
        <f aca="false">IF(OR(D3112="",E3112="",F3112=""),"",D3112*($B$7-$B$8-F3112-E3112))</f>
        <v>7745.49178240823</v>
      </c>
      <c r="H3112" s="25" t="n">
        <f aca="false">IF(D3112="","",D3112*$F$30)</f>
        <v>8551.32091919349</v>
      </c>
    </row>
    <row r="3113" customFormat="false" ht="15" hidden="false" customHeight="false" outlineLevel="0" collapsed="false">
      <c r="A3113" s="2" t="n">
        <v>3079</v>
      </c>
      <c r="B3113" s="2" t="n">
        <v>7</v>
      </c>
      <c r="C3113" s="22" t="n">
        <f aca="true">NORMSINV(MAX(RAND(),0.000000000001))</f>
        <v>-0.775350463666258</v>
      </c>
      <c r="D3113" s="24" t="n">
        <f aca="false">IF($B$11="","",$B$11*EXP($B$12*C3113))</f>
        <v>669.001578018388</v>
      </c>
      <c r="E3113" s="20" t="n">
        <f aca="true">IF($B$10="","",$B$10*(1-$B$14+2*$B$14*RAND()))</f>
        <v>3.50015222517155</v>
      </c>
      <c r="F3113" s="21" t="n">
        <f aca="false">INDEX($E$17:$E$28,B3113)</f>
        <v>4.761</v>
      </c>
      <c r="G3113" s="25" t="n">
        <f aca="false">IF(OR(D3113="",E3113="",F3113=""),"",D3113*($B$7-$B$8-F3113-E3113))</f>
        <v>2996.35622906438</v>
      </c>
      <c r="H3113" s="25" t="n">
        <f aca="false">IF(D3113="","",D3113*$F$30)</f>
        <v>3344.47268882953</v>
      </c>
    </row>
    <row r="3114" customFormat="false" ht="15" hidden="false" customHeight="false" outlineLevel="0" collapsed="false">
      <c r="A3114" s="2" t="n">
        <v>3080</v>
      </c>
      <c r="B3114" s="2" t="n">
        <v>8</v>
      </c>
      <c r="C3114" s="22" t="n">
        <f aca="true">NORMSINV(MAX(RAND(),0.000000000001))</f>
        <v>-0.560367175485411</v>
      </c>
      <c r="D3114" s="24" t="n">
        <f aca="false">IF($B$11="","",$B$11*EXP($B$12*C3114))</f>
        <v>732.433888019067</v>
      </c>
      <c r="E3114" s="20" t="n">
        <f aca="true">IF($B$10="","",$B$10*(1-$B$14+2*$B$14*RAND()))</f>
        <v>3.4931349178332</v>
      </c>
      <c r="F3114" s="21" t="n">
        <f aca="false">INDEX($E$17:$E$28,B3114)</f>
        <v>4.761</v>
      </c>
      <c r="G3114" s="25" t="n">
        <f aca="false">IF(OR(D3114="",E3114="",F3114=""),"",D3114*($B$7-$B$8-F3114-E3114))</f>
        <v>3285.5996032604</v>
      </c>
      <c r="H3114" s="25" t="n">
        <f aca="false">IF(D3114="","",D3114*$F$30)</f>
        <v>3661.58349298492</v>
      </c>
    </row>
    <row r="3115" customFormat="false" ht="15" hidden="false" customHeight="false" outlineLevel="0" collapsed="false">
      <c r="A3115" s="2" t="n">
        <v>3081</v>
      </c>
      <c r="B3115" s="2" t="n">
        <v>9</v>
      </c>
      <c r="C3115" s="22" t="n">
        <f aca="true">NORMSINV(MAX(RAND(),0.000000000001))</f>
        <v>0.545902995874192</v>
      </c>
      <c r="D3115" s="24" t="n">
        <f aca="false">IF($B$11="","",$B$11*EXP($B$12*C3115))</f>
        <v>1167.38069155209</v>
      </c>
      <c r="E3115" s="20" t="n">
        <f aca="true">IF($B$10="","",$B$10*(1-$B$14+2*$B$14*RAND()))</f>
        <v>3.49810957281703</v>
      </c>
      <c r="F3115" s="21" t="n">
        <f aca="false">INDEX($E$17:$E$28,B3115)</f>
        <v>4.761</v>
      </c>
      <c r="G3115" s="25" t="n">
        <f aca="false">IF(OR(D3115="",E3115="",F3115=""),"",D3115*($B$7-$B$8-F3115-E3115))</f>
        <v>5230.90496565401</v>
      </c>
      <c r="H3115" s="25" t="n">
        <f aca="false">IF(D3115="","",D3115*$F$30)</f>
        <v>5835.96955320723</v>
      </c>
    </row>
    <row r="3116" customFormat="false" ht="15" hidden="false" customHeight="false" outlineLevel="0" collapsed="false">
      <c r="A3116" s="2" t="n">
        <v>3082</v>
      </c>
      <c r="B3116" s="2" t="n">
        <v>10</v>
      </c>
      <c r="C3116" s="22" t="n">
        <f aca="true">NORMSINV(MAX(RAND(),0.000000000001))</f>
        <v>-2.24861879788853</v>
      </c>
      <c r="D3116" s="24" t="n">
        <f aca="false">IF($B$11="","",$B$11*EXP($B$12*C3116))</f>
        <v>359.603176132138</v>
      </c>
      <c r="E3116" s="20" t="n">
        <f aca="true">IF($B$10="","",$B$10*(1-$B$14+2*$B$14*RAND()))</f>
        <v>3.87671370044353</v>
      </c>
      <c r="F3116" s="21" t="n">
        <f aca="false">INDEX($E$17:$E$28,B3116)</f>
        <v>4.761</v>
      </c>
      <c r="G3116" s="25" t="n">
        <f aca="false">IF(OR(D3116="",E3116="",F3116=""),"",D3116*($B$7-$B$8-F3116-E3116))</f>
        <v>1475.19518272386</v>
      </c>
      <c r="H3116" s="25" t="n">
        <f aca="false">IF(D3116="","",D3116*$F$30)</f>
        <v>1797.72819811978</v>
      </c>
    </row>
    <row r="3117" customFormat="false" ht="15" hidden="false" customHeight="false" outlineLevel="0" collapsed="false">
      <c r="A3117" s="2" t="n">
        <v>3083</v>
      </c>
      <c r="B3117" s="2" t="n">
        <v>11</v>
      </c>
      <c r="C3117" s="22" t="n">
        <f aca="true">NORMSINV(MAX(RAND(),0.000000000001))</f>
        <v>0.0593744618913096</v>
      </c>
      <c r="D3117" s="24" t="n">
        <f aca="false">IF($B$11="","",$B$11*EXP($B$12*C3117))</f>
        <v>950.997256783624</v>
      </c>
      <c r="E3117" s="20" t="n">
        <f aca="true">IF($B$10="","",$B$10*(1-$B$14+2*$B$14*RAND()))</f>
        <v>3.55719762215218</v>
      </c>
      <c r="F3117" s="21" t="n">
        <f aca="false">INDEX($E$17:$E$28,B3117)</f>
        <v>4.761</v>
      </c>
      <c r="G3117" s="25" t="n">
        <f aca="false">IF(OR(D3117="",E3117="",F3117=""),"",D3117*($B$7-$B$8-F3117-E3117))</f>
        <v>4205.12193137259</v>
      </c>
      <c r="H3117" s="25" t="n">
        <f aca="false">IF(D3117="","",D3117*$F$30)</f>
        <v>4754.22548611269</v>
      </c>
    </row>
    <row r="3118" customFormat="false" ht="15" hidden="false" customHeight="false" outlineLevel="0" collapsed="false">
      <c r="A3118" s="2" t="n">
        <v>3084</v>
      </c>
      <c r="B3118" s="2" t="n">
        <v>12</v>
      </c>
      <c r="C3118" s="22" t="n">
        <f aca="true">NORMSINV(MAX(RAND(),0.000000000001))</f>
        <v>-0.824541315077482</v>
      </c>
      <c r="D3118" s="24" t="n">
        <f aca="false">IF($B$11="","",$B$11*EXP($B$12*C3118))</f>
        <v>655.277665954551</v>
      </c>
      <c r="E3118" s="20" t="n">
        <f aca="true">IF($B$10="","",$B$10*(1-$B$14+2*$B$14*RAND()))</f>
        <v>4.00856815618331</v>
      </c>
      <c r="F3118" s="21" t="n">
        <f aca="false">INDEX($E$17:$E$28,B3118)</f>
        <v>4.761</v>
      </c>
      <c r="G3118" s="25" t="n">
        <f aca="false">IF(OR(D3118="",E3118="",F3118=""),"",D3118*($B$7-$B$8-F3118-E3118))</f>
        <v>2601.73531144782</v>
      </c>
      <c r="H3118" s="25" t="n">
        <f aca="false">IF(D3118="","",D3118*$F$30)</f>
        <v>3275.86410763999</v>
      </c>
    </row>
    <row r="3119" customFormat="false" ht="15" hidden="false" customHeight="false" outlineLevel="0" collapsed="false">
      <c r="A3119" s="2" t="n">
        <v>3085</v>
      </c>
      <c r="B3119" s="2" t="n">
        <v>1</v>
      </c>
      <c r="C3119" s="22" t="n">
        <f aca="true">NORMSINV(MAX(RAND(),0.000000000001))</f>
        <v>-0.566054782168993</v>
      </c>
      <c r="D3119" s="24" t="n">
        <f aca="false">IF($B$11="","",$B$11*EXP($B$12*C3119))</f>
        <v>730.680664689171</v>
      </c>
      <c r="E3119" s="20" t="n">
        <f aca="true">IF($B$10="","",$B$10*(1-$B$14+2*$B$14*RAND()))</f>
        <v>3.43922788454714</v>
      </c>
      <c r="F3119" s="21" t="n">
        <f aca="false">INDEX($E$17:$E$28,B3119)</f>
        <v>4.92562580645161</v>
      </c>
      <c r="G3119" s="25" t="n">
        <f aca="false">IF(OR(D3119="",E3119="",F3119=""),"",D3119*($B$7-$B$8-F3119-E3119))</f>
        <v>3196.83481317341</v>
      </c>
      <c r="H3119" s="25" t="n">
        <f aca="false">IF(D3119="","",D3119*$F$30)</f>
        <v>3652.8187789141</v>
      </c>
    </row>
    <row r="3120" customFormat="false" ht="15" hidden="false" customHeight="false" outlineLevel="0" collapsed="false">
      <c r="A3120" s="2" t="n">
        <v>3086</v>
      </c>
      <c r="B3120" s="2" t="n">
        <v>2</v>
      </c>
      <c r="C3120" s="22" t="n">
        <f aca="true">NORMSINV(MAX(RAND(),0.000000000001))</f>
        <v>0.599042153972528</v>
      </c>
      <c r="D3120" s="24" t="n">
        <f aca="false">IF($B$11="","",$B$11*EXP($B$12*C3120))</f>
        <v>1193.81439165526</v>
      </c>
      <c r="E3120" s="20" t="n">
        <f aca="true">IF($B$10="","",$B$10*(1-$B$14+2*$B$14*RAND()))</f>
        <v>3.82197825066293</v>
      </c>
      <c r="F3120" s="21" t="n">
        <f aca="false">INDEX($E$17:$E$28,B3120)</f>
        <v>5.0612</v>
      </c>
      <c r="G3120" s="25" t="n">
        <f aca="false">IF(OR(D3120="",E3120="",F3120=""),"",D3120*($B$7-$B$8-F3120-E3120))</f>
        <v>4604.32931040761</v>
      </c>
      <c r="H3120" s="25" t="n">
        <f aca="false">IF(D3120="","",D3120*$F$30)</f>
        <v>5968.11690676299</v>
      </c>
    </row>
    <row r="3121" customFormat="false" ht="15" hidden="false" customHeight="false" outlineLevel="0" collapsed="false">
      <c r="A3121" s="2" t="n">
        <v>3087</v>
      </c>
      <c r="B3121" s="2" t="n">
        <v>3</v>
      </c>
      <c r="C3121" s="22" t="n">
        <f aca="true">NORMSINV(MAX(RAND(),0.000000000001))</f>
        <v>-0.124654535135398</v>
      </c>
      <c r="D3121" s="24" t="n">
        <f aca="false">IF($B$11="","",$B$11*EXP($B$12*C3121))</f>
        <v>880.040213204725</v>
      </c>
      <c r="E3121" s="20" t="n">
        <f aca="true">IF($B$10="","",$B$10*(1-$B$14+2*$B$14*RAND()))</f>
        <v>3.60133003937123</v>
      </c>
      <c r="F3121" s="21" t="n">
        <f aca="false">INDEX($E$17:$E$28,B3121)</f>
        <v>5.0612</v>
      </c>
      <c r="G3121" s="25" t="n">
        <f aca="false">IF(OR(D3121="",E3121="",F3121=""),"",D3121*($B$7-$B$8-F3121-E3121))</f>
        <v>3588.33753348761</v>
      </c>
      <c r="H3121" s="25" t="n">
        <f aca="false">IF(D3121="","",D3121*$F$30)</f>
        <v>4399.49703385306</v>
      </c>
    </row>
    <row r="3122" customFormat="false" ht="15" hidden="false" customHeight="false" outlineLevel="0" collapsed="false">
      <c r="A3122" s="2" t="n">
        <v>3088</v>
      </c>
      <c r="B3122" s="2" t="n">
        <v>4</v>
      </c>
      <c r="C3122" s="22" t="n">
        <f aca="true">NORMSINV(MAX(RAND(),0.000000000001))</f>
        <v>-0.0578605893259538</v>
      </c>
      <c r="D3122" s="24" t="n">
        <f aca="false">IF($B$11="","",$B$11*EXP($B$12*C3122))</f>
        <v>905.160526674141</v>
      </c>
      <c r="E3122" s="20" t="n">
        <f aca="true">IF($B$10="","",$B$10*(1-$B$14+2*$B$14*RAND()))</f>
        <v>3.46366151980451</v>
      </c>
      <c r="F3122" s="21" t="n">
        <f aca="false">INDEX($E$17:$E$28,B3122)</f>
        <v>4.89657419354839</v>
      </c>
      <c r="G3122" s="25" t="n">
        <f aca="false">IF(OR(D3122="",E3122="",F3122=""),"",D3122*($B$7-$B$8-F3122-E3122))</f>
        <v>3964.38974841008</v>
      </c>
      <c r="H3122" s="25" t="n">
        <f aca="false">IF(D3122="","",D3122*$F$30)</f>
        <v>4525.07850494937</v>
      </c>
    </row>
    <row r="3123" customFormat="false" ht="15" hidden="false" customHeight="false" outlineLevel="0" collapsed="false">
      <c r="A3123" s="2" t="n">
        <v>3089</v>
      </c>
      <c r="B3123" s="2" t="n">
        <v>5</v>
      </c>
      <c r="C3123" s="22" t="n">
        <f aca="true">NORMSINV(MAX(RAND(),0.000000000001))</f>
        <v>1.05825459295904</v>
      </c>
      <c r="D3123" s="24" t="n">
        <f aca="false">IF($B$11="","",$B$11*EXP($B$12*C3123))</f>
        <v>1448.67608053174</v>
      </c>
      <c r="E3123" s="20" t="n">
        <f aca="true">IF($B$10="","",$B$10*(1-$B$14+2*$B$14*RAND()))</f>
        <v>3.79647691335284</v>
      </c>
      <c r="F3123" s="21" t="n">
        <f aca="false">INDEX($E$17:$E$28,B3123)</f>
        <v>4.761</v>
      </c>
      <c r="G3123" s="25" t="n">
        <f aca="false">IF(OR(D3123="",E3123="",F3123=""),"",D3123*($B$7-$B$8-F3123-E3123))</f>
        <v>6059.12115189752</v>
      </c>
      <c r="H3123" s="25" t="n">
        <f aca="false">IF(D3123="","",D3123*$F$30)</f>
        <v>7242.22146179427</v>
      </c>
    </row>
    <row r="3124" customFormat="false" ht="15" hidden="false" customHeight="false" outlineLevel="0" collapsed="false">
      <c r="A3124" s="2" t="n">
        <v>3090</v>
      </c>
      <c r="B3124" s="2" t="n">
        <v>6</v>
      </c>
      <c r="C3124" s="22" t="n">
        <f aca="true">NORMSINV(MAX(RAND(),0.000000000001))</f>
        <v>-0.752743182316979</v>
      </c>
      <c r="D3124" s="24" t="n">
        <f aca="false">IF($B$11="","",$B$11*EXP($B$12*C3124))</f>
        <v>675.404898138991</v>
      </c>
      <c r="E3124" s="20" t="n">
        <f aca="true">IF($B$10="","",$B$10*(1-$B$14+2*$B$14*RAND()))</f>
        <v>3.45333620332694</v>
      </c>
      <c r="F3124" s="21" t="n">
        <f aca="false">INDEX($E$17:$E$28,B3124)</f>
        <v>4.761</v>
      </c>
      <c r="G3124" s="25" t="n">
        <f aca="false">IF(OR(D3124="",E3124="",F3124=""),"",D3124*($B$7-$B$8-F3124-E3124))</f>
        <v>3056.65549560329</v>
      </c>
      <c r="H3124" s="25" t="n">
        <f aca="false">IF(D3124="","",D3124*$F$30)</f>
        <v>3376.48416677644</v>
      </c>
    </row>
    <row r="3125" customFormat="false" ht="15" hidden="false" customHeight="false" outlineLevel="0" collapsed="false">
      <c r="A3125" s="2" t="n">
        <v>3091</v>
      </c>
      <c r="B3125" s="2" t="n">
        <v>7</v>
      </c>
      <c r="C3125" s="22" t="n">
        <f aca="true">NORMSINV(MAX(RAND(),0.000000000001))</f>
        <v>-0.157844208363272</v>
      </c>
      <c r="D3125" s="24" t="n">
        <f aca="false">IF($B$11="","",$B$11*EXP($B$12*C3125))</f>
        <v>867.818508468704</v>
      </c>
      <c r="E3125" s="20" t="n">
        <f aca="true">IF($B$10="","",$B$10*(1-$B$14+2*$B$14*RAND()))</f>
        <v>3.8343704983395</v>
      </c>
      <c r="F3125" s="21" t="n">
        <f aca="false">INDEX($E$17:$E$28,B3125)</f>
        <v>4.761</v>
      </c>
      <c r="G3125" s="25" t="n">
        <f aca="false">IF(OR(D3125="",E3125="",F3125=""),"",D3125*($B$7-$B$8-F3125-E3125))</f>
        <v>3596.7861922864</v>
      </c>
      <c r="H3125" s="25" t="n">
        <f aca="false">IF(D3125="","",D3125*$F$30)</f>
        <v>4338.39828753674</v>
      </c>
    </row>
    <row r="3126" customFormat="false" ht="15" hidden="false" customHeight="false" outlineLevel="0" collapsed="false">
      <c r="A3126" s="2" t="n">
        <v>3092</v>
      </c>
      <c r="B3126" s="2" t="n">
        <v>8</v>
      </c>
      <c r="C3126" s="22" t="n">
        <f aca="true">NORMSINV(MAX(RAND(),0.000000000001))</f>
        <v>-0.848625533450292</v>
      </c>
      <c r="D3126" s="24" t="n">
        <f aca="false">IF($B$11="","",$B$11*EXP($B$12*C3126))</f>
        <v>648.661358545312</v>
      </c>
      <c r="E3126" s="20" t="n">
        <f aca="true">IF($B$10="","",$B$10*(1-$B$14+2*$B$14*RAND()))</f>
        <v>4.08707533123964</v>
      </c>
      <c r="F3126" s="21" t="n">
        <f aca="false">INDEX($E$17:$E$28,B3126)</f>
        <v>4.761</v>
      </c>
      <c r="G3126" s="25" t="n">
        <f aca="false">IF(OR(D3126="",E3126="",F3126=""),"",D3126*($B$7-$B$8-F3126-E3126))</f>
        <v>2524.54114299411</v>
      </c>
      <c r="H3126" s="25" t="n">
        <f aca="false">IF(D3126="","",D3126*$F$30)</f>
        <v>3242.78786363972</v>
      </c>
    </row>
    <row r="3127" customFormat="false" ht="15" hidden="false" customHeight="false" outlineLevel="0" collapsed="false">
      <c r="A3127" s="2" t="n">
        <v>3093</v>
      </c>
      <c r="B3127" s="2" t="n">
        <v>9</v>
      </c>
      <c r="C3127" s="22" t="n">
        <f aca="true">NORMSINV(MAX(RAND(),0.000000000001))</f>
        <v>-1.5218300338532</v>
      </c>
      <c r="D3127" s="24" t="n">
        <f aca="false">IF($B$11="","",$B$11*EXP($B$12*C3127))</f>
        <v>488.453978957417</v>
      </c>
      <c r="E3127" s="20" t="n">
        <f aca="true">IF($B$10="","",$B$10*(1-$B$14+2*$B$14*RAND()))</f>
        <v>3.79787913284834</v>
      </c>
      <c r="F3127" s="21" t="n">
        <f aca="false">INDEX($E$17:$E$28,B3127)</f>
        <v>4.761</v>
      </c>
      <c r="G3127" s="25" t="n">
        <f aca="false">IF(OR(D3127="",E3127="",F3127=""),"",D3127*($B$7-$B$8-F3127-E3127))</f>
        <v>2042.28512406212</v>
      </c>
      <c r="H3127" s="25" t="n">
        <f aca="false">IF(D3127="","",D3127*$F$30)</f>
        <v>2441.87913160392</v>
      </c>
    </row>
    <row r="3128" customFormat="false" ht="15" hidden="false" customHeight="false" outlineLevel="0" collapsed="false">
      <c r="A3128" s="2" t="n">
        <v>3094</v>
      </c>
      <c r="B3128" s="2" t="n">
        <v>10</v>
      </c>
      <c r="C3128" s="22" t="n">
        <f aca="true">NORMSINV(MAX(RAND(),0.000000000001))</f>
        <v>0.859460689229531</v>
      </c>
      <c r="D3128" s="24" t="n">
        <f aca="false">IF($B$11="","",$B$11*EXP($B$12*C3128))</f>
        <v>1332.27110813195</v>
      </c>
      <c r="E3128" s="20" t="n">
        <f aca="true">IF($B$10="","",$B$10*(1-$B$14+2*$B$14*RAND()))</f>
        <v>3.46697797576662</v>
      </c>
      <c r="F3128" s="21" t="n">
        <f aca="false">INDEX($E$17:$E$28,B3128)</f>
        <v>4.761</v>
      </c>
      <c r="G3128" s="25" t="n">
        <f aca="false">IF(OR(D3128="",E3128="",F3128=""),"",D3128*($B$7-$B$8-F3128-E3128))</f>
        <v>6011.23658214118</v>
      </c>
      <c r="H3128" s="25" t="n">
        <f aca="false">IF(D3128="","",D3128*$F$30)</f>
        <v>6660.28972377326</v>
      </c>
    </row>
    <row r="3129" customFormat="false" ht="15" hidden="false" customHeight="false" outlineLevel="0" collapsed="false">
      <c r="A3129" s="2" t="n">
        <v>3095</v>
      </c>
      <c r="B3129" s="2" t="n">
        <v>11</v>
      </c>
      <c r="C3129" s="22" t="n">
        <f aca="true">NORMSINV(MAX(RAND(),0.000000000001))</f>
        <v>0.212654334062821</v>
      </c>
      <c r="D3129" s="24" t="n">
        <f aca="false">IF($B$11="","",$B$11*EXP($B$12*C3129))</f>
        <v>1014.4461879188</v>
      </c>
      <c r="E3129" s="20" t="n">
        <f aca="true">IF($B$10="","",$B$10*(1-$B$14+2*$B$14*RAND()))</f>
        <v>3.40368428481279</v>
      </c>
      <c r="F3129" s="21" t="n">
        <f aca="false">INDEX($E$17:$E$28,B3129)</f>
        <v>4.761</v>
      </c>
      <c r="G3129" s="25" t="n">
        <f aca="false">IF(OR(D3129="",E3129="",F3129=""),"",D3129*($B$7-$B$8-F3129-E3129))</f>
        <v>4641.41158579664</v>
      </c>
      <c r="H3129" s="25" t="n">
        <f aca="false">IF(D3129="","",D3129*$F$30)</f>
        <v>5071.41938264366</v>
      </c>
    </row>
    <row r="3130" customFormat="false" ht="15" hidden="false" customHeight="false" outlineLevel="0" collapsed="false">
      <c r="A3130" s="2" t="n">
        <v>3096</v>
      </c>
      <c r="B3130" s="2" t="n">
        <v>12</v>
      </c>
      <c r="C3130" s="22" t="n">
        <f aca="true">NORMSINV(MAX(RAND(),0.000000000001))</f>
        <v>1.32555557867055</v>
      </c>
      <c r="D3130" s="24" t="n">
        <f aca="false">IF($B$11="","",$B$11*EXP($B$12*C3130))</f>
        <v>1621.38651484028</v>
      </c>
      <c r="E3130" s="20" t="n">
        <f aca="true">IF($B$10="","",$B$10*(1-$B$14+2*$B$14*RAND()))</f>
        <v>3.51450170165208</v>
      </c>
      <c r="F3130" s="21" t="n">
        <f aca="false">INDEX($E$17:$E$28,B3130)</f>
        <v>4.761</v>
      </c>
      <c r="G3130" s="25" t="n">
        <f aca="false">IF(OR(D3130="",E3130="",F3130=""),"",D3130*($B$7-$B$8-F3130-E3130))</f>
        <v>7238.67733646868</v>
      </c>
      <c r="H3130" s="25" t="n">
        <f aca="false">IF(D3130="","",D3130*$F$30)</f>
        <v>8105.6354649895</v>
      </c>
    </row>
    <row r="3131" customFormat="false" ht="15" hidden="false" customHeight="false" outlineLevel="0" collapsed="false">
      <c r="A3131" s="2" t="n">
        <v>3097</v>
      </c>
      <c r="B3131" s="2" t="n">
        <v>1</v>
      </c>
      <c r="C3131" s="22" t="n">
        <f aca="true">NORMSINV(MAX(RAND(),0.000000000001))</f>
        <v>0.550343446677429</v>
      </c>
      <c r="D3131" s="24" t="n">
        <f aca="false">IF($B$11="","",$B$11*EXP($B$12*C3131))</f>
        <v>1169.5669700585</v>
      </c>
      <c r="E3131" s="20" t="n">
        <f aca="true">IF($B$10="","",$B$10*(1-$B$14+2*$B$14*RAND()))</f>
        <v>3.99872828735844</v>
      </c>
      <c r="F3131" s="21" t="n">
        <f aca="false">INDEX($E$17:$E$28,B3131)</f>
        <v>4.92562580645161</v>
      </c>
      <c r="G3131" s="25" t="n">
        <f aca="false">IF(OR(D3131="",E3131="",F3131=""),"",D3131*($B$7-$B$8-F3131-E3131))</f>
        <v>4462.65342131869</v>
      </c>
      <c r="H3131" s="25" t="n">
        <f aca="false">IF(D3131="","",D3131*$F$30)</f>
        <v>5846.89919671644</v>
      </c>
    </row>
    <row r="3132" customFormat="false" ht="15" hidden="false" customHeight="false" outlineLevel="0" collapsed="false">
      <c r="A3132" s="2" t="n">
        <v>3098</v>
      </c>
      <c r="B3132" s="2" t="n">
        <v>2</v>
      </c>
      <c r="C3132" s="22" t="n">
        <f aca="true">NORMSINV(MAX(RAND(),0.000000000001))</f>
        <v>0.846813781087663</v>
      </c>
      <c r="D3132" s="24" t="n">
        <f aca="false">IF($B$11="","",$B$11*EXP($B$12*C3132))</f>
        <v>1325.19034814202</v>
      </c>
      <c r="E3132" s="20" t="n">
        <f aca="true">IF($B$10="","",$B$10*(1-$B$14+2*$B$14*RAND()))</f>
        <v>3.41872485790581</v>
      </c>
      <c r="F3132" s="21" t="n">
        <f aca="false">INDEX($E$17:$E$28,B3132)</f>
        <v>5.0612</v>
      </c>
      <c r="G3132" s="25" t="n">
        <f aca="false">IF(OR(D3132="",E3132="",F3132=""),"",D3132*($B$7-$B$8-F3132-E3132))</f>
        <v>5645.41046066296</v>
      </c>
      <c r="H3132" s="25" t="n">
        <f aca="false">IF(D3132="","",D3132*$F$30)</f>
        <v>6624.89158843158</v>
      </c>
    </row>
    <row r="3133" customFormat="false" ht="15" hidden="false" customHeight="false" outlineLevel="0" collapsed="false">
      <c r="A3133" s="2" t="n">
        <v>3099</v>
      </c>
      <c r="B3133" s="2" t="n">
        <v>3</v>
      </c>
      <c r="C3133" s="22" t="n">
        <f aca="true">NORMSINV(MAX(RAND(),0.000000000001))</f>
        <v>-0.588064249075857</v>
      </c>
      <c r="D3133" s="24" t="n">
        <f aca="false">IF($B$11="","",$B$11*EXP($B$12*C3133))</f>
        <v>723.935626372042</v>
      </c>
      <c r="E3133" s="20" t="n">
        <f aca="true">IF($B$10="","",$B$10*(1-$B$14+2*$B$14*RAND()))</f>
        <v>3.73298138268242</v>
      </c>
      <c r="F3133" s="21" t="n">
        <f aca="false">INDEX($E$17:$E$28,B3133)</f>
        <v>5.0612</v>
      </c>
      <c r="G3133" s="25" t="n">
        <f aca="false">IF(OR(D3133="",E3133="",F3133=""),"",D3133*($B$7-$B$8-F3133-E3133))</f>
        <v>2856.51867227826</v>
      </c>
      <c r="H3133" s="25" t="n">
        <f aca="false">IF(D3133="","",D3133*$F$30)</f>
        <v>3619.09898335911</v>
      </c>
    </row>
    <row r="3134" customFormat="false" ht="15" hidden="false" customHeight="false" outlineLevel="0" collapsed="false">
      <c r="A3134" s="2" t="n">
        <v>3100</v>
      </c>
      <c r="B3134" s="2" t="n">
        <v>4</v>
      </c>
      <c r="C3134" s="22" t="n">
        <f aca="true">NORMSINV(MAX(RAND(),0.000000000001))</f>
        <v>2.12256666341333</v>
      </c>
      <c r="D3134" s="24" t="n">
        <f aca="false">IF($B$11="","",$B$11*EXP($B$12*C3134))</f>
        <v>2268.49152201987</v>
      </c>
      <c r="E3134" s="20" t="n">
        <f aca="true">IF($B$10="","",$B$10*(1-$B$14+2*$B$14*RAND()))</f>
        <v>4.11032527067821</v>
      </c>
      <c r="F3134" s="21" t="n">
        <f aca="false">INDEX($E$17:$E$28,B3134)</f>
        <v>4.89657419354839</v>
      </c>
      <c r="G3134" s="25" t="n">
        <f aca="false">IF(OR(D3134="",E3134="",F3134=""),"",D3134*($B$7-$B$8-F3134-E3134))</f>
        <v>8468.50691624979</v>
      </c>
      <c r="H3134" s="25" t="n">
        <f aca="false">IF(D3134="","",D3134*$F$30)</f>
        <v>11340.6428168817</v>
      </c>
    </row>
    <row r="3135" customFormat="false" ht="15" hidden="false" customHeight="false" outlineLevel="0" collapsed="false">
      <c r="A3135" s="2" t="n">
        <v>3101</v>
      </c>
      <c r="B3135" s="2" t="n">
        <v>5</v>
      </c>
      <c r="C3135" s="22" t="n">
        <f aca="true">NORMSINV(MAX(RAND(),0.000000000001))</f>
        <v>-1.09011427549599</v>
      </c>
      <c r="D3135" s="24" t="n">
        <f aca="false">IF($B$11="","",$B$11*EXP($B$12*C3135))</f>
        <v>585.903810035694</v>
      </c>
      <c r="E3135" s="20" t="n">
        <f aca="true">IF($B$10="","",$B$10*(1-$B$14+2*$B$14*RAND()))</f>
        <v>3.84151370088969</v>
      </c>
      <c r="F3135" s="21" t="n">
        <f aca="false">INDEX($E$17:$E$28,B3135)</f>
        <v>4.761</v>
      </c>
      <c r="G3135" s="25" t="n">
        <f aca="false">IF(OR(D3135="",E3135="",F3135=""),"",D3135*($B$7-$B$8-F3135-E3135))</f>
        <v>2424.16898661922</v>
      </c>
      <c r="H3135" s="25" t="n">
        <f aca="false">IF(D3135="","",D3135*$F$30)</f>
        <v>2929.05032713044</v>
      </c>
    </row>
    <row r="3136" customFormat="false" ht="15" hidden="false" customHeight="false" outlineLevel="0" collapsed="false">
      <c r="A3136" s="2" t="n">
        <v>3102</v>
      </c>
      <c r="B3136" s="2" t="n">
        <v>6</v>
      </c>
      <c r="C3136" s="22" t="n">
        <f aca="true">NORMSINV(MAX(RAND(),0.000000000001))</f>
        <v>-0.303239966985446</v>
      </c>
      <c r="D3136" s="24" t="n">
        <f aca="false">IF($B$11="","",$B$11*EXP($B$12*C3136))</f>
        <v>816.247617844371</v>
      </c>
      <c r="E3136" s="20" t="n">
        <f aca="true">IF($B$10="","",$B$10*(1-$B$14+2*$B$14*RAND()))</f>
        <v>3.64902966575172</v>
      </c>
      <c r="F3136" s="21" t="n">
        <f aca="false">INDEX($E$17:$E$28,B3136)</f>
        <v>4.761</v>
      </c>
      <c r="G3136" s="25" t="n">
        <f aca="false">IF(OR(D3136="",E3136="",F3136=""),"",D3136*($B$7-$B$8-F3136-E3136))</f>
        <v>3534.32797066695</v>
      </c>
      <c r="H3136" s="25" t="n">
        <f aca="false">IF(D3136="","",D3136*$F$30)</f>
        <v>4080.58509112758</v>
      </c>
    </row>
    <row r="3137" customFormat="false" ht="15" hidden="false" customHeight="false" outlineLevel="0" collapsed="false">
      <c r="A3137" s="2" t="n">
        <v>3103</v>
      </c>
      <c r="B3137" s="2" t="n">
        <v>7</v>
      </c>
      <c r="C3137" s="22" t="n">
        <f aca="true">NORMSINV(MAX(RAND(),0.000000000001))</f>
        <v>0.25217068306955</v>
      </c>
      <c r="D3137" s="24" t="n">
        <f aca="false">IF($B$11="","",$B$11*EXP($B$12*C3137))</f>
        <v>1031.47898955013</v>
      </c>
      <c r="E3137" s="20" t="n">
        <f aca="true">IF($B$10="","",$B$10*(1-$B$14+2*$B$14*RAND()))</f>
        <v>3.74993882749129</v>
      </c>
      <c r="F3137" s="21" t="n">
        <f aca="false">INDEX($E$17:$E$28,B3137)</f>
        <v>4.761</v>
      </c>
      <c r="G3137" s="25" t="n">
        <f aca="false">IF(OR(D3137="",E3137="",F3137=""),"",D3137*($B$7-$B$8-F3137-E3137))</f>
        <v>4362.18774496498</v>
      </c>
      <c r="H3137" s="25" t="n">
        <f aca="false">IF(D3137="","",D3137*$F$30)</f>
        <v>5156.56976455902</v>
      </c>
    </row>
    <row r="3138" customFormat="false" ht="15" hidden="false" customHeight="false" outlineLevel="0" collapsed="false">
      <c r="A3138" s="2" t="n">
        <v>3104</v>
      </c>
      <c r="B3138" s="2" t="n">
        <v>8</v>
      </c>
      <c r="C3138" s="22" t="n">
        <f aca="true">NORMSINV(MAX(RAND(),0.000000000001))</f>
        <v>-0.302188118294686</v>
      </c>
      <c r="D3138" s="24" t="n">
        <f aca="false">IF($B$11="","",$B$11*EXP($B$12*C3138))</f>
        <v>816.609469865242</v>
      </c>
      <c r="E3138" s="20" t="n">
        <f aca="true">IF($B$10="","",$B$10*(1-$B$14+2*$B$14*RAND()))</f>
        <v>3.58110781257062</v>
      </c>
      <c r="F3138" s="21" t="n">
        <f aca="false">INDEX($E$17:$E$28,B3138)</f>
        <v>4.761</v>
      </c>
      <c r="G3138" s="25" t="n">
        <f aca="false">IF(OR(D3138="",E3138="",F3138=""),"",D3138*($B$7-$B$8-F3138-E3138))</f>
        <v>3591.36040770119</v>
      </c>
      <c r="H3138" s="25" t="n">
        <f aca="false">IF(D3138="","",D3138*$F$30)</f>
        <v>4082.39406175032</v>
      </c>
    </row>
    <row r="3139" customFormat="false" ht="15" hidden="false" customHeight="false" outlineLevel="0" collapsed="false">
      <c r="A3139" s="2" t="n">
        <v>3105</v>
      </c>
      <c r="B3139" s="2" t="n">
        <v>9</v>
      </c>
      <c r="C3139" s="22" t="n">
        <f aca="true">NORMSINV(MAX(RAND(),0.000000000001))</f>
        <v>0.321053453207397</v>
      </c>
      <c r="D3139" s="24" t="n">
        <f aca="false">IF($B$11="","",$B$11*EXP($B$12*C3139))</f>
        <v>1061.85624001742</v>
      </c>
      <c r="E3139" s="20" t="n">
        <f aca="true">IF($B$10="","",$B$10*(1-$B$14+2*$B$14*RAND()))</f>
        <v>4.04055089164775</v>
      </c>
      <c r="F3139" s="21" t="n">
        <f aca="false">INDEX($E$17:$E$28,B3139)</f>
        <v>4.761</v>
      </c>
      <c r="G3139" s="25" t="n">
        <f aca="false">IF(OR(D3139="",E3139="",F3139=""),"",D3139*($B$7-$B$8-F3139-E3139))</f>
        <v>4182.06676169489</v>
      </c>
      <c r="H3139" s="25" t="n">
        <f aca="false">IF(D3139="","",D3139*$F$30)</f>
        <v>5308.4317150951</v>
      </c>
    </row>
    <row r="3140" customFormat="false" ht="15" hidden="false" customHeight="false" outlineLevel="0" collapsed="false">
      <c r="A3140" s="2" t="n">
        <v>3106</v>
      </c>
      <c r="B3140" s="2" t="n">
        <v>10</v>
      </c>
      <c r="C3140" s="22" t="n">
        <f aca="true">NORMSINV(MAX(RAND(),0.000000000001))</f>
        <v>0.622755070655632</v>
      </c>
      <c r="D3140" s="24" t="n">
        <f aca="false">IF($B$11="","",$B$11*EXP($B$12*C3140))</f>
        <v>1205.80256037835</v>
      </c>
      <c r="E3140" s="20" t="n">
        <f aca="true">IF($B$10="","",$B$10*(1-$B$14+2*$B$14*RAND()))</f>
        <v>3.66344664269394</v>
      </c>
      <c r="F3140" s="21" t="n">
        <f aca="false">INDEX($E$17:$E$28,B3140)</f>
        <v>4.761</v>
      </c>
      <c r="G3140" s="25" t="n">
        <f aca="false">IF(OR(D3140="",E3140="",F3140=""),"",D3140*($B$7-$B$8-F3140-E3140))</f>
        <v>5203.70528768905</v>
      </c>
      <c r="H3140" s="25" t="n">
        <f aca="false">IF(D3140="","",D3140*$F$30)</f>
        <v>6028.04815984346</v>
      </c>
    </row>
    <row r="3141" customFormat="false" ht="15" hidden="false" customHeight="false" outlineLevel="0" collapsed="false">
      <c r="A3141" s="2" t="n">
        <v>3107</v>
      </c>
      <c r="B3141" s="2" t="n">
        <v>11</v>
      </c>
      <c r="C3141" s="22" t="n">
        <f aca="true">NORMSINV(MAX(RAND(),0.000000000001))</f>
        <v>-0.0609920586888095</v>
      </c>
      <c r="D3141" s="24" t="n">
        <f aca="false">IF($B$11="","",$B$11*EXP($B$12*C3141))</f>
        <v>903.966959574388</v>
      </c>
      <c r="E3141" s="20" t="n">
        <f aca="true">IF($B$10="","",$B$10*(1-$B$14+2*$B$14*RAND()))</f>
        <v>4.00100403489183</v>
      </c>
      <c r="F3141" s="21" t="n">
        <f aca="false">INDEX($E$17:$E$28,B3141)</f>
        <v>4.761</v>
      </c>
      <c r="G3141" s="25" t="n">
        <f aca="false">IF(OR(D3141="",E3141="",F3141=""),"",D3141*($B$7-$B$8-F3141-E3141))</f>
        <v>3595.97691777802</v>
      </c>
      <c r="H3141" s="25" t="n">
        <f aca="false">IF(D3141="","",D3141*$F$30)</f>
        <v>4519.11162430428</v>
      </c>
    </row>
    <row r="3142" customFormat="false" ht="15" hidden="false" customHeight="false" outlineLevel="0" collapsed="false">
      <c r="A3142" s="2" t="n">
        <v>3108</v>
      </c>
      <c r="B3142" s="2" t="n">
        <v>12</v>
      </c>
      <c r="C3142" s="22" t="n">
        <f aca="true">NORMSINV(MAX(RAND(),0.000000000001))</f>
        <v>-0.536660018826398</v>
      </c>
      <c r="D3142" s="24" t="n">
        <f aca="false">IF($B$11="","",$B$11*EXP($B$12*C3142))</f>
        <v>739.787122799411</v>
      </c>
      <c r="E3142" s="20" t="n">
        <f aca="true">IF($B$10="","",$B$10*(1-$B$14+2*$B$14*RAND()))</f>
        <v>4.06799558357879</v>
      </c>
      <c r="F3142" s="21" t="n">
        <f aca="false">INDEX($E$17:$E$28,B3142)</f>
        <v>4.761</v>
      </c>
      <c r="G3142" s="25" t="n">
        <f aca="false">IF(OR(D3142="",E3142="",F3142=""),"",D3142*($B$7-$B$8-F3142-E3142))</f>
        <v>2893.31070448004</v>
      </c>
      <c r="H3142" s="25" t="n">
        <f aca="false">IF(D3142="","",D3142*$F$30)</f>
        <v>3698.34378429881</v>
      </c>
    </row>
    <row r="3143" customFormat="false" ht="15" hidden="false" customHeight="false" outlineLevel="0" collapsed="false">
      <c r="A3143" s="2" t="n">
        <v>3109</v>
      </c>
      <c r="B3143" s="2" t="n">
        <v>1</v>
      </c>
      <c r="C3143" s="22" t="n">
        <f aca="true">NORMSINV(MAX(RAND(),0.000000000001))</f>
        <v>0.851865787826214</v>
      </c>
      <c r="D3143" s="24" t="n">
        <f aca="false">IF($B$11="","",$B$11*EXP($B$12*C3143))</f>
        <v>1328.01434414016</v>
      </c>
      <c r="E3143" s="20" t="n">
        <f aca="true">IF($B$10="","",$B$10*(1-$B$14+2*$B$14*RAND()))</f>
        <v>3.92770974494699</v>
      </c>
      <c r="F3143" s="21" t="n">
        <f aca="false">INDEX($E$17:$E$28,B3143)</f>
        <v>4.92562580645161</v>
      </c>
      <c r="G3143" s="25" t="n">
        <f aca="false">IF(OR(D3143="",E3143="",F3143=""),"",D3143*($B$7-$B$8-F3143-E3143))</f>
        <v>5161.54613860227</v>
      </c>
      <c r="H3143" s="25" t="n">
        <f aca="false">IF(D3143="","",D3143*$F$30)</f>
        <v>6639.0093092255</v>
      </c>
    </row>
    <row r="3144" customFormat="false" ht="15" hidden="false" customHeight="false" outlineLevel="0" collapsed="false">
      <c r="A3144" s="2" t="n">
        <v>3110</v>
      </c>
      <c r="B3144" s="2" t="n">
        <v>2</v>
      </c>
      <c r="C3144" s="22" t="n">
        <f aca="true">NORMSINV(MAX(RAND(),0.000000000001))</f>
        <v>0.552717286535083</v>
      </c>
      <c r="D3144" s="24" t="n">
        <f aca="false">IF($B$11="","",$B$11*EXP($B$12*C3144))</f>
        <v>1170.7374212065</v>
      </c>
      <c r="E3144" s="20" t="n">
        <f aca="true">IF($B$10="","",$B$10*(1-$B$14+2*$B$14*RAND()))</f>
        <v>3.87761013562155</v>
      </c>
      <c r="F3144" s="21" t="n">
        <f aca="false">INDEX($E$17:$E$28,B3144)</f>
        <v>5.0612</v>
      </c>
      <c r="G3144" s="25" t="n">
        <f aca="false">IF(OR(D3144="",E3144="",F3144=""),"",D3144*($B$7-$B$8-F3144-E3144))</f>
        <v>4450.19521933869</v>
      </c>
      <c r="H3144" s="25" t="n">
        <f aca="false">IF(D3144="","",D3144*$F$30)</f>
        <v>5852.75051609551</v>
      </c>
    </row>
    <row r="3145" customFormat="false" ht="15" hidden="false" customHeight="false" outlineLevel="0" collapsed="false">
      <c r="A3145" s="2" t="n">
        <v>3111</v>
      </c>
      <c r="B3145" s="2" t="n">
        <v>3</v>
      </c>
      <c r="C3145" s="22" t="n">
        <f aca="true">NORMSINV(MAX(RAND(),0.000000000001))</f>
        <v>-0.283294929894578</v>
      </c>
      <c r="D3145" s="24" t="n">
        <f aca="false">IF($B$11="","",$B$11*EXP($B$12*C3145))</f>
        <v>823.13640160636</v>
      </c>
      <c r="E3145" s="20" t="n">
        <f aca="true">IF($B$10="","",$B$10*(1-$B$14+2*$B$14*RAND()))</f>
        <v>3.99646192433667</v>
      </c>
      <c r="F3145" s="21" t="n">
        <f aca="false">INDEX($E$17:$E$28,B3145)</f>
        <v>5.0612</v>
      </c>
      <c r="G3145" s="25" t="n">
        <f aca="false">IF(OR(D3145="",E3145="",F3145=""),"",D3145*($B$7-$B$8-F3145-E3145))</f>
        <v>3031.0665130996</v>
      </c>
      <c r="H3145" s="25" t="n">
        <f aca="false">IF(D3145="","",D3145*$F$30)</f>
        <v>4115.02349891052</v>
      </c>
    </row>
    <row r="3146" customFormat="false" ht="15" hidden="false" customHeight="false" outlineLevel="0" collapsed="false">
      <c r="A3146" s="2" t="n">
        <v>3112</v>
      </c>
      <c r="B3146" s="2" t="n">
        <v>4</v>
      </c>
      <c r="C3146" s="22" t="n">
        <f aca="true">NORMSINV(MAX(RAND(),0.000000000001))</f>
        <v>-0.312865369732971</v>
      </c>
      <c r="D3146" s="24" t="n">
        <f aca="false">IF($B$11="","",$B$11*EXP($B$12*C3146))</f>
        <v>812.943770412031</v>
      </c>
      <c r="E3146" s="20" t="n">
        <f aca="true">IF($B$10="","",$B$10*(1-$B$14+2*$B$14*RAND()))</f>
        <v>4.02008742403186</v>
      </c>
      <c r="F3146" s="21" t="n">
        <f aca="false">INDEX($E$17:$E$28,B3146)</f>
        <v>4.89657419354839</v>
      </c>
      <c r="G3146" s="25" t="n">
        <f aca="false">IF(OR(D3146="",E3146="",F3146=""),"",D3146*($B$7-$B$8-F3146-E3146))</f>
        <v>3108.15912016535</v>
      </c>
      <c r="H3146" s="25" t="n">
        <f aca="false">IF(D3146="","",D3146*$F$30)</f>
        <v>4064.06849704383</v>
      </c>
    </row>
    <row r="3147" customFormat="false" ht="15" hidden="false" customHeight="false" outlineLevel="0" collapsed="false">
      <c r="A3147" s="2" t="n">
        <v>3113</v>
      </c>
      <c r="B3147" s="2" t="n">
        <v>5</v>
      </c>
      <c r="C3147" s="22" t="n">
        <f aca="true">NORMSINV(MAX(RAND(),0.000000000001))</f>
        <v>0.7659386297202</v>
      </c>
      <c r="D3147" s="24" t="n">
        <f aca="false">IF($B$11="","",$B$11*EXP($B$12*C3147))</f>
        <v>1280.7912661627</v>
      </c>
      <c r="E3147" s="20" t="n">
        <f aca="true">IF($B$10="","",$B$10*(1-$B$14+2*$B$14*RAND()))</f>
        <v>4.09192269065455</v>
      </c>
      <c r="F3147" s="21" t="n">
        <f aca="false">INDEX($E$17:$E$28,B3147)</f>
        <v>4.761</v>
      </c>
      <c r="G3147" s="25" t="n">
        <f aca="false">IF(OR(D3147="",E3147="",F3147=""),"",D3147*($B$7-$B$8-F3147-E3147))</f>
        <v>4978.53466870887</v>
      </c>
      <c r="H3147" s="25" t="n">
        <f aca="false">IF(D3147="","",D3147*$F$30)</f>
        <v>6402.93169780059</v>
      </c>
    </row>
    <row r="3148" customFormat="false" ht="15" hidden="false" customHeight="false" outlineLevel="0" collapsed="false">
      <c r="A3148" s="2" t="n">
        <v>3114</v>
      </c>
      <c r="B3148" s="2" t="n">
        <v>6</v>
      </c>
      <c r="C3148" s="22" t="n">
        <f aca="true">NORMSINV(MAX(RAND(),0.000000000001))</f>
        <v>0.161727206907501</v>
      </c>
      <c r="D3148" s="24" t="n">
        <f aca="false">IF($B$11="","",$B$11*EXP($B$12*C3148))</f>
        <v>992.909132316661</v>
      </c>
      <c r="E3148" s="20" t="n">
        <f aca="true">IF($B$10="","",$B$10*(1-$B$14+2*$B$14*RAND()))</f>
        <v>3.40548781325925</v>
      </c>
      <c r="F3148" s="21" t="n">
        <f aca="false">INDEX($E$17:$E$28,B3148)</f>
        <v>4.761</v>
      </c>
      <c r="G3148" s="25" t="n">
        <f aca="false">IF(OR(D3148="",E3148="",F3148=""),"",D3148*($B$7-$B$8-F3148-E3148))</f>
        <v>4541.08201697643</v>
      </c>
      <c r="H3148" s="25" t="n">
        <f aca="false">IF(D3148="","",D3148*$F$30)</f>
        <v>4963.75133427745</v>
      </c>
    </row>
    <row r="3149" customFormat="false" ht="15" hidden="false" customHeight="false" outlineLevel="0" collapsed="false">
      <c r="A3149" s="2" t="n">
        <v>3115</v>
      </c>
      <c r="B3149" s="2" t="n">
        <v>7</v>
      </c>
      <c r="C3149" s="22" t="n">
        <f aca="true">NORMSINV(MAX(RAND(),0.000000000001))</f>
        <v>-0.0986792304261436</v>
      </c>
      <c r="D3149" s="24" t="n">
        <f aca="false">IF($B$11="","",$B$11*EXP($B$12*C3149))</f>
        <v>889.725257154025</v>
      </c>
      <c r="E3149" s="20" t="n">
        <f aca="true">IF($B$10="","",$B$10*(1-$B$14+2*$B$14*RAND()))</f>
        <v>3.58331252088738</v>
      </c>
      <c r="F3149" s="21" t="n">
        <f aca="false">INDEX($E$17:$E$28,B3149)</f>
        <v>4.761</v>
      </c>
      <c r="G3149" s="25" t="n">
        <f aca="false">IF(OR(D3149="",E3149="",F3149=""),"",D3149*($B$7-$B$8-F3149-E3149))</f>
        <v>3910.9541727222</v>
      </c>
      <c r="H3149" s="25" t="n">
        <f aca="false">IF(D3149="","",D3149*$F$30)</f>
        <v>4447.9145055644</v>
      </c>
    </row>
    <row r="3150" customFormat="false" ht="15" hidden="false" customHeight="false" outlineLevel="0" collapsed="false">
      <c r="A3150" s="2" t="n">
        <v>3116</v>
      </c>
      <c r="B3150" s="2" t="n">
        <v>8</v>
      </c>
      <c r="C3150" s="22" t="n">
        <f aca="true">NORMSINV(MAX(RAND(),0.000000000001))</f>
        <v>-1.48290910854452</v>
      </c>
      <c r="D3150" s="24" t="n">
        <f aca="false">IF($B$11="","",$B$11*EXP($B$12*C3150))</f>
        <v>496.530650834172</v>
      </c>
      <c r="E3150" s="20" t="n">
        <f aca="true">IF($B$10="","",$B$10*(1-$B$14+2*$B$14*RAND()))</f>
        <v>3.45063631494902</v>
      </c>
      <c r="F3150" s="21" t="n">
        <f aca="false">INDEX($E$17:$E$28,B3150)</f>
        <v>4.761</v>
      </c>
      <c r="G3150" s="25" t="n">
        <f aca="false">IF(OR(D3150="",E3150="",F3150=""),"",D3150*($B$7-$B$8-F3150-E3150))</f>
        <v>2248.47136775219</v>
      </c>
      <c r="H3150" s="25" t="n">
        <f aca="false">IF(D3150="","",D3150*$F$30)</f>
        <v>2482.25602965019</v>
      </c>
    </row>
    <row r="3151" customFormat="false" ht="15" hidden="false" customHeight="false" outlineLevel="0" collapsed="false">
      <c r="A3151" s="2" t="n">
        <v>3117</v>
      </c>
      <c r="B3151" s="2" t="n">
        <v>9</v>
      </c>
      <c r="C3151" s="22" t="n">
        <f aca="true">NORMSINV(MAX(RAND(),0.000000000001))</f>
        <v>-0.244736800215549</v>
      </c>
      <c r="D3151" s="24" t="n">
        <f aca="false">IF($B$11="","",$B$11*EXP($B$12*C3151))</f>
        <v>836.61920225274</v>
      </c>
      <c r="E3151" s="20" t="n">
        <f aca="true">IF($B$10="","",$B$10*(1-$B$14+2*$B$14*RAND()))</f>
        <v>4.06430673549169</v>
      </c>
      <c r="F3151" s="21" t="n">
        <f aca="false">INDEX($E$17:$E$28,B3151)</f>
        <v>4.761</v>
      </c>
      <c r="G3151" s="25" t="n">
        <f aca="false">IF(OR(D3151="",E3151="",F3151=""),"",D3151*($B$7-$B$8-F3151-E3151))</f>
        <v>3275.10755601712</v>
      </c>
      <c r="H3151" s="25" t="n">
        <f aca="false">IF(D3151="","",D3151*$F$30)</f>
        <v>4182.4267159019</v>
      </c>
    </row>
    <row r="3152" customFormat="false" ht="15" hidden="false" customHeight="false" outlineLevel="0" collapsed="false">
      <c r="A3152" s="2" t="n">
        <v>3118</v>
      </c>
      <c r="B3152" s="2" t="n">
        <v>10</v>
      </c>
      <c r="C3152" s="22" t="n">
        <f aca="true">NORMSINV(MAX(RAND(),0.000000000001))</f>
        <v>-1.65246842100429</v>
      </c>
      <c r="D3152" s="24" t="n">
        <f aca="false">IF($B$11="","",$B$11*EXP($B$12*C3152))</f>
        <v>462.292900855797</v>
      </c>
      <c r="E3152" s="20" t="n">
        <f aca="true">IF($B$10="","",$B$10*(1-$B$14+2*$B$14*RAND()))</f>
        <v>3.38904283483822</v>
      </c>
      <c r="F3152" s="21" t="n">
        <f aca="false">INDEX($E$17:$E$28,B3152)</f>
        <v>4.761</v>
      </c>
      <c r="G3152" s="25" t="n">
        <f aca="false">IF(OR(D3152="",E3152="",F3152=""),"",D3152*($B$7-$B$8-F3152-E3152))</f>
        <v>2121.90461268649</v>
      </c>
      <c r="H3152" s="25" t="n">
        <f aca="false">IF(D3152="","",D3152*$F$30)</f>
        <v>2311.0946699583</v>
      </c>
    </row>
    <row r="3153" customFormat="false" ht="15" hidden="false" customHeight="false" outlineLevel="0" collapsed="false">
      <c r="A3153" s="2" t="n">
        <v>3119</v>
      </c>
      <c r="B3153" s="2" t="n">
        <v>11</v>
      </c>
      <c r="C3153" s="22" t="n">
        <f aca="true">NORMSINV(MAX(RAND(),0.000000000001))</f>
        <v>-0.950609737609024</v>
      </c>
      <c r="D3153" s="24" t="n">
        <f aca="false">IF($B$11="","",$B$11*EXP($B$12*C3153))</f>
        <v>621.377077557862</v>
      </c>
      <c r="E3153" s="20" t="n">
        <f aca="true">IF($B$10="","",$B$10*(1-$B$14+2*$B$14*RAND()))</f>
        <v>4.06117507385357</v>
      </c>
      <c r="F3153" s="21" t="n">
        <f aca="false">INDEX($E$17:$E$28,B3153)</f>
        <v>4.761</v>
      </c>
      <c r="G3153" s="25" t="n">
        <f aca="false">IF(OR(D3153="",E3153="",F3153=""),"",D3153*($B$7-$B$8-F3153-E3153))</f>
        <v>2434.44660299221</v>
      </c>
      <c r="H3153" s="25" t="n">
        <f aca="false">IF(D3153="","",D3153*$F$30)</f>
        <v>3106.38828612726</v>
      </c>
    </row>
    <row r="3154" customFormat="false" ht="15" hidden="false" customHeight="false" outlineLevel="0" collapsed="false">
      <c r="A3154" s="2" t="n">
        <v>3120</v>
      </c>
      <c r="B3154" s="2" t="n">
        <v>12</v>
      </c>
      <c r="C3154" s="22" t="n">
        <f aca="true">NORMSINV(MAX(RAND(),0.000000000001))</f>
        <v>0.141099770815235</v>
      </c>
      <c r="D3154" s="24" t="n">
        <f aca="false">IF($B$11="","",$B$11*EXP($B$12*C3154))</f>
        <v>984.3164589713</v>
      </c>
      <c r="E3154" s="20" t="n">
        <f aca="true">IF($B$10="","",$B$10*(1-$B$14+2*$B$14*RAND()))</f>
        <v>3.85326351325134</v>
      </c>
      <c r="F3154" s="21" t="n">
        <f aca="false">INDEX($E$17:$E$28,B3154)</f>
        <v>4.761</v>
      </c>
      <c r="G3154" s="25" t="n">
        <f aca="false">IF(OR(D3154="",E3154="",F3154=""),"",D3154*($B$7-$B$8-F3154-E3154))</f>
        <v>4061.03032928514</v>
      </c>
      <c r="H3154" s="25" t="n">
        <f aca="false">IF(D3154="","",D3154*$F$30)</f>
        <v>4920.79484168932</v>
      </c>
    </row>
    <row r="3155" customFormat="false" ht="15" hidden="false" customHeight="false" outlineLevel="0" collapsed="false">
      <c r="A3155" s="2" t="n">
        <v>3121</v>
      </c>
      <c r="B3155" s="2" t="n">
        <v>1</v>
      </c>
      <c r="C3155" s="22" t="n">
        <f aca="true">NORMSINV(MAX(RAND(),0.000000000001))</f>
        <v>-0.124728375608056</v>
      </c>
      <c r="D3155" s="24" t="n">
        <f aca="false">IF($B$11="","",$B$11*EXP($B$12*C3155))</f>
        <v>880.012832174287</v>
      </c>
      <c r="E3155" s="20" t="n">
        <f aca="true">IF($B$10="","",$B$10*(1-$B$14+2*$B$14*RAND()))</f>
        <v>3.549214596552</v>
      </c>
      <c r="F3155" s="21" t="n">
        <f aca="false">INDEX($E$17:$E$28,B3155)</f>
        <v>4.92562580645161</v>
      </c>
      <c r="G3155" s="25" t="n">
        <f aca="false">IF(OR(D3155="",E3155="",F3155=""),"",D3155*($B$7-$B$8-F3155-E3155))</f>
        <v>3753.39517662812</v>
      </c>
      <c r="H3155" s="25" t="n">
        <f aca="false">IF(D3155="","",D3155*$F$30)</f>
        <v>4399.36015060569</v>
      </c>
    </row>
    <row r="3156" customFormat="false" ht="15" hidden="false" customHeight="false" outlineLevel="0" collapsed="false">
      <c r="A3156" s="2" t="n">
        <v>3122</v>
      </c>
      <c r="B3156" s="2" t="n">
        <v>2</v>
      </c>
      <c r="C3156" s="22" t="n">
        <f aca="true">NORMSINV(MAX(RAND(),0.000000000001))</f>
        <v>0.515665465166383</v>
      </c>
      <c r="D3156" s="24" t="n">
        <f aca="false">IF($B$11="","",$B$11*EXP($B$12*C3156))</f>
        <v>1152.60136529244</v>
      </c>
      <c r="E3156" s="20" t="n">
        <f aca="true">IF($B$10="","",$B$10*(1-$B$14+2*$B$14*RAND()))</f>
        <v>3.48455110995346</v>
      </c>
      <c r="F3156" s="21" t="n">
        <f aca="false">INDEX($E$17:$E$28,B3156)</f>
        <v>5.0612</v>
      </c>
      <c r="G3156" s="25" t="n">
        <f aca="false">IF(OR(D3156="",E3156="",F3156=""),"",D3156*($B$7-$B$8-F3156-E3156))</f>
        <v>4834.29699704394</v>
      </c>
      <c r="H3156" s="25" t="n">
        <f aca="false">IF(D3156="","",D3156*$F$30)</f>
        <v>5762.08474536996</v>
      </c>
    </row>
    <row r="3157" customFormat="false" ht="15" hidden="false" customHeight="false" outlineLevel="0" collapsed="false">
      <c r="A3157" s="2" t="n">
        <v>3123</v>
      </c>
      <c r="B3157" s="2" t="n">
        <v>3</v>
      </c>
      <c r="C3157" s="22" t="n">
        <f aca="true">NORMSINV(MAX(RAND(),0.000000000001))</f>
        <v>-1.11673402399095</v>
      </c>
      <c r="D3157" s="24" t="n">
        <f aca="false">IF($B$11="","",$B$11*EXP($B$12*C3157))</f>
        <v>579.36864681319</v>
      </c>
      <c r="E3157" s="20" t="n">
        <f aca="true">IF($B$10="","",$B$10*(1-$B$14+2*$B$14*RAND()))</f>
        <v>4.11773838621062</v>
      </c>
      <c r="F3157" s="21" t="n">
        <f aca="false">INDEX($E$17:$E$28,B3157)</f>
        <v>5.0612</v>
      </c>
      <c r="G3157" s="25" t="n">
        <f aca="false">IF(OR(D3157="",E3157="",F3157=""),"",D3157*($B$7-$B$8-F3157-E3157))</f>
        <v>2063.16744839954</v>
      </c>
      <c r="H3157" s="25" t="n">
        <f aca="false">IF(D3157="","",D3157*$F$30)</f>
        <v>2896.3797391485</v>
      </c>
    </row>
    <row r="3158" customFormat="false" ht="15" hidden="false" customHeight="false" outlineLevel="0" collapsed="false">
      <c r="A3158" s="2" t="n">
        <v>3124</v>
      </c>
      <c r="B3158" s="2" t="n">
        <v>4</v>
      </c>
      <c r="C3158" s="22" t="n">
        <f aca="true">NORMSINV(MAX(RAND(),0.000000000001))</f>
        <v>-0.330715652540051</v>
      </c>
      <c r="D3158" s="24" t="n">
        <f aca="false">IF($B$11="","",$B$11*EXP($B$12*C3158))</f>
        <v>806.852148820902</v>
      </c>
      <c r="E3158" s="20" t="n">
        <f aca="true">IF($B$10="","",$B$10*(1-$B$14+2*$B$14*RAND()))</f>
        <v>3.70617695195946</v>
      </c>
      <c r="F3158" s="21" t="n">
        <f aca="false">INDEX($E$17:$E$28,B3158)</f>
        <v>4.89657419354839</v>
      </c>
      <c r="G3158" s="25" t="n">
        <f aca="false">IF(OR(D3158="",E3158="",F3158=""),"",D3158*($B$7-$B$8-F3158-E3158))</f>
        <v>3338.14812845381</v>
      </c>
      <c r="H3158" s="25" t="n">
        <f aca="false">IF(D3158="","",D3158*$F$30)</f>
        <v>4033.61526238545</v>
      </c>
    </row>
    <row r="3159" customFormat="false" ht="15" hidden="false" customHeight="false" outlineLevel="0" collapsed="false">
      <c r="A3159" s="2" t="n">
        <v>3125</v>
      </c>
      <c r="B3159" s="2" t="n">
        <v>5</v>
      </c>
      <c r="C3159" s="22" t="n">
        <f aca="true">NORMSINV(MAX(RAND(),0.000000000001))</f>
        <v>0.465069052488008</v>
      </c>
      <c r="D3159" s="24" t="n">
        <f aca="false">IF($B$11="","",$B$11*EXP($B$12*C3159))</f>
        <v>1128.28844397109</v>
      </c>
      <c r="E3159" s="20" t="n">
        <f aca="true">IF($B$10="","",$B$10*(1-$B$14+2*$B$14*RAND()))</f>
        <v>3.58880936752418</v>
      </c>
      <c r="F3159" s="21" t="n">
        <f aca="false">INDEX($E$17:$E$28,B3159)</f>
        <v>4.761</v>
      </c>
      <c r="G3159" s="25" t="n">
        <f aca="false">IF(OR(D3159="",E3159="",F3159=""),"",D3159*($B$7-$B$8-F3159-E3159))</f>
        <v>4953.40135745259</v>
      </c>
      <c r="H3159" s="25" t="n">
        <f aca="false">IF(D3159="","",D3159*$F$30)</f>
        <v>5640.53958910026</v>
      </c>
    </row>
    <row r="3160" customFormat="false" ht="15" hidden="false" customHeight="false" outlineLevel="0" collapsed="false">
      <c r="A3160" s="2" t="n">
        <v>3126</v>
      </c>
      <c r="B3160" s="2" t="n">
        <v>6</v>
      </c>
      <c r="C3160" s="22" t="n">
        <f aca="true">NORMSINV(MAX(RAND(),0.000000000001))</f>
        <v>1.4210604563684</v>
      </c>
      <c r="D3160" s="24" t="n">
        <f aca="false">IF($B$11="","",$B$11*EXP($B$12*C3160))</f>
        <v>1687.96586070197</v>
      </c>
      <c r="E3160" s="20" t="n">
        <f aca="true">IF($B$10="","",$B$10*(1-$B$14+2*$B$14*RAND()))</f>
        <v>3.74486083268361</v>
      </c>
      <c r="F3160" s="21" t="n">
        <f aca="false">INDEX($E$17:$E$28,B3160)</f>
        <v>4.761</v>
      </c>
      <c r="G3160" s="25" t="n">
        <f aca="false">IF(OR(D3160="",E3160="",F3160=""),"",D3160*($B$7-$B$8-F3160-E3160))</f>
        <v>7147.0823638911</v>
      </c>
      <c r="H3160" s="25" t="n">
        <f aca="false">IF(D3160="","",D3160*$F$30)</f>
        <v>8438.47893082126</v>
      </c>
    </row>
    <row r="3161" customFormat="false" ht="15" hidden="false" customHeight="false" outlineLevel="0" collapsed="false">
      <c r="A3161" s="2" t="n">
        <v>3127</v>
      </c>
      <c r="B3161" s="2" t="n">
        <v>7</v>
      </c>
      <c r="C3161" s="22" t="n">
        <f aca="true">NORMSINV(MAX(RAND(),0.000000000001))</f>
        <v>1.49290040884228</v>
      </c>
      <c r="D3161" s="24" t="n">
        <f aca="false">IF($B$11="","",$B$11*EXP($B$12*C3161))</f>
        <v>1739.84336578228</v>
      </c>
      <c r="E3161" s="20" t="n">
        <f aca="true">IF($B$10="","",$B$10*(1-$B$14+2*$B$14*RAND()))</f>
        <v>3.56264606411897</v>
      </c>
      <c r="F3161" s="21" t="n">
        <f aca="false">INDEX($E$17:$E$28,B3161)</f>
        <v>4.761</v>
      </c>
      <c r="G3161" s="25" t="n">
        <f aca="false">IF(OR(D3161="",E3161="",F3161=""),"",D3161*($B$7-$B$8-F3161-E3161))</f>
        <v>7683.76409628907</v>
      </c>
      <c r="H3161" s="25" t="n">
        <f aca="false">IF(D3161="","",D3161*$F$30)</f>
        <v>8697.82495421876</v>
      </c>
    </row>
    <row r="3162" customFormat="false" ht="15" hidden="false" customHeight="false" outlineLevel="0" collapsed="false">
      <c r="A3162" s="2" t="n">
        <v>3128</v>
      </c>
      <c r="B3162" s="2" t="n">
        <v>8</v>
      </c>
      <c r="C3162" s="22" t="n">
        <f aca="true">NORMSINV(MAX(RAND(),0.000000000001))</f>
        <v>-0.711651001556079</v>
      </c>
      <c r="D3162" s="24" t="n">
        <f aca="false">IF($B$11="","",$B$11*EXP($B$12*C3162))</f>
        <v>687.20126449041</v>
      </c>
      <c r="E3162" s="20" t="n">
        <f aca="true">IF($B$10="","",$B$10*(1-$B$14+2*$B$14*RAND()))</f>
        <v>4.01879433750367</v>
      </c>
      <c r="F3162" s="21" t="n">
        <f aca="false">INDEX($E$17:$E$28,B3162)</f>
        <v>4.761</v>
      </c>
      <c r="G3162" s="25" t="n">
        <f aca="false">IF(OR(D3162="",E3162="",F3162=""),"",D3162*($B$7-$B$8-F3162-E3162))</f>
        <v>2721.45833890956</v>
      </c>
      <c r="H3162" s="25" t="n">
        <f aca="false">IF(D3162="","",D3162*$F$30)</f>
        <v>3435.45656144045</v>
      </c>
    </row>
    <row r="3163" customFormat="false" ht="15" hidden="false" customHeight="false" outlineLevel="0" collapsed="false">
      <c r="A3163" s="2" t="n">
        <v>3129</v>
      </c>
      <c r="B3163" s="2" t="n">
        <v>9</v>
      </c>
      <c r="C3163" s="22" t="n">
        <f aca="true">NORMSINV(MAX(RAND(),0.000000000001))</f>
        <v>0.856398114566312</v>
      </c>
      <c r="D3163" s="24" t="n">
        <f aca="false">IF($B$11="","",$B$11*EXP($B$12*C3163))</f>
        <v>1330.5529676798</v>
      </c>
      <c r="E3163" s="20" t="n">
        <f aca="true">IF($B$10="","",$B$10*(1-$B$14+2*$B$14*RAND()))</f>
        <v>3.80468479211389</v>
      </c>
      <c r="F3163" s="21" t="n">
        <f aca="false">INDEX($E$17:$E$28,B3163)</f>
        <v>4.761</v>
      </c>
      <c r="G3163" s="25" t="n">
        <f aca="false">IF(OR(D3163="",E3163="",F3163=""),"",D3163*($B$7-$B$8-F3163-E3163))</f>
        <v>5554.1474878838</v>
      </c>
      <c r="H3163" s="25" t="n">
        <f aca="false">IF(D3163="","",D3163*$F$30)</f>
        <v>6651.70039602487</v>
      </c>
    </row>
    <row r="3164" customFormat="false" ht="15" hidden="false" customHeight="false" outlineLevel="0" collapsed="false">
      <c r="A3164" s="2" t="n">
        <v>3130</v>
      </c>
      <c r="B3164" s="2" t="n">
        <v>10</v>
      </c>
      <c r="C3164" s="22" t="n">
        <f aca="true">NORMSINV(MAX(RAND(),0.000000000001))</f>
        <v>0.134031907754469</v>
      </c>
      <c r="D3164" s="24" t="n">
        <f aca="false">IF($B$11="","",$B$11*EXP($B$12*C3164))</f>
        <v>981.389370197077</v>
      </c>
      <c r="E3164" s="20" t="n">
        <f aca="true">IF($B$10="","",$B$10*(1-$B$14+2*$B$14*RAND()))</f>
        <v>4.10924703548549</v>
      </c>
      <c r="F3164" s="21" t="n">
        <f aca="false">INDEX($E$17:$E$28,B3164)</f>
        <v>4.761</v>
      </c>
      <c r="G3164" s="25" t="n">
        <f aca="false">IF(OR(D3164="",E3164="",F3164=""),"",D3164*($B$7-$B$8-F3164-E3164))</f>
        <v>3797.73442466316</v>
      </c>
      <c r="H3164" s="25" t="n">
        <f aca="false">IF(D3164="","",D3164*$F$30)</f>
        <v>4906.16173948923</v>
      </c>
    </row>
    <row r="3165" customFormat="false" ht="15" hidden="false" customHeight="false" outlineLevel="0" collapsed="false">
      <c r="A3165" s="2" t="n">
        <v>3131</v>
      </c>
      <c r="B3165" s="2" t="n">
        <v>11</v>
      </c>
      <c r="C3165" s="22" t="n">
        <f aca="true">NORMSINV(MAX(RAND(),0.000000000001))</f>
        <v>-0.890851990895776</v>
      </c>
      <c r="D3165" s="24" t="n">
        <f aca="false">IF($B$11="","",$B$11*EXP($B$12*C3165))</f>
        <v>637.221930619625</v>
      </c>
      <c r="E3165" s="20" t="n">
        <f aca="true">IF($B$10="","",$B$10*(1-$B$14+2*$B$14*RAND()))</f>
        <v>3.55542571481832</v>
      </c>
      <c r="F3165" s="21" t="n">
        <f aca="false">INDEX($E$17:$E$28,B3165)</f>
        <v>4.761</v>
      </c>
      <c r="G3165" s="25" t="n">
        <f aca="false">IF(OR(D3165="",E3165="",F3165=""),"",D3165*($B$7-$B$8-F3165-E3165))</f>
        <v>2818.7985462428</v>
      </c>
      <c r="H3165" s="25" t="n">
        <f aca="false">IF(D3165="","",D3165*$F$30)</f>
        <v>3185.59987555363</v>
      </c>
    </row>
    <row r="3166" customFormat="false" ht="15" hidden="false" customHeight="false" outlineLevel="0" collapsed="false">
      <c r="A3166" s="2" t="n">
        <v>3132</v>
      </c>
      <c r="B3166" s="2" t="n">
        <v>12</v>
      </c>
      <c r="C3166" s="22" t="n">
        <f aca="true">NORMSINV(MAX(RAND(),0.000000000001))</f>
        <v>-0.49544251189031</v>
      </c>
      <c r="D3166" s="24" t="n">
        <f aca="false">IF($B$11="","",$B$11*EXP($B$12*C3166))</f>
        <v>752.747714922474</v>
      </c>
      <c r="E3166" s="20" t="n">
        <f aca="true">IF($B$10="","",$B$10*(1-$B$14+2*$B$14*RAND()))</f>
        <v>3.68524041470235</v>
      </c>
      <c r="F3166" s="21" t="n">
        <f aca="false">INDEX($E$17:$E$28,B3166)</f>
        <v>4.761</v>
      </c>
      <c r="G3166" s="25" t="n">
        <f aca="false">IF(OR(D3166="",E3166="",F3166=""),"",D3166*($B$7-$B$8-F3166-E3166))</f>
        <v>3232.11771625928</v>
      </c>
      <c r="H3166" s="25" t="n">
        <f aca="false">IF(D3166="","",D3166*$F$30)</f>
        <v>3763.13637644043</v>
      </c>
    </row>
    <row r="3167" customFormat="false" ht="15" hidden="false" customHeight="false" outlineLevel="0" collapsed="false">
      <c r="A3167" s="2" t="n">
        <v>3133</v>
      </c>
      <c r="B3167" s="2" t="n">
        <v>1</v>
      </c>
      <c r="C3167" s="22" t="n">
        <f aca="true">NORMSINV(MAX(RAND(),0.000000000001))</f>
        <v>1.32572154128816</v>
      </c>
      <c r="D3167" s="24" t="n">
        <f aca="false">IF($B$11="","",$B$11*EXP($B$12*C3167))</f>
        <v>1621.49990401042</v>
      </c>
      <c r="E3167" s="20" t="n">
        <f aca="true">IF($B$10="","",$B$10*(1-$B$14+2*$B$14*RAND()))</f>
        <v>3.80591918482368</v>
      </c>
      <c r="F3167" s="21" t="n">
        <f aca="false">INDEX($E$17:$E$28,B3167)</f>
        <v>4.92562580645161</v>
      </c>
      <c r="G3167" s="25" t="n">
        <f aca="false">IF(OR(D3167="",E3167="",F3167=""),"",D3167*($B$7-$B$8-F3167-E3167))</f>
        <v>6499.70941187719</v>
      </c>
      <c r="H3167" s="25" t="n">
        <f aca="false">IF(D3167="","",D3167*$F$30)</f>
        <v>8106.20232012887</v>
      </c>
    </row>
    <row r="3168" customFormat="false" ht="15" hidden="false" customHeight="false" outlineLevel="0" collapsed="false">
      <c r="A3168" s="2" t="n">
        <v>3134</v>
      </c>
      <c r="B3168" s="2" t="n">
        <v>2</v>
      </c>
      <c r="C3168" s="22" t="n">
        <f aca="true">NORMSINV(MAX(RAND(),0.000000000001))</f>
        <v>-0.398268685105825</v>
      </c>
      <c r="D3168" s="24" t="n">
        <f aca="false">IF($B$11="","",$B$11*EXP($B$12*C3168))</f>
        <v>784.209249762201</v>
      </c>
      <c r="E3168" s="20" t="n">
        <f aca="true">IF($B$10="","",$B$10*(1-$B$14+2*$B$14*RAND()))</f>
        <v>4.00538637748599</v>
      </c>
      <c r="F3168" s="21" t="n">
        <f aca="false">INDEX($E$17:$E$28,B3168)</f>
        <v>5.0612</v>
      </c>
      <c r="G3168" s="25" t="n">
        <f aca="false">IF(OR(D3168="",E3168="",F3168=""),"",D3168*($B$7-$B$8-F3168-E3168))</f>
        <v>2880.72494097796</v>
      </c>
      <c r="H3168" s="25" t="n">
        <f aca="false">IF(D3168="","",D3168*$F$30)</f>
        <v>3920.4188814112</v>
      </c>
    </row>
    <row r="3169" customFormat="false" ht="15" hidden="false" customHeight="false" outlineLevel="0" collapsed="false">
      <c r="A3169" s="2" t="n">
        <v>3135</v>
      </c>
      <c r="B3169" s="2" t="n">
        <v>3</v>
      </c>
      <c r="C3169" s="22" t="n">
        <f aca="true">NORMSINV(MAX(RAND(),0.000000000001))</f>
        <v>-0.328754074562189</v>
      </c>
      <c r="D3169" s="24" t="n">
        <f aca="false">IF($B$11="","",$B$11*EXP($B$12*C3169))</f>
        <v>807.519322016349</v>
      </c>
      <c r="E3169" s="20" t="n">
        <f aca="true">IF($B$10="","",$B$10*(1-$B$14+2*$B$14*RAND()))</f>
        <v>3.58527683929478</v>
      </c>
      <c r="F3169" s="21" t="n">
        <f aca="false">INDEX($E$17:$E$28,B3169)</f>
        <v>5.0612</v>
      </c>
      <c r="G3169" s="25" t="n">
        <f aca="false">IF(OR(D3169="",E3169="",F3169=""),"",D3169*($B$7-$B$8-F3169-E3169))</f>
        <v>3305.5990473909</v>
      </c>
      <c r="H3169" s="25" t="n">
        <f aca="false">IF(D3169="","",D3169*$F$30)</f>
        <v>4036.95059462413</v>
      </c>
    </row>
    <row r="3170" customFormat="false" ht="15" hidden="false" customHeight="false" outlineLevel="0" collapsed="false">
      <c r="A3170" s="2" t="n">
        <v>3136</v>
      </c>
      <c r="B3170" s="2" t="n">
        <v>4</v>
      </c>
      <c r="C3170" s="22" t="n">
        <f aca="true">NORMSINV(MAX(RAND(),0.000000000001))</f>
        <v>1.48023905373358</v>
      </c>
      <c r="D3170" s="24" t="n">
        <f aca="false">IF($B$11="","",$B$11*EXP($B$12*C3170))</f>
        <v>1730.58590416616</v>
      </c>
      <c r="E3170" s="20" t="n">
        <f aca="true">IF($B$10="","",$B$10*(1-$B$14+2*$B$14*RAND()))</f>
        <v>3.86938918195803</v>
      </c>
      <c r="F3170" s="21" t="n">
        <f aca="false">INDEX($E$17:$E$28,B3170)</f>
        <v>4.89657419354839</v>
      </c>
      <c r="G3170" s="25" t="n">
        <f aca="false">IF(OR(D3170="",E3170="",F3170=""),"",D3170*($B$7-$B$8-F3170-E3170))</f>
        <v>6877.41176498865</v>
      </c>
      <c r="H3170" s="25" t="n">
        <f aca="false">IF(D3170="","",D3170*$F$30)</f>
        <v>8651.54505210745</v>
      </c>
    </row>
    <row r="3171" customFormat="false" ht="15" hidden="false" customHeight="false" outlineLevel="0" collapsed="false">
      <c r="A3171" s="2" t="n">
        <v>3137</v>
      </c>
      <c r="B3171" s="2" t="n">
        <v>5</v>
      </c>
      <c r="C3171" s="22" t="n">
        <f aca="true">NORMSINV(MAX(RAND(),0.000000000001))</f>
        <v>1.23009033136472</v>
      </c>
      <c r="D3171" s="24" t="n">
        <f aca="false">IF($B$11="","",$B$11*EXP($B$12*C3171))</f>
        <v>1557.45930159239</v>
      </c>
      <c r="E3171" s="20" t="n">
        <f aca="true">IF($B$10="","",$B$10*(1-$B$14+2*$B$14*RAND()))</f>
        <v>3.90544146074634</v>
      </c>
      <c r="F3171" s="21" t="n">
        <f aca="false">INDEX($E$17:$E$28,B3171)</f>
        <v>4.761</v>
      </c>
      <c r="G3171" s="25" t="n">
        <f aca="false">IF(OR(D3171="",E3171="",F3171=""),"",D3171*($B$7-$B$8-F3171-E3171))</f>
        <v>6344.4016375417</v>
      </c>
      <c r="H3171" s="25" t="n">
        <f aca="false">IF(D3171="","",D3171*$F$30)</f>
        <v>7786.05054052065</v>
      </c>
    </row>
    <row r="3172" customFormat="false" ht="15" hidden="false" customHeight="false" outlineLevel="0" collapsed="false">
      <c r="A3172" s="2" t="n">
        <v>3138</v>
      </c>
      <c r="B3172" s="2" t="n">
        <v>6</v>
      </c>
      <c r="C3172" s="22" t="n">
        <f aca="true">NORMSINV(MAX(RAND(),0.000000000001))</f>
        <v>0.737322798951872</v>
      </c>
      <c r="D3172" s="24" t="n">
        <f aca="false">IF($B$11="","",$B$11*EXP($B$12*C3172))</f>
        <v>1265.44055143949</v>
      </c>
      <c r="E3172" s="20" t="n">
        <f aca="true">IF($B$10="","",$B$10*(1-$B$14+2*$B$14*RAND()))</f>
        <v>3.51978038350673</v>
      </c>
      <c r="F3172" s="21" t="n">
        <f aca="false">INDEX($E$17:$E$28,B3172)</f>
        <v>4.761</v>
      </c>
      <c r="G3172" s="25" t="n">
        <f aca="false">IF(OR(D3172="",E3172="",F3172=""),"",D3172*($B$7-$B$8-F3172-E3172))</f>
        <v>5642.87733048502</v>
      </c>
      <c r="H3172" s="25" t="n">
        <f aca="false">IF(D3172="","",D3172*$F$30)</f>
        <v>6326.19040475629</v>
      </c>
    </row>
    <row r="3173" customFormat="false" ht="15" hidden="false" customHeight="false" outlineLevel="0" collapsed="false">
      <c r="A3173" s="2" t="n">
        <v>3139</v>
      </c>
      <c r="B3173" s="2" t="n">
        <v>7</v>
      </c>
      <c r="C3173" s="22" t="n">
        <f aca="true">NORMSINV(MAX(RAND(),0.000000000001))</f>
        <v>1.26372026374176</v>
      </c>
      <c r="D3173" s="24" t="n">
        <f aca="false">IF($B$11="","",$B$11*EXP($B$12*C3173))</f>
        <v>1579.68641067751</v>
      </c>
      <c r="E3173" s="20" t="n">
        <f aca="true">IF($B$10="","",$B$10*(1-$B$14+2*$B$14*RAND()))</f>
        <v>4.00434173073389</v>
      </c>
      <c r="F3173" s="21" t="n">
        <f aca="false">INDEX($E$17:$E$28,B3173)</f>
        <v>4.761</v>
      </c>
      <c r="G3173" s="25" t="n">
        <f aca="false">IF(OR(D3173="",E3173="",F3173=""),"",D3173*($B$7-$B$8-F3173-E3173))</f>
        <v>6278.71365504668</v>
      </c>
      <c r="H3173" s="25" t="n">
        <f aca="false">IF(D3173="","",D3173*$F$30)</f>
        <v>7897.16830425902</v>
      </c>
    </row>
    <row r="3174" customFormat="false" ht="15" hidden="false" customHeight="false" outlineLevel="0" collapsed="false">
      <c r="A3174" s="2" t="n">
        <v>3140</v>
      </c>
      <c r="B3174" s="2" t="n">
        <v>8</v>
      </c>
      <c r="C3174" s="22" t="n">
        <f aca="true">NORMSINV(MAX(RAND(),0.000000000001))</f>
        <v>-1.24204863199644</v>
      </c>
      <c r="D3174" s="24" t="n">
        <f aca="false">IF($B$11="","",$B$11*EXP($B$12*C3174))</f>
        <v>549.569721295864</v>
      </c>
      <c r="E3174" s="20" t="n">
        <f aca="true">IF($B$10="","",$B$10*(1-$B$14+2*$B$14*RAND()))</f>
        <v>3.58815123940654</v>
      </c>
      <c r="F3174" s="21" t="n">
        <f aca="false">INDEX($E$17:$E$28,B3174)</f>
        <v>4.761</v>
      </c>
      <c r="G3174" s="25" t="n">
        <f aca="false">IF(OR(D3174="",E3174="",F3174=""),"",D3174*($B$7-$B$8-F3174-E3174))</f>
        <v>2413.07752961164</v>
      </c>
      <c r="H3174" s="25" t="n">
        <f aca="false">IF(D3174="","",D3174*$F$30)</f>
        <v>2747.40895070229</v>
      </c>
    </row>
    <row r="3175" customFormat="false" ht="15" hidden="false" customHeight="false" outlineLevel="0" collapsed="false">
      <c r="A3175" s="2" t="n">
        <v>3141</v>
      </c>
      <c r="B3175" s="2" t="n">
        <v>9</v>
      </c>
      <c r="C3175" s="22" t="n">
        <f aca="true">NORMSINV(MAX(RAND(),0.000000000001))</f>
        <v>-0.0812242022296382</v>
      </c>
      <c r="D3175" s="24" t="n">
        <f aca="false">IF($B$11="","",$B$11*EXP($B$12*C3175))</f>
        <v>896.293271915715</v>
      </c>
      <c r="E3175" s="20" t="n">
        <f aca="true">IF($B$10="","",$B$10*(1-$B$14+2*$B$14*RAND()))</f>
        <v>3.38866441809826</v>
      </c>
      <c r="F3175" s="21" t="n">
        <f aca="false">INDEX($E$17:$E$28,B3175)</f>
        <v>4.761</v>
      </c>
      <c r="G3175" s="25" t="n">
        <f aca="false">IF(OR(D3175="",E3175="",F3175=""),"",D3175*($B$7-$B$8-F3175-E3175))</f>
        <v>4114.28689789384</v>
      </c>
      <c r="H3175" s="25" t="n">
        <f aca="false">IF(D3175="","",D3175*$F$30)</f>
        <v>4480.74932496104</v>
      </c>
    </row>
    <row r="3176" customFormat="false" ht="15" hidden="false" customHeight="false" outlineLevel="0" collapsed="false">
      <c r="A3176" s="2" t="n">
        <v>3142</v>
      </c>
      <c r="B3176" s="2" t="n">
        <v>10</v>
      </c>
      <c r="C3176" s="22" t="n">
        <f aca="true">NORMSINV(MAX(RAND(),0.000000000001))</f>
        <v>0.261104114123084</v>
      </c>
      <c r="D3176" s="24" t="n">
        <f aca="false">IF($B$11="","",$B$11*EXP($B$12*C3176))</f>
        <v>1035.36904584829</v>
      </c>
      <c r="E3176" s="20" t="n">
        <f aca="true">IF($B$10="","",$B$10*(1-$B$14+2*$B$14*RAND()))</f>
        <v>4.0081206714874</v>
      </c>
      <c r="F3176" s="21" t="n">
        <f aca="false">INDEX($E$17:$E$28,B3176)</f>
        <v>4.761</v>
      </c>
      <c r="G3176" s="25" t="n">
        <f aca="false">IF(OR(D3176="",E3176="",F3176=""),"",D3176*($B$7-$B$8-F3176-E3176))</f>
        <v>4111.3255415408</v>
      </c>
      <c r="H3176" s="25" t="n">
        <f aca="false">IF(D3176="","",D3176*$F$30)</f>
        <v>5176.01693400478</v>
      </c>
    </row>
    <row r="3177" customFormat="false" ht="15" hidden="false" customHeight="false" outlineLevel="0" collapsed="false">
      <c r="A3177" s="2" t="n">
        <v>3143</v>
      </c>
      <c r="B3177" s="2" t="n">
        <v>11</v>
      </c>
      <c r="C3177" s="22" t="n">
        <f aca="true">NORMSINV(MAX(RAND(),0.000000000001))</f>
        <v>-2.02276560453006</v>
      </c>
      <c r="D3177" s="24" t="n">
        <f aca="false">IF($B$11="","",$B$11*EXP($B$12*C3177))</f>
        <v>395.506810412814</v>
      </c>
      <c r="E3177" s="20" t="n">
        <f aca="true">IF($B$10="","",$B$10*(1-$B$14+2*$B$14*RAND()))</f>
        <v>3.68374819147418</v>
      </c>
      <c r="F3177" s="21" t="n">
        <f aca="false">INDEX($E$17:$E$28,B3177)</f>
        <v>4.761</v>
      </c>
      <c r="G3177" s="25" t="n">
        <f aca="false">IF(OR(D3177="",E3177="",F3177=""),"",D3177*($B$7-$B$8-F3177-E3177))</f>
        <v>1698.80134270992</v>
      </c>
      <c r="H3177" s="25" t="n">
        <f aca="false">IF(D3177="","",D3177*$F$30)</f>
        <v>1977.21764661574</v>
      </c>
    </row>
    <row r="3178" customFormat="false" ht="15" hidden="false" customHeight="false" outlineLevel="0" collapsed="false">
      <c r="A3178" s="2" t="n">
        <v>3144</v>
      </c>
      <c r="B3178" s="2" t="n">
        <v>12</v>
      </c>
      <c r="C3178" s="22" t="n">
        <f aca="true">NORMSINV(MAX(RAND(),0.000000000001))</f>
        <v>-0.966812867506636</v>
      </c>
      <c r="D3178" s="24" t="n">
        <f aca="false">IF($B$11="","",$B$11*EXP($B$12*C3178))</f>
        <v>617.149106727032</v>
      </c>
      <c r="E3178" s="20" t="n">
        <f aca="true">IF($B$10="","",$B$10*(1-$B$14+2*$B$14*RAND()))</f>
        <v>3.96396110394205</v>
      </c>
      <c r="F3178" s="21" t="n">
        <f aca="false">INDEX($E$17:$E$28,B3178)</f>
        <v>4.761</v>
      </c>
      <c r="G3178" s="25" t="n">
        <f aca="false">IF(OR(D3178="",E3178="",F3178=""),"",D3178*($B$7-$B$8-F3178-E3178))</f>
        <v>2477.87766817645</v>
      </c>
      <c r="H3178" s="25" t="n">
        <f aca="false">IF(D3178="","",D3178*$F$30)</f>
        <v>3085.25181434978</v>
      </c>
    </row>
    <row r="3179" customFormat="false" ht="15" hidden="false" customHeight="false" outlineLevel="0" collapsed="false">
      <c r="A3179" s="2" t="n">
        <v>3145</v>
      </c>
      <c r="B3179" s="2" t="n">
        <v>1</v>
      </c>
      <c r="C3179" s="22" t="n">
        <f aca="true">NORMSINV(MAX(RAND(),0.000000000001))</f>
        <v>0.835402139136462</v>
      </c>
      <c r="D3179" s="24" t="n">
        <f aca="false">IF($B$11="","",$B$11*EXP($B$12*C3179))</f>
        <v>1318.83349424017</v>
      </c>
      <c r="E3179" s="20" t="n">
        <f aca="true">IF($B$10="","",$B$10*(1-$B$14+2*$B$14*RAND()))</f>
        <v>4.05822791714497</v>
      </c>
      <c r="F3179" s="21" t="n">
        <f aca="false">INDEX($E$17:$E$28,B3179)</f>
        <v>4.92562580645161</v>
      </c>
      <c r="G3179" s="25" t="n">
        <f aca="false">IF(OR(D3179="",E3179="",F3179=""),"",D3179*($B$7-$B$8-F3179-E3179))</f>
        <v>4953.73151858633</v>
      </c>
      <c r="H3179" s="25" t="n">
        <f aca="false">IF(D3179="","",D3179*$F$30)</f>
        <v>6593.11240440547</v>
      </c>
    </row>
    <row r="3180" customFormat="false" ht="15" hidden="false" customHeight="false" outlineLevel="0" collapsed="false">
      <c r="A3180" s="2" t="n">
        <v>3146</v>
      </c>
      <c r="B3180" s="2" t="n">
        <v>2</v>
      </c>
      <c r="C3180" s="22" t="n">
        <f aca="true">NORMSINV(MAX(RAND(),0.000000000001))</f>
        <v>-0.809929006403968</v>
      </c>
      <c r="D3180" s="24" t="n">
        <f aca="false">IF($B$11="","",$B$11*EXP($B$12*C3180))</f>
        <v>659.324742816319</v>
      </c>
      <c r="E3180" s="20" t="n">
        <f aca="true">IF($B$10="","",$B$10*(1-$B$14+2*$B$14*RAND()))</f>
        <v>3.80769096797537</v>
      </c>
      <c r="F3180" s="21" t="n">
        <f aca="false">INDEX($E$17:$E$28,B3180)</f>
        <v>5.0612</v>
      </c>
      <c r="G3180" s="25" t="n">
        <f aca="false">IF(OR(D3180="",E3180="",F3180=""),"",D3180*($B$7-$B$8-F3180-E3180))</f>
        <v>2552.31796695357</v>
      </c>
      <c r="H3180" s="25" t="n">
        <f aca="false">IF(D3180="","",D3180*$F$30)</f>
        <v>3296.09625428734</v>
      </c>
    </row>
    <row r="3181" customFormat="false" ht="15" hidden="false" customHeight="false" outlineLevel="0" collapsed="false">
      <c r="A3181" s="2" t="n">
        <v>3147</v>
      </c>
      <c r="B3181" s="2" t="n">
        <v>3</v>
      </c>
      <c r="C3181" s="22" t="n">
        <f aca="true">NORMSINV(MAX(RAND(),0.000000000001))</f>
        <v>0.239123219846132</v>
      </c>
      <c r="D3181" s="24" t="n">
        <f aca="false">IF($B$11="","",$B$11*EXP($B$12*C3181))</f>
        <v>1025.8237272864</v>
      </c>
      <c r="E3181" s="20" t="n">
        <f aca="true">IF($B$10="","",$B$10*(1-$B$14+2*$B$14*RAND()))</f>
        <v>3.8277691129031</v>
      </c>
      <c r="F3181" s="21" t="n">
        <f aca="false">INDEX($E$17:$E$28,B3181)</f>
        <v>5.0612</v>
      </c>
      <c r="G3181" s="25" t="n">
        <f aca="false">IF(OR(D3181="",E3181="",F3181=""),"",D3181*($B$7-$B$8-F3181-E3181))</f>
        <v>3950.4788584968</v>
      </c>
      <c r="H3181" s="25" t="n">
        <f aca="false">IF(D3181="","",D3181*$F$30)</f>
        <v>5128.29797745018</v>
      </c>
    </row>
    <row r="3182" customFormat="false" ht="15" hidden="false" customHeight="false" outlineLevel="0" collapsed="false">
      <c r="A3182" s="2" t="n">
        <v>3148</v>
      </c>
      <c r="B3182" s="2" t="n">
        <v>4</v>
      </c>
      <c r="C3182" s="22" t="n">
        <f aca="true">NORMSINV(MAX(RAND(),0.000000000001))</f>
        <v>-1.125679822341</v>
      </c>
      <c r="D3182" s="24" t="n">
        <f aca="false">IF($B$11="","",$B$11*EXP($B$12*C3182))</f>
        <v>577.188853166252</v>
      </c>
      <c r="E3182" s="20" t="n">
        <f aca="true">IF($B$10="","",$B$10*(1-$B$14+2*$B$14*RAND()))</f>
        <v>3.42865589333294</v>
      </c>
      <c r="F3182" s="21" t="n">
        <f aca="false">INDEX($E$17:$E$28,B3182)</f>
        <v>4.89657419354839</v>
      </c>
      <c r="G3182" s="25" t="n">
        <f aca="false">IF(OR(D3182="",E3182="",F3182=""),"",D3182*($B$7-$B$8-F3182-E3182))</f>
        <v>2548.15598314584</v>
      </c>
      <c r="H3182" s="25" t="n">
        <f aca="false">IF(D3182="","",D3182*$F$30)</f>
        <v>2885.48251474873</v>
      </c>
    </row>
    <row r="3183" customFormat="false" ht="15" hidden="false" customHeight="false" outlineLevel="0" collapsed="false">
      <c r="A3183" s="2" t="n">
        <v>3149</v>
      </c>
      <c r="B3183" s="2" t="n">
        <v>5</v>
      </c>
      <c r="C3183" s="22" t="n">
        <f aca="true">NORMSINV(MAX(RAND(),0.000000000001))</f>
        <v>-0.16955738852079</v>
      </c>
      <c r="D3183" s="24" t="n">
        <f aca="false">IF($B$11="","",$B$11*EXP($B$12*C3183))</f>
        <v>863.54591086236</v>
      </c>
      <c r="E3183" s="20" t="n">
        <f aca="true">IF($B$10="","",$B$10*(1-$B$14+2*$B$14*RAND()))</f>
        <v>3.50348075955693</v>
      </c>
      <c r="F3183" s="21" t="n">
        <f aca="false">INDEX($E$17:$E$28,B3183)</f>
        <v>4.761</v>
      </c>
      <c r="G3183" s="25" t="n">
        <f aca="false">IF(OR(D3183="",E3183="",F3183=""),"",D3183*($B$7-$B$8-F3183-E3183))</f>
        <v>3864.81633907043</v>
      </c>
      <c r="H3183" s="25" t="n">
        <f aca="false">IF(D3183="","",D3183*$F$30)</f>
        <v>4317.03871758311</v>
      </c>
    </row>
    <row r="3184" customFormat="false" ht="15" hidden="false" customHeight="false" outlineLevel="0" collapsed="false">
      <c r="A3184" s="2" t="n">
        <v>3150</v>
      </c>
      <c r="B3184" s="2" t="n">
        <v>6</v>
      </c>
      <c r="C3184" s="22" t="n">
        <f aca="true">NORMSINV(MAX(RAND(),0.000000000001))</f>
        <v>0.137062025566005</v>
      </c>
      <c r="D3184" s="24" t="n">
        <f aca="false">IF($B$11="","",$B$11*EXP($B$12*C3184))</f>
        <v>982.643197444318</v>
      </c>
      <c r="E3184" s="20" t="n">
        <f aca="true">IF($B$10="","",$B$10*(1-$B$14+2*$B$14*RAND()))</f>
        <v>3.81504818559858</v>
      </c>
      <c r="F3184" s="21" t="n">
        <f aca="false">INDEX($E$17:$E$28,B3184)</f>
        <v>4.761</v>
      </c>
      <c r="G3184" s="25" t="n">
        <f aca="false">IF(OR(D3184="",E3184="",F3184=""),"",D3184*($B$7-$B$8-F3184-E3184))</f>
        <v>4091.67892490748</v>
      </c>
      <c r="H3184" s="25" t="n">
        <f aca="false">IF(D3184="","",D3184*$F$30)</f>
        <v>4912.42987266363</v>
      </c>
    </row>
    <row r="3185" customFormat="false" ht="15" hidden="false" customHeight="false" outlineLevel="0" collapsed="false">
      <c r="A3185" s="2" t="n">
        <v>3151</v>
      </c>
      <c r="B3185" s="2" t="n">
        <v>7</v>
      </c>
      <c r="C3185" s="22" t="n">
        <f aca="true">NORMSINV(MAX(RAND(),0.000000000001))</f>
        <v>0.629725500326113</v>
      </c>
      <c r="D3185" s="24" t="n">
        <f aca="false">IF($B$11="","",$B$11*EXP($B$12*C3185))</f>
        <v>1209.34933220413</v>
      </c>
      <c r="E3185" s="20" t="n">
        <f aca="true">IF($B$10="","",$B$10*(1-$B$14+2*$B$14*RAND()))</f>
        <v>4.02672302528434</v>
      </c>
      <c r="F3185" s="21" t="n">
        <f aca="false">INDEX($E$17:$E$28,B3185)</f>
        <v>4.761</v>
      </c>
      <c r="G3185" s="25" t="n">
        <f aca="false">IF(OR(D3185="",E3185="",F3185=""),"",D3185*($B$7-$B$8-F3185-E3185))</f>
        <v>4779.68352005816</v>
      </c>
      <c r="H3185" s="25" t="n">
        <f aca="false">IF(D3185="","",D3185*$F$30)</f>
        <v>6045.77918155491</v>
      </c>
    </row>
    <row r="3186" customFormat="false" ht="15" hidden="false" customHeight="false" outlineLevel="0" collapsed="false">
      <c r="A3186" s="2" t="n">
        <v>3152</v>
      </c>
      <c r="B3186" s="2" t="n">
        <v>8</v>
      </c>
      <c r="C3186" s="22" t="n">
        <f aca="true">NORMSINV(MAX(RAND(),0.000000000001))</f>
        <v>-0.644865747076023</v>
      </c>
      <c r="D3186" s="24" t="n">
        <f aca="false">IF($B$11="","",$B$11*EXP($B$12*C3186))</f>
        <v>706.81449683746</v>
      </c>
      <c r="E3186" s="20" t="n">
        <f aca="true">IF($B$10="","",$B$10*(1-$B$14+2*$B$14*RAND()))</f>
        <v>3.85531534988632</v>
      </c>
      <c r="F3186" s="21" t="n">
        <f aca="false">INDEX($E$17:$E$28,B3186)</f>
        <v>4.761</v>
      </c>
      <c r="G3186" s="25" t="n">
        <f aca="false">IF(OR(D3186="",E3186="",F3186=""),"",D3186*($B$7-$B$8-F3186-E3186))</f>
        <v>2914.68009108646</v>
      </c>
      <c r="H3186" s="25" t="n">
        <f aca="false">IF(D3186="","",D3186*$F$30)</f>
        <v>3533.50703258983</v>
      </c>
    </row>
    <row r="3187" customFormat="false" ht="15" hidden="false" customHeight="false" outlineLevel="0" collapsed="false">
      <c r="A3187" s="2" t="n">
        <v>3153</v>
      </c>
      <c r="B3187" s="2" t="n">
        <v>9</v>
      </c>
      <c r="C3187" s="22" t="n">
        <f aca="true">NORMSINV(MAX(RAND(),0.000000000001))</f>
        <v>-2.23378922460957</v>
      </c>
      <c r="D3187" s="24" t="n">
        <f aca="false">IF($B$11="","",$B$11*EXP($B$12*C3187))</f>
        <v>361.857256113417</v>
      </c>
      <c r="E3187" s="20" t="n">
        <f aca="true">IF($B$10="","",$B$10*(1-$B$14+2*$B$14*RAND()))</f>
        <v>3.8501676903116</v>
      </c>
      <c r="F3187" s="21" t="n">
        <f aca="false">INDEX($E$17:$E$28,B3187)</f>
        <v>4.761</v>
      </c>
      <c r="G3187" s="25" t="n">
        <f aca="false">IF(OR(D3187="",E3187="",F3187=""),"",D3187*($B$7-$B$8-F3187-E3187))</f>
        <v>1494.04793053627</v>
      </c>
      <c r="H3187" s="25" t="n">
        <f aca="false">IF(D3187="","",D3187*$F$30)</f>
        <v>1808.9967947622</v>
      </c>
    </row>
    <row r="3188" customFormat="false" ht="15" hidden="false" customHeight="false" outlineLevel="0" collapsed="false">
      <c r="A3188" s="2" t="n">
        <v>3154</v>
      </c>
      <c r="B3188" s="2" t="n">
        <v>10</v>
      </c>
      <c r="C3188" s="22" t="n">
        <f aca="true">NORMSINV(MAX(RAND(),0.000000000001))</f>
        <v>-0.653376727481477</v>
      </c>
      <c r="D3188" s="24" t="n">
        <f aca="false">IF($B$11="","",$B$11*EXP($B$12*C3188))</f>
        <v>704.284231367896</v>
      </c>
      <c r="E3188" s="20" t="n">
        <f aca="true">IF($B$10="","",$B$10*(1-$B$14+2*$B$14*RAND()))</f>
        <v>3.97312639117015</v>
      </c>
      <c r="F3188" s="21" t="n">
        <f aca="false">INDEX($E$17:$E$28,B3188)</f>
        <v>4.761</v>
      </c>
      <c r="G3188" s="25" t="n">
        <f aca="false">IF(OR(D3188="",E3188="",F3188=""),"",D3188*($B$7-$B$8-F3188-E3188))</f>
        <v>2821.27361555167</v>
      </c>
      <c r="H3188" s="25" t="n">
        <f aca="false">IF(D3188="","",D3188*$F$30)</f>
        <v>3520.85772945439</v>
      </c>
    </row>
    <row r="3189" customFormat="false" ht="15" hidden="false" customHeight="false" outlineLevel="0" collapsed="false">
      <c r="A3189" s="2" t="n">
        <v>3155</v>
      </c>
      <c r="B3189" s="2" t="n">
        <v>11</v>
      </c>
      <c r="C3189" s="22" t="n">
        <f aca="true">NORMSINV(MAX(RAND(),0.000000000001))</f>
        <v>0.717380541702634</v>
      </c>
      <c r="D3189" s="24" t="n">
        <f aca="false">IF($B$11="","",$B$11*EXP($B$12*C3189))</f>
        <v>1254.85161815693</v>
      </c>
      <c r="E3189" s="20" t="n">
        <f aca="true">IF($B$10="","",$B$10*(1-$B$14+2*$B$14*RAND()))</f>
        <v>3.96391090345686</v>
      </c>
      <c r="F3189" s="21" t="n">
        <f aca="false">INDEX($E$17:$E$28,B3189)</f>
        <v>4.761</v>
      </c>
      <c r="G3189" s="25" t="n">
        <f aca="false">IF(OR(D3189="",E3189="",F3189=""),"",D3189*($B$7-$B$8-F3189-E3189))</f>
        <v>5038.34104984141</v>
      </c>
      <c r="H3189" s="25" t="n">
        <f aca="false">IF(D3189="","",D3189*$F$30)</f>
        <v>6273.25420949013</v>
      </c>
    </row>
    <row r="3190" customFormat="false" ht="15" hidden="false" customHeight="false" outlineLevel="0" collapsed="false">
      <c r="A3190" s="2" t="n">
        <v>3156</v>
      </c>
      <c r="B3190" s="2" t="n">
        <v>12</v>
      </c>
      <c r="C3190" s="22" t="n">
        <f aca="true">NORMSINV(MAX(RAND(),0.000000000001))</f>
        <v>0.133130422221724</v>
      </c>
      <c r="D3190" s="24" t="n">
        <f aca="false">IF($B$11="","",$B$11*EXP($B$12*C3190))</f>
        <v>981.016654925417</v>
      </c>
      <c r="E3190" s="20" t="n">
        <f aca="true">IF($B$10="","",$B$10*(1-$B$14+2*$B$14*RAND()))</f>
        <v>3.75016187459376</v>
      </c>
      <c r="F3190" s="21" t="n">
        <f aca="false">INDEX($E$17:$E$28,B3190)</f>
        <v>4.761</v>
      </c>
      <c r="G3190" s="25" t="n">
        <f aca="false">IF(OR(D3190="",E3190="",F3190=""),"",D3190*($B$7-$B$8-F3190-E3190))</f>
        <v>4148.5606320071</v>
      </c>
      <c r="H3190" s="25" t="n">
        <f aca="false">IF(D3190="","",D3190*$F$30)</f>
        <v>4904.29846130315</v>
      </c>
    </row>
    <row r="3191" customFormat="false" ht="15" hidden="false" customHeight="false" outlineLevel="0" collapsed="false">
      <c r="A3191" s="2" t="n">
        <v>3157</v>
      </c>
      <c r="B3191" s="2" t="n">
        <v>1</v>
      </c>
      <c r="C3191" s="22" t="n">
        <f aca="true">NORMSINV(MAX(RAND(),0.000000000001))</f>
        <v>1.62622816638894</v>
      </c>
      <c r="D3191" s="24" t="n">
        <f aca="false">IF($B$11="","",$B$11*EXP($B$12*C3191))</f>
        <v>1840.38517206223</v>
      </c>
      <c r="E3191" s="20" t="n">
        <f aca="true">IF($B$10="","",$B$10*(1-$B$14+2*$B$14*RAND()))</f>
        <v>4.00935214621542</v>
      </c>
      <c r="F3191" s="21" t="n">
        <f aca="false">INDEX($E$17:$E$28,B3191)</f>
        <v>4.92562580645161</v>
      </c>
      <c r="G3191" s="25" t="n">
        <f aca="false">IF(OR(D3191="",E3191="",F3191=""),"",D3191*($B$7-$B$8-F3191-E3191))</f>
        <v>7002.70615528148</v>
      </c>
      <c r="H3191" s="25" t="n">
        <f aca="false">IF(D3191="","",D3191*$F$30)</f>
        <v>9200.45355217352</v>
      </c>
    </row>
    <row r="3192" customFormat="false" ht="15" hidden="false" customHeight="false" outlineLevel="0" collapsed="false">
      <c r="A3192" s="2" t="n">
        <v>3158</v>
      </c>
      <c r="B3192" s="2" t="n">
        <v>2</v>
      </c>
      <c r="C3192" s="22" t="n">
        <f aca="true">NORMSINV(MAX(RAND(),0.000000000001))</f>
        <v>1.12739227558252</v>
      </c>
      <c r="D3192" s="24" t="n">
        <f aca="false">IF($B$11="","",$B$11*EXP($B$12*C3192))</f>
        <v>1491.5000594983</v>
      </c>
      <c r="E3192" s="20" t="n">
        <f aca="true">IF($B$10="","",$B$10*(1-$B$14+2*$B$14*RAND()))</f>
        <v>4.10667582263462</v>
      </c>
      <c r="F3192" s="21" t="n">
        <f aca="false">INDEX($E$17:$E$28,B3192)</f>
        <v>5.0612</v>
      </c>
      <c r="G3192" s="25" t="n">
        <f aca="false">IF(OR(D3192="",E3192="",F3192=""),"",D3192*($B$7-$B$8-F3192-E3192))</f>
        <v>5327.82342307576</v>
      </c>
      <c r="H3192" s="25" t="n">
        <f aca="false">IF(D3192="","",D3192*$F$30)</f>
        <v>7456.30709744388</v>
      </c>
    </row>
    <row r="3193" customFormat="false" ht="15" hidden="false" customHeight="false" outlineLevel="0" collapsed="false">
      <c r="A3193" s="2" t="n">
        <v>3159</v>
      </c>
      <c r="B3193" s="2" t="n">
        <v>3</v>
      </c>
      <c r="C3193" s="22" t="n">
        <f aca="true">NORMSINV(MAX(RAND(),0.000000000001))</f>
        <v>-1.16439042415688</v>
      </c>
      <c r="D3193" s="24" t="n">
        <f aca="false">IF($B$11="","",$B$11*EXP($B$12*C3193))</f>
        <v>567.850500514751</v>
      </c>
      <c r="E3193" s="20" t="n">
        <f aca="true">IF($B$10="","",$B$10*(1-$B$14+2*$B$14*RAND()))</f>
        <v>3.7117553637864</v>
      </c>
      <c r="F3193" s="21" t="n">
        <f aca="false">INDEX($E$17:$E$28,B3193)</f>
        <v>5.0612</v>
      </c>
      <c r="G3193" s="25" t="n">
        <f aca="false">IF(OR(D3193="",E3193="",F3193=""),"",D3193*($B$7-$B$8-F3193-E3193))</f>
        <v>2252.68828223825</v>
      </c>
      <c r="H3193" s="25" t="n">
        <f aca="false">IF(D3193="","",D3193*$F$30)</f>
        <v>2838.79822217334</v>
      </c>
    </row>
    <row r="3194" customFormat="false" ht="15" hidden="false" customHeight="false" outlineLevel="0" collapsed="false">
      <c r="A3194" s="2" t="n">
        <v>3160</v>
      </c>
      <c r="B3194" s="2" t="n">
        <v>4</v>
      </c>
      <c r="C3194" s="22" t="n">
        <f aca="true">NORMSINV(MAX(RAND(),0.000000000001))</f>
        <v>-0.818589241053587</v>
      </c>
      <c r="D3194" s="24" t="n">
        <f aca="false">IF($B$11="","",$B$11*EXP($B$12*C3194))</f>
        <v>656.923166263041</v>
      </c>
      <c r="E3194" s="20" t="n">
        <f aca="true">IF($B$10="","",$B$10*(1-$B$14+2*$B$14*RAND()))</f>
        <v>3.70346336486716</v>
      </c>
      <c r="F3194" s="21" t="n">
        <f aca="false">INDEX($E$17:$E$28,B3194)</f>
        <v>4.89657419354839</v>
      </c>
      <c r="G3194" s="25" t="n">
        <f aca="false">IF(OR(D3194="",E3194="",F3194=""),"",D3194*($B$7-$B$8-F3194-E3194))</f>
        <v>2719.63723533573</v>
      </c>
      <c r="H3194" s="25" t="n">
        <f aca="false">IF(D3194="","",D3194*$F$30)</f>
        <v>3284.09029278219</v>
      </c>
    </row>
    <row r="3195" customFormat="false" ht="15" hidden="false" customHeight="false" outlineLevel="0" collapsed="false">
      <c r="A3195" s="2" t="n">
        <v>3161</v>
      </c>
      <c r="B3195" s="2" t="n">
        <v>5</v>
      </c>
      <c r="C3195" s="22" t="n">
        <f aca="true">NORMSINV(MAX(RAND(),0.000000000001))</f>
        <v>0.245886705775841</v>
      </c>
      <c r="D3195" s="24" t="n">
        <f aca="false">IF($B$11="","",$B$11*EXP($B$12*C3195))</f>
        <v>1028.75139568778</v>
      </c>
      <c r="E3195" s="20" t="n">
        <f aca="true">IF($B$10="","",$B$10*(1-$B$14+2*$B$14*RAND()))</f>
        <v>4.10364489710773</v>
      </c>
      <c r="F3195" s="21" t="n">
        <f aca="false">INDEX($E$17:$E$28,B3195)</f>
        <v>4.761</v>
      </c>
      <c r="G3195" s="25" t="n">
        <f aca="false">IF(OR(D3195="",E3195="",F3195=""),"",D3195*($B$7-$B$8-F3195-E3195))</f>
        <v>3986.7769708862</v>
      </c>
      <c r="H3195" s="25" t="n">
        <f aca="false">IF(D3195="","",D3195*$F$30)</f>
        <v>5142.93397732237</v>
      </c>
    </row>
    <row r="3196" customFormat="false" ht="15" hidden="false" customHeight="false" outlineLevel="0" collapsed="false">
      <c r="A3196" s="2" t="n">
        <v>3162</v>
      </c>
      <c r="B3196" s="2" t="n">
        <v>6</v>
      </c>
      <c r="C3196" s="22" t="n">
        <f aca="true">NORMSINV(MAX(RAND(),0.000000000001))</f>
        <v>0.178428631578723</v>
      </c>
      <c r="D3196" s="24" t="n">
        <f aca="false">IF($B$11="","",$B$11*EXP($B$12*C3196))</f>
        <v>999.921289363232</v>
      </c>
      <c r="E3196" s="20" t="n">
        <f aca="true">IF($B$10="","",$B$10*(1-$B$14+2*$B$14*RAND()))</f>
        <v>3.58899835023252</v>
      </c>
      <c r="F3196" s="21" t="n">
        <f aca="false">INDEX($E$17:$E$28,B3196)</f>
        <v>4.761</v>
      </c>
      <c r="G3196" s="25" t="n">
        <f aca="false">IF(OR(D3196="",E3196="",F3196=""),"",D3196*($B$7-$B$8-F3196-E3196))</f>
        <v>4389.65610994221</v>
      </c>
      <c r="H3196" s="25" t="n">
        <f aca="false">IF(D3196="","",D3196*$F$30)</f>
        <v>4998.80650978467</v>
      </c>
    </row>
    <row r="3197" customFormat="false" ht="15" hidden="false" customHeight="false" outlineLevel="0" collapsed="false">
      <c r="A3197" s="2" t="n">
        <v>3163</v>
      </c>
      <c r="B3197" s="2" t="n">
        <v>7</v>
      </c>
      <c r="C3197" s="22" t="n">
        <f aca="true">NORMSINV(MAX(RAND(),0.000000000001))</f>
        <v>-0.567385189292952</v>
      </c>
      <c r="D3197" s="24" t="n">
        <f aca="false">IF($B$11="","",$B$11*EXP($B$12*C3197))</f>
        <v>730.271168361748</v>
      </c>
      <c r="E3197" s="20" t="n">
        <f aca="true">IF($B$10="","",$B$10*(1-$B$14+2*$B$14*RAND()))</f>
        <v>3.85861709153937</v>
      </c>
      <c r="F3197" s="21" t="n">
        <f aca="false">INDEX($E$17:$E$28,B3197)</f>
        <v>4.761</v>
      </c>
      <c r="G3197" s="25" t="n">
        <f aca="false">IF(OR(D3197="",E3197="",F3197=""),"",D3197*($B$7-$B$8-F3197-E3197))</f>
        <v>3008.99684065932</v>
      </c>
      <c r="H3197" s="25" t="n">
        <f aca="false">IF(D3197="","",D3197*$F$30)</f>
        <v>3650.77162487405</v>
      </c>
    </row>
    <row r="3198" customFormat="false" ht="15" hidden="false" customHeight="false" outlineLevel="0" collapsed="false">
      <c r="A3198" s="2" t="n">
        <v>3164</v>
      </c>
      <c r="B3198" s="2" t="n">
        <v>8</v>
      </c>
      <c r="C3198" s="22" t="n">
        <f aca="true">NORMSINV(MAX(RAND(),0.000000000001))</f>
        <v>0.266769340735552</v>
      </c>
      <c r="D3198" s="24" t="n">
        <f aca="false">IF($B$11="","",$B$11*EXP($B$12*C3198))</f>
        <v>1037.84356309422</v>
      </c>
      <c r="E3198" s="20" t="n">
        <f aca="true">IF($B$10="","",$B$10*(1-$B$14+2*$B$14*RAND()))</f>
        <v>3.82596992392756</v>
      </c>
      <c r="F3198" s="21" t="n">
        <f aca="false">INDEX($E$17:$E$28,B3198)</f>
        <v>4.761</v>
      </c>
      <c r="G3198" s="25" t="n">
        <f aca="false">IF(OR(D3198="",E3198="",F3198=""),"",D3198*($B$7-$B$8-F3198-E3198))</f>
        <v>4310.19553178847</v>
      </c>
      <c r="H3198" s="25" t="n">
        <f aca="false">IF(D3198="","",D3198*$F$30)</f>
        <v>5188.38754062061</v>
      </c>
    </row>
    <row r="3199" customFormat="false" ht="15" hidden="false" customHeight="false" outlineLevel="0" collapsed="false">
      <c r="A3199" s="2" t="n">
        <v>3165</v>
      </c>
      <c r="B3199" s="2" t="n">
        <v>9</v>
      </c>
      <c r="C3199" s="22" t="n">
        <f aca="true">NORMSINV(MAX(RAND(),0.000000000001))</f>
        <v>-1.44678478111279</v>
      </c>
      <c r="D3199" s="24" t="n">
        <f aca="false">IF($B$11="","",$B$11*EXP($B$12*C3199))</f>
        <v>504.14643986964</v>
      </c>
      <c r="E3199" s="20" t="n">
        <f aca="true">IF($B$10="","",$B$10*(1-$B$14+2*$B$14*RAND()))</f>
        <v>3.4832004592208</v>
      </c>
      <c r="F3199" s="21" t="n">
        <f aca="false">INDEX($E$17:$E$28,B3199)</f>
        <v>4.761</v>
      </c>
      <c r="G3199" s="25" t="n">
        <f aca="false">IF(OR(D3199="",E3199="",F3199=""),"",D3199*($B$7-$B$8-F3199-E3199))</f>
        <v>2266.5413328514</v>
      </c>
      <c r="H3199" s="25" t="n">
        <f aca="false">IF(D3199="","",D3199*$F$30)</f>
        <v>2520.3288821963</v>
      </c>
    </row>
    <row r="3200" customFormat="false" ht="15" hidden="false" customHeight="false" outlineLevel="0" collapsed="false">
      <c r="A3200" s="2" t="n">
        <v>3166</v>
      </c>
      <c r="B3200" s="2" t="n">
        <v>10</v>
      </c>
      <c r="C3200" s="22" t="n">
        <f aca="true">NORMSINV(MAX(RAND(),0.000000000001))</f>
        <v>-0.0996235843590651</v>
      </c>
      <c r="D3200" s="24" t="n">
        <f aca="false">IF($B$11="","",$B$11*EXP($B$12*C3200))</f>
        <v>889.371289263769</v>
      </c>
      <c r="E3200" s="20" t="n">
        <f aca="true">IF($B$10="","",$B$10*(1-$B$14+2*$B$14*RAND()))</f>
        <v>3.64823738390305</v>
      </c>
      <c r="F3200" s="21" t="n">
        <f aca="false">INDEX($E$17:$E$28,B3200)</f>
        <v>4.761</v>
      </c>
      <c r="G3200" s="25" t="n">
        <f aca="false">IF(OR(D3200="",E3200="",F3200=""),"",D3200*($B$7-$B$8-F3200-E3200))</f>
        <v>3851.65593137348</v>
      </c>
      <c r="H3200" s="25" t="n">
        <f aca="false">IF(D3200="","",D3200*$F$30)</f>
        <v>4446.14494928743</v>
      </c>
    </row>
    <row r="3201" customFormat="false" ht="15" hidden="false" customHeight="false" outlineLevel="0" collapsed="false">
      <c r="A3201" s="2" t="n">
        <v>3167</v>
      </c>
      <c r="B3201" s="2" t="n">
        <v>11</v>
      </c>
      <c r="C3201" s="22" t="n">
        <f aca="true">NORMSINV(MAX(RAND(),0.000000000001))</f>
        <v>0.584711788892216</v>
      </c>
      <c r="D3201" s="24" t="n">
        <f aca="false">IF($B$11="","",$B$11*EXP($B$12*C3201))</f>
        <v>1186.62746725259</v>
      </c>
      <c r="E3201" s="20" t="n">
        <f aca="true">IF($B$10="","",$B$10*(1-$B$14+2*$B$14*RAND()))</f>
        <v>3.60350187818097</v>
      </c>
      <c r="F3201" s="21" t="n">
        <f aca="false">INDEX($E$17:$E$28,B3201)</f>
        <v>4.761</v>
      </c>
      <c r="G3201" s="25" t="n">
        <f aca="false">IF(OR(D3201="",E3201="",F3201=""),"",D3201*($B$7-$B$8-F3201-E3201))</f>
        <v>5192.08625426258</v>
      </c>
      <c r="H3201" s="25" t="n">
        <f aca="false">IF(D3201="","",D3201*$F$30)</f>
        <v>5932.18803428914</v>
      </c>
    </row>
    <row r="3202" customFormat="false" ht="15" hidden="false" customHeight="false" outlineLevel="0" collapsed="false">
      <c r="A3202" s="2" t="n">
        <v>3168</v>
      </c>
      <c r="B3202" s="2" t="n">
        <v>12</v>
      </c>
      <c r="C3202" s="22" t="n">
        <f aca="true">NORMSINV(MAX(RAND(),0.000000000001))</f>
        <v>-1.15371879742245</v>
      </c>
      <c r="D3202" s="24" t="n">
        <f aca="false">IF($B$11="","",$B$11*EXP($B$12*C3202))</f>
        <v>570.409681507435</v>
      </c>
      <c r="E3202" s="20" t="n">
        <f aca="true">IF($B$10="","",$B$10*(1-$B$14+2*$B$14*RAND()))</f>
        <v>3.85005458950722</v>
      </c>
      <c r="F3202" s="21" t="n">
        <f aca="false">INDEX($E$17:$E$28,B3202)</f>
        <v>4.761</v>
      </c>
      <c r="G3202" s="25" t="n">
        <f aca="false">IF(OR(D3202="",E3202="",F3202=""),"",D3202*($B$7-$B$8-F3202-E3202))</f>
        <v>2355.19043656077</v>
      </c>
      <c r="H3202" s="25" t="n">
        <f aca="false">IF(D3202="","",D3202*$F$30)</f>
        <v>2851.59207979197</v>
      </c>
    </row>
    <row r="3203" customFormat="false" ht="15" hidden="false" customHeight="false" outlineLevel="0" collapsed="false">
      <c r="A3203" s="2" t="n">
        <v>3169</v>
      </c>
      <c r="B3203" s="2" t="n">
        <v>1</v>
      </c>
      <c r="C3203" s="22" t="n">
        <f aca="true">NORMSINV(MAX(RAND(),0.000000000001))</f>
        <v>-0.226856321697359</v>
      </c>
      <c r="D3203" s="24" t="n">
        <f aca="false">IF($B$11="","",$B$11*EXP($B$12*C3203))</f>
        <v>842.946286075435</v>
      </c>
      <c r="E3203" s="20" t="n">
        <f aca="true">IF($B$10="","",$B$10*(1-$B$14+2*$B$14*RAND()))</f>
        <v>3.43423423163617</v>
      </c>
      <c r="F3203" s="21" t="n">
        <f aca="false">INDEX($E$17:$E$28,B3203)</f>
        <v>4.92562580645161</v>
      </c>
      <c r="G3203" s="25" t="n">
        <f aca="false">IF(OR(D3203="",E3203="",F3203=""),"",D3203*($B$7-$B$8-F3203-E3203))</f>
        <v>3692.2227133845</v>
      </c>
      <c r="H3203" s="25" t="n">
        <f aca="false">IF(D3203="","",D3203*$F$30)</f>
        <v>4214.05707334831</v>
      </c>
    </row>
    <row r="3204" customFormat="false" ht="15" hidden="false" customHeight="false" outlineLevel="0" collapsed="false">
      <c r="A3204" s="2" t="n">
        <v>3170</v>
      </c>
      <c r="B3204" s="2" t="n">
        <v>2</v>
      </c>
      <c r="C3204" s="22" t="n">
        <f aca="true">NORMSINV(MAX(RAND(),0.000000000001))</f>
        <v>-0.460842639297474</v>
      </c>
      <c r="D3204" s="24" t="n">
        <f aca="false">IF($B$11="","",$B$11*EXP($B$12*C3204))</f>
        <v>763.802573373985</v>
      </c>
      <c r="E3204" s="20" t="n">
        <f aca="true">IF($B$10="","",$B$10*(1-$B$14+2*$B$14*RAND()))</f>
        <v>3.52378091657141</v>
      </c>
      <c r="F3204" s="21" t="n">
        <f aca="false">INDEX($E$17:$E$28,B3204)</f>
        <v>5.0612</v>
      </c>
      <c r="G3204" s="25" t="n">
        <f aca="false">IF(OR(D3204="",E3204="",F3204=""),"",D3204*($B$7-$B$8-F3204-E3204))</f>
        <v>3173.61426834077</v>
      </c>
      <c r="H3204" s="25" t="n">
        <f aca="false">IF(D3204="","",D3204*$F$30)</f>
        <v>3818.40182481122</v>
      </c>
    </row>
    <row r="3205" customFormat="false" ht="15" hidden="false" customHeight="false" outlineLevel="0" collapsed="false">
      <c r="A3205" s="2" t="n">
        <v>3171</v>
      </c>
      <c r="B3205" s="2" t="n">
        <v>3</v>
      </c>
      <c r="C3205" s="22" t="n">
        <f aca="true">NORMSINV(MAX(RAND(),0.000000000001))</f>
        <v>1.09679436247874</v>
      </c>
      <c r="D3205" s="24" t="n">
        <f aca="false">IF($B$11="","",$B$11*EXP($B$12*C3205))</f>
        <v>1472.39369818883</v>
      </c>
      <c r="E3205" s="20" t="n">
        <f aca="true">IF($B$10="","",$B$10*(1-$B$14+2*$B$14*RAND()))</f>
        <v>3.45271331589088</v>
      </c>
      <c r="F3205" s="21" t="n">
        <f aca="false">INDEX($E$17:$E$28,B3205)</f>
        <v>5.0612</v>
      </c>
      <c r="G3205" s="25" t="n">
        <f aca="false">IF(OR(D3205="",E3205="",F3205=""),"",D3205*($B$7-$B$8-F3205-E3205))</f>
        <v>6222.463401682</v>
      </c>
      <c r="H3205" s="25" t="n">
        <f aca="false">IF(D3205="","",D3205*$F$30)</f>
        <v>7360.79057598559</v>
      </c>
    </row>
    <row r="3206" customFormat="false" ht="15" hidden="false" customHeight="false" outlineLevel="0" collapsed="false">
      <c r="A3206" s="2" t="n">
        <v>3172</v>
      </c>
      <c r="B3206" s="2" t="n">
        <v>4</v>
      </c>
      <c r="C3206" s="22" t="n">
        <f aca="true">NORMSINV(MAX(RAND(),0.000000000001))</f>
        <v>0.604228528149834</v>
      </c>
      <c r="D3206" s="24" t="n">
        <f aca="false">IF($B$11="","",$B$11*EXP($B$12*C3206))</f>
        <v>1196.42616116107</v>
      </c>
      <c r="E3206" s="20" t="n">
        <f aca="true">IF($B$10="","",$B$10*(1-$B$14+2*$B$14*RAND()))</f>
        <v>3.97443171332403</v>
      </c>
      <c r="F3206" s="21" t="n">
        <f aca="false">INDEX($E$17:$E$28,B3206)</f>
        <v>4.89657419354839</v>
      </c>
      <c r="G3206" s="25" t="n">
        <f aca="false">IF(OR(D3206="",E3206="",F3206=""),"",D3206*($B$7-$B$8-F3206-E3206))</f>
        <v>4628.96575039551</v>
      </c>
      <c r="H3206" s="25" t="n">
        <f aca="false">IF(D3206="","",D3206*$F$30)</f>
        <v>5981.17366487644</v>
      </c>
    </row>
    <row r="3207" customFormat="false" ht="15" hidden="false" customHeight="false" outlineLevel="0" collapsed="false">
      <c r="A3207" s="2" t="n">
        <v>3173</v>
      </c>
      <c r="B3207" s="2" t="n">
        <v>5</v>
      </c>
      <c r="C3207" s="22" t="n">
        <f aca="true">NORMSINV(MAX(RAND(),0.000000000001))</f>
        <v>-1.08839462613271</v>
      </c>
      <c r="D3207" s="24" t="n">
        <f aca="false">IF($B$11="","",$B$11*EXP($B$12*C3207))</f>
        <v>586.328510894267</v>
      </c>
      <c r="E3207" s="20" t="n">
        <f aca="true">IF($B$10="","",$B$10*(1-$B$14+2*$B$14*RAND()))</f>
        <v>3.73543696960207</v>
      </c>
      <c r="F3207" s="21" t="n">
        <f aca="false">INDEX($E$17:$E$28,B3207)</f>
        <v>4.761</v>
      </c>
      <c r="G3207" s="25" t="n">
        <f aca="false">IF(OR(D3207="",E3207="",F3207=""),"",D3207*($B$7-$B$8-F3207-E3207))</f>
        <v>2488.12199249918</v>
      </c>
      <c r="H3207" s="25" t="n">
        <f aca="false">IF(D3207="","",D3207*$F$30)</f>
        <v>2931.17349166262</v>
      </c>
    </row>
    <row r="3208" customFormat="false" ht="15" hidden="false" customHeight="false" outlineLevel="0" collapsed="false">
      <c r="A3208" s="2" t="n">
        <v>3174</v>
      </c>
      <c r="B3208" s="2" t="n">
        <v>6</v>
      </c>
      <c r="C3208" s="22" t="n">
        <f aca="true">NORMSINV(MAX(RAND(),0.000000000001))</f>
        <v>1.71574479601646</v>
      </c>
      <c r="D3208" s="24" t="n">
        <f aca="false">IF($B$11="","",$B$11*EXP($B$12*C3208))</f>
        <v>1911.12897253308</v>
      </c>
      <c r="E3208" s="20" t="n">
        <f aca="true">IF($B$10="","",$B$10*(1-$B$14+2*$B$14*RAND()))</f>
        <v>3.45740068240435</v>
      </c>
      <c r="F3208" s="21" t="n">
        <f aca="false">INDEX($E$17:$E$28,B3208)</f>
        <v>4.761</v>
      </c>
      <c r="G3208" s="25" t="n">
        <f aca="false">IF(OR(D3208="",E3208="",F3208=""),"",D3208*($B$7-$B$8-F3208-E3208))</f>
        <v>8641.35945804285</v>
      </c>
      <c r="H3208" s="25" t="n">
        <f aca="false">IF(D3208="","",D3208*$F$30)</f>
        <v>9554.11595948737</v>
      </c>
    </row>
    <row r="3209" customFormat="false" ht="15" hidden="false" customHeight="false" outlineLevel="0" collapsed="false">
      <c r="A3209" s="2" t="n">
        <v>3175</v>
      </c>
      <c r="B3209" s="2" t="n">
        <v>7</v>
      </c>
      <c r="C3209" s="22" t="n">
        <f aca="true">NORMSINV(MAX(RAND(),0.000000000001))</f>
        <v>-1.16087755567184</v>
      </c>
      <c r="D3209" s="24" t="n">
        <f aca="false">IF($B$11="","",$B$11*EXP($B$12*C3209))</f>
        <v>568.691657245496</v>
      </c>
      <c r="E3209" s="20" t="n">
        <f aca="true">IF($B$10="","",$B$10*(1-$B$14+2*$B$14*RAND()))</f>
        <v>3.89341613320744</v>
      </c>
      <c r="F3209" s="21" t="n">
        <f aca="false">INDEX($E$17:$E$28,B3209)</f>
        <v>4.761</v>
      </c>
      <c r="G3209" s="25" t="n">
        <f aca="false">IF(OR(D3209="",E3209="",F3209=""),"",D3209*($B$7-$B$8-F3209-E3209))</f>
        <v>2323.43746002173</v>
      </c>
      <c r="H3209" s="25" t="n">
        <f aca="false">IF(D3209="","",D3209*$F$30)</f>
        <v>2843.00333290168</v>
      </c>
    </row>
    <row r="3210" customFormat="false" ht="15" hidden="false" customHeight="false" outlineLevel="0" collapsed="false">
      <c r="A3210" s="2" t="n">
        <v>3176</v>
      </c>
      <c r="B3210" s="2" t="n">
        <v>8</v>
      </c>
      <c r="C3210" s="22" t="n">
        <f aca="true">NORMSINV(MAX(RAND(),0.000000000001))</f>
        <v>1.82959104013164</v>
      </c>
      <c r="D3210" s="24" t="n">
        <f aca="false">IF($B$11="","",$B$11*EXP($B$12*C3210))</f>
        <v>2005.0421774698</v>
      </c>
      <c r="E3210" s="20" t="n">
        <f aca="true">IF($B$10="","",$B$10*(1-$B$14+2*$B$14*RAND()))</f>
        <v>3.57085960178904</v>
      </c>
      <c r="F3210" s="21" t="n">
        <f aca="false">INDEX($E$17:$E$28,B3210)</f>
        <v>4.761</v>
      </c>
      <c r="G3210" s="25" t="n">
        <f aca="false">IF(OR(D3210="",E3210="",F3210=""),"",D3210*($B$7-$B$8-F3210-E3210))</f>
        <v>8838.5074226215</v>
      </c>
      <c r="H3210" s="25" t="n">
        <f aca="false">IF(D3210="","",D3210*$F$30)</f>
        <v>10023.606853607</v>
      </c>
    </row>
    <row r="3211" customFormat="false" ht="15" hidden="false" customHeight="false" outlineLevel="0" collapsed="false">
      <c r="A3211" s="2" t="n">
        <v>3177</v>
      </c>
      <c r="B3211" s="2" t="n">
        <v>9</v>
      </c>
      <c r="C3211" s="22" t="n">
        <f aca="true">NORMSINV(MAX(RAND(),0.000000000001))</f>
        <v>0.438524245276199</v>
      </c>
      <c r="D3211" s="24" t="n">
        <f aca="false">IF($B$11="","",$B$11*EXP($B$12*C3211))</f>
        <v>1115.73876175436</v>
      </c>
      <c r="E3211" s="20" t="n">
        <f aca="true">IF($B$10="","",$B$10*(1-$B$14+2*$B$14*RAND()))</f>
        <v>3.54016362167063</v>
      </c>
      <c r="F3211" s="21" t="n">
        <f aca="false">INDEX($E$17:$E$28,B3211)</f>
        <v>4.761</v>
      </c>
      <c r="G3211" s="25" t="n">
        <f aca="false">IF(OR(D3211="",E3211="",F3211=""),"",D3211*($B$7-$B$8-F3211-E3211))</f>
        <v>4952.58180438744</v>
      </c>
      <c r="H3211" s="25" t="n">
        <f aca="false">IF(D3211="","",D3211*$F$30)</f>
        <v>5577.80121776242</v>
      </c>
    </row>
    <row r="3212" customFormat="false" ht="15" hidden="false" customHeight="false" outlineLevel="0" collapsed="false">
      <c r="A3212" s="2" t="n">
        <v>3178</v>
      </c>
      <c r="B3212" s="2" t="n">
        <v>10</v>
      </c>
      <c r="C3212" s="22" t="n">
        <f aca="true">NORMSINV(MAX(RAND(),0.000000000001))</f>
        <v>-0.696265509842472</v>
      </c>
      <c r="D3212" s="24" t="n">
        <f aca="false">IF($B$11="","",$B$11*EXP($B$12*C3212))</f>
        <v>691.670810363351</v>
      </c>
      <c r="E3212" s="20" t="n">
        <f aca="true">IF($B$10="","",$B$10*(1-$B$14+2*$B$14*RAND()))</f>
        <v>3.47918387625485</v>
      </c>
      <c r="F3212" s="21" t="n">
        <f aca="false">INDEX($E$17:$E$28,B3212)</f>
        <v>4.761</v>
      </c>
      <c r="G3212" s="25" t="n">
        <f aca="false">IF(OR(D3212="",E3212="",F3212=""),"",D3212*($B$7-$B$8-F3212-E3212))</f>
        <v>3112.39146479688</v>
      </c>
      <c r="H3212" s="25" t="n">
        <f aca="false">IF(D3212="","",D3212*$F$30)</f>
        <v>3457.80071516846</v>
      </c>
    </row>
    <row r="3213" customFormat="false" ht="15" hidden="false" customHeight="false" outlineLevel="0" collapsed="false">
      <c r="A3213" s="2" t="n">
        <v>3179</v>
      </c>
      <c r="B3213" s="2" t="n">
        <v>11</v>
      </c>
      <c r="C3213" s="22" t="n">
        <f aca="true">NORMSINV(MAX(RAND(),0.000000000001))</f>
        <v>1.4037333109695</v>
      </c>
      <c r="D3213" s="24" t="n">
        <f aca="false">IF($B$11="","",$B$11*EXP($B$12*C3213))</f>
        <v>1675.68678167704</v>
      </c>
      <c r="E3213" s="20" t="n">
        <f aca="true">IF($B$10="","",$B$10*(1-$B$14+2*$B$14*RAND()))</f>
        <v>3.65462324959254</v>
      </c>
      <c r="F3213" s="21" t="n">
        <f aca="false">INDEX($E$17:$E$28,B3213)</f>
        <v>4.761</v>
      </c>
      <c r="G3213" s="25" t="n">
        <f aca="false">IF(OR(D3213="",E3213="",F3213=""),"",D3213*($B$7-$B$8-F3213-E3213))</f>
        <v>7246.30095964931</v>
      </c>
      <c r="H3213" s="25" t="n">
        <f aca="false">IF(D3213="","",D3213*$F$30)</f>
        <v>8377.09335895988</v>
      </c>
    </row>
    <row r="3214" customFormat="false" ht="15" hidden="false" customHeight="false" outlineLevel="0" collapsed="false">
      <c r="A3214" s="2" t="n">
        <v>3180</v>
      </c>
      <c r="B3214" s="2" t="n">
        <v>12</v>
      </c>
      <c r="C3214" s="22" t="n">
        <f aca="true">NORMSINV(MAX(RAND(),0.000000000001))</f>
        <v>0.253246029469427</v>
      </c>
      <c r="D3214" s="24" t="n">
        <f aca="false">IF($B$11="","",$B$11*EXP($B$12*C3214))</f>
        <v>1031.94647352351</v>
      </c>
      <c r="E3214" s="20" t="n">
        <f aca="true">IF($B$10="","",$B$10*(1-$B$14+2*$B$14*RAND()))</f>
        <v>3.48015348378144</v>
      </c>
      <c r="F3214" s="21" t="n">
        <f aca="false">INDEX($E$17:$E$28,B3214)</f>
        <v>4.761</v>
      </c>
      <c r="G3214" s="25" t="n">
        <f aca="false">IF(OR(D3214="",E3214="",F3214=""),"",D3214*($B$7-$B$8-F3214-E3214))</f>
        <v>4642.56879733525</v>
      </c>
      <c r="H3214" s="25" t="n">
        <f aca="false">IF(D3214="","",D3214*$F$30)</f>
        <v>5158.90681043871</v>
      </c>
    </row>
    <row r="3215" customFormat="false" ht="15" hidden="false" customHeight="false" outlineLevel="0" collapsed="false">
      <c r="A3215" s="2" t="n">
        <v>3181</v>
      </c>
      <c r="B3215" s="2" t="n">
        <v>1</v>
      </c>
      <c r="C3215" s="22" t="n">
        <f aca="true">NORMSINV(MAX(RAND(),0.000000000001))</f>
        <v>-1.45037872024091</v>
      </c>
      <c r="D3215" s="24" t="n">
        <f aca="false">IF($B$11="","",$B$11*EXP($B$12*C3215))</f>
        <v>503.383556439678</v>
      </c>
      <c r="E3215" s="20" t="n">
        <f aca="true">IF($B$10="","",$B$10*(1-$B$14+2*$B$14*RAND()))</f>
        <v>3.47833872998826</v>
      </c>
      <c r="F3215" s="21" t="n">
        <f aca="false">INDEX($E$17:$E$28,B3215)</f>
        <v>4.92562580645161</v>
      </c>
      <c r="G3215" s="25" t="n">
        <f aca="false">IF(OR(D3215="",E3215="",F3215=""),"",D3215*($B$7-$B$8-F3215-E3215))</f>
        <v>2182.68895249547</v>
      </c>
      <c r="H3215" s="25" t="n">
        <f aca="false">IF(D3215="","",D3215*$F$30)</f>
        <v>2516.51507535324</v>
      </c>
    </row>
    <row r="3216" customFormat="false" ht="15" hidden="false" customHeight="false" outlineLevel="0" collapsed="false">
      <c r="A3216" s="2" t="n">
        <v>3182</v>
      </c>
      <c r="B3216" s="2" t="n">
        <v>2</v>
      </c>
      <c r="C3216" s="22" t="n">
        <f aca="true">NORMSINV(MAX(RAND(),0.000000000001))</f>
        <v>2.3480307251081</v>
      </c>
      <c r="D3216" s="24" t="n">
        <f aca="false">IF($B$11="","",$B$11*EXP($B$12*C3216))</f>
        <v>2494.57403662845</v>
      </c>
      <c r="E3216" s="20" t="n">
        <f aca="true">IF($B$10="","",$B$10*(1-$B$14+2*$B$14*RAND()))</f>
        <v>3.96378443669012</v>
      </c>
      <c r="F3216" s="21" t="n">
        <f aca="false">INDEX($E$17:$E$28,B3216)</f>
        <v>5.0612</v>
      </c>
      <c r="G3216" s="25" t="n">
        <f aca="false">IF(OR(D3216="",E3216="",F3216=""),"",D3216*($B$7-$B$8-F3216-E3216))</f>
        <v>9267.38136990344</v>
      </c>
      <c r="H3216" s="25" t="n">
        <f aca="false">IF(D3216="","",D3216*$F$30)</f>
        <v>12470.8745239129</v>
      </c>
    </row>
    <row r="3217" customFormat="false" ht="15" hidden="false" customHeight="false" outlineLevel="0" collapsed="false">
      <c r="A3217" s="2" t="n">
        <v>3183</v>
      </c>
      <c r="B3217" s="2" t="n">
        <v>3</v>
      </c>
      <c r="C3217" s="22" t="n">
        <f aca="true">NORMSINV(MAX(RAND(),0.000000000001))</f>
        <v>-0.221379920249649</v>
      </c>
      <c r="D3217" s="24" t="n">
        <f aca="false">IF($B$11="","",$B$11*EXP($B$12*C3217))</f>
        <v>844.893689438431</v>
      </c>
      <c r="E3217" s="20" t="n">
        <f aca="true">IF($B$10="","",$B$10*(1-$B$14+2*$B$14*RAND()))</f>
        <v>3.74336581865532</v>
      </c>
      <c r="F3217" s="21" t="n">
        <f aca="false">INDEX($E$17:$E$28,B3217)</f>
        <v>5.0612</v>
      </c>
      <c r="G3217" s="25" t="n">
        <f aca="false">IF(OR(D3217="",E3217="",F3217=""),"",D3217*($B$7-$B$8-F3217-E3217))</f>
        <v>3325.02350501842</v>
      </c>
      <c r="H3217" s="25" t="n">
        <f aca="false">IF(D3217="","",D3217*$F$30)</f>
        <v>4223.7925322406</v>
      </c>
    </row>
    <row r="3218" customFormat="false" ht="15" hidden="false" customHeight="false" outlineLevel="0" collapsed="false">
      <c r="A3218" s="2" t="n">
        <v>3184</v>
      </c>
      <c r="B3218" s="2" t="n">
        <v>4</v>
      </c>
      <c r="C3218" s="22" t="n">
        <f aca="true">NORMSINV(MAX(RAND(),0.000000000001))</f>
        <v>-2.19041834407573</v>
      </c>
      <c r="D3218" s="24" t="n">
        <f aca="false">IF($B$11="","",$B$11*EXP($B$12*C3218))</f>
        <v>368.530999400379</v>
      </c>
      <c r="E3218" s="20" t="n">
        <f aca="true">IF($B$10="","",$B$10*(1-$B$14+2*$B$14*RAND()))</f>
        <v>3.62420696440886</v>
      </c>
      <c r="F3218" s="21" t="n">
        <f aca="false">INDEX($E$17:$E$28,B3218)</f>
        <v>4.89657419354839</v>
      </c>
      <c r="G3218" s="25" t="n">
        <f aca="false">IF(OR(D3218="",E3218="",F3218=""),"",D3218*($B$7-$B$8-F3218-E3218))</f>
        <v>1554.91293654693</v>
      </c>
      <c r="H3218" s="25" t="n">
        <f aca="false">IF(D3218="","",D3218*$F$30)</f>
        <v>1842.36017220237</v>
      </c>
    </row>
    <row r="3219" customFormat="false" ht="15" hidden="false" customHeight="false" outlineLevel="0" collapsed="false">
      <c r="A3219" s="2" t="n">
        <v>3185</v>
      </c>
      <c r="B3219" s="2" t="n">
        <v>5</v>
      </c>
      <c r="C3219" s="22" t="n">
        <f aca="true">NORMSINV(MAX(RAND(),0.000000000001))</f>
        <v>-0.436795275563759</v>
      </c>
      <c r="D3219" s="24" t="n">
        <f aca="false">IF($B$11="","",$B$11*EXP($B$12*C3219))</f>
        <v>771.581332143097</v>
      </c>
      <c r="E3219" s="20" t="n">
        <f aca="true">IF($B$10="","",$B$10*(1-$B$14+2*$B$14*RAND()))</f>
        <v>4.08504010173733</v>
      </c>
      <c r="F3219" s="21" t="n">
        <f aca="false">INDEX($E$17:$E$28,B3219)</f>
        <v>4.761</v>
      </c>
      <c r="G3219" s="25" t="n">
        <f aca="false">IF(OR(D3219="",E3219="",F3219=""),"",D3219*($B$7-$B$8-F3219-E3219))</f>
        <v>3004.50676561331</v>
      </c>
      <c r="H3219" s="25" t="n">
        <f aca="false">IF(D3219="","",D3219*$F$30)</f>
        <v>3857.28939564977</v>
      </c>
    </row>
    <row r="3220" customFormat="false" ht="15" hidden="false" customHeight="false" outlineLevel="0" collapsed="false">
      <c r="A3220" s="2" t="n">
        <v>3186</v>
      </c>
      <c r="B3220" s="2" t="n">
        <v>6</v>
      </c>
      <c r="C3220" s="22" t="n">
        <f aca="true">NORMSINV(MAX(RAND(),0.000000000001))</f>
        <v>-0.794915379019445</v>
      </c>
      <c r="D3220" s="24" t="n">
        <f aca="false">IF($B$11="","",$B$11*EXP($B$12*C3220))</f>
        <v>663.509006202715</v>
      </c>
      <c r="E3220" s="20" t="n">
        <f aca="true">IF($B$10="","",$B$10*(1-$B$14+2*$B$14*RAND()))</f>
        <v>3.65587006851176</v>
      </c>
      <c r="F3220" s="21" t="n">
        <f aca="false">INDEX($E$17:$E$28,B3220)</f>
        <v>4.761</v>
      </c>
      <c r="G3220" s="25" t="n">
        <f aca="false">IF(OR(D3220="",E3220="",F3220=""),"",D3220*($B$7-$B$8-F3220-E3220))</f>
        <v>2868.43564452697</v>
      </c>
      <c r="H3220" s="25" t="n">
        <f aca="false">IF(D3220="","",D3220*$F$30)</f>
        <v>3317.01422380861</v>
      </c>
    </row>
    <row r="3221" customFormat="false" ht="15" hidden="false" customHeight="false" outlineLevel="0" collapsed="false">
      <c r="A3221" s="2" t="n">
        <v>3187</v>
      </c>
      <c r="B3221" s="2" t="n">
        <v>7</v>
      </c>
      <c r="C3221" s="22" t="n">
        <f aca="true">NORMSINV(MAX(RAND(),0.000000000001))</f>
        <v>-1.41130668108419</v>
      </c>
      <c r="D3221" s="24" t="n">
        <f aca="false">IF($B$11="","",$B$11*EXP($B$12*C3221))</f>
        <v>511.739675089882</v>
      </c>
      <c r="E3221" s="20" t="n">
        <f aca="true">IF($B$10="","",$B$10*(1-$B$14+2*$B$14*RAND()))</f>
        <v>4.09736569925335</v>
      </c>
      <c r="F3221" s="21" t="n">
        <f aca="false">INDEX($E$17:$E$28,B3221)</f>
        <v>4.761</v>
      </c>
      <c r="G3221" s="25" t="n">
        <f aca="false">IF(OR(D3221="",E3221="",F3221=""),"",D3221*($B$7-$B$8-F3221-E3221))</f>
        <v>1986.38627588183</v>
      </c>
      <c r="H3221" s="25" t="n">
        <f aca="false">IF(D3221="","",D3221*$F$30)</f>
        <v>2558.28898370934</v>
      </c>
    </row>
    <row r="3222" customFormat="false" ht="15" hidden="false" customHeight="false" outlineLevel="0" collapsed="false">
      <c r="A3222" s="2" t="n">
        <v>3188</v>
      </c>
      <c r="B3222" s="2" t="n">
        <v>8</v>
      </c>
      <c r="C3222" s="22" t="n">
        <f aca="true">NORMSINV(MAX(RAND(),0.000000000001))</f>
        <v>-0.837553370542961</v>
      </c>
      <c r="D3222" s="24" t="n">
        <f aca="false">IF($B$11="","",$B$11*EXP($B$12*C3222))</f>
        <v>651.694715594242</v>
      </c>
      <c r="E3222" s="20" t="n">
        <f aca="true">IF($B$10="","",$B$10*(1-$B$14+2*$B$14*RAND()))</f>
        <v>3.61020253954491</v>
      </c>
      <c r="F3222" s="21" t="n">
        <f aca="false">INDEX($E$17:$E$28,B3222)</f>
        <v>4.761</v>
      </c>
      <c r="G3222" s="25" t="n">
        <f aca="false">IF(OR(D3222="",E3222="",F3222=""),"",D3222*($B$7-$B$8-F3222-E3222))</f>
        <v>2847.12221848012</v>
      </c>
      <c r="H3222" s="25" t="n">
        <f aca="false">IF(D3222="","",D3222*$F$30)</f>
        <v>3257.95222219873</v>
      </c>
    </row>
    <row r="3223" customFormat="false" ht="15" hidden="false" customHeight="false" outlineLevel="0" collapsed="false">
      <c r="A3223" s="2" t="n">
        <v>3189</v>
      </c>
      <c r="B3223" s="2" t="n">
        <v>9</v>
      </c>
      <c r="C3223" s="22" t="n">
        <f aca="true">NORMSINV(MAX(RAND(),0.000000000001))</f>
        <v>1.8734398384768</v>
      </c>
      <c r="D3223" s="24" t="n">
        <f aca="false">IF($B$11="","",$B$11*EXP($B$12*C3223))</f>
        <v>2042.43248554381</v>
      </c>
      <c r="E3223" s="20" t="n">
        <f aca="true">IF($B$10="","",$B$10*(1-$B$14+2*$B$14*RAND()))</f>
        <v>3.49456298756571</v>
      </c>
      <c r="F3223" s="21" t="n">
        <f aca="false">INDEX($E$17:$E$28,B3223)</f>
        <v>4.761</v>
      </c>
      <c r="G3223" s="25" t="n">
        <f aca="false">IF(OR(D3223="",E3223="",F3223=""),"",D3223*($B$7-$B$8-F3223-E3223))</f>
        <v>9159.15983357083</v>
      </c>
      <c r="H3223" s="25" t="n">
        <f aca="false">IF(D3223="","",D3223*$F$30)</f>
        <v>10210.5284817306</v>
      </c>
    </row>
    <row r="3224" customFormat="false" ht="15" hidden="false" customHeight="false" outlineLevel="0" collapsed="false">
      <c r="A3224" s="2" t="n">
        <v>3190</v>
      </c>
      <c r="B3224" s="2" t="n">
        <v>10</v>
      </c>
      <c r="C3224" s="22" t="n">
        <f aca="true">NORMSINV(MAX(RAND(),0.000000000001))</f>
        <v>0.785217324353474</v>
      </c>
      <c r="D3224" s="24" t="n">
        <f aca="false">IF($B$11="","",$B$11*EXP($B$12*C3224))</f>
        <v>1291.23800423409</v>
      </c>
      <c r="E3224" s="20" t="n">
        <f aca="true">IF($B$10="","",$B$10*(1-$B$14+2*$B$14*RAND()))</f>
        <v>3.93188923813215</v>
      </c>
      <c r="F3224" s="21" t="n">
        <f aca="false">INDEX($E$17:$E$28,B3224)</f>
        <v>4.761</v>
      </c>
      <c r="G3224" s="25" t="n">
        <f aca="false">IF(OR(D3224="",E3224="",F3224=""),"",D3224*($B$7-$B$8-F3224-E3224))</f>
        <v>5225.78322306854</v>
      </c>
      <c r="H3224" s="25" t="n">
        <f aca="false">IF(D3224="","",D3224*$F$30)</f>
        <v>6455.15703076706</v>
      </c>
    </row>
    <row r="3225" customFormat="false" ht="15" hidden="false" customHeight="false" outlineLevel="0" collapsed="false">
      <c r="A3225" s="2" t="n">
        <v>3191</v>
      </c>
      <c r="B3225" s="2" t="n">
        <v>11</v>
      </c>
      <c r="C3225" s="22" t="n">
        <f aca="true">NORMSINV(MAX(RAND(),0.000000000001))</f>
        <v>0.590154649784413</v>
      </c>
      <c r="D3225" s="24" t="n">
        <f aca="false">IF($B$11="","",$B$11*EXP($B$12*C3225))</f>
        <v>1189.3520455889</v>
      </c>
      <c r="E3225" s="20" t="n">
        <f aca="true">IF($B$10="","",$B$10*(1-$B$14+2*$B$14*RAND()))</f>
        <v>3.66924715537576</v>
      </c>
      <c r="F3225" s="21" t="n">
        <f aca="false">INDEX($E$17:$E$28,B3225)</f>
        <v>4.761</v>
      </c>
      <c r="G3225" s="25" t="n">
        <f aca="false">IF(OR(D3225="",E3225="",F3225=""),"",D3225*($B$7-$B$8-F3225-E3225))</f>
        <v>5125.81336173643</v>
      </c>
      <c r="H3225" s="25" t="n">
        <f aca="false">IF(D3225="","",D3225*$F$30)</f>
        <v>5945.80874630804</v>
      </c>
    </row>
    <row r="3226" customFormat="false" ht="15" hidden="false" customHeight="false" outlineLevel="0" collapsed="false">
      <c r="A3226" s="2" t="n">
        <v>3192</v>
      </c>
      <c r="B3226" s="2" t="n">
        <v>12</v>
      </c>
      <c r="C3226" s="22" t="n">
        <f aca="true">NORMSINV(MAX(RAND(),0.000000000001))</f>
        <v>1.54019342694707</v>
      </c>
      <c r="D3226" s="24" t="n">
        <f aca="false">IF($B$11="","",$B$11*EXP($B$12*C3226))</f>
        <v>1774.86215819038</v>
      </c>
      <c r="E3226" s="20" t="n">
        <f aca="true">IF($B$10="","",$B$10*(1-$B$14+2*$B$14*RAND()))</f>
        <v>3.63691330018031</v>
      </c>
      <c r="F3226" s="21" t="n">
        <f aca="false">INDEX($E$17:$E$28,B3226)</f>
        <v>4.761</v>
      </c>
      <c r="G3226" s="25" t="n">
        <f aca="false">IF(OR(D3226="",E3226="",F3226=""),"",D3226*($B$7-$B$8-F3226-E3226))</f>
        <v>7706.60537109173</v>
      </c>
      <c r="H3226" s="25" t="n">
        <f aca="false">IF(D3226="","",D3226*$F$30)</f>
        <v>8872.89090122535</v>
      </c>
    </row>
    <row r="3227" customFormat="false" ht="15" hidden="false" customHeight="false" outlineLevel="0" collapsed="false">
      <c r="A3227" s="2" t="n">
        <v>3193</v>
      </c>
      <c r="B3227" s="2" t="n">
        <v>1</v>
      </c>
      <c r="C3227" s="22" t="n">
        <f aca="true">NORMSINV(MAX(RAND(),0.000000000001))</f>
        <v>-0.555726189606722</v>
      </c>
      <c r="D3227" s="24" t="n">
        <f aca="false">IF($B$11="","",$B$11*EXP($B$12*C3227))</f>
        <v>733.867603411858</v>
      </c>
      <c r="E3227" s="20" t="n">
        <f aca="true">IF($B$10="","",$B$10*(1-$B$14+2*$B$14*RAND()))</f>
        <v>3.5366005821358</v>
      </c>
      <c r="F3227" s="21" t="n">
        <f aca="false">INDEX($E$17:$E$28,B3227)</f>
        <v>4.92562580645161</v>
      </c>
      <c r="G3227" s="25" t="n">
        <f aca="false">IF(OR(D3227="",E3227="",F3227=""),"",D3227*($B$7-$B$8-F3227-E3227))</f>
        <v>3139.31946814584</v>
      </c>
      <c r="H3227" s="25" t="n">
        <f aca="false">IF(D3227="","",D3227*$F$30)</f>
        <v>3668.75092297656</v>
      </c>
    </row>
    <row r="3228" customFormat="false" ht="15" hidden="false" customHeight="false" outlineLevel="0" collapsed="false">
      <c r="A3228" s="2" t="n">
        <v>3194</v>
      </c>
      <c r="B3228" s="2" t="n">
        <v>2</v>
      </c>
      <c r="C3228" s="22" t="n">
        <f aca="true">NORMSINV(MAX(RAND(),0.000000000001))</f>
        <v>0.57444265565361</v>
      </c>
      <c r="D3228" s="24" t="n">
        <f aca="false">IF($B$11="","",$B$11*EXP($B$12*C3228))</f>
        <v>1181.50394681311</v>
      </c>
      <c r="E3228" s="20" t="n">
        <f aca="true">IF($B$10="","",$B$10*(1-$B$14+2*$B$14*RAND()))</f>
        <v>3.48274066778358</v>
      </c>
      <c r="F3228" s="21" t="n">
        <f aca="false">INDEX($E$17:$E$28,B3228)</f>
        <v>5.0612</v>
      </c>
      <c r="G3228" s="25" t="n">
        <f aca="false">IF(OR(D3228="",E3228="",F3228=""),"",D3228*($B$7-$B$8-F3228-E3228))</f>
        <v>4957.66066207568</v>
      </c>
      <c r="H3228" s="25" t="n">
        <f aca="false">IF(D3228="","",D3228*$F$30)</f>
        <v>5906.5745309081</v>
      </c>
    </row>
    <row r="3229" customFormat="false" ht="15" hidden="false" customHeight="false" outlineLevel="0" collapsed="false">
      <c r="A3229" s="2" t="n">
        <v>3195</v>
      </c>
      <c r="B3229" s="2" t="n">
        <v>3</v>
      </c>
      <c r="C3229" s="22" t="n">
        <f aca="true">NORMSINV(MAX(RAND(),0.000000000001))</f>
        <v>0.128455713714813</v>
      </c>
      <c r="D3229" s="24" t="n">
        <f aca="false">IF($B$11="","",$B$11*EXP($B$12*C3229))</f>
        <v>979.086185995319</v>
      </c>
      <c r="E3229" s="20" t="n">
        <f aca="true">IF($B$10="","",$B$10*(1-$B$14+2*$B$14*RAND()))</f>
        <v>4.00845964308209</v>
      </c>
      <c r="F3229" s="21" t="n">
        <f aca="false">INDEX($E$17:$E$28,B3229)</f>
        <v>5.0612</v>
      </c>
      <c r="G3229" s="25" t="n">
        <f aca="false">IF(OR(D3229="",E3229="",F3229=""),"",D3229*($B$7-$B$8-F3229-E3229))</f>
        <v>3593.57954135945</v>
      </c>
      <c r="H3229" s="25" t="n">
        <f aca="false">IF(D3229="","",D3229*$F$30)</f>
        <v>4894.6476610278</v>
      </c>
    </row>
    <row r="3230" customFormat="false" ht="15" hidden="false" customHeight="false" outlineLevel="0" collapsed="false">
      <c r="A3230" s="2" t="n">
        <v>3196</v>
      </c>
      <c r="B3230" s="2" t="n">
        <v>4</v>
      </c>
      <c r="C3230" s="22" t="n">
        <f aca="true">NORMSINV(MAX(RAND(),0.000000000001))</f>
        <v>-0.766341547864891</v>
      </c>
      <c r="D3230" s="24" t="n">
        <f aca="false">IF($B$11="","",$B$11*EXP($B$12*C3230))</f>
        <v>671.545968672796</v>
      </c>
      <c r="E3230" s="20" t="n">
        <f aca="true">IF($B$10="","",$B$10*(1-$B$14+2*$B$14*RAND()))</f>
        <v>4.00391408014862</v>
      </c>
      <c r="F3230" s="21" t="n">
        <f aca="false">INDEX($E$17:$E$28,B3230)</f>
        <v>4.89657419354839</v>
      </c>
      <c r="G3230" s="25" t="n">
        <f aca="false">IF(OR(D3230="",E3230="",F3230=""),"",D3230*($B$7-$B$8-F3230-E3230))</f>
        <v>2578.4086214707</v>
      </c>
      <c r="H3230" s="25" t="n">
        <f aca="false">IF(D3230="","",D3230*$F$30)</f>
        <v>3357.19260658904</v>
      </c>
    </row>
    <row r="3231" customFormat="false" ht="15" hidden="false" customHeight="false" outlineLevel="0" collapsed="false">
      <c r="A3231" s="2" t="n">
        <v>3197</v>
      </c>
      <c r="B3231" s="2" t="n">
        <v>5</v>
      </c>
      <c r="C3231" s="22" t="n">
        <f aca="true">NORMSINV(MAX(RAND(),0.000000000001))</f>
        <v>-1.44123194030118</v>
      </c>
      <c r="D3231" s="24" t="n">
        <f aca="false">IF($B$11="","",$B$11*EXP($B$12*C3231))</f>
        <v>505.327412036601</v>
      </c>
      <c r="E3231" s="20" t="n">
        <f aca="true">IF($B$10="","",$B$10*(1-$B$14+2*$B$14*RAND()))</f>
        <v>3.66272566997716</v>
      </c>
      <c r="F3231" s="21" t="n">
        <f aca="false">INDEX($E$17:$E$28,B3231)</f>
        <v>4.761</v>
      </c>
      <c r="G3231" s="25" t="n">
        <f aca="false">IF(OR(D3231="",E3231="",F3231=""),"",D3231*($B$7-$B$8-F3231-E3231))</f>
        <v>2181.13173683046</v>
      </c>
      <c r="H3231" s="25" t="n">
        <f aca="false">IF(D3231="","",D3231*$F$30)</f>
        <v>2526.23279825338</v>
      </c>
    </row>
    <row r="3232" customFormat="false" ht="15" hidden="false" customHeight="false" outlineLevel="0" collapsed="false">
      <c r="A3232" s="2" t="n">
        <v>3198</v>
      </c>
      <c r="B3232" s="2" t="n">
        <v>6</v>
      </c>
      <c r="C3232" s="22" t="n">
        <f aca="true">NORMSINV(MAX(RAND(),0.000000000001))</f>
        <v>-0.302981048020405</v>
      </c>
      <c r="D3232" s="24" t="n">
        <f aca="false">IF($B$11="","",$B$11*EXP($B$12*C3232))</f>
        <v>816.336675044839</v>
      </c>
      <c r="E3232" s="20" t="n">
        <f aca="true">IF($B$10="","",$B$10*(1-$B$14+2*$B$14*RAND()))</f>
        <v>4.02412464793718</v>
      </c>
      <c r="F3232" s="21" t="n">
        <f aca="false">INDEX($E$17:$E$28,B3232)</f>
        <v>4.761</v>
      </c>
      <c r="G3232" s="25" t="n">
        <f aca="false">IF(OR(D3232="",E3232="",F3232=""),"",D3232*($B$7-$B$8-F3232-E3232))</f>
        <v>3228.50979511975</v>
      </c>
      <c r="H3232" s="25" t="n">
        <f aca="false">IF(D3232="","",D3232*$F$30)</f>
        <v>4081.03030588416</v>
      </c>
    </row>
    <row r="3233" customFormat="false" ht="15" hidden="false" customHeight="false" outlineLevel="0" collapsed="false">
      <c r="A3233" s="2" t="n">
        <v>3199</v>
      </c>
      <c r="B3233" s="2" t="n">
        <v>7</v>
      </c>
      <c r="C3233" s="22" t="n">
        <f aca="true">NORMSINV(MAX(RAND(),0.000000000001))</f>
        <v>0.00898232551132409</v>
      </c>
      <c r="D3233" s="24" t="n">
        <f aca="false">IF($B$11="","",$B$11*EXP($B$12*C3233))</f>
        <v>931.017097394424</v>
      </c>
      <c r="E3233" s="20" t="n">
        <f aca="true">IF($B$10="","",$B$10*(1-$B$14+2*$B$14*RAND()))</f>
        <v>3.57957232313145</v>
      </c>
      <c r="F3233" s="21" t="n">
        <f aca="false">INDEX($E$17:$E$28,B3233)</f>
        <v>4.761</v>
      </c>
      <c r="G3233" s="25" t="n">
        <f aca="false">IF(OR(D3233="",E3233="",F3233=""),"",D3233*($B$7-$B$8-F3233-E3233))</f>
        <v>4095.94238591486</v>
      </c>
      <c r="H3233" s="25" t="n">
        <f aca="false">IF(D3233="","",D3233*$F$30)</f>
        <v>4654.3406732942</v>
      </c>
    </row>
    <row r="3234" customFormat="false" ht="15" hidden="false" customHeight="false" outlineLevel="0" collapsed="false">
      <c r="A3234" s="2" t="n">
        <v>3200</v>
      </c>
      <c r="B3234" s="2" t="n">
        <v>8</v>
      </c>
      <c r="C3234" s="22" t="n">
        <f aca="true">NORMSINV(MAX(RAND(),0.000000000001))</f>
        <v>0.124565032662698</v>
      </c>
      <c r="D3234" s="24" t="n">
        <f aca="false">IF($B$11="","",$B$11*EXP($B$12*C3234))</f>
        <v>977.482386143386</v>
      </c>
      <c r="E3234" s="20" t="n">
        <f aca="true">IF($B$10="","",$B$10*(1-$B$14+2*$B$14*RAND()))</f>
        <v>3.50923100495888</v>
      </c>
      <c r="F3234" s="21" t="n">
        <f aca="false">INDEX($E$17:$E$28,B3234)</f>
        <v>4.761</v>
      </c>
      <c r="G3234" s="25" t="n">
        <f aca="false">IF(OR(D3234="",E3234="",F3234=""),"",D3234*($B$7-$B$8-F3234-E3234))</f>
        <v>4369.12046278252</v>
      </c>
      <c r="H3234" s="25" t="n">
        <f aca="false">IF(D3234="","",D3234*$F$30)</f>
        <v>4886.62994480802</v>
      </c>
    </row>
    <row r="3235" customFormat="false" ht="15" hidden="false" customHeight="false" outlineLevel="0" collapsed="false">
      <c r="A3235" s="2" t="n">
        <v>3201</v>
      </c>
      <c r="B3235" s="2" t="n">
        <v>9</v>
      </c>
      <c r="C3235" s="22" t="n">
        <f aca="true">NORMSINV(MAX(RAND(),0.000000000001))</f>
        <v>0.131618479155259</v>
      </c>
      <c r="D3235" s="24" t="n">
        <f aca="false">IF($B$11="","",$B$11*EXP($B$12*C3235))</f>
        <v>980.391866401421</v>
      </c>
      <c r="E3235" s="20" t="n">
        <f aca="true">IF($B$10="","",$B$10*(1-$B$14+2*$B$14*RAND()))</f>
        <v>3.75540940087641</v>
      </c>
      <c r="F3235" s="21" t="n">
        <f aca="false">INDEX($E$17:$E$28,B3235)</f>
        <v>4.761</v>
      </c>
      <c r="G3235" s="25" t="n">
        <f aca="false">IF(OR(D3235="",E3235="",F3235=""),"",D3235*($B$7-$B$8-F3235-E3235))</f>
        <v>4140.77387039027</v>
      </c>
      <c r="H3235" s="25" t="n">
        <f aca="false">IF(D3235="","",D3235*$F$30)</f>
        <v>4901.17501851398</v>
      </c>
    </row>
    <row r="3236" customFormat="false" ht="15" hidden="false" customHeight="false" outlineLevel="0" collapsed="false">
      <c r="A3236" s="2" t="n">
        <v>3202</v>
      </c>
      <c r="B3236" s="2" t="n">
        <v>10</v>
      </c>
      <c r="C3236" s="22" t="n">
        <f aca="true">NORMSINV(MAX(RAND(),0.000000000001))</f>
        <v>-0.703038182846623</v>
      </c>
      <c r="D3236" s="24" t="n">
        <f aca="false">IF($B$11="","",$B$11*EXP($B$12*C3236))</f>
        <v>689.699751597702</v>
      </c>
      <c r="E3236" s="20" t="n">
        <f aca="true">IF($B$10="","",$B$10*(1-$B$14+2*$B$14*RAND()))</f>
        <v>3.39797944147634</v>
      </c>
      <c r="F3236" s="21" t="n">
        <f aca="false">INDEX($E$17:$E$28,B3236)</f>
        <v>4.761</v>
      </c>
      <c r="G3236" s="25" t="n">
        <f aca="false">IF(OR(D3236="",E3236="",F3236=""),"",D3236*($B$7-$B$8-F3236-E3236))</f>
        <v>3159.52874127773</v>
      </c>
      <c r="H3236" s="25" t="n">
        <f aca="false">IF(D3236="","",D3236*$F$30)</f>
        <v>3447.94699818723</v>
      </c>
    </row>
    <row r="3237" customFormat="false" ht="15" hidden="false" customHeight="false" outlineLevel="0" collapsed="false">
      <c r="A3237" s="2" t="n">
        <v>3203</v>
      </c>
      <c r="B3237" s="2" t="n">
        <v>11</v>
      </c>
      <c r="C3237" s="22" t="n">
        <f aca="true">NORMSINV(MAX(RAND(),0.000000000001))</f>
        <v>1.38428688700757</v>
      </c>
      <c r="D3237" s="24" t="n">
        <f aca="false">IF($B$11="","",$B$11*EXP($B$12*C3237))</f>
        <v>1662.01220001316</v>
      </c>
      <c r="E3237" s="20" t="n">
        <f aca="true">IF($B$10="","",$B$10*(1-$B$14+2*$B$14*RAND()))</f>
        <v>3.56270407647366</v>
      </c>
      <c r="F3237" s="21" t="n">
        <f aca="false">INDEX($E$17:$E$28,B3237)</f>
        <v>4.761</v>
      </c>
      <c r="G3237" s="25" t="n">
        <f aca="false">IF(OR(D3237="",E3237="",F3237=""),"",D3237*($B$7-$B$8-F3237-E3237))</f>
        <v>7339.93770376917</v>
      </c>
      <c r="H3237" s="25" t="n">
        <f aca="false">IF(D3237="","",D3237*$F$30)</f>
        <v>8308.7313903058</v>
      </c>
    </row>
    <row r="3238" customFormat="false" ht="15" hidden="false" customHeight="false" outlineLevel="0" collapsed="false">
      <c r="A3238" s="2" t="n">
        <v>3204</v>
      </c>
      <c r="B3238" s="2" t="n">
        <v>12</v>
      </c>
      <c r="C3238" s="22" t="n">
        <f aca="true">NORMSINV(MAX(RAND(),0.000000000001))</f>
        <v>0.999863992029654</v>
      </c>
      <c r="D3238" s="24" t="n">
        <f aca="false">IF($B$11="","",$B$11*EXP($B$12*C3238))</f>
        <v>1413.46802050954</v>
      </c>
      <c r="E3238" s="20" t="n">
        <f aca="true">IF($B$10="","",$B$10*(1-$B$14+2*$B$14*RAND()))</f>
        <v>3.7753615726277</v>
      </c>
      <c r="F3238" s="21" t="n">
        <f aca="false">INDEX($E$17:$E$28,B3238)</f>
        <v>4.761</v>
      </c>
      <c r="G3238" s="25" t="n">
        <f aca="false">IF(OR(D3238="",E3238="",F3238=""),"",D3238*($B$7-$B$8-F3238-E3238))</f>
        <v>5941.70848687577</v>
      </c>
      <c r="H3238" s="25" t="n">
        <f aca="false">IF(D3238="","",D3238*$F$30)</f>
        <v>7066.20932813131</v>
      </c>
    </row>
    <row r="3239" customFormat="false" ht="15" hidden="false" customHeight="false" outlineLevel="0" collapsed="false">
      <c r="A3239" s="2" t="n">
        <v>3205</v>
      </c>
      <c r="B3239" s="2" t="n">
        <v>1</v>
      </c>
      <c r="C3239" s="22" t="n">
        <f aca="true">NORMSINV(MAX(RAND(),0.000000000001))</f>
        <v>-0.384562635753643</v>
      </c>
      <c r="D3239" s="24" t="n">
        <f aca="false">IF($B$11="","",$B$11*EXP($B$12*C3239))</f>
        <v>788.751368642444</v>
      </c>
      <c r="E3239" s="20" t="n">
        <f aca="true">IF($B$10="","",$B$10*(1-$B$14+2*$B$14*RAND()))</f>
        <v>4.07632231374952</v>
      </c>
      <c r="F3239" s="21" t="n">
        <f aca="false">INDEX($E$17:$E$28,B3239)</f>
        <v>4.92562580645161</v>
      </c>
      <c r="G3239" s="25" t="n">
        <f aca="false">IF(OR(D3239="",E3239="",F3239=""),"",D3239*($B$7-$B$8-F3239-E3239))</f>
        <v>2948.39353624782</v>
      </c>
      <c r="H3239" s="25" t="n">
        <f aca="false">IF(D3239="","",D3239*$F$30)</f>
        <v>3943.12584211731</v>
      </c>
    </row>
    <row r="3240" customFormat="false" ht="15" hidden="false" customHeight="false" outlineLevel="0" collapsed="false">
      <c r="A3240" s="2" t="n">
        <v>3206</v>
      </c>
      <c r="B3240" s="2" t="n">
        <v>2</v>
      </c>
      <c r="C3240" s="22" t="n">
        <f aca="true">NORMSINV(MAX(RAND(),0.000000000001))</f>
        <v>-1.77503319879326</v>
      </c>
      <c r="D3240" s="24" t="n">
        <f aca="false">IF($B$11="","",$B$11*EXP($B$12*C3240))</f>
        <v>439.023980267945</v>
      </c>
      <c r="E3240" s="20" t="n">
        <f aca="true">IF($B$10="","",$B$10*(1-$B$14+2*$B$14*RAND()))</f>
        <v>3.89315367152585</v>
      </c>
      <c r="F3240" s="21" t="n">
        <f aca="false">INDEX($E$17:$E$28,B3240)</f>
        <v>5.0612</v>
      </c>
      <c r="G3240" s="25" t="n">
        <f aca="false">IF(OR(D3240="",E3240="",F3240=""),"",D3240*($B$7-$B$8-F3240-E3240))</f>
        <v>1661.98951901345</v>
      </c>
      <c r="H3240" s="25" t="n">
        <f aca="false">IF(D3240="","",D3240*$F$30)</f>
        <v>2194.76868215551</v>
      </c>
    </row>
    <row r="3241" customFormat="false" ht="15" hidden="false" customHeight="false" outlineLevel="0" collapsed="false">
      <c r="A3241" s="2" t="n">
        <v>3207</v>
      </c>
      <c r="B3241" s="2" t="n">
        <v>3</v>
      </c>
      <c r="C3241" s="22" t="n">
        <f aca="true">NORMSINV(MAX(RAND(),0.000000000001))</f>
        <v>1.31486659528893</v>
      </c>
      <c r="D3241" s="24" t="n">
        <f aca="false">IF($B$11="","",$B$11*EXP($B$12*C3241))</f>
        <v>1614.10025158116</v>
      </c>
      <c r="E3241" s="20" t="n">
        <f aca="true">IF($B$10="","",$B$10*(1-$B$14+2*$B$14*RAND()))</f>
        <v>3.47534765075868</v>
      </c>
      <c r="F3241" s="21" t="n">
        <f aca="false">INDEX($E$17:$E$28,B3241)</f>
        <v>5.0612</v>
      </c>
      <c r="G3241" s="25" t="n">
        <f aca="false">IF(OR(D3241="",E3241="",F3241=""),"",D3241*($B$7-$B$8-F3241-E3241))</f>
        <v>6784.79349441981</v>
      </c>
      <c r="H3241" s="25" t="n">
        <f aca="false">IF(D3241="","",D3241*$F$30)</f>
        <v>8069.20997770451</v>
      </c>
    </row>
    <row r="3242" customFormat="false" ht="15" hidden="false" customHeight="false" outlineLevel="0" collapsed="false">
      <c r="A3242" s="2" t="n">
        <v>3208</v>
      </c>
      <c r="B3242" s="2" t="n">
        <v>4</v>
      </c>
      <c r="C3242" s="22" t="n">
        <f aca="true">NORMSINV(MAX(RAND(),0.000000000001))</f>
        <v>2.37670237057761</v>
      </c>
      <c r="D3242" s="24" t="n">
        <f aca="false">IF($B$11="","",$B$11*EXP($B$12*C3242))</f>
        <v>2524.89441577328</v>
      </c>
      <c r="E3242" s="20" t="n">
        <f aca="true">IF($B$10="","",$B$10*(1-$B$14+2*$B$14*RAND()))</f>
        <v>3.79672281219655</v>
      </c>
      <c r="F3242" s="21" t="n">
        <f aca="false">INDEX($E$17:$E$28,B3242)</f>
        <v>4.89657419354839</v>
      </c>
      <c r="G3242" s="25" t="n">
        <f aca="false">IF(OR(D3242="",E3242="",F3242=""),"",D3242*($B$7-$B$8-F3242-E3242))</f>
        <v>10217.4977924876</v>
      </c>
      <c r="H3242" s="25" t="n">
        <f aca="false">IF(D3242="","",D3242*$F$30)</f>
        <v>12622.4521633338</v>
      </c>
    </row>
    <row r="3243" customFormat="false" ht="15" hidden="false" customHeight="false" outlineLevel="0" collapsed="false">
      <c r="A3243" s="2" t="n">
        <v>3209</v>
      </c>
      <c r="B3243" s="2" t="n">
        <v>5</v>
      </c>
      <c r="C3243" s="22" t="n">
        <f aca="true">NORMSINV(MAX(RAND(),0.000000000001))</f>
        <v>-1.44243118059271</v>
      </c>
      <c r="D3243" s="24" t="n">
        <f aca="false">IF($B$11="","",$B$11*EXP($B$12*C3243))</f>
        <v>505.072124916726</v>
      </c>
      <c r="E3243" s="20" t="n">
        <f aca="true">IF($B$10="","",$B$10*(1-$B$14+2*$B$14*RAND()))</f>
        <v>3.38742591078078</v>
      </c>
      <c r="F3243" s="21" t="n">
        <f aca="false">INDEX($E$17:$E$28,B3243)</f>
        <v>4.761</v>
      </c>
      <c r="G3243" s="25" t="n">
        <f aca="false">IF(OR(D3243="",E3243="",F3243=""),"",D3243*($B$7-$B$8-F3243-E3243))</f>
        <v>2319.07608195453</v>
      </c>
      <c r="H3243" s="25" t="n">
        <f aca="false">IF(D3243="","",D3243*$F$30)</f>
        <v>2524.9565668837</v>
      </c>
    </row>
    <row r="3244" customFormat="false" ht="15" hidden="false" customHeight="false" outlineLevel="0" collapsed="false">
      <c r="A3244" s="2" t="n">
        <v>3210</v>
      </c>
      <c r="B3244" s="2" t="n">
        <v>6</v>
      </c>
      <c r="C3244" s="22" t="n">
        <f aca="true">NORMSINV(MAX(RAND(),0.000000000001))</f>
        <v>-0.525028405860036</v>
      </c>
      <c r="D3244" s="24" t="n">
        <f aca="false">IF($B$11="","",$B$11*EXP($B$12*C3244))</f>
        <v>743.421842950112</v>
      </c>
      <c r="E3244" s="20" t="n">
        <f aca="true">IF($B$10="","",$B$10*(1-$B$14+2*$B$14*RAND()))</f>
        <v>3.46641136562403</v>
      </c>
      <c r="F3244" s="21" t="n">
        <f aca="false">INDEX($E$17:$E$28,B3244)</f>
        <v>4.761</v>
      </c>
      <c r="G3244" s="25" t="n">
        <f aca="false">IF(OR(D3244="",E3244="",F3244=""),"",D3244*($B$7-$B$8-F3244-E3244))</f>
        <v>3354.75695904351</v>
      </c>
      <c r="H3244" s="25" t="n">
        <f aca="false">IF(D3244="","",D3244*$F$30)</f>
        <v>3716.5144772762</v>
      </c>
    </row>
    <row r="3245" customFormat="false" ht="15" hidden="false" customHeight="false" outlineLevel="0" collapsed="false">
      <c r="A3245" s="2" t="n">
        <v>3211</v>
      </c>
      <c r="B3245" s="2" t="n">
        <v>7</v>
      </c>
      <c r="C3245" s="22" t="n">
        <f aca="true">NORMSINV(MAX(RAND(),0.000000000001))</f>
        <v>-0.107097082074632</v>
      </c>
      <c r="D3245" s="24" t="n">
        <f aca="false">IF($B$11="","",$B$11*EXP($B$12*C3245))</f>
        <v>886.574994586235</v>
      </c>
      <c r="E3245" s="20" t="n">
        <f aca="true">IF($B$10="","",$B$10*(1-$B$14+2*$B$14*RAND()))</f>
        <v>3.93448788692739</v>
      </c>
      <c r="F3245" s="21" t="n">
        <f aca="false">INDEX($E$17:$E$28,B3245)</f>
        <v>4.761</v>
      </c>
      <c r="G3245" s="25" t="n">
        <f aca="false">IF(OR(D3245="",E3245="",F3245=""),"",D3245*($B$7-$B$8-F3245-E3245))</f>
        <v>3585.76330475131</v>
      </c>
      <c r="H3245" s="25" t="n">
        <f aca="false">IF(D3245="","",D3245*$F$30)</f>
        <v>4432.1657129355</v>
      </c>
    </row>
    <row r="3246" customFormat="false" ht="15" hidden="false" customHeight="false" outlineLevel="0" collapsed="false">
      <c r="A3246" s="2" t="n">
        <v>3212</v>
      </c>
      <c r="B3246" s="2" t="n">
        <v>8</v>
      </c>
      <c r="C3246" s="22" t="n">
        <f aca="true">NORMSINV(MAX(RAND(),0.000000000001))</f>
        <v>-0.813072942596651</v>
      </c>
      <c r="D3246" s="24" t="n">
        <f aca="false">IF($B$11="","",$B$11*EXP($B$12*C3246))</f>
        <v>658.451881950765</v>
      </c>
      <c r="E3246" s="20" t="n">
        <f aca="true">IF($B$10="","",$B$10*(1-$B$14+2*$B$14*RAND()))</f>
        <v>3.62166523236634</v>
      </c>
      <c r="F3246" s="21" t="n">
        <f aca="false">INDEX($E$17:$E$28,B3246)</f>
        <v>4.761</v>
      </c>
      <c r="G3246" s="25" t="n">
        <f aca="false">IF(OR(D3246="",E3246="",F3246=""),"",D3246*($B$7-$B$8-F3246-E3246))</f>
        <v>2869.09527803788</v>
      </c>
      <c r="H3246" s="25" t="n">
        <f aca="false">IF(D3246="","",D3246*$F$30)</f>
        <v>3291.73264824827</v>
      </c>
    </row>
    <row r="3247" customFormat="false" ht="15" hidden="false" customHeight="false" outlineLevel="0" collapsed="false">
      <c r="A3247" s="2" t="n">
        <v>3213</v>
      </c>
      <c r="B3247" s="2" t="n">
        <v>9</v>
      </c>
      <c r="C3247" s="22" t="n">
        <f aca="true">NORMSINV(MAX(RAND(),0.000000000001))</f>
        <v>0.16715542341632</v>
      </c>
      <c r="D3247" s="24" t="n">
        <f aca="false">IF($B$11="","",$B$11*EXP($B$12*C3247))</f>
        <v>995.182779083181</v>
      </c>
      <c r="E3247" s="20" t="n">
        <f aca="true">IF($B$10="","",$B$10*(1-$B$14+2*$B$14*RAND()))</f>
        <v>4.01246154055333</v>
      </c>
      <c r="F3247" s="21" t="n">
        <f aca="false">INDEX($E$17:$E$28,B3247)</f>
        <v>4.761</v>
      </c>
      <c r="G3247" s="25" t="n">
        <f aca="false">IF(OR(D3247="",E3247="",F3247=""),"",D3247*($B$7-$B$8-F3247-E3247))</f>
        <v>3947.43076741245</v>
      </c>
      <c r="H3247" s="25" t="n">
        <f aca="false">IF(D3247="","",D3247*$F$30)</f>
        <v>4975.11774919264</v>
      </c>
    </row>
    <row r="3248" customFormat="false" ht="15" hidden="false" customHeight="false" outlineLevel="0" collapsed="false">
      <c r="A3248" s="2" t="n">
        <v>3214</v>
      </c>
      <c r="B3248" s="2" t="n">
        <v>10</v>
      </c>
      <c r="C3248" s="22" t="n">
        <f aca="true">NORMSINV(MAX(RAND(),0.000000000001))</f>
        <v>-0.34930772554377</v>
      </c>
      <c r="D3248" s="24" t="n">
        <f aca="false">IF($B$11="","",$B$11*EXP($B$12*C3248))</f>
        <v>800.555908461213</v>
      </c>
      <c r="E3248" s="20" t="n">
        <f aca="true">IF($B$10="","",$B$10*(1-$B$14+2*$B$14*RAND()))</f>
        <v>3.84500316973429</v>
      </c>
      <c r="F3248" s="21" t="n">
        <f aca="false">INDEX($E$17:$E$28,B3248)</f>
        <v>4.761</v>
      </c>
      <c r="G3248" s="25" t="n">
        <f aca="false">IF(OR(D3248="",E3248="",F3248=""),"",D3248*($B$7-$B$8-F3248-E3248))</f>
        <v>3309.49558802914</v>
      </c>
      <c r="H3248" s="25" t="n">
        <f aca="false">IF(D3248="","",D3248*$F$30)</f>
        <v>4002.1390975793</v>
      </c>
    </row>
    <row r="3249" customFormat="false" ht="15" hidden="false" customHeight="false" outlineLevel="0" collapsed="false">
      <c r="A3249" s="2" t="n">
        <v>3215</v>
      </c>
      <c r="B3249" s="2" t="n">
        <v>11</v>
      </c>
      <c r="C3249" s="22" t="n">
        <f aca="true">NORMSINV(MAX(RAND(),0.000000000001))</f>
        <v>-0.13989532496763</v>
      </c>
      <c r="D3249" s="24" t="n">
        <f aca="false">IF($B$11="","",$B$11*EXP($B$12*C3249))</f>
        <v>874.406745774241</v>
      </c>
      <c r="E3249" s="20" t="n">
        <f aca="true">IF($B$10="","",$B$10*(1-$B$14+2*$B$14*RAND()))</f>
        <v>3.83569623518451</v>
      </c>
      <c r="F3249" s="21" t="n">
        <f aca="false">INDEX($E$17:$E$28,B3249)</f>
        <v>4.761</v>
      </c>
      <c r="G3249" s="25" t="n">
        <f aca="false">IF(OR(D3249="",E3249="",F3249=""),"",D3249*($B$7-$B$8-F3249-E3249))</f>
        <v>3622.93276174648</v>
      </c>
      <c r="H3249" s="25" t="n">
        <f aca="false">IF(D3249="","",D3249*$F$30)</f>
        <v>4371.33420347459</v>
      </c>
    </row>
    <row r="3250" customFormat="false" ht="15" hidden="false" customHeight="false" outlineLevel="0" collapsed="false">
      <c r="A3250" s="2" t="n">
        <v>3216</v>
      </c>
      <c r="B3250" s="2" t="n">
        <v>12</v>
      </c>
      <c r="C3250" s="22" t="n">
        <f aca="true">NORMSINV(MAX(RAND(),0.000000000001))</f>
        <v>0.216880108895805</v>
      </c>
      <c r="D3250" s="24" t="n">
        <f aca="false">IF($B$11="","",$B$11*EXP($B$12*C3250))</f>
        <v>1016.25411801697</v>
      </c>
      <c r="E3250" s="20" t="n">
        <f aca="true">IF($B$10="","",$B$10*(1-$B$14+2*$B$14*RAND()))</f>
        <v>3.97599401072334</v>
      </c>
      <c r="F3250" s="21" t="n">
        <f aca="false">INDEX($E$17:$E$28,B3250)</f>
        <v>4.761</v>
      </c>
      <c r="G3250" s="25" t="n">
        <f aca="false">IF(OR(D3250="",E3250="",F3250=""),"",D3250*($B$7-$B$8-F3250-E3250))</f>
        <v>4068.07132104898</v>
      </c>
      <c r="H3250" s="25" t="n">
        <f aca="false">IF(D3250="","",D3250*$F$30)</f>
        <v>5080.45758679041</v>
      </c>
    </row>
    <row r="3251" customFormat="false" ht="15" hidden="false" customHeight="false" outlineLevel="0" collapsed="false">
      <c r="A3251" s="2" t="n">
        <v>3217</v>
      </c>
      <c r="B3251" s="2" t="n">
        <v>1</v>
      </c>
      <c r="C3251" s="22" t="n">
        <f aca="true">NORMSINV(MAX(RAND(),0.000000000001))</f>
        <v>0.304179912890214</v>
      </c>
      <c r="D3251" s="24" t="n">
        <f aca="false">IF($B$11="","",$B$11*EXP($B$12*C3251))</f>
        <v>1054.3332842676</v>
      </c>
      <c r="E3251" s="20" t="n">
        <f aca="true">IF($B$10="","",$B$10*(1-$B$14+2*$B$14*RAND()))</f>
        <v>4.05971873797436</v>
      </c>
      <c r="F3251" s="21" t="n">
        <f aca="false">INDEX($E$17:$E$28,B3251)</f>
        <v>4.92562580645161</v>
      </c>
      <c r="G3251" s="25" t="n">
        <f aca="false">IF(OR(D3251="",E3251="",F3251=""),"",D3251*($B$7-$B$8-F3251-E3251))</f>
        <v>3958.65821776863</v>
      </c>
      <c r="H3251" s="25" t="n">
        <f aca="false">IF(D3251="","",D3251*$F$30)</f>
        <v>5270.82295471059</v>
      </c>
    </row>
    <row r="3252" customFormat="false" ht="15" hidden="false" customHeight="false" outlineLevel="0" collapsed="false">
      <c r="A3252" s="2" t="n">
        <v>3218</v>
      </c>
      <c r="B3252" s="2" t="n">
        <v>2</v>
      </c>
      <c r="C3252" s="22" t="n">
        <f aca="true">NORMSINV(MAX(RAND(),0.000000000001))</f>
        <v>-0.3977152321395</v>
      </c>
      <c r="D3252" s="24" t="n">
        <f aca="false">IF($B$11="","",$B$11*EXP($B$12*C3252))</f>
        <v>784.392153625949</v>
      </c>
      <c r="E3252" s="20" t="n">
        <f aca="true">IF($B$10="","",$B$10*(1-$B$14+2*$B$14*RAND()))</f>
        <v>4.11165070217225</v>
      </c>
      <c r="F3252" s="21" t="n">
        <f aca="false">INDEX($E$17:$E$28,B3252)</f>
        <v>5.0612</v>
      </c>
      <c r="G3252" s="25" t="n">
        <f aca="false">IF(OR(D3252="",E3252="",F3252=""),"",D3252*($B$7-$B$8-F3252-E3252))</f>
        <v>2798.0439200284</v>
      </c>
      <c r="H3252" s="25" t="n">
        <f aca="false">IF(D3252="","",D3252*$F$30)</f>
        <v>3921.33325440685</v>
      </c>
    </row>
    <row r="3253" customFormat="false" ht="15" hidden="false" customHeight="false" outlineLevel="0" collapsed="false">
      <c r="A3253" s="2" t="n">
        <v>3219</v>
      </c>
      <c r="B3253" s="2" t="n">
        <v>3</v>
      </c>
      <c r="C3253" s="22" t="n">
        <f aca="true">NORMSINV(MAX(RAND(),0.000000000001))</f>
        <v>-1.43618200422086</v>
      </c>
      <c r="D3253" s="24" t="n">
        <f aca="false">IF($B$11="","",$B$11*EXP($B$12*C3253))</f>
        <v>506.403828771055</v>
      </c>
      <c r="E3253" s="20" t="n">
        <f aca="true">IF($B$10="","",$B$10*(1-$B$14+2*$B$14*RAND()))</f>
        <v>3.65741399183428</v>
      </c>
      <c r="F3253" s="21" t="n">
        <f aca="false">INDEX($E$17:$E$28,B3253)</f>
        <v>5.0612</v>
      </c>
      <c r="G3253" s="25" t="n">
        <f aca="false">IF(OR(D3253="",E3253="",F3253=""),"",D3253*($B$7-$B$8-F3253-E3253))</f>
        <v>2036.44527150147</v>
      </c>
      <c r="H3253" s="25" t="n">
        <f aca="false">IF(D3253="","",D3253*$F$30)</f>
        <v>2531.61402079226</v>
      </c>
    </row>
    <row r="3254" customFormat="false" ht="15" hidden="false" customHeight="false" outlineLevel="0" collapsed="false">
      <c r="A3254" s="2" t="n">
        <v>3220</v>
      </c>
      <c r="B3254" s="2" t="n">
        <v>4</v>
      </c>
      <c r="C3254" s="22" t="n">
        <f aca="true">NORMSINV(MAX(RAND(),0.000000000001))</f>
        <v>-0.0792064616890132</v>
      </c>
      <c r="D3254" s="24" t="n">
        <f aca="false">IF($B$11="","",$B$11*EXP($B$12*C3254))</f>
        <v>897.055631120504</v>
      </c>
      <c r="E3254" s="20" t="n">
        <f aca="true">IF($B$10="","",$B$10*(1-$B$14+2*$B$14*RAND()))</f>
        <v>4.00199844272307</v>
      </c>
      <c r="F3254" s="21" t="n">
        <f aca="false">INDEX($E$17:$E$28,B3254)</f>
        <v>4.89657419354839</v>
      </c>
      <c r="G3254" s="25" t="n">
        <f aca="false">IF(OR(D3254="",E3254="",F3254=""),"",D3254*($B$7-$B$8-F3254-E3254))</f>
        <v>3445.97404817308</v>
      </c>
      <c r="H3254" s="25" t="n">
        <f aca="false">IF(D3254="","",D3254*$F$30)</f>
        <v>4484.56051109762</v>
      </c>
    </row>
    <row r="3255" customFormat="false" ht="15" hidden="false" customHeight="false" outlineLevel="0" collapsed="false">
      <c r="A3255" s="2" t="n">
        <v>3221</v>
      </c>
      <c r="B3255" s="2" t="n">
        <v>5</v>
      </c>
      <c r="C3255" s="22" t="n">
        <f aca="true">NORMSINV(MAX(RAND(),0.000000000001))</f>
        <v>1.32075839886142</v>
      </c>
      <c r="D3255" s="24" t="n">
        <f aca="false">IF($B$11="","",$B$11*EXP($B$12*C3255))</f>
        <v>1618.11240494945</v>
      </c>
      <c r="E3255" s="20" t="n">
        <f aca="true">IF($B$10="","",$B$10*(1-$B$14+2*$B$14*RAND()))</f>
        <v>3.38996184195393</v>
      </c>
      <c r="F3255" s="21" t="n">
        <f aca="false">INDEX($E$17:$E$28,B3255)</f>
        <v>4.761</v>
      </c>
      <c r="G3255" s="25" t="n">
        <f aca="false">IF(OR(D3255="",E3255="",F3255=""),"",D3255*($B$7-$B$8-F3255-E3255))</f>
        <v>7425.57957032072</v>
      </c>
      <c r="H3255" s="25" t="n">
        <f aca="false">IF(D3255="","",D3255*$F$30)</f>
        <v>8089.2675348233</v>
      </c>
    </row>
    <row r="3256" customFormat="false" ht="15" hidden="false" customHeight="false" outlineLevel="0" collapsed="false">
      <c r="A3256" s="2" t="n">
        <v>3222</v>
      </c>
      <c r="B3256" s="2" t="n">
        <v>6</v>
      </c>
      <c r="C3256" s="22" t="n">
        <f aca="true">NORMSINV(MAX(RAND(),0.000000000001))</f>
        <v>-0.555269435936254</v>
      </c>
      <c r="D3256" s="24" t="n">
        <f aca="false">IF($B$11="","",$B$11*EXP($B$12*C3256))</f>
        <v>734.008857528619</v>
      </c>
      <c r="E3256" s="20" t="n">
        <f aca="true">IF($B$10="","",$B$10*(1-$B$14+2*$B$14*RAND()))</f>
        <v>3.78619535954278</v>
      </c>
      <c r="F3256" s="21" t="n">
        <f aca="false">INDEX($E$17:$E$28,B3256)</f>
        <v>4.761</v>
      </c>
      <c r="G3256" s="25" t="n">
        <f aca="false">IF(OR(D3256="",E3256="",F3256=""),"",D3256*($B$7-$B$8-F3256-E3256))</f>
        <v>3077.55574398269</v>
      </c>
      <c r="H3256" s="25" t="n">
        <f aca="false">IF(D3256="","",D3256*$F$30)</f>
        <v>3669.45708055707</v>
      </c>
    </row>
    <row r="3257" customFormat="false" ht="15" hidden="false" customHeight="false" outlineLevel="0" collapsed="false">
      <c r="A3257" s="2" t="n">
        <v>3223</v>
      </c>
      <c r="B3257" s="2" t="n">
        <v>7</v>
      </c>
      <c r="C3257" s="22" t="n">
        <f aca="true">NORMSINV(MAX(RAND(),0.000000000001))</f>
        <v>0.830682794282908</v>
      </c>
      <c r="D3257" s="24" t="n">
        <f aca="false">IF($B$11="","",$B$11*EXP($B$12*C3257))</f>
        <v>1316.21350505168</v>
      </c>
      <c r="E3257" s="20" t="n">
        <f aca="true">IF($B$10="","",$B$10*(1-$B$14+2*$B$14*RAND()))</f>
        <v>3.52299915499461</v>
      </c>
      <c r="F3257" s="21" t="n">
        <f aca="false">INDEX($E$17:$E$28,B3257)</f>
        <v>4.761</v>
      </c>
      <c r="G3257" s="25" t="n">
        <f aca="false">IF(OR(D3257="",E3257="",F3257=""),"",D3257*($B$7-$B$8-F3257-E3257))</f>
        <v>5865.04849071781</v>
      </c>
      <c r="H3257" s="25" t="n">
        <f aca="false">IF(D3257="","",D3257*$F$30)</f>
        <v>6580.01455445437</v>
      </c>
    </row>
    <row r="3258" customFormat="false" ht="15" hidden="false" customHeight="false" outlineLevel="0" collapsed="false">
      <c r="A3258" s="2" t="n">
        <v>3224</v>
      </c>
      <c r="B3258" s="2" t="n">
        <v>8</v>
      </c>
      <c r="C3258" s="22" t="n">
        <f aca="true">NORMSINV(MAX(RAND(),0.000000000001))</f>
        <v>-0.19580555913258</v>
      </c>
      <c r="D3258" s="24" t="n">
        <f aca="false">IF($B$11="","",$B$11*EXP($B$12*C3258))</f>
        <v>854.047639415921</v>
      </c>
      <c r="E3258" s="20" t="n">
        <f aca="true">IF($B$10="","",$B$10*(1-$B$14+2*$B$14*RAND()))</f>
        <v>3.38437959815121</v>
      </c>
      <c r="F3258" s="21" t="n">
        <f aca="false">INDEX($E$17:$E$28,B3258)</f>
        <v>4.761</v>
      </c>
      <c r="G3258" s="25" t="n">
        <f aca="false">IF(OR(D3258="",E3258="",F3258=""),"",D3258*($B$7-$B$8-F3258-E3258))</f>
        <v>3924.02470821119</v>
      </c>
      <c r="H3258" s="25" t="n">
        <f aca="false">IF(D3258="","",D3258*$F$30)</f>
        <v>4269.55495896807</v>
      </c>
    </row>
    <row r="3259" customFormat="false" ht="15" hidden="false" customHeight="false" outlineLevel="0" collapsed="false">
      <c r="A3259" s="2" t="n">
        <v>3225</v>
      </c>
      <c r="B3259" s="2" t="n">
        <v>9</v>
      </c>
      <c r="C3259" s="22" t="n">
        <f aca="true">NORMSINV(MAX(RAND(),0.000000000001))</f>
        <v>-0.0126067104025015</v>
      </c>
      <c r="D3259" s="24" t="n">
        <f aca="false">IF($B$11="","",$B$11*EXP($B$12*C3259))</f>
        <v>922.586145765905</v>
      </c>
      <c r="E3259" s="20" t="n">
        <f aca="true">IF($B$10="","",$B$10*(1-$B$14+2*$B$14*RAND()))</f>
        <v>3.89470074957829</v>
      </c>
      <c r="F3259" s="21" t="n">
        <f aca="false">INDEX($E$17:$E$28,B3259)</f>
        <v>4.761</v>
      </c>
      <c r="G3259" s="25" t="n">
        <f aca="false">IF(OR(D3259="",E3259="",F3259=""),"",D3259*($B$7-$B$8-F3259-E3259))</f>
        <v>3768.11790360114</v>
      </c>
      <c r="H3259" s="25" t="n">
        <f aca="false">IF(D3259="","",D3259*$F$30)</f>
        <v>4612.19265991291</v>
      </c>
    </row>
    <row r="3260" customFormat="false" ht="15" hidden="false" customHeight="false" outlineLevel="0" collapsed="false">
      <c r="A3260" s="2" t="n">
        <v>3226</v>
      </c>
      <c r="B3260" s="2" t="n">
        <v>10</v>
      </c>
      <c r="C3260" s="22" t="n">
        <f aca="true">NORMSINV(MAX(RAND(),0.000000000001))</f>
        <v>-1.65465860835461</v>
      </c>
      <c r="D3260" s="24" t="n">
        <f aca="false">IF($B$11="","",$B$11*EXP($B$12*C3260))</f>
        <v>461.866461119642</v>
      </c>
      <c r="E3260" s="20" t="n">
        <f aca="true">IF($B$10="","",$B$10*(1-$B$14+2*$B$14*RAND()))</f>
        <v>3.76582851828503</v>
      </c>
      <c r="F3260" s="21" t="n">
        <f aca="false">INDEX($E$17:$E$28,B3260)</f>
        <v>4.761</v>
      </c>
      <c r="G3260" s="25" t="n">
        <f aca="false">IF(OR(D3260="",E3260="",F3260=""),"",D3260*($B$7-$B$8-F3260-E3260))</f>
        <v>1945.92260234989</v>
      </c>
      <c r="H3260" s="25" t="n">
        <f aca="false">IF(D3260="","",D3260*$F$30)</f>
        <v>2308.96281242932</v>
      </c>
    </row>
    <row r="3261" customFormat="false" ht="15" hidden="false" customHeight="false" outlineLevel="0" collapsed="false">
      <c r="A3261" s="2" t="n">
        <v>3227</v>
      </c>
      <c r="B3261" s="2" t="n">
        <v>11</v>
      </c>
      <c r="C3261" s="22" t="n">
        <f aca="true">NORMSINV(MAX(RAND(),0.000000000001))</f>
        <v>-0.955809673886088</v>
      </c>
      <c r="D3261" s="24" t="n">
        <f aca="false">IF($B$11="","",$B$11*EXP($B$12*C3261))</f>
        <v>620.017083192124</v>
      </c>
      <c r="E3261" s="20" t="n">
        <f aca="true">IF($B$10="","",$B$10*(1-$B$14+2*$B$14*RAND()))</f>
        <v>3.45770514895613</v>
      </c>
      <c r="F3261" s="21" t="n">
        <f aca="false">INDEX($E$17:$E$28,B3261)</f>
        <v>4.761</v>
      </c>
      <c r="G3261" s="25" t="n">
        <f aca="false">IF(OR(D3261="",E3261="",F3261=""),"",D3261*($B$7-$B$8-F3261-E3261))</f>
        <v>2803.28004579579</v>
      </c>
      <c r="H3261" s="25" t="n">
        <f aca="false">IF(D3261="","",D3261*$F$30)</f>
        <v>3099.58940229407</v>
      </c>
    </row>
    <row r="3262" customFormat="false" ht="15" hidden="false" customHeight="false" outlineLevel="0" collapsed="false">
      <c r="A3262" s="2" t="n">
        <v>3228</v>
      </c>
      <c r="B3262" s="2" t="n">
        <v>12</v>
      </c>
      <c r="C3262" s="22" t="n">
        <f aca="true">NORMSINV(MAX(RAND(),0.000000000001))</f>
        <v>-0.950070788614518</v>
      </c>
      <c r="D3262" s="24" t="n">
        <f aca="false">IF($B$11="","",$B$11*EXP($B$12*C3262))</f>
        <v>621.518205096409</v>
      </c>
      <c r="E3262" s="20" t="n">
        <f aca="true">IF($B$10="","",$B$10*(1-$B$14+2*$B$14*RAND()))</f>
        <v>3.86116145244662</v>
      </c>
      <c r="F3262" s="21" t="n">
        <f aca="false">INDEX($E$17:$E$28,B3262)</f>
        <v>4.761</v>
      </c>
      <c r="G3262" s="25" t="n">
        <f aca="false">IF(OR(D3262="",E3262="",F3262=""),"",D3262*($B$7-$B$8-F3262-E3262))</f>
        <v>2559.31162295218</v>
      </c>
      <c r="H3262" s="25" t="n">
        <f aca="false">IF(D3262="","",D3262*$F$30)</f>
        <v>3107.09381091797</v>
      </c>
    </row>
    <row r="3263" customFormat="false" ht="15" hidden="false" customHeight="false" outlineLevel="0" collapsed="false">
      <c r="A3263" s="2" t="n">
        <v>3229</v>
      </c>
      <c r="B3263" s="2" t="n">
        <v>1</v>
      </c>
      <c r="C3263" s="22" t="n">
        <f aca="true">NORMSINV(MAX(RAND(),0.000000000001))</f>
        <v>1.44022174901516</v>
      </c>
      <c r="D3263" s="24" t="n">
        <f aca="false">IF($B$11="","",$B$11*EXP($B$12*C3263))</f>
        <v>1701.64952559804</v>
      </c>
      <c r="E3263" s="20" t="n">
        <f aca="true">IF($B$10="","",$B$10*(1-$B$14+2*$B$14*RAND()))</f>
        <v>3.9449206531564</v>
      </c>
      <c r="F3263" s="21" t="n">
        <f aca="false">INDEX($E$17:$E$28,B3263)</f>
        <v>4.92562580645161</v>
      </c>
      <c r="G3263" s="25" t="n">
        <f aca="false">IF(OR(D3263="",E3263="",F3263=""),"",D3263*($B$7-$B$8-F3263-E3263))</f>
        <v>6584.4537813317</v>
      </c>
      <c r="H3263" s="25" t="n">
        <f aca="false">IF(D3263="","",D3263*$F$30)</f>
        <v>8506.88630836974</v>
      </c>
    </row>
    <row r="3264" customFormat="false" ht="15" hidden="false" customHeight="false" outlineLevel="0" collapsed="false">
      <c r="A3264" s="2" t="n">
        <v>3230</v>
      </c>
      <c r="B3264" s="2" t="n">
        <v>2</v>
      </c>
      <c r="C3264" s="22" t="n">
        <f aca="true">NORMSINV(MAX(RAND(),0.000000000001))</f>
        <v>-0.0649529670030625</v>
      </c>
      <c r="D3264" s="24" t="n">
        <f aca="false">IF($B$11="","",$B$11*EXP($B$12*C3264))</f>
        <v>902.459503941999</v>
      </c>
      <c r="E3264" s="20" t="n">
        <f aca="true">IF($B$10="","",$B$10*(1-$B$14+2*$B$14*RAND()))</f>
        <v>3.57872066482811</v>
      </c>
      <c r="F3264" s="21" t="n">
        <f aca="false">INDEX($E$17:$E$28,B3264)</f>
        <v>5.0612</v>
      </c>
      <c r="G3264" s="25" t="n">
        <f aca="false">IF(OR(D3264="",E3264="",F3264=""),"",D3264*($B$7-$B$8-F3264-E3264))</f>
        <v>3700.15556294206</v>
      </c>
      <c r="H3264" s="25" t="n">
        <f aca="false">IF(D3264="","",D3264*$F$30)</f>
        <v>4511.57555210684</v>
      </c>
    </row>
    <row r="3265" customFormat="false" ht="15" hidden="false" customHeight="false" outlineLevel="0" collapsed="false">
      <c r="A3265" s="2" t="n">
        <v>3231</v>
      </c>
      <c r="B3265" s="2" t="n">
        <v>3</v>
      </c>
      <c r="C3265" s="22" t="n">
        <f aca="true">NORMSINV(MAX(RAND(),0.000000000001))</f>
        <v>-0.685729473725199</v>
      </c>
      <c r="D3265" s="24" t="n">
        <f aca="false">IF($B$11="","",$B$11*EXP($B$12*C3265))</f>
        <v>694.748328673628</v>
      </c>
      <c r="E3265" s="20" t="n">
        <f aca="true">IF($B$10="","",$B$10*(1-$B$14+2*$B$14*RAND()))</f>
        <v>3.92012410910083</v>
      </c>
      <c r="F3265" s="21" t="n">
        <f aca="false">INDEX($E$17:$E$28,B3265)</f>
        <v>5.0612</v>
      </c>
      <c r="G3265" s="25" t="n">
        <f aca="false">IF(OR(D3265="",E3265="",F3265=""),"",D3265*($B$7-$B$8-F3265-E3265))</f>
        <v>2611.33379322806</v>
      </c>
      <c r="H3265" s="25" t="n">
        <f aca="false">IF(D3265="","",D3265*$F$30)</f>
        <v>3473.1858447052</v>
      </c>
    </row>
    <row r="3266" customFormat="false" ht="15" hidden="false" customHeight="false" outlineLevel="0" collapsed="false">
      <c r="A3266" s="2" t="n">
        <v>3232</v>
      </c>
      <c r="B3266" s="2" t="n">
        <v>4</v>
      </c>
      <c r="C3266" s="22" t="n">
        <f aca="true">NORMSINV(MAX(RAND(),0.000000000001))</f>
        <v>0.434166987988777</v>
      </c>
      <c r="D3266" s="24" t="n">
        <f aca="false">IF($B$11="","",$B$11*EXP($B$12*C3266))</f>
        <v>1113.69214434835</v>
      </c>
      <c r="E3266" s="20" t="n">
        <f aca="true">IF($B$10="","",$B$10*(1-$B$14+2*$B$14*RAND()))</f>
        <v>3.89596559556001</v>
      </c>
      <c r="F3266" s="21" t="n">
        <f aca="false">INDEX($E$17:$E$28,B3266)</f>
        <v>4.89657419354839</v>
      </c>
      <c r="G3266" s="25" t="n">
        <f aca="false">IF(OR(D3266="",E3266="",F3266=""),"",D3266*($B$7-$B$8-F3266-E3266))</f>
        <v>4396.25542699765</v>
      </c>
      <c r="H3266" s="25" t="n">
        <f aca="false">IF(D3266="","",D3266*$F$30)</f>
        <v>5567.56976802627</v>
      </c>
    </row>
    <row r="3267" customFormat="false" ht="15" hidden="false" customHeight="false" outlineLevel="0" collapsed="false">
      <c r="A3267" s="2" t="n">
        <v>3233</v>
      </c>
      <c r="B3267" s="2" t="n">
        <v>5</v>
      </c>
      <c r="C3267" s="22" t="n">
        <f aca="true">NORMSINV(MAX(RAND(),0.000000000001))</f>
        <v>-0.653117763574929</v>
      </c>
      <c r="D3267" s="24" t="n">
        <f aca="false">IF($B$11="","",$B$11*EXP($B$12*C3267))</f>
        <v>704.361086072296</v>
      </c>
      <c r="E3267" s="20" t="n">
        <f aca="true">IF($B$10="","",$B$10*(1-$B$14+2*$B$14*RAND()))</f>
        <v>3.42331809807006</v>
      </c>
      <c r="F3267" s="21" t="n">
        <f aca="false">INDEX($E$17:$E$28,B3267)</f>
        <v>4.761</v>
      </c>
      <c r="G3267" s="25" t="n">
        <f aca="false">IF(OR(D3267="",E3267="",F3267=""),"",D3267*($B$7-$B$8-F3267-E3267))</f>
        <v>3208.84505224327</v>
      </c>
      <c r="H3267" s="25" t="n">
        <f aca="false">IF(D3267="","",D3267*$F$30)</f>
        <v>3521.24194149262</v>
      </c>
    </row>
    <row r="3268" customFormat="false" ht="15" hidden="false" customHeight="false" outlineLevel="0" collapsed="false">
      <c r="A3268" s="2" t="n">
        <v>3234</v>
      </c>
      <c r="B3268" s="2" t="n">
        <v>6</v>
      </c>
      <c r="C3268" s="22" t="n">
        <f aca="true">NORMSINV(MAX(RAND(),0.000000000001))</f>
        <v>-1.32944268913339</v>
      </c>
      <c r="D3268" s="24" t="n">
        <f aca="false">IF($B$11="","",$B$11*EXP($B$12*C3268))</f>
        <v>529.699972683527</v>
      </c>
      <c r="E3268" s="20" t="n">
        <f aca="true">IF($B$10="","",$B$10*(1-$B$14+2*$B$14*RAND()))</f>
        <v>3.75949724887074</v>
      </c>
      <c r="F3268" s="21" t="n">
        <f aca="false">INDEX($E$17:$E$28,B3268)</f>
        <v>4.761</v>
      </c>
      <c r="G3268" s="25" t="n">
        <f aca="false">IF(OR(D3268="",E3268="",F3268=""),"",D3268*($B$7-$B$8-F3268-E3268))</f>
        <v>2235.07049201124</v>
      </c>
      <c r="H3268" s="25" t="n">
        <f aca="false">IF(D3268="","",D3268*$F$30)</f>
        <v>2648.07610343949</v>
      </c>
    </row>
    <row r="3269" customFormat="false" ht="15" hidden="false" customHeight="false" outlineLevel="0" collapsed="false">
      <c r="A3269" s="2" t="n">
        <v>3235</v>
      </c>
      <c r="B3269" s="2" t="n">
        <v>7</v>
      </c>
      <c r="C3269" s="22" t="n">
        <f aca="true">NORMSINV(MAX(RAND(),0.000000000001))</f>
        <v>0.54246049195785</v>
      </c>
      <c r="D3269" s="24" t="n">
        <f aca="false">IF($B$11="","",$B$11*EXP($B$12*C3269))</f>
        <v>1165.68856998136</v>
      </c>
      <c r="E3269" s="20" t="n">
        <f aca="true">IF($B$10="","",$B$10*(1-$B$14+2*$B$14*RAND()))</f>
        <v>3.71446913126713</v>
      </c>
      <c r="F3269" s="21" t="n">
        <f aca="false">INDEX($E$17:$E$28,B3269)</f>
        <v>4.761</v>
      </c>
      <c r="G3269" s="25" t="n">
        <f aca="false">IF(OR(D3269="",E3269="",F3269=""),"",D3269*($B$7-$B$8-F3269-E3269))</f>
        <v>4971.1148900146</v>
      </c>
      <c r="H3269" s="25" t="n">
        <f aca="false">IF(D3269="","",D3269*$F$30)</f>
        <v>5827.51029905083</v>
      </c>
    </row>
    <row r="3270" customFormat="false" ht="15" hidden="false" customHeight="false" outlineLevel="0" collapsed="false">
      <c r="A3270" s="2" t="n">
        <v>3236</v>
      </c>
      <c r="B3270" s="2" t="n">
        <v>8</v>
      </c>
      <c r="C3270" s="22" t="n">
        <f aca="true">NORMSINV(MAX(RAND(),0.000000000001))</f>
        <v>-0.799220115347649</v>
      </c>
      <c r="D3270" s="24" t="n">
        <f aca="false">IF($B$11="","",$B$11*EXP($B$12*C3270))</f>
        <v>662.306578096765</v>
      </c>
      <c r="E3270" s="20" t="n">
        <f aca="true">IF($B$10="","",$B$10*(1-$B$14+2*$B$14*RAND()))</f>
        <v>3.41593800693984</v>
      </c>
      <c r="F3270" s="21" t="n">
        <f aca="false">INDEX($E$17:$E$28,B3270)</f>
        <v>4.761</v>
      </c>
      <c r="G3270" s="25" t="n">
        <f aca="false">IF(OR(D3270="",E3270="",F3270=""),"",D3270*($B$7-$B$8-F3270-E3270))</f>
        <v>3022.14597426708</v>
      </c>
      <c r="H3270" s="25" t="n">
        <f aca="false">IF(D3270="","",D3270*$F$30)</f>
        <v>3311.00304522135</v>
      </c>
    </row>
    <row r="3271" customFormat="false" ht="15" hidden="false" customHeight="false" outlineLevel="0" collapsed="false">
      <c r="A3271" s="2" t="n">
        <v>3237</v>
      </c>
      <c r="B3271" s="2" t="n">
        <v>9</v>
      </c>
      <c r="C3271" s="22" t="n">
        <f aca="true">NORMSINV(MAX(RAND(),0.000000000001))</f>
        <v>-0.773391515984629</v>
      </c>
      <c r="D3271" s="24" t="n">
        <f aca="false">IF($B$11="","",$B$11*EXP($B$12*C3271))</f>
        <v>669.554022692742</v>
      </c>
      <c r="E3271" s="20" t="n">
        <f aca="true">IF($B$10="","",$B$10*(1-$B$14+2*$B$14*RAND()))</f>
        <v>3.42123381458111</v>
      </c>
      <c r="F3271" s="21" t="n">
        <f aca="false">INDEX($E$17:$E$28,B3271)</f>
        <v>4.761</v>
      </c>
      <c r="G3271" s="25" t="n">
        <f aca="false">IF(OR(D3271="",E3271="",F3271=""),"",D3271*($B$7-$B$8-F3271-E3271))</f>
        <v>3051.67068394017</v>
      </c>
      <c r="H3271" s="25" t="n">
        <f aca="false">IF(D3271="","",D3271*$F$30)</f>
        <v>3347.23447024555</v>
      </c>
    </row>
    <row r="3272" customFormat="false" ht="15" hidden="false" customHeight="false" outlineLevel="0" collapsed="false">
      <c r="A3272" s="2" t="n">
        <v>3238</v>
      </c>
      <c r="B3272" s="2" t="n">
        <v>10</v>
      </c>
      <c r="C3272" s="22" t="n">
        <f aca="true">NORMSINV(MAX(RAND(),0.000000000001))</f>
        <v>-2.07903688552895</v>
      </c>
      <c r="D3272" s="24" t="n">
        <f aca="false">IF($B$11="","",$B$11*EXP($B$12*C3272))</f>
        <v>386.239328148928</v>
      </c>
      <c r="E3272" s="20" t="n">
        <f aca="true">IF($B$10="","",$B$10*(1-$B$14+2*$B$14*RAND()))</f>
        <v>3.6707776079075</v>
      </c>
      <c r="F3272" s="21" t="n">
        <f aca="false">INDEX($E$17:$E$28,B3272)</f>
        <v>4.761</v>
      </c>
      <c r="G3272" s="25" t="n">
        <f aca="false">IF(OR(D3272="",E3272="",F3272=""),"",D3272*($B$7-$B$8-F3272-E3272))</f>
        <v>1664.00492223797</v>
      </c>
      <c r="H3272" s="25" t="n">
        <f aca="false">IF(D3272="","",D3272*$F$30)</f>
        <v>1930.88764928212</v>
      </c>
    </row>
    <row r="3273" customFormat="false" ht="15" hidden="false" customHeight="false" outlineLevel="0" collapsed="false">
      <c r="A3273" s="2" t="n">
        <v>3239</v>
      </c>
      <c r="B3273" s="2" t="n">
        <v>11</v>
      </c>
      <c r="C3273" s="22" t="n">
        <f aca="true">NORMSINV(MAX(RAND(),0.000000000001))</f>
        <v>1.1709908266071</v>
      </c>
      <c r="D3273" s="24" t="n">
        <f aca="false">IF($B$11="","",$B$11*EXP($B$12*C3273))</f>
        <v>1519.15356534315</v>
      </c>
      <c r="E3273" s="20" t="n">
        <f aca="true">IF($B$10="","",$B$10*(1-$B$14+2*$B$14*RAND()))</f>
        <v>3.61041821276551</v>
      </c>
      <c r="F3273" s="21" t="n">
        <f aca="false">INDEX($E$17:$E$28,B3273)</f>
        <v>4.761</v>
      </c>
      <c r="G3273" s="25" t="n">
        <f aca="false">IF(OR(D3273="",E3273="",F3273=""),"",D3273*($B$7-$B$8-F3273-E3273))</f>
        <v>6636.54659757042</v>
      </c>
      <c r="H3273" s="25" t="n">
        <f aca="false">IF(D3273="","",D3273*$F$30)</f>
        <v>7594.55250386346</v>
      </c>
    </row>
    <row r="3274" customFormat="false" ht="15" hidden="false" customHeight="false" outlineLevel="0" collapsed="false">
      <c r="A3274" s="2" t="n">
        <v>3240</v>
      </c>
      <c r="B3274" s="2" t="n">
        <v>12</v>
      </c>
      <c r="C3274" s="22" t="n">
        <f aca="true">NORMSINV(MAX(RAND(),0.000000000001))</f>
        <v>0.312950257110595</v>
      </c>
      <c r="D3274" s="24" t="n">
        <f aca="false">IF($B$11="","",$B$11*EXP($B$12*C3274))</f>
        <v>1058.23680809806</v>
      </c>
      <c r="E3274" s="20" t="n">
        <f aca="true">IF($B$10="","",$B$10*(1-$B$14+2*$B$14*RAND()))</f>
        <v>3.60609401908154</v>
      </c>
      <c r="F3274" s="21" t="n">
        <f aca="false">INDEX($E$17:$E$28,B3274)</f>
        <v>4.761</v>
      </c>
      <c r="G3274" s="25" t="n">
        <f aca="false">IF(OR(D3274="",E3274="",F3274=""),"",D3274*($B$7-$B$8-F3274-E3274))</f>
        <v>4627.57006736007</v>
      </c>
      <c r="H3274" s="25" t="n">
        <f aca="false">IF(D3274="","",D3274*$F$30)</f>
        <v>5290.33745104382</v>
      </c>
    </row>
    <row r="3275" customFormat="false" ht="15" hidden="false" customHeight="false" outlineLevel="0" collapsed="false">
      <c r="A3275" s="2" t="n">
        <v>3241</v>
      </c>
      <c r="B3275" s="2" t="n">
        <v>1</v>
      </c>
      <c r="C3275" s="22" t="n">
        <f aca="true">NORMSINV(MAX(RAND(),0.000000000001))</f>
        <v>-0.896554845876533</v>
      </c>
      <c r="D3275" s="24" t="n">
        <f aca="false">IF($B$11="","",$B$11*EXP($B$12*C3275))</f>
        <v>635.69253126461</v>
      </c>
      <c r="E3275" s="20" t="n">
        <f aca="true">IF($B$10="","",$B$10*(1-$B$14+2*$B$14*RAND()))</f>
        <v>3.618752982572</v>
      </c>
      <c r="F3275" s="21" t="n">
        <f aca="false">INDEX($E$17:$E$28,B3275)</f>
        <v>4.92562580645161</v>
      </c>
      <c r="G3275" s="25" t="n">
        <f aca="false">IF(OR(D3275="",E3275="",F3275=""),"",D3275*($B$7-$B$8-F3275-E3275))</f>
        <v>2667.12506783307</v>
      </c>
      <c r="H3275" s="25" t="n">
        <f aca="false">IF(D3275="","",D3275*$F$30)</f>
        <v>3177.95410229804</v>
      </c>
    </row>
    <row r="3276" customFormat="false" ht="15" hidden="false" customHeight="false" outlineLevel="0" collapsed="false">
      <c r="A3276" s="2" t="n">
        <v>3242</v>
      </c>
      <c r="B3276" s="2" t="n">
        <v>2</v>
      </c>
      <c r="C3276" s="22" t="n">
        <f aca="true">NORMSINV(MAX(RAND(),0.000000000001))</f>
        <v>-0.325482061484763</v>
      </c>
      <c r="D3276" s="24" t="n">
        <f aca="false">IF($B$11="","",$B$11*EXP($B$12*C3276))</f>
        <v>808.633429088104</v>
      </c>
      <c r="E3276" s="20" t="n">
        <f aca="true">IF($B$10="","",$B$10*(1-$B$14+2*$B$14*RAND()))</f>
        <v>3.61114163250725</v>
      </c>
      <c r="F3276" s="21" t="n">
        <f aca="false">INDEX($E$17:$E$28,B3276)</f>
        <v>5.0612</v>
      </c>
      <c r="G3276" s="25" t="n">
        <f aca="false">IF(OR(D3276="",E3276="",F3276=""),"",D3276*($B$7-$B$8-F3276-E3276))</f>
        <v>3289.24453406458</v>
      </c>
      <c r="H3276" s="25" t="n">
        <f aca="false">IF(D3276="","",D3276*$F$30)</f>
        <v>4042.52023869725</v>
      </c>
    </row>
    <row r="3277" customFormat="false" ht="15" hidden="false" customHeight="false" outlineLevel="0" collapsed="false">
      <c r="A3277" s="2" t="n">
        <v>3243</v>
      </c>
      <c r="B3277" s="2" t="n">
        <v>3</v>
      </c>
      <c r="C3277" s="22" t="n">
        <f aca="true">NORMSINV(MAX(RAND(),0.000000000001))</f>
        <v>1.57518112074805</v>
      </c>
      <c r="D3277" s="24" t="n">
        <f aca="false">IF($B$11="","",$B$11*EXP($B$12*C3277))</f>
        <v>1801.22211895599</v>
      </c>
      <c r="E3277" s="20" t="n">
        <f aca="true">IF($B$10="","",$B$10*(1-$B$14+2*$B$14*RAND()))</f>
        <v>3.46963061821294</v>
      </c>
      <c r="F3277" s="21" t="n">
        <f aca="false">INDEX($E$17:$E$28,B3277)</f>
        <v>5.0612</v>
      </c>
      <c r="G3277" s="25" t="n">
        <f aca="false">IF(OR(D3277="",E3277="",F3277=""),"",D3277*($B$7-$B$8-F3277-E3277))</f>
        <v>7581.64899290718</v>
      </c>
      <c r="H3277" s="25" t="n">
        <f aca="false">IF(D3277="","",D3277*$F$30)</f>
        <v>9004.66961708481</v>
      </c>
    </row>
    <row r="3278" customFormat="false" ht="15" hidden="false" customHeight="false" outlineLevel="0" collapsed="false">
      <c r="A3278" s="2" t="n">
        <v>3244</v>
      </c>
      <c r="B3278" s="2" t="n">
        <v>4</v>
      </c>
      <c r="C3278" s="22" t="n">
        <f aca="true">NORMSINV(MAX(RAND(),0.000000000001))</f>
        <v>-1.82398508809127</v>
      </c>
      <c r="D3278" s="24" t="n">
        <f aca="false">IF($B$11="","",$B$11*EXP($B$12*C3278))</f>
        <v>430.06113425301</v>
      </c>
      <c r="E3278" s="20" t="n">
        <f aca="true">IF($B$10="","",$B$10*(1-$B$14+2*$B$14*RAND()))</f>
        <v>3.56014639530031</v>
      </c>
      <c r="F3278" s="21" t="n">
        <f aca="false">INDEX($E$17:$E$28,B3278)</f>
        <v>4.89657419354839</v>
      </c>
      <c r="G3278" s="25" t="n">
        <f aca="false">IF(OR(D3278="",E3278="",F3278=""),"",D3278*($B$7-$B$8-F3278-E3278))</f>
        <v>1842.07200188229</v>
      </c>
      <c r="H3278" s="25" t="n">
        <f aca="false">IF(D3278="","",D3278*$F$30)</f>
        <v>2149.96162235765</v>
      </c>
    </row>
    <row r="3279" customFormat="false" ht="15" hidden="false" customHeight="false" outlineLevel="0" collapsed="false">
      <c r="A3279" s="2" t="n">
        <v>3245</v>
      </c>
      <c r="B3279" s="2" t="n">
        <v>5</v>
      </c>
      <c r="C3279" s="22" t="n">
        <f aca="true">NORMSINV(MAX(RAND(),0.000000000001))</f>
        <v>1.64969702105641</v>
      </c>
      <c r="D3279" s="24" t="n">
        <f aca="false">IF($B$11="","",$B$11*EXP($B$12*C3279))</f>
        <v>1858.67498711707</v>
      </c>
      <c r="E3279" s="20" t="n">
        <f aca="true">IF($B$10="","",$B$10*(1-$B$14+2*$B$14*RAND()))</f>
        <v>3.5686582381472</v>
      </c>
      <c r="F3279" s="21" t="n">
        <f aca="false">INDEX($E$17:$E$28,B3279)</f>
        <v>4.761</v>
      </c>
      <c r="G3279" s="25" t="n">
        <f aca="false">IF(OR(D3279="",E3279="",F3279=""),"",D3279*($B$7-$B$8-F3279-E3279))</f>
        <v>8197.39191739365</v>
      </c>
      <c r="H3279" s="25" t="n">
        <f aca="false">IF(D3279="","",D3279*$F$30)</f>
        <v>9291.88799559568</v>
      </c>
    </row>
    <row r="3280" customFormat="false" ht="15" hidden="false" customHeight="false" outlineLevel="0" collapsed="false">
      <c r="A3280" s="2" t="n">
        <v>3246</v>
      </c>
      <c r="B3280" s="2" t="n">
        <v>6</v>
      </c>
      <c r="C3280" s="22" t="n">
        <f aca="true">NORMSINV(MAX(RAND(),0.000000000001))</f>
        <v>1.03659966851188</v>
      </c>
      <c r="D3280" s="24" t="n">
        <f aca="false">IF($B$11="","",$B$11*EXP($B$12*C3280))</f>
        <v>1435.51754265244</v>
      </c>
      <c r="E3280" s="20" t="n">
        <f aca="true">IF($B$10="","",$B$10*(1-$B$14+2*$B$14*RAND()))</f>
        <v>4.07762577208198</v>
      </c>
      <c r="F3280" s="21" t="n">
        <f aca="false">INDEX($E$17:$E$28,B3280)</f>
        <v>4.761</v>
      </c>
      <c r="G3280" s="25" t="n">
        <f aca="false">IF(OR(D3280="",E3280="",F3280=""),"",D3280*($B$7-$B$8-F3280-E3280))</f>
        <v>5600.49114462846</v>
      </c>
      <c r="H3280" s="25" t="n">
        <f aca="false">IF(D3280="","",D3280*$F$30)</f>
        <v>7176.4392992281</v>
      </c>
    </row>
    <row r="3281" customFormat="false" ht="15" hidden="false" customHeight="false" outlineLevel="0" collapsed="false">
      <c r="A3281" s="2" t="n">
        <v>3247</v>
      </c>
      <c r="B3281" s="2" t="n">
        <v>7</v>
      </c>
      <c r="C3281" s="22" t="n">
        <f aca="true">NORMSINV(MAX(RAND(),0.000000000001))</f>
        <v>0.939132280181701</v>
      </c>
      <c r="D3281" s="24" t="n">
        <f aca="false">IF($B$11="","",$B$11*EXP($B$12*C3281))</f>
        <v>1377.75586538092</v>
      </c>
      <c r="E3281" s="20" t="n">
        <f aca="true">IF($B$10="","",$B$10*(1-$B$14+2*$B$14*RAND()))</f>
        <v>3.85958702692309</v>
      </c>
      <c r="F3281" s="21" t="n">
        <f aca="false">INDEX($E$17:$E$28,B3281)</f>
        <v>4.761</v>
      </c>
      <c r="G3281" s="25" t="n">
        <f aca="false">IF(OR(D3281="",E3281="",F3281=""),"",D3281*($B$7-$B$8-F3281-E3281))</f>
        <v>5675.54538558296</v>
      </c>
      <c r="H3281" s="25" t="n">
        <f aca="false">IF(D3281="","",D3281*$F$30)</f>
        <v>6887.67712221228</v>
      </c>
    </row>
    <row r="3282" customFormat="false" ht="15" hidden="false" customHeight="false" outlineLevel="0" collapsed="false">
      <c r="A3282" s="2" t="n">
        <v>3248</v>
      </c>
      <c r="B3282" s="2" t="n">
        <v>8</v>
      </c>
      <c r="C3282" s="22" t="n">
        <f aca="true">NORMSINV(MAX(RAND(),0.000000000001))</f>
        <v>0.740694902391227</v>
      </c>
      <c r="D3282" s="24" t="n">
        <f aca="false">IF($B$11="","",$B$11*EXP($B$12*C3282))</f>
        <v>1267.23988124176</v>
      </c>
      <c r="E3282" s="20" t="n">
        <f aca="true">IF($B$10="","",$B$10*(1-$B$14+2*$B$14*RAND()))</f>
        <v>3.69009779643789</v>
      </c>
      <c r="F3282" s="21" t="n">
        <f aca="false">INDEX($E$17:$E$28,B3282)</f>
        <v>4.761</v>
      </c>
      <c r="G3282" s="25" t="n">
        <f aca="false">IF(OR(D3282="",E3282="",F3282=""),"",D3282*($B$7-$B$8-F3282-E3282))</f>
        <v>5435.06791909956</v>
      </c>
      <c r="H3282" s="25" t="n">
        <f aca="false">IF(D3282="","",D3282*$F$30)</f>
        <v>6335.1856143038</v>
      </c>
    </row>
    <row r="3283" customFormat="false" ht="15" hidden="false" customHeight="false" outlineLevel="0" collapsed="false">
      <c r="A3283" s="2" t="n">
        <v>3249</v>
      </c>
      <c r="B3283" s="2" t="n">
        <v>9</v>
      </c>
      <c r="C3283" s="22" t="n">
        <f aca="true">NORMSINV(MAX(RAND(),0.000000000001))</f>
        <v>0.811846842612507</v>
      </c>
      <c r="D3283" s="24" t="n">
        <f aca="false">IF($B$11="","",$B$11*EXP($B$12*C3283))</f>
        <v>1305.80828790925</v>
      </c>
      <c r="E3283" s="20" t="n">
        <f aca="true">IF($B$10="","",$B$10*(1-$B$14+2*$B$14*RAND()))</f>
        <v>3.95169141321124</v>
      </c>
      <c r="F3283" s="21" t="n">
        <f aca="false">INDEX($E$17:$E$28,B3283)</f>
        <v>4.761</v>
      </c>
      <c r="G3283" s="25" t="n">
        <f aca="false">IF(OR(D3283="",E3283="",F3283=""),"",D3283*($B$7-$B$8-F3283-E3283))</f>
        <v>5258.89293059688</v>
      </c>
      <c r="H3283" s="25" t="n">
        <f aca="false">IF(D3283="","",D3283*$F$30)</f>
        <v>6527.99679291594</v>
      </c>
    </row>
    <row r="3284" customFormat="false" ht="15" hidden="false" customHeight="false" outlineLevel="0" collapsed="false">
      <c r="A3284" s="2" t="n">
        <v>3250</v>
      </c>
      <c r="B3284" s="2" t="n">
        <v>10</v>
      </c>
      <c r="C3284" s="22" t="n">
        <f aca="true">NORMSINV(MAX(RAND(),0.000000000001))</f>
        <v>1.40227410532713</v>
      </c>
      <c r="D3284" s="24" t="n">
        <f aca="false">IF($B$11="","",$B$11*EXP($B$12*C3284))</f>
        <v>1674.65678601737</v>
      </c>
      <c r="E3284" s="20" t="n">
        <f aca="true">IF($B$10="","",$B$10*(1-$B$14+2*$B$14*RAND()))</f>
        <v>3.39063539016469</v>
      </c>
      <c r="F3284" s="21" t="n">
        <f aca="false">INDEX($E$17:$E$28,B3284)</f>
        <v>4.761</v>
      </c>
      <c r="G3284" s="25" t="n">
        <f aca="false">IF(OR(D3284="",E3284="",F3284=""),"",D3284*($B$7-$B$8-F3284-E3284))</f>
        <v>7683.93593058264</v>
      </c>
      <c r="H3284" s="25" t="n">
        <f aca="false">IF(D3284="","",D3284*$F$30)</f>
        <v>8371.94420465803</v>
      </c>
    </row>
    <row r="3285" customFormat="false" ht="15" hidden="false" customHeight="false" outlineLevel="0" collapsed="false">
      <c r="A3285" s="2" t="n">
        <v>3251</v>
      </c>
      <c r="B3285" s="2" t="n">
        <v>11</v>
      </c>
      <c r="C3285" s="22" t="n">
        <f aca="true">NORMSINV(MAX(RAND(),0.000000000001))</f>
        <v>-0.946170466153082</v>
      </c>
      <c r="D3285" s="24" t="n">
        <f aca="false">IF($B$11="","",$B$11*EXP($B$12*C3285))</f>
        <v>622.54048741547</v>
      </c>
      <c r="E3285" s="20" t="n">
        <f aca="true">IF($B$10="","",$B$10*(1-$B$14+2*$B$14*RAND()))</f>
        <v>3.68001586606324</v>
      </c>
      <c r="F3285" s="21" t="n">
        <f aca="false">INDEX($E$17:$E$28,B3285)</f>
        <v>4.761</v>
      </c>
      <c r="G3285" s="25" t="n">
        <f aca="false">IF(OR(D3285="",E3285="",F3285=""),"",D3285*($B$7-$B$8-F3285-E3285))</f>
        <v>2676.29167813236</v>
      </c>
      <c r="H3285" s="25" t="n">
        <f aca="false">IF(D3285="","",D3285*$F$30)</f>
        <v>3112.20440468742</v>
      </c>
    </row>
    <row r="3286" customFormat="false" ht="15" hidden="false" customHeight="false" outlineLevel="0" collapsed="false">
      <c r="A3286" s="2" t="n">
        <v>3252</v>
      </c>
      <c r="B3286" s="2" t="n">
        <v>12</v>
      </c>
      <c r="C3286" s="22" t="n">
        <f aca="true">NORMSINV(MAX(RAND(),0.000000000001))</f>
        <v>0.0196972729757432</v>
      </c>
      <c r="D3286" s="24" t="n">
        <f aca="false">IF($B$11="","",$B$11*EXP($B$12*C3286))</f>
        <v>935.230064144663</v>
      </c>
      <c r="E3286" s="20" t="n">
        <f aca="true">IF($B$10="","",$B$10*(1-$B$14+2*$B$14*RAND()))</f>
        <v>3.37863122037739</v>
      </c>
      <c r="F3286" s="21" t="n">
        <f aca="false">INDEX($E$17:$E$28,B3286)</f>
        <v>4.761</v>
      </c>
      <c r="G3286" s="25" t="n">
        <f aca="false">IF(OR(D3286="",E3286="",F3286=""),"",D3286*($B$7-$B$8-F3286-E3286))</f>
        <v>4302.40318885556</v>
      </c>
      <c r="H3286" s="25" t="n">
        <f aca="false">IF(D3286="","",D3286*$F$30)</f>
        <v>4675.402136672</v>
      </c>
    </row>
    <row r="3287" customFormat="false" ht="15" hidden="false" customHeight="false" outlineLevel="0" collapsed="false">
      <c r="A3287" s="2" t="n">
        <v>3253</v>
      </c>
      <c r="B3287" s="2" t="n">
        <v>1</v>
      </c>
      <c r="C3287" s="22" t="n">
        <f aca="true">NORMSINV(MAX(RAND(),0.000000000001))</f>
        <v>0.230056504418132</v>
      </c>
      <c r="D3287" s="24" t="n">
        <f aca="false">IF($B$11="","",$B$11*EXP($B$12*C3287))</f>
        <v>1021.91214061824</v>
      </c>
      <c r="E3287" s="20" t="n">
        <f aca="true">IF($B$10="","",$B$10*(1-$B$14+2*$B$14*RAND()))</f>
        <v>3.59432476540064</v>
      </c>
      <c r="F3287" s="21" t="n">
        <f aca="false">INDEX($E$17:$E$28,B3287)</f>
        <v>4.92562580645161</v>
      </c>
      <c r="G3287" s="25" t="n">
        <f aca="false">IF(OR(D3287="",E3287="",F3287=""),"",D3287*($B$7-$B$8-F3287-E3287))</f>
        <v>4312.51974463325</v>
      </c>
      <c r="H3287" s="25" t="n">
        <f aca="false">IF(D3287="","",D3287*$F$30)</f>
        <v>5108.7431733787</v>
      </c>
    </row>
    <row r="3288" customFormat="false" ht="15" hidden="false" customHeight="false" outlineLevel="0" collapsed="false">
      <c r="A3288" s="2" t="n">
        <v>3254</v>
      </c>
      <c r="B3288" s="2" t="n">
        <v>2</v>
      </c>
      <c r="C3288" s="22" t="n">
        <f aca="true">NORMSINV(MAX(RAND(),0.000000000001))</f>
        <v>0.245420916393369</v>
      </c>
      <c r="D3288" s="24" t="n">
        <f aca="false">IF($B$11="","",$B$11*EXP($B$12*C3288))</f>
        <v>1028.54950468621</v>
      </c>
      <c r="E3288" s="20" t="n">
        <f aca="true">IF($B$10="","",$B$10*(1-$B$14+2*$B$14*RAND()))</f>
        <v>3.51856085734152</v>
      </c>
      <c r="F3288" s="21" t="n">
        <f aca="false">INDEX($E$17:$E$28,B3288)</f>
        <v>5.0612</v>
      </c>
      <c r="G3288" s="25" t="n">
        <f aca="false">IF(OR(D3288="",E3288="",F3288=""),"",D3288*($B$7-$B$8-F3288-E3288))</f>
        <v>4279.01190955757</v>
      </c>
      <c r="H3288" s="25" t="n">
        <f aca="false">IF(D3288="","",D3288*$F$30)</f>
        <v>5141.92468382731</v>
      </c>
    </row>
    <row r="3289" customFormat="false" ht="15" hidden="false" customHeight="false" outlineLevel="0" collapsed="false">
      <c r="A3289" s="2" t="n">
        <v>3255</v>
      </c>
      <c r="B3289" s="2" t="n">
        <v>3</v>
      </c>
      <c r="C3289" s="22" t="n">
        <f aca="true">NORMSINV(MAX(RAND(),0.000000000001))</f>
        <v>-1.31521577157423</v>
      </c>
      <c r="D3289" s="24" t="n">
        <f aca="false">IF($B$11="","",$B$11*EXP($B$12*C3289))</f>
        <v>532.884923394996</v>
      </c>
      <c r="E3289" s="20" t="n">
        <f aca="true">IF($B$10="","",$B$10*(1-$B$14+2*$B$14*RAND()))</f>
        <v>3.93922655671132</v>
      </c>
      <c r="F3289" s="21" t="n">
        <f aca="false">INDEX($E$17:$E$28,B3289)</f>
        <v>5.0612</v>
      </c>
      <c r="G3289" s="25" t="n">
        <f aca="false">IF(OR(D3289="",E3289="",F3289=""),"",D3289*($B$7-$B$8-F3289-E3289))</f>
        <v>1992.76230785685</v>
      </c>
      <c r="H3289" s="25" t="n">
        <f aca="false">IF(D3289="","",D3289*$F$30)</f>
        <v>2663.99830903626</v>
      </c>
    </row>
    <row r="3290" customFormat="false" ht="15" hidden="false" customHeight="false" outlineLevel="0" collapsed="false">
      <c r="A3290" s="2" t="n">
        <v>3256</v>
      </c>
      <c r="B3290" s="2" t="n">
        <v>4</v>
      </c>
      <c r="C3290" s="22" t="n">
        <f aca="true">NORMSINV(MAX(RAND(),0.000000000001))</f>
        <v>2.46398727718213</v>
      </c>
      <c r="D3290" s="24" t="n">
        <f aca="false">IF($B$11="","",$B$11*EXP($B$12*C3290))</f>
        <v>2619.48607549346</v>
      </c>
      <c r="E3290" s="20" t="n">
        <f aca="true">IF($B$10="","",$B$10*(1-$B$14+2*$B$14*RAND()))</f>
        <v>3.92603398315154</v>
      </c>
      <c r="F3290" s="21" t="n">
        <f aca="false">INDEX($E$17:$E$28,B3290)</f>
        <v>4.89657419354839</v>
      </c>
      <c r="G3290" s="25" t="n">
        <f aca="false">IF(OR(D3290="",E3290="",F3290=""),"",D3290*($B$7-$B$8-F3290-E3290))</f>
        <v>10261.5533333865</v>
      </c>
      <c r="H3290" s="25" t="n">
        <f aca="false">IF(D3290="","",D3290*$F$30)</f>
        <v>13095.3347886069</v>
      </c>
    </row>
    <row r="3291" customFormat="false" ht="15" hidden="false" customHeight="false" outlineLevel="0" collapsed="false">
      <c r="A3291" s="2" t="n">
        <v>3257</v>
      </c>
      <c r="B3291" s="2" t="n">
        <v>5</v>
      </c>
      <c r="C3291" s="22" t="n">
        <f aca="true">NORMSINV(MAX(RAND(),0.000000000001))</f>
        <v>0.656073358852789</v>
      </c>
      <c r="D3291" s="24" t="n">
        <f aca="false">IF($B$11="","",$B$11*EXP($B$12*C3291))</f>
        <v>1222.85044824862</v>
      </c>
      <c r="E3291" s="20" t="n">
        <f aca="true">IF($B$10="","",$B$10*(1-$B$14+2*$B$14*RAND()))</f>
        <v>3.38378138944611</v>
      </c>
      <c r="F3291" s="21" t="n">
        <f aca="false">INDEX($E$17:$E$28,B3291)</f>
        <v>4.761</v>
      </c>
      <c r="G3291" s="25" t="n">
        <f aca="false">IF(OR(D3291="",E3291="",F3291=""),"",D3291*($B$7-$B$8-F3291-E3291))</f>
        <v>5619.26513771622</v>
      </c>
      <c r="H3291" s="25" t="n">
        <f aca="false">IF(D3291="","",D3291*$F$30)</f>
        <v>6113.2739608845</v>
      </c>
    </row>
    <row r="3292" customFormat="false" ht="15" hidden="false" customHeight="false" outlineLevel="0" collapsed="false">
      <c r="A3292" s="2" t="n">
        <v>3258</v>
      </c>
      <c r="B3292" s="2" t="n">
        <v>6</v>
      </c>
      <c r="C3292" s="22" t="n">
        <f aca="true">NORMSINV(MAX(RAND(),0.000000000001))</f>
        <v>-0.470005703667282</v>
      </c>
      <c r="D3292" s="24" t="n">
        <f aca="false">IF($B$11="","",$B$11*EXP($B$12*C3292))</f>
        <v>760.859214097703</v>
      </c>
      <c r="E3292" s="20" t="n">
        <f aca="true">IF($B$10="","",$B$10*(1-$B$14+2*$B$14*RAND()))</f>
        <v>3.50634906324584</v>
      </c>
      <c r="F3292" s="21" t="n">
        <f aca="false">INDEX($E$17:$E$28,B3292)</f>
        <v>4.761</v>
      </c>
      <c r="G3292" s="25" t="n">
        <f aca="false">IF(OR(D3292="",E3292="",F3292=""),"",D3292*($B$7-$B$8-F3292-E3292))</f>
        <v>3403.05767667213</v>
      </c>
      <c r="H3292" s="25" t="n">
        <f aca="false">IF(D3292="","",D3292*$F$30)</f>
        <v>3803.68738311724</v>
      </c>
    </row>
    <row r="3293" customFormat="false" ht="15" hidden="false" customHeight="false" outlineLevel="0" collapsed="false">
      <c r="A3293" s="2" t="n">
        <v>3259</v>
      </c>
      <c r="B3293" s="2" t="n">
        <v>7</v>
      </c>
      <c r="C3293" s="22" t="n">
        <f aca="true">NORMSINV(MAX(RAND(),0.000000000001))</f>
        <v>-1.76533325698278</v>
      </c>
      <c r="D3293" s="24" t="n">
        <f aca="false">IF($B$11="","",$B$11*EXP($B$12*C3293))</f>
        <v>440.822042681754</v>
      </c>
      <c r="E3293" s="20" t="n">
        <f aca="true">IF($B$10="","",$B$10*(1-$B$14+2*$B$14*RAND()))</f>
        <v>4.04325856745301</v>
      </c>
      <c r="F3293" s="21" t="n">
        <f aca="false">INDEX($E$17:$E$28,B3293)</f>
        <v>4.761</v>
      </c>
      <c r="G3293" s="25" t="n">
        <f aca="false">IF(OR(D3293="",E3293="",F3293=""),"",D3293*($B$7-$B$8-F3293-E3293))</f>
        <v>1734.96157776258</v>
      </c>
      <c r="H3293" s="25" t="n">
        <f aca="false">IF(D3293="","",D3293*$F$30)</f>
        <v>2203.75755577463</v>
      </c>
    </row>
    <row r="3294" customFormat="false" ht="15" hidden="false" customHeight="false" outlineLevel="0" collapsed="false">
      <c r="A3294" s="2" t="n">
        <v>3260</v>
      </c>
      <c r="B3294" s="2" t="n">
        <v>8</v>
      </c>
      <c r="C3294" s="22" t="n">
        <f aca="true">NORMSINV(MAX(RAND(),0.000000000001))</f>
        <v>-0.504689697733728</v>
      </c>
      <c r="D3294" s="24" t="n">
        <f aca="false">IF($B$11="","",$B$11*EXP($B$12*C3294))</f>
        <v>749.820377654836</v>
      </c>
      <c r="E3294" s="20" t="n">
        <f aca="true">IF($B$10="","",$B$10*(1-$B$14+2*$B$14*RAND()))</f>
        <v>3.93313903595679</v>
      </c>
      <c r="F3294" s="21" t="n">
        <f aca="false">INDEX($E$17:$E$28,B3294)</f>
        <v>4.761</v>
      </c>
      <c r="G3294" s="25" t="n">
        <f aca="false">IF(OR(D3294="",E3294="",F3294=""),"",D3294*($B$7-$B$8-F3294-E3294))</f>
        <v>3033.66899599784</v>
      </c>
      <c r="H3294" s="25" t="n">
        <f aca="false">IF(D3294="","",D3294*$F$30)</f>
        <v>3748.50203197206</v>
      </c>
    </row>
    <row r="3295" customFormat="false" ht="15" hidden="false" customHeight="false" outlineLevel="0" collapsed="false">
      <c r="A3295" s="2" t="n">
        <v>3261</v>
      </c>
      <c r="B3295" s="2" t="n">
        <v>9</v>
      </c>
      <c r="C3295" s="22" t="n">
        <f aca="true">NORMSINV(MAX(RAND(),0.000000000001))</f>
        <v>0.5415810096147</v>
      </c>
      <c r="D3295" s="24" t="n">
        <f aca="false">IF($B$11="","",$B$11*EXP($B$12*C3295))</f>
        <v>1165.25666446314</v>
      </c>
      <c r="E3295" s="20" t="n">
        <f aca="true">IF($B$10="","",$B$10*(1-$B$14+2*$B$14*RAND()))</f>
        <v>3.6014679727982</v>
      </c>
      <c r="F3295" s="21" t="n">
        <f aca="false">INDEX($E$17:$E$28,B3295)</f>
        <v>4.761</v>
      </c>
      <c r="G3295" s="25" t="n">
        <f aca="false">IF(OR(D3295="",E3295="",F3295=""),"",D3295*($B$7-$B$8-F3295-E3295))</f>
        <v>5100.94836859776</v>
      </c>
      <c r="H3295" s="25" t="n">
        <f aca="false">IF(D3295="","",D3295*$F$30)</f>
        <v>5825.35111698415</v>
      </c>
    </row>
    <row r="3296" customFormat="false" ht="15" hidden="false" customHeight="false" outlineLevel="0" collapsed="false">
      <c r="A3296" s="2" t="n">
        <v>3262</v>
      </c>
      <c r="B3296" s="2" t="n">
        <v>10</v>
      </c>
      <c r="C3296" s="22" t="n">
        <f aca="true">NORMSINV(MAX(RAND(),0.000000000001))</f>
        <v>0.700944461793694</v>
      </c>
      <c r="D3296" s="24" t="n">
        <f aca="false">IF($B$11="","",$B$11*EXP($B$12*C3296))</f>
        <v>1246.19103433345</v>
      </c>
      <c r="E3296" s="20" t="n">
        <f aca="true">IF($B$10="","",$B$10*(1-$B$14+2*$B$14*RAND()))</f>
        <v>3.81010219043907</v>
      </c>
      <c r="F3296" s="21" t="n">
        <f aca="false">INDEX($E$17:$E$28,B3296)</f>
        <v>4.761</v>
      </c>
      <c r="G3296" s="25" t="n">
        <f aca="false">IF(OR(D3296="",E3296="",F3296=""),"",D3296*($B$7-$B$8-F3296-E3296))</f>
        <v>5195.2430733272</v>
      </c>
      <c r="H3296" s="25" t="n">
        <f aca="false">IF(D3296="","",D3296*$F$30)</f>
        <v>6229.95821883979</v>
      </c>
    </row>
    <row r="3297" customFormat="false" ht="15" hidden="false" customHeight="false" outlineLevel="0" collapsed="false">
      <c r="A3297" s="2" t="n">
        <v>3263</v>
      </c>
      <c r="B3297" s="2" t="n">
        <v>11</v>
      </c>
      <c r="C3297" s="22" t="n">
        <f aca="true">NORMSINV(MAX(RAND(),0.000000000001))</f>
        <v>0.497387385588846</v>
      </c>
      <c r="D3297" s="24" t="n">
        <f aca="false">IF($B$11="","",$B$11*EXP($B$12*C3297))</f>
        <v>1143.75840023083</v>
      </c>
      <c r="E3297" s="20" t="n">
        <f aca="true">IF($B$10="","",$B$10*(1-$B$14+2*$B$14*RAND()))</f>
        <v>3.58627374197772</v>
      </c>
      <c r="F3297" s="21" t="n">
        <f aca="false">INDEX($E$17:$E$28,B3297)</f>
        <v>4.761</v>
      </c>
      <c r="G3297" s="25" t="n">
        <f aca="false">IF(OR(D3297="",E3297="",F3297=""),"",D3297*($B$7-$B$8-F3297-E3297))</f>
        <v>5024.21755752753</v>
      </c>
      <c r="H3297" s="25" t="n">
        <f aca="false">IF(D3297="","",D3297*$F$30)</f>
        <v>5717.87699443396</v>
      </c>
    </row>
    <row r="3298" customFormat="false" ht="15" hidden="false" customHeight="false" outlineLevel="0" collapsed="false">
      <c r="A3298" s="2" t="n">
        <v>3264</v>
      </c>
      <c r="B3298" s="2" t="n">
        <v>12</v>
      </c>
      <c r="C3298" s="22" t="n">
        <f aca="true">NORMSINV(MAX(RAND(),0.000000000001))</f>
        <v>-0.211834508564164</v>
      </c>
      <c r="D3298" s="24" t="n">
        <f aca="false">IF($B$11="","",$B$11*EXP($B$12*C3298))</f>
        <v>848.298790235925</v>
      </c>
      <c r="E3298" s="20" t="n">
        <f aca="true">IF($B$10="","",$B$10*(1-$B$14+2*$B$14*RAND()))</f>
        <v>3.83996497782276</v>
      </c>
      <c r="F3298" s="21" t="n">
        <f aca="false">INDEX($E$17:$E$28,B3298)</f>
        <v>4.761</v>
      </c>
      <c r="G3298" s="25" t="n">
        <f aca="false">IF(OR(D3298="",E3298="",F3298=""),"",D3298*($B$7-$B$8-F3298-E3298))</f>
        <v>3511.13840205707</v>
      </c>
      <c r="H3298" s="25" t="n">
        <f aca="false">IF(D3298="","",D3298*$F$30)</f>
        <v>4240.81531214743</v>
      </c>
    </row>
    <row r="3299" customFormat="false" ht="15" hidden="false" customHeight="false" outlineLevel="0" collapsed="false">
      <c r="A3299" s="2" t="n">
        <v>3265</v>
      </c>
      <c r="B3299" s="2" t="n">
        <v>1</v>
      </c>
      <c r="C3299" s="22" t="n">
        <f aca="true">NORMSINV(MAX(RAND(),0.000000000001))</f>
        <v>-0.0811036027983208</v>
      </c>
      <c r="D3299" s="24" t="n">
        <f aca="false">IF($B$11="","",$B$11*EXP($B$12*C3299))</f>
        <v>896.338819567288</v>
      </c>
      <c r="E3299" s="20" t="n">
        <f aca="true">IF($B$10="","",$B$10*(1-$B$14+2*$B$14*RAND()))</f>
        <v>3.87031942494836</v>
      </c>
      <c r="F3299" s="21" t="n">
        <f aca="false">INDEX($E$17:$E$28,B3299)</f>
        <v>4.92562580645161</v>
      </c>
      <c r="G3299" s="25" t="n">
        <f aca="false">IF(OR(D3299="",E3299="",F3299=""),"",D3299*($B$7-$B$8-F3299-E3299))</f>
        <v>3535.20939559568</v>
      </c>
      <c r="H3299" s="25" t="n">
        <f aca="false">IF(D3299="","",D3299*$F$30)</f>
        <v>4480.97702678078</v>
      </c>
    </row>
    <row r="3300" customFormat="false" ht="15" hidden="false" customHeight="false" outlineLevel="0" collapsed="false">
      <c r="A3300" s="2" t="n">
        <v>3266</v>
      </c>
      <c r="B3300" s="2" t="n">
        <v>2</v>
      </c>
      <c r="C3300" s="22" t="n">
        <f aca="true">NORMSINV(MAX(RAND(),0.000000000001))</f>
        <v>-1.16745832844998</v>
      </c>
      <c r="D3300" s="24" t="n">
        <f aca="false">IF($B$11="","",$B$11*EXP($B$12*C3300))</f>
        <v>567.11690832236</v>
      </c>
      <c r="E3300" s="20" t="n">
        <f aca="true">IF($B$10="","",$B$10*(1-$B$14+2*$B$14*RAND()))</f>
        <v>4.10753171130533</v>
      </c>
      <c r="F3300" s="21" t="n">
        <f aca="false">INDEX($E$17:$E$28,B3300)</f>
        <v>5.0612</v>
      </c>
      <c r="G3300" s="25" t="n">
        <f aca="false">IF(OR(D3300="",E3300="",F3300=""),"",D3300*($B$7-$B$8-F3300-E3300))</f>
        <v>2025.32663067421</v>
      </c>
      <c r="H3300" s="25" t="n">
        <f aca="false">IF(D3300="","",D3300*$F$30)</f>
        <v>2835.13084808514</v>
      </c>
    </row>
    <row r="3301" customFormat="false" ht="15" hidden="false" customHeight="false" outlineLevel="0" collapsed="false">
      <c r="A3301" s="2" t="n">
        <v>3267</v>
      </c>
      <c r="B3301" s="2" t="n">
        <v>3</v>
      </c>
      <c r="C3301" s="22" t="n">
        <f aca="true">NORMSINV(MAX(RAND(),0.000000000001))</f>
        <v>-0.138189762858124</v>
      </c>
      <c r="D3301" s="24" t="n">
        <f aca="false">IF($B$11="","",$B$11*EXP($B$12*C3301))</f>
        <v>875.035378032516</v>
      </c>
      <c r="E3301" s="20" t="n">
        <f aca="true">IF($B$10="","",$B$10*(1-$B$14+2*$B$14*RAND()))</f>
        <v>4.06846803816775</v>
      </c>
      <c r="F3301" s="21" t="n">
        <f aca="false">INDEX($E$17:$E$28,B3301)</f>
        <v>5.0612</v>
      </c>
      <c r="G3301" s="25" t="n">
        <f aca="false">IF(OR(D3301="",E3301="",F3301=""),"",D3301*($B$7-$B$8-F3301-E3301))</f>
        <v>3159.16819304476</v>
      </c>
      <c r="H3301" s="25" t="n">
        <f aca="false">IF(D3301="","",D3301*$F$30)</f>
        <v>4374.47686186015</v>
      </c>
    </row>
    <row r="3302" customFormat="false" ht="15" hidden="false" customHeight="false" outlineLevel="0" collapsed="false">
      <c r="A3302" s="2" t="n">
        <v>3268</v>
      </c>
      <c r="B3302" s="2" t="n">
        <v>4</v>
      </c>
      <c r="C3302" s="22" t="n">
        <f aca="true">NORMSINV(MAX(RAND(),0.000000000001))</f>
        <v>-0.959451601674199</v>
      </c>
      <c r="D3302" s="24" t="n">
        <f aca="false">IF($B$11="","",$B$11*EXP($B$12*C3302))</f>
        <v>619.066344088714</v>
      </c>
      <c r="E3302" s="20" t="n">
        <f aca="true">IF($B$10="","",$B$10*(1-$B$14+2*$B$14*RAND()))</f>
        <v>3.65812698469542</v>
      </c>
      <c r="F3302" s="21" t="n">
        <f aca="false">INDEX($E$17:$E$28,B3302)</f>
        <v>4.89657419354839</v>
      </c>
      <c r="G3302" s="25" t="n">
        <f aca="false">IF(OR(D3302="",E3302="",F3302=""),"",D3302*($B$7-$B$8-F3302-E3302))</f>
        <v>2590.97764050341</v>
      </c>
      <c r="H3302" s="25" t="n">
        <f aca="false">IF(D3302="","",D3302*$F$30)</f>
        <v>3094.8364673683</v>
      </c>
    </row>
    <row r="3303" customFormat="false" ht="15" hidden="false" customHeight="false" outlineLevel="0" collapsed="false">
      <c r="A3303" s="2" t="n">
        <v>3269</v>
      </c>
      <c r="B3303" s="2" t="n">
        <v>5</v>
      </c>
      <c r="C3303" s="22" t="n">
        <f aca="true">NORMSINV(MAX(RAND(),0.000000000001))</f>
        <v>0.536618495323664</v>
      </c>
      <c r="D3303" s="24" t="n">
        <f aca="false">IF($B$11="","",$B$11*EXP($B$12*C3303))</f>
        <v>1162.82261756763</v>
      </c>
      <c r="E3303" s="20" t="n">
        <f aca="true">IF($B$10="","",$B$10*(1-$B$14+2*$B$14*RAND()))</f>
        <v>3.60821082968477</v>
      </c>
      <c r="F3303" s="21" t="n">
        <f aca="false">INDEX($E$17:$E$28,B3303)</f>
        <v>4.761</v>
      </c>
      <c r="G3303" s="25" t="n">
        <f aca="false">IF(OR(D3303="",E3303="",F3303=""),"",D3303*($B$7-$B$8-F3303-E3303))</f>
        <v>5082.45250386219</v>
      </c>
      <c r="H3303" s="25" t="n">
        <f aca="false">IF(D3303="","",D3303*$F$30)</f>
        <v>5813.18282974408</v>
      </c>
    </row>
    <row r="3304" customFormat="false" ht="15" hidden="false" customHeight="false" outlineLevel="0" collapsed="false">
      <c r="A3304" s="2" t="n">
        <v>3270</v>
      </c>
      <c r="B3304" s="2" t="n">
        <v>6</v>
      </c>
      <c r="C3304" s="22" t="n">
        <f aca="true">NORMSINV(MAX(RAND(),0.000000000001))</f>
        <v>-0.0295983488618321</v>
      </c>
      <c r="D3304" s="24" t="n">
        <f aca="false">IF($B$11="","",$B$11*EXP($B$12*C3304))</f>
        <v>916.004296005785</v>
      </c>
      <c r="E3304" s="20" t="n">
        <f aca="true">IF($B$10="","",$B$10*(1-$B$14+2*$B$14*RAND()))</f>
        <v>3.67837911941113</v>
      </c>
      <c r="F3304" s="21" t="n">
        <f aca="false">INDEX($E$17:$E$28,B3304)</f>
        <v>4.761</v>
      </c>
      <c r="G3304" s="25" t="n">
        <f aca="false">IF(OR(D3304="",E3304="",F3304=""),"",D3304*($B$7-$B$8-F3304-E3304))</f>
        <v>3939.38720211159</v>
      </c>
      <c r="H3304" s="25" t="n">
        <f aca="false">IF(D3304="","",D3304*$F$30)</f>
        <v>4579.28867659212</v>
      </c>
    </row>
    <row r="3305" customFormat="false" ht="15" hidden="false" customHeight="false" outlineLevel="0" collapsed="false">
      <c r="A3305" s="2" t="n">
        <v>3271</v>
      </c>
      <c r="B3305" s="2" t="n">
        <v>7</v>
      </c>
      <c r="C3305" s="22" t="n">
        <f aca="true">NORMSINV(MAX(RAND(),0.000000000001))</f>
        <v>0.0780437533688344</v>
      </c>
      <c r="D3305" s="24" t="n">
        <f aca="false">IF($B$11="","",$B$11*EXP($B$12*C3305))</f>
        <v>958.507880266531</v>
      </c>
      <c r="E3305" s="20" t="n">
        <f aca="true">IF($B$10="","",$B$10*(1-$B$14+2*$B$14*RAND()))</f>
        <v>3.77469679823582</v>
      </c>
      <c r="F3305" s="21" t="n">
        <f aca="false">INDEX($E$17:$E$28,B3305)</f>
        <v>4.761</v>
      </c>
      <c r="G3305" s="25" t="n">
        <f aca="false">IF(OR(D3305="",E3305="",F3305=""),"",D3305*($B$7-$B$8-F3305-E3305))</f>
        <v>4029.85774992077</v>
      </c>
      <c r="H3305" s="25" t="n">
        <f aca="false">IF(D3305="","",D3305*$F$30)</f>
        <v>4791.77259502844</v>
      </c>
    </row>
    <row r="3306" customFormat="false" ht="15" hidden="false" customHeight="false" outlineLevel="0" collapsed="false">
      <c r="A3306" s="2" t="n">
        <v>3272</v>
      </c>
      <c r="B3306" s="2" t="n">
        <v>8</v>
      </c>
      <c r="C3306" s="22" t="n">
        <f aca="true">NORMSINV(MAX(RAND(),0.000000000001))</f>
        <v>-0.159257762439652</v>
      </c>
      <c r="D3306" s="24" t="n">
        <f aca="false">IF($B$11="","",$B$11*EXP($B$12*C3306))</f>
        <v>867.301769085104</v>
      </c>
      <c r="E3306" s="20" t="n">
        <f aca="true">IF($B$10="","",$B$10*(1-$B$14+2*$B$14*RAND()))</f>
        <v>3.97733928558079</v>
      </c>
      <c r="F3306" s="21" t="n">
        <f aca="false">INDEX($E$17:$E$28,B3306)</f>
        <v>4.761</v>
      </c>
      <c r="G3306" s="25" t="n">
        <f aca="false">IF(OR(D3306="",E3306="",F3306=""),"",D3306*($B$7-$B$8-F3306-E3306))</f>
        <v>3470.64741689414</v>
      </c>
      <c r="H3306" s="25" t="n">
        <f aca="false">IF(D3306="","",D3306*$F$30)</f>
        <v>4335.81500401025</v>
      </c>
    </row>
    <row r="3307" customFormat="false" ht="15" hidden="false" customHeight="false" outlineLevel="0" collapsed="false">
      <c r="A3307" s="2" t="n">
        <v>3273</v>
      </c>
      <c r="B3307" s="2" t="n">
        <v>9</v>
      </c>
      <c r="C3307" s="22" t="n">
        <f aca="true">NORMSINV(MAX(RAND(),0.000000000001))</f>
        <v>-0.245381379824811</v>
      </c>
      <c r="D3307" s="24" t="n">
        <f aca="false">IF($B$11="","",$B$11*EXP($B$12*C3307))</f>
        <v>836.392004007252</v>
      </c>
      <c r="E3307" s="20" t="n">
        <f aca="true">IF($B$10="","",$B$10*(1-$B$14+2*$B$14*RAND()))</f>
        <v>3.53700150630153</v>
      </c>
      <c r="F3307" s="21" t="n">
        <f aca="false">INDEX($E$17:$E$28,B3307)</f>
        <v>4.761</v>
      </c>
      <c r="G3307" s="25" t="n">
        <f aca="false">IF(OR(D3307="",E3307="",F3307=""),"",D3307*($B$7-$B$8-F3307-E3307))</f>
        <v>3715.25202194166</v>
      </c>
      <c r="H3307" s="25" t="n">
        <f aca="false">IF(D3307="","",D3307*$F$30)</f>
        <v>4181.29090643305</v>
      </c>
    </row>
    <row r="3308" customFormat="false" ht="15" hidden="false" customHeight="false" outlineLevel="0" collapsed="false">
      <c r="A3308" s="2" t="n">
        <v>3274</v>
      </c>
      <c r="B3308" s="2" t="n">
        <v>10</v>
      </c>
      <c r="C3308" s="22" t="n">
        <f aca="true">NORMSINV(MAX(RAND(),0.000000000001))</f>
        <v>0.177922254817413</v>
      </c>
      <c r="D3308" s="24" t="n">
        <f aca="false">IF($B$11="","",$B$11*EXP($B$12*C3308))</f>
        <v>999.707958933244</v>
      </c>
      <c r="E3308" s="20" t="n">
        <f aca="true">IF($B$10="","",$B$10*(1-$B$14+2*$B$14*RAND()))</f>
        <v>3.59741136130518</v>
      </c>
      <c r="F3308" s="21" t="n">
        <f aca="false">INDEX($E$17:$E$28,B3308)</f>
        <v>4.761</v>
      </c>
      <c r="G3308" s="25" t="n">
        <f aca="false">IF(OR(D3308="",E3308="",F3308=""),"",D3308*($B$7-$B$8-F3308-E3308))</f>
        <v>4380.30903487469</v>
      </c>
      <c r="H3308" s="25" t="n">
        <f aca="false">IF(D3308="","",D3308*$F$30)</f>
        <v>4997.74002829907</v>
      </c>
    </row>
    <row r="3309" customFormat="false" ht="15" hidden="false" customHeight="false" outlineLevel="0" collapsed="false">
      <c r="A3309" s="2" t="n">
        <v>3275</v>
      </c>
      <c r="B3309" s="2" t="n">
        <v>11</v>
      </c>
      <c r="C3309" s="22" t="n">
        <f aca="true">NORMSINV(MAX(RAND(),0.000000000001))</f>
        <v>0.150599452150472</v>
      </c>
      <c r="D3309" s="24" t="n">
        <f aca="false">IF($B$11="","",$B$11*EXP($B$12*C3309))</f>
        <v>988.264419840194</v>
      </c>
      <c r="E3309" s="20" t="n">
        <f aca="true">IF($B$10="","",$B$10*(1-$B$14+2*$B$14*RAND()))</f>
        <v>3.81826327706381</v>
      </c>
      <c r="F3309" s="21" t="n">
        <f aca="false">INDEX($E$17:$E$28,B3309)</f>
        <v>4.761</v>
      </c>
      <c r="G3309" s="25" t="n">
        <f aca="false">IF(OR(D3309="",E3309="",F3309=""),"",D3309*($B$7-$B$8-F3309-E3309))</f>
        <v>4111.90806360032</v>
      </c>
      <c r="H3309" s="25" t="n">
        <f aca="false">IF(D3309="","",D3309*$F$30)</f>
        <v>4940.5314876651</v>
      </c>
    </row>
    <row r="3310" customFormat="false" ht="15" hidden="false" customHeight="false" outlineLevel="0" collapsed="false">
      <c r="A3310" s="2" t="n">
        <v>3276</v>
      </c>
      <c r="B3310" s="2" t="n">
        <v>12</v>
      </c>
      <c r="C3310" s="22" t="n">
        <f aca="true">NORMSINV(MAX(RAND(),0.000000000001))</f>
        <v>-0.444073283639611</v>
      </c>
      <c r="D3310" s="24" t="n">
        <f aca="false">IF($B$11="","",$B$11*EXP($B$12*C3310))</f>
        <v>769.218743853095</v>
      </c>
      <c r="E3310" s="20" t="n">
        <f aca="true">IF($B$10="","",$B$10*(1-$B$14+2*$B$14*RAND()))</f>
        <v>3.49771643517622</v>
      </c>
      <c r="F3310" s="21" t="n">
        <f aca="false">INDEX($E$17:$E$28,B3310)</f>
        <v>4.761</v>
      </c>
      <c r="G3310" s="25" t="n">
        <f aca="false">IF(OR(D3310="",E3310="",F3310=""),"",D3310*($B$7-$B$8-F3310-E3310))</f>
        <v>3447.08731458327</v>
      </c>
      <c r="H3310" s="25" t="n">
        <f aca="false">IF(D3310="","",D3310*$F$30)</f>
        <v>3845.47834427039</v>
      </c>
    </row>
    <row r="3311" customFormat="false" ht="15" hidden="false" customHeight="false" outlineLevel="0" collapsed="false">
      <c r="A3311" s="2" t="n">
        <v>3277</v>
      </c>
      <c r="B3311" s="2" t="n">
        <v>1</v>
      </c>
      <c r="C3311" s="22" t="n">
        <f aca="true">NORMSINV(MAX(RAND(),0.000000000001))</f>
        <v>0.831609657445509</v>
      </c>
      <c r="D3311" s="24" t="n">
        <f aca="false">IF($B$11="","",$B$11*EXP($B$12*C3311))</f>
        <v>1316.72765089909</v>
      </c>
      <c r="E3311" s="20" t="n">
        <f aca="true">IF($B$10="","",$B$10*(1-$B$14+2*$B$14*RAND()))</f>
        <v>3.80710599149812</v>
      </c>
      <c r="F3311" s="21" t="n">
        <f aca="false">INDEX($E$17:$E$28,B3311)</f>
        <v>4.92562580645161</v>
      </c>
      <c r="G3311" s="25" t="n">
        <f aca="false">IF(OR(D3311="",E3311="",F3311=""),"",D3311*($B$7-$B$8-F3311-E3311))</f>
        <v>5276.48084620828</v>
      </c>
      <c r="H3311" s="25" t="n">
        <f aca="false">IF(D3311="","",D3311*$F$30)</f>
        <v>6582.58487237475</v>
      </c>
    </row>
    <row r="3312" customFormat="false" ht="15" hidden="false" customHeight="false" outlineLevel="0" collapsed="false">
      <c r="A3312" s="2" t="n">
        <v>3278</v>
      </c>
      <c r="B3312" s="2" t="n">
        <v>2</v>
      </c>
      <c r="C3312" s="22" t="n">
        <f aca="true">NORMSINV(MAX(RAND(),0.000000000001))</f>
        <v>-0.583827227680133</v>
      </c>
      <c r="D3312" s="24" t="n">
        <f aca="false">IF($B$11="","",$B$11*EXP($B$12*C3312))</f>
        <v>725.229249895358</v>
      </c>
      <c r="E3312" s="20" t="n">
        <f aca="true">IF($B$10="","",$B$10*(1-$B$14+2*$B$14*RAND()))</f>
        <v>4.01727478340083</v>
      </c>
      <c r="F3312" s="21" t="n">
        <f aca="false">INDEX($E$17:$E$28,B3312)</f>
        <v>5.0612</v>
      </c>
      <c r="G3312" s="25" t="n">
        <f aca="false">IF(OR(D3312="",E3312="",F3312=""),"",D3312*($B$7-$B$8-F3312-E3312))</f>
        <v>2655.44518630716</v>
      </c>
      <c r="H3312" s="25" t="n">
        <f aca="false">IF(D3312="","",D3312*$F$30)</f>
        <v>3625.56606607687</v>
      </c>
    </row>
    <row r="3313" customFormat="false" ht="15" hidden="false" customHeight="false" outlineLevel="0" collapsed="false">
      <c r="A3313" s="2" t="n">
        <v>3279</v>
      </c>
      <c r="B3313" s="2" t="n">
        <v>3</v>
      </c>
      <c r="C3313" s="22" t="n">
        <f aca="true">NORMSINV(MAX(RAND(),0.000000000001))</f>
        <v>1.6508790544282</v>
      </c>
      <c r="D3313" s="24" t="n">
        <f aca="false">IF($B$11="","",$B$11*EXP($B$12*C3313))</f>
        <v>1859.60096563182</v>
      </c>
      <c r="E3313" s="20" t="n">
        <f aca="true">IF($B$10="","",$B$10*(1-$B$14+2*$B$14*RAND()))</f>
        <v>3.73946094809438</v>
      </c>
      <c r="F3313" s="21" t="n">
        <f aca="false">INDEX($E$17:$E$28,B3313)</f>
        <v>5.0612</v>
      </c>
      <c r="G3313" s="25" t="n">
        <f aca="false">IF(OR(D3313="",E3313="",F3313=""),"",D3313*($B$7-$B$8-F3313-E3313))</f>
        <v>7325.59870487482</v>
      </c>
      <c r="H3313" s="25" t="n">
        <f aca="false">IF(D3313="","",D3313*$F$30)</f>
        <v>9296.51714738659</v>
      </c>
    </row>
    <row r="3314" customFormat="false" ht="15" hidden="false" customHeight="false" outlineLevel="0" collapsed="false">
      <c r="A3314" s="2" t="n">
        <v>3280</v>
      </c>
      <c r="B3314" s="2" t="n">
        <v>4</v>
      </c>
      <c r="C3314" s="22" t="n">
        <f aca="true">NORMSINV(MAX(RAND(),0.000000000001))</f>
        <v>-1.3390589592558</v>
      </c>
      <c r="D3314" s="24" t="n">
        <f aca="false">IF($B$11="","",$B$11*EXP($B$12*C3314))</f>
        <v>527.55798688784</v>
      </c>
      <c r="E3314" s="20" t="n">
        <f aca="true">IF($B$10="","",$B$10*(1-$B$14+2*$B$14*RAND()))</f>
        <v>3.95700296394116</v>
      </c>
      <c r="F3314" s="21" t="n">
        <f aca="false">INDEX($E$17:$E$28,B3314)</f>
        <v>4.89657419354839</v>
      </c>
      <c r="G3314" s="25" t="n">
        <f aca="false">IF(OR(D3314="",E3314="",F3314=""),"",D3314*($B$7-$B$8-F3314-E3314))</f>
        <v>2050.31341098973</v>
      </c>
      <c r="H3314" s="25" t="n">
        <f aca="false">IF(D3314="","",D3314*$F$30)</f>
        <v>2637.36788804969</v>
      </c>
    </row>
    <row r="3315" customFormat="false" ht="15" hidden="false" customHeight="false" outlineLevel="0" collapsed="false">
      <c r="A3315" s="2" t="n">
        <v>3281</v>
      </c>
      <c r="B3315" s="2" t="n">
        <v>5</v>
      </c>
      <c r="C3315" s="22" t="n">
        <f aca="true">NORMSINV(MAX(RAND(),0.000000000001))</f>
        <v>-1.04852294085738</v>
      </c>
      <c r="D3315" s="24" t="n">
        <f aca="false">IF($B$11="","",$B$11*EXP($B$12*C3315))</f>
        <v>596.262380848869</v>
      </c>
      <c r="E3315" s="20" t="n">
        <f aca="true">IF($B$10="","",$B$10*(1-$B$14+2*$B$14*RAND()))</f>
        <v>3.92432022741769</v>
      </c>
      <c r="F3315" s="21" t="n">
        <f aca="false">INDEX($E$17:$E$28,B3315)</f>
        <v>4.761</v>
      </c>
      <c r="G3315" s="25" t="n">
        <f aca="false">IF(OR(D3315="",E3315="",F3315=""),"",D3315*($B$7-$B$8-F3315-E3315))</f>
        <v>2417.65301477968</v>
      </c>
      <c r="H3315" s="25" t="n">
        <f aca="false">IF(D3315="","",D3315*$F$30)</f>
        <v>2980.83489433967</v>
      </c>
    </row>
    <row r="3316" customFormat="false" ht="15" hidden="false" customHeight="false" outlineLevel="0" collapsed="false">
      <c r="A3316" s="2" t="n">
        <v>3282</v>
      </c>
      <c r="B3316" s="2" t="n">
        <v>6</v>
      </c>
      <c r="C3316" s="22" t="n">
        <f aca="true">NORMSINV(MAX(RAND(),0.000000000001))</f>
        <v>1.12661935575905</v>
      </c>
      <c r="D3316" s="24" t="n">
        <f aca="false">IF($B$11="","",$B$11*EXP($B$12*C3316))</f>
        <v>1491.01438359036</v>
      </c>
      <c r="E3316" s="20" t="n">
        <f aca="true">IF($B$10="","",$B$10*(1-$B$14+2*$B$14*RAND()))</f>
        <v>3.58754864214644</v>
      </c>
      <c r="F3316" s="21" t="n">
        <f aca="false">INDEX($E$17:$E$28,B3316)</f>
        <v>4.761</v>
      </c>
      <c r="G3316" s="25" t="n">
        <f aca="false">IF(OR(D3316="",E3316="",F3316=""),"",D3316*($B$7-$B$8-F3316-E3316))</f>
        <v>6547.71713939709</v>
      </c>
      <c r="H3316" s="25" t="n">
        <f aca="false">IF(D3316="","",D3316*$F$30)</f>
        <v>7453.87910644493</v>
      </c>
    </row>
    <row r="3317" customFormat="false" ht="15" hidden="false" customHeight="false" outlineLevel="0" collapsed="false">
      <c r="A3317" s="2" t="n">
        <v>3283</v>
      </c>
      <c r="B3317" s="2" t="n">
        <v>7</v>
      </c>
      <c r="C3317" s="22" t="n">
        <f aca="true">NORMSINV(MAX(RAND(),0.000000000001))</f>
        <v>-0.841044918236285</v>
      </c>
      <c r="D3317" s="24" t="n">
        <f aca="false">IF($B$11="","",$B$11*EXP($B$12*C3317))</f>
        <v>650.736634424001</v>
      </c>
      <c r="E3317" s="20" t="n">
        <f aca="true">IF($B$10="","",$B$10*(1-$B$14+2*$B$14*RAND()))</f>
        <v>3.88423880640752</v>
      </c>
      <c r="F3317" s="21" t="n">
        <f aca="false">INDEX($E$17:$E$28,B3317)</f>
        <v>4.761</v>
      </c>
      <c r="G3317" s="25" t="n">
        <f aca="false">IF(OR(D3317="",E3317="",F3317=""),"",D3317*($B$7-$B$8-F3317-E3317))</f>
        <v>2664.61111788838</v>
      </c>
      <c r="H3317" s="25" t="n">
        <f aca="false">IF(D3317="","",D3317*$F$30)</f>
        <v>3253.16258281247</v>
      </c>
    </row>
    <row r="3318" customFormat="false" ht="15" hidden="false" customHeight="false" outlineLevel="0" collapsed="false">
      <c r="A3318" s="2" t="n">
        <v>3284</v>
      </c>
      <c r="B3318" s="2" t="n">
        <v>8</v>
      </c>
      <c r="C3318" s="22" t="n">
        <f aca="true">NORMSINV(MAX(RAND(),0.000000000001))</f>
        <v>0.131425358862012</v>
      </c>
      <c r="D3318" s="24" t="n">
        <f aca="false">IF($B$11="","",$B$11*EXP($B$12*C3318))</f>
        <v>980.31209090774</v>
      </c>
      <c r="E3318" s="20" t="n">
        <f aca="true">IF($B$10="","",$B$10*(1-$B$14+2*$B$14*RAND()))</f>
        <v>4.08310978551342</v>
      </c>
      <c r="F3318" s="21" t="n">
        <f aca="false">INDEX($E$17:$E$28,B3318)</f>
        <v>4.761</v>
      </c>
      <c r="G3318" s="25" t="n">
        <f aca="false">IF(OR(D3318="",E3318="",F3318=""),"",D3318*($B$7-$B$8-F3318-E3318))</f>
        <v>3819.18828211034</v>
      </c>
      <c r="H3318" s="25" t="n">
        <f aca="false">IF(D3318="","",D3318*$F$30)</f>
        <v>4900.77620486597</v>
      </c>
    </row>
    <row r="3319" customFormat="false" ht="15" hidden="false" customHeight="false" outlineLevel="0" collapsed="false">
      <c r="A3319" s="2" t="n">
        <v>3285</v>
      </c>
      <c r="B3319" s="2" t="n">
        <v>9</v>
      </c>
      <c r="C3319" s="22" t="n">
        <f aca="true">NORMSINV(MAX(RAND(),0.000000000001))</f>
        <v>-0.334976141914355</v>
      </c>
      <c r="D3319" s="24" t="n">
        <f aca="false">IF($B$11="","",$B$11*EXP($B$12*C3319))</f>
        <v>805.404966543978</v>
      </c>
      <c r="E3319" s="20" t="n">
        <f aca="true">IF($B$10="","",$B$10*(1-$B$14+2*$B$14*RAND()))</f>
        <v>3.85022128995697</v>
      </c>
      <c r="F3319" s="21" t="n">
        <f aca="false">INDEX($E$17:$E$28,B3319)</f>
        <v>4.761</v>
      </c>
      <c r="G3319" s="25" t="n">
        <f aca="false">IF(OR(D3319="",E3319="",F3319=""),"",D3319*($B$7-$B$8-F3319-E3319))</f>
        <v>3325.3388788297</v>
      </c>
      <c r="H3319" s="25" t="n">
        <f aca="false">IF(D3319="","",D3319*$F$30)</f>
        <v>4026.38050874666</v>
      </c>
    </row>
    <row r="3320" customFormat="false" ht="15" hidden="false" customHeight="false" outlineLevel="0" collapsed="false">
      <c r="A3320" s="2" t="n">
        <v>3286</v>
      </c>
      <c r="B3320" s="2" t="n">
        <v>10</v>
      </c>
      <c r="C3320" s="22" t="n">
        <f aca="true">NORMSINV(MAX(RAND(),0.000000000001))</f>
        <v>0.12064198313684</v>
      </c>
      <c r="D3320" s="24" t="n">
        <f aca="false">IF($B$11="","",$B$11*EXP($B$12*C3320))</f>
        <v>975.867903478303</v>
      </c>
      <c r="E3320" s="20" t="n">
        <f aca="true">IF($B$10="","",$B$10*(1-$B$14+2*$B$14*RAND()))</f>
        <v>3.70070428298786</v>
      </c>
      <c r="F3320" s="21" t="n">
        <f aca="false">INDEX($E$17:$E$28,B3320)</f>
        <v>4.761</v>
      </c>
      <c r="G3320" s="25" t="n">
        <f aca="false">IF(OR(D3320="",E3320="",F3320=""),"",D3320*($B$7-$B$8-F3320-E3320))</f>
        <v>4175.05147182084</v>
      </c>
      <c r="H3320" s="25" t="n">
        <f aca="false">IF(D3320="","",D3320*$F$30)</f>
        <v>4878.55882306873</v>
      </c>
    </row>
    <row r="3321" customFormat="false" ht="15" hidden="false" customHeight="false" outlineLevel="0" collapsed="false">
      <c r="A3321" s="2" t="n">
        <v>3287</v>
      </c>
      <c r="B3321" s="2" t="n">
        <v>11</v>
      </c>
      <c r="C3321" s="22" t="n">
        <f aca="true">NORMSINV(MAX(RAND(),0.000000000001))</f>
        <v>-1.07130128496851</v>
      </c>
      <c r="D3321" s="24" t="n">
        <f aca="false">IF($B$11="","",$B$11*EXP($B$12*C3321))</f>
        <v>590.566818619157</v>
      </c>
      <c r="E3321" s="20" t="n">
        <f aca="true">IF($B$10="","",$B$10*(1-$B$14+2*$B$14*RAND()))</f>
        <v>3.78355384074168</v>
      </c>
      <c r="F3321" s="21" t="n">
        <f aca="false">INDEX($E$17:$E$28,B3321)</f>
        <v>4.761</v>
      </c>
      <c r="G3321" s="25" t="n">
        <f aca="false">IF(OR(D3321="",E3321="",F3321=""),"",D3321*($B$7-$B$8-F3321-E3321))</f>
        <v>2477.69129096115</v>
      </c>
      <c r="H3321" s="25" t="n">
        <f aca="false">IF(D3321="","",D3321*$F$30)</f>
        <v>2952.36163964089</v>
      </c>
    </row>
    <row r="3322" customFormat="false" ht="15" hidden="false" customHeight="false" outlineLevel="0" collapsed="false">
      <c r="A3322" s="2" t="n">
        <v>3288</v>
      </c>
      <c r="B3322" s="2" t="n">
        <v>12</v>
      </c>
      <c r="C3322" s="22" t="n">
        <f aca="true">NORMSINV(MAX(RAND(),0.000000000001))</f>
        <v>-1.5571229072512</v>
      </c>
      <c r="D3322" s="24" t="n">
        <f aca="false">IF($B$11="","",$B$11*EXP($B$12*C3322))</f>
        <v>481.24381756006</v>
      </c>
      <c r="E3322" s="20" t="n">
        <f aca="true">IF($B$10="","",$B$10*(1-$B$14+2*$B$14*RAND()))</f>
        <v>3.66816199392311</v>
      </c>
      <c r="F3322" s="21" t="n">
        <f aca="false">INDEX($E$17:$E$28,B3322)</f>
        <v>4.761</v>
      </c>
      <c r="G3322" s="25" t="n">
        <f aca="false">IF(OR(D3322="",E3322="",F3322=""),"",D3322*($B$7-$B$8-F3322-E3322))</f>
        <v>2074.56413892744</v>
      </c>
      <c r="H3322" s="25" t="n">
        <f aca="false">IF(D3322="","",D3322*$F$30)</f>
        <v>2405.83409274625</v>
      </c>
    </row>
    <row r="3323" customFormat="false" ht="15" hidden="false" customHeight="false" outlineLevel="0" collapsed="false">
      <c r="A3323" s="2" t="n">
        <v>3289</v>
      </c>
      <c r="B3323" s="2" t="n">
        <v>1</v>
      </c>
      <c r="C3323" s="22" t="n">
        <f aca="true">NORMSINV(MAX(RAND(),0.000000000001))</f>
        <v>-0.453957813036153</v>
      </c>
      <c r="D3323" s="24" t="n">
        <f aca="false">IF($B$11="","",$B$11*EXP($B$12*C3323))</f>
        <v>766.021606393975</v>
      </c>
      <c r="E3323" s="20" t="n">
        <f aca="true">IF($B$10="","",$B$10*(1-$B$14+2*$B$14*RAND()))</f>
        <v>4.06278460911096</v>
      </c>
      <c r="F3323" s="21" t="n">
        <f aca="false">INDEX($E$17:$E$28,B3323)</f>
        <v>4.92562580645161</v>
      </c>
      <c r="G3323" s="25" t="n">
        <f aca="false">IF(OR(D3323="",E3323="",F3323=""),"",D3323*($B$7-$B$8-F3323-E3323))</f>
        <v>2873.79868000166</v>
      </c>
      <c r="H3323" s="25" t="n">
        <f aca="false">IF(D3323="","",D3323*$F$30)</f>
        <v>3829.49521468476</v>
      </c>
    </row>
    <row r="3324" customFormat="false" ht="15" hidden="false" customHeight="false" outlineLevel="0" collapsed="false">
      <c r="A3324" s="2" t="n">
        <v>3290</v>
      </c>
      <c r="B3324" s="2" t="n">
        <v>2</v>
      </c>
      <c r="C3324" s="22" t="n">
        <f aca="true">NORMSINV(MAX(RAND(),0.000000000001))</f>
        <v>-1.4943990221164</v>
      </c>
      <c r="D3324" s="24" t="n">
        <f aca="false">IF($B$11="","",$B$11*EXP($B$12*C3324))</f>
        <v>494.132527593926</v>
      </c>
      <c r="E3324" s="20" t="n">
        <f aca="true">IF($B$10="","",$B$10*(1-$B$14+2*$B$14*RAND()))</f>
        <v>3.67621895584004</v>
      </c>
      <c r="F3324" s="21" t="n">
        <f aca="false">INDEX($E$17:$E$28,B3324)</f>
        <v>5.0612</v>
      </c>
      <c r="G3324" s="25" t="n">
        <f aca="false">IF(OR(D3324="",E3324="",F3324=""),"",D3324*($B$7-$B$8-F3324-E3324))</f>
        <v>1977.8054882503</v>
      </c>
      <c r="H3324" s="25" t="n">
        <f aca="false">IF(D3324="","",D3324*$F$30)</f>
        <v>2470.26733194756</v>
      </c>
    </row>
    <row r="3325" customFormat="false" ht="15" hidden="false" customHeight="false" outlineLevel="0" collapsed="false">
      <c r="A3325" s="2" t="n">
        <v>3291</v>
      </c>
      <c r="B3325" s="2" t="n">
        <v>3</v>
      </c>
      <c r="C3325" s="22" t="n">
        <f aca="true">NORMSINV(MAX(RAND(),0.000000000001))</f>
        <v>-0.741664781400399</v>
      </c>
      <c r="D3325" s="24" t="n">
        <f aca="false">IF($B$11="","",$B$11*EXP($B$12*C3325))</f>
        <v>678.565100502731</v>
      </c>
      <c r="E3325" s="20" t="n">
        <f aca="true">IF($B$10="","",$B$10*(1-$B$14+2*$B$14*RAND()))</f>
        <v>4.08602654745274</v>
      </c>
      <c r="F3325" s="21" t="n">
        <f aca="false">INDEX($E$17:$E$28,B3325)</f>
        <v>5.0612</v>
      </c>
      <c r="G3325" s="25" t="n">
        <f aca="false">IF(OR(D3325="",E3325="",F3325=""),"",D3325*($B$7-$B$8-F3325-E3325))</f>
        <v>2437.93067891127</v>
      </c>
      <c r="H3325" s="25" t="n">
        <f aca="false">IF(D3325="","",D3325*$F$30)</f>
        <v>3392.28265043325</v>
      </c>
    </row>
    <row r="3326" customFormat="false" ht="15" hidden="false" customHeight="false" outlineLevel="0" collapsed="false">
      <c r="A3326" s="2" t="n">
        <v>3292</v>
      </c>
      <c r="B3326" s="2" t="n">
        <v>4</v>
      </c>
      <c r="C3326" s="22" t="n">
        <f aca="true">NORMSINV(MAX(RAND(),0.000000000001))</f>
        <v>-0.730770277834572</v>
      </c>
      <c r="D3326" s="24" t="n">
        <f aca="false">IF($B$11="","",$B$11*EXP($B$12*C3326))</f>
        <v>681.687264673158</v>
      </c>
      <c r="E3326" s="20" t="n">
        <f aca="true">IF($B$10="","",$B$10*(1-$B$14+2*$B$14*RAND()))</f>
        <v>3.50314540504839</v>
      </c>
      <c r="F3326" s="21" t="n">
        <f aca="false">INDEX($E$17:$E$28,B3326)</f>
        <v>4.89657419354839</v>
      </c>
      <c r="G3326" s="25" t="n">
        <f aca="false">IF(OR(D3326="",E3326="",F3326=""),"",D3326*($B$7-$B$8-F3326-E3326))</f>
        <v>2958.71387474708</v>
      </c>
      <c r="H3326" s="25" t="n">
        <f aca="false">IF(D3326="","",D3326*$F$30)</f>
        <v>3407.89097355405</v>
      </c>
    </row>
    <row r="3327" customFormat="false" ht="15" hidden="false" customHeight="false" outlineLevel="0" collapsed="false">
      <c r="A3327" s="2" t="n">
        <v>3293</v>
      </c>
      <c r="B3327" s="2" t="n">
        <v>5</v>
      </c>
      <c r="C3327" s="22" t="n">
        <f aca="true">NORMSINV(MAX(RAND(),0.000000000001))</f>
        <v>0.0104450015170211</v>
      </c>
      <c r="D3327" s="24" t="n">
        <f aca="false">IF($B$11="","",$B$11*EXP($B$12*C3327))</f>
        <v>931.591080608637</v>
      </c>
      <c r="E3327" s="20" t="n">
        <f aca="true">IF($B$10="","",$B$10*(1-$B$14+2*$B$14*RAND()))</f>
        <v>3.84598939697812</v>
      </c>
      <c r="F3327" s="21" t="n">
        <f aca="false">INDEX($E$17:$E$28,B3327)</f>
        <v>4.761</v>
      </c>
      <c r="G3327" s="25" t="n">
        <f aca="false">IF(OR(D3327="",E3327="",F3327=""),"",D3327*($B$7-$B$8-F3327-E3327))</f>
        <v>3850.27581383611</v>
      </c>
      <c r="H3327" s="25" t="n">
        <f aca="false">IF(D3327="","",D3327*$F$30)</f>
        <v>4657.2101301787</v>
      </c>
    </row>
    <row r="3328" customFormat="false" ht="15" hidden="false" customHeight="false" outlineLevel="0" collapsed="false">
      <c r="A3328" s="2" t="n">
        <v>3294</v>
      </c>
      <c r="B3328" s="2" t="n">
        <v>6</v>
      </c>
      <c r="C3328" s="22" t="n">
        <f aca="true">NORMSINV(MAX(RAND(),0.000000000001))</f>
        <v>-0.485269057868676</v>
      </c>
      <c r="D3328" s="24" t="n">
        <f aca="false">IF($B$11="","",$B$11*EXP($B$12*C3328))</f>
        <v>755.981481136953</v>
      </c>
      <c r="E3328" s="20" t="n">
        <f aca="true">IF($B$10="","",$B$10*(1-$B$14+2*$B$14*RAND()))</f>
        <v>3.74148801655797</v>
      </c>
      <c r="F3328" s="21" t="n">
        <f aca="false">INDEX($E$17:$E$28,B3328)</f>
        <v>4.761</v>
      </c>
      <c r="G3328" s="25" t="n">
        <f aca="false">IF(OR(D3328="",E3328="",F3328=""),"",D3328*($B$7-$B$8-F3328-E3328))</f>
        <v>3203.48058557809</v>
      </c>
      <c r="H3328" s="25" t="n">
        <f aca="false">IF(D3328="","",D3328*$F$30)</f>
        <v>3779.30262049985</v>
      </c>
    </row>
    <row r="3329" customFormat="false" ht="15" hidden="false" customHeight="false" outlineLevel="0" collapsed="false">
      <c r="A3329" s="2" t="n">
        <v>3295</v>
      </c>
      <c r="B3329" s="2" t="n">
        <v>7</v>
      </c>
      <c r="C3329" s="22" t="n">
        <f aca="true">NORMSINV(MAX(RAND(),0.000000000001))</f>
        <v>0.502071920106801</v>
      </c>
      <c r="D3329" s="24" t="n">
        <f aca="false">IF($B$11="","",$B$11*EXP($B$12*C3329))</f>
        <v>1146.01829906008</v>
      </c>
      <c r="E3329" s="20" t="n">
        <f aca="true">IF($B$10="","",$B$10*(1-$B$14+2*$B$14*RAND()))</f>
        <v>3.49466051964795</v>
      </c>
      <c r="F3329" s="21" t="n">
        <f aca="false">INDEX($E$17:$E$28,B3329)</f>
        <v>4.761</v>
      </c>
      <c r="G3329" s="25" t="n">
        <f aca="false">IF(OR(D3329="",E3329="",F3329=""),"",D3329*($B$7-$B$8-F3329-E3329))</f>
        <v>5139.13510368101</v>
      </c>
      <c r="H3329" s="25" t="n">
        <f aca="false">IF(D3329="","",D3329*$F$30)</f>
        <v>5729.17468066114</v>
      </c>
    </row>
    <row r="3330" customFormat="false" ht="15" hidden="false" customHeight="false" outlineLevel="0" collapsed="false">
      <c r="A3330" s="2" t="n">
        <v>3296</v>
      </c>
      <c r="B3330" s="2" t="n">
        <v>8</v>
      </c>
      <c r="C3330" s="22" t="n">
        <f aca="true">NORMSINV(MAX(RAND(),0.000000000001))</f>
        <v>-1.10775418984461</v>
      </c>
      <c r="D3330" s="24" t="n">
        <f aca="false">IF($B$11="","",$B$11*EXP($B$12*C3330))</f>
        <v>581.565013073739</v>
      </c>
      <c r="E3330" s="20" t="n">
        <f aca="true">IF($B$10="","",$B$10*(1-$B$14+2*$B$14*RAND()))</f>
        <v>3.49497080164905</v>
      </c>
      <c r="F3330" s="21" t="n">
        <f aca="false">INDEX($E$17:$E$28,B3330)</f>
        <v>4.761</v>
      </c>
      <c r="G3330" s="25" t="n">
        <f aca="false">IF(OR(D3330="",E3330="",F3330=""),"",D3330*($B$7-$B$8-F3330-E3330))</f>
        <v>2607.754499362</v>
      </c>
      <c r="H3330" s="25" t="n">
        <f aca="false">IF(D3330="","",D3330*$F$30)</f>
        <v>2907.35981335823</v>
      </c>
    </row>
    <row r="3331" customFormat="false" ht="15" hidden="false" customHeight="false" outlineLevel="0" collapsed="false">
      <c r="A3331" s="2" t="n">
        <v>3297</v>
      </c>
      <c r="B3331" s="2" t="n">
        <v>9</v>
      </c>
      <c r="C3331" s="22" t="n">
        <f aca="true">NORMSINV(MAX(RAND(),0.000000000001))</f>
        <v>-0.688051401133934</v>
      </c>
      <c r="D3331" s="24" t="n">
        <f aca="false">IF($B$11="","",$B$11*EXP($B$12*C3331))</f>
        <v>694.068932225511</v>
      </c>
      <c r="E3331" s="20" t="n">
        <f aca="true">IF($B$10="","",$B$10*(1-$B$14+2*$B$14*RAND()))</f>
        <v>3.82796749660855</v>
      </c>
      <c r="F3331" s="21" t="n">
        <f aca="false">INDEX($E$17:$E$28,B3331)</f>
        <v>4.761</v>
      </c>
      <c r="G3331" s="25" t="n">
        <f aca="false">IF(OR(D3331="",E3331="",F3331=""),"",D3331*($B$7-$B$8-F3331-E3331))</f>
        <v>2881.10269726229</v>
      </c>
      <c r="H3331" s="25" t="n">
        <f aca="false">IF(D3331="","",D3331*$F$30)</f>
        <v>3469.78940598178</v>
      </c>
    </row>
    <row r="3332" customFormat="false" ht="15" hidden="false" customHeight="false" outlineLevel="0" collapsed="false">
      <c r="A3332" s="2" t="n">
        <v>3298</v>
      </c>
      <c r="B3332" s="2" t="n">
        <v>10</v>
      </c>
      <c r="C3332" s="22" t="n">
        <f aca="true">NORMSINV(MAX(RAND(),0.000000000001))</f>
        <v>1.25194006701155</v>
      </c>
      <c r="D3332" s="24" t="n">
        <f aca="false">IF($B$11="","",$B$11*EXP($B$12*C3332))</f>
        <v>1571.86463133741</v>
      </c>
      <c r="E3332" s="20" t="n">
        <f aca="true">IF($B$10="","",$B$10*(1-$B$14+2*$B$14*RAND()))</f>
        <v>3.77759521396362</v>
      </c>
      <c r="F3332" s="21" t="n">
        <f aca="false">INDEX($E$17:$E$28,B3332)</f>
        <v>4.761</v>
      </c>
      <c r="G3332" s="25" t="n">
        <f aca="false">IF(OR(D3332="",E3332="",F3332=""),"",D3332*($B$7-$B$8-F3332-E3332))</f>
        <v>6604.03958510232</v>
      </c>
      <c r="H3332" s="25" t="n">
        <f aca="false">IF(D3332="","",D3332*$F$30)</f>
        <v>7858.065664982</v>
      </c>
    </row>
    <row r="3333" customFormat="false" ht="15" hidden="false" customHeight="false" outlineLevel="0" collapsed="false">
      <c r="A3333" s="2" t="n">
        <v>3299</v>
      </c>
      <c r="B3333" s="2" t="n">
        <v>11</v>
      </c>
      <c r="C3333" s="22" t="n">
        <f aca="true">NORMSINV(MAX(RAND(),0.000000000001))</f>
        <v>-1.57872566887316</v>
      </c>
      <c r="D3333" s="24" t="n">
        <f aca="false">IF($B$11="","",$B$11*EXP($B$12*C3333))</f>
        <v>476.883090799887</v>
      </c>
      <c r="E3333" s="20" t="n">
        <f aca="true">IF($B$10="","",$B$10*(1-$B$14+2*$B$14*RAND()))</f>
        <v>3.48711047222057</v>
      </c>
      <c r="F3333" s="21" t="n">
        <f aca="false">INDEX($E$17:$E$28,B3333)</f>
        <v>4.761</v>
      </c>
      <c r="G3333" s="25" t="n">
        <f aca="false">IF(OR(D3333="",E3333="",F3333=""),"",D3333*($B$7-$B$8-F3333-E3333))</f>
        <v>2142.1061615391</v>
      </c>
      <c r="H3333" s="25" t="n">
        <f aca="false">IF(D3333="","",D3333*$F$30)</f>
        <v>2384.0339475268</v>
      </c>
    </row>
    <row r="3334" customFormat="false" ht="15" hidden="false" customHeight="false" outlineLevel="0" collapsed="false">
      <c r="A3334" s="2" t="n">
        <v>3300</v>
      </c>
      <c r="B3334" s="2" t="n">
        <v>12</v>
      </c>
      <c r="C3334" s="22" t="n">
        <f aca="true">NORMSINV(MAX(RAND(),0.000000000001))</f>
        <v>-0.170598175506182</v>
      </c>
      <c r="D3334" s="24" t="n">
        <f aca="false">IF($B$11="","",$B$11*EXP($B$12*C3334))</f>
        <v>863.167283830678</v>
      </c>
      <c r="E3334" s="20" t="n">
        <f aca="true">IF($B$10="","",$B$10*(1-$B$14+2*$B$14*RAND()))</f>
        <v>3.75044033806729</v>
      </c>
      <c r="F3334" s="21" t="n">
        <f aca="false">INDEX($E$17:$E$28,B3334)</f>
        <v>4.761</v>
      </c>
      <c r="G3334" s="25" t="n">
        <f aca="false">IF(OR(D3334="",E3334="",F3334=""),"",D3334*($B$7-$B$8-F3334-E3334))</f>
        <v>3649.95435790643</v>
      </c>
      <c r="H3334" s="25" t="n">
        <f aca="false">IF(D3334="","",D3334*$F$30)</f>
        <v>4315.14588532633</v>
      </c>
    </row>
    <row r="3335" customFormat="false" ht="15" hidden="false" customHeight="false" outlineLevel="0" collapsed="false">
      <c r="A3335" s="2" t="n">
        <v>3301</v>
      </c>
      <c r="B3335" s="2" t="n">
        <v>1</v>
      </c>
      <c r="C3335" s="22" t="n">
        <f aca="true">NORMSINV(MAX(RAND(),0.000000000001))</f>
        <v>-1.27965612402839</v>
      </c>
      <c r="D3335" s="24" t="n">
        <f aca="false">IF($B$11="","",$B$11*EXP($B$12*C3335))</f>
        <v>540.929591956405</v>
      </c>
      <c r="E3335" s="20" t="n">
        <f aca="true">IF($B$10="","",$B$10*(1-$B$14+2*$B$14*RAND()))</f>
        <v>3.46894238524059</v>
      </c>
      <c r="F3335" s="21" t="n">
        <f aca="false">INDEX($E$17:$E$28,B3335)</f>
        <v>4.92562580645161</v>
      </c>
      <c r="G3335" s="25" t="n">
        <f aca="false">IF(OR(D3335="",E3335="",F3335=""),"",D3335*($B$7-$B$8-F3335-E3335))</f>
        <v>2350.57265494232</v>
      </c>
      <c r="H3335" s="25" t="n">
        <f aca="false">IF(D3335="","",D3335*$F$30)</f>
        <v>2704.21521610846</v>
      </c>
    </row>
    <row r="3336" customFormat="false" ht="15" hidden="false" customHeight="false" outlineLevel="0" collapsed="false">
      <c r="A3336" s="2" t="n">
        <v>3302</v>
      </c>
      <c r="B3336" s="2" t="n">
        <v>2</v>
      </c>
      <c r="C3336" s="22" t="n">
        <f aca="true">NORMSINV(MAX(RAND(),0.000000000001))</f>
        <v>1.52240111170864</v>
      </c>
      <c r="D3336" s="24" t="n">
        <f aca="false">IF($B$11="","",$B$11*EXP($B$12*C3336))</f>
        <v>1761.60563302361</v>
      </c>
      <c r="E3336" s="20" t="n">
        <f aca="true">IF($B$10="","",$B$10*(1-$B$14+2*$B$14*RAND()))</f>
        <v>3.83126965862732</v>
      </c>
      <c r="F3336" s="21" t="n">
        <f aca="false">INDEX($E$17:$E$28,B3336)</f>
        <v>5.0612</v>
      </c>
      <c r="G3336" s="25" t="n">
        <f aca="false">IF(OR(D3336="",E3336="",F3336=""),"",D3336*($B$7-$B$8-F3336-E3336))</f>
        <v>6777.83112259136</v>
      </c>
      <c r="H3336" s="25" t="n">
        <f aca="false">IF(D3336="","",D3336*$F$30)</f>
        <v>8806.61888061163</v>
      </c>
    </row>
    <row r="3337" customFormat="false" ht="15" hidden="false" customHeight="false" outlineLevel="0" collapsed="false">
      <c r="A3337" s="2" t="n">
        <v>3303</v>
      </c>
      <c r="B3337" s="2" t="n">
        <v>3</v>
      </c>
      <c r="C3337" s="22" t="n">
        <f aca="true">NORMSINV(MAX(RAND(),0.000000000001))</f>
        <v>0.25538214097938</v>
      </c>
      <c r="D3337" s="24" t="n">
        <f aca="false">IF($B$11="","",$B$11*EXP($B$12*C3337))</f>
        <v>1032.87573111082</v>
      </c>
      <c r="E3337" s="20" t="n">
        <f aca="true">IF($B$10="","",$B$10*(1-$B$14+2*$B$14*RAND()))</f>
        <v>3.94274748160479</v>
      </c>
      <c r="F3337" s="21" t="n">
        <f aca="false">INDEX($E$17:$E$28,B3337)</f>
        <v>5.0612</v>
      </c>
      <c r="G3337" s="25" t="n">
        <f aca="false">IF(OR(D3337="",E3337="",F3337=""),"",D3337*($B$7-$B$8-F3337-E3337))</f>
        <v>3858.87797640588</v>
      </c>
      <c r="H3337" s="25" t="n">
        <f aca="false">IF(D3337="","",D3337*$F$30)</f>
        <v>5163.55235496923</v>
      </c>
    </row>
    <row r="3338" customFormat="false" ht="15" hidden="false" customHeight="false" outlineLevel="0" collapsed="false">
      <c r="A3338" s="2" t="n">
        <v>3304</v>
      </c>
      <c r="B3338" s="2" t="n">
        <v>4</v>
      </c>
      <c r="C3338" s="22" t="n">
        <f aca="true">NORMSINV(MAX(RAND(),0.000000000001))</f>
        <v>1.01820875551545</v>
      </c>
      <c r="D3338" s="24" t="n">
        <f aca="false">IF($B$11="","",$B$11*EXP($B$12*C3338))</f>
        <v>1424.43626851742</v>
      </c>
      <c r="E3338" s="20" t="n">
        <f aca="true">IF($B$10="","",$B$10*(1-$B$14+2*$B$14*RAND()))</f>
        <v>3.42711867172331</v>
      </c>
      <c r="F3338" s="21" t="n">
        <f aca="false">INDEX($E$17:$E$28,B3338)</f>
        <v>4.89657419354839</v>
      </c>
      <c r="G3338" s="25" t="n">
        <f aca="false">IF(OR(D3338="",E3338="",F3338=""),"",D3338*($B$7-$B$8-F3338-E3338))</f>
        <v>6290.74805561926</v>
      </c>
      <c r="H3338" s="25" t="n">
        <f aca="false">IF(D3338="","",D3338*$F$30)</f>
        <v>7121.0417935723</v>
      </c>
    </row>
    <row r="3339" customFormat="false" ht="15" hidden="false" customHeight="false" outlineLevel="0" collapsed="false">
      <c r="A3339" s="2" t="n">
        <v>3305</v>
      </c>
      <c r="B3339" s="2" t="n">
        <v>5</v>
      </c>
      <c r="C3339" s="22" t="n">
        <f aca="true">NORMSINV(MAX(RAND(),0.000000000001))</f>
        <v>1.22943783053072</v>
      </c>
      <c r="D3339" s="24" t="n">
        <f aca="false">IF($B$11="","",$B$11*EXP($B$12*C3339))</f>
        <v>1557.0311499294</v>
      </c>
      <c r="E3339" s="20" t="n">
        <f aca="true">IF($B$10="","",$B$10*(1-$B$14+2*$B$14*RAND()))</f>
        <v>3.70196621832828</v>
      </c>
      <c r="F3339" s="21" t="n">
        <f aca="false">INDEX($E$17:$E$28,B3339)</f>
        <v>4.761</v>
      </c>
      <c r="G3339" s="25" t="n">
        <f aca="false">IF(OR(D3339="",E3339="",F3339=""),"",D3339*($B$7-$B$8-F3339-E3339))</f>
        <v>6659.47482736321</v>
      </c>
      <c r="H3339" s="25" t="n">
        <f aca="false">IF(D3339="","",D3339*$F$30)</f>
        <v>7783.91012472707</v>
      </c>
    </row>
    <row r="3340" customFormat="false" ht="15" hidden="false" customHeight="false" outlineLevel="0" collapsed="false">
      <c r="A3340" s="2" t="n">
        <v>3306</v>
      </c>
      <c r="B3340" s="2" t="n">
        <v>6</v>
      </c>
      <c r="C3340" s="22" t="n">
        <f aca="true">NORMSINV(MAX(RAND(),0.000000000001))</f>
        <v>0.958175024889606</v>
      </c>
      <c r="D3340" s="24" t="n">
        <f aca="false">IF($B$11="","",$B$11*EXP($B$12*C3340))</f>
        <v>1388.85540382546</v>
      </c>
      <c r="E3340" s="20" t="n">
        <f aca="true">IF($B$10="","",$B$10*(1-$B$14+2*$B$14*RAND()))</f>
        <v>3.99632664077757</v>
      </c>
      <c r="F3340" s="21" t="n">
        <f aca="false">INDEX($E$17:$E$28,B3340)</f>
        <v>4.761</v>
      </c>
      <c r="G3340" s="25" t="n">
        <f aca="false">IF(OR(D3340="",E3340="",F3340=""),"",D3340*($B$7-$B$8-F3340-E3340))</f>
        <v>5531.35741662778</v>
      </c>
      <c r="H3340" s="25" t="n">
        <f aca="false">IF(D3340="","",D3340*$F$30)</f>
        <v>6943.16593480425</v>
      </c>
    </row>
    <row r="3341" customFormat="false" ht="15" hidden="false" customHeight="false" outlineLevel="0" collapsed="false">
      <c r="A3341" s="2" t="n">
        <v>3307</v>
      </c>
      <c r="B3341" s="2" t="n">
        <v>7</v>
      </c>
      <c r="C3341" s="22" t="n">
        <f aca="true">NORMSINV(MAX(RAND(),0.000000000001))</f>
        <v>1.31349682257769</v>
      </c>
      <c r="D3341" s="24" t="n">
        <f aca="false">IF($B$11="","",$B$11*EXP($B$12*C3341))</f>
        <v>1613.16890087589</v>
      </c>
      <c r="E3341" s="20" t="n">
        <f aca="true">IF($B$10="","",$B$10*(1-$B$14+2*$B$14*RAND()))</f>
        <v>3.56690096738822</v>
      </c>
      <c r="F3341" s="21" t="n">
        <f aca="false">INDEX($E$17:$E$28,B3341)</f>
        <v>4.761</v>
      </c>
      <c r="G3341" s="25" t="n">
        <f aca="false">IF(OR(D3341="",E3341="",F3341=""),"",D3341*($B$7-$B$8-F3341-E3341))</f>
        <v>7117.46094699392</v>
      </c>
      <c r="H3341" s="25" t="n">
        <f aca="false">IF(D3341="","",D3341*$F$30)</f>
        <v>8064.55396925874</v>
      </c>
    </row>
    <row r="3342" customFormat="false" ht="15" hidden="false" customHeight="false" outlineLevel="0" collapsed="false">
      <c r="A3342" s="2" t="n">
        <v>3308</v>
      </c>
      <c r="B3342" s="2" t="n">
        <v>8</v>
      </c>
      <c r="C3342" s="22" t="n">
        <f aca="true">NORMSINV(MAX(RAND(),0.000000000001))</f>
        <v>-2.09487822674909</v>
      </c>
      <c r="D3342" s="24" t="n">
        <f aca="false">IF($B$11="","",$B$11*EXP($B$12*C3342))</f>
        <v>383.6697646875</v>
      </c>
      <c r="E3342" s="20" t="n">
        <f aca="true">IF($B$10="","",$B$10*(1-$B$14+2*$B$14*RAND()))</f>
        <v>3.48632198631588</v>
      </c>
      <c r="F3342" s="21" t="n">
        <f aca="false">INDEX($E$17:$E$28,B3342)</f>
        <v>4.761</v>
      </c>
      <c r="G3342" s="25" t="n">
        <f aca="false">IF(OR(D3342="",E3342="",F3342=""),"",D3342*($B$7-$B$8-F3342-E3342))</f>
        <v>1723.70471632689</v>
      </c>
      <c r="H3342" s="25" t="n">
        <f aca="false">IF(D3342="","",D3342*$F$30)</f>
        <v>1918.04188762575</v>
      </c>
    </row>
    <row r="3343" customFormat="false" ht="15" hidden="false" customHeight="false" outlineLevel="0" collapsed="false">
      <c r="A3343" s="2" t="n">
        <v>3309</v>
      </c>
      <c r="B3343" s="2" t="n">
        <v>9</v>
      </c>
      <c r="C3343" s="22" t="n">
        <f aca="true">NORMSINV(MAX(RAND(),0.000000000001))</f>
        <v>0.242023865291264</v>
      </c>
      <c r="D3343" s="24" t="n">
        <f aca="false">IF($B$11="","",$B$11*EXP($B$12*C3343))</f>
        <v>1027.07829000437</v>
      </c>
      <c r="E3343" s="20" t="n">
        <f aca="true">IF($B$10="","",$B$10*(1-$B$14+2*$B$14*RAND()))</f>
        <v>3.70972028992752</v>
      </c>
      <c r="F3343" s="21" t="n">
        <f aca="false">INDEX($E$17:$E$28,B3343)</f>
        <v>4.761</v>
      </c>
      <c r="G3343" s="25" t="n">
        <f aca="false">IF(OR(D3343="",E3343="",F3343=""),"",D3343*($B$7-$B$8-F3343-E3343))</f>
        <v>4384.88450417158</v>
      </c>
      <c r="H3343" s="25" t="n">
        <f aca="false">IF(D3343="","",D3343*$F$30)</f>
        <v>5134.56978738983</v>
      </c>
    </row>
    <row r="3344" customFormat="false" ht="15" hidden="false" customHeight="false" outlineLevel="0" collapsed="false">
      <c r="A3344" s="2" t="n">
        <v>3310</v>
      </c>
      <c r="B3344" s="2" t="n">
        <v>10</v>
      </c>
      <c r="C3344" s="22" t="n">
        <f aca="true">NORMSINV(MAX(RAND(),0.000000000001))</f>
        <v>-0.273632773634962</v>
      </c>
      <c r="D3344" s="24" t="n">
        <f aca="false">IF($B$11="","",$B$11*EXP($B$12*C3344))</f>
        <v>826.494472001559</v>
      </c>
      <c r="E3344" s="20" t="n">
        <f aca="true">IF($B$10="","",$B$10*(1-$B$14+2*$B$14*RAND()))</f>
        <v>3.69091621753828</v>
      </c>
      <c r="F3344" s="21" t="n">
        <f aca="false">INDEX($E$17:$E$28,B3344)</f>
        <v>4.761</v>
      </c>
      <c r="G3344" s="25" t="n">
        <f aca="false">IF(OR(D3344="",E3344="",F3344=""),"",D3344*($B$7-$B$8-F3344-E3344))</f>
        <v>3544.07754168415</v>
      </c>
      <c r="H3344" s="25" t="n">
        <f aca="false">IF(D3344="","",D3344*$F$30)</f>
        <v>4131.81116443019</v>
      </c>
    </row>
    <row r="3345" customFormat="false" ht="15" hidden="false" customHeight="false" outlineLevel="0" collapsed="false">
      <c r="A3345" s="2" t="n">
        <v>3311</v>
      </c>
      <c r="B3345" s="2" t="n">
        <v>11</v>
      </c>
      <c r="C3345" s="22" t="n">
        <f aca="true">NORMSINV(MAX(RAND(),0.000000000001))</f>
        <v>-0.538556752734571</v>
      </c>
      <c r="D3345" s="24" t="n">
        <f aca="false">IF($B$11="","",$B$11*EXP($B$12*C3345))</f>
        <v>739.196106854618</v>
      </c>
      <c r="E3345" s="20" t="n">
        <f aca="true">IF($B$10="","",$B$10*(1-$B$14+2*$B$14*RAND()))</f>
        <v>3.59745759029019</v>
      </c>
      <c r="F3345" s="21" t="n">
        <f aca="false">INDEX($E$17:$E$28,B3345)</f>
        <v>4.761</v>
      </c>
      <c r="G3345" s="25" t="n">
        <f aca="false">IF(OR(D3345="",E3345="",F3345=""),"",D3345*($B$7-$B$8-F3345-E3345))</f>
        <v>3238.81909127589</v>
      </c>
      <c r="H3345" s="25" t="n">
        <f aca="false">IF(D3345="","",D3345*$F$30)</f>
        <v>3695.3891773876</v>
      </c>
    </row>
    <row r="3346" customFormat="false" ht="15" hidden="false" customHeight="false" outlineLevel="0" collapsed="false">
      <c r="A3346" s="2" t="n">
        <v>3312</v>
      </c>
      <c r="B3346" s="2" t="n">
        <v>12</v>
      </c>
      <c r="C3346" s="22" t="n">
        <f aca="true">NORMSINV(MAX(RAND(),0.000000000001))</f>
        <v>1.02260674197745</v>
      </c>
      <c r="D3346" s="24" t="n">
        <f aca="false">IF($B$11="","",$B$11*EXP($B$12*C3346))</f>
        <v>1427.07842746926</v>
      </c>
      <c r="E3346" s="20" t="n">
        <f aca="true">IF($B$10="","",$B$10*(1-$B$14+2*$B$14*RAND()))</f>
        <v>3.65000101924738</v>
      </c>
      <c r="F3346" s="21" t="n">
        <f aca="false">INDEX($E$17:$E$28,B3346)</f>
        <v>4.761</v>
      </c>
      <c r="G3346" s="25" t="n">
        <f aca="false">IF(OR(D3346="",E3346="",F3346=""),"",D3346*($B$7-$B$8-F3346-E3346))</f>
        <v>6177.82105796849</v>
      </c>
      <c r="H3346" s="25" t="n">
        <f aca="false">IF(D3346="","",D3346*$F$30)</f>
        <v>7134.25047460434</v>
      </c>
    </row>
    <row r="3347" customFormat="false" ht="15" hidden="false" customHeight="false" outlineLevel="0" collapsed="false">
      <c r="A3347" s="2" t="n">
        <v>3313</v>
      </c>
      <c r="B3347" s="2" t="n">
        <v>1</v>
      </c>
      <c r="C3347" s="22" t="n">
        <f aca="true">NORMSINV(MAX(RAND(),0.000000000001))</f>
        <v>1.36769149772561</v>
      </c>
      <c r="D3347" s="24" t="n">
        <f aca="false">IF($B$11="","",$B$11*EXP($B$12*C3347))</f>
        <v>1650.4307311918</v>
      </c>
      <c r="E3347" s="20" t="n">
        <f aca="true">IF($B$10="","",$B$10*(1-$B$14+2*$B$14*RAND()))</f>
        <v>3.48962193340006</v>
      </c>
      <c r="F3347" s="21" t="n">
        <f aca="false">INDEX($E$17:$E$28,B3347)</f>
        <v>4.92562580645161</v>
      </c>
      <c r="G3347" s="25" t="n">
        <f aca="false">IF(OR(D3347="",E3347="",F3347=""),"",D3347*($B$7-$B$8-F3347-E3347))</f>
        <v>7137.70403494001</v>
      </c>
      <c r="H3347" s="25" t="n">
        <f aca="false">IF(D3347="","",D3347*$F$30)</f>
        <v>8250.83331137406</v>
      </c>
    </row>
    <row r="3348" customFormat="false" ht="15" hidden="false" customHeight="false" outlineLevel="0" collapsed="false">
      <c r="A3348" s="2" t="n">
        <v>3314</v>
      </c>
      <c r="B3348" s="2" t="n">
        <v>2</v>
      </c>
      <c r="C3348" s="22" t="n">
        <f aca="true">NORMSINV(MAX(RAND(),0.000000000001))</f>
        <v>1.51007774217738</v>
      </c>
      <c r="D3348" s="24" t="n">
        <f aca="false">IF($B$11="","",$B$11*EXP($B$12*C3348))</f>
        <v>1752.48194053677</v>
      </c>
      <c r="E3348" s="20" t="n">
        <f aca="true">IF($B$10="","",$B$10*(1-$B$14+2*$B$14*RAND()))</f>
        <v>3.84962918744354</v>
      </c>
      <c r="F3348" s="21" t="n">
        <f aca="false">INDEX($E$17:$E$28,B3348)</f>
        <v>5.0612</v>
      </c>
      <c r="G3348" s="25" t="n">
        <f aca="false">IF(OR(D3348="",E3348="",F3348=""),"",D3348*($B$7-$B$8-F3348-E3348))</f>
        <v>6710.55269623572</v>
      </c>
      <c r="H3348" s="25" t="n">
        <f aca="false">IF(D3348="","",D3348*$F$30)</f>
        <v>8761.00771713143</v>
      </c>
    </row>
    <row r="3349" customFormat="false" ht="15" hidden="false" customHeight="false" outlineLevel="0" collapsed="false">
      <c r="A3349" s="2" t="n">
        <v>3315</v>
      </c>
      <c r="B3349" s="2" t="n">
        <v>3</v>
      </c>
      <c r="C3349" s="22" t="n">
        <f aca="true">NORMSINV(MAX(RAND(),0.000000000001))</f>
        <v>-0.17084144689654</v>
      </c>
      <c r="D3349" s="24" t="n">
        <f aca="false">IF($B$11="","",$B$11*EXP($B$12*C3349))</f>
        <v>863.078808273075</v>
      </c>
      <c r="E3349" s="20" t="n">
        <f aca="true">IF($B$10="","",$B$10*(1-$B$14+2*$B$14*RAND()))</f>
        <v>3.96421476446773</v>
      </c>
      <c r="F3349" s="21" t="n">
        <f aca="false">INDEX($E$17:$E$28,B3349)</f>
        <v>5.0612</v>
      </c>
      <c r="G3349" s="25" t="n">
        <f aca="false">IF(OR(D3349="",E3349="",F3349=""),"",D3349*($B$7-$B$8-F3349-E3349))</f>
        <v>3205.97979831195</v>
      </c>
      <c r="H3349" s="25" t="n">
        <f aca="false">IF(D3349="","",D3349*$F$30)</f>
        <v>4314.70357831876</v>
      </c>
    </row>
    <row r="3350" customFormat="false" ht="15" hidden="false" customHeight="false" outlineLevel="0" collapsed="false">
      <c r="A3350" s="2" t="n">
        <v>3316</v>
      </c>
      <c r="B3350" s="2" t="n">
        <v>4</v>
      </c>
      <c r="C3350" s="22" t="n">
        <f aca="true">NORMSINV(MAX(RAND(),0.000000000001))</f>
        <v>0.984744725700165</v>
      </c>
      <c r="D3350" s="24" t="n">
        <f aca="false">IF($B$11="","",$B$11*EXP($B$12*C3350))</f>
        <v>1404.49179804038</v>
      </c>
      <c r="E3350" s="20" t="n">
        <f aca="true">IF($B$10="","",$B$10*(1-$B$14+2*$B$14*RAND()))</f>
        <v>3.91307590418649</v>
      </c>
      <c r="F3350" s="21" t="n">
        <f aca="false">INDEX($E$17:$E$28,B3350)</f>
        <v>4.89657419354839</v>
      </c>
      <c r="G3350" s="25" t="n">
        <f aca="false">IF(OR(D3350="",E3350="",F3350=""),"",D3350*($B$7-$B$8-F3350-E3350))</f>
        <v>5520.14420116017</v>
      </c>
      <c r="H3350" s="25" t="n">
        <f aca="false">IF(D3350="","",D3350*$F$30)</f>
        <v>7021.33539676347</v>
      </c>
    </row>
    <row r="3351" customFormat="false" ht="15" hidden="false" customHeight="false" outlineLevel="0" collapsed="false">
      <c r="A3351" s="2" t="n">
        <v>3317</v>
      </c>
      <c r="B3351" s="2" t="n">
        <v>5</v>
      </c>
      <c r="C3351" s="22" t="n">
        <f aca="true">NORMSINV(MAX(RAND(),0.000000000001))</f>
        <v>-0.32465266953468</v>
      </c>
      <c r="D3351" s="24" t="n">
        <f aca="false">IF($B$11="","",$B$11*EXP($B$12*C3351))</f>
        <v>808.916077764553</v>
      </c>
      <c r="E3351" s="20" t="n">
        <f aca="true">IF($B$10="","",$B$10*(1-$B$14+2*$B$14*RAND()))</f>
        <v>3.49077521436485</v>
      </c>
      <c r="F3351" s="21" t="n">
        <f aca="false">INDEX($E$17:$E$28,B3351)</f>
        <v>4.761</v>
      </c>
      <c r="G3351" s="25" t="n">
        <f aca="false">IF(OR(D3351="",E3351="",F3351=""),"",D3351*($B$7-$B$8-F3351-E3351))</f>
        <v>3630.59718972164</v>
      </c>
      <c r="H3351" s="25" t="n">
        <f aca="false">IF(D3351="","",D3351*$F$30)</f>
        <v>4043.93325596055</v>
      </c>
    </row>
    <row r="3352" customFormat="false" ht="15" hidden="false" customHeight="false" outlineLevel="0" collapsed="false">
      <c r="A3352" s="2" t="n">
        <v>3318</v>
      </c>
      <c r="B3352" s="2" t="n">
        <v>6</v>
      </c>
      <c r="C3352" s="22" t="n">
        <f aca="true">NORMSINV(MAX(RAND(),0.000000000001))</f>
        <v>-0.561924705654829</v>
      </c>
      <c r="D3352" s="24" t="n">
        <f aca="false">IF($B$11="","",$B$11*EXP($B$12*C3352))</f>
        <v>731.953356418899</v>
      </c>
      <c r="E3352" s="20" t="n">
        <f aca="true">IF($B$10="","",$B$10*(1-$B$14+2*$B$14*RAND()))</f>
        <v>3.49308266092429</v>
      </c>
      <c r="F3352" s="21" t="n">
        <f aca="false">INDEX($E$17:$E$28,B3352)</f>
        <v>4.761</v>
      </c>
      <c r="G3352" s="25" t="n">
        <f aca="false">IF(OR(D3352="",E3352="",F3352=""),"",D3352*($B$7-$B$8-F3352-E3352))</f>
        <v>3283.4822529542</v>
      </c>
      <c r="H3352" s="25" t="n">
        <f aca="false">IF(D3352="","",D3352*$F$30)</f>
        <v>3659.18121940936</v>
      </c>
    </row>
    <row r="3353" customFormat="false" ht="15" hidden="false" customHeight="false" outlineLevel="0" collapsed="false">
      <c r="A3353" s="2" t="n">
        <v>3319</v>
      </c>
      <c r="B3353" s="2" t="n">
        <v>7</v>
      </c>
      <c r="C3353" s="22" t="n">
        <f aca="true">NORMSINV(MAX(RAND(),0.000000000001))</f>
        <v>1.58134321913973</v>
      </c>
      <c r="D3353" s="24" t="n">
        <f aca="false">IF($B$11="","",$B$11*EXP($B$12*C3353))</f>
        <v>1805.90506768923</v>
      </c>
      <c r="E3353" s="20" t="n">
        <f aca="true">IF($B$10="","",$B$10*(1-$B$14+2*$B$14*RAND()))</f>
        <v>3.63102976857781</v>
      </c>
      <c r="F3353" s="21" t="n">
        <f aca="false">INDEX($E$17:$E$28,B3353)</f>
        <v>4.761</v>
      </c>
      <c r="G3353" s="25" t="n">
        <f aca="false">IF(OR(D3353="",E3353="",F3353=""),"",D3353*($B$7-$B$8-F3353-E3353))</f>
        <v>7852.02147508725</v>
      </c>
      <c r="H3353" s="25" t="n">
        <f aca="false">IF(D3353="","",D3353*$F$30)</f>
        <v>9028.080614392</v>
      </c>
    </row>
    <row r="3354" customFormat="false" ht="15" hidden="false" customHeight="false" outlineLevel="0" collapsed="false">
      <c r="A3354" s="2" t="n">
        <v>3320</v>
      </c>
      <c r="B3354" s="2" t="n">
        <v>8</v>
      </c>
      <c r="C3354" s="22" t="n">
        <f aca="true">NORMSINV(MAX(RAND(),0.000000000001))</f>
        <v>0.114116081049226</v>
      </c>
      <c r="D3354" s="24" t="n">
        <f aca="false">IF($B$11="","",$B$11*EXP($B$12*C3354))</f>
        <v>973.188154135051</v>
      </c>
      <c r="E3354" s="20" t="n">
        <f aca="true">IF($B$10="","",$B$10*(1-$B$14+2*$B$14*RAND()))</f>
        <v>3.93775688831884</v>
      </c>
      <c r="F3354" s="21" t="n">
        <f aca="false">INDEX($E$17:$E$28,B3354)</f>
        <v>4.761</v>
      </c>
      <c r="G3354" s="25" t="n">
        <f aca="false">IF(OR(D3354="",E3354="",F3354=""),"",D3354*($B$7-$B$8-F3354-E3354))</f>
        <v>3932.88992426797</v>
      </c>
      <c r="H3354" s="25" t="n">
        <f aca="false">IF(D3354="","",D3354*$F$30)</f>
        <v>4865.16222015195</v>
      </c>
    </row>
    <row r="3355" customFormat="false" ht="15" hidden="false" customHeight="false" outlineLevel="0" collapsed="false">
      <c r="A3355" s="2" t="n">
        <v>3321</v>
      </c>
      <c r="B3355" s="2" t="n">
        <v>9</v>
      </c>
      <c r="C3355" s="22" t="n">
        <f aca="true">NORMSINV(MAX(RAND(),0.000000000001))</f>
        <v>0.748689472933727</v>
      </c>
      <c r="D3355" s="24" t="n">
        <f aca="false">IF($B$11="","",$B$11*EXP($B$12*C3355))</f>
        <v>1271.51595537901</v>
      </c>
      <c r="E3355" s="20" t="n">
        <f aca="true">IF($B$10="","",$B$10*(1-$B$14+2*$B$14*RAND()))</f>
        <v>3.88890281329852</v>
      </c>
      <c r="F3355" s="21" t="n">
        <f aca="false">INDEX($E$17:$E$28,B3355)</f>
        <v>4.761</v>
      </c>
      <c r="G3355" s="25" t="n">
        <f aca="false">IF(OR(D3355="",E3355="",F3355=""),"",D3355*($B$7-$B$8-F3355-E3355))</f>
        <v>5200.62383194172</v>
      </c>
      <c r="H3355" s="25" t="n">
        <f aca="false">IF(D3355="","",D3355*$F$30)</f>
        <v>6356.56256413073</v>
      </c>
    </row>
    <row r="3356" customFormat="false" ht="15" hidden="false" customHeight="false" outlineLevel="0" collapsed="false">
      <c r="A3356" s="2" t="n">
        <v>3322</v>
      </c>
      <c r="B3356" s="2" t="n">
        <v>10</v>
      </c>
      <c r="C3356" s="22" t="n">
        <f aca="true">NORMSINV(MAX(RAND(),0.000000000001))</f>
        <v>1.51140621902009</v>
      </c>
      <c r="D3356" s="24" t="n">
        <f aca="false">IF($B$11="","",$B$11*EXP($B$12*C3356))</f>
        <v>1753.46321084443</v>
      </c>
      <c r="E3356" s="20" t="n">
        <f aca="true">IF($B$10="","",$B$10*(1-$B$14+2*$B$14*RAND()))</f>
        <v>3.94613923005436</v>
      </c>
      <c r="F3356" s="21" t="n">
        <f aca="false">INDEX($E$17:$E$28,B3356)</f>
        <v>4.761</v>
      </c>
      <c r="G3356" s="25" t="n">
        <f aca="false">IF(OR(D3356="",E3356="",F3356=""),"",D3356*($B$7-$B$8-F3356-E3356))</f>
        <v>7071.47299455743</v>
      </c>
      <c r="H3356" s="25" t="n">
        <f aca="false">IF(D3356="","",D3356*$F$30)</f>
        <v>8765.91328365348</v>
      </c>
    </row>
    <row r="3357" customFormat="false" ht="15" hidden="false" customHeight="false" outlineLevel="0" collapsed="false">
      <c r="A3357" s="2" t="n">
        <v>3323</v>
      </c>
      <c r="B3357" s="2" t="n">
        <v>11</v>
      </c>
      <c r="C3357" s="22" t="n">
        <f aca="true">NORMSINV(MAX(RAND(),0.000000000001))</f>
        <v>0.192234960314815</v>
      </c>
      <c r="D3357" s="24" t="n">
        <f aca="false">IF($B$11="","",$B$11*EXP($B$12*C3357))</f>
        <v>1005.75530319268</v>
      </c>
      <c r="E3357" s="20" t="n">
        <f aca="true">IF($B$10="","",$B$10*(1-$B$14+2*$B$14*RAND()))</f>
        <v>3.6767048340269</v>
      </c>
      <c r="F3357" s="21" t="n">
        <f aca="false">INDEX($E$17:$E$28,B3357)</f>
        <v>4.761</v>
      </c>
      <c r="G3357" s="25" t="n">
        <f aca="false">IF(OR(D3357="",E3357="",F3357=""),"",D3357*($B$7-$B$8-F3357-E3357))</f>
        <v>4327.05617907769</v>
      </c>
      <c r="H3357" s="25" t="n">
        <f aca="false">IF(D3357="","",D3357*$F$30)</f>
        <v>5027.97191172086</v>
      </c>
    </row>
    <row r="3358" customFormat="false" ht="15" hidden="false" customHeight="false" outlineLevel="0" collapsed="false">
      <c r="A3358" s="2" t="n">
        <v>3324</v>
      </c>
      <c r="B3358" s="2" t="n">
        <v>12</v>
      </c>
      <c r="C3358" s="22" t="n">
        <f aca="true">NORMSINV(MAX(RAND(),0.000000000001))</f>
        <v>-0.632812131339199</v>
      </c>
      <c r="D3358" s="24" t="n">
        <f aca="false">IF($B$11="","",$B$11*EXP($B$12*C3358))</f>
        <v>710.413528800754</v>
      </c>
      <c r="E3358" s="20" t="n">
        <f aca="true">IF($B$10="","",$B$10*(1-$B$14+2*$B$14*RAND()))</f>
        <v>4.0964218331087</v>
      </c>
      <c r="F3358" s="21" t="n">
        <f aca="false">INDEX($E$17:$E$28,B3358)</f>
        <v>4.761</v>
      </c>
      <c r="G3358" s="25" t="n">
        <f aca="false">IF(OR(D3358="",E3358="",F3358=""),"",D3358*($B$7-$B$8-F3358-E3358))</f>
        <v>2758.23605638601</v>
      </c>
      <c r="H3358" s="25" t="n">
        <f aca="false">IF(D3358="","",D3358*$F$30)</f>
        <v>3551.49931318073</v>
      </c>
    </row>
    <row r="3359" customFormat="false" ht="15" hidden="false" customHeight="false" outlineLevel="0" collapsed="false">
      <c r="A3359" s="2" t="n">
        <v>3325</v>
      </c>
      <c r="B3359" s="2" t="n">
        <v>1</v>
      </c>
      <c r="C3359" s="22" t="n">
        <f aca="true">NORMSINV(MAX(RAND(),0.000000000001))</f>
        <v>-0.204330593760464</v>
      </c>
      <c r="D3359" s="24" t="n">
        <f aca="false">IF($B$11="","",$B$11*EXP($B$12*C3359))</f>
        <v>850.985266938776</v>
      </c>
      <c r="E3359" s="20" t="n">
        <f aca="true">IF($B$10="","",$B$10*(1-$B$14+2*$B$14*RAND()))</f>
        <v>3.84377648577452</v>
      </c>
      <c r="F3359" s="21" t="n">
        <f aca="false">INDEX($E$17:$E$28,B3359)</f>
        <v>4.92562580645161</v>
      </c>
      <c r="G3359" s="25" t="n">
        <f aca="false">IF(OR(D3359="",E3359="",F3359=""),"",D3359*($B$7-$B$8-F3359-E3359))</f>
        <v>3378.92015025644</v>
      </c>
      <c r="H3359" s="25" t="n">
        <f aca="false">IF(D3359="","",D3359*$F$30)</f>
        <v>4254.24554648033</v>
      </c>
    </row>
    <row r="3360" customFormat="false" ht="15" hidden="false" customHeight="false" outlineLevel="0" collapsed="false">
      <c r="A3360" s="2" t="n">
        <v>3326</v>
      </c>
      <c r="B3360" s="2" t="n">
        <v>2</v>
      </c>
      <c r="C3360" s="22" t="n">
        <f aca="true">NORMSINV(MAX(RAND(),0.000000000001))</f>
        <v>-0.103723486644037</v>
      </c>
      <c r="D3360" s="24" t="n">
        <f aca="false">IF($B$11="","",$B$11*EXP($B$12*C3360))</f>
        <v>887.836173648261</v>
      </c>
      <c r="E3360" s="20" t="n">
        <f aca="true">IF($B$10="","",$B$10*(1-$B$14+2*$B$14*RAND()))</f>
        <v>3.66735500907672</v>
      </c>
      <c r="F3360" s="21" t="n">
        <f aca="false">INDEX($E$17:$E$28,B3360)</f>
        <v>5.0612</v>
      </c>
      <c r="G3360" s="25" t="n">
        <f aca="false">IF(OR(D3360="",E3360="",F3360=""),"",D3360*($B$7-$B$8-F3360-E3360))</f>
        <v>3561.50597154181</v>
      </c>
      <c r="H3360" s="25" t="n">
        <f aca="false">IF(D3360="","",D3360*$F$30)</f>
        <v>4438.47059930239</v>
      </c>
    </row>
    <row r="3361" customFormat="false" ht="15" hidden="false" customHeight="false" outlineLevel="0" collapsed="false">
      <c r="A3361" s="2" t="n">
        <v>3327</v>
      </c>
      <c r="B3361" s="2" t="n">
        <v>3</v>
      </c>
      <c r="C3361" s="22" t="n">
        <f aca="true">NORMSINV(MAX(RAND(),0.000000000001))</f>
        <v>-0.313812707075403</v>
      </c>
      <c r="D3361" s="24" t="n">
        <f aca="false">IF($B$11="","",$B$11*EXP($B$12*C3361))</f>
        <v>812.6193276829</v>
      </c>
      <c r="E3361" s="20" t="n">
        <f aca="true">IF($B$10="","",$B$10*(1-$B$14+2*$B$14*RAND()))</f>
        <v>3.86184428573029</v>
      </c>
      <c r="F3361" s="21" t="n">
        <f aca="false">INDEX($E$17:$E$28,B3361)</f>
        <v>5.0612</v>
      </c>
      <c r="G3361" s="25" t="n">
        <f aca="false">IF(OR(D3361="",E3361="",F3361=""),"",D3361*($B$7-$B$8-F3361-E3361))</f>
        <v>3101.73198632525</v>
      </c>
      <c r="H3361" s="25" t="n">
        <f aca="false">IF(D3361="","",D3361*$F$30)</f>
        <v>4062.44654295235</v>
      </c>
    </row>
    <row r="3362" customFormat="false" ht="15" hidden="false" customHeight="false" outlineLevel="0" collapsed="false">
      <c r="A3362" s="2" t="n">
        <v>3328</v>
      </c>
      <c r="B3362" s="2" t="n">
        <v>4</v>
      </c>
      <c r="C3362" s="22" t="n">
        <f aca="true">NORMSINV(MAX(RAND(),0.000000000001))</f>
        <v>0.144652877567158</v>
      </c>
      <c r="D3362" s="24" t="n">
        <f aca="false">IF($B$11="","",$B$11*EXP($B$12*C3362))</f>
        <v>985.791240556621</v>
      </c>
      <c r="E3362" s="20" t="n">
        <f aca="true">IF($B$10="","",$B$10*(1-$B$14+2*$B$14*RAND()))</f>
        <v>3.3962614975781</v>
      </c>
      <c r="F3362" s="21" t="n">
        <f aca="false">INDEX($E$17:$E$28,B3362)</f>
        <v>4.89657419354839</v>
      </c>
      <c r="G3362" s="25" t="n">
        <f aca="false">IF(OR(D3362="",E3362="",F3362=""),"",D3362*($B$7-$B$8-F3362-E3362))</f>
        <v>4383.97562100355</v>
      </c>
      <c r="H3362" s="25" t="n">
        <f aca="false">IF(D3362="","",D3362*$F$30)</f>
        <v>4928.16756979066</v>
      </c>
    </row>
    <row r="3363" customFormat="false" ht="15" hidden="false" customHeight="false" outlineLevel="0" collapsed="false">
      <c r="A3363" s="2" t="n">
        <v>3329</v>
      </c>
      <c r="B3363" s="2" t="n">
        <v>5</v>
      </c>
      <c r="C3363" s="22" t="n">
        <f aca="true">NORMSINV(MAX(RAND(),0.000000000001))</f>
        <v>-0.231995756564531</v>
      </c>
      <c r="D3363" s="24" t="n">
        <f aca="false">IF($B$11="","",$B$11*EXP($B$12*C3363))</f>
        <v>841.122790720946</v>
      </c>
      <c r="E3363" s="20" t="n">
        <f aca="true">IF($B$10="","",$B$10*(1-$B$14+2*$B$14*RAND()))</f>
        <v>3.72403389930715</v>
      </c>
      <c r="F3363" s="21" t="n">
        <f aca="false">INDEX($E$17:$E$28,B3363)</f>
        <v>4.761</v>
      </c>
      <c r="G3363" s="25" t="n">
        <f aca="false">IF(OR(D3363="",E3363="",F3363=""),"",D3363*($B$7-$B$8-F3363-E3363))</f>
        <v>3578.94896103779</v>
      </c>
      <c r="H3363" s="25" t="n">
        <f aca="false">IF(D3363="","",D3363*$F$30)</f>
        <v>4204.94105537215</v>
      </c>
    </row>
    <row r="3364" customFormat="false" ht="15" hidden="false" customHeight="false" outlineLevel="0" collapsed="false">
      <c r="A3364" s="2" t="n">
        <v>3330</v>
      </c>
      <c r="B3364" s="2" t="n">
        <v>6</v>
      </c>
      <c r="C3364" s="22" t="n">
        <f aca="true">NORMSINV(MAX(RAND(),0.000000000001))</f>
        <v>0.513708634825597</v>
      </c>
      <c r="D3364" s="24" t="n">
        <f aca="false">IF($B$11="","",$B$11*EXP($B$12*C3364))</f>
        <v>1151.65138886862</v>
      </c>
      <c r="E3364" s="20" t="n">
        <f aca="true">IF($B$10="","",$B$10*(1-$B$14+2*$B$14*RAND()))</f>
        <v>3.97801197915752</v>
      </c>
      <c r="F3364" s="21" t="n">
        <f aca="false">INDEX($E$17:$E$28,B3364)</f>
        <v>4.761</v>
      </c>
      <c r="G3364" s="25" t="n">
        <f aca="false">IF(OR(D3364="",E3364="",F3364=""),"",D3364*($B$7-$B$8-F3364-E3364))</f>
        <v>4607.74341104997</v>
      </c>
      <c r="H3364" s="25" t="n">
        <f aca="false">IF(D3364="","",D3364*$F$30)</f>
        <v>5757.33562323202</v>
      </c>
    </row>
    <row r="3365" customFormat="false" ht="15" hidden="false" customHeight="false" outlineLevel="0" collapsed="false">
      <c r="A3365" s="2" t="n">
        <v>3331</v>
      </c>
      <c r="B3365" s="2" t="n">
        <v>7</v>
      </c>
      <c r="C3365" s="22" t="n">
        <f aca="true">NORMSINV(MAX(RAND(),0.000000000001))</f>
        <v>0.16021821407566</v>
      </c>
      <c r="D3365" s="24" t="n">
        <f aca="false">IF($B$11="","",$B$11*EXP($B$12*C3365))</f>
        <v>992.278003256747</v>
      </c>
      <c r="E3365" s="20" t="n">
        <f aca="true">IF($B$10="","",$B$10*(1-$B$14+2*$B$14*RAND()))</f>
        <v>3.52589778358173</v>
      </c>
      <c r="F3365" s="21" t="n">
        <f aca="false">INDEX($E$17:$E$28,B3365)</f>
        <v>4.761</v>
      </c>
      <c r="G3365" s="25" t="n">
        <f aca="false">IF(OR(D3365="",E3365="",F3365=""),"",D3365*($B$7-$B$8-F3365-E3365))</f>
        <v>4418.71537560571</v>
      </c>
      <c r="H3365" s="25" t="n">
        <f aca="false">IF(D3365="","",D3365*$F$30)</f>
        <v>4960.59619388113</v>
      </c>
    </row>
    <row r="3366" customFormat="false" ht="15" hidden="false" customHeight="false" outlineLevel="0" collapsed="false">
      <c r="A3366" s="2" t="n">
        <v>3332</v>
      </c>
      <c r="B3366" s="2" t="n">
        <v>8</v>
      </c>
      <c r="C3366" s="22" t="n">
        <f aca="true">NORMSINV(MAX(RAND(),0.000000000001))</f>
        <v>-1.17360439891895</v>
      </c>
      <c r="D3366" s="24" t="n">
        <f aca="false">IF($B$11="","",$B$11*EXP($B$12*C3366))</f>
        <v>565.650119961166</v>
      </c>
      <c r="E3366" s="20" t="n">
        <f aca="true">IF($B$10="","",$B$10*(1-$B$14+2*$B$14*RAND()))</f>
        <v>3.44854181423122</v>
      </c>
      <c r="F3366" s="21" t="n">
        <f aca="false">INDEX($E$17:$E$28,B3366)</f>
        <v>4.761</v>
      </c>
      <c r="G3366" s="25" t="n">
        <f aca="false">IF(OR(D3366="",E3366="",F3366=""),"",D3366*($B$7-$B$8-F3366-E3366))</f>
        <v>2562.65421625916</v>
      </c>
      <c r="H3366" s="25" t="n">
        <f aca="false">IF(D3366="","",D3366*$F$30)</f>
        <v>2827.79807970986</v>
      </c>
    </row>
    <row r="3367" customFormat="false" ht="15" hidden="false" customHeight="false" outlineLevel="0" collapsed="false">
      <c r="A3367" s="2" t="n">
        <v>3333</v>
      </c>
      <c r="B3367" s="2" t="n">
        <v>9</v>
      </c>
      <c r="C3367" s="22" t="n">
        <f aca="true">NORMSINV(MAX(RAND(),0.000000000001))</f>
        <v>0.0945153170574608</v>
      </c>
      <c r="D3367" s="24" t="n">
        <f aca="false">IF($B$11="","",$B$11*EXP($B$12*C3367))</f>
        <v>965.183599625304</v>
      </c>
      <c r="E3367" s="20" t="n">
        <f aca="true">IF($B$10="","",$B$10*(1-$B$14+2*$B$14*RAND()))</f>
        <v>3.78331283607995</v>
      </c>
      <c r="F3367" s="21" t="n">
        <f aca="false">INDEX($E$17:$E$28,B3367)</f>
        <v>4.761</v>
      </c>
      <c r="G3367" s="25" t="n">
        <f aca="false">IF(OR(D3367="",E3367="",F3367=""),"",D3367*($B$7-$B$8-F3367-E3367))</f>
        <v>4049.60843977404</v>
      </c>
      <c r="H3367" s="25" t="n">
        <f aca="false">IF(D3367="","",D3367*$F$30)</f>
        <v>4825.14585124682</v>
      </c>
    </row>
    <row r="3368" customFormat="false" ht="15" hidden="false" customHeight="false" outlineLevel="0" collapsed="false">
      <c r="A3368" s="2" t="n">
        <v>3334</v>
      </c>
      <c r="B3368" s="2" t="n">
        <v>10</v>
      </c>
      <c r="C3368" s="22" t="n">
        <f aca="true">NORMSINV(MAX(RAND(),0.000000000001))</f>
        <v>0.903342152430831</v>
      </c>
      <c r="D3368" s="24" t="n">
        <f aca="false">IF($B$11="","",$B$11*EXP($B$12*C3368))</f>
        <v>1357.13416611304</v>
      </c>
      <c r="E3368" s="20" t="n">
        <f aca="true">IF($B$10="","",$B$10*(1-$B$14+2*$B$14*RAND()))</f>
        <v>3.48620242154305</v>
      </c>
      <c r="F3368" s="21" t="n">
        <f aca="false">INDEX($E$17:$E$28,B3368)</f>
        <v>4.761</v>
      </c>
      <c r="G3368" s="25" t="n">
        <f aca="false">IF(OR(D3368="",E3368="",F3368=""),"",D3368*($B$7-$B$8-F3368-E3368))</f>
        <v>6097.32909515387</v>
      </c>
      <c r="H3368" s="25" t="n">
        <f aca="false">IF(D3368="","",D3368*$F$30)</f>
        <v>6784.58512323233</v>
      </c>
    </row>
    <row r="3369" customFormat="false" ht="15" hidden="false" customHeight="false" outlineLevel="0" collapsed="false">
      <c r="A3369" s="2" t="n">
        <v>3335</v>
      </c>
      <c r="B3369" s="2" t="n">
        <v>11</v>
      </c>
      <c r="C3369" s="22" t="n">
        <f aca="true">NORMSINV(MAX(RAND(),0.000000000001))</f>
        <v>-2.33572206747561</v>
      </c>
      <c r="D3369" s="24" t="n">
        <f aca="false">IF($B$11="","",$B$11*EXP($B$12*C3369))</f>
        <v>346.644158104448</v>
      </c>
      <c r="E3369" s="20" t="n">
        <f aca="true">IF($B$10="","",$B$10*(1-$B$14+2*$B$14*RAND()))</f>
        <v>4.0537142354324</v>
      </c>
      <c r="F3369" s="21" t="n">
        <f aca="false">INDEX($E$17:$E$28,B3369)</f>
        <v>4.761</v>
      </c>
      <c r="G3369" s="25" t="n">
        <f aca="false">IF(OR(D3369="",E3369="",F3369=""),"",D3369*($B$7-$B$8-F3369-E3369))</f>
        <v>1360.67737917791</v>
      </c>
      <c r="H3369" s="25" t="n">
        <f aca="false">IF(D3369="","",D3369*$F$30)</f>
        <v>1732.94347519576</v>
      </c>
    </row>
    <row r="3370" customFormat="false" ht="15" hidden="false" customHeight="false" outlineLevel="0" collapsed="false">
      <c r="A3370" s="2" t="n">
        <v>3336</v>
      </c>
      <c r="B3370" s="2" t="n">
        <v>12</v>
      </c>
      <c r="C3370" s="22" t="n">
        <f aca="true">NORMSINV(MAX(RAND(),0.000000000001))</f>
        <v>-0.394562876517648</v>
      </c>
      <c r="D3370" s="24" t="n">
        <f aca="false">IF($B$11="","",$B$11*EXP($B$12*C3370))</f>
        <v>785.434750628788</v>
      </c>
      <c r="E3370" s="20" t="n">
        <f aca="true">IF($B$10="","",$B$10*(1-$B$14+2*$B$14*RAND()))</f>
        <v>3.42907483323464</v>
      </c>
      <c r="F3370" s="21" t="n">
        <f aca="false">INDEX($E$17:$E$28,B3370)</f>
        <v>4.761</v>
      </c>
      <c r="G3370" s="25" t="n">
        <f aca="false">IF(OR(D3370="",E3370="",F3370=""),"",D3370*($B$7-$B$8-F3370-E3370))</f>
        <v>3573.669338738</v>
      </c>
      <c r="H3370" s="25" t="n">
        <f aca="false">IF(D3370="","",D3370*$F$30)</f>
        <v>3926.54540534343</v>
      </c>
    </row>
    <row r="3371" customFormat="false" ht="15" hidden="false" customHeight="false" outlineLevel="0" collapsed="false">
      <c r="A3371" s="2" t="n">
        <v>3337</v>
      </c>
      <c r="B3371" s="2" t="n">
        <v>1</v>
      </c>
      <c r="C3371" s="22" t="n">
        <f aca="true">NORMSINV(MAX(RAND(),0.000000000001))</f>
        <v>-0.510513029032647</v>
      </c>
      <c r="D3371" s="24" t="n">
        <f aca="false">IF($B$11="","",$B$11*EXP($B$12*C3371))</f>
        <v>747.98275820355</v>
      </c>
      <c r="E3371" s="20" t="n">
        <f aca="true">IF($B$10="","",$B$10*(1-$B$14+2*$B$14*RAND()))</f>
        <v>4.0288614996436</v>
      </c>
      <c r="F3371" s="21" t="n">
        <f aca="false">INDEX($E$17:$E$28,B3371)</f>
        <v>4.92562580645161</v>
      </c>
      <c r="G3371" s="25" t="n">
        <f aca="false">IF(OR(D3371="",E3371="",F3371=""),"",D3371*($B$7-$B$8-F3371-E3371))</f>
        <v>2831.49822600145</v>
      </c>
      <c r="H3371" s="25" t="n">
        <f aca="false">IF(D3371="","",D3371*$F$30)</f>
        <v>3739.31540481118</v>
      </c>
    </row>
    <row r="3372" customFormat="false" ht="15" hidden="false" customHeight="false" outlineLevel="0" collapsed="false">
      <c r="A3372" s="2" t="n">
        <v>3338</v>
      </c>
      <c r="B3372" s="2" t="n">
        <v>2</v>
      </c>
      <c r="C3372" s="22" t="n">
        <f aca="true">NORMSINV(MAX(RAND(),0.000000000001))</f>
        <v>-0.170841139156944</v>
      </c>
      <c r="D3372" s="24" t="n">
        <f aca="false">IF($B$11="","",$B$11*EXP($B$12*C3372))</f>
        <v>863.078920189395</v>
      </c>
      <c r="E3372" s="20" t="n">
        <f aca="true">IF($B$10="","",$B$10*(1-$B$14+2*$B$14*RAND()))</f>
        <v>4.10357919204908</v>
      </c>
      <c r="F3372" s="21" t="n">
        <f aca="false">INDEX($E$17:$E$28,B3372)</f>
        <v>5.0612</v>
      </c>
      <c r="G3372" s="25" t="n">
        <f aca="false">IF(OR(D3372="",E3372="",F3372=""),"",D3372*($B$7-$B$8-F3372-E3372))</f>
        <v>3085.69771436493</v>
      </c>
      <c r="H3372" s="25" t="n">
        <f aca="false">IF(D3372="","",D3372*$F$30)</f>
        <v>4314.70413781082</v>
      </c>
    </row>
    <row r="3373" customFormat="false" ht="15" hidden="false" customHeight="false" outlineLevel="0" collapsed="false">
      <c r="A3373" s="2" t="n">
        <v>3339</v>
      </c>
      <c r="B3373" s="2" t="n">
        <v>3</v>
      </c>
      <c r="C3373" s="22" t="n">
        <f aca="true">NORMSINV(MAX(RAND(),0.000000000001))</f>
        <v>0.295047957629626</v>
      </c>
      <c r="D3373" s="24" t="n">
        <f aca="false">IF($B$11="","",$B$11*EXP($B$12*C3373))</f>
        <v>1050.28411475013</v>
      </c>
      <c r="E3373" s="20" t="n">
        <f aca="true">IF($B$10="","",$B$10*(1-$B$14+2*$B$14*RAND()))</f>
        <v>4.07067971429052</v>
      </c>
      <c r="F3373" s="21" t="n">
        <f aca="false">INDEX($E$17:$E$28,B3373)</f>
        <v>5.0612</v>
      </c>
      <c r="G3373" s="25" t="n">
        <f aca="false">IF(OR(D3373="",E3373="",F3373=""),"",D3373*($B$7-$B$8-F3373-E3373))</f>
        <v>3789.55142018838</v>
      </c>
      <c r="H3373" s="25" t="n">
        <f aca="false">IF(D3373="","",D3373*$F$30)</f>
        <v>5250.58034645886</v>
      </c>
    </row>
    <row r="3374" customFormat="false" ht="15" hidden="false" customHeight="false" outlineLevel="0" collapsed="false">
      <c r="A3374" s="2" t="n">
        <v>3340</v>
      </c>
      <c r="B3374" s="2" t="n">
        <v>4</v>
      </c>
      <c r="C3374" s="22" t="n">
        <f aca="true">NORMSINV(MAX(RAND(),0.000000000001))</f>
        <v>-0.602083942722081</v>
      </c>
      <c r="D3374" s="24" t="n">
        <f aca="false">IF($B$11="","",$B$11*EXP($B$12*C3374))</f>
        <v>719.671639263847</v>
      </c>
      <c r="E3374" s="20" t="n">
        <f aca="true">IF($B$10="","",$B$10*(1-$B$14+2*$B$14*RAND()))</f>
        <v>3.94421083820565</v>
      </c>
      <c r="F3374" s="21" t="n">
        <f aca="false">INDEX($E$17:$E$28,B3374)</f>
        <v>4.89657419354839</v>
      </c>
      <c r="G3374" s="25" t="n">
        <f aca="false">IF(OR(D3374="",E3374="",F3374=""),"",D3374*($B$7-$B$8-F3374-E3374))</f>
        <v>2806.1544280397</v>
      </c>
      <c r="H3374" s="25" t="n">
        <f aca="false">IF(D3374="","",D3374*$F$30)</f>
        <v>3597.78245900782</v>
      </c>
    </row>
    <row r="3375" customFormat="false" ht="15" hidden="false" customHeight="false" outlineLevel="0" collapsed="false">
      <c r="A3375" s="2" t="n">
        <v>3341</v>
      </c>
      <c r="B3375" s="2" t="n">
        <v>5</v>
      </c>
      <c r="C3375" s="22" t="n">
        <f aca="true">NORMSINV(MAX(RAND(),0.000000000001))</f>
        <v>-1.63359984879298</v>
      </c>
      <c r="D3375" s="24" t="n">
        <f aca="false">IF($B$11="","",$B$11*EXP($B$12*C3375))</f>
        <v>465.983045679304</v>
      </c>
      <c r="E3375" s="20" t="n">
        <f aca="true">IF($B$10="","",$B$10*(1-$B$14+2*$B$14*RAND()))</f>
        <v>3.44909544716598</v>
      </c>
      <c r="F3375" s="21" t="n">
        <f aca="false">INDEX($E$17:$E$28,B3375)</f>
        <v>4.761</v>
      </c>
      <c r="G3375" s="25" t="n">
        <f aca="false">IF(OR(D3375="",E3375="",F3375=""),"",D3375*($B$7-$B$8-F3375-E3375))</f>
        <v>2110.85872016614</v>
      </c>
      <c r="H3375" s="25" t="n">
        <f aca="false">IF(D3375="","",D3375*$F$30)</f>
        <v>2329.54244195997</v>
      </c>
    </row>
    <row r="3376" customFormat="false" ht="15" hidden="false" customHeight="false" outlineLevel="0" collapsed="false">
      <c r="A3376" s="2" t="n">
        <v>3342</v>
      </c>
      <c r="B3376" s="2" t="n">
        <v>6</v>
      </c>
      <c r="C3376" s="22" t="n">
        <f aca="true">NORMSINV(MAX(RAND(),0.000000000001))</f>
        <v>0.633979095164382</v>
      </c>
      <c r="D3376" s="24" t="n">
        <f aca="false">IF($B$11="","",$B$11*EXP($B$12*C3376))</f>
        <v>1211.51881746409</v>
      </c>
      <c r="E3376" s="20" t="n">
        <f aca="true">IF($B$10="","",$B$10*(1-$B$14+2*$B$14*RAND()))</f>
        <v>3.53777090335114</v>
      </c>
      <c r="F3376" s="21" t="n">
        <f aca="false">INDEX($E$17:$E$28,B3376)</f>
        <v>4.761</v>
      </c>
      <c r="G3376" s="25" t="n">
        <f aca="false">IF(OR(D3376="",E3376="",F3376=""),"",D3376*($B$7-$B$8-F3376-E3376))</f>
        <v>5380.63262325913</v>
      </c>
      <c r="H3376" s="25" t="n">
        <f aca="false">IF(D3376="","",D3376*$F$30)</f>
        <v>6056.62487226647</v>
      </c>
    </row>
    <row r="3377" customFormat="false" ht="15" hidden="false" customHeight="false" outlineLevel="0" collapsed="false">
      <c r="A3377" s="2" t="n">
        <v>3343</v>
      </c>
      <c r="B3377" s="2" t="n">
        <v>7</v>
      </c>
      <c r="C3377" s="22" t="n">
        <f aca="true">NORMSINV(MAX(RAND(),0.000000000001))</f>
        <v>0.429254025560574</v>
      </c>
      <c r="D3377" s="24" t="n">
        <f aca="false">IF($B$11="","",$B$11*EXP($B$12*C3377))</f>
        <v>1111.38901299859</v>
      </c>
      <c r="E3377" s="20" t="n">
        <f aca="true">IF($B$10="","",$B$10*(1-$B$14+2*$B$14*RAND()))</f>
        <v>3.79192208394315</v>
      </c>
      <c r="F3377" s="21" t="n">
        <f aca="false">INDEX($E$17:$E$28,B3377)</f>
        <v>4.761</v>
      </c>
      <c r="G3377" s="25" t="n">
        <f aca="false">IF(OR(D3377="",E3377="",F3377=""),"",D3377*($B$7-$B$8-F3377-E3377))</f>
        <v>4653.47239247462</v>
      </c>
      <c r="H3377" s="25" t="n">
        <f aca="false">IF(D3377="","",D3377*$F$30)</f>
        <v>5556.05595378255</v>
      </c>
    </row>
    <row r="3378" customFormat="false" ht="15" hidden="false" customHeight="false" outlineLevel="0" collapsed="false">
      <c r="A3378" s="2" t="n">
        <v>3344</v>
      </c>
      <c r="B3378" s="2" t="n">
        <v>8</v>
      </c>
      <c r="C3378" s="22" t="n">
        <f aca="true">NORMSINV(MAX(RAND(),0.000000000001))</f>
        <v>-0.853565598440142</v>
      </c>
      <c r="D3378" s="24" t="n">
        <f aca="false">IF($B$11="","",$B$11*EXP($B$12*C3378))</f>
        <v>647.312525123676</v>
      </c>
      <c r="E3378" s="20" t="n">
        <f aca="true">IF($B$10="","",$B$10*(1-$B$14+2*$B$14*RAND()))</f>
        <v>3.98752598998204</v>
      </c>
      <c r="F3378" s="21" t="n">
        <f aca="false">INDEX($E$17:$E$28,B3378)</f>
        <v>4.761</v>
      </c>
      <c r="G3378" s="25" t="n">
        <f aca="false">IF(OR(D3378="",E3378="",F3378=""),"",D3378*($B$7-$B$8-F3378-E3378))</f>
        <v>2583.73112039025</v>
      </c>
      <c r="H3378" s="25" t="n">
        <f aca="false">IF(D3378="","",D3378*$F$30)</f>
        <v>3236.04477559828</v>
      </c>
    </row>
    <row r="3379" customFormat="false" ht="15" hidden="false" customHeight="false" outlineLevel="0" collapsed="false">
      <c r="A3379" s="2" t="n">
        <v>3345</v>
      </c>
      <c r="B3379" s="2" t="n">
        <v>9</v>
      </c>
      <c r="C3379" s="22" t="n">
        <f aca="true">NORMSINV(MAX(RAND(),0.000000000001))</f>
        <v>1.89510996998884</v>
      </c>
      <c r="D3379" s="24" t="n">
        <f aca="false">IF($B$11="","",$B$11*EXP($B$12*C3379))</f>
        <v>2061.16746011636</v>
      </c>
      <c r="E3379" s="20" t="n">
        <f aca="true">IF($B$10="","",$B$10*(1-$B$14+2*$B$14*RAND()))</f>
        <v>4.04196504015698</v>
      </c>
      <c r="F3379" s="21" t="n">
        <f aca="false">INDEX($E$17:$E$28,B3379)</f>
        <v>4.761</v>
      </c>
      <c r="G3379" s="25" t="n">
        <f aca="false">IF(OR(D3379="",E3379="",F3379=""),"",D3379*($B$7-$B$8-F3379-E3379))</f>
        <v>8114.88834856896</v>
      </c>
      <c r="H3379" s="25" t="n">
        <f aca="false">IF(D3379="","",D3379*$F$30)</f>
        <v>10304.1883666137</v>
      </c>
    </row>
    <row r="3380" customFormat="false" ht="15" hidden="false" customHeight="false" outlineLevel="0" collapsed="false">
      <c r="A3380" s="2" t="n">
        <v>3346</v>
      </c>
      <c r="B3380" s="2" t="n">
        <v>10</v>
      </c>
      <c r="C3380" s="22" t="n">
        <f aca="true">NORMSINV(MAX(RAND(),0.000000000001))</f>
        <v>0.0992234453880801</v>
      </c>
      <c r="D3380" s="24" t="n">
        <f aca="false">IF($B$11="","",$B$11*EXP($B$12*C3380))</f>
        <v>967.100275349699</v>
      </c>
      <c r="E3380" s="20" t="n">
        <f aca="true">IF($B$10="","",$B$10*(1-$B$14+2*$B$14*RAND()))</f>
        <v>3.45960656909072</v>
      </c>
      <c r="F3380" s="21" t="n">
        <f aca="false">INDEX($E$17:$E$28,B3380)</f>
        <v>4.761</v>
      </c>
      <c r="G3380" s="25" t="n">
        <f aca="false">IF(OR(D3380="",E3380="",F3380=""),"",D3380*($B$7-$B$8-F3380-E3380))</f>
        <v>4370.70663144599</v>
      </c>
      <c r="H3380" s="25" t="n">
        <f aca="false">IF(D3380="","",D3380*$F$30)</f>
        <v>4834.72769652821</v>
      </c>
    </row>
    <row r="3381" customFormat="false" ht="15" hidden="false" customHeight="false" outlineLevel="0" collapsed="false">
      <c r="A3381" s="2" t="n">
        <v>3347</v>
      </c>
      <c r="B3381" s="2" t="n">
        <v>11</v>
      </c>
      <c r="C3381" s="22" t="n">
        <f aca="true">NORMSINV(MAX(RAND(),0.000000000001))</f>
        <v>0.303768332639081</v>
      </c>
      <c r="D3381" s="24" t="n">
        <f aca="false">IF($B$11="","",$B$11*EXP($B$12*C3381))</f>
        <v>1054.15045136875</v>
      </c>
      <c r="E3381" s="20" t="n">
        <f aca="true">IF($B$10="","",$B$10*(1-$B$14+2*$B$14*RAND()))</f>
        <v>3.93320348311844</v>
      </c>
      <c r="F3381" s="21" t="n">
        <f aca="false">INDEX($E$17:$E$28,B3381)</f>
        <v>4.761</v>
      </c>
      <c r="G3381" s="25" t="n">
        <f aca="false">IF(OR(D3381="",E3381="",F3381=""),"",D3381*($B$7-$B$8-F3381-E3381))</f>
        <v>4264.8782244168</v>
      </c>
      <c r="H3381" s="25" t="n">
        <f aca="false">IF(D3381="","",D3381*$F$30)</f>
        <v>5269.90893648263</v>
      </c>
    </row>
    <row r="3382" customFormat="false" ht="15" hidden="false" customHeight="false" outlineLevel="0" collapsed="false">
      <c r="A3382" s="2" t="n">
        <v>3348</v>
      </c>
      <c r="B3382" s="2" t="n">
        <v>12</v>
      </c>
      <c r="C3382" s="22" t="n">
        <f aca="true">NORMSINV(MAX(RAND(),0.000000000001))</f>
        <v>-0.767457025918142</v>
      </c>
      <c r="D3382" s="24" t="n">
        <f aca="false">IF($B$11="","",$B$11*EXP($B$12*C3382))</f>
        <v>671.230399715646</v>
      </c>
      <c r="E3382" s="20" t="n">
        <f aca="true">IF($B$10="","",$B$10*(1-$B$14+2*$B$14*RAND()))</f>
        <v>4.07773120250671</v>
      </c>
      <c r="F3382" s="21" t="n">
        <f aca="false">INDEX($E$17:$E$28,B3382)</f>
        <v>4.761</v>
      </c>
      <c r="G3382" s="25" t="n">
        <f aca="false">IF(OR(D3382="",E3382="",F3382=""),"",D3382*($B$7-$B$8-F3382-E3382))</f>
        <v>2618.6502143396</v>
      </c>
      <c r="H3382" s="25" t="n">
        <f aca="false">IF(D3382="","",D3382*$F$30)</f>
        <v>3355.61501425846</v>
      </c>
    </row>
    <row r="3383" customFormat="false" ht="15" hidden="false" customHeight="false" outlineLevel="0" collapsed="false">
      <c r="A3383" s="2" t="n">
        <v>3349</v>
      </c>
      <c r="B3383" s="2" t="n">
        <v>1</v>
      </c>
      <c r="C3383" s="22" t="n">
        <f aca="true">NORMSINV(MAX(RAND(),0.000000000001))</f>
        <v>-0.433427272626348</v>
      </c>
      <c r="D3383" s="24" t="n">
        <f aca="false">IF($B$11="","",$B$11*EXP($B$12*C3383))</f>
        <v>772.677108525206</v>
      </c>
      <c r="E3383" s="20" t="n">
        <f aca="true">IF($B$10="","",$B$10*(1-$B$14+2*$B$14*RAND()))</f>
        <v>3.45220277986727</v>
      </c>
      <c r="F3383" s="21" t="n">
        <f aca="false">INDEX($E$17:$E$28,B3383)</f>
        <v>4.92562580645161</v>
      </c>
      <c r="G3383" s="25" t="n">
        <f aca="false">IF(OR(D3383="",E3383="",F3383=""),"",D3383*($B$7-$B$8-F3383-E3383))</f>
        <v>3370.54999481443</v>
      </c>
      <c r="H3383" s="25" t="n">
        <f aca="false">IF(D3383="","",D3383*$F$30)</f>
        <v>3862.76740093921</v>
      </c>
    </row>
    <row r="3384" customFormat="false" ht="15" hidden="false" customHeight="false" outlineLevel="0" collapsed="false">
      <c r="A3384" s="2" t="n">
        <v>3350</v>
      </c>
      <c r="B3384" s="2" t="n">
        <v>2</v>
      </c>
      <c r="C3384" s="22" t="n">
        <f aca="true">NORMSINV(MAX(RAND(),0.000000000001))</f>
        <v>-0.0289946616340435</v>
      </c>
      <c r="D3384" s="24" t="n">
        <f aca="false">IF($B$11="","",$B$11*EXP($B$12*C3384))</f>
        <v>916.23733269118</v>
      </c>
      <c r="E3384" s="20" t="n">
        <f aca="true">IF($B$10="","",$B$10*(1-$B$14+2*$B$14*RAND()))</f>
        <v>4.04773448444933</v>
      </c>
      <c r="F3384" s="21" t="n">
        <f aca="false">INDEX($E$17:$E$28,B3384)</f>
        <v>5.0612</v>
      </c>
      <c r="G3384" s="25" t="n">
        <f aca="false">IF(OR(D3384="",E3384="",F3384=""),"",D3384*($B$7-$B$8-F3384-E3384))</f>
        <v>3326.91778279507</v>
      </c>
      <c r="H3384" s="25" t="n">
        <f aca="false">IF(D3384="","",D3384*$F$30)</f>
        <v>4580.45367358975</v>
      </c>
    </row>
    <row r="3385" customFormat="false" ht="15" hidden="false" customHeight="false" outlineLevel="0" collapsed="false">
      <c r="A3385" s="2" t="n">
        <v>3351</v>
      </c>
      <c r="B3385" s="2" t="n">
        <v>3</v>
      </c>
      <c r="C3385" s="22" t="n">
        <f aca="true">NORMSINV(MAX(RAND(),0.000000000001))</f>
        <v>0.927062709114308</v>
      </c>
      <c r="D3385" s="24" t="n">
        <f aca="false">IF($B$11="","",$B$11*EXP($B$12*C3385))</f>
        <v>1370.76678904017</v>
      </c>
      <c r="E3385" s="20" t="n">
        <f aca="true">IF($B$10="","",$B$10*(1-$B$14+2*$B$14*RAND()))</f>
        <v>3.83852849715028</v>
      </c>
      <c r="F3385" s="21" t="n">
        <f aca="false">INDEX($E$17:$E$28,B3385)</f>
        <v>5.0612</v>
      </c>
      <c r="G3385" s="25" t="n">
        <f aca="false">IF(OR(D3385="",E3385="",F3385=""),"",D3385*($B$7-$B$8-F3385-E3385))</f>
        <v>5264.11663700377</v>
      </c>
      <c r="H3385" s="25" t="n">
        <f aca="false">IF(D3385="","",D3385*$F$30)</f>
        <v>6852.73733176961</v>
      </c>
    </row>
    <row r="3386" customFormat="false" ht="15" hidden="false" customHeight="false" outlineLevel="0" collapsed="false">
      <c r="A3386" s="2" t="n">
        <v>3352</v>
      </c>
      <c r="B3386" s="2" t="n">
        <v>4</v>
      </c>
      <c r="C3386" s="22" t="n">
        <f aca="true">NORMSINV(MAX(RAND(),0.000000000001))</f>
        <v>-0.18479580074953</v>
      </c>
      <c r="D3386" s="24" t="n">
        <f aca="false">IF($B$11="","",$B$11*EXP($B$12*C3386))</f>
        <v>858.018889245177</v>
      </c>
      <c r="E3386" s="20" t="n">
        <f aca="true">IF($B$10="","",$B$10*(1-$B$14+2*$B$14*RAND()))</f>
        <v>3.6240829836187</v>
      </c>
      <c r="F3386" s="21" t="n">
        <f aca="false">INDEX($E$17:$E$28,B3386)</f>
        <v>4.89657419354839</v>
      </c>
      <c r="G3386" s="25" t="n">
        <f aca="false">IF(OR(D3386="",E3386="",F3386=""),"",D3386*($B$7-$B$8-F3386-E3386))</f>
        <v>3620.27584219171</v>
      </c>
      <c r="H3386" s="25" t="n">
        <f aca="false">IF(D3386="","",D3386*$F$30)</f>
        <v>4289.40803111449</v>
      </c>
    </row>
    <row r="3387" customFormat="false" ht="15" hidden="false" customHeight="false" outlineLevel="0" collapsed="false">
      <c r="A3387" s="2" t="n">
        <v>3353</v>
      </c>
      <c r="B3387" s="2" t="n">
        <v>5</v>
      </c>
      <c r="C3387" s="22" t="n">
        <f aca="true">NORMSINV(MAX(RAND(),0.000000000001))</f>
        <v>-1.16308783385444</v>
      </c>
      <c r="D3387" s="24" t="n">
        <f aca="false">IF($B$11="","",$B$11*EXP($B$12*C3387))</f>
        <v>568.162260665485</v>
      </c>
      <c r="E3387" s="20" t="n">
        <f aca="true">IF($B$10="","",$B$10*(1-$B$14+2*$B$14*RAND()))</f>
        <v>3.73039721433331</v>
      </c>
      <c r="F3387" s="21" t="n">
        <f aca="false">INDEX($E$17:$E$28,B3387)</f>
        <v>4.761</v>
      </c>
      <c r="G3387" s="25" t="n">
        <f aca="false">IF(OR(D3387="",E3387="",F3387=""),"",D3387*($B$7-$B$8-F3387-E3387))</f>
        <v>2413.89576337406</v>
      </c>
      <c r="H3387" s="25" t="n">
        <f aca="false">IF(D3387="","",D3387*$F$30)</f>
        <v>2840.35677351889</v>
      </c>
    </row>
    <row r="3388" customFormat="false" ht="15" hidden="false" customHeight="false" outlineLevel="0" collapsed="false">
      <c r="A3388" s="2" t="n">
        <v>3354</v>
      </c>
      <c r="B3388" s="2" t="n">
        <v>6</v>
      </c>
      <c r="C3388" s="22" t="n">
        <f aca="true">NORMSINV(MAX(RAND(),0.000000000001))</f>
        <v>-0.489786987717099</v>
      </c>
      <c r="D3388" s="24" t="n">
        <f aca="false">IF($B$11="","",$B$11*EXP($B$12*C3388))</f>
        <v>754.543686429036</v>
      </c>
      <c r="E3388" s="20" t="n">
        <f aca="true">IF($B$10="","",$B$10*(1-$B$14+2*$B$14*RAND()))</f>
        <v>3.60429382343949</v>
      </c>
      <c r="F3388" s="21" t="n">
        <f aca="false">INDEX($E$17:$E$28,B3388)</f>
        <v>4.761</v>
      </c>
      <c r="G3388" s="25" t="n">
        <f aca="false">IF(OR(D3388="",E3388="",F3388=""),"",D3388*($B$7-$B$8-F3388-E3388))</f>
        <v>3300.90692550584</v>
      </c>
      <c r="H3388" s="25" t="n">
        <f aca="false">IF(D3388="","",D3388*$F$30)</f>
        <v>3772.11479719604</v>
      </c>
    </row>
    <row r="3389" customFormat="false" ht="15" hidden="false" customHeight="false" outlineLevel="0" collapsed="false">
      <c r="A3389" s="2" t="n">
        <v>3355</v>
      </c>
      <c r="B3389" s="2" t="n">
        <v>7</v>
      </c>
      <c r="C3389" s="22" t="n">
        <f aca="true">NORMSINV(MAX(RAND(),0.000000000001))</f>
        <v>1.60487219393417</v>
      </c>
      <c r="D3389" s="24" t="n">
        <f aca="false">IF($B$11="","",$B$11*EXP($B$12*C3389))</f>
        <v>1823.89842167764</v>
      </c>
      <c r="E3389" s="20" t="n">
        <f aca="true">IF($B$10="","",$B$10*(1-$B$14+2*$B$14*RAND()))</f>
        <v>4.12155492356356</v>
      </c>
      <c r="F3389" s="21" t="n">
        <f aca="false">INDEX($E$17:$E$28,B3389)</f>
        <v>4.761</v>
      </c>
      <c r="G3389" s="25" t="n">
        <f aca="false">IF(OR(D3389="",E3389="",F3389=""),"",D3389*($B$7-$B$8-F3389-E3389))</f>
        <v>7035.58798662062</v>
      </c>
      <c r="H3389" s="25" t="n">
        <f aca="false">IF(D3389="","",D3389*$F$30)</f>
        <v>9118.03298965087</v>
      </c>
    </row>
    <row r="3390" customFormat="false" ht="15" hidden="false" customHeight="false" outlineLevel="0" collapsed="false">
      <c r="A3390" s="2" t="n">
        <v>3356</v>
      </c>
      <c r="B3390" s="2" t="n">
        <v>8</v>
      </c>
      <c r="C3390" s="22" t="n">
        <f aca="true">NORMSINV(MAX(RAND(),0.000000000001))</f>
        <v>-0.509932738348557</v>
      </c>
      <c r="D3390" s="24" t="n">
        <f aca="false">IF($B$11="","",$B$11*EXP($B$12*C3390))</f>
        <v>748.165673422442</v>
      </c>
      <c r="E3390" s="20" t="n">
        <f aca="true">IF($B$10="","",$B$10*(1-$B$14+2*$B$14*RAND()))</f>
        <v>3.96676991501644</v>
      </c>
      <c r="F3390" s="21" t="n">
        <f aca="false">INDEX($E$17:$E$28,B3390)</f>
        <v>4.761</v>
      </c>
      <c r="G3390" s="25" t="n">
        <f aca="false">IF(OR(D3390="",E3390="",F3390=""),"",D3390*($B$7-$B$8-F3390-E3390))</f>
        <v>3001.81282345751</v>
      </c>
      <c r="H3390" s="25" t="n">
        <f aca="false">IF(D3390="","",D3390*$F$30)</f>
        <v>3740.22983457347</v>
      </c>
    </row>
    <row r="3391" customFormat="false" ht="15" hidden="false" customHeight="false" outlineLevel="0" collapsed="false">
      <c r="A3391" s="2" t="n">
        <v>3357</v>
      </c>
      <c r="B3391" s="2" t="n">
        <v>9</v>
      </c>
      <c r="C3391" s="22" t="n">
        <f aca="true">NORMSINV(MAX(RAND(),0.000000000001))</f>
        <v>0.129219607546048</v>
      </c>
      <c r="D3391" s="24" t="n">
        <f aca="false">IF($B$11="","",$B$11*EXP($B$12*C3391))</f>
        <v>979.40138394355</v>
      </c>
      <c r="E3391" s="20" t="n">
        <f aca="true">IF($B$10="","",$B$10*(1-$B$14+2*$B$14*RAND()))</f>
        <v>3.94403802682518</v>
      </c>
      <c r="F3391" s="21" t="n">
        <f aca="false">INDEX($E$17:$E$28,B3391)</f>
        <v>4.761</v>
      </c>
      <c r="G3391" s="25" t="n">
        <f aca="false">IF(OR(D3391="",E3391="",F3391=""),"",D3391*($B$7-$B$8-F3391-E3391))</f>
        <v>3951.84734068701</v>
      </c>
      <c r="H3391" s="25" t="n">
        <f aca="false">IF(D3391="","",D3391*$F$30)</f>
        <v>4896.22339861059</v>
      </c>
    </row>
    <row r="3392" customFormat="false" ht="15" hidden="false" customHeight="false" outlineLevel="0" collapsed="false">
      <c r="A3392" s="2" t="n">
        <v>3358</v>
      </c>
      <c r="B3392" s="2" t="n">
        <v>10</v>
      </c>
      <c r="C3392" s="22" t="n">
        <f aca="true">NORMSINV(MAX(RAND(),0.000000000001))</f>
        <v>-0.593038566092225</v>
      </c>
      <c r="D3392" s="24" t="n">
        <f aca="false">IF($B$11="","",$B$11*EXP($B$12*C3392))</f>
        <v>722.419840324459</v>
      </c>
      <c r="E3392" s="20" t="n">
        <f aca="true">IF($B$10="","",$B$10*(1-$B$14+2*$B$14*RAND()))</f>
        <v>3.89445386326939</v>
      </c>
      <c r="F3392" s="21" t="n">
        <f aca="false">INDEX($E$17:$E$28,B3392)</f>
        <v>4.761</v>
      </c>
      <c r="G3392" s="25" t="n">
        <f aca="false">IF(OR(D3392="",E3392="",F3392=""),"",D3392*($B$7-$B$8-F3392-E3392))</f>
        <v>2950.75716789481</v>
      </c>
      <c r="H3392" s="25" t="n">
        <f aca="false">IF(D3392="","",D3392*$F$30)</f>
        <v>3611.52126575003</v>
      </c>
    </row>
    <row r="3393" customFormat="false" ht="15" hidden="false" customHeight="false" outlineLevel="0" collapsed="false">
      <c r="A3393" s="2" t="n">
        <v>3359</v>
      </c>
      <c r="B3393" s="2" t="n">
        <v>11</v>
      </c>
      <c r="C3393" s="22" t="n">
        <f aca="true">NORMSINV(MAX(RAND(),0.000000000001))</f>
        <v>0.511980522441008</v>
      </c>
      <c r="D3393" s="24" t="n">
        <f aca="false">IF($B$11="","",$B$11*EXP($B$12*C3393))</f>
        <v>1150.81309851827</v>
      </c>
      <c r="E3393" s="20" t="n">
        <f aca="true">IF($B$10="","",$B$10*(1-$B$14+2*$B$14*RAND()))</f>
        <v>3.98096380677369</v>
      </c>
      <c r="F3393" s="21" t="n">
        <f aca="false">INDEX($E$17:$E$28,B3393)</f>
        <v>4.761</v>
      </c>
      <c r="G3393" s="25" t="n">
        <f aca="false">IF(OR(D3393="",E3393="",F3393=""),"",D3393*($B$7-$B$8-F3393-E3393))</f>
        <v>4600.99241951495</v>
      </c>
      <c r="H3393" s="25" t="n">
        <f aca="false">IF(D3393="","",D3393*$F$30)</f>
        <v>5753.14484211253</v>
      </c>
    </row>
    <row r="3394" customFormat="false" ht="15" hidden="false" customHeight="false" outlineLevel="0" collapsed="false">
      <c r="A3394" s="2" t="n">
        <v>3360</v>
      </c>
      <c r="B3394" s="2" t="n">
        <v>12</v>
      </c>
      <c r="C3394" s="22" t="n">
        <f aca="true">NORMSINV(MAX(RAND(),0.000000000001))</f>
        <v>0.234802762146044</v>
      </c>
      <c r="D3394" s="24" t="n">
        <f aca="false">IF($B$11="","",$B$11*EXP($B$12*C3394))</f>
        <v>1023.95791993033</v>
      </c>
      <c r="E3394" s="20" t="n">
        <f aca="true">IF($B$10="","",$B$10*(1-$B$14+2*$B$14*RAND()))</f>
        <v>3.97077782155562</v>
      </c>
      <c r="F3394" s="21" t="n">
        <f aca="false">INDEX($E$17:$E$28,B3394)</f>
        <v>4.761</v>
      </c>
      <c r="G3394" s="25" t="n">
        <f aca="false">IF(OR(D3394="",E3394="",F3394=""),"",D3394*($B$7-$B$8-F3394-E3394))</f>
        <v>4104.25084445852</v>
      </c>
      <c r="H3394" s="25" t="n">
        <f aca="false">IF(D3394="","",D3394*$F$30)</f>
        <v>5118.9704333157</v>
      </c>
    </row>
    <row r="3395" customFormat="false" ht="15" hidden="false" customHeight="false" outlineLevel="0" collapsed="false">
      <c r="A3395" s="2" t="n">
        <v>3361</v>
      </c>
      <c r="B3395" s="2" t="n">
        <v>1</v>
      </c>
      <c r="C3395" s="22" t="n">
        <f aca="true">NORMSINV(MAX(RAND(),0.000000000001))</f>
        <v>-1.22651464277993</v>
      </c>
      <c r="D3395" s="24" t="n">
        <f aca="false">IF($B$11="","",$B$11*EXP($B$12*C3395))</f>
        <v>553.178726155823</v>
      </c>
      <c r="E3395" s="20" t="n">
        <f aca="true">IF($B$10="","",$B$10*(1-$B$14+2*$B$14*RAND()))</f>
        <v>4.03056719602705</v>
      </c>
      <c r="F3395" s="21" t="n">
        <f aca="false">INDEX($E$17:$E$28,B3395)</f>
        <v>4.92562580645161</v>
      </c>
      <c r="G3395" s="25" t="n">
        <f aca="false">IF(OR(D3395="",E3395="",F3395=""),"",D3395*($B$7-$B$8-F3395-E3395))</f>
        <v>2093.12153490835</v>
      </c>
      <c r="H3395" s="25" t="n">
        <f aca="false">IF(D3395="","",D3395*$F$30)</f>
        <v>2765.45108779819</v>
      </c>
    </row>
    <row r="3396" customFormat="false" ht="15" hidden="false" customHeight="false" outlineLevel="0" collapsed="false">
      <c r="A3396" s="2" t="n">
        <v>3362</v>
      </c>
      <c r="B3396" s="2" t="n">
        <v>2</v>
      </c>
      <c r="C3396" s="22" t="n">
        <f aca="true">NORMSINV(MAX(RAND(),0.000000000001))</f>
        <v>-0.04141574753915</v>
      </c>
      <c r="D3396" s="24" t="n">
        <f aca="false">IF($B$11="","",$B$11*EXP($B$12*C3396))</f>
        <v>911.45443498206</v>
      </c>
      <c r="E3396" s="20" t="n">
        <f aca="true">IF($B$10="","",$B$10*(1-$B$14+2*$B$14*RAND()))</f>
        <v>3.85580731562634</v>
      </c>
      <c r="F3396" s="21" t="n">
        <f aca="false">INDEX($E$17:$E$28,B3396)</f>
        <v>5.0612</v>
      </c>
      <c r="G3396" s="25" t="n">
        <f aca="false">IF(OR(D3396="",E3396="",F3396=""),"",D3396*($B$7-$B$8-F3396-E3396))</f>
        <v>3484.48363707634</v>
      </c>
      <c r="H3396" s="25" t="n">
        <f aca="false">IF(D3396="","",D3396*$F$30)</f>
        <v>4556.54301136231</v>
      </c>
    </row>
    <row r="3397" customFormat="false" ht="15" hidden="false" customHeight="false" outlineLevel="0" collapsed="false">
      <c r="A3397" s="2" t="n">
        <v>3363</v>
      </c>
      <c r="B3397" s="2" t="n">
        <v>3</v>
      </c>
      <c r="C3397" s="22" t="n">
        <f aca="true">NORMSINV(MAX(RAND(),0.000000000001))</f>
        <v>1.06428575660491</v>
      </c>
      <c r="D3397" s="24" t="n">
        <f aca="false">IF($B$11="","",$B$11*EXP($B$12*C3397))</f>
        <v>1452.36232318382</v>
      </c>
      <c r="E3397" s="20" t="n">
        <f aca="true">IF($B$10="","",$B$10*(1-$B$14+2*$B$14*RAND()))</f>
        <v>3.61601319727005</v>
      </c>
      <c r="F3397" s="21" t="n">
        <f aca="false">INDEX($E$17:$E$28,B3397)</f>
        <v>5.0612</v>
      </c>
      <c r="G3397" s="25" t="n">
        <f aca="false">IF(OR(D3397="",E3397="",F3397=""),"",D3397*($B$7-$B$8-F3397-E3397))</f>
        <v>5900.63847941342</v>
      </c>
      <c r="H3397" s="25" t="n">
        <f aca="false">IF(D3397="","",D3397*$F$30)</f>
        <v>7260.64972606053</v>
      </c>
    </row>
    <row r="3398" customFormat="false" ht="15" hidden="false" customHeight="false" outlineLevel="0" collapsed="false">
      <c r="A3398" s="2" t="n">
        <v>3364</v>
      </c>
      <c r="B3398" s="2" t="n">
        <v>4</v>
      </c>
      <c r="C3398" s="22" t="n">
        <f aca="true">NORMSINV(MAX(RAND(),0.000000000001))</f>
        <v>-2.99506231134461</v>
      </c>
      <c r="D3398" s="24" t="n">
        <f aca="false">IF($B$11="","",$B$11*EXP($B$12*C3398))</f>
        <v>262.558828974655</v>
      </c>
      <c r="E3398" s="20" t="n">
        <f aca="true">IF($B$10="","",$B$10*(1-$B$14+2*$B$14*RAND()))</f>
        <v>3.40078262201907</v>
      </c>
      <c r="F3398" s="21" t="n">
        <f aca="false">INDEX($E$17:$E$28,B3398)</f>
        <v>4.89657419354839</v>
      </c>
      <c r="G3398" s="25" t="n">
        <f aca="false">IF(OR(D3398="",E3398="",F3398=""),"",D3398*($B$7-$B$8-F3398-E3398))</f>
        <v>1166.45519205684</v>
      </c>
      <c r="H3398" s="25" t="n">
        <f aca="false">IF(D3398="","",D3398*$F$30)</f>
        <v>1312.5840978101</v>
      </c>
    </row>
    <row r="3399" customFormat="false" ht="15" hidden="false" customHeight="false" outlineLevel="0" collapsed="false">
      <c r="A3399" s="2" t="n">
        <v>3365</v>
      </c>
      <c r="B3399" s="2" t="n">
        <v>5</v>
      </c>
      <c r="C3399" s="22" t="n">
        <f aca="true">NORMSINV(MAX(RAND(),0.000000000001))</f>
        <v>1.59736580753392</v>
      </c>
      <c r="D3399" s="24" t="n">
        <f aca="false">IF($B$11="","",$B$11*EXP($B$12*C3399))</f>
        <v>1818.13866043883</v>
      </c>
      <c r="E3399" s="20" t="n">
        <f aca="true">IF($B$10="","",$B$10*(1-$B$14+2*$B$14*RAND()))</f>
        <v>3.78387316443414</v>
      </c>
      <c r="F3399" s="21" t="n">
        <f aca="false">INDEX($E$17:$E$28,B3399)</f>
        <v>4.761</v>
      </c>
      <c r="G3399" s="25" t="n">
        <f aca="false">IF(OR(D3399="",E3399="",F3399=""),"",D3399*($B$7-$B$8-F3399-E3399))</f>
        <v>7627.32228518671</v>
      </c>
      <c r="H3399" s="25" t="n">
        <f aca="false">IF(D3399="","",D3399*$F$30)</f>
        <v>9089.2387912658</v>
      </c>
    </row>
    <row r="3400" customFormat="false" ht="15" hidden="false" customHeight="false" outlineLevel="0" collapsed="false">
      <c r="A3400" s="2" t="n">
        <v>3366</v>
      </c>
      <c r="B3400" s="2" t="n">
        <v>6</v>
      </c>
      <c r="C3400" s="22" t="n">
        <f aca="true">NORMSINV(MAX(RAND(),0.000000000001))</f>
        <v>-0.770119853697842</v>
      </c>
      <c r="D3400" s="24" t="n">
        <f aca="false">IF($B$11="","",$B$11*EXP($B$12*C3400))</f>
        <v>670.477684607371</v>
      </c>
      <c r="E3400" s="20" t="n">
        <f aca="true">IF($B$10="","",$B$10*(1-$B$14+2*$B$14*RAND()))</f>
        <v>3.80988265552023</v>
      </c>
      <c r="F3400" s="21" t="n">
        <f aca="false">INDEX($E$17:$E$28,B3400)</f>
        <v>4.761</v>
      </c>
      <c r="G3400" s="25" t="n">
        <f aca="false">IF(OR(D3400="",E3400="",F3400=""),"",D3400*($B$7-$B$8-F3400-E3400))</f>
        <v>2795.30014398323</v>
      </c>
      <c r="H3400" s="25" t="n">
        <f aca="false">IF(D3400="","",D3400*$F$30)</f>
        <v>3351.85204088917</v>
      </c>
    </row>
    <row r="3401" customFormat="false" ht="15" hidden="false" customHeight="false" outlineLevel="0" collapsed="false">
      <c r="A3401" s="2" t="n">
        <v>3367</v>
      </c>
      <c r="B3401" s="2" t="n">
        <v>7</v>
      </c>
      <c r="C3401" s="22" t="n">
        <f aca="true">NORMSINV(MAX(RAND(),0.000000000001))</f>
        <v>0.580390358905005</v>
      </c>
      <c r="D3401" s="24" t="n">
        <f aca="false">IF($B$11="","",$B$11*EXP($B$12*C3401))</f>
        <v>1184.46869865191</v>
      </c>
      <c r="E3401" s="20" t="n">
        <f aca="true">IF($B$10="","",$B$10*(1-$B$14+2*$B$14*RAND()))</f>
        <v>3.58977407018394</v>
      </c>
      <c r="F3401" s="21" t="n">
        <f aca="false">INDEX($E$17:$E$28,B3401)</f>
        <v>4.761</v>
      </c>
      <c r="G3401" s="25" t="n">
        <f aca="false">IF(OR(D3401="",E3401="",F3401=""),"",D3401*($B$7-$B$8-F3401-E3401))</f>
        <v>5198.90072517846</v>
      </c>
      <c r="H3401" s="25" t="n">
        <f aca="false">IF(D3401="","",D3401*$F$30)</f>
        <v>5921.39591830064</v>
      </c>
    </row>
    <row r="3402" customFormat="false" ht="15" hidden="false" customHeight="false" outlineLevel="0" collapsed="false">
      <c r="A3402" s="2" t="n">
        <v>3368</v>
      </c>
      <c r="B3402" s="2" t="n">
        <v>8</v>
      </c>
      <c r="C3402" s="22" t="n">
        <f aca="true">NORMSINV(MAX(RAND(),0.000000000001))</f>
        <v>-0.339147815679505</v>
      </c>
      <c r="D3402" s="24" t="n">
        <f aca="false">IF($B$11="","",$B$11*EXP($B$12*C3402))</f>
        <v>803.990467838129</v>
      </c>
      <c r="E3402" s="20" t="n">
        <f aca="true">IF($B$10="","",$B$10*(1-$B$14+2*$B$14*RAND()))</f>
        <v>3.62801664314193</v>
      </c>
      <c r="F3402" s="21" t="n">
        <f aca="false">INDEX($E$17:$E$28,B3402)</f>
        <v>4.761</v>
      </c>
      <c r="G3402" s="25" t="n">
        <f aca="false">IF(OR(D3402="",E3402="",F3402=""),"",D3402*($B$7-$B$8-F3402-E3402))</f>
        <v>3498.14914463623</v>
      </c>
      <c r="H3402" s="25" t="n">
        <f aca="false">IF(D3402="","",D3402*$F$30)</f>
        <v>4019.30914681637</v>
      </c>
    </row>
    <row r="3403" customFormat="false" ht="15" hidden="false" customHeight="false" outlineLevel="0" collapsed="false">
      <c r="A3403" s="2" t="n">
        <v>3369</v>
      </c>
      <c r="B3403" s="2" t="n">
        <v>9</v>
      </c>
      <c r="C3403" s="22" t="n">
        <f aca="true">NORMSINV(MAX(RAND(),0.000000000001))</f>
        <v>0.602724217241699</v>
      </c>
      <c r="D3403" s="24" t="n">
        <f aca="false">IF($B$11="","",$B$11*EXP($B$12*C3403))</f>
        <v>1195.66802811161</v>
      </c>
      <c r="E3403" s="20" t="n">
        <f aca="true">IF($B$10="","",$B$10*(1-$B$14+2*$B$14*RAND()))</f>
        <v>3.87751937003085</v>
      </c>
      <c r="F3403" s="21" t="n">
        <f aca="false">INDEX($E$17:$E$28,B3403)</f>
        <v>4.761</v>
      </c>
      <c r="G3403" s="25" t="n">
        <f aca="false">IF(OR(D3403="",E3403="",F3403=""),"",D3403*($B$7-$B$8-F3403-E3403))</f>
        <v>4904.00925717317</v>
      </c>
      <c r="H3403" s="25" t="n">
        <f aca="false">IF(D3403="","",D3403*$F$30)</f>
        <v>5977.38360613556</v>
      </c>
    </row>
    <row r="3404" customFormat="false" ht="15" hidden="false" customHeight="false" outlineLevel="0" collapsed="false">
      <c r="A3404" s="2" t="n">
        <v>3370</v>
      </c>
      <c r="B3404" s="2" t="n">
        <v>10</v>
      </c>
      <c r="C3404" s="22" t="n">
        <f aca="true">NORMSINV(MAX(RAND(),0.000000000001))</f>
        <v>1.59929494775592</v>
      </c>
      <c r="D3404" s="24" t="n">
        <f aca="false">IF($B$11="","",$B$11*EXP($B$12*C3404))</f>
        <v>1819.61717934318</v>
      </c>
      <c r="E3404" s="20" t="n">
        <f aca="true">IF($B$10="","",$B$10*(1-$B$14+2*$B$14*RAND()))</f>
        <v>3.79804949743549</v>
      </c>
      <c r="F3404" s="21" t="n">
        <f aca="false">INDEX($E$17:$E$28,B3404)</f>
        <v>4.761</v>
      </c>
      <c r="G3404" s="25" t="n">
        <f aca="false">IF(OR(D3404="",E3404="",F3404=""),"",D3404*($B$7-$B$8-F3404-E3404))</f>
        <v>7607.72936044987</v>
      </c>
      <c r="H3404" s="25" t="n">
        <f aca="false">IF(D3404="","",D3404*$F$30)</f>
        <v>9096.63020297242</v>
      </c>
    </row>
    <row r="3405" customFormat="false" ht="15" hidden="false" customHeight="false" outlineLevel="0" collapsed="false">
      <c r="A3405" s="2" t="n">
        <v>3371</v>
      </c>
      <c r="B3405" s="2" t="n">
        <v>11</v>
      </c>
      <c r="C3405" s="22" t="n">
        <f aca="true">NORMSINV(MAX(RAND(),0.000000000001))</f>
        <v>-0.0265622612163047</v>
      </c>
      <c r="D3405" s="24" t="n">
        <f aca="false">IF($B$11="","",$B$11*EXP($B$12*C3405))</f>
        <v>917.17689414547</v>
      </c>
      <c r="E3405" s="20" t="n">
        <f aca="true">IF($B$10="","",$B$10*(1-$B$14+2*$B$14*RAND()))</f>
        <v>3.50483262457765</v>
      </c>
      <c r="F3405" s="21" t="n">
        <f aca="false">INDEX($E$17:$E$28,B3405)</f>
        <v>4.761</v>
      </c>
      <c r="G3405" s="25" t="n">
        <f aca="false">IF(OR(D3405="",E3405="",F3405=""),"",D3405*($B$7-$B$8-F3405-E3405))</f>
        <v>4103.60293727686</v>
      </c>
      <c r="H3405" s="25" t="n">
        <f aca="false">IF(D3405="","",D3405*$F$30)</f>
        <v>4585.15072921204</v>
      </c>
    </row>
    <row r="3406" customFormat="false" ht="15" hidden="false" customHeight="false" outlineLevel="0" collapsed="false">
      <c r="A3406" s="2" t="n">
        <v>3372</v>
      </c>
      <c r="B3406" s="2" t="n">
        <v>12</v>
      </c>
      <c r="C3406" s="22" t="n">
        <f aca="true">NORMSINV(MAX(RAND(),0.000000000001))</f>
        <v>-0.852135573540894</v>
      </c>
      <c r="D3406" s="24" t="n">
        <f aca="false">IF($B$11="","",$B$11*EXP($B$12*C3406))</f>
        <v>647.702689865028</v>
      </c>
      <c r="E3406" s="20" t="n">
        <f aca="true">IF($B$10="","",$B$10*(1-$B$14+2*$B$14*RAND()))</f>
        <v>3.89137250689217</v>
      </c>
      <c r="F3406" s="21" t="n">
        <f aca="false">INDEX($E$17:$E$28,B3406)</f>
        <v>4.761</v>
      </c>
      <c r="G3406" s="25" t="n">
        <f aca="false">IF(OR(D3406="",E3406="",F3406=""),"",D3406*($B$7-$B$8-F3406-E3406))</f>
        <v>2647.56732245218</v>
      </c>
      <c r="H3406" s="25" t="n">
        <f aca="false">IF(D3406="","",D3406*$F$30)</f>
        <v>3237.99528717325</v>
      </c>
    </row>
    <row r="3407" customFormat="false" ht="15" hidden="false" customHeight="false" outlineLevel="0" collapsed="false">
      <c r="A3407" s="2" t="n">
        <v>3373</v>
      </c>
      <c r="B3407" s="2" t="n">
        <v>1</v>
      </c>
      <c r="C3407" s="22" t="n">
        <f aca="true">NORMSINV(MAX(RAND(),0.000000000001))</f>
        <v>1.01911572944679</v>
      </c>
      <c r="D3407" s="24" t="n">
        <f aca="false">IF($B$11="","",$B$11*EXP($B$12*C3407))</f>
        <v>1424.98074656657</v>
      </c>
      <c r="E3407" s="20" t="n">
        <f aca="true">IF($B$10="","",$B$10*(1-$B$14+2*$B$14*RAND()))</f>
        <v>3.68402206797927</v>
      </c>
      <c r="F3407" s="21" t="n">
        <f aca="false">INDEX($E$17:$E$28,B3407)</f>
        <v>4.92562580645161</v>
      </c>
      <c r="G3407" s="25" t="n">
        <f aca="false">IF(OR(D3407="",E3407="",F3407=""),"",D3407*($B$7-$B$8-F3407-E3407))</f>
        <v>5885.67225547632</v>
      </c>
      <c r="H3407" s="25" t="n">
        <f aca="false">IF(D3407="","",D3407*$F$30)</f>
        <v>7123.76374823561</v>
      </c>
    </row>
    <row r="3408" customFormat="false" ht="15" hidden="false" customHeight="false" outlineLevel="0" collapsed="false">
      <c r="A3408" s="2" t="n">
        <v>3374</v>
      </c>
      <c r="B3408" s="2" t="n">
        <v>2</v>
      </c>
      <c r="C3408" s="22" t="n">
        <f aca="true">NORMSINV(MAX(RAND(),0.000000000001))</f>
        <v>-0.665521599296247</v>
      </c>
      <c r="D3408" s="24" t="n">
        <f aca="false">IF($B$11="","",$B$11*EXP($B$12*C3408))</f>
        <v>700.689307516276</v>
      </c>
      <c r="E3408" s="20" t="n">
        <f aca="true">IF($B$10="","",$B$10*(1-$B$14+2*$B$14*RAND()))</f>
        <v>3.75890476317071</v>
      </c>
      <c r="F3408" s="21" t="n">
        <f aca="false">INDEX($E$17:$E$28,B3408)</f>
        <v>5.0612</v>
      </c>
      <c r="G3408" s="25" t="n">
        <f aca="false">IF(OR(D3408="",E3408="",F3408=""),"",D3408*($B$7-$B$8-F3408-E3408))</f>
        <v>2746.62867903027</v>
      </c>
      <c r="H3408" s="25" t="n">
        <f aca="false">IF(D3408="","",D3408*$F$30)</f>
        <v>3502.88598613536</v>
      </c>
    </row>
    <row r="3409" customFormat="false" ht="15" hidden="false" customHeight="false" outlineLevel="0" collapsed="false">
      <c r="A3409" s="2" t="n">
        <v>3375</v>
      </c>
      <c r="B3409" s="2" t="n">
        <v>3</v>
      </c>
      <c r="C3409" s="22" t="n">
        <f aca="true">NORMSINV(MAX(RAND(),0.000000000001))</f>
        <v>0.802701903885609</v>
      </c>
      <c r="D3409" s="24" t="n">
        <f aca="false">IF($B$11="","",$B$11*EXP($B$12*C3409))</f>
        <v>1300.78621168421</v>
      </c>
      <c r="E3409" s="20" t="n">
        <f aca="true">IF($B$10="","",$B$10*(1-$B$14+2*$B$14*RAND()))</f>
        <v>3.88035645581388</v>
      </c>
      <c r="F3409" s="21" t="n">
        <f aca="false">INDEX($E$17:$E$28,B3409)</f>
        <v>5.0612</v>
      </c>
      <c r="G3409" s="25" t="n">
        <f aca="false">IF(OR(D3409="",E3409="",F3409=""),"",D3409*($B$7-$B$8-F3409-E3409))</f>
        <v>4940.96298813819</v>
      </c>
      <c r="H3409" s="25" t="n">
        <f aca="false">IF(D3409="","",D3409*$F$30)</f>
        <v>6502.89042945169</v>
      </c>
    </row>
    <row r="3410" customFormat="false" ht="15" hidden="false" customHeight="false" outlineLevel="0" collapsed="false">
      <c r="A3410" s="2" t="n">
        <v>3376</v>
      </c>
      <c r="B3410" s="2" t="n">
        <v>4</v>
      </c>
      <c r="C3410" s="22" t="n">
        <f aca="true">NORMSINV(MAX(RAND(),0.000000000001))</f>
        <v>-0.414514559318039</v>
      </c>
      <c r="D3410" s="24" t="n">
        <f aca="false">IF($B$11="","",$B$11*EXP($B$12*C3410))</f>
        <v>778.859308908195</v>
      </c>
      <c r="E3410" s="20" t="n">
        <f aca="true">IF($B$10="","",$B$10*(1-$B$14+2*$B$14*RAND()))</f>
        <v>3.63497750014644</v>
      </c>
      <c r="F3410" s="21" t="n">
        <f aca="false">INDEX($E$17:$E$28,B3410)</f>
        <v>4.89657419354839</v>
      </c>
      <c r="G3410" s="25" t="n">
        <f aca="false">IF(OR(D3410="",E3410="",F3410=""),"",D3410*($B$7-$B$8-F3410-E3410))</f>
        <v>3277.78913942471</v>
      </c>
      <c r="H3410" s="25" t="n">
        <f aca="false">IF(D3410="","",D3410*$F$30)</f>
        <v>3893.67345709385</v>
      </c>
    </row>
    <row r="3411" customFormat="false" ht="15" hidden="false" customHeight="false" outlineLevel="0" collapsed="false">
      <c r="A3411" s="2" t="n">
        <v>3377</v>
      </c>
      <c r="B3411" s="2" t="n">
        <v>5</v>
      </c>
      <c r="C3411" s="22" t="n">
        <f aca="true">NORMSINV(MAX(RAND(),0.000000000001))</f>
        <v>0.411193956894282</v>
      </c>
      <c r="D3411" s="24" t="n">
        <f aca="false">IF($B$11="","",$B$11*EXP($B$12*C3411))</f>
        <v>1102.96355274483</v>
      </c>
      <c r="E3411" s="20" t="n">
        <f aca="true">IF($B$10="","",$B$10*(1-$B$14+2*$B$14*RAND()))</f>
        <v>3.84497987022039</v>
      </c>
      <c r="F3411" s="21" t="n">
        <f aca="false">INDEX($E$17:$E$28,B3411)</f>
        <v>4.761</v>
      </c>
      <c r="G3411" s="25" t="n">
        <f aca="false">IF(OR(D3411="",E3411="",F3411=""),"",D3411*($B$7-$B$8-F3411-E3411))</f>
        <v>4559.67352946037</v>
      </c>
      <c r="H3411" s="25" t="n">
        <f aca="false">IF(D3411="","",D3411*$F$30)</f>
        <v>5513.93539288196</v>
      </c>
    </row>
    <row r="3412" customFormat="false" ht="15" hidden="false" customHeight="false" outlineLevel="0" collapsed="false">
      <c r="A3412" s="2" t="n">
        <v>3378</v>
      </c>
      <c r="B3412" s="2" t="n">
        <v>6</v>
      </c>
      <c r="C3412" s="22" t="n">
        <f aca="true">NORMSINV(MAX(RAND(),0.000000000001))</f>
        <v>0.0958239992780406</v>
      </c>
      <c r="D3412" s="24" t="n">
        <f aca="false">IF($B$11="","",$B$11*EXP($B$12*C3412))</f>
        <v>965.715981722505</v>
      </c>
      <c r="E3412" s="20" t="n">
        <f aca="true">IF($B$10="","",$B$10*(1-$B$14+2*$B$14*RAND()))</f>
        <v>3.78959641252942</v>
      </c>
      <c r="F3412" s="21" t="n">
        <f aca="false">INDEX($E$17:$E$28,B3412)</f>
        <v>4.761</v>
      </c>
      <c r="G3412" s="25" t="n">
        <f aca="false">IF(OR(D3412="",E3412="",F3412=""),"",D3412*($B$7-$B$8-F3412-E3412))</f>
        <v>4045.77399830593</v>
      </c>
      <c r="H3412" s="25" t="n">
        <f aca="false">IF(D3412="","",D3412*$F$30)</f>
        <v>4827.80733582714</v>
      </c>
    </row>
    <row r="3413" customFormat="false" ht="15" hidden="false" customHeight="false" outlineLevel="0" collapsed="false">
      <c r="A3413" s="2" t="n">
        <v>3379</v>
      </c>
      <c r="B3413" s="2" t="n">
        <v>7</v>
      </c>
      <c r="C3413" s="22" t="n">
        <f aca="true">NORMSINV(MAX(RAND(),0.000000000001))</f>
        <v>0.456939652032759</v>
      </c>
      <c r="D3413" s="24" t="n">
        <f aca="false">IF($B$11="","",$B$11*EXP($B$12*C3413))</f>
        <v>1124.43015633837</v>
      </c>
      <c r="E3413" s="20" t="n">
        <f aca="true">IF($B$10="","",$B$10*(1-$B$14+2*$B$14*RAND()))</f>
        <v>3.64029976715941</v>
      </c>
      <c r="F3413" s="21" t="n">
        <f aca="false">INDEX($E$17:$E$28,B3413)</f>
        <v>4.761</v>
      </c>
      <c r="G3413" s="25" t="n">
        <f aca="false">IF(OR(D3413="",E3413="",F3413=""),"",D3413*($B$7-$B$8-F3413-E3413))</f>
        <v>4878.56538111825</v>
      </c>
      <c r="H3413" s="25" t="n">
        <f aca="false">IF(D3413="","",D3413*$F$30)</f>
        <v>5621.25123756676</v>
      </c>
    </row>
    <row r="3414" customFormat="false" ht="15" hidden="false" customHeight="false" outlineLevel="0" collapsed="false">
      <c r="A3414" s="2" t="n">
        <v>3380</v>
      </c>
      <c r="B3414" s="2" t="n">
        <v>8</v>
      </c>
      <c r="C3414" s="22" t="n">
        <f aca="true">NORMSINV(MAX(RAND(),0.000000000001))</f>
        <v>-0.666784481635324</v>
      </c>
      <c r="D3414" s="24" t="n">
        <f aca="false">IF($B$11="","",$B$11*EXP($B$12*C3414))</f>
        <v>700.316544864863</v>
      </c>
      <c r="E3414" s="20" t="n">
        <f aca="true">IF($B$10="","",$B$10*(1-$B$14+2*$B$14*RAND()))</f>
        <v>3.99483926372065</v>
      </c>
      <c r="F3414" s="21" t="n">
        <f aca="false">INDEX($E$17:$E$28,B3414)</f>
        <v>4.761</v>
      </c>
      <c r="G3414" s="25" t="n">
        <f aca="false">IF(OR(D3414="",E3414="",F3414=""),"",D3414*($B$7-$B$8-F3414-E3414))</f>
        <v>2790.1736810174</v>
      </c>
      <c r="H3414" s="25" t="n">
        <f aca="false">IF(D3414="","",D3414*$F$30)</f>
        <v>3501.02247108842</v>
      </c>
    </row>
    <row r="3415" customFormat="false" ht="15" hidden="false" customHeight="false" outlineLevel="0" collapsed="false">
      <c r="A3415" s="2" t="n">
        <v>3381</v>
      </c>
      <c r="B3415" s="2" t="n">
        <v>9</v>
      </c>
      <c r="C3415" s="22" t="n">
        <f aca="true">NORMSINV(MAX(RAND(),0.000000000001))</f>
        <v>0.714431136496277</v>
      </c>
      <c r="D3415" s="24" t="n">
        <f aca="false">IF($B$11="","",$B$11*EXP($B$12*C3415))</f>
        <v>1253.29308323398</v>
      </c>
      <c r="E3415" s="20" t="n">
        <f aca="true">IF($B$10="","",$B$10*(1-$B$14+2*$B$14*RAND()))</f>
        <v>4.07610627765216</v>
      </c>
      <c r="F3415" s="21" t="n">
        <f aca="false">INDEX($E$17:$E$28,B3415)</f>
        <v>4.761</v>
      </c>
      <c r="G3415" s="25" t="n">
        <f aca="false">IF(OR(D3415="",E3415="",F3415=""),"",D3415*($B$7-$B$8-F3415-E3415))</f>
        <v>4891.46970681588</v>
      </c>
      <c r="H3415" s="25" t="n">
        <f aca="false">IF(D3415="","",D3415*$F$30)</f>
        <v>6265.46278170331</v>
      </c>
    </row>
    <row r="3416" customFormat="false" ht="15" hidden="false" customHeight="false" outlineLevel="0" collapsed="false">
      <c r="A3416" s="2" t="n">
        <v>3382</v>
      </c>
      <c r="B3416" s="2" t="n">
        <v>10</v>
      </c>
      <c r="C3416" s="22" t="n">
        <f aca="true">NORMSINV(MAX(RAND(),0.000000000001))</f>
        <v>-0.00227859978159816</v>
      </c>
      <c r="D3416" s="24" t="n">
        <f aca="false">IF($B$11="","",$B$11*EXP($B$12*C3416))</f>
        <v>926.609911773056</v>
      </c>
      <c r="E3416" s="20" t="n">
        <f aca="true">IF($B$10="","",$B$10*(1-$B$14+2*$B$14*RAND()))</f>
        <v>3.86267195425884</v>
      </c>
      <c r="F3416" s="21" t="n">
        <f aca="false">INDEX($E$17:$E$28,B3416)</f>
        <v>4.761</v>
      </c>
      <c r="G3416" s="25" t="n">
        <f aca="false">IF(OR(D3416="",E3416="",F3416=""),"",D3416*($B$7-$B$8-F3416-E3416))</f>
        <v>3814.23036729318</v>
      </c>
      <c r="H3416" s="25" t="n">
        <f aca="false">IF(D3416="","",D3416*$F$30)</f>
        <v>4632.30827093586</v>
      </c>
    </row>
    <row r="3417" customFormat="false" ht="15" hidden="false" customHeight="false" outlineLevel="0" collapsed="false">
      <c r="A3417" s="2" t="n">
        <v>3383</v>
      </c>
      <c r="B3417" s="2" t="n">
        <v>11</v>
      </c>
      <c r="C3417" s="22" t="n">
        <f aca="true">NORMSINV(MAX(RAND(),0.000000000001))</f>
        <v>-0.0855093634801874</v>
      </c>
      <c r="D3417" s="24" t="n">
        <f aca="false">IF($B$11="","",$B$11*EXP($B$12*C3417))</f>
        <v>894.676365674314</v>
      </c>
      <c r="E3417" s="20" t="n">
        <f aca="true">IF($B$10="","",$B$10*(1-$B$14+2*$B$14*RAND()))</f>
        <v>3.86792177669304</v>
      </c>
      <c r="F3417" s="21" t="n">
        <f aca="false">INDEX($E$17:$E$28,B3417)</f>
        <v>4.761</v>
      </c>
      <c r="G3417" s="25" t="n">
        <f aca="false">IF(OR(D3417="",E3417="",F3417=""),"",D3417*($B$7-$B$8-F3417-E3417))</f>
        <v>3678.08452383109</v>
      </c>
      <c r="H3417" s="25" t="n">
        <f aca="false">IF(D3417="","",D3417*$F$30)</f>
        <v>4472.66608727903</v>
      </c>
    </row>
    <row r="3418" customFormat="false" ht="15" hidden="false" customHeight="false" outlineLevel="0" collapsed="false">
      <c r="A3418" s="2" t="n">
        <v>3384</v>
      </c>
      <c r="B3418" s="2" t="n">
        <v>12</v>
      </c>
      <c r="C3418" s="22" t="n">
        <f aca="true">NORMSINV(MAX(RAND(),0.000000000001))</f>
        <v>-0.990519551001935</v>
      </c>
      <c r="D3418" s="24" t="n">
        <f aca="false">IF($B$11="","",$B$11*EXP($B$12*C3418))</f>
        <v>611.014974333201</v>
      </c>
      <c r="E3418" s="20" t="n">
        <f aca="true">IF($B$10="","",$B$10*(1-$B$14+2*$B$14*RAND()))</f>
        <v>3.93314922976029</v>
      </c>
      <c r="F3418" s="21" t="n">
        <f aca="false">INDEX($E$17:$E$28,B3418)</f>
        <v>4.761</v>
      </c>
      <c r="G3418" s="25" t="n">
        <f aca="false">IF(OR(D3418="",E3418="",F3418=""),"",D3418*($B$7-$B$8-F3418-E3418))</f>
        <v>2472.07540453398</v>
      </c>
      <c r="H3418" s="25" t="n">
        <f aca="false">IF(D3418="","",D3418*$F$30)</f>
        <v>3054.58605968654</v>
      </c>
    </row>
    <row r="3419" customFormat="false" ht="15" hidden="false" customHeight="false" outlineLevel="0" collapsed="false">
      <c r="A3419" s="2" t="n">
        <v>3385</v>
      </c>
      <c r="B3419" s="2" t="n">
        <v>1</v>
      </c>
      <c r="C3419" s="22" t="n">
        <f aca="true">NORMSINV(MAX(RAND(),0.000000000001))</f>
        <v>-0.68325502502618</v>
      </c>
      <c r="D3419" s="24" t="n">
        <f aca="false">IF($B$11="","",$B$11*EXP($B$12*C3419))</f>
        <v>695.473084894445</v>
      </c>
      <c r="E3419" s="20" t="n">
        <f aca="true">IF($B$10="","",$B$10*(1-$B$14+2*$B$14*RAND()))</f>
        <v>3.97092888119661</v>
      </c>
      <c r="F3419" s="21" t="n">
        <f aca="false">INDEX($E$17:$E$28,B3419)</f>
        <v>4.92562580645161</v>
      </c>
      <c r="G3419" s="25" t="n">
        <f aca="false">IF(OR(D3419="",E3419="",F3419=""),"",D3419*($B$7-$B$8-F3419-E3419))</f>
        <v>2673.01276800438</v>
      </c>
      <c r="H3419" s="25" t="n">
        <f aca="false">IF(D3419="","",D3419*$F$30)</f>
        <v>3476.80904600431</v>
      </c>
    </row>
    <row r="3420" customFormat="false" ht="15" hidden="false" customHeight="false" outlineLevel="0" collapsed="false">
      <c r="A3420" s="2" t="n">
        <v>3386</v>
      </c>
      <c r="B3420" s="2" t="n">
        <v>2</v>
      </c>
      <c r="C3420" s="22" t="n">
        <f aca="true">NORMSINV(MAX(RAND(),0.000000000001))</f>
        <v>0.633937879938606</v>
      </c>
      <c r="D3420" s="24" t="n">
        <f aca="false">IF($B$11="","",$B$11*EXP($B$12*C3420))</f>
        <v>1211.49777756585</v>
      </c>
      <c r="E3420" s="20" t="n">
        <f aca="true">IF($B$10="","",$B$10*(1-$B$14+2*$B$14*RAND()))</f>
        <v>3.53171626201523</v>
      </c>
      <c r="F3420" s="21" t="n">
        <f aca="false">INDEX($E$17:$E$28,B3420)</f>
        <v>5.0612</v>
      </c>
      <c r="G3420" s="25" t="n">
        <f aca="false">IF(OR(D3420="",E3420="",F3420=""),"",D3420*($B$7-$B$8-F3420-E3420))</f>
        <v>5024.18273194804</v>
      </c>
      <c r="H3420" s="25" t="n">
        <f aca="false">IF(D3420="","",D3420*$F$30)</f>
        <v>6056.51968960721</v>
      </c>
    </row>
    <row r="3421" customFormat="false" ht="15" hidden="false" customHeight="false" outlineLevel="0" collapsed="false">
      <c r="A3421" s="2" t="n">
        <v>3387</v>
      </c>
      <c r="B3421" s="2" t="n">
        <v>3</v>
      </c>
      <c r="C3421" s="22" t="n">
        <f aca="true">NORMSINV(MAX(RAND(),0.000000000001))</f>
        <v>-0.961551635923865</v>
      </c>
      <c r="D3421" s="24" t="n">
        <f aca="false">IF($B$11="","",$B$11*EXP($B$12*C3421))</f>
        <v>618.518784996633</v>
      </c>
      <c r="E3421" s="20" t="n">
        <f aca="true">IF($B$10="","",$B$10*(1-$B$14+2*$B$14*RAND()))</f>
        <v>3.58653953204775</v>
      </c>
      <c r="F3421" s="21" t="n">
        <f aca="false">INDEX($E$17:$E$28,B3421)</f>
        <v>5.0612</v>
      </c>
      <c r="G3421" s="25" t="n">
        <f aca="false">IF(OR(D3421="",E3421="",F3421=""),"",D3421*($B$7-$B$8-F3421-E3421))</f>
        <v>2531.13997252758</v>
      </c>
      <c r="H3421" s="25" t="n">
        <f aca="false">IF(D3421="","",D3421*$F$30)</f>
        <v>3092.09910995517</v>
      </c>
    </row>
    <row r="3422" customFormat="false" ht="15" hidden="false" customHeight="false" outlineLevel="0" collapsed="false">
      <c r="A3422" s="2" t="n">
        <v>3388</v>
      </c>
      <c r="B3422" s="2" t="n">
        <v>4</v>
      </c>
      <c r="C3422" s="22" t="n">
        <f aca="true">NORMSINV(MAX(RAND(),0.000000000001))</f>
        <v>0.132060761486608</v>
      </c>
      <c r="D3422" s="24" t="n">
        <f aca="false">IF($B$11="","",$B$11*EXP($B$12*C3422))</f>
        <v>980.574591968046</v>
      </c>
      <c r="E3422" s="20" t="n">
        <f aca="true">IF($B$10="","",$B$10*(1-$B$14+2*$B$14*RAND()))</f>
        <v>4.11548085267209</v>
      </c>
      <c r="F3422" s="21" t="n">
        <f aca="false">INDEX($E$17:$E$28,B3422)</f>
        <v>4.89657419354839</v>
      </c>
      <c r="G3422" s="25" t="n">
        <f aca="false">IF(OR(D3422="",E3422="",F3422=""),"",D3422*($B$7-$B$8-F3422-E3422))</f>
        <v>3655.5281019317</v>
      </c>
      <c r="H3422" s="25" t="n">
        <f aca="false">IF(D3422="","",D3422*$F$30)</f>
        <v>4902.08850016665</v>
      </c>
    </row>
    <row r="3423" customFormat="false" ht="15" hidden="false" customHeight="false" outlineLevel="0" collapsed="false">
      <c r="A3423" s="2" t="n">
        <v>3389</v>
      </c>
      <c r="B3423" s="2" t="n">
        <v>5</v>
      </c>
      <c r="C3423" s="22" t="n">
        <f aca="true">NORMSINV(MAX(RAND(),0.000000000001))</f>
        <v>0.472918212812069</v>
      </c>
      <c r="D3423" s="24" t="n">
        <f aca="false">IF($B$11="","",$B$11*EXP($B$12*C3423))</f>
        <v>1132.02628892568</v>
      </c>
      <c r="E3423" s="20" t="n">
        <f aca="true">IF($B$10="","",$B$10*(1-$B$14+2*$B$14*RAND()))</f>
        <v>3.99377419496108</v>
      </c>
      <c r="F3423" s="21" t="n">
        <f aca="false">INDEX($E$17:$E$28,B3423)</f>
        <v>4.761</v>
      </c>
      <c r="G3423" s="25" t="n">
        <f aca="false">IF(OR(D3423="",E3423="",F3423=""),"",D3423*($B$7-$B$8-F3423-E3423))</f>
        <v>4511.38037860907</v>
      </c>
      <c r="H3423" s="25" t="n">
        <f aca="false">IF(D3423="","",D3423*$F$30)</f>
        <v>5659.22582359726</v>
      </c>
    </row>
    <row r="3424" customFormat="false" ht="15" hidden="false" customHeight="false" outlineLevel="0" collapsed="false">
      <c r="A3424" s="2" t="n">
        <v>3390</v>
      </c>
      <c r="B3424" s="2" t="n">
        <v>6</v>
      </c>
      <c r="C3424" s="22" t="n">
        <f aca="true">NORMSINV(MAX(RAND(),0.000000000001))</f>
        <v>-0.692584197711482</v>
      </c>
      <c r="D3424" s="24" t="n">
        <f aca="false">IF($B$11="","",$B$11*EXP($B$12*C3424))</f>
        <v>692.744548866766</v>
      </c>
      <c r="E3424" s="20" t="n">
        <f aca="true">IF($B$10="","",$B$10*(1-$B$14+2*$B$14*RAND()))</f>
        <v>3.82042690444973</v>
      </c>
      <c r="F3424" s="21" t="n">
        <f aca="false">INDEX($E$17:$E$28,B3424)</f>
        <v>4.761</v>
      </c>
      <c r="G3424" s="25" t="n">
        <f aca="false">IF(OR(D3424="",E3424="",F3424=""),"",D3424*($B$7-$B$8-F3424-E3424))</f>
        <v>2880.82884300644</v>
      </c>
      <c r="H3424" s="25" t="n">
        <f aca="false">IF(D3424="","",D3424*$F$30)</f>
        <v>3463.16854869474</v>
      </c>
    </row>
    <row r="3425" customFormat="false" ht="15" hidden="false" customHeight="false" outlineLevel="0" collapsed="false">
      <c r="A3425" s="2" t="n">
        <v>3391</v>
      </c>
      <c r="B3425" s="2" t="n">
        <v>7</v>
      </c>
      <c r="C3425" s="22" t="n">
        <f aca="true">NORMSINV(MAX(RAND(),0.000000000001))</f>
        <v>2.78444416233347</v>
      </c>
      <c r="D3425" s="24" t="n">
        <f aca="false">IF($B$11="","",$B$11*EXP($B$12*C3425))</f>
        <v>2998.18708663295</v>
      </c>
      <c r="E3425" s="20" t="n">
        <f aca="true">IF($B$10="","",$B$10*(1-$B$14+2*$B$14*RAND()))</f>
        <v>4.08802890991986</v>
      </c>
      <c r="F3425" s="21" t="n">
        <f aca="false">INDEX($E$17:$E$28,B3425)</f>
        <v>4.761</v>
      </c>
      <c r="G3425" s="25" t="n">
        <f aca="false">IF(OR(D3425="",E3425="",F3425=""),"",D3425*($B$7-$B$8-F3425-E3425))</f>
        <v>11665.8592767404</v>
      </c>
      <c r="H3425" s="25" t="n">
        <f aca="false">IF(D3425="","",D3425*$F$30)</f>
        <v>14988.5368834954</v>
      </c>
    </row>
    <row r="3426" customFormat="false" ht="15" hidden="false" customHeight="false" outlineLevel="0" collapsed="false">
      <c r="A3426" s="2" t="n">
        <v>3392</v>
      </c>
      <c r="B3426" s="2" t="n">
        <v>8</v>
      </c>
      <c r="C3426" s="22" t="n">
        <f aca="true">NORMSINV(MAX(RAND(),0.000000000001))</f>
        <v>1.01255414163694</v>
      </c>
      <c r="D3426" s="24" t="n">
        <f aca="false">IF($B$11="","",$B$11*EXP($B$12*C3426))</f>
        <v>1421.04635787281</v>
      </c>
      <c r="E3426" s="20" t="n">
        <f aca="true">IF($B$10="","",$B$10*(1-$B$14+2*$B$14*RAND()))</f>
        <v>3.59124988703381</v>
      </c>
      <c r="F3426" s="21" t="n">
        <f aca="false">INDEX($E$17:$E$28,B3426)</f>
        <v>4.761</v>
      </c>
      <c r="G3426" s="25" t="n">
        <f aca="false">IF(OR(D3426="",E3426="",F3426=""),"",D3426*($B$7-$B$8-F3426-E3426))</f>
        <v>6235.19631728662</v>
      </c>
      <c r="H3426" s="25" t="n">
        <f aca="false">IF(D3426="","",D3426*$F$30)</f>
        <v>7104.09495227775</v>
      </c>
    </row>
    <row r="3427" customFormat="false" ht="15" hidden="false" customHeight="false" outlineLevel="0" collapsed="false">
      <c r="A3427" s="2" t="n">
        <v>3393</v>
      </c>
      <c r="B3427" s="2" t="n">
        <v>9</v>
      </c>
      <c r="C3427" s="22" t="n">
        <f aca="true">NORMSINV(MAX(RAND(),0.000000000001))</f>
        <v>-0.0956369132527374</v>
      </c>
      <c r="D3427" s="24" t="n">
        <f aca="false">IF($B$11="","",$B$11*EXP($B$12*C3427))</f>
        <v>890.866553335391</v>
      </c>
      <c r="E3427" s="20" t="n">
        <f aca="true">IF($B$10="","",$B$10*(1-$B$14+2*$B$14*RAND()))</f>
        <v>3.52082488437877</v>
      </c>
      <c r="F3427" s="21" t="n">
        <f aca="false">INDEX($E$17:$E$28,B3427)</f>
        <v>4.761</v>
      </c>
      <c r="G3427" s="25" t="n">
        <f aca="false">IF(OR(D3427="",E3427="",F3427=""),"",D3427*($B$7-$B$8-F3427-E3427))</f>
        <v>3971.63909941909</v>
      </c>
      <c r="H3427" s="25" t="n">
        <f aca="false">IF(D3427="","",D3427*$F$30)</f>
        <v>4453.62007343428</v>
      </c>
    </row>
    <row r="3428" customFormat="false" ht="15" hidden="false" customHeight="false" outlineLevel="0" collapsed="false">
      <c r="A3428" s="2" t="n">
        <v>3394</v>
      </c>
      <c r="B3428" s="2" t="n">
        <v>10</v>
      </c>
      <c r="C3428" s="22" t="n">
        <f aca="true">NORMSINV(MAX(RAND(),0.000000000001))</f>
        <v>0.612030074309007</v>
      </c>
      <c r="D3428" s="24" t="n">
        <f aca="false">IF($B$11="","",$B$11*EXP($B$12*C3428))</f>
        <v>1200.36565265517</v>
      </c>
      <c r="E3428" s="20" t="n">
        <f aca="true">IF($B$10="","",$B$10*(1-$B$14+2*$B$14*RAND()))</f>
        <v>3.89611427505242</v>
      </c>
      <c r="F3428" s="21" t="n">
        <f aca="false">INDEX($E$17:$E$28,B3428)</f>
        <v>4.761</v>
      </c>
      <c r="G3428" s="25" t="n">
        <f aca="false">IF(OR(D3428="",E3428="",F3428=""),"",D3428*($B$7-$B$8-F3428-E3428))</f>
        <v>4900.95578794316</v>
      </c>
      <c r="H3428" s="25" t="n">
        <f aca="false">IF(D3428="","",D3428*$F$30)</f>
        <v>6000.8679707537</v>
      </c>
    </row>
    <row r="3429" customFormat="false" ht="15" hidden="false" customHeight="false" outlineLevel="0" collapsed="false">
      <c r="A3429" s="2" t="n">
        <v>3395</v>
      </c>
      <c r="B3429" s="2" t="n">
        <v>11</v>
      </c>
      <c r="C3429" s="22" t="n">
        <f aca="true">NORMSINV(MAX(RAND(),0.000000000001))</f>
        <v>-1.91837123451882</v>
      </c>
      <c r="D3429" s="24" t="n">
        <f aca="false">IF($B$11="","",$B$11*EXP($B$12*C3429))</f>
        <v>413.29277988834</v>
      </c>
      <c r="E3429" s="20" t="n">
        <f aca="true">IF($B$10="","",$B$10*(1-$B$14+2*$B$14*RAND()))</f>
        <v>4.04570004979703</v>
      </c>
      <c r="F3429" s="21" t="n">
        <f aca="false">INDEX($E$17:$E$28,B3429)</f>
        <v>4.761</v>
      </c>
      <c r="G3429" s="25" t="n">
        <f aca="false">IF(OR(D3429="",E3429="",F3429=""),"",D3429*($B$7-$B$8-F3429-E3429))</f>
        <v>1625.60447055405</v>
      </c>
      <c r="H3429" s="25" t="n">
        <f aca="false">IF(D3429="","",D3429*$F$30)</f>
        <v>2066.13326521779</v>
      </c>
    </row>
    <row r="3430" customFormat="false" ht="15" hidden="false" customHeight="false" outlineLevel="0" collapsed="false">
      <c r="A3430" s="2" t="n">
        <v>3396</v>
      </c>
      <c r="B3430" s="2" t="n">
        <v>12</v>
      </c>
      <c r="C3430" s="22" t="n">
        <f aca="true">NORMSINV(MAX(RAND(),0.000000000001))</f>
        <v>-0.51571726770541</v>
      </c>
      <c r="D3430" s="24" t="n">
        <f aca="false">IF($B$11="","",$B$11*EXP($B$12*C3430))</f>
        <v>746.344311727977</v>
      </c>
      <c r="E3430" s="20" t="n">
        <f aca="true">IF($B$10="","",$B$10*(1-$B$14+2*$B$14*RAND()))</f>
        <v>3.55892757512085</v>
      </c>
      <c r="F3430" s="21" t="n">
        <f aca="false">INDEX($E$17:$E$28,B3430)</f>
        <v>4.761</v>
      </c>
      <c r="G3430" s="25" t="n">
        <f aca="false">IF(OR(D3430="",E3430="",F3430=""),"",D3430*($B$7-$B$8-F3430-E3430))</f>
        <v>3298.89591173424</v>
      </c>
      <c r="H3430" s="25" t="n">
        <f aca="false">IF(D3430="","",D3430*$F$30)</f>
        <v>3731.1244831905</v>
      </c>
    </row>
    <row r="3431" customFormat="false" ht="15" hidden="false" customHeight="false" outlineLevel="0" collapsed="false">
      <c r="A3431" s="2" t="n">
        <v>3397</v>
      </c>
      <c r="B3431" s="2" t="n">
        <v>1</v>
      </c>
      <c r="C3431" s="22" t="n">
        <f aca="true">NORMSINV(MAX(RAND(),0.000000000001))</f>
        <v>1.64039178610167</v>
      </c>
      <c r="D3431" s="24" t="n">
        <f aca="false">IF($B$11="","",$B$11*EXP($B$12*C3431))</f>
        <v>1851.40155784493</v>
      </c>
      <c r="E3431" s="20" t="n">
        <f aca="true">IF($B$10="","",$B$10*(1-$B$14+2*$B$14*RAND()))</f>
        <v>4.03015717093747</v>
      </c>
      <c r="F3431" s="21" t="n">
        <f aca="false">INDEX($E$17:$E$28,B3431)</f>
        <v>4.92562580645161</v>
      </c>
      <c r="G3431" s="25" t="n">
        <f aca="false">IF(OR(D3431="",E3431="",F3431=""),"",D3431*($B$7-$B$8-F3431-E3431))</f>
        <v>7006.10529088517</v>
      </c>
      <c r="H3431" s="25" t="n">
        <f aca="false">IF(D3431="","",D3431*$F$30)</f>
        <v>9255.5266679784</v>
      </c>
    </row>
    <row r="3432" customFormat="false" ht="15" hidden="false" customHeight="false" outlineLevel="0" collapsed="false">
      <c r="A3432" s="2" t="n">
        <v>3398</v>
      </c>
      <c r="B3432" s="2" t="n">
        <v>2</v>
      </c>
      <c r="C3432" s="22" t="n">
        <f aca="true">NORMSINV(MAX(RAND(),0.000000000001))</f>
        <v>-0.37388132328675</v>
      </c>
      <c r="D3432" s="24" t="n">
        <f aca="false">IF($B$11="","",$B$11*EXP($B$12*C3432))</f>
        <v>792.309336291531</v>
      </c>
      <c r="E3432" s="20" t="n">
        <f aca="true">IF($B$10="","",$B$10*(1-$B$14+2*$B$14*RAND()))</f>
        <v>3.88059127186082</v>
      </c>
      <c r="F3432" s="21" t="n">
        <f aca="false">INDEX($E$17:$E$28,B3432)</f>
        <v>5.0612</v>
      </c>
      <c r="G3432" s="25" t="n">
        <f aca="false">IF(OR(D3432="",E3432="",F3432=""),"",D3432*($B$7-$B$8-F3432-E3432))</f>
        <v>3009.35623648865</v>
      </c>
      <c r="H3432" s="25" t="n">
        <f aca="false">IF(D3432="","",D3432*$F$30)</f>
        <v>3960.91283398862</v>
      </c>
    </row>
    <row r="3433" customFormat="false" ht="15" hidden="false" customHeight="false" outlineLevel="0" collapsed="false">
      <c r="A3433" s="2" t="n">
        <v>3399</v>
      </c>
      <c r="B3433" s="2" t="n">
        <v>3</v>
      </c>
      <c r="C3433" s="22" t="n">
        <f aca="true">NORMSINV(MAX(RAND(),0.000000000001))</f>
        <v>1.02848945146887</v>
      </c>
      <c r="D3433" s="24" t="n">
        <f aca="false">IF($B$11="","",$B$11*EXP($B$12*C3433))</f>
        <v>1430.62022044273</v>
      </c>
      <c r="E3433" s="20" t="n">
        <f aca="true">IF($B$10="","",$B$10*(1-$B$14+2*$B$14*RAND()))</f>
        <v>3.66562864367707</v>
      </c>
      <c r="F3433" s="21" t="n">
        <f aca="false">INDEX($E$17:$E$28,B3433)</f>
        <v>5.0612</v>
      </c>
      <c r="G3433" s="25" t="n">
        <f aca="false">IF(OR(D3433="",E3433="",F3433=""),"",D3433*($B$7-$B$8-F3433-E3433))</f>
        <v>5741.32409045714</v>
      </c>
      <c r="H3433" s="25" t="n">
        <f aca="false">IF(D3433="","",D3433*$F$30)</f>
        <v>7151.95660603727</v>
      </c>
    </row>
    <row r="3434" customFormat="false" ht="15" hidden="false" customHeight="false" outlineLevel="0" collapsed="false">
      <c r="A3434" s="2" t="n">
        <v>3400</v>
      </c>
      <c r="B3434" s="2" t="n">
        <v>4</v>
      </c>
      <c r="C3434" s="22" t="n">
        <f aca="true">NORMSINV(MAX(RAND(),0.000000000001))</f>
        <v>1.71268959870994</v>
      </c>
      <c r="D3434" s="24" t="n">
        <f aca="false">IF($B$11="","",$B$11*EXP($B$12*C3434))</f>
        <v>1908.67025124336</v>
      </c>
      <c r="E3434" s="20" t="n">
        <f aca="true">IF($B$10="","",$B$10*(1-$B$14+2*$B$14*RAND()))</f>
        <v>4.07778330254702</v>
      </c>
      <c r="F3434" s="21" t="n">
        <f aca="false">INDEX($E$17:$E$28,B3434)</f>
        <v>4.89657419354839</v>
      </c>
      <c r="G3434" s="25" t="n">
        <f aca="false">IF(OR(D3434="",E3434="",F3434=""),"",D3434*($B$7-$B$8-F3434-E3434))</f>
        <v>7187.36982402028</v>
      </c>
      <c r="H3434" s="25" t="n">
        <f aca="false">IF(D3434="","",D3434*$F$30)</f>
        <v>9541.82432001582</v>
      </c>
    </row>
    <row r="3435" customFormat="false" ht="15" hidden="false" customHeight="false" outlineLevel="0" collapsed="false">
      <c r="A3435" s="2" t="n">
        <v>3401</v>
      </c>
      <c r="B3435" s="2" t="n">
        <v>5</v>
      </c>
      <c r="C3435" s="22" t="n">
        <f aca="true">NORMSINV(MAX(RAND(),0.000000000001))</f>
        <v>0.168406691554968</v>
      </c>
      <c r="D3435" s="24" t="n">
        <f aca="false">IF($B$11="","",$B$11*EXP($B$12*C3435))</f>
        <v>995.707619523699</v>
      </c>
      <c r="E3435" s="20" t="n">
        <f aca="true">IF($B$10="","",$B$10*(1-$B$14+2*$B$14*RAND()))</f>
        <v>3.92423078681646</v>
      </c>
      <c r="F3435" s="21" t="n">
        <f aca="false">INDEX($E$17:$E$28,B3435)</f>
        <v>4.761</v>
      </c>
      <c r="G3435" s="25" t="n">
        <f aca="false">IF(OR(D3435="",E3435="",F3435=""),"",D3435*($B$7-$B$8-F3435-E3435))</f>
        <v>4037.36460097696</v>
      </c>
      <c r="H3435" s="25" t="n">
        <f aca="false">IF(D3435="","",D3435*$F$30)</f>
        <v>4977.74153152287</v>
      </c>
    </row>
    <row r="3436" customFormat="false" ht="15" hidden="false" customHeight="false" outlineLevel="0" collapsed="false">
      <c r="A3436" s="2" t="n">
        <v>3402</v>
      </c>
      <c r="B3436" s="2" t="n">
        <v>6</v>
      </c>
      <c r="C3436" s="22" t="n">
        <f aca="true">NORMSINV(MAX(RAND(),0.000000000001))</f>
        <v>-0.747612867316524</v>
      </c>
      <c r="D3436" s="24" t="n">
        <f aca="false">IF($B$11="","",$B$11*EXP($B$12*C3436))</f>
        <v>676.866527628827</v>
      </c>
      <c r="E3436" s="20" t="n">
        <f aca="true">IF($B$10="","",$B$10*(1-$B$14+2*$B$14*RAND()))</f>
        <v>4.07124801487274</v>
      </c>
      <c r="F3436" s="21" t="n">
        <f aca="false">INDEX($E$17:$E$28,B3436)</f>
        <v>4.761</v>
      </c>
      <c r="G3436" s="25" t="n">
        <f aca="false">IF(OR(D3436="",E3436="",F3436=""),"",D3436*($B$7-$B$8-F3436-E3436))</f>
        <v>2645.02651700774</v>
      </c>
      <c r="H3436" s="25" t="n">
        <f aca="false">IF(D3436="","",D3436*$F$30)</f>
        <v>3383.79114492203</v>
      </c>
    </row>
    <row r="3437" customFormat="false" ht="15" hidden="false" customHeight="false" outlineLevel="0" collapsed="false">
      <c r="A3437" s="2" t="n">
        <v>3403</v>
      </c>
      <c r="B3437" s="2" t="n">
        <v>7</v>
      </c>
      <c r="C3437" s="22" t="n">
        <f aca="true">NORMSINV(MAX(RAND(),0.000000000001))</f>
        <v>-0.366285258471493</v>
      </c>
      <c r="D3437" s="24" t="n">
        <f aca="false">IF($B$11="","",$B$11*EXP($B$12*C3437))</f>
        <v>794.849362558924</v>
      </c>
      <c r="E3437" s="20" t="n">
        <f aca="true">IF($B$10="","",$B$10*(1-$B$14+2*$B$14*RAND()))</f>
        <v>4.05842285817332</v>
      </c>
      <c r="F3437" s="21" t="n">
        <f aca="false">INDEX($E$17:$E$28,B3437)</f>
        <v>4.761</v>
      </c>
      <c r="G3437" s="25" t="n">
        <f aca="false">IF(OR(D3437="",E3437="",F3437=""),"",D3437*($B$7-$B$8-F3437-E3437))</f>
        <v>3116.26824204402</v>
      </c>
      <c r="H3437" s="25" t="n">
        <f aca="false">IF(D3437="","",D3437*$F$30)</f>
        <v>3973.61093330457</v>
      </c>
    </row>
    <row r="3438" customFormat="false" ht="15" hidden="false" customHeight="false" outlineLevel="0" collapsed="false">
      <c r="A3438" s="2" t="n">
        <v>3404</v>
      </c>
      <c r="B3438" s="2" t="n">
        <v>8</v>
      </c>
      <c r="C3438" s="22" t="n">
        <f aca="true">NORMSINV(MAX(RAND(),0.000000000001))</f>
        <v>0.333132876355851</v>
      </c>
      <c r="D3438" s="24" t="n">
        <f aca="false">IF($B$11="","",$B$11*EXP($B$12*C3438))</f>
        <v>1067.27471652813</v>
      </c>
      <c r="E3438" s="20" t="n">
        <f aca="true">IF($B$10="","",$B$10*(1-$B$14+2*$B$14*RAND()))</f>
        <v>3.77128746365114</v>
      </c>
      <c r="F3438" s="21" t="n">
        <f aca="false">INDEX($E$17:$E$28,B3438)</f>
        <v>4.761</v>
      </c>
      <c r="G3438" s="25" t="n">
        <f aca="false">IF(OR(D3438="",E3438="",F3438=""),"",D3438*($B$7-$B$8-F3438-E3438))</f>
        <v>4490.78520446361</v>
      </c>
      <c r="H3438" s="25" t="n">
        <f aca="false">IF(D3438="","",D3438*$F$30)</f>
        <v>5335.51976286745</v>
      </c>
    </row>
    <row r="3439" customFormat="false" ht="15" hidden="false" customHeight="false" outlineLevel="0" collapsed="false">
      <c r="A3439" s="2" t="n">
        <v>3405</v>
      </c>
      <c r="B3439" s="2" t="n">
        <v>9</v>
      </c>
      <c r="C3439" s="22" t="n">
        <f aca="true">NORMSINV(MAX(RAND(),0.000000000001))</f>
        <v>1.59114067764994</v>
      </c>
      <c r="D3439" s="24" t="n">
        <f aca="false">IF($B$11="","",$B$11*EXP($B$12*C3439))</f>
        <v>1813.37582570462</v>
      </c>
      <c r="E3439" s="20" t="n">
        <f aca="true">IF($B$10="","",$B$10*(1-$B$14+2*$B$14*RAND()))</f>
        <v>3.77289073677206</v>
      </c>
      <c r="F3439" s="21" t="n">
        <f aca="false">INDEX($E$17:$E$28,B3439)</f>
        <v>4.761</v>
      </c>
      <c r="G3439" s="25" t="n">
        <f aca="false">IF(OR(D3439="",E3439="",F3439=""),"",D3439*($B$7-$B$8-F3439-E3439))</f>
        <v>7627.25685820981</v>
      </c>
      <c r="H3439" s="25" t="n">
        <f aca="false">IF(D3439="","",D3439*$F$30)</f>
        <v>9065.42842786253</v>
      </c>
    </row>
    <row r="3440" customFormat="false" ht="15" hidden="false" customHeight="false" outlineLevel="0" collapsed="false">
      <c r="A3440" s="2" t="n">
        <v>3406</v>
      </c>
      <c r="B3440" s="2" t="n">
        <v>10</v>
      </c>
      <c r="C3440" s="22" t="n">
        <f aca="true">NORMSINV(MAX(RAND(),0.000000000001))</f>
        <v>-0.936344495843125</v>
      </c>
      <c r="D3440" s="24" t="n">
        <f aca="false">IF($B$11="","",$B$11*EXP($B$12*C3440))</f>
        <v>625.123354032828</v>
      </c>
      <c r="E3440" s="20" t="n">
        <f aca="true">IF($B$10="","",$B$10*(1-$B$14+2*$B$14*RAND()))</f>
        <v>3.80136705857101</v>
      </c>
      <c r="F3440" s="21" t="n">
        <f aca="false">INDEX($E$17:$E$28,B3440)</f>
        <v>4.761</v>
      </c>
      <c r="G3440" s="25" t="n">
        <f aca="false">IF(OR(D3440="",E3440="",F3440=""),"",D3440*($B$7-$B$8-F3440-E3440))</f>
        <v>2611.53591626412</v>
      </c>
      <c r="H3440" s="25" t="n">
        <f aca="false">IF(D3440="","",D3440*$F$30)</f>
        <v>3125.11667148091</v>
      </c>
    </row>
    <row r="3441" customFormat="false" ht="15" hidden="false" customHeight="false" outlineLevel="0" collapsed="false">
      <c r="A3441" s="2" t="n">
        <v>3407</v>
      </c>
      <c r="B3441" s="2" t="n">
        <v>11</v>
      </c>
      <c r="C3441" s="22" t="n">
        <f aca="true">NORMSINV(MAX(RAND(),0.000000000001))</f>
        <v>0.867614626196412</v>
      </c>
      <c r="D3441" s="24" t="n">
        <f aca="false">IF($B$11="","",$B$11*EXP($B$12*C3441))</f>
        <v>1336.8563875394</v>
      </c>
      <c r="E3441" s="20" t="n">
        <f aca="true">IF($B$10="","",$B$10*(1-$B$14+2*$B$14*RAND()))</f>
        <v>3.57831892964334</v>
      </c>
      <c r="F3441" s="21" t="n">
        <f aca="false">INDEX($E$17:$E$28,B3441)</f>
        <v>4.761</v>
      </c>
      <c r="G3441" s="25" t="n">
        <f aca="false">IF(OR(D3441="",E3441="",F3441=""),"",D3441*($B$7-$B$8-F3441-E3441))</f>
        <v>5883.07859843001</v>
      </c>
      <c r="H3441" s="25" t="n">
        <f aca="false">IF(D3441="","",D3441*$F$30)</f>
        <v>6683.21245258695</v>
      </c>
    </row>
    <row r="3442" customFormat="false" ht="15" hidden="false" customHeight="false" outlineLevel="0" collapsed="false">
      <c r="A3442" s="2" t="n">
        <v>3408</v>
      </c>
      <c r="B3442" s="2" t="n">
        <v>12</v>
      </c>
      <c r="C3442" s="22" t="n">
        <f aca="true">NORMSINV(MAX(RAND(),0.000000000001))</f>
        <v>0.730343368472382</v>
      </c>
      <c r="D3442" s="24" t="n">
        <f aca="false">IF($B$11="","",$B$11*EXP($B$12*C3442))</f>
        <v>1261.72449038199</v>
      </c>
      <c r="E3442" s="20" t="n">
        <f aca="true">IF($B$10="","",$B$10*(1-$B$14+2*$B$14*RAND()))</f>
        <v>3.52895145097458</v>
      </c>
      <c r="F3442" s="21" t="n">
        <f aca="false">INDEX($E$17:$E$28,B3442)</f>
        <v>4.761</v>
      </c>
      <c r="G3442" s="25" t="n">
        <f aca="false">IF(OR(D3442="",E3442="",F3442=""),"",D3442*($B$7-$B$8-F3442-E3442))</f>
        <v>5614.73523769419</v>
      </c>
      <c r="H3442" s="25" t="n">
        <f aca="false">IF(D3442="","",D3442*$F$30)</f>
        <v>6307.61307231763</v>
      </c>
    </row>
    <row r="3443" customFormat="false" ht="15" hidden="false" customHeight="false" outlineLevel="0" collapsed="false">
      <c r="A3443" s="2" t="n">
        <v>3409</v>
      </c>
      <c r="B3443" s="2" t="n">
        <v>1</v>
      </c>
      <c r="C3443" s="22" t="n">
        <f aca="true">NORMSINV(MAX(RAND(),0.000000000001))</f>
        <v>-3.84075508150085</v>
      </c>
      <c r="D3443" s="24" t="n">
        <f aca="false">IF($B$11="","",$B$11*EXP($B$12*C3443))</f>
        <v>183.851603717059</v>
      </c>
      <c r="E3443" s="20" t="n">
        <f aca="true">IF($B$10="","",$B$10*(1-$B$14+2*$B$14*RAND()))</f>
        <v>3.70619822697781</v>
      </c>
      <c r="F3443" s="21" t="n">
        <f aca="false">INDEX($E$17:$E$28,B3443)</f>
        <v>4.92562580645161</v>
      </c>
      <c r="G3443" s="25" t="n">
        <f aca="false">IF(OR(D3443="",E3443="",F3443=""),"",D3443*($B$7-$B$8-F3443-E3443))</f>
        <v>755.29473980588</v>
      </c>
      <c r="H3443" s="25" t="n">
        <f aca="false">IF(D3443="","",D3443*$F$30)</f>
        <v>919.110937302322</v>
      </c>
    </row>
    <row r="3444" customFormat="false" ht="15" hidden="false" customHeight="false" outlineLevel="0" collapsed="false">
      <c r="A3444" s="2" t="n">
        <v>3410</v>
      </c>
      <c r="B3444" s="2" t="n">
        <v>2</v>
      </c>
      <c r="C3444" s="22" t="n">
        <f aca="true">NORMSINV(MAX(RAND(),0.000000000001))</f>
        <v>1.10232847437013</v>
      </c>
      <c r="D3444" s="24" t="n">
        <f aca="false">IF($B$11="","",$B$11*EXP($B$12*C3444))</f>
        <v>1475.83116018705</v>
      </c>
      <c r="E3444" s="20" t="n">
        <f aca="true">IF($B$10="","",$B$10*(1-$B$14+2*$B$14*RAND()))</f>
        <v>4.07737120031197</v>
      </c>
      <c r="F3444" s="21" t="n">
        <f aca="false">INDEX($E$17:$E$28,B3444)</f>
        <v>5.0612</v>
      </c>
      <c r="G3444" s="25" t="n">
        <f aca="false">IF(OR(D3444="",E3444="",F3444=""),"",D3444*($B$7-$B$8-F3444-E3444))</f>
        <v>5315.10084377462</v>
      </c>
      <c r="H3444" s="25" t="n">
        <f aca="false">IF(D3444="","",D3444*$F$30)</f>
        <v>7377.97513600708</v>
      </c>
    </row>
    <row r="3445" customFormat="false" ht="15" hidden="false" customHeight="false" outlineLevel="0" collapsed="false">
      <c r="A3445" s="2" t="n">
        <v>3411</v>
      </c>
      <c r="B3445" s="2" t="n">
        <v>3</v>
      </c>
      <c r="C3445" s="22" t="n">
        <f aca="true">NORMSINV(MAX(RAND(),0.000000000001))</f>
        <v>0.562912054457078</v>
      </c>
      <c r="D3445" s="24" t="n">
        <f aca="false">IF($B$11="","",$B$11*EXP($B$12*C3445))</f>
        <v>1175.77740967149</v>
      </c>
      <c r="E3445" s="20" t="n">
        <f aca="true">IF($B$10="","",$B$10*(1-$B$14+2*$B$14*RAND()))</f>
        <v>3.8206114547761</v>
      </c>
      <c r="F3445" s="21" t="n">
        <f aca="false">INDEX($E$17:$E$28,B3445)</f>
        <v>5.0612</v>
      </c>
      <c r="G3445" s="25" t="n">
        <f aca="false">IF(OR(D3445="",E3445="",F3445=""),"",D3445*($B$7-$B$8-F3445-E3445))</f>
        <v>4536.37093372757</v>
      </c>
      <c r="H3445" s="25" t="n">
        <f aca="false">IF(D3445="","",D3445*$F$30)</f>
        <v>5877.94642642971</v>
      </c>
    </row>
    <row r="3446" customFormat="false" ht="15" hidden="false" customHeight="false" outlineLevel="0" collapsed="false">
      <c r="A3446" s="2" t="n">
        <v>3412</v>
      </c>
      <c r="B3446" s="2" t="n">
        <v>4</v>
      </c>
      <c r="C3446" s="22" t="n">
        <f aca="true">NORMSINV(MAX(RAND(),0.000000000001))</f>
        <v>0.182409858365648</v>
      </c>
      <c r="D3446" s="24" t="n">
        <f aca="false">IF($B$11="","",$B$11*EXP($B$12*C3446))</f>
        <v>1001.60011896561</v>
      </c>
      <c r="E3446" s="20" t="n">
        <f aca="true">IF($B$10="","",$B$10*(1-$B$14+2*$B$14*RAND()))</f>
        <v>4.04385828741054</v>
      </c>
      <c r="F3446" s="21" t="n">
        <f aca="false">INDEX($E$17:$E$28,B3446)</f>
        <v>4.89657419354839</v>
      </c>
      <c r="G3446" s="25" t="n">
        <f aca="false">IF(OR(D3446="",E3446="",F3446=""),"",D3446*($B$7-$B$8-F3446-E3446))</f>
        <v>3805.64727908943</v>
      </c>
      <c r="H3446" s="25" t="n">
        <f aca="false">IF(D3446="","",D3446*$F$30)</f>
        <v>5007.1993147329</v>
      </c>
    </row>
    <row r="3447" customFormat="false" ht="15" hidden="false" customHeight="false" outlineLevel="0" collapsed="false">
      <c r="A3447" s="2" t="n">
        <v>3413</v>
      </c>
      <c r="B3447" s="2" t="n">
        <v>5</v>
      </c>
      <c r="C3447" s="22" t="n">
        <f aca="true">NORMSINV(MAX(RAND(),0.000000000001))</f>
        <v>1.31076216260346</v>
      </c>
      <c r="D3447" s="24" t="n">
        <f aca="false">IF($B$11="","",$B$11*EXP($B$12*C3447))</f>
        <v>1611.31112832971</v>
      </c>
      <c r="E3447" s="20" t="n">
        <f aca="true">IF($B$10="","",$B$10*(1-$B$14+2*$B$14*RAND()))</f>
        <v>3.99479168993076</v>
      </c>
      <c r="F3447" s="21" t="n">
        <f aca="false">INDEX($E$17:$E$28,B3447)</f>
        <v>4.761</v>
      </c>
      <c r="G3447" s="25" t="n">
        <f aca="false">IF(OR(D3447="",E3447="",F3447=""),"",D3447*($B$7-$B$8-F3447-E3447))</f>
        <v>6419.79918759827</v>
      </c>
      <c r="H3447" s="25" t="n">
        <f aca="false">IF(D3447="","",D3447*$F$30)</f>
        <v>8055.26659274588</v>
      </c>
    </row>
    <row r="3448" customFormat="false" ht="15" hidden="false" customHeight="false" outlineLevel="0" collapsed="false">
      <c r="A3448" s="2" t="n">
        <v>3414</v>
      </c>
      <c r="B3448" s="2" t="n">
        <v>6</v>
      </c>
      <c r="C3448" s="22" t="n">
        <f aca="true">NORMSINV(MAX(RAND(),0.000000000001))</f>
        <v>-0.442653250376793</v>
      </c>
      <c r="D3448" s="24" t="n">
        <f aca="false">IF($B$11="","",$B$11*EXP($B$12*C3448))</f>
        <v>769.679146563683</v>
      </c>
      <c r="E3448" s="20" t="n">
        <f aca="true">IF($B$10="","",$B$10*(1-$B$14+2*$B$14*RAND()))</f>
        <v>3.38594446754574</v>
      </c>
      <c r="F3448" s="21" t="n">
        <f aca="false">INDEX($E$17:$E$28,B3448)</f>
        <v>4.761</v>
      </c>
      <c r="G3448" s="25" t="n">
        <f aca="false">IF(OR(D3448="",E3448="",F3448=""),"",D3448*($B$7-$B$8-F3448-E3448))</f>
        <v>3535.179062339</v>
      </c>
      <c r="H3448" s="25" t="n">
        <f aca="false">IF(D3448="","",D3448*$F$30)</f>
        <v>3847.77998950116</v>
      </c>
    </row>
    <row r="3449" customFormat="false" ht="15" hidden="false" customHeight="false" outlineLevel="0" collapsed="false">
      <c r="A3449" s="2" t="n">
        <v>3415</v>
      </c>
      <c r="B3449" s="2" t="n">
        <v>7</v>
      </c>
      <c r="C3449" s="22" t="n">
        <f aca="true">NORMSINV(MAX(RAND(),0.000000000001))</f>
        <v>-1.0051164757743</v>
      </c>
      <c r="D3449" s="24" t="n">
        <f aca="false">IF($B$11="","",$B$11*EXP($B$12*C3449))</f>
        <v>607.268369659947</v>
      </c>
      <c r="E3449" s="20" t="n">
        <f aca="true">IF($B$10="","",$B$10*(1-$B$14+2*$B$14*RAND()))</f>
        <v>3.93289839794401</v>
      </c>
      <c r="F3449" s="21" t="n">
        <f aca="false">INDEX($E$17:$E$28,B3449)</f>
        <v>4.761</v>
      </c>
      <c r="G3449" s="25" t="n">
        <f aca="false">IF(OR(D3449="",E3449="",F3449=""),"",D3449*($B$7-$B$8-F3449-E3449))</f>
        <v>2457.06952335904</v>
      </c>
      <c r="H3449" s="25" t="n">
        <f aca="false">IF(D3449="","",D3449*$F$30)</f>
        <v>3035.85603360401</v>
      </c>
    </row>
    <row r="3450" customFormat="false" ht="15" hidden="false" customHeight="false" outlineLevel="0" collapsed="false">
      <c r="A3450" s="2" t="n">
        <v>3416</v>
      </c>
      <c r="B3450" s="2" t="n">
        <v>8</v>
      </c>
      <c r="C3450" s="22" t="n">
        <f aca="true">NORMSINV(MAX(RAND(),0.000000000001))</f>
        <v>-0.944152343937312</v>
      </c>
      <c r="D3450" s="24" t="n">
        <f aca="false">IF($B$11="","",$B$11*EXP($B$12*C3450))</f>
        <v>623.070101213841</v>
      </c>
      <c r="E3450" s="20" t="n">
        <f aca="true">IF($B$10="","",$B$10*(1-$B$14+2*$B$14*RAND()))</f>
        <v>3.95871808706276</v>
      </c>
      <c r="F3450" s="21" t="n">
        <f aca="false">INDEX($E$17:$E$28,B3450)</f>
        <v>4.761</v>
      </c>
      <c r="G3450" s="25" t="n">
        <f aca="false">IF(OR(D3450="",E3450="",F3450=""),"",D3450*($B$7-$B$8-F3450-E3450))</f>
        <v>2504.91745840198</v>
      </c>
      <c r="H3450" s="25" t="n">
        <f aca="false">IF(D3450="","",D3450*$F$30)</f>
        <v>3114.85204998823</v>
      </c>
    </row>
    <row r="3451" customFormat="false" ht="15" hidden="false" customHeight="false" outlineLevel="0" collapsed="false">
      <c r="A3451" s="2" t="n">
        <v>3417</v>
      </c>
      <c r="B3451" s="2" t="n">
        <v>9</v>
      </c>
      <c r="C3451" s="22" t="n">
        <f aca="true">NORMSINV(MAX(RAND(),0.000000000001))</f>
        <v>-1.14439006381907</v>
      </c>
      <c r="D3451" s="24" t="n">
        <f aca="false">IF($B$11="","",$B$11*EXP($B$12*C3451))</f>
        <v>572.656267168907</v>
      </c>
      <c r="E3451" s="20" t="n">
        <f aca="true">IF($B$10="","",$B$10*(1-$B$14+2*$B$14*RAND()))</f>
        <v>3.40614152631389</v>
      </c>
      <c r="F3451" s="21" t="n">
        <f aca="false">INDEX($E$17:$E$28,B3451)</f>
        <v>4.761</v>
      </c>
      <c r="G3451" s="25" t="n">
        <f aca="false">IF(OR(D3451="",E3451="",F3451=""),"",D3451*($B$7-$B$8-F3451-E3451))</f>
        <v>2618.67606383279</v>
      </c>
      <c r="H3451" s="25" t="n">
        <f aca="false">IF(D3451="","",D3451*$F$30)</f>
        <v>2862.8232108308</v>
      </c>
    </row>
    <row r="3452" customFormat="false" ht="15" hidden="false" customHeight="false" outlineLevel="0" collapsed="false">
      <c r="A3452" s="2" t="n">
        <v>3418</v>
      </c>
      <c r="B3452" s="2" t="n">
        <v>10</v>
      </c>
      <c r="C3452" s="22" t="n">
        <f aca="true">NORMSINV(MAX(RAND(),0.000000000001))</f>
        <v>-0.123272308451352</v>
      </c>
      <c r="D3452" s="24" t="n">
        <f aca="false">IF($B$11="","",$B$11*EXP($B$12*C3452))</f>
        <v>880.552918528365</v>
      </c>
      <c r="E3452" s="20" t="n">
        <f aca="true">IF($B$10="","",$B$10*(1-$B$14+2*$B$14*RAND()))</f>
        <v>3.86237780506107</v>
      </c>
      <c r="F3452" s="21" t="n">
        <f aca="false">INDEX($E$17:$E$28,B3452)</f>
        <v>4.761</v>
      </c>
      <c r="G3452" s="25" t="n">
        <f aca="false">IF(OR(D3452="",E3452="",F3452=""),"",D3452*($B$7-$B$8-F3452-E3452))</f>
        <v>3624.90368823212</v>
      </c>
      <c r="H3452" s="25" t="n">
        <f aca="false">IF(D3452="","",D3452*$F$30)</f>
        <v>4402.060150307</v>
      </c>
    </row>
    <row r="3453" customFormat="false" ht="15" hidden="false" customHeight="false" outlineLevel="0" collapsed="false">
      <c r="A3453" s="2" t="n">
        <v>3419</v>
      </c>
      <c r="B3453" s="2" t="n">
        <v>11</v>
      </c>
      <c r="C3453" s="22" t="n">
        <f aca="true">NORMSINV(MAX(RAND(),0.000000000001))</f>
        <v>-0.0642909464885412</v>
      </c>
      <c r="D3453" s="24" t="n">
        <f aca="false">IF($B$11="","",$B$11*EXP($B$12*C3453))</f>
        <v>902.711282826111</v>
      </c>
      <c r="E3453" s="20" t="n">
        <f aca="true">IF($B$10="","",$B$10*(1-$B$14+2*$B$14*RAND()))</f>
        <v>3.8167657608427</v>
      </c>
      <c r="F3453" s="21" t="n">
        <f aca="false">INDEX($E$17:$E$28,B3453)</f>
        <v>4.761</v>
      </c>
      <c r="G3453" s="25" t="n">
        <f aca="false">IF(OR(D3453="",E3453="",F3453=""),"",D3453*($B$7-$B$8-F3453-E3453))</f>
        <v>3757.29580945245</v>
      </c>
      <c r="H3453" s="25" t="n">
        <f aca="false">IF(D3453="","",D3453*$F$30)</f>
        <v>4512.83424510429</v>
      </c>
    </row>
    <row r="3454" customFormat="false" ht="15" hidden="false" customHeight="false" outlineLevel="0" collapsed="false">
      <c r="A3454" s="2" t="n">
        <v>3420</v>
      </c>
      <c r="B3454" s="2" t="n">
        <v>12</v>
      </c>
      <c r="C3454" s="22" t="n">
        <f aca="true">NORMSINV(MAX(RAND(),0.000000000001))</f>
        <v>0.656247207226199</v>
      </c>
      <c r="D3454" s="24" t="n">
        <f aca="false">IF($B$11="","",$B$11*EXP($B$12*C3454))</f>
        <v>1222.94002997844</v>
      </c>
      <c r="E3454" s="20" t="n">
        <f aca="true">IF($B$10="","",$B$10*(1-$B$14+2*$B$14*RAND()))</f>
        <v>3.59134372753637</v>
      </c>
      <c r="F3454" s="21" t="n">
        <f aca="false">INDEX($E$17:$E$28,B3454)</f>
        <v>4.761</v>
      </c>
      <c r="G3454" s="25" t="n">
        <f aca="false">IF(OR(D3454="",E3454="",F3454=""),"",D3454*($B$7-$B$8-F3454-E3454))</f>
        <v>5365.84049338177</v>
      </c>
      <c r="H3454" s="25" t="n">
        <f aca="false">IF(D3454="","",D3454*$F$30)</f>
        <v>6113.72179786823</v>
      </c>
    </row>
    <row r="3455" customFormat="false" ht="15" hidden="false" customHeight="false" outlineLevel="0" collapsed="false">
      <c r="A3455" s="2" t="n">
        <v>3421</v>
      </c>
      <c r="B3455" s="2" t="n">
        <v>1</v>
      </c>
      <c r="C3455" s="22" t="n">
        <f aca="true">NORMSINV(MAX(RAND(),0.000000000001))</f>
        <v>-1.0023125157984</v>
      </c>
      <c r="D3455" s="24" t="n">
        <f aca="false">IF($B$11="","",$B$11*EXP($B$12*C3455))</f>
        <v>607.986277362848</v>
      </c>
      <c r="E3455" s="20" t="n">
        <f aca="true">IF($B$10="","",$B$10*(1-$B$14+2*$B$14*RAND()))</f>
        <v>3.63992888234311</v>
      </c>
      <c r="F3455" s="21" t="n">
        <f aca="false">INDEX($E$17:$E$28,B3455)</f>
        <v>4.92562580645161</v>
      </c>
      <c r="G3455" s="25" t="n">
        <f aca="false">IF(OR(D3455="",E3455="",F3455=""),"",D3455*($B$7-$B$8-F3455-E3455))</f>
        <v>2538.00546481449</v>
      </c>
      <c r="H3455" s="25" t="n">
        <f aca="false">IF(D3455="","",D3455*$F$30)</f>
        <v>3039.44499779235</v>
      </c>
    </row>
    <row r="3456" customFormat="false" ht="15" hidden="false" customHeight="false" outlineLevel="0" collapsed="false">
      <c r="A3456" s="2" t="n">
        <v>3422</v>
      </c>
      <c r="B3456" s="2" t="n">
        <v>2</v>
      </c>
      <c r="C3456" s="22" t="n">
        <f aca="true">NORMSINV(MAX(RAND(),0.000000000001))</f>
        <v>0.967807406477799</v>
      </c>
      <c r="D3456" s="24" t="n">
        <f aca="false">IF($B$11="","",$B$11*EXP($B$12*C3456))</f>
        <v>1394.50388800809</v>
      </c>
      <c r="E3456" s="20" t="n">
        <f aca="true">IF($B$10="","",$B$10*(1-$B$14+2*$B$14*RAND()))</f>
        <v>3.8846746525586</v>
      </c>
      <c r="F3456" s="21" t="n">
        <f aca="false">INDEX($E$17:$E$28,B3456)</f>
        <v>5.0612</v>
      </c>
      <c r="G3456" s="25" t="n">
        <f aca="false">IF(OR(D3456="",E3456="",F3456=""),"",D3456*($B$7-$B$8-F3456-E3456))</f>
        <v>5290.9225485971</v>
      </c>
      <c r="H3456" s="25" t="n">
        <f aca="false">IF(D3456="","",D3456*$F$30)</f>
        <v>6971.40383693007</v>
      </c>
    </row>
    <row r="3457" customFormat="false" ht="15" hidden="false" customHeight="false" outlineLevel="0" collapsed="false">
      <c r="A3457" s="2" t="n">
        <v>3423</v>
      </c>
      <c r="B3457" s="2" t="n">
        <v>3</v>
      </c>
      <c r="C3457" s="22" t="n">
        <f aca="true">NORMSINV(MAX(RAND(),0.000000000001))</f>
        <v>-0.769375557555419</v>
      </c>
      <c r="D3457" s="24" t="n">
        <f aca="false">IF($B$11="","",$B$11*EXP($B$12*C3457))</f>
        <v>670.687993559014</v>
      </c>
      <c r="E3457" s="20" t="n">
        <f aca="true">IF($B$10="","",$B$10*(1-$B$14+2*$B$14*RAND()))</f>
        <v>4.10159930131043</v>
      </c>
      <c r="F3457" s="21" t="n">
        <f aca="false">INDEX($E$17:$E$28,B3457)</f>
        <v>5.0612</v>
      </c>
      <c r="G3457" s="25" t="n">
        <f aca="false">IF(OR(D3457="",E3457="",F3457=""),"",D3457*($B$7-$B$8-F3457-E3457))</f>
        <v>2399.18555916201</v>
      </c>
      <c r="H3457" s="25" t="n">
        <f aca="false">IF(D3457="","",D3457*$F$30)</f>
        <v>3352.90341740022</v>
      </c>
    </row>
    <row r="3458" customFormat="false" ht="15" hidden="false" customHeight="false" outlineLevel="0" collapsed="false">
      <c r="A3458" s="2" t="n">
        <v>3424</v>
      </c>
      <c r="B3458" s="2" t="n">
        <v>4</v>
      </c>
      <c r="C3458" s="22" t="n">
        <f aca="true">NORMSINV(MAX(RAND(),0.000000000001))</f>
        <v>-1.25539001589255</v>
      </c>
      <c r="D3458" s="24" t="n">
        <f aca="false">IF($B$11="","",$B$11*EXP($B$12*C3458))</f>
        <v>546.488924226268</v>
      </c>
      <c r="E3458" s="20" t="n">
        <f aca="true">IF($B$10="","",$B$10*(1-$B$14+2*$B$14*RAND()))</f>
        <v>3.58453747988625</v>
      </c>
      <c r="F3458" s="21" t="n">
        <f aca="false">INDEX($E$17:$E$28,B3458)</f>
        <v>4.89657419354839</v>
      </c>
      <c r="G3458" s="25" t="n">
        <f aca="false">IF(OR(D3458="",E3458="",F3458=""),"",D3458*($B$7-$B$8-F3458-E3458))</f>
        <v>2327.43529998452</v>
      </c>
      <c r="H3458" s="25" t="n">
        <f aca="false">IF(D3458="","",D3458*$F$30)</f>
        <v>2732.00742999196</v>
      </c>
    </row>
    <row r="3459" customFormat="false" ht="15" hidden="false" customHeight="false" outlineLevel="0" collapsed="false">
      <c r="A3459" s="2" t="n">
        <v>3425</v>
      </c>
      <c r="B3459" s="2" t="n">
        <v>5</v>
      </c>
      <c r="C3459" s="22" t="n">
        <f aca="true">NORMSINV(MAX(RAND(),0.000000000001))</f>
        <v>0.765642005639514</v>
      </c>
      <c r="D3459" s="24" t="n">
        <f aca="false">IF($B$11="","",$B$11*EXP($B$12*C3459))</f>
        <v>1280.63119349563</v>
      </c>
      <c r="E3459" s="20" t="n">
        <f aca="true">IF($B$10="","",$B$10*(1-$B$14+2*$B$14*RAND()))</f>
        <v>3.98491879796161</v>
      </c>
      <c r="F3459" s="21" t="n">
        <f aca="false">INDEX($E$17:$E$28,B3459)</f>
        <v>4.761</v>
      </c>
      <c r="G3459" s="25" t="n">
        <f aca="false">IF(OR(D3459="",E3459="",F3459=""),"",D3459*($B$7-$B$8-F3459-E3459))</f>
        <v>5114.9449766849</v>
      </c>
      <c r="H3459" s="25" t="n">
        <f aca="false">IF(D3459="","",D3459*$F$30)</f>
        <v>6402.13146252336</v>
      </c>
    </row>
    <row r="3460" customFormat="false" ht="15" hidden="false" customHeight="false" outlineLevel="0" collapsed="false">
      <c r="A3460" s="2" t="n">
        <v>3426</v>
      </c>
      <c r="B3460" s="2" t="n">
        <v>6</v>
      </c>
      <c r="C3460" s="22" t="n">
        <f aca="true">NORMSINV(MAX(RAND(),0.000000000001))</f>
        <v>0.137094086566607</v>
      </c>
      <c r="D3460" s="24" t="n">
        <f aca="false">IF($B$11="","",$B$11*EXP($B$12*C3460))</f>
        <v>982.656472471424</v>
      </c>
      <c r="E3460" s="20" t="n">
        <f aca="true">IF($B$10="","",$B$10*(1-$B$14+2*$B$14*RAND()))</f>
        <v>3.50201364293718</v>
      </c>
      <c r="F3460" s="21" t="n">
        <f aca="false">INDEX($E$17:$E$28,B3460)</f>
        <v>4.761</v>
      </c>
      <c r="G3460" s="25" t="n">
        <f aca="false">IF(OR(D3460="",E3460="",F3460=""),"",D3460*($B$7-$B$8-F3460-E3460))</f>
        <v>4399.33962093404</v>
      </c>
      <c r="H3460" s="25" t="n">
        <f aca="false">IF(D3460="","",D3460*$F$30)</f>
        <v>4912.49623717914</v>
      </c>
    </row>
    <row r="3461" customFormat="false" ht="15" hidden="false" customHeight="false" outlineLevel="0" collapsed="false">
      <c r="A3461" s="2" t="n">
        <v>3427</v>
      </c>
      <c r="B3461" s="2" t="n">
        <v>7</v>
      </c>
      <c r="C3461" s="22" t="n">
        <f aca="true">NORMSINV(MAX(RAND(),0.000000000001))</f>
        <v>-1.04641573043761</v>
      </c>
      <c r="D3461" s="24" t="n">
        <f aca="false">IF($B$11="","",$B$11*EXP($B$12*C3461))</f>
        <v>596.792041481084</v>
      </c>
      <c r="E3461" s="20" t="n">
        <f aca="true">IF($B$10="","",$B$10*(1-$B$14+2*$B$14*RAND()))</f>
        <v>3.68328987775742</v>
      </c>
      <c r="F3461" s="21" t="n">
        <f aca="false">INDEX($E$17:$E$28,B3461)</f>
        <v>4.761</v>
      </c>
      <c r="G3461" s="25" t="n">
        <f aca="false">IF(OR(D3461="",E3461="",F3461=""),"",D3461*($B$7-$B$8-F3461-E3461))</f>
        <v>2563.64561346411</v>
      </c>
      <c r="H3461" s="25" t="n">
        <f aca="false">IF(D3461="","",D3461*$F$30)</f>
        <v>2983.48277377223</v>
      </c>
    </row>
    <row r="3462" customFormat="false" ht="15" hidden="false" customHeight="false" outlineLevel="0" collapsed="false">
      <c r="A3462" s="2" t="n">
        <v>3428</v>
      </c>
      <c r="B3462" s="2" t="n">
        <v>8</v>
      </c>
      <c r="C3462" s="22" t="n">
        <f aca="true">NORMSINV(MAX(RAND(),0.000000000001))</f>
        <v>-1.1905882715722</v>
      </c>
      <c r="D3462" s="24" t="n">
        <f aca="false">IF($B$11="","",$B$11*EXP($B$12*C3462))</f>
        <v>561.616536056533</v>
      </c>
      <c r="E3462" s="20" t="n">
        <f aca="true">IF($B$10="","",$B$10*(1-$B$14+2*$B$14*RAND()))</f>
        <v>3.46794659426953</v>
      </c>
      <c r="F3462" s="21" t="n">
        <f aca="false">INDEX($E$17:$E$28,B3462)</f>
        <v>4.761</v>
      </c>
      <c r="G3462" s="25" t="n">
        <f aca="false">IF(OR(D3462="",E3462="",F3462=""),"",D3462*($B$7-$B$8-F3462-E3462))</f>
        <v>2533.48218769237</v>
      </c>
      <c r="H3462" s="25" t="n">
        <f aca="false">IF(D3462="","",D3462*$F$30)</f>
        <v>2807.63338705382</v>
      </c>
    </row>
    <row r="3463" customFormat="false" ht="15" hidden="false" customHeight="false" outlineLevel="0" collapsed="false">
      <c r="A3463" s="2" t="n">
        <v>3429</v>
      </c>
      <c r="B3463" s="2" t="n">
        <v>9</v>
      </c>
      <c r="C3463" s="22" t="n">
        <f aca="true">NORMSINV(MAX(RAND(),0.000000000001))</f>
        <v>-0.464323123707687</v>
      </c>
      <c r="D3463" s="24" t="n">
        <f aca="false">IF($B$11="","",$B$11*EXP($B$12*C3463))</f>
        <v>762.683233567272</v>
      </c>
      <c r="E3463" s="20" t="n">
        <f aca="true">IF($B$10="","",$B$10*(1-$B$14+2*$B$14*RAND()))</f>
        <v>3.56851811635845</v>
      </c>
      <c r="F3463" s="21" t="n">
        <f aca="false">INDEX($E$17:$E$28,B3463)</f>
        <v>4.761</v>
      </c>
      <c r="G3463" s="25" t="n">
        <f aca="false">IF(OR(D3463="",E3463="",F3463=""),"",D3463*($B$7-$B$8-F3463-E3463))</f>
        <v>3363.80058460561</v>
      </c>
      <c r="H3463" s="25" t="n">
        <f aca="false">IF(D3463="","",D3463*$F$30)</f>
        <v>3812.80602124951</v>
      </c>
    </row>
    <row r="3464" customFormat="false" ht="15" hidden="false" customHeight="false" outlineLevel="0" collapsed="false">
      <c r="A3464" s="2" t="n">
        <v>3430</v>
      </c>
      <c r="B3464" s="2" t="n">
        <v>10</v>
      </c>
      <c r="C3464" s="22" t="n">
        <f aca="true">NORMSINV(MAX(RAND(),0.000000000001))</f>
        <v>1.00405016616829</v>
      </c>
      <c r="D3464" s="24" t="n">
        <f aca="false">IF($B$11="","",$B$11*EXP($B$12*C3464))</f>
        <v>1415.96345355057</v>
      </c>
      <c r="E3464" s="20" t="n">
        <f aca="true">IF($B$10="","",$B$10*(1-$B$14+2*$B$14*RAND()))</f>
        <v>3.6694585747694</v>
      </c>
      <c r="F3464" s="21" t="n">
        <f aca="false">INDEX($E$17:$E$28,B3464)</f>
        <v>4.761</v>
      </c>
      <c r="G3464" s="25" t="n">
        <f aca="false">IF(OR(D3464="",E3464="",F3464=""),"",D3464*($B$7-$B$8-F3464-E3464))</f>
        <v>6102.15315968874</v>
      </c>
      <c r="H3464" s="25" t="n">
        <f aca="false">IF(D3464="","",D3464*$F$30)</f>
        <v>7078.68449698999</v>
      </c>
    </row>
    <row r="3465" customFormat="false" ht="15" hidden="false" customHeight="false" outlineLevel="0" collapsed="false">
      <c r="A3465" s="2" t="n">
        <v>3431</v>
      </c>
      <c r="B3465" s="2" t="n">
        <v>11</v>
      </c>
      <c r="C3465" s="22" t="n">
        <f aca="true">NORMSINV(MAX(RAND(),0.000000000001))</f>
        <v>-0.0289224800003582</v>
      </c>
      <c r="D3465" s="24" t="n">
        <f aca="false">IF($B$11="","",$B$11*EXP($B$12*C3465))</f>
        <v>916.26520037368</v>
      </c>
      <c r="E3465" s="20" t="n">
        <f aca="true">IF($B$10="","",$B$10*(1-$B$14+2*$B$14*RAND()))</f>
        <v>3.63330940646356</v>
      </c>
      <c r="F3465" s="21" t="n">
        <f aca="false">INDEX($E$17:$E$28,B3465)</f>
        <v>4.761</v>
      </c>
      <c r="G3465" s="25" t="n">
        <f aca="false">IF(OR(D3465="",E3465="",F3465=""),"",D3465*($B$7-$B$8-F3465-E3465))</f>
        <v>3981.80506244868</v>
      </c>
      <c r="H3465" s="25" t="n">
        <f aca="false">IF(D3465="","",D3465*$F$30)</f>
        <v>4580.5929897081</v>
      </c>
    </row>
    <row r="3466" customFormat="false" ht="15" hidden="false" customHeight="false" outlineLevel="0" collapsed="false">
      <c r="A3466" s="2" t="n">
        <v>3432</v>
      </c>
      <c r="B3466" s="2" t="n">
        <v>12</v>
      </c>
      <c r="C3466" s="22" t="n">
        <f aca="true">NORMSINV(MAX(RAND(),0.000000000001))</f>
        <v>-0.567300977445463</v>
      </c>
      <c r="D3466" s="24" t="n">
        <f aca="false">IF($B$11="","",$B$11*EXP($B$12*C3466))</f>
        <v>730.297081774585</v>
      </c>
      <c r="E3466" s="20" t="n">
        <f aca="true">IF($B$10="","",$B$10*(1-$B$14+2*$B$14*RAND()))</f>
        <v>3.79326676494853</v>
      </c>
      <c r="F3466" s="21" t="n">
        <f aca="false">INDEX($E$17:$E$28,B3466)</f>
        <v>4.761</v>
      </c>
      <c r="G3466" s="25" t="n">
        <f aca="false">IF(OR(D3466="",E3466="",F3466=""),"",D3466*($B$7-$B$8-F3466-E3466))</f>
        <v>3056.82876664498</v>
      </c>
      <c r="H3466" s="25" t="n">
        <f aca="false">IF(D3466="","",D3466*$F$30)</f>
        <v>3650.90117120751</v>
      </c>
    </row>
    <row r="3467" customFormat="false" ht="15" hidden="false" customHeight="false" outlineLevel="0" collapsed="false">
      <c r="A3467" s="2" t="n">
        <v>3433</v>
      </c>
      <c r="B3467" s="2" t="n">
        <v>1</v>
      </c>
      <c r="C3467" s="22" t="n">
        <f aca="true">NORMSINV(MAX(RAND(),0.000000000001))</f>
        <v>0.616400759698339</v>
      </c>
      <c r="D3467" s="24" t="n">
        <f aca="false">IF($B$11="","",$B$11*EXP($B$12*C3467))</f>
        <v>1202.57835317268</v>
      </c>
      <c r="E3467" s="20" t="n">
        <f aca="true">IF($B$10="","",$B$10*(1-$B$14+2*$B$14*RAND()))</f>
        <v>4.07092978796417</v>
      </c>
      <c r="F3467" s="21" t="n">
        <f aca="false">INDEX($E$17:$E$28,B3467)</f>
        <v>4.92562580645161</v>
      </c>
      <c r="G3467" s="25" t="n">
        <f aca="false">IF(OR(D3467="",E3467="",F3467=""),"",D3467*($B$7-$B$8-F3467-E3467))</f>
        <v>4501.78520846095</v>
      </c>
      <c r="H3467" s="25" t="n">
        <f aca="false">IF(D3467="","",D3467*$F$30)</f>
        <v>6011.92970318085</v>
      </c>
    </row>
    <row r="3468" customFormat="false" ht="15" hidden="false" customHeight="false" outlineLevel="0" collapsed="false">
      <c r="A3468" s="2" t="n">
        <v>3434</v>
      </c>
      <c r="B3468" s="2" t="n">
        <v>2</v>
      </c>
      <c r="C3468" s="22" t="n">
        <f aca="true">NORMSINV(MAX(RAND(),0.000000000001))</f>
        <v>-0.328997804005075</v>
      </c>
      <c r="D3468" s="24" t="n">
        <f aca="false">IF($B$11="","",$B$11*EXP($B$12*C3468))</f>
        <v>807.436394592033</v>
      </c>
      <c r="E3468" s="20" t="n">
        <f aca="true">IF($B$10="","",$B$10*(1-$B$14+2*$B$14*RAND()))</f>
        <v>3.4274065021913</v>
      </c>
      <c r="F3468" s="21" t="n">
        <f aca="false">INDEX($E$17:$E$28,B3468)</f>
        <v>5.0612</v>
      </c>
      <c r="G3468" s="25" t="n">
        <f aca="false">IF(OR(D3468="",E3468="",F3468=""),"",D3468*($B$7-$B$8-F3468-E3468))</f>
        <v>3432.72983786267</v>
      </c>
      <c r="H3468" s="25" t="n">
        <f aca="false">IF(D3468="","",D3468*$F$30)</f>
        <v>4036.53602384449</v>
      </c>
    </row>
    <row r="3469" customFormat="false" ht="15" hidden="false" customHeight="false" outlineLevel="0" collapsed="false">
      <c r="A3469" s="2" t="n">
        <v>3435</v>
      </c>
      <c r="B3469" s="2" t="n">
        <v>3</v>
      </c>
      <c r="C3469" s="22" t="n">
        <f aca="true">NORMSINV(MAX(RAND(),0.000000000001))</f>
        <v>0.934482120032899</v>
      </c>
      <c r="D3469" s="24" t="n">
        <f aca="false">IF($B$11="","",$B$11*EXP($B$12*C3469))</f>
        <v>1375.05890650509</v>
      </c>
      <c r="E3469" s="20" t="n">
        <f aca="true">IF($B$10="","",$B$10*(1-$B$14+2*$B$14*RAND()))</f>
        <v>4.07575806359296</v>
      </c>
      <c r="F3469" s="21" t="n">
        <f aca="false">INDEX($E$17:$E$28,B3469)</f>
        <v>5.0612</v>
      </c>
      <c r="G3469" s="25" t="n">
        <f aca="false">IF(OR(D3469="",E3469="",F3469=""),"",D3469*($B$7-$B$8-F3469-E3469))</f>
        <v>4954.39490516786</v>
      </c>
      <c r="H3469" s="25" t="n">
        <f aca="false">IF(D3469="","",D3469*$F$30)</f>
        <v>6874.19448540025</v>
      </c>
    </row>
    <row r="3470" customFormat="false" ht="15" hidden="false" customHeight="false" outlineLevel="0" collapsed="false">
      <c r="A3470" s="2" t="n">
        <v>3436</v>
      </c>
      <c r="B3470" s="2" t="n">
        <v>4</v>
      </c>
      <c r="C3470" s="22" t="n">
        <f aca="true">NORMSINV(MAX(RAND(),0.000000000001))</f>
        <v>1.13315897955892</v>
      </c>
      <c r="D3470" s="24" t="n">
        <f aca="false">IF($B$11="","",$B$11*EXP($B$12*C3470))</f>
        <v>1495.12865237363</v>
      </c>
      <c r="E3470" s="20" t="n">
        <f aca="true">IF($B$10="","",$B$10*(1-$B$14+2*$B$14*RAND()))</f>
        <v>3.64325275361276</v>
      </c>
      <c r="F3470" s="21" t="n">
        <f aca="false">INDEX($E$17:$E$28,B3470)</f>
        <v>4.89657419354839</v>
      </c>
      <c r="G3470" s="25" t="n">
        <f aca="false">IF(OR(D3470="",E3470="",F3470=""),"",D3470*($B$7-$B$8-F3470-E3470))</f>
        <v>6279.79907622701</v>
      </c>
      <c r="H3470" s="25" t="n">
        <f aca="false">IF(D3470="","",D3470*$F$30)</f>
        <v>7474.44715894627</v>
      </c>
    </row>
    <row r="3471" customFormat="false" ht="15" hidden="false" customHeight="false" outlineLevel="0" collapsed="false">
      <c r="A3471" s="2" t="n">
        <v>3437</v>
      </c>
      <c r="B3471" s="2" t="n">
        <v>5</v>
      </c>
      <c r="C3471" s="22" t="n">
        <f aca="true">NORMSINV(MAX(RAND(),0.000000000001))</f>
        <v>0.901439366129571</v>
      </c>
      <c r="D3471" s="24" t="n">
        <f aca="false">IF($B$11="","",$B$11*EXP($B$12*C3471))</f>
        <v>1356.04649331174</v>
      </c>
      <c r="E3471" s="20" t="n">
        <f aca="true">IF($B$10="","",$B$10*(1-$B$14+2*$B$14*RAND()))</f>
        <v>3.47320132944539</v>
      </c>
      <c r="F3471" s="21" t="n">
        <f aca="false">INDEX($E$17:$E$28,B3471)</f>
        <v>4.761</v>
      </c>
      <c r="G3471" s="25" t="n">
        <f aca="false">IF(OR(D3471="",E3471="",F3471=""),"",D3471*($B$7-$B$8-F3471-E3471))</f>
        <v>6110.07248677429</v>
      </c>
      <c r="H3471" s="25" t="n">
        <f aca="false">IF(D3471="","",D3471*$F$30)</f>
        <v>6779.14762936406</v>
      </c>
    </row>
    <row r="3472" customFormat="false" ht="15" hidden="false" customHeight="false" outlineLevel="0" collapsed="false">
      <c r="A3472" s="2" t="n">
        <v>3438</v>
      </c>
      <c r="B3472" s="2" t="n">
        <v>6</v>
      </c>
      <c r="C3472" s="22" t="n">
        <f aca="true">NORMSINV(MAX(RAND(),0.000000000001))</f>
        <v>0.393299152299869</v>
      </c>
      <c r="D3472" s="24" t="n">
        <f aca="false">IF($B$11="","",$B$11*EXP($B$12*C3472))</f>
        <v>1094.67819315016</v>
      </c>
      <c r="E3472" s="20" t="n">
        <f aca="true">IF($B$10="","",$B$10*(1-$B$14+2*$B$14*RAND()))</f>
        <v>3.53545624775451</v>
      </c>
      <c r="F3472" s="21" t="n">
        <f aca="false">INDEX($E$17:$E$28,B3472)</f>
        <v>4.761</v>
      </c>
      <c r="G3472" s="25" t="n">
        <f aca="false">IF(OR(D3472="",E3472="",F3472=""),"",D3472*($B$7-$B$8-F3472-E3472))</f>
        <v>4864.25044589176</v>
      </c>
      <c r="H3472" s="25" t="n">
        <f aca="false">IF(D3472="","",D3472*$F$30)</f>
        <v>5472.51522319625</v>
      </c>
    </row>
    <row r="3473" customFormat="false" ht="15" hidden="false" customHeight="false" outlineLevel="0" collapsed="false">
      <c r="A3473" s="2" t="n">
        <v>3439</v>
      </c>
      <c r="B3473" s="2" t="n">
        <v>7</v>
      </c>
      <c r="C3473" s="22" t="n">
        <f aca="true">NORMSINV(MAX(RAND(),0.000000000001))</f>
        <v>-0.182710023583423</v>
      </c>
      <c r="D3473" s="24" t="n">
        <f aca="false">IF($B$11="","",$B$11*EXP($B$12*C3473))</f>
        <v>858.773312689236</v>
      </c>
      <c r="E3473" s="20" t="n">
        <f aca="true">IF($B$10="","",$B$10*(1-$B$14+2*$B$14*RAND()))</f>
        <v>3.83745609797579</v>
      </c>
      <c r="F3473" s="21" t="n">
        <f aca="false">INDEX($E$17:$E$28,B3473)</f>
        <v>4.761</v>
      </c>
      <c r="G3473" s="25" t="n">
        <f aca="false">IF(OR(D3473="",E3473="",F3473=""),"",D3473*($B$7-$B$8-F3473-E3473))</f>
        <v>3556.64737638924</v>
      </c>
      <c r="H3473" s="25" t="n">
        <f aca="false">IF(D3473="","",D3473*$F$30)</f>
        <v>4293.17954479603</v>
      </c>
    </row>
    <row r="3474" customFormat="false" ht="15" hidden="false" customHeight="false" outlineLevel="0" collapsed="false">
      <c r="A3474" s="2" t="n">
        <v>3440</v>
      </c>
      <c r="B3474" s="2" t="n">
        <v>8</v>
      </c>
      <c r="C3474" s="22" t="n">
        <f aca="true">NORMSINV(MAX(RAND(),0.000000000001))</f>
        <v>0.391703438403444</v>
      </c>
      <c r="D3474" s="24" t="n">
        <f aca="false">IF($B$11="","",$B$11*EXP($B$12*C3474))</f>
        <v>1093.94240116068</v>
      </c>
      <c r="E3474" s="20" t="n">
        <f aca="true">IF($B$10="","",$B$10*(1-$B$14+2*$B$14*RAND()))</f>
        <v>3.41128874584328</v>
      </c>
      <c r="F3474" s="21" t="n">
        <f aca="false">INDEX($E$17:$E$28,B3474)</f>
        <v>4.761</v>
      </c>
      <c r="G3474" s="25" t="n">
        <f aca="false">IF(OR(D3474="",E3474="",F3474=""),"",D3474*($B$7-$B$8-F3474-E3474))</f>
        <v>4996.81301718088</v>
      </c>
      <c r="H3474" s="25" t="n">
        <f aca="false">IF(D3474="","",D3474*$F$30)</f>
        <v>5468.83685188249</v>
      </c>
    </row>
    <row r="3475" customFormat="false" ht="15" hidden="false" customHeight="false" outlineLevel="0" collapsed="false">
      <c r="A3475" s="2" t="n">
        <v>3441</v>
      </c>
      <c r="B3475" s="2" t="n">
        <v>9</v>
      </c>
      <c r="C3475" s="22" t="n">
        <f aca="true">NORMSINV(MAX(RAND(),0.000000000001))</f>
        <v>0.162678336113402</v>
      </c>
      <c r="D3475" s="24" t="n">
        <f aca="false">IF($B$11="","",$B$11*EXP($B$12*C3475))</f>
        <v>993.3071438081</v>
      </c>
      <c r="E3475" s="20" t="n">
        <f aca="true">IF($B$10="","",$B$10*(1-$B$14+2*$B$14*RAND()))</f>
        <v>3.82730274283814</v>
      </c>
      <c r="F3475" s="21" t="n">
        <f aca="false">INDEX($E$17:$E$28,B3475)</f>
        <v>4.761</v>
      </c>
      <c r="G3475" s="25" t="n">
        <f aca="false">IF(OR(D3475="",E3475="",F3475=""),"",D3475*($B$7-$B$8-F3475-E3475))</f>
        <v>4123.91054446737</v>
      </c>
      <c r="H3475" s="25" t="n">
        <f aca="false">IF(D3475="","",D3475*$F$30)</f>
        <v>4965.74107332545</v>
      </c>
    </row>
    <row r="3476" customFormat="false" ht="15" hidden="false" customHeight="false" outlineLevel="0" collapsed="false">
      <c r="A3476" s="2" t="n">
        <v>3442</v>
      </c>
      <c r="B3476" s="2" t="n">
        <v>10</v>
      </c>
      <c r="C3476" s="22" t="n">
        <f aca="true">NORMSINV(MAX(RAND(),0.000000000001))</f>
        <v>-3.01828036424082</v>
      </c>
      <c r="D3476" s="24" t="n">
        <f aca="false">IF($B$11="","",$B$11*EXP($B$12*C3476))</f>
        <v>260.002661542536</v>
      </c>
      <c r="E3476" s="20" t="n">
        <f aca="true">IF($B$10="","",$B$10*(1-$B$14+2*$B$14*RAND()))</f>
        <v>3.98109429240711</v>
      </c>
      <c r="F3476" s="21" t="n">
        <f aca="false">INDEX($E$17:$E$28,B3476)</f>
        <v>4.761</v>
      </c>
      <c r="G3476" s="25" t="n">
        <f aca="false">IF(OR(D3476="",E3476="",F3476=""),"",D3476*($B$7-$B$8-F3476-E3476))</f>
        <v>1039.46612457025</v>
      </c>
      <c r="H3476" s="25" t="n">
        <f aca="false">IF(D3476="","",D3476*$F$30)</f>
        <v>1299.80530558345</v>
      </c>
    </row>
    <row r="3477" customFormat="false" ht="15" hidden="false" customHeight="false" outlineLevel="0" collapsed="false">
      <c r="A3477" s="2" t="n">
        <v>3443</v>
      </c>
      <c r="B3477" s="2" t="n">
        <v>11</v>
      </c>
      <c r="C3477" s="22" t="n">
        <f aca="true">NORMSINV(MAX(RAND(),0.000000000001))</f>
        <v>-0.884698269030054</v>
      </c>
      <c r="D3477" s="24" t="n">
        <f aca="false">IF($B$11="","",$B$11*EXP($B$12*C3477))</f>
        <v>638.876371733007</v>
      </c>
      <c r="E3477" s="20" t="n">
        <f aca="true">IF($B$10="","",$B$10*(1-$B$14+2*$B$14*RAND()))</f>
        <v>3.50685175690887</v>
      </c>
      <c r="F3477" s="21" t="n">
        <f aca="false">INDEX($E$17:$E$28,B3477)</f>
        <v>4.761</v>
      </c>
      <c r="G3477" s="25" t="n">
        <f aca="false">IF(OR(D3477="",E3477="",F3477=""),"",D3477*($B$7-$B$8-F3477-E3477))</f>
        <v>2857.1498433982</v>
      </c>
      <c r="H3477" s="25" t="n">
        <f aca="false">IF(D3477="","",D3477*$F$30)</f>
        <v>3193.87075756765</v>
      </c>
    </row>
    <row r="3478" customFormat="false" ht="15" hidden="false" customHeight="false" outlineLevel="0" collapsed="false">
      <c r="A3478" s="2" t="n">
        <v>3444</v>
      </c>
      <c r="B3478" s="2" t="n">
        <v>12</v>
      </c>
      <c r="C3478" s="22" t="n">
        <f aca="true">NORMSINV(MAX(RAND(),0.000000000001))</f>
        <v>1.78010767574277</v>
      </c>
      <c r="D3478" s="24" t="n">
        <f aca="false">IF($B$11="","",$B$11*EXP($B$12*C3478))</f>
        <v>1963.66865422339</v>
      </c>
      <c r="E3478" s="20" t="n">
        <f aca="true">IF($B$10="","",$B$10*(1-$B$14+2*$B$14*RAND()))</f>
        <v>3.5347625836717</v>
      </c>
      <c r="F3478" s="21" t="n">
        <f aca="false">INDEX($E$17:$E$28,B3478)</f>
        <v>4.761</v>
      </c>
      <c r="G3478" s="25" t="n">
        <f aca="false">IF(OR(D3478="",E3478="",F3478=""),"",D3478*($B$7-$B$8-F3478-E3478))</f>
        <v>8727.00970637061</v>
      </c>
      <c r="H3478" s="25" t="n">
        <f aca="false">IF(D3478="","",D3478*$F$30)</f>
        <v>9816.77233619355</v>
      </c>
    </row>
    <row r="3479" customFormat="false" ht="15" hidden="false" customHeight="false" outlineLevel="0" collapsed="false">
      <c r="A3479" s="2" t="n">
        <v>3445</v>
      </c>
      <c r="B3479" s="2" t="n">
        <v>1</v>
      </c>
      <c r="C3479" s="22" t="n">
        <f aca="true">NORMSINV(MAX(RAND(),0.000000000001))</f>
        <v>-0.967491454175143</v>
      </c>
      <c r="D3479" s="24" t="n">
        <f aca="false">IF($B$11="","",$B$11*EXP($B$12*C3479))</f>
        <v>616.972668413255</v>
      </c>
      <c r="E3479" s="20" t="n">
        <f aca="true">IF($B$10="","",$B$10*(1-$B$14+2*$B$14*RAND()))</f>
        <v>3.79052758940614</v>
      </c>
      <c r="F3479" s="21" t="n">
        <f aca="false">INDEX($E$17:$E$28,B3479)</f>
        <v>4.92562580645161</v>
      </c>
      <c r="G3479" s="25" t="n">
        <f aca="false">IF(OR(D3479="",E3479="",F3479=""),"",D3479*($B$7-$B$8-F3479-E3479))</f>
        <v>2482.60337664325</v>
      </c>
      <c r="H3479" s="25" t="n">
        <f aca="false">IF(D3479="","",D3479*$F$30)</f>
        <v>3084.36976393154</v>
      </c>
    </row>
    <row r="3480" customFormat="false" ht="15" hidden="false" customHeight="false" outlineLevel="0" collapsed="false">
      <c r="A3480" s="2" t="n">
        <v>3446</v>
      </c>
      <c r="B3480" s="2" t="n">
        <v>2</v>
      </c>
      <c r="C3480" s="22" t="n">
        <f aca="true">NORMSINV(MAX(RAND(),0.000000000001))</f>
        <v>-1.42122040521226</v>
      </c>
      <c r="D3480" s="24" t="n">
        <f aca="false">IF($B$11="","",$B$11*EXP($B$12*C3480))</f>
        <v>509.606440080719</v>
      </c>
      <c r="E3480" s="20" t="n">
        <f aca="true">IF($B$10="","",$B$10*(1-$B$14+2*$B$14*RAND()))</f>
        <v>3.87078394784636</v>
      </c>
      <c r="F3480" s="21" t="n">
        <f aca="false">INDEX($E$17:$E$28,B3480)</f>
        <v>5.0612</v>
      </c>
      <c r="G3480" s="25" t="n">
        <f aca="false">IF(OR(D3480="",E3480="",F3480=""),"",D3480*($B$7-$B$8-F3480-E3480))</f>
        <v>1940.58950410825</v>
      </c>
      <c r="H3480" s="25" t="n">
        <f aca="false">IF(D3480="","",D3480*$F$30)</f>
        <v>2547.62451525153</v>
      </c>
    </row>
    <row r="3481" customFormat="false" ht="15" hidden="false" customHeight="false" outlineLevel="0" collapsed="false">
      <c r="A3481" s="2" t="n">
        <v>3447</v>
      </c>
      <c r="B3481" s="2" t="n">
        <v>3</v>
      </c>
      <c r="C3481" s="22" t="n">
        <f aca="true">NORMSINV(MAX(RAND(),0.000000000001))</f>
        <v>2.91236396840587</v>
      </c>
      <c r="D3481" s="24" t="n">
        <f aca="false">IF($B$11="","",$B$11*EXP($B$12*C3481))</f>
        <v>3164.22723792111</v>
      </c>
      <c r="E3481" s="20" t="n">
        <f aca="true">IF($B$10="","",$B$10*(1-$B$14+2*$B$14*RAND()))</f>
        <v>4.03977821343533</v>
      </c>
      <c r="F3481" s="21" t="n">
        <f aca="false">INDEX($E$17:$E$28,B3481)</f>
        <v>5.0612</v>
      </c>
      <c r="G3481" s="25" t="n">
        <f aca="false">IF(OR(D3481="",E3481="",F3481=""),"",D3481*($B$7-$B$8-F3481-E3481))</f>
        <v>11514.6918564363</v>
      </c>
      <c r="H3481" s="25" t="n">
        <f aca="false">IF(D3481="","",D3481*$F$30)</f>
        <v>15818.6048078152</v>
      </c>
    </row>
    <row r="3482" customFormat="false" ht="15" hidden="false" customHeight="false" outlineLevel="0" collapsed="false">
      <c r="A3482" s="2" t="n">
        <v>3448</v>
      </c>
      <c r="B3482" s="2" t="n">
        <v>4</v>
      </c>
      <c r="C3482" s="22" t="n">
        <f aca="true">NORMSINV(MAX(RAND(),0.000000000001))</f>
        <v>0.429176589420468</v>
      </c>
      <c r="D3482" s="24" t="n">
        <f aca="false">IF($B$11="","",$B$11*EXP($B$12*C3482))</f>
        <v>1111.35275012054</v>
      </c>
      <c r="E3482" s="20" t="n">
        <f aca="true">IF($B$10="","",$B$10*(1-$B$14+2*$B$14*RAND()))</f>
        <v>3.75692284919348</v>
      </c>
      <c r="F3482" s="21" t="n">
        <f aca="false">INDEX($E$17:$E$28,B3482)</f>
        <v>4.89657419354839</v>
      </c>
      <c r="G3482" s="25" t="n">
        <f aca="false">IF(OR(D3482="",E3482="",F3482=""),"",D3482*($B$7-$B$8-F3482-E3482))</f>
        <v>4541.54629992453</v>
      </c>
      <c r="H3482" s="25" t="n">
        <f aca="false">IF(D3482="","",D3482*$F$30)</f>
        <v>5555.87466840258</v>
      </c>
    </row>
    <row r="3483" customFormat="false" ht="15" hidden="false" customHeight="false" outlineLevel="0" collapsed="false">
      <c r="A3483" s="2" t="n">
        <v>3449</v>
      </c>
      <c r="B3483" s="2" t="n">
        <v>5</v>
      </c>
      <c r="C3483" s="22" t="n">
        <f aca="true">NORMSINV(MAX(RAND(),0.000000000001))</f>
        <v>1.77290241557211</v>
      </c>
      <c r="D3483" s="24" t="n">
        <f aca="false">IF($B$11="","",$B$11*EXP($B$12*C3483))</f>
        <v>1957.71589481735</v>
      </c>
      <c r="E3483" s="20" t="n">
        <f aca="true">IF($B$10="","",$B$10*(1-$B$14+2*$B$14*RAND()))</f>
        <v>3.93250720696192</v>
      </c>
      <c r="F3483" s="21" t="n">
        <f aca="false">INDEX($E$17:$E$28,B3483)</f>
        <v>4.761</v>
      </c>
      <c r="G3483" s="25" t="n">
        <f aca="false">IF(OR(D3483="",E3483="",F3483=""),"",D3483*($B$7-$B$8-F3483-E3483))</f>
        <v>7921.8832591945</v>
      </c>
      <c r="H3483" s="25" t="n">
        <f aca="false">IF(D3483="","",D3483*$F$30)</f>
        <v>9787.01330137089</v>
      </c>
    </row>
    <row r="3484" customFormat="false" ht="15" hidden="false" customHeight="false" outlineLevel="0" collapsed="false">
      <c r="A3484" s="2" t="n">
        <v>3450</v>
      </c>
      <c r="B3484" s="2" t="n">
        <v>6</v>
      </c>
      <c r="C3484" s="22" t="n">
        <f aca="true">NORMSINV(MAX(RAND(),0.000000000001))</f>
        <v>-0.950588732374461</v>
      </c>
      <c r="D3484" s="24" t="n">
        <f aca="false">IF($B$11="","",$B$11*EXP($B$12*C3484))</f>
        <v>621.382577324275</v>
      </c>
      <c r="E3484" s="20" t="n">
        <f aca="true">IF($B$10="","",$B$10*(1-$B$14+2*$B$14*RAND()))</f>
        <v>3.84133734131206</v>
      </c>
      <c r="F3484" s="21" t="n">
        <f aca="false">INDEX($E$17:$E$28,B3484)</f>
        <v>4.761</v>
      </c>
      <c r="G3484" s="25" t="n">
        <f aca="false">IF(OR(D3484="",E3484="",F3484=""),"",D3484*($B$7-$B$8-F3484-E3484))</f>
        <v>2571.07148695392</v>
      </c>
      <c r="H3484" s="25" t="n">
        <f aca="false">IF(D3484="","",D3484*$F$30)</f>
        <v>3106.41578055952</v>
      </c>
    </row>
    <row r="3485" customFormat="false" ht="15" hidden="false" customHeight="false" outlineLevel="0" collapsed="false">
      <c r="A3485" s="2" t="n">
        <v>3451</v>
      </c>
      <c r="B3485" s="2" t="n">
        <v>7</v>
      </c>
      <c r="C3485" s="22" t="n">
        <f aca="true">NORMSINV(MAX(RAND(),0.000000000001))</f>
        <v>-0.210752114306579</v>
      </c>
      <c r="D3485" s="24" t="n">
        <f aca="false">IF($B$11="","",$B$11*EXP($B$12*C3485))</f>
        <v>848.685774162698</v>
      </c>
      <c r="E3485" s="20" t="n">
        <f aca="true">IF($B$10="","",$B$10*(1-$B$14+2*$B$14*RAND()))</f>
        <v>3.76650623817463</v>
      </c>
      <c r="F3485" s="21" t="n">
        <f aca="false">INDEX($E$17:$E$28,B3485)</f>
        <v>4.761</v>
      </c>
      <c r="G3485" s="25" t="n">
        <f aca="false">IF(OR(D3485="",E3485="",F3485=""),"",D3485*($B$7-$B$8-F3485-E3485))</f>
        <v>3575.0835294103</v>
      </c>
      <c r="H3485" s="25" t="n">
        <f aca="false">IF(D3485="","",D3485*$F$30)</f>
        <v>4242.74992219416</v>
      </c>
    </row>
    <row r="3486" customFormat="false" ht="15" hidden="false" customHeight="false" outlineLevel="0" collapsed="false">
      <c r="A3486" s="2" t="n">
        <v>3452</v>
      </c>
      <c r="B3486" s="2" t="n">
        <v>8</v>
      </c>
      <c r="C3486" s="22" t="n">
        <f aca="true">NORMSINV(MAX(RAND(),0.000000000001))</f>
        <v>-0.655626621218489</v>
      </c>
      <c r="D3486" s="24" t="n">
        <f aca="false">IF($B$11="","",$B$11*EXP($B$12*C3486))</f>
        <v>703.616865970743</v>
      </c>
      <c r="E3486" s="20" t="n">
        <f aca="true">IF($B$10="","",$B$10*(1-$B$14+2*$B$14*RAND()))</f>
        <v>4.0651572117046</v>
      </c>
      <c r="F3486" s="21" t="n">
        <f aca="false">INDEX($E$17:$E$28,B3486)</f>
        <v>4.761</v>
      </c>
      <c r="G3486" s="25" t="n">
        <f aca="false">IF(OR(D3486="",E3486="",F3486=""),"",D3486*($B$7-$B$8-F3486-E3486))</f>
        <v>2753.8457966026</v>
      </c>
      <c r="H3486" s="25" t="n">
        <f aca="false">IF(D3486="","",D3486*$F$30)</f>
        <v>3517.52143636094</v>
      </c>
    </row>
    <row r="3487" customFormat="false" ht="15" hidden="false" customHeight="false" outlineLevel="0" collapsed="false">
      <c r="A3487" s="2" t="n">
        <v>3453</v>
      </c>
      <c r="B3487" s="2" t="n">
        <v>9</v>
      </c>
      <c r="C3487" s="22" t="n">
        <f aca="true">NORMSINV(MAX(RAND(),0.000000000001))</f>
        <v>-0.561957952746695</v>
      </c>
      <c r="D3487" s="24" t="n">
        <f aca="false">IF($B$11="","",$B$11*EXP($B$12*C3487))</f>
        <v>731.943102412439</v>
      </c>
      <c r="E3487" s="20" t="n">
        <f aca="true">IF($B$10="","",$B$10*(1-$B$14+2*$B$14*RAND()))</f>
        <v>3.38744179504751</v>
      </c>
      <c r="F3487" s="21" t="n">
        <f aca="false">INDEX($E$17:$E$28,B3487)</f>
        <v>4.761</v>
      </c>
      <c r="G3487" s="25" t="n">
        <f aca="false">IF(OR(D3487="",E3487="",F3487=""),"",D3487*($B$7-$B$8-F3487-E3487))</f>
        <v>3360.75935744022</v>
      </c>
      <c r="H3487" s="25" t="n">
        <f aca="false">IF(D3487="","",D3487*$F$30)</f>
        <v>3659.12995758026</v>
      </c>
    </row>
    <row r="3488" customFormat="false" ht="15" hidden="false" customHeight="false" outlineLevel="0" collapsed="false">
      <c r="A3488" s="2" t="n">
        <v>3454</v>
      </c>
      <c r="B3488" s="2" t="n">
        <v>10</v>
      </c>
      <c r="C3488" s="22" t="n">
        <f aca="true">NORMSINV(MAX(RAND(),0.000000000001))</f>
        <v>-0.0883893087337131</v>
      </c>
      <c r="D3488" s="24" t="n">
        <f aca="false">IF($B$11="","",$B$11*EXP($B$12*C3488))</f>
        <v>893.591324367535</v>
      </c>
      <c r="E3488" s="20" t="n">
        <f aca="true">IF($B$10="","",$B$10*(1-$B$14+2*$B$14*RAND()))</f>
        <v>3.85081780846713</v>
      </c>
      <c r="F3488" s="21" t="n">
        <f aca="false">INDEX($E$17:$E$28,B3488)</f>
        <v>4.761</v>
      </c>
      <c r="G3488" s="25" t="n">
        <f aca="false">IF(OR(D3488="",E3488="",F3488=""),"",D3488*($B$7-$B$8-F3488-E3488))</f>
        <v>3688.90779176233</v>
      </c>
      <c r="H3488" s="25" t="n">
        <f aca="false">IF(D3488="","",D3488*$F$30)</f>
        <v>4467.24174877818</v>
      </c>
    </row>
    <row r="3489" customFormat="false" ht="15" hidden="false" customHeight="false" outlineLevel="0" collapsed="false">
      <c r="A3489" s="2" t="n">
        <v>3455</v>
      </c>
      <c r="B3489" s="2" t="n">
        <v>11</v>
      </c>
      <c r="C3489" s="22" t="n">
        <f aca="true">NORMSINV(MAX(RAND(),0.000000000001))</f>
        <v>-0.158465639720465</v>
      </c>
      <c r="D3489" s="24" t="n">
        <f aca="false">IF($B$11="","",$B$11*EXP($B$12*C3489))</f>
        <v>867.591299865337</v>
      </c>
      <c r="E3489" s="20" t="n">
        <f aca="true">IF($B$10="","",$B$10*(1-$B$14+2*$B$14*RAND()))</f>
        <v>3.45050085626266</v>
      </c>
      <c r="F3489" s="21" t="n">
        <f aca="false">INDEX($E$17:$E$28,B3489)</f>
        <v>4.761</v>
      </c>
      <c r="G3489" s="25" t="n">
        <f aca="false">IF(OR(D3489="",E3489="",F3489=""),"",D3489*($B$7-$B$8-F3489-E3489))</f>
        <v>3928.88645855414</v>
      </c>
      <c r="H3489" s="25" t="n">
        <f aca="false">IF(D3489="","",D3489*$F$30)</f>
        <v>4337.26242628679</v>
      </c>
    </row>
    <row r="3490" customFormat="false" ht="15" hidden="false" customHeight="false" outlineLevel="0" collapsed="false">
      <c r="A3490" s="2" t="n">
        <v>3456</v>
      </c>
      <c r="B3490" s="2" t="n">
        <v>12</v>
      </c>
      <c r="C3490" s="22" t="n">
        <f aca="true">NORMSINV(MAX(RAND(),0.000000000001))</f>
        <v>0.128893957572075</v>
      </c>
      <c r="D3490" s="24" t="n">
        <f aca="false">IF($B$11="","",$B$11*EXP($B$12*C3490))</f>
        <v>979.267001812538</v>
      </c>
      <c r="E3490" s="20" t="n">
        <f aca="true">IF($B$10="","",$B$10*(1-$B$14+2*$B$14*RAND()))</f>
        <v>3.83284337054233</v>
      </c>
      <c r="F3490" s="21" t="n">
        <f aca="false">INDEX($E$17:$E$28,B3490)</f>
        <v>4.761</v>
      </c>
      <c r="G3490" s="25" t="n">
        <f aca="false">IF(OR(D3490="",E3490="",F3490=""),"",D3490*($B$7-$B$8-F3490-E3490))</f>
        <v>4060.19437157419</v>
      </c>
      <c r="H3490" s="25" t="n">
        <f aca="false">IF(D3490="","",D3490*$F$30)</f>
        <v>4895.55159546124</v>
      </c>
    </row>
    <row r="3491" customFormat="false" ht="15" hidden="false" customHeight="false" outlineLevel="0" collapsed="false">
      <c r="A3491" s="2" t="n">
        <v>3457</v>
      </c>
      <c r="B3491" s="2" t="n">
        <v>1</v>
      </c>
      <c r="C3491" s="22" t="n">
        <f aca="true">NORMSINV(MAX(RAND(),0.000000000001))</f>
        <v>1.74688736698946</v>
      </c>
      <c r="D3491" s="24" t="n">
        <f aca="false">IF($B$11="","",$B$11*EXP($B$12*C3491))</f>
        <v>1936.37288304313</v>
      </c>
      <c r="E3491" s="20" t="n">
        <f aca="true">IF($B$10="","",$B$10*(1-$B$14+2*$B$14*RAND()))</f>
        <v>3.49533179143485</v>
      </c>
      <c r="F3491" s="21" t="n">
        <f aca="false">INDEX($E$17:$E$28,B3491)</f>
        <v>4.92562580645161</v>
      </c>
      <c r="G3491" s="25" t="n">
        <f aca="false">IF(OR(D3491="",E3491="",F3491=""),"",D3491*($B$7-$B$8-F3491-E3491))</f>
        <v>8363.27658816613</v>
      </c>
      <c r="H3491" s="25" t="n">
        <f aca="false">IF(D3491="","",D3491*$F$30)</f>
        <v>9680.31531690923</v>
      </c>
    </row>
    <row r="3492" customFormat="false" ht="15" hidden="false" customHeight="false" outlineLevel="0" collapsed="false">
      <c r="A3492" s="2" t="n">
        <v>3458</v>
      </c>
      <c r="B3492" s="2" t="n">
        <v>2</v>
      </c>
      <c r="C3492" s="22" t="n">
        <f aca="true">NORMSINV(MAX(RAND(),0.000000000001))</f>
        <v>1.17284718230673</v>
      </c>
      <c r="D3492" s="24" t="n">
        <f aca="false">IF($B$11="","",$B$11*EXP($B$12*C3492))</f>
        <v>1520.34232017878</v>
      </c>
      <c r="E3492" s="20" t="n">
        <f aca="true">IF($B$10="","",$B$10*(1-$B$14+2*$B$14*RAND()))</f>
        <v>4.00626268615897</v>
      </c>
      <c r="F3492" s="21" t="n">
        <f aca="false">INDEX($E$17:$E$28,B3492)</f>
        <v>5.0612</v>
      </c>
      <c r="G3492" s="25" t="n">
        <f aca="false">IF(OR(D3492="",E3492="",F3492=""),"",D3492*($B$7-$B$8-F3492-E3492))</f>
        <v>5583.51390066822</v>
      </c>
      <c r="H3492" s="25" t="n">
        <f aca="false">IF(D3492="","",D3492*$F$30)</f>
        <v>7600.49532703776</v>
      </c>
    </row>
    <row r="3493" customFormat="false" ht="15" hidden="false" customHeight="false" outlineLevel="0" collapsed="false">
      <c r="A3493" s="2" t="n">
        <v>3459</v>
      </c>
      <c r="B3493" s="2" t="n">
        <v>3</v>
      </c>
      <c r="C3493" s="22" t="n">
        <f aca="true">NORMSINV(MAX(RAND(),0.000000000001))</f>
        <v>-1.06031168789852</v>
      </c>
      <c r="D3493" s="24" t="n">
        <f aca="false">IF($B$11="","",$B$11*EXP($B$12*C3493))</f>
        <v>593.30786440424</v>
      </c>
      <c r="E3493" s="20" t="n">
        <f aca="true">IF($B$10="","",$B$10*(1-$B$14+2*$B$14*RAND()))</f>
        <v>4.05349494512061</v>
      </c>
      <c r="F3493" s="21" t="n">
        <f aca="false">INDEX($E$17:$E$28,B3493)</f>
        <v>5.0612</v>
      </c>
      <c r="G3493" s="25" t="n">
        <f aca="false">IF(OR(D3493="",E3493="",F3493=""),"",D3493*($B$7-$B$8-F3493-E3493))</f>
        <v>2150.92199992439</v>
      </c>
      <c r="H3493" s="25" t="n">
        <f aca="false">IF(D3493="","",D3493*$F$30)</f>
        <v>2966.06467572968</v>
      </c>
    </row>
    <row r="3494" customFormat="false" ht="15" hidden="false" customHeight="false" outlineLevel="0" collapsed="false">
      <c r="A3494" s="2" t="n">
        <v>3460</v>
      </c>
      <c r="B3494" s="2" t="n">
        <v>4</v>
      </c>
      <c r="C3494" s="22" t="n">
        <f aca="true">NORMSINV(MAX(RAND(),0.000000000001))</f>
        <v>0.124447602178044</v>
      </c>
      <c r="D3494" s="24" t="n">
        <f aca="false">IF($B$11="","",$B$11*EXP($B$12*C3494))</f>
        <v>977.434020317546</v>
      </c>
      <c r="E3494" s="20" t="n">
        <f aca="true">IF($B$10="","",$B$10*(1-$B$14+2*$B$14*RAND()))</f>
        <v>4.06192496999472</v>
      </c>
      <c r="F3494" s="21" t="n">
        <f aca="false">INDEX($E$17:$E$28,B3494)</f>
        <v>4.89657419354839</v>
      </c>
      <c r="G3494" s="25" t="n">
        <f aca="false">IF(OR(D3494="",E3494="",F3494=""),"",D3494*($B$7-$B$8-F3494-E3494))</f>
        <v>3696.16756541222</v>
      </c>
      <c r="H3494" s="25" t="n">
        <f aca="false">IF(D3494="","",D3494*$F$30)</f>
        <v>4886.38815437147</v>
      </c>
    </row>
    <row r="3495" customFormat="false" ht="15" hidden="false" customHeight="false" outlineLevel="0" collapsed="false">
      <c r="A3495" s="2" t="n">
        <v>3461</v>
      </c>
      <c r="B3495" s="2" t="n">
        <v>5</v>
      </c>
      <c r="C3495" s="22" t="n">
        <f aca="true">NORMSINV(MAX(RAND(),0.000000000001))</f>
        <v>0.356360409866083</v>
      </c>
      <c r="D3495" s="24" t="n">
        <f aca="false">IF($B$11="","",$B$11*EXP($B$12*C3495))</f>
        <v>1077.77173333763</v>
      </c>
      <c r="E3495" s="20" t="n">
        <f aca="true">IF($B$10="","",$B$10*(1-$B$14+2*$B$14*RAND()))</f>
        <v>3.60412580188853</v>
      </c>
      <c r="F3495" s="21" t="n">
        <f aca="false">INDEX($E$17:$E$28,B3495)</f>
        <v>4.761</v>
      </c>
      <c r="G3495" s="25" t="n">
        <f aca="false">IF(OR(D3495="",E3495="",F3495=""),"",D3495*($B$7-$B$8-F3495-E3495))</f>
        <v>4715.11574763269</v>
      </c>
      <c r="H3495" s="25" t="n">
        <f aca="false">IF(D3495="","",D3495*$F$30)</f>
        <v>5387.9964493015</v>
      </c>
    </row>
    <row r="3496" customFormat="false" ht="15" hidden="false" customHeight="false" outlineLevel="0" collapsed="false">
      <c r="A3496" s="2" t="n">
        <v>3462</v>
      </c>
      <c r="B3496" s="2" t="n">
        <v>6</v>
      </c>
      <c r="C3496" s="22" t="n">
        <f aca="true">NORMSINV(MAX(RAND(),0.000000000001))</f>
        <v>-0.779712060670577</v>
      </c>
      <c r="D3496" s="24" t="n">
        <f aca="false">IF($B$11="","",$B$11*EXP($B$12*C3496))</f>
        <v>667.773196656187</v>
      </c>
      <c r="E3496" s="20" t="n">
        <f aca="true">IF($B$10="","",$B$10*(1-$B$14+2*$B$14*RAND()))</f>
        <v>3.46805067918865</v>
      </c>
      <c r="F3496" s="21" t="n">
        <f aca="false">INDEX($E$17:$E$28,B3496)</f>
        <v>4.761</v>
      </c>
      <c r="G3496" s="25" t="n">
        <f aca="false">IF(OR(D3496="",E3496="",F3496=""),"",D3496*($B$7-$B$8-F3496-E3496))</f>
        <v>3012.29104791225</v>
      </c>
      <c r="H3496" s="25" t="n">
        <f aca="false">IF(D3496="","",D3496*$F$30)</f>
        <v>3338.33176472361</v>
      </c>
    </row>
    <row r="3497" customFormat="false" ht="15" hidden="false" customHeight="false" outlineLevel="0" collapsed="false">
      <c r="A3497" s="2" t="n">
        <v>3463</v>
      </c>
      <c r="B3497" s="2" t="n">
        <v>7</v>
      </c>
      <c r="C3497" s="22" t="n">
        <f aca="true">NORMSINV(MAX(RAND(),0.000000000001))</f>
        <v>-0.171548583963147</v>
      </c>
      <c r="D3497" s="24" t="n">
        <f aca="false">IF($B$11="","",$B$11*EXP($B$12*C3497))</f>
        <v>862.821680543965</v>
      </c>
      <c r="E3497" s="20" t="n">
        <f aca="true">IF($B$10="","",$B$10*(1-$B$14+2*$B$14*RAND()))</f>
        <v>3.42809033634132</v>
      </c>
      <c r="F3497" s="21" t="n">
        <f aca="false">INDEX($E$17:$E$28,B3497)</f>
        <v>4.761</v>
      </c>
      <c r="G3497" s="25" t="n">
        <f aca="false">IF(OR(D3497="",E3497="",F3497=""),"",D3497*($B$7-$B$8-F3497-E3497))</f>
        <v>3926.62352400176</v>
      </c>
      <c r="H3497" s="25" t="n">
        <f aca="false">IF(D3497="","",D3497*$F$30)</f>
        <v>4313.41814537539</v>
      </c>
    </row>
    <row r="3498" customFormat="false" ht="15" hidden="false" customHeight="false" outlineLevel="0" collapsed="false">
      <c r="A3498" s="2" t="n">
        <v>3464</v>
      </c>
      <c r="B3498" s="2" t="n">
        <v>8</v>
      </c>
      <c r="C3498" s="22" t="n">
        <f aca="true">NORMSINV(MAX(RAND(),0.000000000001))</f>
        <v>-0.474225028489458</v>
      </c>
      <c r="D3498" s="24" t="n">
        <f aca="false">IF($B$11="","",$B$11*EXP($B$12*C3498))</f>
        <v>759.507699256669</v>
      </c>
      <c r="E3498" s="20" t="n">
        <f aca="true">IF($B$10="","",$B$10*(1-$B$14+2*$B$14*RAND()))</f>
        <v>3.57134030041927</v>
      </c>
      <c r="F3498" s="21" t="n">
        <f aca="false">INDEX($E$17:$E$28,B3498)</f>
        <v>4.761</v>
      </c>
      <c r="G3498" s="25" t="n">
        <f aca="false">IF(OR(D3498="",E3498="",F3498=""),"",D3498*($B$7-$B$8-F3498-E3498))</f>
        <v>3347.6514775349</v>
      </c>
      <c r="H3498" s="25" t="n">
        <f aca="false">IF(D3498="","",D3498*$F$30)</f>
        <v>3796.93089012394</v>
      </c>
    </row>
    <row r="3499" customFormat="false" ht="15" hidden="false" customHeight="false" outlineLevel="0" collapsed="false">
      <c r="A3499" s="2" t="n">
        <v>3465</v>
      </c>
      <c r="B3499" s="2" t="n">
        <v>9</v>
      </c>
      <c r="C3499" s="22" t="n">
        <f aca="true">NORMSINV(MAX(RAND(),0.000000000001))</f>
        <v>-0.04633972653265</v>
      </c>
      <c r="D3499" s="24" t="n">
        <f aca="false">IF($B$11="","",$B$11*EXP($B$12*C3499))</f>
        <v>909.565311901725</v>
      </c>
      <c r="E3499" s="20" t="n">
        <f aca="true">IF($B$10="","",$B$10*(1-$B$14+2*$B$14*RAND()))</f>
        <v>3.79053513277944</v>
      </c>
      <c r="F3499" s="21" t="n">
        <f aca="false">INDEX($E$17:$E$28,B3499)</f>
        <v>4.761</v>
      </c>
      <c r="G3499" s="25" t="n">
        <f aca="false">IF(OR(D3499="",E3499="",F3499=""),"",D3499*($B$7-$B$8-F3499-E3499))</f>
        <v>3809.68235334289</v>
      </c>
      <c r="H3499" s="25" t="n">
        <f aca="false">IF(D3499="","",D3499*$F$30)</f>
        <v>4547.09890725911</v>
      </c>
    </row>
    <row r="3500" customFormat="false" ht="15" hidden="false" customHeight="false" outlineLevel="0" collapsed="false">
      <c r="A3500" s="2" t="n">
        <v>3466</v>
      </c>
      <c r="B3500" s="2" t="n">
        <v>10</v>
      </c>
      <c r="C3500" s="22" t="n">
        <f aca="true">NORMSINV(MAX(RAND(),0.000000000001))</f>
        <v>-2.3971343261984</v>
      </c>
      <c r="D3500" s="24" t="n">
        <f aca="false">IF($B$11="","",$B$11*EXP($B$12*C3500))</f>
        <v>337.789098189078</v>
      </c>
      <c r="E3500" s="20" t="n">
        <f aca="true">IF($B$10="","",$B$10*(1-$B$14+2*$B$14*RAND()))</f>
        <v>3.9578721032902</v>
      </c>
      <c r="F3500" s="21" t="n">
        <f aca="false">INDEX($E$17:$E$28,B3500)</f>
        <v>4.761</v>
      </c>
      <c r="G3500" s="25" t="n">
        <f aca="false">IF(OR(D3500="",E3500="",F3500=""),"",D3500*($B$7-$B$8-F3500-E3500))</f>
        <v>1358.29316593255</v>
      </c>
      <c r="H3500" s="25" t="n">
        <f aca="false">IF(D3500="","",D3500*$F$30)</f>
        <v>1688.67525966684</v>
      </c>
    </row>
    <row r="3501" customFormat="false" ht="15" hidden="false" customHeight="false" outlineLevel="0" collapsed="false">
      <c r="A3501" s="2" t="n">
        <v>3467</v>
      </c>
      <c r="B3501" s="2" t="n">
        <v>11</v>
      </c>
      <c r="C3501" s="22" t="n">
        <f aca="true">NORMSINV(MAX(RAND(),0.000000000001))</f>
        <v>-0.140533940373665</v>
      </c>
      <c r="D3501" s="24" t="n">
        <f aca="false">IF($B$11="","",$B$11*EXP($B$12*C3501))</f>
        <v>874.171482564204</v>
      </c>
      <c r="E3501" s="20" t="n">
        <f aca="true">IF($B$10="","",$B$10*(1-$B$14+2*$B$14*RAND()))</f>
        <v>3.48521781153125</v>
      </c>
      <c r="F3501" s="21" t="n">
        <f aca="false">INDEX($E$17:$E$28,B3501)</f>
        <v>4.761</v>
      </c>
      <c r="G3501" s="25" t="n">
        <f aca="false">IF(OR(D3501="",E3501="",F3501=""),"",D3501*($B$7-$B$8-F3501-E3501))</f>
        <v>3928.33623801434</v>
      </c>
      <c r="H3501" s="25" t="n">
        <f aca="false">IF(D3501="","",D3501*$F$30)</f>
        <v>4370.15807563497</v>
      </c>
    </row>
    <row r="3502" customFormat="false" ht="15" hidden="false" customHeight="false" outlineLevel="0" collapsed="false">
      <c r="A3502" s="2" t="n">
        <v>3468</v>
      </c>
      <c r="B3502" s="2" t="n">
        <v>12</v>
      </c>
      <c r="C3502" s="22" t="n">
        <f aca="true">NORMSINV(MAX(RAND(),0.000000000001))</f>
        <v>-2.54880542147505</v>
      </c>
      <c r="D3502" s="24" t="n">
        <f aca="false">IF($B$11="","",$B$11*EXP($B$12*C3502))</f>
        <v>316.876680584752</v>
      </c>
      <c r="E3502" s="20" t="n">
        <f aca="true">IF($B$10="","",$B$10*(1-$B$14+2*$B$14*RAND()))</f>
        <v>3.55970899699602</v>
      </c>
      <c r="F3502" s="21" t="n">
        <f aca="false">INDEX($E$17:$E$28,B3502)</f>
        <v>4.761</v>
      </c>
      <c r="G3502" s="25" t="n">
        <f aca="false">IF(OR(D3502="",E3502="",F3502=""),"",D3502*($B$7-$B$8-F3502-E3502))</f>
        <v>1400.37026356996</v>
      </c>
      <c r="H3502" s="25" t="n">
        <f aca="false">IF(D3502="","",D3502*$F$30)</f>
        <v>1584.12990157929</v>
      </c>
    </row>
    <row r="3503" customFormat="false" ht="15" hidden="false" customHeight="false" outlineLevel="0" collapsed="false">
      <c r="A3503" s="2" t="n">
        <v>3469</v>
      </c>
      <c r="B3503" s="2" t="n">
        <v>1</v>
      </c>
      <c r="C3503" s="22" t="n">
        <f aca="true">NORMSINV(MAX(RAND(),0.000000000001))</f>
        <v>0.613545828574215</v>
      </c>
      <c r="D3503" s="24" t="n">
        <f aca="false">IF($B$11="","",$B$11*EXP($B$12*C3503))</f>
        <v>1201.1325559689</v>
      </c>
      <c r="E3503" s="20" t="n">
        <f aca="true">IF($B$10="","",$B$10*(1-$B$14+2*$B$14*RAND()))</f>
        <v>3.856504495978</v>
      </c>
      <c r="F3503" s="21" t="n">
        <f aca="false">INDEX($E$17:$E$28,B3503)</f>
        <v>4.92562580645161</v>
      </c>
      <c r="G3503" s="25" t="n">
        <f aca="false">IF(OR(D3503="",E3503="",F3503=""),"",D3503*($B$7-$B$8-F3503-E3503))</f>
        <v>4753.92614603456</v>
      </c>
      <c r="H3503" s="25" t="n">
        <f aca="false">IF(D3503="","",D3503*$F$30)</f>
        <v>6004.7018737997</v>
      </c>
    </row>
    <row r="3504" customFormat="false" ht="15" hidden="false" customHeight="false" outlineLevel="0" collapsed="false">
      <c r="A3504" s="2" t="n">
        <v>3470</v>
      </c>
      <c r="B3504" s="2" t="n">
        <v>2</v>
      </c>
      <c r="C3504" s="22" t="n">
        <f aca="true">NORMSINV(MAX(RAND(),0.000000000001))</f>
        <v>-0.0303366945075772</v>
      </c>
      <c r="D3504" s="24" t="n">
        <f aca="false">IF($B$11="","",$B$11*EXP($B$12*C3504))</f>
        <v>915.719358753786</v>
      </c>
      <c r="E3504" s="20" t="n">
        <f aca="true">IF($B$10="","",$B$10*(1-$B$14+2*$B$14*RAND()))</f>
        <v>3.64249105879682</v>
      </c>
      <c r="F3504" s="21" t="n">
        <f aca="false">INDEX($E$17:$E$28,B3504)</f>
        <v>5.0612</v>
      </c>
      <c r="G3504" s="25" t="n">
        <f aca="false">IF(OR(D3504="",E3504="",F3504=""),"",D3504*($B$7-$B$8-F3504-E3504))</f>
        <v>3696.12623537075</v>
      </c>
      <c r="H3504" s="25" t="n">
        <f aca="false">IF(D3504="","",D3504*$F$30)</f>
        <v>4577.86421828193</v>
      </c>
    </row>
    <row r="3505" customFormat="false" ht="15" hidden="false" customHeight="false" outlineLevel="0" collapsed="false">
      <c r="A3505" s="2" t="n">
        <v>3471</v>
      </c>
      <c r="B3505" s="2" t="n">
        <v>3</v>
      </c>
      <c r="C3505" s="22" t="n">
        <f aca="true">NORMSINV(MAX(RAND(),0.000000000001))</f>
        <v>0.172595445495125</v>
      </c>
      <c r="D3505" s="24" t="n">
        <f aca="false">IF($B$11="","",$B$11*EXP($B$12*C3505))</f>
        <v>997.466594089035</v>
      </c>
      <c r="E3505" s="20" t="n">
        <f aca="true">IF($B$10="","",$B$10*(1-$B$14+2*$B$14*RAND()))</f>
        <v>3.8760907833144</v>
      </c>
      <c r="F3505" s="21" t="n">
        <f aca="false">INDEX($E$17:$E$28,B3505)</f>
        <v>5.0612</v>
      </c>
      <c r="G3505" s="25" t="n">
        <f aca="false">IF(OR(D3505="",E3505="",F3505=""),"",D3505*($B$7-$B$8-F3505-E3505))</f>
        <v>3793.07541067837</v>
      </c>
      <c r="H3505" s="25" t="n">
        <f aca="false">IF(D3505="","",D3505*$F$30)</f>
        <v>4986.53499716991</v>
      </c>
    </row>
    <row r="3506" customFormat="false" ht="15" hidden="false" customHeight="false" outlineLevel="0" collapsed="false">
      <c r="A3506" s="2" t="n">
        <v>3472</v>
      </c>
      <c r="B3506" s="2" t="n">
        <v>4</v>
      </c>
      <c r="C3506" s="22" t="n">
        <f aca="true">NORMSINV(MAX(RAND(),0.000000000001))</f>
        <v>-0.439439271073231</v>
      </c>
      <c r="D3506" s="24" t="n">
        <f aca="false">IF($B$11="","",$B$11*EXP($B$12*C3506))</f>
        <v>770.722199769086</v>
      </c>
      <c r="E3506" s="20" t="n">
        <f aca="true">IF($B$10="","",$B$10*(1-$B$14+2*$B$14*RAND()))</f>
        <v>3.58781421666041</v>
      </c>
      <c r="F3506" s="21" t="n">
        <f aca="false">INDEX($E$17:$E$28,B3506)</f>
        <v>4.89657419354839</v>
      </c>
      <c r="G3506" s="25" t="n">
        <f aca="false">IF(OR(D3506="",E3506="",F3506=""),"",D3506*($B$7-$B$8-F3506-E3506))</f>
        <v>3279.89432584669</v>
      </c>
      <c r="H3506" s="25" t="n">
        <f aca="false">IF(D3506="","",D3506*$F$30)</f>
        <v>3852.99442108562</v>
      </c>
    </row>
    <row r="3507" customFormat="false" ht="15" hidden="false" customHeight="false" outlineLevel="0" collapsed="false">
      <c r="A3507" s="2" t="n">
        <v>3473</v>
      </c>
      <c r="B3507" s="2" t="n">
        <v>5</v>
      </c>
      <c r="C3507" s="22" t="n">
        <f aca="true">NORMSINV(MAX(RAND(),0.000000000001))</f>
        <v>2.32776710038578</v>
      </c>
      <c r="D3507" s="24" t="n">
        <f aca="false">IF($B$11="","",$B$11*EXP($B$12*C3507))</f>
        <v>2473.36503043574</v>
      </c>
      <c r="E3507" s="20" t="n">
        <f aca="true">IF($B$10="","",$B$10*(1-$B$14+2*$B$14*RAND()))</f>
        <v>3.67347580987215</v>
      </c>
      <c r="F3507" s="21" t="n">
        <f aca="false">INDEX($E$17:$E$28,B3507)</f>
        <v>4.761</v>
      </c>
      <c r="G3507" s="25" t="n">
        <f aca="false">IF(OR(D3507="",E3507="",F3507=""),"",D3507*($B$7-$B$8-F3507-E3507))</f>
        <v>10649.1329695574</v>
      </c>
      <c r="H3507" s="25" t="n">
        <f aca="false">IF(D3507="","",D3507*$F$30)</f>
        <v>12364.8464601544</v>
      </c>
    </row>
    <row r="3508" customFormat="false" ht="15" hidden="false" customHeight="false" outlineLevel="0" collapsed="false">
      <c r="A3508" s="2" t="n">
        <v>3474</v>
      </c>
      <c r="B3508" s="2" t="n">
        <v>6</v>
      </c>
      <c r="C3508" s="22" t="n">
        <f aca="true">NORMSINV(MAX(RAND(),0.000000000001))</f>
        <v>1.62942543058253</v>
      </c>
      <c r="D3508" s="24" t="n">
        <f aca="false">IF($B$11="","",$B$11*EXP($B$12*C3508))</f>
        <v>1842.86624416716</v>
      </c>
      <c r="E3508" s="20" t="n">
        <f aca="true">IF($B$10="","",$B$10*(1-$B$14+2*$B$14*RAND()))</f>
        <v>3.51109009680118</v>
      </c>
      <c r="F3508" s="21" t="n">
        <f aca="false">INDEX($E$17:$E$28,B3508)</f>
        <v>4.761</v>
      </c>
      <c r="G3508" s="25" t="n">
        <f aca="false">IF(OR(D3508="",E3508="",F3508=""),"",D3508*($B$7-$B$8-F3508-E3508))</f>
        <v>8233.76034258526</v>
      </c>
      <c r="H3508" s="25" t="n">
        <f aca="false">IF(D3508="","",D3508*$F$30)</f>
        <v>9212.85692784046</v>
      </c>
    </row>
    <row r="3509" customFormat="false" ht="15" hidden="false" customHeight="false" outlineLevel="0" collapsed="false">
      <c r="A3509" s="2" t="n">
        <v>3475</v>
      </c>
      <c r="B3509" s="2" t="n">
        <v>7</v>
      </c>
      <c r="C3509" s="22" t="n">
        <f aca="true">NORMSINV(MAX(RAND(),0.000000000001))</f>
        <v>-0.0591983514668036</v>
      </c>
      <c r="D3509" s="24" t="n">
        <f aca="false">IF($B$11="","",$B$11*EXP($B$12*C3509))</f>
        <v>904.650442711954</v>
      </c>
      <c r="E3509" s="20" t="n">
        <f aca="true">IF($B$10="","",$B$10*(1-$B$14+2*$B$14*RAND()))</f>
        <v>3.61641389456507</v>
      </c>
      <c r="F3509" s="21" t="n">
        <f aca="false">INDEX($E$17:$E$28,B3509)</f>
        <v>4.761</v>
      </c>
      <c r="G3509" s="25" t="n">
        <f aca="false">IF(OR(D3509="",E3509="",F3509=""),"",D3509*($B$7-$B$8-F3509-E3509))</f>
        <v>3946.61545165073</v>
      </c>
      <c r="H3509" s="25" t="n">
        <f aca="false">IF(D3509="","",D3509*$F$30)</f>
        <v>4522.5284932056</v>
      </c>
    </row>
    <row r="3510" customFormat="false" ht="15" hidden="false" customHeight="false" outlineLevel="0" collapsed="false">
      <c r="A3510" s="2" t="n">
        <v>3476</v>
      </c>
      <c r="B3510" s="2" t="n">
        <v>8</v>
      </c>
      <c r="C3510" s="22" t="n">
        <f aca="true">NORMSINV(MAX(RAND(),0.000000000001))</f>
        <v>0.0373097747025495</v>
      </c>
      <c r="D3510" s="24" t="n">
        <f aca="false">IF($B$11="","",$B$11*EXP($B$12*C3510))</f>
        <v>942.196515044706</v>
      </c>
      <c r="E3510" s="20" t="n">
        <f aca="true">IF($B$10="","",$B$10*(1-$B$14+2*$B$14*RAND()))</f>
        <v>3.48947144151835</v>
      </c>
      <c r="F3510" s="21" t="n">
        <f aca="false">INDEX($E$17:$E$28,B3510)</f>
        <v>4.761</v>
      </c>
      <c r="G3510" s="25" t="n">
        <f aca="false">IF(OR(D3510="",E3510="",F3510=""),"",D3510*($B$7-$B$8-F3510-E3510))</f>
        <v>4230.01816199509</v>
      </c>
      <c r="H3510" s="25" t="n">
        <f aca="false">IF(D3510="","",D3510*$F$30)</f>
        <v>4710.22881801149</v>
      </c>
    </row>
    <row r="3511" customFormat="false" ht="15" hidden="false" customHeight="false" outlineLevel="0" collapsed="false">
      <c r="A3511" s="2" t="n">
        <v>3477</v>
      </c>
      <c r="B3511" s="2" t="n">
        <v>9</v>
      </c>
      <c r="C3511" s="22" t="n">
        <f aca="true">NORMSINV(MAX(RAND(),0.000000000001))</f>
        <v>0.181872547706895</v>
      </c>
      <c r="D3511" s="24" t="n">
        <f aca="false">IF($B$11="","",$B$11*EXP($B$12*C3511))</f>
        <v>1001.37337788093</v>
      </c>
      <c r="E3511" s="20" t="n">
        <f aca="true">IF($B$10="","",$B$10*(1-$B$14+2*$B$14*RAND()))</f>
        <v>3.57860793138081</v>
      </c>
      <c r="F3511" s="21" t="n">
        <f aca="false">INDEX($E$17:$E$28,B3511)</f>
        <v>4.761</v>
      </c>
      <c r="G3511" s="25" t="n">
        <f aca="false">IF(OR(D3511="",E3511="",F3511=""),"",D3511*($B$7-$B$8-F3511-E3511))</f>
        <v>4406.43546975366</v>
      </c>
      <c r="H3511" s="25" t="n">
        <f aca="false">IF(D3511="","",D3511*$F$30)</f>
        <v>5006.06579070235</v>
      </c>
    </row>
    <row r="3512" customFormat="false" ht="15" hidden="false" customHeight="false" outlineLevel="0" collapsed="false">
      <c r="A3512" s="2" t="n">
        <v>3478</v>
      </c>
      <c r="B3512" s="2" t="n">
        <v>10</v>
      </c>
      <c r="C3512" s="22" t="n">
        <f aca="true">NORMSINV(MAX(RAND(),0.000000000001))</f>
        <v>0.947329296601527</v>
      </c>
      <c r="D3512" s="24" t="n">
        <f aca="false">IF($B$11="","",$B$11*EXP($B$12*C3512))</f>
        <v>1382.52278537295</v>
      </c>
      <c r="E3512" s="20" t="n">
        <f aca="true">IF($B$10="","",$B$10*(1-$B$14+2*$B$14*RAND()))</f>
        <v>3.50784349405107</v>
      </c>
      <c r="F3512" s="21" t="n">
        <f aca="false">INDEX($E$17:$E$28,B3512)</f>
        <v>4.761</v>
      </c>
      <c r="G3512" s="25" t="n">
        <f aca="false">IF(OR(D3512="",E3512="",F3512=""),"",D3512*($B$7-$B$8-F3512-E3512))</f>
        <v>6181.47574644291</v>
      </c>
      <c r="H3512" s="25" t="n">
        <f aca="false">IF(D3512="","",D3512*$F$30)</f>
        <v>6911.50790863647</v>
      </c>
    </row>
    <row r="3513" customFormat="false" ht="15" hidden="false" customHeight="false" outlineLevel="0" collapsed="false">
      <c r="A3513" s="2" t="n">
        <v>3479</v>
      </c>
      <c r="B3513" s="2" t="n">
        <v>11</v>
      </c>
      <c r="C3513" s="22" t="n">
        <f aca="true">NORMSINV(MAX(RAND(),0.000000000001))</f>
        <v>-0.0740945363998949</v>
      </c>
      <c r="D3513" s="24" t="n">
        <f aca="false">IF($B$11="","",$B$11*EXP($B$12*C3513))</f>
        <v>898.98996416429</v>
      </c>
      <c r="E3513" s="20" t="n">
        <f aca="true">IF($B$10="","",$B$10*(1-$B$14+2*$B$14*RAND()))</f>
        <v>3.74764282155152</v>
      </c>
      <c r="F3513" s="21" t="n">
        <f aca="false">INDEX($E$17:$E$28,B3513)</f>
        <v>4.761</v>
      </c>
      <c r="G3513" s="25" t="n">
        <f aca="false">IF(OR(D3513="",E3513="",F3513=""),"",D3513*($B$7-$B$8-F3513-E3513))</f>
        <v>3803.94763821971</v>
      </c>
      <c r="H3513" s="25" t="n">
        <f aca="false">IF(D3513="","",D3513*$F$30)</f>
        <v>4494.23062885012</v>
      </c>
    </row>
    <row r="3514" customFormat="false" ht="15" hidden="false" customHeight="false" outlineLevel="0" collapsed="false">
      <c r="A3514" s="2" t="n">
        <v>3480</v>
      </c>
      <c r="B3514" s="2" t="n">
        <v>12</v>
      </c>
      <c r="C3514" s="22" t="n">
        <f aca="true">NORMSINV(MAX(RAND(),0.000000000001))</f>
        <v>-1.28040335287284</v>
      </c>
      <c r="D3514" s="24" t="n">
        <f aca="false">IF($B$11="","",$B$11*EXP($B$12*C3514))</f>
        <v>540.75930336273</v>
      </c>
      <c r="E3514" s="20" t="n">
        <f aca="true">IF($B$10="","",$B$10*(1-$B$14+2*$B$14*RAND()))</f>
        <v>3.98000900457418</v>
      </c>
      <c r="F3514" s="21" t="n">
        <f aca="false">INDEX($E$17:$E$28,B3514)</f>
        <v>4.761</v>
      </c>
      <c r="G3514" s="25" t="n">
        <f aca="false">IF(OR(D3514="",E3514="",F3514=""),"",D3514*($B$7-$B$8-F3514-E3514))</f>
        <v>2162.4915848403</v>
      </c>
      <c r="H3514" s="25" t="n">
        <f aca="false">IF(D3514="","",D3514*$F$30)</f>
        <v>2703.36390937096</v>
      </c>
    </row>
    <row r="3515" customFormat="false" ht="15" hidden="false" customHeight="false" outlineLevel="0" collapsed="false">
      <c r="A3515" s="2" t="n">
        <v>3481</v>
      </c>
      <c r="B3515" s="2" t="n">
        <v>1</v>
      </c>
      <c r="C3515" s="22" t="n">
        <f aca="true">NORMSINV(MAX(RAND(),0.000000000001))</f>
        <v>0.671972105911658</v>
      </c>
      <c r="D3515" s="24" t="n">
        <f aca="false">IF($B$11="","",$B$11*EXP($B$12*C3515))</f>
        <v>1231.07006046835</v>
      </c>
      <c r="E3515" s="20" t="n">
        <f aca="true">IF($B$10="","",$B$10*(1-$B$14+2*$B$14*RAND()))</f>
        <v>4.08860172346074</v>
      </c>
      <c r="F3515" s="21" t="n">
        <f aca="false">INDEX($E$17:$E$28,B3515)</f>
        <v>4.92562580645161</v>
      </c>
      <c r="G3515" s="25" t="n">
        <f aca="false">IF(OR(D3515="",E3515="",F3515=""),"",D3515*($B$7-$B$8-F3515-E3515))</f>
        <v>4586.6869400421</v>
      </c>
      <c r="H3515" s="25" t="n">
        <f aca="false">IF(D3515="","",D3515*$F$30)</f>
        <v>6154.36544629335</v>
      </c>
    </row>
    <row r="3516" customFormat="false" ht="15" hidden="false" customHeight="false" outlineLevel="0" collapsed="false">
      <c r="A3516" s="2" t="n">
        <v>3482</v>
      </c>
      <c r="B3516" s="2" t="n">
        <v>2</v>
      </c>
      <c r="C3516" s="22" t="n">
        <f aca="true">NORMSINV(MAX(RAND(),0.000000000001))</f>
        <v>1.7876225652332</v>
      </c>
      <c r="D3516" s="24" t="n">
        <f aca="false">IF($B$11="","",$B$11*EXP($B$12*C3516))</f>
        <v>1969.89650427155</v>
      </c>
      <c r="E3516" s="20" t="n">
        <f aca="true">IF($B$10="","",$B$10*(1-$B$14+2*$B$14*RAND()))</f>
        <v>3.72259189168359</v>
      </c>
      <c r="F3516" s="21" t="n">
        <f aca="false">INDEX($E$17:$E$28,B3516)</f>
        <v>5.0612</v>
      </c>
      <c r="G3516" s="25" t="n">
        <f aca="false">IF(OR(D3516="",E3516="",F3516=""),"",D3516*($B$7-$B$8-F3516-E3516))</f>
        <v>7793.32052274324</v>
      </c>
      <c r="H3516" s="25" t="n">
        <f aca="false">IF(D3516="","",D3516*$F$30)</f>
        <v>9847.90660415431</v>
      </c>
    </row>
    <row r="3517" customFormat="false" ht="15" hidden="false" customHeight="false" outlineLevel="0" collapsed="false">
      <c r="A3517" s="2" t="n">
        <v>3483</v>
      </c>
      <c r="B3517" s="2" t="n">
        <v>3</v>
      </c>
      <c r="C3517" s="22" t="n">
        <f aca="true">NORMSINV(MAX(RAND(),0.000000000001))</f>
        <v>0.385906513495582</v>
      </c>
      <c r="D3517" s="24" t="n">
        <f aca="false">IF($B$11="","",$B$11*EXP($B$12*C3517))</f>
        <v>1091.27356823176</v>
      </c>
      <c r="E3517" s="20" t="n">
        <f aca="true">IF($B$10="","",$B$10*(1-$B$14+2*$B$14*RAND()))</f>
        <v>3.53381128430308</v>
      </c>
      <c r="F3517" s="21" t="n">
        <f aca="false">INDEX($E$17:$E$28,B3517)</f>
        <v>5.0612</v>
      </c>
      <c r="G3517" s="25" t="n">
        <f aca="false">IF(OR(D3517="",E3517="",F3517=""),"",D3517*($B$7-$B$8-F3517-E3517))</f>
        <v>4523.31662605895</v>
      </c>
      <c r="H3517" s="25" t="n">
        <f aca="false">IF(D3517="","",D3517*$F$30)</f>
        <v>5455.49482230421</v>
      </c>
    </row>
    <row r="3518" customFormat="false" ht="15" hidden="false" customHeight="false" outlineLevel="0" collapsed="false">
      <c r="A3518" s="2" t="n">
        <v>3484</v>
      </c>
      <c r="B3518" s="2" t="n">
        <v>4</v>
      </c>
      <c r="C3518" s="22" t="n">
        <f aca="true">NORMSINV(MAX(RAND(),0.000000000001))</f>
        <v>0.455796105070553</v>
      </c>
      <c r="D3518" s="24" t="n">
        <f aca="false">IF($B$11="","",$B$11*EXP($B$12*C3518))</f>
        <v>1123.88847806154</v>
      </c>
      <c r="E3518" s="20" t="n">
        <f aca="true">IF($B$10="","",$B$10*(1-$B$14+2*$B$14*RAND()))</f>
        <v>3.89747790828986</v>
      </c>
      <c r="F3518" s="21" t="n">
        <f aca="false">INDEX($E$17:$E$28,B3518)</f>
        <v>4.89657419354839</v>
      </c>
      <c r="G3518" s="25" t="n">
        <f aca="false">IF(OR(D3518="",E3518="",F3518=""),"",D3518*($B$7-$B$8-F3518-E3518))</f>
        <v>4434.80537777514</v>
      </c>
      <c r="H3518" s="25" t="n">
        <f aca="false">IF(D3518="","",D3518*$F$30)</f>
        <v>5618.54327952525</v>
      </c>
    </row>
    <row r="3519" customFormat="false" ht="15" hidden="false" customHeight="false" outlineLevel="0" collapsed="false">
      <c r="A3519" s="2" t="n">
        <v>3485</v>
      </c>
      <c r="B3519" s="2" t="n">
        <v>5</v>
      </c>
      <c r="C3519" s="22" t="n">
        <f aca="true">NORMSINV(MAX(RAND(),0.000000000001))</f>
        <v>-0.0306262655538091</v>
      </c>
      <c r="D3519" s="24" t="n">
        <f aca="false">IF($B$11="","",$B$11*EXP($B$12*C3519))</f>
        <v>915.607633694329</v>
      </c>
      <c r="E3519" s="20" t="n">
        <f aca="true">IF($B$10="","",$B$10*(1-$B$14+2*$B$14*RAND()))</f>
        <v>3.63311244457491</v>
      </c>
      <c r="F3519" s="21" t="n">
        <f aca="false">INDEX($E$17:$E$28,B3519)</f>
        <v>4.761</v>
      </c>
      <c r="G3519" s="25" t="n">
        <f aca="false">IF(OR(D3519="",E3519="",F3519=""),"",D3519*($B$7-$B$8-F3519-E3519))</f>
        <v>3979.1278209244</v>
      </c>
      <c r="H3519" s="25" t="n">
        <f aca="false">IF(D3519="","",D3519*$F$30)</f>
        <v>4577.30568236469</v>
      </c>
    </row>
    <row r="3520" customFormat="false" ht="15" hidden="false" customHeight="false" outlineLevel="0" collapsed="false">
      <c r="A3520" s="2" t="n">
        <v>3486</v>
      </c>
      <c r="B3520" s="2" t="n">
        <v>6</v>
      </c>
      <c r="C3520" s="22" t="n">
        <f aca="true">NORMSINV(MAX(RAND(),0.000000000001))</f>
        <v>-1.52731774015218</v>
      </c>
      <c r="D3520" s="24" t="n">
        <f aca="false">IF($B$11="","",$B$11*EXP($B$12*C3520))</f>
        <v>487.325815442511</v>
      </c>
      <c r="E3520" s="20" t="n">
        <f aca="true">IF($B$10="","",$B$10*(1-$B$14+2*$B$14*RAND()))</f>
        <v>3.64036307099117</v>
      </c>
      <c r="F3520" s="21" t="n">
        <f aca="false">INDEX($E$17:$E$28,B3520)</f>
        <v>4.761</v>
      </c>
      <c r="G3520" s="25" t="n">
        <f aca="false">IF(OR(D3520="",E3520="",F3520=""),"",D3520*($B$7-$B$8-F3520-E3520))</f>
        <v>2114.32977933822</v>
      </c>
      <c r="H3520" s="25" t="n">
        <f aca="false">IF(D3520="","",D3520*$F$30)</f>
        <v>2436.2392165602</v>
      </c>
    </row>
    <row r="3521" customFormat="false" ht="15" hidden="false" customHeight="false" outlineLevel="0" collapsed="false">
      <c r="A3521" s="2" t="n">
        <v>3487</v>
      </c>
      <c r="B3521" s="2" t="n">
        <v>7</v>
      </c>
      <c r="C3521" s="22" t="n">
        <f aca="true">NORMSINV(MAX(RAND(),0.000000000001))</f>
        <v>-0.55338638732045</v>
      </c>
      <c r="D3521" s="24" t="n">
        <f aca="false">IF($B$11="","",$B$11*EXP($B$12*C3521))</f>
        <v>734.59149001934</v>
      </c>
      <c r="E3521" s="20" t="n">
        <f aca="true">IF($B$10="","",$B$10*(1-$B$14+2*$B$14*RAND()))</f>
        <v>3.88366200912957</v>
      </c>
      <c r="F3521" s="21" t="n">
        <f aca="false">INDEX($E$17:$E$28,B3521)</f>
        <v>4.761</v>
      </c>
      <c r="G3521" s="25" t="n">
        <f aca="false">IF(OR(D3521="",E3521="",F3521=""),"",D3521*($B$7-$B$8-F3521-E3521))</f>
        <v>3008.40043684632</v>
      </c>
      <c r="H3521" s="25" t="n">
        <f aca="false">IF(D3521="","",D3521*$F$30)</f>
        <v>3672.36977690469</v>
      </c>
    </row>
    <row r="3522" customFormat="false" ht="15" hidden="false" customHeight="false" outlineLevel="0" collapsed="false">
      <c r="A3522" s="2" t="n">
        <v>3488</v>
      </c>
      <c r="B3522" s="2" t="n">
        <v>8</v>
      </c>
      <c r="C3522" s="22" t="n">
        <f aca="true">NORMSINV(MAX(RAND(),0.000000000001))</f>
        <v>0.695000637418451</v>
      </c>
      <c r="D3522" s="24" t="n">
        <f aca="false">IF($B$11="","",$B$11*EXP($B$12*C3522))</f>
        <v>1243.07382180933</v>
      </c>
      <c r="E3522" s="20" t="n">
        <f aca="true">IF($B$10="","",$B$10*(1-$B$14+2*$B$14*RAND()))</f>
        <v>3.74634706839499</v>
      </c>
      <c r="F3522" s="21" t="n">
        <f aca="false">INDEX($E$17:$E$28,B3522)</f>
        <v>4.761</v>
      </c>
      <c r="G3522" s="25" t="n">
        <f aca="false">IF(OR(D3522="",E3522="",F3522=""),"",D3522*($B$7-$B$8-F3522-E3522))</f>
        <v>5261.5000560827</v>
      </c>
      <c r="H3522" s="25" t="n">
        <f aca="false">IF(D3522="","",D3522*$F$30)</f>
        <v>6214.3746499892</v>
      </c>
    </row>
    <row r="3523" customFormat="false" ht="15" hidden="false" customHeight="false" outlineLevel="0" collapsed="false">
      <c r="A3523" s="2" t="n">
        <v>3489</v>
      </c>
      <c r="B3523" s="2" t="n">
        <v>9</v>
      </c>
      <c r="C3523" s="22" t="n">
        <f aca="true">NORMSINV(MAX(RAND(),0.000000000001))</f>
        <v>-0.427694160446606</v>
      </c>
      <c r="D3523" s="24" t="n">
        <f aca="false">IF($B$11="","",$B$11*EXP($B$12*C3523))</f>
        <v>774.545951107217</v>
      </c>
      <c r="E3523" s="20" t="n">
        <f aca="true">IF($B$10="","",$B$10*(1-$B$14+2*$B$14*RAND()))</f>
        <v>4.09066589187698</v>
      </c>
      <c r="F3523" s="21" t="n">
        <f aca="false">INDEX($E$17:$E$28,B3523)</f>
        <v>4.761</v>
      </c>
      <c r="G3523" s="25" t="n">
        <f aca="false">IF(OR(D3523="",E3523="",F3523=""),"",D3523*($B$7-$B$8-F3523-E3523))</f>
        <v>3011.69343999878</v>
      </c>
      <c r="H3523" s="25" t="n">
        <f aca="false">IF(D3523="","",D3523*$F$30)</f>
        <v>3872.1101187752</v>
      </c>
    </row>
    <row r="3524" customFormat="false" ht="15" hidden="false" customHeight="false" outlineLevel="0" collapsed="false">
      <c r="A3524" s="2" t="n">
        <v>3490</v>
      </c>
      <c r="B3524" s="2" t="n">
        <v>10</v>
      </c>
      <c r="C3524" s="22" t="n">
        <f aca="true">NORMSINV(MAX(RAND(),0.000000000001))</f>
        <v>-1.5313536311187</v>
      </c>
      <c r="D3524" s="24" t="n">
        <f aca="false">IF($B$11="","",$B$11*EXP($B$12*C3524))</f>
        <v>486.497779523596</v>
      </c>
      <c r="E3524" s="20" t="n">
        <f aca="true">IF($B$10="","",$B$10*(1-$B$14+2*$B$14*RAND()))</f>
        <v>3.82677277038265</v>
      </c>
      <c r="F3524" s="21" t="n">
        <f aca="false">INDEX($E$17:$E$28,B3524)</f>
        <v>4.761</v>
      </c>
      <c r="G3524" s="25" t="n">
        <f aca="false">IF(OR(D3524="",E3524="",F3524=""),"",D3524*($B$7-$B$8-F3524-E3524))</f>
        <v>2020.04932728626</v>
      </c>
      <c r="H3524" s="25" t="n">
        <f aca="false">IF(D3524="","",D3524*$F$30)</f>
        <v>2432.09969939436</v>
      </c>
    </row>
    <row r="3525" customFormat="false" ht="15" hidden="false" customHeight="false" outlineLevel="0" collapsed="false">
      <c r="A3525" s="2" t="n">
        <v>3491</v>
      </c>
      <c r="B3525" s="2" t="n">
        <v>11</v>
      </c>
      <c r="C3525" s="22" t="n">
        <f aca="true">NORMSINV(MAX(RAND(),0.000000000001))</f>
        <v>0.245564935845416</v>
      </c>
      <c r="D3525" s="24" t="n">
        <f aca="false">IF($B$11="","",$B$11*EXP($B$12*C3525))</f>
        <v>1028.61192401438</v>
      </c>
      <c r="E3525" s="20" t="n">
        <f aca="true">IF($B$10="","",$B$10*(1-$B$14+2*$B$14*RAND()))</f>
        <v>3.60456789937629</v>
      </c>
      <c r="F3525" s="21" t="n">
        <f aca="false">INDEX($E$17:$E$28,B3525)</f>
        <v>4.761</v>
      </c>
      <c r="G3525" s="25" t="n">
        <f aca="false">IF(OR(D3525="",E3525="",F3525=""),"",D3525*($B$7-$B$8-F3525-E3525))</f>
        <v>4499.59301949284</v>
      </c>
      <c r="H3525" s="25" t="n">
        <f aca="false">IF(D3525="","",D3525*$F$30)</f>
        <v>5142.23673053271</v>
      </c>
    </row>
    <row r="3526" customFormat="false" ht="15" hidden="false" customHeight="false" outlineLevel="0" collapsed="false">
      <c r="A3526" s="2" t="n">
        <v>3492</v>
      </c>
      <c r="B3526" s="2" t="n">
        <v>12</v>
      </c>
      <c r="C3526" s="22" t="n">
        <f aca="true">NORMSINV(MAX(RAND(),0.000000000001))</f>
        <v>-1.07761885208969</v>
      </c>
      <c r="D3526" s="24" t="n">
        <f aca="false">IF($B$11="","",$B$11*EXP($B$12*C3526))</f>
        <v>588.996815388065</v>
      </c>
      <c r="E3526" s="20" t="n">
        <f aca="true">IF($B$10="","",$B$10*(1-$B$14+2*$B$14*RAND()))</f>
        <v>3.77409831575395</v>
      </c>
      <c r="F3526" s="21" t="n">
        <f aca="false">INDEX($E$17:$E$28,B3526)</f>
        <v>4.761</v>
      </c>
      <c r="G3526" s="25" t="n">
        <f aca="false">IF(OR(D3526="",E3526="",F3526=""),"",D3526*($B$7-$B$8-F3526-E3526))</f>
        <v>2476.67370104083</v>
      </c>
      <c r="H3526" s="25" t="n">
        <f aca="false">IF(D3526="","",D3526*$F$30)</f>
        <v>2944.51287948801</v>
      </c>
    </row>
    <row r="3527" customFormat="false" ht="15" hidden="false" customHeight="false" outlineLevel="0" collapsed="false">
      <c r="A3527" s="2" t="n">
        <v>3493</v>
      </c>
      <c r="B3527" s="2" t="n">
        <v>1</v>
      </c>
      <c r="C3527" s="22" t="n">
        <f aca="true">NORMSINV(MAX(RAND(),0.000000000001))</f>
        <v>-2.3026782625584</v>
      </c>
      <c r="D3527" s="24" t="n">
        <f aca="false">IF($B$11="","",$B$11*EXP($B$12*C3527))</f>
        <v>351.504428818018</v>
      </c>
      <c r="E3527" s="20" t="n">
        <f aca="true">IF($B$10="","",$B$10*(1-$B$14+2*$B$14*RAND()))</f>
        <v>4.02570358632973</v>
      </c>
      <c r="F3527" s="21" t="n">
        <f aca="false">INDEX($E$17:$E$28,B3527)</f>
        <v>4.92562580645161</v>
      </c>
      <c r="G3527" s="25" t="n">
        <f aca="false">IF(OR(D3527="",E3527="",F3527=""),"",D3527*($B$7-$B$8-F3527-E3527))</f>
        <v>1331.73449777001</v>
      </c>
      <c r="H3527" s="25" t="n">
        <f aca="false">IF(D3527="","",D3527*$F$30)</f>
        <v>1757.24094054704</v>
      </c>
    </row>
    <row r="3528" customFormat="false" ht="15" hidden="false" customHeight="false" outlineLevel="0" collapsed="false">
      <c r="A3528" s="2" t="n">
        <v>3494</v>
      </c>
      <c r="B3528" s="2" t="n">
        <v>2</v>
      </c>
      <c r="C3528" s="22" t="n">
        <f aca="true">NORMSINV(MAX(RAND(),0.000000000001))</f>
        <v>0.462086288213213</v>
      </c>
      <c r="D3528" s="24" t="n">
        <f aca="false">IF($B$11="","",$B$11*EXP($B$12*C3528))</f>
        <v>1126.87126159832</v>
      </c>
      <c r="E3528" s="20" t="n">
        <f aca="true">IF($B$10="","",$B$10*(1-$B$14+2*$B$14*RAND()))</f>
        <v>3.74413844498361</v>
      </c>
      <c r="F3528" s="21" t="n">
        <f aca="false">INDEX($E$17:$E$28,B3528)</f>
        <v>5.0612</v>
      </c>
      <c r="G3528" s="25" t="n">
        <f aca="false">IF(OR(D3528="",E3528="",F3528=""),"",D3528*($B$7-$B$8-F3528-E3528))</f>
        <v>4433.8570304637</v>
      </c>
      <c r="H3528" s="25" t="n">
        <f aca="false">IF(D3528="","",D3528*$F$30)</f>
        <v>5633.4548109823</v>
      </c>
    </row>
    <row r="3529" customFormat="false" ht="15" hidden="false" customHeight="false" outlineLevel="0" collapsed="false">
      <c r="A3529" s="2" t="n">
        <v>3495</v>
      </c>
      <c r="B3529" s="2" t="n">
        <v>3</v>
      </c>
      <c r="C3529" s="22" t="n">
        <f aca="true">NORMSINV(MAX(RAND(),0.000000000001))</f>
        <v>0.780459541717245</v>
      </c>
      <c r="D3529" s="24" t="n">
        <f aca="false">IF($B$11="","",$B$11*EXP($B$12*C3529))</f>
        <v>1288.65196446993</v>
      </c>
      <c r="E3529" s="20" t="n">
        <f aca="true">IF($B$10="","",$B$10*(1-$B$14+2*$B$14*RAND()))</f>
        <v>3.56118248034948</v>
      </c>
      <c r="F3529" s="21" t="n">
        <f aca="false">INDEX($E$17:$E$28,B3529)</f>
        <v>5.0612</v>
      </c>
      <c r="G3529" s="25" t="n">
        <f aca="false">IF(OR(D3529="",E3529="",F3529=""),"",D3529*($B$7-$B$8-F3529-E3529))</f>
        <v>5306.17590563344</v>
      </c>
      <c r="H3529" s="25" t="n">
        <f aca="false">IF(D3529="","",D3529*$F$30)</f>
        <v>6442.22890077808</v>
      </c>
    </row>
    <row r="3530" customFormat="false" ht="15" hidden="false" customHeight="false" outlineLevel="0" collapsed="false">
      <c r="A3530" s="2" t="n">
        <v>3496</v>
      </c>
      <c r="B3530" s="2" t="n">
        <v>4</v>
      </c>
      <c r="C3530" s="22" t="n">
        <f aca="true">NORMSINV(MAX(RAND(),0.000000000001))</f>
        <v>0.0173464464748517</v>
      </c>
      <c r="D3530" s="24" t="n">
        <f aca="false">IF($B$11="","",$B$11*EXP($B$12*C3530))</f>
        <v>934.304122714218</v>
      </c>
      <c r="E3530" s="20" t="n">
        <f aca="true">IF($B$10="","",$B$10*(1-$B$14+2*$B$14*RAND()))</f>
        <v>3.95720475336719</v>
      </c>
      <c r="F3530" s="21" t="n">
        <f aca="false">INDEX($E$17:$E$28,B3530)</f>
        <v>4.89657419354839</v>
      </c>
      <c r="G3530" s="25" t="n">
        <f aca="false">IF(OR(D3530="",E3530="",F3530=""),"",D3530*($B$7-$B$8-F3530-E3530))</f>
        <v>3630.91235167557</v>
      </c>
      <c r="H3530" s="25" t="n">
        <f aca="false">IF(D3530="","",D3530*$F$30)</f>
        <v>4670.77317027292</v>
      </c>
    </row>
    <row r="3531" customFormat="false" ht="15" hidden="false" customHeight="false" outlineLevel="0" collapsed="false">
      <c r="A3531" s="2" t="n">
        <v>3497</v>
      </c>
      <c r="B3531" s="2" t="n">
        <v>5</v>
      </c>
      <c r="C3531" s="22" t="n">
        <f aca="true">NORMSINV(MAX(RAND(),0.000000000001))</f>
        <v>0.536077663330511</v>
      </c>
      <c r="D3531" s="24" t="n">
        <f aca="false">IF($B$11="","",$B$11*EXP($B$12*C3531))</f>
        <v>1162.55765414845</v>
      </c>
      <c r="E3531" s="20" t="n">
        <f aca="true">IF($B$10="","",$B$10*(1-$B$14+2*$B$14*RAND()))</f>
        <v>3.60830711378838</v>
      </c>
      <c r="F3531" s="21" t="n">
        <f aca="false">INDEX($E$17:$E$28,B3531)</f>
        <v>4.761</v>
      </c>
      <c r="G3531" s="25" t="n">
        <f aca="false">IF(OR(D3531="",E3531="",F3531=""),"",D3531*($B$7-$B$8-F3531-E3531))</f>
        <v>5081.1824687975</v>
      </c>
      <c r="H3531" s="25" t="n">
        <f aca="false">IF(D3531="","",D3531*$F$30)</f>
        <v>5811.85822461893</v>
      </c>
    </row>
    <row r="3532" customFormat="false" ht="15" hidden="false" customHeight="false" outlineLevel="0" collapsed="false">
      <c r="A3532" s="2" t="n">
        <v>3498</v>
      </c>
      <c r="B3532" s="2" t="n">
        <v>6</v>
      </c>
      <c r="C3532" s="22" t="n">
        <f aca="true">NORMSINV(MAX(RAND(),0.000000000001))</f>
        <v>-0.637681143329419</v>
      </c>
      <c r="D3532" s="24" t="n">
        <f aca="false">IF($B$11="","",$B$11*EXP($B$12*C3532))</f>
        <v>708.957512640828</v>
      </c>
      <c r="E3532" s="20" t="n">
        <f aca="true">IF($B$10="","",$B$10*(1-$B$14+2*$B$14*RAND()))</f>
        <v>3.73090024974233</v>
      </c>
      <c r="F3532" s="21" t="n">
        <f aca="false">INDEX($E$17:$E$28,B3532)</f>
        <v>4.761</v>
      </c>
      <c r="G3532" s="25" t="n">
        <f aca="false">IF(OR(D3532="",E3532="",F3532=""),"",D3532*($B$7-$B$8-F3532-E3532))</f>
        <v>3011.7222323928</v>
      </c>
      <c r="H3532" s="25" t="n">
        <f aca="false">IF(D3532="","",D3532*$F$30)</f>
        <v>3544.22039719403</v>
      </c>
    </row>
    <row r="3533" customFormat="false" ht="15" hidden="false" customHeight="false" outlineLevel="0" collapsed="false">
      <c r="A3533" s="2" t="n">
        <v>3499</v>
      </c>
      <c r="B3533" s="2" t="n">
        <v>7</v>
      </c>
      <c r="C3533" s="22" t="n">
        <f aca="true">NORMSINV(MAX(RAND(),0.000000000001))</f>
        <v>0.134355213414441</v>
      </c>
      <c r="D3533" s="24" t="n">
        <f aca="false">IF($B$11="","",$B$11*EXP($B$12*C3533))</f>
        <v>981.523074011818</v>
      </c>
      <c r="E3533" s="20" t="n">
        <f aca="true">IF($B$10="","",$B$10*(1-$B$14+2*$B$14*RAND()))</f>
        <v>3.55915865762975</v>
      </c>
      <c r="F3533" s="21" t="n">
        <f aca="false">INDEX($E$17:$E$28,B3533)</f>
        <v>4.761</v>
      </c>
      <c r="G3533" s="25" t="n">
        <f aca="false">IF(OR(D3533="",E3533="",F3533=""),"",D3533*($B$7-$B$8-F3533-E3533))</f>
        <v>4338.17626100777</v>
      </c>
      <c r="H3533" s="25" t="n">
        <f aca="false">IF(D3533="","",D3533*$F$30)</f>
        <v>4906.83015159988</v>
      </c>
    </row>
    <row r="3534" customFormat="false" ht="15" hidden="false" customHeight="false" outlineLevel="0" collapsed="false">
      <c r="A3534" s="2" t="n">
        <v>3500</v>
      </c>
      <c r="B3534" s="2" t="n">
        <v>8</v>
      </c>
      <c r="C3534" s="22" t="n">
        <f aca="true">NORMSINV(MAX(RAND(),0.000000000001))</f>
        <v>0.273765825086711</v>
      </c>
      <c r="D3534" s="24" t="n">
        <f aca="false">IF($B$11="","",$B$11*EXP($B$12*C3534))</f>
        <v>1040.90772456148</v>
      </c>
      <c r="E3534" s="20" t="n">
        <f aca="true">IF($B$10="","",$B$10*(1-$B$14+2*$B$14*RAND()))</f>
        <v>3.87747226683453</v>
      </c>
      <c r="F3534" s="21" t="n">
        <f aca="false">INDEX($E$17:$E$28,B3534)</f>
        <v>4.761</v>
      </c>
      <c r="G3534" s="25" t="n">
        <f aca="false">IF(OR(D3534="",E3534="",F3534=""),"",D3534*($B$7-$B$8-F3534-E3534))</f>
        <v>4269.31189995507</v>
      </c>
      <c r="H3534" s="25" t="n">
        <f aca="false">IF(D3534="","",D3534*$F$30)</f>
        <v>5203.70589662775</v>
      </c>
    </row>
    <row r="3535" customFormat="false" ht="15" hidden="false" customHeight="false" outlineLevel="0" collapsed="false">
      <c r="A3535" s="2" t="n">
        <v>3501</v>
      </c>
      <c r="B3535" s="2" t="n">
        <v>9</v>
      </c>
      <c r="C3535" s="22" t="n">
        <f aca="true">NORMSINV(MAX(RAND(),0.000000000001))</f>
        <v>0.311693752356973</v>
      </c>
      <c r="D3535" s="24" t="n">
        <f aca="false">IF($B$11="","",$B$11*EXP($B$12*C3535))</f>
        <v>1057.67667453687</v>
      </c>
      <c r="E3535" s="20" t="n">
        <f aca="true">IF($B$10="","",$B$10*(1-$B$14+2*$B$14*RAND()))</f>
        <v>3.62511568128189</v>
      </c>
      <c r="F3535" s="21" t="n">
        <f aca="false">INDEX($E$17:$E$28,B3535)</f>
        <v>4.761</v>
      </c>
      <c r="G3535" s="25" t="n">
        <f aca="false">IF(OR(D3535="",E3535="",F3535=""),"",D3535*($B$7-$B$8-F3535-E3535))</f>
        <v>4605.00188753999</v>
      </c>
      <c r="H3535" s="25" t="n">
        <f aca="false">IF(D3535="","",D3535*$F$30)</f>
        <v>5287.53723134472</v>
      </c>
    </row>
    <row r="3536" customFormat="false" ht="15" hidden="false" customHeight="false" outlineLevel="0" collapsed="false">
      <c r="A3536" s="2" t="n">
        <v>3502</v>
      </c>
      <c r="B3536" s="2" t="n">
        <v>10</v>
      </c>
      <c r="C3536" s="22" t="n">
        <f aca="true">NORMSINV(MAX(RAND(),0.000000000001))</f>
        <v>-0.163397742040706</v>
      </c>
      <c r="D3536" s="24" t="n">
        <f aca="false">IF($B$11="","",$B$11*EXP($B$12*C3536))</f>
        <v>865.790126056718</v>
      </c>
      <c r="E3536" s="20" t="n">
        <f aca="true">IF($B$10="","",$B$10*(1-$B$14+2*$B$14*RAND()))</f>
        <v>3.46944625090982</v>
      </c>
      <c r="F3536" s="21" t="n">
        <f aca="false">INDEX($E$17:$E$28,B3536)</f>
        <v>4.761</v>
      </c>
      <c r="G3536" s="25" t="n">
        <f aca="false">IF(OR(D3536="",E3536="",F3536=""),"",D3536*($B$7-$B$8-F3536-E3536))</f>
        <v>3904.32710888433</v>
      </c>
      <c r="H3536" s="25" t="n">
        <f aca="false">IF(D3536="","",D3536*$F$30)</f>
        <v>4328.25799818274</v>
      </c>
    </row>
    <row r="3537" customFormat="false" ht="15" hidden="false" customHeight="false" outlineLevel="0" collapsed="false">
      <c r="A3537" s="2" t="n">
        <v>3503</v>
      </c>
      <c r="B3537" s="2" t="n">
        <v>11</v>
      </c>
      <c r="C3537" s="22" t="n">
        <f aca="true">NORMSINV(MAX(RAND(),0.000000000001))</f>
        <v>-0.211455910577397</v>
      </c>
      <c r="D3537" s="24" t="n">
        <f aca="false">IF($B$11="","",$B$11*EXP($B$12*C3537))</f>
        <v>848.43412873265</v>
      </c>
      <c r="E3537" s="20" t="n">
        <f aca="true">IF($B$10="","",$B$10*(1-$B$14+2*$B$14*RAND()))</f>
        <v>4.0366840714193</v>
      </c>
      <c r="F3537" s="21" t="n">
        <f aca="false">INDEX($E$17:$E$28,B3537)</f>
        <v>4.761</v>
      </c>
      <c r="G3537" s="25" t="n">
        <f aca="false">IF(OR(D3537="",E3537="",F3537=""),"",D3537*($B$7-$B$8-F3537-E3537))</f>
        <v>3344.79538005422</v>
      </c>
      <c r="H3537" s="25" t="n">
        <f aca="false">IF(D3537="","",D3537*$F$30)</f>
        <v>4241.49189636026</v>
      </c>
    </row>
    <row r="3538" customFormat="false" ht="15" hidden="false" customHeight="false" outlineLevel="0" collapsed="false">
      <c r="A3538" s="2" t="n">
        <v>3504</v>
      </c>
      <c r="B3538" s="2" t="n">
        <v>12</v>
      </c>
      <c r="C3538" s="22" t="n">
        <f aca="true">NORMSINV(MAX(RAND(),0.000000000001))</f>
        <v>0.334264469718853</v>
      </c>
      <c r="D3538" s="24" t="n">
        <f aca="false">IF($B$11="","",$B$11*EXP($B$12*C3538))</f>
        <v>1067.78373051329</v>
      </c>
      <c r="E3538" s="20" t="n">
        <f aca="true">IF($B$10="","",$B$10*(1-$B$14+2*$B$14*RAND()))</f>
        <v>3.78283801344232</v>
      </c>
      <c r="F3538" s="21" t="n">
        <f aca="false">INDEX($E$17:$E$28,B3538)</f>
        <v>4.761</v>
      </c>
      <c r="G3538" s="25" t="n">
        <f aca="false">IF(OR(D3538="",E3538="",F3538=""),"",D3538*($B$7-$B$8-F3538-E3538))</f>
        <v>4480.59349984463</v>
      </c>
      <c r="H3538" s="25" t="n">
        <f aca="false">IF(D3538="","",D3538*$F$30)</f>
        <v>5338.06442558206</v>
      </c>
    </row>
    <row r="3539" customFormat="false" ht="15" hidden="false" customHeight="false" outlineLevel="0" collapsed="false">
      <c r="A3539" s="2" t="n">
        <v>3505</v>
      </c>
      <c r="B3539" s="2" t="n">
        <v>1</v>
      </c>
      <c r="C3539" s="22" t="n">
        <f aca="true">NORMSINV(MAX(RAND(),0.000000000001))</f>
        <v>-0.462687703888767</v>
      </c>
      <c r="D3539" s="24" t="n">
        <f aca="false">IF($B$11="","",$B$11*EXP($B$12*C3539))</f>
        <v>763.208987659156</v>
      </c>
      <c r="E3539" s="20" t="n">
        <f aca="true">IF($B$10="","",$B$10*(1-$B$14+2*$B$14*RAND()))</f>
        <v>3.65168786386462</v>
      </c>
      <c r="F3539" s="21" t="n">
        <f aca="false">INDEX($E$17:$E$28,B3539)</f>
        <v>4.92562580645161</v>
      </c>
      <c r="G3539" s="25" t="n">
        <f aca="false">IF(OR(D3539="",E3539="",F3539=""),"",D3539*($B$7-$B$8-F3539-E3539))</f>
        <v>3176.99961962056</v>
      </c>
      <c r="H3539" s="25" t="n">
        <f aca="false">IF(D3539="","",D3539*$F$30)</f>
        <v>3815.43437110565</v>
      </c>
    </row>
    <row r="3540" customFormat="false" ht="15" hidden="false" customHeight="false" outlineLevel="0" collapsed="false">
      <c r="A3540" s="2" t="n">
        <v>3506</v>
      </c>
      <c r="B3540" s="2" t="n">
        <v>2</v>
      </c>
      <c r="C3540" s="22" t="n">
        <f aca="true">NORMSINV(MAX(RAND(),0.000000000001))</f>
        <v>0.214701045522922</v>
      </c>
      <c r="D3540" s="24" t="n">
        <f aca="false">IF($B$11="","",$B$11*EXP($B$12*C3540))</f>
        <v>1015.32143864345</v>
      </c>
      <c r="E3540" s="20" t="n">
        <f aca="true">IF($B$10="","",$B$10*(1-$B$14+2*$B$14*RAND()))</f>
        <v>3.8226865667397</v>
      </c>
      <c r="F3540" s="21" t="n">
        <f aca="false">INDEX($E$17:$E$28,B3540)</f>
        <v>5.0612</v>
      </c>
      <c r="G3540" s="25" t="n">
        <f aca="false">IF(OR(D3540="",E3540="",F3540=""),"",D3540*($B$7-$B$8-F3540-E3540))</f>
        <v>3915.19463863017</v>
      </c>
      <c r="H3540" s="25" t="n">
        <f aca="false">IF(D3540="","",D3540*$F$30)</f>
        <v>5075.79493606632</v>
      </c>
    </row>
    <row r="3541" customFormat="false" ht="15" hidden="false" customHeight="false" outlineLevel="0" collapsed="false">
      <c r="A3541" s="2" t="n">
        <v>3507</v>
      </c>
      <c r="B3541" s="2" t="n">
        <v>3</v>
      </c>
      <c r="C3541" s="22" t="n">
        <f aca="true">NORMSINV(MAX(RAND(),0.000000000001))</f>
        <v>1.14834563058597</v>
      </c>
      <c r="D3541" s="24" t="n">
        <f aca="false">IF($B$11="","",$B$11*EXP($B$12*C3541))</f>
        <v>1504.72686646906</v>
      </c>
      <c r="E3541" s="20" t="n">
        <f aca="true">IF($B$10="","",$B$10*(1-$B$14+2*$B$14*RAND()))</f>
        <v>3.82216685504966</v>
      </c>
      <c r="F3541" s="21" t="n">
        <f aca="false">INDEX($E$17:$E$28,B3541)</f>
        <v>5.0612</v>
      </c>
      <c r="G3541" s="25" t="n">
        <f aca="false">IF(OR(D3541="",E3541="",F3541=""),"",D3541*($B$7-$B$8-F3541-E3541))</f>
        <v>5803.17950732185</v>
      </c>
      <c r="H3541" s="25" t="n">
        <f aca="false">IF(D3541="","",D3541*$F$30)</f>
        <v>7522.43055085213</v>
      </c>
    </row>
    <row r="3542" customFormat="false" ht="15" hidden="false" customHeight="false" outlineLevel="0" collapsed="false">
      <c r="A3542" s="2" t="n">
        <v>3508</v>
      </c>
      <c r="B3542" s="2" t="n">
        <v>4</v>
      </c>
      <c r="C3542" s="22" t="n">
        <f aca="true">NORMSINV(MAX(RAND(),0.000000000001))</f>
        <v>0.767297441134822</v>
      </c>
      <c r="D3542" s="24" t="n">
        <f aca="false">IF($B$11="","",$B$11*EXP($B$12*C3542))</f>
        <v>1281.52480217124</v>
      </c>
      <c r="E3542" s="20" t="n">
        <f aca="true">IF($B$10="","",$B$10*(1-$B$14+2*$B$14*RAND()))</f>
        <v>3.80866646841413</v>
      </c>
      <c r="F3542" s="21" t="n">
        <f aca="false">INDEX($E$17:$E$28,B3542)</f>
        <v>4.89657419354839</v>
      </c>
      <c r="G3542" s="25" t="n">
        <f aca="false">IF(OR(D3542="",E3542="",F3542=""),"",D3542*($B$7-$B$8-F3542-E3542))</f>
        <v>5170.64416248704</v>
      </c>
      <c r="H3542" s="25" t="n">
        <f aca="false">IF(D3542="","",D3542*$F$30)</f>
        <v>6406.59879101445</v>
      </c>
    </row>
    <row r="3543" customFormat="false" ht="15" hidden="false" customHeight="false" outlineLevel="0" collapsed="false">
      <c r="A3543" s="2" t="n">
        <v>3509</v>
      </c>
      <c r="B3543" s="2" t="n">
        <v>5</v>
      </c>
      <c r="C3543" s="22" t="n">
        <f aca="true">NORMSINV(MAX(RAND(),0.000000000001))</f>
        <v>-1.37529911908645</v>
      </c>
      <c r="D3543" s="24" t="n">
        <f aca="false">IF($B$11="","",$B$11*EXP($B$12*C3543))</f>
        <v>519.563176545565</v>
      </c>
      <c r="E3543" s="20" t="n">
        <f aca="true">IF($B$10="","",$B$10*(1-$B$14+2*$B$14*RAND()))</f>
        <v>3.43714083384274</v>
      </c>
      <c r="F3543" s="21" t="n">
        <f aca="false">INDEX($E$17:$E$28,B3543)</f>
        <v>4.761</v>
      </c>
      <c r="G3543" s="25" t="n">
        <f aca="false">IF(OR(D3543="",E3543="",F3543=""),"",D3543*($B$7-$B$8-F3543-E3543))</f>
        <v>2359.78277579126</v>
      </c>
      <c r="H3543" s="25" t="n">
        <f aca="false">IF(D3543="","",D3543*$F$30)</f>
        <v>2597.40023218659</v>
      </c>
    </row>
    <row r="3544" customFormat="false" ht="15" hidden="false" customHeight="false" outlineLevel="0" collapsed="false">
      <c r="A3544" s="2" t="n">
        <v>3510</v>
      </c>
      <c r="B3544" s="2" t="n">
        <v>6</v>
      </c>
      <c r="C3544" s="22" t="n">
        <f aca="true">NORMSINV(MAX(RAND(),0.000000000001))</f>
        <v>-0.0897475776274201</v>
      </c>
      <c r="D3544" s="24" t="n">
        <f aca="false">IF($B$11="","",$B$11*EXP($B$12*C3544))</f>
        <v>893.080042979379</v>
      </c>
      <c r="E3544" s="20" t="n">
        <f aca="true">IF($B$10="","",$B$10*(1-$B$14+2*$B$14*RAND()))</f>
        <v>3.49721798837776</v>
      </c>
      <c r="F3544" s="21" t="n">
        <f aca="false">INDEX($E$17:$E$28,B3544)</f>
        <v>4.761</v>
      </c>
      <c r="G3544" s="25" t="n">
        <f aca="false">IF(OR(D3544="",E3544="",F3544=""),"",D3544*($B$7-$B$8-F3544-E3544))</f>
        <v>4002.59007156379</v>
      </c>
      <c r="H3544" s="25" t="n">
        <f aca="false">IF(D3544="","",D3544*$F$30)</f>
        <v>4464.68575086251</v>
      </c>
    </row>
    <row r="3545" customFormat="false" ht="15" hidden="false" customHeight="false" outlineLevel="0" collapsed="false">
      <c r="A3545" s="2" t="n">
        <v>3511</v>
      </c>
      <c r="B3545" s="2" t="n">
        <v>7</v>
      </c>
      <c r="C3545" s="22" t="n">
        <f aca="true">NORMSINV(MAX(RAND(),0.000000000001))</f>
        <v>0.766001843020202</v>
      </c>
      <c r="D3545" s="24" t="n">
        <f aca="false">IF($B$11="","",$B$11*EXP($B$12*C3545))</f>
        <v>1280.82538169588</v>
      </c>
      <c r="E3545" s="20" t="n">
        <f aca="true">IF($B$10="","",$B$10*(1-$B$14+2*$B$14*RAND()))</f>
        <v>3.38783449556344</v>
      </c>
      <c r="F3545" s="21" t="n">
        <f aca="false">INDEX($E$17:$E$28,B3545)</f>
        <v>4.761</v>
      </c>
      <c r="G3545" s="25" t="n">
        <f aca="false">IF(OR(D3545="",E3545="",F3545=""),"",D3545*($B$7-$B$8-F3545-E3545))</f>
        <v>5880.48130964891</v>
      </c>
      <c r="H3545" s="25" t="n">
        <f aca="false">IF(D3545="","",D3545*$F$30)</f>
        <v>6403.10224817404</v>
      </c>
    </row>
    <row r="3546" customFormat="false" ht="15" hidden="false" customHeight="false" outlineLevel="0" collapsed="false">
      <c r="A3546" s="2" t="n">
        <v>3512</v>
      </c>
      <c r="B3546" s="2" t="n">
        <v>8</v>
      </c>
      <c r="C3546" s="22" t="n">
        <f aca="true">NORMSINV(MAX(RAND(),0.000000000001))</f>
        <v>-0.752547620851165</v>
      </c>
      <c r="D3546" s="24" t="n">
        <f aca="false">IF($B$11="","",$B$11*EXP($B$12*C3546))</f>
        <v>675.460555798824</v>
      </c>
      <c r="E3546" s="20" t="n">
        <f aca="true">IF($B$10="","",$B$10*(1-$B$14+2*$B$14*RAND()))</f>
        <v>3.91100971343235</v>
      </c>
      <c r="F3546" s="21" t="n">
        <f aca="false">INDEX($E$17:$E$28,B3546)</f>
        <v>4.761</v>
      </c>
      <c r="G3546" s="25" t="n">
        <f aca="false">IF(OR(D3546="",E3546="",F3546=""),"",D3546*($B$7-$B$8-F3546-E3546))</f>
        <v>2747.7669799492</v>
      </c>
      <c r="H3546" s="25" t="n">
        <f aca="false">IF(D3546="","",D3546*$F$30)</f>
        <v>3376.76241054948</v>
      </c>
    </row>
    <row r="3547" customFormat="false" ht="15" hidden="false" customHeight="false" outlineLevel="0" collapsed="false">
      <c r="A3547" s="2" t="n">
        <v>3513</v>
      </c>
      <c r="B3547" s="2" t="n">
        <v>9</v>
      </c>
      <c r="C3547" s="22" t="n">
        <f aca="true">NORMSINV(MAX(RAND(),0.000000000001))</f>
        <v>1.10739929694572</v>
      </c>
      <c r="D3547" s="24" t="n">
        <f aca="false">IF($B$11="","",$B$11*EXP($B$12*C3547))</f>
        <v>1478.98789939742</v>
      </c>
      <c r="E3547" s="20" t="n">
        <f aca="true">IF($B$10="","",$B$10*(1-$B$14+2*$B$14*RAND()))</f>
        <v>3.38688304705066</v>
      </c>
      <c r="F3547" s="21" t="n">
        <f aca="false">INDEX($E$17:$E$28,B3547)</f>
        <v>4.761</v>
      </c>
      <c r="G3547" s="25" t="n">
        <f aca="false">IF(OR(D3547="",E3547="",F3547=""),"",D3547*($B$7-$B$8-F3547-E3547))</f>
        <v>6791.68540602981</v>
      </c>
      <c r="H3547" s="25" t="n">
        <f aca="false">IF(D3547="","",D3547*$F$30)</f>
        <v>7393.75630666756</v>
      </c>
    </row>
    <row r="3548" customFormat="false" ht="15" hidden="false" customHeight="false" outlineLevel="0" collapsed="false">
      <c r="A3548" s="2" t="n">
        <v>3514</v>
      </c>
      <c r="B3548" s="2" t="n">
        <v>10</v>
      </c>
      <c r="C3548" s="22" t="n">
        <f aca="true">NORMSINV(MAX(RAND(),0.000000000001))</f>
        <v>-0.283931920188575</v>
      </c>
      <c r="D3548" s="24" t="n">
        <f aca="false">IF($B$11="","",$B$11*EXP($B$12*C3548))</f>
        <v>822.915496426601</v>
      </c>
      <c r="E3548" s="20" t="n">
        <f aca="true">IF($B$10="","",$B$10*(1-$B$14+2*$B$14*RAND()))</f>
        <v>3.63207426951954</v>
      </c>
      <c r="F3548" s="21" t="n">
        <f aca="false">INDEX($E$17:$E$28,B3548)</f>
        <v>4.761</v>
      </c>
      <c r="G3548" s="25" t="n">
        <f aca="false">IF(OR(D3548="",E3548="",F3548=""),"",D3548*($B$7-$B$8-F3548-E3548))</f>
        <v>3577.15254542789</v>
      </c>
      <c r="H3548" s="25" t="n">
        <f aca="false">IF(D3548="","",D3548*$F$30)</f>
        <v>4113.91914973586</v>
      </c>
    </row>
    <row r="3549" customFormat="false" ht="15" hidden="false" customHeight="false" outlineLevel="0" collapsed="false">
      <c r="A3549" s="2" t="n">
        <v>3515</v>
      </c>
      <c r="B3549" s="2" t="n">
        <v>11</v>
      </c>
      <c r="C3549" s="22" t="n">
        <f aca="true">NORMSINV(MAX(RAND(),0.000000000001))</f>
        <v>-0.502828438411438</v>
      </c>
      <c r="D3549" s="24" t="n">
        <f aca="false">IF($B$11="","",$B$11*EXP($B$12*C3549))</f>
        <v>750.408671083401</v>
      </c>
      <c r="E3549" s="20" t="n">
        <f aca="true">IF($B$10="","",$B$10*(1-$B$14+2*$B$14*RAND()))</f>
        <v>3.44115556721324</v>
      </c>
      <c r="F3549" s="21" t="n">
        <f aca="false">INDEX($E$17:$E$28,B3549)</f>
        <v>4.761</v>
      </c>
      <c r="G3549" s="25" t="n">
        <f aca="false">IF(OR(D3549="",E3549="",F3549=""),"",D3549*($B$7-$B$8-F3549-E3549))</f>
        <v>3405.23781039072</v>
      </c>
      <c r="H3549" s="25" t="n">
        <f aca="false">IF(D3549="","",D3549*$F$30)</f>
        <v>3751.44302848014</v>
      </c>
    </row>
    <row r="3550" customFormat="false" ht="15" hidden="false" customHeight="false" outlineLevel="0" collapsed="false">
      <c r="A3550" s="2" t="n">
        <v>3516</v>
      </c>
      <c r="B3550" s="2" t="n">
        <v>12</v>
      </c>
      <c r="C3550" s="22" t="n">
        <f aca="true">NORMSINV(MAX(RAND(),0.000000000001))</f>
        <v>1.01322735479167</v>
      </c>
      <c r="D3550" s="24" t="n">
        <f aca="false">IF($B$11="","",$B$11*EXP($B$12*C3550))</f>
        <v>1421.44952210697</v>
      </c>
      <c r="E3550" s="20" t="n">
        <f aca="true">IF($B$10="","",$B$10*(1-$B$14+2*$B$14*RAND()))</f>
        <v>3.48309519553256</v>
      </c>
      <c r="F3550" s="21" t="n">
        <f aca="false">INDEX($E$17:$E$28,B3550)</f>
        <v>4.761</v>
      </c>
      <c r="G3550" s="25" t="n">
        <f aca="false">IF(OR(D3550="",E3550="",F3550=""),"",D3550*($B$7-$B$8-F3550-E3550))</f>
        <v>6390.70173574867</v>
      </c>
      <c r="H3550" s="25" t="n">
        <f aca="false">IF(D3550="","",D3550*$F$30)</f>
        <v>7106.11045091716</v>
      </c>
    </row>
    <row r="3551" customFormat="false" ht="15" hidden="false" customHeight="false" outlineLevel="0" collapsed="false">
      <c r="A3551" s="2" t="n">
        <v>3517</v>
      </c>
      <c r="B3551" s="2" t="n">
        <v>1</v>
      </c>
      <c r="C3551" s="22" t="n">
        <f aca="true">NORMSINV(MAX(RAND(),0.000000000001))</f>
        <v>0.404604376436263</v>
      </c>
      <c r="D3551" s="24" t="n">
        <f aca="false">IF($B$11="","",$B$11*EXP($B$12*C3551))</f>
        <v>1099.90528370494</v>
      </c>
      <c r="E3551" s="20" t="n">
        <f aca="true">IF($B$10="","",$B$10*(1-$B$14+2*$B$14*RAND()))</f>
        <v>3.61737571118868</v>
      </c>
      <c r="F3551" s="21" t="n">
        <f aca="false">INDEX($E$17:$E$28,B3551)</f>
        <v>4.92562580645161</v>
      </c>
      <c r="G3551" s="25" t="n">
        <f aca="false">IF(OR(D3551="",E3551="",F3551=""),"",D3551*($B$7-$B$8-F3551-E3551))</f>
        <v>4616.30080644905</v>
      </c>
      <c r="H3551" s="25" t="n">
        <f aca="false">IF(D3551="","",D3551*$F$30)</f>
        <v>5498.64649429773</v>
      </c>
    </row>
    <row r="3552" customFormat="false" ht="15" hidden="false" customHeight="false" outlineLevel="0" collapsed="false">
      <c r="A3552" s="2" t="n">
        <v>3518</v>
      </c>
      <c r="B3552" s="2" t="n">
        <v>2</v>
      </c>
      <c r="C3552" s="22" t="n">
        <f aca="true">NORMSINV(MAX(RAND(),0.000000000001))</f>
        <v>-0.621732390054603</v>
      </c>
      <c r="D3552" s="24" t="n">
        <f aca="false">IF($B$11="","",$B$11*EXP($B$12*C3552))</f>
        <v>713.737938766971</v>
      </c>
      <c r="E3552" s="20" t="n">
        <f aca="true">IF($B$10="","",$B$10*(1-$B$14+2*$B$14*RAND()))</f>
        <v>3.8824407694002</v>
      </c>
      <c r="F3552" s="21" t="n">
        <f aca="false">INDEX($E$17:$E$28,B3552)</f>
        <v>5.0612</v>
      </c>
      <c r="G3552" s="25" t="n">
        <f aca="false">IF(OR(D3552="",E3552="",F3552=""),"",D3552*($B$7-$B$8-F3552-E3552))</f>
        <v>2709.60561206726</v>
      </c>
      <c r="H3552" s="25" t="n">
        <f aca="false">IF(D3552="","",D3552*$F$30)</f>
        <v>3568.11870348384</v>
      </c>
    </row>
    <row r="3553" customFormat="false" ht="15" hidden="false" customHeight="false" outlineLevel="0" collapsed="false">
      <c r="A3553" s="2" t="n">
        <v>3519</v>
      </c>
      <c r="B3553" s="2" t="n">
        <v>3</v>
      </c>
      <c r="C3553" s="22" t="n">
        <f aca="true">NORMSINV(MAX(RAND(),0.000000000001))</f>
        <v>-0.160123085442974</v>
      </c>
      <c r="D3553" s="24" t="n">
        <f aca="false">IF($B$11="","",$B$11*EXP($B$12*C3553))</f>
        <v>866.985593110006</v>
      </c>
      <c r="E3553" s="20" t="n">
        <f aca="true">IF($B$10="","",$B$10*(1-$B$14+2*$B$14*RAND()))</f>
        <v>3.38258977128787</v>
      </c>
      <c r="F3553" s="21" t="n">
        <f aca="false">INDEX($E$17:$E$28,B3553)</f>
        <v>5.0612</v>
      </c>
      <c r="G3553" s="25" t="n">
        <f aca="false">IF(OR(D3553="",E3553="",F3553=""),"",D3553*($B$7-$B$8-F3553-E3553))</f>
        <v>3724.75237326526</v>
      </c>
      <c r="H3553" s="25" t="n">
        <f aca="false">IF(D3553="","",D3553*$F$30)</f>
        <v>4334.23437707554</v>
      </c>
    </row>
    <row r="3554" customFormat="false" ht="15" hidden="false" customHeight="false" outlineLevel="0" collapsed="false">
      <c r="A3554" s="2" t="n">
        <v>3520</v>
      </c>
      <c r="B3554" s="2" t="n">
        <v>4</v>
      </c>
      <c r="C3554" s="22" t="n">
        <f aca="true">NORMSINV(MAX(RAND(),0.000000000001))</f>
        <v>0.761263445568959</v>
      </c>
      <c r="D3554" s="24" t="n">
        <f aca="false">IF($B$11="","",$B$11*EXP($B$12*C3554))</f>
        <v>1278.27063711834</v>
      </c>
      <c r="E3554" s="20" t="n">
        <f aca="true">IF($B$10="","",$B$10*(1-$B$14+2*$B$14*RAND()))</f>
        <v>4.03196564249089</v>
      </c>
      <c r="F3554" s="21" t="n">
        <f aca="false">INDEX($E$17:$E$28,B3554)</f>
        <v>4.89657419354839</v>
      </c>
      <c r="G3554" s="25" t="n">
        <f aca="false">IF(OR(D3554="",E3554="",F3554=""),"",D3554*($B$7-$B$8-F3554-E3554))</f>
        <v>4872.07761213724</v>
      </c>
      <c r="H3554" s="25" t="n">
        <f aca="false">IF(D3554="","",D3554*$F$30)</f>
        <v>6390.330569082</v>
      </c>
    </row>
    <row r="3555" customFormat="false" ht="15" hidden="false" customHeight="false" outlineLevel="0" collapsed="false">
      <c r="A3555" s="2" t="n">
        <v>3521</v>
      </c>
      <c r="B3555" s="2" t="n">
        <v>5</v>
      </c>
      <c r="C3555" s="22" t="n">
        <f aca="true">NORMSINV(MAX(RAND(),0.000000000001))</f>
        <v>1.119876462918</v>
      </c>
      <c r="D3555" s="24" t="n">
        <f aca="false">IF($B$11="","",$B$11*EXP($B$12*C3555))</f>
        <v>1486.7840868632</v>
      </c>
      <c r="E3555" s="20" t="n">
        <f aca="true">IF($B$10="","",$B$10*(1-$B$14+2*$B$14*RAND()))</f>
        <v>3.79133682296705</v>
      </c>
      <c r="F3555" s="21" t="n">
        <f aca="false">INDEX($E$17:$E$28,B3555)</f>
        <v>4.761</v>
      </c>
      <c r="G3555" s="25" t="n">
        <f aca="false">IF(OR(D3555="",E3555="",F3555=""),"",D3555*($B$7-$B$8-F3555-E3555))</f>
        <v>6226.15097275559</v>
      </c>
      <c r="H3555" s="25" t="n">
        <f aca="false">IF(D3555="","",D3555*$F$30)</f>
        <v>7432.73100704652</v>
      </c>
    </row>
    <row r="3556" customFormat="false" ht="15" hidden="false" customHeight="false" outlineLevel="0" collapsed="false">
      <c r="A3556" s="2" t="n">
        <v>3522</v>
      </c>
      <c r="B3556" s="2" t="n">
        <v>6</v>
      </c>
      <c r="C3556" s="22" t="n">
        <f aca="true">NORMSINV(MAX(RAND(),0.000000000001))</f>
        <v>1.60375301606823</v>
      </c>
      <c r="D3556" s="24" t="n">
        <f aca="false">IF($B$11="","",$B$11*EXP($B$12*C3556))</f>
        <v>1823.03850391539</v>
      </c>
      <c r="E3556" s="20" t="n">
        <f aca="true">IF($B$10="","",$B$10*(1-$B$14+2*$B$14*RAND()))</f>
        <v>4.05677511740461</v>
      </c>
      <c r="F3556" s="21" t="n">
        <f aca="false">INDEX($E$17:$E$28,B3556)</f>
        <v>4.761</v>
      </c>
      <c r="G3556" s="25" t="n">
        <f aca="false">IF(OR(D3556="",E3556="",F3556=""),"",D3556*($B$7-$B$8-F3556-E3556))</f>
        <v>7150.36698198642</v>
      </c>
      <c r="H3556" s="25" t="n">
        <f aca="false">IF(D3556="","",D3556*$F$30)</f>
        <v>9113.73408877382</v>
      </c>
    </row>
    <row r="3557" customFormat="false" ht="15" hidden="false" customHeight="false" outlineLevel="0" collapsed="false">
      <c r="A3557" s="2" t="n">
        <v>3523</v>
      </c>
      <c r="B3557" s="2" t="n">
        <v>7</v>
      </c>
      <c r="C3557" s="22" t="n">
        <f aca="true">NORMSINV(MAX(RAND(),0.000000000001))</f>
        <v>1.07536931519978</v>
      </c>
      <c r="D3557" s="24" t="n">
        <f aca="false">IF($B$11="","",$B$11*EXP($B$12*C3557))</f>
        <v>1459.16106075376</v>
      </c>
      <c r="E3557" s="20" t="n">
        <f aca="true">IF($B$10="","",$B$10*(1-$B$14+2*$B$14*RAND()))</f>
        <v>3.88730688566169</v>
      </c>
      <c r="F3557" s="21" t="n">
        <f aca="false">INDEX($E$17:$E$28,B3557)</f>
        <v>4.761</v>
      </c>
      <c r="G3557" s="25" t="n">
        <f aca="false">IF(OR(D3557="",E3557="",F3557=""),"",D3557*($B$7-$B$8-F3557-E3557))</f>
        <v>5970.43926499675</v>
      </c>
      <c r="H3557" s="25" t="n">
        <f aca="false">IF(D3557="","",D3557*$F$30)</f>
        <v>7294.6379749202</v>
      </c>
    </row>
    <row r="3558" customFormat="false" ht="15" hidden="false" customHeight="false" outlineLevel="0" collapsed="false">
      <c r="A3558" s="2" t="n">
        <v>3524</v>
      </c>
      <c r="B3558" s="2" t="n">
        <v>8</v>
      </c>
      <c r="C3558" s="22" t="n">
        <f aca="true">NORMSINV(MAX(RAND(),0.000000000001))</f>
        <v>0.144160471928665</v>
      </c>
      <c r="D3558" s="24" t="n">
        <f aca="false">IF($B$11="","",$B$11*EXP($B$12*C3558))</f>
        <v>985.58672682298</v>
      </c>
      <c r="E3558" s="20" t="n">
        <f aca="true">IF($B$10="","",$B$10*(1-$B$14+2*$B$14*RAND()))</f>
        <v>3.63850543292981</v>
      </c>
      <c r="F3558" s="21" t="n">
        <f aca="false">INDEX($E$17:$E$28,B3558)</f>
        <v>4.761</v>
      </c>
      <c r="G3558" s="25" t="n">
        <f aca="false">IF(OR(D3558="",E3558="",F3558=""),"",D3558*($B$7-$B$8-F3558-E3558))</f>
        <v>4277.93383315164</v>
      </c>
      <c r="H3558" s="25" t="n">
        <f aca="false">IF(D3558="","",D3558*$F$30)</f>
        <v>4927.14516473344</v>
      </c>
    </row>
    <row r="3559" customFormat="false" ht="15" hidden="false" customHeight="false" outlineLevel="0" collapsed="false">
      <c r="A3559" s="2" t="n">
        <v>3525</v>
      </c>
      <c r="B3559" s="2" t="n">
        <v>9</v>
      </c>
      <c r="C3559" s="22" t="n">
        <f aca="true">NORMSINV(MAX(RAND(),0.000000000001))</f>
        <v>-0.229995874440009</v>
      </c>
      <c r="D3559" s="24" t="n">
        <f aca="false">IF($B$11="","",$B$11*EXP($B$12*C3559))</f>
        <v>841.831888878511</v>
      </c>
      <c r="E3559" s="20" t="n">
        <f aca="true">IF($B$10="","",$B$10*(1-$B$14+2*$B$14*RAND()))</f>
        <v>3.948580870941</v>
      </c>
      <c r="F3559" s="21" t="n">
        <f aca="false">INDEX($E$17:$E$28,B3559)</f>
        <v>4.761</v>
      </c>
      <c r="G3559" s="25" t="n">
        <f aca="false">IF(OR(D3559="",E3559="",F3559=""),"",D3559*($B$7-$B$8-F3559-E3559))</f>
        <v>3392.93534838783</v>
      </c>
      <c r="H3559" s="25" t="n">
        <f aca="false">IF(D3559="","",D3559*$F$30)</f>
        <v>4208.48597888145</v>
      </c>
    </row>
    <row r="3560" customFormat="false" ht="15" hidden="false" customHeight="false" outlineLevel="0" collapsed="false">
      <c r="A3560" s="2" t="n">
        <v>3526</v>
      </c>
      <c r="B3560" s="2" t="n">
        <v>10</v>
      </c>
      <c r="C3560" s="22" t="n">
        <f aca="true">NORMSINV(MAX(RAND(),0.000000000001))</f>
        <v>0.620775017310687</v>
      </c>
      <c r="D3560" s="24" t="n">
        <f aca="false">IF($B$11="","",$B$11*EXP($B$12*C3560))</f>
        <v>1204.796945959</v>
      </c>
      <c r="E3560" s="20" t="n">
        <f aca="true">IF($B$10="","",$B$10*(1-$B$14+2*$B$14*RAND()))</f>
        <v>3.37833025663516</v>
      </c>
      <c r="F3560" s="21" t="n">
        <f aca="false">INDEX($E$17:$E$28,B3560)</f>
        <v>4.761</v>
      </c>
      <c r="G3560" s="25" t="n">
        <f aca="false">IF(OR(D3560="",E3560="",F3560=""),"",D3560*($B$7-$B$8-F3560-E3560))</f>
        <v>5542.87285617191</v>
      </c>
      <c r="H3560" s="25" t="n">
        <f aca="false">IF(D3560="","",D3560*$F$30)</f>
        <v>6023.02089223821</v>
      </c>
    </row>
    <row r="3561" customFormat="false" ht="15" hidden="false" customHeight="false" outlineLevel="0" collapsed="false">
      <c r="A3561" s="2" t="n">
        <v>3527</v>
      </c>
      <c r="B3561" s="2" t="n">
        <v>11</v>
      </c>
      <c r="C3561" s="22" t="n">
        <f aca="true">NORMSINV(MAX(RAND(),0.000000000001))</f>
        <v>1.32655749735672</v>
      </c>
      <c r="D3561" s="24" t="n">
        <f aca="false">IF($B$11="","",$B$11*EXP($B$12*C3561))</f>
        <v>1622.07116745188</v>
      </c>
      <c r="E3561" s="20" t="n">
        <f aca="true">IF($B$10="","",$B$10*(1-$B$14+2*$B$14*RAND()))</f>
        <v>4.02252984792787</v>
      </c>
      <c r="F3561" s="21" t="n">
        <f aca="false">INDEX($E$17:$E$28,B3561)</f>
        <v>4.761</v>
      </c>
      <c r="G3561" s="25" t="n">
        <f aca="false">IF(OR(D3561="",E3561="",F3561=""),"",D3561*($B$7-$B$8-F3561-E3561))</f>
        <v>6417.67615856014</v>
      </c>
      <c r="H3561" s="25" t="n">
        <f aca="false">IF(D3561="","",D3561*$F$30)</f>
        <v>8109.05818032542</v>
      </c>
    </row>
    <row r="3562" customFormat="false" ht="15" hidden="false" customHeight="false" outlineLevel="0" collapsed="false">
      <c r="A3562" s="2" t="n">
        <v>3528</v>
      </c>
      <c r="B3562" s="2" t="n">
        <v>12</v>
      </c>
      <c r="C3562" s="22" t="n">
        <f aca="true">NORMSINV(MAX(RAND(),0.000000000001))</f>
        <v>-0.802695868751263</v>
      </c>
      <c r="D3562" s="24" t="n">
        <f aca="false">IF($B$11="","",$B$11*EXP($B$12*C3562))</f>
        <v>661.33729732675</v>
      </c>
      <c r="E3562" s="20" t="n">
        <f aca="true">IF($B$10="","",$B$10*(1-$B$14+2*$B$14*RAND()))</f>
        <v>4.11618513569345</v>
      </c>
      <c r="F3562" s="21" t="n">
        <f aca="false">INDEX($E$17:$E$28,B3562)</f>
        <v>4.761</v>
      </c>
      <c r="G3562" s="25" t="n">
        <f aca="false">IF(OR(D3562="",E3562="",F3562=""),"",D3562*($B$7-$B$8-F3562-E3562))</f>
        <v>2554.62354243409</v>
      </c>
      <c r="H3562" s="25" t="n">
        <f aca="false">IF(D3562="","",D3562*$F$30)</f>
        <v>3306.15741679589</v>
      </c>
    </row>
    <row r="3563" customFormat="false" ht="15" hidden="false" customHeight="false" outlineLevel="0" collapsed="false">
      <c r="A3563" s="2" t="n">
        <v>3529</v>
      </c>
      <c r="B3563" s="2" t="n">
        <v>1</v>
      </c>
      <c r="C3563" s="22" t="n">
        <f aca="true">NORMSINV(MAX(RAND(),0.000000000001))</f>
        <v>0.830485006816286</v>
      </c>
      <c r="D3563" s="24" t="n">
        <f aca="false">IF($B$11="","",$B$11*EXP($B$12*C3563))</f>
        <v>1316.10381516899</v>
      </c>
      <c r="E3563" s="20" t="n">
        <f aca="true">IF($B$10="","",$B$10*(1-$B$14+2*$B$14*RAND()))</f>
        <v>3.55816335467359</v>
      </c>
      <c r="F3563" s="21" t="n">
        <f aca="false">INDEX($E$17:$E$28,B3563)</f>
        <v>4.92562580645161</v>
      </c>
      <c r="G3563" s="25" t="n">
        <f aca="false">IF(OR(D3563="",E3563="",F3563=""),"",D3563*($B$7-$B$8-F3563-E3563))</f>
        <v>5601.61532320674</v>
      </c>
      <c r="H3563" s="25" t="n">
        <f aca="false">IF(D3563="","",D3563*$F$30)</f>
        <v>6579.46619279283</v>
      </c>
    </row>
    <row r="3564" customFormat="false" ht="15" hidden="false" customHeight="false" outlineLevel="0" collapsed="false">
      <c r="A3564" s="2" t="n">
        <v>3530</v>
      </c>
      <c r="B3564" s="2" t="n">
        <v>2</v>
      </c>
      <c r="C3564" s="22" t="n">
        <f aca="true">NORMSINV(MAX(RAND(),0.000000000001))</f>
        <v>-1.32218497773386</v>
      </c>
      <c r="D3564" s="24" t="n">
        <f aca="false">IF($B$11="","",$B$11*EXP($B$12*C3564))</f>
        <v>531.322355891831</v>
      </c>
      <c r="E3564" s="20" t="n">
        <f aca="true">IF($B$10="","",$B$10*(1-$B$14+2*$B$14*RAND()))</f>
        <v>3.48505529922938</v>
      </c>
      <c r="F3564" s="21" t="n">
        <f aca="false">INDEX($E$17:$E$28,B3564)</f>
        <v>5.0612</v>
      </c>
      <c r="G3564" s="25" t="n">
        <f aca="false">IF(OR(D3564="",E3564="",F3564=""),"",D3564*($B$7-$B$8-F3564-E3564))</f>
        <v>2228.23031442233</v>
      </c>
      <c r="H3564" s="25" t="n">
        <f aca="false">IF(D3564="","",D3564*$F$30)</f>
        <v>2656.18672157444</v>
      </c>
    </row>
    <row r="3565" customFormat="false" ht="15" hidden="false" customHeight="false" outlineLevel="0" collapsed="false">
      <c r="A3565" s="2" t="n">
        <v>3531</v>
      </c>
      <c r="B3565" s="2" t="n">
        <v>3</v>
      </c>
      <c r="C3565" s="22" t="n">
        <f aca="true">NORMSINV(MAX(RAND(),0.000000000001))</f>
        <v>0.950168811804013</v>
      </c>
      <c r="D3565" s="24" t="n">
        <f aca="false">IF($B$11="","",$B$11*EXP($B$12*C3565))</f>
        <v>1384.17792978381</v>
      </c>
      <c r="E3565" s="20" t="n">
        <f aca="true">IF($B$10="","",$B$10*(1-$B$14+2*$B$14*RAND()))</f>
        <v>3.60941695921414</v>
      </c>
      <c r="F3565" s="21" t="n">
        <f aca="false">INDEX($E$17:$E$28,B3565)</f>
        <v>5.0612</v>
      </c>
      <c r="G3565" s="25" t="n">
        <f aca="false">IF(OR(D3565="",E3565="",F3565=""),"",D3565*($B$7-$B$8-F3565-E3565))</f>
        <v>5632.75019289233</v>
      </c>
      <c r="H3565" s="25" t="n">
        <f aca="false">IF(D3565="","",D3565*$F$30)</f>
        <v>6919.78230657523</v>
      </c>
    </row>
    <row r="3566" customFormat="false" ht="15" hidden="false" customHeight="false" outlineLevel="0" collapsed="false">
      <c r="A3566" s="2" t="n">
        <v>3532</v>
      </c>
      <c r="B3566" s="2" t="n">
        <v>4</v>
      </c>
      <c r="C3566" s="22" t="n">
        <f aca="true">NORMSINV(MAX(RAND(),0.000000000001))</f>
        <v>0.570701469476132</v>
      </c>
      <c r="D3566" s="24" t="n">
        <f aca="false">IF($B$11="","",$B$11*EXP($B$12*C3566))</f>
        <v>1179.64288075448</v>
      </c>
      <c r="E3566" s="20" t="n">
        <f aca="true">IF($B$10="","",$B$10*(1-$B$14+2*$B$14*RAND()))</f>
        <v>4.02975436705472</v>
      </c>
      <c r="F3566" s="21" t="n">
        <f aca="false">INDEX($E$17:$E$28,B3566)</f>
        <v>4.89657419354839</v>
      </c>
      <c r="G3566" s="25" t="n">
        <f aca="false">IF(OR(D3566="",E3566="",F3566=""),"",D3566*($B$7-$B$8-F3566-E3566))</f>
        <v>4498.77036302124</v>
      </c>
      <c r="H3566" s="25" t="n">
        <f aca="false">IF(D3566="","",D3566*$F$30)</f>
        <v>5897.27068946781</v>
      </c>
    </row>
    <row r="3567" customFormat="false" ht="15" hidden="false" customHeight="false" outlineLevel="0" collapsed="false">
      <c r="A3567" s="2" t="n">
        <v>3533</v>
      </c>
      <c r="B3567" s="2" t="n">
        <v>5</v>
      </c>
      <c r="C3567" s="22" t="n">
        <f aca="true">NORMSINV(MAX(RAND(),0.000000000001))</f>
        <v>-1.20924969966644</v>
      </c>
      <c r="D3567" s="24" t="n">
        <f aca="false">IF($B$11="","",$B$11*EXP($B$12*C3567))</f>
        <v>557.217698264154</v>
      </c>
      <c r="E3567" s="20" t="n">
        <f aca="true">IF($B$10="","",$B$10*(1-$B$14+2*$B$14*RAND()))</f>
        <v>3.63212710906264</v>
      </c>
      <c r="F3567" s="21" t="n">
        <f aca="false">INDEX($E$17:$E$28,B3567)</f>
        <v>4.761</v>
      </c>
      <c r="G3567" s="25" t="n">
        <f aca="false">IF(OR(D3567="",E3567="",F3567=""),"",D3567*($B$7-$B$8-F3567-E3567))</f>
        <v>2422.15450693497</v>
      </c>
      <c r="H3567" s="25" t="n">
        <f aca="false">IF(D3567="","",D3567*$F$30)</f>
        <v>2785.64271716216</v>
      </c>
    </row>
    <row r="3568" customFormat="false" ht="15" hidden="false" customHeight="false" outlineLevel="0" collapsed="false">
      <c r="A3568" s="2" t="n">
        <v>3534</v>
      </c>
      <c r="B3568" s="2" t="n">
        <v>6</v>
      </c>
      <c r="C3568" s="22" t="n">
        <f aca="true">NORMSINV(MAX(RAND(),0.000000000001))</f>
        <v>0.205195845784556</v>
      </c>
      <c r="D3568" s="24" t="n">
        <f aca="false">IF($B$11="","",$B$11*EXP($B$12*C3568))</f>
        <v>1011.26303778131</v>
      </c>
      <c r="E3568" s="20" t="n">
        <f aca="true">IF($B$10="","",$B$10*(1-$B$14+2*$B$14*RAND()))</f>
        <v>3.54029646547887</v>
      </c>
      <c r="F3568" s="21" t="n">
        <f aca="false">INDEX($E$17:$E$28,B3568)</f>
        <v>4.761</v>
      </c>
      <c r="G3568" s="25" t="n">
        <f aca="false">IF(OR(D3568="",E3568="",F3568=""),"",D3568*($B$7-$B$8-F3568-E3568))</f>
        <v>4488.69682013046</v>
      </c>
      <c r="H3568" s="25" t="n">
        <f aca="false">IF(D3568="","",D3568*$F$30)</f>
        <v>5055.50617847631</v>
      </c>
    </row>
    <row r="3569" customFormat="false" ht="15" hidden="false" customHeight="false" outlineLevel="0" collapsed="false">
      <c r="A3569" s="2" t="n">
        <v>3535</v>
      </c>
      <c r="B3569" s="2" t="n">
        <v>7</v>
      </c>
      <c r="C3569" s="22" t="n">
        <f aca="true">NORMSINV(MAX(RAND(),0.000000000001))</f>
        <v>0.129252419069108</v>
      </c>
      <c r="D3569" s="24" t="n">
        <f aca="false">IF($B$11="","",$B$11*EXP($B$12*C3569))</f>
        <v>979.414924910075</v>
      </c>
      <c r="E3569" s="20" t="n">
        <f aca="true">IF($B$10="","",$B$10*(1-$B$14+2*$B$14*RAND()))</f>
        <v>4.00488947111672</v>
      </c>
      <c r="F3569" s="21" t="n">
        <f aca="false">INDEX($E$17:$E$28,B3569)</f>
        <v>4.761</v>
      </c>
      <c r="G3569" s="25" t="n">
        <f aca="false">IF(OR(D3569="",E3569="",F3569=""),"",D3569*($B$7-$B$8-F3569-E3569))</f>
        <v>3892.30316523056</v>
      </c>
      <c r="H3569" s="25" t="n">
        <f aca="false">IF(D3569="","",D3569*$F$30)</f>
        <v>4896.29109261045</v>
      </c>
    </row>
    <row r="3570" customFormat="false" ht="15" hidden="false" customHeight="false" outlineLevel="0" collapsed="false">
      <c r="A3570" s="2" t="n">
        <v>3536</v>
      </c>
      <c r="B3570" s="2" t="n">
        <v>8</v>
      </c>
      <c r="C3570" s="22" t="n">
        <f aca="true">NORMSINV(MAX(RAND(),0.000000000001))</f>
        <v>2.03653532293643</v>
      </c>
      <c r="D3570" s="24" t="n">
        <f aca="false">IF($B$11="","",$B$11*EXP($B$12*C3570))</f>
        <v>2187.72982209193</v>
      </c>
      <c r="E3570" s="20" t="n">
        <f aca="true">IF($B$10="","",$B$10*(1-$B$14+2*$B$14*RAND()))</f>
        <v>3.49589485926017</v>
      </c>
      <c r="F3570" s="21" t="n">
        <f aca="false">INDEX($E$17:$E$28,B3570)</f>
        <v>4.761</v>
      </c>
      <c r="G3570" s="25" t="n">
        <f aca="false">IF(OR(D3570="",E3570="",F3570=""),"",D3570*($B$7-$B$8-F3570-E3570))</f>
        <v>9807.82281197017</v>
      </c>
      <c r="H3570" s="25" t="n">
        <f aca="false">IF(D3570="","",D3570*$F$30)</f>
        <v>10936.898926602</v>
      </c>
    </row>
    <row r="3571" customFormat="false" ht="15" hidden="false" customHeight="false" outlineLevel="0" collapsed="false">
      <c r="A3571" s="2" t="n">
        <v>3537</v>
      </c>
      <c r="B3571" s="2" t="n">
        <v>9</v>
      </c>
      <c r="C3571" s="22" t="n">
        <f aca="true">NORMSINV(MAX(RAND(),0.000000000001))</f>
        <v>-1.50960733049341</v>
      </c>
      <c r="D3571" s="24" t="n">
        <f aca="false">IF($B$11="","",$B$11*EXP($B$12*C3571))</f>
        <v>490.976119718552</v>
      </c>
      <c r="E3571" s="20" t="n">
        <f aca="true">IF($B$10="","",$B$10*(1-$B$14+2*$B$14*RAND()))</f>
        <v>3.94166372159276</v>
      </c>
      <c r="F3571" s="21" t="n">
        <f aca="false">INDEX($E$17:$E$28,B3571)</f>
        <v>4.761</v>
      </c>
      <c r="G3571" s="25" t="n">
        <f aca="false">IF(OR(D3571="",E3571="",F3571=""),"",D3571*($B$7-$B$8-F3571-E3571))</f>
        <v>1982.23569997133</v>
      </c>
      <c r="H3571" s="25" t="n">
        <f aca="false">IF(D3571="","",D3571*$F$30)</f>
        <v>2454.48781769699</v>
      </c>
    </row>
    <row r="3572" customFormat="false" ht="15" hidden="false" customHeight="false" outlineLevel="0" collapsed="false">
      <c r="A3572" s="2" t="n">
        <v>3538</v>
      </c>
      <c r="B3572" s="2" t="n">
        <v>10</v>
      </c>
      <c r="C3572" s="22" t="n">
        <f aca="true">NORMSINV(MAX(RAND(),0.000000000001))</f>
        <v>1.68547173747898</v>
      </c>
      <c r="D3572" s="24" t="n">
        <f aca="false">IF($B$11="","",$B$11*EXP($B$12*C3572))</f>
        <v>1886.90536277088</v>
      </c>
      <c r="E3572" s="20" t="n">
        <f aca="true">IF($B$10="","",$B$10*(1-$B$14+2*$B$14*RAND()))</f>
        <v>3.65264466321294</v>
      </c>
      <c r="F3572" s="21" t="n">
        <f aca="false">INDEX($E$17:$E$28,B3572)</f>
        <v>4.761</v>
      </c>
      <c r="G3572" s="25" t="n">
        <f aca="false">IF(OR(D3572="",E3572="",F3572=""),"",D3572*($B$7-$B$8-F3572-E3572))</f>
        <v>8163.42308623594</v>
      </c>
      <c r="H3572" s="25" t="n">
        <f aca="false">IF(D3572="","",D3572*$F$30)</f>
        <v>9433.0172895642</v>
      </c>
    </row>
    <row r="3573" customFormat="false" ht="15" hidden="false" customHeight="false" outlineLevel="0" collapsed="false">
      <c r="A3573" s="2" t="n">
        <v>3539</v>
      </c>
      <c r="B3573" s="2" t="n">
        <v>11</v>
      </c>
      <c r="C3573" s="22" t="n">
        <f aca="true">NORMSINV(MAX(RAND(),0.000000000001))</f>
        <v>0.279523492055457</v>
      </c>
      <c r="D3573" s="24" t="n">
        <f aca="false">IF($B$11="","",$B$11*EXP($B$12*C3573))</f>
        <v>1043.43612149867</v>
      </c>
      <c r="E3573" s="20" t="n">
        <f aca="true">IF($B$10="","",$B$10*(1-$B$14+2*$B$14*RAND()))</f>
        <v>3.57128138100613</v>
      </c>
      <c r="F3573" s="21" t="n">
        <f aca="false">INDEX($E$17:$E$28,B3573)</f>
        <v>4.761</v>
      </c>
      <c r="G3573" s="25" t="n">
        <f aca="false">IF(OR(D3573="",E3573="",F3573=""),"",D3573*($B$7-$B$8-F3573-E3573))</f>
        <v>4599.17282046042</v>
      </c>
      <c r="H3573" s="25" t="n">
        <f aca="false">IF(D3573="","",D3573*$F$30)</f>
        <v>5216.34585859614</v>
      </c>
    </row>
    <row r="3574" customFormat="false" ht="15" hidden="false" customHeight="false" outlineLevel="0" collapsed="false">
      <c r="A3574" s="2" t="n">
        <v>3540</v>
      </c>
      <c r="B3574" s="2" t="n">
        <v>12</v>
      </c>
      <c r="C3574" s="22" t="n">
        <f aca="true">NORMSINV(MAX(RAND(),0.000000000001))</f>
        <v>0.869669542265188</v>
      </c>
      <c r="D3574" s="24" t="n">
        <f aca="false">IF($B$11="","",$B$11*EXP($B$12*C3574))</f>
        <v>1338.01443521096</v>
      </c>
      <c r="E3574" s="20" t="n">
        <f aca="true">IF($B$10="","",$B$10*(1-$B$14+2*$B$14*RAND()))</f>
        <v>3.90511195399701</v>
      </c>
      <c r="F3574" s="21" t="n">
        <f aca="false">INDEX($E$17:$E$28,B3574)</f>
        <v>4.761</v>
      </c>
      <c r="G3574" s="25" t="n">
        <f aca="false">IF(OR(D3574="",E3574="",F3574=""),"",D3574*($B$7-$B$8-F3574-E3574))</f>
        <v>5450.92101298536</v>
      </c>
      <c r="H3574" s="25" t="n">
        <f aca="false">IF(D3574="","",D3574*$F$30)</f>
        <v>6689.00176450661</v>
      </c>
    </row>
    <row r="3575" customFormat="false" ht="15" hidden="false" customHeight="false" outlineLevel="0" collapsed="false">
      <c r="A3575" s="2" t="n">
        <v>3541</v>
      </c>
      <c r="B3575" s="2" t="n">
        <v>1</v>
      </c>
      <c r="C3575" s="22" t="n">
        <f aca="true">NORMSINV(MAX(RAND(),0.000000000001))</f>
        <v>0.0439605538020424</v>
      </c>
      <c r="D3575" s="24" t="n">
        <f aca="false">IF($B$11="","",$B$11*EXP($B$12*C3575))</f>
        <v>944.840641697762</v>
      </c>
      <c r="E3575" s="20" t="n">
        <f aca="true">IF($B$10="","",$B$10*(1-$B$14+2*$B$14*RAND()))</f>
        <v>4.11317737810933</v>
      </c>
      <c r="F3575" s="21" t="n">
        <f aca="false">INDEX($E$17:$E$28,B3575)</f>
        <v>4.92562580645161</v>
      </c>
      <c r="G3575" s="25" t="n">
        <f aca="false">IF(OR(D3575="",E3575="",F3575=""),"",D3575*($B$7-$B$8-F3575-E3575))</f>
        <v>3497.04117414915</v>
      </c>
      <c r="H3575" s="25" t="n">
        <f aca="false">IF(D3575="","",D3575*$F$30)</f>
        <v>4723.44733597545</v>
      </c>
    </row>
    <row r="3576" customFormat="false" ht="15" hidden="false" customHeight="false" outlineLevel="0" collapsed="false">
      <c r="A3576" s="2" t="n">
        <v>3542</v>
      </c>
      <c r="B3576" s="2" t="n">
        <v>2</v>
      </c>
      <c r="C3576" s="22" t="n">
        <f aca="true">NORMSINV(MAX(RAND(),0.000000000001))</f>
        <v>-0.432373307415813</v>
      </c>
      <c r="D3576" s="24" t="n">
        <f aca="false">IF($B$11="","",$B$11*EXP($B$12*C3576))</f>
        <v>773.020334636882</v>
      </c>
      <c r="E3576" s="20" t="n">
        <f aca="true">IF($B$10="","",$B$10*(1-$B$14+2*$B$14*RAND()))</f>
        <v>3.73206142377762</v>
      </c>
      <c r="F3576" s="21" t="n">
        <f aca="false">INDEX($E$17:$E$28,B3576)</f>
        <v>5.0612</v>
      </c>
      <c r="G3576" s="25" t="n">
        <f aca="false">IF(OR(D3576="",E3576="",F3576=""),"",D3576*($B$7-$B$8-F3576-E3576))</f>
        <v>3050.90917491571</v>
      </c>
      <c r="H3576" s="25" t="n">
        <f aca="false">IF(D3576="","",D3576*$F$30)</f>
        <v>3864.4832569167</v>
      </c>
    </row>
    <row r="3577" customFormat="false" ht="15" hidden="false" customHeight="false" outlineLevel="0" collapsed="false">
      <c r="A3577" s="2" t="n">
        <v>3543</v>
      </c>
      <c r="B3577" s="2" t="n">
        <v>3</v>
      </c>
      <c r="C3577" s="22" t="n">
        <f aca="true">NORMSINV(MAX(RAND(),0.000000000001))</f>
        <v>0.15634742202668</v>
      </c>
      <c r="D3577" s="24" t="n">
        <f aca="false">IF($B$11="","",$B$11*EXP($B$12*C3577))</f>
        <v>990.660896693878</v>
      </c>
      <c r="E3577" s="20" t="n">
        <f aca="true">IF($B$10="","",$B$10*(1-$B$14+2*$B$14*RAND()))</f>
        <v>4.1007442944438</v>
      </c>
      <c r="F3577" s="21" t="n">
        <f aca="false">INDEX($E$17:$E$28,B3577)</f>
        <v>5.0612</v>
      </c>
      <c r="G3577" s="25" t="n">
        <f aca="false">IF(OR(D3577="",E3577="",F3577=""),"",D3577*($B$7-$B$8-F3577-E3577))</f>
        <v>3544.63987368695</v>
      </c>
      <c r="H3577" s="25" t="n">
        <f aca="false">IF(D3577="","",D3577*$F$30)</f>
        <v>4952.51195475203</v>
      </c>
    </row>
    <row r="3578" customFormat="false" ht="15" hidden="false" customHeight="false" outlineLevel="0" collapsed="false">
      <c r="A3578" s="2" t="n">
        <v>3544</v>
      </c>
      <c r="B3578" s="2" t="n">
        <v>4</v>
      </c>
      <c r="C3578" s="22" t="n">
        <f aca="true">NORMSINV(MAX(RAND(),0.000000000001))</f>
        <v>-0.0930689297280849</v>
      </c>
      <c r="D3578" s="24" t="n">
        <f aca="false">IF($B$11="","",$B$11*EXP($B$12*C3578))</f>
        <v>891.831047120981</v>
      </c>
      <c r="E3578" s="20" t="n">
        <f aca="true">IF($B$10="","",$B$10*(1-$B$14+2*$B$14*RAND()))</f>
        <v>3.98884472888575</v>
      </c>
      <c r="F3578" s="21" t="n">
        <f aca="false">INDEX($E$17:$E$28,B3578)</f>
        <v>4.89657419354839</v>
      </c>
      <c r="G3578" s="25" t="n">
        <f aca="false">IF(OR(D3578="",E3578="",F3578=""),"",D3578*($B$7-$B$8-F3578-E3578))</f>
        <v>3437.63507861828</v>
      </c>
      <c r="H3578" s="25" t="n">
        <f aca="false">IF(D3578="","",D3578*$F$30)</f>
        <v>4458.44177076721</v>
      </c>
    </row>
    <row r="3579" customFormat="false" ht="15" hidden="false" customHeight="false" outlineLevel="0" collapsed="false">
      <c r="A3579" s="2" t="n">
        <v>3545</v>
      </c>
      <c r="B3579" s="2" t="n">
        <v>5</v>
      </c>
      <c r="C3579" s="22" t="n">
        <f aca="true">NORMSINV(MAX(RAND(),0.000000000001))</f>
        <v>0.178281224628938</v>
      </c>
      <c r="D3579" s="24" t="n">
        <f aca="false">IF($B$11="","",$B$11*EXP($B$12*C3579))</f>
        <v>999.859183894195</v>
      </c>
      <c r="E3579" s="20" t="n">
        <f aca="true">IF($B$10="","",$B$10*(1-$B$14+2*$B$14*RAND()))</f>
        <v>3.76781878349088</v>
      </c>
      <c r="F3579" s="21" t="n">
        <f aca="false">INDEX($E$17:$E$28,B3579)</f>
        <v>4.761</v>
      </c>
      <c r="G3579" s="25" t="n">
        <f aca="false">IF(OR(D3579="",E3579="",F3579=""),"",D3579*($B$7-$B$8-F3579-E3579))</f>
        <v>4210.58821436937</v>
      </c>
      <c r="H3579" s="25" t="n">
        <f aca="false">IF(D3579="","",D3579*$F$30)</f>
        <v>4998.49603212386</v>
      </c>
    </row>
    <row r="3580" customFormat="false" ht="15" hidden="false" customHeight="false" outlineLevel="0" collapsed="false">
      <c r="A3580" s="2" t="n">
        <v>3546</v>
      </c>
      <c r="B3580" s="2" t="n">
        <v>6</v>
      </c>
      <c r="C3580" s="22" t="n">
        <f aca="true">NORMSINV(MAX(RAND(),0.000000000001))</f>
        <v>-1.54697417027875</v>
      </c>
      <c r="D3580" s="24" t="n">
        <f aca="false">IF($B$11="","",$B$11*EXP($B$12*C3580))</f>
        <v>483.306183101959</v>
      </c>
      <c r="E3580" s="20" t="n">
        <f aca="true">IF($B$10="","",$B$10*(1-$B$14+2*$B$14*RAND()))</f>
        <v>3.48190821273918</v>
      </c>
      <c r="F3580" s="21" t="n">
        <f aca="false">INDEX($E$17:$E$28,B3580)</f>
        <v>4.761</v>
      </c>
      <c r="G3580" s="25" t="n">
        <f aca="false">IF(OR(D3580="",E3580="",F3580=""),"",D3580*($B$7-$B$8-F3580-E3580))</f>
        <v>2173.4722667602</v>
      </c>
      <c r="H3580" s="25" t="n">
        <f aca="false">IF(D3580="","",D3580*$F$30)</f>
        <v>2416.14427056331</v>
      </c>
    </row>
    <row r="3581" customFormat="false" ht="15" hidden="false" customHeight="false" outlineLevel="0" collapsed="false">
      <c r="A3581" s="2" t="n">
        <v>3547</v>
      </c>
      <c r="B3581" s="2" t="n">
        <v>7</v>
      </c>
      <c r="C3581" s="22" t="n">
        <f aca="true">NORMSINV(MAX(RAND(),0.000000000001))</f>
        <v>0.906249346111015</v>
      </c>
      <c r="D3581" s="24" t="n">
        <f aca="false">IF($B$11="","",$B$11*EXP($B$12*C3581))</f>
        <v>1358.79766432986</v>
      </c>
      <c r="E3581" s="20" t="n">
        <f aca="true">IF($B$10="","",$B$10*(1-$B$14+2*$B$14*RAND()))</f>
        <v>3.57460458995225</v>
      </c>
      <c r="F3581" s="21" t="n">
        <f aca="false">INDEX($E$17:$E$28,B3581)</f>
        <v>4.761</v>
      </c>
      <c r="G3581" s="25" t="n">
        <f aca="false">IF(OR(D3581="",E3581="",F3581=""),"",D3581*($B$7-$B$8-F3581-E3581))</f>
        <v>5984.68219595805</v>
      </c>
      <c r="H3581" s="25" t="n">
        <f aca="false">IF(D3581="","",D3581*$F$30)</f>
        <v>6792.90128351786</v>
      </c>
    </row>
    <row r="3582" customFormat="false" ht="15" hidden="false" customHeight="false" outlineLevel="0" collapsed="false">
      <c r="A3582" s="2" t="n">
        <v>3548</v>
      </c>
      <c r="B3582" s="2" t="n">
        <v>8</v>
      </c>
      <c r="C3582" s="22" t="n">
        <f aca="true">NORMSINV(MAX(RAND(),0.000000000001))</f>
        <v>-1.52356879253059</v>
      </c>
      <c r="D3582" s="24" t="n">
        <f aca="false">IF($B$11="","",$B$11*EXP($B$12*C3582))</f>
        <v>488.096242306549</v>
      </c>
      <c r="E3582" s="20" t="n">
        <f aca="true">IF($B$10="","",$B$10*(1-$B$14+2*$B$14*RAND()))</f>
        <v>3.6778592626048</v>
      </c>
      <c r="F3582" s="21" t="n">
        <f aca="false">INDEX($E$17:$E$28,B3582)</f>
        <v>4.761</v>
      </c>
      <c r="G3582" s="25" t="n">
        <f aca="false">IF(OR(D3582="",E3582="",F3582=""),"",D3582*($B$7-$B$8-F3582-E3582))</f>
        <v>2099.37063155422</v>
      </c>
      <c r="H3582" s="25" t="n">
        <f aca="false">IF(D3582="","",D3582*$F$30)</f>
        <v>2440.0907345389</v>
      </c>
    </row>
    <row r="3583" customFormat="false" ht="15" hidden="false" customHeight="false" outlineLevel="0" collapsed="false">
      <c r="A3583" s="2" t="n">
        <v>3549</v>
      </c>
      <c r="B3583" s="2" t="n">
        <v>9</v>
      </c>
      <c r="C3583" s="22" t="n">
        <f aca="true">NORMSINV(MAX(RAND(),0.000000000001))</f>
        <v>-0.597996262294142</v>
      </c>
      <c r="D3583" s="24" t="n">
        <f aca="false">IF($B$11="","",$B$11*EXP($B$12*C3583))</f>
        <v>720.912276903273</v>
      </c>
      <c r="E3583" s="20" t="n">
        <f aca="true">IF($B$10="","",$B$10*(1-$B$14+2*$B$14*RAND()))</f>
        <v>3.8307166249696</v>
      </c>
      <c r="F3583" s="21" t="n">
        <f aca="false">INDEX($E$17:$E$28,B3583)</f>
        <v>4.761</v>
      </c>
      <c r="G3583" s="25" t="n">
        <f aca="false">IF(OR(D3583="",E3583="",F3583=""),"",D3583*($B$7-$B$8-F3583-E3583))</f>
        <v>2990.54841313316</v>
      </c>
      <c r="H3583" s="25" t="n">
        <f aca="false">IF(D3583="","",D3583*$F$30)</f>
        <v>3603.98465469484</v>
      </c>
    </row>
    <row r="3584" customFormat="false" ht="15" hidden="false" customHeight="false" outlineLevel="0" collapsed="false">
      <c r="A3584" s="2" t="n">
        <v>3550</v>
      </c>
      <c r="B3584" s="2" t="n">
        <v>10</v>
      </c>
      <c r="C3584" s="22" t="n">
        <f aca="true">NORMSINV(MAX(RAND(),0.000000000001))</f>
        <v>-0.378146577234387</v>
      </c>
      <c r="D3584" s="24" t="n">
        <f aca="false">IF($B$11="","",$B$11*EXP($B$12*C3584))</f>
        <v>790.886650415201</v>
      </c>
      <c r="E3584" s="20" t="n">
        <f aca="true">IF($B$10="","",$B$10*(1-$B$14+2*$B$14*RAND()))</f>
        <v>3.69160858121373</v>
      </c>
      <c r="F3584" s="21" t="n">
        <f aca="false">INDEX($E$17:$E$28,B3584)</f>
        <v>4.761</v>
      </c>
      <c r="G3584" s="25" t="n">
        <f aca="false">IF(OR(D3584="",E3584="",F3584=""),"",D3584*($B$7-$B$8-F3584-E3584))</f>
        <v>3390.84063822274</v>
      </c>
      <c r="H3584" s="25" t="n">
        <f aca="false">IF(D3584="","",D3584*$F$30)</f>
        <v>3953.80054275567</v>
      </c>
    </row>
    <row r="3585" customFormat="false" ht="15" hidden="false" customHeight="false" outlineLevel="0" collapsed="false">
      <c r="A3585" s="2" t="n">
        <v>3551</v>
      </c>
      <c r="B3585" s="2" t="n">
        <v>11</v>
      </c>
      <c r="C3585" s="22" t="n">
        <f aca="true">NORMSINV(MAX(RAND(),0.000000000001))</f>
        <v>0.282398798947676</v>
      </c>
      <c r="D3585" s="24" t="n">
        <f aca="false">IF($B$11="","",$B$11*EXP($B$12*C3585))</f>
        <v>1044.70106970591</v>
      </c>
      <c r="E3585" s="20" t="n">
        <f aca="true">IF($B$10="","",$B$10*(1-$B$14+2*$B$14*RAND()))</f>
        <v>3.74479630921598</v>
      </c>
      <c r="F3585" s="21" t="n">
        <f aca="false">INDEX($E$17:$E$28,B3585)</f>
        <v>4.761</v>
      </c>
      <c r="G3585" s="25" t="n">
        <f aca="false">IF(OR(D3585="",E3585="",F3585=""),"",D3585*($B$7-$B$8-F3585-E3585))</f>
        <v>4423.47712511479</v>
      </c>
      <c r="H3585" s="25" t="n">
        <f aca="false">IF(D3585="","",D3585*$F$30)</f>
        <v>5222.6695876738</v>
      </c>
    </row>
    <row r="3586" customFormat="false" ht="15" hidden="false" customHeight="false" outlineLevel="0" collapsed="false">
      <c r="A3586" s="2" t="n">
        <v>3552</v>
      </c>
      <c r="B3586" s="2" t="n">
        <v>12</v>
      </c>
      <c r="C3586" s="22" t="n">
        <f aca="true">NORMSINV(MAX(RAND(),0.000000000001))</f>
        <v>0.428506796191124</v>
      </c>
      <c r="D3586" s="24" t="n">
        <f aca="false">IF($B$11="","",$B$11*EXP($B$12*C3586))</f>
        <v>1111.03913935919</v>
      </c>
      <c r="E3586" s="20" t="n">
        <f aca="true">IF($B$10="","",$B$10*(1-$B$14+2*$B$14*RAND()))</f>
        <v>3.56529673373649</v>
      </c>
      <c r="F3586" s="21" t="n">
        <f aca="false">INDEX($E$17:$E$28,B3586)</f>
        <v>4.761</v>
      </c>
      <c r="G3586" s="25" t="n">
        <f aca="false">IF(OR(D3586="",E3586="",F3586=""),"",D3586*($B$7-$B$8-F3586-E3586))</f>
        <v>4903.79707833625</v>
      </c>
      <c r="H3586" s="25" t="n">
        <f aca="false">IF(D3586="","",D3586*$F$30)</f>
        <v>5554.30686548446</v>
      </c>
    </row>
    <row r="3587" customFormat="false" ht="15" hidden="false" customHeight="false" outlineLevel="0" collapsed="false">
      <c r="A3587" s="2" t="n">
        <v>3553</v>
      </c>
      <c r="B3587" s="2" t="n">
        <v>1</v>
      </c>
      <c r="C3587" s="22" t="n">
        <f aca="true">NORMSINV(MAX(RAND(),0.000000000001))</f>
        <v>0.811466607361894</v>
      </c>
      <c r="D3587" s="24" t="n">
        <f aca="false">IF($B$11="","",$B$11*EXP($B$12*C3587))</f>
        <v>1305.5990903729</v>
      </c>
      <c r="E3587" s="20" t="n">
        <f aca="true">IF($B$10="","",$B$10*(1-$B$14+2*$B$14*RAND()))</f>
        <v>3.57589178288534</v>
      </c>
      <c r="F3587" s="21" t="n">
        <f aca="false">INDEX($E$17:$E$28,B3587)</f>
        <v>4.92562580645161</v>
      </c>
      <c r="G3587" s="25" t="n">
        <f aca="false">IF(OR(D3587="",E3587="",F3587=""),"",D3587*($B$7-$B$8-F3587-E3587))</f>
        <v>5533.75877992319</v>
      </c>
      <c r="H3587" s="25" t="n">
        <f aca="false">IF(D3587="","",D3587*$F$30)</f>
        <v>6526.95097259218</v>
      </c>
    </row>
    <row r="3588" customFormat="false" ht="15" hidden="false" customHeight="false" outlineLevel="0" collapsed="false">
      <c r="A3588" s="2" t="n">
        <v>3554</v>
      </c>
      <c r="B3588" s="2" t="n">
        <v>2</v>
      </c>
      <c r="C3588" s="22" t="n">
        <f aca="true">NORMSINV(MAX(RAND(),0.000000000001))</f>
        <v>-2.499506993972</v>
      </c>
      <c r="D3588" s="24" t="n">
        <f aca="false">IF($B$11="","",$B$11*EXP($B$12*C3588))</f>
        <v>323.527902601919</v>
      </c>
      <c r="E3588" s="20" t="n">
        <f aca="true">IF($B$10="","",$B$10*(1-$B$14+2*$B$14*RAND()))</f>
        <v>3.95132339484159</v>
      </c>
      <c r="F3588" s="21" t="n">
        <f aca="false">INDEX($E$17:$E$28,B3588)</f>
        <v>5.0612</v>
      </c>
      <c r="G3588" s="25" t="n">
        <f aca="false">IF(OR(D3588="",E3588="",F3588=""),"",D3588*($B$7-$B$8-F3588-E3588))</f>
        <v>1205.94268806462</v>
      </c>
      <c r="H3588" s="25" t="n">
        <f aca="false">IF(D3588="","",D3588*$F$30)</f>
        <v>1617.38069068751</v>
      </c>
    </row>
    <row r="3589" customFormat="false" ht="15" hidden="false" customHeight="false" outlineLevel="0" collapsed="false">
      <c r="A3589" s="2" t="n">
        <v>3555</v>
      </c>
      <c r="B3589" s="2" t="n">
        <v>3</v>
      </c>
      <c r="C3589" s="22" t="n">
        <f aca="true">NORMSINV(MAX(RAND(),0.000000000001))</f>
        <v>-0.618237610248447</v>
      </c>
      <c r="D3589" s="24" t="n">
        <f aca="false">IF($B$11="","",$B$11*EXP($B$12*C3589))</f>
        <v>714.789750388172</v>
      </c>
      <c r="E3589" s="20" t="n">
        <f aca="true">IF($B$10="","",$B$10*(1-$B$14+2*$B$14*RAND()))</f>
        <v>3.37543058781584</v>
      </c>
      <c r="F3589" s="21" t="n">
        <f aca="false">INDEX($E$17:$E$28,B3589)</f>
        <v>5.0612</v>
      </c>
      <c r="G3589" s="25" t="n">
        <f aca="false">IF(OR(D3589="",E3589="",F3589=""),"",D3589*($B$7-$B$8-F3589-E3589))</f>
        <v>3076.00434796321</v>
      </c>
      <c r="H3589" s="25" t="n">
        <f aca="false">IF(D3589="","",D3589*$F$30)</f>
        <v>3573.37692014055</v>
      </c>
    </row>
    <row r="3590" customFormat="false" ht="15" hidden="false" customHeight="false" outlineLevel="0" collapsed="false">
      <c r="A3590" s="2" t="n">
        <v>3556</v>
      </c>
      <c r="B3590" s="2" t="n">
        <v>4</v>
      </c>
      <c r="C3590" s="22" t="n">
        <f aca="true">NORMSINV(MAX(RAND(),0.000000000001))</f>
        <v>-0.71812356875916</v>
      </c>
      <c r="D3590" s="24" t="n">
        <f aca="false">IF($B$11="","",$B$11*EXP($B$12*C3590))</f>
        <v>685.329600083379</v>
      </c>
      <c r="E3590" s="20" t="n">
        <f aca="true">IF($B$10="","",$B$10*(1-$B$14+2*$B$14*RAND()))</f>
        <v>3.91727711635302</v>
      </c>
      <c r="F3590" s="21" t="n">
        <f aca="false">INDEX($E$17:$E$28,B3590)</f>
        <v>4.89657419354839</v>
      </c>
      <c r="G3590" s="25" t="n">
        <f aca="false">IF(OR(D3590="",E3590="",F3590=""),"",D3590*($B$7-$B$8-F3590-E3590))</f>
        <v>2690.70591165315</v>
      </c>
      <c r="H3590" s="25" t="n">
        <f aca="false">IF(D3590="","",D3590*$F$30)</f>
        <v>3426.09973673683</v>
      </c>
    </row>
    <row r="3591" customFormat="false" ht="15" hidden="false" customHeight="false" outlineLevel="0" collapsed="false">
      <c r="A3591" s="2" t="n">
        <v>3557</v>
      </c>
      <c r="B3591" s="2" t="n">
        <v>5</v>
      </c>
      <c r="C3591" s="22" t="n">
        <f aca="true">NORMSINV(MAX(RAND(),0.000000000001))</f>
        <v>0.119020609470481</v>
      </c>
      <c r="D3591" s="24" t="n">
        <f aca="false">IF($B$11="","",$B$11*EXP($B$12*C3591))</f>
        <v>975.201426176437</v>
      </c>
      <c r="E3591" s="20" t="n">
        <f aca="true">IF($B$10="","",$B$10*(1-$B$14+2*$B$14*RAND()))</f>
        <v>3.9060415430085</v>
      </c>
      <c r="F3591" s="21" t="n">
        <f aca="false">INDEX($E$17:$E$28,B3591)</f>
        <v>4.761</v>
      </c>
      <c r="G3591" s="25" t="n">
        <f aca="false">IF(OR(D3591="",E3591="",F3591=""),"",D3591*($B$7-$B$8-F3591-E3591))</f>
        <v>3971.95489601549</v>
      </c>
      <c r="H3591" s="25" t="n">
        <f aca="false">IF(D3591="","",D3591*$F$30)</f>
        <v>4875.22696974124</v>
      </c>
    </row>
    <row r="3592" customFormat="false" ht="15" hidden="false" customHeight="false" outlineLevel="0" collapsed="false">
      <c r="A3592" s="2" t="n">
        <v>3558</v>
      </c>
      <c r="B3592" s="2" t="n">
        <v>6</v>
      </c>
      <c r="C3592" s="22" t="n">
        <f aca="true">NORMSINV(MAX(RAND(),0.000000000001))</f>
        <v>0.00176254194872588</v>
      </c>
      <c r="D3592" s="24" t="n">
        <f aca="false">IF($B$11="","",$B$11*EXP($B$12*C3592))</f>
        <v>928.189087257351</v>
      </c>
      <c r="E3592" s="20" t="n">
        <f aca="true">IF($B$10="","",$B$10*(1-$B$14+2*$B$14*RAND()))</f>
        <v>3.5159446276879</v>
      </c>
      <c r="F3592" s="21" t="n">
        <f aca="false">INDEX($E$17:$E$28,B3592)</f>
        <v>4.761</v>
      </c>
      <c r="G3592" s="25" t="n">
        <f aca="false">IF(OR(D3592="",E3592="",F3592=""),"",D3592*($B$7-$B$8-F3592-E3592))</f>
        <v>4142.55929240539</v>
      </c>
      <c r="H3592" s="25" t="n">
        <f aca="false">IF(D3592="","",D3592*$F$30)</f>
        <v>4640.20288501695</v>
      </c>
    </row>
    <row r="3593" customFormat="false" ht="15" hidden="false" customHeight="false" outlineLevel="0" collapsed="false">
      <c r="A3593" s="2" t="n">
        <v>3559</v>
      </c>
      <c r="B3593" s="2" t="n">
        <v>7</v>
      </c>
      <c r="C3593" s="22" t="n">
        <f aca="true">NORMSINV(MAX(RAND(),0.000000000001))</f>
        <v>1.14522106946144</v>
      </c>
      <c r="D3593" s="24" t="n">
        <f aca="false">IF($B$11="","",$B$11*EXP($B$12*C3593))</f>
        <v>1502.74707067269</v>
      </c>
      <c r="E3593" s="20" t="n">
        <f aca="true">IF($B$10="","",$B$10*(1-$B$14+2*$B$14*RAND()))</f>
        <v>4.04231036517832</v>
      </c>
      <c r="F3593" s="21" t="n">
        <f aca="false">INDEX($E$17:$E$28,B3593)</f>
        <v>4.761</v>
      </c>
      <c r="G3593" s="25" t="n">
        <f aca="false">IF(OR(D3593="",E3593="",F3593=""),"",D3593*($B$7-$B$8-F3593-E3593))</f>
        <v>5915.84881687583</v>
      </c>
      <c r="H3593" s="25" t="n">
        <f aca="false">IF(D3593="","",D3593*$F$30)</f>
        <v>7512.53315570692</v>
      </c>
    </row>
    <row r="3594" customFormat="false" ht="15" hidden="false" customHeight="false" outlineLevel="0" collapsed="false">
      <c r="A3594" s="2" t="n">
        <v>3560</v>
      </c>
      <c r="B3594" s="2" t="n">
        <v>8</v>
      </c>
      <c r="C3594" s="22" t="n">
        <f aca="true">NORMSINV(MAX(RAND(),0.000000000001))</f>
        <v>-1.89442934712067</v>
      </c>
      <c r="D3594" s="24" t="n">
        <f aca="false">IF($B$11="","",$B$11*EXP($B$12*C3594))</f>
        <v>417.483303084299</v>
      </c>
      <c r="E3594" s="20" t="n">
        <f aca="true">IF($B$10="","",$B$10*(1-$B$14+2*$B$14*RAND()))</f>
        <v>3.46365639392717</v>
      </c>
      <c r="F3594" s="21" t="n">
        <f aca="false">INDEX($E$17:$E$28,B3594)</f>
        <v>4.761</v>
      </c>
      <c r="G3594" s="25" t="n">
        <f aca="false">IF(OR(D3594="",E3594="",F3594=""),"",D3594*($B$7-$B$8-F3594-E3594))</f>
        <v>1885.08056322386</v>
      </c>
      <c r="H3594" s="25" t="n">
        <f aca="false">IF(D3594="","",D3594*$F$30)</f>
        <v>2087.08252877903</v>
      </c>
    </row>
    <row r="3595" customFormat="false" ht="15" hidden="false" customHeight="false" outlineLevel="0" collapsed="false">
      <c r="A3595" s="2" t="n">
        <v>3561</v>
      </c>
      <c r="B3595" s="2" t="n">
        <v>9</v>
      </c>
      <c r="C3595" s="22" t="n">
        <f aca="true">NORMSINV(MAX(RAND(),0.000000000001))</f>
        <v>-0.106575311885921</v>
      </c>
      <c r="D3595" s="24" t="n">
        <f aca="false">IF($B$11="","",$B$11*EXP($B$12*C3595))</f>
        <v>886.769935070677</v>
      </c>
      <c r="E3595" s="20" t="n">
        <f aca="true">IF($B$10="","",$B$10*(1-$B$14+2*$B$14*RAND()))</f>
        <v>3.75518622582948</v>
      </c>
      <c r="F3595" s="21" t="n">
        <f aca="false">INDEX($E$17:$E$28,B3595)</f>
        <v>4.761</v>
      </c>
      <c r="G3595" s="25" t="n">
        <f aca="false">IF(OR(D3595="",E3595="",F3595=""),"",D3595*($B$7-$B$8-F3595-E3595))</f>
        <v>3745.55106627182</v>
      </c>
      <c r="H3595" s="25" t="n">
        <f aca="false">IF(D3595="","",D3595*$F$30)</f>
        <v>4433.14025940533</v>
      </c>
    </row>
    <row r="3596" customFormat="false" ht="15" hidden="false" customHeight="false" outlineLevel="0" collapsed="false">
      <c r="A3596" s="2" t="n">
        <v>3562</v>
      </c>
      <c r="B3596" s="2" t="n">
        <v>10</v>
      </c>
      <c r="C3596" s="22" t="n">
        <f aca="true">NORMSINV(MAX(RAND(),0.000000000001))</f>
        <v>-0.449038972187889</v>
      </c>
      <c r="D3596" s="24" t="n">
        <f aca="false">IF($B$11="","",$B$11*EXP($B$12*C3596))</f>
        <v>767.610934243086</v>
      </c>
      <c r="E3596" s="20" t="n">
        <f aca="true">IF($B$10="","",$B$10*(1-$B$14+2*$B$14*RAND()))</f>
        <v>3.52062595337896</v>
      </c>
      <c r="F3596" s="21" t="n">
        <f aca="false">INDEX($E$17:$E$28,B3596)</f>
        <v>4.761</v>
      </c>
      <c r="G3596" s="25" t="n">
        <f aca="false">IF(OR(D3596="",E3596="",F3596=""),"",D3596*($B$7-$B$8-F3596-E3596))</f>
        <v>3422.29666713191</v>
      </c>
      <c r="H3596" s="25" t="n">
        <f aca="false">IF(D3596="","",D3596*$F$30)</f>
        <v>3837.44058246803</v>
      </c>
    </row>
    <row r="3597" customFormat="false" ht="15" hidden="false" customHeight="false" outlineLevel="0" collapsed="false">
      <c r="A3597" s="2" t="n">
        <v>3563</v>
      </c>
      <c r="B3597" s="2" t="n">
        <v>11</v>
      </c>
      <c r="C3597" s="22" t="n">
        <f aca="true">NORMSINV(MAX(RAND(),0.000000000001))</f>
        <v>0.102678753944317</v>
      </c>
      <c r="D3597" s="24" t="n">
        <f aca="false">IF($B$11="","",$B$11*EXP($B$12*C3597))</f>
        <v>968.509350302527</v>
      </c>
      <c r="E3597" s="20" t="n">
        <f aca="true">IF($B$10="","",$B$10*(1-$B$14+2*$B$14*RAND()))</f>
        <v>3.97057264209746</v>
      </c>
      <c r="F3597" s="21" t="n">
        <f aca="false">INDEX($E$17:$E$28,B3597)</f>
        <v>4.761</v>
      </c>
      <c r="G3597" s="25" t="n">
        <f aca="false">IF(OR(D3597="",E3597="",F3597=""),"",D3597*($B$7-$B$8-F3597-E3597))</f>
        <v>3882.19937613706</v>
      </c>
      <c r="H3597" s="25" t="n">
        <f aca="false">IF(D3597="","",D3597*$F$30)</f>
        <v>4841.77194403239</v>
      </c>
    </row>
    <row r="3598" customFormat="false" ht="15" hidden="false" customHeight="false" outlineLevel="0" collapsed="false">
      <c r="A3598" s="2" t="n">
        <v>3564</v>
      </c>
      <c r="B3598" s="2" t="n">
        <v>12</v>
      </c>
      <c r="C3598" s="22" t="n">
        <f aca="true">NORMSINV(MAX(RAND(),0.000000000001))</f>
        <v>-0.430222947147881</v>
      </c>
      <c r="D3598" s="24" t="n">
        <f aca="false">IF($B$11="","",$B$11*EXP($B$12*C3598))</f>
        <v>773.72107716184</v>
      </c>
      <c r="E3598" s="20" t="n">
        <f aca="true">IF($B$10="","",$B$10*(1-$B$14+2*$B$14*RAND()))</f>
        <v>3.91427802092998</v>
      </c>
      <c r="F3598" s="21" t="n">
        <f aca="false">INDEX($E$17:$E$28,B3598)</f>
        <v>4.761</v>
      </c>
      <c r="G3598" s="25" t="n">
        <f aca="false">IF(OR(D3598="",E3598="",F3598=""),"",D3598*($B$7-$B$8-F3598-E3598))</f>
        <v>3144.96106800946</v>
      </c>
      <c r="H3598" s="25" t="n">
        <f aca="false">IF(D3598="","",D3598*$F$30)</f>
        <v>3867.98640894747</v>
      </c>
    </row>
    <row r="3599" customFormat="false" ht="15" hidden="false" customHeight="false" outlineLevel="0" collapsed="false">
      <c r="A3599" s="2" t="n">
        <v>3565</v>
      </c>
      <c r="B3599" s="2" t="n">
        <v>1</v>
      </c>
      <c r="C3599" s="22" t="n">
        <f aca="true">NORMSINV(MAX(RAND(),0.000000000001))</f>
        <v>-0.196075891942718</v>
      </c>
      <c r="D3599" s="24" t="n">
        <f aca="false">IF($B$11="","",$B$11*EXP($B$12*C3599))</f>
        <v>853.95036118152</v>
      </c>
      <c r="E3599" s="20" t="n">
        <f aca="true">IF($B$10="","",$B$10*(1-$B$14+2*$B$14*RAND()))</f>
        <v>3.96564825186173</v>
      </c>
      <c r="F3599" s="21" t="n">
        <f aca="false">INDEX($E$17:$E$28,B3599)</f>
        <v>4.92562580645161</v>
      </c>
      <c r="G3599" s="25" t="n">
        <f aca="false">IF(OR(D3599="",E3599="",F3599=""),"",D3599*($B$7-$B$8-F3599-E3599))</f>
        <v>3286.62090799201</v>
      </c>
      <c r="H3599" s="25" t="n">
        <f aca="false">IF(D3599="","",D3599*$F$30)</f>
        <v>4269.06864561865</v>
      </c>
    </row>
    <row r="3600" customFormat="false" ht="15" hidden="false" customHeight="false" outlineLevel="0" collapsed="false">
      <c r="A3600" s="2" t="n">
        <v>3566</v>
      </c>
      <c r="B3600" s="2" t="n">
        <v>2</v>
      </c>
      <c r="C3600" s="22" t="n">
        <f aca="true">NORMSINV(MAX(RAND(),0.000000000001))</f>
        <v>-0.142219179403392</v>
      </c>
      <c r="D3600" s="24" t="n">
        <f aca="false">IF($B$11="","",$B$11*EXP($B$12*C3600))</f>
        <v>873.550951518472</v>
      </c>
      <c r="E3600" s="20" t="n">
        <f aca="true">IF($B$10="","",$B$10*(1-$B$14+2*$B$14*RAND()))</f>
        <v>3.92975272930873</v>
      </c>
      <c r="F3600" s="21" t="n">
        <f aca="false">INDEX($E$17:$E$28,B3600)</f>
        <v>5.0612</v>
      </c>
      <c r="G3600" s="25" t="n">
        <f aca="false">IF(OR(D3600="",E3600="",F3600=""),"",D3600*($B$7-$B$8-F3600-E3600))</f>
        <v>3274.98381060009</v>
      </c>
      <c r="H3600" s="25" t="n">
        <f aca="false">IF(D3600="","",D3600*$F$30)</f>
        <v>4367.05591683114</v>
      </c>
    </row>
    <row r="3601" customFormat="false" ht="15" hidden="false" customHeight="false" outlineLevel="0" collapsed="false">
      <c r="A3601" s="2" t="n">
        <v>3567</v>
      </c>
      <c r="B3601" s="2" t="n">
        <v>3</v>
      </c>
      <c r="C3601" s="22" t="n">
        <f aca="true">NORMSINV(MAX(RAND(),0.000000000001))</f>
        <v>-1.34490978452939</v>
      </c>
      <c r="D3601" s="24" t="n">
        <f aca="false">IF($B$11="","",$B$11*EXP($B$12*C3601))</f>
        <v>526.258979388797</v>
      </c>
      <c r="E3601" s="20" t="n">
        <f aca="true">IF($B$10="","",$B$10*(1-$B$14+2*$B$14*RAND()))</f>
        <v>3.92531547219123</v>
      </c>
      <c r="F3601" s="21" t="n">
        <f aca="false">INDEX($E$17:$E$28,B3601)</f>
        <v>5.0612</v>
      </c>
      <c r="G3601" s="25" t="n">
        <f aca="false">IF(OR(D3601="",E3601="",F3601=""),"",D3601*($B$7-$B$8-F3601-E3601))</f>
        <v>1975.30493675628</v>
      </c>
      <c r="H3601" s="25" t="n">
        <f aca="false">IF(D3601="","",D3601*$F$30)</f>
        <v>2630.87388976047</v>
      </c>
    </row>
    <row r="3602" customFormat="false" ht="15" hidden="false" customHeight="false" outlineLevel="0" collapsed="false">
      <c r="A3602" s="2" t="n">
        <v>3568</v>
      </c>
      <c r="B3602" s="2" t="n">
        <v>4</v>
      </c>
      <c r="C3602" s="22" t="n">
        <f aca="true">NORMSINV(MAX(RAND(),0.000000000001))</f>
        <v>0.359933724320059</v>
      </c>
      <c r="D3602" s="24" t="n">
        <f aca="false">IF($B$11="","",$B$11*EXP($B$12*C3602))</f>
        <v>1079.39572792668</v>
      </c>
      <c r="E3602" s="20" t="n">
        <f aca="true">IF($B$10="","",$B$10*(1-$B$14+2*$B$14*RAND()))</f>
        <v>3.65000879450026</v>
      </c>
      <c r="F3602" s="21" t="n">
        <f aca="false">INDEX($E$17:$E$28,B3602)</f>
        <v>4.89657419354839</v>
      </c>
      <c r="G3602" s="25" t="n">
        <f aca="false">IF(OR(D3602="",E3602="",F3602=""),"",D3602*($B$7-$B$8-F3602-E3602))</f>
        <v>4526.35640811533</v>
      </c>
      <c r="H3602" s="25" t="n">
        <f aca="false">IF(D3602="","",D3602*$F$30)</f>
        <v>5396.11512305104</v>
      </c>
    </row>
    <row r="3603" customFormat="false" ht="15" hidden="false" customHeight="false" outlineLevel="0" collapsed="false">
      <c r="A3603" s="2" t="n">
        <v>3569</v>
      </c>
      <c r="B3603" s="2" t="n">
        <v>5</v>
      </c>
      <c r="C3603" s="22" t="n">
        <f aca="true">NORMSINV(MAX(RAND(),0.000000000001))</f>
        <v>0.169226603139233</v>
      </c>
      <c r="D3603" s="24" t="n">
        <f aca="false">IF($B$11="","",$B$11*EXP($B$12*C3603))</f>
        <v>996.051678929182</v>
      </c>
      <c r="E3603" s="20" t="n">
        <f aca="true">IF($B$10="","",$B$10*(1-$B$14+2*$B$14*RAND()))</f>
        <v>3.54456092929952</v>
      </c>
      <c r="F3603" s="21" t="n">
        <f aca="false">INDEX($E$17:$E$28,B3603)</f>
        <v>4.761</v>
      </c>
      <c r="G3603" s="25" t="n">
        <f aca="false">IF(OR(D3603="",E3603="",F3603=""),"",D3603*($B$7-$B$8-F3603-E3603))</f>
        <v>4416.93048148037</v>
      </c>
      <c r="H3603" s="25" t="n">
        <f aca="false">IF(D3603="","",D3603*$F$30)</f>
        <v>4979.46155330277</v>
      </c>
    </row>
    <row r="3604" customFormat="false" ht="15" hidden="false" customHeight="false" outlineLevel="0" collapsed="false">
      <c r="A3604" s="2" t="n">
        <v>3570</v>
      </c>
      <c r="B3604" s="2" t="n">
        <v>6</v>
      </c>
      <c r="C3604" s="22" t="n">
        <f aca="true">NORMSINV(MAX(RAND(),0.000000000001))</f>
        <v>2.33166552796392</v>
      </c>
      <c r="D3604" s="24" t="n">
        <f aca="false">IF($B$11="","",$B$11*EXP($B$12*C3604))</f>
        <v>2477.43127967165</v>
      </c>
      <c r="E3604" s="20" t="n">
        <f aca="true">IF($B$10="","",$B$10*(1-$B$14+2*$B$14*RAND()))</f>
        <v>3.61227831375253</v>
      </c>
      <c r="F3604" s="21" t="n">
        <f aca="false">INDEX($E$17:$E$28,B3604)</f>
        <v>4.761</v>
      </c>
      <c r="G3604" s="25" t="n">
        <f aca="false">IF(OR(D3604="",E3604="",F3604=""),"",D3604*($B$7-$B$8-F3604-E3604))</f>
        <v>10818.25289513</v>
      </c>
      <c r="H3604" s="25" t="n">
        <f aca="false">IF(D3604="","",D3604*$F$30)</f>
        <v>12385.1744533345</v>
      </c>
    </row>
    <row r="3605" customFormat="false" ht="15" hidden="false" customHeight="false" outlineLevel="0" collapsed="false">
      <c r="A3605" s="2" t="n">
        <v>3571</v>
      </c>
      <c r="B3605" s="2" t="n">
        <v>7</v>
      </c>
      <c r="C3605" s="22" t="n">
        <f aca="true">NORMSINV(MAX(RAND(),0.000000000001))</f>
        <v>0.0531463920023242</v>
      </c>
      <c r="D3605" s="24" t="n">
        <f aca="false">IF($B$11="","",$B$11*EXP($B$12*C3605))</f>
        <v>948.504829101736</v>
      </c>
      <c r="E3605" s="20" t="n">
        <f aca="true">IF($B$10="","",$B$10*(1-$B$14+2*$B$14*RAND()))</f>
        <v>3.51722441844079</v>
      </c>
      <c r="F3605" s="21" t="n">
        <f aca="false">INDEX($E$17:$E$28,B3605)</f>
        <v>4.761</v>
      </c>
      <c r="G3605" s="25" t="n">
        <f aca="false">IF(OR(D3605="",E3605="",F3605=""),"",D3605*($B$7-$B$8-F3605-E3605))</f>
        <v>4232.01568547712</v>
      </c>
      <c r="H3605" s="25" t="n">
        <f aca="false">IF(D3605="","",D3605*$F$30)</f>
        <v>4741.7653416454</v>
      </c>
    </row>
    <row r="3606" customFormat="false" ht="15" hidden="false" customHeight="false" outlineLevel="0" collapsed="false">
      <c r="A3606" s="2" t="n">
        <v>3572</v>
      </c>
      <c r="B3606" s="2" t="n">
        <v>8</v>
      </c>
      <c r="C3606" s="22" t="n">
        <f aca="true">NORMSINV(MAX(RAND(),0.000000000001))</f>
        <v>0.158306093711898</v>
      </c>
      <c r="D3606" s="24" t="n">
        <f aca="false">IF($B$11="","",$B$11*EXP($B$12*C3606))</f>
        <v>991.478844237678</v>
      </c>
      <c r="E3606" s="20" t="n">
        <f aca="true">IF($B$10="","",$B$10*(1-$B$14+2*$B$14*RAND()))</f>
        <v>3.62557542644897</v>
      </c>
      <c r="F3606" s="21" t="n">
        <f aca="false">INDEX($E$17:$E$28,B3606)</f>
        <v>4.761</v>
      </c>
      <c r="G3606" s="25" t="n">
        <f aca="false">IF(OR(D3606="",E3606="",F3606=""),"",D3606*($B$7-$B$8-F3606-E3606))</f>
        <v>4316.32836466029</v>
      </c>
      <c r="H3606" s="25" t="n">
        <f aca="false">IF(D3606="","",D3606*$F$30)</f>
        <v>4956.601038113</v>
      </c>
    </row>
    <row r="3607" customFormat="false" ht="15" hidden="false" customHeight="false" outlineLevel="0" collapsed="false">
      <c r="A3607" s="2" t="n">
        <v>3573</v>
      </c>
      <c r="B3607" s="2" t="n">
        <v>9</v>
      </c>
      <c r="C3607" s="22" t="n">
        <f aca="true">NORMSINV(MAX(RAND(),0.000000000001))</f>
        <v>0.0728358660364675</v>
      </c>
      <c r="D3607" s="24" t="n">
        <f aca="false">IF($B$11="","",$B$11*EXP($B$12*C3607))</f>
        <v>956.406810855674</v>
      </c>
      <c r="E3607" s="20" t="n">
        <f aca="true">IF($B$10="","",$B$10*(1-$B$14+2*$B$14*RAND()))</f>
        <v>3.84688762883231</v>
      </c>
      <c r="F3607" s="21" t="n">
        <f aca="false">INDEX($E$17:$E$28,B3607)</f>
        <v>4.761</v>
      </c>
      <c r="G3607" s="25" t="n">
        <f aca="false">IF(OR(D3607="",E3607="",F3607=""),"",D3607*($B$7-$B$8-F3607-E3607))</f>
        <v>3951.98041500577</v>
      </c>
      <c r="H3607" s="25" t="n">
        <f aca="false">IF(D3607="","",D3607*$F$30)</f>
        <v>4781.26892882968</v>
      </c>
    </row>
    <row r="3608" customFormat="false" ht="15" hidden="false" customHeight="false" outlineLevel="0" collapsed="false">
      <c r="A3608" s="2" t="n">
        <v>3574</v>
      </c>
      <c r="B3608" s="2" t="n">
        <v>10</v>
      </c>
      <c r="C3608" s="22" t="n">
        <f aca="true">NORMSINV(MAX(RAND(),0.000000000001))</f>
        <v>1.45938535920505</v>
      </c>
      <c r="D3608" s="24" t="n">
        <f aca="false">IF($B$11="","",$B$11*EXP($B$12*C3608))</f>
        <v>1715.44579368924</v>
      </c>
      <c r="E3608" s="20" t="n">
        <f aca="true">IF($B$10="","",$B$10*(1-$B$14+2*$B$14*RAND()))</f>
        <v>3.53419156315701</v>
      </c>
      <c r="F3608" s="21" t="n">
        <f aca="false">INDEX($E$17:$E$28,B3608)</f>
        <v>4.761</v>
      </c>
      <c r="G3608" s="25" t="n">
        <f aca="false">IF(OR(D3608="",E3608="",F3608=""),"",D3608*($B$7-$B$8-F3608-E3608))</f>
        <v>7624.82793673676</v>
      </c>
      <c r="H3608" s="25" t="n">
        <f aca="false">IF(D3608="","",D3608*$F$30)</f>
        <v>8575.85661181125</v>
      </c>
    </row>
    <row r="3609" customFormat="false" ht="15" hidden="false" customHeight="false" outlineLevel="0" collapsed="false">
      <c r="A3609" s="2" t="n">
        <v>3575</v>
      </c>
      <c r="B3609" s="2" t="n">
        <v>11</v>
      </c>
      <c r="C3609" s="22" t="n">
        <f aca="true">NORMSINV(MAX(RAND(),0.000000000001))</f>
        <v>-0.275346651016343</v>
      </c>
      <c r="D3609" s="24" t="n">
        <f aca="false">IF($B$11="","",$B$11*EXP($B$12*C3609))</f>
        <v>825.89781814588</v>
      </c>
      <c r="E3609" s="20" t="n">
        <f aca="true">IF($B$10="","",$B$10*(1-$B$14+2*$B$14*RAND()))</f>
        <v>3.51377690254222</v>
      </c>
      <c r="F3609" s="21" t="n">
        <f aca="false">INDEX($E$17:$E$28,B3609)</f>
        <v>4.761</v>
      </c>
      <c r="G3609" s="25" t="n">
        <f aca="false">IF(OR(D3609="",E3609="",F3609=""),"",D3609*($B$7-$B$8-F3609-E3609))</f>
        <v>3687.81801372497</v>
      </c>
      <c r="H3609" s="25" t="n">
        <f aca="false">IF(D3609="","",D3609*$F$30)</f>
        <v>4128.82837247488</v>
      </c>
    </row>
    <row r="3610" customFormat="false" ht="15" hidden="false" customHeight="false" outlineLevel="0" collapsed="false">
      <c r="A3610" s="2" t="n">
        <v>3576</v>
      </c>
      <c r="B3610" s="2" t="n">
        <v>12</v>
      </c>
      <c r="C3610" s="22" t="n">
        <f aca="true">NORMSINV(MAX(RAND(),0.000000000001))</f>
        <v>0.0263259176447571</v>
      </c>
      <c r="D3610" s="24" t="n">
        <f aca="false">IF($B$11="","",$B$11*EXP($B$12*C3610))</f>
        <v>937.845893500433</v>
      </c>
      <c r="E3610" s="20" t="n">
        <f aca="true">IF($B$10="","",$B$10*(1-$B$14+2*$B$14*RAND()))</f>
        <v>3.67120097150633</v>
      </c>
      <c r="F3610" s="21" t="n">
        <f aca="false">INDEX($E$17:$E$28,B3610)</f>
        <v>4.761</v>
      </c>
      <c r="G3610" s="25" t="n">
        <f aca="false">IF(OR(D3610="",E3610="",F3610=""),"",D3610*($B$7-$B$8-F3610-E3610))</f>
        <v>4040.05162889794</v>
      </c>
      <c r="H3610" s="25" t="n">
        <f aca="false">IF(D3610="","",D3610*$F$30)</f>
        <v>4688.47919078736</v>
      </c>
    </row>
    <row r="3611" customFormat="false" ht="15" hidden="false" customHeight="false" outlineLevel="0" collapsed="false">
      <c r="A3611" s="2" t="n">
        <v>3577</v>
      </c>
      <c r="B3611" s="2" t="n">
        <v>1</v>
      </c>
      <c r="C3611" s="22" t="n">
        <f aca="true">NORMSINV(MAX(RAND(),0.000000000001))</f>
        <v>1.52524105052061</v>
      </c>
      <c r="D3611" s="24" t="n">
        <f aca="false">IF($B$11="","",$B$11*EXP($B$12*C3611))</f>
        <v>1763.71492697925</v>
      </c>
      <c r="E3611" s="20" t="n">
        <f aca="true">IF($B$10="","",$B$10*(1-$B$14+2*$B$14*RAND()))</f>
        <v>3.93591013107533</v>
      </c>
      <c r="F3611" s="21" t="n">
        <f aca="false">INDEX($E$17:$E$28,B3611)</f>
        <v>4.92562580645161</v>
      </c>
      <c r="G3611" s="25" t="n">
        <f aca="false">IF(OR(D3611="",E3611="",F3611=""),"",D3611*($B$7-$B$8-F3611-E3611))</f>
        <v>6840.50496073632</v>
      </c>
      <c r="H3611" s="25" t="n">
        <f aca="false">IF(D3611="","",D3611*$F$30)</f>
        <v>8817.16366295466</v>
      </c>
    </row>
    <row r="3612" customFormat="false" ht="15" hidden="false" customHeight="false" outlineLevel="0" collapsed="false">
      <c r="A3612" s="2" t="n">
        <v>3578</v>
      </c>
      <c r="B3612" s="2" t="n">
        <v>2</v>
      </c>
      <c r="C3612" s="22" t="n">
        <f aca="true">NORMSINV(MAX(RAND(),0.000000000001))</f>
        <v>0.818427866525437</v>
      </c>
      <c r="D3612" s="24" t="n">
        <f aca="false">IF($B$11="","",$B$11*EXP($B$12*C3612))</f>
        <v>1309.4343458648</v>
      </c>
      <c r="E3612" s="20" t="n">
        <f aca="true">IF($B$10="","",$B$10*(1-$B$14+2*$B$14*RAND()))</f>
        <v>3.83031274401831</v>
      </c>
      <c r="F3612" s="21" t="n">
        <f aca="false">INDEX($E$17:$E$28,B3612)</f>
        <v>5.0612</v>
      </c>
      <c r="G3612" s="25" t="n">
        <f aca="false">IF(OR(D3612="",E3612="",F3612=""),"",D3612*($B$7-$B$8-F3612-E3612))</f>
        <v>5039.3413926054</v>
      </c>
      <c r="H3612" s="25" t="n">
        <f aca="false">IF(D3612="","",D3612*$F$30)</f>
        <v>6546.12418184729</v>
      </c>
    </row>
    <row r="3613" customFormat="false" ht="15" hidden="false" customHeight="false" outlineLevel="0" collapsed="false">
      <c r="A3613" s="2" t="n">
        <v>3579</v>
      </c>
      <c r="B3613" s="2" t="n">
        <v>3</v>
      </c>
      <c r="C3613" s="22" t="n">
        <f aca="true">NORMSINV(MAX(RAND(),0.000000000001))</f>
        <v>0.136530360177668</v>
      </c>
      <c r="D3613" s="24" t="n">
        <f aca="false">IF($B$11="","",$B$11*EXP($B$12*C3613))</f>
        <v>982.423084717718</v>
      </c>
      <c r="E3613" s="20" t="n">
        <f aca="true">IF($B$10="","",$B$10*(1-$B$14+2*$B$14*RAND()))</f>
        <v>4.06800783143952</v>
      </c>
      <c r="F3613" s="21" t="n">
        <f aca="false">INDEX($E$17:$E$28,B3613)</f>
        <v>5.0612</v>
      </c>
      <c r="G3613" s="25" t="n">
        <f aca="false">IF(OR(D3613="",E3613="",F3613=""),"",D3613*($B$7-$B$8-F3613-E3613))</f>
        <v>3547.32558051177</v>
      </c>
      <c r="H3613" s="25" t="n">
        <f aca="false">IF(D3613="","",D3613*$F$30)</f>
        <v>4911.32948512082</v>
      </c>
    </row>
    <row r="3614" customFormat="false" ht="15" hidden="false" customHeight="false" outlineLevel="0" collapsed="false">
      <c r="A3614" s="2" t="n">
        <v>3580</v>
      </c>
      <c r="B3614" s="2" t="n">
        <v>4</v>
      </c>
      <c r="C3614" s="22" t="n">
        <f aca="true">NORMSINV(MAX(RAND(),0.000000000001))</f>
        <v>-1.19125227898657</v>
      </c>
      <c r="D3614" s="24" t="n">
        <f aca="false">IF($B$11="","",$B$11*EXP($B$12*C3614))</f>
        <v>561.459423237972</v>
      </c>
      <c r="E3614" s="20" t="n">
        <f aca="true">IF($B$10="","",$B$10*(1-$B$14+2*$B$14*RAND()))</f>
        <v>3.38815883581432</v>
      </c>
      <c r="F3614" s="21" t="n">
        <f aca="false">INDEX($E$17:$E$28,B3614)</f>
        <v>4.89657419354839</v>
      </c>
      <c r="G3614" s="25" t="n">
        <f aca="false">IF(OR(D3614="",E3614="",F3614=""),"",D3614*($B$7-$B$8-F3614-E3614))</f>
        <v>2501.4516237052</v>
      </c>
      <c r="H3614" s="25" t="n">
        <f aca="false">IF(D3614="","",D3614*$F$30)</f>
        <v>2806.84794865127</v>
      </c>
    </row>
    <row r="3615" customFormat="false" ht="15" hidden="false" customHeight="false" outlineLevel="0" collapsed="false">
      <c r="A3615" s="2" t="n">
        <v>3581</v>
      </c>
      <c r="B3615" s="2" t="n">
        <v>5</v>
      </c>
      <c r="C3615" s="22" t="n">
        <f aca="true">NORMSINV(MAX(RAND(),0.000000000001))</f>
        <v>-0.613107250062161</v>
      </c>
      <c r="D3615" s="24" t="n">
        <f aca="false">IF($B$11="","",$B$11*EXP($B$12*C3615))</f>
        <v>716.336625444676</v>
      </c>
      <c r="E3615" s="20" t="n">
        <f aca="true">IF($B$10="","",$B$10*(1-$B$14+2*$B$14*RAND()))</f>
        <v>3.78041263355382</v>
      </c>
      <c r="F3615" s="21" t="n">
        <f aca="false">INDEX($E$17:$E$28,B3615)</f>
        <v>4.761</v>
      </c>
      <c r="G3615" s="25" t="n">
        <f aca="false">IF(OR(D3615="",E3615="",F3615=""),"",D3615*($B$7-$B$8-F3615-E3615))</f>
        <v>3007.60190571471</v>
      </c>
      <c r="H3615" s="25" t="n">
        <f aca="false">IF(D3615="","",D3615*$F$30)</f>
        <v>3581.11005792303</v>
      </c>
    </row>
    <row r="3616" customFormat="false" ht="15" hidden="false" customHeight="false" outlineLevel="0" collapsed="false">
      <c r="A3616" s="2" t="n">
        <v>3582</v>
      </c>
      <c r="B3616" s="2" t="n">
        <v>6</v>
      </c>
      <c r="C3616" s="22" t="n">
        <f aca="true">NORMSINV(MAX(RAND(),0.000000000001))</f>
        <v>-0.150440705396075</v>
      </c>
      <c r="D3616" s="24" t="n">
        <f aca="false">IF($B$11="","",$B$11*EXP($B$12*C3616))</f>
        <v>870.52996912566</v>
      </c>
      <c r="E3616" s="20" t="n">
        <f aca="true">IF($B$10="","",$B$10*(1-$B$14+2*$B$14*RAND()))</f>
        <v>3.81785467335773</v>
      </c>
      <c r="F3616" s="21" t="n">
        <f aca="false">INDEX($E$17:$E$28,B3616)</f>
        <v>4.761</v>
      </c>
      <c r="G3616" s="25" t="n">
        <f aca="false">IF(OR(D3616="",E3616="",F3616=""),"",D3616*($B$7-$B$8-F3616-E3616))</f>
        <v>3622.40171272928</v>
      </c>
      <c r="H3616" s="25" t="n">
        <f aca="false">IF(D3616="","",D3616*$F$30)</f>
        <v>4351.953421653</v>
      </c>
    </row>
    <row r="3617" customFormat="false" ht="15" hidden="false" customHeight="false" outlineLevel="0" collapsed="false">
      <c r="A3617" s="2" t="n">
        <v>3583</v>
      </c>
      <c r="B3617" s="2" t="n">
        <v>7</v>
      </c>
      <c r="C3617" s="22" t="n">
        <f aca="true">NORMSINV(MAX(RAND(),0.000000000001))</f>
        <v>0.657562101537148</v>
      </c>
      <c r="D3617" s="24" t="n">
        <f aca="false">IF($B$11="","",$B$11*EXP($B$12*C3617))</f>
        <v>1223.61778989762</v>
      </c>
      <c r="E3617" s="20" t="n">
        <f aca="true">IF($B$10="","",$B$10*(1-$B$14+2*$B$14*RAND()))</f>
        <v>3.80089450412702</v>
      </c>
      <c r="F3617" s="21" t="n">
        <f aca="false">INDEX($E$17:$E$28,B3617)</f>
        <v>4.761</v>
      </c>
      <c r="G3617" s="25" t="n">
        <f aca="false">IF(OR(D3617="",E3617="",F3617=""),"",D3617*($B$7-$B$8-F3617-E3617))</f>
        <v>5112.40421281919</v>
      </c>
      <c r="H3617" s="25" t="n">
        <f aca="false">IF(D3617="","",D3617*$F$30)</f>
        <v>6117.11005525617</v>
      </c>
    </row>
    <row r="3618" customFormat="false" ht="15" hidden="false" customHeight="false" outlineLevel="0" collapsed="false">
      <c r="A3618" s="2" t="n">
        <v>3584</v>
      </c>
      <c r="B3618" s="2" t="n">
        <v>8</v>
      </c>
      <c r="C3618" s="22" t="n">
        <f aca="true">NORMSINV(MAX(RAND(),0.000000000001))</f>
        <v>-0.0143113617291215</v>
      </c>
      <c r="D3618" s="24" t="n">
        <f aca="false">IF($B$11="","",$B$11*EXP($B$12*C3618))</f>
        <v>921.923706473609</v>
      </c>
      <c r="E3618" s="20" t="n">
        <f aca="true">IF($B$10="","",$B$10*(1-$B$14+2*$B$14*RAND()))</f>
        <v>3.39030922992288</v>
      </c>
      <c r="F3618" s="21" t="n">
        <f aca="false">INDEX($E$17:$E$28,B3618)</f>
        <v>4.761</v>
      </c>
      <c r="G3618" s="25" t="n">
        <f aca="false">IF(OR(D3618="",E3618="",F3618=""),"",D3618*($B$7-$B$8-F3618-E3618))</f>
        <v>4230.42280261074</v>
      </c>
      <c r="H3618" s="25" t="n">
        <f aca="false">IF(D3618="","",D3618*$F$30)</f>
        <v>4608.88099340287</v>
      </c>
    </row>
    <row r="3619" customFormat="false" ht="15" hidden="false" customHeight="false" outlineLevel="0" collapsed="false">
      <c r="A3619" s="2" t="n">
        <v>3585</v>
      </c>
      <c r="B3619" s="2" t="n">
        <v>9</v>
      </c>
      <c r="C3619" s="22" t="n">
        <f aca="true">NORMSINV(MAX(RAND(),0.000000000001))</f>
        <v>-0.998335447129537</v>
      </c>
      <c r="D3619" s="24" t="n">
        <f aca="false">IF($B$11="","",$B$11*EXP($B$12*C3619))</f>
        <v>609.005996035659</v>
      </c>
      <c r="E3619" s="20" t="n">
        <f aca="true">IF($B$10="","",$B$10*(1-$B$14+2*$B$14*RAND()))</f>
        <v>3.55295806006092</v>
      </c>
      <c r="F3619" s="21" t="n">
        <f aca="false">INDEX($E$17:$E$28,B3619)</f>
        <v>4.761</v>
      </c>
      <c r="G3619" s="25" t="n">
        <f aca="false">IF(OR(D3619="",E3619="",F3619=""),"",D3619*($B$7-$B$8-F3619-E3619))</f>
        <v>2695.4860801282</v>
      </c>
      <c r="H3619" s="25" t="n">
        <f aca="false">IF(D3619="","",D3619*$F$30)</f>
        <v>3044.54277538147</v>
      </c>
    </row>
    <row r="3620" customFormat="false" ht="15" hidden="false" customHeight="false" outlineLevel="0" collapsed="false">
      <c r="A3620" s="2" t="n">
        <v>3586</v>
      </c>
      <c r="B3620" s="2" t="n">
        <v>10</v>
      </c>
      <c r="C3620" s="22" t="n">
        <f aca="true">NORMSINV(MAX(RAND(),0.000000000001))</f>
        <v>-0.00322099899581414</v>
      </c>
      <c r="D3620" s="24" t="n">
        <f aca="false">IF($B$11="","",$B$11*EXP($B$12*C3620))</f>
        <v>926.242032609552</v>
      </c>
      <c r="E3620" s="20" t="n">
        <f aca="true">IF($B$10="","",$B$10*(1-$B$14+2*$B$14*RAND()))</f>
        <v>3.6912238835118</v>
      </c>
      <c r="F3620" s="21" t="n">
        <f aca="false">INDEX($E$17:$E$28,B3620)</f>
        <v>4.761</v>
      </c>
      <c r="G3620" s="25" t="n">
        <f aca="false">IF(OR(D3620="",E3620="",F3620=""),"",D3620*($B$7-$B$8-F3620-E3620))</f>
        <v>3971.51846551072</v>
      </c>
      <c r="H3620" s="25" t="n">
        <f aca="false">IF(D3620="","",D3620*$F$30)</f>
        <v>4630.46916942167</v>
      </c>
    </row>
    <row r="3621" customFormat="false" ht="15" hidden="false" customHeight="false" outlineLevel="0" collapsed="false">
      <c r="A3621" s="2" t="n">
        <v>3587</v>
      </c>
      <c r="B3621" s="2" t="n">
        <v>11</v>
      </c>
      <c r="C3621" s="22" t="n">
        <f aca="true">NORMSINV(MAX(RAND(),0.000000000001))</f>
        <v>-0.606998131584283</v>
      </c>
      <c r="D3621" s="24" t="n">
        <f aca="false">IF($B$11="","",$B$11*EXP($B$12*C3621))</f>
        <v>718.182976836646</v>
      </c>
      <c r="E3621" s="20" t="n">
        <f aca="true">IF($B$10="","",$B$10*(1-$B$14+2*$B$14*RAND()))</f>
        <v>3.79071538040424</v>
      </c>
      <c r="F3621" s="21" t="n">
        <f aca="false">INDEX($E$17:$E$28,B3621)</f>
        <v>4.761</v>
      </c>
      <c r="G3621" s="25" t="n">
        <f aca="false">IF(OR(D3621="",E3621="",F3621=""),"",D3621*($B$7-$B$8-F3621-E3621))</f>
        <v>3007.95471594042</v>
      </c>
      <c r="H3621" s="25" t="n">
        <f aca="false">IF(D3621="","",D3621*$F$30)</f>
        <v>3590.34033780176</v>
      </c>
    </row>
    <row r="3622" customFormat="false" ht="15" hidden="false" customHeight="false" outlineLevel="0" collapsed="false">
      <c r="A3622" s="2" t="n">
        <v>3588</v>
      </c>
      <c r="B3622" s="2" t="n">
        <v>12</v>
      </c>
      <c r="C3622" s="22" t="n">
        <f aca="true">NORMSINV(MAX(RAND(),0.000000000001))</f>
        <v>-0.83933832204081</v>
      </c>
      <c r="D3622" s="24" t="n">
        <f aca="false">IF($B$11="","",$B$11*EXP($B$12*C3622))</f>
        <v>651.204748552436</v>
      </c>
      <c r="E3622" s="20" t="n">
        <f aca="true">IF($B$10="","",$B$10*(1-$B$14+2*$B$14*RAND()))</f>
        <v>3.47264310202613</v>
      </c>
      <c r="F3622" s="21" t="n">
        <f aca="false">INDEX($E$17:$E$28,B3622)</f>
        <v>4.761</v>
      </c>
      <c r="G3622" s="25" t="n">
        <f aca="false">IF(OR(D3622="",E3622="",F3622=""),"",D3622*($B$7-$B$8-F3622-E3622))</f>
        <v>2934.56101063261</v>
      </c>
      <c r="H3622" s="25" t="n">
        <f aca="false">IF(D3622="","",D3622*$F$30)</f>
        <v>3255.50277896334</v>
      </c>
    </row>
    <row r="3623" customFormat="false" ht="15" hidden="false" customHeight="false" outlineLevel="0" collapsed="false">
      <c r="A3623" s="2" t="n">
        <v>3589</v>
      </c>
      <c r="B3623" s="2" t="n">
        <v>1</v>
      </c>
      <c r="C3623" s="22" t="n">
        <f aca="true">NORMSINV(MAX(RAND(),0.000000000001))</f>
        <v>-1.89489947162599</v>
      </c>
      <c r="D3623" s="24" t="n">
        <f aca="false">IF($B$11="","",$B$11*EXP($B$12*C3623))</f>
        <v>417.400610123093</v>
      </c>
      <c r="E3623" s="20" t="n">
        <f aca="true">IF($B$10="","",$B$10*(1-$B$14+2*$B$14*RAND()))</f>
        <v>3.66802655877763</v>
      </c>
      <c r="F3623" s="21" t="n">
        <f aca="false">INDEX($E$17:$E$28,B3623)</f>
        <v>4.92562580645161</v>
      </c>
      <c r="G3623" s="25" t="n">
        <f aca="false">IF(OR(D3623="",E3623="",F3623=""),"",D3623*($B$7-$B$8-F3623-E3623))</f>
        <v>1730.68803253576</v>
      </c>
      <c r="H3623" s="25" t="n">
        <f aca="false">IF(D3623="","",D3623*$F$30)</f>
        <v>2086.66913012736</v>
      </c>
    </row>
    <row r="3624" customFormat="false" ht="15" hidden="false" customHeight="false" outlineLevel="0" collapsed="false">
      <c r="A3624" s="2" t="n">
        <v>3590</v>
      </c>
      <c r="B3624" s="2" t="n">
        <v>2</v>
      </c>
      <c r="C3624" s="22" t="n">
        <f aca="true">NORMSINV(MAX(RAND(),0.000000000001))</f>
        <v>0.678541717022245</v>
      </c>
      <c r="D3624" s="24" t="n">
        <f aca="false">IF($B$11="","",$B$11*EXP($B$12*C3624))</f>
        <v>1234.48264358992</v>
      </c>
      <c r="E3624" s="20" t="n">
        <f aca="true">IF($B$10="","",$B$10*(1-$B$14+2*$B$14*RAND()))</f>
        <v>3.41534022005628</v>
      </c>
      <c r="F3624" s="21" t="n">
        <f aca="false">INDEX($E$17:$E$28,B3624)</f>
        <v>5.0612</v>
      </c>
      <c r="G3624" s="25" t="n">
        <f aca="false">IF(OR(D3624="",E3624="",F3624=""),"",D3624*($B$7-$B$8-F3624-E3624))</f>
        <v>5263.16709998423</v>
      </c>
      <c r="H3624" s="25" t="n">
        <f aca="false">IF(D3624="","",D3624*$F$30)</f>
        <v>6171.42563183474</v>
      </c>
    </row>
    <row r="3625" customFormat="false" ht="15" hidden="false" customHeight="false" outlineLevel="0" collapsed="false">
      <c r="A3625" s="2" t="n">
        <v>3591</v>
      </c>
      <c r="B3625" s="2" t="n">
        <v>3</v>
      </c>
      <c r="C3625" s="22" t="n">
        <f aca="true">NORMSINV(MAX(RAND(),0.000000000001))</f>
        <v>0.163663123361207</v>
      </c>
      <c r="D3625" s="24" t="n">
        <f aca="false">IF($B$11="","",$B$11*EXP($B$12*C3625))</f>
        <v>993.719408027208</v>
      </c>
      <c r="E3625" s="20" t="n">
        <f aca="true">IF($B$10="","",$B$10*(1-$B$14+2*$B$14*RAND()))</f>
        <v>3.53435981853003</v>
      </c>
      <c r="F3625" s="21" t="n">
        <f aca="false">INDEX($E$17:$E$28,B3625)</f>
        <v>5.0612</v>
      </c>
      <c r="G3625" s="25" t="n">
        <f aca="false">IF(OR(D3625="",E3625="",F3625=""),"",D3625*($B$7-$B$8-F3625-E3625))</f>
        <v>4118.41064373452</v>
      </c>
      <c r="H3625" s="25" t="n">
        <f aca="false">IF(D3625="","",D3625*$F$30)</f>
        <v>4967.80206460962</v>
      </c>
    </row>
    <row r="3626" customFormat="false" ht="15" hidden="false" customHeight="false" outlineLevel="0" collapsed="false">
      <c r="A3626" s="2" t="n">
        <v>3592</v>
      </c>
      <c r="B3626" s="2" t="n">
        <v>4</v>
      </c>
      <c r="C3626" s="22" t="n">
        <f aca="true">NORMSINV(MAX(RAND(),0.000000000001))</f>
        <v>-0.4420684988685</v>
      </c>
      <c r="D3626" s="24" t="n">
        <f aca="false">IF($B$11="","",$B$11*EXP($B$12*C3626))</f>
        <v>769.86881459417</v>
      </c>
      <c r="E3626" s="20" t="n">
        <f aca="true">IF($B$10="","",$B$10*(1-$B$14+2*$B$14*RAND()))</f>
        <v>3.49607134293082</v>
      </c>
      <c r="F3626" s="21" t="n">
        <f aca="false">INDEX($E$17:$E$28,B3626)</f>
        <v>4.89657419354839</v>
      </c>
      <c r="G3626" s="25" t="n">
        <f aca="false">IF(OR(D3626="",E3626="",F3626=""),"",D3626*($B$7-$B$8-F3626-E3626))</f>
        <v>3346.89262745143</v>
      </c>
      <c r="H3626" s="25" t="n">
        <f aca="false">IF(D3626="","",D3626*$F$30)</f>
        <v>3848.72817791917</v>
      </c>
    </row>
    <row r="3627" customFormat="false" ht="15" hidden="false" customHeight="false" outlineLevel="0" collapsed="false">
      <c r="A3627" s="2" t="n">
        <v>3593</v>
      </c>
      <c r="B3627" s="2" t="n">
        <v>5</v>
      </c>
      <c r="C3627" s="22" t="n">
        <f aca="true">NORMSINV(MAX(RAND(),0.000000000001))</f>
        <v>0.00663223088039564</v>
      </c>
      <c r="D3627" s="24" t="n">
        <f aca="false">IF($B$11="","",$B$11*EXP($B$12*C3627))</f>
        <v>930.095613915513</v>
      </c>
      <c r="E3627" s="20" t="n">
        <f aca="true">IF($B$10="","",$B$10*(1-$B$14+2*$B$14*RAND()))</f>
        <v>3.50493411711792</v>
      </c>
      <c r="F3627" s="21" t="n">
        <f aca="false">INDEX($E$17:$E$28,B3627)</f>
        <v>4.761</v>
      </c>
      <c r="G3627" s="25" t="n">
        <f aca="false">IF(OR(D3627="",E3627="",F3627=""),"",D3627*($B$7-$B$8-F3627-E3627))</f>
        <v>4161.30905403766</v>
      </c>
      <c r="H3627" s="25" t="n">
        <f aca="false">IF(D3627="","",D3627*$F$30)</f>
        <v>4649.73399308643</v>
      </c>
    </row>
    <row r="3628" customFormat="false" ht="15" hidden="false" customHeight="false" outlineLevel="0" collapsed="false">
      <c r="A3628" s="2" t="n">
        <v>3594</v>
      </c>
      <c r="B3628" s="2" t="n">
        <v>6</v>
      </c>
      <c r="C3628" s="22" t="n">
        <f aca="true">NORMSINV(MAX(RAND(),0.000000000001))</f>
        <v>-0.536504465183926</v>
      </c>
      <c r="D3628" s="24" t="n">
        <f aca="false">IF($B$11="","",$B$11*EXP($B$12*C3628))</f>
        <v>739.835613755183</v>
      </c>
      <c r="E3628" s="20" t="n">
        <f aca="true">IF($B$10="","",$B$10*(1-$B$14+2*$B$14*RAND()))</f>
        <v>3.77817457565114</v>
      </c>
      <c r="F3628" s="21" t="n">
        <f aca="false">INDEX($E$17:$E$28,B3628)</f>
        <v>4.761</v>
      </c>
      <c r="G3628" s="25" t="n">
        <f aca="false">IF(OR(D3628="",E3628="",F3628=""),"",D3628*($B$7-$B$8-F3628-E3628))</f>
        <v>3107.92025610152</v>
      </c>
      <c r="H3628" s="25" t="n">
        <f aca="false">IF(D3628="","",D3628*$F$30)</f>
        <v>3698.58620028491</v>
      </c>
    </row>
    <row r="3629" customFormat="false" ht="15" hidden="false" customHeight="false" outlineLevel="0" collapsed="false">
      <c r="A3629" s="2" t="n">
        <v>3595</v>
      </c>
      <c r="B3629" s="2" t="n">
        <v>7</v>
      </c>
      <c r="C3629" s="22" t="n">
        <f aca="true">NORMSINV(MAX(RAND(),0.000000000001))</f>
        <v>1.48579081894701</v>
      </c>
      <c r="D3629" s="24" t="n">
        <f aca="false">IF($B$11="","",$B$11*EXP($B$12*C3629))</f>
        <v>1734.63904681836</v>
      </c>
      <c r="E3629" s="20" t="n">
        <f aca="true">IF($B$10="","",$B$10*(1-$B$14+2*$B$14*RAND()))</f>
        <v>3.81190686157488</v>
      </c>
      <c r="F3629" s="21" t="n">
        <f aca="false">INDEX($E$17:$E$28,B3629)</f>
        <v>4.761</v>
      </c>
      <c r="G3629" s="25" t="n">
        <f aca="false">IF(OR(D3629="",E3629="",F3629=""),"",D3629*($B$7-$B$8-F3629-E3629))</f>
        <v>7228.40246964106</v>
      </c>
      <c r="H3629" s="25" t="n">
        <f aca="false">IF(D3629="","",D3629*$F$30)</f>
        <v>8671.80752285433</v>
      </c>
    </row>
    <row r="3630" customFormat="false" ht="15" hidden="false" customHeight="false" outlineLevel="0" collapsed="false">
      <c r="A3630" s="2" t="n">
        <v>3596</v>
      </c>
      <c r="B3630" s="2" t="n">
        <v>8</v>
      </c>
      <c r="C3630" s="22" t="n">
        <f aca="true">NORMSINV(MAX(RAND(),0.000000000001))</f>
        <v>1.85212721441524</v>
      </c>
      <c r="D3630" s="24" t="n">
        <f aca="false">IF($B$11="","",$B$11*EXP($B$12*C3630))</f>
        <v>2024.17270392191</v>
      </c>
      <c r="E3630" s="20" t="n">
        <f aca="true">IF($B$10="","",$B$10*(1-$B$14+2*$B$14*RAND()))</f>
        <v>3.59664302058047</v>
      </c>
      <c r="F3630" s="21" t="n">
        <f aca="false">INDEX($E$17:$E$28,B3630)</f>
        <v>4.761</v>
      </c>
      <c r="G3630" s="25" t="n">
        <f aca="false">IF(OR(D3630="",E3630="",F3630=""),"",D3630*($B$7-$B$8-F3630-E3630))</f>
        <v>8870.64737658268</v>
      </c>
      <c r="H3630" s="25" t="n">
        <f aca="false">IF(D3630="","",D3630*$F$30)</f>
        <v>10119.2441814464</v>
      </c>
    </row>
    <row r="3631" customFormat="false" ht="15" hidden="false" customHeight="false" outlineLevel="0" collapsed="false">
      <c r="A3631" s="2" t="n">
        <v>3597</v>
      </c>
      <c r="B3631" s="2" t="n">
        <v>9</v>
      </c>
      <c r="C3631" s="22" t="n">
        <f aca="true">NORMSINV(MAX(RAND(),0.000000000001))</f>
        <v>0.777550428882733</v>
      </c>
      <c r="D3631" s="24" t="n">
        <f aca="false">IF($B$11="","",$B$11*EXP($B$12*C3631))</f>
        <v>1287.07330080553</v>
      </c>
      <c r="E3631" s="20" t="n">
        <f aca="true">IF($B$10="","",$B$10*(1-$B$14+2*$B$14*RAND()))</f>
        <v>4.07826477236654</v>
      </c>
      <c r="F3631" s="21" t="n">
        <f aca="false">INDEX($E$17:$E$28,B3631)</f>
        <v>4.761</v>
      </c>
      <c r="G3631" s="25" t="n">
        <f aca="false">IF(OR(D3631="",E3631="",F3631=""),"",D3631*($B$7-$B$8-F3631-E3631))</f>
        <v>5020.53216499861</v>
      </c>
      <c r="H3631" s="25" t="n">
        <f aca="false">IF(D3631="","",D3631*$F$30)</f>
        <v>6434.33684538701</v>
      </c>
    </row>
    <row r="3632" customFormat="false" ht="15" hidden="false" customHeight="false" outlineLevel="0" collapsed="false">
      <c r="A3632" s="2" t="n">
        <v>3598</v>
      </c>
      <c r="B3632" s="2" t="n">
        <v>10</v>
      </c>
      <c r="C3632" s="22" t="n">
        <f aca="true">NORMSINV(MAX(RAND(),0.000000000001))</f>
        <v>-0.556126945224007</v>
      </c>
      <c r="D3632" s="24" t="n">
        <f aca="false">IF($B$11="","",$B$11*EXP($B$12*C3632))</f>
        <v>733.74368945495</v>
      </c>
      <c r="E3632" s="20" t="n">
        <f aca="true">IF($B$10="","",$B$10*(1-$B$14+2*$B$14*RAND()))</f>
        <v>4.01910387025711</v>
      </c>
      <c r="F3632" s="21" t="n">
        <f aca="false">INDEX($E$17:$E$28,B3632)</f>
        <v>4.761</v>
      </c>
      <c r="G3632" s="25" t="n">
        <f aca="false">IF(OR(D3632="",E3632="",F3632=""),"",D3632*($B$7-$B$8-F3632-E3632))</f>
        <v>2905.54879609592</v>
      </c>
      <c r="H3632" s="25" t="n">
        <f aca="false">IF(D3632="","",D3632*$F$30)</f>
        <v>3668.13145232318</v>
      </c>
    </row>
    <row r="3633" customFormat="false" ht="15" hidden="false" customHeight="false" outlineLevel="0" collapsed="false">
      <c r="A3633" s="2" t="n">
        <v>3599</v>
      </c>
      <c r="B3633" s="2" t="n">
        <v>11</v>
      </c>
      <c r="C3633" s="22" t="n">
        <f aca="true">NORMSINV(MAX(RAND(),0.000000000001))</f>
        <v>0.796138919883568</v>
      </c>
      <c r="D3633" s="24" t="n">
        <f aca="false">IF($B$11="","",$B$11*EXP($B$12*C3633))</f>
        <v>1297.19396242021</v>
      </c>
      <c r="E3633" s="20" t="n">
        <f aca="true">IF($B$10="","",$B$10*(1-$B$14+2*$B$14*RAND()))</f>
        <v>3.41473823222349</v>
      </c>
      <c r="F3633" s="21" t="n">
        <f aca="false">INDEX($E$17:$E$28,B3633)</f>
        <v>4.761</v>
      </c>
      <c r="G3633" s="25" t="n">
        <f aca="false">IF(OR(D3633="",E3633="",F3633=""),"",D3633*($B$7-$B$8-F3633-E3633))</f>
        <v>5920.73280806508</v>
      </c>
      <c r="H3633" s="25" t="n">
        <f aca="false">IF(D3633="","",D3633*$F$30)</f>
        <v>6484.93205693111</v>
      </c>
    </row>
    <row r="3634" customFormat="false" ht="15" hidden="false" customHeight="false" outlineLevel="0" collapsed="false">
      <c r="A3634" s="2" t="n">
        <v>3600</v>
      </c>
      <c r="B3634" s="2" t="n">
        <v>12</v>
      </c>
      <c r="C3634" s="22" t="n">
        <f aca="true">NORMSINV(MAX(RAND(),0.000000000001))</f>
        <v>3.22169483132879</v>
      </c>
      <c r="D3634" s="24" t="n">
        <f aca="false">IF($B$11="","",$B$11*EXP($B$12*C3634))</f>
        <v>3604.74270443188</v>
      </c>
      <c r="E3634" s="20" t="n">
        <f aca="true">IF($B$10="","",$B$10*(1-$B$14+2*$B$14*RAND()))</f>
        <v>3.81366333536087</v>
      </c>
      <c r="F3634" s="21" t="n">
        <f aca="false">INDEX($E$17:$E$28,B3634)</f>
        <v>4.761</v>
      </c>
      <c r="G3634" s="25" t="n">
        <f aca="false">IF(OR(D3634="",E3634="",F3634=""),"",D3634*($B$7-$B$8-F3634-E3634))</f>
        <v>15014.9669533605</v>
      </c>
      <c r="H3634" s="25" t="n">
        <f aca="false">IF(D3634="","",D3634*$F$30)</f>
        <v>18020.8297279958</v>
      </c>
    </row>
    <row r="3635" customFormat="false" ht="15" hidden="false" customHeight="false" outlineLevel="0" collapsed="false">
      <c r="A3635" s="2" t="n">
        <v>3601</v>
      </c>
      <c r="B3635" s="2" t="n">
        <v>1</v>
      </c>
      <c r="C3635" s="22" t="n">
        <f aca="true">NORMSINV(MAX(RAND(),0.000000000001))</f>
        <v>-0.842861882343105</v>
      </c>
      <c r="D3635" s="24" t="n">
        <f aca="false">IF($B$11="","",$B$11*EXP($B$12*C3635))</f>
        <v>650.238616555861</v>
      </c>
      <c r="E3635" s="20" t="n">
        <f aca="true">IF($B$10="","",$B$10*(1-$B$14+2*$B$14*RAND()))</f>
        <v>3.77297525777293</v>
      </c>
      <c r="F3635" s="21" t="n">
        <f aca="false">INDEX($E$17:$E$28,B3635)</f>
        <v>4.92562580645161</v>
      </c>
      <c r="G3635" s="25" t="n">
        <f aca="false">IF(OR(D3635="",E3635="",F3635=""),"",D3635*($B$7-$B$8-F3635-E3635))</f>
        <v>2627.87365294896</v>
      </c>
      <c r="H3635" s="25" t="n">
        <f aca="false">IF(D3635="","",D3635*$F$30)</f>
        <v>3250.67289188606</v>
      </c>
    </row>
    <row r="3636" customFormat="false" ht="15" hidden="false" customHeight="false" outlineLevel="0" collapsed="false">
      <c r="A3636" s="2" t="n">
        <v>3602</v>
      </c>
      <c r="B3636" s="2" t="n">
        <v>2</v>
      </c>
      <c r="C3636" s="22" t="n">
        <f aca="true">NORMSINV(MAX(RAND(),0.000000000001))</f>
        <v>-0.175648883492319</v>
      </c>
      <c r="D3636" s="24" t="n">
        <f aca="false">IF($B$11="","",$B$11*EXP($B$12*C3636))</f>
        <v>861.332247192922</v>
      </c>
      <c r="E3636" s="20" t="n">
        <f aca="true">IF($B$10="","",$B$10*(1-$B$14+2*$B$14*RAND()))</f>
        <v>3.93904750979717</v>
      </c>
      <c r="F3636" s="21" t="n">
        <f aca="false">INDEX($E$17:$E$28,B3636)</f>
        <v>5.0612</v>
      </c>
      <c r="G3636" s="25" t="n">
        <f aca="false">IF(OR(D3636="",E3636="",F3636=""),"",D3636*($B$7-$B$8-F3636-E3636))</f>
        <v>3221.16941633173</v>
      </c>
      <c r="H3636" s="25" t="n">
        <f aca="false">IF(D3636="","",D3636*$F$30)</f>
        <v>4305.97217016686</v>
      </c>
    </row>
    <row r="3637" customFormat="false" ht="15" hidden="false" customHeight="false" outlineLevel="0" collapsed="false">
      <c r="A3637" s="2" t="n">
        <v>3603</v>
      </c>
      <c r="B3637" s="2" t="n">
        <v>3</v>
      </c>
      <c r="C3637" s="22" t="n">
        <f aca="true">NORMSINV(MAX(RAND(),0.000000000001))</f>
        <v>-0.970099458558422</v>
      </c>
      <c r="D3637" s="24" t="n">
        <f aca="false">IF($B$11="","",$B$11*EXP($B$12*C3637))</f>
        <v>616.295034403623</v>
      </c>
      <c r="E3637" s="20" t="n">
        <f aca="true">IF($B$10="","",$B$10*(1-$B$14+2*$B$14*RAND()))</f>
        <v>3.49286828535208</v>
      </c>
      <c r="F3637" s="21" t="n">
        <f aca="false">INDEX($E$17:$E$28,B3637)</f>
        <v>5.0612</v>
      </c>
      <c r="G3637" s="25" t="n">
        <f aca="false">IF(OR(D3637="",E3637="",F3637=""),"",D3637*($B$7-$B$8-F3637-E3637))</f>
        <v>2579.76893009015</v>
      </c>
      <c r="H3637" s="25" t="n">
        <f aca="false">IF(D3637="","",D3637*$F$30)</f>
        <v>3080.98213599059</v>
      </c>
    </row>
    <row r="3638" customFormat="false" ht="15" hidden="false" customHeight="false" outlineLevel="0" collapsed="false">
      <c r="A3638" s="2" t="n">
        <v>3604</v>
      </c>
      <c r="B3638" s="2" t="n">
        <v>4</v>
      </c>
      <c r="C3638" s="22" t="n">
        <f aca="true">NORMSINV(MAX(RAND(),0.000000000001))</f>
        <v>1.33248138091604</v>
      </c>
      <c r="D3638" s="24" t="n">
        <f aca="false">IF($B$11="","",$B$11*EXP($B$12*C3638))</f>
        <v>1626.12511491273</v>
      </c>
      <c r="E3638" s="20" t="n">
        <f aca="true">IF($B$10="","",$B$10*(1-$B$14+2*$B$14*RAND()))</f>
        <v>3.47638479879011</v>
      </c>
      <c r="F3638" s="21" t="n">
        <f aca="false">INDEX($E$17:$E$28,B3638)</f>
        <v>4.89657419354839</v>
      </c>
      <c r="G3638" s="25" t="n">
        <f aca="false">IF(OR(D3638="",E3638="",F3638=""),"",D3638*($B$7-$B$8-F3638-E3638))</f>
        <v>7101.35506041217</v>
      </c>
      <c r="H3638" s="25" t="n">
        <f aca="false">IF(D3638="","",D3638*$F$30)</f>
        <v>8129.32467447172</v>
      </c>
    </row>
    <row r="3639" customFormat="false" ht="15" hidden="false" customHeight="false" outlineLevel="0" collapsed="false">
      <c r="A3639" s="2" t="n">
        <v>3605</v>
      </c>
      <c r="B3639" s="2" t="n">
        <v>5</v>
      </c>
      <c r="C3639" s="22" t="n">
        <f aca="true">NORMSINV(MAX(RAND(),0.000000000001))</f>
        <v>0.47400485599899</v>
      </c>
      <c r="D3639" s="24" t="n">
        <f aca="false">IF($B$11="","",$B$11*EXP($B$12*C3639))</f>
        <v>1132.54473365384</v>
      </c>
      <c r="E3639" s="20" t="n">
        <f aca="true">IF($B$10="","",$B$10*(1-$B$14+2*$B$14*RAND()))</f>
        <v>3.38875716816729</v>
      </c>
      <c r="F3639" s="21" t="n">
        <f aca="false">INDEX($E$17:$E$28,B3639)</f>
        <v>4.761</v>
      </c>
      <c r="G3639" s="25" t="n">
        <f aca="false">IF(OR(D3639="",E3639="",F3639=""),"",D3639*($B$7-$B$8-F3639-E3639))</f>
        <v>5198.65534538444</v>
      </c>
      <c r="H3639" s="25" t="n">
        <f aca="false">IF(D3639="","",D3639*$F$30)</f>
        <v>5661.81763248229</v>
      </c>
    </row>
    <row r="3640" customFormat="false" ht="15" hidden="false" customHeight="false" outlineLevel="0" collapsed="false">
      <c r="A3640" s="2" t="n">
        <v>3606</v>
      </c>
      <c r="B3640" s="2" t="n">
        <v>6</v>
      </c>
      <c r="C3640" s="22" t="n">
        <f aca="true">NORMSINV(MAX(RAND(),0.000000000001))</f>
        <v>1.38546393344096</v>
      </c>
      <c r="D3640" s="24" t="n">
        <f aca="false">IF($B$11="","",$B$11*EXP($B$12*C3640))</f>
        <v>1662.83670837466</v>
      </c>
      <c r="E3640" s="20" t="n">
        <f aca="true">IF($B$10="","",$B$10*(1-$B$14+2*$B$14*RAND()))</f>
        <v>3.76916912212506</v>
      </c>
      <c r="F3640" s="21" t="n">
        <f aca="false">INDEX($E$17:$E$28,B3640)</f>
        <v>4.761</v>
      </c>
      <c r="G3640" s="25" t="n">
        <f aca="false">IF(OR(D3640="",E3640="",F3640=""),"",D3640*($B$7-$B$8-F3640-E3640))</f>
        <v>7000.26131977955</v>
      </c>
      <c r="H3640" s="25" t="n">
        <f aca="false">IF(D3640="","",D3640*$F$30)</f>
        <v>8312.85327250658</v>
      </c>
    </row>
    <row r="3641" customFormat="false" ht="15" hidden="false" customHeight="false" outlineLevel="0" collapsed="false">
      <c r="A3641" s="2" t="n">
        <v>3607</v>
      </c>
      <c r="B3641" s="2" t="n">
        <v>7</v>
      </c>
      <c r="C3641" s="22" t="n">
        <f aca="true">NORMSINV(MAX(RAND(),0.000000000001))</f>
        <v>1.41887029873332</v>
      </c>
      <c r="D3641" s="24" t="n">
        <f aca="false">IF($B$11="","",$B$11*EXP($B$12*C3641))</f>
        <v>1686.40882629068</v>
      </c>
      <c r="E3641" s="20" t="n">
        <f aca="true">IF($B$10="","",$B$10*(1-$B$14+2*$B$14*RAND()))</f>
        <v>4.03293809830628</v>
      </c>
      <c r="F3641" s="21" t="n">
        <f aca="false">INDEX($E$17:$E$28,B3641)</f>
        <v>4.761</v>
      </c>
      <c r="G3641" s="25" t="n">
        <f aca="false">IF(OR(D3641="",E3641="",F3641=""),"",D3641*($B$7-$B$8-F3641-E3641))</f>
        <v>6654.6736201057</v>
      </c>
      <c r="H3641" s="25" t="n">
        <f aca="false">IF(D3641="","",D3641*$F$30)</f>
        <v>8430.69500439239</v>
      </c>
    </row>
    <row r="3642" customFormat="false" ht="15" hidden="false" customHeight="false" outlineLevel="0" collapsed="false">
      <c r="A3642" s="2" t="n">
        <v>3608</v>
      </c>
      <c r="B3642" s="2" t="n">
        <v>8</v>
      </c>
      <c r="C3642" s="22" t="n">
        <f aca="true">NORMSINV(MAX(RAND(),0.000000000001))</f>
        <v>-1.11061514992666</v>
      </c>
      <c r="D3642" s="24" t="n">
        <f aca="false">IF($B$11="","",$B$11*EXP($B$12*C3642))</f>
        <v>580.864352175757</v>
      </c>
      <c r="E3642" s="20" t="n">
        <f aca="true">IF($B$10="","",$B$10*(1-$B$14+2*$B$14*RAND()))</f>
        <v>3.40650608708787</v>
      </c>
      <c r="F3642" s="21" t="n">
        <f aca="false">INDEX($E$17:$E$28,B3642)</f>
        <v>4.761</v>
      </c>
      <c r="G3642" s="25" t="n">
        <f aca="false">IF(OR(D3642="",E3642="",F3642=""),"",D3642*($B$7-$B$8-F3642-E3642))</f>
        <v>2655.9987145513</v>
      </c>
      <c r="H3642" s="25" t="n">
        <f aca="false">IF(D3642="","",D3642*$F$30)</f>
        <v>2903.85706939704</v>
      </c>
    </row>
    <row r="3643" customFormat="false" ht="15" hidden="false" customHeight="false" outlineLevel="0" collapsed="false">
      <c r="A3643" s="2" t="n">
        <v>3609</v>
      </c>
      <c r="B3643" s="2" t="n">
        <v>9</v>
      </c>
      <c r="C3643" s="22" t="n">
        <f aca="true">NORMSINV(MAX(RAND(),0.000000000001))</f>
        <v>-0.417530766807039</v>
      </c>
      <c r="D3643" s="24" t="n">
        <f aca="false">IF($B$11="","",$B$11*EXP($B$12*C3643))</f>
        <v>777.870063966038</v>
      </c>
      <c r="E3643" s="20" t="n">
        <f aca="true">IF($B$10="","",$B$10*(1-$B$14+2*$B$14*RAND()))</f>
        <v>3.40784657084731</v>
      </c>
      <c r="F3643" s="21" t="n">
        <f aca="false">INDEX($E$17:$E$28,B3643)</f>
        <v>4.761</v>
      </c>
      <c r="G3643" s="25" t="n">
        <f aca="false">IF(OR(D3643="",E3643="",F3643=""),"",D3643*($B$7-$B$8-F3643-E3643))</f>
        <v>3555.76341033358</v>
      </c>
      <c r="H3643" s="25" t="n">
        <f aca="false">IF(D3643="","",D3643*$F$30)</f>
        <v>3888.72802377901</v>
      </c>
    </row>
    <row r="3644" customFormat="false" ht="15" hidden="false" customHeight="false" outlineLevel="0" collapsed="false">
      <c r="A3644" s="2" t="n">
        <v>3610</v>
      </c>
      <c r="B3644" s="2" t="n">
        <v>10</v>
      </c>
      <c r="C3644" s="22" t="n">
        <f aca="true">NORMSINV(MAX(RAND(),0.000000000001))</f>
        <v>-0.721058538304457</v>
      </c>
      <c r="D3644" s="24" t="n">
        <f aca="false">IF($B$11="","",$B$11*EXP($B$12*C3644))</f>
        <v>684.482579176309</v>
      </c>
      <c r="E3644" s="20" t="n">
        <f aca="true">IF($B$10="","",$B$10*(1-$B$14+2*$B$14*RAND()))</f>
        <v>3.46630231005464</v>
      </c>
      <c r="F3644" s="21" t="n">
        <f aca="false">INDEX($E$17:$E$28,B3644)</f>
        <v>4.761</v>
      </c>
      <c r="G3644" s="25" t="n">
        <f aca="false">IF(OR(D3644="",E3644="",F3644=""),"",D3644*($B$7-$B$8-F3644-E3644))</f>
        <v>3088.86295385677</v>
      </c>
      <c r="H3644" s="25" t="n">
        <f aca="false">IF(D3644="","",D3644*$F$30)</f>
        <v>3421.8653098182</v>
      </c>
    </row>
    <row r="3645" customFormat="false" ht="15" hidden="false" customHeight="false" outlineLevel="0" collapsed="false">
      <c r="A3645" s="2" t="n">
        <v>3611</v>
      </c>
      <c r="B3645" s="2" t="n">
        <v>11</v>
      </c>
      <c r="C3645" s="22" t="n">
        <f aca="true">NORMSINV(MAX(RAND(),0.000000000001))</f>
        <v>0.190097552980966</v>
      </c>
      <c r="D3645" s="24" t="n">
        <f aca="false">IF($B$11="","",$B$11*EXP($B$12*C3645))</f>
        <v>1004.84989664614</v>
      </c>
      <c r="E3645" s="20" t="n">
        <f aca="true">IF($B$10="","",$B$10*(1-$B$14+2*$B$14*RAND()))</f>
        <v>3.84543900780656</v>
      </c>
      <c r="F3645" s="21" t="n">
        <f aca="false">INDEX($E$17:$E$28,B3645)</f>
        <v>4.761</v>
      </c>
      <c r="G3645" s="25" t="n">
        <f aca="false">IF(OR(D3645="",E3645="",F3645=""),"",D3645*($B$7-$B$8-F3645-E3645))</f>
        <v>4153.60833578609</v>
      </c>
      <c r="H3645" s="25" t="n">
        <f aca="false">IF(D3645="","",D3645*$F$30)</f>
        <v>5023.44560331337</v>
      </c>
    </row>
    <row r="3646" customFormat="false" ht="15" hidden="false" customHeight="false" outlineLevel="0" collapsed="false">
      <c r="A3646" s="2" t="n">
        <v>3612</v>
      </c>
      <c r="B3646" s="2" t="n">
        <v>12</v>
      </c>
      <c r="C3646" s="22" t="n">
        <f aca="true">NORMSINV(MAX(RAND(),0.000000000001))</f>
        <v>1.1932012325663</v>
      </c>
      <c r="D3646" s="24" t="n">
        <f aca="false">IF($B$11="","",$B$11*EXP($B$12*C3646))</f>
        <v>1533.4376210704</v>
      </c>
      <c r="E3646" s="20" t="n">
        <f aca="true">IF($B$10="","",$B$10*(1-$B$14+2*$B$14*RAND()))</f>
        <v>3.52463422539585</v>
      </c>
      <c r="F3646" s="21" t="n">
        <f aca="false">INDEX($E$17:$E$28,B3646)</f>
        <v>4.761</v>
      </c>
      <c r="G3646" s="25" t="n">
        <f aca="false">IF(OR(D3646="",E3646="",F3646=""),"",D3646*($B$7-$B$8-F3646-E3646))</f>
        <v>6830.4920567864</v>
      </c>
      <c r="H3646" s="25" t="n">
        <f aca="false">IF(D3646="","",D3646*$F$30)</f>
        <v>7665.96135525513</v>
      </c>
    </row>
    <row r="3647" customFormat="false" ht="15" hidden="false" customHeight="false" outlineLevel="0" collapsed="false">
      <c r="A3647" s="2" t="n">
        <v>3613</v>
      </c>
      <c r="B3647" s="2" t="n">
        <v>1</v>
      </c>
      <c r="C3647" s="22" t="n">
        <f aca="true">NORMSINV(MAX(RAND(),0.000000000001))</f>
        <v>-0.984954763109811</v>
      </c>
      <c r="D3647" s="24" t="n">
        <f aca="false">IF($B$11="","",$B$11*EXP($B$12*C3647))</f>
        <v>612.449371097993</v>
      </c>
      <c r="E3647" s="20" t="n">
        <f aca="true">IF($B$10="","",$B$10*(1-$B$14+2*$B$14*RAND()))</f>
        <v>3.45244465159482</v>
      </c>
      <c r="F3647" s="21" t="n">
        <f aca="false">INDEX($E$17:$E$28,B3647)</f>
        <v>4.92562580645161</v>
      </c>
      <c r="G3647" s="25" t="n">
        <f aca="false">IF(OR(D3647="",E3647="",F3647=""),"",D3647*($B$7-$B$8-F3647-E3647))</f>
        <v>2671.46100474322</v>
      </c>
      <c r="H3647" s="25" t="n">
        <f aca="false">IF(D3647="","",D3647*$F$30)</f>
        <v>3061.75689599308</v>
      </c>
    </row>
    <row r="3648" customFormat="false" ht="15" hidden="false" customHeight="false" outlineLevel="0" collapsed="false">
      <c r="A3648" s="2" t="n">
        <v>3614</v>
      </c>
      <c r="B3648" s="2" t="n">
        <v>2</v>
      </c>
      <c r="C3648" s="22" t="n">
        <f aca="true">NORMSINV(MAX(RAND(),0.000000000001))</f>
        <v>-0.313807758407159</v>
      </c>
      <c r="D3648" s="24" t="n">
        <f aca="false">IF($B$11="","",$B$11*EXP($B$12*C3648))</f>
        <v>812.621022159201</v>
      </c>
      <c r="E3648" s="20" t="n">
        <f aca="true">IF($B$10="","",$B$10*(1-$B$14+2*$B$14*RAND()))</f>
        <v>3.95117770366755</v>
      </c>
      <c r="F3648" s="21" t="n">
        <f aca="false">INDEX($E$17:$E$28,B3648)</f>
        <v>5.0612</v>
      </c>
      <c r="G3648" s="25" t="n">
        <f aca="false">IF(OR(D3648="",E3648="",F3648=""),"",D3648*($B$7-$B$8-F3648-E3648))</f>
        <v>3029.14424066911</v>
      </c>
      <c r="H3648" s="25" t="n">
        <f aca="false">IF(D3648="","",D3648*$F$30)</f>
        <v>4062.45501397828</v>
      </c>
    </row>
    <row r="3649" customFormat="false" ht="15" hidden="false" customHeight="false" outlineLevel="0" collapsed="false">
      <c r="A3649" s="2" t="n">
        <v>3615</v>
      </c>
      <c r="B3649" s="2" t="n">
        <v>3</v>
      </c>
      <c r="C3649" s="22" t="n">
        <f aca="true">NORMSINV(MAX(RAND(),0.000000000001))</f>
        <v>-0.191429699064309</v>
      </c>
      <c r="D3649" s="24" t="n">
        <f aca="false">IF($B$11="","",$B$11*EXP($B$12*C3649))</f>
        <v>855.623818380136</v>
      </c>
      <c r="E3649" s="20" t="n">
        <f aca="true">IF($B$10="","",$B$10*(1-$B$14+2*$B$14*RAND()))</f>
        <v>3.5149962915342</v>
      </c>
      <c r="F3649" s="21" t="n">
        <f aca="false">INDEX($E$17:$E$28,B3649)</f>
        <v>5.0612</v>
      </c>
      <c r="G3649" s="25" t="n">
        <f aca="false">IF(OR(D3649="",E3649="",F3649=""),"",D3649*($B$7-$B$8-F3649-E3649))</f>
        <v>3562.64962802288</v>
      </c>
      <c r="H3649" s="25" t="n">
        <f aca="false">IF(D3649="","",D3649*$F$30)</f>
        <v>4277.43459284598</v>
      </c>
    </row>
    <row r="3650" customFormat="false" ht="15" hidden="false" customHeight="false" outlineLevel="0" collapsed="false">
      <c r="A3650" s="2" t="n">
        <v>3616</v>
      </c>
      <c r="B3650" s="2" t="n">
        <v>4</v>
      </c>
      <c r="C3650" s="22" t="n">
        <f aca="true">NORMSINV(MAX(RAND(),0.000000000001))</f>
        <v>0.556997828079047</v>
      </c>
      <c r="D3650" s="24" t="n">
        <f aca="false">IF($B$11="","",$B$11*EXP($B$12*C3650))</f>
        <v>1172.85095646539</v>
      </c>
      <c r="E3650" s="20" t="n">
        <f aca="true">IF($B$10="","",$B$10*(1-$B$14+2*$B$14*RAND()))</f>
        <v>4.09876671058391</v>
      </c>
      <c r="F3650" s="21" t="n">
        <f aca="false">INDEX($E$17:$E$28,B3650)</f>
        <v>4.89657419354839</v>
      </c>
      <c r="G3650" s="25" t="n">
        <f aca="false">IF(OR(D3650="",E3650="",F3650=""),"",D3650*($B$7-$B$8-F3650-E3650))</f>
        <v>4391.92700222526</v>
      </c>
      <c r="H3650" s="25" t="n">
        <f aca="false">IF(D3650="","",D3650*$F$30)</f>
        <v>5863.31650156178</v>
      </c>
    </row>
    <row r="3651" customFormat="false" ht="15" hidden="false" customHeight="false" outlineLevel="0" collapsed="false">
      <c r="A3651" s="2" t="n">
        <v>3617</v>
      </c>
      <c r="B3651" s="2" t="n">
        <v>5</v>
      </c>
      <c r="C3651" s="22" t="n">
        <f aca="true">NORMSINV(MAX(RAND(),0.000000000001))</f>
        <v>0.300113169364923</v>
      </c>
      <c r="D3651" s="24" t="n">
        <f aca="false">IF($B$11="","",$B$11*EXP($B$12*C3651))</f>
        <v>1052.52813877228</v>
      </c>
      <c r="E3651" s="20" t="n">
        <f aca="true">IF($B$10="","",$B$10*(1-$B$14+2*$B$14*RAND()))</f>
        <v>4.00560660338382</v>
      </c>
      <c r="F3651" s="21" t="n">
        <f aca="false">INDEX($E$17:$E$28,B3651)</f>
        <v>4.761</v>
      </c>
      <c r="G3651" s="25" t="n">
        <f aca="false">IF(OR(D3651="",E3651="",F3651=""),"",D3651*($B$7-$B$8-F3651-E3651))</f>
        <v>4182.10835635052</v>
      </c>
      <c r="H3651" s="25" t="n">
        <f aca="false">IF(D3651="","",D3651*$F$30)</f>
        <v>5261.7986713504</v>
      </c>
    </row>
    <row r="3652" customFormat="false" ht="15" hidden="false" customHeight="false" outlineLevel="0" collapsed="false">
      <c r="A3652" s="2" t="n">
        <v>3618</v>
      </c>
      <c r="B3652" s="2" t="n">
        <v>6</v>
      </c>
      <c r="C3652" s="22" t="n">
        <f aca="true">NORMSINV(MAX(RAND(),0.000000000001))</f>
        <v>-1.55733939511454</v>
      </c>
      <c r="D3652" s="24" t="n">
        <f aca="false">IF($B$11="","",$B$11*EXP($B$12*C3652))</f>
        <v>481.199920193435</v>
      </c>
      <c r="E3652" s="20" t="n">
        <f aca="true">IF($B$10="","",$B$10*(1-$B$14+2*$B$14*RAND()))</f>
        <v>3.51054552030342</v>
      </c>
      <c r="F3652" s="21" t="n">
        <f aca="false">INDEX($E$17:$E$28,B3652)</f>
        <v>4.761</v>
      </c>
      <c r="G3652" s="25" t="n">
        <f aca="false">IF(OR(D3652="",E3652="",F3652=""),"",D3652*($B$7-$B$8-F3652-E3652))</f>
        <v>2150.21993901799</v>
      </c>
      <c r="H3652" s="25" t="n">
        <f aca="false">IF(D3652="","",D3652*$F$30)</f>
        <v>2405.61464103102</v>
      </c>
    </row>
    <row r="3653" customFormat="false" ht="15" hidden="false" customHeight="false" outlineLevel="0" collapsed="false">
      <c r="A3653" s="2" t="n">
        <v>3619</v>
      </c>
      <c r="B3653" s="2" t="n">
        <v>7</v>
      </c>
      <c r="C3653" s="22" t="n">
        <f aca="true">NORMSINV(MAX(RAND(),0.000000000001))</f>
        <v>-0.930030071405933</v>
      </c>
      <c r="D3653" s="24" t="n">
        <f aca="false">IF($B$11="","",$B$11*EXP($B$12*C3653))</f>
        <v>626.788824521802</v>
      </c>
      <c r="E3653" s="20" t="n">
        <f aca="true">IF($B$10="","",$B$10*(1-$B$14+2*$B$14*RAND()))</f>
        <v>3.75695273597748</v>
      </c>
      <c r="F3653" s="21" t="n">
        <f aca="false">INDEX($E$17:$E$28,B3653)</f>
        <v>4.761</v>
      </c>
      <c r="G3653" s="25" t="n">
        <f aca="false">IF(OR(D3653="",E3653="",F3653=""),"",D3653*($B$7-$B$8-F3653-E3653))</f>
        <v>2646.33204169217</v>
      </c>
      <c r="H3653" s="25" t="n">
        <f aca="false">IF(D3653="","",D3653*$F$30)</f>
        <v>3133.44269154939</v>
      </c>
    </row>
    <row r="3654" customFormat="false" ht="15" hidden="false" customHeight="false" outlineLevel="0" collapsed="false">
      <c r="A3654" s="2" t="n">
        <v>3620</v>
      </c>
      <c r="B3654" s="2" t="n">
        <v>8</v>
      </c>
      <c r="C3654" s="22" t="n">
        <f aca="true">NORMSINV(MAX(RAND(),0.000000000001))</f>
        <v>-3.16397819507375</v>
      </c>
      <c r="D3654" s="24" t="n">
        <f aca="false">IF($B$11="","",$B$11*EXP($B$12*C3654))</f>
        <v>244.520645662176</v>
      </c>
      <c r="E3654" s="20" t="n">
        <f aca="true">IF($B$10="","",$B$10*(1-$B$14+2*$B$14*RAND()))</f>
        <v>3.44375948141753</v>
      </c>
      <c r="F3654" s="21" t="n">
        <f aca="false">INDEX($E$17:$E$28,B3654)</f>
        <v>4.761</v>
      </c>
      <c r="G3654" s="25" t="n">
        <f aca="false">IF(OR(D3654="",E3654="",F3654=""),"",D3654*($B$7-$B$8-F3654-E3654))</f>
        <v>1108.95993983705</v>
      </c>
      <c r="H3654" s="25" t="n">
        <f aca="false">IF(D3654="","",D3654*$F$30)</f>
        <v>1222.40761179435</v>
      </c>
    </row>
    <row r="3655" customFormat="false" ht="15" hidden="false" customHeight="false" outlineLevel="0" collapsed="false">
      <c r="A3655" s="2" t="n">
        <v>3621</v>
      </c>
      <c r="B3655" s="2" t="n">
        <v>9</v>
      </c>
      <c r="C3655" s="22" t="n">
        <f aca="true">NORMSINV(MAX(RAND(),0.000000000001))</f>
        <v>-1.84823918265853</v>
      </c>
      <c r="D3655" s="24" t="n">
        <f aca="false">IF($B$11="","",$B$11*EXP($B$12*C3655))</f>
        <v>425.688355556269</v>
      </c>
      <c r="E3655" s="20" t="n">
        <f aca="true">IF($B$10="","",$B$10*(1-$B$14+2*$B$14*RAND()))</f>
        <v>3.74630439296656</v>
      </c>
      <c r="F3655" s="21" t="n">
        <f aca="false">INDEX($E$17:$E$28,B3655)</f>
        <v>4.761</v>
      </c>
      <c r="G3655" s="25" t="n">
        <f aca="false">IF(OR(D3655="",E3655="",F3655=""),"",D3655*($B$7-$B$8-F3655-E3655))</f>
        <v>1801.80923252831</v>
      </c>
      <c r="H3655" s="25" t="n">
        <f aca="false">IF(D3655="","",D3655*$F$30)</f>
        <v>2128.1012270969</v>
      </c>
    </row>
    <row r="3656" customFormat="false" ht="15" hidden="false" customHeight="false" outlineLevel="0" collapsed="false">
      <c r="A3656" s="2" t="n">
        <v>3622</v>
      </c>
      <c r="B3656" s="2" t="n">
        <v>10</v>
      </c>
      <c r="C3656" s="22" t="n">
        <f aca="true">NORMSINV(MAX(RAND(),0.000000000001))</f>
        <v>1.25241379096996</v>
      </c>
      <c r="D3656" s="24" t="n">
        <f aca="false">IF($B$11="","",$B$11*EXP($B$12*C3656))</f>
        <v>1572.17842444202</v>
      </c>
      <c r="E3656" s="20" t="n">
        <f aca="true">IF($B$10="","",$B$10*(1-$B$14+2*$B$14*RAND()))</f>
        <v>3.58401334714245</v>
      </c>
      <c r="F3656" s="21" t="n">
        <f aca="false">INDEX($E$17:$E$28,B3656)</f>
        <v>4.761</v>
      </c>
      <c r="G3656" s="25" t="n">
        <f aca="false">IF(OR(D3656="",E3656="",F3656=""),"",D3656*($B$7-$B$8-F3656-E3656))</f>
        <v>6909.7031913333</v>
      </c>
      <c r="H3656" s="25" t="n">
        <f aca="false">IF(D3656="","",D3656*$F$30)</f>
        <v>7859.63437947055</v>
      </c>
    </row>
    <row r="3657" customFormat="false" ht="15" hidden="false" customHeight="false" outlineLevel="0" collapsed="false">
      <c r="A3657" s="2" t="n">
        <v>3623</v>
      </c>
      <c r="B3657" s="2" t="n">
        <v>11</v>
      </c>
      <c r="C3657" s="22" t="n">
        <f aca="true">NORMSINV(MAX(RAND(),0.000000000001))</f>
        <v>0.22331852821868</v>
      </c>
      <c r="D3657" s="24" t="n">
        <f aca="false">IF($B$11="","",$B$11*EXP($B$12*C3657))</f>
        <v>1019.01488895156</v>
      </c>
      <c r="E3657" s="20" t="n">
        <f aca="true">IF($B$10="","",$B$10*(1-$B$14+2*$B$14*RAND()))</f>
        <v>4.04833313477489</v>
      </c>
      <c r="F3657" s="21" t="n">
        <f aca="false">INDEX($E$17:$E$28,B3657)</f>
        <v>4.761</v>
      </c>
      <c r="G3657" s="25" t="n">
        <f aca="false">IF(OR(D3657="",E3657="",F3657=""),"",D3657*($B$7-$B$8-F3657-E3657))</f>
        <v>4005.40805917294</v>
      </c>
      <c r="H3657" s="25" t="n">
        <f aca="false">IF(D3657="","",D3657*$F$30)</f>
        <v>5094.25923284663</v>
      </c>
    </row>
    <row r="3658" customFormat="false" ht="15" hidden="false" customHeight="false" outlineLevel="0" collapsed="false">
      <c r="A3658" s="2" t="n">
        <v>3624</v>
      </c>
      <c r="B3658" s="2" t="n">
        <v>12</v>
      </c>
      <c r="C3658" s="22" t="n">
        <f aca="true">NORMSINV(MAX(RAND(),0.000000000001))</f>
        <v>-0.600581678851274</v>
      </c>
      <c r="D3658" s="24" t="n">
        <f aca="false">IF($B$11="","",$B$11*EXP($B$12*C3658))</f>
        <v>720.127337798358</v>
      </c>
      <c r="E3658" s="20" t="n">
        <f aca="true">IF($B$10="","",$B$10*(1-$B$14+2*$B$14*RAND()))</f>
        <v>4.0464885851783</v>
      </c>
      <c r="F3658" s="21" t="n">
        <f aca="false">INDEX($E$17:$E$28,B3658)</f>
        <v>4.761</v>
      </c>
      <c r="G3658" s="25" t="n">
        <f aca="false">IF(OR(D3658="",E3658="",F3658=""),"",D3658*($B$7-$B$8-F3658-E3658))</f>
        <v>2831.90897601721</v>
      </c>
      <c r="H3658" s="25" t="n">
        <f aca="false">IF(D3658="","",D3658*$F$30)</f>
        <v>3600.06058712155</v>
      </c>
    </row>
    <row r="3659" customFormat="false" ht="15" hidden="false" customHeight="false" outlineLevel="0" collapsed="false">
      <c r="A3659" s="2" t="n">
        <v>3625</v>
      </c>
      <c r="B3659" s="2" t="n">
        <v>1</v>
      </c>
      <c r="C3659" s="22" t="n">
        <f aca="true">NORMSINV(MAX(RAND(),0.000000000001))</f>
        <v>-0.478336398471103</v>
      </c>
      <c r="D3659" s="24" t="n">
        <f aca="false">IF($B$11="","",$B$11*EXP($B$12*C3659))</f>
        <v>758.193073398747</v>
      </c>
      <c r="E3659" s="20" t="n">
        <f aca="true">IF($B$10="","",$B$10*(1-$B$14+2*$B$14*RAND()))</f>
        <v>3.84990718094085</v>
      </c>
      <c r="F3659" s="21" t="n">
        <f aca="false">INDEX($E$17:$E$28,B3659)</f>
        <v>4.92562580645161</v>
      </c>
      <c r="G3659" s="25" t="n">
        <f aca="false">IF(OR(D3659="",E3659="",F3659=""),"",D3659*($B$7-$B$8-F3659-E3659))</f>
        <v>3005.83142867686</v>
      </c>
      <c r="H3659" s="25" t="n">
        <f aca="false">IF(D3659="","",D3659*$F$30)</f>
        <v>3790.35881253501</v>
      </c>
    </row>
    <row r="3660" customFormat="false" ht="15" hidden="false" customHeight="false" outlineLevel="0" collapsed="false">
      <c r="A3660" s="2" t="n">
        <v>3626</v>
      </c>
      <c r="B3660" s="2" t="n">
        <v>2</v>
      </c>
      <c r="C3660" s="22" t="n">
        <f aca="true">NORMSINV(MAX(RAND(),0.000000000001))</f>
        <v>-1.47695005946327</v>
      </c>
      <c r="D3660" s="24" t="n">
        <f aca="false">IF($B$11="","",$B$11*EXP($B$12*C3660))</f>
        <v>497.778976621058</v>
      </c>
      <c r="E3660" s="20" t="n">
        <f aca="true">IF($B$10="","",$B$10*(1-$B$14+2*$B$14*RAND()))</f>
        <v>3.63174393336561</v>
      </c>
      <c r="F3660" s="21" t="n">
        <f aca="false">INDEX($E$17:$E$28,B3660)</f>
        <v>5.0612</v>
      </c>
      <c r="G3660" s="25" t="n">
        <f aca="false">IF(OR(D3660="",E3660="",F3660=""),"",D3660*($B$7-$B$8-F3660-E3660))</f>
        <v>2014.53942717731</v>
      </c>
      <c r="H3660" s="25" t="n">
        <f aca="false">IF(D3660="","",D3660*$F$30)</f>
        <v>2488.49665992399</v>
      </c>
    </row>
    <row r="3661" customFormat="false" ht="15" hidden="false" customHeight="false" outlineLevel="0" collapsed="false">
      <c r="A3661" s="2" t="n">
        <v>3627</v>
      </c>
      <c r="B3661" s="2" t="n">
        <v>3</v>
      </c>
      <c r="C3661" s="22" t="n">
        <f aca="true">NORMSINV(MAX(RAND(),0.000000000001))</f>
        <v>-0.624570205347069</v>
      </c>
      <c r="D3661" s="24" t="n">
        <f aca="false">IF($B$11="","",$B$11*EXP($B$12*C3661))</f>
        <v>712.884990215734</v>
      </c>
      <c r="E3661" s="20" t="n">
        <f aca="true">IF($B$10="","",$B$10*(1-$B$14+2*$B$14*RAND()))</f>
        <v>3.65387275427634</v>
      </c>
      <c r="F3661" s="21" t="n">
        <f aca="false">INDEX($E$17:$E$28,B3661)</f>
        <v>5.0612</v>
      </c>
      <c r="G3661" s="25" t="n">
        <f aca="false">IF(OR(D3661="",E3661="",F3661=""),"",D3661*($B$7-$B$8-F3661-E3661))</f>
        <v>2869.31022018675</v>
      </c>
      <c r="H3661" s="25" t="n">
        <f aca="false">IF(D3661="","",D3661*$F$30)</f>
        <v>3563.8546430865</v>
      </c>
    </row>
    <row r="3662" customFormat="false" ht="15" hidden="false" customHeight="false" outlineLevel="0" collapsed="false">
      <c r="A3662" s="2" t="n">
        <v>3628</v>
      </c>
      <c r="B3662" s="2" t="n">
        <v>4</v>
      </c>
      <c r="C3662" s="22" t="n">
        <f aca="true">NORMSINV(MAX(RAND(),0.000000000001))</f>
        <v>2.01139289295618</v>
      </c>
      <c r="D3662" s="24" t="n">
        <f aca="false">IF($B$11="","",$B$11*EXP($B$12*C3662))</f>
        <v>2164.67498637417</v>
      </c>
      <c r="E3662" s="20" t="n">
        <f aca="true">IF($B$10="","",$B$10*(1-$B$14+2*$B$14*RAND()))</f>
        <v>3.82874032664239</v>
      </c>
      <c r="F3662" s="21" t="n">
        <f aca="false">INDEX($E$17:$E$28,B3662)</f>
        <v>4.89657419354839</v>
      </c>
      <c r="G3662" s="25" t="n">
        <f aca="false">IF(OR(D3662="",E3662="",F3662=""),"",D3662*($B$7-$B$8-F3662-E3662))</f>
        <v>8690.48923630261</v>
      </c>
      <c r="H3662" s="25" t="n">
        <f aca="false">IF(D3662="","",D3662*$F$30)</f>
        <v>10821.6431918817</v>
      </c>
    </row>
    <row r="3663" customFormat="false" ht="15" hidden="false" customHeight="false" outlineLevel="0" collapsed="false">
      <c r="A3663" s="2" t="n">
        <v>3629</v>
      </c>
      <c r="B3663" s="2" t="n">
        <v>5</v>
      </c>
      <c r="C3663" s="22" t="n">
        <f aca="true">NORMSINV(MAX(RAND(),0.000000000001))</f>
        <v>-1.80061370018105</v>
      </c>
      <c r="D3663" s="24" t="n">
        <f aca="false">IF($B$11="","",$B$11*EXP($B$12*C3663))</f>
        <v>434.317260090156</v>
      </c>
      <c r="E3663" s="20" t="n">
        <f aca="true">IF($B$10="","",$B$10*(1-$B$14+2*$B$14*RAND()))</f>
        <v>4.07662363254991</v>
      </c>
      <c r="F3663" s="21" t="n">
        <f aca="false">INDEX($E$17:$E$28,B3663)</f>
        <v>4.761</v>
      </c>
      <c r="G3663" s="25" t="n">
        <f aca="false">IF(OR(D3663="",E3663="",F3663=""),"",D3663*($B$7-$B$8-F3663-E3663))</f>
        <v>1694.8694117515</v>
      </c>
      <c r="H3663" s="25" t="n">
        <f aca="false">IF(D3663="","",D3663*$F$30)</f>
        <v>2171.23884664271</v>
      </c>
    </row>
    <row r="3664" customFormat="false" ht="15" hidden="false" customHeight="false" outlineLevel="0" collapsed="false">
      <c r="A3664" s="2" t="n">
        <v>3630</v>
      </c>
      <c r="B3664" s="2" t="n">
        <v>6</v>
      </c>
      <c r="C3664" s="22" t="n">
        <f aca="true">NORMSINV(MAX(RAND(),0.000000000001))</f>
        <v>-0.961246090980144</v>
      </c>
      <c r="D3664" s="24" t="n">
        <f aca="false">IF($B$11="","",$B$11*EXP($B$12*C3664))</f>
        <v>618.598422110306</v>
      </c>
      <c r="E3664" s="20" t="n">
        <f aca="true">IF($B$10="","",$B$10*(1-$B$14+2*$B$14*RAND()))</f>
        <v>4.03224254295123</v>
      </c>
      <c r="F3664" s="21" t="n">
        <f aca="false">INDEX($E$17:$E$28,B3664)</f>
        <v>4.761</v>
      </c>
      <c r="G3664" s="25" t="n">
        <f aca="false">IF(OR(D3664="",E3664="",F3664=""),"",D3664*($B$7-$B$8-F3664-E3664))</f>
        <v>2441.45793538245</v>
      </c>
      <c r="H3664" s="25" t="n">
        <f aca="false">IF(D3664="","",D3664*$F$30)</f>
        <v>3092.49723181384</v>
      </c>
    </row>
    <row r="3665" customFormat="false" ht="15" hidden="false" customHeight="false" outlineLevel="0" collapsed="false">
      <c r="A3665" s="2" t="n">
        <v>3631</v>
      </c>
      <c r="B3665" s="2" t="n">
        <v>7</v>
      </c>
      <c r="C3665" s="22" t="n">
        <f aca="true">NORMSINV(MAX(RAND(),0.000000000001))</f>
        <v>-1.6453043908966</v>
      </c>
      <c r="D3665" s="24" t="n">
        <f aca="false">IF($B$11="","",$B$11*EXP($B$12*C3665))</f>
        <v>463.690523241647</v>
      </c>
      <c r="E3665" s="20" t="n">
        <f aca="true">IF($B$10="","",$B$10*(1-$B$14+2*$B$14*RAND()))</f>
        <v>4.03012021707151</v>
      </c>
      <c r="F3665" s="21" t="n">
        <f aca="false">INDEX($E$17:$E$28,B3665)</f>
        <v>4.761</v>
      </c>
      <c r="G3665" s="25" t="n">
        <f aca="false">IF(OR(D3665="",E3665="",F3665=""),"",D3665*($B$7-$B$8-F3665-E3665))</f>
        <v>1831.05813276447</v>
      </c>
      <c r="H3665" s="25" t="n">
        <f aca="false">IF(D3665="","",D3665*$F$30)</f>
        <v>2318.08166378964</v>
      </c>
    </row>
    <row r="3666" customFormat="false" ht="15" hidden="false" customHeight="false" outlineLevel="0" collapsed="false">
      <c r="A3666" s="2" t="n">
        <v>3632</v>
      </c>
      <c r="B3666" s="2" t="n">
        <v>8</v>
      </c>
      <c r="C3666" s="22" t="n">
        <f aca="true">NORMSINV(MAX(RAND(),0.000000000001))</f>
        <v>-0.417781427267254</v>
      </c>
      <c r="D3666" s="24" t="n">
        <f aca="false">IF($B$11="","",$B$11*EXP($B$12*C3666))</f>
        <v>777.787909814497</v>
      </c>
      <c r="E3666" s="20" t="n">
        <f aca="true">IF($B$10="","",$B$10*(1-$B$14+2*$B$14*RAND()))</f>
        <v>4.08201503635841</v>
      </c>
      <c r="F3666" s="21" t="n">
        <f aca="false">INDEX($E$17:$E$28,B3666)</f>
        <v>4.761</v>
      </c>
      <c r="G3666" s="25" t="n">
        <f aca="false">IF(OR(D3666="",E3666="",F3666=""),"",D3666*($B$7-$B$8-F3666-E3666))</f>
        <v>3031.02778944932</v>
      </c>
      <c r="H3666" s="25" t="n">
        <f aca="false">IF(D3666="","",D3666*$F$30)</f>
        <v>3888.31731874463</v>
      </c>
    </row>
    <row r="3667" customFormat="false" ht="15" hidden="false" customHeight="false" outlineLevel="0" collapsed="false">
      <c r="A3667" s="2" t="n">
        <v>3633</v>
      </c>
      <c r="B3667" s="2" t="n">
        <v>9</v>
      </c>
      <c r="C3667" s="22" t="n">
        <f aca="true">NORMSINV(MAX(RAND(),0.000000000001))</f>
        <v>1.75289793487778</v>
      </c>
      <c r="D3667" s="24" t="n">
        <f aca="false">IF($B$11="","",$B$11*EXP($B$12*C3667))</f>
        <v>1941.2832520689</v>
      </c>
      <c r="E3667" s="20" t="n">
        <f aca="true">IF($B$10="","",$B$10*(1-$B$14+2*$B$14*RAND()))</f>
        <v>3.82341659366608</v>
      </c>
      <c r="F3667" s="21" t="n">
        <f aca="false">INDEX($E$17:$E$28,B3667)</f>
        <v>4.761</v>
      </c>
      <c r="G3667" s="25" t="n">
        <f aca="false">IF(OR(D3667="",E3667="",F3667=""),"",D3667*($B$7-$B$8-F3667-E3667))</f>
        <v>8067.16446929147</v>
      </c>
      <c r="H3667" s="25" t="n">
        <f aca="false">IF(D3667="","",D3667*$F$30)</f>
        <v>9704.86323374284</v>
      </c>
    </row>
    <row r="3668" customFormat="false" ht="15" hidden="false" customHeight="false" outlineLevel="0" collapsed="false">
      <c r="A3668" s="2" t="n">
        <v>3634</v>
      </c>
      <c r="B3668" s="2" t="n">
        <v>10</v>
      </c>
      <c r="C3668" s="22" t="n">
        <f aca="true">NORMSINV(MAX(RAND(),0.000000000001))</f>
        <v>0.111352724204513</v>
      </c>
      <c r="D3668" s="24" t="n">
        <f aca="false">IF($B$11="","",$B$11*EXP($B$12*C3668))</f>
        <v>972.055648099406</v>
      </c>
      <c r="E3668" s="20" t="n">
        <f aca="true">IF($B$10="","",$B$10*(1-$B$14+2*$B$14*RAND()))</f>
        <v>4.0346636319401</v>
      </c>
      <c r="F3668" s="21" t="n">
        <f aca="false">INDEX($E$17:$E$28,B3668)</f>
        <v>4.761</v>
      </c>
      <c r="G3668" s="25" t="n">
        <f aca="false">IF(OR(D3668="",E3668="",F3668=""),"",D3668*($B$7-$B$8-F3668-E3668))</f>
        <v>3834.11444457652</v>
      </c>
      <c r="H3668" s="25" t="n">
        <f aca="false">IF(D3668="","",D3668*$F$30)</f>
        <v>4859.50059597855</v>
      </c>
    </row>
    <row r="3669" customFormat="false" ht="15" hidden="false" customHeight="false" outlineLevel="0" collapsed="false">
      <c r="A3669" s="2" t="n">
        <v>3635</v>
      </c>
      <c r="B3669" s="2" t="n">
        <v>11</v>
      </c>
      <c r="C3669" s="22" t="n">
        <f aca="true">NORMSINV(MAX(RAND(),0.000000000001))</f>
        <v>-0.537575277665736</v>
      </c>
      <c r="D3669" s="24" t="n">
        <f aca="false">IF($B$11="","",$B$11*EXP($B$12*C3669))</f>
        <v>739.501872232653</v>
      </c>
      <c r="E3669" s="20" t="n">
        <f aca="true">IF($B$10="","",$B$10*(1-$B$14+2*$B$14*RAND()))</f>
        <v>3.70931871055166</v>
      </c>
      <c r="F3669" s="21" t="n">
        <f aca="false">INDEX($E$17:$E$28,B3669)</f>
        <v>4.761</v>
      </c>
      <c r="G3669" s="25" t="n">
        <f aca="false">IF(OR(D3669="",E3669="",F3669=""),"",D3669*($B$7-$B$8-F3669-E3669))</f>
        <v>3157.43730738378</v>
      </c>
      <c r="H3669" s="25" t="n">
        <f aca="false">IF(D3669="","",D3669*$F$30)</f>
        <v>3696.91775966548</v>
      </c>
    </row>
    <row r="3670" customFormat="false" ht="15" hidden="false" customHeight="false" outlineLevel="0" collapsed="false">
      <c r="A3670" s="2" t="n">
        <v>3636</v>
      </c>
      <c r="B3670" s="2" t="n">
        <v>12</v>
      </c>
      <c r="C3670" s="22" t="n">
        <f aca="true">NORMSINV(MAX(RAND(),0.000000000001))</f>
        <v>0.284770808749637</v>
      </c>
      <c r="D3670" s="24" t="n">
        <f aca="false">IF($B$11="","",$B$11*EXP($B$12*C3670))</f>
        <v>1045.7457541572</v>
      </c>
      <c r="E3670" s="20" t="n">
        <f aca="true">IF($B$10="","",$B$10*(1-$B$14+2*$B$14*RAND()))</f>
        <v>3.77937961069133</v>
      </c>
      <c r="F3670" s="21" t="n">
        <f aca="false">INDEX($E$17:$E$28,B3670)</f>
        <v>4.761</v>
      </c>
      <c r="G3670" s="25" t="n">
        <f aca="false">IF(OR(D3670="",E3670="",F3670=""),"",D3670*($B$7-$B$8-F3670-E3670))</f>
        <v>4391.73519119156</v>
      </c>
      <c r="H3670" s="25" t="n">
        <f aca="false">IF(D3670="","",D3670*$F$30)</f>
        <v>5227.8921741827</v>
      </c>
    </row>
    <row r="3671" customFormat="false" ht="15" hidden="false" customHeight="false" outlineLevel="0" collapsed="false">
      <c r="A3671" s="2" t="n">
        <v>3637</v>
      </c>
      <c r="B3671" s="2" t="n">
        <v>1</v>
      </c>
      <c r="C3671" s="22" t="n">
        <f aca="true">NORMSINV(MAX(RAND(),0.000000000001))</f>
        <v>-0.643172542728004</v>
      </c>
      <c r="D3671" s="24" t="n">
        <f aca="false">IF($B$11="","",$B$11*EXP($B$12*C3671))</f>
        <v>707.318959835959</v>
      </c>
      <c r="E3671" s="20" t="n">
        <f aca="true">IF($B$10="","",$B$10*(1-$B$14+2*$B$14*RAND()))</f>
        <v>3.72275384419567</v>
      </c>
      <c r="F3671" s="21" t="n">
        <f aca="false">INDEX($E$17:$E$28,B3671)</f>
        <v>4.92562580645161</v>
      </c>
      <c r="G3671" s="25" t="n">
        <f aca="false">IF(OR(D3671="",E3671="",F3671=""),"",D3671*($B$7-$B$8-F3671-E3671))</f>
        <v>2894.08064954781</v>
      </c>
      <c r="H3671" s="25" t="n">
        <f aca="false">IF(D3671="","",D3671*$F$30)</f>
        <v>3536.02894401193</v>
      </c>
    </row>
    <row r="3672" customFormat="false" ht="15" hidden="false" customHeight="false" outlineLevel="0" collapsed="false">
      <c r="A3672" s="2" t="n">
        <v>3638</v>
      </c>
      <c r="B3672" s="2" t="n">
        <v>2</v>
      </c>
      <c r="C3672" s="22" t="n">
        <f aca="true">NORMSINV(MAX(RAND(),0.000000000001))</f>
        <v>-0.80408279396868</v>
      </c>
      <c r="D3672" s="24" t="n">
        <f aca="false">IF($B$11="","",$B$11*EXP($B$12*C3672))</f>
        <v>660.950922588109</v>
      </c>
      <c r="E3672" s="20" t="n">
        <f aca="true">IF($B$10="","",$B$10*(1-$B$14+2*$B$14*RAND()))</f>
        <v>3.59942193560655</v>
      </c>
      <c r="F3672" s="21" t="n">
        <f aca="false">INDEX($E$17:$E$28,B3672)</f>
        <v>5.0612</v>
      </c>
      <c r="G3672" s="25" t="n">
        <f aca="false">IF(OR(D3672="",E3672="",F3672=""),"",D3672*($B$7-$B$8-F3672-E3672))</f>
        <v>2696.26869524655</v>
      </c>
      <c r="H3672" s="25" t="n">
        <f aca="false">IF(D3672="","",D3672*$F$30)</f>
        <v>3304.22585220248</v>
      </c>
    </row>
    <row r="3673" customFormat="false" ht="15" hidden="false" customHeight="false" outlineLevel="0" collapsed="false">
      <c r="A3673" s="2" t="n">
        <v>3639</v>
      </c>
      <c r="B3673" s="2" t="n">
        <v>3</v>
      </c>
      <c r="C3673" s="22" t="n">
        <f aca="true">NORMSINV(MAX(RAND(),0.000000000001))</f>
        <v>-0.383804295261821</v>
      </c>
      <c r="D3673" s="24" t="n">
        <f aca="false">IF($B$11="","",$B$11*EXP($B$12*C3673))</f>
        <v>789.003445699174</v>
      </c>
      <c r="E3673" s="20" t="n">
        <f aca="true">IF($B$10="","",$B$10*(1-$B$14+2*$B$14*RAND()))</f>
        <v>3.46831947796923</v>
      </c>
      <c r="F3673" s="21" t="n">
        <f aca="false">INDEX($E$17:$E$28,B3673)</f>
        <v>5.0612</v>
      </c>
      <c r="G3673" s="25" t="n">
        <f aca="false">IF(OR(D3673="",E3673="",F3673=""),"",D3673*($B$7-$B$8-F3673-E3673))</f>
        <v>3322.08363993153</v>
      </c>
      <c r="H3673" s="25" t="n">
        <f aca="false">IF(D3673="","",D3673*$F$30)</f>
        <v>3944.38602573931</v>
      </c>
    </row>
    <row r="3674" customFormat="false" ht="15" hidden="false" customHeight="false" outlineLevel="0" collapsed="false">
      <c r="A3674" s="2" t="n">
        <v>3640</v>
      </c>
      <c r="B3674" s="2" t="n">
        <v>4</v>
      </c>
      <c r="C3674" s="22" t="n">
        <f aca="true">NORMSINV(MAX(RAND(),0.000000000001))</f>
        <v>0.375786996701752</v>
      </c>
      <c r="D3674" s="24" t="n">
        <f aca="false">IF($B$11="","",$B$11*EXP($B$12*C3674))</f>
        <v>1086.63026144134</v>
      </c>
      <c r="E3674" s="20" t="n">
        <f aca="true">IF($B$10="","",$B$10*(1-$B$14+2*$B$14*RAND()))</f>
        <v>4.07848093769962</v>
      </c>
      <c r="F3674" s="21" t="n">
        <f aca="false">INDEX($E$17:$E$28,B3674)</f>
        <v>4.89657419354839</v>
      </c>
      <c r="G3674" s="25" t="n">
        <f aca="false">IF(OR(D3674="",E3674="",F3674=""),"",D3674*($B$7-$B$8-F3674-E3674))</f>
        <v>4091.10302704421</v>
      </c>
      <c r="H3674" s="25" t="n">
        <f aca="false">IF(D3674="","",D3674*$F$30)</f>
        <v>5432.28200299754</v>
      </c>
    </row>
    <row r="3675" customFormat="false" ht="15" hidden="false" customHeight="false" outlineLevel="0" collapsed="false">
      <c r="A3675" s="2" t="n">
        <v>3641</v>
      </c>
      <c r="B3675" s="2" t="n">
        <v>5</v>
      </c>
      <c r="C3675" s="22" t="n">
        <f aca="true">NORMSINV(MAX(RAND(),0.000000000001))</f>
        <v>1.46222154298589</v>
      </c>
      <c r="D3675" s="24" t="n">
        <f aca="false">IF($B$11="","",$B$11*EXP($B$12*C3675))</f>
        <v>1717.49709973292</v>
      </c>
      <c r="E3675" s="20" t="n">
        <f aca="true">IF($B$10="","",$B$10*(1-$B$14+2*$B$14*RAND()))</f>
        <v>3.57277912484327</v>
      </c>
      <c r="F3675" s="21" t="n">
        <f aca="false">INDEX($E$17:$E$28,B3675)</f>
        <v>4.761</v>
      </c>
      <c r="G3675" s="25" t="n">
        <f aca="false">IF(OR(D3675="",E3675="",F3675=""),"",D3675*($B$7-$B$8-F3675-E3675))</f>
        <v>7567.67157386432</v>
      </c>
      <c r="H3675" s="25" t="n">
        <f aca="false">IF(D3675="","",D3675*$F$30)</f>
        <v>8586.1115009848</v>
      </c>
    </row>
    <row r="3676" customFormat="false" ht="15" hidden="false" customHeight="false" outlineLevel="0" collapsed="false">
      <c r="A3676" s="2" t="n">
        <v>3642</v>
      </c>
      <c r="B3676" s="2" t="n">
        <v>6</v>
      </c>
      <c r="C3676" s="22" t="n">
        <f aca="true">NORMSINV(MAX(RAND(),0.000000000001))</f>
        <v>2.64075727453174</v>
      </c>
      <c r="D3676" s="24" t="n">
        <f aca="false">IF($B$11="","",$B$11*EXP($B$12*C3676))</f>
        <v>2822.04845216265</v>
      </c>
      <c r="E3676" s="20" t="n">
        <f aca="true">IF($B$10="","",$B$10*(1-$B$14+2*$B$14*RAND()))</f>
        <v>3.45705221872727</v>
      </c>
      <c r="F3676" s="21" t="n">
        <f aca="false">INDEX($E$17:$E$28,B3676)</f>
        <v>4.761</v>
      </c>
      <c r="G3676" s="25" t="n">
        <f aca="false">IF(OR(D3676="",E3676="",F3676=""),"",D3676*($B$7-$B$8-F3676-E3676))</f>
        <v>12761.155736901</v>
      </c>
      <c r="H3676" s="25" t="n">
        <f aca="false">IF(D3676="","",D3676*$F$30)</f>
        <v>14107.9846220515</v>
      </c>
    </row>
    <row r="3677" customFormat="false" ht="15" hidden="false" customHeight="false" outlineLevel="0" collapsed="false">
      <c r="A3677" s="2" t="n">
        <v>3643</v>
      </c>
      <c r="B3677" s="2" t="n">
        <v>7</v>
      </c>
      <c r="C3677" s="22" t="n">
        <f aca="true">NORMSINV(MAX(RAND(),0.000000000001))</f>
        <v>0.556701133775914</v>
      </c>
      <c r="D3677" s="24" t="n">
        <f aca="false">IF($B$11="","",$B$11*EXP($B$12*C3677))</f>
        <v>1172.70433942595</v>
      </c>
      <c r="E3677" s="20" t="n">
        <f aca="true">IF($B$10="","",$B$10*(1-$B$14+2*$B$14*RAND()))</f>
        <v>3.4177748625852</v>
      </c>
      <c r="F3677" s="21" t="n">
        <f aca="false">INDEX($E$17:$E$28,B3677)</f>
        <v>4.761</v>
      </c>
      <c r="G3677" s="25" t="n">
        <f aca="false">IF(OR(D3677="",E3677="",F3677=""),"",D3677*($B$7-$B$8-F3677-E3677))</f>
        <v>5348.96851174508</v>
      </c>
      <c r="H3677" s="25" t="n">
        <f aca="false">IF(D3677="","",D3677*$F$30)</f>
        <v>5862.58353365823</v>
      </c>
    </row>
    <row r="3678" customFormat="false" ht="15" hidden="false" customHeight="false" outlineLevel="0" collapsed="false">
      <c r="A3678" s="2" t="n">
        <v>3644</v>
      </c>
      <c r="B3678" s="2" t="n">
        <v>8</v>
      </c>
      <c r="C3678" s="22" t="n">
        <f aca="true">NORMSINV(MAX(RAND(),0.000000000001))</f>
        <v>-1.02017529677024</v>
      </c>
      <c r="D3678" s="24" t="n">
        <f aca="false">IF($B$11="","",$B$11*EXP($B$12*C3678))</f>
        <v>603.427283403363</v>
      </c>
      <c r="E3678" s="20" t="n">
        <f aca="true">IF($B$10="","",$B$10*(1-$B$14+2*$B$14*RAND()))</f>
        <v>3.42462151406022</v>
      </c>
      <c r="F3678" s="21" t="n">
        <f aca="false">INDEX($E$17:$E$28,B3678)</f>
        <v>4.761</v>
      </c>
      <c r="G3678" s="25" t="n">
        <f aca="false">IF(OR(D3678="",E3678="",F3678=""),"",D3678*($B$7-$B$8-F3678-E3678))</f>
        <v>2748.23623736136</v>
      </c>
      <c r="H3678" s="25" t="n">
        <f aca="false">IF(D3678="","",D3678*$F$30)</f>
        <v>3016.65367519009</v>
      </c>
    </row>
    <row r="3679" customFormat="false" ht="15" hidden="false" customHeight="false" outlineLevel="0" collapsed="false">
      <c r="A3679" s="2" t="n">
        <v>3645</v>
      </c>
      <c r="B3679" s="2" t="n">
        <v>9</v>
      </c>
      <c r="C3679" s="22" t="n">
        <f aca="true">NORMSINV(MAX(RAND(),0.000000000001))</f>
        <v>1.79696302257684</v>
      </c>
      <c r="D3679" s="24" t="n">
        <f aca="false">IF($B$11="","",$B$11*EXP($B$12*C3679))</f>
        <v>1977.66480496235</v>
      </c>
      <c r="E3679" s="20" t="n">
        <f aca="true">IF($B$10="","",$B$10*(1-$B$14+2*$B$14*RAND()))</f>
        <v>3.75963307710008</v>
      </c>
      <c r="F3679" s="21" t="n">
        <f aca="false">INDEX($E$17:$E$28,B3679)</f>
        <v>4.761</v>
      </c>
      <c r="G3679" s="25" t="n">
        <f aca="false">IF(OR(D3679="",E3679="",F3679=""),"",D3679*($B$7-$B$8-F3679-E3679))</f>
        <v>8344.49346264147</v>
      </c>
      <c r="H3679" s="25" t="n">
        <f aca="false">IF(D3679="","",D3679*$F$30)</f>
        <v>9886.74189296779</v>
      </c>
    </row>
    <row r="3680" customFormat="false" ht="15" hidden="false" customHeight="false" outlineLevel="0" collapsed="false">
      <c r="A3680" s="2" t="n">
        <v>3646</v>
      </c>
      <c r="B3680" s="2" t="n">
        <v>10</v>
      </c>
      <c r="C3680" s="22" t="n">
        <f aca="true">NORMSINV(MAX(RAND(),0.000000000001))</f>
        <v>-0.482729500125478</v>
      </c>
      <c r="D3680" s="24" t="n">
        <f aca="false">IF($B$11="","",$B$11*EXP($B$12*C3680))</f>
        <v>756.790877398544</v>
      </c>
      <c r="E3680" s="20" t="n">
        <f aca="true">IF($B$10="","",$B$10*(1-$B$14+2*$B$14*RAND()))</f>
        <v>3.59133430468984</v>
      </c>
      <c r="F3680" s="21" t="n">
        <f aca="false">INDEX($E$17:$E$28,B3680)</f>
        <v>4.761</v>
      </c>
      <c r="G3680" s="25" t="n">
        <f aca="false">IF(OR(D3680="",E3680="",F3680=""),"",D3680*($B$7-$B$8-F3680-E3680))</f>
        <v>3320.54537128527</v>
      </c>
      <c r="H3680" s="25" t="n">
        <f aca="false">IF(D3680="","",D3680*$F$30)</f>
        <v>3783.3489542908</v>
      </c>
    </row>
    <row r="3681" customFormat="false" ht="15" hidden="false" customHeight="false" outlineLevel="0" collapsed="false">
      <c r="A3681" s="2" t="n">
        <v>3647</v>
      </c>
      <c r="B3681" s="2" t="n">
        <v>11</v>
      </c>
      <c r="C3681" s="22" t="n">
        <f aca="true">NORMSINV(MAX(RAND(),0.000000000001))</f>
        <v>-0.551233972020459</v>
      </c>
      <c r="D3681" s="24" t="n">
        <f aca="false">IF($B$11="","",$B$11*EXP($B$12*C3681))</f>
        <v>735.258033491886</v>
      </c>
      <c r="E3681" s="20" t="n">
        <f aca="true">IF($B$10="","",$B$10*(1-$B$14+2*$B$14*RAND()))</f>
        <v>4.11446340948228</v>
      </c>
      <c r="F3681" s="21" t="n">
        <f aca="false">INDEX($E$17:$E$28,B3681)</f>
        <v>4.761</v>
      </c>
      <c r="G3681" s="25" t="n">
        <f aca="false">IF(OR(D3681="",E3681="",F3681=""),"",D3681*($B$7-$B$8-F3681-E3681))</f>
        <v>2841.4315739015</v>
      </c>
      <c r="H3681" s="25" t="n">
        <f aca="false">IF(D3681="","",D3681*$F$30)</f>
        <v>3675.70196103264</v>
      </c>
    </row>
    <row r="3682" customFormat="false" ht="15" hidden="false" customHeight="false" outlineLevel="0" collapsed="false">
      <c r="A3682" s="2" t="n">
        <v>3648</v>
      </c>
      <c r="B3682" s="2" t="n">
        <v>12</v>
      </c>
      <c r="C3682" s="22" t="n">
        <f aca="true">NORMSINV(MAX(RAND(),0.000000000001))</f>
        <v>-0.0909198693300579</v>
      </c>
      <c r="D3682" s="24" t="n">
        <f aca="false">IF($B$11="","",$B$11*EXP($B$12*C3682))</f>
        <v>892.639002576713</v>
      </c>
      <c r="E3682" s="20" t="n">
        <f aca="true">IF($B$10="","",$B$10*(1-$B$14+2*$B$14*RAND()))</f>
        <v>3.92810675266756</v>
      </c>
      <c r="F3682" s="21" t="n">
        <f aca="false">INDEX($E$17:$E$28,B3682)</f>
        <v>4.761</v>
      </c>
      <c r="G3682" s="25" t="n">
        <f aca="false">IF(OR(D3682="",E3682="",F3682=""),"",D3682*($B$7-$B$8-F3682-E3682))</f>
        <v>3615.98530784357</v>
      </c>
      <c r="H3682" s="25" t="n">
        <f aca="false">IF(D3682="","",D3682*$F$30)</f>
        <v>4462.4809016815</v>
      </c>
    </row>
    <row r="3683" customFormat="false" ht="15" hidden="false" customHeight="false" outlineLevel="0" collapsed="false">
      <c r="A3683" s="2" t="n">
        <v>3649</v>
      </c>
      <c r="B3683" s="2" t="n">
        <v>1</v>
      </c>
      <c r="C3683" s="22" t="n">
        <f aca="true">NORMSINV(MAX(RAND(),0.000000000001))</f>
        <v>0.21143023600923</v>
      </c>
      <c r="D3683" s="24" t="n">
        <f aca="false">IF($B$11="","",$B$11*EXP($B$12*C3683))</f>
        <v>1013.92307820781</v>
      </c>
      <c r="E3683" s="20" t="n">
        <f aca="true">IF($B$10="","",$B$10*(1-$B$14+2*$B$14*RAND()))</f>
        <v>3.41219261877657</v>
      </c>
      <c r="F3683" s="21" t="n">
        <f aca="false">INDEX($E$17:$E$28,B3683)</f>
        <v>4.92562580645161</v>
      </c>
      <c r="G3683" s="25" t="n">
        <f aca="false">IF(OR(D3683="",E3683="",F3683=""),"",D3683*($B$7-$B$8-F3683-E3683))</f>
        <v>4463.47349312233</v>
      </c>
      <c r="H3683" s="25" t="n">
        <f aca="false">IF(D3683="","",D3683*$F$30)</f>
        <v>5068.80425257647</v>
      </c>
    </row>
    <row r="3684" customFormat="false" ht="15" hidden="false" customHeight="false" outlineLevel="0" collapsed="false">
      <c r="A3684" s="2" t="n">
        <v>3650</v>
      </c>
      <c r="B3684" s="2" t="n">
        <v>2</v>
      </c>
      <c r="C3684" s="22" t="n">
        <f aca="true">NORMSINV(MAX(RAND(),0.000000000001))</f>
        <v>-0.0553330227994176</v>
      </c>
      <c r="D3684" s="24" t="n">
        <f aca="false">IF($B$11="","",$B$11*EXP($B$12*C3684))</f>
        <v>906.125064023835</v>
      </c>
      <c r="E3684" s="20" t="n">
        <f aca="true">IF($B$10="","",$B$10*(1-$B$14+2*$B$14*RAND()))</f>
        <v>3.82217206874644</v>
      </c>
      <c r="F3684" s="21" t="n">
        <f aca="false">INDEX($E$17:$E$28,B3684)</f>
        <v>5.0612</v>
      </c>
      <c r="G3684" s="25" t="n">
        <f aca="false">IF(OR(D3684="",E3684="",F3684=""),"",D3684*($B$7-$B$8-F3684-E3684))</f>
        <v>3494.58723112324</v>
      </c>
      <c r="H3684" s="25" t="n">
        <f aca="false">IF(D3684="","",D3684*$F$30)</f>
        <v>4529.90042006796</v>
      </c>
    </row>
    <row r="3685" customFormat="false" ht="15" hidden="false" customHeight="false" outlineLevel="0" collapsed="false">
      <c r="A3685" s="2" t="n">
        <v>3651</v>
      </c>
      <c r="B3685" s="2" t="n">
        <v>3</v>
      </c>
      <c r="C3685" s="22" t="n">
        <f aca="true">NORMSINV(MAX(RAND(),0.000000000001))</f>
        <v>-0.076823969704862</v>
      </c>
      <c r="D3685" s="24" t="n">
        <f aca="false">IF($B$11="","",$B$11*EXP($B$12*C3685))</f>
        <v>897.956638600202</v>
      </c>
      <c r="E3685" s="20" t="n">
        <f aca="true">IF($B$10="","",$B$10*(1-$B$14+2*$B$14*RAND()))</f>
        <v>4.05356403172009</v>
      </c>
      <c r="F3685" s="21" t="n">
        <f aca="false">INDEX($E$17:$E$28,B3685)</f>
        <v>5.0612</v>
      </c>
      <c r="G3685" s="25" t="n">
        <f aca="false">IF(OR(D3685="",E3685="",F3685=""),"",D3685*($B$7-$B$8-F3685-E3685))</f>
        <v>3255.30470420917</v>
      </c>
      <c r="H3685" s="25" t="n">
        <f aca="false">IF(D3685="","",D3685*$F$30)</f>
        <v>4489.06482769013</v>
      </c>
    </row>
    <row r="3686" customFormat="false" ht="15" hidden="false" customHeight="false" outlineLevel="0" collapsed="false">
      <c r="A3686" s="2" t="n">
        <v>3652</v>
      </c>
      <c r="B3686" s="2" t="n">
        <v>4</v>
      </c>
      <c r="C3686" s="22" t="n">
        <f aca="true">NORMSINV(MAX(RAND(),0.000000000001))</f>
        <v>-2.45715991503787</v>
      </c>
      <c r="D3686" s="24" t="n">
        <f aca="false">IF($B$11="","",$B$11*EXP($B$12*C3686))</f>
        <v>329.352624762016</v>
      </c>
      <c r="E3686" s="20" t="n">
        <f aca="true">IF($B$10="","",$B$10*(1-$B$14+2*$B$14*RAND()))</f>
        <v>3.82080344348785</v>
      </c>
      <c r="F3686" s="21" t="n">
        <f aca="false">INDEX($E$17:$E$28,B3686)</f>
        <v>4.89657419354839</v>
      </c>
      <c r="G3686" s="25" t="n">
        <f aca="false">IF(OR(D3686="",E3686="",F3686=""),"",D3686*($B$7-$B$8-F3686-E3686))</f>
        <v>1324.8612336685</v>
      </c>
      <c r="H3686" s="25" t="n">
        <f aca="false">IF(D3686="","",D3686*$F$30)</f>
        <v>1646.49964171027</v>
      </c>
    </row>
    <row r="3687" customFormat="false" ht="15" hidden="false" customHeight="false" outlineLevel="0" collapsed="false">
      <c r="A3687" s="2" t="n">
        <v>3653</v>
      </c>
      <c r="B3687" s="2" t="n">
        <v>5</v>
      </c>
      <c r="C3687" s="22" t="n">
        <f aca="true">NORMSINV(MAX(RAND(),0.000000000001))</f>
        <v>1.31212132176452</v>
      </c>
      <c r="D3687" s="24" t="n">
        <f aca="false">IF($B$11="","",$B$11*EXP($B$12*C3687))</f>
        <v>1612.23419623062</v>
      </c>
      <c r="E3687" s="20" t="n">
        <f aca="true">IF($B$10="","",$B$10*(1-$B$14+2*$B$14*RAND()))</f>
        <v>3.60053534986629</v>
      </c>
      <c r="F3687" s="21" t="n">
        <f aca="false">INDEX($E$17:$E$28,B3687)</f>
        <v>4.761</v>
      </c>
      <c r="G3687" s="25" t="n">
        <f aca="false">IF(OR(D3687="",E3687="",F3687=""),"",D3687*($B$7-$B$8-F3687-E3687))</f>
        <v>7059.11043593249</v>
      </c>
      <c r="H3687" s="25" t="n">
        <f aca="false">IF(D3687="","",D3687*$F$30)</f>
        <v>8059.8811937961</v>
      </c>
    </row>
    <row r="3688" customFormat="false" ht="15" hidden="false" customHeight="false" outlineLevel="0" collapsed="false">
      <c r="A3688" s="2" t="n">
        <v>3654</v>
      </c>
      <c r="B3688" s="2" t="n">
        <v>6</v>
      </c>
      <c r="C3688" s="22" t="n">
        <f aca="true">NORMSINV(MAX(RAND(),0.000000000001))</f>
        <v>0.265191832206601</v>
      </c>
      <c r="D3688" s="24" t="n">
        <f aca="false">IF($B$11="","",$B$11*EXP($B$12*C3688))</f>
        <v>1037.15392881717</v>
      </c>
      <c r="E3688" s="20" t="n">
        <f aca="true">IF($B$10="","",$B$10*(1-$B$14+2*$B$14*RAND()))</f>
        <v>3.90919377803787</v>
      </c>
      <c r="F3688" s="21" t="n">
        <f aca="false">INDEX($E$17:$E$28,B3688)</f>
        <v>4.761</v>
      </c>
      <c r="G3688" s="25" t="n">
        <f aca="false">IF(OR(D3688="",E3688="",F3688=""),"",D3688*($B$7-$B$8-F3688-E3688))</f>
        <v>4221.01551263258</v>
      </c>
      <c r="H3688" s="25" t="n">
        <f aca="false">IF(D3688="","",D3688*$F$30)</f>
        <v>5184.93992094279</v>
      </c>
    </row>
    <row r="3689" customFormat="false" ht="15" hidden="false" customHeight="false" outlineLevel="0" collapsed="false">
      <c r="A3689" s="2" t="n">
        <v>3655</v>
      </c>
      <c r="B3689" s="2" t="n">
        <v>7</v>
      </c>
      <c r="C3689" s="22" t="n">
        <f aca="true">NORMSINV(MAX(RAND(),0.000000000001))</f>
        <v>1.51137585434449</v>
      </c>
      <c r="D3689" s="24" t="n">
        <f aca="false">IF($B$11="","",$B$11*EXP($B$12*C3689))</f>
        <v>1753.44077605051</v>
      </c>
      <c r="E3689" s="20" t="n">
        <f aca="true">IF($B$10="","",$B$10*(1-$B$14+2*$B$14*RAND()))</f>
        <v>3.97743500996669</v>
      </c>
      <c r="F3689" s="21" t="n">
        <f aca="false">INDEX($E$17:$E$28,B3689)</f>
        <v>4.761</v>
      </c>
      <c r="G3689" s="25" t="n">
        <f aca="false">IF(OR(D3689="",E3689="",F3689=""),"",D3689*($B$7-$B$8-F3689-E3689))</f>
        <v>7016.50722154056</v>
      </c>
      <c r="H3689" s="25" t="n">
        <f aca="false">IF(D3689="","",D3689*$F$30)</f>
        <v>8765.80112763171</v>
      </c>
    </row>
    <row r="3690" customFormat="false" ht="15" hidden="false" customHeight="false" outlineLevel="0" collapsed="false">
      <c r="A3690" s="2" t="n">
        <v>3656</v>
      </c>
      <c r="B3690" s="2" t="n">
        <v>8</v>
      </c>
      <c r="C3690" s="22" t="n">
        <f aca="true">NORMSINV(MAX(RAND(),0.000000000001))</f>
        <v>-1.72956981193794</v>
      </c>
      <c r="D3690" s="24" t="n">
        <f aca="false">IF($B$11="","",$B$11*EXP($B$12*C3690))</f>
        <v>447.515316909864</v>
      </c>
      <c r="E3690" s="20" t="n">
        <f aca="true">IF($B$10="","",$B$10*(1-$B$14+2*$B$14*RAND()))</f>
        <v>4.09193768019614</v>
      </c>
      <c r="F3690" s="21" t="n">
        <f aca="false">INDEX($E$17:$E$28,B3690)</f>
        <v>4.761</v>
      </c>
      <c r="G3690" s="25" t="n">
        <f aca="false">IF(OR(D3690="",E3690="",F3690=""),"",D3690*($B$7-$B$8-F3690-E3690))</f>
        <v>1739.51992589542</v>
      </c>
      <c r="H3690" s="25" t="n">
        <f aca="false">IF(D3690="","",D3690*$F$30)</f>
        <v>2237.21857229579</v>
      </c>
    </row>
    <row r="3691" customFormat="false" ht="15" hidden="false" customHeight="false" outlineLevel="0" collapsed="false">
      <c r="A3691" s="2" t="n">
        <v>3657</v>
      </c>
      <c r="B3691" s="2" t="n">
        <v>9</v>
      </c>
      <c r="C3691" s="22" t="n">
        <f aca="true">NORMSINV(MAX(RAND(),0.000000000001))</f>
        <v>0.359212483817282</v>
      </c>
      <c r="D3691" s="24" t="n">
        <f aca="false">IF($B$11="","",$B$11*EXP($B$12*C3691))</f>
        <v>1079.06774263357</v>
      </c>
      <c r="E3691" s="20" t="n">
        <f aca="true">IF($B$10="","",$B$10*(1-$B$14+2*$B$14*RAND()))</f>
        <v>3.95769336703252</v>
      </c>
      <c r="F3691" s="21" t="n">
        <f aca="false">INDEX($E$17:$E$28,B3691)</f>
        <v>4.761</v>
      </c>
      <c r="G3691" s="25" t="n">
        <f aca="false">IF(OR(D3691="",E3691="",F3691=""),"",D3691*($B$7-$B$8-F3691-E3691))</f>
        <v>4339.26227087361</v>
      </c>
      <c r="H3691" s="25" t="n">
        <f aca="false">IF(D3691="","",D3691*$F$30)</f>
        <v>5394.47545897373</v>
      </c>
    </row>
    <row r="3692" customFormat="false" ht="15" hidden="false" customHeight="false" outlineLevel="0" collapsed="false">
      <c r="A3692" s="2" t="n">
        <v>3658</v>
      </c>
      <c r="B3692" s="2" t="n">
        <v>10</v>
      </c>
      <c r="C3692" s="22" t="n">
        <f aca="true">NORMSINV(MAX(RAND(),0.000000000001))</f>
        <v>0.0970263690281091</v>
      </c>
      <c r="D3692" s="24" t="n">
        <f aca="false">IF($B$11="","",$B$11*EXP($B$12*C3692))</f>
        <v>966.205373917212</v>
      </c>
      <c r="E3692" s="20" t="n">
        <f aca="true">IF($B$10="","",$B$10*(1-$B$14+2*$B$14*RAND()))</f>
        <v>3.53384974154288</v>
      </c>
      <c r="F3692" s="21" t="n">
        <f aca="false">INDEX($E$17:$E$28,B3692)</f>
        <v>4.761</v>
      </c>
      <c r="G3692" s="25" t="n">
        <f aca="false">IF(OR(D3692="",E3692="",F3692=""),"",D3692*($B$7-$B$8-F3692-E3692))</f>
        <v>4294.92806759075</v>
      </c>
      <c r="H3692" s="25" t="n">
        <f aca="false">IF(D3692="","",D3692*$F$30)</f>
        <v>4830.25390528693</v>
      </c>
    </row>
    <row r="3693" customFormat="false" ht="15" hidden="false" customHeight="false" outlineLevel="0" collapsed="false">
      <c r="A3693" s="2" t="n">
        <v>3659</v>
      </c>
      <c r="B3693" s="2" t="n">
        <v>11</v>
      </c>
      <c r="C3693" s="22" t="n">
        <f aca="true">NORMSINV(MAX(RAND(),0.000000000001))</f>
        <v>1.48632331495436</v>
      </c>
      <c r="D3693" s="24" t="n">
        <f aca="false">IF($B$11="","",$B$11*EXP($B$12*C3693))</f>
        <v>1735.02830142074</v>
      </c>
      <c r="E3693" s="20" t="n">
        <f aca="true">IF($B$10="","",$B$10*(1-$B$14+2*$B$14*RAND()))</f>
        <v>3.76561815013116</v>
      </c>
      <c r="F3693" s="21" t="n">
        <f aca="false">INDEX($E$17:$E$28,B3693)</f>
        <v>4.761</v>
      </c>
      <c r="G3693" s="25" t="n">
        <f aca="false">IF(OR(D3693="",E3693="",F3693=""),"",D3693*($B$7-$B$8-F3693-E3693))</f>
        <v>7310.33675421492</v>
      </c>
      <c r="H3693" s="25" t="n">
        <f aca="false">IF(D3693="","",D3693*$F$30)</f>
        <v>8673.75348446258</v>
      </c>
    </row>
    <row r="3694" customFormat="false" ht="15" hidden="false" customHeight="false" outlineLevel="0" collapsed="false">
      <c r="A3694" s="2" t="n">
        <v>3660</v>
      </c>
      <c r="B3694" s="2" t="n">
        <v>12</v>
      </c>
      <c r="C3694" s="22" t="n">
        <f aca="true">NORMSINV(MAX(RAND(),0.000000000001))</f>
        <v>0.323665903552178</v>
      </c>
      <c r="D3694" s="24" t="n">
        <f aca="false">IF($B$11="","",$B$11*EXP($B$12*C3694))</f>
        <v>1063.02577275731</v>
      </c>
      <c r="E3694" s="20" t="n">
        <f aca="true">IF($B$10="","",$B$10*(1-$B$14+2*$B$14*RAND()))</f>
        <v>3.78969644852341</v>
      </c>
      <c r="F3694" s="21" t="n">
        <f aca="false">INDEX($E$17:$E$28,B3694)</f>
        <v>4.761</v>
      </c>
      <c r="G3694" s="25" t="n">
        <f aca="false">IF(OR(D3694="",E3694="",F3694=""),"",D3694*($B$7-$B$8-F3694-E3694))</f>
        <v>4453.33764512335</v>
      </c>
      <c r="H3694" s="25" t="n">
        <f aca="false">IF(D3694="","",D3694*$F$30)</f>
        <v>5314.27844316835</v>
      </c>
    </row>
    <row r="3695" customFormat="false" ht="15" hidden="false" customHeight="false" outlineLevel="0" collapsed="false">
      <c r="A3695" s="2" t="n">
        <v>3661</v>
      </c>
      <c r="B3695" s="2" t="n">
        <v>1</v>
      </c>
      <c r="C3695" s="22" t="n">
        <f aca="true">NORMSINV(MAX(RAND(),0.000000000001))</f>
        <v>-1.05839817983803</v>
      </c>
      <c r="D3695" s="24" t="n">
        <f aca="false">IF($B$11="","",$B$11*EXP($B$12*C3695))</f>
        <v>593.786433945833</v>
      </c>
      <c r="E3695" s="20" t="n">
        <f aca="true">IF($B$10="","",$B$10*(1-$B$14+2*$B$14*RAND()))</f>
        <v>4.0246317642611</v>
      </c>
      <c r="F3695" s="21" t="n">
        <f aca="false">INDEX($E$17:$E$28,B3695)</f>
        <v>4.92562580645161</v>
      </c>
      <c r="G3695" s="25" t="n">
        <f aca="false">IF(OR(D3695="",E3695="",F3695=""),"",D3695*($B$7-$B$8-F3695-E3695))</f>
        <v>2250.29764265972</v>
      </c>
      <c r="H3695" s="25" t="n">
        <f aca="false">IF(D3695="","",D3695*$F$30)</f>
        <v>2968.45714058201</v>
      </c>
    </row>
    <row r="3696" customFormat="false" ht="15" hidden="false" customHeight="false" outlineLevel="0" collapsed="false">
      <c r="A3696" s="2" t="n">
        <v>3662</v>
      </c>
      <c r="B3696" s="2" t="n">
        <v>2</v>
      </c>
      <c r="C3696" s="22" t="n">
        <f aca="true">NORMSINV(MAX(RAND(),0.000000000001))</f>
        <v>0.0482532524727856</v>
      </c>
      <c r="D3696" s="24" t="n">
        <f aca="false">IF($B$11="","",$B$11*EXP($B$12*C3696))</f>
        <v>946.55121371471</v>
      </c>
      <c r="E3696" s="20" t="n">
        <f aca="true">IF($B$10="","",$B$10*(1-$B$14+2*$B$14*RAND()))</f>
        <v>3.9830940041973</v>
      </c>
      <c r="F3696" s="21" t="n">
        <f aca="false">INDEX($E$17:$E$28,B3696)</f>
        <v>5.0612</v>
      </c>
      <c r="G3696" s="25" t="n">
        <f aca="false">IF(OR(D3696="",E3696="",F3696=""),"",D3696*($B$7-$B$8-F3696-E3696))</f>
        <v>3498.17499585978</v>
      </c>
      <c r="H3696" s="25" t="n">
        <f aca="false">IF(D3696="","",D3696*$F$30)</f>
        <v>4731.99882760258</v>
      </c>
    </row>
    <row r="3697" customFormat="false" ht="15" hidden="false" customHeight="false" outlineLevel="0" collapsed="false">
      <c r="A3697" s="2" t="n">
        <v>3663</v>
      </c>
      <c r="B3697" s="2" t="n">
        <v>3</v>
      </c>
      <c r="C3697" s="22" t="n">
        <f aca="true">NORMSINV(MAX(RAND(),0.000000000001))</f>
        <v>0.538158022931578</v>
      </c>
      <c r="D3697" s="24" t="n">
        <f aca="false">IF($B$11="","",$B$11*EXP($B$12*C3697))</f>
        <v>1163.57719077849</v>
      </c>
      <c r="E3697" s="20" t="n">
        <f aca="true">IF($B$10="","",$B$10*(1-$B$14+2*$B$14*RAND()))</f>
        <v>3.9456022304987</v>
      </c>
      <c r="F3697" s="21" t="n">
        <f aca="false">INDEX($E$17:$E$28,B3697)</f>
        <v>5.0612</v>
      </c>
      <c r="G3697" s="25" t="n">
        <f aca="false">IF(OR(D3697="",E3697="",F3697=""),"",D3697*($B$7-$B$8-F3697-E3697))</f>
        <v>4343.86377325685</v>
      </c>
      <c r="H3697" s="25" t="n">
        <f aca="false">IF(D3697="","",D3697*$F$30)</f>
        <v>5816.95509213983</v>
      </c>
    </row>
    <row r="3698" customFormat="false" ht="15" hidden="false" customHeight="false" outlineLevel="0" collapsed="false">
      <c r="A3698" s="2" t="n">
        <v>3664</v>
      </c>
      <c r="B3698" s="2" t="n">
        <v>4</v>
      </c>
      <c r="C3698" s="22" t="n">
        <f aca="true">NORMSINV(MAX(RAND(),0.000000000001))</f>
        <v>-1.62748078164877</v>
      </c>
      <c r="D3698" s="24" t="n">
        <f aca="false">IF($B$11="","",$B$11*EXP($B$12*C3698))</f>
        <v>467.186071361397</v>
      </c>
      <c r="E3698" s="20" t="n">
        <f aca="true">IF($B$10="","",$B$10*(1-$B$14+2*$B$14*RAND()))</f>
        <v>3.43918163906165</v>
      </c>
      <c r="F3698" s="21" t="n">
        <f aca="false">INDEX($E$17:$E$28,B3698)</f>
        <v>4.89657419354839</v>
      </c>
      <c r="G3698" s="25" t="n">
        <f aca="false">IF(OR(D3698="",E3698="",F3698=""),"",D3698*($B$7-$B$8-F3698-E3698))</f>
        <v>2057.60152987927</v>
      </c>
      <c r="H3698" s="25" t="n">
        <f aca="false">IF(D3698="","",D3698*$F$30)</f>
        <v>2335.55660794989</v>
      </c>
    </row>
    <row r="3699" customFormat="false" ht="15" hidden="false" customHeight="false" outlineLevel="0" collapsed="false">
      <c r="A3699" s="2" t="n">
        <v>3665</v>
      </c>
      <c r="B3699" s="2" t="n">
        <v>5</v>
      </c>
      <c r="C3699" s="22" t="n">
        <f aca="true">NORMSINV(MAX(RAND(),0.000000000001))</f>
        <v>-1.51880181523563</v>
      </c>
      <c r="D3699" s="24" t="n">
        <f aca="false">IF($B$11="","",$B$11*EXP($B$12*C3699))</f>
        <v>489.07763845789</v>
      </c>
      <c r="E3699" s="20" t="n">
        <f aca="true">IF($B$10="","",$B$10*(1-$B$14+2*$B$14*RAND()))</f>
        <v>3.83393502048949</v>
      </c>
      <c r="F3699" s="21" t="n">
        <f aca="false">INDEX($E$17:$E$28,B3699)</f>
        <v>4.761</v>
      </c>
      <c r="G3699" s="25" t="n">
        <f aca="false">IF(OR(D3699="",E3699="",F3699=""),"",D3699*($B$7-$B$8-F3699-E3699))</f>
        <v>2027.2585914335</v>
      </c>
      <c r="H3699" s="25" t="n">
        <f aca="false">IF(D3699="","",D3699*$F$30)</f>
        <v>2444.99693017868</v>
      </c>
    </row>
    <row r="3700" customFormat="false" ht="15" hidden="false" customHeight="false" outlineLevel="0" collapsed="false">
      <c r="A3700" s="2" t="n">
        <v>3666</v>
      </c>
      <c r="B3700" s="2" t="n">
        <v>6</v>
      </c>
      <c r="C3700" s="22" t="n">
        <f aca="true">NORMSINV(MAX(RAND(),0.000000000001))</f>
        <v>-0.140536153811798</v>
      </c>
      <c r="D3700" s="24" t="n">
        <f aca="false">IF($B$11="","",$B$11*EXP($B$12*C3700))</f>
        <v>874.17066725306</v>
      </c>
      <c r="E3700" s="20" t="n">
        <f aca="true">IF($B$10="","",$B$10*(1-$B$14+2*$B$14*RAND()))</f>
        <v>3.7439024671086</v>
      </c>
      <c r="F3700" s="21" t="n">
        <f aca="false">INDEX($E$17:$E$28,B3700)</f>
        <v>4.761</v>
      </c>
      <c r="G3700" s="25" t="n">
        <f aca="false">IF(OR(D3700="",E3700="",F3700=""),"",D3700*($B$7-$B$8-F3700-E3700))</f>
        <v>3702.19803620946</v>
      </c>
      <c r="H3700" s="25" t="n">
        <f aca="false">IF(D3700="","",D3700*$F$30)</f>
        <v>4370.1539997315</v>
      </c>
    </row>
    <row r="3701" customFormat="false" ht="15" hidden="false" customHeight="false" outlineLevel="0" collapsed="false">
      <c r="A3701" s="2" t="n">
        <v>3667</v>
      </c>
      <c r="B3701" s="2" t="n">
        <v>7</v>
      </c>
      <c r="C3701" s="22" t="n">
        <f aca="true">NORMSINV(MAX(RAND(),0.000000000001))</f>
        <v>0.715300986036113</v>
      </c>
      <c r="D3701" s="24" t="n">
        <f aca="false">IF($B$11="","",$B$11*EXP($B$12*C3701))</f>
        <v>1253.75253077554</v>
      </c>
      <c r="E3701" s="20" t="n">
        <f aca="true">IF($B$10="","",$B$10*(1-$B$14+2*$B$14*RAND()))</f>
        <v>3.47684167006956</v>
      </c>
      <c r="F3701" s="21" t="n">
        <f aca="false">INDEX($E$17:$E$28,B3701)</f>
        <v>4.761</v>
      </c>
      <c r="G3701" s="25" t="n">
        <f aca="false">IF(OR(D3701="",E3701="",F3701=""),"",D3701*($B$7-$B$8-F3701-E3701))</f>
        <v>5644.59240010245</v>
      </c>
      <c r="H3701" s="25" t="n">
        <f aca="false">IF(D3701="","",D3701*$F$30)</f>
        <v>6267.75965185306</v>
      </c>
    </row>
    <row r="3702" customFormat="false" ht="15" hidden="false" customHeight="false" outlineLevel="0" collapsed="false">
      <c r="A3702" s="2" t="n">
        <v>3668</v>
      </c>
      <c r="B3702" s="2" t="n">
        <v>8</v>
      </c>
      <c r="C3702" s="22" t="n">
        <f aca="true">NORMSINV(MAX(RAND(),0.000000000001))</f>
        <v>-0.665367522153828</v>
      </c>
      <c r="D3702" s="24" t="n">
        <f aca="false">IF($B$11="","",$B$11*EXP($B$12*C3702))</f>
        <v>700.734799760516</v>
      </c>
      <c r="E3702" s="20" t="n">
        <f aca="true">IF($B$10="","",$B$10*(1-$B$14+2*$B$14*RAND()))</f>
        <v>3.78661838209097</v>
      </c>
      <c r="F3702" s="21" t="n">
        <f aca="false">INDEX($E$17:$E$28,B3702)</f>
        <v>4.761</v>
      </c>
      <c r="G3702" s="25" t="n">
        <f aca="false">IF(OR(D3702="",E3702="",F3702=""),"",D3702*($B$7-$B$8-F3702-E3702))</f>
        <v>2937.74769354515</v>
      </c>
      <c r="H3702" s="25" t="n">
        <f aca="false">IF(D3702="","",D3702*$F$30)</f>
        <v>3503.11341096277</v>
      </c>
    </row>
    <row r="3703" customFormat="false" ht="15" hidden="false" customHeight="false" outlineLevel="0" collapsed="false">
      <c r="A3703" s="2" t="n">
        <v>3669</v>
      </c>
      <c r="B3703" s="2" t="n">
        <v>9</v>
      </c>
      <c r="C3703" s="22" t="n">
        <f aca="true">NORMSINV(MAX(RAND(),0.000000000001))</f>
        <v>-3.0686827551375</v>
      </c>
      <c r="D3703" s="24" t="n">
        <f aca="false">IF($B$11="","",$B$11*EXP($B$12*C3703))</f>
        <v>254.538985881874</v>
      </c>
      <c r="E3703" s="20" t="n">
        <f aca="true">IF($B$10="","",$B$10*(1-$B$14+2*$B$14*RAND()))</f>
        <v>3.55666214997842</v>
      </c>
      <c r="F3703" s="21" t="n">
        <f aca="false">INDEX($E$17:$E$28,B3703)</f>
        <v>4.761</v>
      </c>
      <c r="G3703" s="25" t="n">
        <f aca="false">IF(OR(D3703="",E3703="",F3703=""),"",D3703*($B$7-$B$8-F3703-E3703))</f>
        <v>1125.65739157152</v>
      </c>
      <c r="H3703" s="25" t="n">
        <f aca="false">IF(D3703="","",D3703*$F$30)</f>
        <v>1272.49129822066</v>
      </c>
    </row>
    <row r="3704" customFormat="false" ht="15" hidden="false" customHeight="false" outlineLevel="0" collapsed="false">
      <c r="A3704" s="2" t="n">
        <v>3670</v>
      </c>
      <c r="B3704" s="2" t="n">
        <v>10</v>
      </c>
      <c r="C3704" s="22" t="n">
        <f aca="true">NORMSINV(MAX(RAND(),0.000000000001))</f>
        <v>1.51925653929213</v>
      </c>
      <c r="D3704" s="24" t="n">
        <f aca="false">IF($B$11="","",$B$11*EXP($B$12*C3704))</f>
        <v>1759.27302289079</v>
      </c>
      <c r="E3704" s="20" t="n">
        <f aca="true">IF($B$10="","",$B$10*(1-$B$14+2*$B$14*RAND()))</f>
        <v>3.96168004883531</v>
      </c>
      <c r="F3704" s="21" t="n">
        <f aca="false">INDEX($E$17:$E$28,B3704)</f>
        <v>4.761</v>
      </c>
      <c r="G3704" s="25" t="n">
        <f aca="false">IF(OR(D3704="",E3704="",F3704=""),"",D3704*($B$7-$B$8-F3704-E3704))</f>
        <v>7067.56261440498</v>
      </c>
      <c r="H3704" s="25" t="n">
        <f aca="false">IF(D3704="","",D3704*$F$30)</f>
        <v>8794.95769603563</v>
      </c>
    </row>
    <row r="3705" customFormat="false" ht="15" hidden="false" customHeight="false" outlineLevel="0" collapsed="false">
      <c r="A3705" s="2" t="n">
        <v>3671</v>
      </c>
      <c r="B3705" s="2" t="n">
        <v>11</v>
      </c>
      <c r="C3705" s="22" t="n">
        <f aca="true">NORMSINV(MAX(RAND(),0.000000000001))</f>
        <v>0.25758804763773</v>
      </c>
      <c r="D3705" s="24" t="n">
        <f aca="false">IF($B$11="","",$B$11*EXP($B$12*C3705))</f>
        <v>1033.83622944558</v>
      </c>
      <c r="E3705" s="20" t="n">
        <f aca="true">IF($B$10="","",$B$10*(1-$B$14+2*$B$14*RAND()))</f>
        <v>3.71219204714328</v>
      </c>
      <c r="F3705" s="21" t="n">
        <f aca="false">INDEX($E$17:$E$28,B3705)</f>
        <v>4.761</v>
      </c>
      <c r="G3705" s="25" t="n">
        <f aca="false">IF(OR(D3705="",E3705="",F3705=""),"",D3705*($B$7-$B$8-F3705-E3705))</f>
        <v>4411.18064574979</v>
      </c>
      <c r="H3705" s="25" t="n">
        <f aca="false">IF(D3705="","",D3705*$F$30)</f>
        <v>5168.35407824433</v>
      </c>
    </row>
    <row r="3706" customFormat="false" ht="15" hidden="false" customHeight="false" outlineLevel="0" collapsed="false">
      <c r="A3706" s="2" t="n">
        <v>3672</v>
      </c>
      <c r="B3706" s="2" t="n">
        <v>12</v>
      </c>
      <c r="C3706" s="22" t="n">
        <f aca="true">NORMSINV(MAX(RAND(),0.000000000001))</f>
        <v>0.0791937669538234</v>
      </c>
      <c r="D3706" s="24" t="n">
        <f aca="false">IF($B$11="","",$B$11*EXP($B$12*C3706))</f>
        <v>958.972463407547</v>
      </c>
      <c r="E3706" s="20" t="n">
        <f aca="true">IF($B$10="","",$B$10*(1-$B$14+2*$B$14*RAND()))</f>
        <v>3.59310063711853</v>
      </c>
      <c r="F3706" s="21" t="n">
        <f aca="false">INDEX($E$17:$E$28,B3706)</f>
        <v>4.761</v>
      </c>
      <c r="G3706" s="25" t="n">
        <f aca="false">IF(OR(D3706="",E3706="",F3706=""),"",D3706*($B$7-$B$8-F3706-E3706))</f>
        <v>4205.95671628003</v>
      </c>
      <c r="H3706" s="25" t="n">
        <f aca="false">IF(D3706="","",D3706*$F$30)</f>
        <v>4794.09513906701</v>
      </c>
    </row>
    <row r="3707" customFormat="false" ht="15" hidden="false" customHeight="false" outlineLevel="0" collapsed="false">
      <c r="A3707" s="2" t="n">
        <v>3673</v>
      </c>
      <c r="B3707" s="2" t="n">
        <v>1</v>
      </c>
      <c r="C3707" s="22" t="n">
        <f aca="true">NORMSINV(MAX(RAND(),0.000000000001))</f>
        <v>-2.15641490402945</v>
      </c>
      <c r="D3707" s="24" t="n">
        <f aca="false">IF($B$11="","",$B$11*EXP($B$12*C3707))</f>
        <v>373.849282078743</v>
      </c>
      <c r="E3707" s="20" t="n">
        <f aca="true">IF($B$10="","",$B$10*(1-$B$14+2*$B$14*RAND()))</f>
        <v>3.9238127798114</v>
      </c>
      <c r="F3707" s="21" t="n">
        <f aca="false">INDEX($E$17:$E$28,B3707)</f>
        <v>4.92562580645161</v>
      </c>
      <c r="G3707" s="25" t="n">
        <f aca="false">IF(OR(D3707="",E3707="",F3707=""),"",D3707*($B$7-$B$8-F3707-E3707))</f>
        <v>1454.48359140883</v>
      </c>
      <c r="H3707" s="25" t="n">
        <f aca="false">IF(D3707="","",D3707*$F$30)</f>
        <v>1868.94733096805</v>
      </c>
    </row>
    <row r="3708" customFormat="false" ht="15" hidden="false" customHeight="false" outlineLevel="0" collapsed="false">
      <c r="A3708" s="2" t="n">
        <v>3674</v>
      </c>
      <c r="B3708" s="2" t="n">
        <v>2</v>
      </c>
      <c r="C3708" s="22" t="n">
        <f aca="true">NORMSINV(MAX(RAND(),0.000000000001))</f>
        <v>-3.54368781959049</v>
      </c>
      <c r="D3708" s="24" t="n">
        <f aca="false">IF($B$11="","",$B$11*EXP($B$12*C3708))</f>
        <v>208.367426425468</v>
      </c>
      <c r="E3708" s="20" t="n">
        <f aca="true">IF($B$10="","",$B$10*(1-$B$14+2*$B$14*RAND()))</f>
        <v>3.40141075428762</v>
      </c>
      <c r="F3708" s="21" t="n">
        <f aca="false">INDEX($E$17:$E$28,B3708)</f>
        <v>5.0612</v>
      </c>
      <c r="G3708" s="25" t="n">
        <f aca="false">IF(OR(D3708="",E3708="",F3708=""),"",D3708*($B$7-$B$8-F3708-E3708))</f>
        <v>891.268588949062</v>
      </c>
      <c r="H3708" s="25" t="n">
        <f aca="false">IF(D3708="","",D3708*$F$30)</f>
        <v>1041.6704381862</v>
      </c>
    </row>
    <row r="3709" customFormat="false" ht="15" hidden="false" customHeight="false" outlineLevel="0" collapsed="false">
      <c r="A3709" s="2" t="n">
        <v>3675</v>
      </c>
      <c r="B3709" s="2" t="n">
        <v>3</v>
      </c>
      <c r="C3709" s="22" t="n">
        <f aca="true">NORMSINV(MAX(RAND(),0.000000000001))</f>
        <v>0.00816104817851464</v>
      </c>
      <c r="D3709" s="24" t="n">
        <f aca="false">IF($B$11="","",$B$11*EXP($B$12*C3709))</f>
        <v>930.694966848705</v>
      </c>
      <c r="E3709" s="20" t="n">
        <f aca="true">IF($B$10="","",$B$10*(1-$B$14+2*$B$14*RAND()))</f>
        <v>3.91108098729155</v>
      </c>
      <c r="F3709" s="21" t="n">
        <f aca="false">INDEX($E$17:$E$28,B3709)</f>
        <v>5.0612</v>
      </c>
      <c r="G3709" s="25" t="n">
        <f aca="false">IF(OR(D3709="",E3709="",F3709=""),"",D3709*($B$7-$B$8-F3709-E3709))</f>
        <v>3506.59712162793</v>
      </c>
      <c r="H3709" s="25" t="n">
        <f aca="false">IF(D3709="","",D3709*$F$30)</f>
        <v>4652.73027827005</v>
      </c>
    </row>
    <row r="3710" customFormat="false" ht="15" hidden="false" customHeight="false" outlineLevel="0" collapsed="false">
      <c r="A3710" s="2" t="n">
        <v>3676</v>
      </c>
      <c r="B3710" s="2" t="n">
        <v>4</v>
      </c>
      <c r="C3710" s="22" t="n">
        <f aca="true">NORMSINV(MAX(RAND(),0.000000000001))</f>
        <v>-1.10453412055057</v>
      </c>
      <c r="D3710" s="24" t="n">
        <f aca="false">IF($B$11="","",$B$11*EXP($B$12*C3710))</f>
        <v>582.354632296818</v>
      </c>
      <c r="E3710" s="20" t="n">
        <f aca="true">IF($B$10="","",$B$10*(1-$B$14+2*$B$14*RAND()))</f>
        <v>3.79513172838595</v>
      </c>
      <c r="F3710" s="21" t="n">
        <f aca="false">INDEX($E$17:$E$28,B3710)</f>
        <v>4.89657419354839</v>
      </c>
      <c r="G3710" s="25" t="n">
        <f aca="false">IF(OR(D3710="",E3710="",F3710=""),"",D3710*($B$7-$B$8-F3710-E3710))</f>
        <v>2357.54280926132</v>
      </c>
      <c r="H3710" s="25" t="n">
        <f aca="false">IF(D3710="","",D3710*$F$30)</f>
        <v>2911.30727777825</v>
      </c>
    </row>
    <row r="3711" customFormat="false" ht="15" hidden="false" customHeight="false" outlineLevel="0" collapsed="false">
      <c r="A3711" s="2" t="n">
        <v>3677</v>
      </c>
      <c r="B3711" s="2" t="n">
        <v>5</v>
      </c>
      <c r="C3711" s="22" t="n">
        <f aca="true">NORMSINV(MAX(RAND(),0.000000000001))</f>
        <v>0.998674370517635</v>
      </c>
      <c r="D3711" s="24" t="n">
        <f aca="false">IF($B$11="","",$B$11*EXP($B$12*C3711))</f>
        <v>1412.75967440352</v>
      </c>
      <c r="E3711" s="20" t="n">
        <f aca="true">IF($B$10="","",$B$10*(1-$B$14+2*$B$14*RAND()))</f>
        <v>3.56109195740031</v>
      </c>
      <c r="F3711" s="21" t="n">
        <f aca="false">INDEX($E$17:$E$28,B3711)</f>
        <v>4.761</v>
      </c>
      <c r="G3711" s="25" t="n">
        <f aca="false">IF(OR(D3711="",E3711="",F3711=""),"",D3711*($B$7-$B$8-F3711-E3711))</f>
        <v>6241.44232780784</v>
      </c>
      <c r="H3711" s="25" t="n">
        <f aca="false">IF(D3711="","",D3711*$F$30)</f>
        <v>7062.6681642781</v>
      </c>
    </row>
    <row r="3712" customFormat="false" ht="15" hidden="false" customHeight="false" outlineLevel="0" collapsed="false">
      <c r="A3712" s="2" t="n">
        <v>3678</v>
      </c>
      <c r="B3712" s="2" t="n">
        <v>6</v>
      </c>
      <c r="C3712" s="22" t="n">
        <f aca="true">NORMSINV(MAX(RAND(),0.000000000001))</f>
        <v>0.258656064408467</v>
      </c>
      <c r="D3712" s="24" t="n">
        <f aca="false">IF($B$11="","",$B$11*EXP($B$12*C3712))</f>
        <v>1034.3015873596</v>
      </c>
      <c r="E3712" s="20" t="n">
        <f aca="true">IF($B$10="","",$B$10*(1-$B$14+2*$B$14*RAND()))</f>
        <v>3.90793256955402</v>
      </c>
      <c r="F3712" s="21" t="n">
        <f aca="false">INDEX($E$17:$E$28,B3712)</f>
        <v>4.761</v>
      </c>
      <c r="G3712" s="25" t="n">
        <f aca="false">IF(OR(D3712="",E3712="",F3712=""),"",D3712*($B$7-$B$8-F3712-E3712))</f>
        <v>4210.71150555823</v>
      </c>
      <c r="H3712" s="25" t="n">
        <f aca="false">IF(D3712="","",D3712*$F$30)</f>
        <v>5170.68049552809</v>
      </c>
    </row>
    <row r="3713" customFormat="false" ht="15" hidden="false" customHeight="false" outlineLevel="0" collapsed="false">
      <c r="A3713" s="2" t="n">
        <v>3679</v>
      </c>
      <c r="B3713" s="2" t="n">
        <v>7</v>
      </c>
      <c r="C3713" s="22" t="n">
        <f aca="true">NORMSINV(MAX(RAND(),0.000000000001))</f>
        <v>0.299133796373014</v>
      </c>
      <c r="D3713" s="24" t="n">
        <f aca="false">IF($B$11="","",$B$11*EXP($B$12*C3713))</f>
        <v>1052.09387681113</v>
      </c>
      <c r="E3713" s="20" t="n">
        <f aca="true">IF($B$10="","",$B$10*(1-$B$14+2*$B$14*RAND()))</f>
        <v>3.51965521070731</v>
      </c>
      <c r="F3713" s="21" t="n">
        <f aca="false">INDEX($E$17:$E$28,B3713)</f>
        <v>4.761</v>
      </c>
      <c r="G3713" s="25" t="n">
        <f aca="false">IF(OR(D3713="",E3713="",F3713=""),"",D3713*($B$7-$B$8-F3713-E3713))</f>
        <v>4691.64934740445</v>
      </c>
      <c r="H3713" s="25" t="n">
        <f aca="false">IF(D3713="","",D3713*$F$30)</f>
        <v>5259.62770895418</v>
      </c>
    </row>
    <row r="3714" customFormat="false" ht="15" hidden="false" customHeight="false" outlineLevel="0" collapsed="false">
      <c r="A3714" s="2" t="n">
        <v>3680</v>
      </c>
      <c r="B3714" s="2" t="n">
        <v>8</v>
      </c>
      <c r="C3714" s="22" t="n">
        <f aca="true">NORMSINV(MAX(RAND(),0.000000000001))</f>
        <v>1.46005173335602</v>
      </c>
      <c r="D3714" s="24" t="n">
        <f aca="false">IF($B$11="","",$B$11*EXP($B$12*C3714))</f>
        <v>1715.9275369789</v>
      </c>
      <c r="E3714" s="20" t="n">
        <f aca="true">IF($B$10="","",$B$10*(1-$B$14+2*$B$14*RAND()))</f>
        <v>3.74672191116125</v>
      </c>
      <c r="F3714" s="21" t="n">
        <f aca="false">INDEX($E$17:$E$28,B3714)</f>
        <v>4.761</v>
      </c>
      <c r="G3714" s="25" t="n">
        <f aca="false">IF(OR(D3714="",E3714="",F3714=""),"",D3714*($B$7-$B$8-F3714-E3714))</f>
        <v>7262.28251679084</v>
      </c>
      <c r="H3714" s="25" t="n">
        <f aca="false">IF(D3714="","",D3714*$F$30)</f>
        <v>8578.2649428649</v>
      </c>
    </row>
    <row r="3715" customFormat="false" ht="15" hidden="false" customHeight="false" outlineLevel="0" collapsed="false">
      <c r="A3715" s="2" t="n">
        <v>3681</v>
      </c>
      <c r="B3715" s="2" t="n">
        <v>9</v>
      </c>
      <c r="C3715" s="22" t="n">
        <f aca="true">NORMSINV(MAX(RAND(),0.000000000001))</f>
        <v>-0.87033152716957</v>
      </c>
      <c r="D3715" s="24" t="n">
        <f aca="false">IF($B$11="","",$B$11*EXP($B$12*C3715))</f>
        <v>642.755640518217</v>
      </c>
      <c r="E3715" s="20" t="n">
        <f aca="true">IF($B$10="","",$B$10*(1-$B$14+2*$B$14*RAND()))</f>
        <v>3.77637168389896</v>
      </c>
      <c r="F3715" s="21" t="n">
        <f aca="false">INDEX($E$17:$E$28,B3715)</f>
        <v>4.761</v>
      </c>
      <c r="G3715" s="25" t="n">
        <f aca="false">IF(OR(D3715="",E3715="",F3715=""),"",D3715*($B$7-$B$8-F3715-E3715))</f>
        <v>2701.26305517552</v>
      </c>
      <c r="H3715" s="25" t="n">
        <f aca="false">IF(D3715="","",D3715*$F$30)</f>
        <v>3213.26399807867</v>
      </c>
    </row>
    <row r="3716" customFormat="false" ht="15" hidden="false" customHeight="false" outlineLevel="0" collapsed="false">
      <c r="A3716" s="2" t="n">
        <v>3682</v>
      </c>
      <c r="B3716" s="2" t="n">
        <v>10</v>
      </c>
      <c r="C3716" s="22" t="n">
        <f aca="true">NORMSINV(MAX(RAND(),0.000000000001))</f>
        <v>0.604073383028182</v>
      </c>
      <c r="D3716" s="24" t="n">
        <f aca="false">IF($B$11="","",$B$11*EXP($B$12*C3716))</f>
        <v>1196.34794988202</v>
      </c>
      <c r="E3716" s="20" t="n">
        <f aca="true">IF($B$10="","",$B$10*(1-$B$14+2*$B$14*RAND()))</f>
        <v>3.92680639926041</v>
      </c>
      <c r="F3716" s="21" t="n">
        <f aca="false">INDEX($E$17:$E$28,B3716)</f>
        <v>4.761</v>
      </c>
      <c r="G3716" s="25" t="n">
        <f aca="false">IF(OR(D3716="",E3716="",F3716=""),"",D3716*($B$7-$B$8-F3716-E3716))</f>
        <v>4847.83350676983</v>
      </c>
      <c r="H3716" s="25" t="n">
        <f aca="false">IF(D3716="","",D3716*$F$30)</f>
        <v>5980.78267105017</v>
      </c>
    </row>
    <row r="3717" customFormat="false" ht="15" hidden="false" customHeight="false" outlineLevel="0" collapsed="false">
      <c r="A3717" s="2" t="n">
        <v>3683</v>
      </c>
      <c r="B3717" s="2" t="n">
        <v>11</v>
      </c>
      <c r="C3717" s="22" t="n">
        <f aca="true">NORMSINV(MAX(RAND(),0.000000000001))</f>
        <v>0.437007478064006</v>
      </c>
      <c r="D3717" s="24" t="n">
        <f aca="false">IF($B$11="","",$B$11*EXP($B$12*C3717))</f>
        <v>1115.0259050518</v>
      </c>
      <c r="E3717" s="20" t="n">
        <f aca="true">IF($B$10="","",$B$10*(1-$B$14+2*$B$14*RAND()))</f>
        <v>4.08895458896818</v>
      </c>
      <c r="F3717" s="21" t="n">
        <f aca="false">INDEX($E$17:$E$28,B3717)</f>
        <v>4.761</v>
      </c>
      <c r="G3717" s="25" t="n">
        <f aca="false">IF(OR(D3717="",E3717="",F3717=""),"",D3717*($B$7-$B$8-F3717-E3717))</f>
        <v>4337.50140512836</v>
      </c>
      <c r="H3717" s="25" t="n">
        <f aca="false">IF(D3717="","",D3717*$F$30)</f>
        <v>5574.23750453496</v>
      </c>
    </row>
    <row r="3718" customFormat="false" ht="15" hidden="false" customHeight="false" outlineLevel="0" collapsed="false">
      <c r="A3718" s="2" t="n">
        <v>3684</v>
      </c>
      <c r="B3718" s="2" t="n">
        <v>12</v>
      </c>
      <c r="C3718" s="22" t="n">
        <f aca="true">NORMSINV(MAX(RAND(),0.000000000001))</f>
        <v>1.15535886540972</v>
      </c>
      <c r="D3718" s="24" t="n">
        <f aca="false">IF($B$11="","",$B$11*EXP($B$12*C3718))</f>
        <v>1509.18012053347</v>
      </c>
      <c r="E3718" s="20" t="n">
        <f aca="true">IF($B$10="","",$B$10*(1-$B$14+2*$B$14*RAND()))</f>
        <v>3.42632744403286</v>
      </c>
      <c r="F3718" s="21" t="n">
        <f aca="false">INDEX($E$17:$E$28,B3718)</f>
        <v>4.761</v>
      </c>
      <c r="G3718" s="25" t="n">
        <f aca="false">IF(OR(D3718="",E3718="",F3718=""),"",D3718*($B$7-$B$8-F3718-E3718))</f>
        <v>6870.80291676392</v>
      </c>
      <c r="H3718" s="25" t="n">
        <f aca="false">IF(D3718="","",D3718*$F$30)</f>
        <v>7544.69325857092</v>
      </c>
    </row>
    <row r="3719" customFormat="false" ht="15" hidden="false" customHeight="false" outlineLevel="0" collapsed="false">
      <c r="A3719" s="2" t="n">
        <v>3685</v>
      </c>
      <c r="B3719" s="2" t="n">
        <v>1</v>
      </c>
      <c r="C3719" s="22" t="n">
        <f aca="true">NORMSINV(MAX(RAND(),0.000000000001))</f>
        <v>2.260556233747</v>
      </c>
      <c r="D3719" s="24" t="n">
        <f aca="false">IF($B$11="","",$B$11*EXP($B$12*C3719))</f>
        <v>2404.30097258615</v>
      </c>
      <c r="E3719" s="20" t="n">
        <f aca="true">IF($B$10="","",$B$10*(1-$B$14+2*$B$14*RAND()))</f>
        <v>3.62956535178257</v>
      </c>
      <c r="F3719" s="21" t="n">
        <f aca="false">INDEX($E$17:$E$28,B3719)</f>
        <v>4.92562580645161</v>
      </c>
      <c r="G3719" s="25" t="n">
        <f aca="false">IF(OR(D3719="",E3719="",F3719=""),"",D3719*($B$7-$B$8-F3719-E3719))</f>
        <v>10061.5399683447</v>
      </c>
      <c r="H3719" s="25" t="n">
        <f aca="false">IF(D3719="","",D3719*$F$30)</f>
        <v>12019.5814221527</v>
      </c>
    </row>
    <row r="3720" customFormat="false" ht="15" hidden="false" customHeight="false" outlineLevel="0" collapsed="false">
      <c r="A3720" s="2" t="n">
        <v>3686</v>
      </c>
      <c r="B3720" s="2" t="n">
        <v>2</v>
      </c>
      <c r="C3720" s="22" t="n">
        <f aca="true">NORMSINV(MAX(RAND(),0.000000000001))</f>
        <v>-0.222249475782364</v>
      </c>
      <c r="D3720" s="24" t="n">
        <f aca="false">IF($B$11="","",$B$11*EXP($B$12*C3720))</f>
        <v>844.584176087432</v>
      </c>
      <c r="E3720" s="20" t="n">
        <f aca="true">IF($B$10="","",$B$10*(1-$B$14+2*$B$14*RAND()))</f>
        <v>3.46149799750314</v>
      </c>
      <c r="F3720" s="21" t="n">
        <f aca="false">INDEX($E$17:$E$28,B3720)</f>
        <v>5.0612</v>
      </c>
      <c r="G3720" s="25" t="n">
        <f aca="false">IF(OR(D3720="",E3720="",F3720=""),"",D3720*($B$7-$B$8-F3720-E3720))</f>
        <v>3561.86653709069</v>
      </c>
      <c r="H3720" s="25" t="n">
        <f aca="false">IF(D3720="","",D3720*$F$30)</f>
        <v>4222.24521309629</v>
      </c>
    </row>
    <row r="3721" customFormat="false" ht="15" hidden="false" customHeight="false" outlineLevel="0" collapsed="false">
      <c r="A3721" s="2" t="n">
        <v>3687</v>
      </c>
      <c r="B3721" s="2" t="n">
        <v>3</v>
      </c>
      <c r="C3721" s="22" t="n">
        <f aca="true">NORMSINV(MAX(RAND(),0.000000000001))</f>
        <v>-0.361147137850013</v>
      </c>
      <c r="D3721" s="24" t="n">
        <f aca="false">IF($B$11="","",$B$11*EXP($B$12*C3721))</f>
        <v>796.572099234389</v>
      </c>
      <c r="E3721" s="20" t="n">
        <f aca="true">IF($B$10="","",$B$10*(1-$B$14+2*$B$14*RAND()))</f>
        <v>3.37710705707985</v>
      </c>
      <c r="F3721" s="21" t="n">
        <f aca="false">INDEX($E$17:$E$28,B3721)</f>
        <v>5.0612</v>
      </c>
      <c r="G3721" s="25" t="n">
        <f aca="false">IF(OR(D3721="",E3721="",F3721=""),"",D3721*($B$7-$B$8-F3721-E3721))</f>
        <v>3426.60857780366</v>
      </c>
      <c r="H3721" s="25" t="n">
        <f aca="false">IF(D3721="","",D3721*$F$30)</f>
        <v>3982.22323849255</v>
      </c>
    </row>
    <row r="3722" customFormat="false" ht="15" hidden="false" customHeight="false" outlineLevel="0" collapsed="false">
      <c r="A3722" s="2" t="n">
        <v>3688</v>
      </c>
      <c r="B3722" s="2" t="n">
        <v>4</v>
      </c>
      <c r="C3722" s="22" t="n">
        <f aca="true">NORMSINV(MAX(RAND(),0.000000000001))</f>
        <v>0.171046923209886</v>
      </c>
      <c r="D3722" s="24" t="n">
        <f aca="false">IF($B$11="","",$B$11*EXP($B$12*C3722))</f>
        <v>996.815964666986</v>
      </c>
      <c r="E3722" s="20" t="n">
        <f aca="true">IF($B$10="","",$B$10*(1-$B$14+2*$B$14*RAND()))</f>
        <v>3.67266149368054</v>
      </c>
      <c r="F3722" s="21" t="n">
        <f aca="false">INDEX($E$17:$E$28,B3722)</f>
        <v>4.89657419354839</v>
      </c>
      <c r="G3722" s="25" t="n">
        <f aca="false">IF(OR(D3722="",E3722="",F3722=""),"",D3722*($B$7-$B$8-F3722-E3722))</f>
        <v>4157.48445183354</v>
      </c>
      <c r="H3722" s="25" t="n">
        <f aca="false">IF(D3722="","",D3722*$F$30)</f>
        <v>4983.2823705632</v>
      </c>
    </row>
    <row r="3723" customFormat="false" ht="15" hidden="false" customHeight="false" outlineLevel="0" collapsed="false">
      <c r="A3723" s="2" t="n">
        <v>3689</v>
      </c>
      <c r="B3723" s="2" t="n">
        <v>5</v>
      </c>
      <c r="C3723" s="22" t="n">
        <f aca="true">NORMSINV(MAX(RAND(),0.000000000001))</f>
        <v>-0.498885236194802</v>
      </c>
      <c r="D3723" s="24" t="n">
        <f aca="false">IF($B$11="","",$B$11*EXP($B$12*C3723))</f>
        <v>751.656535206765</v>
      </c>
      <c r="E3723" s="20" t="n">
        <f aca="true">IF($B$10="","",$B$10*(1-$B$14+2*$B$14*RAND()))</f>
        <v>3.42669643001012</v>
      </c>
      <c r="F3723" s="21" t="n">
        <f aca="false">INDEX($E$17:$E$28,B3723)</f>
        <v>4.761</v>
      </c>
      <c r="G3723" s="25" t="n">
        <f aca="false">IF(OR(D3723="",E3723="",F3723=""),"",D3723*($B$7-$B$8-F3723-E3723))</f>
        <v>3421.76872862798</v>
      </c>
      <c r="H3723" s="25" t="n">
        <f aca="false">IF(D3723="","",D3723*$F$30)</f>
        <v>3757.68135080566</v>
      </c>
    </row>
    <row r="3724" customFormat="false" ht="15" hidden="false" customHeight="false" outlineLevel="0" collapsed="false">
      <c r="A3724" s="2" t="n">
        <v>3690</v>
      </c>
      <c r="B3724" s="2" t="n">
        <v>6</v>
      </c>
      <c r="C3724" s="22" t="n">
        <f aca="true">NORMSINV(MAX(RAND(),0.000000000001))</f>
        <v>0.598703391123858</v>
      </c>
      <c r="D3724" s="24" t="n">
        <f aca="false">IF($B$11="","",$B$11*EXP($B$12*C3724))</f>
        <v>1193.64399496726</v>
      </c>
      <c r="E3724" s="20" t="n">
        <f aca="true">IF($B$10="","",$B$10*(1-$B$14+2*$B$14*RAND()))</f>
        <v>3.61503268056333</v>
      </c>
      <c r="F3724" s="21" t="n">
        <f aca="false">INDEX($E$17:$E$28,B3724)</f>
        <v>4.761</v>
      </c>
      <c r="G3724" s="25" t="n">
        <f aca="false">IF(OR(D3724="",E3724="",F3724=""),"",D3724*($B$7-$B$8-F3724-E3724))</f>
        <v>5209.02338507894</v>
      </c>
      <c r="H3724" s="25" t="n">
        <f aca="false">IF(D3724="","",D3724*$F$30)</f>
        <v>5967.26505964032</v>
      </c>
    </row>
    <row r="3725" customFormat="false" ht="15" hidden="false" customHeight="false" outlineLevel="0" collapsed="false">
      <c r="A3725" s="2" t="n">
        <v>3691</v>
      </c>
      <c r="B3725" s="2" t="n">
        <v>7</v>
      </c>
      <c r="C3725" s="22" t="n">
        <f aca="true">NORMSINV(MAX(RAND(),0.000000000001))</f>
        <v>1.40243354114181</v>
      </c>
      <c r="D3725" s="24" t="n">
        <f aca="false">IF($B$11="","",$B$11*EXP($B$12*C3725))</f>
        <v>1674.76929464983</v>
      </c>
      <c r="E3725" s="20" t="n">
        <f aca="true">IF($B$10="","",$B$10*(1-$B$14+2*$B$14*RAND()))</f>
        <v>3.794405442072</v>
      </c>
      <c r="F3725" s="21" t="n">
        <f aca="false">INDEX($E$17:$E$28,B3725)</f>
        <v>4.761</v>
      </c>
      <c r="G3725" s="25" t="n">
        <f aca="false">IF(OR(D3725="",E3725="",F3725=""),"",D3725*($B$7-$B$8-F3725-E3725))</f>
        <v>7008.23047617658</v>
      </c>
      <c r="H3725" s="25" t="n">
        <f aca="false">IF(D3725="","",D3725*$F$30)</f>
        <v>8372.50665781341</v>
      </c>
    </row>
    <row r="3726" customFormat="false" ht="15" hidden="false" customHeight="false" outlineLevel="0" collapsed="false">
      <c r="A3726" s="2" t="n">
        <v>3692</v>
      </c>
      <c r="B3726" s="2" t="n">
        <v>8</v>
      </c>
      <c r="C3726" s="22" t="n">
        <f aca="true">NORMSINV(MAX(RAND(),0.000000000001))</f>
        <v>-0.223323542502012</v>
      </c>
      <c r="D3726" s="24" t="n">
        <f aca="false">IF($B$11="","",$B$11*EXP($B$12*C3726))</f>
        <v>844.202024658923</v>
      </c>
      <c r="E3726" s="20" t="n">
        <f aca="true">IF($B$10="","",$B$10*(1-$B$14+2*$B$14*RAND()))</f>
        <v>3.67989422723785</v>
      </c>
      <c r="F3726" s="21" t="n">
        <f aca="false">INDEX($E$17:$E$28,B3726)</f>
        <v>4.761</v>
      </c>
      <c r="G3726" s="25" t="n">
        <f aca="false">IF(OR(D3726="",E3726="",F3726=""),"",D3726*($B$7-$B$8-F3726-E3726))</f>
        <v>3629.31379758867</v>
      </c>
      <c r="H3726" s="25" t="n">
        <f aca="false">IF(D3726="","",D3726*$F$30)</f>
        <v>4220.33476167489</v>
      </c>
    </row>
    <row r="3727" customFormat="false" ht="15" hidden="false" customHeight="false" outlineLevel="0" collapsed="false">
      <c r="A3727" s="2" t="n">
        <v>3693</v>
      </c>
      <c r="B3727" s="2" t="n">
        <v>9</v>
      </c>
      <c r="C3727" s="22" t="n">
        <f aca="true">NORMSINV(MAX(RAND(),0.000000000001))</f>
        <v>0.755885098191793</v>
      </c>
      <c r="D3727" s="24" t="n">
        <f aca="false">IF($B$11="","",$B$11*EXP($B$12*C3727))</f>
        <v>1275.37703240556</v>
      </c>
      <c r="E3727" s="20" t="n">
        <f aca="true">IF($B$10="","",$B$10*(1-$B$14+2*$B$14*RAND()))</f>
        <v>3.45783461447168</v>
      </c>
      <c r="F3727" s="21" t="n">
        <f aca="false">INDEX($E$17:$E$28,B3727)</f>
        <v>4.761</v>
      </c>
      <c r="G3727" s="25" t="n">
        <f aca="false">IF(OR(D3727="",E3727="",F3727=""),"",D3727*($B$7-$B$8-F3727-E3727))</f>
        <v>5766.19049240985</v>
      </c>
      <c r="H3727" s="25" t="n">
        <f aca="false">IF(D3727="","",D3727*$F$30)</f>
        <v>6375.86486040188</v>
      </c>
    </row>
    <row r="3728" customFormat="false" ht="15" hidden="false" customHeight="false" outlineLevel="0" collapsed="false">
      <c r="A3728" s="2" t="n">
        <v>3694</v>
      </c>
      <c r="B3728" s="2" t="n">
        <v>10</v>
      </c>
      <c r="C3728" s="22" t="n">
        <f aca="true">NORMSINV(MAX(RAND(),0.000000000001))</f>
        <v>0.43751452836226</v>
      </c>
      <c r="D3728" s="24" t="n">
        <f aca="false">IF($B$11="","",$B$11*EXP($B$12*C3728))</f>
        <v>1115.26416001355</v>
      </c>
      <c r="E3728" s="20" t="n">
        <f aca="true">IF($B$10="","",$B$10*(1-$B$14+2*$B$14*RAND()))</f>
        <v>4.02756506500521</v>
      </c>
      <c r="F3728" s="21" t="n">
        <f aca="false">INDEX($E$17:$E$28,B3728)</f>
        <v>4.761</v>
      </c>
      <c r="G3728" s="25" t="n">
        <f aca="false">IF(OR(D3728="",E3728="",F3728=""),"",D3728*($B$7-$B$8-F3728-E3728))</f>
        <v>4406.89376362518</v>
      </c>
      <c r="H3728" s="25" t="n">
        <f aca="false">IF(D3728="","",D3728*$F$30)</f>
        <v>5575.42858873976</v>
      </c>
    </row>
    <row r="3729" customFormat="false" ht="15" hidden="false" customHeight="false" outlineLevel="0" collapsed="false">
      <c r="A3729" s="2" t="n">
        <v>3695</v>
      </c>
      <c r="B3729" s="2" t="n">
        <v>11</v>
      </c>
      <c r="C3729" s="22" t="n">
        <f aca="true">NORMSINV(MAX(RAND(),0.000000000001))</f>
        <v>2.27353962870723</v>
      </c>
      <c r="D3729" s="24" t="n">
        <f aca="false">IF($B$11="","",$B$11*EXP($B$12*C3729))</f>
        <v>2417.49037630919</v>
      </c>
      <c r="E3729" s="20" t="n">
        <f aca="true">IF($B$10="","",$B$10*(1-$B$14+2*$B$14*RAND()))</f>
        <v>3.46170286154028</v>
      </c>
      <c r="F3729" s="21" t="n">
        <f aca="false">INDEX($E$17:$E$28,B3729)</f>
        <v>4.761</v>
      </c>
      <c r="G3729" s="25" t="n">
        <f aca="false">IF(OR(D3729="",E3729="",F3729=""),"",D3729*($B$7-$B$8-F3729-E3729))</f>
        <v>10920.5223591554</v>
      </c>
      <c r="H3729" s="25" t="n">
        <f aca="false">IF(D3729="","",D3729*$F$30)</f>
        <v>12085.5178892449</v>
      </c>
    </row>
    <row r="3730" customFormat="false" ht="15" hidden="false" customHeight="false" outlineLevel="0" collapsed="false">
      <c r="A3730" s="2" t="n">
        <v>3696</v>
      </c>
      <c r="B3730" s="2" t="n">
        <v>12</v>
      </c>
      <c r="C3730" s="22" t="n">
        <f aca="true">NORMSINV(MAX(RAND(),0.000000000001))</f>
        <v>0.485811327029474</v>
      </c>
      <c r="D3730" s="24" t="n">
        <f aca="false">IF($B$11="","",$B$11*EXP($B$12*C3730))</f>
        <v>1138.19300759096</v>
      </c>
      <c r="E3730" s="20" t="n">
        <f aca="true">IF($B$10="","",$B$10*(1-$B$14+2*$B$14*RAND()))</f>
        <v>3.76215020109068</v>
      </c>
      <c r="F3730" s="21" t="n">
        <f aca="false">INDEX($E$17:$E$28,B3730)</f>
        <v>4.761</v>
      </c>
      <c r="G3730" s="25" t="n">
        <f aca="false">IF(OR(D3730="",E3730="",F3730=""),"",D3730*($B$7-$B$8-F3730-E3730))</f>
        <v>4799.58895517995</v>
      </c>
      <c r="H3730" s="25" t="n">
        <f aca="false">IF(D3730="","",D3730*$F$30)</f>
        <v>5690.05448354874</v>
      </c>
    </row>
    <row r="3731" customFormat="false" ht="15" hidden="false" customHeight="false" outlineLevel="0" collapsed="false">
      <c r="A3731" s="2" t="n">
        <v>3697</v>
      </c>
      <c r="B3731" s="2" t="n">
        <v>1</v>
      </c>
      <c r="C3731" s="22" t="n">
        <f aca="true">NORMSINV(MAX(RAND(),0.000000000001))</f>
        <v>1.55981002972331</v>
      </c>
      <c r="D3731" s="24" t="n">
        <f aca="false">IF($B$11="","",$B$11*EXP($B$12*C3731))</f>
        <v>1789.59356125344</v>
      </c>
      <c r="E3731" s="20" t="n">
        <f aca="true">IF($B$10="","",$B$10*(1-$B$14+2*$B$14*RAND()))</f>
        <v>3.67741061897245</v>
      </c>
      <c r="F3731" s="21" t="n">
        <f aca="false">INDEX($E$17:$E$28,B3731)</f>
        <v>4.92562580645161</v>
      </c>
      <c r="G3731" s="25" t="n">
        <f aca="false">IF(OR(D3731="",E3731="",F3731=""),"",D3731*($B$7-$B$8-F3731-E3731))</f>
        <v>7403.4833762011</v>
      </c>
      <c r="H3731" s="25" t="n">
        <f aca="false">IF(D3731="","",D3731*$F$30)</f>
        <v>8946.53613141817</v>
      </c>
    </row>
    <row r="3732" customFormat="false" ht="15" hidden="false" customHeight="false" outlineLevel="0" collapsed="false">
      <c r="A3732" s="2" t="n">
        <v>3698</v>
      </c>
      <c r="B3732" s="2" t="n">
        <v>2</v>
      </c>
      <c r="C3732" s="22" t="n">
        <f aca="true">NORMSINV(MAX(RAND(),0.000000000001))</f>
        <v>-1.38367424662488</v>
      </c>
      <c r="D3732" s="24" t="n">
        <f aca="false">IF($B$11="","",$B$11*EXP($B$12*C3732))</f>
        <v>517.732872391683</v>
      </c>
      <c r="E3732" s="20" t="n">
        <f aca="true">IF($B$10="","",$B$10*(1-$B$14+2*$B$14*RAND()))</f>
        <v>3.39515940650571</v>
      </c>
      <c r="F3732" s="21" t="n">
        <f aca="false">INDEX($E$17:$E$28,B3732)</f>
        <v>5.0612</v>
      </c>
      <c r="G3732" s="25" t="n">
        <f aca="false">IF(OR(D3732="",E3732="",F3732=""),"",D3732*($B$7-$B$8-F3732-E3732))</f>
        <v>2217.78154876341</v>
      </c>
      <c r="H3732" s="25" t="n">
        <f aca="false">IF(D3732="","",D3732*$F$30)</f>
        <v>2588.2501756605</v>
      </c>
    </row>
    <row r="3733" customFormat="false" ht="15" hidden="false" customHeight="false" outlineLevel="0" collapsed="false">
      <c r="A3733" s="2" t="n">
        <v>3699</v>
      </c>
      <c r="B3733" s="2" t="n">
        <v>3</v>
      </c>
      <c r="C3733" s="22" t="n">
        <f aca="true">NORMSINV(MAX(RAND(),0.000000000001))</f>
        <v>-1.19327274563437</v>
      </c>
      <c r="D3733" s="24" t="n">
        <f aca="false">IF($B$11="","",$B$11*EXP($B$12*C3733))</f>
        <v>560.981624758525</v>
      </c>
      <c r="E3733" s="20" t="n">
        <f aca="true">IF($B$10="","",$B$10*(1-$B$14+2*$B$14*RAND()))</f>
        <v>3.63114364958405</v>
      </c>
      <c r="F3733" s="21" t="n">
        <f aca="false">INDEX($E$17:$E$28,B3733)</f>
        <v>5.0612</v>
      </c>
      <c r="G3733" s="25" t="n">
        <f aca="false">IF(OR(D3733="",E3733="",F3733=""),"",D3733*($B$7-$B$8-F3733-E3733))</f>
        <v>2270.6608359205</v>
      </c>
      <c r="H3733" s="25" t="n">
        <f aca="false">IF(D3733="","",D3733*$F$30)</f>
        <v>2804.45933849282</v>
      </c>
    </row>
    <row r="3734" customFormat="false" ht="15" hidden="false" customHeight="false" outlineLevel="0" collapsed="false">
      <c r="A3734" s="2" t="n">
        <v>3700</v>
      </c>
      <c r="B3734" s="2" t="n">
        <v>4</v>
      </c>
      <c r="C3734" s="22" t="n">
        <f aca="true">NORMSINV(MAX(RAND(),0.000000000001))</f>
        <v>0.444075704931408</v>
      </c>
      <c r="D3734" s="24" t="n">
        <f aca="false">IF($B$11="","",$B$11*EXP($B$12*C3734))</f>
        <v>1118.35174916298</v>
      </c>
      <c r="E3734" s="20" t="n">
        <f aca="true">IF($B$10="","",$B$10*(1-$B$14+2*$B$14*RAND()))</f>
        <v>3.58537066128405</v>
      </c>
      <c r="F3734" s="21" t="n">
        <f aca="false">INDEX($E$17:$E$28,B3734)</f>
        <v>4.89657419354839</v>
      </c>
      <c r="G3734" s="25" t="n">
        <f aca="false">IF(OR(D3734="",E3734="",F3734=""),"",D3734*($B$7-$B$8-F3734-E3734))</f>
        <v>4762.00341963058</v>
      </c>
      <c r="H3734" s="25" t="n">
        <f aca="false">IF(D3734="","",D3734*$F$30)</f>
        <v>5590.86406441558</v>
      </c>
    </row>
    <row r="3735" customFormat="false" ht="15" hidden="false" customHeight="false" outlineLevel="0" collapsed="false">
      <c r="A3735" s="2" t="n">
        <v>3701</v>
      </c>
      <c r="B3735" s="2" t="n">
        <v>5</v>
      </c>
      <c r="C3735" s="22" t="n">
        <f aca="true">NORMSINV(MAX(RAND(),0.000000000001))</f>
        <v>-0.117378746549411</v>
      </c>
      <c r="D3735" s="24" t="n">
        <f aca="false">IF($B$11="","",$B$11*EXP($B$12*C3735))</f>
        <v>882.742354416688</v>
      </c>
      <c r="E3735" s="20" t="n">
        <f aca="true">IF($B$10="","",$B$10*(1-$B$14+2*$B$14*RAND()))</f>
        <v>3.85081863652458</v>
      </c>
      <c r="F3735" s="21" t="n">
        <f aca="false">INDEX($E$17:$E$28,B3735)</f>
        <v>4.761</v>
      </c>
      <c r="G3735" s="25" t="n">
        <f aca="false">IF(OR(D3735="",E3735="",F3735=""),"",D3735*($B$7-$B$8-F3735-E3735))</f>
        <v>3644.12053625339</v>
      </c>
      <c r="H3735" s="25" t="n">
        <f aca="false">IF(D3735="","",D3735*$F$30)</f>
        <v>4413.00557819991</v>
      </c>
    </row>
    <row r="3736" customFormat="false" ht="15" hidden="false" customHeight="false" outlineLevel="0" collapsed="false">
      <c r="A3736" s="2" t="n">
        <v>3702</v>
      </c>
      <c r="B3736" s="2" t="n">
        <v>6</v>
      </c>
      <c r="C3736" s="22" t="n">
        <f aca="true">NORMSINV(MAX(RAND(),0.000000000001))</f>
        <v>-0.475972072677818</v>
      </c>
      <c r="D3736" s="24" t="n">
        <f aca="false">IF($B$11="","",$B$11*EXP($B$12*C3736))</f>
        <v>758.948797097704</v>
      </c>
      <c r="E3736" s="20" t="n">
        <f aca="true">IF($B$10="","",$B$10*(1-$B$14+2*$B$14*RAND()))</f>
        <v>3.979339962803</v>
      </c>
      <c r="F3736" s="21" t="n">
        <f aca="false">INDEX($E$17:$E$28,B3736)</f>
        <v>4.761</v>
      </c>
      <c r="G3736" s="25" t="n">
        <f aca="false">IF(OR(D3736="",E3736="",F3736=""),"",D3736*($B$7-$B$8-F3736-E3736))</f>
        <v>3035.53717403042</v>
      </c>
      <c r="H3736" s="25" t="n">
        <f aca="false">IF(D3736="","",D3736*$F$30)</f>
        <v>3794.13682645084</v>
      </c>
    </row>
    <row r="3737" customFormat="false" ht="15" hidden="false" customHeight="false" outlineLevel="0" collapsed="false">
      <c r="A3737" s="2" t="n">
        <v>3703</v>
      </c>
      <c r="B3737" s="2" t="n">
        <v>7</v>
      </c>
      <c r="C3737" s="22" t="n">
        <f aca="true">NORMSINV(MAX(RAND(),0.000000000001))</f>
        <v>-0.351582709719677</v>
      </c>
      <c r="D3737" s="24" t="n">
        <f aca="false">IF($B$11="","",$B$11*EXP($B$12*C3737))</f>
        <v>799.788862362966</v>
      </c>
      <c r="E3737" s="20" t="n">
        <f aca="true">IF($B$10="","",$B$10*(1-$B$14+2*$B$14*RAND()))</f>
        <v>3.82419169724732</v>
      </c>
      <c r="F3737" s="21" t="n">
        <f aca="false">INDEX($E$17:$E$28,B3737)</f>
        <v>4.761</v>
      </c>
      <c r="G3737" s="25" t="n">
        <f aca="false">IF(OR(D3737="",E3737="",F3737=""),"",D3737*($B$7-$B$8-F3737-E3737))</f>
        <v>3322.96940579478</v>
      </c>
      <c r="H3737" s="25" t="n">
        <f aca="false">IF(D3737="","",D3737*$F$30)</f>
        <v>3998.30448072494</v>
      </c>
    </row>
    <row r="3738" customFormat="false" ht="15" hidden="false" customHeight="false" outlineLevel="0" collapsed="false">
      <c r="A3738" s="2" t="n">
        <v>3704</v>
      </c>
      <c r="B3738" s="2" t="n">
        <v>8</v>
      </c>
      <c r="C3738" s="22" t="n">
        <f aca="true">NORMSINV(MAX(RAND(),0.000000000001))</f>
        <v>0.354491369660119</v>
      </c>
      <c r="D3738" s="24" t="n">
        <f aca="false">IF($B$11="","",$B$11*EXP($B$12*C3738))</f>
        <v>1076.92326822684</v>
      </c>
      <c r="E3738" s="20" t="n">
        <f aca="true">IF($B$10="","",$B$10*(1-$B$14+2*$B$14*RAND()))</f>
        <v>3.53004776226997</v>
      </c>
      <c r="F3738" s="21" t="n">
        <f aca="false">INDEX($E$17:$E$28,B3738)</f>
        <v>4.761</v>
      </c>
      <c r="G3738" s="25" t="n">
        <f aca="false">IF(OR(D3738="",E3738="",F3738=""),"",D3738*($B$7-$B$8-F3738-E3738))</f>
        <v>4791.18018404133</v>
      </c>
      <c r="H3738" s="25" t="n">
        <f aca="false">IF(D3738="","",D3738*$F$30)</f>
        <v>5383.75480251962</v>
      </c>
    </row>
    <row r="3739" customFormat="false" ht="15" hidden="false" customHeight="false" outlineLevel="0" collapsed="false">
      <c r="A3739" s="2" t="n">
        <v>3705</v>
      </c>
      <c r="B3739" s="2" t="n">
        <v>9</v>
      </c>
      <c r="C3739" s="22" t="n">
        <f aca="true">NORMSINV(MAX(RAND(),0.000000000001))</f>
        <v>-0.377297237036664</v>
      </c>
      <c r="D3739" s="24" t="n">
        <f aca="false">IF($B$11="","",$B$11*EXP($B$12*C3739))</f>
        <v>791.169746066675</v>
      </c>
      <c r="E3739" s="20" t="n">
        <f aca="true">IF($B$10="","",$B$10*(1-$B$14+2*$B$14*RAND()))</f>
        <v>4.08568053486545</v>
      </c>
      <c r="F3739" s="21" t="n">
        <f aca="false">INDEX($E$17:$E$28,B3739)</f>
        <v>4.761</v>
      </c>
      <c r="G3739" s="25" t="n">
        <f aca="false">IF(OR(D3739="",E3739="",F3739=""),"",D3739*($B$7-$B$8-F3739-E3739))</f>
        <v>3080.27657258694</v>
      </c>
      <c r="H3739" s="25" t="n">
        <f aca="false">IF(D3739="","",D3739*$F$30)</f>
        <v>3955.21579453652</v>
      </c>
    </row>
    <row r="3740" customFormat="false" ht="15" hidden="false" customHeight="false" outlineLevel="0" collapsed="false">
      <c r="A3740" s="2" t="n">
        <v>3706</v>
      </c>
      <c r="B3740" s="2" t="n">
        <v>10</v>
      </c>
      <c r="C3740" s="22" t="n">
        <f aca="true">NORMSINV(MAX(RAND(),0.000000000001))</f>
        <v>-0.341990663549284</v>
      </c>
      <c r="D3740" s="24" t="n">
        <f aca="false">IF($B$11="","",$B$11*EXP($B$12*C3740))</f>
        <v>803.027960635731</v>
      </c>
      <c r="E3740" s="20" t="n">
        <f aca="true">IF($B$10="","",$B$10*(1-$B$14+2*$B$14*RAND()))</f>
        <v>3.49065375878816</v>
      </c>
      <c r="F3740" s="21" t="n">
        <f aca="false">INDEX($E$17:$E$28,B3740)</f>
        <v>4.761</v>
      </c>
      <c r="G3740" s="25" t="n">
        <f aca="false">IF(OR(D3740="",E3740="",F3740=""),"",D3740*($B$7-$B$8-F3740-E3740))</f>
        <v>3604.26752870739</v>
      </c>
      <c r="H3740" s="25" t="n">
        <f aca="false">IF(D3740="","",D3740*$F$30)</f>
        <v>4014.49738081015</v>
      </c>
    </row>
    <row r="3741" customFormat="false" ht="15" hidden="false" customHeight="false" outlineLevel="0" collapsed="false">
      <c r="A3741" s="2" t="n">
        <v>3707</v>
      </c>
      <c r="B3741" s="2" t="n">
        <v>11</v>
      </c>
      <c r="C3741" s="22" t="n">
        <f aca="true">NORMSINV(MAX(RAND(),0.000000000001))</f>
        <v>0.36277727073732</v>
      </c>
      <c r="D3741" s="24" t="n">
        <f aca="false">IF($B$11="","",$B$11*EXP($B$12*C3741))</f>
        <v>1080.68980690309</v>
      </c>
      <c r="E3741" s="20" t="n">
        <f aca="true">IF($B$10="","",$B$10*(1-$B$14+2*$B$14*RAND()))</f>
        <v>3.49272584543962</v>
      </c>
      <c r="F3741" s="21" t="n">
        <f aca="false">INDEX($E$17:$E$28,B3741)</f>
        <v>4.761</v>
      </c>
      <c r="G3741" s="25" t="n">
        <f aca="false">IF(OR(D3741="",E3741="",F3741=""),"",D3741*($B$7-$B$8-F3741-E3741))</f>
        <v>4848.27074980619</v>
      </c>
      <c r="H3741" s="25" t="n">
        <f aca="false">IF(D3741="","",D3741*$F$30)</f>
        <v>5402.58448266994</v>
      </c>
    </row>
    <row r="3742" customFormat="false" ht="15" hidden="false" customHeight="false" outlineLevel="0" collapsed="false">
      <c r="A3742" s="2" t="n">
        <v>3708</v>
      </c>
      <c r="B3742" s="2" t="n">
        <v>12</v>
      </c>
      <c r="C3742" s="22" t="n">
        <f aca="true">NORMSINV(MAX(RAND(),0.000000000001))</f>
        <v>-0.666375827648214</v>
      </c>
      <c r="D3742" s="24" t="n">
        <f aca="false">IF($B$11="","",$B$11*EXP($B$12*C3742))</f>
        <v>700.437144800957</v>
      </c>
      <c r="E3742" s="20" t="n">
        <f aca="true">IF($B$10="","",$B$10*(1-$B$14+2*$B$14*RAND()))</f>
        <v>3.81061224444801</v>
      </c>
      <c r="F3742" s="21" t="n">
        <f aca="false">INDEX($E$17:$E$28,B3742)</f>
        <v>4.761</v>
      </c>
      <c r="G3742" s="25" t="n">
        <f aca="false">IF(OR(D3742="",E3742="",F3742=""),"",D3742*($B$7-$B$8-F3742-E3742))</f>
        <v>2919.69361792211</v>
      </c>
      <c r="H3742" s="25" t="n">
        <f aca="false">IF(D3742="","",D3742*$F$30)</f>
        <v>3501.62537428895</v>
      </c>
    </row>
    <row r="3743" customFormat="false" ht="15" hidden="false" customHeight="false" outlineLevel="0" collapsed="false">
      <c r="A3743" s="2" t="n">
        <v>3709</v>
      </c>
      <c r="B3743" s="2" t="n">
        <v>1</v>
      </c>
      <c r="C3743" s="22" t="n">
        <f aca="true">NORMSINV(MAX(RAND(),0.000000000001))</f>
        <v>0.654768073926333</v>
      </c>
      <c r="D3743" s="24" t="n">
        <f aca="false">IF($B$11="","",$B$11*EXP($B$12*C3743))</f>
        <v>1222.17806203148</v>
      </c>
      <c r="E3743" s="20" t="n">
        <f aca="true">IF($B$10="","",$B$10*(1-$B$14+2*$B$14*RAND()))</f>
        <v>3.58838809101901</v>
      </c>
      <c r="F3743" s="21" t="n">
        <f aca="false">INDEX($E$17:$E$28,B3743)</f>
        <v>4.92562580645161</v>
      </c>
      <c r="G3743" s="25" t="n">
        <f aca="false">IF(OR(D3743="",E3743="",F3743=""),"",D3743*($B$7-$B$8-F3743-E3743))</f>
        <v>5164.90750496133</v>
      </c>
      <c r="H3743" s="25" t="n">
        <f aca="false">IF(D3743="","",D3743*$F$30)</f>
        <v>6109.91256770779</v>
      </c>
    </row>
    <row r="3744" customFormat="false" ht="15" hidden="false" customHeight="false" outlineLevel="0" collapsed="false">
      <c r="A3744" s="2" t="n">
        <v>3710</v>
      </c>
      <c r="B3744" s="2" t="n">
        <v>2</v>
      </c>
      <c r="C3744" s="22" t="n">
        <f aca="true">NORMSINV(MAX(RAND(),0.000000000001))</f>
        <v>-1.84660146726163</v>
      </c>
      <c r="D3744" s="24" t="n">
        <f aca="false">IF($B$11="","",$B$11*EXP($B$12*C3744))</f>
        <v>425.982214977141</v>
      </c>
      <c r="E3744" s="20" t="n">
        <f aca="true">IF($B$10="","",$B$10*(1-$B$14+2*$B$14*RAND()))</f>
        <v>3.53752524510506</v>
      </c>
      <c r="F3744" s="21" t="n">
        <f aca="false">INDEX($E$17:$E$28,B3744)</f>
        <v>5.0612</v>
      </c>
      <c r="G3744" s="25" t="n">
        <f aca="false">IF(OR(D3744="",E3744="",F3744=""),"",D3744*($B$7-$B$8-F3744-E3744))</f>
        <v>1764.10939291906</v>
      </c>
      <c r="H3744" s="25" t="n">
        <f aca="false">IF(D3744="","",D3744*$F$30)</f>
        <v>2129.57028911372</v>
      </c>
    </row>
    <row r="3745" customFormat="false" ht="15" hidden="false" customHeight="false" outlineLevel="0" collapsed="false">
      <c r="A3745" s="2" t="n">
        <v>3711</v>
      </c>
      <c r="B3745" s="2" t="n">
        <v>3</v>
      </c>
      <c r="C3745" s="22" t="n">
        <f aca="true">NORMSINV(MAX(RAND(),0.000000000001))</f>
        <v>1.53219735101925</v>
      </c>
      <c r="D3745" s="24" t="n">
        <f aca="false">IF($B$11="","",$B$11*EXP($B$12*C3745))</f>
        <v>1768.89222219957</v>
      </c>
      <c r="E3745" s="20" t="n">
        <f aca="true">IF($B$10="","",$B$10*(1-$B$14+2*$B$14*RAND()))</f>
        <v>3.974567516237</v>
      </c>
      <c r="F3745" s="21" t="n">
        <f aca="false">INDEX($E$17:$E$28,B3745)</f>
        <v>5.0612</v>
      </c>
      <c r="G3745" s="25" t="n">
        <f aca="false">IF(OR(D3745="",E3745="",F3745=""),"",D3745*($B$7-$B$8-F3745-E3745))</f>
        <v>6552.38802974735</v>
      </c>
      <c r="H3745" s="25" t="n">
        <f aca="false">IF(D3745="","",D3745*$F$30)</f>
        <v>8843.04599722007</v>
      </c>
    </row>
    <row r="3746" customFormat="false" ht="15" hidden="false" customHeight="false" outlineLevel="0" collapsed="false">
      <c r="A3746" s="2" t="n">
        <v>3712</v>
      </c>
      <c r="B3746" s="2" t="n">
        <v>4</v>
      </c>
      <c r="C3746" s="22" t="n">
        <f aca="true">NORMSINV(MAX(RAND(),0.000000000001))</f>
        <v>-0.927664236889144</v>
      </c>
      <c r="D3746" s="24" t="n">
        <f aca="false">IF($B$11="","",$B$11*EXP($B$12*C3746))</f>
        <v>627.413970807604</v>
      </c>
      <c r="E3746" s="20" t="n">
        <f aca="true">IF($B$10="","",$B$10*(1-$B$14+2*$B$14*RAND()))</f>
        <v>4.07894897811122</v>
      </c>
      <c r="F3746" s="21" t="n">
        <f aca="false">INDEX($E$17:$E$28,B3746)</f>
        <v>4.89657419354839</v>
      </c>
      <c r="G3746" s="25" t="n">
        <f aca="false">IF(OR(D3746="",E3746="",F3746=""),"",D3746*($B$7-$B$8-F3746-E3746))</f>
        <v>2361.88535488226</v>
      </c>
      <c r="H3746" s="25" t="n">
        <f aca="false">IF(D3746="","",D3746*$F$30)</f>
        <v>3136.56792286137</v>
      </c>
    </row>
    <row r="3747" customFormat="false" ht="15" hidden="false" customHeight="false" outlineLevel="0" collapsed="false">
      <c r="A3747" s="2" t="n">
        <v>3713</v>
      </c>
      <c r="B3747" s="2" t="n">
        <v>5</v>
      </c>
      <c r="C3747" s="22" t="n">
        <f aca="true">NORMSINV(MAX(RAND(),0.000000000001))</f>
        <v>-0.265188311511112</v>
      </c>
      <c r="D3747" s="24" t="n">
        <f aca="false">IF($B$11="","",$B$11*EXP($B$12*C3747))</f>
        <v>829.440551002462</v>
      </c>
      <c r="E3747" s="20" t="n">
        <f aca="true">IF($B$10="","",$B$10*(1-$B$14+2*$B$14*RAND()))</f>
        <v>3.41259205686205</v>
      </c>
      <c r="F3747" s="21" t="n">
        <f aca="false">INDEX($E$17:$E$28,B3747)</f>
        <v>4.761</v>
      </c>
      <c r="G3747" s="25" t="n">
        <f aca="false">IF(OR(D3747="",E3747="",F3747=""),"",D3747*($B$7-$B$8-F3747-E3747))</f>
        <v>3787.56392045836</v>
      </c>
      <c r="H3747" s="25" t="n">
        <f aca="false">IF(D3747="","",D3747*$F$30)</f>
        <v>4146.53920257151</v>
      </c>
    </row>
    <row r="3748" customFormat="false" ht="15" hidden="false" customHeight="false" outlineLevel="0" collapsed="false">
      <c r="A3748" s="2" t="n">
        <v>3714</v>
      </c>
      <c r="B3748" s="2" t="n">
        <v>6</v>
      </c>
      <c r="C3748" s="22" t="n">
        <f aca="true">NORMSINV(MAX(RAND(),0.000000000001))</f>
        <v>0.558743619395033</v>
      </c>
      <c r="D3748" s="24" t="n">
        <f aca="false">IF($B$11="","",$B$11*EXP($B$12*C3748))</f>
        <v>1173.71404323844</v>
      </c>
      <c r="E3748" s="20" t="n">
        <f aca="true">IF($B$10="","",$B$10*(1-$B$14+2*$B$14*RAND()))</f>
        <v>3.58011212942669</v>
      </c>
      <c r="F3748" s="21" t="n">
        <f aca="false">INDEX($E$17:$E$28,B3748)</f>
        <v>4.761</v>
      </c>
      <c r="G3748" s="25" t="n">
        <f aca="false">IF(OR(D3748="",E3748="",F3748=""),"",D3748*($B$7-$B$8-F3748-E3748))</f>
        <v>5163.03646832315</v>
      </c>
      <c r="H3748" s="25" t="n">
        <f aca="false">IF(D3748="","",D3748*$F$30)</f>
        <v>5867.63124495762</v>
      </c>
    </row>
    <row r="3749" customFormat="false" ht="15" hidden="false" customHeight="false" outlineLevel="0" collapsed="false">
      <c r="A3749" s="2" t="n">
        <v>3715</v>
      </c>
      <c r="B3749" s="2" t="n">
        <v>7</v>
      </c>
      <c r="C3749" s="22" t="n">
        <f aca="true">NORMSINV(MAX(RAND(),0.000000000001))</f>
        <v>2.09857946046676</v>
      </c>
      <c r="D3749" s="24" t="n">
        <f aca="false">IF($B$11="","",$B$11*EXP($B$12*C3749))</f>
        <v>2245.67847031009</v>
      </c>
      <c r="E3749" s="20" t="n">
        <f aca="true">IF($B$10="","",$B$10*(1-$B$14+2*$B$14*RAND()))</f>
        <v>3.68356194344239</v>
      </c>
      <c r="F3749" s="21" t="n">
        <f aca="false">INDEX($E$17:$E$28,B3749)</f>
        <v>4.761</v>
      </c>
      <c r="G3749" s="25" t="n">
        <f aca="false">IF(OR(D3749="",E3749="",F3749=""),"",D3749*($B$7-$B$8-F3749-E3749))</f>
        <v>9646.17276416204</v>
      </c>
      <c r="H3749" s="25" t="n">
        <f aca="false">IF(D3749="","",D3749*$F$30)</f>
        <v>11226.5958087742</v>
      </c>
    </row>
    <row r="3750" customFormat="false" ht="15" hidden="false" customHeight="false" outlineLevel="0" collapsed="false">
      <c r="A3750" s="2" t="n">
        <v>3716</v>
      </c>
      <c r="B3750" s="2" t="n">
        <v>8</v>
      </c>
      <c r="C3750" s="22" t="n">
        <f aca="true">NORMSINV(MAX(RAND(),0.000000000001))</f>
        <v>-0.451966396502169</v>
      </c>
      <c r="D3750" s="24" t="n">
        <f aca="false">IF($B$11="","",$B$11*EXP($B$12*C3750))</f>
        <v>766.664656643644</v>
      </c>
      <c r="E3750" s="20" t="n">
        <f aca="true">IF($B$10="","",$B$10*(1-$B$14+2*$B$14*RAND()))</f>
        <v>3.79996380369461</v>
      </c>
      <c r="F3750" s="21" t="n">
        <f aca="false">INDEX($E$17:$E$28,B3750)</f>
        <v>4.761</v>
      </c>
      <c r="G3750" s="25" t="n">
        <f aca="false">IF(OR(D3750="",E3750="",F3750=""),"",D3750*($B$7-$B$8-F3750-E3750))</f>
        <v>3203.91935054183</v>
      </c>
      <c r="H3750" s="25" t="n">
        <f aca="false">IF(D3750="","",D3750*$F$30)</f>
        <v>3832.7099514929</v>
      </c>
    </row>
    <row r="3751" customFormat="false" ht="15" hidden="false" customHeight="false" outlineLevel="0" collapsed="false">
      <c r="A3751" s="2" t="n">
        <v>3717</v>
      </c>
      <c r="B3751" s="2" t="n">
        <v>9</v>
      </c>
      <c r="C3751" s="22" t="n">
        <f aca="true">NORMSINV(MAX(RAND(),0.000000000001))</f>
        <v>0.263185866604035</v>
      </c>
      <c r="D3751" s="24" t="n">
        <f aca="false">IF($B$11="","",$B$11*EXP($B$12*C3751))</f>
        <v>1036.27764916463</v>
      </c>
      <c r="E3751" s="20" t="n">
        <f aca="true">IF($B$10="","",$B$10*(1-$B$14+2*$B$14*RAND()))</f>
        <v>3.62926727742702</v>
      </c>
      <c r="F3751" s="21" t="n">
        <f aca="false">INDEX($E$17:$E$28,B3751)</f>
        <v>4.761</v>
      </c>
      <c r="G3751" s="25" t="n">
        <f aca="false">IF(OR(D3751="",E3751="",F3751=""),"",D3751*($B$7-$B$8-F3751-E3751))</f>
        <v>4507.53080024241</v>
      </c>
      <c r="H3751" s="25" t="n">
        <f aca="false">IF(D3751="","",D3751*$F$30)</f>
        <v>5180.55922370384</v>
      </c>
    </row>
    <row r="3752" customFormat="false" ht="15" hidden="false" customHeight="false" outlineLevel="0" collapsed="false">
      <c r="A3752" s="2" t="n">
        <v>3718</v>
      </c>
      <c r="B3752" s="2" t="n">
        <v>10</v>
      </c>
      <c r="C3752" s="22" t="n">
        <f aca="true">NORMSINV(MAX(RAND(),0.000000000001))</f>
        <v>-1.79964395123241</v>
      </c>
      <c r="D3752" s="24" t="n">
        <f aca="false">IF($B$11="","",$B$11*EXP($B$12*C3752))</f>
        <v>434.494766769102</v>
      </c>
      <c r="E3752" s="20" t="n">
        <f aca="true">IF($B$10="","",$B$10*(1-$B$14+2*$B$14*RAND()))</f>
        <v>3.64988074918268</v>
      </c>
      <c r="F3752" s="21" t="n">
        <f aca="false">INDEX($E$17:$E$28,B3752)</f>
        <v>4.761</v>
      </c>
      <c r="G3752" s="25" t="n">
        <f aca="false">IF(OR(D3752="",E3752="",F3752=""),"",D3752*($B$7-$B$8-F3752-E3752))</f>
        <v>1880.9796591995</v>
      </c>
      <c r="H3752" s="25" t="n">
        <f aca="false">IF(D3752="","",D3752*$F$30)</f>
        <v>2172.12623803209</v>
      </c>
    </row>
    <row r="3753" customFormat="false" ht="15" hidden="false" customHeight="false" outlineLevel="0" collapsed="false">
      <c r="A3753" s="2" t="n">
        <v>3719</v>
      </c>
      <c r="B3753" s="2" t="n">
        <v>11</v>
      </c>
      <c r="C3753" s="22" t="n">
        <f aca="true">NORMSINV(MAX(RAND(),0.000000000001))</f>
        <v>0.310095235355527</v>
      </c>
      <c r="D3753" s="24" t="n">
        <f aca="false">IF($B$11="","",$B$11*EXP($B$12*C3753))</f>
        <v>1056.964504838</v>
      </c>
      <c r="E3753" s="20" t="n">
        <f aca="true">IF($B$10="","",$B$10*(1-$B$14+2*$B$14*RAND()))</f>
        <v>3.66567978257554</v>
      </c>
      <c r="F3753" s="21" t="n">
        <f aca="false">INDEX($E$17:$E$28,B3753)</f>
        <v>4.761</v>
      </c>
      <c r="G3753" s="25" t="n">
        <f aca="false">IF(OR(D3753="",E3753="",F3753=""),"",D3753*($B$7-$B$8-F3753-E3753))</f>
        <v>4559.02636781779</v>
      </c>
      <c r="H3753" s="25" t="n">
        <f aca="false">IF(D3753="","",D3753*$F$30)</f>
        <v>5283.97695258615</v>
      </c>
    </row>
    <row r="3754" customFormat="false" ht="15" hidden="false" customHeight="false" outlineLevel="0" collapsed="false">
      <c r="A3754" s="2" t="n">
        <v>3720</v>
      </c>
      <c r="B3754" s="2" t="n">
        <v>12</v>
      </c>
      <c r="C3754" s="22" t="n">
        <f aca="true">NORMSINV(MAX(RAND(),0.000000000001))</f>
        <v>-0.731285108628313</v>
      </c>
      <c r="D3754" s="24" t="n">
        <f aca="false">IF($B$11="","",$B$11*EXP($B$12*C3754))</f>
        <v>681.539400775629</v>
      </c>
      <c r="E3754" s="20" t="n">
        <f aca="true">IF($B$10="","",$B$10*(1-$B$14+2*$B$14*RAND()))</f>
        <v>3.83971390668255</v>
      </c>
      <c r="F3754" s="21" t="n">
        <f aca="false">INDEX($E$17:$E$28,B3754)</f>
        <v>4.761</v>
      </c>
      <c r="G3754" s="25" t="n">
        <f aca="false">IF(OR(D3754="",E3754="",F3754=""),"",D3754*($B$7-$B$8-F3754-E3754))</f>
        <v>2821.08656367847</v>
      </c>
      <c r="H3754" s="25" t="n">
        <f aca="false">IF(D3754="","",D3754*$F$30)</f>
        <v>3407.15177235752</v>
      </c>
    </row>
    <row r="3755" customFormat="false" ht="15" hidden="false" customHeight="false" outlineLevel="0" collapsed="false">
      <c r="A3755" s="2" t="n">
        <v>3721</v>
      </c>
      <c r="B3755" s="2" t="n">
        <v>1</v>
      </c>
      <c r="C3755" s="22" t="n">
        <f aca="true">NORMSINV(MAX(RAND(),0.000000000001))</f>
        <v>-1.43167139494851</v>
      </c>
      <c r="D3755" s="24" t="n">
        <f aca="false">IF($B$11="","",$B$11*EXP($B$12*C3755))</f>
        <v>507.367224079278</v>
      </c>
      <c r="E3755" s="20" t="n">
        <f aca="true">IF($B$10="","",$B$10*(1-$B$14+2*$B$14*RAND()))</f>
        <v>3.49198961750767</v>
      </c>
      <c r="F3755" s="21" t="n">
        <f aca="false">INDEX($E$17:$E$28,B3755)</f>
        <v>4.92562580645161</v>
      </c>
      <c r="G3755" s="25" t="n">
        <f aca="false">IF(OR(D3755="",E3755="",F3755=""),"",D3755*($B$7-$B$8-F3755-E3755))</f>
        <v>2193.03626374887</v>
      </c>
      <c r="H3755" s="25" t="n">
        <f aca="false">IF(D3755="","",D3755*$F$30)</f>
        <v>2536.43022661713</v>
      </c>
    </row>
    <row r="3756" customFormat="false" ht="15" hidden="false" customHeight="false" outlineLevel="0" collapsed="false">
      <c r="A3756" s="2" t="n">
        <v>3722</v>
      </c>
      <c r="B3756" s="2" t="n">
        <v>2</v>
      </c>
      <c r="C3756" s="22" t="n">
        <f aca="true">NORMSINV(MAX(RAND(),0.000000000001))</f>
        <v>1.06478146467439</v>
      </c>
      <c r="D3756" s="24" t="n">
        <f aca="false">IF($B$11="","",$B$11*EXP($B$12*C3756))</f>
        <v>1452.66571640909</v>
      </c>
      <c r="E3756" s="20" t="n">
        <f aca="true">IF($B$10="","",$B$10*(1-$B$14+2*$B$14*RAND()))</f>
        <v>4.0224244365854</v>
      </c>
      <c r="F3756" s="21" t="n">
        <f aca="false">INDEX($E$17:$E$28,B3756)</f>
        <v>5.0612</v>
      </c>
      <c r="G3756" s="25" t="n">
        <f aca="false">IF(OR(D3756="",E3756="",F3756=""),"",D3756*($B$7-$B$8-F3756-E3756))</f>
        <v>5311.49142728835</v>
      </c>
      <c r="H3756" s="25" t="n">
        <f aca="false">IF(D3756="","",D3756*$F$30)</f>
        <v>7262.16644947231</v>
      </c>
    </row>
    <row r="3757" customFormat="false" ht="15" hidden="false" customHeight="false" outlineLevel="0" collapsed="false">
      <c r="A3757" s="2" t="n">
        <v>3723</v>
      </c>
      <c r="B3757" s="2" t="n">
        <v>3</v>
      </c>
      <c r="C3757" s="22" t="n">
        <f aca="true">NORMSINV(MAX(RAND(),0.000000000001))</f>
        <v>0.392557524498617</v>
      </c>
      <c r="D3757" s="24" t="n">
        <f aca="false">IF($B$11="","",$B$11*EXP($B$12*C3757))</f>
        <v>1094.33616317319</v>
      </c>
      <c r="E3757" s="20" t="n">
        <f aca="true">IF($B$10="","",$B$10*(1-$B$14+2*$B$14*RAND()))</f>
        <v>3.74251350634152</v>
      </c>
      <c r="F3757" s="21" t="n">
        <f aca="false">INDEX($E$17:$E$28,B3757)</f>
        <v>5.0612</v>
      </c>
      <c r="G3757" s="25" t="n">
        <f aca="false">IF(OR(D3757="",E3757="",F3757=""),"",D3757*($B$7-$B$8-F3757-E3757))</f>
        <v>4307.62065862067</v>
      </c>
      <c r="H3757" s="25" t="n">
        <f aca="false">IF(D3757="","",D3757*$F$30)</f>
        <v>5470.80534693541</v>
      </c>
    </row>
    <row r="3758" customFormat="false" ht="15" hidden="false" customHeight="false" outlineLevel="0" collapsed="false">
      <c r="A3758" s="2" t="n">
        <v>3724</v>
      </c>
      <c r="B3758" s="2" t="n">
        <v>4</v>
      </c>
      <c r="C3758" s="22" t="n">
        <f aca="true">NORMSINV(MAX(RAND(),0.000000000001))</f>
        <v>1.60305294511181</v>
      </c>
      <c r="D3758" s="24" t="n">
        <f aca="false">IF($B$11="","",$B$11*EXP($B$12*C3758))</f>
        <v>1822.50081212341</v>
      </c>
      <c r="E3758" s="20" t="n">
        <f aca="true">IF($B$10="","",$B$10*(1-$B$14+2*$B$14*RAND()))</f>
        <v>3.42584907190351</v>
      </c>
      <c r="F3758" s="21" t="n">
        <f aca="false">INDEX($E$17:$E$28,B3758)</f>
        <v>4.89657419354839</v>
      </c>
      <c r="G3758" s="25" t="n">
        <f aca="false">IF(OR(D3758="",E3758="",F3758=""),"",D3758*($B$7-$B$8-F3758-E3758))</f>
        <v>8051.03718633142</v>
      </c>
      <c r="H3758" s="25" t="n">
        <f aca="false">IF(D3758="","",D3758*$F$30)</f>
        <v>9111.04605996737</v>
      </c>
    </row>
    <row r="3759" customFormat="false" ht="15" hidden="false" customHeight="false" outlineLevel="0" collapsed="false">
      <c r="A3759" s="2" t="n">
        <v>3725</v>
      </c>
      <c r="B3759" s="2" t="n">
        <v>5</v>
      </c>
      <c r="C3759" s="22" t="n">
        <f aca="true">NORMSINV(MAX(RAND(),0.000000000001))</f>
        <v>-0.872499863002938</v>
      </c>
      <c r="D3759" s="24" t="n">
        <f aca="false">IF($B$11="","",$B$11*EXP($B$12*C3759))</f>
        <v>642.168646578042</v>
      </c>
      <c r="E3759" s="20" t="n">
        <f aca="true">IF($B$10="","",$B$10*(1-$B$14+2*$B$14*RAND()))</f>
        <v>3.52624911422308</v>
      </c>
      <c r="F3759" s="21" t="n">
        <f aca="false">INDEX($E$17:$E$28,B3759)</f>
        <v>4.761</v>
      </c>
      <c r="G3759" s="25" t="n">
        <f aca="false">IF(OR(D3759="",E3759="",F3759=""),"",D3759*($B$7-$B$8-F3759-E3759))</f>
        <v>2859.41700986854</v>
      </c>
      <c r="H3759" s="25" t="n">
        <f aca="false">IF(D3759="","",D3759*$F$30)</f>
        <v>3210.32949797295</v>
      </c>
    </row>
    <row r="3760" customFormat="false" ht="15" hidden="false" customHeight="false" outlineLevel="0" collapsed="false">
      <c r="A3760" s="2" t="n">
        <v>3726</v>
      </c>
      <c r="B3760" s="2" t="n">
        <v>6</v>
      </c>
      <c r="C3760" s="22" t="n">
        <f aca="true">NORMSINV(MAX(RAND(),0.000000000001))</f>
        <v>0.0609905122843661</v>
      </c>
      <c r="D3760" s="24" t="n">
        <f aca="false">IF($B$11="","",$B$11*EXP($B$12*C3760))</f>
        <v>951.645057757656</v>
      </c>
      <c r="E3760" s="20" t="n">
        <f aca="true">IF($B$10="","",$B$10*(1-$B$14+2*$B$14*RAND()))</f>
        <v>3.41939614856241</v>
      </c>
      <c r="F3760" s="21" t="n">
        <f aca="false">INDEX($E$17:$E$28,B3760)</f>
        <v>4.761</v>
      </c>
      <c r="G3760" s="25" t="n">
        <f aca="false">IF(OR(D3760="",E3760="",F3760=""),"",D3760*($B$7-$B$8-F3760-E3760))</f>
        <v>4339.12447055336</v>
      </c>
      <c r="H3760" s="25" t="n">
        <f aca="false">IF(D3760="","",D3760*$F$30)</f>
        <v>4757.46397274207</v>
      </c>
    </row>
    <row r="3761" customFormat="false" ht="15" hidden="false" customHeight="false" outlineLevel="0" collapsed="false">
      <c r="A3761" s="2" t="n">
        <v>3727</v>
      </c>
      <c r="B3761" s="2" t="n">
        <v>7</v>
      </c>
      <c r="C3761" s="22" t="n">
        <f aca="true">NORMSINV(MAX(RAND(),0.000000000001))</f>
        <v>-0.0642921858448275</v>
      </c>
      <c r="D3761" s="24" t="n">
        <f aca="false">IF($B$11="","",$B$11*EXP($B$12*C3761))</f>
        <v>902.710811409925</v>
      </c>
      <c r="E3761" s="20" t="n">
        <f aca="true">IF($B$10="","",$B$10*(1-$B$14+2*$B$14*RAND()))</f>
        <v>3.7528611799424</v>
      </c>
      <c r="F3761" s="21" t="n">
        <f aca="false">INDEX($E$17:$E$28,B3761)</f>
        <v>4.761</v>
      </c>
      <c r="G3761" s="25" t="n">
        <f aca="false">IF(OR(D3761="",E3761="",F3761=""),"",D3761*($B$7-$B$8-F3761-E3761))</f>
        <v>3814.98120338518</v>
      </c>
      <c r="H3761" s="25" t="n">
        <f aca="false">IF(D3761="","",D3761*$F$30)</f>
        <v>4512.8318884005</v>
      </c>
    </row>
    <row r="3762" customFormat="false" ht="15" hidden="false" customHeight="false" outlineLevel="0" collapsed="false">
      <c r="A3762" s="2" t="n">
        <v>3728</v>
      </c>
      <c r="B3762" s="2" t="n">
        <v>8</v>
      </c>
      <c r="C3762" s="22" t="n">
        <f aca="true">NORMSINV(MAX(RAND(),0.000000000001))</f>
        <v>-0.948289579303521</v>
      </c>
      <c r="D3762" s="24" t="n">
        <f aca="false">IF($B$11="","",$B$11*EXP($B$12*C3762))</f>
        <v>621.984855190569</v>
      </c>
      <c r="E3762" s="20" t="n">
        <f aca="true">IF($B$10="","",$B$10*(1-$B$14+2*$B$14*RAND()))</f>
        <v>3.64289794675816</v>
      </c>
      <c r="F3762" s="21" t="n">
        <f aca="false">INDEX($E$17:$E$28,B3762)</f>
        <v>4.761</v>
      </c>
      <c r="G3762" s="25" t="n">
        <f aca="false">IF(OR(D3762="",E3762="",F3762=""),"",D3762*($B$7-$B$8-F3762-E3762))</f>
        <v>2696.98980767716</v>
      </c>
      <c r="H3762" s="25" t="n">
        <f aca="false">IF(D3762="","",D3762*$F$30)</f>
        <v>3109.42668806869</v>
      </c>
    </row>
    <row r="3763" customFormat="false" ht="15" hidden="false" customHeight="false" outlineLevel="0" collapsed="false">
      <c r="A3763" s="2" t="n">
        <v>3729</v>
      </c>
      <c r="B3763" s="2" t="n">
        <v>9</v>
      </c>
      <c r="C3763" s="22" t="n">
        <f aca="true">NORMSINV(MAX(RAND(),0.000000000001))</f>
        <v>0.483240679708767</v>
      </c>
      <c r="D3763" s="24" t="n">
        <f aca="false">IF($B$11="","",$B$11*EXP($B$12*C3763))</f>
        <v>1136.96080311876</v>
      </c>
      <c r="E3763" s="20" t="n">
        <f aca="true">IF($B$10="","",$B$10*(1-$B$14+2*$B$14*RAND()))</f>
        <v>3.88584267415774</v>
      </c>
      <c r="F3763" s="21" t="n">
        <f aca="false">INDEX($E$17:$E$28,B3763)</f>
        <v>4.761</v>
      </c>
      <c r="G3763" s="25" t="n">
        <f aca="false">IF(OR(D3763="",E3763="",F3763=""),"",D3763*($B$7-$B$8-F3763-E3763))</f>
        <v>4653.75944048103</v>
      </c>
      <c r="H3763" s="25" t="n">
        <f aca="false">IF(D3763="","",D3763*$F$30)</f>
        <v>5683.89444695128</v>
      </c>
    </row>
    <row r="3764" customFormat="false" ht="15" hidden="false" customHeight="false" outlineLevel="0" collapsed="false">
      <c r="A3764" s="2" t="n">
        <v>3730</v>
      </c>
      <c r="B3764" s="2" t="n">
        <v>10</v>
      </c>
      <c r="C3764" s="22" t="n">
        <f aca="true">NORMSINV(MAX(RAND(),0.000000000001))</f>
        <v>-0.404120095075626</v>
      </c>
      <c r="D3764" s="24" t="n">
        <f aca="false">IF($B$11="","",$B$11*EXP($B$12*C3764))</f>
        <v>782.278096413678</v>
      </c>
      <c r="E3764" s="20" t="n">
        <f aca="true">IF($B$10="","",$B$10*(1-$B$14+2*$B$14*RAND()))</f>
        <v>3.56453627020078</v>
      </c>
      <c r="F3764" s="21" t="n">
        <f aca="false">INDEX($E$17:$E$28,B3764)</f>
        <v>4.761</v>
      </c>
      <c r="G3764" s="25" t="n">
        <f aca="false">IF(OR(D3764="",E3764="",F3764=""),"",D3764*($B$7-$B$8-F3764-E3764))</f>
        <v>3453.33828323456</v>
      </c>
      <c r="H3764" s="25" t="n">
        <f aca="false">IF(D3764="","",D3764*$F$30)</f>
        <v>3910.76465959126</v>
      </c>
    </row>
    <row r="3765" customFormat="false" ht="15" hidden="false" customHeight="false" outlineLevel="0" collapsed="false">
      <c r="A3765" s="2" t="n">
        <v>3731</v>
      </c>
      <c r="B3765" s="2" t="n">
        <v>11</v>
      </c>
      <c r="C3765" s="22" t="n">
        <f aca="true">NORMSINV(MAX(RAND(),0.000000000001))</f>
        <v>-0.0283406138562239</v>
      </c>
      <c r="D3765" s="24" t="n">
        <f aca="false">IF($B$11="","",$B$11*EXP($B$12*C3765))</f>
        <v>916.489876579225</v>
      </c>
      <c r="E3765" s="20" t="n">
        <f aca="true">IF($B$10="","",$B$10*(1-$B$14+2*$B$14*RAND()))</f>
        <v>3.50664942927157</v>
      </c>
      <c r="F3765" s="21" t="n">
        <f aca="false">INDEX($E$17:$E$28,B3765)</f>
        <v>4.761</v>
      </c>
      <c r="G3765" s="25" t="n">
        <f aca="false">IF(OR(D3765="",E3765="",F3765=""),"",D3765*($B$7-$B$8-F3765-E3765))</f>
        <v>4098.86402258593</v>
      </c>
      <c r="H3765" s="25" t="n">
        <f aca="false">IF(D3765="","",D3765*$F$30)</f>
        <v>4581.71619099486</v>
      </c>
    </row>
    <row r="3766" customFormat="false" ht="15" hidden="false" customHeight="false" outlineLevel="0" collapsed="false">
      <c r="A3766" s="2" t="n">
        <v>3732</v>
      </c>
      <c r="B3766" s="2" t="n">
        <v>12</v>
      </c>
      <c r="C3766" s="22" t="n">
        <f aca="true">NORMSINV(MAX(RAND(),0.000000000001))</f>
        <v>-0.40567071283346</v>
      </c>
      <c r="D3766" s="24" t="n">
        <f aca="false">IF($B$11="","",$B$11*EXP($B$12*C3766))</f>
        <v>781.767140287153</v>
      </c>
      <c r="E3766" s="20" t="n">
        <f aca="true">IF($B$10="","",$B$10*(1-$B$14+2*$B$14*RAND()))</f>
        <v>3.46045269981006</v>
      </c>
      <c r="F3766" s="21" t="n">
        <f aca="false">INDEX($E$17:$E$28,B3766)</f>
        <v>4.761</v>
      </c>
      <c r="G3766" s="25" t="n">
        <f aca="false">IF(OR(D3766="",E3766="",F3766=""),"",D3766*($B$7-$B$8-F3766-E3766))</f>
        <v>3532.45180112173</v>
      </c>
      <c r="H3766" s="25" t="n">
        <f aca="false">IF(D3766="","",D3766*$F$30)</f>
        <v>3908.21028772353</v>
      </c>
    </row>
    <row r="3767" customFormat="false" ht="15" hidden="false" customHeight="false" outlineLevel="0" collapsed="false">
      <c r="A3767" s="2" t="n">
        <v>3733</v>
      </c>
      <c r="B3767" s="2" t="n">
        <v>1</v>
      </c>
      <c r="C3767" s="22" t="n">
        <f aca="true">NORMSINV(MAX(RAND(),0.000000000001))</f>
        <v>1.32947049374067</v>
      </c>
      <c r="D3767" s="24" t="n">
        <f aca="false">IF($B$11="","",$B$11*EXP($B$12*C3767))</f>
        <v>1624.06338137516</v>
      </c>
      <c r="E3767" s="20" t="n">
        <f aca="true">IF($B$10="","",$B$10*(1-$B$14+2*$B$14*RAND()))</f>
        <v>3.54817650293109</v>
      </c>
      <c r="F3767" s="21" t="n">
        <f aca="false">INDEX($E$17:$E$28,B3767)</f>
        <v>4.92562580645161</v>
      </c>
      <c r="G3767" s="25" t="n">
        <f aca="false">IF(OR(D3767="",E3767="",F3767=""),"",D3767*($B$7-$B$8-F3767-E3767))</f>
        <v>6928.57544703883</v>
      </c>
      <c r="H3767" s="25" t="n">
        <f aca="false">IF(D3767="","",D3767*$F$30)</f>
        <v>8119.01765617072</v>
      </c>
    </row>
    <row r="3768" customFormat="false" ht="15" hidden="false" customHeight="false" outlineLevel="0" collapsed="false">
      <c r="A3768" s="2" t="n">
        <v>3734</v>
      </c>
      <c r="B3768" s="2" t="n">
        <v>2</v>
      </c>
      <c r="C3768" s="22" t="n">
        <f aca="true">NORMSINV(MAX(RAND(),0.000000000001))</f>
        <v>1.40292711724564</v>
      </c>
      <c r="D3768" s="24" t="n">
        <f aca="false">IF($B$11="","",$B$11*EXP($B$12*C3768))</f>
        <v>1675.11764306285</v>
      </c>
      <c r="E3768" s="20" t="n">
        <f aca="true">IF($B$10="","",$B$10*(1-$B$14+2*$B$14*RAND()))</f>
        <v>3.84472107029878</v>
      </c>
      <c r="F3768" s="21" t="n">
        <f aca="false">INDEX($E$17:$E$28,B3768)</f>
        <v>5.0612</v>
      </c>
      <c r="G3768" s="25" t="n">
        <f aca="false">IF(OR(D3768="",E3768="",F3768=""),"",D3768*($B$7-$B$8-F3768-E3768))</f>
        <v>6422.53326003805</v>
      </c>
      <c r="H3768" s="25" t="n">
        <f aca="false">IF(D3768="","",D3768*$F$30)</f>
        <v>8374.24812119982</v>
      </c>
    </row>
    <row r="3769" customFormat="false" ht="15" hidden="false" customHeight="false" outlineLevel="0" collapsed="false">
      <c r="A3769" s="2" t="n">
        <v>3735</v>
      </c>
      <c r="B3769" s="2" t="n">
        <v>3</v>
      </c>
      <c r="C3769" s="22" t="n">
        <f aca="true">NORMSINV(MAX(RAND(),0.000000000001))</f>
        <v>1.26861512517749</v>
      </c>
      <c r="D3769" s="24" t="n">
        <f aca="false">IF($B$11="","",$B$11*EXP($B$12*C3769))</f>
        <v>1582.94792126375</v>
      </c>
      <c r="E3769" s="20" t="n">
        <f aca="true">IF($B$10="","",$B$10*(1-$B$14+2*$B$14*RAND()))</f>
        <v>3.43812634632358</v>
      </c>
      <c r="F3769" s="21" t="n">
        <f aca="false">INDEX($E$17:$E$28,B3769)</f>
        <v>5.0612</v>
      </c>
      <c r="G3769" s="25" t="n">
        <f aca="false">IF(OR(D3769="",E3769="",F3769=""),"",D3769*($B$7-$B$8-F3769-E3769))</f>
        <v>6712.76554484505</v>
      </c>
      <c r="H3769" s="25" t="n">
        <f aca="false">IF(D3769="","",D3769*$F$30)</f>
        <v>7913.47324798174</v>
      </c>
    </row>
    <row r="3770" customFormat="false" ht="15" hidden="false" customHeight="false" outlineLevel="0" collapsed="false">
      <c r="A3770" s="2" t="n">
        <v>3736</v>
      </c>
      <c r="B3770" s="2" t="n">
        <v>4</v>
      </c>
      <c r="C3770" s="22" t="n">
        <f aca="true">NORMSINV(MAX(RAND(),0.000000000001))</f>
        <v>0.193074113981316</v>
      </c>
      <c r="D3770" s="24" t="n">
        <f aca="false">IF($B$11="","",$B$11*EXP($B$12*C3770))</f>
        <v>1006.11099197609</v>
      </c>
      <c r="E3770" s="20" t="n">
        <f aca="true">IF($B$10="","",$B$10*(1-$B$14+2*$B$14*RAND()))</f>
        <v>3.89544768124871</v>
      </c>
      <c r="F3770" s="21" t="n">
        <f aca="false">INDEX($E$17:$E$28,B3770)</f>
        <v>4.89657419354839</v>
      </c>
      <c r="G3770" s="25" t="n">
        <f aca="false">IF(OR(D3770="",E3770="",F3770=""),"",D3770*($B$7-$B$8-F3770-E3770))</f>
        <v>3972.1041878478</v>
      </c>
      <c r="H3770" s="25" t="n">
        <f aca="false">IF(D3770="","",D3770*$F$30)</f>
        <v>5029.75007108688</v>
      </c>
    </row>
    <row r="3771" customFormat="false" ht="15" hidden="false" customHeight="false" outlineLevel="0" collapsed="false">
      <c r="A3771" s="2" t="n">
        <v>3737</v>
      </c>
      <c r="B3771" s="2" t="n">
        <v>5</v>
      </c>
      <c r="C3771" s="22" t="n">
        <f aca="true">NORMSINV(MAX(RAND(),0.000000000001))</f>
        <v>-0.242207414810556</v>
      </c>
      <c r="D3771" s="24" t="n">
        <f aca="false">IF($B$11="","",$B$11*EXP($B$12*C3771))</f>
        <v>837.511343976319</v>
      </c>
      <c r="E3771" s="20" t="n">
        <f aca="true">IF($B$10="","",$B$10*(1-$B$14+2*$B$14*RAND()))</f>
        <v>3.67389243190693</v>
      </c>
      <c r="F3771" s="21" t="n">
        <f aca="false">INDEX($E$17:$E$28,B3771)</f>
        <v>4.761</v>
      </c>
      <c r="G3771" s="25" t="n">
        <f aca="false">IF(OR(D3771="",E3771="",F3771=""),"",D3771*($B$7-$B$8-F3771-E3771))</f>
        <v>3605.57642531625</v>
      </c>
      <c r="H3771" s="25" t="n">
        <f aca="false">IF(D3771="","",D3771*$F$30)</f>
        <v>4186.88671080641</v>
      </c>
    </row>
    <row r="3772" customFormat="false" ht="15" hidden="false" customHeight="false" outlineLevel="0" collapsed="false">
      <c r="A3772" s="2" t="n">
        <v>3738</v>
      </c>
      <c r="B3772" s="2" t="n">
        <v>6</v>
      </c>
      <c r="C3772" s="22" t="n">
        <f aca="true">NORMSINV(MAX(RAND(),0.000000000001))</f>
        <v>-0.732120125435359</v>
      </c>
      <c r="D3772" s="24" t="n">
        <f aca="false">IF($B$11="","",$B$11*EXP($B$12*C3772))</f>
        <v>681.29964485353</v>
      </c>
      <c r="E3772" s="20" t="n">
        <f aca="true">IF($B$10="","",$B$10*(1-$B$14+2*$B$14*RAND()))</f>
        <v>4.12273927788463</v>
      </c>
      <c r="F3772" s="21" t="n">
        <f aca="false">INDEX($E$17:$E$28,B3772)</f>
        <v>4.761</v>
      </c>
      <c r="G3772" s="25" t="n">
        <f aca="false">IF(OR(D3772="",E3772="",F3772=""),"",D3772*($B$7-$B$8-F3772-E3772))</f>
        <v>2627.26906043981</v>
      </c>
      <c r="H3772" s="25" t="n">
        <f aca="false">IF(D3772="","",D3772*$F$30)</f>
        <v>3405.95318455176</v>
      </c>
    </row>
    <row r="3773" customFormat="false" ht="15" hidden="false" customHeight="false" outlineLevel="0" collapsed="false">
      <c r="A3773" s="2" t="n">
        <v>3739</v>
      </c>
      <c r="B3773" s="2" t="n">
        <v>7</v>
      </c>
      <c r="C3773" s="22" t="n">
        <f aca="true">NORMSINV(MAX(RAND(),0.000000000001))</f>
        <v>1.26119073696098</v>
      </c>
      <c r="D3773" s="24" t="n">
        <f aca="false">IF($B$11="","",$B$11*EXP($B$12*C3773))</f>
        <v>1578.00358823455</v>
      </c>
      <c r="E3773" s="20" t="n">
        <f aca="true">IF($B$10="","",$B$10*(1-$B$14+2*$B$14*RAND()))</f>
        <v>3.71403236899179</v>
      </c>
      <c r="F3773" s="21" t="n">
        <f aca="false">INDEX($E$17:$E$28,B3773)</f>
        <v>4.761</v>
      </c>
      <c r="G3773" s="25" t="n">
        <f aca="false">IF(OR(D3773="",E3773="",F3773=""),"",D3773*($B$7-$B$8-F3773-E3773))</f>
        <v>6730.13422543517</v>
      </c>
      <c r="H3773" s="25" t="n">
        <f aca="false">IF(D3773="","",D3773*$F$30)</f>
        <v>7888.75553830218</v>
      </c>
    </row>
    <row r="3774" customFormat="false" ht="15" hidden="false" customHeight="false" outlineLevel="0" collapsed="false">
      <c r="A3774" s="2" t="n">
        <v>3740</v>
      </c>
      <c r="B3774" s="2" t="n">
        <v>8</v>
      </c>
      <c r="C3774" s="22" t="n">
        <f aca="true">NORMSINV(MAX(RAND(),0.000000000001))</f>
        <v>-0.401085247915862</v>
      </c>
      <c r="D3774" s="24" t="n">
        <f aca="false">IF($B$11="","",$B$11*EXP($B$12*C3774))</f>
        <v>783.27909915461</v>
      </c>
      <c r="E3774" s="20" t="n">
        <f aca="true">IF($B$10="","",$B$10*(1-$B$14+2*$B$14*RAND()))</f>
        <v>4.04180773831338</v>
      </c>
      <c r="F3774" s="21" t="n">
        <f aca="false">INDEX($E$17:$E$28,B3774)</f>
        <v>4.761</v>
      </c>
      <c r="G3774" s="25" t="n">
        <f aca="false">IF(OR(D3774="",E3774="",F3774=""),"",D3774*($B$7-$B$8-F3774-E3774))</f>
        <v>3083.9204079324</v>
      </c>
      <c r="H3774" s="25" t="n">
        <f aca="false">IF(D3774="","",D3774*$F$30)</f>
        <v>3915.76887249373</v>
      </c>
    </row>
    <row r="3775" customFormat="false" ht="15" hidden="false" customHeight="false" outlineLevel="0" collapsed="false">
      <c r="A3775" s="2" t="n">
        <v>3741</v>
      </c>
      <c r="B3775" s="2" t="n">
        <v>9</v>
      </c>
      <c r="C3775" s="22" t="n">
        <f aca="true">NORMSINV(MAX(RAND(),0.000000000001))</f>
        <v>-0.290334117437302</v>
      </c>
      <c r="D3775" s="24" t="n">
        <f aca="false">IF($B$11="","",$B$11*EXP($B$12*C3775))</f>
        <v>820.69853472728</v>
      </c>
      <c r="E3775" s="20" t="n">
        <f aca="true">IF($B$10="","",$B$10*(1-$B$14+2*$B$14*RAND()))</f>
        <v>3.78773118180806</v>
      </c>
      <c r="F3775" s="21" t="n">
        <f aca="false">INDEX($E$17:$E$28,B3775)</f>
        <v>4.761</v>
      </c>
      <c r="G3775" s="25" t="n">
        <f aca="false">IF(OR(D3775="",E3775="",F3775=""),"",D3775*($B$7-$B$8-F3775-E3775))</f>
        <v>3439.76817773826</v>
      </c>
      <c r="H3775" s="25" t="n">
        <f aca="false">IF(D3775="","",D3775*$F$30)</f>
        <v>4102.83611480862</v>
      </c>
    </row>
    <row r="3776" customFormat="false" ht="15" hidden="false" customHeight="false" outlineLevel="0" collapsed="false">
      <c r="A3776" s="2" t="n">
        <v>3742</v>
      </c>
      <c r="B3776" s="2" t="n">
        <v>10</v>
      </c>
      <c r="C3776" s="22" t="n">
        <f aca="true">NORMSINV(MAX(RAND(),0.000000000001))</f>
        <v>1.61880758409379</v>
      </c>
      <c r="D3776" s="24" t="n">
        <f aca="false">IF($B$11="","",$B$11*EXP($B$12*C3776))</f>
        <v>1834.63967674508</v>
      </c>
      <c r="E3776" s="20" t="n">
        <f aca="true">IF($B$10="","",$B$10*(1-$B$14+2*$B$14*RAND()))</f>
        <v>3.8425807398993</v>
      </c>
      <c r="F3776" s="21" t="n">
        <f aca="false">INDEX($E$17:$E$28,B3776)</f>
        <v>4.761</v>
      </c>
      <c r="G3776" s="25" t="n">
        <f aca="false">IF(OR(D3776="",E3776="",F3776=""),"",D3776*($B$7-$B$8-F3776-E3776))</f>
        <v>7588.83889423329</v>
      </c>
      <c r="H3776" s="25" t="n">
        <f aca="false">IF(D3776="","",D3776*$F$30)</f>
        <v>9171.73067198402</v>
      </c>
    </row>
    <row r="3777" customFormat="false" ht="15" hidden="false" customHeight="false" outlineLevel="0" collapsed="false">
      <c r="A3777" s="2" t="n">
        <v>3743</v>
      </c>
      <c r="B3777" s="2" t="n">
        <v>11</v>
      </c>
      <c r="C3777" s="22" t="n">
        <f aca="true">NORMSINV(MAX(RAND(),0.000000000001))</f>
        <v>1.09886731603692</v>
      </c>
      <c r="D3777" s="24" t="n">
        <f aca="false">IF($B$11="","",$B$11*EXP($B$12*C3777))</f>
        <v>1473.68035512948</v>
      </c>
      <c r="E3777" s="20" t="n">
        <f aca="true">IF($B$10="","",$B$10*(1-$B$14+2*$B$14*RAND()))</f>
        <v>3.83862513211934</v>
      </c>
      <c r="F3777" s="21" t="n">
        <f aca="false">INDEX($E$17:$E$28,B3777)</f>
        <v>4.761</v>
      </c>
      <c r="G3777" s="25" t="n">
        <f aca="false">IF(OR(D3777="",E3777="",F3777=""),"",D3777*($B$7-$B$8-F3777-E3777))</f>
        <v>6101.58910566755</v>
      </c>
      <c r="H3777" s="25" t="n">
        <f aca="false">IF(D3777="","",D3777*$F$30)</f>
        <v>7367.2228313633</v>
      </c>
    </row>
    <row r="3778" customFormat="false" ht="15" hidden="false" customHeight="false" outlineLevel="0" collapsed="false">
      <c r="A3778" s="2" t="n">
        <v>3744</v>
      </c>
      <c r="B3778" s="2" t="n">
        <v>12</v>
      </c>
      <c r="C3778" s="22" t="n">
        <f aca="true">NORMSINV(MAX(RAND(),0.000000000001))</f>
        <v>-0.629547585187162</v>
      </c>
      <c r="D3778" s="24" t="n">
        <f aca="false">IF($B$11="","",$B$11*EXP($B$12*C3778))</f>
        <v>711.391424036167</v>
      </c>
      <c r="E3778" s="20" t="n">
        <f aca="true">IF($B$10="","",$B$10*(1-$B$14+2*$B$14*RAND()))</f>
        <v>3.44246053966035</v>
      </c>
      <c r="F3778" s="21" t="n">
        <f aca="false">INDEX($E$17:$E$28,B3778)</f>
        <v>4.761</v>
      </c>
      <c r="G3778" s="25" t="n">
        <f aca="false">IF(OR(D3778="",E3778="",F3778=""),"",D3778*($B$7-$B$8-F3778-E3778))</f>
        <v>3227.25526688729</v>
      </c>
      <c r="H3778" s="25" t="n">
        <f aca="false">IF(D3778="","",D3778*$F$30)</f>
        <v>3556.38800704161</v>
      </c>
    </row>
    <row r="3779" customFormat="false" ht="15" hidden="false" customHeight="false" outlineLevel="0" collapsed="false">
      <c r="A3779" s="2" t="n">
        <v>3745</v>
      </c>
      <c r="B3779" s="2" t="n">
        <v>1</v>
      </c>
      <c r="C3779" s="22" t="n">
        <f aca="true">NORMSINV(MAX(RAND(),0.000000000001))</f>
        <v>-1.4628972702307</v>
      </c>
      <c r="D3779" s="24" t="n">
        <f aca="false">IF($B$11="","",$B$11*EXP($B$12*C3779))</f>
        <v>500.735253353356</v>
      </c>
      <c r="E3779" s="20" t="n">
        <f aca="true">IF($B$10="","",$B$10*(1-$B$14+2*$B$14*RAND()))</f>
        <v>3.46631914581718</v>
      </c>
      <c r="F3779" s="21" t="n">
        <f aca="false">INDEX($E$17:$E$28,B3779)</f>
        <v>4.92562580645161</v>
      </c>
      <c r="G3779" s="25" t="n">
        <f aca="false">IF(OR(D3779="",E3779="",F3779=""),"",D3779*($B$7-$B$8-F3779-E3779))</f>
        <v>2177.22444592002</v>
      </c>
      <c r="H3779" s="25" t="n">
        <f aca="false">IF(D3779="","",D3779*$F$30)</f>
        <v>2503.2756785641</v>
      </c>
    </row>
    <row r="3780" customFormat="false" ht="15" hidden="false" customHeight="false" outlineLevel="0" collapsed="false">
      <c r="A3780" s="2" t="n">
        <v>3746</v>
      </c>
      <c r="B3780" s="2" t="n">
        <v>2</v>
      </c>
      <c r="C3780" s="22" t="n">
        <f aca="true">NORMSINV(MAX(RAND(),0.000000000001))</f>
        <v>-0.197885996608516</v>
      </c>
      <c r="D3780" s="24" t="n">
        <f aca="false">IF($B$11="","",$B$11*EXP($B$12*C3780))</f>
        <v>853.299287317525</v>
      </c>
      <c r="E3780" s="20" t="n">
        <f aca="true">IF($B$10="","",$B$10*(1-$B$14+2*$B$14*RAND()))</f>
        <v>4.03825141489137</v>
      </c>
      <c r="F3780" s="21" t="n">
        <f aca="false">INDEX($E$17:$E$28,B3780)</f>
        <v>5.0612</v>
      </c>
      <c r="G3780" s="25" t="n">
        <f aca="false">IF(OR(D3780="",E3780="",F3780=""),"",D3780*($B$7-$B$8-F3780-E3780))</f>
        <v>3106.47751311802</v>
      </c>
      <c r="H3780" s="25" t="n">
        <f aca="false">IF(D3780="","",D3780*$F$30)</f>
        <v>4265.81379715777</v>
      </c>
    </row>
    <row r="3781" customFormat="false" ht="15" hidden="false" customHeight="false" outlineLevel="0" collapsed="false">
      <c r="A3781" s="2" t="n">
        <v>3747</v>
      </c>
      <c r="B3781" s="2" t="n">
        <v>3</v>
      </c>
      <c r="C3781" s="22" t="n">
        <f aca="true">NORMSINV(MAX(RAND(),0.000000000001))</f>
        <v>0.186788409017396</v>
      </c>
      <c r="D3781" s="24" t="n">
        <f aca="false">IF($B$11="","",$B$11*EXP($B$12*C3781))</f>
        <v>1003.44974954384</v>
      </c>
      <c r="E3781" s="20" t="n">
        <f aca="true">IF($B$10="","",$B$10*(1-$B$14+2*$B$14*RAND()))</f>
        <v>4.11349169116555</v>
      </c>
      <c r="F3781" s="21" t="n">
        <f aca="false">INDEX($E$17:$E$28,B3781)</f>
        <v>5.0612</v>
      </c>
      <c r="G3781" s="25" t="n">
        <f aca="false">IF(OR(D3781="",E3781="",F3781=""),"",D3781*($B$7-$B$8-F3781-E3781))</f>
        <v>3577.60772954651</v>
      </c>
      <c r="H3781" s="25" t="n">
        <f aca="false">IF(D3781="","",D3781*$F$30)</f>
        <v>5016.44598791958</v>
      </c>
    </row>
    <row r="3782" customFormat="false" ht="15" hidden="false" customHeight="false" outlineLevel="0" collapsed="false">
      <c r="A3782" s="2" t="n">
        <v>3748</v>
      </c>
      <c r="B3782" s="2" t="n">
        <v>4</v>
      </c>
      <c r="C3782" s="22" t="n">
        <f aca="true">NORMSINV(MAX(RAND(),0.000000000001))</f>
        <v>-0.845355640608615</v>
      </c>
      <c r="D3782" s="24" t="n">
        <f aca="false">IF($B$11="","",$B$11*EXP($B$12*C3782))</f>
        <v>649.555714352315</v>
      </c>
      <c r="E3782" s="20" t="n">
        <f aca="true">IF($B$10="","",$B$10*(1-$B$14+2*$B$14*RAND()))</f>
        <v>3.64148269660419</v>
      </c>
      <c r="F3782" s="21" t="n">
        <f aca="false">INDEX($E$17:$E$28,B3782)</f>
        <v>4.89657419354839</v>
      </c>
      <c r="G3782" s="25" t="n">
        <f aca="false">IF(OR(D3782="",E3782="",F3782=""),"",D3782*($B$7-$B$8-F3782-E3782))</f>
        <v>2729.39615838473</v>
      </c>
      <c r="H3782" s="25" t="n">
        <f aca="false">IF(D3782="","",D3782*$F$30)</f>
        <v>3247.25892719009</v>
      </c>
    </row>
    <row r="3783" customFormat="false" ht="15" hidden="false" customHeight="false" outlineLevel="0" collapsed="false">
      <c r="A3783" s="2" t="n">
        <v>3749</v>
      </c>
      <c r="B3783" s="2" t="n">
        <v>5</v>
      </c>
      <c r="C3783" s="22" t="n">
        <f aca="true">NORMSINV(MAX(RAND(),0.000000000001))</f>
        <v>-0.70169318825107</v>
      </c>
      <c r="D3783" s="24" t="n">
        <f aca="false">IF($B$11="","",$B$11*EXP($B$12*C3783))</f>
        <v>690.090739426565</v>
      </c>
      <c r="E3783" s="20" t="n">
        <f aca="true">IF($B$10="","",$B$10*(1-$B$14+2*$B$14*RAND()))</f>
        <v>4.07603085713151</v>
      </c>
      <c r="F3783" s="21" t="n">
        <f aca="false">INDEX($E$17:$E$28,B3783)</f>
        <v>4.761</v>
      </c>
      <c r="G3783" s="25" t="n">
        <f aca="false">IF(OR(D3783="",E3783="",F3783=""),"",D3783*($B$7-$B$8-F3783-E3783))</f>
        <v>2693.40286176118</v>
      </c>
      <c r="H3783" s="25" t="n">
        <f aca="false">IF(D3783="","",D3783*$F$30)</f>
        <v>3449.90162454128</v>
      </c>
    </row>
    <row r="3784" customFormat="false" ht="15" hidden="false" customHeight="false" outlineLevel="0" collapsed="false">
      <c r="A3784" s="2" t="n">
        <v>3750</v>
      </c>
      <c r="B3784" s="2" t="n">
        <v>6</v>
      </c>
      <c r="C3784" s="22" t="n">
        <f aca="true">NORMSINV(MAX(RAND(),0.000000000001))</f>
        <v>-0.564208303117519</v>
      </c>
      <c r="D3784" s="24" t="n">
        <f aca="false">IF($B$11="","",$B$11*EXP($B$12*C3784))</f>
        <v>731.249387332565</v>
      </c>
      <c r="E3784" s="20" t="n">
        <f aca="true">IF($B$10="","",$B$10*(1-$B$14+2*$B$14*RAND()))</f>
        <v>3.46689665855763</v>
      </c>
      <c r="F3784" s="21" t="n">
        <f aca="false">INDEX($E$17:$E$28,B3784)</f>
        <v>4.761</v>
      </c>
      <c r="G3784" s="25" t="n">
        <f aca="false">IF(OR(D3784="",E3784="",F3784=""),"",D3784*($B$7-$B$8-F3784-E3784))</f>
        <v>3299.47280401095</v>
      </c>
      <c r="H3784" s="25" t="n">
        <f aca="false">IF(D3784="","",D3784*$F$30)</f>
        <v>3655.66193715296</v>
      </c>
    </row>
    <row r="3785" customFormat="false" ht="15" hidden="false" customHeight="false" outlineLevel="0" collapsed="false">
      <c r="A3785" s="2" t="n">
        <v>3751</v>
      </c>
      <c r="B3785" s="2" t="n">
        <v>7</v>
      </c>
      <c r="C3785" s="22" t="n">
        <f aca="true">NORMSINV(MAX(RAND(),0.000000000001))</f>
        <v>-0.170532459815838</v>
      </c>
      <c r="D3785" s="24" t="n">
        <f aca="false">IF($B$11="","",$B$11*EXP($B$12*C3785))</f>
        <v>863.191185576152</v>
      </c>
      <c r="E3785" s="20" t="n">
        <f aca="true">IF($B$10="","",$B$10*(1-$B$14+2*$B$14*RAND()))</f>
        <v>3.44818305575797</v>
      </c>
      <c r="F3785" s="21" t="n">
        <f aca="false">INDEX($E$17:$E$28,B3785)</f>
        <v>4.761</v>
      </c>
      <c r="G3785" s="25" t="n">
        <f aca="false">IF(OR(D3785="",E3785="",F3785=""),"",D3785*($B$7-$B$8-F3785-E3785))</f>
        <v>3910.96124972879</v>
      </c>
      <c r="H3785" s="25" t="n">
        <f aca="false">IF(D3785="","",D3785*$F$30)</f>
        <v>4315.2653749323</v>
      </c>
    </row>
    <row r="3786" customFormat="false" ht="15" hidden="false" customHeight="false" outlineLevel="0" collapsed="false">
      <c r="A3786" s="2" t="n">
        <v>3752</v>
      </c>
      <c r="B3786" s="2" t="n">
        <v>8</v>
      </c>
      <c r="C3786" s="22" t="n">
        <f aca="true">NORMSINV(MAX(RAND(),0.000000000001))</f>
        <v>-0.601427736974844</v>
      </c>
      <c r="D3786" s="24" t="n">
        <f aca="false">IF($B$11="","",$B$11*EXP($B$12*C3786))</f>
        <v>719.870658025726</v>
      </c>
      <c r="E3786" s="20" t="n">
        <f aca="true">IF($B$10="","",$B$10*(1-$B$14+2*$B$14*RAND()))</f>
        <v>3.48497939039804</v>
      </c>
      <c r="F3786" s="21" t="n">
        <f aca="false">INDEX($E$17:$E$28,B3786)</f>
        <v>4.761</v>
      </c>
      <c r="G3786" s="25" t="n">
        <f aca="false">IF(OR(D3786="",E3786="",F3786=""),"",D3786*($B$7-$B$8-F3786-E3786))</f>
        <v>3235.11357341534</v>
      </c>
      <c r="H3786" s="25" t="n">
        <f aca="false">IF(D3786="","",D3786*$F$30)</f>
        <v>3598.77739360221</v>
      </c>
    </row>
    <row r="3787" customFormat="false" ht="15" hidden="false" customHeight="false" outlineLevel="0" collapsed="false">
      <c r="A3787" s="2" t="n">
        <v>3753</v>
      </c>
      <c r="B3787" s="2" t="n">
        <v>9</v>
      </c>
      <c r="C3787" s="22" t="n">
        <f aca="true">NORMSINV(MAX(RAND(),0.000000000001))</f>
        <v>0.134862171365585</v>
      </c>
      <c r="D3787" s="24" t="n">
        <f aca="false">IF($B$11="","",$B$11*EXP($B$12*C3787))</f>
        <v>981.732764339329</v>
      </c>
      <c r="E3787" s="20" t="n">
        <f aca="true">IF($B$10="","",$B$10*(1-$B$14+2*$B$14*RAND()))</f>
        <v>4.02959573900618</v>
      </c>
      <c r="F3787" s="21" t="n">
        <f aca="false">INDEX($E$17:$E$28,B3787)</f>
        <v>4.761</v>
      </c>
      <c r="G3787" s="25" t="n">
        <f aca="false">IF(OR(D3787="",E3787="",F3787=""),"",D3787*($B$7-$B$8-F3787-E3787))</f>
        <v>3877.25956263899</v>
      </c>
      <c r="H3787" s="25" t="n">
        <f aca="false">IF(D3787="","",D3787*$F$30)</f>
        <v>4907.87843548517</v>
      </c>
    </row>
    <row r="3788" customFormat="false" ht="15" hidden="false" customHeight="false" outlineLevel="0" collapsed="false">
      <c r="A3788" s="2" t="n">
        <v>3754</v>
      </c>
      <c r="B3788" s="2" t="n">
        <v>10</v>
      </c>
      <c r="C3788" s="22" t="n">
        <f aca="true">NORMSINV(MAX(RAND(),0.000000000001))</f>
        <v>-0.289644082928554</v>
      </c>
      <c r="D3788" s="24" t="n">
        <f aca="false">IF($B$11="","",$B$11*EXP($B$12*C3788))</f>
        <v>820.937193369695</v>
      </c>
      <c r="E3788" s="20" t="n">
        <f aca="true">IF($B$10="","",$B$10*(1-$B$14+2*$B$14*RAND()))</f>
        <v>3.86922095231708</v>
      </c>
      <c r="F3788" s="21" t="n">
        <f aca="false">INDEX($E$17:$E$28,B3788)</f>
        <v>4.761</v>
      </c>
      <c r="G3788" s="25" t="n">
        <f aca="false">IF(OR(D3788="",E3788="",F3788=""),"",D3788*($B$7-$B$8-F3788-E3788))</f>
        <v>3373.8704767744</v>
      </c>
      <c r="H3788" s="25" t="n">
        <f aca="false">IF(D3788="","",D3788*$F$30)</f>
        <v>4104.02921709378</v>
      </c>
    </row>
    <row r="3789" customFormat="false" ht="15" hidden="false" customHeight="false" outlineLevel="0" collapsed="false">
      <c r="A3789" s="2" t="n">
        <v>3755</v>
      </c>
      <c r="B3789" s="2" t="n">
        <v>11</v>
      </c>
      <c r="C3789" s="22" t="n">
        <f aca="true">NORMSINV(MAX(RAND(),0.000000000001))</f>
        <v>-0.359204865485732</v>
      </c>
      <c r="D3789" s="24" t="n">
        <f aca="false">IF($B$11="","",$B$11*EXP($B$12*C3789))</f>
        <v>797.224286789433</v>
      </c>
      <c r="E3789" s="20" t="n">
        <f aca="true">IF($B$10="","",$B$10*(1-$B$14+2*$B$14*RAND()))</f>
        <v>3.99232569199777</v>
      </c>
      <c r="F3789" s="21" t="n">
        <f aca="false">INDEX($E$17:$E$28,B3789)</f>
        <v>4.761</v>
      </c>
      <c r="G3789" s="25" t="n">
        <f aca="false">IF(OR(D3789="",E3789="",F3789=""),"",D3789*($B$7-$B$8-F3789-E3789))</f>
        <v>3178.27358185884</v>
      </c>
      <c r="H3789" s="25" t="n">
        <f aca="false">IF(D3789="","",D3789*$F$30)</f>
        <v>3985.48365451773</v>
      </c>
    </row>
    <row r="3790" customFormat="false" ht="15" hidden="false" customHeight="false" outlineLevel="0" collapsed="false">
      <c r="A3790" s="2" t="n">
        <v>3756</v>
      </c>
      <c r="B3790" s="2" t="n">
        <v>12</v>
      </c>
      <c r="C3790" s="22" t="n">
        <f aca="true">NORMSINV(MAX(RAND(),0.000000000001))</f>
        <v>-0.511774223607025</v>
      </c>
      <c r="D3790" s="24" t="n">
        <f aca="false">IF($B$11="","",$B$11*EXP($B$12*C3790))</f>
        <v>747.585367368101</v>
      </c>
      <c r="E3790" s="20" t="n">
        <f aca="true">IF($B$10="","",$B$10*(1-$B$14+2*$B$14*RAND()))</f>
        <v>3.7278369604905</v>
      </c>
      <c r="F3790" s="21" t="n">
        <f aca="false">INDEX($E$17:$E$28,B3790)</f>
        <v>4.761</v>
      </c>
      <c r="G3790" s="25" t="n">
        <f aca="false">IF(OR(D3790="",E3790="",F3790=""),"",D3790*($B$7-$B$8-F3790-E3790))</f>
        <v>3178.1072826334</v>
      </c>
      <c r="H3790" s="25" t="n">
        <f aca="false">IF(D3790="","",D3790*$F$30)</f>
        <v>3737.32876854661</v>
      </c>
    </row>
    <row r="3791" customFormat="false" ht="15" hidden="false" customHeight="false" outlineLevel="0" collapsed="false">
      <c r="A3791" s="2" t="n">
        <v>3757</v>
      </c>
      <c r="B3791" s="2" t="n">
        <v>1</v>
      </c>
      <c r="C3791" s="22" t="n">
        <f aca="true">NORMSINV(MAX(RAND(),0.000000000001))</f>
        <v>0.345838793550267</v>
      </c>
      <c r="D3791" s="24" t="n">
        <f aca="false">IF($B$11="","",$B$11*EXP($B$12*C3791))</f>
        <v>1073.00406043037</v>
      </c>
      <c r="E3791" s="20" t="n">
        <f aca="true">IF($B$10="","",$B$10*(1-$B$14+2*$B$14*RAND()))</f>
        <v>3.46656754069337</v>
      </c>
      <c r="F3791" s="21" t="n">
        <f aca="false">INDEX($E$17:$E$28,B3791)</f>
        <v>4.92562580645161</v>
      </c>
      <c r="G3791" s="25" t="n">
        <f aca="false">IF(OR(D3791="",E3791="",F3791=""),"",D3791*($B$7-$B$8-F3791-E3791))</f>
        <v>4665.2141924796</v>
      </c>
      <c r="H3791" s="25" t="n">
        <f aca="false">IF(D3791="","",D3791*$F$30)</f>
        <v>5364.1618989035</v>
      </c>
    </row>
    <row r="3792" customFormat="false" ht="15" hidden="false" customHeight="false" outlineLevel="0" collapsed="false">
      <c r="A3792" s="2" t="n">
        <v>3758</v>
      </c>
      <c r="B3792" s="2" t="n">
        <v>2</v>
      </c>
      <c r="C3792" s="22" t="n">
        <f aca="true">NORMSINV(MAX(RAND(),0.000000000001))</f>
        <v>-0.721256339553154</v>
      </c>
      <c r="D3792" s="24" t="n">
        <f aca="false">IF($B$11="","",$B$11*EXP($B$12*C3792))</f>
        <v>684.425532166055</v>
      </c>
      <c r="E3792" s="20" t="n">
        <f aca="true">IF($B$10="","",$B$10*(1-$B$14+2*$B$14*RAND()))</f>
        <v>3.96825091861708</v>
      </c>
      <c r="F3792" s="21" t="n">
        <f aca="false">INDEX($E$17:$E$28,B3792)</f>
        <v>5.0612</v>
      </c>
      <c r="G3792" s="25" t="n">
        <f aca="false">IF(OR(D3792="",E3792="",F3792=""),"",D3792*($B$7-$B$8-F3792-E3792))</f>
        <v>2539.59452965378</v>
      </c>
      <c r="H3792" s="25" t="n">
        <f aca="false">IF(D3792="","",D3792*$F$30)</f>
        <v>3421.58012040454</v>
      </c>
    </row>
    <row r="3793" customFormat="false" ht="15" hidden="false" customHeight="false" outlineLevel="0" collapsed="false">
      <c r="A3793" s="2" t="n">
        <v>3759</v>
      </c>
      <c r="B3793" s="2" t="n">
        <v>3</v>
      </c>
      <c r="C3793" s="22" t="n">
        <f aca="true">NORMSINV(MAX(RAND(),0.000000000001))</f>
        <v>-0.0427392987567032</v>
      </c>
      <c r="D3793" s="24" t="n">
        <f aca="false">IF($B$11="","",$B$11*EXP($B$12*C3793))</f>
        <v>910.946258952368</v>
      </c>
      <c r="E3793" s="20" t="n">
        <f aca="true">IF($B$10="","",$B$10*(1-$B$14+2*$B$14*RAND()))</f>
        <v>3.56605781786453</v>
      </c>
      <c r="F3793" s="21" t="n">
        <f aca="false">INDEX($E$17:$E$28,B3793)</f>
        <v>5.0612</v>
      </c>
      <c r="G3793" s="25" t="n">
        <f aca="false">IF(OR(D3793="",E3793="",F3793=""),"",D3793*($B$7-$B$8-F3793-E3793))</f>
        <v>3746.48710485191</v>
      </c>
      <c r="H3793" s="25" t="n">
        <f aca="false">IF(D3793="","",D3793*$F$30)</f>
        <v>4554.00253775468</v>
      </c>
    </row>
    <row r="3794" customFormat="false" ht="15" hidden="false" customHeight="false" outlineLevel="0" collapsed="false">
      <c r="A3794" s="2" t="n">
        <v>3760</v>
      </c>
      <c r="B3794" s="2" t="n">
        <v>4</v>
      </c>
      <c r="C3794" s="22" t="n">
        <f aca="true">NORMSINV(MAX(RAND(),0.000000000001))</f>
        <v>-0.705605702110836</v>
      </c>
      <c r="D3794" s="24" t="n">
        <f aca="false">IF($B$11="","",$B$11*EXP($B$12*C3794))</f>
        <v>688.953992712786</v>
      </c>
      <c r="E3794" s="20" t="n">
        <f aca="true">IF($B$10="","",$B$10*(1-$B$14+2*$B$14*RAND()))</f>
        <v>3.69219011068488</v>
      </c>
      <c r="F3794" s="21" t="n">
        <f aca="false">INDEX($E$17:$E$28,B3794)</f>
        <v>4.89657419354839</v>
      </c>
      <c r="G3794" s="25" t="n">
        <f aca="false">IF(OR(D3794="",E3794="",F3794=""),"",D3794*($B$7-$B$8-F3794-E3794))</f>
        <v>2860.01040729033</v>
      </c>
      <c r="H3794" s="25" t="n">
        <f aca="false">IF(D3794="","",D3794*$F$30)</f>
        <v>3444.21880036976</v>
      </c>
    </row>
    <row r="3795" customFormat="false" ht="15" hidden="false" customHeight="false" outlineLevel="0" collapsed="false">
      <c r="A3795" s="2" t="n">
        <v>3761</v>
      </c>
      <c r="B3795" s="2" t="n">
        <v>5</v>
      </c>
      <c r="C3795" s="22" t="n">
        <f aca="true">NORMSINV(MAX(RAND(),0.000000000001))</f>
        <v>-0.0220015239621398</v>
      </c>
      <c r="D3795" s="24" t="n">
        <f aca="false">IF($B$11="","",$B$11*EXP($B$12*C3795))</f>
        <v>918.941164288201</v>
      </c>
      <c r="E3795" s="20" t="n">
        <f aca="true">IF($B$10="","",$B$10*(1-$B$14+2*$B$14*RAND()))</f>
        <v>4.05112499394177</v>
      </c>
      <c r="F3795" s="21" t="n">
        <f aca="false">INDEX($E$17:$E$28,B3795)</f>
        <v>4.761</v>
      </c>
      <c r="G3795" s="25" t="n">
        <f aca="false">IF(OR(D3795="",E3795="",F3795=""),"",D3795*($B$7-$B$8-F3795-E3795))</f>
        <v>3609.48603124567</v>
      </c>
      <c r="H3795" s="25" t="n">
        <f aca="false">IF(D3795="","",D3795*$F$30)</f>
        <v>4593.97066850957</v>
      </c>
    </row>
    <row r="3796" customFormat="false" ht="15" hidden="false" customHeight="false" outlineLevel="0" collapsed="false">
      <c r="A3796" s="2" t="n">
        <v>3762</v>
      </c>
      <c r="B3796" s="2" t="n">
        <v>6</v>
      </c>
      <c r="C3796" s="22" t="n">
        <f aca="true">NORMSINV(MAX(RAND(),0.000000000001))</f>
        <v>0.744843166508516</v>
      </c>
      <c r="D3796" s="24" t="n">
        <f aca="false">IF($B$11="","",$B$11*EXP($B$12*C3796))</f>
        <v>1269.4568746706</v>
      </c>
      <c r="E3796" s="20" t="n">
        <f aca="true">IF($B$10="","",$B$10*(1-$B$14+2*$B$14*RAND()))</f>
        <v>3.5038808138976</v>
      </c>
      <c r="F3796" s="21" t="n">
        <f aca="false">INDEX($E$17:$E$28,B3796)</f>
        <v>4.761</v>
      </c>
      <c r="G3796" s="25" t="n">
        <f aca="false">IF(OR(D3796="",E3796="",F3796=""),"",D3796*($B$7-$B$8-F3796-E3796))</f>
        <v>5680.97081576798</v>
      </c>
      <c r="H3796" s="25" t="n">
        <f aca="false">IF(D3796="","",D3796*$F$30)</f>
        <v>6346.26880785325</v>
      </c>
    </row>
    <row r="3797" customFormat="false" ht="15" hidden="false" customHeight="false" outlineLevel="0" collapsed="false">
      <c r="A3797" s="2" t="n">
        <v>3763</v>
      </c>
      <c r="B3797" s="2" t="n">
        <v>7</v>
      </c>
      <c r="C3797" s="22" t="n">
        <f aca="true">NORMSINV(MAX(RAND(),0.000000000001))</f>
        <v>1.36029950857569</v>
      </c>
      <c r="D3797" s="24" t="n">
        <f aca="false">IF($B$11="","",$B$11*EXP($B$12*C3797))</f>
        <v>1645.2980770482</v>
      </c>
      <c r="E3797" s="20" t="n">
        <f aca="true">IF($B$10="","",$B$10*(1-$B$14+2*$B$14*RAND()))</f>
        <v>3.70203092305129</v>
      </c>
      <c r="F3797" s="21" t="n">
        <f aca="false">INDEX($E$17:$E$28,B3797)</f>
        <v>4.761</v>
      </c>
      <c r="G3797" s="25" t="n">
        <f aca="false">IF(OR(D3797="",E3797="",F3797=""),"",D3797*($B$7-$B$8-F3797-E3797))</f>
        <v>7036.88899789833</v>
      </c>
      <c r="H3797" s="25" t="n">
        <f aca="false">IF(D3797="","",D3797*$F$30)</f>
        <v>8225.17414677936</v>
      </c>
    </row>
    <row r="3798" customFormat="false" ht="15" hidden="false" customHeight="false" outlineLevel="0" collapsed="false">
      <c r="A3798" s="2" t="n">
        <v>3764</v>
      </c>
      <c r="B3798" s="2" t="n">
        <v>8</v>
      </c>
      <c r="C3798" s="22" t="n">
        <f aca="true">NORMSINV(MAX(RAND(),0.000000000001))</f>
        <v>0.0920753185541852</v>
      </c>
      <c r="D3798" s="24" t="n">
        <f aca="false">IF($B$11="","",$B$11*EXP($B$12*C3798))</f>
        <v>964.191772879352</v>
      </c>
      <c r="E3798" s="20" t="n">
        <f aca="true">IF($B$10="","",$B$10*(1-$B$14+2*$B$14*RAND()))</f>
        <v>3.74154538128401</v>
      </c>
      <c r="F3798" s="21" t="n">
        <f aca="false">INDEX($E$17:$E$28,B3798)</f>
        <v>4.761</v>
      </c>
      <c r="G3798" s="25" t="n">
        <f aca="false">IF(OR(D3798="",E3798="",F3798=""),"",D3798*($B$7-$B$8-F3798-E3798))</f>
        <v>4085.71888131557</v>
      </c>
      <c r="H3798" s="25" t="n">
        <f aca="false">IF(D3798="","",D3798*$F$30)</f>
        <v>4820.18751097846</v>
      </c>
    </row>
    <row r="3799" customFormat="false" ht="15" hidden="false" customHeight="false" outlineLevel="0" collapsed="false">
      <c r="A3799" s="2" t="n">
        <v>3765</v>
      </c>
      <c r="B3799" s="2" t="n">
        <v>9</v>
      </c>
      <c r="C3799" s="22" t="n">
        <f aca="true">NORMSINV(MAX(RAND(),0.000000000001))</f>
        <v>1.08345440930732</v>
      </c>
      <c r="D3799" s="24" t="n">
        <f aca="false">IF($B$11="","",$B$11*EXP($B$12*C3799))</f>
        <v>1464.14058502356</v>
      </c>
      <c r="E3799" s="20" t="n">
        <f aca="true">IF($B$10="","",$B$10*(1-$B$14+2*$B$14*RAND()))</f>
        <v>3.55447006932112</v>
      </c>
      <c r="F3799" s="21" t="n">
        <f aca="false">INDEX($E$17:$E$28,B3799)</f>
        <v>4.761</v>
      </c>
      <c r="G3799" s="25" t="n">
        <f aca="false">IF(OR(D3799="",E3799="",F3799=""),"",D3799*($B$7-$B$8-F3799-E3799))</f>
        <v>6478.13384115843</v>
      </c>
      <c r="H3799" s="25" t="n">
        <f aca="false">IF(D3799="","",D3799*$F$30)</f>
        <v>7319.53161264978</v>
      </c>
    </row>
    <row r="3800" customFormat="false" ht="15" hidden="false" customHeight="false" outlineLevel="0" collapsed="false">
      <c r="A3800" s="2" t="n">
        <v>3766</v>
      </c>
      <c r="B3800" s="2" t="n">
        <v>10</v>
      </c>
      <c r="C3800" s="22" t="n">
        <f aca="true">NORMSINV(MAX(RAND(),0.000000000001))</f>
        <v>1.45797219560267</v>
      </c>
      <c r="D3800" s="24" t="n">
        <f aca="false">IF($B$11="","",$B$11*EXP($B$12*C3800))</f>
        <v>1714.42461979123</v>
      </c>
      <c r="E3800" s="20" t="n">
        <f aca="true">IF($B$10="","",$B$10*(1-$B$14+2*$B$14*RAND()))</f>
        <v>3.76327585847004</v>
      </c>
      <c r="F3800" s="21" t="n">
        <f aca="false">INDEX($E$17:$E$28,B3800)</f>
        <v>4.761</v>
      </c>
      <c r="G3800" s="25" t="n">
        <f aca="false">IF(OR(D3800="",E3800="",F3800=""),"",D3800*($B$7-$B$8-F3800-E3800))</f>
        <v>7227.54125848723</v>
      </c>
      <c r="H3800" s="25" t="n">
        <f aca="false">IF(D3800="","",D3800*$F$30)</f>
        <v>8570.75155926034</v>
      </c>
    </row>
    <row r="3801" customFormat="false" ht="15" hidden="false" customHeight="false" outlineLevel="0" collapsed="false">
      <c r="A3801" s="2" t="n">
        <v>3767</v>
      </c>
      <c r="B3801" s="2" t="n">
        <v>11</v>
      </c>
      <c r="C3801" s="22" t="n">
        <f aca="true">NORMSINV(MAX(RAND(),0.000000000001))</f>
        <v>1.2559209154799</v>
      </c>
      <c r="D3801" s="24" t="n">
        <f aca="false">IF($B$11="","",$B$11*EXP($B$12*C3801))</f>
        <v>1574.50348094415</v>
      </c>
      <c r="E3801" s="20" t="n">
        <f aca="true">IF($B$10="","",$B$10*(1-$B$14+2*$B$14*RAND()))</f>
        <v>4.00151779749752</v>
      </c>
      <c r="F3801" s="21" t="n">
        <f aca="false">INDEX($E$17:$E$28,B3801)</f>
        <v>4.761</v>
      </c>
      <c r="G3801" s="25" t="n">
        <f aca="false">IF(OR(D3801="",E3801="",F3801=""),"",D3801*($B$7-$B$8-F3801-E3801))</f>
        <v>6262.55957323356</v>
      </c>
      <c r="H3801" s="25" t="n">
        <f aca="false">IF(D3801="","",D3801*$F$30)</f>
        <v>7871.25780193598</v>
      </c>
    </row>
    <row r="3802" customFormat="false" ht="15" hidden="false" customHeight="false" outlineLevel="0" collapsed="false">
      <c r="A3802" s="2" t="n">
        <v>3768</v>
      </c>
      <c r="B3802" s="2" t="n">
        <v>12</v>
      </c>
      <c r="C3802" s="22" t="n">
        <f aca="true">NORMSINV(MAX(RAND(),0.000000000001))</f>
        <v>-0.77993613845405</v>
      </c>
      <c r="D3802" s="24" t="n">
        <f aca="false">IF($B$11="","",$B$11*EXP($B$12*C3802))</f>
        <v>667.710149305874</v>
      </c>
      <c r="E3802" s="20" t="n">
        <f aca="true">IF($B$10="","",$B$10*(1-$B$14+2*$B$14*RAND()))</f>
        <v>3.46851024024189</v>
      </c>
      <c r="F3802" s="21" t="n">
        <f aca="false">INDEX($E$17:$E$28,B3802)</f>
        <v>4.761</v>
      </c>
      <c r="G3802" s="25" t="n">
        <f aca="false">IF(OR(D3802="",E3802="",F3802=""),"",D3802*($B$7-$B$8-F3802-E3802))</f>
        <v>3011.6997909307</v>
      </c>
      <c r="H3802" s="25" t="n">
        <f aca="false">IF(D3802="","",D3802*$F$30)</f>
        <v>3338.01657840993</v>
      </c>
    </row>
    <row r="3803" customFormat="false" ht="15" hidden="false" customHeight="false" outlineLevel="0" collapsed="false">
      <c r="A3803" s="2" t="n">
        <v>3769</v>
      </c>
      <c r="B3803" s="2" t="n">
        <v>1</v>
      </c>
      <c r="C3803" s="22" t="n">
        <f aca="true">NORMSINV(MAX(RAND(),0.000000000001))</f>
        <v>-0.888946128324146</v>
      </c>
      <c r="D3803" s="24" t="n">
        <f aca="false">IF($B$11="","",$B$11*EXP($B$12*C3803))</f>
        <v>637.73386730151</v>
      </c>
      <c r="E3803" s="20" t="n">
        <f aca="true">IF($B$10="","",$B$10*(1-$B$14+2*$B$14*RAND()))</f>
        <v>4.08907364193786</v>
      </c>
      <c r="F3803" s="21" t="n">
        <f aca="false">INDEX($E$17:$E$28,B3803)</f>
        <v>4.92562580645161</v>
      </c>
      <c r="G3803" s="25" t="n">
        <f aca="false">IF(OR(D3803="",E3803="",F3803=""),"",D3803*($B$7-$B$8-F3803-E3803))</f>
        <v>2375.75032763903</v>
      </c>
      <c r="H3803" s="25" t="n">
        <f aca="false">IF(D3803="","",D3803*$F$30)</f>
        <v>3188.15914941371</v>
      </c>
    </row>
    <row r="3804" customFormat="false" ht="15" hidden="false" customHeight="false" outlineLevel="0" collapsed="false">
      <c r="A3804" s="2" t="n">
        <v>3770</v>
      </c>
      <c r="B3804" s="2" t="n">
        <v>2</v>
      </c>
      <c r="C3804" s="22" t="n">
        <f aca="true">NORMSINV(MAX(RAND(),0.000000000001))</f>
        <v>-0.316777471785286</v>
      </c>
      <c r="D3804" s="24" t="n">
        <f aca="false">IF($B$11="","",$B$11*EXP($B$12*C3804))</f>
        <v>811.60479580981</v>
      </c>
      <c r="E3804" s="20" t="n">
        <f aca="true">IF($B$10="","",$B$10*(1-$B$14+2*$B$14*RAND()))</f>
        <v>4.12391720480608</v>
      </c>
      <c r="F3804" s="21" t="n">
        <f aca="false">INDEX($E$17:$E$28,B3804)</f>
        <v>5.0612</v>
      </c>
      <c r="G3804" s="25" t="n">
        <f aca="false">IF(OR(D3804="",E3804="",F3804=""),"",D3804*($B$7-$B$8-F3804-E3804))</f>
        <v>2885.15992512117</v>
      </c>
      <c r="H3804" s="25" t="n">
        <f aca="false">IF(D3804="","",D3804*$F$30)</f>
        <v>4057.3746952124</v>
      </c>
    </row>
    <row r="3805" customFormat="false" ht="15" hidden="false" customHeight="false" outlineLevel="0" collapsed="false">
      <c r="A3805" s="2" t="n">
        <v>3771</v>
      </c>
      <c r="B3805" s="2" t="n">
        <v>3</v>
      </c>
      <c r="C3805" s="22" t="n">
        <f aca="true">NORMSINV(MAX(RAND(),0.000000000001))</f>
        <v>-2.50249217376245</v>
      </c>
      <c r="D3805" s="24" t="n">
        <f aca="false">IF($B$11="","",$B$11*EXP($B$12*C3805))</f>
        <v>323.121207742459</v>
      </c>
      <c r="E3805" s="20" t="n">
        <f aca="true">IF($B$10="","",$B$10*(1-$B$14+2*$B$14*RAND()))</f>
        <v>3.84975727137714</v>
      </c>
      <c r="F3805" s="21" t="n">
        <f aca="false">INDEX($E$17:$E$28,B3805)</f>
        <v>5.0612</v>
      </c>
      <c r="G3805" s="25" t="n">
        <f aca="false">IF(OR(D3805="",E3805="",F3805=""),"",D3805*($B$7-$B$8-F3805-E3805))</f>
        <v>1237.2449109701</v>
      </c>
      <c r="H3805" s="25" t="n">
        <f aca="false">IF(D3805="","",D3805*$F$30)</f>
        <v>1615.3475417461</v>
      </c>
    </row>
    <row r="3806" customFormat="false" ht="15" hidden="false" customHeight="false" outlineLevel="0" collapsed="false">
      <c r="A3806" s="2" t="n">
        <v>3772</v>
      </c>
      <c r="B3806" s="2" t="n">
        <v>4</v>
      </c>
      <c r="C3806" s="22" t="n">
        <f aca="true">NORMSINV(MAX(RAND(),0.000000000001))</f>
        <v>-0.0205344813507043</v>
      </c>
      <c r="D3806" s="24" t="n">
        <f aca="false">IF($B$11="","",$B$11*EXP($B$12*C3806))</f>
        <v>919.509394384811</v>
      </c>
      <c r="E3806" s="20" t="n">
        <f aca="true">IF($B$10="","",$B$10*(1-$B$14+2*$B$14*RAND()))</f>
        <v>3.99252482620989</v>
      </c>
      <c r="F3806" s="21" t="n">
        <f aca="false">INDEX($E$17:$E$28,B3806)</f>
        <v>4.89657419354839</v>
      </c>
      <c r="G3806" s="25" t="n">
        <f aca="false">IF(OR(D3806="",E3806="",F3806=""),"",D3806*($B$7-$B$8-F3806-E3806))</f>
        <v>3540.93962817794</v>
      </c>
      <c r="H3806" s="25" t="n">
        <f aca="false">IF(D3806="","",D3806*$F$30)</f>
        <v>4596.81136440855</v>
      </c>
    </row>
    <row r="3807" customFormat="false" ht="15" hidden="false" customHeight="false" outlineLevel="0" collapsed="false">
      <c r="A3807" s="2" t="n">
        <v>3773</v>
      </c>
      <c r="B3807" s="2" t="n">
        <v>5</v>
      </c>
      <c r="C3807" s="22" t="n">
        <f aca="true">NORMSINV(MAX(RAND(),0.000000000001))</f>
        <v>0.506042481894819</v>
      </c>
      <c r="D3807" s="24" t="n">
        <f aca="false">IF($B$11="","",$B$11*EXP($B$12*C3807))</f>
        <v>1147.93726126334</v>
      </c>
      <c r="E3807" s="20" t="n">
        <f aca="true">IF($B$10="","",$B$10*(1-$B$14+2*$B$14*RAND()))</f>
        <v>3.95058095482726</v>
      </c>
      <c r="F3807" s="21" t="n">
        <f aca="false">INDEX($E$17:$E$28,B3807)</f>
        <v>4.761</v>
      </c>
      <c r="G3807" s="25" t="n">
        <f aca="false">IF(OR(D3807="",E3807="",F3807=""),"",D3807*($B$7-$B$8-F3807-E3807))</f>
        <v>4624.37232593666</v>
      </c>
      <c r="H3807" s="25" t="n">
        <f aca="false">IF(D3807="","",D3807*$F$30)</f>
        <v>5738.76795650767</v>
      </c>
    </row>
    <row r="3808" customFormat="false" ht="15" hidden="false" customHeight="false" outlineLevel="0" collapsed="false">
      <c r="A3808" s="2" t="n">
        <v>3774</v>
      </c>
      <c r="B3808" s="2" t="n">
        <v>6</v>
      </c>
      <c r="C3808" s="22" t="n">
        <f aca="true">NORMSINV(MAX(RAND(),0.000000000001))</f>
        <v>-0.567861267402641</v>
      </c>
      <c r="D3808" s="24" t="n">
        <f aca="false">IF($B$11="","",$B$11*EXP($B$12*C3808))</f>
        <v>730.124688349827</v>
      </c>
      <c r="E3808" s="20" t="n">
        <f aca="true">IF($B$10="","",$B$10*(1-$B$14+2*$B$14*RAND()))</f>
        <v>4.09246514896521</v>
      </c>
      <c r="F3808" s="21" t="n">
        <f aca="false">INDEX($E$17:$E$28,B3808)</f>
        <v>4.761</v>
      </c>
      <c r="G3808" s="25" t="n">
        <f aca="false">IF(OR(D3808="",E3808="",F3808=""),"",D3808*($B$7-$B$8-F3808-E3808))</f>
        <v>2837.65504687252</v>
      </c>
      <c r="H3808" s="25" t="n">
        <f aca="false">IF(D3808="","",D3808*$F$30)</f>
        <v>3650.03934199846</v>
      </c>
    </row>
    <row r="3809" customFormat="false" ht="15" hidden="false" customHeight="false" outlineLevel="0" collapsed="false">
      <c r="A3809" s="2" t="n">
        <v>3775</v>
      </c>
      <c r="B3809" s="2" t="n">
        <v>7</v>
      </c>
      <c r="C3809" s="22" t="n">
        <f aca="true">NORMSINV(MAX(RAND(),0.000000000001))</f>
        <v>-2.30587343379871</v>
      </c>
      <c r="D3809" s="24" t="n">
        <f aca="false">IF($B$11="","",$B$11*EXP($B$12*C3809))</f>
        <v>351.03150392089</v>
      </c>
      <c r="E3809" s="20" t="n">
        <f aca="true">IF($B$10="","",$B$10*(1-$B$14+2*$B$14*RAND()))</f>
        <v>3.41053476309759</v>
      </c>
      <c r="F3809" s="21" t="n">
        <f aca="false">INDEX($E$17:$E$28,B3809)</f>
        <v>4.761</v>
      </c>
      <c r="G3809" s="25" t="n">
        <f aca="false">IF(OR(D3809="",E3809="",F3809=""),"",D3809*($B$7-$B$8-F3809-E3809))</f>
        <v>1603.67522272015</v>
      </c>
      <c r="H3809" s="25" t="n">
        <f aca="false">IF(D3809="","",D3809*$F$30)</f>
        <v>1754.87669440131</v>
      </c>
    </row>
    <row r="3810" customFormat="false" ht="15" hidden="false" customHeight="false" outlineLevel="0" collapsed="false">
      <c r="A3810" s="2" t="n">
        <v>3776</v>
      </c>
      <c r="B3810" s="2" t="n">
        <v>8</v>
      </c>
      <c r="C3810" s="22" t="n">
        <f aca="true">NORMSINV(MAX(RAND(),0.000000000001))</f>
        <v>-1.36711297905678</v>
      </c>
      <c r="D3810" s="24" t="n">
        <f aca="false">IF($B$11="","",$B$11*EXP($B$12*C3810))</f>
        <v>521.358432294204</v>
      </c>
      <c r="E3810" s="20" t="n">
        <f aca="true">IF($B$10="","",$B$10*(1-$B$14+2*$B$14*RAND()))</f>
        <v>3.49125919939416</v>
      </c>
      <c r="F3810" s="21" t="n">
        <f aca="false">INDEX($E$17:$E$28,B3810)</f>
        <v>4.761</v>
      </c>
      <c r="G3810" s="25" t="n">
        <f aca="false">IF(OR(D3810="",E3810="",F3810=""),"",D3810*($B$7-$B$8-F3810-E3810))</f>
        <v>2339.72150834659</v>
      </c>
      <c r="H3810" s="25" t="n">
        <f aca="false">IF(D3810="","",D3810*$F$30)</f>
        <v>2606.37507472518</v>
      </c>
    </row>
    <row r="3811" customFormat="false" ht="15" hidden="false" customHeight="false" outlineLevel="0" collapsed="false">
      <c r="A3811" s="2" t="n">
        <v>3777</v>
      </c>
      <c r="B3811" s="2" t="n">
        <v>9</v>
      </c>
      <c r="C3811" s="22" t="n">
        <f aca="true">NORMSINV(MAX(RAND(),0.000000000001))</f>
        <v>-0.928506437662982</v>
      </c>
      <c r="D3811" s="24" t="n">
        <f aca="false">IF($B$11="","",$B$11*EXP($B$12*C3811))</f>
        <v>627.191356885083</v>
      </c>
      <c r="E3811" s="20" t="n">
        <f aca="true">IF($B$10="","",$B$10*(1-$B$14+2*$B$14*RAND()))</f>
        <v>3.83527349364704</v>
      </c>
      <c r="F3811" s="21" t="n">
        <f aca="false">INDEX($E$17:$E$28,B3811)</f>
        <v>4.761</v>
      </c>
      <c r="G3811" s="25" t="n">
        <f aca="false">IF(OR(D3811="",E3811="",F3811=""),"",D3811*($B$7-$B$8-F3811-E3811))</f>
        <v>2598.9094500802</v>
      </c>
      <c r="H3811" s="25" t="n">
        <f aca="false">IF(D3811="","",D3811*$F$30)</f>
        <v>3135.45503133991</v>
      </c>
    </row>
    <row r="3812" customFormat="false" ht="15" hidden="false" customHeight="false" outlineLevel="0" collapsed="false">
      <c r="A3812" s="2" t="n">
        <v>3778</v>
      </c>
      <c r="B3812" s="2" t="n">
        <v>10</v>
      </c>
      <c r="C3812" s="22" t="n">
        <f aca="true">NORMSINV(MAX(RAND(),0.000000000001))</f>
        <v>1.77682641490301</v>
      </c>
      <c r="D3812" s="24" t="n">
        <f aca="false">IF($B$11="","",$B$11*EXP($B$12*C3812))</f>
        <v>1960.95553845145</v>
      </c>
      <c r="E3812" s="20" t="n">
        <f aca="true">IF($B$10="","",$B$10*(1-$B$14+2*$B$14*RAND()))</f>
        <v>3.46832251589545</v>
      </c>
      <c r="F3812" s="21" t="n">
        <f aca="false">INDEX($E$17:$E$28,B3812)</f>
        <v>4.761</v>
      </c>
      <c r="G3812" s="25" t="n">
        <f aca="false">IF(OR(D3812="",E3812="",F3812=""),"",D3812*($B$7-$B$8-F3812-E3812))</f>
        <v>8845.23799462307</v>
      </c>
      <c r="H3812" s="25" t="n">
        <f aca="false">IF(D3812="","",D3812*$F$30)</f>
        <v>9803.20892782649</v>
      </c>
    </row>
    <row r="3813" customFormat="false" ht="15" hidden="false" customHeight="false" outlineLevel="0" collapsed="false">
      <c r="A3813" s="2" t="n">
        <v>3779</v>
      </c>
      <c r="B3813" s="2" t="n">
        <v>11</v>
      </c>
      <c r="C3813" s="22" t="n">
        <f aca="true">NORMSINV(MAX(RAND(),0.000000000001))</f>
        <v>-0.211242080876763</v>
      </c>
      <c r="D3813" s="24" t="n">
        <f aca="false">IF($B$11="","",$B$11*EXP($B$12*C3813))</f>
        <v>848.510576583694</v>
      </c>
      <c r="E3813" s="20" t="n">
        <f aca="true">IF($B$10="","",$B$10*(1-$B$14+2*$B$14*RAND()))</f>
        <v>4.07943340366037</v>
      </c>
      <c r="F3813" s="21" t="n">
        <f aca="false">INDEX($E$17:$E$28,B3813)</f>
        <v>4.761</v>
      </c>
      <c r="G3813" s="25" t="n">
        <f aca="false">IF(OR(D3813="",E3813="",F3813=""),"",D3813*($B$7-$B$8-F3813-E3813))</f>
        <v>3308.82350108666</v>
      </c>
      <c r="H3813" s="25" t="n">
        <f aca="false">IF(D3813="","",D3813*$F$30)</f>
        <v>4241.8740744572</v>
      </c>
    </row>
    <row r="3814" customFormat="false" ht="15" hidden="false" customHeight="false" outlineLevel="0" collapsed="false">
      <c r="A3814" s="2" t="n">
        <v>3780</v>
      </c>
      <c r="B3814" s="2" t="n">
        <v>12</v>
      </c>
      <c r="C3814" s="22" t="n">
        <f aca="true">NORMSINV(MAX(RAND(),0.000000000001))</f>
        <v>0.382899713163462</v>
      </c>
      <c r="D3814" s="24" t="n">
        <f aca="false">IF($B$11="","",$B$11*EXP($B$12*C3814))</f>
        <v>1089.89183979419</v>
      </c>
      <c r="E3814" s="20" t="n">
        <f aca="true">IF($B$10="","",$B$10*(1-$B$14+2*$B$14*RAND()))</f>
        <v>3.63687904566236</v>
      </c>
      <c r="F3814" s="21" t="n">
        <f aca="false">INDEX($E$17:$E$28,B3814)</f>
        <v>4.761</v>
      </c>
      <c r="G3814" s="25" t="n">
        <f aca="false">IF(OR(D3814="",E3814="",F3814=""),"",D3814*($B$7-$B$8-F3814-E3814))</f>
        <v>4732.44219553196</v>
      </c>
      <c r="H3814" s="25" t="n">
        <f aca="false">IF(D3814="","",D3814*$F$30)</f>
        <v>5448.58728549912</v>
      </c>
    </row>
    <row r="3815" customFormat="false" ht="15" hidden="false" customHeight="false" outlineLevel="0" collapsed="false">
      <c r="A3815" s="2" t="n">
        <v>3781</v>
      </c>
      <c r="B3815" s="2" t="n">
        <v>1</v>
      </c>
      <c r="C3815" s="22" t="n">
        <f aca="true">NORMSINV(MAX(RAND(),0.000000000001))</f>
        <v>1.047779258847</v>
      </c>
      <c r="D3815" s="24" t="n">
        <f aca="false">IF($B$11="","",$B$11*EXP($B$12*C3815))</f>
        <v>1442.29578776377</v>
      </c>
      <c r="E3815" s="20" t="n">
        <f aca="true">IF($B$10="","",$B$10*(1-$B$14+2*$B$14*RAND()))</f>
        <v>3.50751601834891</v>
      </c>
      <c r="F3815" s="21" t="n">
        <f aca="false">INDEX($E$17:$E$28,B3815)</f>
        <v>4.92562580645161</v>
      </c>
      <c r="G3815" s="25" t="n">
        <f aca="false">IF(OR(D3815="",E3815="",F3815=""),"",D3815*($B$7-$B$8-F3815-E3815))</f>
        <v>6211.76340458616</v>
      </c>
      <c r="H3815" s="25" t="n">
        <f aca="false">IF(D3815="","",D3815*$F$30)</f>
        <v>7210.32510218863</v>
      </c>
    </row>
    <row r="3816" customFormat="false" ht="15" hidden="false" customHeight="false" outlineLevel="0" collapsed="false">
      <c r="A3816" s="2" t="n">
        <v>3782</v>
      </c>
      <c r="B3816" s="2" t="n">
        <v>2</v>
      </c>
      <c r="C3816" s="22" t="n">
        <f aca="true">NORMSINV(MAX(RAND(),0.000000000001))</f>
        <v>-0.876247136373629</v>
      </c>
      <c r="D3816" s="24" t="n">
        <f aca="false">IF($B$11="","",$B$11*EXP($B$12*C3816))</f>
        <v>641.155479175234</v>
      </c>
      <c r="E3816" s="20" t="n">
        <f aca="true">IF($B$10="","",$B$10*(1-$B$14+2*$B$14*RAND()))</f>
        <v>3.69192271151459</v>
      </c>
      <c r="F3816" s="21" t="n">
        <f aca="false">INDEX($E$17:$E$28,B3816)</f>
        <v>5.0612</v>
      </c>
      <c r="G3816" s="25" t="n">
        <f aca="false">IF(OR(D3816="",E3816="",F3816=""),"",D3816*($B$7-$B$8-F3816-E3816))</f>
        <v>2556.20821831172</v>
      </c>
      <c r="H3816" s="25" t="n">
        <f aca="false">IF(D3816="","",D3816*$F$30)</f>
        <v>3205.26447149283</v>
      </c>
    </row>
    <row r="3817" customFormat="false" ht="15" hidden="false" customHeight="false" outlineLevel="0" collapsed="false">
      <c r="A3817" s="2" t="n">
        <v>3783</v>
      </c>
      <c r="B3817" s="2" t="n">
        <v>3</v>
      </c>
      <c r="C3817" s="22" t="n">
        <f aca="true">NORMSINV(MAX(RAND(),0.000000000001))</f>
        <v>-0.487842336064529</v>
      </c>
      <c r="D3817" s="24" t="n">
        <f aca="false">IF($B$11="","",$B$11*EXP($B$12*C3817))</f>
        <v>755.162220618339</v>
      </c>
      <c r="E3817" s="20" t="n">
        <f aca="true">IF($B$10="","",$B$10*(1-$B$14+2*$B$14*RAND()))</f>
        <v>3.47705140695432</v>
      </c>
      <c r="F3817" s="21" t="n">
        <f aca="false">INDEX($E$17:$E$28,B3817)</f>
        <v>5.0612</v>
      </c>
      <c r="G3817" s="25" t="n">
        <f aca="false">IF(OR(D3817="",E3817="",F3817=""),"",D3817*($B$7-$B$8-F3817-E3817))</f>
        <v>3173.00179800436</v>
      </c>
      <c r="H3817" s="25" t="n">
        <f aca="false">IF(D3817="","",D3817*$F$30)</f>
        <v>3775.2069733152</v>
      </c>
    </row>
    <row r="3818" customFormat="false" ht="15" hidden="false" customHeight="false" outlineLevel="0" collapsed="false">
      <c r="A3818" s="2" t="n">
        <v>3784</v>
      </c>
      <c r="B3818" s="2" t="n">
        <v>4</v>
      </c>
      <c r="C3818" s="22" t="n">
        <f aca="true">NORMSINV(MAX(RAND(),0.000000000001))</f>
        <v>-0.186214697600863</v>
      </c>
      <c r="D3818" s="24" t="n">
        <f aca="false">IF($B$11="","",$B$11*EXP($B$12*C3818))</f>
        <v>857.506054534561</v>
      </c>
      <c r="E3818" s="20" t="n">
        <f aca="true">IF($B$10="","",$B$10*(1-$B$14+2*$B$14*RAND()))</f>
        <v>3.44017460995669</v>
      </c>
      <c r="F3818" s="21" t="n">
        <f aca="false">INDEX($E$17:$E$28,B3818)</f>
        <v>4.89657419354839</v>
      </c>
      <c r="G3818" s="25" t="n">
        <f aca="false">IF(OR(D3818="",E3818="",F3818=""),"",D3818*($B$7-$B$8-F3818-E3818))</f>
        <v>3775.81456063095</v>
      </c>
      <c r="H3818" s="25" t="n">
        <f aca="false">IF(D3818="","",D3818*$F$30)</f>
        <v>4286.84426782918</v>
      </c>
    </row>
    <row r="3819" customFormat="false" ht="15" hidden="false" customHeight="false" outlineLevel="0" collapsed="false">
      <c r="A3819" s="2" t="n">
        <v>3785</v>
      </c>
      <c r="B3819" s="2" t="n">
        <v>5</v>
      </c>
      <c r="C3819" s="22" t="n">
        <f aca="true">NORMSINV(MAX(RAND(),0.000000000001))</f>
        <v>0.0179842557426542</v>
      </c>
      <c r="D3819" s="24" t="n">
        <f aca="false">IF($B$11="","",$B$11*EXP($B$12*C3819))</f>
        <v>934.555251796403</v>
      </c>
      <c r="E3819" s="20" t="n">
        <f aca="true">IF($B$10="","",$B$10*(1-$B$14+2*$B$14*RAND()))</f>
        <v>3.64893298048921</v>
      </c>
      <c r="F3819" s="21" t="n">
        <f aca="false">INDEX($E$17:$E$28,B3819)</f>
        <v>4.761</v>
      </c>
      <c r="G3819" s="25" t="n">
        <f aca="false">IF(OR(D3819="",E3819="",F3819=""),"",D3819*($B$7-$B$8-F3819-E3819))</f>
        <v>4046.6868737142</v>
      </c>
      <c r="H3819" s="25" t="n">
        <f aca="false">IF(D3819="","",D3819*$F$30)</f>
        <v>4672.02861478058</v>
      </c>
    </row>
    <row r="3820" customFormat="false" ht="15" hidden="false" customHeight="false" outlineLevel="0" collapsed="false">
      <c r="A3820" s="2" t="n">
        <v>3786</v>
      </c>
      <c r="B3820" s="2" t="n">
        <v>6</v>
      </c>
      <c r="C3820" s="22" t="n">
        <f aca="true">NORMSINV(MAX(RAND(),0.000000000001))</f>
        <v>1.00270107913883</v>
      </c>
      <c r="D3820" s="24" t="n">
        <f aca="false">IF($B$11="","",$B$11*EXP($B$12*C3820))</f>
        <v>1415.15876441777</v>
      </c>
      <c r="E3820" s="20" t="n">
        <f aca="true">IF($B$10="","",$B$10*(1-$B$14+2*$B$14*RAND()))</f>
        <v>3.42938828845936</v>
      </c>
      <c r="F3820" s="21" t="n">
        <f aca="false">INDEX($E$17:$E$28,B3820)</f>
        <v>4.761</v>
      </c>
      <c r="G3820" s="25" t="n">
        <f aca="false">IF(OR(D3820="",E3820="",F3820=""),"",D3820*($B$7-$B$8-F3820-E3820))</f>
        <v>6438.42288828446</v>
      </c>
      <c r="H3820" s="25" t="n">
        <f aca="false">IF(D3820="","",D3820*$F$30)</f>
        <v>7074.66169507731</v>
      </c>
    </row>
    <row r="3821" customFormat="false" ht="15" hidden="false" customHeight="false" outlineLevel="0" collapsed="false">
      <c r="A3821" s="2" t="n">
        <v>3787</v>
      </c>
      <c r="B3821" s="2" t="n">
        <v>7</v>
      </c>
      <c r="C3821" s="22" t="n">
        <f aca="true">NORMSINV(MAX(RAND(),0.000000000001))</f>
        <v>0.649070608537692</v>
      </c>
      <c r="D3821" s="24" t="n">
        <f aca="false">IF($B$11="","",$B$11*EXP($B$12*C3821))</f>
        <v>1219.24747560933</v>
      </c>
      <c r="E3821" s="20" t="n">
        <f aca="true">IF($B$10="","",$B$10*(1-$B$14+2*$B$14*RAND()))</f>
        <v>3.82700561727591</v>
      </c>
      <c r="F3821" s="21" t="n">
        <f aca="false">INDEX($E$17:$E$28,B3821)</f>
        <v>4.761</v>
      </c>
      <c r="G3821" s="25" t="n">
        <f aca="false">IF(OR(D3821="",E3821="",F3821=""),"",D3821*($B$7-$B$8-F3821-E3821))</f>
        <v>5062.30866988044</v>
      </c>
      <c r="H3821" s="25" t="n">
        <f aca="false">IF(D3821="","",D3821*$F$30)</f>
        <v>6095.26198006614</v>
      </c>
    </row>
    <row r="3822" customFormat="false" ht="15" hidden="false" customHeight="false" outlineLevel="0" collapsed="false">
      <c r="A3822" s="2" t="n">
        <v>3788</v>
      </c>
      <c r="B3822" s="2" t="n">
        <v>8</v>
      </c>
      <c r="C3822" s="22" t="n">
        <f aca="true">NORMSINV(MAX(RAND(),0.000000000001))</f>
        <v>-0.727122712207844</v>
      </c>
      <c r="D3822" s="24" t="n">
        <f aca="false">IF($B$11="","",$B$11*EXP($B$12*C3822))</f>
        <v>682.735796562152</v>
      </c>
      <c r="E3822" s="20" t="n">
        <f aca="true">IF($B$10="","",$B$10*(1-$B$14+2*$B$14*RAND()))</f>
        <v>3.56818992512704</v>
      </c>
      <c r="F3822" s="21" t="n">
        <f aca="false">INDEX($E$17:$E$28,B3822)</f>
        <v>4.761</v>
      </c>
      <c r="G3822" s="25" t="n">
        <f aca="false">IF(OR(D3822="",E3822="",F3822=""),"",D3822*($B$7-$B$8-F3822-E3822))</f>
        <v>3011.41792995276</v>
      </c>
      <c r="H3822" s="25" t="n">
        <f aca="false">IF(D3822="","",D3822*$F$30)</f>
        <v>3413.13279417351</v>
      </c>
    </row>
    <row r="3823" customFormat="false" ht="15" hidden="false" customHeight="false" outlineLevel="0" collapsed="false">
      <c r="A3823" s="2" t="n">
        <v>3789</v>
      </c>
      <c r="B3823" s="2" t="n">
        <v>9</v>
      </c>
      <c r="C3823" s="22" t="n">
        <f aca="true">NORMSINV(MAX(RAND(),0.000000000001))</f>
        <v>-1.76769415889874</v>
      </c>
      <c r="D3823" s="24" t="n">
        <f aca="false">IF($B$11="","",$B$11*EXP($B$12*C3823))</f>
        <v>440.383729224198</v>
      </c>
      <c r="E3823" s="20" t="n">
        <f aca="true">IF($B$10="","",$B$10*(1-$B$14+2*$B$14*RAND()))</f>
        <v>3.49061429948183</v>
      </c>
      <c r="F3823" s="21" t="n">
        <f aca="false">INDEX($E$17:$E$28,B3823)</f>
        <v>4.761</v>
      </c>
      <c r="G3823" s="25" t="n">
        <f aca="false">IF(OR(D3823="",E3823="",F3823=""),"",D3823*($B$7-$B$8-F3823-E3823))</f>
        <v>1976.61203299076</v>
      </c>
      <c r="H3823" s="25" t="n">
        <f aca="false">IF(D3823="","",D3823*$F$30)</f>
        <v>2201.56633913761</v>
      </c>
    </row>
    <row r="3824" customFormat="false" ht="15" hidden="false" customHeight="false" outlineLevel="0" collapsed="false">
      <c r="A3824" s="2" t="n">
        <v>3790</v>
      </c>
      <c r="B3824" s="2" t="n">
        <v>10</v>
      </c>
      <c r="C3824" s="22" t="n">
        <f aca="true">NORMSINV(MAX(RAND(),0.000000000001))</f>
        <v>-0.535750431546949</v>
      </c>
      <c r="D3824" s="24" t="n">
        <f aca="false">IF($B$11="","",$B$11*EXP($B$12*C3824))</f>
        <v>740.070714771595</v>
      </c>
      <c r="E3824" s="20" t="n">
        <f aca="true">IF($B$10="","",$B$10*(1-$B$14+2*$B$14*RAND()))</f>
        <v>3.85053652462924</v>
      </c>
      <c r="F3824" s="21" t="n">
        <f aca="false">INDEX($E$17:$E$28,B3824)</f>
        <v>4.761</v>
      </c>
      <c r="G3824" s="25" t="n">
        <f aca="false">IF(OR(D3824="",E3824="",F3824=""),"",D3824*($B$7-$B$8-F3824-E3824))</f>
        <v>3055.35491512606</v>
      </c>
      <c r="H3824" s="25" t="n">
        <f aca="false">IF(D3824="","",D3824*$F$30)</f>
        <v>3699.76151728616</v>
      </c>
    </row>
    <row r="3825" customFormat="false" ht="15" hidden="false" customHeight="false" outlineLevel="0" collapsed="false">
      <c r="A3825" s="2" t="n">
        <v>3791</v>
      </c>
      <c r="B3825" s="2" t="n">
        <v>11</v>
      </c>
      <c r="C3825" s="22" t="n">
        <f aca="true">NORMSINV(MAX(RAND(),0.000000000001))</f>
        <v>0.41224526905388</v>
      </c>
      <c r="D3825" s="24" t="n">
        <f aca="false">IF($B$11="","",$B$11*EXP($B$12*C3825))</f>
        <v>1103.45225979559</v>
      </c>
      <c r="E3825" s="20" t="n">
        <f aca="true">IF($B$10="","",$B$10*(1-$B$14+2*$B$14*RAND()))</f>
        <v>3.82086109611087</v>
      </c>
      <c r="F3825" s="21" t="n">
        <f aca="false">INDEX($E$17:$E$28,B3825)</f>
        <v>4.761</v>
      </c>
      <c r="G3825" s="25" t="n">
        <f aca="false">IF(OR(D3825="",E3825="",F3825=""),"",D3825*($B$7-$B$8-F3825-E3825))</f>
        <v>4588.30777004042</v>
      </c>
      <c r="H3825" s="25" t="n">
        <f aca="false">IF(D3825="","",D3825*$F$30)</f>
        <v>5516.37853717011</v>
      </c>
    </row>
    <row r="3826" customFormat="false" ht="15" hidden="false" customHeight="false" outlineLevel="0" collapsed="false">
      <c r="A3826" s="2" t="n">
        <v>3792</v>
      </c>
      <c r="B3826" s="2" t="n">
        <v>12</v>
      </c>
      <c r="C3826" s="22" t="n">
        <f aca="true">NORMSINV(MAX(RAND(),0.000000000001))</f>
        <v>0.341738535973035</v>
      </c>
      <c r="D3826" s="24" t="n">
        <f aca="false">IF($B$11="","",$B$11*EXP($B$12*C3826))</f>
        <v>1071.15182174418</v>
      </c>
      <c r="E3826" s="20" t="n">
        <f aca="true">IF($B$10="","",$B$10*(1-$B$14+2*$B$14*RAND()))</f>
        <v>3.73407734208845</v>
      </c>
      <c r="F3826" s="21" t="n">
        <f aca="false">INDEX($E$17:$E$28,B3826)</f>
        <v>4.761</v>
      </c>
      <c r="G3826" s="25" t="n">
        <f aca="false">IF(OR(D3826="",E3826="",F3826=""),"",D3826*($B$7-$B$8-F3826-E3826))</f>
        <v>4546.95663818512</v>
      </c>
      <c r="H3826" s="25" t="n">
        <f aca="false">IF(D3826="","",D3826*$F$30)</f>
        <v>5354.90218726353</v>
      </c>
    </row>
    <row r="3827" customFormat="false" ht="15" hidden="false" customHeight="false" outlineLevel="0" collapsed="false">
      <c r="A3827" s="2" t="n">
        <v>3793</v>
      </c>
      <c r="B3827" s="2" t="n">
        <v>1</v>
      </c>
      <c r="C3827" s="22" t="n">
        <f aca="true">NORMSINV(MAX(RAND(),0.000000000001))</f>
        <v>2.18250332816227</v>
      </c>
      <c r="D3827" s="24" t="n">
        <f aca="false">IF($B$11="","",$B$11*EXP($B$12*C3827))</f>
        <v>2326.5124869562</v>
      </c>
      <c r="E3827" s="20" t="n">
        <f aca="true">IF($B$10="","",$B$10*(1-$B$14+2*$B$14*RAND()))</f>
        <v>3.92844925107158</v>
      </c>
      <c r="F3827" s="21" t="n">
        <f aca="false">INDEX($E$17:$E$28,B3827)</f>
        <v>4.92562580645161</v>
      </c>
      <c r="G3827" s="25" t="n">
        <f aca="false">IF(OR(D3827="",E3827="",F3827=""),"",D3827*($B$7-$B$8-F3827-E3827))</f>
        <v>9040.65290204686</v>
      </c>
      <c r="H3827" s="25" t="n">
        <f aca="false">IF(D3827="","",D3827*$F$30)</f>
        <v>11630.7012247914</v>
      </c>
    </row>
    <row r="3828" customFormat="false" ht="15" hidden="false" customHeight="false" outlineLevel="0" collapsed="false">
      <c r="A3828" s="2" t="n">
        <v>3794</v>
      </c>
      <c r="B3828" s="2" t="n">
        <v>2</v>
      </c>
      <c r="C3828" s="22" t="n">
        <f aca="true">NORMSINV(MAX(RAND(),0.000000000001))</f>
        <v>0.556913731116228</v>
      </c>
      <c r="D3828" s="24" t="n">
        <f aca="false">IF($B$11="","",$B$11*EXP($B$12*C3828))</f>
        <v>1172.80939651678</v>
      </c>
      <c r="E3828" s="20" t="n">
        <f aca="true">IF($B$10="","",$B$10*(1-$B$14+2*$B$14*RAND()))</f>
        <v>3.76184090664704</v>
      </c>
      <c r="F3828" s="21" t="n">
        <f aca="false">INDEX($E$17:$E$28,B3828)</f>
        <v>5.0612</v>
      </c>
      <c r="G3828" s="25" t="n">
        <f aca="false">IF(OR(D3828="",E3828="",F3828=""),"",D3828*($B$7-$B$8-F3828-E3828))</f>
        <v>4593.84643045621</v>
      </c>
      <c r="H3828" s="25" t="n">
        <f aca="false">IF(D3828="","",D3828*$F$30)</f>
        <v>5863.1087350667</v>
      </c>
    </row>
    <row r="3829" customFormat="false" ht="15" hidden="false" customHeight="false" outlineLevel="0" collapsed="false">
      <c r="A3829" s="2" t="n">
        <v>3795</v>
      </c>
      <c r="B3829" s="2" t="n">
        <v>3</v>
      </c>
      <c r="C3829" s="22" t="n">
        <f aca="true">NORMSINV(MAX(RAND(),0.000000000001))</f>
        <v>-0.766624609567826</v>
      </c>
      <c r="D3829" s="24" t="n">
        <f aca="false">IF($B$11="","",$B$11*EXP($B$12*C3829))</f>
        <v>671.465876417915</v>
      </c>
      <c r="E3829" s="20" t="n">
        <f aca="true">IF($B$10="","",$B$10*(1-$B$14+2*$B$14*RAND()))</f>
        <v>3.99179689964222</v>
      </c>
      <c r="F3829" s="21" t="n">
        <f aca="false">INDEX($E$17:$E$28,B3829)</f>
        <v>5.0612</v>
      </c>
      <c r="G3829" s="25" t="n">
        <f aca="false">IF(OR(D3829="",E3829="",F3829=""),"",D3829*($B$7-$B$8-F3829-E3829))</f>
        <v>2475.69676813731</v>
      </c>
      <c r="H3829" s="25" t="n">
        <f aca="false">IF(D3829="","",D3829*$F$30)</f>
        <v>3356.79220938844</v>
      </c>
    </row>
    <row r="3830" customFormat="false" ht="15" hidden="false" customHeight="false" outlineLevel="0" collapsed="false">
      <c r="A3830" s="2" t="n">
        <v>3796</v>
      </c>
      <c r="B3830" s="2" t="n">
        <v>4</v>
      </c>
      <c r="C3830" s="22" t="n">
        <f aca="true">NORMSINV(MAX(RAND(),0.000000000001))</f>
        <v>1.77318018768505</v>
      </c>
      <c r="D3830" s="24" t="n">
        <f aca="false">IF($B$11="","",$B$11*EXP($B$12*C3830))</f>
        <v>1957.94504662317</v>
      </c>
      <c r="E3830" s="20" t="n">
        <f aca="true">IF($B$10="","",$B$10*(1-$B$14+2*$B$14*RAND()))</f>
        <v>3.74294666997254</v>
      </c>
      <c r="F3830" s="21" t="n">
        <f aca="false">INDEX($E$17:$E$28,B3830)</f>
        <v>4.89657419354839</v>
      </c>
      <c r="G3830" s="25" t="n">
        <f aca="false">IF(OR(D3830="",E3830="",F3830=""),"",D3830*($B$7-$B$8-F3830-E3830))</f>
        <v>8028.51281405086</v>
      </c>
      <c r="H3830" s="25" t="n">
        <f aca="false">IF(D3830="","",D3830*$F$30)</f>
        <v>9788.15887707856</v>
      </c>
    </row>
    <row r="3831" customFormat="false" ht="15" hidden="false" customHeight="false" outlineLevel="0" collapsed="false">
      <c r="A3831" s="2" t="n">
        <v>3797</v>
      </c>
      <c r="B3831" s="2" t="n">
        <v>5</v>
      </c>
      <c r="C3831" s="22" t="n">
        <f aca="true">NORMSINV(MAX(RAND(),0.000000000001))</f>
        <v>0.074836876399863</v>
      </c>
      <c r="D3831" s="24" t="n">
        <f aca="false">IF($B$11="","",$B$11*EXP($B$12*C3831))</f>
        <v>957.213552840189</v>
      </c>
      <c r="E3831" s="20" t="n">
        <f aca="true">IF($B$10="","",$B$10*(1-$B$14+2*$B$14*RAND()))</f>
        <v>3.86627510022163</v>
      </c>
      <c r="F3831" s="21" t="n">
        <f aca="false">INDEX($E$17:$E$28,B3831)</f>
        <v>4.761</v>
      </c>
      <c r="G3831" s="25" t="n">
        <f aca="false">IF(OR(D3831="",E3831="",F3831=""),"",D3831*($B$7-$B$8-F3831-E3831))</f>
        <v>3936.75601317116</v>
      </c>
      <c r="H3831" s="25" t="n">
        <f aca="false">IF(D3831="","",D3831*$F$30)</f>
        <v>4785.30199335867</v>
      </c>
    </row>
    <row r="3832" customFormat="false" ht="15" hidden="false" customHeight="false" outlineLevel="0" collapsed="false">
      <c r="A3832" s="2" t="n">
        <v>3798</v>
      </c>
      <c r="B3832" s="2" t="n">
        <v>6</v>
      </c>
      <c r="C3832" s="22" t="n">
        <f aca="true">NORMSINV(MAX(RAND(),0.000000000001))</f>
        <v>-0.134839533012313</v>
      </c>
      <c r="D3832" s="24" t="n">
        <f aca="false">IF($B$11="","",$B$11*EXP($B$12*C3832))</f>
        <v>876.271514307242</v>
      </c>
      <c r="E3832" s="20" t="n">
        <f aca="true">IF($B$10="","",$B$10*(1-$B$14+2*$B$14*RAND()))</f>
        <v>3.75245798587414</v>
      </c>
      <c r="F3832" s="21" t="n">
        <f aca="false">INDEX($E$17:$E$28,B3832)</f>
        <v>4.761</v>
      </c>
      <c r="G3832" s="25" t="n">
        <f aca="false">IF(OR(D3832="",E3832="",F3832=""),"",D3832*($B$7-$B$8-F3832-E3832))</f>
        <v>3703.59837100125</v>
      </c>
      <c r="H3832" s="25" t="n">
        <f aca="false">IF(D3832="","",D3832*$F$30)</f>
        <v>4380.65655432476</v>
      </c>
    </row>
    <row r="3833" customFormat="false" ht="15" hidden="false" customHeight="false" outlineLevel="0" collapsed="false">
      <c r="A3833" s="2" t="n">
        <v>3799</v>
      </c>
      <c r="B3833" s="2" t="n">
        <v>7</v>
      </c>
      <c r="C3833" s="22" t="n">
        <f aca="true">NORMSINV(MAX(RAND(),0.000000000001))</f>
        <v>-1.02997737777626</v>
      </c>
      <c r="D3833" s="24" t="n">
        <f aca="false">IF($B$11="","",$B$11*EXP($B$12*C3833))</f>
        <v>600.94010910199</v>
      </c>
      <c r="E3833" s="20" t="n">
        <f aca="true">IF($B$10="","",$B$10*(1-$B$14+2*$B$14*RAND()))</f>
        <v>3.58567837585546</v>
      </c>
      <c r="F3833" s="21" t="n">
        <f aca="false">INDEX($E$17:$E$28,B3833)</f>
        <v>4.761</v>
      </c>
      <c r="G3833" s="25" t="n">
        <f aca="false">IF(OR(D3833="",E3833="",F3833=""),"",D3833*($B$7-$B$8-F3833-E3833))</f>
        <v>2640.12317613355</v>
      </c>
      <c r="H3833" s="25" t="n">
        <f aca="false">IF(D3833="","",D3833*$F$30)</f>
        <v>3004.21979342267</v>
      </c>
    </row>
    <row r="3834" customFormat="false" ht="15" hidden="false" customHeight="false" outlineLevel="0" collapsed="false">
      <c r="A3834" s="2" t="n">
        <v>3800</v>
      </c>
      <c r="B3834" s="2" t="n">
        <v>8</v>
      </c>
      <c r="C3834" s="22" t="n">
        <f aca="true">NORMSINV(MAX(RAND(),0.000000000001))</f>
        <v>-1.46881384382987</v>
      </c>
      <c r="D3834" s="24" t="n">
        <f aca="false">IF($B$11="","",$B$11*EXP($B$12*C3834))</f>
        <v>499.488453469298</v>
      </c>
      <c r="E3834" s="20" t="n">
        <f aca="true">IF($B$10="","",$B$10*(1-$B$14+2*$B$14*RAND()))</f>
        <v>3.74874449018313</v>
      </c>
      <c r="F3834" s="21" t="n">
        <f aca="false">INDEX($E$17:$E$28,B3834)</f>
        <v>4.761</v>
      </c>
      <c r="G3834" s="25" t="n">
        <f aca="false">IF(OR(D3834="",E3834="",F3834=""),"",D3834*($B$7-$B$8-F3834-E3834))</f>
        <v>2112.9637823784</v>
      </c>
      <c r="H3834" s="25" t="n">
        <f aca="false">IF(D3834="","",D3834*$F$30)</f>
        <v>2497.04267658371</v>
      </c>
    </row>
    <row r="3835" customFormat="false" ht="15" hidden="false" customHeight="false" outlineLevel="0" collapsed="false">
      <c r="A3835" s="2" t="n">
        <v>3801</v>
      </c>
      <c r="B3835" s="2" t="n">
        <v>9</v>
      </c>
      <c r="C3835" s="22" t="n">
        <f aca="true">NORMSINV(MAX(RAND(),0.000000000001))</f>
        <v>0.620915727064913</v>
      </c>
      <c r="D3835" s="24" t="n">
        <f aca="false">IF($B$11="","",$B$11*EXP($B$12*C3835))</f>
        <v>1204.86838086802</v>
      </c>
      <c r="E3835" s="20" t="n">
        <f aca="true">IF($B$10="","",$B$10*(1-$B$14+2*$B$14*RAND()))</f>
        <v>3.68799574703278</v>
      </c>
      <c r="F3835" s="21" t="n">
        <f aca="false">INDEX($E$17:$E$28,B3835)</f>
        <v>4.761</v>
      </c>
      <c r="G3835" s="25" t="n">
        <f aca="false">IF(OR(D3835="",E3835="",F3835=""),"",D3835*($B$7-$B$8-F3835-E3835))</f>
        <v>5170.09534657041</v>
      </c>
      <c r="H3835" s="25" t="n">
        <f aca="false">IF(D3835="","",D3835*$F$30)</f>
        <v>6023.37800963541</v>
      </c>
    </row>
    <row r="3836" customFormat="false" ht="15" hidden="false" customHeight="false" outlineLevel="0" collapsed="false">
      <c r="A3836" s="2" t="n">
        <v>3802</v>
      </c>
      <c r="B3836" s="2" t="n">
        <v>10</v>
      </c>
      <c r="C3836" s="22" t="n">
        <f aca="true">NORMSINV(MAX(RAND(),0.000000000001))</f>
        <v>0.268487061031239</v>
      </c>
      <c r="D3836" s="24" t="n">
        <f aca="false">IF($B$11="","",$B$11*EXP($B$12*C3836))</f>
        <v>1038.59501480965</v>
      </c>
      <c r="E3836" s="20" t="n">
        <f aca="true">IF($B$10="","",$B$10*(1-$B$14+2*$B$14*RAND()))</f>
        <v>3.92011453776851</v>
      </c>
      <c r="F3836" s="21" t="n">
        <f aca="false">INDEX($E$17:$E$28,B3836)</f>
        <v>4.761</v>
      </c>
      <c r="G3836" s="25" t="n">
        <f aca="false">IF(OR(D3836="",E3836="",F3836=""),"",D3836*($B$7-$B$8-F3836-E3836))</f>
        <v>4215.53820675696</v>
      </c>
      <c r="H3836" s="25" t="n">
        <f aca="false">IF(D3836="","",D3836*$F$30)</f>
        <v>5192.14419803638</v>
      </c>
    </row>
    <row r="3837" customFormat="false" ht="15" hidden="false" customHeight="false" outlineLevel="0" collapsed="false">
      <c r="A3837" s="2" t="n">
        <v>3803</v>
      </c>
      <c r="B3837" s="2" t="n">
        <v>11</v>
      </c>
      <c r="C3837" s="22" t="n">
        <f aca="true">NORMSINV(MAX(RAND(),0.000000000001))</f>
        <v>-0.121308245209275</v>
      </c>
      <c r="D3837" s="24" t="n">
        <f aca="false">IF($B$11="","",$B$11*EXP($B$12*C3837))</f>
        <v>881.281956600123</v>
      </c>
      <c r="E3837" s="20" t="n">
        <f aca="true">IF($B$10="","",$B$10*(1-$B$14+2*$B$14*RAND()))</f>
        <v>4.04753286080018</v>
      </c>
      <c r="F3837" s="21" t="n">
        <f aca="false">INDEX($E$17:$E$28,B3837)</f>
        <v>4.761</v>
      </c>
      <c r="G3837" s="25" t="n">
        <f aca="false">IF(OR(D3837="",E3837="",F3837=""),"",D3837*($B$7-$B$8-F3837-E3837))</f>
        <v>3464.7310527431</v>
      </c>
      <c r="H3837" s="25" t="n">
        <f aca="false">IF(D3837="","",D3837*$F$30)</f>
        <v>4405.70475743533</v>
      </c>
    </row>
    <row r="3838" customFormat="false" ht="15" hidden="false" customHeight="false" outlineLevel="0" collapsed="false">
      <c r="A3838" s="2" t="n">
        <v>3804</v>
      </c>
      <c r="B3838" s="2" t="n">
        <v>12</v>
      </c>
      <c r="C3838" s="22" t="n">
        <f aca="true">NORMSINV(MAX(RAND(),0.000000000001))</f>
        <v>-0.658707481808314</v>
      </c>
      <c r="D3838" s="24" t="n">
        <f aca="false">IF($B$11="","",$B$11*EXP($B$12*C3838))</f>
        <v>702.704044213353</v>
      </c>
      <c r="E3838" s="20" t="n">
        <f aca="true">IF($B$10="","",$B$10*(1-$B$14+2*$B$14*RAND()))</f>
        <v>4.11333483457879</v>
      </c>
      <c r="F3838" s="21" t="n">
        <f aca="false">INDEX($E$17:$E$28,B3838)</f>
        <v>4.761</v>
      </c>
      <c r="G3838" s="25" t="n">
        <f aca="false">IF(OR(D3838="",E3838="",F3838=""),"",D3838*($B$7-$B$8-F3838-E3838))</f>
        <v>2716.41854531617</v>
      </c>
      <c r="H3838" s="25" t="n">
        <f aca="false">IF(D3838="","",D3838*$F$30)</f>
        <v>3512.95805783139</v>
      </c>
    </row>
    <row r="3839" customFormat="false" ht="15" hidden="false" customHeight="false" outlineLevel="0" collapsed="false">
      <c r="A3839" s="2" t="n">
        <v>3805</v>
      </c>
      <c r="B3839" s="2" t="n">
        <v>1</v>
      </c>
      <c r="C3839" s="22" t="n">
        <f aca="true">NORMSINV(MAX(RAND(),0.000000000001))</f>
        <v>0.108402535578963</v>
      </c>
      <c r="D3839" s="24" t="n">
        <f aca="false">IF($B$11="","",$B$11*EXP($B$12*C3839))</f>
        <v>970.848027364504</v>
      </c>
      <c r="E3839" s="20" t="n">
        <f aca="true">IF($B$10="","",$B$10*(1-$B$14+2*$B$14*RAND()))</f>
        <v>3.78274395220817</v>
      </c>
      <c r="F3839" s="21" t="n">
        <f aca="false">INDEX($E$17:$E$28,B3839)</f>
        <v>4.92562580645161</v>
      </c>
      <c r="G3839" s="25" t="n">
        <f aca="false">IF(OR(D3839="",E3839="",F3839=""),"",D3839*($B$7-$B$8-F3839-E3839))</f>
        <v>3914.10026686823</v>
      </c>
      <c r="H3839" s="25" t="n">
        <f aca="false">IF(D3839="","",D3839*$F$30)</f>
        <v>4853.46345840063</v>
      </c>
    </row>
    <row r="3840" customFormat="false" ht="15" hidden="false" customHeight="false" outlineLevel="0" collapsed="false">
      <c r="A3840" s="2" t="n">
        <v>3806</v>
      </c>
      <c r="B3840" s="2" t="n">
        <v>2</v>
      </c>
      <c r="C3840" s="22" t="n">
        <f aca="true">NORMSINV(MAX(RAND(),0.000000000001))</f>
        <v>0.92690981296763</v>
      </c>
      <c r="D3840" s="24" t="n">
        <f aca="false">IF($B$11="","",$B$11*EXP($B$12*C3840))</f>
        <v>1370.67847989451</v>
      </c>
      <c r="E3840" s="20" t="n">
        <f aca="true">IF($B$10="","",$B$10*(1-$B$14+2*$B$14*RAND()))</f>
        <v>4.00677096556442</v>
      </c>
      <c r="F3840" s="21" t="n">
        <f aca="false">INDEX($E$17:$E$28,B3840)</f>
        <v>5.0612</v>
      </c>
      <c r="G3840" s="25" t="n">
        <f aca="false">IF(OR(D3840="",E3840="",F3840=""),"",D3840*($B$7-$B$8-F3840-E3840))</f>
        <v>5033.17117504868</v>
      </c>
      <c r="H3840" s="25" t="n">
        <f aca="false">IF(D3840="","",D3840*$F$30)</f>
        <v>6852.29585668864</v>
      </c>
    </row>
    <row r="3841" customFormat="false" ht="15" hidden="false" customHeight="false" outlineLevel="0" collapsed="false">
      <c r="A3841" s="2" t="n">
        <v>3807</v>
      </c>
      <c r="B3841" s="2" t="n">
        <v>3</v>
      </c>
      <c r="C3841" s="22" t="n">
        <f aca="true">NORMSINV(MAX(RAND(),0.000000000001))</f>
        <v>-0.431835788481762</v>
      </c>
      <c r="D3841" s="24" t="n">
        <f aca="false">IF($B$11="","",$B$11*EXP($B$12*C3841))</f>
        <v>773.195437572471</v>
      </c>
      <c r="E3841" s="20" t="n">
        <f aca="true">IF($B$10="","",$B$10*(1-$B$14+2*$B$14*RAND()))</f>
        <v>3.63191722147553</v>
      </c>
      <c r="F3841" s="21" t="n">
        <f aca="false">INDEX($E$17:$E$28,B3841)</f>
        <v>5.0612</v>
      </c>
      <c r="G3841" s="25" t="n">
        <f aca="false">IF(OR(D3841="",E3841="",F3841=""),"",D3841*($B$7-$B$8-F3841-E3841))</f>
        <v>3129.03130074573</v>
      </c>
      <c r="H3841" s="25" t="n">
        <f aca="false">IF(D3841="","",D3841*$F$30)</f>
        <v>3865.3586315123</v>
      </c>
    </row>
    <row r="3842" customFormat="false" ht="15" hidden="false" customHeight="false" outlineLevel="0" collapsed="false">
      <c r="A3842" s="2" t="n">
        <v>3808</v>
      </c>
      <c r="B3842" s="2" t="n">
        <v>4</v>
      </c>
      <c r="C3842" s="22" t="n">
        <f aca="true">NORMSINV(MAX(RAND(),0.000000000001))</f>
        <v>-0.725545988778486</v>
      </c>
      <c r="D3842" s="24" t="n">
        <f aca="false">IF($B$11="","",$B$11*EXP($B$12*C3842))</f>
        <v>683.189541747274</v>
      </c>
      <c r="E3842" s="20" t="n">
        <f aca="true">IF($B$10="","",$B$10*(1-$B$14+2*$B$14*RAND()))</f>
        <v>3.70610922812194</v>
      </c>
      <c r="F3842" s="21" t="n">
        <f aca="false">INDEX($E$17:$E$28,B3842)</f>
        <v>4.89657419354839</v>
      </c>
      <c r="G3842" s="25" t="n">
        <f aca="false">IF(OR(D3842="",E3842="",F3842=""),"",D3842*($B$7-$B$8-F3842-E3842))</f>
        <v>2826.57141721245</v>
      </c>
      <c r="H3842" s="25" t="n">
        <f aca="false">IF(D3842="","",D3842*$F$30)</f>
        <v>3415.40115710297</v>
      </c>
    </row>
    <row r="3843" customFormat="false" ht="15" hidden="false" customHeight="false" outlineLevel="0" collapsed="false">
      <c r="A3843" s="2" t="n">
        <v>3809</v>
      </c>
      <c r="B3843" s="2" t="n">
        <v>5</v>
      </c>
      <c r="C3843" s="22" t="n">
        <f aca="true">NORMSINV(MAX(RAND(),0.000000000001))</f>
        <v>0.210304306808319</v>
      </c>
      <c r="D3843" s="24" t="n">
        <f aca="false">IF($B$11="","",$B$11*EXP($B$12*C3843))</f>
        <v>1013.44215843532</v>
      </c>
      <c r="E3843" s="20" t="n">
        <f aca="true">IF($B$10="","",$B$10*(1-$B$14+2*$B$14*RAND()))</f>
        <v>3.86467673011694</v>
      </c>
      <c r="F3843" s="21" t="n">
        <f aca="false">INDEX($E$17:$E$28,B3843)</f>
        <v>4.761</v>
      </c>
      <c r="G3843" s="25" t="n">
        <f aca="false">IF(OR(D3843="",E3843="",F3843=""),"",D3843*($B$7-$B$8-F3843-E3843))</f>
        <v>4169.62865513096</v>
      </c>
      <c r="H3843" s="25" t="n">
        <f aca="false">IF(D3843="","",D3843*$F$30)</f>
        <v>5066.40003844986</v>
      </c>
    </row>
    <row r="3844" customFormat="false" ht="15" hidden="false" customHeight="false" outlineLevel="0" collapsed="false">
      <c r="A3844" s="2" t="n">
        <v>3810</v>
      </c>
      <c r="B3844" s="2" t="n">
        <v>6</v>
      </c>
      <c r="C3844" s="22" t="n">
        <f aca="true">NORMSINV(MAX(RAND(),0.000000000001))</f>
        <v>0.121119022157222</v>
      </c>
      <c r="D3844" s="24" t="n">
        <f aca="false">IF($B$11="","",$B$11*EXP($B$12*C3844))</f>
        <v>976.064080504341</v>
      </c>
      <c r="E3844" s="20" t="n">
        <f aca="true">IF($B$10="","",$B$10*(1-$B$14+2*$B$14*RAND()))</f>
        <v>3.7091430609534</v>
      </c>
      <c r="F3844" s="21" t="n">
        <f aca="false">INDEX($E$17:$E$28,B3844)</f>
        <v>4.761</v>
      </c>
      <c r="G3844" s="25" t="n">
        <f aca="false">IF(OR(D3844="",E3844="",F3844=""),"",D3844*($B$7-$B$8-F3844-E3844))</f>
        <v>4167.6539870956</v>
      </c>
      <c r="H3844" s="25" t="n">
        <f aca="false">IF(D3844="","",D3844*$F$30)</f>
        <v>4879.5395512573</v>
      </c>
    </row>
    <row r="3845" customFormat="false" ht="15" hidden="false" customHeight="false" outlineLevel="0" collapsed="false">
      <c r="A3845" s="2" t="n">
        <v>3811</v>
      </c>
      <c r="B3845" s="2" t="n">
        <v>7</v>
      </c>
      <c r="C3845" s="22" t="n">
        <f aca="true">NORMSINV(MAX(RAND(),0.000000000001))</f>
        <v>1.19326860279922</v>
      </c>
      <c r="D3845" s="24" t="n">
        <f aca="false">IF($B$11="","",$B$11*EXP($B$12*C3845))</f>
        <v>1533.48115219488</v>
      </c>
      <c r="E3845" s="20" t="n">
        <f aca="true">IF($B$10="","",$B$10*(1-$B$14+2*$B$14*RAND()))</f>
        <v>4.01738873222439</v>
      </c>
      <c r="F3845" s="21" t="n">
        <f aca="false">INDEX($E$17:$E$28,B3845)</f>
        <v>4.761</v>
      </c>
      <c r="G3845" s="25" t="n">
        <f aca="false">IF(OR(D3845="",E3845="",F3845=""),"",D3845*($B$7-$B$8-F3845-E3845))</f>
        <v>6075.05621145677</v>
      </c>
      <c r="H3845" s="25" t="n">
        <f aca="false">IF(D3845="","",D3845*$F$30)</f>
        <v>7666.17897605264</v>
      </c>
    </row>
    <row r="3846" customFormat="false" ht="15" hidden="false" customHeight="false" outlineLevel="0" collapsed="false">
      <c r="A3846" s="2" t="n">
        <v>3812</v>
      </c>
      <c r="B3846" s="2" t="n">
        <v>8</v>
      </c>
      <c r="C3846" s="22" t="n">
        <f aca="true">NORMSINV(MAX(RAND(),0.000000000001))</f>
        <v>-1.00988264032635</v>
      </c>
      <c r="D3846" s="24" t="n">
        <f aca="false">IF($B$11="","",$B$11*EXP($B$12*C3846))</f>
        <v>606.050016404208</v>
      </c>
      <c r="E3846" s="20" t="n">
        <f aca="true">IF($B$10="","",$B$10*(1-$B$14+2*$B$14*RAND()))</f>
        <v>3.6813186839315</v>
      </c>
      <c r="F3846" s="21" t="n">
        <f aca="false">INDEX($E$17:$E$28,B3846)</f>
        <v>4.761</v>
      </c>
      <c r="G3846" s="25" t="n">
        <f aca="false">IF(OR(D3846="",E3846="",F3846=""),"",D3846*($B$7-$B$8-F3846-E3846))</f>
        <v>2604.60983210337</v>
      </c>
      <c r="H3846" s="25" t="n">
        <f aca="false">IF(D3846="","",D3846*$F$30)</f>
        <v>3029.76524200791</v>
      </c>
    </row>
    <row r="3847" customFormat="false" ht="15" hidden="false" customHeight="false" outlineLevel="0" collapsed="false">
      <c r="A3847" s="2" t="n">
        <v>3813</v>
      </c>
      <c r="B3847" s="2" t="n">
        <v>9</v>
      </c>
      <c r="C3847" s="22" t="n">
        <f aca="true">NORMSINV(MAX(RAND(),0.000000000001))</f>
        <v>0.350976789524206</v>
      </c>
      <c r="D3847" s="24" t="n">
        <f aca="false">IF($B$11="","",$B$11*EXP($B$12*C3847))</f>
        <v>1075.32960617881</v>
      </c>
      <c r="E3847" s="20" t="n">
        <f aca="true">IF($B$10="","",$B$10*(1-$B$14+2*$B$14*RAND()))</f>
        <v>3.37923003137576</v>
      </c>
      <c r="F3847" s="21" t="n">
        <f aca="false">INDEX($E$17:$E$28,B3847)</f>
        <v>4.761</v>
      </c>
      <c r="G3847" s="25" t="n">
        <f aca="false">IF(OR(D3847="",E3847="",F3847=""),"",D3847*($B$7-$B$8-F3847-E3847))</f>
        <v>4946.2688288738</v>
      </c>
      <c r="H3847" s="25" t="n">
        <f aca="false">IF(D3847="","",D3847*$F$30)</f>
        <v>5375.78776720908</v>
      </c>
    </row>
    <row r="3848" customFormat="false" ht="15" hidden="false" customHeight="false" outlineLevel="0" collapsed="false">
      <c r="A3848" s="2" t="n">
        <v>3814</v>
      </c>
      <c r="B3848" s="2" t="n">
        <v>10</v>
      </c>
      <c r="C3848" s="22" t="n">
        <f aca="true">NORMSINV(MAX(RAND(),0.000000000001))</f>
        <v>-1.43204833503066</v>
      </c>
      <c r="D3848" s="24" t="n">
        <f aca="false">IF($B$11="","",$B$11*EXP($B$12*C3848))</f>
        <v>507.286645464161</v>
      </c>
      <c r="E3848" s="20" t="n">
        <f aca="true">IF($B$10="","",$B$10*(1-$B$14+2*$B$14*RAND()))</f>
        <v>3.50413521044312</v>
      </c>
      <c r="F3848" s="21" t="n">
        <f aca="false">INDEX($E$17:$E$28,B3848)</f>
        <v>4.761</v>
      </c>
      <c r="G3848" s="25" t="n">
        <f aca="false">IF(OR(D3848="",E3848="",F3848=""),"",D3848*($B$7-$B$8-F3848-E3848))</f>
        <v>2270.039148</v>
      </c>
      <c r="H3848" s="25" t="n">
        <f aca="false">IF(D3848="","",D3848*$F$30)</f>
        <v>2536.02739800444</v>
      </c>
    </row>
    <row r="3849" customFormat="false" ht="15" hidden="false" customHeight="false" outlineLevel="0" collapsed="false">
      <c r="A3849" s="2" t="n">
        <v>3815</v>
      </c>
      <c r="B3849" s="2" t="n">
        <v>11</v>
      </c>
      <c r="C3849" s="22" t="n">
        <f aca="true">NORMSINV(MAX(RAND(),0.000000000001))</f>
        <v>0.623894365279379</v>
      </c>
      <c r="D3849" s="24" t="n">
        <f aca="false">IF($B$11="","",$B$11*EXP($B$12*C3849))</f>
        <v>1206.38155703552</v>
      </c>
      <c r="E3849" s="20" t="n">
        <f aca="true">IF($B$10="","",$B$10*(1-$B$14+2*$B$14*RAND()))</f>
        <v>3.52146357475218</v>
      </c>
      <c r="F3849" s="21" t="n">
        <f aca="false">INDEX($E$17:$E$28,B3849)</f>
        <v>4.761</v>
      </c>
      <c r="G3849" s="25" t="n">
        <f aca="false">IF(OR(D3849="",E3849="",F3849=""),"",D3849*($B$7-$B$8-F3849-E3849))</f>
        <v>5377.489733233</v>
      </c>
      <c r="H3849" s="25" t="n">
        <f aca="false">IF(D3849="","",D3849*$F$30)</f>
        <v>6030.94267993196</v>
      </c>
    </row>
    <row r="3850" customFormat="false" ht="15" hidden="false" customHeight="false" outlineLevel="0" collapsed="false">
      <c r="A3850" s="2" t="n">
        <v>3816</v>
      </c>
      <c r="B3850" s="2" t="n">
        <v>12</v>
      </c>
      <c r="C3850" s="22" t="n">
        <f aca="true">NORMSINV(MAX(RAND(),0.000000000001))</f>
        <v>0.759534708772629</v>
      </c>
      <c r="D3850" s="24" t="n">
        <f aca="false">IF($B$11="","",$B$11*EXP($B$12*C3850))</f>
        <v>1277.33984417816</v>
      </c>
      <c r="E3850" s="20" t="n">
        <f aca="true">IF($B$10="","",$B$10*(1-$B$14+2*$B$14*RAND()))</f>
        <v>3.53918470483543</v>
      </c>
      <c r="F3850" s="21" t="n">
        <f aca="false">INDEX($E$17:$E$28,B3850)</f>
        <v>4.761</v>
      </c>
      <c r="G3850" s="25" t="n">
        <f aca="false">IF(OR(D3850="",E3850="",F3850=""),"",D3850*($B$7-$B$8-F3850-E3850))</f>
        <v>5671.15297730532</v>
      </c>
      <c r="H3850" s="25" t="n">
        <f aca="false">IF(D3850="","",D3850*$F$30)</f>
        <v>6385.67734901545</v>
      </c>
    </row>
    <row r="3851" customFormat="false" ht="15" hidden="false" customHeight="false" outlineLevel="0" collapsed="false">
      <c r="A3851" s="2" t="n">
        <v>3817</v>
      </c>
      <c r="B3851" s="2" t="n">
        <v>1</v>
      </c>
      <c r="C3851" s="22" t="n">
        <f aca="true">NORMSINV(MAX(RAND(),0.000000000001))</f>
        <v>-0.305849939988249</v>
      </c>
      <c r="D3851" s="24" t="n">
        <f aca="false">IF($B$11="","",$B$11*EXP($B$12*C3851))</f>
        <v>815.350439641025</v>
      </c>
      <c r="E3851" s="20" t="n">
        <f aca="true">IF($B$10="","",$B$10*(1-$B$14+2*$B$14*RAND()))</f>
        <v>3.92055849022654</v>
      </c>
      <c r="F3851" s="21" t="n">
        <f aca="false">INDEX($E$17:$E$28,B3851)</f>
        <v>4.92562580645161</v>
      </c>
      <c r="G3851" s="25" t="n">
        <f aca="false">IF(OR(D3851="",E3851="",F3851=""),"",D3851*($B$7-$B$8-F3851-E3851))</f>
        <v>3174.8243455846</v>
      </c>
      <c r="H3851" s="25" t="n">
        <f aca="false">IF(D3851="","",D3851*$F$30)</f>
        <v>4076.09991785341</v>
      </c>
    </row>
    <row r="3852" customFormat="false" ht="15" hidden="false" customHeight="false" outlineLevel="0" collapsed="false">
      <c r="A3852" s="2" t="n">
        <v>3818</v>
      </c>
      <c r="B3852" s="2" t="n">
        <v>2</v>
      </c>
      <c r="C3852" s="22" t="n">
        <f aca="true">NORMSINV(MAX(RAND(),0.000000000001))</f>
        <v>0.161530957126323</v>
      </c>
      <c r="D3852" s="24" t="n">
        <f aca="false">IF($B$11="","",$B$11*EXP($B$12*C3852))</f>
        <v>992.827029078014</v>
      </c>
      <c r="E3852" s="20" t="n">
        <f aca="true">IF($B$10="","",$B$10*(1-$B$14+2*$B$14*RAND()))</f>
        <v>3.58702390595435</v>
      </c>
      <c r="F3852" s="21" t="n">
        <f aca="false">INDEX($E$17:$E$28,B3852)</f>
        <v>5.0612</v>
      </c>
      <c r="G3852" s="25" t="n">
        <f aca="false">IF(OR(D3852="",E3852="",F3852=""),"",D3852*($B$7-$B$8-F3852-E3852))</f>
        <v>4062.42590310379</v>
      </c>
      <c r="H3852" s="25" t="n">
        <f aca="false">IF(D3852="","",D3852*$F$30)</f>
        <v>4963.34088376681</v>
      </c>
    </row>
    <row r="3853" customFormat="false" ht="15" hidden="false" customHeight="false" outlineLevel="0" collapsed="false">
      <c r="A3853" s="2" t="n">
        <v>3819</v>
      </c>
      <c r="B3853" s="2" t="n">
        <v>3</v>
      </c>
      <c r="C3853" s="22" t="n">
        <f aca="true">NORMSINV(MAX(RAND(),0.000000000001))</f>
        <v>0.0991998006014653</v>
      </c>
      <c r="D3853" s="24" t="n">
        <f aca="false">IF($B$11="","",$B$11*EXP($B$12*C3853))</f>
        <v>967.090640070552</v>
      </c>
      <c r="E3853" s="20" t="n">
        <f aca="true">IF($B$10="","",$B$10*(1-$B$14+2*$B$14*RAND()))</f>
        <v>3.42890137728307</v>
      </c>
      <c r="F3853" s="21" t="n">
        <f aca="false">INDEX($E$17:$E$28,B3853)</f>
        <v>5.0612</v>
      </c>
      <c r="G3853" s="25" t="n">
        <f aca="false">IF(OR(D3853="",E3853="",F3853=""),"",D3853*($B$7-$B$8-F3853-E3853))</f>
        <v>4110.03717927828</v>
      </c>
      <c r="H3853" s="25" t="n">
        <f aca="false">IF(D3853="","",D3853*$F$30)</f>
        <v>4834.6795278407</v>
      </c>
    </row>
    <row r="3854" customFormat="false" ht="15" hidden="false" customHeight="false" outlineLevel="0" collapsed="false">
      <c r="A3854" s="2" t="n">
        <v>3820</v>
      </c>
      <c r="B3854" s="2" t="n">
        <v>4</v>
      </c>
      <c r="C3854" s="22" t="n">
        <f aca="true">NORMSINV(MAX(RAND(),0.000000000001))</f>
        <v>-0.358628458008982</v>
      </c>
      <c r="D3854" s="24" t="n">
        <f aca="false">IF($B$11="","",$B$11*EXP($B$12*C3854))</f>
        <v>797.41793898553</v>
      </c>
      <c r="E3854" s="20" t="n">
        <f aca="true">IF($B$10="","",$B$10*(1-$B$14+2*$B$14*RAND()))</f>
        <v>3.81399829001618</v>
      </c>
      <c r="F3854" s="21" t="n">
        <f aca="false">INDEX($E$17:$E$28,B3854)</f>
        <v>4.89657419354839</v>
      </c>
      <c r="G3854" s="25" t="n">
        <f aca="false">IF(OR(D3854="",E3854="",F3854=""),"",D3854*($B$7-$B$8-F3854-E3854))</f>
        <v>3213.13778544753</v>
      </c>
      <c r="H3854" s="25" t="n">
        <f aca="false">IF(D3854="","",D3854*$F$30)</f>
        <v>3986.45176057646</v>
      </c>
    </row>
    <row r="3855" customFormat="false" ht="15" hidden="false" customHeight="false" outlineLevel="0" collapsed="false">
      <c r="A3855" s="2" t="n">
        <v>3821</v>
      </c>
      <c r="B3855" s="2" t="n">
        <v>5</v>
      </c>
      <c r="C3855" s="22" t="n">
        <f aca="true">NORMSINV(MAX(RAND(),0.000000000001))</f>
        <v>-0.123627585016057</v>
      </c>
      <c r="D3855" s="24" t="n">
        <f aca="false">IF($B$11="","",$B$11*EXP($B$12*C3855))</f>
        <v>880.421108311797</v>
      </c>
      <c r="E3855" s="20" t="n">
        <f aca="true">IF($B$10="","",$B$10*(1-$B$14+2*$B$14*RAND()))</f>
        <v>3.80947087627624</v>
      </c>
      <c r="F3855" s="21" t="n">
        <f aca="false">INDEX($E$17:$E$28,B3855)</f>
        <v>4.761</v>
      </c>
      <c r="G3855" s="25" t="n">
        <f aca="false">IF(OR(D3855="",E3855="",F3855=""),"",D3855*($B$7-$B$8-F3855-E3855))</f>
        <v>3670.94145224718</v>
      </c>
      <c r="H3855" s="25" t="n">
        <f aca="false">IF(D3855="","",D3855*$F$30)</f>
        <v>4401.40120467234</v>
      </c>
    </row>
    <row r="3856" customFormat="false" ht="15" hidden="false" customHeight="false" outlineLevel="0" collapsed="false">
      <c r="A3856" s="2" t="n">
        <v>3822</v>
      </c>
      <c r="B3856" s="2" t="n">
        <v>6</v>
      </c>
      <c r="C3856" s="22" t="n">
        <f aca="true">NORMSINV(MAX(RAND(),0.000000000001))</f>
        <v>0.485577347947324</v>
      </c>
      <c r="D3856" s="24" t="n">
        <f aca="false">IF($B$11="","",$B$11*EXP($B$12*C3856))</f>
        <v>1138.08079771135</v>
      </c>
      <c r="E3856" s="20" t="n">
        <f aca="true">IF($B$10="","",$B$10*(1-$B$14+2*$B$14*RAND()))</f>
        <v>3.51218892004539</v>
      </c>
      <c r="F3856" s="21" t="n">
        <f aca="false">INDEX($E$17:$E$28,B3856)</f>
        <v>4.761</v>
      </c>
      <c r="G3856" s="25" t="n">
        <f aca="false">IF(OR(D3856="",E3856="",F3856=""),"",D3856*($B$7-$B$8-F3856-E3856))</f>
        <v>5083.59191710064</v>
      </c>
      <c r="H3856" s="25" t="n">
        <f aca="false">IF(D3856="","",D3856*$F$30)</f>
        <v>5689.49352391858</v>
      </c>
    </row>
    <row r="3857" customFormat="false" ht="15" hidden="false" customHeight="false" outlineLevel="0" collapsed="false">
      <c r="A3857" s="2" t="n">
        <v>3823</v>
      </c>
      <c r="B3857" s="2" t="n">
        <v>7</v>
      </c>
      <c r="C3857" s="22" t="n">
        <f aca="true">NORMSINV(MAX(RAND(),0.000000000001))</f>
        <v>0.0728009927971181</v>
      </c>
      <c r="D3857" s="24" t="n">
        <f aca="false">IF($B$11="","",$B$11*EXP($B$12*C3857))</f>
        <v>956.39275713496</v>
      </c>
      <c r="E3857" s="20" t="n">
        <f aca="true">IF($B$10="","",$B$10*(1-$B$14+2*$B$14*RAND()))</f>
        <v>4.11644395331752</v>
      </c>
      <c r="F3857" s="21" t="n">
        <f aca="false">INDEX($E$17:$E$28,B3857)</f>
        <v>4.761</v>
      </c>
      <c r="G3857" s="25" t="n">
        <f aca="false">IF(OR(D3857="",E3857="",F3857=""),"",D3857*($B$7-$B$8-F3857-E3857))</f>
        <v>3694.12062707497</v>
      </c>
      <c r="H3857" s="25" t="n">
        <f aca="false">IF(D3857="","",D3857*$F$30)</f>
        <v>4781.19867146909</v>
      </c>
    </row>
    <row r="3858" customFormat="false" ht="15" hidden="false" customHeight="false" outlineLevel="0" collapsed="false">
      <c r="A3858" s="2" t="n">
        <v>3824</v>
      </c>
      <c r="B3858" s="2" t="n">
        <v>8</v>
      </c>
      <c r="C3858" s="22" t="n">
        <f aca="true">NORMSINV(MAX(RAND(),0.000000000001))</f>
        <v>-0.229635990386237</v>
      </c>
      <c r="D3858" s="24" t="n">
        <f aca="false">IF($B$11="","",$B$11*EXP($B$12*C3858))</f>
        <v>841.959556411047</v>
      </c>
      <c r="E3858" s="20" t="n">
        <f aca="true">IF($B$10="","",$B$10*(1-$B$14+2*$B$14*RAND()))</f>
        <v>3.74727546634605</v>
      </c>
      <c r="F3858" s="21" t="n">
        <f aca="false">INDEX($E$17:$E$28,B3858)</f>
        <v>4.761</v>
      </c>
      <c r="G3858" s="25" t="n">
        <f aca="false">IF(OR(D3858="",E3858="",F3858=""),"",D3858*($B$7-$B$8-F3858-E3858))</f>
        <v>3562.94091120902</v>
      </c>
      <c r="H3858" s="25" t="n">
        <f aca="false">IF(D3858="","",D3858*$F$30)</f>
        <v>4209.1242144101</v>
      </c>
    </row>
    <row r="3859" customFormat="false" ht="15" hidden="false" customHeight="false" outlineLevel="0" collapsed="false">
      <c r="A3859" s="2" t="n">
        <v>3825</v>
      </c>
      <c r="B3859" s="2" t="n">
        <v>9</v>
      </c>
      <c r="C3859" s="22" t="n">
        <f aca="true">NORMSINV(MAX(RAND(),0.000000000001))</f>
        <v>0.00369978901280255</v>
      </c>
      <c r="D3859" s="24" t="n">
        <f aca="false">IF($B$11="","",$B$11*EXP($B$12*C3859))</f>
        <v>928.947068215426</v>
      </c>
      <c r="E3859" s="20" t="n">
        <f aca="true">IF($B$10="","",$B$10*(1-$B$14+2*$B$14*RAND()))</f>
        <v>3.91614361316759</v>
      </c>
      <c r="F3859" s="21" t="n">
        <f aca="false">INDEX($E$17:$E$28,B3859)</f>
        <v>4.761</v>
      </c>
      <c r="G3859" s="25" t="n">
        <f aca="false">IF(OR(D3859="",E3859="",F3859=""),"",D3859*($B$7-$B$8-F3859-E3859))</f>
        <v>3774.17852912829</v>
      </c>
      <c r="H3859" s="25" t="n">
        <f aca="false">IF(D3859="","",D3859*$F$30)</f>
        <v>4643.99218342256</v>
      </c>
    </row>
    <row r="3860" customFormat="false" ht="15" hidden="false" customHeight="false" outlineLevel="0" collapsed="false">
      <c r="A3860" s="2" t="n">
        <v>3826</v>
      </c>
      <c r="B3860" s="2" t="n">
        <v>10</v>
      </c>
      <c r="C3860" s="22" t="n">
        <f aca="true">NORMSINV(MAX(RAND(),0.000000000001))</f>
        <v>-1.71099642242742</v>
      </c>
      <c r="D3860" s="24" t="n">
        <f aca="false">IF($B$11="","",$B$11*EXP($B$12*C3860))</f>
        <v>451.031400367375</v>
      </c>
      <c r="E3860" s="20" t="n">
        <f aca="true">IF($B$10="","",$B$10*(1-$B$14+2*$B$14*RAND()))</f>
        <v>3.65611969746737</v>
      </c>
      <c r="F3860" s="21" t="n">
        <f aca="false">INDEX($E$17:$E$28,B3860)</f>
        <v>4.761</v>
      </c>
      <c r="G3860" s="25" t="n">
        <f aca="false">IF(OR(D3860="",E3860="",F3860=""),"",D3860*($B$7-$B$8-F3860-E3860))</f>
        <v>1949.75475647183</v>
      </c>
      <c r="H3860" s="25" t="n">
        <f aca="false">IF(D3860="","",D3860*$F$30)</f>
        <v>2254.79617671658</v>
      </c>
    </row>
    <row r="3861" customFormat="false" ht="15" hidden="false" customHeight="false" outlineLevel="0" collapsed="false">
      <c r="A3861" s="2" t="n">
        <v>3827</v>
      </c>
      <c r="B3861" s="2" t="n">
        <v>11</v>
      </c>
      <c r="C3861" s="22" t="n">
        <f aca="true">NORMSINV(MAX(RAND(),0.000000000001))</f>
        <v>0.377647301818141</v>
      </c>
      <c r="D3861" s="24" t="n">
        <f aca="false">IF($B$11="","",$B$11*EXP($B$12*C3861))</f>
        <v>1087.48237163544</v>
      </c>
      <c r="E3861" s="20" t="n">
        <f aca="true">IF($B$10="","",$B$10*(1-$B$14+2*$B$14*RAND()))</f>
        <v>3.70375495057886</v>
      </c>
      <c r="F3861" s="21" t="n">
        <f aca="false">INDEX($E$17:$E$28,B3861)</f>
        <v>4.761</v>
      </c>
      <c r="G3861" s="25" t="n">
        <f aca="false">IF(OR(D3861="",E3861="",F3861=""),"",D3861*($B$7-$B$8-F3861-E3861))</f>
        <v>4649.25362566716</v>
      </c>
      <c r="H3861" s="25" t="n">
        <f aca="false">IF(D3861="","",D3861*$F$30)</f>
        <v>5436.54187227987</v>
      </c>
    </row>
    <row r="3862" customFormat="false" ht="15" hidden="false" customHeight="false" outlineLevel="0" collapsed="false">
      <c r="A3862" s="2" t="n">
        <v>3828</v>
      </c>
      <c r="B3862" s="2" t="n">
        <v>12</v>
      </c>
      <c r="C3862" s="22" t="n">
        <f aca="true">NORMSINV(MAX(RAND(),0.000000000001))</f>
        <v>1.23568487046695</v>
      </c>
      <c r="D3862" s="24" t="n">
        <f aca="false">IF($B$11="","",$B$11*EXP($B$12*C3862))</f>
        <v>1561.13510750143</v>
      </c>
      <c r="E3862" s="20" t="n">
        <f aca="true">IF($B$10="","",$B$10*(1-$B$14+2*$B$14*RAND()))</f>
        <v>3.76367329759003</v>
      </c>
      <c r="F3862" s="21" t="n">
        <f aca="false">INDEX($E$17:$E$28,B3862)</f>
        <v>4.761</v>
      </c>
      <c r="G3862" s="25" t="n">
        <f aca="false">IF(OR(D3862="",E3862="",F3862=""),"",D3862*($B$7-$B$8-F3862-E3862))</f>
        <v>6580.69450472046</v>
      </c>
      <c r="H3862" s="25" t="n">
        <f aca="false">IF(D3862="","",D3862*$F$30)</f>
        <v>7804.42662942117</v>
      </c>
    </row>
    <row r="3863" customFormat="false" ht="15" hidden="false" customHeight="false" outlineLevel="0" collapsed="false">
      <c r="A3863" s="2" t="n">
        <v>3829</v>
      </c>
      <c r="B3863" s="2" t="n">
        <v>1</v>
      </c>
      <c r="C3863" s="22" t="n">
        <f aca="true">NORMSINV(MAX(RAND(),0.000000000001))</f>
        <v>0.649384465465689</v>
      </c>
      <c r="D3863" s="24" t="n">
        <f aca="false">IF($B$11="","",$B$11*EXP($B$12*C3863))</f>
        <v>1219.40873011608</v>
      </c>
      <c r="E3863" s="20" t="n">
        <f aca="true">IF($B$10="","",$B$10*(1-$B$14+2*$B$14*RAND()))</f>
        <v>3.88010040674555</v>
      </c>
      <c r="F3863" s="21" t="n">
        <f aca="false">INDEX($E$17:$E$28,B3863)</f>
        <v>4.92562580645161</v>
      </c>
      <c r="G3863" s="25" t="n">
        <f aca="false">IF(OR(D3863="",E3863="",F3863=""),"",D3863*($B$7-$B$8-F3863-E3863))</f>
        <v>4797.48780229424</v>
      </c>
      <c r="H3863" s="25" t="n">
        <f aca="false">IF(D3863="","",D3863*$F$30)</f>
        <v>6096.06812359632</v>
      </c>
    </row>
    <row r="3864" customFormat="false" ht="15" hidden="false" customHeight="false" outlineLevel="0" collapsed="false">
      <c r="A3864" s="2" t="n">
        <v>3830</v>
      </c>
      <c r="B3864" s="2" t="n">
        <v>2</v>
      </c>
      <c r="C3864" s="22" t="n">
        <f aca="true">NORMSINV(MAX(RAND(),0.000000000001))</f>
        <v>-0.143998342284944</v>
      </c>
      <c r="D3864" s="24" t="n">
        <f aca="false">IF($B$11="","",$B$11*EXP($B$12*C3864))</f>
        <v>872.896314245984</v>
      </c>
      <c r="E3864" s="20" t="n">
        <f aca="true">IF($B$10="","",$B$10*(1-$B$14+2*$B$14*RAND()))</f>
        <v>4.11516001846295</v>
      </c>
      <c r="F3864" s="21" t="n">
        <f aca="false">INDEX($E$17:$E$28,B3864)</f>
        <v>5.0612</v>
      </c>
      <c r="G3864" s="25" t="n">
        <f aca="false">IF(OR(D3864="",E3864="",F3864=""),"",D3864*($B$7-$B$8-F3864-E3864))</f>
        <v>3110.68820518332</v>
      </c>
      <c r="H3864" s="25" t="n">
        <f aca="false">IF(D3864="","",D3864*$F$30)</f>
        <v>4363.78325417852</v>
      </c>
    </row>
    <row r="3865" customFormat="false" ht="15" hidden="false" customHeight="false" outlineLevel="0" collapsed="false">
      <c r="A3865" s="2" t="n">
        <v>3831</v>
      </c>
      <c r="B3865" s="2" t="n">
        <v>3</v>
      </c>
      <c r="C3865" s="22" t="n">
        <f aca="true">NORMSINV(MAX(RAND(),0.000000000001))</f>
        <v>1.18416381175322</v>
      </c>
      <c r="D3865" s="24" t="n">
        <f aca="false">IF($B$11="","",$B$11*EXP($B$12*C3865))</f>
        <v>1527.6092991722</v>
      </c>
      <c r="E3865" s="20" t="n">
        <f aca="true">IF($B$10="","",$B$10*(1-$B$14+2*$B$14*RAND()))</f>
        <v>3.5323372723928</v>
      </c>
      <c r="F3865" s="21" t="n">
        <f aca="false">INDEX($E$17:$E$28,B3865)</f>
        <v>5.0612</v>
      </c>
      <c r="G3865" s="25" t="n">
        <f aca="false">IF(OR(D3865="",E3865="",F3865=""),"",D3865*($B$7-$B$8-F3865-E3865))</f>
        <v>6334.17502136369</v>
      </c>
      <c r="H3865" s="25" t="n">
        <f aca="false">IF(D3865="","",D3865*$F$30)</f>
        <v>7636.82440842167</v>
      </c>
    </row>
    <row r="3866" customFormat="false" ht="15" hidden="false" customHeight="false" outlineLevel="0" collapsed="false">
      <c r="A3866" s="2" t="n">
        <v>3832</v>
      </c>
      <c r="B3866" s="2" t="n">
        <v>4</v>
      </c>
      <c r="C3866" s="22" t="n">
        <f aca="true">NORMSINV(MAX(RAND(),0.000000000001))</f>
        <v>-0.265622311373257</v>
      </c>
      <c r="D3866" s="24" t="n">
        <f aca="false">IF($B$11="","",$B$11*EXP($B$12*C3866))</f>
        <v>829.28888274238</v>
      </c>
      <c r="E3866" s="20" t="n">
        <f aca="true">IF($B$10="","",$B$10*(1-$B$14+2*$B$14*RAND()))</f>
        <v>3.70293002762762</v>
      </c>
      <c r="F3866" s="21" t="n">
        <f aca="false">INDEX($E$17:$E$28,B3866)</f>
        <v>4.89657419354839</v>
      </c>
      <c r="G3866" s="25" t="n">
        <f aca="false">IF(OR(D3866="",E3866="",F3866=""),"",D3866*($B$7-$B$8-F3866-E3866))</f>
        <v>3433.66711842049</v>
      </c>
      <c r="H3866" s="25" t="n">
        <f aca="false">IF(D3866="","",D3866*$F$30)</f>
        <v>4145.78098260571</v>
      </c>
    </row>
    <row r="3867" customFormat="false" ht="15" hidden="false" customHeight="false" outlineLevel="0" collapsed="false">
      <c r="A3867" s="2" t="n">
        <v>3833</v>
      </c>
      <c r="B3867" s="2" t="n">
        <v>5</v>
      </c>
      <c r="C3867" s="22" t="n">
        <f aca="true">NORMSINV(MAX(RAND(),0.000000000001))</f>
        <v>0.827249975674309</v>
      </c>
      <c r="D3867" s="24" t="n">
        <f aca="false">IF($B$11="","",$B$11*EXP($B$12*C3867))</f>
        <v>1314.31101367357</v>
      </c>
      <c r="E3867" s="20" t="n">
        <f aca="true">IF($B$10="","",$B$10*(1-$B$14+2*$B$14*RAND()))</f>
        <v>3.71457279162515</v>
      </c>
      <c r="F3867" s="21" t="n">
        <f aca="false">INDEX($E$17:$E$28,B3867)</f>
        <v>4.761</v>
      </c>
      <c r="G3867" s="25" t="n">
        <f aca="false">IF(OR(D3867="",E3867="",F3867=""),"",D3867*($B$7-$B$8-F3867-E3867))</f>
        <v>5604.78364697632</v>
      </c>
      <c r="H3867" s="25" t="n">
        <f aca="false">IF(D3867="","",D3867*$F$30)</f>
        <v>6570.50361955692</v>
      </c>
    </row>
    <row r="3868" customFormat="false" ht="15" hidden="false" customHeight="false" outlineLevel="0" collapsed="false">
      <c r="A3868" s="2" t="n">
        <v>3834</v>
      </c>
      <c r="B3868" s="2" t="n">
        <v>6</v>
      </c>
      <c r="C3868" s="22" t="n">
        <f aca="true">NORMSINV(MAX(RAND(),0.000000000001))</f>
        <v>0.735626047613222</v>
      </c>
      <c r="D3868" s="24" t="n">
        <f aca="false">IF($B$11="","",$B$11*EXP($B$12*C3868))</f>
        <v>1264.53614370912</v>
      </c>
      <c r="E3868" s="20" t="n">
        <f aca="true">IF($B$10="","",$B$10*(1-$B$14+2*$B$14*RAND()))</f>
        <v>4.04049072892554</v>
      </c>
      <c r="F3868" s="21" t="n">
        <f aca="false">INDEX($E$17:$E$28,B3868)</f>
        <v>4.761</v>
      </c>
      <c r="G3868" s="25" t="n">
        <f aca="false">IF(OR(D3868="",E3868="",F3868=""),"",D3868*($B$7-$B$8-F3868-E3868))</f>
        <v>4980.38732560713</v>
      </c>
      <c r="H3868" s="25" t="n">
        <f aca="false">IF(D3868="","",D3868*$F$30)</f>
        <v>6321.66908963066</v>
      </c>
    </row>
    <row r="3869" customFormat="false" ht="15" hidden="false" customHeight="false" outlineLevel="0" collapsed="false">
      <c r="A3869" s="2" t="n">
        <v>3835</v>
      </c>
      <c r="B3869" s="2" t="n">
        <v>7</v>
      </c>
      <c r="C3869" s="22" t="n">
        <f aca="true">NORMSINV(MAX(RAND(),0.000000000001))</f>
        <v>1.00664912063266</v>
      </c>
      <c r="D3869" s="24" t="n">
        <f aca="false">IF($B$11="","",$B$11*EXP($B$12*C3869))</f>
        <v>1417.51494038807</v>
      </c>
      <c r="E3869" s="20" t="n">
        <f aca="true">IF($B$10="","",$B$10*(1-$B$14+2*$B$14*RAND()))</f>
        <v>3.83838307756727</v>
      </c>
      <c r="F3869" s="21" t="n">
        <f aca="false">INDEX($E$17:$E$28,B3869)</f>
        <v>4.761</v>
      </c>
      <c r="G3869" s="25" t="n">
        <f aca="false">IF(OR(D3869="",E3869="",F3869=""),"",D3869*($B$7-$B$8-F3869-E3869))</f>
        <v>5869.38634997205</v>
      </c>
      <c r="H3869" s="25" t="n">
        <f aca="false">IF(D3869="","",D3869*$F$30)</f>
        <v>7086.44068998802</v>
      </c>
    </row>
    <row r="3870" customFormat="false" ht="15" hidden="false" customHeight="false" outlineLevel="0" collapsed="false">
      <c r="A3870" s="2" t="n">
        <v>3836</v>
      </c>
      <c r="B3870" s="2" t="n">
        <v>8</v>
      </c>
      <c r="C3870" s="22" t="n">
        <f aca="true">NORMSINV(MAX(RAND(),0.000000000001))</f>
        <v>-0.658827732818265</v>
      </c>
      <c r="D3870" s="24" t="n">
        <f aca="false">IF($B$11="","",$B$11*EXP($B$12*C3870))</f>
        <v>702.66843931571</v>
      </c>
      <c r="E3870" s="20" t="n">
        <f aca="true">IF($B$10="","",$B$10*(1-$B$14+2*$B$14*RAND()))</f>
        <v>3.7476762547028</v>
      </c>
      <c r="F3870" s="21" t="n">
        <f aca="false">INDEX($E$17:$E$28,B3870)</f>
        <v>4.761</v>
      </c>
      <c r="G3870" s="25" t="n">
        <f aca="false">IF(OR(D3870="",E3870="",F3870=""),"",D3870*($B$7-$B$8-F3870-E3870))</f>
        <v>2973.21765234749</v>
      </c>
      <c r="H3870" s="25" t="n">
        <f aca="false">IF(D3870="","",D3870*$F$30)</f>
        <v>3512.7800618271</v>
      </c>
    </row>
    <row r="3871" customFormat="false" ht="15" hidden="false" customHeight="false" outlineLevel="0" collapsed="false">
      <c r="A3871" s="2" t="n">
        <v>3837</v>
      </c>
      <c r="B3871" s="2" t="n">
        <v>9</v>
      </c>
      <c r="C3871" s="22" t="n">
        <f aca="true">NORMSINV(MAX(RAND(),0.000000000001))</f>
        <v>0.168937375682985</v>
      </c>
      <c r="D3871" s="24" t="n">
        <f aca="false">IF($B$11="","",$B$11*EXP($B$12*C3871))</f>
        <v>995.930296874417</v>
      </c>
      <c r="E3871" s="20" t="n">
        <f aca="true">IF($B$10="","",$B$10*(1-$B$14+2*$B$14*RAND()))</f>
        <v>3.63536966002807</v>
      </c>
      <c r="F3871" s="21" t="n">
        <f aca="false">INDEX($E$17:$E$28,B3871)</f>
        <v>4.761</v>
      </c>
      <c r="G3871" s="25" t="n">
        <f aca="false">IF(OR(D3871="",E3871="",F3871=""),"",D3871*($B$7-$B$8-F3871-E3871))</f>
        <v>4325.95305400097</v>
      </c>
      <c r="H3871" s="25" t="n">
        <f aca="false">IF(D3871="","",D3871*$F$30)</f>
        <v>4978.85474013459</v>
      </c>
    </row>
    <row r="3872" customFormat="false" ht="15" hidden="false" customHeight="false" outlineLevel="0" collapsed="false">
      <c r="A3872" s="2" t="n">
        <v>3838</v>
      </c>
      <c r="B3872" s="2" t="n">
        <v>10</v>
      </c>
      <c r="C3872" s="22" t="n">
        <f aca="true">NORMSINV(MAX(RAND(),0.000000000001))</f>
        <v>0.653824138453081</v>
      </c>
      <c r="D3872" s="24" t="n">
        <f aca="false">IF($B$11="","",$B$11*EXP($B$12*C3872))</f>
        <v>1221.69204668353</v>
      </c>
      <c r="E3872" s="20" t="n">
        <f aca="true">IF($B$10="","",$B$10*(1-$B$14+2*$B$14*RAND()))</f>
        <v>4.12001622754149</v>
      </c>
      <c r="F3872" s="21" t="n">
        <f aca="false">INDEX($E$17:$E$28,B3872)</f>
        <v>4.761</v>
      </c>
      <c r="G3872" s="25" t="n">
        <f aca="false">IF(OR(D3872="",E3872="",F3872=""),"",D3872*($B$7-$B$8-F3872-E3872))</f>
        <v>4714.48978309336</v>
      </c>
      <c r="H3872" s="25" t="n">
        <f aca="false">IF(D3872="","",D3872*$F$30)</f>
        <v>6107.4828797803</v>
      </c>
    </row>
    <row r="3873" customFormat="false" ht="15" hidden="false" customHeight="false" outlineLevel="0" collapsed="false">
      <c r="A3873" s="2" t="n">
        <v>3839</v>
      </c>
      <c r="B3873" s="2" t="n">
        <v>11</v>
      </c>
      <c r="C3873" s="22" t="n">
        <f aca="true">NORMSINV(MAX(RAND(),0.000000000001))</f>
        <v>-1.13588826099372</v>
      </c>
      <c r="D3873" s="24" t="n">
        <f aca="false">IF($B$11="","",$B$11*EXP($B$12*C3873))</f>
        <v>574.711413450346</v>
      </c>
      <c r="E3873" s="20" t="n">
        <f aca="true">IF($B$10="","",$B$10*(1-$B$14+2*$B$14*RAND()))</f>
        <v>4.01667551735128</v>
      </c>
      <c r="F3873" s="21" t="n">
        <f aca="false">INDEX($E$17:$E$28,B3873)</f>
        <v>4.761</v>
      </c>
      <c r="G3873" s="25" t="n">
        <f aca="false">IF(OR(D3873="",E3873="",F3873=""),"",D3873*($B$7-$B$8-F3873-E3873))</f>
        <v>2277.19310397196</v>
      </c>
      <c r="H3873" s="25" t="n">
        <f aca="false">IF(D3873="","",D3873*$F$30)</f>
        <v>2873.09729812097</v>
      </c>
    </row>
    <row r="3874" customFormat="false" ht="15" hidden="false" customHeight="false" outlineLevel="0" collapsed="false">
      <c r="A3874" s="2" t="n">
        <v>3840</v>
      </c>
      <c r="B3874" s="2" t="n">
        <v>12</v>
      </c>
      <c r="C3874" s="22" t="n">
        <f aca="true">NORMSINV(MAX(RAND(),0.000000000001))</f>
        <v>0.649683071550414</v>
      </c>
      <c r="D3874" s="24" t="n">
        <f aca="false">IF($B$11="","",$B$11*EXP($B$12*C3874))</f>
        <v>1219.56216878917</v>
      </c>
      <c r="E3874" s="20" t="n">
        <f aca="true">IF($B$10="","",$B$10*(1-$B$14+2*$B$14*RAND()))</f>
        <v>3.71525423945682</v>
      </c>
      <c r="F3874" s="21" t="n">
        <f aca="false">INDEX($E$17:$E$28,B3874)</f>
        <v>4.761</v>
      </c>
      <c r="G3874" s="25" t="n">
        <f aca="false">IF(OR(D3874="",E3874="",F3874=""),"",D3874*($B$7-$B$8-F3874-E3874))</f>
        <v>5199.90302689366</v>
      </c>
      <c r="H3874" s="25" t="n">
        <f aca="false">IF(D3874="","",D3874*$F$30)</f>
        <v>6096.83519421081</v>
      </c>
    </row>
    <row r="3875" customFormat="false" ht="15" hidden="false" customHeight="false" outlineLevel="0" collapsed="false">
      <c r="A3875" s="2" t="n">
        <v>3841</v>
      </c>
      <c r="B3875" s="2" t="n">
        <v>1</v>
      </c>
      <c r="C3875" s="22" t="n">
        <f aca="true">NORMSINV(MAX(RAND(),0.000000000001))</f>
        <v>-0.802110915131897</v>
      </c>
      <c r="D3875" s="24" t="n">
        <f aca="false">IF($B$11="","",$B$11*EXP($B$12*C3875))</f>
        <v>661.500323573786</v>
      </c>
      <c r="E3875" s="20" t="n">
        <f aca="true">IF($B$10="","",$B$10*(1-$B$14+2*$B$14*RAND()))</f>
        <v>3.57184072126108</v>
      </c>
      <c r="F3875" s="21" t="n">
        <f aca="false">INDEX($E$17:$E$28,B3875)</f>
        <v>4.92562580645161</v>
      </c>
      <c r="G3875" s="25" t="n">
        <f aca="false">IF(OR(D3875="",E3875="",F3875=""),"",D3875*($B$7-$B$8-F3875-E3875))</f>
        <v>2806.43726469067</v>
      </c>
      <c r="H3875" s="25" t="n">
        <f aca="false">IF(D3875="","",D3875*$F$30)</f>
        <v>3306.97241761007</v>
      </c>
    </row>
    <row r="3876" customFormat="false" ht="15" hidden="false" customHeight="false" outlineLevel="0" collapsed="false">
      <c r="A3876" s="2" t="n">
        <v>3842</v>
      </c>
      <c r="B3876" s="2" t="n">
        <v>2</v>
      </c>
      <c r="C3876" s="22" t="n">
        <f aca="true">NORMSINV(MAX(RAND(),0.000000000001))</f>
        <v>-0.387118967650241</v>
      </c>
      <c r="D3876" s="24" t="n">
        <f aca="false">IF($B$11="","",$B$11*EXP($B$12*C3876))</f>
        <v>787.902221320847</v>
      </c>
      <c r="E3876" s="20" t="n">
        <f aca="true">IF($B$10="","",$B$10*(1-$B$14+2*$B$14*RAND()))</f>
        <v>3.40814684520093</v>
      </c>
      <c r="F3876" s="21" t="n">
        <f aca="false">INDEX($E$17:$E$28,B3876)</f>
        <v>5.0612</v>
      </c>
      <c r="G3876" s="25" t="n">
        <f aca="false">IF(OR(D3876="",E3876="",F3876=""),"",D3876*($B$7-$B$8-F3876-E3876))</f>
        <v>3364.85710715707</v>
      </c>
      <c r="H3876" s="25" t="n">
        <f aca="false">IF(D3876="","",D3876*$F$30)</f>
        <v>3938.88078482718</v>
      </c>
    </row>
    <row r="3877" customFormat="false" ht="15" hidden="false" customHeight="false" outlineLevel="0" collapsed="false">
      <c r="A3877" s="2" t="n">
        <v>3843</v>
      </c>
      <c r="B3877" s="2" t="n">
        <v>3</v>
      </c>
      <c r="C3877" s="22" t="n">
        <f aca="true">NORMSINV(MAX(RAND(),0.000000000001))</f>
        <v>0.907364466836704</v>
      </c>
      <c r="D3877" s="24" t="n">
        <f aca="false">IF($B$11="","",$B$11*EXP($B$12*C3877))</f>
        <v>1359.43627809294</v>
      </c>
      <c r="E3877" s="20" t="n">
        <f aca="true">IF($B$10="","",$B$10*(1-$B$14+2*$B$14*RAND()))</f>
        <v>3.80503479467649</v>
      </c>
      <c r="F3877" s="21" t="n">
        <f aca="false">INDEX($E$17:$E$28,B3877)</f>
        <v>5.0612</v>
      </c>
      <c r="G3877" s="25" t="n">
        <f aca="false">IF(OR(D3877="",E3877="",F3877=""),"",D3877*($B$7-$B$8-F3877-E3877))</f>
        <v>5266.13695293091</v>
      </c>
      <c r="H3877" s="25" t="n">
        <f aca="false">IF(D3877="","",D3877*$F$30)</f>
        <v>6796.0938414422</v>
      </c>
    </row>
    <row r="3878" customFormat="false" ht="15" hidden="false" customHeight="false" outlineLevel="0" collapsed="false">
      <c r="A3878" s="2" t="n">
        <v>3844</v>
      </c>
      <c r="B3878" s="2" t="n">
        <v>4</v>
      </c>
      <c r="C3878" s="22" t="n">
        <f aca="true">NORMSINV(MAX(RAND(),0.000000000001))</f>
        <v>-0.123085101577661</v>
      </c>
      <c r="D3878" s="24" t="n">
        <f aca="false">IF($B$11="","",$B$11*EXP($B$12*C3878))</f>
        <v>880.622381592935</v>
      </c>
      <c r="E3878" s="20" t="n">
        <f aca="true">IF($B$10="","",$B$10*(1-$B$14+2*$B$14*RAND()))</f>
        <v>3.52504677195543</v>
      </c>
      <c r="F3878" s="21" t="n">
        <f aca="false">INDEX($E$17:$E$28,B3878)</f>
        <v>4.89657419354839</v>
      </c>
      <c r="G3878" s="25" t="n">
        <f aca="false">IF(OR(D3878="",E3878="",F3878=""),"",D3878*($B$7-$B$8-F3878-E3878))</f>
        <v>3802.86122997903</v>
      </c>
      <c r="H3878" s="25" t="n">
        <f aca="false">IF(D3878="","",D3878*$F$30)</f>
        <v>4402.4074100594</v>
      </c>
    </row>
    <row r="3879" customFormat="false" ht="15" hidden="false" customHeight="false" outlineLevel="0" collapsed="false">
      <c r="A3879" s="2" t="n">
        <v>3845</v>
      </c>
      <c r="B3879" s="2" t="n">
        <v>5</v>
      </c>
      <c r="C3879" s="22" t="n">
        <f aca="true">NORMSINV(MAX(RAND(),0.000000000001))</f>
        <v>0.983670898936222</v>
      </c>
      <c r="D3879" s="24" t="n">
        <f aca="false">IF($B$11="","",$B$11*EXP($B$12*C3879))</f>
        <v>1403.85644554442</v>
      </c>
      <c r="E3879" s="20" t="n">
        <f aca="true">IF($B$10="","",$B$10*(1-$B$14+2*$B$14*RAND()))</f>
        <v>3.83540898893431</v>
      </c>
      <c r="F3879" s="21" t="n">
        <f aca="false">INDEX($E$17:$E$28,B3879)</f>
        <v>4.761</v>
      </c>
      <c r="G3879" s="25" t="n">
        <f aca="false">IF(OR(D3879="",E3879="",F3879=""),"",D3879*($B$7-$B$8-F3879-E3879))</f>
        <v>5817.00694858451</v>
      </c>
      <c r="H3879" s="25" t="n">
        <f aca="false">IF(D3879="","",D3879*$F$30)</f>
        <v>7018.15914256569</v>
      </c>
    </row>
    <row r="3880" customFormat="false" ht="15" hidden="false" customHeight="false" outlineLevel="0" collapsed="false">
      <c r="A3880" s="2" t="n">
        <v>3846</v>
      </c>
      <c r="B3880" s="2" t="n">
        <v>6</v>
      </c>
      <c r="C3880" s="22" t="n">
        <f aca="true">NORMSINV(MAX(RAND(),0.000000000001))</f>
        <v>-3.21478324048753</v>
      </c>
      <c r="D3880" s="24" t="n">
        <f aca="false">IF($B$11="","",$B$11*EXP($B$12*C3880))</f>
        <v>239.341696534181</v>
      </c>
      <c r="E3880" s="20" t="n">
        <f aca="true">IF($B$10="","",$B$10*(1-$B$14+2*$B$14*RAND()))</f>
        <v>3.44705971907966</v>
      </c>
      <c r="F3880" s="21" t="n">
        <f aca="false">INDEX($E$17:$E$28,B3880)</f>
        <v>4.761</v>
      </c>
      <c r="G3880" s="25" t="n">
        <f aca="false">IF(OR(D3880="",E3880="",F3880=""),"",D3880*($B$7-$B$8-F3880-E3880))</f>
        <v>1084.68227542707</v>
      </c>
      <c r="H3880" s="25" t="n">
        <f aca="false">IF(D3880="","",D3880*$F$30)</f>
        <v>1196.51700931368</v>
      </c>
    </row>
    <row r="3881" customFormat="false" ht="15" hidden="false" customHeight="false" outlineLevel="0" collapsed="false">
      <c r="A3881" s="2" t="n">
        <v>3847</v>
      </c>
      <c r="B3881" s="2" t="n">
        <v>7</v>
      </c>
      <c r="C3881" s="22" t="n">
        <f aca="true">NORMSINV(MAX(RAND(),0.000000000001))</f>
        <v>-0.67719923897271</v>
      </c>
      <c r="D3881" s="24" t="n">
        <f aca="false">IF($B$11="","",$B$11*EXP($B$12*C3881))</f>
        <v>697.249991584655</v>
      </c>
      <c r="E3881" s="20" t="n">
        <f aca="true">IF($B$10="","",$B$10*(1-$B$14+2*$B$14*RAND()))</f>
        <v>3.91034937316895</v>
      </c>
      <c r="F3881" s="21" t="n">
        <f aca="false">INDEX($E$17:$E$28,B3881)</f>
        <v>4.761</v>
      </c>
      <c r="G3881" s="25" t="n">
        <f aca="false">IF(OR(D3881="",E3881="",F3881=""),"",D3881*($B$7-$B$8-F3881-E3881))</f>
        <v>2836.86661531885</v>
      </c>
      <c r="H3881" s="25" t="n">
        <f aca="false">IF(D3881="","",D3881*$F$30)</f>
        <v>3485.69215793001</v>
      </c>
    </row>
    <row r="3882" customFormat="false" ht="15" hidden="false" customHeight="false" outlineLevel="0" collapsed="false">
      <c r="A3882" s="2" t="n">
        <v>3848</v>
      </c>
      <c r="B3882" s="2" t="n">
        <v>8</v>
      </c>
      <c r="C3882" s="22" t="n">
        <f aca="true">NORMSINV(MAX(RAND(),0.000000000001))</f>
        <v>0.174147885724484</v>
      </c>
      <c r="D3882" s="24" t="n">
        <f aca="false">IF($B$11="","",$B$11*EXP($B$12*C3882))</f>
        <v>998.119295964409</v>
      </c>
      <c r="E3882" s="20" t="n">
        <f aca="true">IF($B$10="","",$B$10*(1-$B$14+2*$B$14*RAND()))</f>
        <v>3.89960544025968</v>
      </c>
      <c r="F3882" s="21" t="n">
        <f aca="false">INDEX($E$17:$E$28,B3882)</f>
        <v>4.761</v>
      </c>
      <c r="G3882" s="25" t="n">
        <f aca="false">IF(OR(D3882="",E3882="",F3882=""),"",D3882*($B$7-$B$8-F3882-E3882))</f>
        <v>4071.72242592905</v>
      </c>
      <c r="H3882" s="25" t="n">
        <f aca="false">IF(D3882="","",D3882*$F$30)</f>
        <v>4989.79798438527</v>
      </c>
    </row>
    <row r="3883" customFormat="false" ht="15" hidden="false" customHeight="false" outlineLevel="0" collapsed="false">
      <c r="A3883" s="2" t="n">
        <v>3849</v>
      </c>
      <c r="B3883" s="2" t="n">
        <v>9</v>
      </c>
      <c r="C3883" s="22" t="n">
        <f aca="true">NORMSINV(MAX(RAND(),0.000000000001))</f>
        <v>-0.914314052763591</v>
      </c>
      <c r="D3883" s="24" t="n">
        <f aca="false">IF($B$11="","",$B$11*EXP($B$12*C3883))</f>
        <v>630.953317401933</v>
      </c>
      <c r="E3883" s="20" t="n">
        <f aca="true">IF($B$10="","",$B$10*(1-$B$14+2*$B$14*RAND()))</f>
        <v>3.82546999929784</v>
      </c>
      <c r="F3883" s="21" t="n">
        <f aca="false">INDEX($E$17:$E$28,B3883)</f>
        <v>4.761</v>
      </c>
      <c r="G3883" s="25" t="n">
        <f aca="false">IF(OR(D3883="",E3883="",F3883=""),"",D3883*($B$7-$B$8-F3883-E3883))</f>
        <v>2620.68353287148</v>
      </c>
      <c r="H3883" s="25" t="n">
        <f aca="false">IF(D3883="","",D3883*$F$30)</f>
        <v>3154.26182435574</v>
      </c>
    </row>
    <row r="3884" customFormat="false" ht="15" hidden="false" customHeight="false" outlineLevel="0" collapsed="false">
      <c r="A3884" s="2" t="n">
        <v>3850</v>
      </c>
      <c r="B3884" s="2" t="n">
        <v>10</v>
      </c>
      <c r="C3884" s="22" t="n">
        <f aca="true">NORMSINV(MAX(RAND(),0.000000000001))</f>
        <v>0.702584870584888</v>
      </c>
      <c r="D3884" s="24" t="n">
        <f aca="false">IF($B$11="","",$B$11*EXP($B$12*C3884))</f>
        <v>1247.05271504756</v>
      </c>
      <c r="E3884" s="20" t="n">
        <f aca="true">IF($B$10="","",$B$10*(1-$B$14+2*$B$14*RAND()))</f>
        <v>4.05944855661812</v>
      </c>
      <c r="F3884" s="21" t="n">
        <f aca="false">INDEX($E$17:$E$28,B3884)</f>
        <v>4.761</v>
      </c>
      <c r="G3884" s="25" t="n">
        <f aca="false">IF(OR(D3884="",E3884="",F3884=""),"",D3884*($B$7-$B$8-F3884-E3884))</f>
        <v>4887.88726923798</v>
      </c>
      <c r="H3884" s="25" t="n">
        <f aca="false">IF(D3884="","",D3884*$F$30)</f>
        <v>6234.26593306578</v>
      </c>
    </row>
    <row r="3885" customFormat="false" ht="15" hidden="false" customHeight="false" outlineLevel="0" collapsed="false">
      <c r="A3885" s="2" t="n">
        <v>3851</v>
      </c>
      <c r="B3885" s="2" t="n">
        <v>11</v>
      </c>
      <c r="C3885" s="22" t="n">
        <f aca="true">NORMSINV(MAX(RAND(),0.000000000001))</f>
        <v>1.2168178708762</v>
      </c>
      <c r="D3885" s="24" t="n">
        <f aca="false">IF($B$11="","",$B$11*EXP($B$12*C3885))</f>
        <v>1548.77342083893</v>
      </c>
      <c r="E3885" s="20" t="n">
        <f aca="true">IF($B$10="","",$B$10*(1-$B$14+2*$B$14*RAND()))</f>
        <v>3.7538118791283</v>
      </c>
      <c r="F3885" s="21" t="n">
        <f aca="false">INDEX($E$17:$E$28,B3885)</f>
        <v>4.761</v>
      </c>
      <c r="G3885" s="25" t="n">
        <f aca="false">IF(OR(D3885="",E3885="",F3885=""),"",D3885*($B$7-$B$8-F3885-E3885))</f>
        <v>6543.85905965046</v>
      </c>
      <c r="H3885" s="25" t="n">
        <f aca="false">IF(D3885="","",D3885*$F$30)</f>
        <v>7742.62808545795</v>
      </c>
    </row>
    <row r="3886" customFormat="false" ht="15" hidden="false" customHeight="false" outlineLevel="0" collapsed="false">
      <c r="A3886" s="2" t="n">
        <v>3852</v>
      </c>
      <c r="B3886" s="2" t="n">
        <v>12</v>
      </c>
      <c r="C3886" s="22" t="n">
        <f aca="true">NORMSINV(MAX(RAND(),0.000000000001))</f>
        <v>-0.0430135562015314</v>
      </c>
      <c r="D3886" s="24" t="n">
        <f aca="false">IF($B$11="","",$B$11*EXP($B$12*C3886))</f>
        <v>910.840993551904</v>
      </c>
      <c r="E3886" s="20" t="n">
        <f aca="true">IF($B$10="","",$B$10*(1-$B$14+2*$B$14*RAND()))</f>
        <v>3.4640195417684</v>
      </c>
      <c r="F3886" s="21" t="n">
        <f aca="false">INDEX($E$17:$E$28,B3886)</f>
        <v>4.761</v>
      </c>
      <c r="G3886" s="25" t="n">
        <f aca="false">IF(OR(D3886="",E3886="",F3886=""),"",D3886*($B$7-$B$8-F3886-E3886))</f>
        <v>4112.4292864431</v>
      </c>
      <c r="H3886" s="25" t="n">
        <f aca="false">IF(D3886="","",D3886*$F$30)</f>
        <v>4553.47629496468</v>
      </c>
    </row>
    <row r="3887" customFormat="false" ht="15" hidden="false" customHeight="false" outlineLevel="0" collapsed="false">
      <c r="A3887" s="2" t="n">
        <v>3853</v>
      </c>
      <c r="B3887" s="2" t="n">
        <v>1</v>
      </c>
      <c r="C3887" s="22" t="n">
        <f aca="true">NORMSINV(MAX(RAND(),0.000000000001))</f>
        <v>0.292117626734067</v>
      </c>
      <c r="D3887" s="24" t="n">
        <f aca="false">IF($B$11="","",$B$11*EXP($B$12*C3887))</f>
        <v>1048.98808513214</v>
      </c>
      <c r="E3887" s="20" t="n">
        <f aca="true">IF($B$10="","",$B$10*(1-$B$14+2*$B$14*RAND()))</f>
        <v>4.11830347572044</v>
      </c>
      <c r="F3887" s="21" t="n">
        <f aca="false">INDEX($E$17:$E$28,B3887)</f>
        <v>4.92562580645161</v>
      </c>
      <c r="G3887" s="25" t="n">
        <f aca="false">IF(OR(D3887="",E3887="",F3887=""),"",D3887*($B$7-$B$8-F3887-E3887))</f>
        <v>3877.13414480731</v>
      </c>
      <c r="H3887" s="25" t="n">
        <f aca="false">IF(D3887="","",D3887*$F$30)</f>
        <v>5244.1012351926</v>
      </c>
    </row>
    <row r="3888" customFormat="false" ht="15" hidden="false" customHeight="false" outlineLevel="0" collapsed="false">
      <c r="A3888" s="2" t="n">
        <v>3854</v>
      </c>
      <c r="B3888" s="2" t="n">
        <v>2</v>
      </c>
      <c r="C3888" s="22" t="n">
        <f aca="true">NORMSINV(MAX(RAND(),0.000000000001))</f>
        <v>0.26552780641713</v>
      </c>
      <c r="D3888" s="24" t="n">
        <f aca="false">IF($B$11="","",$B$11*EXP($B$12*C3888))</f>
        <v>1037.3007671548</v>
      </c>
      <c r="E3888" s="20" t="n">
        <f aca="true">IF($B$10="","",$B$10*(1-$B$14+2*$B$14*RAND()))</f>
        <v>3.58939310161018</v>
      </c>
      <c r="F3888" s="21" t="n">
        <f aca="false">INDEX($E$17:$E$28,B3888)</f>
        <v>5.0612</v>
      </c>
      <c r="G3888" s="25" t="n">
        <f aca="false">IF(OR(D3888="",E3888="",F3888=""),"",D3888*($B$7-$B$8-F3888-E3888))</f>
        <v>4241.94491290791</v>
      </c>
      <c r="H3888" s="25" t="n">
        <f aca="false">IF(D3888="","",D3888*$F$30)</f>
        <v>5185.67399516029</v>
      </c>
    </row>
    <row r="3889" customFormat="false" ht="15" hidden="false" customHeight="false" outlineLevel="0" collapsed="false">
      <c r="A3889" s="2" t="n">
        <v>3855</v>
      </c>
      <c r="B3889" s="2" t="n">
        <v>3</v>
      </c>
      <c r="C3889" s="22" t="n">
        <f aca="true">NORMSINV(MAX(RAND(),0.000000000001))</f>
        <v>-1.37844758637065</v>
      </c>
      <c r="D3889" s="24" t="n">
        <f aca="false">IF($B$11="","",$B$11*EXP($B$12*C3889))</f>
        <v>518.874351294937</v>
      </c>
      <c r="E3889" s="20" t="n">
        <f aca="true">IF($B$10="","",$B$10*(1-$B$14+2*$B$14*RAND()))</f>
        <v>3.44142982003464</v>
      </c>
      <c r="F3889" s="21" t="n">
        <f aca="false">INDEX($E$17:$E$28,B3889)</f>
        <v>5.0612</v>
      </c>
      <c r="G3889" s="25" t="n">
        <f aca="false">IF(OR(D3889="",E3889="",F3889=""),"",D3889*($B$7-$B$8-F3889-E3889))</f>
        <v>2198.66270332604</v>
      </c>
      <c r="H3889" s="25" t="n">
        <f aca="false">IF(D3889="","",D3889*$F$30)</f>
        <v>2593.95665699365</v>
      </c>
    </row>
    <row r="3890" customFormat="false" ht="15" hidden="false" customHeight="false" outlineLevel="0" collapsed="false">
      <c r="A3890" s="2" t="n">
        <v>3856</v>
      </c>
      <c r="B3890" s="2" t="n">
        <v>4</v>
      </c>
      <c r="C3890" s="22" t="n">
        <f aca="true">NORMSINV(MAX(RAND(),0.000000000001))</f>
        <v>0.680975852563265</v>
      </c>
      <c r="D3890" s="24" t="n">
        <f aca="false">IF($B$11="","",$B$11*EXP($B$12*C3890))</f>
        <v>1235.74945522452</v>
      </c>
      <c r="E3890" s="20" t="n">
        <f aca="true">IF($B$10="","",$B$10*(1-$B$14+2*$B$14*RAND()))</f>
        <v>3.53931992026025</v>
      </c>
      <c r="F3890" s="21" t="n">
        <f aca="false">INDEX($E$17:$E$28,B3890)</f>
        <v>4.89657419354839</v>
      </c>
      <c r="G3890" s="25" t="n">
        <f aca="false">IF(OR(D3890="",E3890="",F3890=""),"",D3890*($B$7-$B$8-F3890-E3890))</f>
        <v>5318.79650408962</v>
      </c>
      <c r="H3890" s="25" t="n">
        <f aca="false">IF(D3890="","",D3890*$F$30)</f>
        <v>6177.75867655841</v>
      </c>
    </row>
    <row r="3891" customFormat="false" ht="15" hidden="false" customHeight="false" outlineLevel="0" collapsed="false">
      <c r="A3891" s="2" t="n">
        <v>3857</v>
      </c>
      <c r="B3891" s="2" t="n">
        <v>5</v>
      </c>
      <c r="C3891" s="22" t="n">
        <f aca="true">NORMSINV(MAX(RAND(),0.000000000001))</f>
        <v>-0.592444838824369</v>
      </c>
      <c r="D3891" s="24" t="n">
        <f aca="false">IF($B$11="","",$B$11*EXP($B$12*C3891))</f>
        <v>722.60059541827</v>
      </c>
      <c r="E3891" s="20" t="n">
        <f aca="true">IF($B$10="","",$B$10*(1-$B$14+2*$B$14*RAND()))</f>
        <v>3.91666679836028</v>
      </c>
      <c r="F3891" s="21" t="n">
        <f aca="false">INDEX($E$17:$E$28,B3891)</f>
        <v>4.761</v>
      </c>
      <c r="G3891" s="25" t="n">
        <f aca="false">IF(OR(D3891="",E3891="",F3891=""),"",D3891*($B$7-$B$8-F3891-E3891))</f>
        <v>2935.44439029227</v>
      </c>
      <c r="H3891" s="25" t="n">
        <f aca="false">IF(D3891="","",D3891*$F$30)</f>
        <v>3612.42489661502</v>
      </c>
    </row>
    <row r="3892" customFormat="false" ht="15" hidden="false" customHeight="false" outlineLevel="0" collapsed="false">
      <c r="A3892" s="2" t="n">
        <v>3858</v>
      </c>
      <c r="B3892" s="2" t="n">
        <v>6</v>
      </c>
      <c r="C3892" s="22" t="n">
        <f aca="true">NORMSINV(MAX(RAND(),0.000000000001))</f>
        <v>0.752239536844401</v>
      </c>
      <c r="D3892" s="24" t="n">
        <f aca="false">IF($B$11="","",$B$11*EXP($B$12*C3892))</f>
        <v>1273.419409487</v>
      </c>
      <c r="E3892" s="20" t="n">
        <f aca="true">IF($B$10="","",$B$10*(1-$B$14+2*$B$14*RAND()))</f>
        <v>3.53464493971409</v>
      </c>
      <c r="F3892" s="21" t="n">
        <f aca="false">INDEX($E$17:$E$28,B3892)</f>
        <v>4.761</v>
      </c>
      <c r="G3892" s="25" t="n">
        <f aca="false">IF(OR(D3892="",E3892="",F3892=""),"",D3892*($B$7-$B$8-F3892-E3892))</f>
        <v>5659.52799641985</v>
      </c>
      <c r="H3892" s="25" t="n">
        <f aca="false">IF(D3892="","",D3892*$F$30)</f>
        <v>6366.07831190741</v>
      </c>
    </row>
    <row r="3893" customFormat="false" ht="15" hidden="false" customHeight="false" outlineLevel="0" collapsed="false">
      <c r="A3893" s="2" t="n">
        <v>3859</v>
      </c>
      <c r="B3893" s="2" t="n">
        <v>7</v>
      </c>
      <c r="C3893" s="22" t="n">
        <f aca="true">NORMSINV(MAX(RAND(),0.000000000001))</f>
        <v>0.208989601453654</v>
      </c>
      <c r="D3893" s="24" t="n">
        <f aca="false">IF($B$11="","",$B$11*EXP($B$12*C3893))</f>
        <v>1012.88089510457</v>
      </c>
      <c r="E3893" s="20" t="n">
        <f aca="true">IF($B$10="","",$B$10*(1-$B$14+2*$B$14*RAND()))</f>
        <v>3.84547461020123</v>
      </c>
      <c r="F3893" s="21" t="n">
        <f aca="false">INDEX($E$17:$E$28,B3893)</f>
        <v>4.761</v>
      </c>
      <c r="G3893" s="25" t="n">
        <f aca="false">IF(OR(D3893="",E3893="",F3893=""),"",D3893*($B$7-$B$8-F3893-E3893))</f>
        <v>4186.76889675685</v>
      </c>
      <c r="H3893" s="25" t="n">
        <f aca="false">IF(D3893="","",D3893*$F$30)</f>
        <v>5063.59417080678</v>
      </c>
    </row>
    <row r="3894" customFormat="false" ht="15" hidden="false" customHeight="false" outlineLevel="0" collapsed="false">
      <c r="A3894" s="2" t="n">
        <v>3860</v>
      </c>
      <c r="B3894" s="2" t="n">
        <v>8</v>
      </c>
      <c r="C3894" s="22" t="n">
        <f aca="true">NORMSINV(MAX(RAND(),0.000000000001))</f>
        <v>1.10426253810679</v>
      </c>
      <c r="D3894" s="24" t="n">
        <f aca="false">IF($B$11="","",$B$11*EXP($B$12*C3894))</f>
        <v>1477.03437727857</v>
      </c>
      <c r="E3894" s="20" t="n">
        <f aca="true">IF($B$10="","",$B$10*(1-$B$14+2*$B$14*RAND()))</f>
        <v>3.47632547531819</v>
      </c>
      <c r="F3894" s="21" t="n">
        <f aca="false">INDEX($E$17:$E$28,B3894)</f>
        <v>4.761</v>
      </c>
      <c r="G3894" s="25" t="n">
        <f aca="false">IF(OR(D3894="",E3894="",F3894=""),"",D3894*($B$7-$B$8-F3894-E3894))</f>
        <v>6650.60506265148</v>
      </c>
      <c r="H3894" s="25" t="n">
        <f aca="false">IF(D3894="","",D3894*$F$30)</f>
        <v>7383.99025889104</v>
      </c>
    </row>
    <row r="3895" customFormat="false" ht="15" hidden="false" customHeight="false" outlineLevel="0" collapsed="false">
      <c r="A3895" s="2" t="n">
        <v>3861</v>
      </c>
      <c r="B3895" s="2" t="n">
        <v>9</v>
      </c>
      <c r="C3895" s="22" t="n">
        <f aca="true">NORMSINV(MAX(RAND(),0.000000000001))</f>
        <v>0.389818716520536</v>
      </c>
      <c r="D3895" s="24" t="n">
        <f aca="false">IF($B$11="","",$B$11*EXP($B$12*C3895))</f>
        <v>1093.07398309415</v>
      </c>
      <c r="E3895" s="20" t="n">
        <f aca="true">IF($B$10="","",$B$10*(1-$B$14+2*$B$14*RAND()))</f>
        <v>3.66612236002598</v>
      </c>
      <c r="F3895" s="21" t="n">
        <f aca="false">INDEX($E$17:$E$28,B3895)</f>
        <v>4.761</v>
      </c>
      <c r="G3895" s="25" t="n">
        <f aca="false">IF(OR(D3895="",E3895="",F3895=""),"",D3895*($B$7-$B$8-F3895-E3895))</f>
        <v>4714.29434052409</v>
      </c>
      <c r="H3895" s="25" t="n">
        <f aca="false">IF(D3895="","",D3895*$F$30)</f>
        <v>5464.49545628427</v>
      </c>
    </row>
    <row r="3896" customFormat="false" ht="15" hidden="false" customHeight="false" outlineLevel="0" collapsed="false">
      <c r="A3896" s="2" t="n">
        <v>3862</v>
      </c>
      <c r="B3896" s="2" t="n">
        <v>10</v>
      </c>
      <c r="C3896" s="22" t="n">
        <f aca="true">NORMSINV(MAX(RAND(),0.000000000001))</f>
        <v>0.800142030497669</v>
      </c>
      <c r="D3896" s="24" t="n">
        <f aca="false">IF($B$11="","",$B$11*EXP($B$12*C3896))</f>
        <v>1299.38388316765</v>
      </c>
      <c r="E3896" s="20" t="n">
        <f aca="true">IF($B$10="","",$B$10*(1-$B$14+2*$B$14*RAND()))</f>
        <v>3.90217346661706</v>
      </c>
      <c r="F3896" s="21" t="n">
        <f aca="false">INDEX($E$17:$E$28,B3896)</f>
        <v>4.761</v>
      </c>
      <c r="G3896" s="25" t="n">
        <f aca="false">IF(OR(D3896="",E3896="",F3896=""),"",D3896*($B$7-$B$8-F3896-E3896))</f>
        <v>5297.36269194804</v>
      </c>
      <c r="H3896" s="25" t="n">
        <f aca="false">IF(D3896="","",D3896*$F$30)</f>
        <v>6495.87990873173</v>
      </c>
    </row>
    <row r="3897" customFormat="false" ht="15" hidden="false" customHeight="false" outlineLevel="0" collapsed="false">
      <c r="A3897" s="2" t="n">
        <v>3863</v>
      </c>
      <c r="B3897" s="2" t="n">
        <v>11</v>
      </c>
      <c r="C3897" s="22" t="n">
        <f aca="true">NORMSINV(MAX(RAND(),0.000000000001))</f>
        <v>1.23148617198296</v>
      </c>
      <c r="D3897" s="24" t="n">
        <f aca="false">IF($B$11="","",$B$11*EXP($B$12*C3897))</f>
        <v>1558.37560609584</v>
      </c>
      <c r="E3897" s="20" t="n">
        <f aca="true">IF($B$10="","",$B$10*(1-$B$14+2*$B$14*RAND()))</f>
        <v>3.85824668028681</v>
      </c>
      <c r="F3897" s="21" t="n">
        <f aca="false">INDEX($E$17:$E$28,B3897)</f>
        <v>4.761</v>
      </c>
      <c r="G3897" s="25" t="n">
        <f aca="false">IF(OR(D3897="",E3897="",F3897=""),"",D3897*($B$7-$B$8-F3897-E3897))</f>
        <v>6421.68145217947</v>
      </c>
      <c r="H3897" s="25" t="n">
        <f aca="false">IF(D3897="","",D3897*$F$30)</f>
        <v>7790.63132999431</v>
      </c>
    </row>
    <row r="3898" customFormat="false" ht="15" hidden="false" customHeight="false" outlineLevel="0" collapsed="false">
      <c r="A3898" s="2" t="n">
        <v>3864</v>
      </c>
      <c r="B3898" s="2" t="n">
        <v>12</v>
      </c>
      <c r="C3898" s="22" t="n">
        <f aca="true">NORMSINV(MAX(RAND(),0.000000000001))</f>
        <v>0.246594968928996</v>
      </c>
      <c r="D3898" s="24" t="n">
        <f aca="false">IF($B$11="","",$B$11*EXP($B$12*C3898))</f>
        <v>1029.05846007548</v>
      </c>
      <c r="E3898" s="20" t="n">
        <f aca="true">IF($B$10="","",$B$10*(1-$B$14+2*$B$14*RAND()))</f>
        <v>3.70777928281559</v>
      </c>
      <c r="F3898" s="21" t="n">
        <f aca="false">INDEX($E$17:$E$28,B3898)</f>
        <v>4.761</v>
      </c>
      <c r="G3898" s="25" t="n">
        <f aca="false">IF(OR(D3898="",E3898="",F3898=""),"",D3898*($B$7-$B$8-F3898-E3898))</f>
        <v>4395.33581386829</v>
      </c>
      <c r="H3898" s="25" t="n">
        <f aca="false">IF(D3898="","",D3898*$F$30)</f>
        <v>5144.46905360936</v>
      </c>
    </row>
    <row r="3899" customFormat="false" ht="15" hidden="false" customHeight="false" outlineLevel="0" collapsed="false">
      <c r="A3899" s="2" t="n">
        <v>3865</v>
      </c>
      <c r="B3899" s="2" t="n">
        <v>1</v>
      </c>
      <c r="C3899" s="22" t="n">
        <f aca="true">NORMSINV(MAX(RAND(),0.000000000001))</f>
        <v>0.549969634501252</v>
      </c>
      <c r="D3899" s="24" t="n">
        <f aca="false">IF($B$11="","",$B$11*EXP($B$12*C3899))</f>
        <v>1169.38276400664</v>
      </c>
      <c r="E3899" s="20" t="n">
        <f aca="true">IF($B$10="","",$B$10*(1-$B$14+2*$B$14*RAND()))</f>
        <v>3.44662121490677</v>
      </c>
      <c r="F3899" s="21" t="n">
        <f aca="false">INDEX($E$17:$E$28,B3899)</f>
        <v>4.92562580645161</v>
      </c>
      <c r="G3899" s="25" t="n">
        <f aca="false">IF(OR(D3899="",E3899="",F3899=""),"",D3899*($B$7-$B$8-F3899-E3899))</f>
        <v>5107.57505066215</v>
      </c>
      <c r="H3899" s="25" t="n">
        <f aca="false">IF(D3899="","",D3899*$F$30)</f>
        <v>5845.97831382197</v>
      </c>
    </row>
    <row r="3900" customFormat="false" ht="15" hidden="false" customHeight="false" outlineLevel="0" collapsed="false">
      <c r="A3900" s="2" t="n">
        <v>3866</v>
      </c>
      <c r="B3900" s="2" t="n">
        <v>2</v>
      </c>
      <c r="C3900" s="22" t="n">
        <f aca="true">NORMSINV(MAX(RAND(),0.000000000001))</f>
        <v>0.10889484557036</v>
      </c>
      <c r="D3900" s="24" t="n">
        <f aca="false">IF($B$11="","",$B$11*EXP($B$12*C3900))</f>
        <v>971.049443615232</v>
      </c>
      <c r="E3900" s="20" t="n">
        <f aca="true">IF($B$10="","",$B$10*(1-$B$14+2*$B$14*RAND()))</f>
        <v>4.01528214783663</v>
      </c>
      <c r="F3900" s="21" t="n">
        <f aca="false">INDEX($E$17:$E$28,B3900)</f>
        <v>5.0612</v>
      </c>
      <c r="G3900" s="25" t="n">
        <f aca="false">IF(OR(D3900="",E3900="",F3900=""),"",D3900*($B$7-$B$8-F3900-E3900))</f>
        <v>3557.45697201771</v>
      </c>
      <c r="H3900" s="25" t="n">
        <f aca="false">IF(D3900="","",D3900*$F$30)</f>
        <v>4854.47037852127</v>
      </c>
    </row>
    <row r="3901" customFormat="false" ht="15" hidden="false" customHeight="false" outlineLevel="0" collapsed="false">
      <c r="A3901" s="2" t="n">
        <v>3867</v>
      </c>
      <c r="B3901" s="2" t="n">
        <v>3</v>
      </c>
      <c r="C3901" s="22" t="n">
        <f aca="true">NORMSINV(MAX(RAND(),0.000000000001))</f>
        <v>0.984966021416449</v>
      </c>
      <c r="D3901" s="24" t="n">
        <f aca="false">IF($B$11="","",$B$11*EXP($B$12*C3901))</f>
        <v>1404.62276809893</v>
      </c>
      <c r="E3901" s="20" t="n">
        <f aca="true">IF($B$10="","",$B$10*(1-$B$14+2*$B$14*RAND()))</f>
        <v>3.69563386013371</v>
      </c>
      <c r="F3901" s="21" t="n">
        <f aca="false">INDEX($E$17:$E$28,B3901)</f>
        <v>5.0612</v>
      </c>
      <c r="G3901" s="25" t="n">
        <f aca="false">IF(OR(D3901="",E3901="",F3901=""),"",D3901*($B$7-$B$8-F3901-E3901))</f>
        <v>5594.84584917693</v>
      </c>
      <c r="H3901" s="25" t="n">
        <f aca="false">IF(D3901="","",D3901*$F$30)</f>
        <v>7021.99014228018</v>
      </c>
    </row>
    <row r="3902" customFormat="false" ht="15" hidden="false" customHeight="false" outlineLevel="0" collapsed="false">
      <c r="A3902" s="2" t="n">
        <v>3868</v>
      </c>
      <c r="B3902" s="2" t="n">
        <v>4</v>
      </c>
      <c r="C3902" s="22" t="n">
        <f aca="true">NORMSINV(MAX(RAND(),0.000000000001))</f>
        <v>0.805441500461898</v>
      </c>
      <c r="D3902" s="24" t="n">
        <f aca="false">IF($B$11="","",$B$11*EXP($B$12*C3902))</f>
        <v>1302.28867124395</v>
      </c>
      <c r="E3902" s="20" t="n">
        <f aca="true">IF($B$10="","",$B$10*(1-$B$14+2*$B$14*RAND()))</f>
        <v>3.89916641883758</v>
      </c>
      <c r="F3902" s="21" t="n">
        <f aca="false">INDEX($E$17:$E$28,B3902)</f>
        <v>4.89657419354839</v>
      </c>
      <c r="G3902" s="25" t="n">
        <f aca="false">IF(OR(D3902="",E3902="",F3902=""),"",D3902*($B$7-$B$8-F3902-E3902))</f>
        <v>5136.56431693736</v>
      </c>
      <c r="H3902" s="25" t="n">
        <f aca="false">IF(D3902="","",D3902*$F$30)</f>
        <v>6510.40152528276</v>
      </c>
    </row>
    <row r="3903" customFormat="false" ht="15" hidden="false" customHeight="false" outlineLevel="0" collapsed="false">
      <c r="A3903" s="2" t="n">
        <v>3869</v>
      </c>
      <c r="B3903" s="2" t="n">
        <v>5</v>
      </c>
      <c r="C3903" s="22" t="n">
        <f aca="true">NORMSINV(MAX(RAND(),0.000000000001))</f>
        <v>0.872297160072528</v>
      </c>
      <c r="D3903" s="24" t="n">
        <f aca="false">IF($B$11="","",$B$11*EXP($B$12*C3903))</f>
        <v>1339.49669046778</v>
      </c>
      <c r="E3903" s="20" t="n">
        <f aca="true">IF($B$10="","",$B$10*(1-$B$14+2*$B$14*RAND()))</f>
        <v>3.46920874745905</v>
      </c>
      <c r="F3903" s="21" t="n">
        <f aca="false">INDEX($E$17:$E$28,B3903)</f>
        <v>4.761</v>
      </c>
      <c r="G3903" s="25" t="n">
        <f aca="false">IF(OR(D3903="",E3903="",F3903=""),"",D3903*($B$7-$B$8-F3903-E3903))</f>
        <v>6040.85045747915</v>
      </c>
      <c r="H3903" s="25" t="n">
        <f aca="false">IF(D3903="","",D3903*$F$30)</f>
        <v>6696.41185498652</v>
      </c>
    </row>
    <row r="3904" customFormat="false" ht="15" hidden="false" customHeight="false" outlineLevel="0" collapsed="false">
      <c r="A3904" s="2" t="n">
        <v>3870</v>
      </c>
      <c r="B3904" s="2" t="n">
        <v>6</v>
      </c>
      <c r="C3904" s="22" t="n">
        <f aca="true">NORMSINV(MAX(RAND(),0.000000000001))</f>
        <v>0.0259570379518828</v>
      </c>
      <c r="D3904" s="24" t="n">
        <f aca="false">IF($B$11="","",$B$11*EXP($B$12*C3904))</f>
        <v>937.70013226654</v>
      </c>
      <c r="E3904" s="20" t="n">
        <f aca="true">IF($B$10="","",$B$10*(1-$B$14+2*$B$14*RAND()))</f>
        <v>3.40836943569796</v>
      </c>
      <c r="F3904" s="21" t="n">
        <f aca="false">INDEX($E$17:$E$28,B3904)</f>
        <v>4.761</v>
      </c>
      <c r="G3904" s="25" t="n">
        <f aca="false">IF(OR(D3904="",E3904="",F3904=""),"",D3904*($B$7-$B$8-F3904-E3904))</f>
        <v>4285.88088468752</v>
      </c>
      <c r="H3904" s="25" t="n">
        <f aca="false">IF(D3904="","",D3904*$F$30)</f>
        <v>4687.75050122689</v>
      </c>
    </row>
    <row r="3905" customFormat="false" ht="15" hidden="false" customHeight="false" outlineLevel="0" collapsed="false">
      <c r="A3905" s="2" t="n">
        <v>3871</v>
      </c>
      <c r="B3905" s="2" t="n">
        <v>7</v>
      </c>
      <c r="C3905" s="22" t="n">
        <f aca="true">NORMSINV(MAX(RAND(),0.000000000001))</f>
        <v>0.730032675826901</v>
      </c>
      <c r="D3905" s="24" t="n">
        <f aca="false">IF($B$11="","",$B$11*EXP($B$12*C3905))</f>
        <v>1261.55932210546</v>
      </c>
      <c r="E3905" s="20" t="n">
        <f aca="true">IF($B$10="","",$B$10*(1-$B$14+2*$B$14*RAND()))</f>
        <v>3.91785011969484</v>
      </c>
      <c r="F3905" s="21" t="n">
        <f aca="false">INDEX($E$17:$E$28,B3905)</f>
        <v>4.761</v>
      </c>
      <c r="G3905" s="25" t="n">
        <f aca="false">IF(OR(D3905="",E3905="",F3905=""),"",D3905*($B$7-$B$8-F3905-E3905))</f>
        <v>5123.38148996645</v>
      </c>
      <c r="H3905" s="25" t="n">
        <f aca="false">IF(D3905="","",D3905*$F$30)</f>
        <v>6306.78736306961</v>
      </c>
    </row>
    <row r="3906" customFormat="false" ht="15" hidden="false" customHeight="false" outlineLevel="0" collapsed="false">
      <c r="A3906" s="2" t="n">
        <v>3872</v>
      </c>
      <c r="B3906" s="2" t="n">
        <v>8</v>
      </c>
      <c r="C3906" s="22" t="n">
        <f aca="true">NORMSINV(MAX(RAND(),0.000000000001))</f>
        <v>0.869646193034702</v>
      </c>
      <c r="D3906" s="24" t="n">
        <f aca="false">IF($B$11="","",$B$11*EXP($B$12*C3906))</f>
        <v>1338.00127112245</v>
      </c>
      <c r="E3906" s="20" t="n">
        <f aca="true">IF($B$10="","",$B$10*(1-$B$14+2*$B$14*RAND()))</f>
        <v>3.40752395158989</v>
      </c>
      <c r="F3906" s="21" t="n">
        <f aca="false">INDEX($E$17:$E$28,B3906)</f>
        <v>4.761</v>
      </c>
      <c r="G3906" s="25" t="n">
        <f aca="false">IF(OR(D3906="",E3906="",F3906=""),"",D3906*($B$7-$B$8-F3906-E3906))</f>
        <v>6116.64076367857</v>
      </c>
      <c r="H3906" s="25" t="n">
        <f aca="false">IF(D3906="","",D3906*$F$30)</f>
        <v>6688.93595459537</v>
      </c>
    </row>
    <row r="3907" customFormat="false" ht="15" hidden="false" customHeight="false" outlineLevel="0" collapsed="false">
      <c r="A3907" s="2" t="n">
        <v>3873</v>
      </c>
      <c r="B3907" s="2" t="n">
        <v>9</v>
      </c>
      <c r="C3907" s="22" t="n">
        <f aca="true">NORMSINV(MAX(RAND(),0.000000000001))</f>
        <v>-1.27586282145031</v>
      </c>
      <c r="D3907" s="24" t="n">
        <f aca="false">IF($B$11="","",$B$11*EXP($B$12*C3907))</f>
        <v>541.794888388723</v>
      </c>
      <c r="E3907" s="20" t="n">
        <f aca="true">IF($B$10="","",$B$10*(1-$B$14+2*$B$14*RAND()))</f>
        <v>3.51105140106866</v>
      </c>
      <c r="F3907" s="21" t="n">
        <f aca="false">INDEX($E$17:$E$28,B3907)</f>
        <v>4.761</v>
      </c>
      <c r="G3907" s="25" t="n">
        <f aca="false">IF(OR(D3907="",E3907="",F3907=""),"",D3907*($B$7-$B$8-F3907-E3907))</f>
        <v>2420.71171248456</v>
      </c>
      <c r="H3907" s="25" t="n">
        <f aca="false">IF(D3907="","",D3907*$F$30)</f>
        <v>2708.5410060329</v>
      </c>
    </row>
    <row r="3908" customFormat="false" ht="15" hidden="false" customHeight="false" outlineLevel="0" collapsed="false">
      <c r="A3908" s="2" t="n">
        <v>3874</v>
      </c>
      <c r="B3908" s="2" t="n">
        <v>10</v>
      </c>
      <c r="C3908" s="22" t="n">
        <f aca="true">NORMSINV(MAX(RAND(),0.000000000001))</f>
        <v>-0.580402097785662</v>
      </c>
      <c r="D3908" s="24" t="n">
        <f aca="false">IF($B$11="","",$B$11*EXP($B$12*C3908))</f>
        <v>726.276680715465</v>
      </c>
      <c r="E3908" s="20" t="n">
        <f aca="true">IF($B$10="","",$B$10*(1-$B$14+2*$B$14*RAND()))</f>
        <v>3.63974597833752</v>
      </c>
      <c r="F3908" s="21" t="n">
        <f aca="false">INDEX($E$17:$E$28,B3908)</f>
        <v>4.761</v>
      </c>
      <c r="G3908" s="25" t="n">
        <f aca="false">IF(OR(D3908="",E3908="",F3908=""),"",D3908*($B$7-$B$8-F3908-E3908))</f>
        <v>3151.49900763426</v>
      </c>
      <c r="H3908" s="25" t="n">
        <f aca="false">IF(D3908="","",D3908*$F$30)</f>
        <v>3630.80238223275</v>
      </c>
    </row>
    <row r="3909" customFormat="false" ht="15" hidden="false" customHeight="false" outlineLevel="0" collapsed="false">
      <c r="A3909" s="2" t="n">
        <v>3875</v>
      </c>
      <c r="B3909" s="2" t="n">
        <v>11</v>
      </c>
      <c r="C3909" s="22" t="n">
        <f aca="true">NORMSINV(MAX(RAND(),0.000000000001))</f>
        <v>-1.73464430522864</v>
      </c>
      <c r="D3909" s="24" t="n">
        <f aca="false">IF($B$11="","",$B$11*EXP($B$12*C3909))</f>
        <v>446.559453317874</v>
      </c>
      <c r="E3909" s="20" t="n">
        <f aca="true">IF($B$10="","",$B$10*(1-$B$14+2*$B$14*RAND()))</f>
        <v>3.81042166202768</v>
      </c>
      <c r="F3909" s="21" t="n">
        <f aca="false">INDEX($E$17:$E$28,B3909)</f>
        <v>4.761</v>
      </c>
      <c r="G3909" s="25" t="n">
        <f aca="false">IF(OR(D3909="",E3909="",F3909=""),"",D3909*($B$7-$B$8-F3909-E3909))</f>
        <v>1861.51806371765</v>
      </c>
      <c r="H3909" s="25" t="n">
        <f aca="false">IF(D3909="","",D3909*$F$30)</f>
        <v>2232.44001902671</v>
      </c>
    </row>
    <row r="3910" customFormat="false" ht="15" hidden="false" customHeight="false" outlineLevel="0" collapsed="false">
      <c r="A3910" s="2" t="n">
        <v>3876</v>
      </c>
      <c r="B3910" s="2" t="n">
        <v>12</v>
      </c>
      <c r="C3910" s="22" t="n">
        <f aca="true">NORMSINV(MAX(RAND(),0.000000000001))</f>
        <v>0.73936683990279</v>
      </c>
      <c r="D3910" s="24" t="n">
        <f aca="false">IF($B$11="","",$B$11*EXP($B$12*C3910))</f>
        <v>1266.53093159423</v>
      </c>
      <c r="E3910" s="20" t="n">
        <f aca="true">IF($B$10="","",$B$10*(1-$B$14+2*$B$14*RAND()))</f>
        <v>3.57874507686513</v>
      </c>
      <c r="F3910" s="21" t="n">
        <f aca="false">INDEX($E$17:$E$28,B3910)</f>
        <v>4.761</v>
      </c>
      <c r="G3910" s="25" t="n">
        <f aca="false">IF(OR(D3910="",E3910="",F3910=""),"",D3910*($B$7-$B$8-F3910-E3910))</f>
        <v>5573.05896705009</v>
      </c>
      <c r="H3910" s="25" t="n">
        <f aca="false">IF(D3910="","",D3910*$F$30)</f>
        <v>6331.64143322586</v>
      </c>
    </row>
    <row r="3911" customFormat="false" ht="15" hidden="false" customHeight="false" outlineLevel="0" collapsed="false">
      <c r="A3911" s="2" t="n">
        <v>3877</v>
      </c>
      <c r="B3911" s="2" t="n">
        <v>1</v>
      </c>
      <c r="C3911" s="22" t="n">
        <f aca="true">NORMSINV(MAX(RAND(),0.000000000001))</f>
        <v>0.00382870986440208</v>
      </c>
      <c r="D3911" s="24" t="n">
        <f aca="false">IF($B$11="","",$B$11*EXP($B$12*C3911))</f>
        <v>928.997532658986</v>
      </c>
      <c r="E3911" s="20" t="n">
        <f aca="true">IF($B$10="","",$B$10*(1-$B$14+2*$B$14*RAND()))</f>
        <v>3.75200103047938</v>
      </c>
      <c r="F3911" s="21" t="n">
        <f aca="false">INDEX($E$17:$E$28,B3911)</f>
        <v>4.92562580645161</v>
      </c>
      <c r="G3911" s="25" t="n">
        <f aca="false">IF(OR(D3911="",E3911="",F3911=""),"",D3911*($B$7-$B$8-F3911-E3911))</f>
        <v>3773.93464523119</v>
      </c>
      <c r="H3911" s="25" t="n">
        <f aca="false">IF(D3911="","",D3911*$F$30)</f>
        <v>4644.24446526881</v>
      </c>
    </row>
    <row r="3912" customFormat="false" ht="15" hidden="false" customHeight="false" outlineLevel="0" collapsed="false">
      <c r="A3912" s="2" t="n">
        <v>3878</v>
      </c>
      <c r="B3912" s="2" t="n">
        <v>2</v>
      </c>
      <c r="C3912" s="22" t="n">
        <f aca="true">NORMSINV(MAX(RAND(),0.000000000001))</f>
        <v>1.04023951973324</v>
      </c>
      <c r="D3912" s="24" t="n">
        <f aca="false">IF($B$11="","",$B$11*EXP($B$12*C3912))</f>
        <v>1437.72089919045</v>
      </c>
      <c r="E3912" s="20" t="n">
        <f aca="true">IF($B$10="","",$B$10*(1-$B$14+2*$B$14*RAND()))</f>
        <v>4.0731426728823</v>
      </c>
      <c r="F3912" s="21" t="n">
        <f aca="false">INDEX($E$17:$E$28,B3912)</f>
        <v>5.0612</v>
      </c>
      <c r="G3912" s="25" t="n">
        <f aca="false">IF(OR(D3912="",E3912="",F3912=""),"",D3912*($B$7-$B$8-F3912-E3912))</f>
        <v>5183.9288945163</v>
      </c>
      <c r="H3912" s="25" t="n">
        <f aca="false">IF(D3912="","",D3912*$F$30)</f>
        <v>7187.4543192329</v>
      </c>
    </row>
    <row r="3913" customFormat="false" ht="15" hidden="false" customHeight="false" outlineLevel="0" collapsed="false">
      <c r="A3913" s="2" t="n">
        <v>3879</v>
      </c>
      <c r="B3913" s="2" t="n">
        <v>3</v>
      </c>
      <c r="C3913" s="22" t="n">
        <f aca="true">NORMSINV(MAX(RAND(),0.000000000001))</f>
        <v>-0.253433325339667</v>
      </c>
      <c r="D3913" s="24" t="n">
        <f aca="false">IF($B$11="","",$B$11*EXP($B$12*C3913))</f>
        <v>833.559087819496</v>
      </c>
      <c r="E3913" s="20" t="n">
        <f aca="true">IF($B$10="","",$B$10*(1-$B$14+2*$B$14*RAND()))</f>
        <v>3.82536980507601</v>
      </c>
      <c r="F3913" s="21" t="n">
        <f aca="false">INDEX($E$17:$E$28,B3913)</f>
        <v>5.0612</v>
      </c>
      <c r="G3913" s="25" t="n">
        <f aca="false">IF(OR(D3913="",E3913="",F3913=""),"",D3913*($B$7-$B$8-F3913-E3913))</f>
        <v>3212.06175825694</v>
      </c>
      <c r="H3913" s="25" t="n">
        <f aca="false">IF(D3913="","",D3913*$F$30)</f>
        <v>4167.12859182722</v>
      </c>
    </row>
    <row r="3914" customFormat="false" ht="15" hidden="false" customHeight="false" outlineLevel="0" collapsed="false">
      <c r="A3914" s="2" t="n">
        <v>3880</v>
      </c>
      <c r="B3914" s="2" t="n">
        <v>4</v>
      </c>
      <c r="C3914" s="22" t="n">
        <f aca="true">NORMSINV(MAX(RAND(),0.000000000001))</f>
        <v>-0.0865073491157794</v>
      </c>
      <c r="D3914" s="24" t="n">
        <f aca="false">IF($B$11="","",$B$11*EXP($B$12*C3914))</f>
        <v>894.300217894257</v>
      </c>
      <c r="E3914" s="20" t="n">
        <f aca="true">IF($B$10="","",$B$10*(1-$B$14+2*$B$14*RAND()))</f>
        <v>3.75264819681674</v>
      </c>
      <c r="F3914" s="21" t="n">
        <f aca="false">INDEX($E$17:$E$28,B3914)</f>
        <v>4.89657419354839</v>
      </c>
      <c r="G3914" s="25" t="n">
        <f aca="false">IF(OR(D3914="",E3914="",F3914=""),"",D3914*($B$7-$B$8-F3914-E3914))</f>
        <v>3658.38330765341</v>
      </c>
      <c r="H3914" s="25" t="n">
        <f aca="false">IF(D3914="","",D3914*$F$30)</f>
        <v>4470.78564929697</v>
      </c>
    </row>
    <row r="3915" customFormat="false" ht="15" hidden="false" customHeight="false" outlineLevel="0" collapsed="false">
      <c r="A3915" s="2" t="n">
        <v>3881</v>
      </c>
      <c r="B3915" s="2" t="n">
        <v>5</v>
      </c>
      <c r="C3915" s="22" t="n">
        <f aca="true">NORMSINV(MAX(RAND(),0.000000000001))</f>
        <v>-1.65943821810885</v>
      </c>
      <c r="D3915" s="24" t="n">
        <f aca="false">IF($B$11="","",$B$11*EXP($B$12*C3915))</f>
        <v>460.937214113452</v>
      </c>
      <c r="E3915" s="20" t="n">
        <f aca="true">IF($B$10="","",$B$10*(1-$B$14+2*$B$14*RAND()))</f>
        <v>3.75126263056286</v>
      </c>
      <c r="F3915" s="21" t="n">
        <f aca="false">INDEX($E$17:$E$28,B3915)</f>
        <v>4.761</v>
      </c>
      <c r="G3915" s="25" t="n">
        <f aca="false">IF(OR(D3915="",E3915="",F3915=""),"",D3915*($B$7-$B$8-F3915-E3915))</f>
        <v>1948.72148507169</v>
      </c>
      <c r="H3915" s="25" t="n">
        <f aca="false">IF(D3915="","",D3915*$F$30)</f>
        <v>2304.31732079597</v>
      </c>
    </row>
    <row r="3916" customFormat="false" ht="15" hidden="false" customHeight="false" outlineLevel="0" collapsed="false">
      <c r="A3916" s="2" t="n">
        <v>3882</v>
      </c>
      <c r="B3916" s="2" t="n">
        <v>6</v>
      </c>
      <c r="C3916" s="22" t="n">
        <f aca="true">NORMSINV(MAX(RAND(),0.000000000001))</f>
        <v>-1.18294304808581</v>
      </c>
      <c r="D3916" s="24" t="n">
        <f aca="false">IF($B$11="","",$B$11*EXP($B$12*C3916))</f>
        <v>563.42866603354</v>
      </c>
      <c r="E3916" s="20" t="n">
        <f aca="true">IF($B$10="","",$B$10*(1-$B$14+2*$B$14*RAND()))</f>
        <v>3.63076883856989</v>
      </c>
      <c r="F3916" s="21" t="n">
        <f aca="false">INDEX($E$17:$E$28,B3916)</f>
        <v>4.761</v>
      </c>
      <c r="G3916" s="25" t="n">
        <f aca="false">IF(OR(D3916="",E3916="",F3916=""),"",D3916*($B$7-$B$8-F3916-E3916))</f>
        <v>2449.91808289004</v>
      </c>
      <c r="H3916" s="25" t="n">
        <f aca="false">IF(D3916="","",D3916*$F$30)</f>
        <v>2816.69258723487</v>
      </c>
    </row>
    <row r="3917" customFormat="false" ht="15" hidden="false" customHeight="false" outlineLevel="0" collapsed="false">
      <c r="A3917" s="2" t="n">
        <v>3883</v>
      </c>
      <c r="B3917" s="2" t="n">
        <v>7</v>
      </c>
      <c r="C3917" s="22" t="n">
        <f aca="true">NORMSINV(MAX(RAND(),0.000000000001))</f>
        <v>1.55006970771105</v>
      </c>
      <c r="D3917" s="24" t="n">
        <f aca="false">IF($B$11="","",$B$11*EXP($B$12*C3917))</f>
        <v>1782.26368973393</v>
      </c>
      <c r="E3917" s="20" t="n">
        <f aca="true">IF($B$10="","",$B$10*(1-$B$14+2*$B$14*RAND()))</f>
        <v>4.09540115878201</v>
      </c>
      <c r="F3917" s="21" t="n">
        <f aca="false">INDEX($E$17:$E$28,B3917)</f>
        <v>4.761</v>
      </c>
      <c r="G3917" s="25" t="n">
        <f aca="false">IF(OR(D3917="",E3917="",F3917=""),"",D3917*($B$7-$B$8-F3917-E3917))</f>
        <v>6921.59720019559</v>
      </c>
      <c r="H3917" s="25" t="n">
        <f aca="false">IF(D3917="","",D3917*$F$30)</f>
        <v>8909.89263771786</v>
      </c>
    </row>
    <row r="3918" customFormat="false" ht="15" hidden="false" customHeight="false" outlineLevel="0" collapsed="false">
      <c r="A3918" s="2" t="n">
        <v>3884</v>
      </c>
      <c r="B3918" s="2" t="n">
        <v>8</v>
      </c>
      <c r="C3918" s="22" t="n">
        <f aca="true">NORMSINV(MAX(RAND(),0.000000000001))</f>
        <v>0.175532173500879</v>
      </c>
      <c r="D3918" s="24" t="n">
        <f aca="false">IF($B$11="","",$B$11*EXP($B$12*C3918))</f>
        <v>998.701660689013</v>
      </c>
      <c r="E3918" s="20" t="n">
        <f aca="true">IF($B$10="","",$B$10*(1-$B$14+2*$B$14*RAND()))</f>
        <v>3.65253307322593</v>
      </c>
      <c r="F3918" s="21" t="n">
        <f aca="false">INDEX($E$17:$E$28,B3918)</f>
        <v>4.761</v>
      </c>
      <c r="G3918" s="25" t="n">
        <f aca="false">IF(OR(D3918="",E3918="",F3918=""),"",D3918*($B$7-$B$8-F3918-E3918))</f>
        <v>4320.84970468536</v>
      </c>
      <c r="H3918" s="25" t="n">
        <f aca="false">IF(D3918="","",D3918*$F$30)</f>
        <v>4992.70934211651</v>
      </c>
    </row>
    <row r="3919" customFormat="false" ht="15" hidden="false" customHeight="false" outlineLevel="0" collapsed="false">
      <c r="A3919" s="2" t="n">
        <v>3885</v>
      </c>
      <c r="B3919" s="2" t="n">
        <v>9</v>
      </c>
      <c r="C3919" s="22" t="n">
        <f aca="true">NORMSINV(MAX(RAND(),0.000000000001))</f>
        <v>-0.234763398163584</v>
      </c>
      <c r="D3919" s="24" t="n">
        <f aca="false">IF($B$11="","",$B$11*EXP($B$12*C3919))</f>
        <v>840.142453259377</v>
      </c>
      <c r="E3919" s="20" t="n">
        <f aca="true">IF($B$10="","",$B$10*(1-$B$14+2*$B$14*RAND()))</f>
        <v>3.87933017187433</v>
      </c>
      <c r="F3919" s="21" t="n">
        <f aca="false">INDEX($E$17:$E$28,B3919)</f>
        <v>4.761</v>
      </c>
      <c r="G3919" s="25" t="n">
        <f aca="false">IF(OR(D3919="",E3919="",F3919=""),"",D3919*($B$7-$B$8-F3919-E3919))</f>
        <v>3444.30666695495</v>
      </c>
      <c r="H3919" s="25" t="n">
        <f aca="false">IF(D3919="","",D3919*$F$30)</f>
        <v>4200.04015233428</v>
      </c>
    </row>
    <row r="3920" customFormat="false" ht="15" hidden="false" customHeight="false" outlineLevel="0" collapsed="false">
      <c r="A3920" s="2" t="n">
        <v>3886</v>
      </c>
      <c r="B3920" s="2" t="n">
        <v>10</v>
      </c>
      <c r="C3920" s="22" t="n">
        <f aca="true">NORMSINV(MAX(RAND(),0.000000000001))</f>
        <v>0.617748206252003</v>
      </c>
      <c r="D3920" s="24" t="n">
        <f aca="false">IF($B$11="","",$B$11*EXP($B$12*C3920))</f>
        <v>1203.26133285461</v>
      </c>
      <c r="E3920" s="20" t="n">
        <f aca="true">IF($B$10="","",$B$10*(1-$B$14+2*$B$14*RAND()))</f>
        <v>4.00770060589372</v>
      </c>
      <c r="F3920" s="21" t="n">
        <f aca="false">INDEX($E$17:$E$28,B3920)</f>
        <v>4.761</v>
      </c>
      <c r="G3920" s="25" t="n">
        <f aca="false">IF(OR(D3920="",E3920="",F3920=""),"",D3920*($B$7-$B$8-F3920-E3920))</f>
        <v>4778.51100211705</v>
      </c>
      <c r="H3920" s="25" t="n">
        <f aca="false">IF(D3920="","",D3920*$F$30)</f>
        <v>6015.34405520679</v>
      </c>
    </row>
    <row r="3921" customFormat="false" ht="15" hidden="false" customHeight="false" outlineLevel="0" collapsed="false">
      <c r="A3921" s="2" t="n">
        <v>3887</v>
      </c>
      <c r="B3921" s="2" t="n">
        <v>11</v>
      </c>
      <c r="C3921" s="22" t="n">
        <f aca="true">NORMSINV(MAX(RAND(),0.000000000001))</f>
        <v>1.87112519803584</v>
      </c>
      <c r="D3921" s="24" t="n">
        <f aca="false">IF($B$11="","",$B$11*EXP($B$12*C3921))</f>
        <v>2040.44144989449</v>
      </c>
      <c r="E3921" s="20" t="n">
        <f aca="true">IF($B$10="","",$B$10*(1-$B$14+2*$B$14*RAND()))</f>
        <v>3.94111575131545</v>
      </c>
      <c r="F3921" s="21" t="n">
        <f aca="false">INDEX($E$17:$E$28,B3921)</f>
        <v>4.761</v>
      </c>
      <c r="G3921" s="25" t="n">
        <f aca="false">IF(OR(D3921="",E3921="",F3921=""),"",D3921*($B$7-$B$8-F3921-E3921))</f>
        <v>8239.06639089205</v>
      </c>
      <c r="H3921" s="25" t="n">
        <f aca="false">IF(D3921="","",D3921*$F$30)</f>
        <v>10200.5748963125</v>
      </c>
    </row>
    <row r="3922" customFormat="false" ht="15" hidden="false" customHeight="false" outlineLevel="0" collapsed="false">
      <c r="A3922" s="2" t="n">
        <v>3888</v>
      </c>
      <c r="B3922" s="2" t="n">
        <v>12</v>
      </c>
      <c r="C3922" s="22" t="n">
        <f aca="true">NORMSINV(MAX(RAND(),0.000000000001))</f>
        <v>2.13479049049385</v>
      </c>
      <c r="D3922" s="24" t="n">
        <f aca="false">IF($B$11="","",$B$11*EXP($B$12*C3922))</f>
        <v>2280.20599779584</v>
      </c>
      <c r="E3922" s="20" t="n">
        <f aca="true">IF($B$10="","",$B$10*(1-$B$14+2*$B$14*RAND()))</f>
        <v>4.00822532474898</v>
      </c>
      <c r="F3922" s="21" t="n">
        <f aca="false">INDEX($E$17:$E$28,B3922)</f>
        <v>4.761</v>
      </c>
      <c r="G3922" s="25" t="n">
        <f aca="false">IF(OR(D3922="",E3922="",F3922=""),"",D3922*($B$7-$B$8-F3922-E3922))</f>
        <v>9054.1842304032</v>
      </c>
      <c r="H3922" s="25" t="n">
        <f aca="false">IF(D3922="","",D3922*$F$30)</f>
        <v>11399.205824181</v>
      </c>
    </row>
    <row r="3923" customFormat="false" ht="15" hidden="false" customHeight="false" outlineLevel="0" collapsed="false">
      <c r="A3923" s="2" t="n">
        <v>3889</v>
      </c>
      <c r="B3923" s="2" t="n">
        <v>1</v>
      </c>
      <c r="C3923" s="22" t="n">
        <f aca="true">NORMSINV(MAX(RAND(),0.000000000001))</f>
        <v>0.0702274878641454</v>
      </c>
      <c r="D3923" s="24" t="n">
        <f aca="false">IF($B$11="","",$B$11*EXP($B$12*C3923))</f>
        <v>955.356218744421</v>
      </c>
      <c r="E3923" s="20" t="n">
        <f aca="true">IF($B$10="","",$B$10*(1-$B$14+2*$B$14*RAND()))</f>
        <v>3.75325528028689</v>
      </c>
      <c r="F3923" s="21" t="n">
        <f aca="false">INDEX($E$17:$E$28,B3923)</f>
        <v>4.92562580645161</v>
      </c>
      <c r="G3923" s="25" t="n">
        <f aca="false">IF(OR(D3923="",E3923="",F3923=""),"",D3923*($B$7-$B$8-F3923-E3923))</f>
        <v>3879.81520884496</v>
      </c>
      <c r="H3923" s="25" t="n">
        <f aca="false">IF(D3923="","",D3923*$F$30)</f>
        <v>4776.01680874711</v>
      </c>
    </row>
    <row r="3924" customFormat="false" ht="15" hidden="false" customHeight="false" outlineLevel="0" collapsed="false">
      <c r="A3924" s="2" t="n">
        <v>3890</v>
      </c>
      <c r="B3924" s="2" t="n">
        <v>2</v>
      </c>
      <c r="C3924" s="22" t="n">
        <f aca="true">NORMSINV(MAX(RAND(),0.000000000001))</f>
        <v>-0.178388882386977</v>
      </c>
      <c r="D3924" s="24" t="n">
        <f aca="false">IF($B$11="","",$B$11*EXP($B$12*C3924))</f>
        <v>860.338376300136</v>
      </c>
      <c r="E3924" s="20" t="n">
        <f aca="true">IF($B$10="","",$B$10*(1-$B$14+2*$B$14*RAND()))</f>
        <v>3.89419229079042</v>
      </c>
      <c r="F3924" s="21" t="n">
        <f aca="false">INDEX($E$17:$E$28,B3924)</f>
        <v>5.0612</v>
      </c>
      <c r="G3924" s="25" t="n">
        <f aca="false">IF(OR(D3924="",E3924="",F3924=""),"",D3924*($B$7-$B$8-F3924-E3924))</f>
        <v>3256.04325147434</v>
      </c>
      <c r="H3924" s="25" t="n">
        <f aca="false">IF(D3924="","",D3924*$F$30)</f>
        <v>4301.00361079964</v>
      </c>
    </row>
    <row r="3925" customFormat="false" ht="15" hidden="false" customHeight="false" outlineLevel="0" collapsed="false">
      <c r="A3925" s="2" t="n">
        <v>3891</v>
      </c>
      <c r="B3925" s="2" t="n">
        <v>3</v>
      </c>
      <c r="C3925" s="22" t="n">
        <f aca="true">NORMSINV(MAX(RAND(),0.000000000001))</f>
        <v>0.220793881893943</v>
      </c>
      <c r="D3925" s="24" t="n">
        <f aca="false">IF($B$11="","",$B$11*EXP($B$12*C3925))</f>
        <v>1017.9314370046</v>
      </c>
      <c r="E3925" s="20" t="n">
        <f aca="true">IF($B$10="","",$B$10*(1-$B$14+2*$B$14*RAND()))</f>
        <v>3.53574976078569</v>
      </c>
      <c r="F3925" s="21" t="n">
        <f aca="false">INDEX($E$17:$E$28,B3925)</f>
        <v>5.0612</v>
      </c>
      <c r="G3925" s="25" t="n">
        <f aca="false">IF(OR(D3925="",E3925="",F3925=""),"",D3925*($B$7-$B$8-F3925-E3925))</f>
        <v>4217.34108358566</v>
      </c>
      <c r="H3925" s="25" t="n">
        <f aca="false">IF(D3925="","",D3925*$F$30)</f>
        <v>5088.84283987338</v>
      </c>
    </row>
    <row r="3926" customFormat="false" ht="15" hidden="false" customHeight="false" outlineLevel="0" collapsed="false">
      <c r="A3926" s="2" t="n">
        <v>3892</v>
      </c>
      <c r="B3926" s="2" t="n">
        <v>4</v>
      </c>
      <c r="C3926" s="22" t="n">
        <f aca="true">NORMSINV(MAX(RAND(),0.000000000001))</f>
        <v>0.779646035971787</v>
      </c>
      <c r="D3926" s="24" t="n">
        <f aca="false">IF($B$11="","",$B$11*EXP($B$12*C3926))</f>
        <v>1288.21031126021</v>
      </c>
      <c r="E3926" s="20" t="n">
        <f aca="true">IF($B$10="","",$B$10*(1-$B$14+2*$B$14*RAND()))</f>
        <v>3.58365102594905</v>
      </c>
      <c r="F3926" s="21" t="n">
        <f aca="false">INDEX($E$17:$E$28,B3926)</f>
        <v>4.89657419354839</v>
      </c>
      <c r="G3926" s="25" t="n">
        <f aca="false">IF(OR(D3926="",E3926="",F3926=""),"",D3926*($B$7-$B$8-F3926-E3926))</f>
        <v>5487.48579588961</v>
      </c>
      <c r="H3926" s="25" t="n">
        <f aca="false">IF(D3926="","",D3926*$F$30)</f>
        <v>6440.02098805206</v>
      </c>
    </row>
    <row r="3927" customFormat="false" ht="15" hidden="false" customHeight="false" outlineLevel="0" collapsed="false">
      <c r="A3927" s="2" t="n">
        <v>3893</v>
      </c>
      <c r="B3927" s="2" t="n">
        <v>5</v>
      </c>
      <c r="C3927" s="22" t="n">
        <f aca="true">NORMSINV(MAX(RAND(),0.000000000001))</f>
        <v>0.689852764603316</v>
      </c>
      <c r="D3927" s="24" t="n">
        <f aca="false">IF($B$11="","",$B$11*EXP($B$12*C3927))</f>
        <v>1240.3803443183</v>
      </c>
      <c r="E3927" s="20" t="n">
        <f aca="true">IF($B$10="","",$B$10*(1-$B$14+2*$B$14*RAND()))</f>
        <v>3.63788290155455</v>
      </c>
      <c r="F3927" s="21" t="n">
        <f aca="false">INDEX($E$17:$E$28,B3927)</f>
        <v>4.761</v>
      </c>
      <c r="G3927" s="25" t="n">
        <f aca="false">IF(OR(D3927="",E3927="",F3927=""),"",D3927*($B$7-$B$8-F3927-E3927))</f>
        <v>5384.63632129583</v>
      </c>
      <c r="H3927" s="25" t="n">
        <f aca="false">IF(D3927="","",D3927*$F$30)</f>
        <v>6200.90941731605</v>
      </c>
    </row>
    <row r="3928" customFormat="false" ht="15" hidden="false" customHeight="false" outlineLevel="0" collapsed="false">
      <c r="A3928" s="2" t="n">
        <v>3894</v>
      </c>
      <c r="B3928" s="2" t="n">
        <v>6</v>
      </c>
      <c r="C3928" s="22" t="n">
        <f aca="true">NORMSINV(MAX(RAND(),0.000000000001))</f>
        <v>1.48130547663966</v>
      </c>
      <c r="D3928" s="24" t="n">
        <f aca="false">IF($B$11="","",$B$11*EXP($B$12*C3928))</f>
        <v>1731.36372534723</v>
      </c>
      <c r="E3928" s="20" t="n">
        <f aca="true">IF($B$10="","",$B$10*(1-$B$14+2*$B$14*RAND()))</f>
        <v>3.80321668804324</v>
      </c>
      <c r="F3928" s="21" t="n">
        <f aca="false">INDEX($E$17:$E$28,B3928)</f>
        <v>4.761</v>
      </c>
      <c r="G3928" s="25" t="n">
        <f aca="false">IF(OR(D3928="",E3928="",F3928=""),"",D3928*($B$7-$B$8-F3928-E3928))</f>
        <v>7229.79975123225</v>
      </c>
      <c r="H3928" s="25" t="n">
        <f aca="false">IF(D3928="","",D3928*$F$30)</f>
        <v>8655.43353575587</v>
      </c>
    </row>
    <row r="3929" customFormat="false" ht="15" hidden="false" customHeight="false" outlineLevel="0" collapsed="false">
      <c r="A3929" s="2" t="n">
        <v>3895</v>
      </c>
      <c r="B3929" s="2" t="n">
        <v>7</v>
      </c>
      <c r="C3929" s="22" t="n">
        <f aca="true">NORMSINV(MAX(RAND(),0.000000000001))</f>
        <v>-0.642557441292402</v>
      </c>
      <c r="D3929" s="24" t="n">
        <f aca="false">IF($B$11="","",$B$11*EXP($B$12*C3929))</f>
        <v>707.502308555392</v>
      </c>
      <c r="E3929" s="20" t="n">
        <f aca="true">IF($B$10="","",$B$10*(1-$B$14+2*$B$14*RAND()))</f>
        <v>4.02669239225155</v>
      </c>
      <c r="F3929" s="21" t="n">
        <f aca="false">INDEX($E$17:$E$28,B3929)</f>
        <v>4.761</v>
      </c>
      <c r="G3929" s="25" t="n">
        <f aca="false">IF(OR(D3929="",E3929="",F3929=""),"",D3929*($B$7-$B$8-F3929-E3929))</f>
        <v>2796.26675660306</v>
      </c>
      <c r="H3929" s="25" t="n">
        <f aca="false">IF(D3929="","",D3929*$F$30)</f>
        <v>3536.94554093011</v>
      </c>
    </row>
    <row r="3930" customFormat="false" ht="15" hidden="false" customHeight="false" outlineLevel="0" collapsed="false">
      <c r="A3930" s="2" t="n">
        <v>3896</v>
      </c>
      <c r="B3930" s="2" t="n">
        <v>8</v>
      </c>
      <c r="C3930" s="22" t="n">
        <f aca="true">NORMSINV(MAX(RAND(),0.000000000001))</f>
        <v>-0.294645390843223</v>
      </c>
      <c r="D3930" s="24" t="n">
        <f aca="false">IF($B$11="","",$B$11*EXP($B$12*C3930))</f>
        <v>819.208987193715</v>
      </c>
      <c r="E3930" s="20" t="n">
        <f aca="true">IF($B$10="","",$B$10*(1-$B$14+2*$B$14*RAND()))</f>
        <v>3.88035334384999</v>
      </c>
      <c r="F3930" s="21" t="n">
        <f aca="false">INDEX($E$17:$E$28,B3930)</f>
        <v>4.761</v>
      </c>
      <c r="G3930" s="25" t="n">
        <f aca="false">IF(OR(D3930="",E3930="",F3930=""),"",D3930*($B$7-$B$8-F3930-E3930))</f>
        <v>3357.64817604956</v>
      </c>
      <c r="H3930" s="25" t="n">
        <f aca="false">IF(D3930="","",D3930*$F$30)</f>
        <v>4095.38956877882</v>
      </c>
    </row>
    <row r="3931" customFormat="false" ht="15" hidden="false" customHeight="false" outlineLevel="0" collapsed="false">
      <c r="A3931" s="2" t="n">
        <v>3897</v>
      </c>
      <c r="B3931" s="2" t="n">
        <v>9</v>
      </c>
      <c r="C3931" s="22" t="n">
        <f aca="true">NORMSINV(MAX(RAND(),0.000000000001))</f>
        <v>-0.137852854038218</v>
      </c>
      <c r="D3931" s="24" t="n">
        <f aca="false">IF($B$11="","",$B$11*EXP($B$12*C3931))</f>
        <v>875.159608574042</v>
      </c>
      <c r="E3931" s="20" t="n">
        <f aca="true">IF($B$10="","",$B$10*(1-$B$14+2*$B$14*RAND()))</f>
        <v>3.57305005462426</v>
      </c>
      <c r="F3931" s="21" t="n">
        <f aca="false">INDEX($E$17:$E$28,B3931)</f>
        <v>4.761</v>
      </c>
      <c r="G3931" s="25" t="n">
        <f aca="false">IF(OR(D3931="",E3931="",F3931=""),"",D3931*($B$7-$B$8-F3931-E3931))</f>
        <v>3855.90942959185</v>
      </c>
      <c r="H3931" s="25" t="n">
        <f aca="false">IF(D3931="","",D3931*$F$30)</f>
        <v>4375.09791518335</v>
      </c>
    </row>
    <row r="3932" customFormat="false" ht="15" hidden="false" customHeight="false" outlineLevel="0" collapsed="false">
      <c r="A3932" s="2" t="n">
        <v>3898</v>
      </c>
      <c r="B3932" s="2" t="n">
        <v>10</v>
      </c>
      <c r="C3932" s="22" t="n">
        <f aca="true">NORMSINV(MAX(RAND(),0.000000000001))</f>
        <v>-0.28482981231827</v>
      </c>
      <c r="D3932" s="24" t="n">
        <f aca="false">IF($B$11="","",$B$11*EXP($B$12*C3932))</f>
        <v>822.604212417588</v>
      </c>
      <c r="E3932" s="20" t="n">
        <f aca="true">IF($B$10="","",$B$10*(1-$B$14+2*$B$14*RAND()))</f>
        <v>3.98505434522285</v>
      </c>
      <c r="F3932" s="21" t="n">
        <f aca="false">INDEX($E$17:$E$28,B3932)</f>
        <v>4.761</v>
      </c>
      <c r="G3932" s="25" t="n">
        <f aca="false">IF(OR(D3932="",E3932="",F3932=""),"",D3932*($B$7-$B$8-F3932-E3932))</f>
        <v>3285.43651978661</v>
      </c>
      <c r="H3932" s="25" t="n">
        <f aca="false">IF(D3932="","",D3932*$F$30)</f>
        <v>4112.36297871801</v>
      </c>
    </row>
    <row r="3933" customFormat="false" ht="15" hidden="false" customHeight="false" outlineLevel="0" collapsed="false">
      <c r="A3933" s="2" t="n">
        <v>3899</v>
      </c>
      <c r="B3933" s="2" t="n">
        <v>11</v>
      </c>
      <c r="C3933" s="22" t="n">
        <f aca="true">NORMSINV(MAX(RAND(),0.000000000001))</f>
        <v>1.48228077611504</v>
      </c>
      <c r="D3933" s="24" t="n">
        <f aca="false">IF($B$11="","",$B$11*EXP($B$12*C3933))</f>
        <v>1732.0753895237</v>
      </c>
      <c r="E3933" s="20" t="n">
        <f aca="true">IF($B$10="","",$B$10*(1-$B$14+2*$B$14*RAND()))</f>
        <v>3.66314943375799</v>
      </c>
      <c r="F3933" s="21" t="n">
        <f aca="false">INDEX($E$17:$E$28,B3933)</f>
        <v>4.761</v>
      </c>
      <c r="G3933" s="25" t="n">
        <f aca="false">IF(OR(D3933="",E3933="",F3933=""),"",D3933*($B$7-$B$8-F3933-E3933))</f>
        <v>7475.37855064972</v>
      </c>
      <c r="H3933" s="25" t="n">
        <f aca="false">IF(D3933="","",D3933*$F$30)</f>
        <v>8658.99128730689</v>
      </c>
    </row>
    <row r="3934" customFormat="false" ht="15" hidden="false" customHeight="false" outlineLevel="0" collapsed="false">
      <c r="A3934" s="2" t="n">
        <v>3900</v>
      </c>
      <c r="B3934" s="2" t="n">
        <v>12</v>
      </c>
      <c r="C3934" s="22" t="n">
        <f aca="true">NORMSINV(MAX(RAND(),0.000000000001))</f>
        <v>-0.188819479648726</v>
      </c>
      <c r="D3934" s="24" t="n">
        <f aca="false">IF($B$11="","",$B$11*EXP($B$12*C3934))</f>
        <v>856.565400695846</v>
      </c>
      <c r="E3934" s="20" t="n">
        <f aca="true">IF($B$10="","",$B$10*(1-$B$14+2*$B$14*RAND()))</f>
        <v>3.82604999969403</v>
      </c>
      <c r="F3934" s="21" t="n">
        <f aca="false">INDEX($E$17:$E$28,B3934)</f>
        <v>4.761</v>
      </c>
      <c r="G3934" s="25" t="n">
        <f aca="false">IF(OR(D3934="",E3934="",F3934=""),"",D3934*($B$7-$B$8-F3934-E3934))</f>
        <v>3557.2732810819</v>
      </c>
      <c r="H3934" s="25" t="n">
        <f aca="false">IF(D3934="","",D3934*$F$30)</f>
        <v>4282.14175115867</v>
      </c>
    </row>
    <row r="3935" customFormat="false" ht="15" hidden="false" customHeight="false" outlineLevel="0" collapsed="false">
      <c r="A3935" s="2" t="n">
        <v>3901</v>
      </c>
      <c r="B3935" s="2" t="n">
        <v>1</v>
      </c>
      <c r="C3935" s="22" t="n">
        <f aca="true">NORMSINV(MAX(RAND(),0.000000000001))</f>
        <v>1.18230479585588</v>
      </c>
      <c r="D3935" s="24" t="n">
        <f aca="false">IF($B$11="","",$B$11*EXP($B$12*C3935))</f>
        <v>1526.41315130615</v>
      </c>
      <c r="E3935" s="20" t="n">
        <f aca="true">IF($B$10="","",$B$10*(1-$B$14+2*$B$14*RAND()))</f>
        <v>3.8215091492877</v>
      </c>
      <c r="F3935" s="21" t="n">
        <f aca="false">INDEX($E$17:$E$28,B3935)</f>
        <v>4.92562580645161</v>
      </c>
      <c r="G3935" s="25" t="n">
        <f aca="false">IF(OR(D3935="",E3935="",F3935=""),"",D3935*($B$7-$B$8-F3935-E3935))</f>
        <v>6094.76171495014</v>
      </c>
      <c r="H3935" s="25" t="n">
        <f aca="false">IF(D3935="","",D3935*$F$30)</f>
        <v>7630.84462600972</v>
      </c>
    </row>
    <row r="3936" customFormat="false" ht="15" hidden="false" customHeight="false" outlineLevel="0" collapsed="false">
      <c r="A3936" s="2" t="n">
        <v>3902</v>
      </c>
      <c r="B3936" s="2" t="n">
        <v>2</v>
      </c>
      <c r="C3936" s="22" t="n">
        <f aca="true">NORMSINV(MAX(RAND(),0.000000000001))</f>
        <v>0.590931775710501</v>
      </c>
      <c r="D3936" s="24" t="n">
        <f aca="false">IF($B$11="","",$B$11*EXP($B$12*C3936))</f>
        <v>1189.74156803457</v>
      </c>
      <c r="E3936" s="20" t="n">
        <f aca="true">IF($B$10="","",$B$10*(1-$B$14+2*$B$14*RAND()))</f>
        <v>3.93514773918191</v>
      </c>
      <c r="F3936" s="21" t="n">
        <f aca="false">INDEX($E$17:$E$28,B3936)</f>
        <v>5.0612</v>
      </c>
      <c r="G3936" s="25" t="n">
        <f aca="false">IF(OR(D3936="",E3936="",F3936=""),"",D3936*($B$7-$B$8-F3936-E3936))</f>
        <v>4453.97871096186</v>
      </c>
      <c r="H3936" s="25" t="n">
        <f aca="false">IF(D3936="","",D3936*$F$30)</f>
        <v>5947.7560469184</v>
      </c>
    </row>
    <row r="3937" customFormat="false" ht="15" hidden="false" customHeight="false" outlineLevel="0" collapsed="false">
      <c r="A3937" s="2" t="n">
        <v>3903</v>
      </c>
      <c r="B3937" s="2" t="n">
        <v>3</v>
      </c>
      <c r="C3937" s="22" t="n">
        <f aca="true">NORMSINV(MAX(RAND(),0.000000000001))</f>
        <v>2.35760233606787</v>
      </c>
      <c r="D3937" s="24" t="n">
        <f aca="false">IF($B$11="","",$B$11*EXP($B$12*C3937))</f>
        <v>2504.65534912821</v>
      </c>
      <c r="E3937" s="20" t="n">
        <f aca="true">IF($B$10="","",$B$10*(1-$B$14+2*$B$14*RAND()))</f>
        <v>3.40761639521227</v>
      </c>
      <c r="F3937" s="21" t="n">
        <f aca="false">INDEX($E$17:$E$28,B3937)</f>
        <v>5.0612</v>
      </c>
      <c r="G3937" s="25" t="n">
        <f aca="false">IF(OR(D3937="",E3937="",F3937=""),"",D3937*($B$7-$B$8-F3937-E3937))</f>
        <v>10697.8428628403</v>
      </c>
      <c r="H3937" s="25" t="n">
        <f aca="false">IF(D3937="","",D3937*$F$30)</f>
        <v>12521.2730213617</v>
      </c>
    </row>
    <row r="3938" customFormat="false" ht="15" hidden="false" customHeight="false" outlineLevel="0" collapsed="false">
      <c r="A3938" s="2" t="n">
        <v>3904</v>
      </c>
      <c r="B3938" s="2" t="n">
        <v>4</v>
      </c>
      <c r="C3938" s="22" t="n">
        <f aca="true">NORMSINV(MAX(RAND(),0.000000000001))</f>
        <v>-0.523121848477618</v>
      </c>
      <c r="D3938" s="24" t="n">
        <f aca="false">IF($B$11="","",$B$11*EXP($B$12*C3938))</f>
        <v>744.019317231683</v>
      </c>
      <c r="E3938" s="20" t="n">
        <f aca="true">IF($B$10="","",$B$10*(1-$B$14+2*$B$14*RAND()))</f>
        <v>3.7290427693595</v>
      </c>
      <c r="F3938" s="21" t="n">
        <f aca="false">INDEX($E$17:$E$28,B3938)</f>
        <v>4.89657419354839</v>
      </c>
      <c r="G3938" s="25" t="n">
        <f aca="false">IF(OR(D3938="",E3938="",F3938=""),"",D3938*($B$7-$B$8-F3938-E3938))</f>
        <v>3061.18045808689</v>
      </c>
      <c r="H3938" s="25" t="n">
        <f aca="false">IF(D3938="","",D3938*$F$30)</f>
        <v>3719.50137070463</v>
      </c>
    </row>
    <row r="3939" customFormat="false" ht="15" hidden="false" customHeight="false" outlineLevel="0" collapsed="false">
      <c r="A3939" s="2" t="n">
        <v>3905</v>
      </c>
      <c r="B3939" s="2" t="n">
        <v>5</v>
      </c>
      <c r="C3939" s="22" t="n">
        <f aca="true">NORMSINV(MAX(RAND(),0.000000000001))</f>
        <v>-1.78647252021039</v>
      </c>
      <c r="D3939" s="24" t="n">
        <f aca="false">IF($B$11="","",$B$11*EXP($B$12*C3939))</f>
        <v>436.912914301679</v>
      </c>
      <c r="E3939" s="20" t="n">
        <f aca="true">IF($B$10="","",$B$10*(1-$B$14+2*$B$14*RAND()))</f>
        <v>3.69085813656061</v>
      </c>
      <c r="F3939" s="21" t="n">
        <f aca="false">INDEX($E$17:$E$28,B3939)</f>
        <v>4.761</v>
      </c>
      <c r="G3939" s="25" t="n">
        <f aca="false">IF(OR(D3939="",E3939="",F3939=""),"",D3939*($B$7-$B$8-F3939-E3939))</f>
        <v>1873.54455849434</v>
      </c>
      <c r="H3939" s="25" t="n">
        <f aca="false">IF(D3939="","",D3939*$F$30)</f>
        <v>2184.21504117696</v>
      </c>
    </row>
    <row r="3940" customFormat="false" ht="15" hidden="false" customHeight="false" outlineLevel="0" collapsed="false">
      <c r="A3940" s="2" t="n">
        <v>3906</v>
      </c>
      <c r="B3940" s="2" t="n">
        <v>6</v>
      </c>
      <c r="C3940" s="22" t="n">
        <f aca="true">NORMSINV(MAX(RAND(),0.000000000001))</f>
        <v>0.737709305887702</v>
      </c>
      <c r="D3940" s="24" t="n">
        <f aca="false">IF($B$11="","",$B$11*EXP($B$12*C3940))</f>
        <v>1265.64665901906</v>
      </c>
      <c r="E3940" s="20" t="n">
        <f aca="true">IF($B$10="","",$B$10*(1-$B$14+2*$B$14*RAND()))</f>
        <v>3.70203341847369</v>
      </c>
      <c r="F3940" s="21" t="n">
        <f aca="false">INDEX($E$17:$E$28,B3940)</f>
        <v>4.761</v>
      </c>
      <c r="G3940" s="25" t="n">
        <f aca="false">IF(OR(D3940="",E3940="",F3940=""),"",D3940*($B$7-$B$8-F3940-E3940))</f>
        <v>5413.12846464495</v>
      </c>
      <c r="H3940" s="25" t="n">
        <f aca="false">IF(D3940="","",D3940*$F$30)</f>
        <v>6327.22077776809</v>
      </c>
    </row>
    <row r="3941" customFormat="false" ht="15" hidden="false" customHeight="false" outlineLevel="0" collapsed="false">
      <c r="A3941" s="2" t="n">
        <v>3907</v>
      </c>
      <c r="B3941" s="2" t="n">
        <v>7</v>
      </c>
      <c r="C3941" s="22" t="n">
        <f aca="true">NORMSINV(MAX(RAND(),0.000000000001))</f>
        <v>-1.46823742334654</v>
      </c>
      <c r="D3941" s="24" t="n">
        <f aca="false">IF($B$11="","",$B$11*EXP($B$12*C3941))</f>
        <v>499.609785973143</v>
      </c>
      <c r="E3941" s="20" t="n">
        <f aca="true">IF($B$10="","",$B$10*(1-$B$14+2*$B$14*RAND()))</f>
        <v>3.39669466257931</v>
      </c>
      <c r="F3941" s="21" t="n">
        <f aca="false">INDEX($E$17:$E$28,B3941)</f>
        <v>4.761</v>
      </c>
      <c r="G3941" s="25" t="n">
        <f aca="false">IF(OR(D3941="",E3941="",F3941=""),"",D3941*($B$7-$B$8-F3941-E3941))</f>
        <v>2289.36458889234</v>
      </c>
      <c r="H3941" s="25" t="n">
        <f aca="false">IF(D3941="","",D3941*$F$30)</f>
        <v>2497.64924203694</v>
      </c>
    </row>
    <row r="3942" customFormat="false" ht="15" hidden="false" customHeight="false" outlineLevel="0" collapsed="false">
      <c r="A3942" s="2" t="n">
        <v>3908</v>
      </c>
      <c r="B3942" s="2" t="n">
        <v>8</v>
      </c>
      <c r="C3942" s="22" t="n">
        <f aca="true">NORMSINV(MAX(RAND(),0.000000000001))</f>
        <v>0.107906351665408</v>
      </c>
      <c r="D3942" s="24" t="n">
        <f aca="false">IF($B$11="","",$B$11*EXP($B$12*C3942))</f>
        <v>970.64506846835</v>
      </c>
      <c r="E3942" s="20" t="n">
        <f aca="true">IF($B$10="","",$B$10*(1-$B$14+2*$B$14*RAND()))</f>
        <v>3.78436876104155</v>
      </c>
      <c r="F3942" s="21" t="n">
        <f aca="false">INDEX($E$17:$E$28,B3942)</f>
        <v>4.761</v>
      </c>
      <c r="G3942" s="25" t="n">
        <f aca="false">IF(OR(D3942="",E3942="",F3942=""),"",D3942*($B$7-$B$8-F3942-E3942))</f>
        <v>4071.4981261383</v>
      </c>
      <c r="H3942" s="25" t="n">
        <f aca="false">IF(D3942="","",D3942*$F$30)</f>
        <v>4852.44882628697</v>
      </c>
    </row>
    <row r="3943" customFormat="false" ht="15" hidden="false" customHeight="false" outlineLevel="0" collapsed="false">
      <c r="A3943" s="2" t="n">
        <v>3909</v>
      </c>
      <c r="B3943" s="2" t="n">
        <v>9</v>
      </c>
      <c r="C3943" s="22" t="n">
        <f aca="true">NORMSINV(MAX(RAND(),0.000000000001))</f>
        <v>1.09334278048497</v>
      </c>
      <c r="D3943" s="24" t="n">
        <f aca="false">IF($B$11="","",$B$11*EXP($B$12*C3943))</f>
        <v>1470.25383539705</v>
      </c>
      <c r="E3943" s="20" t="n">
        <f aca="true">IF($B$10="","",$B$10*(1-$B$14+2*$B$14*RAND()))</f>
        <v>3.62128981467325</v>
      </c>
      <c r="F3943" s="21" t="n">
        <f aca="false">INDEX($E$17:$E$28,B3943)</f>
        <v>4.761</v>
      </c>
      <c r="G3943" s="25" t="n">
        <f aca="false">IF(OR(D3943="",E3943="",F3943=""),"",D3943*($B$7-$B$8-F3943-E3943))</f>
        <v>6406.94011352546</v>
      </c>
      <c r="H3943" s="25" t="n">
        <f aca="false">IF(D3943="","",D3943*$F$30)</f>
        <v>7350.09297391694</v>
      </c>
    </row>
    <row r="3944" customFormat="false" ht="15" hidden="false" customHeight="false" outlineLevel="0" collapsed="false">
      <c r="A3944" s="2" t="n">
        <v>3910</v>
      </c>
      <c r="B3944" s="2" t="n">
        <v>10</v>
      </c>
      <c r="C3944" s="22" t="n">
        <f aca="true">NORMSINV(MAX(RAND(),0.000000000001))</f>
        <v>-0.548546953889211</v>
      </c>
      <c r="D3944" s="24" t="n">
        <f aca="false">IF($B$11="","",$B$11*EXP($B$12*C3944))</f>
        <v>736.09097751328</v>
      </c>
      <c r="E3944" s="20" t="n">
        <f aca="true">IF($B$10="","",$B$10*(1-$B$14+2*$B$14*RAND()))</f>
        <v>3.89380070045049</v>
      </c>
      <c r="F3944" s="21" t="n">
        <f aca="false">INDEX($E$17:$E$28,B3944)</f>
        <v>4.761</v>
      </c>
      <c r="G3944" s="25" t="n">
        <f aca="false">IF(OR(D3944="",E3944="",F3944=""),"",D3944*($B$7-$B$8-F3944-E3944))</f>
        <v>3007.07834574197</v>
      </c>
      <c r="H3944" s="25" t="n">
        <f aca="false">IF(D3944="","",D3944*$F$30)</f>
        <v>3679.86601478439</v>
      </c>
    </row>
    <row r="3945" customFormat="false" ht="15" hidden="false" customHeight="false" outlineLevel="0" collapsed="false">
      <c r="A3945" s="2" t="n">
        <v>3911</v>
      </c>
      <c r="B3945" s="2" t="n">
        <v>11</v>
      </c>
      <c r="C3945" s="22" t="n">
        <f aca="true">NORMSINV(MAX(RAND(),0.000000000001))</f>
        <v>0.490145724020653</v>
      </c>
      <c r="D3945" s="24" t="n">
        <f aca="false">IF($B$11="","",$B$11*EXP($B$12*C3945))</f>
        <v>1140.27366611155</v>
      </c>
      <c r="E3945" s="20" t="n">
        <f aca="true">IF($B$10="","",$B$10*(1-$B$14+2*$B$14*RAND()))</f>
        <v>3.66678101411746</v>
      </c>
      <c r="F3945" s="21" t="n">
        <f aca="false">INDEX($E$17:$E$28,B3945)</f>
        <v>4.761</v>
      </c>
      <c r="G3945" s="25" t="n">
        <f aca="false">IF(OR(D3945="",E3945="",F3945=""),"",D3945*($B$7-$B$8-F3945-E3945))</f>
        <v>4917.10975210812</v>
      </c>
      <c r="H3945" s="25" t="n">
        <f aca="false">IF(D3945="","",D3945*$F$30)</f>
        <v>5700.45611162486</v>
      </c>
    </row>
    <row r="3946" customFormat="false" ht="15" hidden="false" customHeight="false" outlineLevel="0" collapsed="false">
      <c r="A3946" s="2" t="n">
        <v>3912</v>
      </c>
      <c r="B3946" s="2" t="n">
        <v>12</v>
      </c>
      <c r="C3946" s="22" t="n">
        <f aca="true">NORMSINV(MAX(RAND(),0.000000000001))</f>
        <v>0.640078750568543</v>
      </c>
      <c r="D3946" s="24" t="n">
        <f aca="false">IF($B$11="","",$B$11*EXP($B$12*C3946))</f>
        <v>1214.63665335466</v>
      </c>
      <c r="E3946" s="20" t="n">
        <f aca="true">IF($B$10="","",$B$10*(1-$B$14+2*$B$14*RAND()))</f>
        <v>3.83474655009521</v>
      </c>
      <c r="F3946" s="21" t="n">
        <f aca="false">INDEX($E$17:$E$28,B3946)</f>
        <v>4.761</v>
      </c>
      <c r="G3946" s="25" t="n">
        <f aca="false">IF(OR(D3946="",E3946="",F3946=""),"",D3946*($B$7-$B$8-F3946-E3946))</f>
        <v>5033.76214104585</v>
      </c>
      <c r="H3946" s="25" t="n">
        <f aca="false">IF(D3946="","",D3946*$F$30)</f>
        <v>6072.21155745059</v>
      </c>
    </row>
    <row r="3947" customFormat="false" ht="15" hidden="false" customHeight="false" outlineLevel="0" collapsed="false">
      <c r="A3947" s="2" t="n">
        <v>3913</v>
      </c>
      <c r="B3947" s="2" t="n">
        <v>1</v>
      </c>
      <c r="C3947" s="22" t="n">
        <f aca="true">NORMSINV(MAX(RAND(),0.000000000001))</f>
        <v>-1.38523769415676</v>
      </c>
      <c r="D3947" s="24" t="n">
        <f aca="false">IF($B$11="","",$B$11*EXP($B$12*C3947))</f>
        <v>517.391910717162</v>
      </c>
      <c r="E3947" s="20" t="n">
        <f aca="true">IF($B$10="","",$B$10*(1-$B$14+2*$B$14*RAND()))</f>
        <v>3.61063905588753</v>
      </c>
      <c r="F3947" s="21" t="n">
        <f aca="false">INDEX($E$17:$E$28,B3947)</f>
        <v>4.92562580645161</v>
      </c>
      <c r="G3947" s="25" t="n">
        <f aca="false">IF(OR(D3947="",E3947="",F3947=""),"",D3947*($B$7-$B$8-F3947-E3947))</f>
        <v>2174.97855502322</v>
      </c>
      <c r="H3947" s="25" t="n">
        <f aca="false">IF(D3947="","",D3947*$F$30)</f>
        <v>2586.54564005724</v>
      </c>
    </row>
    <row r="3948" customFormat="false" ht="15" hidden="false" customHeight="false" outlineLevel="0" collapsed="false">
      <c r="A3948" s="2" t="n">
        <v>3914</v>
      </c>
      <c r="B3948" s="2" t="n">
        <v>2</v>
      </c>
      <c r="C3948" s="22" t="n">
        <f aca="true">NORMSINV(MAX(RAND(),0.000000000001))</f>
        <v>-0.203741829568716</v>
      </c>
      <c r="D3948" s="24" t="n">
        <f aca="false">IF($B$11="","",$B$11*EXP($B$12*C3948))</f>
        <v>851.196410022825</v>
      </c>
      <c r="E3948" s="20" t="n">
        <f aca="true">IF($B$10="","",$B$10*(1-$B$14+2*$B$14*RAND()))</f>
        <v>3.52082163114648</v>
      </c>
      <c r="F3948" s="21" t="n">
        <f aca="false">INDEX($E$17:$E$28,B3948)</f>
        <v>5.0612</v>
      </c>
      <c r="G3948" s="25" t="n">
        <f aca="false">IF(OR(D3948="",E3948="",F3948=""),"",D3948*($B$7-$B$8-F3948-E3948))</f>
        <v>3539.25626052068</v>
      </c>
      <c r="H3948" s="25" t="n">
        <f aca="false">IF(D3948="","",D3948*$F$30)</f>
        <v>4255.30109298611</v>
      </c>
    </row>
    <row r="3949" customFormat="false" ht="15" hidden="false" customHeight="false" outlineLevel="0" collapsed="false">
      <c r="A3949" s="2" t="n">
        <v>3915</v>
      </c>
      <c r="B3949" s="2" t="n">
        <v>3</v>
      </c>
      <c r="C3949" s="22" t="n">
        <f aca="true">NORMSINV(MAX(RAND(),0.000000000001))</f>
        <v>-0.858551739400088</v>
      </c>
      <c r="D3949" s="24" t="n">
        <f aca="false">IF($B$11="","",$B$11*EXP($B$12*C3949))</f>
        <v>645.953955259704</v>
      </c>
      <c r="E3949" s="20" t="n">
        <f aca="true">IF($B$10="","",$B$10*(1-$B$14+2*$B$14*RAND()))</f>
        <v>4.0308819364383</v>
      </c>
      <c r="F3949" s="21" t="n">
        <f aca="false">INDEX($E$17:$E$28,B3949)</f>
        <v>5.0612</v>
      </c>
      <c r="G3949" s="25" t="n">
        <f aca="false">IF(OR(D3949="",E3949="",F3949=""),"",D3949*($B$7-$B$8-F3949-E3949))</f>
        <v>2356.38710162101</v>
      </c>
      <c r="H3949" s="25" t="n">
        <f aca="false">IF(D3949="","",D3949*$F$30)</f>
        <v>3229.25301313431</v>
      </c>
    </row>
    <row r="3950" customFormat="false" ht="15" hidden="false" customHeight="false" outlineLevel="0" collapsed="false">
      <c r="A3950" s="2" t="n">
        <v>3916</v>
      </c>
      <c r="B3950" s="2" t="n">
        <v>4</v>
      </c>
      <c r="C3950" s="22" t="n">
        <f aca="true">NORMSINV(MAX(RAND(),0.000000000001))</f>
        <v>0.944463582468786</v>
      </c>
      <c r="D3950" s="24" t="n">
        <f aca="false">IF($B$11="","",$B$11*EXP($B$12*C3950))</f>
        <v>1380.85437631197</v>
      </c>
      <c r="E3950" s="20" t="n">
        <f aca="true">IF($B$10="","",$B$10*(1-$B$14+2*$B$14*RAND()))</f>
        <v>3.59414816477325</v>
      </c>
      <c r="F3950" s="21" t="n">
        <f aca="false">INDEX($E$17:$E$28,B3950)</f>
        <v>4.89657419354839</v>
      </c>
      <c r="G3950" s="25" t="n">
        <f aca="false">IF(OR(D3950="",E3950="",F3950=""),"",D3950*($B$7-$B$8-F3950-E3950))</f>
        <v>5867.63362767617</v>
      </c>
      <c r="H3950" s="25" t="n">
        <f aca="false">IF(D3950="","",D3950*$F$30)</f>
        <v>6903.16719805881</v>
      </c>
    </row>
    <row r="3951" customFormat="false" ht="15" hidden="false" customHeight="false" outlineLevel="0" collapsed="false">
      <c r="A3951" s="2" t="n">
        <v>3917</v>
      </c>
      <c r="B3951" s="2" t="n">
        <v>5</v>
      </c>
      <c r="C3951" s="22" t="n">
        <f aca="true">NORMSINV(MAX(RAND(),0.000000000001))</f>
        <v>-0.394476701729003</v>
      </c>
      <c r="D3951" s="24" t="n">
        <f aca="false">IF($B$11="","",$B$11*EXP($B$12*C3951))</f>
        <v>785.463271171329</v>
      </c>
      <c r="E3951" s="20" t="n">
        <f aca="true">IF($B$10="","",$B$10*(1-$B$14+2*$B$14*RAND()))</f>
        <v>3.92728404855011</v>
      </c>
      <c r="F3951" s="21" t="n">
        <f aca="false">INDEX($E$17:$E$28,B3951)</f>
        <v>4.761</v>
      </c>
      <c r="G3951" s="25" t="n">
        <f aca="false">IF(OR(D3951="",E3951="",F3951=""),"",D3951*($B$7-$B$8-F3951-E3951))</f>
        <v>3182.47406508289</v>
      </c>
      <c r="H3951" s="25" t="n">
        <f aca="false">IF(D3951="","",D3951*$F$30)</f>
        <v>3926.68798523971</v>
      </c>
    </row>
    <row r="3952" customFormat="false" ht="15" hidden="false" customHeight="false" outlineLevel="0" collapsed="false">
      <c r="A3952" s="2" t="n">
        <v>3918</v>
      </c>
      <c r="B3952" s="2" t="n">
        <v>6</v>
      </c>
      <c r="C3952" s="22" t="n">
        <f aca="true">NORMSINV(MAX(RAND(),0.000000000001))</f>
        <v>0.449521480768904</v>
      </c>
      <c r="D3952" s="24" t="n">
        <f aca="false">IF($B$11="","",$B$11*EXP($B$12*C3952))</f>
        <v>1120.9209385318</v>
      </c>
      <c r="E3952" s="20" t="n">
        <f aca="true">IF($B$10="","",$B$10*(1-$B$14+2*$B$14*RAND()))</f>
        <v>3.8193418374966</v>
      </c>
      <c r="F3952" s="21" t="n">
        <f aca="false">INDEX($E$17:$E$28,B3952)</f>
        <v>4.761</v>
      </c>
      <c r="G3952" s="25" t="n">
        <f aca="false">IF(OR(D3952="",E3952="",F3952=""),"",D3952*($B$7-$B$8-F3952-E3952))</f>
        <v>4662.6479314848</v>
      </c>
      <c r="H3952" s="25" t="n">
        <f aca="false">IF(D3952="","",D3952*$F$30)</f>
        <v>5603.7079559082</v>
      </c>
    </row>
    <row r="3953" customFormat="false" ht="15" hidden="false" customHeight="false" outlineLevel="0" collapsed="false">
      <c r="A3953" s="2" t="n">
        <v>3919</v>
      </c>
      <c r="B3953" s="2" t="n">
        <v>7</v>
      </c>
      <c r="C3953" s="22" t="n">
        <f aca="true">NORMSINV(MAX(RAND(),0.000000000001))</f>
        <v>1.29324646065119</v>
      </c>
      <c r="D3953" s="24" t="n">
        <f aca="false">IF($B$11="","",$B$11*EXP($B$12*C3953))</f>
        <v>1599.4625883716</v>
      </c>
      <c r="E3953" s="20" t="n">
        <f aca="true">IF($B$10="","",$B$10*(1-$B$14+2*$B$14*RAND()))</f>
        <v>3.42950595476608</v>
      </c>
      <c r="F3953" s="21" t="n">
        <f aca="false">INDEX($E$17:$E$28,B3953)</f>
        <v>4.761</v>
      </c>
      <c r="G3953" s="25" t="n">
        <f aca="false">IF(OR(D3953="",E3953="",F3953=""),"",D3953*($B$7-$B$8-F3953-E3953))</f>
        <v>7276.74552137101</v>
      </c>
      <c r="H3953" s="25" t="n">
        <f aca="false">IF(D3953="","",D3953*$F$30)</f>
        <v>7996.03337178728</v>
      </c>
    </row>
    <row r="3954" customFormat="false" ht="15" hidden="false" customHeight="false" outlineLevel="0" collapsed="false">
      <c r="A3954" s="2" t="n">
        <v>3920</v>
      </c>
      <c r="B3954" s="2" t="n">
        <v>8</v>
      </c>
      <c r="C3954" s="22" t="n">
        <f aca="true">NORMSINV(MAX(RAND(),0.000000000001))</f>
        <v>1.47888375172896</v>
      </c>
      <c r="D3954" s="24" t="n">
        <f aca="false">IF($B$11="","",$B$11*EXP($B$12*C3954))</f>
        <v>1729.5978862969</v>
      </c>
      <c r="E3954" s="20" t="n">
        <f aca="true">IF($B$10="","",$B$10*(1-$B$14+2*$B$14*RAND()))</f>
        <v>4.01383381320039</v>
      </c>
      <c r="F3954" s="21" t="n">
        <f aca="false">INDEX($E$17:$E$28,B3954)</f>
        <v>4.761</v>
      </c>
      <c r="G3954" s="25" t="n">
        <f aca="false">IF(OR(D3954="",E3954="",F3954=""),"",D3954*($B$7-$B$8-F3954-E3954))</f>
        <v>6858.14305550457</v>
      </c>
      <c r="H3954" s="25" t="n">
        <f aca="false">IF(D3954="","",D3954*$F$30)</f>
        <v>8646.60575317548</v>
      </c>
    </row>
    <row r="3955" customFormat="false" ht="15" hidden="false" customHeight="false" outlineLevel="0" collapsed="false">
      <c r="A3955" s="2" t="n">
        <v>3921</v>
      </c>
      <c r="B3955" s="2" t="n">
        <v>9</v>
      </c>
      <c r="C3955" s="22" t="n">
        <f aca="true">NORMSINV(MAX(RAND(),0.000000000001))</f>
        <v>1.0374719175715</v>
      </c>
      <c r="D3955" s="24" t="n">
        <f aca="false">IF($B$11="","",$B$11*EXP($B$12*C3955))</f>
        <v>1436.04524422053</v>
      </c>
      <c r="E3955" s="20" t="n">
        <f aca="true">IF($B$10="","",$B$10*(1-$B$14+2*$B$14*RAND()))</f>
        <v>3.90471271953788</v>
      </c>
      <c r="F3955" s="21" t="n">
        <f aca="false">INDEX($E$17:$E$28,B3955)</f>
        <v>4.761</v>
      </c>
      <c r="G3955" s="25" t="n">
        <f aca="false">IF(OR(D3955="",E3955="",F3955=""),"",D3955*($B$7-$B$8-F3955-E3955))</f>
        <v>5850.86087269584</v>
      </c>
      <c r="H3955" s="25" t="n">
        <f aca="false">IF(D3955="","",D3955*$F$30)</f>
        <v>7179.07738490728</v>
      </c>
    </row>
    <row r="3956" customFormat="false" ht="15" hidden="false" customHeight="false" outlineLevel="0" collapsed="false">
      <c r="A3956" s="2" t="n">
        <v>3922</v>
      </c>
      <c r="B3956" s="2" t="n">
        <v>10</v>
      </c>
      <c r="C3956" s="22" t="n">
        <f aca="true">NORMSINV(MAX(RAND(),0.000000000001))</f>
        <v>-2.14608013590678</v>
      </c>
      <c r="D3956" s="24" t="n">
        <f aca="false">IF($B$11="","",$B$11*EXP($B$12*C3956))</f>
        <v>375.480841162095</v>
      </c>
      <c r="E3956" s="20" t="n">
        <f aca="true">IF($B$10="","",$B$10*(1-$B$14+2*$B$14*RAND()))</f>
        <v>3.87908179918385</v>
      </c>
      <c r="F3956" s="21" t="n">
        <f aca="false">INDEX($E$17:$E$28,B3956)</f>
        <v>4.761</v>
      </c>
      <c r="G3956" s="25" t="n">
        <f aca="false">IF(OR(D3956="",E3956="",F3956=""),"",D3956*($B$7-$B$8-F3956-E3956))</f>
        <v>1539.44073473823</v>
      </c>
      <c r="H3956" s="25" t="n">
        <f aca="false">IF(D3956="","",D3956*$F$30)</f>
        <v>1877.10382113755</v>
      </c>
    </row>
    <row r="3957" customFormat="false" ht="15" hidden="false" customHeight="false" outlineLevel="0" collapsed="false">
      <c r="A3957" s="2" t="n">
        <v>3923</v>
      </c>
      <c r="B3957" s="2" t="n">
        <v>11</v>
      </c>
      <c r="C3957" s="22" t="n">
        <f aca="true">NORMSINV(MAX(RAND(),0.000000000001))</f>
        <v>1.03995204067314</v>
      </c>
      <c r="D3957" s="24" t="n">
        <f aca="false">IF($B$11="","",$B$11*EXP($B$12*C3957))</f>
        <v>1437.5467529684</v>
      </c>
      <c r="E3957" s="20" t="n">
        <f aca="true">IF($B$10="","",$B$10*(1-$B$14+2*$B$14*RAND()))</f>
        <v>3.45549292868778</v>
      </c>
      <c r="F3957" s="21" t="n">
        <f aca="false">INDEX($E$17:$E$28,B3957)</f>
        <v>4.761</v>
      </c>
      <c r="G3957" s="25" t="n">
        <f aca="false">IF(OR(D3957="",E3957="",F3957=""),"",D3957*($B$7-$B$8-F3957-E3957))</f>
        <v>6502.7529023945</v>
      </c>
      <c r="H3957" s="25" t="n">
        <f aca="false">IF(D3957="","",D3957*$F$30)</f>
        <v>7186.58372743965</v>
      </c>
    </row>
    <row r="3958" customFormat="false" ht="15" hidden="false" customHeight="false" outlineLevel="0" collapsed="false">
      <c r="A3958" s="2" t="n">
        <v>3924</v>
      </c>
      <c r="B3958" s="2" t="n">
        <v>12</v>
      </c>
      <c r="C3958" s="22" t="n">
        <f aca="true">NORMSINV(MAX(RAND(),0.000000000001))</f>
        <v>-0.746120293750354</v>
      </c>
      <c r="D3958" s="24" t="n">
        <f aca="false">IF($B$11="","",$B$11*EXP($B$12*C3958))</f>
        <v>677.292356318311</v>
      </c>
      <c r="E3958" s="20" t="n">
        <f aca="true">IF($B$10="","",$B$10*(1-$B$14+2*$B$14*RAND()))</f>
        <v>3.82791794515349</v>
      </c>
      <c r="F3958" s="21" t="n">
        <f aca="false">INDEX($E$17:$E$28,B3958)</f>
        <v>4.761</v>
      </c>
      <c r="G3958" s="25" t="n">
        <f aca="false">IF(OR(D3958="",E3958="",F3958=""),"",D3958*($B$7-$B$8-F3958-E3958))</f>
        <v>2811.49614619765</v>
      </c>
      <c r="H3958" s="25" t="n">
        <f aca="false">IF(D3958="","",D3958*$F$30)</f>
        <v>3385.9199477065</v>
      </c>
    </row>
    <row r="3959" customFormat="false" ht="15" hidden="false" customHeight="false" outlineLevel="0" collapsed="false">
      <c r="A3959" s="2" t="n">
        <v>3925</v>
      </c>
      <c r="B3959" s="2" t="n">
        <v>1</v>
      </c>
      <c r="C3959" s="22" t="n">
        <f aca="true">NORMSINV(MAX(RAND(),0.000000000001))</f>
        <v>-2.10872746620639</v>
      </c>
      <c r="D3959" s="24" t="n">
        <f aca="false">IF($B$11="","",$B$11*EXP($B$12*C3959))</f>
        <v>381.437341674644</v>
      </c>
      <c r="E3959" s="20" t="n">
        <f aca="true">IF($B$10="","",$B$10*(1-$B$14+2*$B$14*RAND()))</f>
        <v>3.98554959011452</v>
      </c>
      <c r="F3959" s="21" t="n">
        <f aca="false">INDEX($E$17:$E$28,B3959)</f>
        <v>4.92562580645161</v>
      </c>
      <c r="G3959" s="25" t="n">
        <f aca="false">IF(OR(D3959="",E3959="",F3959=""),"",D3959*($B$7-$B$8-F3959-E3959))</f>
        <v>1460.45667847229</v>
      </c>
      <c r="H3959" s="25" t="n">
        <f aca="false">IF(D3959="","",D3959*$F$30)</f>
        <v>1906.88155849988</v>
      </c>
    </row>
    <row r="3960" customFormat="false" ht="15" hidden="false" customHeight="false" outlineLevel="0" collapsed="false">
      <c r="A3960" s="2" t="n">
        <v>3926</v>
      </c>
      <c r="B3960" s="2" t="n">
        <v>2</v>
      </c>
      <c r="C3960" s="22" t="n">
        <f aca="true">NORMSINV(MAX(RAND(),0.000000000001))</f>
        <v>-1.28911692517448</v>
      </c>
      <c r="D3960" s="24" t="n">
        <f aca="false">IF($B$11="","",$B$11*EXP($B$12*C3960))</f>
        <v>538.777489951039</v>
      </c>
      <c r="E3960" s="20" t="n">
        <f aca="true">IF($B$10="","",$B$10*(1-$B$14+2*$B$14*RAND()))</f>
        <v>3.50239297644907</v>
      </c>
      <c r="F3960" s="21" t="n">
        <f aca="false">INDEX($E$17:$E$28,B3960)</f>
        <v>5.0612</v>
      </c>
      <c r="G3960" s="25" t="n">
        <f aca="false">IF(OR(D3960="",E3960="",F3960=""),"",D3960*($B$7-$B$8-F3960-E3960))</f>
        <v>2250.15409316266</v>
      </c>
      <c r="H3960" s="25" t="n">
        <f aca="false">IF(D3960="","",D3960*$F$30)</f>
        <v>2693.45642776323</v>
      </c>
    </row>
    <row r="3961" customFormat="false" ht="15" hidden="false" customHeight="false" outlineLevel="0" collapsed="false">
      <c r="A3961" s="2" t="n">
        <v>3927</v>
      </c>
      <c r="B3961" s="2" t="n">
        <v>3</v>
      </c>
      <c r="C3961" s="22" t="n">
        <f aca="true">NORMSINV(MAX(RAND(),0.000000000001))</f>
        <v>1.27809345074849</v>
      </c>
      <c r="D3961" s="24" t="n">
        <f aca="false">IF($B$11="","",$B$11*EXP($B$12*C3961))</f>
        <v>1589.28261100308</v>
      </c>
      <c r="E3961" s="20" t="n">
        <f aca="true">IF($B$10="","",$B$10*(1-$B$14+2*$B$14*RAND()))</f>
        <v>3.40021034804229</v>
      </c>
      <c r="F3961" s="21" t="n">
        <f aca="false">INDEX($E$17:$E$28,B3961)</f>
        <v>5.0612</v>
      </c>
      <c r="G3961" s="25" t="n">
        <f aca="false">IF(OR(D3961="",E3961="",F3961=""),"",D3961*($B$7-$B$8-F3961-E3961))</f>
        <v>6799.88813347413</v>
      </c>
      <c r="H3961" s="25" t="n">
        <f aca="false">IF(D3961="","",D3961*$F$30)</f>
        <v>7945.14162892661</v>
      </c>
    </row>
    <row r="3962" customFormat="false" ht="15" hidden="false" customHeight="false" outlineLevel="0" collapsed="false">
      <c r="A3962" s="2" t="n">
        <v>3928</v>
      </c>
      <c r="B3962" s="2" t="n">
        <v>4</v>
      </c>
      <c r="C3962" s="22" t="n">
        <f aca="true">NORMSINV(MAX(RAND(),0.000000000001))</f>
        <v>0.896189636792783</v>
      </c>
      <c r="D3962" s="24" t="n">
        <f aca="false">IF($B$11="","",$B$11*EXP($B$12*C3962))</f>
        <v>1353.05015534107</v>
      </c>
      <c r="E3962" s="20" t="n">
        <f aca="true">IF($B$10="","",$B$10*(1-$B$14+2*$B$14*RAND()))</f>
        <v>3.46001103486345</v>
      </c>
      <c r="F3962" s="21" t="n">
        <f aca="false">INDEX($E$17:$E$28,B3962)</f>
        <v>4.89657419354839</v>
      </c>
      <c r="G3962" s="25" t="n">
        <f aca="false">IF(OR(D3962="",E3962="",F3962=""),"",D3962*($B$7-$B$8-F3962-E3962))</f>
        <v>5930.98003762172</v>
      </c>
      <c r="H3962" s="25" t="n">
        <f aca="false">IF(D3962="","",D3962*$F$30)</f>
        <v>6764.16833658108</v>
      </c>
    </row>
    <row r="3963" customFormat="false" ht="15" hidden="false" customHeight="false" outlineLevel="0" collapsed="false">
      <c r="A3963" s="2" t="n">
        <v>3929</v>
      </c>
      <c r="B3963" s="2" t="n">
        <v>5</v>
      </c>
      <c r="C3963" s="22" t="n">
        <f aca="true">NORMSINV(MAX(RAND(),0.000000000001))</f>
        <v>0.838228332834777</v>
      </c>
      <c r="D3963" s="24" t="n">
        <f aca="false">IF($B$11="","",$B$11*EXP($B$12*C3963))</f>
        <v>1320.404978621</v>
      </c>
      <c r="E3963" s="20" t="n">
        <f aca="true">IF($B$10="","",$B$10*(1-$B$14+2*$B$14*RAND()))</f>
        <v>3.40806154477482</v>
      </c>
      <c r="F3963" s="21" t="n">
        <f aca="false">INDEX($E$17:$E$28,B3963)</f>
        <v>4.761</v>
      </c>
      <c r="G3963" s="25" t="n">
        <f aca="false">IF(OR(D3963="",E3963="",F3963=""),"",D3963*($B$7-$B$8-F3963-E3963))</f>
        <v>6035.48989324951</v>
      </c>
      <c r="H3963" s="25" t="n">
        <f aca="false">IF(D3963="","",D3963*$F$30)</f>
        <v>6600.96856912211</v>
      </c>
    </row>
    <row r="3964" customFormat="false" ht="15" hidden="false" customHeight="false" outlineLevel="0" collapsed="false">
      <c r="A3964" s="2" t="n">
        <v>3930</v>
      </c>
      <c r="B3964" s="2" t="n">
        <v>6</v>
      </c>
      <c r="C3964" s="22" t="n">
        <f aca="true">NORMSINV(MAX(RAND(),0.000000000001))</f>
        <v>-0.563804853679454</v>
      </c>
      <c r="D3964" s="24" t="n">
        <f aca="false">IF($B$11="","",$B$11*EXP($B$12*C3964))</f>
        <v>731.373710224647</v>
      </c>
      <c r="E3964" s="20" t="n">
        <f aca="true">IF($B$10="","",$B$10*(1-$B$14+2*$B$14*RAND()))</f>
        <v>3.53147707884447</v>
      </c>
      <c r="F3964" s="21" t="n">
        <f aca="false">INDEX($E$17:$E$28,B3964)</f>
        <v>4.761</v>
      </c>
      <c r="G3964" s="25" t="n">
        <f aca="false">IF(OR(D3964="",E3964="",F3964=""),"",D3964*($B$7-$B$8-F3964-E3964))</f>
        <v>3252.80134015468</v>
      </c>
      <c r="H3964" s="25" t="n">
        <f aca="false">IF(D3964="","",D3964*$F$30)</f>
        <v>3656.28345215505</v>
      </c>
    </row>
    <row r="3965" customFormat="false" ht="15" hidden="false" customHeight="false" outlineLevel="0" collapsed="false">
      <c r="A3965" s="2" t="n">
        <v>3931</v>
      </c>
      <c r="B3965" s="2" t="n">
        <v>7</v>
      </c>
      <c r="C3965" s="22" t="n">
        <f aca="true">NORMSINV(MAX(RAND(),0.000000000001))</f>
        <v>-0.339826851707517</v>
      </c>
      <c r="D3965" s="24" t="n">
        <f aca="false">IF($B$11="","",$B$11*EXP($B$12*C3965))</f>
        <v>803.760460788734</v>
      </c>
      <c r="E3965" s="20" t="n">
        <f aca="true">IF($B$10="","",$B$10*(1-$B$14+2*$B$14*RAND()))</f>
        <v>3.93852076134518</v>
      </c>
      <c r="F3965" s="21" t="n">
        <f aca="false">INDEX($E$17:$E$28,B3965)</f>
        <v>4.761</v>
      </c>
      <c r="G3965" s="25" t="n">
        <f aca="false">IF(OR(D3965="",E3965="",F3965=""),"",D3965*($B$7-$B$8-F3965-E3965))</f>
        <v>3247.57745466851</v>
      </c>
      <c r="H3965" s="25" t="n">
        <f aca="false">IF(D3965="","",D3965*$F$30)</f>
        <v>4018.15929557504</v>
      </c>
    </row>
    <row r="3966" customFormat="false" ht="15" hidden="false" customHeight="false" outlineLevel="0" collapsed="false">
      <c r="A3966" s="2" t="n">
        <v>3932</v>
      </c>
      <c r="B3966" s="2" t="n">
        <v>8</v>
      </c>
      <c r="C3966" s="22" t="n">
        <f aca="true">NORMSINV(MAX(RAND(),0.000000000001))</f>
        <v>1.26240397011958</v>
      </c>
      <c r="D3966" s="24" t="n">
        <f aca="false">IF($B$11="","",$B$11*EXP($B$12*C3966))</f>
        <v>1578.8104940218</v>
      </c>
      <c r="E3966" s="20" t="n">
        <f aca="true">IF($B$10="","",$B$10*(1-$B$14+2*$B$14*RAND()))</f>
        <v>3.51253281637433</v>
      </c>
      <c r="F3966" s="21" t="n">
        <f aca="false">INDEX($E$17:$E$28,B3966)</f>
        <v>4.761</v>
      </c>
      <c r="G3966" s="25" t="n">
        <f aca="false">IF(OR(D3966="",E3966="",F3966=""),"",D3966*($B$7-$B$8-F3966-E3966))</f>
        <v>7051.70526071221</v>
      </c>
      <c r="H3966" s="25" t="n">
        <f aca="false">IF(D3966="","",D3966*$F$30)</f>
        <v>7892.7894217138</v>
      </c>
    </row>
    <row r="3967" customFormat="false" ht="15" hidden="false" customHeight="false" outlineLevel="0" collapsed="false">
      <c r="A3967" s="2" t="n">
        <v>3933</v>
      </c>
      <c r="B3967" s="2" t="n">
        <v>9</v>
      </c>
      <c r="C3967" s="22" t="n">
        <f aca="true">NORMSINV(MAX(RAND(),0.000000000001))</f>
        <v>1.29836946415708</v>
      </c>
      <c r="D3967" s="24" t="n">
        <f aca="false">IF($B$11="","",$B$11*EXP($B$12*C3967))</f>
        <v>1602.91901330668</v>
      </c>
      <c r="E3967" s="20" t="n">
        <f aca="true">IF($B$10="","",$B$10*(1-$B$14+2*$B$14*RAND()))</f>
        <v>4.09292292266515</v>
      </c>
      <c r="F3967" s="21" t="n">
        <f aca="false">INDEX($E$17:$E$28,B3967)</f>
        <v>4.761</v>
      </c>
      <c r="G3967" s="25" t="n">
        <f aca="false">IF(OR(D3967="",E3967="",F3967=""),"",D3967*($B$7-$B$8-F3967-E3967))</f>
        <v>6229.06683443529</v>
      </c>
      <c r="H3967" s="25" t="n">
        <f aca="false">IF(D3967="","",D3967*$F$30)</f>
        <v>8013.31273132276</v>
      </c>
    </row>
    <row r="3968" customFormat="false" ht="15" hidden="false" customHeight="false" outlineLevel="0" collapsed="false">
      <c r="A3968" s="2" t="n">
        <v>3934</v>
      </c>
      <c r="B3968" s="2" t="n">
        <v>10</v>
      </c>
      <c r="C3968" s="22" t="n">
        <f aca="true">NORMSINV(MAX(RAND(),0.000000000001))</f>
        <v>-1.653777959951</v>
      </c>
      <c r="D3968" s="24" t="n">
        <f aca="false">IF($B$11="","",$B$11*EXP($B$12*C3968))</f>
        <v>462.037880183126</v>
      </c>
      <c r="E3968" s="20" t="n">
        <f aca="true">IF($B$10="","",$B$10*(1-$B$14+2*$B$14*RAND()))</f>
        <v>4.02577411101633</v>
      </c>
      <c r="F3968" s="21" t="n">
        <f aca="false">INDEX($E$17:$E$28,B3968)</f>
        <v>4.761</v>
      </c>
      <c r="G3968" s="25" t="n">
        <f aca="false">IF(OR(D3968="",E3968="",F3968=""),"",D3968*($B$7-$B$8-F3968-E3968))</f>
        <v>1826.54010963107</v>
      </c>
      <c r="H3968" s="25" t="n">
        <f aca="false">IF(D3968="","",D3968*$F$30)</f>
        <v>2309.81977061148</v>
      </c>
    </row>
    <row r="3969" customFormat="false" ht="15" hidden="false" customHeight="false" outlineLevel="0" collapsed="false">
      <c r="A3969" s="2" t="n">
        <v>3935</v>
      </c>
      <c r="B3969" s="2" t="n">
        <v>11</v>
      </c>
      <c r="C3969" s="22" t="n">
        <f aca="true">NORMSINV(MAX(RAND(),0.000000000001))</f>
        <v>-0.0320514066041339</v>
      </c>
      <c r="D3969" s="24" t="n">
        <f aca="false">IF($B$11="","",$B$11*EXP($B$12*C3969))</f>
        <v>915.057970798246</v>
      </c>
      <c r="E3969" s="20" t="n">
        <f aca="true">IF($B$10="","",$B$10*(1-$B$14+2*$B$14*RAND()))</f>
        <v>4.06458429147625</v>
      </c>
      <c r="F3969" s="21" t="n">
        <f aca="false">INDEX($E$17:$E$28,B3969)</f>
        <v>4.761</v>
      </c>
      <c r="G3969" s="25" t="n">
        <f aca="false">IF(OR(D3969="",E3969="",F3969=""),"",D3969*($B$7-$B$8-F3969-E3969))</f>
        <v>3581.91729510252</v>
      </c>
      <c r="H3969" s="25" t="n">
        <f aca="false">IF(D3969="","",D3969*$F$30)</f>
        <v>4574.55780761459</v>
      </c>
    </row>
    <row r="3970" customFormat="false" ht="15" hidden="false" customHeight="false" outlineLevel="0" collapsed="false">
      <c r="A3970" s="2" t="n">
        <v>3936</v>
      </c>
      <c r="B3970" s="2" t="n">
        <v>12</v>
      </c>
      <c r="C3970" s="22" t="n">
        <f aca="true">NORMSINV(MAX(RAND(),0.000000000001))</f>
        <v>0.928109750439326</v>
      </c>
      <c r="D3970" s="24" t="n">
        <f aca="false">IF($B$11="","",$B$11*EXP($B$12*C3970))</f>
        <v>1371.3716878941</v>
      </c>
      <c r="E3970" s="20" t="n">
        <f aca="true">IF($B$10="","",$B$10*(1-$B$14+2*$B$14*RAND()))</f>
        <v>3.74683975329502</v>
      </c>
      <c r="F3970" s="21" t="n">
        <f aca="false">INDEX($E$17:$E$28,B3970)</f>
        <v>4.761</v>
      </c>
      <c r="G3970" s="25" t="n">
        <f aca="false">IF(OR(D3970="",E3970="",F3970=""),"",D3970*($B$7-$B$8-F3970-E3970))</f>
        <v>5803.86474096214</v>
      </c>
      <c r="H3970" s="25" t="n">
        <f aca="false">IF(D3970="","",D3970*$F$30)</f>
        <v>6855.7613421202</v>
      </c>
    </row>
    <row r="3971" customFormat="false" ht="15" hidden="false" customHeight="false" outlineLevel="0" collapsed="false">
      <c r="A3971" s="2" t="n">
        <v>3937</v>
      </c>
      <c r="B3971" s="2" t="n">
        <v>1</v>
      </c>
      <c r="C3971" s="22" t="n">
        <f aca="true">NORMSINV(MAX(RAND(),0.000000000001))</f>
        <v>-0.4518653518727</v>
      </c>
      <c r="D3971" s="24" t="n">
        <f aca="false">IF($B$11="","",$B$11*EXP($B$12*C3971))</f>
        <v>766.697299449539</v>
      </c>
      <c r="E3971" s="20" t="n">
        <f aca="true">IF($B$10="","",$B$10*(1-$B$14+2*$B$14*RAND()))</f>
        <v>3.40319586329046</v>
      </c>
      <c r="F3971" s="21" t="n">
        <f aca="false">INDEX($E$17:$E$28,B3971)</f>
        <v>4.92562580645161</v>
      </c>
      <c r="G3971" s="25" t="n">
        <f aca="false">IF(OR(D3971="",E3971="",F3971=""),"",D3971*($B$7-$B$8-F3971-E3971))</f>
        <v>3382.03851319909</v>
      </c>
      <c r="H3971" s="25" t="n">
        <f aca="false">IF(D3971="","",D3971*$F$30)</f>
        <v>3832.87313940814</v>
      </c>
    </row>
    <row r="3972" customFormat="false" ht="15" hidden="false" customHeight="false" outlineLevel="0" collapsed="false">
      <c r="A3972" s="2" t="n">
        <v>3938</v>
      </c>
      <c r="B3972" s="2" t="n">
        <v>2</v>
      </c>
      <c r="C3972" s="22" t="n">
        <f aca="true">NORMSINV(MAX(RAND(),0.000000000001))</f>
        <v>0.509476402090683</v>
      </c>
      <c r="D3972" s="24" t="n">
        <f aca="false">IF($B$11="","",$B$11*EXP($B$12*C3972))</f>
        <v>1149.59945693124</v>
      </c>
      <c r="E3972" s="20" t="n">
        <f aca="true">IF($B$10="","",$B$10*(1-$B$14+2*$B$14*RAND()))</f>
        <v>3.96174256753094</v>
      </c>
      <c r="F3972" s="21" t="n">
        <f aca="false">INDEX($E$17:$E$28,B3972)</f>
        <v>5.0612</v>
      </c>
      <c r="G3972" s="25" t="n">
        <f aca="false">IF(OR(D3972="",E3972="",F3972=""),"",D3972*($B$7-$B$8-F3972-E3972))</f>
        <v>4273.12720574865</v>
      </c>
      <c r="H3972" s="25" t="n">
        <f aca="false">IF(D3972="","",D3972*$F$30)</f>
        <v>5747.07760509065</v>
      </c>
    </row>
    <row r="3973" customFormat="false" ht="15" hidden="false" customHeight="false" outlineLevel="0" collapsed="false">
      <c r="A3973" s="2" t="n">
        <v>3939</v>
      </c>
      <c r="B3973" s="2" t="n">
        <v>3</v>
      </c>
      <c r="C3973" s="22" t="n">
        <f aca="true">NORMSINV(MAX(RAND(),0.000000000001))</f>
        <v>-0.387472877951258</v>
      </c>
      <c r="D3973" s="24" t="n">
        <f aca="false">IF($B$11="","",$B$11*EXP($B$12*C3973))</f>
        <v>787.78473353877</v>
      </c>
      <c r="E3973" s="20" t="n">
        <f aca="true">IF($B$10="","",$B$10*(1-$B$14+2*$B$14*RAND()))</f>
        <v>3.55709682727618</v>
      </c>
      <c r="F3973" s="21" t="n">
        <f aca="false">INDEX($E$17:$E$28,B3973)</f>
        <v>5.0612</v>
      </c>
      <c r="G3973" s="25" t="n">
        <f aca="false">IF(OR(D3973="",E3973="",F3973=""),"",D3973*($B$7-$B$8-F3973-E3973))</f>
        <v>3247.01483565014</v>
      </c>
      <c r="H3973" s="25" t="n">
        <f aca="false">IF(D3973="","",D3973*$F$30)</f>
        <v>3938.29343990702</v>
      </c>
    </row>
    <row r="3974" customFormat="false" ht="15" hidden="false" customHeight="false" outlineLevel="0" collapsed="false">
      <c r="A3974" s="2" t="n">
        <v>3940</v>
      </c>
      <c r="B3974" s="2" t="n">
        <v>4</v>
      </c>
      <c r="C3974" s="22" t="n">
        <f aca="true">NORMSINV(MAX(RAND(),0.000000000001))</f>
        <v>-0.721864624162444</v>
      </c>
      <c r="D3974" s="24" t="n">
        <f aca="false">IF($B$11="","",$B$11*EXP($B$12*C3974))</f>
        <v>684.250129199871</v>
      </c>
      <c r="E3974" s="20" t="n">
        <f aca="true">IF($B$10="","",$B$10*(1-$B$14+2*$B$14*RAND()))</f>
        <v>3.9505040448831</v>
      </c>
      <c r="F3974" s="21" t="n">
        <f aca="false">INDEX($E$17:$E$28,B3974)</f>
        <v>4.89657419354839</v>
      </c>
      <c r="G3974" s="25" t="n">
        <f aca="false">IF(OR(D3974="",E3974="",F3974=""),"",D3974*($B$7-$B$8-F3974-E3974))</f>
        <v>2663.73221831824</v>
      </c>
      <c r="H3974" s="25" t="n">
        <f aca="false">IF(D3974="","",D3974*$F$30)</f>
        <v>3420.703245896</v>
      </c>
    </row>
    <row r="3975" customFormat="false" ht="15" hidden="false" customHeight="false" outlineLevel="0" collapsed="false">
      <c r="A3975" s="2" t="n">
        <v>3941</v>
      </c>
      <c r="B3975" s="2" t="n">
        <v>5</v>
      </c>
      <c r="C3975" s="22" t="n">
        <f aca="true">NORMSINV(MAX(RAND(),0.000000000001))</f>
        <v>0.373717956408645</v>
      </c>
      <c r="D3975" s="24" t="n">
        <f aca="false">IF($B$11="","",$B$11*EXP($B$12*C3975))</f>
        <v>1085.68332462436</v>
      </c>
      <c r="E3975" s="20" t="n">
        <f aca="true">IF($B$10="","",$B$10*(1-$B$14+2*$B$14*RAND()))</f>
        <v>3.48112917109253</v>
      </c>
      <c r="F3975" s="21" t="n">
        <f aca="false">INDEX($E$17:$E$28,B3975)</f>
        <v>4.761</v>
      </c>
      <c r="G3975" s="25" t="n">
        <f aca="false">IF(OR(D3975="",E3975="",F3975=""),"",D3975*($B$7-$B$8-F3975-E3975))</f>
        <v>4883.26335525918</v>
      </c>
      <c r="H3975" s="25" t="n">
        <f aca="false">IF(D3975="","",D3975*$F$30)</f>
        <v>5427.5480764621</v>
      </c>
    </row>
    <row r="3976" customFormat="false" ht="15" hidden="false" customHeight="false" outlineLevel="0" collapsed="false">
      <c r="A3976" s="2" t="n">
        <v>3942</v>
      </c>
      <c r="B3976" s="2" t="n">
        <v>6</v>
      </c>
      <c r="C3976" s="22" t="n">
        <f aca="true">NORMSINV(MAX(RAND(),0.000000000001))</f>
        <v>2.20240877703302</v>
      </c>
      <c r="D3976" s="24" t="n">
        <f aca="false">IF($B$11="","",$B$11*EXP($B$12*C3976))</f>
        <v>2346.1081297132</v>
      </c>
      <c r="E3976" s="20" t="n">
        <f aca="true">IF($B$10="","",$B$10*(1-$B$14+2*$B$14*RAND()))</f>
        <v>3.76355829302224</v>
      </c>
      <c r="F3976" s="21" t="n">
        <f aca="false">INDEX($E$17:$E$28,B3976)</f>
        <v>4.761</v>
      </c>
      <c r="G3976" s="25" t="n">
        <f aca="false">IF(OR(D3976="",E3976="",F3976=""),"",D3976*($B$7-$B$8-F3976-E3976))</f>
        <v>9889.88205907261</v>
      </c>
      <c r="H3976" s="25" t="n">
        <f aca="false">IF(D3976="","",D3976*$F$30)</f>
        <v>11728.6637620622</v>
      </c>
    </row>
    <row r="3977" customFormat="false" ht="15" hidden="false" customHeight="false" outlineLevel="0" collapsed="false">
      <c r="A3977" s="2" t="n">
        <v>3943</v>
      </c>
      <c r="B3977" s="2" t="n">
        <v>7</v>
      </c>
      <c r="C3977" s="22" t="n">
        <f aca="true">NORMSINV(MAX(RAND(),0.000000000001))</f>
        <v>-1.11303381640797</v>
      </c>
      <c r="D3977" s="24" t="n">
        <f aca="false">IF($B$11="","",$B$11*EXP($B$12*C3977))</f>
        <v>580.27266932245</v>
      </c>
      <c r="E3977" s="20" t="n">
        <f aca="true">IF($B$10="","",$B$10*(1-$B$14+2*$B$14*RAND()))</f>
        <v>3.6496271066115</v>
      </c>
      <c r="F3977" s="21" t="n">
        <f aca="false">INDEX($E$17:$E$28,B3977)</f>
        <v>4.761</v>
      </c>
      <c r="G3977" s="25" t="n">
        <f aca="false">IF(OR(D3977="",E3977="",F3977=""),"",D3977*($B$7-$B$8-F3977-E3977))</f>
        <v>2512.2167653388</v>
      </c>
      <c r="H3977" s="25" t="n">
        <f aca="false">IF(D3977="","",D3977*$F$30)</f>
        <v>2900.89912847679</v>
      </c>
    </row>
    <row r="3978" customFormat="false" ht="15" hidden="false" customHeight="false" outlineLevel="0" collapsed="false">
      <c r="A3978" s="2" t="n">
        <v>3944</v>
      </c>
      <c r="B3978" s="2" t="n">
        <v>8</v>
      </c>
      <c r="C3978" s="22" t="n">
        <f aca="true">NORMSINV(MAX(RAND(),0.000000000001))</f>
        <v>-0.0622312530676342</v>
      </c>
      <c r="D3978" s="24" t="n">
        <f aca="false">IF($B$11="","",$B$11*EXP($B$12*C3978))</f>
        <v>903.495072402741</v>
      </c>
      <c r="E3978" s="20" t="n">
        <f aca="true">IF($B$10="","",$B$10*(1-$B$14+2*$B$14*RAND()))</f>
        <v>3.72495176973028</v>
      </c>
      <c r="F3978" s="21" t="n">
        <f aca="false">INDEX($E$17:$E$28,B3978)</f>
        <v>4.761</v>
      </c>
      <c r="G3978" s="25" t="n">
        <f aca="false">IF(OR(D3978="",E3978="",F3978=""),"",D3978*($B$7-$B$8-F3978-E3978))</f>
        <v>3843.51161381229</v>
      </c>
      <c r="H3978" s="25" t="n">
        <f aca="false">IF(D3978="","",D3978*$F$30)</f>
        <v>4516.75256595578</v>
      </c>
    </row>
    <row r="3979" customFormat="false" ht="15" hidden="false" customHeight="false" outlineLevel="0" collapsed="false">
      <c r="A3979" s="2" t="n">
        <v>3945</v>
      </c>
      <c r="B3979" s="2" t="n">
        <v>9</v>
      </c>
      <c r="C3979" s="22" t="n">
        <f aca="true">NORMSINV(MAX(RAND(),0.000000000001))</f>
        <v>-1.13265119578488</v>
      </c>
      <c r="D3979" s="24" t="n">
        <f aca="false">IF($B$11="","",$B$11*EXP($B$12*C3979))</f>
        <v>575.495848606256</v>
      </c>
      <c r="E3979" s="20" t="n">
        <f aca="true">IF($B$10="","",$B$10*(1-$B$14+2*$B$14*RAND()))</f>
        <v>3.62476211513396</v>
      </c>
      <c r="F3979" s="21" t="n">
        <f aca="false">INDEX($E$17:$E$28,B3979)</f>
        <v>4.761</v>
      </c>
      <c r="G3979" s="25" t="n">
        <f aca="false">IF(OR(D3979="",E3979="",F3979=""),"",D3979*($B$7-$B$8-F3979-E3979))</f>
        <v>2505.84582658449</v>
      </c>
      <c r="H3979" s="25" t="n">
        <f aca="false">IF(D3979="","",D3979*$F$30)</f>
        <v>2877.01884635239</v>
      </c>
    </row>
    <row r="3980" customFormat="false" ht="15" hidden="false" customHeight="false" outlineLevel="0" collapsed="false">
      <c r="A3980" s="2" t="n">
        <v>3946</v>
      </c>
      <c r="B3980" s="2" t="n">
        <v>10</v>
      </c>
      <c r="C3980" s="22" t="n">
        <f aca="true">NORMSINV(MAX(RAND(),0.000000000001))</f>
        <v>-0.332347842559436</v>
      </c>
      <c r="D3980" s="24" t="n">
        <f aca="false">IF($B$11="","",$B$11*EXP($B$12*C3980))</f>
        <v>806.297427444061</v>
      </c>
      <c r="E3980" s="20" t="n">
        <f aca="true">IF($B$10="","",$B$10*(1-$B$14+2*$B$14*RAND()))</f>
        <v>3.70511557876088</v>
      </c>
      <c r="F3980" s="21" t="n">
        <f aca="false">INDEX($E$17:$E$28,B3980)</f>
        <v>4.761</v>
      </c>
      <c r="G3980" s="25" t="n">
        <f aca="false">IF(OR(D3980="",E3980="",F3980=""),"",D3980*($B$7-$B$8-F3980-E3980))</f>
        <v>3446.02201403835</v>
      </c>
      <c r="H3980" s="25" t="n">
        <f aca="false">IF(D3980="","",D3980*$F$30)</f>
        <v>4030.84209927835</v>
      </c>
    </row>
    <row r="3981" customFormat="false" ht="15" hidden="false" customHeight="false" outlineLevel="0" collapsed="false">
      <c r="A3981" s="2" t="n">
        <v>3947</v>
      </c>
      <c r="B3981" s="2" t="n">
        <v>11</v>
      </c>
      <c r="C3981" s="22" t="n">
        <f aca="true">NORMSINV(MAX(RAND(),0.000000000001))</f>
        <v>-0.328001293095422</v>
      </c>
      <c r="D3981" s="24" t="n">
        <f aca="false">IF($B$11="","",$B$11*EXP($B$12*C3981))</f>
        <v>807.775505000402</v>
      </c>
      <c r="E3981" s="20" t="n">
        <f aca="true">IF($B$10="","",$B$10*(1-$B$14+2*$B$14*RAND()))</f>
        <v>3.63292826917831</v>
      </c>
      <c r="F3981" s="21" t="n">
        <f aca="false">INDEX($E$17:$E$28,B3981)</f>
        <v>4.761</v>
      </c>
      <c r="G3981" s="25" t="n">
        <f aca="false">IF(OR(D3981="",E3981="",F3981=""),"",D3981*($B$7-$B$8-F3981-E3981))</f>
        <v>3510.65028713247</v>
      </c>
      <c r="H3981" s="25" t="n">
        <f aca="false">IF(D3981="","",D3981*$F$30)</f>
        <v>4038.23130459801</v>
      </c>
    </row>
    <row r="3982" customFormat="false" ht="15" hidden="false" customHeight="false" outlineLevel="0" collapsed="false">
      <c r="A3982" s="2" t="n">
        <v>3948</v>
      </c>
      <c r="B3982" s="2" t="n">
        <v>12</v>
      </c>
      <c r="C3982" s="22" t="n">
        <f aca="true">NORMSINV(MAX(RAND(),0.000000000001))</f>
        <v>1.19936710409174</v>
      </c>
      <c r="D3982" s="24" t="n">
        <f aca="false">IF($B$11="","",$B$11*EXP($B$12*C3982))</f>
        <v>1537.4268084285</v>
      </c>
      <c r="E3982" s="20" t="n">
        <f aca="true">IF($B$10="","",$B$10*(1-$B$14+2*$B$14*RAND()))</f>
        <v>3.50335342492466</v>
      </c>
      <c r="F3982" s="21" t="n">
        <f aca="false">INDEX($E$17:$E$28,B3982)</f>
        <v>4.761</v>
      </c>
      <c r="G3982" s="25" t="n">
        <f aca="false">IF(OR(D3982="",E3982="",F3982=""),"",D3982*($B$7-$B$8-F3982-E3982))</f>
        <v>6880.979029572</v>
      </c>
      <c r="H3982" s="25" t="n">
        <f aca="false">IF(D3982="","",D3982*$F$30)</f>
        <v>7685.90410069573</v>
      </c>
    </row>
    <row r="3983" customFormat="false" ht="15" hidden="false" customHeight="false" outlineLevel="0" collapsed="false">
      <c r="A3983" s="2" t="n">
        <v>3949</v>
      </c>
      <c r="B3983" s="2" t="n">
        <v>1</v>
      </c>
      <c r="C3983" s="22" t="n">
        <f aca="true">NORMSINV(MAX(RAND(),0.000000000001))</f>
        <v>0.639467834542862</v>
      </c>
      <c r="D3983" s="24" t="n">
        <f aca="false">IF($B$11="","",$B$11*EXP($B$12*C3983))</f>
        <v>1214.32402269838</v>
      </c>
      <c r="E3983" s="20" t="n">
        <f aca="true">IF($B$10="","",$B$10*(1-$B$14+2*$B$14*RAND()))</f>
        <v>3.76852638461605</v>
      </c>
      <c r="F3983" s="21" t="n">
        <f aca="false">INDEX($E$17:$E$28,B3983)</f>
        <v>4.92562580645161</v>
      </c>
      <c r="G3983" s="25" t="n">
        <f aca="false">IF(OR(D3983="",E3983="",F3983=""),"",D3983*($B$7-$B$8-F3983-E3983))</f>
        <v>4912.97018656816</v>
      </c>
      <c r="H3983" s="25" t="n">
        <f aca="false">IF(D3983="","",D3983*$F$30)</f>
        <v>6070.64865427376</v>
      </c>
    </row>
    <row r="3984" customFormat="false" ht="15" hidden="false" customHeight="false" outlineLevel="0" collapsed="false">
      <c r="A3984" s="2" t="n">
        <v>3950</v>
      </c>
      <c r="B3984" s="2" t="n">
        <v>2</v>
      </c>
      <c r="C3984" s="22" t="n">
        <f aca="true">NORMSINV(MAX(RAND(),0.000000000001))</f>
        <v>-0.839165913344808</v>
      </c>
      <c r="D3984" s="24" t="n">
        <f aca="false">IF($B$11="","",$B$11*EXP($B$12*C3984))</f>
        <v>651.25205845568</v>
      </c>
      <c r="E3984" s="20" t="n">
        <f aca="true">IF($B$10="","",$B$10*(1-$B$14+2*$B$14*RAND()))</f>
        <v>3.59917011516087</v>
      </c>
      <c r="F3984" s="21" t="n">
        <f aca="false">INDEX($E$17:$E$28,B3984)</f>
        <v>5.0612</v>
      </c>
      <c r="G3984" s="25" t="n">
        <f aca="false">IF(OR(D3984="",E3984="",F3984=""),"",D3984*($B$7-$B$8-F3984-E3984))</f>
        <v>2656.8673602388</v>
      </c>
      <c r="H3984" s="25" t="n">
        <f aca="false">IF(D3984="","",D3984*$F$30)</f>
        <v>3255.73929063164</v>
      </c>
    </row>
    <row r="3985" customFormat="false" ht="15" hidden="false" customHeight="false" outlineLevel="0" collapsed="false">
      <c r="A3985" s="2" t="n">
        <v>3951</v>
      </c>
      <c r="B3985" s="2" t="n">
        <v>3</v>
      </c>
      <c r="C3985" s="22" t="n">
        <f aca="true">NORMSINV(MAX(RAND(),0.000000000001))</f>
        <v>1.01954781481196</v>
      </c>
      <c r="D3985" s="24" t="n">
        <f aca="false">IF($B$11="","",$B$11*EXP($B$12*C3985))</f>
        <v>1425.24021088849</v>
      </c>
      <c r="E3985" s="20" t="n">
        <f aca="true">IF($B$10="","",$B$10*(1-$B$14+2*$B$14*RAND()))</f>
        <v>3.53759095741745</v>
      </c>
      <c r="F3985" s="21" t="n">
        <f aca="false">INDEX($E$17:$E$28,B3985)</f>
        <v>5.0612</v>
      </c>
      <c r="G3985" s="25" t="n">
        <f aca="false">IF(OR(D3985="",E3985="",F3985=""),"",D3985*($B$7-$B$8-F3985-E3985))</f>
        <v>5902.2176491837</v>
      </c>
      <c r="H3985" s="25" t="n">
        <f aca="false">IF(D3985="","",D3985*$F$30)</f>
        <v>7125.06086227376</v>
      </c>
    </row>
    <row r="3986" customFormat="false" ht="15" hidden="false" customHeight="false" outlineLevel="0" collapsed="false">
      <c r="A3986" s="2" t="n">
        <v>3952</v>
      </c>
      <c r="B3986" s="2" t="n">
        <v>4</v>
      </c>
      <c r="C3986" s="22" t="n">
        <f aca="true">NORMSINV(MAX(RAND(),0.000000000001))</f>
        <v>-0.154692685406545</v>
      </c>
      <c r="D3986" s="24" t="n">
        <f aca="false">IF($B$11="","",$B$11*EXP($B$12*C3986))</f>
        <v>868.971689084529</v>
      </c>
      <c r="E3986" s="20" t="n">
        <f aca="true">IF($B$10="","",$B$10*(1-$B$14+2*$B$14*RAND()))</f>
        <v>3.62058019237351</v>
      </c>
      <c r="F3986" s="21" t="n">
        <f aca="false">INDEX($E$17:$E$28,B3986)</f>
        <v>4.89657419354839</v>
      </c>
      <c r="G3986" s="25" t="n">
        <f aca="false">IF(OR(D3986="",E3986="",F3986=""),"",D3986*($B$7-$B$8-F3986-E3986))</f>
        <v>3669.53328600864</v>
      </c>
      <c r="H3986" s="25" t="n">
        <f aca="false">IF(D3986="","",D3986*$F$30)</f>
        <v>4344.16326807138</v>
      </c>
    </row>
    <row r="3987" customFormat="false" ht="15" hidden="false" customHeight="false" outlineLevel="0" collapsed="false">
      <c r="A3987" s="2" t="n">
        <v>3953</v>
      </c>
      <c r="B3987" s="2" t="n">
        <v>5</v>
      </c>
      <c r="C3987" s="22" t="n">
        <f aca="true">NORMSINV(MAX(RAND(),0.000000000001))</f>
        <v>-0.128820682859974</v>
      </c>
      <c r="D3987" s="24" t="n">
        <f aca="false">IF($B$11="","",$B$11*EXP($B$12*C3987))</f>
        <v>878.496681334123</v>
      </c>
      <c r="E3987" s="20" t="n">
        <f aca="true">IF($B$10="","",$B$10*(1-$B$14+2*$B$14*RAND()))</f>
        <v>3.94954391723404</v>
      </c>
      <c r="F3987" s="21" t="n">
        <f aca="false">INDEX($E$17:$E$28,B3987)</f>
        <v>4.761</v>
      </c>
      <c r="G3987" s="25" t="n">
        <f aca="false">IF(OR(D3987="",E3987="",F3987=""),"",D3987*($B$7-$B$8-F3987-E3987))</f>
        <v>3539.86379629149</v>
      </c>
      <c r="H3987" s="25" t="n">
        <f aca="false">IF(D3987="","",D3987*$F$30)</f>
        <v>4391.78060932555</v>
      </c>
    </row>
    <row r="3988" customFormat="false" ht="15" hidden="false" customHeight="false" outlineLevel="0" collapsed="false">
      <c r="A3988" s="2" t="n">
        <v>3954</v>
      </c>
      <c r="B3988" s="2" t="n">
        <v>6</v>
      </c>
      <c r="C3988" s="22" t="n">
        <f aca="true">NORMSINV(MAX(RAND(),0.000000000001))</f>
        <v>1.96610722011572</v>
      </c>
      <c r="D3988" s="24" t="n">
        <f aca="false">IF($B$11="","",$B$11*EXP($B$12*C3988))</f>
        <v>2123.76059445565</v>
      </c>
      <c r="E3988" s="20" t="n">
        <f aca="true">IF($B$10="","",$B$10*(1-$B$14+2*$B$14*RAND()))</f>
        <v>3.84826450183655</v>
      </c>
      <c r="F3988" s="21" t="n">
        <f aca="false">INDEX($E$17:$E$28,B3988)</f>
        <v>4.761</v>
      </c>
      <c r="G3988" s="25" t="n">
        <f aca="false">IF(OR(D3988="",E3988="",F3988=""),"",D3988*($B$7-$B$8-F3988-E3988))</f>
        <v>8772.69327711865</v>
      </c>
      <c r="H3988" s="25" t="n">
        <f aca="false">IF(D3988="","",D3988*$F$30)</f>
        <v>10617.1039638027</v>
      </c>
    </row>
    <row r="3989" customFormat="false" ht="15" hidden="false" customHeight="false" outlineLevel="0" collapsed="false">
      <c r="A3989" s="2" t="n">
        <v>3955</v>
      </c>
      <c r="B3989" s="2" t="n">
        <v>7</v>
      </c>
      <c r="C3989" s="22" t="n">
        <f aca="true">NORMSINV(MAX(RAND(),0.000000000001))</f>
        <v>0.553096972545719</v>
      </c>
      <c r="D3989" s="24" t="n">
        <f aca="false">IF($B$11="","",$B$11*EXP($B$12*C3989))</f>
        <v>1170.92473872518</v>
      </c>
      <c r="E3989" s="20" t="n">
        <f aca="true">IF($B$10="","",$B$10*(1-$B$14+2*$B$14*RAND()))</f>
        <v>4.09658133175782</v>
      </c>
      <c r="F3989" s="21" t="n">
        <f aca="false">INDEX($E$17:$E$28,B3989)</f>
        <v>4.761</v>
      </c>
      <c r="G3989" s="25" t="n">
        <f aca="false">IF(OR(D3989="",E3989="",F3989=""),"",D3989*($B$7-$B$8-F3989-E3989))</f>
        <v>4546.02006473324</v>
      </c>
      <c r="H3989" s="25" t="n">
        <f aca="false">IF(D3989="","",D3989*$F$30)</f>
        <v>5853.68695383492</v>
      </c>
    </row>
    <row r="3990" customFormat="false" ht="15" hidden="false" customHeight="false" outlineLevel="0" collapsed="false">
      <c r="A3990" s="2" t="n">
        <v>3956</v>
      </c>
      <c r="B3990" s="2" t="n">
        <v>8</v>
      </c>
      <c r="C3990" s="22" t="n">
        <f aca="true">NORMSINV(MAX(RAND(),0.000000000001))</f>
        <v>-0.25711983370425</v>
      </c>
      <c r="D3990" s="24" t="n">
        <f aca="false">IF($B$11="","",$B$11*EXP($B$12*C3990))</f>
        <v>832.265267680475</v>
      </c>
      <c r="E3990" s="20" t="n">
        <f aca="true">IF($B$10="","",$B$10*(1-$B$14+2*$B$14*RAND()))</f>
        <v>3.64875720310177</v>
      </c>
      <c r="F3990" s="21" t="n">
        <f aca="false">INDEX($E$17:$E$28,B3990)</f>
        <v>4.761</v>
      </c>
      <c r="G3990" s="25" t="n">
        <f aca="false">IF(OR(D3990="",E3990="",F3990=""),"",D3990*($B$7-$B$8-F3990-E3990))</f>
        <v>3603.91068048196</v>
      </c>
      <c r="H3990" s="25" t="n">
        <f aca="false">IF(D3990="","",D3990*$F$30)</f>
        <v>4160.66052618823</v>
      </c>
    </row>
    <row r="3991" customFormat="false" ht="15" hidden="false" customHeight="false" outlineLevel="0" collapsed="false">
      <c r="A3991" s="2" t="n">
        <v>3957</v>
      </c>
      <c r="B3991" s="2" t="n">
        <v>9</v>
      </c>
      <c r="C3991" s="22" t="n">
        <f aca="true">NORMSINV(MAX(RAND(),0.000000000001))</f>
        <v>0.755943414648966</v>
      </c>
      <c r="D3991" s="24" t="n">
        <f aca="false">IF($B$11="","",$B$11*EXP($B$12*C3991))</f>
        <v>1275.40837208994</v>
      </c>
      <c r="E3991" s="20" t="n">
        <f aca="true">IF($B$10="","",$B$10*(1-$B$14+2*$B$14*RAND()))</f>
        <v>4.03941568738493</v>
      </c>
      <c r="F3991" s="21" t="n">
        <f aca="false">INDEX($E$17:$E$28,B3991)</f>
        <v>4.761</v>
      </c>
      <c r="G3991" s="25" t="n">
        <f aca="false">IF(OR(D3991="",E3991="",F3991=""),"",D3991*($B$7-$B$8-F3991-E3991))</f>
        <v>5024.57881486345</v>
      </c>
      <c r="H3991" s="25" t="n">
        <f aca="false">IF(D3991="","",D3991*$F$30)</f>
        <v>6376.02153375201</v>
      </c>
    </row>
    <row r="3992" customFormat="false" ht="15" hidden="false" customHeight="false" outlineLevel="0" collapsed="false">
      <c r="A3992" s="2" t="n">
        <v>3958</v>
      </c>
      <c r="B3992" s="2" t="n">
        <v>10</v>
      </c>
      <c r="C3992" s="22" t="n">
        <f aca="true">NORMSINV(MAX(RAND(),0.000000000001))</f>
        <v>-0.391797983006964</v>
      </c>
      <c r="D3992" s="24" t="n">
        <f aca="false">IF($B$11="","",$B$11*EXP($B$12*C3992))</f>
        <v>786.350340729084</v>
      </c>
      <c r="E3992" s="20" t="n">
        <f aca="true">IF($B$10="","",$B$10*(1-$B$14+2*$B$14*RAND()))</f>
        <v>3.62819804695242</v>
      </c>
      <c r="F3992" s="21" t="n">
        <f aca="false">INDEX($E$17:$E$28,B3992)</f>
        <v>4.761</v>
      </c>
      <c r="G3992" s="25" t="n">
        <f aca="false">IF(OR(D3992="",E3992="",F3992=""),"",D3992*($B$7-$B$8-F3992-E3992))</f>
        <v>3421.25459822373</v>
      </c>
      <c r="H3992" s="25" t="n">
        <f aca="false">IF(D3992="","",D3992*$F$30)</f>
        <v>3931.12262337284</v>
      </c>
    </row>
    <row r="3993" customFormat="false" ht="15" hidden="false" customHeight="false" outlineLevel="0" collapsed="false">
      <c r="A3993" s="2" t="n">
        <v>3959</v>
      </c>
      <c r="B3993" s="2" t="n">
        <v>11</v>
      </c>
      <c r="C3993" s="22" t="n">
        <f aca="true">NORMSINV(MAX(RAND(),0.000000000001))</f>
        <v>0.650793309808899</v>
      </c>
      <c r="D3993" s="24" t="n">
        <f aca="false">IF($B$11="","",$B$11*EXP($B$12*C3993))</f>
        <v>1220.13283384627</v>
      </c>
      <c r="E3993" s="20" t="n">
        <f aca="true">IF($B$10="","",$B$10*(1-$B$14+2*$B$14*RAND()))</f>
        <v>3.93032546116849</v>
      </c>
      <c r="F3993" s="21" t="n">
        <f aca="false">INDEX($E$17:$E$28,B3993)</f>
        <v>4.761</v>
      </c>
      <c r="G3993" s="25" t="n">
        <f aca="false">IF(OR(D3993="",E3993="",F3993=""),"",D3993*($B$7-$B$8-F3993-E3993))</f>
        <v>4939.92073838574</v>
      </c>
      <c r="H3993" s="25" t="n">
        <f aca="false">IF(D3993="","",D3993*$F$30)</f>
        <v>6099.68806296428</v>
      </c>
    </row>
    <row r="3994" customFormat="false" ht="15" hidden="false" customHeight="false" outlineLevel="0" collapsed="false">
      <c r="A3994" s="2" t="n">
        <v>3960</v>
      </c>
      <c r="B3994" s="2" t="n">
        <v>12</v>
      </c>
      <c r="C3994" s="22" t="n">
        <f aca="true">NORMSINV(MAX(RAND(),0.000000000001))</f>
        <v>1.49459533657197</v>
      </c>
      <c r="D3994" s="24" t="n">
        <f aca="false">IF($B$11="","",$B$11*EXP($B$12*C3994))</f>
        <v>1741.08637968969</v>
      </c>
      <c r="E3994" s="20" t="n">
        <f aca="true">IF($B$10="","",$B$10*(1-$B$14+2*$B$14*RAND()))</f>
        <v>3.90720480006263</v>
      </c>
      <c r="F3994" s="21" t="n">
        <f aca="false">INDEX($E$17:$E$28,B3994)</f>
        <v>4.761</v>
      </c>
      <c r="G3994" s="25" t="n">
        <f aca="false">IF(OR(D3994="",E3994="",F3994=""),"",D3994*($B$7-$B$8-F3994-E3994))</f>
        <v>7089.34716349681</v>
      </c>
      <c r="H3994" s="25" t="n">
        <f aca="false">IF(D3994="","",D3994*$F$30)</f>
        <v>8704.0390293447</v>
      </c>
    </row>
    <row r="3995" customFormat="false" ht="15" hidden="false" customHeight="false" outlineLevel="0" collapsed="false">
      <c r="A3995" s="2" t="n">
        <v>3961</v>
      </c>
      <c r="B3995" s="2" t="n">
        <v>1</v>
      </c>
      <c r="C3995" s="22" t="n">
        <f aca="true">NORMSINV(MAX(RAND(),0.000000000001))</f>
        <v>1.06759619878532</v>
      </c>
      <c r="D3995" s="24" t="n">
        <f aca="false">IF($B$11="","",$B$11*EXP($B$12*C3995))</f>
        <v>1454.38964864817</v>
      </c>
      <c r="E3995" s="20" t="n">
        <f aca="true">IF($B$10="","",$B$10*(1-$B$14+2*$B$14*RAND()))</f>
        <v>3.37684762980174</v>
      </c>
      <c r="F3995" s="21" t="n">
        <f aca="false">INDEX($E$17:$E$28,B3995)</f>
        <v>4.92562580645161</v>
      </c>
      <c r="G3995" s="25" t="n">
        <f aca="false">IF(OR(D3995="",E3995="",F3995=""),"",D3995*($B$7-$B$8-F3995-E3995))</f>
        <v>6453.89269991441</v>
      </c>
      <c r="H3995" s="25" t="n">
        <f aca="false">IF(D3995="","",D3995*$F$30)</f>
        <v>7270.78473152194</v>
      </c>
    </row>
    <row r="3996" customFormat="false" ht="15" hidden="false" customHeight="false" outlineLevel="0" collapsed="false">
      <c r="A3996" s="2" t="n">
        <v>3962</v>
      </c>
      <c r="B3996" s="2" t="n">
        <v>2</v>
      </c>
      <c r="C3996" s="22" t="n">
        <f aca="true">NORMSINV(MAX(RAND(),0.000000000001))</f>
        <v>-0.296506442782947</v>
      </c>
      <c r="D3996" s="24" t="n">
        <f aca="false">IF($B$11="","",$B$11*EXP($B$12*C3996))</f>
        <v>818.566828319613</v>
      </c>
      <c r="E3996" s="20" t="n">
        <f aca="true">IF($B$10="","",$B$10*(1-$B$14+2*$B$14*RAND()))</f>
        <v>3.6838571016413</v>
      </c>
      <c r="F3996" s="21" t="n">
        <f aca="false">INDEX($E$17:$E$28,B3996)</f>
        <v>5.0612</v>
      </c>
      <c r="G3996" s="25" t="n">
        <f aca="false">IF(OR(D3996="",E3996="",F3996=""),"",D3996*($B$7-$B$8-F3996-E3996))</f>
        <v>3270.12773762744</v>
      </c>
      <c r="H3996" s="25" t="n">
        <f aca="false">IF(D3996="","",D3996*$F$30)</f>
        <v>4092.17928813541</v>
      </c>
    </row>
    <row r="3997" customFormat="false" ht="15" hidden="false" customHeight="false" outlineLevel="0" collapsed="false">
      <c r="A3997" s="2" t="n">
        <v>3963</v>
      </c>
      <c r="B3997" s="2" t="n">
        <v>3</v>
      </c>
      <c r="C3997" s="22" t="n">
        <f aca="true">NORMSINV(MAX(RAND(),0.000000000001))</f>
        <v>1.72534778958245</v>
      </c>
      <c r="D3997" s="24" t="n">
        <f aca="false">IF($B$11="","",$B$11*EXP($B$12*C3997))</f>
        <v>1918.877784968</v>
      </c>
      <c r="E3997" s="20" t="n">
        <f aca="true">IF($B$10="","",$B$10*(1-$B$14+2*$B$14*RAND()))</f>
        <v>3.69464577048855</v>
      </c>
      <c r="F3997" s="21" t="n">
        <f aca="false">INDEX($E$17:$E$28,B3997)</f>
        <v>5.0612</v>
      </c>
      <c r="G3997" s="25" t="n">
        <f aca="false">IF(OR(D3997="",E3997="",F3997=""),"",D3997*($B$7-$B$8-F3997-E3997))</f>
        <v>7645.10504289583</v>
      </c>
      <c r="H3997" s="25" t="n">
        <f aca="false">IF(D3997="","",D3997*$F$30)</f>
        <v>9592.85382261204</v>
      </c>
    </row>
    <row r="3998" customFormat="false" ht="15" hidden="false" customHeight="false" outlineLevel="0" collapsed="false">
      <c r="A3998" s="2" t="n">
        <v>3964</v>
      </c>
      <c r="B3998" s="2" t="n">
        <v>4</v>
      </c>
      <c r="C3998" s="22" t="n">
        <f aca="true">NORMSINV(MAX(RAND(),0.000000000001))</f>
        <v>-0.34443467757706</v>
      </c>
      <c r="D3998" s="24" t="n">
        <f aca="false">IF($B$11="","",$B$11*EXP($B$12*C3998))</f>
        <v>802.201408379136</v>
      </c>
      <c r="E3998" s="20" t="n">
        <f aca="true">IF($B$10="","",$B$10*(1-$B$14+2*$B$14*RAND()))</f>
        <v>3.40048771254664</v>
      </c>
      <c r="F3998" s="21" t="n">
        <f aca="false">INDEX($E$17:$E$28,B3998)</f>
        <v>4.89657419354839</v>
      </c>
      <c r="G3998" s="25" t="n">
        <f aca="false">IF(OR(D3998="",E3998="",F3998=""),"",D3998*($B$7-$B$8-F3998-E3998))</f>
        <v>3564.13119627189</v>
      </c>
      <c r="H3998" s="25" t="n">
        <f aca="false">IF(D3998="","",D3998*$F$30)</f>
        <v>4010.36528076898</v>
      </c>
    </row>
    <row r="3999" customFormat="false" ht="15" hidden="false" customHeight="false" outlineLevel="0" collapsed="false">
      <c r="A3999" s="2" t="n">
        <v>3965</v>
      </c>
      <c r="B3999" s="2" t="n">
        <v>5</v>
      </c>
      <c r="C3999" s="22" t="n">
        <f aca="true">NORMSINV(MAX(RAND(),0.000000000001))</f>
        <v>-0.150825479276597</v>
      </c>
      <c r="D3999" s="24" t="n">
        <f aca="false">IF($B$11="","",$B$11*EXP($B$12*C3999))</f>
        <v>870.388840970911</v>
      </c>
      <c r="E3999" s="20" t="n">
        <f aca="true">IF($B$10="","",$B$10*(1-$B$14+2*$B$14*RAND()))</f>
        <v>3.99705189960207</v>
      </c>
      <c r="F3999" s="21" t="n">
        <f aca="false">INDEX($E$17:$E$28,B3999)</f>
        <v>4.761</v>
      </c>
      <c r="G3999" s="25" t="n">
        <f aca="false">IF(OR(D3999="",E3999="",F3999=""),"",D3999*($B$7-$B$8-F3999-E3999))</f>
        <v>3465.84319191167</v>
      </c>
      <c r="H3999" s="25" t="n">
        <f aca="false">IF(D3999="","",D3999*$F$30)</f>
        <v>4351.24789378178</v>
      </c>
    </row>
    <row r="4000" customFormat="false" ht="15" hidden="false" customHeight="false" outlineLevel="0" collapsed="false">
      <c r="A4000" s="2" t="n">
        <v>3966</v>
      </c>
      <c r="B4000" s="2" t="n">
        <v>6</v>
      </c>
      <c r="C4000" s="22" t="n">
        <f aca="true">NORMSINV(MAX(RAND(),0.000000000001))</f>
        <v>0.622109893218962</v>
      </c>
      <c r="D4000" s="24" t="n">
        <f aca="false">IF($B$11="","",$B$11*EXP($B$12*C4000))</f>
        <v>1205.47480041698</v>
      </c>
      <c r="E4000" s="20" t="n">
        <f aca="true">IF($B$10="","",$B$10*(1-$B$14+2*$B$14*RAND()))</f>
        <v>3.71767924949091</v>
      </c>
      <c r="F4000" s="21" t="n">
        <f aca="false">INDEX($E$17:$E$28,B4000)</f>
        <v>4.761</v>
      </c>
      <c r="G4000" s="25" t="n">
        <f aca="false">IF(OR(D4000="",E4000="",F4000=""),"",D4000*($B$7-$B$8-F4000-E4000))</f>
        <v>5136.9147812327</v>
      </c>
      <c r="H4000" s="25" t="n">
        <f aca="false">IF(D4000="","",D4000*$F$30)</f>
        <v>6026.40962224459</v>
      </c>
    </row>
    <row r="4001" customFormat="false" ht="15" hidden="false" customHeight="false" outlineLevel="0" collapsed="false">
      <c r="A4001" s="2" t="n">
        <v>3967</v>
      </c>
      <c r="B4001" s="2" t="n">
        <v>7</v>
      </c>
      <c r="C4001" s="22" t="n">
        <f aca="true">NORMSINV(MAX(RAND(),0.000000000001))</f>
        <v>-0.285195356845732</v>
      </c>
      <c r="D4001" s="24" t="n">
        <f aca="false">IF($B$11="","",$B$11*EXP($B$12*C4001))</f>
        <v>822.477518044157</v>
      </c>
      <c r="E4001" s="20" t="n">
        <f aca="true">IF($B$10="","",$B$10*(1-$B$14+2*$B$14*RAND()))</f>
        <v>3.7017829398954</v>
      </c>
      <c r="F4001" s="21" t="n">
        <f aca="false">INDEX($E$17:$E$28,B4001)</f>
        <v>4.761</v>
      </c>
      <c r="G4001" s="25" t="n">
        <f aca="false">IF(OR(D4001="",E4001="",F4001=""),"",D4001*($B$7-$B$8-F4001-E4001))</f>
        <v>3517.91487173096</v>
      </c>
      <c r="H4001" s="25" t="n">
        <f aca="false">IF(D4001="","",D4001*$F$30)</f>
        <v>4111.72960820635</v>
      </c>
    </row>
    <row r="4002" customFormat="false" ht="15" hidden="false" customHeight="false" outlineLevel="0" collapsed="false">
      <c r="A4002" s="2" t="n">
        <v>3968</v>
      </c>
      <c r="B4002" s="2" t="n">
        <v>8</v>
      </c>
      <c r="C4002" s="22" t="n">
        <f aca="true">NORMSINV(MAX(RAND(),0.000000000001))</f>
        <v>0.208869592654331</v>
      </c>
      <c r="D4002" s="24" t="n">
        <f aca="false">IF($B$11="","",$B$11*EXP($B$12*C4002))</f>
        <v>1012.82967740735</v>
      </c>
      <c r="E4002" s="20" t="n">
        <f aca="true">IF($B$10="","",$B$10*(1-$B$14+2*$B$14*RAND()))</f>
        <v>3.58462002874075</v>
      </c>
      <c r="F4002" s="21" t="n">
        <f aca="false">INDEX($E$17:$E$28,B4002)</f>
        <v>4.761</v>
      </c>
      <c r="G4002" s="25" t="n">
        <f aca="false">IF(OR(D4002="",E4002="",F4002=""),"",D4002*($B$7-$B$8-F4002-E4002))</f>
        <v>4450.75844869582</v>
      </c>
      <c r="H4002" s="25" t="n">
        <f aca="false">IF(D4002="","",D4002*$F$30)</f>
        <v>5063.33812329482</v>
      </c>
    </row>
    <row r="4003" customFormat="false" ht="15" hidden="false" customHeight="false" outlineLevel="0" collapsed="false">
      <c r="A4003" s="2" t="n">
        <v>3969</v>
      </c>
      <c r="B4003" s="2" t="n">
        <v>9</v>
      </c>
      <c r="C4003" s="22" t="n">
        <f aca="true">NORMSINV(MAX(RAND(),0.000000000001))</f>
        <v>0.446742774164182</v>
      </c>
      <c r="D4003" s="24" t="n">
        <f aca="false">IF($B$11="","",$B$11*EXP($B$12*C4003))</f>
        <v>1119.60927328685</v>
      </c>
      <c r="E4003" s="20" t="n">
        <f aca="true">IF($B$10="","",$B$10*(1-$B$14+2*$B$14*RAND()))</f>
        <v>3.64959978765026</v>
      </c>
      <c r="F4003" s="21" t="n">
        <f aca="false">INDEX($E$17:$E$28,B4003)</f>
        <v>4.761</v>
      </c>
      <c r="G4003" s="25" t="n">
        <f aca="false">IF(OR(D4003="",E4003="",F4003=""),"",D4003*($B$7-$B$8-F4003-E4003))</f>
        <v>4847.23662551683</v>
      </c>
      <c r="H4003" s="25" t="n">
        <f aca="false">IF(D4003="","",D4003*$F$30)</f>
        <v>5597.15067901563</v>
      </c>
    </row>
    <row r="4004" customFormat="false" ht="15" hidden="false" customHeight="false" outlineLevel="0" collapsed="false">
      <c r="A4004" s="2" t="n">
        <v>3970</v>
      </c>
      <c r="B4004" s="2" t="n">
        <v>10</v>
      </c>
      <c r="C4004" s="22" t="n">
        <f aca="true">NORMSINV(MAX(RAND(),0.000000000001))</f>
        <v>-2.27023851083526</v>
      </c>
      <c r="D4004" s="24" t="n">
        <f aca="false">IF($B$11="","",$B$11*EXP($B$12*C4004))</f>
        <v>356.342134585307</v>
      </c>
      <c r="E4004" s="20" t="n">
        <f aca="true">IF($B$10="","",$B$10*(1-$B$14+2*$B$14*RAND()))</f>
        <v>3.48415869004622</v>
      </c>
      <c r="F4004" s="21" t="n">
        <f aca="false">INDEX($E$17:$E$28,B4004)</f>
        <v>4.761</v>
      </c>
      <c r="G4004" s="25" t="n">
        <f aca="false">IF(OR(D4004="",E4004="",F4004=""),"",D4004*($B$7-$B$8-F4004-E4004))</f>
        <v>1601.70134701115</v>
      </c>
      <c r="H4004" s="25" t="n">
        <f aca="false">IF(D4004="","",D4004*$F$30)</f>
        <v>1781.42559921887</v>
      </c>
    </row>
    <row r="4005" customFormat="false" ht="15" hidden="false" customHeight="false" outlineLevel="0" collapsed="false">
      <c r="A4005" s="2" t="n">
        <v>3971</v>
      </c>
      <c r="B4005" s="2" t="n">
        <v>11</v>
      </c>
      <c r="C4005" s="22" t="n">
        <f aca="true">NORMSINV(MAX(RAND(),0.000000000001))</f>
        <v>0.743201775774098</v>
      </c>
      <c r="D4005" s="24" t="n">
        <f aca="false">IF($B$11="","",$B$11*EXP($B$12*C4005))</f>
        <v>1268.57918838555</v>
      </c>
      <c r="E4005" s="20" t="n">
        <f aca="true">IF($B$10="","",$B$10*(1-$B$14+2*$B$14*RAND()))</f>
        <v>3.96257237650273</v>
      </c>
      <c r="F4005" s="21" t="n">
        <f aca="false">INDEX($E$17:$E$28,B4005)</f>
        <v>4.761</v>
      </c>
      <c r="G4005" s="25" t="n">
        <f aca="false">IF(OR(D4005="",E4005="",F4005=""),"",D4005*($B$7-$B$8-F4005-E4005))</f>
        <v>5095.15649482545</v>
      </c>
      <c r="H4005" s="25" t="n">
        <f aca="false">IF(D4005="","",D4005*$F$30)</f>
        <v>6341.88107857702</v>
      </c>
    </row>
    <row r="4006" customFormat="false" ht="15" hidden="false" customHeight="false" outlineLevel="0" collapsed="false">
      <c r="A4006" s="2" t="n">
        <v>3972</v>
      </c>
      <c r="B4006" s="2" t="n">
        <v>12</v>
      </c>
      <c r="C4006" s="22" t="n">
        <f aca="true">NORMSINV(MAX(RAND(),0.000000000001))</f>
        <v>-0.121524500284083</v>
      </c>
      <c r="D4006" s="24" t="n">
        <f aca="false">IF($B$11="","",$B$11*EXP($B$12*C4006))</f>
        <v>881.2016555993</v>
      </c>
      <c r="E4006" s="20" t="n">
        <f aca="true">IF($B$10="","",$B$10*(1-$B$14+2*$B$14*RAND()))</f>
        <v>4.10066593418756</v>
      </c>
      <c r="F4006" s="21" t="n">
        <f aca="false">INDEX($E$17:$E$28,B4006)</f>
        <v>4.761</v>
      </c>
      <c r="G4006" s="25" t="n">
        <f aca="false">IF(OR(D4006="",E4006="",F4006=""),"",D4006*($B$7-$B$8-F4006-E4006))</f>
        <v>3417.59439976108</v>
      </c>
      <c r="H4006" s="25" t="n">
        <f aca="false">IF(D4006="","",D4006*$F$30)</f>
        <v>4405.30331667202</v>
      </c>
    </row>
    <row r="4007" customFormat="false" ht="15" hidden="false" customHeight="false" outlineLevel="0" collapsed="false">
      <c r="A4007" s="2" t="n">
        <v>3973</v>
      </c>
      <c r="B4007" s="2" t="n">
        <v>1</v>
      </c>
      <c r="C4007" s="22" t="n">
        <f aca="true">NORMSINV(MAX(RAND(),0.000000000001))</f>
        <v>-0.372500623737943</v>
      </c>
      <c r="D4007" s="24" t="n">
        <f aca="false">IF($B$11="","",$B$11*EXP($B$12*C4007))</f>
        <v>792.770420080416</v>
      </c>
      <c r="E4007" s="20" t="n">
        <f aca="true">IF($B$10="","",$B$10*(1-$B$14+2*$B$14*RAND()))</f>
        <v>4.10194115870784</v>
      </c>
      <c r="F4007" s="21" t="n">
        <f aca="false">INDEX($E$17:$E$28,B4007)</f>
        <v>4.92562580645161</v>
      </c>
      <c r="G4007" s="25" t="n">
        <f aca="false">IF(OR(D4007="",E4007="",F4007=""),"",D4007*($B$7-$B$8-F4007-E4007))</f>
        <v>2943.10709655096</v>
      </c>
      <c r="H4007" s="25" t="n">
        <f aca="false">IF(D4007="","",D4007*$F$30)</f>
        <v>3963.21788406602</v>
      </c>
    </row>
    <row r="4008" customFormat="false" ht="15" hidden="false" customHeight="false" outlineLevel="0" collapsed="false">
      <c r="A4008" s="2" t="n">
        <v>3974</v>
      </c>
      <c r="B4008" s="2" t="n">
        <v>2</v>
      </c>
      <c r="C4008" s="22" t="n">
        <f aca="true">NORMSINV(MAX(RAND(),0.000000000001))</f>
        <v>0.593505330716663</v>
      </c>
      <c r="D4008" s="24" t="n">
        <f aca="false">IF($B$11="","",$B$11*EXP($B$12*C4008))</f>
        <v>1191.03243398987</v>
      </c>
      <c r="E4008" s="20" t="n">
        <f aca="true">IF($B$10="","",$B$10*(1-$B$14+2*$B$14*RAND()))</f>
        <v>3.93075139166371</v>
      </c>
      <c r="F4008" s="21" t="n">
        <f aca="false">INDEX($E$17:$E$28,B4008)</f>
        <v>5.0612</v>
      </c>
      <c r="G4008" s="25" t="n">
        <f aca="false">IF(OR(D4008="",E4008="",F4008=""),"",D4008*($B$7-$B$8-F4008-E4008))</f>
        <v>4464.04745669911</v>
      </c>
      <c r="H4008" s="25" t="n">
        <f aca="false">IF(D4008="","",D4008*$F$30)</f>
        <v>5954.20934400215</v>
      </c>
    </row>
    <row r="4009" customFormat="false" ht="15" hidden="false" customHeight="false" outlineLevel="0" collapsed="false">
      <c r="A4009" s="2" t="n">
        <v>3975</v>
      </c>
      <c r="B4009" s="2" t="n">
        <v>3</v>
      </c>
      <c r="C4009" s="22" t="n">
        <f aca="true">NORMSINV(MAX(RAND(),0.000000000001))</f>
        <v>-1.09436483342629</v>
      </c>
      <c r="D4009" s="24" t="n">
        <f aca="false">IF($B$11="","",$B$11*EXP($B$12*C4009))</f>
        <v>584.855371539399</v>
      </c>
      <c r="E4009" s="20" t="n">
        <f aca="true">IF($B$10="","",$B$10*(1-$B$14+2*$B$14*RAND()))</f>
        <v>3.48193668993111</v>
      </c>
      <c r="F4009" s="21" t="n">
        <f aca="false">INDEX($E$17:$E$28,B4009)</f>
        <v>5.0612</v>
      </c>
      <c r="G4009" s="25" t="n">
        <f aca="false">IF(OR(D4009="",E4009="",F4009=""),"",D4009*($B$7-$B$8-F4009-E4009))</f>
        <v>2454.55805051041</v>
      </c>
      <c r="H4009" s="25" t="n">
        <f aca="false">IF(D4009="","",D4009*$F$30)</f>
        <v>2923.80897339976</v>
      </c>
    </row>
    <row r="4010" customFormat="false" ht="15" hidden="false" customHeight="false" outlineLevel="0" collapsed="false">
      <c r="A4010" s="2" t="n">
        <v>3976</v>
      </c>
      <c r="B4010" s="2" t="n">
        <v>4</v>
      </c>
      <c r="C4010" s="22" t="n">
        <f aca="true">NORMSINV(MAX(RAND(),0.000000000001))</f>
        <v>-0.257483722777074</v>
      </c>
      <c r="D4010" s="24" t="n">
        <f aca="false">IF($B$11="","",$B$11*EXP($B$12*C4010))</f>
        <v>832.137665807473</v>
      </c>
      <c r="E4010" s="20" t="n">
        <f aca="true">IF($B$10="","",$B$10*(1-$B$14+2*$B$14*RAND()))</f>
        <v>4.0994719098595</v>
      </c>
      <c r="F4010" s="21" t="n">
        <f aca="false">INDEX($E$17:$E$28,B4010)</f>
        <v>4.89657419354839</v>
      </c>
      <c r="G4010" s="25" t="n">
        <f aca="false">IF(OR(D4010="",E4010="",F4010=""),"",D4010*($B$7-$B$8-F4010-E4010))</f>
        <v>3115.48505640095</v>
      </c>
      <c r="H4010" s="25" t="n">
        <f aca="false">IF(D4010="","",D4010*$F$30)</f>
        <v>4160.02261890472</v>
      </c>
    </row>
    <row r="4011" customFormat="false" ht="15" hidden="false" customHeight="false" outlineLevel="0" collapsed="false">
      <c r="A4011" s="2" t="n">
        <v>3977</v>
      </c>
      <c r="B4011" s="2" t="n">
        <v>5</v>
      </c>
      <c r="C4011" s="22" t="n">
        <f aca="true">NORMSINV(MAX(RAND(),0.000000000001))</f>
        <v>-1.65125663546872</v>
      </c>
      <c r="D4011" s="24" t="n">
        <f aca="false">IF($B$11="","",$B$11*EXP($B$12*C4011))</f>
        <v>462.529010337881</v>
      </c>
      <c r="E4011" s="20" t="n">
        <f aca="true">IF($B$10="","",$B$10*(1-$B$14+2*$B$14*RAND()))</f>
        <v>3.83788397396002</v>
      </c>
      <c r="F4011" s="21" t="n">
        <f aca="false">INDEX($E$17:$E$28,B4011)</f>
        <v>4.761</v>
      </c>
      <c r="G4011" s="25" t="n">
        <f aca="false">IF(OR(D4011="",E4011="",F4011=""),"",D4011*($B$7-$B$8-F4011-E4011))</f>
        <v>1915.38629721861</v>
      </c>
      <c r="H4011" s="25" t="n">
        <f aca="false">IF(D4011="","",D4011*$F$30)</f>
        <v>2312.27502848114</v>
      </c>
    </row>
    <row r="4012" customFormat="false" ht="15" hidden="false" customHeight="false" outlineLevel="0" collapsed="false">
      <c r="A4012" s="2" t="n">
        <v>3978</v>
      </c>
      <c r="B4012" s="2" t="n">
        <v>6</v>
      </c>
      <c r="C4012" s="22" t="n">
        <f aca="true">NORMSINV(MAX(RAND(),0.000000000001))</f>
        <v>-1.14377039805893</v>
      </c>
      <c r="D4012" s="24" t="n">
        <f aca="false">IF($B$11="","",$B$11*EXP($B$12*C4012))</f>
        <v>572.805810749925</v>
      </c>
      <c r="E4012" s="20" t="n">
        <f aca="true">IF($B$10="","",$B$10*(1-$B$14+2*$B$14*RAND()))</f>
        <v>3.84992723253782</v>
      </c>
      <c r="F4012" s="21" t="n">
        <f aca="false">INDEX($E$17:$E$28,B4012)</f>
        <v>4.761</v>
      </c>
      <c r="G4012" s="25" t="n">
        <f aca="false">IF(OR(D4012="",E4012="",F4012=""),"",D4012*($B$7-$B$8-F4012-E4012))</f>
        <v>2365.15687421161</v>
      </c>
      <c r="H4012" s="25" t="n">
        <f aca="false">IF(D4012="","",D4012*$F$30)</f>
        <v>2863.57080910102</v>
      </c>
    </row>
    <row r="4013" customFormat="false" ht="15" hidden="false" customHeight="false" outlineLevel="0" collapsed="false">
      <c r="A4013" s="2" t="n">
        <v>3979</v>
      </c>
      <c r="B4013" s="2" t="n">
        <v>7</v>
      </c>
      <c r="C4013" s="22" t="n">
        <f aca="true">NORMSINV(MAX(RAND(),0.000000000001))</f>
        <v>-0.703039699231639</v>
      </c>
      <c r="D4013" s="24" t="n">
        <f aca="false">IF($B$11="","",$B$11*EXP($B$12*C4013))</f>
        <v>689.699310911986</v>
      </c>
      <c r="E4013" s="20" t="n">
        <f aca="true">IF($B$10="","",$B$10*(1-$B$14+2*$B$14*RAND()))</f>
        <v>3.89059853065104</v>
      </c>
      <c r="F4013" s="21" t="n">
        <f aca="false">INDEX($E$17:$E$28,B4013)</f>
        <v>4.761</v>
      </c>
      <c r="G4013" s="25" t="n">
        <f aca="false">IF(OR(D4013="",E4013="",F4013=""),"",D4013*($B$7-$B$8-F4013-E4013))</f>
        <v>2819.76767614153</v>
      </c>
      <c r="H4013" s="25" t="n">
        <f aca="false">IF(D4013="","",D4013*$F$30)</f>
        <v>3447.9447951112</v>
      </c>
    </row>
    <row r="4014" customFormat="false" ht="15" hidden="false" customHeight="false" outlineLevel="0" collapsed="false">
      <c r="A4014" s="2" t="n">
        <v>3980</v>
      </c>
      <c r="B4014" s="2" t="n">
        <v>8</v>
      </c>
      <c r="C4014" s="22" t="n">
        <f aca="true">NORMSINV(MAX(RAND(),0.000000000001))</f>
        <v>2.16177536357091</v>
      </c>
      <c r="D4014" s="24" t="n">
        <f aca="false">IF($B$11="","",$B$11*EXP($B$12*C4014))</f>
        <v>2306.28106500796</v>
      </c>
      <c r="E4014" s="20" t="n">
        <f aca="true">IF($B$10="","",$B$10*(1-$B$14+2*$B$14*RAND()))</f>
        <v>3.98532721451962</v>
      </c>
      <c r="F4014" s="21" t="n">
        <f aca="false">INDEX($E$17:$E$28,B4014)</f>
        <v>4.761</v>
      </c>
      <c r="G4014" s="25" t="n">
        <f aca="false">IF(OR(D4014="",E4014="",F4014=""),"",D4014*($B$7-$B$8-F4014-E4014))</f>
        <v>9210.53192499101</v>
      </c>
      <c r="H4014" s="25" t="n">
        <f aca="false">IF(D4014="","",D4014*$F$30)</f>
        <v>11529.5603001878</v>
      </c>
    </row>
    <row r="4015" customFormat="false" ht="15" hidden="false" customHeight="false" outlineLevel="0" collapsed="false">
      <c r="A4015" s="2" t="n">
        <v>3981</v>
      </c>
      <c r="B4015" s="2" t="n">
        <v>9</v>
      </c>
      <c r="C4015" s="22" t="n">
        <f aca="true">NORMSINV(MAX(RAND(),0.000000000001))</f>
        <v>-1.38895140146106</v>
      </c>
      <c r="D4015" s="24" t="n">
        <f aca="false">IF($B$11="","",$B$11*EXP($B$12*C4015))</f>
        <v>516.582913345382</v>
      </c>
      <c r="E4015" s="20" t="n">
        <f aca="true">IF($B$10="","",$B$10*(1-$B$14+2*$B$14*RAND()))</f>
        <v>3.82546053298892</v>
      </c>
      <c r="F4015" s="21" t="n">
        <f aca="false">INDEX($E$17:$E$28,B4015)</f>
        <v>4.761</v>
      </c>
      <c r="G4015" s="25" t="n">
        <f aca="false">IF(OR(D4015="",E4015="",F4015=""),"",D4015*($B$7-$B$8-F4015-E4015))</f>
        <v>2145.64751856361</v>
      </c>
      <c r="H4015" s="25" t="n">
        <f aca="false">IF(D4015="","",D4015*$F$30)</f>
        <v>2582.50130039623</v>
      </c>
    </row>
    <row r="4016" customFormat="false" ht="15" hidden="false" customHeight="false" outlineLevel="0" collapsed="false">
      <c r="A4016" s="2" t="n">
        <v>3982</v>
      </c>
      <c r="B4016" s="2" t="n">
        <v>10</v>
      </c>
      <c r="C4016" s="22" t="n">
        <f aca="true">NORMSINV(MAX(RAND(),0.000000000001))</f>
        <v>-1.88425579476906</v>
      </c>
      <c r="D4016" s="24" t="n">
        <f aca="false">IF($B$11="","",$B$11*EXP($B$12*C4016))</f>
        <v>419.276807668222</v>
      </c>
      <c r="E4016" s="20" t="n">
        <f aca="true">IF($B$10="","",$B$10*(1-$B$14+2*$B$14*RAND()))</f>
        <v>3.3793825205457</v>
      </c>
      <c r="F4016" s="21" t="n">
        <f aca="false">INDEX($E$17:$E$28,B4016)</f>
        <v>4.761</v>
      </c>
      <c r="G4016" s="25" t="n">
        <f aca="false">IF(OR(D4016="",E4016="",F4016=""),"",D4016*($B$7-$B$8-F4016-E4016))</f>
        <v>1928.51293328055</v>
      </c>
      <c r="H4016" s="25" t="n">
        <f aca="false">IF(D4016="","",D4016*$F$30)</f>
        <v>2096.04861689498</v>
      </c>
    </row>
    <row r="4017" customFormat="false" ht="15" hidden="false" customHeight="false" outlineLevel="0" collapsed="false">
      <c r="A4017" s="2" t="n">
        <v>3983</v>
      </c>
      <c r="B4017" s="2" t="n">
        <v>11</v>
      </c>
      <c r="C4017" s="22" t="n">
        <f aca="true">NORMSINV(MAX(RAND(),0.000000000001))</f>
        <v>-0.191603804453144</v>
      </c>
      <c r="D4017" s="24" t="n">
        <f aca="false">IF($B$11="","",$B$11*EXP($B$12*C4017))</f>
        <v>855.561050319892</v>
      </c>
      <c r="E4017" s="20" t="n">
        <f aca="true">IF($B$10="","",$B$10*(1-$B$14+2*$B$14*RAND()))</f>
        <v>3.53944508945656</v>
      </c>
      <c r="F4017" s="21" t="n">
        <f aca="false">INDEX($E$17:$E$28,B4017)</f>
        <v>4.761</v>
      </c>
      <c r="G4017" s="25" t="n">
        <f aca="false">IF(OR(D4017="",E4017="",F4017=""),"",D4017*($B$7-$B$8-F4017-E4017))</f>
        <v>3798.31026221738</v>
      </c>
      <c r="H4017" s="25" t="n">
        <f aca="false">IF(D4017="","",D4017*$F$30)</f>
        <v>4277.1208027592</v>
      </c>
    </row>
    <row r="4018" customFormat="false" ht="15" hidden="false" customHeight="false" outlineLevel="0" collapsed="false">
      <c r="A4018" s="2" t="n">
        <v>3984</v>
      </c>
      <c r="B4018" s="2" t="n">
        <v>12</v>
      </c>
      <c r="C4018" s="22" t="n">
        <f aca="true">NORMSINV(MAX(RAND(),0.000000000001))</f>
        <v>0.979136171787005</v>
      </c>
      <c r="D4018" s="24" t="n">
        <f aca="false">IF($B$11="","",$B$11*EXP($B$12*C4018))</f>
        <v>1401.17654568732</v>
      </c>
      <c r="E4018" s="20" t="n">
        <f aca="true">IF($B$10="","",$B$10*(1-$B$14+2*$B$14*RAND()))</f>
        <v>3.88489952571024</v>
      </c>
      <c r="F4018" s="21" t="n">
        <f aca="false">INDEX($E$17:$E$28,B4018)</f>
        <v>4.761</v>
      </c>
      <c r="G4018" s="25" t="n">
        <f aca="false">IF(OR(D4018="",E4018="",F4018=""),"",D4018*($B$7-$B$8-F4018-E4018))</f>
        <v>5736.55756026213</v>
      </c>
      <c r="H4018" s="25" t="n">
        <f aca="false">IF(D4018="","",D4018*$F$30)</f>
        <v>7004.76178720003</v>
      </c>
    </row>
    <row r="4019" customFormat="false" ht="15" hidden="false" customHeight="false" outlineLevel="0" collapsed="false">
      <c r="A4019" s="2" t="n">
        <v>3985</v>
      </c>
      <c r="B4019" s="2" t="n">
        <v>1</v>
      </c>
      <c r="C4019" s="22" t="n">
        <f aca="true">NORMSINV(MAX(RAND(),0.000000000001))</f>
        <v>-1.06269798789888</v>
      </c>
      <c r="D4019" s="24" t="n">
        <f aca="false">IF($B$11="","",$B$11*EXP($B$12*C4019))</f>
        <v>592.711589706992</v>
      </c>
      <c r="E4019" s="20" t="n">
        <f aca="true">IF($B$10="","",$B$10*(1-$B$14+2*$B$14*RAND()))</f>
        <v>3.82106172143601</v>
      </c>
      <c r="F4019" s="21" t="n">
        <f aca="false">INDEX($E$17:$E$28,B4019)</f>
        <v>4.92562580645161</v>
      </c>
      <c r="G4019" s="25" t="n">
        <f aca="false">IF(OR(D4019="",E4019="",F4019=""),"",D4019*($B$7-$B$8-F4019-E4019))</f>
        <v>2366.88258354248</v>
      </c>
      <c r="H4019" s="25" t="n">
        <f aca="false">IF(D4019="","",D4019*$F$30)</f>
        <v>2963.08377926319</v>
      </c>
    </row>
    <row r="4020" customFormat="false" ht="15" hidden="false" customHeight="false" outlineLevel="0" collapsed="false">
      <c r="A4020" s="2" t="n">
        <v>3986</v>
      </c>
      <c r="B4020" s="2" t="n">
        <v>2</v>
      </c>
      <c r="C4020" s="22" t="n">
        <f aca="true">NORMSINV(MAX(RAND(),0.000000000001))</f>
        <v>1.02812435510616</v>
      </c>
      <c r="D4020" s="24" t="n">
        <f aca="false">IF($B$11="","",$B$11*EXP($B$12*C4020))</f>
        <v>1430.40015187405</v>
      </c>
      <c r="E4020" s="20" t="n">
        <f aca="true">IF($B$10="","",$B$10*(1-$B$14+2*$B$14*RAND()))</f>
        <v>3.61910196394026</v>
      </c>
      <c r="F4020" s="21" t="n">
        <f aca="false">INDEX($E$17:$E$28,B4020)</f>
        <v>5.0612</v>
      </c>
      <c r="G4020" s="25" t="n">
        <f aca="false">IF(OR(D4020="",E4020="",F4020=""),"",D4020*($B$7-$B$8-F4020-E4020))</f>
        <v>5806.99268734264</v>
      </c>
      <c r="H4020" s="25" t="n">
        <f aca="false">IF(D4020="","",D4020*$F$30)</f>
        <v>7150.85643924876</v>
      </c>
    </row>
    <row r="4021" customFormat="false" ht="15" hidden="false" customHeight="false" outlineLevel="0" collapsed="false">
      <c r="A4021" s="2" t="n">
        <v>3987</v>
      </c>
      <c r="B4021" s="2" t="n">
        <v>3</v>
      </c>
      <c r="C4021" s="22" t="n">
        <f aca="true">NORMSINV(MAX(RAND(),0.000000000001))</f>
        <v>-0.0928134015523123</v>
      </c>
      <c r="D4021" s="24" t="n">
        <f aca="false">IF($B$11="","",$B$11*EXP($B$12*C4021))</f>
        <v>891.927076544384</v>
      </c>
      <c r="E4021" s="20" t="n">
        <f aca="true">IF($B$10="","",$B$10*(1-$B$14+2*$B$14*RAND()))</f>
        <v>3.49228198708688</v>
      </c>
      <c r="F4021" s="21" t="n">
        <f aca="false">INDEX($E$17:$E$28,B4021)</f>
        <v>5.0612</v>
      </c>
      <c r="G4021" s="25" t="n">
        <f aca="false">IF(OR(D4021="",E4021="",F4021=""),"",D4021*($B$7-$B$8-F4021-E4021))</f>
        <v>3734.068772158</v>
      </c>
      <c r="H4021" s="25" t="n">
        <f aca="false">IF(D4021="","",D4021*$F$30)</f>
        <v>4458.92184106068</v>
      </c>
    </row>
    <row r="4022" customFormat="false" ht="15" hidden="false" customHeight="false" outlineLevel="0" collapsed="false">
      <c r="A4022" s="2" t="n">
        <v>3988</v>
      </c>
      <c r="B4022" s="2" t="n">
        <v>4</v>
      </c>
      <c r="C4022" s="22" t="n">
        <f aca="true">NORMSINV(MAX(RAND(),0.000000000001))</f>
        <v>0.690483962581843</v>
      </c>
      <c r="D4022" s="24" t="n">
        <f aca="false">IF($B$11="","",$B$11*EXP($B$12*C4022))</f>
        <v>1240.71028645959</v>
      </c>
      <c r="E4022" s="20" t="n">
        <f aca="true">IF($B$10="","",$B$10*(1-$B$14+2*$B$14*RAND()))</f>
        <v>4.0630479148093</v>
      </c>
      <c r="F4022" s="21" t="n">
        <f aca="false">INDEX($E$17:$E$28,B4022)</f>
        <v>4.89657419354839</v>
      </c>
      <c r="G4022" s="25" t="n">
        <f aca="false">IF(OR(D4022="",E4022="",F4022=""),"",D4022*($B$7-$B$8-F4022-E4022))</f>
        <v>4690.35373686504</v>
      </c>
      <c r="H4022" s="25" t="n">
        <f aca="false">IF(D4022="","",D4022*$F$30)</f>
        <v>6202.55886406879</v>
      </c>
    </row>
    <row r="4023" customFormat="false" ht="15" hidden="false" customHeight="false" outlineLevel="0" collapsed="false">
      <c r="A4023" s="2" t="n">
        <v>3989</v>
      </c>
      <c r="B4023" s="2" t="n">
        <v>5</v>
      </c>
      <c r="C4023" s="22" t="n">
        <f aca="true">NORMSINV(MAX(RAND(),0.000000000001))</f>
        <v>-0.41790025554341</v>
      </c>
      <c r="D4023" s="24" t="n">
        <f aca="false">IF($B$11="","",$B$11*EXP($B$12*C4023))</f>
        <v>777.748966790603</v>
      </c>
      <c r="E4023" s="20" t="n">
        <f aca="true">IF($B$10="","",$B$10*(1-$B$14+2*$B$14*RAND()))</f>
        <v>3.84868665663557</v>
      </c>
      <c r="F4023" s="21" t="n">
        <f aca="false">INDEX($E$17:$E$28,B4023)</f>
        <v>4.761</v>
      </c>
      <c r="G4023" s="25" t="n">
        <f aca="false">IF(OR(D4023="",E4023="",F4023=""),"",D4023*($B$7-$B$8-F4023-E4023))</f>
        <v>3212.34693532313</v>
      </c>
      <c r="H4023" s="25" t="n">
        <f aca="false">IF(D4023="","",D4023*$F$30)</f>
        <v>3888.12263477958</v>
      </c>
    </row>
    <row r="4024" customFormat="false" ht="15" hidden="false" customHeight="false" outlineLevel="0" collapsed="false">
      <c r="A4024" s="2" t="n">
        <v>3990</v>
      </c>
      <c r="B4024" s="2" t="n">
        <v>6</v>
      </c>
      <c r="C4024" s="22" t="n">
        <f aca="true">NORMSINV(MAX(RAND(),0.000000000001))</f>
        <v>-1.1435899747293</v>
      </c>
      <c r="D4024" s="24" t="n">
        <f aca="false">IF($B$11="","",$B$11*EXP($B$12*C4024))</f>
        <v>572.849359548236</v>
      </c>
      <c r="E4024" s="20" t="n">
        <f aca="true">IF($B$10="","",$B$10*(1-$B$14+2*$B$14*RAND()))</f>
        <v>4.04945764264425</v>
      </c>
      <c r="F4024" s="21" t="n">
        <f aca="false">INDEX($E$17:$E$28,B4024)</f>
        <v>4.761</v>
      </c>
      <c r="G4024" s="25" t="n">
        <f aca="false">IF(OR(D4024="",E4024="",F4024=""),"",D4024*($B$7-$B$8-F4024-E4024))</f>
        <v>2251.03582272891</v>
      </c>
      <c r="H4024" s="25" t="n">
        <f aca="false">IF(D4024="","",D4024*$F$30)</f>
        <v>2863.78851825354</v>
      </c>
    </row>
    <row r="4025" customFormat="false" ht="15" hidden="false" customHeight="false" outlineLevel="0" collapsed="false">
      <c r="A4025" s="2" t="n">
        <v>3991</v>
      </c>
      <c r="B4025" s="2" t="n">
        <v>7</v>
      </c>
      <c r="C4025" s="22" t="n">
        <f aca="true">NORMSINV(MAX(RAND(),0.000000000001))</f>
        <v>0.795609133905185</v>
      </c>
      <c r="D4025" s="24" t="n">
        <f aca="false">IF($B$11="","",$B$11*EXP($B$12*C4025))</f>
        <v>1296.90441715766</v>
      </c>
      <c r="E4025" s="20" t="n">
        <f aca="true">IF($B$10="","",$B$10*(1-$B$14+2*$B$14*RAND()))</f>
        <v>3.97217496339136</v>
      </c>
      <c r="F4025" s="21" t="n">
        <f aca="false">INDEX($E$17:$E$28,B4025)</f>
        <v>4.761</v>
      </c>
      <c r="G4025" s="25" t="n">
        <f aca="false">IF(OR(D4025="",E4025="",F4025=""),"",D4025*($B$7-$B$8-F4025-E4025))</f>
        <v>5196.46908875566</v>
      </c>
      <c r="H4025" s="25" t="n">
        <f aca="false">IF(D4025="","",D4025*$F$30)</f>
        <v>6483.48456225459</v>
      </c>
    </row>
    <row r="4026" customFormat="false" ht="15" hidden="false" customHeight="false" outlineLevel="0" collapsed="false">
      <c r="A4026" s="2" t="n">
        <v>3992</v>
      </c>
      <c r="B4026" s="2" t="n">
        <v>8</v>
      </c>
      <c r="C4026" s="22" t="n">
        <f aca="true">NORMSINV(MAX(RAND(),0.000000000001))</f>
        <v>-0.125519761476223</v>
      </c>
      <c r="D4026" s="24" t="n">
        <f aca="false">IF($B$11="","",$B$11*EXP($B$12*C4026))</f>
        <v>879.719429244676</v>
      </c>
      <c r="E4026" s="20" t="n">
        <f aca="true">IF($B$10="","",$B$10*(1-$B$14+2*$B$14*RAND()))</f>
        <v>3.57753327123111</v>
      </c>
      <c r="F4026" s="21" t="n">
        <f aca="false">INDEX($E$17:$E$28,B4026)</f>
        <v>4.761</v>
      </c>
      <c r="G4026" s="25" t="n">
        <f aca="false">IF(OR(D4026="",E4026="",F4026=""),"",D4026*($B$7-$B$8-F4026-E4026))</f>
        <v>3872.055798472</v>
      </c>
      <c r="H4026" s="25" t="n">
        <f aca="false">IF(D4026="","",D4026*$F$30)</f>
        <v>4397.89337067998</v>
      </c>
    </row>
    <row r="4027" customFormat="false" ht="15" hidden="false" customHeight="false" outlineLevel="0" collapsed="false">
      <c r="A4027" s="2" t="n">
        <v>3993</v>
      </c>
      <c r="B4027" s="2" t="n">
        <v>9</v>
      </c>
      <c r="C4027" s="22" t="n">
        <f aca="true">NORMSINV(MAX(RAND(),0.000000000001))</f>
        <v>-0.367219193697572</v>
      </c>
      <c r="D4027" s="24" t="n">
        <f aca="false">IF($B$11="","",$B$11*EXP($B$12*C4027))</f>
        <v>794.53662813055</v>
      </c>
      <c r="E4027" s="20" t="n">
        <f aca="true">IF($B$10="","",$B$10*(1-$B$14+2*$B$14*RAND()))</f>
        <v>3.53585057104764</v>
      </c>
      <c r="F4027" s="21" t="n">
        <f aca="false">INDEX($E$17:$E$28,B4027)</f>
        <v>4.761</v>
      </c>
      <c r="G4027" s="25" t="n">
        <f aca="false">IF(OR(D4027="",E4027="",F4027=""),"",D4027*($B$7-$B$8-F4027-E4027))</f>
        <v>3530.24496555999</v>
      </c>
      <c r="H4027" s="25" t="n">
        <f aca="false">IF(D4027="","",D4027*$F$30)</f>
        <v>3972.04751135024</v>
      </c>
    </row>
    <row r="4028" customFormat="false" ht="15" hidden="false" customHeight="false" outlineLevel="0" collapsed="false">
      <c r="A4028" s="2" t="n">
        <v>3994</v>
      </c>
      <c r="B4028" s="2" t="n">
        <v>10</v>
      </c>
      <c r="C4028" s="22" t="n">
        <f aca="true">NORMSINV(MAX(RAND(),0.000000000001))</f>
        <v>0.879427511585351</v>
      </c>
      <c r="D4028" s="24" t="n">
        <f aca="false">IF($B$11="","",$B$11*EXP($B$12*C4028))</f>
        <v>1343.52724427811</v>
      </c>
      <c r="E4028" s="20" t="n">
        <f aca="true">IF($B$10="","",$B$10*(1-$B$14+2*$B$14*RAND()))</f>
        <v>3.47610550924271</v>
      </c>
      <c r="F4028" s="21" t="n">
        <f aca="false">INDEX($E$17:$E$28,B4028)</f>
        <v>4.761</v>
      </c>
      <c r="G4028" s="25" t="n">
        <f aca="false">IF(OR(D4028="",E4028="",F4028=""),"",D4028*($B$7-$B$8-F4028-E4028))</f>
        <v>6049.76142644223</v>
      </c>
      <c r="H4028" s="25" t="n">
        <f aca="false">IF(D4028="","",D4028*$F$30)</f>
        <v>6716.56139959514</v>
      </c>
    </row>
    <row r="4029" customFormat="false" ht="15" hidden="false" customHeight="false" outlineLevel="0" collapsed="false">
      <c r="A4029" s="2" t="n">
        <v>3995</v>
      </c>
      <c r="B4029" s="2" t="n">
        <v>11</v>
      </c>
      <c r="C4029" s="22" t="n">
        <f aca="true">NORMSINV(MAX(RAND(),0.000000000001))</f>
        <v>-1.14809714003936</v>
      </c>
      <c r="D4029" s="24" t="n">
        <f aca="false">IF($B$11="","",$B$11*EXP($B$12*C4029))</f>
        <v>571.762455655458</v>
      </c>
      <c r="E4029" s="20" t="n">
        <f aca="true">IF($B$10="","",$B$10*(1-$B$14+2*$B$14*RAND()))</f>
        <v>3.51556062527811</v>
      </c>
      <c r="F4029" s="21" t="n">
        <f aca="false">INDEX($E$17:$E$28,B4029)</f>
        <v>4.761</v>
      </c>
      <c r="G4029" s="25" t="n">
        <f aca="false">IF(OR(D4029="",E4029="",F4029=""),"",D4029*($B$7-$B$8-F4029-E4029))</f>
        <v>2552.02705756025</v>
      </c>
      <c r="H4029" s="25" t="n">
        <f aca="false">IF(D4029="","",D4029*$F$30)</f>
        <v>2858.35486831277</v>
      </c>
    </row>
    <row r="4030" customFormat="false" ht="15" hidden="false" customHeight="false" outlineLevel="0" collapsed="false">
      <c r="A4030" s="2" t="n">
        <v>3996</v>
      </c>
      <c r="B4030" s="2" t="n">
        <v>12</v>
      </c>
      <c r="C4030" s="22" t="n">
        <f aca="true">NORMSINV(MAX(RAND(),0.000000000001))</f>
        <v>0.992674164414869</v>
      </c>
      <c r="D4030" s="24" t="n">
        <f aca="false">IF($B$11="","",$B$11*EXP($B$12*C4030))</f>
        <v>1409.192329315</v>
      </c>
      <c r="E4030" s="20" t="n">
        <f aca="true">IF($B$10="","",$B$10*(1-$B$14+2*$B$14*RAND()))</f>
        <v>3.64402418829327</v>
      </c>
      <c r="F4030" s="21" t="n">
        <f aca="false">INDEX($E$17:$E$28,B4030)</f>
        <v>4.761</v>
      </c>
      <c r="G4030" s="25" t="n">
        <f aca="false">IF(OR(D4030="",E4030="",F4030=""),"",D4030*($B$7-$B$8-F4030-E4030))</f>
        <v>6108.81466162321</v>
      </c>
      <c r="H4030" s="25" t="n">
        <f aca="false">IF(D4030="","",D4030*$F$30)</f>
        <v>7044.83429271157</v>
      </c>
    </row>
    <row r="4031" customFormat="false" ht="15" hidden="false" customHeight="false" outlineLevel="0" collapsed="false">
      <c r="A4031" s="2" t="n">
        <v>3997</v>
      </c>
      <c r="B4031" s="2" t="n">
        <v>1</v>
      </c>
      <c r="C4031" s="22" t="n">
        <f aca="true">NORMSINV(MAX(RAND(),0.000000000001))</f>
        <v>1.13092363901772</v>
      </c>
      <c r="D4031" s="24" t="n">
        <f aca="false">IF($B$11="","",$B$11*EXP($B$12*C4031))</f>
        <v>1493.72105870853</v>
      </c>
      <c r="E4031" s="20" t="n">
        <f aca="true">IF($B$10="","",$B$10*(1-$B$14+2*$B$14*RAND()))</f>
        <v>3.99594673831108</v>
      </c>
      <c r="F4031" s="21" t="n">
        <f aca="false">INDEX($E$17:$E$28,B4031)</f>
        <v>4.92562580645161</v>
      </c>
      <c r="G4031" s="25" t="n">
        <f aca="false">IF(OR(D4031="",E4031="",F4031=""),"",D4031*($B$7-$B$8-F4031-E4031))</f>
        <v>5703.66550103876</v>
      </c>
      <c r="H4031" s="25" t="n">
        <f aca="false">IF(D4031="","",D4031*$F$30)</f>
        <v>7467.41031669566</v>
      </c>
    </row>
    <row r="4032" customFormat="false" ht="15" hidden="false" customHeight="false" outlineLevel="0" collapsed="false">
      <c r="A4032" s="2" t="n">
        <v>3998</v>
      </c>
      <c r="B4032" s="2" t="n">
        <v>2</v>
      </c>
      <c r="C4032" s="22" t="n">
        <f aca="true">NORMSINV(MAX(RAND(),0.000000000001))</f>
        <v>-1.06580937187928</v>
      </c>
      <c r="D4032" s="24" t="n">
        <f aca="false">IF($B$11="","",$B$11*EXP($B$12*C4032))</f>
        <v>591.935035219567</v>
      </c>
      <c r="E4032" s="20" t="n">
        <f aca="true">IF($B$10="","",$B$10*(1-$B$14+2*$B$14*RAND()))</f>
        <v>3.80016275388804</v>
      </c>
      <c r="F4032" s="21" t="n">
        <f aca="false">INDEX($E$17:$E$28,B4032)</f>
        <v>5.0612</v>
      </c>
      <c r="G4032" s="25" t="n">
        <f aca="false">IF(OR(D4032="",E4032="",F4032=""),"",D4032*($B$7-$B$8-F4032-E4032))</f>
        <v>2295.9012748812</v>
      </c>
      <c r="H4032" s="25" t="n">
        <f aca="false">IF(D4032="","",D4032*$F$30)</f>
        <v>2959.20162806966</v>
      </c>
    </row>
    <row r="4033" customFormat="false" ht="15" hidden="false" customHeight="false" outlineLevel="0" collapsed="false">
      <c r="A4033" s="2" t="n">
        <v>3999</v>
      </c>
      <c r="B4033" s="2" t="n">
        <v>3</v>
      </c>
      <c r="C4033" s="22" t="n">
        <f aca="true">NORMSINV(MAX(RAND(),0.000000000001))</f>
        <v>-0.169867655744118</v>
      </c>
      <c r="D4033" s="24" t="n">
        <f aca="false">IF($B$11="","",$B$11*EXP($B$12*C4033))</f>
        <v>863.43302163486</v>
      </c>
      <c r="E4033" s="20" t="n">
        <f aca="true">IF($B$10="","",$B$10*(1-$B$14+2*$B$14*RAND()))</f>
        <v>3.68260331329487</v>
      </c>
      <c r="F4033" s="21" t="n">
        <f aca="false">INDEX($E$17:$E$28,B4033)</f>
        <v>5.0612</v>
      </c>
      <c r="G4033" s="25" t="n">
        <f aca="false">IF(OR(D4033="",E4033="",F4033=""),"",D4033*($B$7-$B$8-F4033-E4033))</f>
        <v>3450.44818024903</v>
      </c>
      <c r="H4033" s="25" t="n">
        <f aca="false">IF(D4033="","",D4033*$F$30)</f>
        <v>4316.47436175699</v>
      </c>
    </row>
    <row r="4034" customFormat="false" ht="15" hidden="false" customHeight="false" outlineLevel="0" collapsed="false">
      <c r="A4034" s="2" t="n">
        <v>4000</v>
      </c>
      <c r="B4034" s="2" t="n">
        <v>4</v>
      </c>
      <c r="C4034" s="22" t="n">
        <f aca="true">NORMSINV(MAX(RAND(),0.000000000001))</f>
        <v>-1.59099895800553</v>
      </c>
      <c r="D4034" s="24" t="n">
        <f aca="false">IF($B$11="","",$B$11*EXP($B$12*C4034))</f>
        <v>474.423233326209</v>
      </c>
      <c r="E4034" s="20" t="n">
        <f aca="true">IF($B$10="","",$B$10*(1-$B$14+2*$B$14*RAND()))</f>
        <v>4.03911509570056</v>
      </c>
      <c r="F4034" s="21" t="n">
        <f aca="false">INDEX($E$17:$E$28,B4034)</f>
        <v>4.89657419354839</v>
      </c>
      <c r="G4034" s="25" t="n">
        <f aca="false">IF(OR(D4034="",E4034="",F4034=""),"",D4034*($B$7-$B$8-F4034-E4034))</f>
        <v>1804.85338797204</v>
      </c>
      <c r="H4034" s="25" t="n">
        <f aca="false">IF(D4034="","",D4034*$F$30)</f>
        <v>2371.73662804438</v>
      </c>
    </row>
    <row r="4035" customFormat="false" ht="15" hidden="false" customHeight="false" outlineLevel="0" collapsed="false">
      <c r="A4035" s="2" t="n">
        <v>4001</v>
      </c>
      <c r="B4035" s="2" t="n">
        <v>5</v>
      </c>
      <c r="C4035" s="22" t="n">
        <f aca="true">NORMSINV(MAX(RAND(),0.000000000001))</f>
        <v>0.00221863290506774</v>
      </c>
      <c r="D4035" s="24" t="n">
        <f aca="false">IF($B$11="","",$B$11*EXP($B$12*C4035))</f>
        <v>928.367484940552</v>
      </c>
      <c r="E4035" s="20" t="n">
        <f aca="true">IF($B$10="","",$B$10*(1-$B$14+2*$B$14*RAND()))</f>
        <v>3.42371529837573</v>
      </c>
      <c r="F4035" s="21" t="n">
        <f aca="false">INDEX($E$17:$E$28,B4035)</f>
        <v>4.761</v>
      </c>
      <c r="G4035" s="25" t="n">
        <f aca="false">IF(OR(D4035="",E4035="",F4035=""),"",D4035*($B$7-$B$8-F4035-E4035))</f>
        <v>4228.9782016351</v>
      </c>
      <c r="H4035" s="25" t="n">
        <f aca="false">IF(D4035="","",D4035*$F$30)</f>
        <v>4641.09473071481</v>
      </c>
    </row>
    <row r="4036" customFormat="false" ht="15" hidden="false" customHeight="false" outlineLevel="0" collapsed="false">
      <c r="A4036" s="2" t="n">
        <v>4002</v>
      </c>
      <c r="B4036" s="2" t="n">
        <v>6</v>
      </c>
      <c r="C4036" s="22" t="n">
        <f aca="true">NORMSINV(MAX(RAND(),0.000000000001))</f>
        <v>-0.706500217685143</v>
      </c>
      <c r="D4036" s="24" t="n">
        <f aca="false">IF($B$11="","",$B$11*EXP($B$12*C4036))</f>
        <v>688.694362133526</v>
      </c>
      <c r="E4036" s="20" t="n">
        <f aca="true">IF($B$10="","",$B$10*(1-$B$14+2*$B$14*RAND()))</f>
        <v>3.86942186834436</v>
      </c>
      <c r="F4036" s="21" t="n">
        <f aca="false">INDEX($E$17:$E$28,B4036)</f>
        <v>4.761</v>
      </c>
      <c r="G4036" s="25" t="n">
        <f aca="false">IF(OR(D4036="",E4036="",F4036=""),"",D4036*($B$7-$B$8-F4036-E4036))</f>
        <v>2830.24329001847</v>
      </c>
      <c r="H4036" s="25" t="n">
        <f aca="false">IF(D4036="","",D4036*$F$30)</f>
        <v>3442.92085517792</v>
      </c>
    </row>
    <row r="4037" customFormat="false" ht="15" hidden="false" customHeight="false" outlineLevel="0" collapsed="false">
      <c r="A4037" s="2" t="n">
        <v>4003</v>
      </c>
      <c r="B4037" s="2" t="n">
        <v>7</v>
      </c>
      <c r="C4037" s="22" t="n">
        <f aca="true">NORMSINV(MAX(RAND(),0.000000000001))</f>
        <v>-0.491944309581852</v>
      </c>
      <c r="D4037" s="24" t="n">
        <f aca="false">IF($B$11="","",$B$11*EXP($B$12*C4037))</f>
        <v>753.858101098037</v>
      </c>
      <c r="E4037" s="20" t="n">
        <f aca="true">IF($B$10="","",$B$10*(1-$B$14+2*$B$14*RAND()))</f>
        <v>3.98397452583191</v>
      </c>
      <c r="F4037" s="21" t="n">
        <f aca="false">INDEX($E$17:$E$28,B4037)</f>
        <v>4.761</v>
      </c>
      <c r="G4037" s="25" t="n">
        <f aca="false">IF(OR(D4037="",E4037="",F4037=""),"",D4037*($B$7-$B$8-F4037-E4037))</f>
        <v>3011.68231779464</v>
      </c>
      <c r="H4037" s="25" t="n">
        <f aca="false">IF(D4037="","",D4037*$F$30)</f>
        <v>3768.68741900931</v>
      </c>
    </row>
    <row r="4038" customFormat="false" ht="15" hidden="false" customHeight="false" outlineLevel="0" collapsed="false">
      <c r="A4038" s="2" t="n">
        <v>4004</v>
      </c>
      <c r="B4038" s="2" t="n">
        <v>8</v>
      </c>
      <c r="C4038" s="22" t="n">
        <f aca="true">NORMSINV(MAX(RAND(),0.000000000001))</f>
        <v>-0.929965218865633</v>
      </c>
      <c r="D4038" s="24" t="n">
        <f aca="false">IF($B$11="","",$B$11*EXP($B$12*C4038))</f>
        <v>626.805952800839</v>
      </c>
      <c r="E4038" s="20" t="n">
        <f aca="true">IF($B$10="","",$B$10*(1-$B$14+2*$B$14*RAND()))</f>
        <v>3.6568113598813</v>
      </c>
      <c r="F4038" s="21" t="n">
        <f aca="false">INDEX($E$17:$E$28,B4038)</f>
        <v>4.761</v>
      </c>
      <c r="G4038" s="25" t="n">
        <f aca="false">IF(OR(D4038="",E4038="",F4038=""),"",D4038*($B$7-$B$8-F4038-E4038))</f>
        <v>2709.17356875457</v>
      </c>
      <c r="H4038" s="25" t="n">
        <f aca="false">IF(D4038="","",D4038*$F$30)</f>
        <v>3133.52831924195</v>
      </c>
    </row>
    <row r="4039" customFormat="false" ht="15" hidden="false" customHeight="false" outlineLevel="0" collapsed="false">
      <c r="A4039" s="2" t="n">
        <v>4005</v>
      </c>
      <c r="B4039" s="2" t="n">
        <v>9</v>
      </c>
      <c r="C4039" s="22" t="n">
        <f aca="true">NORMSINV(MAX(RAND(),0.000000000001))</f>
        <v>-0.116416383573835</v>
      </c>
      <c r="D4039" s="24" t="n">
        <f aca="false">IF($B$11="","",$B$11*EXP($B$12*C4039))</f>
        <v>883.100385297984</v>
      </c>
      <c r="E4039" s="20" t="n">
        <f aca="true">IF($B$10="","",$B$10*(1-$B$14+2*$B$14*RAND()))</f>
        <v>3.88297477107513</v>
      </c>
      <c r="F4039" s="21" t="n">
        <f aca="false">INDEX($E$17:$E$28,B4039)</f>
        <v>4.761</v>
      </c>
      <c r="G4039" s="25" t="n">
        <f aca="false">IF(OR(D4039="",E4039="",F4039=""),"",D4039*($B$7-$B$8-F4039-E4039))</f>
        <v>3617.20145785382</v>
      </c>
      <c r="H4039" s="25" t="n">
        <f aca="false">IF(D4039="","",D4039*$F$30)</f>
        <v>4414.79544618168</v>
      </c>
    </row>
    <row r="4040" customFormat="false" ht="15" hidden="false" customHeight="false" outlineLevel="0" collapsed="false">
      <c r="A4040" s="2" t="n">
        <v>4006</v>
      </c>
      <c r="B4040" s="2" t="n">
        <v>10</v>
      </c>
      <c r="C4040" s="22" t="n">
        <f aca="true">NORMSINV(MAX(RAND(),0.000000000001))</f>
        <v>1.13905298298596</v>
      </c>
      <c r="D4040" s="24" t="n">
        <f aca="false">IF($B$11="","",$B$11*EXP($B$12*C4040))</f>
        <v>1498.8464685358</v>
      </c>
      <c r="E4040" s="20" t="n">
        <f aca="true">IF($B$10="","",$B$10*(1-$B$14+2*$B$14*RAND()))</f>
        <v>3.95670140815001</v>
      </c>
      <c r="F4040" s="21" t="n">
        <f aca="false">INDEX($E$17:$E$28,B4040)</f>
        <v>4.761</v>
      </c>
      <c r="G4040" s="25" t="n">
        <f aca="false">IF(OR(D4040="",E4040="",F4040=""),"",D4040*($B$7-$B$8-F4040-E4040))</f>
        <v>6028.8080397909</v>
      </c>
      <c r="H4040" s="25" t="n">
        <f aca="false">IF(D4040="","",D4040*$F$30)</f>
        <v>7493.03326550419</v>
      </c>
    </row>
    <row r="4041" customFormat="false" ht="15" hidden="false" customHeight="false" outlineLevel="0" collapsed="false">
      <c r="A4041" s="2" t="n">
        <v>4007</v>
      </c>
      <c r="B4041" s="2" t="n">
        <v>11</v>
      </c>
      <c r="C4041" s="22" t="n">
        <f aca="true">NORMSINV(MAX(RAND(),0.000000000001))</f>
        <v>-2.00322248412542</v>
      </c>
      <c r="D4041" s="24" t="n">
        <f aca="false">IF($B$11="","",$B$11*EXP($B$12*C4041))</f>
        <v>398.777179925894</v>
      </c>
      <c r="E4041" s="20" t="n">
        <f aca="true">IF($B$10="","",$B$10*(1-$B$14+2*$B$14*RAND()))</f>
        <v>4.10588617333801</v>
      </c>
      <c r="F4041" s="21" t="n">
        <f aca="false">INDEX($E$17:$E$28,B4041)</f>
        <v>4.761</v>
      </c>
      <c r="G4041" s="25" t="n">
        <f aca="false">IF(OR(D4041="",E4041="",F4041=""),"",D4041*($B$7-$B$8-F4041-E4041))</f>
        <v>1544.50940932825</v>
      </c>
      <c r="H4041" s="25" t="n">
        <f aca="false">IF(D4041="","",D4041*$F$30)</f>
        <v>1993.56687788553</v>
      </c>
    </row>
    <row r="4042" customFormat="false" ht="15" hidden="false" customHeight="false" outlineLevel="0" collapsed="false">
      <c r="A4042" s="2" t="n">
        <v>4008</v>
      </c>
      <c r="B4042" s="2" t="n">
        <v>12</v>
      </c>
      <c r="C4042" s="22" t="n">
        <f aca="true">NORMSINV(MAX(RAND(),0.000000000001))</f>
        <v>-0.139719157659821</v>
      </c>
      <c r="D4042" s="24" t="n">
        <f aca="false">IF($B$11="","",$B$11*EXP($B$12*C4042))</f>
        <v>874.471656205536</v>
      </c>
      <c r="E4042" s="20" t="n">
        <f aca="true">IF($B$10="","",$B$10*(1-$B$14+2*$B$14*RAND()))</f>
        <v>4.07512739011331</v>
      </c>
      <c r="F4042" s="21" t="n">
        <f aca="false">INDEX($E$17:$E$28,B4042)</f>
        <v>4.761</v>
      </c>
      <c r="G4042" s="25" t="n">
        <f aca="false">IF(OR(D4042="",E4042="",F4042=""),"",D4042*($B$7-$B$8-F4042-E4042))</f>
        <v>3413.82594678304</v>
      </c>
      <c r="H4042" s="25" t="n">
        <f aca="false">IF(D4042="","",D4042*$F$30)</f>
        <v>4371.65870370272</v>
      </c>
    </row>
    <row r="4043" customFormat="false" ht="15" hidden="false" customHeight="false" outlineLevel="0" collapsed="false">
      <c r="A4043" s="2" t="n">
        <v>4009</v>
      </c>
      <c r="B4043" s="2" t="n">
        <v>1</v>
      </c>
      <c r="C4043" s="22" t="n">
        <f aca="true">NORMSINV(MAX(RAND(),0.000000000001))</f>
        <v>-0.808980111620306</v>
      </c>
      <c r="D4043" s="24" t="n">
        <f aca="false">IF($B$11="","",$B$11*EXP($B$12*C4043))</f>
        <v>659.588414697274</v>
      </c>
      <c r="E4043" s="20" t="n">
        <f aca="true">IF($B$10="","",$B$10*(1-$B$14+2*$B$14*RAND()))</f>
        <v>3.9788084241375</v>
      </c>
      <c r="F4043" s="21" t="n">
        <f aca="false">INDEX($E$17:$E$28,B4043)</f>
        <v>4.92562580645161</v>
      </c>
      <c r="G4043" s="25" t="n">
        <f aca="false">IF(OR(D4043="",E4043="",F4043=""),"",D4043*($B$7-$B$8-F4043-E4043))</f>
        <v>2529.89474531286</v>
      </c>
      <c r="H4043" s="25" t="n">
        <f aca="false">IF(D4043="","",D4043*$F$30)</f>
        <v>3297.41440275461</v>
      </c>
    </row>
    <row r="4044" customFormat="false" ht="15" hidden="false" customHeight="false" outlineLevel="0" collapsed="false">
      <c r="A4044" s="2" t="n">
        <v>4010</v>
      </c>
      <c r="B4044" s="2" t="n">
        <v>2</v>
      </c>
      <c r="C4044" s="22" t="n">
        <f aca="true">NORMSINV(MAX(RAND(),0.000000000001))</f>
        <v>-0.322502804481491</v>
      </c>
      <c r="D4044" s="24" t="n">
        <f aca="false">IF($B$11="","",$B$11*EXP($B$12*C4044))</f>
        <v>809.649190814858</v>
      </c>
      <c r="E4044" s="20" t="n">
        <f aca="true">IF($B$10="","",$B$10*(1-$B$14+2*$B$14*RAND()))</f>
        <v>3.88236762090908</v>
      </c>
      <c r="F4044" s="21" t="n">
        <f aca="false">INDEX($E$17:$E$28,B4044)</f>
        <v>5.0612</v>
      </c>
      <c r="G4044" s="25" t="n">
        <f aca="false">IF(OR(D4044="",E4044="",F4044=""),"",D4044*($B$7-$B$8-F4044-E4044))</f>
        <v>3073.77840371429</v>
      </c>
      <c r="H4044" s="25" t="n">
        <f aca="false">IF(D4044="","",D4044*$F$30)</f>
        <v>4047.59823472164</v>
      </c>
    </row>
    <row r="4045" customFormat="false" ht="15" hidden="false" customHeight="false" outlineLevel="0" collapsed="false">
      <c r="A4045" s="2" t="n">
        <v>4011</v>
      </c>
      <c r="B4045" s="2" t="n">
        <v>3</v>
      </c>
      <c r="C4045" s="22" t="n">
        <f aca="true">NORMSINV(MAX(RAND(),0.000000000001))</f>
        <v>-0.977431007111038</v>
      </c>
      <c r="D4045" s="24" t="n">
        <f aca="false">IF($B$11="","",$B$11*EXP($B$12*C4045))</f>
        <v>614.394073042619</v>
      </c>
      <c r="E4045" s="20" t="n">
        <f aca="true">IF($B$10="","",$B$10*(1-$B$14+2*$B$14*RAND()))</f>
        <v>3.45436224008667</v>
      </c>
      <c r="F4045" s="21" t="n">
        <f aca="false">INDEX($E$17:$E$28,B4045)</f>
        <v>5.0612</v>
      </c>
      <c r="G4045" s="25" t="n">
        <f aca="false">IF(OR(D4045="",E4045="",F4045=""),"",D4045*($B$7-$B$8-F4045-E4045))</f>
        <v>2595.46952162819</v>
      </c>
      <c r="H4045" s="25" t="n">
        <f aca="false">IF(D4045="","",D4045*$F$30)</f>
        <v>3071.47884995466</v>
      </c>
    </row>
    <row r="4046" customFormat="false" ht="15" hidden="false" customHeight="false" outlineLevel="0" collapsed="false">
      <c r="A4046" s="2" t="n">
        <v>4012</v>
      </c>
      <c r="B4046" s="2" t="n">
        <v>4</v>
      </c>
      <c r="C4046" s="22" t="n">
        <f aca="true">NORMSINV(MAX(RAND(),0.000000000001))</f>
        <v>-0.149328050174272</v>
      </c>
      <c r="D4046" s="24" t="n">
        <f aca="false">IF($B$11="","",$B$11*EXP($B$12*C4046))</f>
        <v>870.938199867626</v>
      </c>
      <c r="E4046" s="20" t="n">
        <f aca="true">IF($B$10="","",$B$10*(1-$B$14+2*$B$14*RAND()))</f>
        <v>3.67817646593914</v>
      </c>
      <c r="F4046" s="21" t="n">
        <f aca="false">INDEX($E$17:$E$28,B4046)</f>
        <v>4.89657419354839</v>
      </c>
      <c r="G4046" s="25" t="n">
        <f aca="false">IF(OR(D4046="",E4046="",F4046=""),"",D4046*($B$7-$B$8-F4046-E4046))</f>
        <v>3627.67476262575</v>
      </c>
      <c r="H4046" s="25" t="n">
        <f aca="false">IF(D4046="","",D4046*$F$30)</f>
        <v>4353.99424877824</v>
      </c>
    </row>
    <row r="4047" customFormat="false" ht="15" hidden="false" customHeight="false" outlineLevel="0" collapsed="false">
      <c r="A4047" s="2" t="n">
        <v>4013</v>
      </c>
      <c r="B4047" s="2" t="n">
        <v>5</v>
      </c>
      <c r="C4047" s="22" t="n">
        <f aca="true">NORMSINV(MAX(RAND(),0.000000000001))</f>
        <v>0.351552574239132</v>
      </c>
      <c r="D4047" s="24" t="n">
        <f aca="false">IF($B$11="","",$B$11*EXP($B$12*C4047))</f>
        <v>1075.59053014894</v>
      </c>
      <c r="E4047" s="20" t="n">
        <f aca="true">IF($B$10="","",$B$10*(1-$B$14+2*$B$14*RAND()))</f>
        <v>3.87531036278795</v>
      </c>
      <c r="F4047" s="21" t="n">
        <f aca="false">INDEX($E$17:$E$28,B4047)</f>
        <v>4.761</v>
      </c>
      <c r="G4047" s="25" t="n">
        <f aca="false">IF(OR(D4047="",E4047="",F4047=""),"",D4047*($B$7-$B$8-F4047-E4047))</f>
        <v>4413.88971245563</v>
      </c>
      <c r="H4047" s="25" t="n">
        <f aca="false">IF(D4047="","",D4047*$F$30)</f>
        <v>5377.09217832059</v>
      </c>
    </row>
    <row r="4048" customFormat="false" ht="15" hidden="false" customHeight="false" outlineLevel="0" collapsed="false">
      <c r="A4048" s="2" t="n">
        <v>4014</v>
      </c>
      <c r="B4048" s="2" t="n">
        <v>6</v>
      </c>
      <c r="C4048" s="22" t="n">
        <f aca="true">NORMSINV(MAX(RAND(),0.000000000001))</f>
        <v>-0.19537413296256</v>
      </c>
      <c r="D4048" s="24" t="n">
        <f aca="false">IF($B$11="","",$B$11*EXP($B$12*C4048))</f>
        <v>854.202909438588</v>
      </c>
      <c r="E4048" s="20" t="n">
        <f aca="true">IF($B$10="","",$B$10*(1-$B$14+2*$B$14*RAND()))</f>
        <v>4.06524505266699</v>
      </c>
      <c r="F4048" s="21" t="n">
        <f aca="false">INDEX($E$17:$E$28,B4048)</f>
        <v>4.761</v>
      </c>
      <c r="G4048" s="25" t="n">
        <f aca="false">IF(OR(D4048="",E4048="",F4048=""),"",D4048*($B$7-$B$8-F4048-E4048))</f>
        <v>3343.14086284153</v>
      </c>
      <c r="H4048" s="25" t="n">
        <f aca="false">IF(D4048="","",D4048*$F$30)</f>
        <v>4270.33118486539</v>
      </c>
    </row>
    <row r="4049" customFormat="false" ht="15" hidden="false" customHeight="false" outlineLevel="0" collapsed="false">
      <c r="A4049" s="2" t="n">
        <v>4015</v>
      </c>
      <c r="B4049" s="2" t="n">
        <v>7</v>
      </c>
      <c r="C4049" s="22" t="n">
        <f aca="true">NORMSINV(MAX(RAND(),0.000000000001))</f>
        <v>0.27167920800862</v>
      </c>
      <c r="D4049" s="24" t="n">
        <f aca="false">IF($B$11="","",$B$11*EXP($B$12*C4049))</f>
        <v>1039.99292986214</v>
      </c>
      <c r="E4049" s="20" t="n">
        <f aca="true">IF($B$10="","",$B$10*(1-$B$14+2*$B$14*RAND()))</f>
        <v>3.58713771634562</v>
      </c>
      <c r="F4049" s="21" t="n">
        <f aca="false">INDEX($E$17:$E$28,B4049)</f>
        <v>4.761</v>
      </c>
      <c r="G4049" s="25" t="n">
        <f aca="false">IF(OR(D4049="",E4049="",F4049=""),"",D4049*($B$7-$B$8-F4049-E4049))</f>
        <v>4567.50572392874</v>
      </c>
      <c r="H4049" s="25" t="n">
        <f aca="false">IF(D4049="","",D4049*$F$30)</f>
        <v>5199.13265496679</v>
      </c>
    </row>
    <row r="4050" customFormat="false" ht="15" hidden="false" customHeight="false" outlineLevel="0" collapsed="false">
      <c r="A4050" s="2" t="n">
        <v>4016</v>
      </c>
      <c r="B4050" s="2" t="n">
        <v>8</v>
      </c>
      <c r="C4050" s="22" t="n">
        <f aca="true">NORMSINV(MAX(RAND(),0.000000000001))</f>
        <v>-0.945097467753827</v>
      </c>
      <c r="D4050" s="24" t="n">
        <f aca="false">IF($B$11="","",$B$11*EXP($B$12*C4050))</f>
        <v>622.822017243876</v>
      </c>
      <c r="E4050" s="20" t="n">
        <f aca="true">IF($B$10="","",$B$10*(1-$B$14+2*$B$14*RAND()))</f>
        <v>3.85115322120917</v>
      </c>
      <c r="F4050" s="21" t="n">
        <f aca="false">INDEX($E$17:$E$28,B4050)</f>
        <v>4.761</v>
      </c>
      <c r="G4050" s="25" t="n">
        <f aca="false">IF(OR(D4050="",E4050="",F4050=""),"",D4050*($B$7-$B$8-F4050-E4050))</f>
        <v>2570.91385764014</v>
      </c>
      <c r="H4050" s="25" t="n">
        <f aca="false">IF(D4050="","",D4050*$F$30)</f>
        <v>3113.61182860559</v>
      </c>
    </row>
    <row r="4051" customFormat="false" ht="15" hidden="false" customHeight="false" outlineLevel="0" collapsed="false">
      <c r="A4051" s="2" t="n">
        <v>4017</v>
      </c>
      <c r="B4051" s="2" t="n">
        <v>9</v>
      </c>
      <c r="C4051" s="22" t="n">
        <f aca="true">NORMSINV(MAX(RAND(),0.000000000001))</f>
        <v>-1.53487249442488</v>
      </c>
      <c r="D4051" s="24" t="n">
        <f aca="false">IF($B$11="","",$B$11*EXP($B$12*C4051))</f>
        <v>485.776969384592</v>
      </c>
      <c r="E4051" s="20" t="n">
        <f aca="true">IF($B$10="","",$B$10*(1-$B$14+2*$B$14*RAND()))</f>
        <v>3.6045493508119</v>
      </c>
      <c r="F4051" s="21" t="n">
        <f aca="false">INDEX($E$17:$E$28,B4051)</f>
        <v>4.761</v>
      </c>
      <c r="G4051" s="25" t="n">
        <f aca="false">IF(OR(D4051="",E4051="",F4051=""),"",D4051*($B$7-$B$8-F4051-E4051))</f>
        <v>2125.00737908506</v>
      </c>
      <c r="H4051" s="25" t="n">
        <f aca="false">IF(D4051="","",D4051*$F$30)</f>
        <v>2428.49622534745</v>
      </c>
    </row>
    <row r="4052" customFormat="false" ht="15" hidden="false" customHeight="false" outlineLevel="0" collapsed="false">
      <c r="A4052" s="2" t="n">
        <v>4018</v>
      </c>
      <c r="B4052" s="2" t="n">
        <v>10</v>
      </c>
      <c r="C4052" s="22" t="n">
        <f aca="true">NORMSINV(MAX(RAND(),0.000000000001))</f>
        <v>1.26554525529069</v>
      </c>
      <c r="D4052" s="24" t="n">
        <f aca="false">IF($B$11="","",$B$11*EXP($B$12*C4052))</f>
        <v>1580.90164014852</v>
      </c>
      <c r="E4052" s="20" t="n">
        <f aca="true">IF($B$10="","",$B$10*(1-$B$14+2*$B$14*RAND()))</f>
        <v>3.54109812411467</v>
      </c>
      <c r="F4052" s="21" t="n">
        <f aca="false">INDEX($E$17:$E$28,B4052)</f>
        <v>4.761</v>
      </c>
      <c r="G4052" s="25" t="n">
        <f aca="false">IF(OR(D4052="",E4052="",F4052=""),"",D4052*($B$7-$B$8-F4052-E4052))</f>
        <v>7015.8863544053</v>
      </c>
      <c r="H4052" s="25" t="n">
        <f aca="false">IF(D4052="","",D4052*$F$30)</f>
        <v>7903.24347943046</v>
      </c>
    </row>
    <row r="4053" customFormat="false" ht="15" hidden="false" customHeight="false" outlineLevel="0" collapsed="false">
      <c r="A4053" s="2" t="n">
        <v>4019</v>
      </c>
      <c r="B4053" s="2" t="n">
        <v>11</v>
      </c>
      <c r="C4053" s="22" t="n">
        <f aca="true">NORMSINV(MAX(RAND(),0.000000000001))</f>
        <v>-0.56406805792601</v>
      </c>
      <c r="D4053" s="24" t="n">
        <f aca="false">IF($B$11="","",$B$11*EXP($B$12*C4053))</f>
        <v>731.292601473711</v>
      </c>
      <c r="E4053" s="20" t="n">
        <f aca="true">IF($B$10="","",$B$10*(1-$B$14+2*$B$14*RAND()))</f>
        <v>3.38911178227887</v>
      </c>
      <c r="F4053" s="21" t="n">
        <f aca="false">INDEX($E$17:$E$28,B4053)</f>
        <v>4.761</v>
      </c>
      <c r="G4053" s="25" t="n">
        <f aca="false">IF(OR(D4053="",E4053="",F4053=""),"",D4053*($B$7-$B$8-F4053-E4053))</f>
        <v>3356.55129521082</v>
      </c>
      <c r="H4053" s="25" t="n">
        <f aca="false">IF(D4053="","",D4053*$F$30)</f>
        <v>3655.87797328738</v>
      </c>
    </row>
    <row r="4054" customFormat="false" ht="15" hidden="false" customHeight="false" outlineLevel="0" collapsed="false">
      <c r="A4054" s="2" t="n">
        <v>4020</v>
      </c>
      <c r="B4054" s="2" t="n">
        <v>12</v>
      </c>
      <c r="C4054" s="22" t="n">
        <f aca="true">NORMSINV(MAX(RAND(),0.000000000001))</f>
        <v>0.541436357762855</v>
      </c>
      <c r="D4054" s="24" t="n">
        <f aca="false">IF($B$11="","",$B$11*EXP($B$12*C4054))</f>
        <v>1165.18564262361</v>
      </c>
      <c r="E4054" s="20" t="n">
        <f aca="true">IF($B$10="","",$B$10*(1-$B$14+2*$B$14*RAND()))</f>
        <v>4.00193137294918</v>
      </c>
      <c r="F4054" s="21" t="n">
        <f aca="false">INDEX($E$17:$E$28,B4054)</f>
        <v>4.761</v>
      </c>
      <c r="G4054" s="25" t="n">
        <f aca="false">IF(OR(D4054="",E4054="",F4054=""),"",D4054*($B$7-$B$8-F4054-E4054))</f>
        <v>4634.0232639684</v>
      </c>
      <c r="H4054" s="25" t="n">
        <f aca="false">IF(D4054="","",D4054*$F$30)</f>
        <v>5824.99606460394</v>
      </c>
    </row>
    <row r="4055" customFormat="false" ht="15" hidden="false" customHeight="false" outlineLevel="0" collapsed="false">
      <c r="A4055" s="2" t="n">
        <v>4021</v>
      </c>
      <c r="B4055" s="2" t="n">
        <v>1</v>
      </c>
      <c r="C4055" s="22" t="n">
        <f aca="true">NORMSINV(MAX(RAND(),0.000000000001))</f>
        <v>2.03789902216408</v>
      </c>
      <c r="D4055" s="24" t="n">
        <f aca="false">IF($B$11="","",$B$11*EXP($B$12*C4055))</f>
        <v>2188.98728916728</v>
      </c>
      <c r="E4055" s="20" t="n">
        <f aca="true">IF($B$10="","",$B$10*(1-$B$14+2*$B$14*RAND()))</f>
        <v>3.55129179982167</v>
      </c>
      <c r="F4055" s="21" t="n">
        <f aca="false">INDEX($E$17:$E$28,B4055)</f>
        <v>4.92562580645161</v>
      </c>
      <c r="G4055" s="25" t="n">
        <f aca="false">IF(OR(D4055="",E4055="",F4055=""),"",D4055*($B$7-$B$8-F4055-E4055))</f>
        <v>9331.83317254063</v>
      </c>
      <c r="H4055" s="25" t="n">
        <f aca="false">IF(D4055="","",D4055*$F$30)</f>
        <v>10943.1852560051</v>
      </c>
    </row>
    <row r="4056" customFormat="false" ht="15" hidden="false" customHeight="false" outlineLevel="0" collapsed="false">
      <c r="A4056" s="2" t="n">
        <v>4022</v>
      </c>
      <c r="B4056" s="2" t="n">
        <v>2</v>
      </c>
      <c r="C4056" s="22" t="n">
        <f aca="true">NORMSINV(MAX(RAND(),0.000000000001))</f>
        <v>1.51609903712755</v>
      </c>
      <c r="D4056" s="24" t="n">
        <f aca="false">IF($B$11="","",$B$11*EXP($B$12*C4056))</f>
        <v>1756.93392937911</v>
      </c>
      <c r="E4056" s="20" t="n">
        <f aca="true">IF($B$10="","",$B$10*(1-$B$14+2*$B$14*RAND()))</f>
        <v>3.64940995978123</v>
      </c>
      <c r="F4056" s="21" t="n">
        <f aca="false">INDEX($E$17:$E$28,B4056)</f>
        <v>5.0612</v>
      </c>
      <c r="G4056" s="25" t="n">
        <f aca="false">IF(OR(D4056="",E4056="",F4056=""),"",D4056*($B$7-$B$8-F4056-E4056))</f>
        <v>7079.37207636264</v>
      </c>
      <c r="H4056" s="25" t="n">
        <f aca="false">IF(D4056="","",D4056*$F$30)</f>
        <v>8783.26409975207</v>
      </c>
    </row>
    <row r="4057" customFormat="false" ht="15" hidden="false" customHeight="false" outlineLevel="0" collapsed="false">
      <c r="A4057" s="2" t="n">
        <v>4023</v>
      </c>
      <c r="B4057" s="2" t="n">
        <v>3</v>
      </c>
      <c r="C4057" s="22" t="n">
        <f aca="true">NORMSINV(MAX(RAND(),0.000000000001))</f>
        <v>0.299932061706998</v>
      </c>
      <c r="D4057" s="24" t="n">
        <f aca="false">IF($B$11="","",$B$11*EXP($B$12*C4057))</f>
        <v>1052.44782065543</v>
      </c>
      <c r="E4057" s="20" t="n">
        <f aca="true">IF($B$10="","",$B$10*(1-$B$14+2*$B$14*RAND()))</f>
        <v>3.63438822713108</v>
      </c>
      <c r="F4057" s="21" t="n">
        <f aca="false">INDEX($E$17:$E$28,B4057)</f>
        <v>5.0612</v>
      </c>
      <c r="G4057" s="25" t="n">
        <f aca="false">IF(OR(D4057="",E4057="",F4057=""),"",D4057*($B$7-$B$8-F4057-E4057))</f>
        <v>4256.53235618906</v>
      </c>
      <c r="H4057" s="25" t="n">
        <f aca="false">IF(D4057="","",D4057*$F$30)</f>
        <v>5261.39714502062</v>
      </c>
    </row>
    <row r="4058" customFormat="false" ht="15" hidden="false" customHeight="false" outlineLevel="0" collapsed="false">
      <c r="A4058" s="2" t="n">
        <v>4024</v>
      </c>
      <c r="B4058" s="2" t="n">
        <v>4</v>
      </c>
      <c r="C4058" s="22" t="n">
        <f aca="true">NORMSINV(MAX(RAND(),0.000000000001))</f>
        <v>1.7602333214724</v>
      </c>
      <c r="D4058" s="24" t="n">
        <f aca="false">IF($B$11="","",$B$11*EXP($B$12*C4058))</f>
        <v>1947.29281411472</v>
      </c>
      <c r="E4058" s="20" t="n">
        <f aca="true">IF($B$10="","",$B$10*(1-$B$14+2*$B$14*RAND()))</f>
        <v>4.05575980697116</v>
      </c>
      <c r="F4058" s="21" t="n">
        <f aca="false">INDEX($E$17:$E$28,B4058)</f>
        <v>4.89657419354839</v>
      </c>
      <c r="G4058" s="25" t="n">
        <f aca="false">IF(OR(D4058="",E4058="",F4058=""),"",D4058*($B$7-$B$8-F4058-E4058))</f>
        <v>7375.69478305493</v>
      </c>
      <c r="H4058" s="25" t="n">
        <f aca="false">IF(D4058="","",D4058*$F$30)</f>
        <v>9734.9062363223</v>
      </c>
    </row>
    <row r="4059" customFormat="false" ht="15" hidden="false" customHeight="false" outlineLevel="0" collapsed="false">
      <c r="A4059" s="2" t="n">
        <v>4025</v>
      </c>
      <c r="B4059" s="2" t="n">
        <v>5</v>
      </c>
      <c r="C4059" s="22" t="n">
        <f aca="true">NORMSINV(MAX(RAND(),0.000000000001))</f>
        <v>-1.30475033942545</v>
      </c>
      <c r="D4059" s="24" t="n">
        <f aca="false">IF($B$11="","",$B$11*EXP($B$12*C4059))</f>
        <v>535.240016501765</v>
      </c>
      <c r="E4059" s="20" t="n">
        <f aca="true">IF($B$10="","",$B$10*(1-$B$14+2*$B$14*RAND()))</f>
        <v>3.75273038112587</v>
      </c>
      <c r="F4059" s="21" t="n">
        <f aca="false">INDEX($E$17:$E$28,B4059)</f>
        <v>4.761</v>
      </c>
      <c r="G4059" s="25" t="n">
        <f aca="false">IF(OR(D4059="",E4059="",F4059=""),"",D4059*($B$7-$B$8-F4059-E4059))</f>
        <v>2262.0686205471</v>
      </c>
      <c r="H4059" s="25" t="n">
        <f aca="false">IF(D4059="","",D4059*$F$30)</f>
        <v>2675.77189049562</v>
      </c>
    </row>
    <row r="4060" customFormat="false" ht="15" hidden="false" customHeight="false" outlineLevel="0" collapsed="false">
      <c r="A4060" s="2" t="n">
        <v>4026</v>
      </c>
      <c r="B4060" s="2" t="n">
        <v>6</v>
      </c>
      <c r="C4060" s="22" t="n">
        <f aca="true">NORMSINV(MAX(RAND(),0.000000000001))</f>
        <v>-0.32006626478373</v>
      </c>
      <c r="D4060" s="24" t="n">
        <f aca="false">IF($B$11="","",$B$11*EXP($B$12*C4060))</f>
        <v>810.480864375559</v>
      </c>
      <c r="E4060" s="20" t="n">
        <f aca="true">IF($B$10="","",$B$10*(1-$B$14+2*$B$14*RAND()))</f>
        <v>3.58218215945783</v>
      </c>
      <c r="F4060" s="21" t="n">
        <f aca="false">INDEX($E$17:$E$28,B4060)</f>
        <v>4.761</v>
      </c>
      <c r="G4060" s="25" t="n">
        <f aca="false">IF(OR(D4060="",E4060="",F4060=""),"",D4060*($B$7-$B$8-F4060-E4060))</f>
        <v>3563.53672390449</v>
      </c>
      <c r="H4060" s="25" t="n">
        <f aca="false">IF(D4060="","",D4060*$F$30)</f>
        <v>4051.75593718629</v>
      </c>
    </row>
    <row r="4061" customFormat="false" ht="15" hidden="false" customHeight="false" outlineLevel="0" collapsed="false">
      <c r="A4061" s="2" t="n">
        <v>4027</v>
      </c>
      <c r="B4061" s="2" t="n">
        <v>7</v>
      </c>
      <c r="C4061" s="22" t="n">
        <f aca="true">NORMSINV(MAX(RAND(),0.000000000001))</f>
        <v>-0.159848341317444</v>
      </c>
      <c r="D4061" s="24" t="n">
        <f aca="false">IF($B$11="","",$B$11*EXP($B$12*C4061))</f>
        <v>867.085967979523</v>
      </c>
      <c r="E4061" s="20" t="n">
        <f aca="true">IF($B$10="","",$B$10*(1-$B$14+2*$B$14*RAND()))</f>
        <v>4.02537583351444</v>
      </c>
      <c r="F4061" s="21" t="n">
        <f aca="false">INDEX($E$17:$E$28,B4061)</f>
        <v>4.761</v>
      </c>
      <c r="G4061" s="25" t="n">
        <f aca="false">IF(OR(D4061="",E4061="",F4061=""),"",D4061*($B$7-$B$8-F4061-E4061))</f>
        <v>3428.13203742437</v>
      </c>
      <c r="H4061" s="25" t="n">
        <f aca="false">IF(D4061="","",D4061*$F$30)</f>
        <v>4334.73617112323</v>
      </c>
    </row>
    <row r="4062" customFormat="false" ht="15" hidden="false" customHeight="false" outlineLevel="0" collapsed="false">
      <c r="A4062" s="2" t="n">
        <v>4028</v>
      </c>
      <c r="B4062" s="2" t="n">
        <v>8</v>
      </c>
      <c r="C4062" s="22" t="n">
        <f aca="true">NORMSINV(MAX(RAND(),0.000000000001))</f>
        <v>0.605493915750194</v>
      </c>
      <c r="D4062" s="24" t="n">
        <f aca="false">IF($B$11="","",$B$11*EXP($B$12*C4062))</f>
        <v>1197.06425539501</v>
      </c>
      <c r="E4062" s="20" t="n">
        <f aca="true">IF($B$10="","",$B$10*(1-$B$14+2*$B$14*RAND()))</f>
        <v>3.94676991468349</v>
      </c>
      <c r="F4062" s="21" t="n">
        <f aca="false">INDEX($E$17:$E$28,B4062)</f>
        <v>4.761</v>
      </c>
      <c r="G4062" s="25" t="n">
        <f aca="false">IF(OR(D4062="",E4062="",F4062=""),"",D4062*($B$7-$B$8-F4062-E4062))</f>
        <v>4826.83850466075</v>
      </c>
      <c r="H4062" s="25" t="n">
        <f aca="false">IF(D4062="","",D4062*$F$30)</f>
        <v>5984.36362557071</v>
      </c>
    </row>
    <row r="4063" customFormat="false" ht="15" hidden="false" customHeight="false" outlineLevel="0" collapsed="false">
      <c r="A4063" s="2" t="n">
        <v>4029</v>
      </c>
      <c r="B4063" s="2" t="n">
        <v>9</v>
      </c>
      <c r="C4063" s="22" t="n">
        <f aca="true">NORMSINV(MAX(RAND(),0.000000000001))</f>
        <v>-0.645068229540802</v>
      </c>
      <c r="D4063" s="24" t="n">
        <f aca="false">IF($B$11="","",$B$11*EXP($B$12*C4063))</f>
        <v>706.754194534376</v>
      </c>
      <c r="E4063" s="20" t="n">
        <f aca="true">IF($B$10="","",$B$10*(1-$B$14+2*$B$14*RAND()))</f>
        <v>3.54343784449839</v>
      </c>
      <c r="F4063" s="21" t="n">
        <f aca="false">INDEX($E$17:$E$28,B4063)</f>
        <v>4.761</v>
      </c>
      <c r="G4063" s="25" t="n">
        <f aca="false">IF(OR(D4063="",E4063="",F4063=""),"",D4063*($B$7-$B$8-F4063-E4063))</f>
        <v>3134.8521585187</v>
      </c>
      <c r="H4063" s="25" t="n">
        <f aca="false">IF(D4063="","",D4063*$F$30)</f>
        <v>3533.20556931625</v>
      </c>
    </row>
    <row r="4064" customFormat="false" ht="15" hidden="false" customHeight="false" outlineLevel="0" collapsed="false">
      <c r="A4064" s="2" t="n">
        <v>4030</v>
      </c>
      <c r="B4064" s="2" t="n">
        <v>10</v>
      </c>
      <c r="C4064" s="22" t="n">
        <f aca="true">NORMSINV(MAX(RAND(),0.000000000001))</f>
        <v>-0.671662120578677</v>
      </c>
      <c r="D4064" s="24" t="n">
        <f aca="false">IF($B$11="","",$B$11*EXP($B$12*C4064))</f>
        <v>698.878682307171</v>
      </c>
      <c r="E4064" s="20" t="n">
        <f aca="true">IF($B$10="","",$B$10*(1-$B$14+2*$B$14*RAND()))</f>
        <v>4.10661328049307</v>
      </c>
      <c r="F4064" s="21" t="n">
        <f aca="false">INDEX($E$17:$E$28,B4064)</f>
        <v>4.761</v>
      </c>
      <c r="G4064" s="25" t="n">
        <f aca="false">IF(OR(D4064="",E4064="",F4064=""),"",D4064*($B$7-$B$8-F4064-E4064))</f>
        <v>2706.32852791279</v>
      </c>
      <c r="H4064" s="25" t="n">
        <f aca="false">IF(D4064="","",D4064*$F$30)</f>
        <v>3493.83430859001</v>
      </c>
    </row>
    <row r="4065" customFormat="false" ht="15" hidden="false" customHeight="false" outlineLevel="0" collapsed="false">
      <c r="A4065" s="2" t="n">
        <v>4031</v>
      </c>
      <c r="B4065" s="2" t="n">
        <v>11</v>
      </c>
      <c r="C4065" s="22" t="n">
        <f aca="true">NORMSINV(MAX(RAND(),0.000000000001))</f>
        <v>-0.137867779197207</v>
      </c>
      <c r="D4065" s="24" t="n">
        <f aca="false">IF($B$11="","",$B$11*EXP($B$12*C4065))</f>
        <v>875.154104751474</v>
      </c>
      <c r="E4065" s="20" t="n">
        <f aca="true">IF($B$10="","",$B$10*(1-$B$14+2*$B$14*RAND()))</f>
        <v>3.96202924749407</v>
      </c>
      <c r="F4065" s="21" t="n">
        <f aca="false">INDEX($E$17:$E$28,B4065)</f>
        <v>4.761</v>
      </c>
      <c r="G4065" s="25" t="n">
        <f aca="false">IF(OR(D4065="",E4065="",F4065=""),"",D4065*($B$7-$B$8-F4065-E4065))</f>
        <v>3515.46844272219</v>
      </c>
      <c r="H4065" s="25" t="n">
        <f aca="false">IF(D4065="","",D4065*$F$30)</f>
        <v>4375.07040047357</v>
      </c>
    </row>
    <row r="4066" customFormat="false" ht="15" hidden="false" customHeight="false" outlineLevel="0" collapsed="false">
      <c r="A4066" s="2" t="n">
        <v>4032</v>
      </c>
      <c r="B4066" s="2" t="n">
        <v>12</v>
      </c>
      <c r="C4066" s="22" t="n">
        <f aca="true">NORMSINV(MAX(RAND(),0.000000000001))</f>
        <v>-0.674063915645178</v>
      </c>
      <c r="D4066" s="24" t="n">
        <f aca="false">IF($B$11="","",$B$11*EXP($B$12*C4066))</f>
        <v>698.171750441078</v>
      </c>
      <c r="E4066" s="20" t="n">
        <f aca="true">IF($B$10="","",$B$10*(1-$B$14+2*$B$14*RAND()))</f>
        <v>3.99943916020062</v>
      </c>
      <c r="F4066" s="21" t="n">
        <f aca="false">INDEX($E$17:$E$28,B4066)</f>
        <v>4.761</v>
      </c>
      <c r="G4066" s="25" t="n">
        <f aca="false">IF(OR(D4066="",E4066="",F4066=""),"",D4066*($B$7-$B$8-F4066-E4066))</f>
        <v>2778.4169575095</v>
      </c>
      <c r="H4066" s="25" t="n">
        <f aca="false">IF(D4066="","",D4066*$F$30)</f>
        <v>3490.30021480504</v>
      </c>
    </row>
    <row r="4067" customFormat="false" ht="15" hidden="false" customHeight="false" outlineLevel="0" collapsed="false">
      <c r="A4067" s="2" t="n">
        <v>4033</v>
      </c>
      <c r="B4067" s="2" t="n">
        <v>1</v>
      </c>
      <c r="C4067" s="22" t="n">
        <f aca="true">NORMSINV(MAX(RAND(),0.000000000001))</f>
        <v>-0.622785407693533</v>
      </c>
      <c r="D4067" s="24" t="n">
        <f aca="false">IF($B$11="","",$B$11*EXP($B$12*C4067))</f>
        <v>713.421319279778</v>
      </c>
      <c r="E4067" s="20" t="n">
        <f aca="true">IF($B$10="","",$B$10*(1-$B$14+2*$B$14*RAND()))</f>
        <v>3.39022639861705</v>
      </c>
      <c r="F4067" s="21" t="n">
        <f aca="false">INDEX($E$17:$E$28,B4067)</f>
        <v>4.92562580645161</v>
      </c>
      <c r="G4067" s="25" t="n">
        <f aca="false">IF(OR(D4067="",E4067="",F4067=""),"",D4067*($B$7-$B$8-F4067-E4067))</f>
        <v>3156.28135654864</v>
      </c>
      <c r="H4067" s="25" t="n">
        <f aca="false">IF(D4067="","",D4067*$F$30)</f>
        <v>3566.53585934347</v>
      </c>
    </row>
    <row r="4068" customFormat="false" ht="15" hidden="false" customHeight="false" outlineLevel="0" collapsed="false">
      <c r="A4068" s="2" t="n">
        <v>4034</v>
      </c>
      <c r="B4068" s="2" t="n">
        <v>2</v>
      </c>
      <c r="C4068" s="22" t="n">
        <f aca="true">NORMSINV(MAX(RAND(),0.000000000001))</f>
        <v>0.613041095324515</v>
      </c>
      <c r="D4068" s="24" t="n">
        <f aca="false">IF($B$11="","",$B$11*EXP($B$12*C4068))</f>
        <v>1200.87712930517</v>
      </c>
      <c r="E4068" s="20" t="n">
        <f aca="true">IF($B$10="","",$B$10*(1-$B$14+2*$B$14*RAND()))</f>
        <v>4.06181999244202</v>
      </c>
      <c r="F4068" s="21" t="n">
        <f aca="false">INDEX($E$17:$E$28,B4068)</f>
        <v>5.0612</v>
      </c>
      <c r="G4068" s="25" t="n">
        <f aca="false">IF(OR(D4068="",E4068="",F4068=""),"",D4068*($B$7-$B$8-F4068-E4068))</f>
        <v>4343.54856823043</v>
      </c>
      <c r="H4068" s="25" t="n">
        <f aca="false">IF(D4068="","",D4068*$F$30)</f>
        <v>6003.42494482243</v>
      </c>
    </row>
    <row r="4069" customFormat="false" ht="15" hidden="false" customHeight="false" outlineLevel="0" collapsed="false">
      <c r="A4069" s="2" t="n">
        <v>4035</v>
      </c>
      <c r="B4069" s="2" t="n">
        <v>3</v>
      </c>
      <c r="C4069" s="22" t="n">
        <f aca="true">NORMSINV(MAX(RAND(),0.000000000001))</f>
        <v>1.0398982112853</v>
      </c>
      <c r="D4069" s="24" t="n">
        <f aca="false">IF($B$11="","",$B$11*EXP($B$12*C4069))</f>
        <v>1437.5141470789</v>
      </c>
      <c r="E4069" s="20" t="n">
        <f aca="true">IF($B$10="","",$B$10*(1-$B$14+2*$B$14*RAND()))</f>
        <v>3.60001563776854</v>
      </c>
      <c r="F4069" s="21" t="n">
        <f aca="false">INDEX($E$17:$E$28,B4069)</f>
        <v>5.0612</v>
      </c>
      <c r="G4069" s="25" t="n">
        <f aca="false">IF(OR(D4069="",E4069="",F4069=""),"",D4069*($B$7-$B$8-F4069-E4069))</f>
        <v>5863.31022359193</v>
      </c>
      <c r="H4069" s="25" t="n">
        <f aca="false">IF(D4069="","",D4069*$F$30)</f>
        <v>7186.42072407685</v>
      </c>
    </row>
    <row r="4070" customFormat="false" ht="15" hidden="false" customHeight="false" outlineLevel="0" collapsed="false">
      <c r="A4070" s="2" t="n">
        <v>4036</v>
      </c>
      <c r="B4070" s="2" t="n">
        <v>4</v>
      </c>
      <c r="C4070" s="22" t="n">
        <f aca="true">NORMSINV(MAX(RAND(),0.000000000001))</f>
        <v>-0.346525082868415</v>
      </c>
      <c r="D4070" s="24" t="n">
        <f aca="false">IF($B$11="","",$B$11*EXP($B$12*C4070))</f>
        <v>801.495119740834</v>
      </c>
      <c r="E4070" s="20" t="n">
        <f aca="true">IF($B$10="","",$B$10*(1-$B$14+2*$B$14*RAND()))</f>
        <v>3.82860431960933</v>
      </c>
      <c r="F4070" s="21" t="n">
        <f aca="false">INDEX($E$17:$E$28,B4070)</f>
        <v>4.89657419354839</v>
      </c>
      <c r="G4070" s="25" t="n">
        <f aca="false">IF(OR(D4070="",E4070="",F4070=""),"",D4070*($B$7-$B$8-F4070-E4070))</f>
        <v>3217.85982833473</v>
      </c>
      <c r="H4070" s="25" t="n">
        <f aca="false">IF(D4070="","",D4070*$F$30)</f>
        <v>4006.83440260837</v>
      </c>
    </row>
    <row r="4071" customFormat="false" ht="15" hidden="false" customHeight="false" outlineLevel="0" collapsed="false">
      <c r="A4071" s="2" t="n">
        <v>4037</v>
      </c>
      <c r="B4071" s="2" t="n">
        <v>5</v>
      </c>
      <c r="C4071" s="22" t="n">
        <f aca="true">NORMSINV(MAX(RAND(),0.000000000001))</f>
        <v>-0.908450457228009</v>
      </c>
      <c r="D4071" s="24" t="n">
        <f aca="false">IF($B$11="","",$B$11*EXP($B$12*C4071))</f>
        <v>632.514153903649</v>
      </c>
      <c r="E4071" s="20" t="n">
        <f aca="true">IF($B$10="","",$B$10*(1-$B$14+2*$B$14*RAND()))</f>
        <v>3.9855648386369</v>
      </c>
      <c r="F4071" s="21" t="n">
        <f aca="false">INDEX($E$17:$E$28,B4071)</f>
        <v>4.761</v>
      </c>
      <c r="G4071" s="25" t="n">
        <f aca="false">IF(OR(D4071="",E4071="",F4071=""),"",D4071*($B$7-$B$8-F4071-E4071))</f>
        <v>2525.90426225866</v>
      </c>
      <c r="H4071" s="25" t="n">
        <f aca="false">IF(D4071="","",D4071*$F$30)</f>
        <v>3162.06475819512</v>
      </c>
    </row>
    <row r="4072" customFormat="false" ht="15" hidden="false" customHeight="false" outlineLevel="0" collapsed="false">
      <c r="A4072" s="2" t="n">
        <v>4038</v>
      </c>
      <c r="B4072" s="2" t="n">
        <v>6</v>
      </c>
      <c r="C4072" s="22" t="n">
        <f aca="true">NORMSINV(MAX(RAND(),0.000000000001))</f>
        <v>0.680198602363025</v>
      </c>
      <c r="D4072" s="24" t="n">
        <f aca="false">IF($B$11="","",$B$11*EXP($B$12*C4072))</f>
        <v>1235.34480506702</v>
      </c>
      <c r="E4072" s="20" t="n">
        <f aca="true">IF($B$10="","",$B$10*(1-$B$14+2*$B$14*RAND()))</f>
        <v>3.99514026317549</v>
      </c>
      <c r="F4072" s="21" t="n">
        <f aca="false">INDEX($E$17:$E$28,B4072)</f>
        <v>4.761</v>
      </c>
      <c r="G4072" s="25" t="n">
        <f aca="false">IF(OR(D4072="",E4072="",F4072=""),"",D4072*($B$7-$B$8-F4072-E4072))</f>
        <v>4921.44043000181</v>
      </c>
      <c r="H4072" s="25" t="n">
        <f aca="false">IF(D4072="","",D4072*$F$30)</f>
        <v>6175.73574949104</v>
      </c>
    </row>
    <row r="4073" customFormat="false" ht="15" hidden="false" customHeight="false" outlineLevel="0" collapsed="false">
      <c r="A4073" s="2" t="n">
        <v>4039</v>
      </c>
      <c r="B4073" s="2" t="n">
        <v>7</v>
      </c>
      <c r="C4073" s="22" t="n">
        <f aca="true">NORMSINV(MAX(RAND(),0.000000000001))</f>
        <v>0.725093154084229</v>
      </c>
      <c r="D4073" s="24" t="n">
        <f aca="false">IF($B$11="","",$B$11*EXP($B$12*C4073))</f>
        <v>1258.9363102292</v>
      </c>
      <c r="E4073" s="20" t="n">
        <f aca="true">IF($B$10="","",$B$10*(1-$B$14+2*$B$14*RAND()))</f>
        <v>4.06358499171972</v>
      </c>
      <c r="F4073" s="21" t="n">
        <f aca="false">INDEX($E$17:$E$28,B4073)</f>
        <v>4.761</v>
      </c>
      <c r="G4073" s="25" t="n">
        <f aca="false">IF(OR(D4073="",E4073="",F4073=""),"",D4073*($B$7-$B$8-F4073-E4073))</f>
        <v>4929.25812354042</v>
      </c>
      <c r="H4073" s="25" t="n">
        <f aca="false">IF(D4073="","",D4073*$F$30)</f>
        <v>6293.67440209783</v>
      </c>
    </row>
    <row r="4074" customFormat="false" ht="15" hidden="false" customHeight="false" outlineLevel="0" collapsed="false">
      <c r="A4074" s="2" t="n">
        <v>4040</v>
      </c>
      <c r="B4074" s="2" t="n">
        <v>8</v>
      </c>
      <c r="C4074" s="22" t="n">
        <f aca="true">NORMSINV(MAX(RAND(),0.000000000001))</f>
        <v>0.678580726174357</v>
      </c>
      <c r="D4074" s="24" t="n">
        <f aca="false">IF($B$11="","",$B$11*EXP($B$12*C4074))</f>
        <v>1234.5029351121</v>
      </c>
      <c r="E4074" s="20" t="n">
        <f aca="true">IF($B$10="","",$B$10*(1-$B$14+2*$B$14*RAND()))</f>
        <v>3.93395057041053</v>
      </c>
      <c r="F4074" s="21" t="n">
        <f aca="false">INDEX($E$17:$E$28,B4074)</f>
        <v>4.761</v>
      </c>
      <c r="G4074" s="25" t="n">
        <f aca="false">IF(OR(D4074="",E4074="",F4074=""),"",D4074*($B$7-$B$8-F4074-E4074))</f>
        <v>4993.62539350173</v>
      </c>
      <c r="H4074" s="25" t="n">
        <f aca="false">IF(D4074="","",D4074*$F$30)</f>
        <v>6171.52707321242</v>
      </c>
    </row>
    <row r="4075" customFormat="false" ht="15" hidden="false" customHeight="false" outlineLevel="0" collapsed="false">
      <c r="A4075" s="2" t="n">
        <v>4041</v>
      </c>
      <c r="B4075" s="2" t="n">
        <v>9</v>
      </c>
      <c r="C4075" s="22" t="n">
        <f aca="true">NORMSINV(MAX(RAND(),0.000000000001))</f>
        <v>2.00177135698725</v>
      </c>
      <c r="D4075" s="24" t="n">
        <f aca="false">IF($B$11="","",$B$11*EXP($B$12*C4075))</f>
        <v>2155.91675111565</v>
      </c>
      <c r="E4075" s="20" t="n">
        <f aca="true">IF($B$10="","",$B$10*(1-$B$14+2*$B$14*RAND()))</f>
        <v>3.87430138347751</v>
      </c>
      <c r="F4075" s="21" t="n">
        <f aca="false">INDEX($E$17:$E$28,B4075)</f>
        <v>4.761</v>
      </c>
      <c r="G4075" s="25" t="n">
        <f aca="false">IF(OR(D4075="",E4075="",F4075=""),"",D4075*($B$7-$B$8-F4075-E4075))</f>
        <v>8849.38850564206</v>
      </c>
      <c r="H4075" s="25" t="n">
        <f aca="false">IF(D4075="","",D4075*$F$30)</f>
        <v>10777.8590221773</v>
      </c>
    </row>
    <row r="4076" customFormat="false" ht="15" hidden="false" customHeight="false" outlineLevel="0" collapsed="false">
      <c r="A4076" s="2" t="n">
        <v>4042</v>
      </c>
      <c r="B4076" s="2" t="n">
        <v>10</v>
      </c>
      <c r="C4076" s="22" t="n">
        <f aca="true">NORMSINV(MAX(RAND(),0.000000000001))</f>
        <v>-1.26504413664179</v>
      </c>
      <c r="D4076" s="24" t="n">
        <f aca="false">IF($B$11="","",$B$11*EXP($B$12*C4076))</f>
        <v>544.270367121444</v>
      </c>
      <c r="E4076" s="20" t="n">
        <f aca="true">IF($B$10="","",$B$10*(1-$B$14+2*$B$14*RAND()))</f>
        <v>3.6656384554146</v>
      </c>
      <c r="F4076" s="21" t="n">
        <f aca="false">INDEX($E$17:$E$28,B4076)</f>
        <v>4.761</v>
      </c>
      <c r="G4076" s="25" t="n">
        <f aca="false">IF(OR(D4076="",E4076="",F4076=""),"",D4076*($B$7-$B$8-F4076-E4076))</f>
        <v>2347.63487139901</v>
      </c>
      <c r="H4076" s="25" t="n">
        <f aca="false">IF(D4076="","",D4076*$F$30)</f>
        <v>2720.91641931352</v>
      </c>
    </row>
    <row r="4077" customFormat="false" ht="15" hidden="false" customHeight="false" outlineLevel="0" collapsed="false">
      <c r="A4077" s="2" t="n">
        <v>4043</v>
      </c>
      <c r="B4077" s="2" t="n">
        <v>11</v>
      </c>
      <c r="C4077" s="22" t="n">
        <f aca="true">NORMSINV(MAX(RAND(),0.000000000001))</f>
        <v>-0.847376415436015</v>
      </c>
      <c r="D4077" s="24" t="n">
        <f aca="false">IF($B$11="","",$B$11*EXP($B$12*C4077))</f>
        <v>649.002862199489</v>
      </c>
      <c r="E4077" s="20" t="n">
        <f aca="true">IF($B$10="","",$B$10*(1-$B$14+2*$B$14*RAND()))</f>
        <v>4.04619909154587</v>
      </c>
      <c r="F4077" s="21" t="n">
        <f aca="false">INDEX($E$17:$E$28,B4077)</f>
        <v>4.761</v>
      </c>
      <c r="G4077" s="25" t="n">
        <f aca="false">IF(OR(D4077="",E4077="",F4077=""),"",D4077*($B$7-$B$8-F4077-E4077))</f>
        <v>2552.39904604748</v>
      </c>
      <c r="H4077" s="25" t="n">
        <f aca="false">IF(D4077="","",D4077*$F$30)</f>
        <v>3244.49510870768</v>
      </c>
    </row>
    <row r="4078" customFormat="false" ht="15" hidden="false" customHeight="false" outlineLevel="0" collapsed="false">
      <c r="A4078" s="2" t="n">
        <v>4044</v>
      </c>
      <c r="B4078" s="2" t="n">
        <v>12</v>
      </c>
      <c r="C4078" s="22" t="n">
        <f aca="true">NORMSINV(MAX(RAND(),0.000000000001))</f>
        <v>0.653731968953738</v>
      </c>
      <c r="D4078" s="24" t="n">
        <f aca="false">IF($B$11="","",$B$11*EXP($B$12*C4078))</f>
        <v>1221.64460062935</v>
      </c>
      <c r="E4078" s="20" t="n">
        <f aca="true">IF($B$10="","",$B$10*(1-$B$14+2*$B$14*RAND()))</f>
        <v>3.51040047835754</v>
      </c>
      <c r="F4078" s="21" t="n">
        <f aca="false">INDEX($E$17:$E$28,B4078)</f>
        <v>4.761</v>
      </c>
      <c r="G4078" s="25" t="n">
        <f aca="false">IF(OR(D4078="",E4078="",F4078=""),"",D4078*($B$7-$B$8-F4078-E4078))</f>
        <v>5459.04047798941</v>
      </c>
      <c r="H4078" s="25" t="n">
        <f aca="false">IF(D4078="","",D4078*$F$30)</f>
        <v>6107.24568746624</v>
      </c>
    </row>
    <row r="4079" customFormat="false" ht="15" hidden="false" customHeight="false" outlineLevel="0" collapsed="false">
      <c r="A4079" s="2" t="n">
        <v>4045</v>
      </c>
      <c r="B4079" s="2" t="n">
        <v>1</v>
      </c>
      <c r="C4079" s="22" t="n">
        <f aca="true">NORMSINV(MAX(RAND(),0.000000000001))</f>
        <v>-2.09577088564826</v>
      </c>
      <c r="D4079" s="24" t="n">
        <f aca="false">IF($B$11="","",$B$11*EXP($B$12*C4079))</f>
        <v>383.525479748872</v>
      </c>
      <c r="E4079" s="20" t="n">
        <f aca="true">IF($B$10="","",$B$10*(1-$B$14+2*$B$14*RAND()))</f>
        <v>3.45158656952594</v>
      </c>
      <c r="F4079" s="21" t="n">
        <f aca="false">INDEX($E$17:$E$28,B4079)</f>
        <v>4.92562580645161</v>
      </c>
      <c r="G4079" s="25" t="n">
        <f aca="false">IF(OR(D4079="",E4079="",F4079=""),"",D4079*($B$7-$B$8-F4079-E4079))</f>
        <v>1673.24021654565</v>
      </c>
      <c r="H4079" s="25" t="n">
        <f aca="false">IF(D4079="","",D4079*$F$30)</f>
        <v>1917.32057836056</v>
      </c>
    </row>
    <row r="4080" customFormat="false" ht="15" hidden="false" customHeight="false" outlineLevel="0" collapsed="false">
      <c r="A4080" s="2" t="n">
        <v>4046</v>
      </c>
      <c r="B4080" s="2" t="n">
        <v>2</v>
      </c>
      <c r="C4080" s="22" t="n">
        <f aca="true">NORMSINV(MAX(RAND(),0.000000000001))</f>
        <v>-0.430086557108393</v>
      </c>
      <c r="D4080" s="24" t="n">
        <f aca="false">IF($B$11="","",$B$11*EXP($B$12*C4080))</f>
        <v>773.765544293998</v>
      </c>
      <c r="E4080" s="20" t="n">
        <f aca="true">IF($B$10="","",$B$10*(1-$B$14+2*$B$14*RAND()))</f>
        <v>3.95868122962142</v>
      </c>
      <c r="F4080" s="21" t="n">
        <f aca="false">INDEX($E$17:$E$28,B4080)</f>
        <v>5.0612</v>
      </c>
      <c r="G4080" s="25" t="n">
        <f aca="false">IF(OR(D4080="",E4080="",F4080=""),"",D4080*($B$7-$B$8-F4080-E4080))</f>
        <v>2878.4997252003</v>
      </c>
      <c r="H4080" s="25" t="n">
        <f aca="false">IF(D4080="","",D4080*$F$30)</f>
        <v>3868.20870903456</v>
      </c>
    </row>
    <row r="4081" customFormat="false" ht="15" hidden="false" customHeight="false" outlineLevel="0" collapsed="false">
      <c r="A4081" s="2" t="n">
        <v>4047</v>
      </c>
      <c r="B4081" s="2" t="n">
        <v>3</v>
      </c>
      <c r="C4081" s="22" t="n">
        <f aca="true">NORMSINV(MAX(RAND(),0.000000000001))</f>
        <v>-0.217066981023345</v>
      </c>
      <c r="D4081" s="24" t="n">
        <f aca="false">IF($B$11="","",$B$11*EXP($B$12*C4081))</f>
        <v>846.43053296023</v>
      </c>
      <c r="E4081" s="20" t="n">
        <f aca="true">IF($B$10="","",$B$10*(1-$B$14+2*$B$14*RAND()))</f>
        <v>3.84982605298293</v>
      </c>
      <c r="F4081" s="21" t="n">
        <f aca="false">INDEX($E$17:$E$28,B4081)</f>
        <v>5.0612</v>
      </c>
      <c r="G4081" s="25" t="n">
        <f aca="false">IF(OR(D4081="",E4081="",F4081=""),"",D4081*($B$7-$B$8-F4081-E4081))</f>
        <v>3240.96045866449</v>
      </c>
      <c r="H4081" s="25" t="n">
        <f aca="false">IF(D4081="","",D4081*$F$30)</f>
        <v>4231.47552037478</v>
      </c>
    </row>
    <row r="4082" customFormat="false" ht="15" hidden="false" customHeight="false" outlineLevel="0" collapsed="false">
      <c r="A4082" s="2" t="n">
        <v>4048</v>
      </c>
      <c r="B4082" s="2" t="n">
        <v>4</v>
      </c>
      <c r="C4082" s="22" t="n">
        <f aca="true">NORMSINV(MAX(RAND(),0.000000000001))</f>
        <v>0.662506809662828</v>
      </c>
      <c r="D4082" s="24" t="n">
        <f aca="false">IF($B$11="","",$B$11*EXP($B$12*C4082))</f>
        <v>1226.16989475655</v>
      </c>
      <c r="E4082" s="20" t="n">
        <f aca="true">IF($B$10="","",$B$10*(1-$B$14+2*$B$14*RAND()))</f>
        <v>3.47760677244646</v>
      </c>
      <c r="F4082" s="21" t="n">
        <f aca="false">INDEX($E$17:$E$28,B4082)</f>
        <v>4.89657419354839</v>
      </c>
      <c r="G4082" s="25" t="n">
        <f aca="false">IF(OR(D4082="",E4082="",F4082=""),"",D4082*($B$7-$B$8-F4082-E4082))</f>
        <v>5353.23586545224</v>
      </c>
      <c r="H4082" s="25" t="n">
        <f aca="false">IF(D4082="","",D4082*$F$30)</f>
        <v>6129.86853786695</v>
      </c>
    </row>
    <row r="4083" customFormat="false" ht="15" hidden="false" customHeight="false" outlineLevel="0" collapsed="false">
      <c r="A4083" s="2" t="n">
        <v>4049</v>
      </c>
      <c r="B4083" s="2" t="n">
        <v>5</v>
      </c>
      <c r="C4083" s="22" t="n">
        <f aca="true">NORMSINV(MAX(RAND(),0.000000000001))</f>
        <v>0.887000427641987</v>
      </c>
      <c r="D4083" s="24" t="n">
        <f aca="false">IF($B$11="","",$B$11*EXP($B$12*C4083))</f>
        <v>1347.82124658785</v>
      </c>
      <c r="E4083" s="20" t="n">
        <f aca="true">IF($B$10="","",$B$10*(1-$B$14+2*$B$14*RAND()))</f>
        <v>3.4575060773886</v>
      </c>
      <c r="F4083" s="21" t="n">
        <f aca="false">INDEX($E$17:$E$28,B4083)</f>
        <v>4.761</v>
      </c>
      <c r="G4083" s="25" t="n">
        <f aca="false">IF(OR(D4083="",E4083="",F4083=""),"",D4083*($B$7-$B$8-F4083-E4083))</f>
        <v>6094.16557521348</v>
      </c>
      <c r="H4083" s="25" t="n">
        <f aca="false">IF(D4083="","",D4083*$F$30)</f>
        <v>6738.02797594196</v>
      </c>
    </row>
    <row r="4084" customFormat="false" ht="15" hidden="false" customHeight="false" outlineLevel="0" collapsed="false">
      <c r="A4084" s="2" t="n">
        <v>4050</v>
      </c>
      <c r="B4084" s="2" t="n">
        <v>6</v>
      </c>
      <c r="C4084" s="22" t="n">
        <f aca="true">NORMSINV(MAX(RAND(),0.000000000001))</f>
        <v>1.52698539979279</v>
      </c>
      <c r="D4084" s="24" t="n">
        <f aca="false">IF($B$11="","",$B$11*EXP($B$12*C4084))</f>
        <v>1765.01175089992</v>
      </c>
      <c r="E4084" s="20" t="n">
        <f aca="true">IF($B$10="","",$B$10*(1-$B$14+2*$B$14*RAND()))</f>
        <v>3.71367950090271</v>
      </c>
      <c r="F4084" s="21" t="n">
        <f aca="false">INDEX($E$17:$E$28,B4084)</f>
        <v>4.761</v>
      </c>
      <c r="G4084" s="25" t="n">
        <f aca="false">IF(OR(D4084="",E4084="",F4084=""),"",D4084*($B$7-$B$8-F4084-E4084))</f>
        <v>7528.34080226102</v>
      </c>
      <c r="H4084" s="25" t="n">
        <f aca="false">IF(D4084="","",D4084*$F$30)</f>
        <v>8823.64674509886</v>
      </c>
    </row>
    <row r="4085" customFormat="false" ht="15" hidden="false" customHeight="false" outlineLevel="0" collapsed="false">
      <c r="A4085" s="2" t="n">
        <v>4051</v>
      </c>
      <c r="B4085" s="2" t="n">
        <v>7</v>
      </c>
      <c r="C4085" s="22" t="n">
        <f aca="true">NORMSINV(MAX(RAND(),0.000000000001))</f>
        <v>-0.576224121088841</v>
      </c>
      <c r="D4085" s="24" t="n">
        <f aca="false">IF($B$11="","",$B$11*EXP($B$12*C4085))</f>
        <v>727.556386127789</v>
      </c>
      <c r="E4085" s="20" t="n">
        <f aca="true">IF($B$10="","",$B$10*(1-$B$14+2*$B$14*RAND()))</f>
        <v>3.63703541931134</v>
      </c>
      <c r="F4085" s="21" t="n">
        <f aca="false">INDEX($E$17:$E$28,B4085)</f>
        <v>4.761</v>
      </c>
      <c r="G4085" s="25" t="n">
        <f aca="false">IF(OR(D4085="",E4085="",F4085=""),"",D4085*($B$7-$B$8-F4085-E4085))</f>
        <v>3159.0240590207</v>
      </c>
      <c r="H4085" s="25" t="n">
        <f aca="false">IF(D4085="","",D4085*$F$30)</f>
        <v>3637.19988553004</v>
      </c>
    </row>
    <row r="4086" customFormat="false" ht="15" hidden="false" customHeight="false" outlineLevel="0" collapsed="false">
      <c r="A4086" s="2" t="n">
        <v>4052</v>
      </c>
      <c r="B4086" s="2" t="n">
        <v>8</v>
      </c>
      <c r="C4086" s="22" t="n">
        <f aca="true">NORMSINV(MAX(RAND(),0.000000000001))</f>
        <v>-0.271127069947412</v>
      </c>
      <c r="D4086" s="24" t="n">
        <f aca="false">IF($B$11="","",$B$11*EXP($B$12*C4086))</f>
        <v>827.367560992853</v>
      </c>
      <c r="E4086" s="20" t="n">
        <f aca="true">IF($B$10="","",$B$10*(1-$B$14+2*$B$14*RAND()))</f>
        <v>3.72785872168786</v>
      </c>
      <c r="F4086" s="21" t="n">
        <f aca="false">INDEX($E$17:$E$28,B4086)</f>
        <v>4.761</v>
      </c>
      <c r="G4086" s="25" t="n">
        <f aca="false">IF(OR(D4086="",E4086="",F4086=""),"",D4086*($B$7-$B$8-F4086-E4086))</f>
        <v>3517.25639087316</v>
      </c>
      <c r="H4086" s="25" t="n">
        <f aca="false">IF(D4086="","",D4086*$F$30)</f>
        <v>4136.17591091547</v>
      </c>
    </row>
    <row r="4087" customFormat="false" ht="15" hidden="false" customHeight="false" outlineLevel="0" collapsed="false">
      <c r="A4087" s="2" t="n">
        <v>4053</v>
      </c>
      <c r="B4087" s="2" t="n">
        <v>9</v>
      </c>
      <c r="C4087" s="22" t="n">
        <f aca="true">NORMSINV(MAX(RAND(),0.000000000001))</f>
        <v>-0.446477559502829</v>
      </c>
      <c r="D4087" s="24" t="n">
        <f aca="false">IF($B$11="","",$B$11*EXP($B$12*C4087))</f>
        <v>768.439858127746</v>
      </c>
      <c r="E4087" s="20" t="n">
        <f aca="true">IF($B$10="","",$B$10*(1-$B$14+2*$B$14*RAND()))</f>
        <v>4.08066803410478</v>
      </c>
      <c r="F4087" s="21" t="n">
        <f aca="false">INDEX($E$17:$E$28,B4087)</f>
        <v>4.761</v>
      </c>
      <c r="G4087" s="25" t="n">
        <f aca="false">IF(OR(D4087="",E4087="",F4087=""),"",D4087*($B$7-$B$8-F4087-E4087))</f>
        <v>2995.63366280738</v>
      </c>
      <c r="H4087" s="25" t="n">
        <f aca="false">IF(D4087="","",D4087*$F$30)</f>
        <v>3841.58453875223</v>
      </c>
    </row>
    <row r="4088" customFormat="false" ht="15" hidden="false" customHeight="false" outlineLevel="0" collapsed="false">
      <c r="A4088" s="2" t="n">
        <v>4054</v>
      </c>
      <c r="B4088" s="2" t="n">
        <v>10</v>
      </c>
      <c r="C4088" s="22" t="n">
        <f aca="true">NORMSINV(MAX(RAND(),0.000000000001))</f>
        <v>0.364913111174409</v>
      </c>
      <c r="D4088" s="24" t="n">
        <f aca="false">IF($B$11="","",$B$11*EXP($B$12*C4088))</f>
        <v>1081.66283383124</v>
      </c>
      <c r="E4088" s="20" t="n">
        <f aca="true">IF($B$10="","",$B$10*(1-$B$14+2*$B$14*RAND()))</f>
        <v>3.86059528111884</v>
      </c>
      <c r="F4088" s="21" t="n">
        <f aca="false">INDEX($E$17:$E$28,B4088)</f>
        <v>4.761</v>
      </c>
      <c r="G4088" s="25" t="n">
        <f aca="false">IF(OR(D4088="",E4088="",F4088=""),"",D4088*($B$7-$B$8-F4088-E4088))</f>
        <v>4454.72531908895</v>
      </c>
      <c r="H4088" s="25" t="n">
        <f aca="false">IF(D4088="","",D4088*$F$30)</f>
        <v>5407.44883888914</v>
      </c>
    </row>
    <row r="4089" customFormat="false" ht="15" hidden="false" customHeight="false" outlineLevel="0" collapsed="false">
      <c r="A4089" s="2" t="n">
        <v>4055</v>
      </c>
      <c r="B4089" s="2" t="n">
        <v>11</v>
      </c>
      <c r="C4089" s="22" t="n">
        <f aca="true">NORMSINV(MAX(RAND(),0.000000000001))</f>
        <v>-0.0455472142189583</v>
      </c>
      <c r="D4089" s="24" t="n">
        <f aca="false">IF($B$11="","",$B$11*EXP($B$12*C4089))</f>
        <v>909.869100858544</v>
      </c>
      <c r="E4089" s="20" t="n">
        <f aca="true">IF($B$10="","",$B$10*(1-$B$14+2*$B$14*RAND()))</f>
        <v>3.47537918621258</v>
      </c>
      <c r="F4089" s="21" t="n">
        <f aca="false">INDEX($E$17:$E$28,B4089)</f>
        <v>4.761</v>
      </c>
      <c r="G4089" s="25" t="n">
        <f aca="false">IF(OR(D4089="",E4089="",F4089=""),"",D4089*($B$7-$B$8-F4089-E4089))</f>
        <v>4097.70542044859</v>
      </c>
      <c r="H4089" s="25" t="n">
        <f aca="false">IF(D4089="","",D4089*$F$30)</f>
        <v>4548.61760901203</v>
      </c>
    </row>
    <row r="4090" customFormat="false" ht="15" hidden="false" customHeight="false" outlineLevel="0" collapsed="false">
      <c r="A4090" s="2" t="n">
        <v>4056</v>
      </c>
      <c r="B4090" s="2" t="n">
        <v>12</v>
      </c>
      <c r="C4090" s="22" t="n">
        <f aca="true">NORMSINV(MAX(RAND(),0.000000000001))</f>
        <v>1.21696671704656</v>
      </c>
      <c r="D4090" s="24" t="n">
        <f aca="false">IF($B$11="","",$B$11*EXP($B$12*C4090))</f>
        <v>1548.87056098007</v>
      </c>
      <c r="E4090" s="20" t="n">
        <f aca="true">IF($B$10="","",$B$10*(1-$B$14+2*$B$14*RAND()))</f>
        <v>3.87374518487748</v>
      </c>
      <c r="F4090" s="21" t="n">
        <f aca="false">INDEX($E$17:$E$28,B4090)</f>
        <v>4.761</v>
      </c>
      <c r="G4090" s="25" t="n">
        <f aca="false">IF(OR(D4090="",E4090="",F4090=""),"",D4090*($B$7-$B$8-F4090-E4090))</f>
        <v>6358.50832846497</v>
      </c>
      <c r="H4090" s="25" t="n">
        <f aca="false">IF(D4090="","",D4090*$F$30)</f>
        <v>7743.11370845159</v>
      </c>
    </row>
    <row r="4091" customFormat="false" ht="15" hidden="false" customHeight="false" outlineLevel="0" collapsed="false">
      <c r="A4091" s="2" t="n">
        <v>4057</v>
      </c>
      <c r="B4091" s="2" t="n">
        <v>1</v>
      </c>
      <c r="C4091" s="22" t="n">
        <f aca="true">NORMSINV(MAX(RAND(),0.000000000001))</f>
        <v>-0.831561256589522</v>
      </c>
      <c r="D4091" s="24" t="n">
        <f aca="false">IF($B$11="","",$B$11*EXP($B$12*C4091))</f>
        <v>653.342241327541</v>
      </c>
      <c r="E4091" s="20" t="n">
        <f aca="true">IF($B$10="","",$B$10*(1-$B$14+2*$B$14*RAND()))</f>
        <v>3.96017634583099</v>
      </c>
      <c r="F4091" s="21" t="n">
        <f aca="false">INDEX($E$17:$E$28,B4091)</f>
        <v>4.92562580645161</v>
      </c>
      <c r="G4091" s="25" t="n">
        <f aca="false">IF(OR(D4091="",E4091="",F4091=""),"",D4091*($B$7-$B$8-F4091-E4091))</f>
        <v>2518.11026034747</v>
      </c>
      <c r="H4091" s="25" t="n">
        <f aca="false">IF(D4091="","",D4091*$F$30)</f>
        <v>3266.18853284464</v>
      </c>
    </row>
    <row r="4092" customFormat="false" ht="15" hidden="false" customHeight="false" outlineLevel="0" collapsed="false">
      <c r="A4092" s="2" t="n">
        <v>4058</v>
      </c>
      <c r="B4092" s="2" t="n">
        <v>2</v>
      </c>
      <c r="C4092" s="22" t="n">
        <f aca="true">NORMSINV(MAX(RAND(),0.000000000001))</f>
        <v>-0.283916923653412</v>
      </c>
      <c r="D4092" s="24" t="n">
        <f aca="false">IF($B$11="","",$B$11*EXP($B$12*C4092))</f>
        <v>822.920696471599</v>
      </c>
      <c r="E4092" s="20" t="n">
        <f aca="true">IF($B$10="","",$B$10*(1-$B$14+2*$B$14*RAND()))</f>
        <v>3.54218432512608</v>
      </c>
      <c r="F4092" s="21" t="n">
        <f aca="false">INDEX($E$17:$E$28,B4092)</f>
        <v>5.0612</v>
      </c>
      <c r="G4092" s="25" t="n">
        <f aca="false">IF(OR(D4092="",E4092="",F4092=""),"",D4092*($B$7-$B$8-F4092-E4092))</f>
        <v>3404.10665220258</v>
      </c>
      <c r="H4092" s="25" t="n">
        <f aca="false">IF(D4092="","",D4092*$F$30)</f>
        <v>4113.94514580082</v>
      </c>
    </row>
    <row r="4093" customFormat="false" ht="15" hidden="false" customHeight="false" outlineLevel="0" collapsed="false">
      <c r="A4093" s="2" t="n">
        <v>4059</v>
      </c>
      <c r="B4093" s="2" t="n">
        <v>3</v>
      </c>
      <c r="C4093" s="22" t="n">
        <f aca="true">NORMSINV(MAX(RAND(),0.000000000001))</f>
        <v>0.279515702520525</v>
      </c>
      <c r="D4093" s="24" t="n">
        <f aca="false">IF($B$11="","",$B$11*EXP($B$12*C4093))</f>
        <v>1043.43269669057</v>
      </c>
      <c r="E4093" s="20" t="n">
        <f aca="true">IF($B$10="","",$B$10*(1-$B$14+2*$B$14*RAND()))</f>
        <v>4.08270638695588</v>
      </c>
      <c r="F4093" s="21" t="n">
        <f aca="false">INDEX($E$17:$E$28,B4093)</f>
        <v>5.0612</v>
      </c>
      <c r="G4093" s="25" t="n">
        <f aca="false">IF(OR(D4093="",E4093="",F4093=""),"",D4093*($B$7-$B$8-F4093-E4093))</f>
        <v>3752.28165621034</v>
      </c>
      <c r="H4093" s="25" t="n">
        <f aca="false">IF(D4093="","",D4093*$F$30)</f>
        <v>5216.32873729547</v>
      </c>
    </row>
    <row r="4094" customFormat="false" ht="15" hidden="false" customHeight="false" outlineLevel="0" collapsed="false">
      <c r="A4094" s="2" t="n">
        <v>4060</v>
      </c>
      <c r="B4094" s="2" t="n">
        <v>4</v>
      </c>
      <c r="C4094" s="22" t="n">
        <f aca="true">NORMSINV(MAX(RAND(),0.000000000001))</f>
        <v>0.109736661613094</v>
      </c>
      <c r="D4094" s="24" t="n">
        <f aca="false">IF($B$11="","",$B$11*EXP($B$12*C4094))</f>
        <v>971.393948296493</v>
      </c>
      <c r="E4094" s="20" t="n">
        <f aca="true">IF($B$10="","",$B$10*(1-$B$14+2*$B$14*RAND()))</f>
        <v>3.88410252613684</v>
      </c>
      <c r="F4094" s="21" t="n">
        <f aca="false">INDEX($E$17:$E$28,B4094)</f>
        <v>4.89657419354839</v>
      </c>
      <c r="G4094" s="25" t="n">
        <f aca="false">IF(OR(D4094="",E4094="",F4094=""),"",D4094*($B$7-$B$8-F4094-E4094))</f>
        <v>3846.06267384719</v>
      </c>
      <c r="H4094" s="25" t="n">
        <f aca="false">IF(D4094="","",D4094*$F$30)</f>
        <v>4856.19262632383</v>
      </c>
    </row>
    <row r="4095" customFormat="false" ht="15" hidden="false" customHeight="false" outlineLevel="0" collapsed="false">
      <c r="A4095" s="2" t="n">
        <v>4061</v>
      </c>
      <c r="B4095" s="2" t="n">
        <v>5</v>
      </c>
      <c r="C4095" s="22" t="n">
        <f aca="true">NORMSINV(MAX(RAND(),0.000000000001))</f>
        <v>0.144501025416844</v>
      </c>
      <c r="D4095" s="24" t="n">
        <f aca="false">IF($B$11="","",$B$11*EXP($B$12*C4095))</f>
        <v>985.728166383531</v>
      </c>
      <c r="E4095" s="20" t="n">
        <f aca="true">IF($B$10="","",$B$10*(1-$B$14+2*$B$14*RAND()))</f>
        <v>3.54180013721754</v>
      </c>
      <c r="F4095" s="21" t="n">
        <f aca="false">INDEX($E$17:$E$28,B4095)</f>
        <v>4.761</v>
      </c>
      <c r="G4095" s="25" t="n">
        <f aca="false">IF(OR(D4095="",E4095="",F4095=""),"",D4095*($B$7-$B$8-F4095-E4095))</f>
        <v>4373.87288461781</v>
      </c>
      <c r="H4095" s="25" t="n">
        <f aca="false">IF(D4095="","",D4095*$F$30)</f>
        <v>4927.85224938455</v>
      </c>
    </row>
    <row r="4096" customFormat="false" ht="15" hidden="false" customHeight="false" outlineLevel="0" collapsed="false">
      <c r="A4096" s="2" t="n">
        <v>4062</v>
      </c>
      <c r="B4096" s="2" t="n">
        <v>6</v>
      </c>
      <c r="C4096" s="22" t="n">
        <f aca="true">NORMSINV(MAX(RAND(),0.000000000001))</f>
        <v>-1.55436110881369</v>
      </c>
      <c r="D4096" s="24" t="n">
        <f aca="false">IF($B$11="","",$B$11*EXP($B$12*C4096))</f>
        <v>481.8041805275</v>
      </c>
      <c r="E4096" s="20" t="n">
        <f aca="true">IF($B$10="","",$B$10*(1-$B$14+2*$B$14*RAND()))</f>
        <v>4.09483452502935</v>
      </c>
      <c r="F4096" s="21" t="n">
        <f aca="false">INDEX($E$17:$E$28,B4096)</f>
        <v>4.761</v>
      </c>
      <c r="G4096" s="25" t="n">
        <f aca="false">IF(OR(D4096="",E4096="",F4096=""),"",D4096*($B$7-$B$8-F4096-E4096))</f>
        <v>1871.40716370144</v>
      </c>
      <c r="H4096" s="25" t="n">
        <f aca="false">IF(D4096="","",D4096*$F$30)</f>
        <v>2408.63545929308</v>
      </c>
    </row>
    <row r="4097" customFormat="false" ht="15" hidden="false" customHeight="false" outlineLevel="0" collapsed="false">
      <c r="A4097" s="2" t="n">
        <v>4063</v>
      </c>
      <c r="B4097" s="2" t="n">
        <v>7</v>
      </c>
      <c r="C4097" s="22" t="n">
        <f aca="true">NORMSINV(MAX(RAND(),0.000000000001))</f>
        <v>-2.03268947711051</v>
      </c>
      <c r="D4097" s="24" t="n">
        <f aca="false">IF($B$11="","",$B$11*EXP($B$12*C4097))</f>
        <v>393.856418824128</v>
      </c>
      <c r="E4097" s="20" t="n">
        <f aca="true">IF($B$10="","",$B$10*(1-$B$14+2*$B$14*RAND()))</f>
        <v>3.72490146585551</v>
      </c>
      <c r="F4097" s="21" t="n">
        <f aca="false">INDEX($E$17:$E$28,B4097)</f>
        <v>4.761</v>
      </c>
      <c r="G4097" s="25" t="n">
        <f aca="false">IF(OR(D4097="",E4097="",F4097=""),"",D4097*($B$7-$B$8-F4097-E4097))</f>
        <v>1675.50401398312</v>
      </c>
      <c r="H4097" s="25" t="n">
        <f aca="false">IF(D4097="","",D4097*$F$30)</f>
        <v>1968.96700898558</v>
      </c>
    </row>
    <row r="4098" customFormat="false" ht="15" hidden="false" customHeight="false" outlineLevel="0" collapsed="false">
      <c r="A4098" s="2" t="n">
        <v>4064</v>
      </c>
      <c r="B4098" s="2" t="n">
        <v>8</v>
      </c>
      <c r="C4098" s="22" t="n">
        <f aca="true">NORMSINV(MAX(RAND(),0.000000000001))</f>
        <v>0.0568093870271312</v>
      </c>
      <c r="D4098" s="24" t="n">
        <f aca="false">IF($B$11="","",$B$11*EXP($B$12*C4098))</f>
        <v>949.969940460835</v>
      </c>
      <c r="E4098" s="20" t="n">
        <f aca="true">IF($B$10="","",$B$10*(1-$B$14+2*$B$14*RAND()))</f>
        <v>3.67240970779423</v>
      </c>
      <c r="F4098" s="21" t="n">
        <f aca="false">INDEX($E$17:$E$28,B4098)</f>
        <v>4.761</v>
      </c>
      <c r="G4098" s="25" t="n">
        <f aca="false">IF(OR(D4098="",E4098="",F4098=""),"",D4098*($B$7-$B$8-F4098-E4098))</f>
        <v>4091.13132347593</v>
      </c>
      <c r="H4098" s="25" t="n">
        <f aca="false">IF(D4098="","",D4098*$F$30)</f>
        <v>4749.0897263518</v>
      </c>
    </row>
    <row r="4099" customFormat="false" ht="15" hidden="false" customHeight="false" outlineLevel="0" collapsed="false">
      <c r="A4099" s="2" t="n">
        <v>4065</v>
      </c>
      <c r="B4099" s="2" t="n">
        <v>9</v>
      </c>
      <c r="C4099" s="22" t="n">
        <f aca="true">NORMSINV(MAX(RAND(),0.000000000001))</f>
        <v>0.366088610434359</v>
      </c>
      <c r="D4099" s="24" t="n">
        <f aca="false">IF($B$11="","",$B$11*EXP($B$12*C4099))</f>
        <v>1082.19873090691</v>
      </c>
      <c r="E4099" s="20" t="n">
        <f aca="true">IF($B$10="","",$B$10*(1-$B$14+2*$B$14*RAND()))</f>
        <v>3.49854618134393</v>
      </c>
      <c r="F4099" s="21" t="n">
        <f aca="false">INDEX($E$17:$E$28,B4099)</f>
        <v>4.761</v>
      </c>
      <c r="G4099" s="25" t="n">
        <f aca="false">IF(OR(D4099="",E4099="",F4099=""),"",D4099*($B$7-$B$8-F4099-E4099))</f>
        <v>4848.7414364366</v>
      </c>
      <c r="H4099" s="25" t="n">
        <f aca="false">IF(D4099="","",D4099*$F$30)</f>
        <v>5410.12789554981</v>
      </c>
    </row>
    <row r="4100" customFormat="false" ht="15" hidden="false" customHeight="false" outlineLevel="0" collapsed="false">
      <c r="A4100" s="2" t="n">
        <v>4066</v>
      </c>
      <c r="B4100" s="2" t="n">
        <v>10</v>
      </c>
      <c r="C4100" s="22" t="n">
        <f aca="true">NORMSINV(MAX(RAND(),0.000000000001))</f>
        <v>0.0202398754393563</v>
      </c>
      <c r="D4100" s="24" t="n">
        <f aca="false">IF($B$11="","",$B$11*EXP($B$12*C4100))</f>
        <v>935.443914229858</v>
      </c>
      <c r="E4100" s="20" t="n">
        <f aca="true">IF($B$10="","",$B$10*(1-$B$14+2*$B$14*RAND()))</f>
        <v>3.44639995175701</v>
      </c>
      <c r="F4100" s="21" t="n">
        <f aca="false">INDEX($E$17:$E$28,B4100)</f>
        <v>4.761</v>
      </c>
      <c r="G4100" s="25" t="n">
        <f aca="false">IF(OR(D4100="",E4100="",F4100=""),"",D4100*($B$7-$B$8-F4100-E4100))</f>
        <v>4239.99313076687</v>
      </c>
      <c r="H4100" s="25" t="n">
        <f aca="false">IF(D4100="","",D4100*$F$30)</f>
        <v>4676.47121601791</v>
      </c>
    </row>
    <row r="4101" customFormat="false" ht="15" hidden="false" customHeight="false" outlineLevel="0" collapsed="false">
      <c r="A4101" s="2" t="n">
        <v>4067</v>
      </c>
      <c r="B4101" s="2" t="n">
        <v>11</v>
      </c>
      <c r="C4101" s="22" t="n">
        <f aca="true">NORMSINV(MAX(RAND(),0.000000000001))</f>
        <v>0.705929669732389</v>
      </c>
      <c r="D4101" s="24" t="n">
        <f aca="false">IF($B$11="","",$B$11*EXP($B$12*C4101))</f>
        <v>1248.81153140019</v>
      </c>
      <c r="E4101" s="20" t="n">
        <f aca="true">IF($B$10="","",$B$10*(1-$B$14+2*$B$14*RAND()))</f>
        <v>4.06360706559458</v>
      </c>
      <c r="F4101" s="21" t="n">
        <f aca="false">INDEX($E$17:$E$28,B4101)</f>
        <v>4.761</v>
      </c>
      <c r="G4101" s="25" t="n">
        <f aca="false">IF(OR(D4101="",E4101="",F4101=""),"",D4101*($B$7-$B$8-F4101-E4101))</f>
        <v>4889.5878464483</v>
      </c>
      <c r="H4101" s="25" t="n">
        <f aca="false">IF(D4101="","",D4101*$F$30)</f>
        <v>6243.05860777582</v>
      </c>
    </row>
    <row r="4102" customFormat="false" ht="15" hidden="false" customHeight="false" outlineLevel="0" collapsed="false">
      <c r="A4102" s="2" t="n">
        <v>4068</v>
      </c>
      <c r="B4102" s="2" t="n">
        <v>12</v>
      </c>
      <c r="C4102" s="22" t="n">
        <f aca="true">NORMSINV(MAX(RAND(),0.000000000001))</f>
        <v>0.0923909290899652</v>
      </c>
      <c r="D4102" s="24" t="n">
        <f aca="false">IF($B$11="","",$B$11*EXP($B$12*C4102))</f>
        <v>964.320006927043</v>
      </c>
      <c r="E4102" s="20" t="n">
        <f aca="true">IF($B$10="","",$B$10*(1-$B$14+2*$B$14*RAND()))</f>
        <v>3.38191770596123</v>
      </c>
      <c r="F4102" s="21" t="n">
        <f aca="false">INDEX($E$17:$E$28,B4102)</f>
        <v>4.761</v>
      </c>
      <c r="G4102" s="25" t="n">
        <f aca="false">IF(OR(D4102="",E4102="",F4102=""),"",D4102*($B$7-$B$8-F4102-E4102))</f>
        <v>4433.05842963165</v>
      </c>
      <c r="H4102" s="25" t="n">
        <f aca="false">IF(D4102="","",D4102*$F$30)</f>
        <v>4820.82857862967</v>
      </c>
    </row>
    <row r="4103" customFormat="false" ht="15" hidden="false" customHeight="false" outlineLevel="0" collapsed="false">
      <c r="A4103" s="2" t="n">
        <v>4069</v>
      </c>
      <c r="B4103" s="2" t="n">
        <v>1</v>
      </c>
      <c r="C4103" s="22" t="n">
        <f aca="true">NORMSINV(MAX(RAND(),0.000000000001))</f>
        <v>-0.343751161644351</v>
      </c>
      <c r="D4103" s="24" t="n">
        <f aca="false">IF($B$11="","",$B$11*EXP($B$12*C4103))</f>
        <v>802.432484018541</v>
      </c>
      <c r="E4103" s="20" t="n">
        <f aca="true">IF($B$10="","",$B$10*(1-$B$14+2*$B$14*RAND()))</f>
        <v>3.87284150695093</v>
      </c>
      <c r="F4103" s="21" t="n">
        <f aca="false">INDEX($E$17:$E$28,B4103)</f>
        <v>4.92562580645161</v>
      </c>
      <c r="G4103" s="25" t="n">
        <f aca="false">IF(OR(D4103="",E4103="",F4103=""),"",D4103*($B$7-$B$8-F4103-E4103))</f>
        <v>3162.81386454667</v>
      </c>
      <c r="H4103" s="25" t="n">
        <f aca="false">IF(D4103="","",D4103*$F$30)</f>
        <v>4011.52047410549</v>
      </c>
    </row>
    <row r="4104" customFormat="false" ht="15" hidden="false" customHeight="false" outlineLevel="0" collapsed="false">
      <c r="A4104" s="2" t="n">
        <v>4070</v>
      </c>
      <c r="B4104" s="2" t="n">
        <v>2</v>
      </c>
      <c r="C4104" s="22" t="n">
        <f aca="true">NORMSINV(MAX(RAND(),0.000000000001))</f>
        <v>-0.794285053923826</v>
      </c>
      <c r="D4104" s="24" t="n">
        <f aca="false">IF($B$11="","",$B$11*EXP($B$12*C4104))</f>
        <v>663.68525601145</v>
      </c>
      <c r="E4104" s="20" t="n">
        <f aca="true">IF($B$10="","",$B$10*(1-$B$14+2*$B$14*RAND()))</f>
        <v>3.72210075619164</v>
      </c>
      <c r="F4104" s="21" t="n">
        <f aca="false">INDEX($E$17:$E$28,B4104)</f>
        <v>5.0612</v>
      </c>
      <c r="G4104" s="25" t="n">
        <f aca="false">IF(OR(D4104="",E4104="",F4104=""),"",D4104*($B$7-$B$8-F4104-E4104))</f>
        <v>2626.00295058726</v>
      </c>
      <c r="H4104" s="25" t="n">
        <f aca="false">IF(D4104="","",D4104*$F$30)</f>
        <v>3317.89533185244</v>
      </c>
    </row>
    <row r="4105" customFormat="false" ht="15" hidden="false" customHeight="false" outlineLevel="0" collapsed="false">
      <c r="A4105" s="2" t="n">
        <v>4071</v>
      </c>
      <c r="B4105" s="2" t="n">
        <v>3</v>
      </c>
      <c r="C4105" s="22" t="n">
        <f aca="true">NORMSINV(MAX(RAND(),0.000000000001))</f>
        <v>1.33183149198159</v>
      </c>
      <c r="D4105" s="24" t="n">
        <f aca="false">IF($B$11="","",$B$11*EXP($B$12*C4105))</f>
        <v>1625.67987591543</v>
      </c>
      <c r="E4105" s="20" t="n">
        <f aca="true">IF($B$10="","",$B$10*(1-$B$14+2*$B$14*RAND()))</f>
        <v>3.76849652138975</v>
      </c>
      <c r="F4105" s="21" t="n">
        <f aca="false">INDEX($E$17:$E$28,B4105)</f>
        <v>5.0612</v>
      </c>
      <c r="G4105" s="25" t="n">
        <f aca="false">IF(OR(D4105="",E4105="",F4105=""),"",D4105*($B$7-$B$8-F4105-E4105))</f>
        <v>6356.9016738988</v>
      </c>
      <c r="H4105" s="25" t="n">
        <f aca="false">IF(D4105="","",D4105*$F$30)</f>
        <v>8127.09883567643</v>
      </c>
    </row>
    <row r="4106" customFormat="false" ht="15" hidden="false" customHeight="false" outlineLevel="0" collapsed="false">
      <c r="A4106" s="2" t="n">
        <v>4072</v>
      </c>
      <c r="B4106" s="2" t="n">
        <v>4</v>
      </c>
      <c r="C4106" s="22" t="n">
        <f aca="true">NORMSINV(MAX(RAND(),0.000000000001))</f>
        <v>-0.729943752725206</v>
      </c>
      <c r="D4106" s="24" t="n">
        <f aca="false">IF($B$11="","",$B$11*EXP($B$12*C4106))</f>
        <v>681.924716994179</v>
      </c>
      <c r="E4106" s="20" t="n">
        <f aca="true">IF($B$10="","",$B$10*(1-$B$14+2*$B$14*RAND()))</f>
        <v>4.04894671590319</v>
      </c>
      <c r="F4106" s="21" t="n">
        <f aca="false">INDEX($E$17:$E$28,B4106)</f>
        <v>4.89657419354839</v>
      </c>
      <c r="G4106" s="25" t="n">
        <f aca="false">IF(OR(D4106="",E4106="",F4106=""),"",D4106*($B$7-$B$8-F4106-E4106))</f>
        <v>2587.54907996256</v>
      </c>
      <c r="H4106" s="25" t="n">
        <f aca="false">IF(D4106="","",D4106*$F$30)</f>
        <v>3409.0780451973</v>
      </c>
    </row>
    <row r="4107" customFormat="false" ht="15" hidden="false" customHeight="false" outlineLevel="0" collapsed="false">
      <c r="A4107" s="2" t="n">
        <v>4073</v>
      </c>
      <c r="B4107" s="2" t="n">
        <v>5</v>
      </c>
      <c r="C4107" s="22" t="n">
        <f aca="true">NORMSINV(MAX(RAND(),0.000000000001))</f>
        <v>-1.25407580537707</v>
      </c>
      <c r="D4107" s="24" t="n">
        <f aca="false">IF($B$11="","",$B$11*EXP($B$12*C4107))</f>
        <v>546.791633770961</v>
      </c>
      <c r="E4107" s="20" t="n">
        <f aca="true">IF($B$10="","",$B$10*(1-$B$14+2*$B$14*RAND()))</f>
        <v>3.56623318347288</v>
      </c>
      <c r="F4107" s="21" t="n">
        <f aca="false">INDEX($E$17:$E$28,B4107)</f>
        <v>4.761</v>
      </c>
      <c r="G4107" s="25" t="n">
        <f aca="false">IF(OR(D4107="",E4107="",F4107=""),"",D4107*($B$7-$B$8-F4107-E4107))</f>
        <v>2412.86397705915</v>
      </c>
      <c r="H4107" s="25" t="n">
        <f aca="false">IF(D4107="","",D4107*$F$30)</f>
        <v>2733.52073554779</v>
      </c>
    </row>
    <row r="4108" customFormat="false" ht="15" hidden="false" customHeight="false" outlineLevel="0" collapsed="false">
      <c r="A4108" s="2" t="n">
        <v>4074</v>
      </c>
      <c r="B4108" s="2" t="n">
        <v>6</v>
      </c>
      <c r="C4108" s="22" t="n">
        <f aca="true">NORMSINV(MAX(RAND(),0.000000000001))</f>
        <v>-1.53627741638734</v>
      </c>
      <c r="D4108" s="24" t="n">
        <f aca="false">IF($B$11="","",$B$11*EXP($B$12*C4108))</f>
        <v>485.48948110783</v>
      </c>
      <c r="E4108" s="20" t="n">
        <f aca="true">IF($B$10="","",$B$10*(1-$B$14+2*$B$14*RAND()))</f>
        <v>3.52724890468759</v>
      </c>
      <c r="F4108" s="21" t="n">
        <f aca="false">INDEX($E$17:$E$28,B4108)</f>
        <v>4.761</v>
      </c>
      <c r="G4108" s="25" t="n">
        <f aca="false">IF(OR(D4108="",E4108="",F4108=""),"",D4108*($B$7-$B$8-F4108-E4108))</f>
        <v>2161.27832928443</v>
      </c>
      <c r="H4108" s="25" t="n">
        <f aca="false">IF(D4108="","",D4108*$F$30)</f>
        <v>2427.05901395426</v>
      </c>
    </row>
    <row r="4109" customFormat="false" ht="15" hidden="false" customHeight="false" outlineLevel="0" collapsed="false">
      <c r="A4109" s="2" t="n">
        <v>4075</v>
      </c>
      <c r="B4109" s="2" t="n">
        <v>7</v>
      </c>
      <c r="C4109" s="22" t="n">
        <f aca="true">NORMSINV(MAX(RAND(),0.000000000001))</f>
        <v>1.91484161189948</v>
      </c>
      <c r="D4109" s="24" t="n">
        <f aca="false">IF($B$11="","",$B$11*EXP($B$12*C4109))</f>
        <v>2078.3759486882</v>
      </c>
      <c r="E4109" s="20" t="n">
        <f aca="true">IF($B$10="","",$B$10*(1-$B$14+2*$B$14*RAND()))</f>
        <v>3.59018841557678</v>
      </c>
      <c r="F4109" s="21" t="n">
        <f aca="false">INDEX($E$17:$E$28,B4109)</f>
        <v>4.761</v>
      </c>
      <c r="G4109" s="25" t="n">
        <f aca="false">IF(OR(D4109="",E4109="",F4109=""),"",D4109*($B$7-$B$8-F4109-E4109))</f>
        <v>9121.60044038939</v>
      </c>
      <c r="H4109" s="25" t="n">
        <f aca="false">IF(D4109="","",D4109*$F$30)</f>
        <v>10390.2170426821</v>
      </c>
    </row>
    <row r="4110" customFormat="false" ht="15" hidden="false" customHeight="false" outlineLevel="0" collapsed="false">
      <c r="A4110" s="2" t="n">
        <v>4076</v>
      </c>
      <c r="B4110" s="2" t="n">
        <v>8</v>
      </c>
      <c r="C4110" s="22" t="n">
        <f aca="true">NORMSINV(MAX(RAND(),0.000000000001))</f>
        <v>1.22360691103728</v>
      </c>
      <c r="D4110" s="24" t="n">
        <f aca="false">IF($B$11="","",$B$11*EXP($B$12*C4110))</f>
        <v>1553.21029548005</v>
      </c>
      <c r="E4110" s="20" t="n">
        <f aca="true">IF($B$10="","",$B$10*(1-$B$14+2*$B$14*RAND()))</f>
        <v>4.07680031024575</v>
      </c>
      <c r="F4110" s="21" t="n">
        <f aca="false">INDEX($E$17:$E$28,B4110)</f>
        <v>4.761</v>
      </c>
      <c r="G4110" s="25" t="n">
        <f aca="false">IF(OR(D4110="",E4110="",F4110=""),"",D4110*($B$7-$B$8-F4110-E4110))</f>
        <v>6060.93673314537</v>
      </c>
      <c r="H4110" s="25" t="n">
        <f aca="false">IF(D4110="","",D4110*$F$30)</f>
        <v>7764.80890916388</v>
      </c>
    </row>
    <row r="4111" customFormat="false" ht="15" hidden="false" customHeight="false" outlineLevel="0" collapsed="false">
      <c r="A4111" s="2" t="n">
        <v>4077</v>
      </c>
      <c r="B4111" s="2" t="n">
        <v>9</v>
      </c>
      <c r="C4111" s="22" t="n">
        <f aca="true">NORMSINV(MAX(RAND(),0.000000000001))</f>
        <v>0.0312704006104594</v>
      </c>
      <c r="D4111" s="24" t="n">
        <f aca="false">IF($B$11="","",$B$11*EXP($B$12*C4111))</f>
        <v>939.801873529045</v>
      </c>
      <c r="E4111" s="20" t="n">
        <f aca="true">IF($B$10="","",$B$10*(1-$B$14+2*$B$14*RAND()))</f>
        <v>4.00061868839044</v>
      </c>
      <c r="F4111" s="21" t="n">
        <f aca="false">INDEX($E$17:$E$28,B4111)</f>
        <v>4.761</v>
      </c>
      <c r="G4111" s="25" t="n">
        <f aca="false">IF(OR(D4111="",E4111="",F4111=""),"",D4111*($B$7-$B$8-F4111-E4111))</f>
        <v>3738.8902102636</v>
      </c>
      <c r="H4111" s="25" t="n">
        <f aca="false">IF(D4111="","",D4111*$F$30)</f>
        <v>4698.2575261464</v>
      </c>
    </row>
    <row r="4112" customFormat="false" ht="15" hidden="false" customHeight="false" outlineLevel="0" collapsed="false">
      <c r="A4112" s="2" t="n">
        <v>4078</v>
      </c>
      <c r="B4112" s="2" t="n">
        <v>10</v>
      </c>
      <c r="C4112" s="22" t="n">
        <f aca="true">NORMSINV(MAX(RAND(),0.000000000001))</f>
        <v>0.247493997457938</v>
      </c>
      <c r="D4112" s="24" t="n">
        <f aca="false">IF($B$11="","",$B$11*EXP($B$12*C4112))</f>
        <v>1029.44836196691</v>
      </c>
      <c r="E4112" s="20" t="n">
        <f aca="true">IF($B$10="","",$B$10*(1-$B$14+2*$B$14*RAND()))</f>
        <v>3.48972885518152</v>
      </c>
      <c r="F4112" s="21" t="n">
        <f aca="false">INDEX($E$17:$E$28,B4112)</f>
        <v>4.761</v>
      </c>
      <c r="G4112" s="25" t="n">
        <f aca="false">IF(OR(D4112="",E4112="",F4112=""),"",D4112*($B$7-$B$8-F4112-E4112))</f>
        <v>4621.47282645872</v>
      </c>
      <c r="H4112" s="25" t="n">
        <f aca="false">IF(D4112="","",D4112*$F$30)</f>
        <v>5146.418251145</v>
      </c>
    </row>
    <row r="4113" customFormat="false" ht="15" hidden="false" customHeight="false" outlineLevel="0" collapsed="false">
      <c r="A4113" s="2" t="n">
        <v>4079</v>
      </c>
      <c r="B4113" s="2" t="n">
        <v>11</v>
      </c>
      <c r="C4113" s="22" t="n">
        <f aca="true">NORMSINV(MAX(RAND(),0.000000000001))</f>
        <v>-0.529928353297705</v>
      </c>
      <c r="D4113" s="24" t="n">
        <f aca="false">IF($B$11="","",$B$11*EXP($B$12*C4113))</f>
        <v>741.888504462923</v>
      </c>
      <c r="E4113" s="20" t="n">
        <f aca="true">IF($B$10="","",$B$10*(1-$B$14+2*$B$14*RAND()))</f>
        <v>3.86194255649676</v>
      </c>
      <c r="F4113" s="21" t="n">
        <f aca="false">INDEX($E$17:$E$28,B4113)</f>
        <v>4.761</v>
      </c>
      <c r="G4113" s="25" t="n">
        <f aca="false">IF(OR(D4113="",E4113="",F4113=""),"",D4113*($B$7-$B$8-F4113-E4113))</f>
        <v>3054.39758954856</v>
      </c>
      <c r="H4113" s="25" t="n">
        <f aca="false">IF(D4113="","",D4113*$F$30)</f>
        <v>3708.84901151104</v>
      </c>
    </row>
    <row r="4114" customFormat="false" ht="15" hidden="false" customHeight="false" outlineLevel="0" collapsed="false">
      <c r="A4114" s="2" t="n">
        <v>4080</v>
      </c>
      <c r="B4114" s="2" t="n">
        <v>12</v>
      </c>
      <c r="C4114" s="22" t="n">
        <f aca="true">NORMSINV(MAX(RAND(),0.000000000001))</f>
        <v>0.12753657454824</v>
      </c>
      <c r="D4114" s="24" t="n">
        <f aca="false">IF($B$11="","",$B$11*EXP($B$12*C4114))</f>
        <v>978.707065155693</v>
      </c>
      <c r="E4114" s="20" t="n">
        <f aca="true">IF($B$10="","",$B$10*(1-$B$14+2*$B$14*RAND()))</f>
        <v>3.96550937905148</v>
      </c>
      <c r="F4114" s="21" t="n">
        <f aca="false">INDEX($E$17:$E$28,B4114)</f>
        <v>4.761</v>
      </c>
      <c r="G4114" s="25" t="n">
        <f aca="false">IF(OR(D4114="",E4114="",F4114=""),"",D4114*($B$7-$B$8-F4114-E4114))</f>
        <v>3928.03162665843</v>
      </c>
      <c r="H4114" s="25" t="n">
        <f aca="false">IF(D4114="","",D4114*$F$30)</f>
        <v>4892.75236012634</v>
      </c>
    </row>
    <row r="4115" customFormat="false" ht="15" hidden="false" customHeight="false" outlineLevel="0" collapsed="false">
      <c r="A4115" s="2" t="n">
        <v>4081</v>
      </c>
      <c r="B4115" s="2" t="n">
        <v>1</v>
      </c>
      <c r="C4115" s="22" t="n">
        <f aca="true">NORMSINV(MAX(RAND(),0.000000000001))</f>
        <v>-1.51775985485708</v>
      </c>
      <c r="D4115" s="24" t="n">
        <f aca="false">IF($B$11="","",$B$11*EXP($B$12*C4115))</f>
        <v>489.292413548737</v>
      </c>
      <c r="E4115" s="20" t="n">
        <f aca="true">IF($B$10="","",$B$10*(1-$B$14+2*$B$14*RAND()))</f>
        <v>3.42699755924557</v>
      </c>
      <c r="F4115" s="21" t="n">
        <f aca="false">INDEX($E$17:$E$28,B4115)</f>
        <v>4.92562580645161</v>
      </c>
      <c r="G4115" s="25" t="n">
        <f aca="false">IF(OR(D4115="",E4115="",F4115=""),"",D4115*($B$7-$B$8-F4115-E4115))</f>
        <v>2146.71010254536</v>
      </c>
      <c r="H4115" s="25" t="n">
        <f aca="false">IF(D4115="","",D4115*$F$30)</f>
        <v>2446.07063381285</v>
      </c>
    </row>
    <row r="4116" customFormat="false" ht="15" hidden="false" customHeight="false" outlineLevel="0" collapsed="false">
      <c r="A4116" s="2" t="n">
        <v>4082</v>
      </c>
      <c r="B4116" s="2" t="n">
        <v>2</v>
      </c>
      <c r="C4116" s="22" t="n">
        <f aca="true">NORMSINV(MAX(RAND(),0.000000000001))</f>
        <v>-0.49909825220594</v>
      </c>
      <c r="D4116" s="24" t="n">
        <f aca="false">IF($B$11="","",$B$11*EXP($B$12*C4116))</f>
        <v>751.589071258544</v>
      </c>
      <c r="E4116" s="20" t="n">
        <f aca="true">IF($B$10="","",$B$10*(1-$B$14+2*$B$14*RAND()))</f>
        <v>3.72816599808275</v>
      </c>
      <c r="F4116" s="21" t="n">
        <f aca="false">INDEX($E$17:$E$28,B4116)</f>
        <v>5.0612</v>
      </c>
      <c r="G4116" s="25" t="n">
        <f aca="false">IF(OR(D4116="",E4116="",F4116=""),"",D4116*($B$7-$B$8-F4116-E4116))</f>
        <v>2969.25334038341</v>
      </c>
      <c r="H4116" s="25" t="n">
        <f aca="false">IF(D4116="","",D4116*$F$30)</f>
        <v>3757.34408503571</v>
      </c>
    </row>
    <row r="4117" customFormat="false" ht="15" hidden="false" customHeight="false" outlineLevel="0" collapsed="false">
      <c r="A4117" s="2" t="n">
        <v>4083</v>
      </c>
      <c r="B4117" s="2" t="n">
        <v>3</v>
      </c>
      <c r="C4117" s="22" t="n">
        <f aca="true">NORMSINV(MAX(RAND(),0.000000000001))</f>
        <v>-0.786457688708889</v>
      </c>
      <c r="D4117" s="24" t="n">
        <f aca="false">IF($B$11="","",$B$11*EXP($B$12*C4117))</f>
        <v>665.877827262202</v>
      </c>
      <c r="E4117" s="20" t="n">
        <f aca="true">IF($B$10="","",$B$10*(1-$B$14+2*$B$14*RAND()))</f>
        <v>3.98051279661127</v>
      </c>
      <c r="F4117" s="21" t="n">
        <f aca="false">INDEX($E$17:$E$28,B4117)</f>
        <v>5.0612</v>
      </c>
      <c r="G4117" s="25" t="n">
        <f aca="false">IF(OR(D4117="",E4117="",F4117=""),"",D4117*($B$7-$B$8-F4117-E4117))</f>
        <v>2462.60744758409</v>
      </c>
      <c r="H4117" s="25" t="n">
        <f aca="false">IF(D4117="","",D4117*$F$30)</f>
        <v>3328.8564340492</v>
      </c>
    </row>
    <row r="4118" customFormat="false" ht="15" hidden="false" customHeight="false" outlineLevel="0" collapsed="false">
      <c r="A4118" s="2" t="n">
        <v>4084</v>
      </c>
      <c r="B4118" s="2" t="n">
        <v>4</v>
      </c>
      <c r="C4118" s="22" t="n">
        <f aca="true">NORMSINV(MAX(RAND(),0.000000000001))</f>
        <v>0.54119265073375</v>
      </c>
      <c r="D4118" s="24" t="n">
        <f aca="false">IF($B$11="","",$B$11*EXP($B$12*C4118))</f>
        <v>1165.06599600199</v>
      </c>
      <c r="E4118" s="20" t="n">
        <f aca="true">IF($B$10="","",$B$10*(1-$B$14+2*$B$14*RAND()))</f>
        <v>4.03339064336074</v>
      </c>
      <c r="F4118" s="21" t="n">
        <f aca="false">INDEX($E$17:$E$28,B4118)</f>
        <v>4.89657419354839</v>
      </c>
      <c r="G4118" s="25" t="n">
        <f aca="false">IF(OR(D4118="",E4118="",F4118=""),"",D4118*($B$7-$B$8-F4118-E4118))</f>
        <v>4438.94241208908</v>
      </c>
      <c r="H4118" s="25" t="n">
        <f aca="false">IF(D4118="","",D4118*$F$30)</f>
        <v>5824.39792721316</v>
      </c>
    </row>
    <row r="4119" customFormat="false" ht="15" hidden="false" customHeight="false" outlineLevel="0" collapsed="false">
      <c r="A4119" s="2" t="n">
        <v>4085</v>
      </c>
      <c r="B4119" s="2" t="n">
        <v>5</v>
      </c>
      <c r="C4119" s="22" t="n">
        <f aca="true">NORMSINV(MAX(RAND(),0.000000000001))</f>
        <v>0.605833688326128</v>
      </c>
      <c r="D4119" s="24" t="n">
        <f aca="false">IF($B$11="","",$B$11*EXP($B$12*C4119))</f>
        <v>1197.23564971819</v>
      </c>
      <c r="E4119" s="20" t="n">
        <f aca="true">IF($B$10="","",$B$10*(1-$B$14+2*$B$14*RAND()))</f>
        <v>3.82852509319348</v>
      </c>
      <c r="F4119" s="21" t="n">
        <f aca="false">INDEX($E$17:$E$28,B4119)</f>
        <v>4.761</v>
      </c>
      <c r="G4119" s="25" t="n">
        <f aca="false">IF(OR(D4119="",E4119="",F4119=""),"",D4119*($B$7-$B$8-F4119-E4119))</f>
        <v>4969.09652168957</v>
      </c>
      <c r="H4119" s="25" t="n">
        <f aca="false">IF(D4119="","",D4119*$F$30)</f>
        <v>5985.22046007119</v>
      </c>
    </row>
    <row r="4120" customFormat="false" ht="15" hidden="false" customHeight="false" outlineLevel="0" collapsed="false">
      <c r="A4120" s="2" t="n">
        <v>4086</v>
      </c>
      <c r="B4120" s="2" t="n">
        <v>6</v>
      </c>
      <c r="C4120" s="22" t="n">
        <f aca="true">NORMSINV(MAX(RAND(),0.000000000001))</f>
        <v>-1.87975097811493</v>
      </c>
      <c r="D4120" s="24" t="n">
        <f aca="false">IF($B$11="","",$B$11*EXP($B$12*C4120))</f>
        <v>420.073425030762</v>
      </c>
      <c r="E4120" s="20" t="n">
        <f aca="true">IF($B$10="","",$B$10*(1-$B$14+2*$B$14*RAND()))</f>
        <v>4.01115692031706</v>
      </c>
      <c r="F4120" s="21" t="n">
        <f aca="false">INDEX($E$17:$E$28,B4120)</f>
        <v>4.761</v>
      </c>
      <c r="G4120" s="25" t="n">
        <f aca="false">IF(OR(D4120="",E4120="",F4120=""),"",D4120*($B$7-$B$8-F4120-E4120))</f>
        <v>1666.78543246702</v>
      </c>
      <c r="H4120" s="25" t="n">
        <f aca="false">IF(D4120="","",D4120*$F$30)</f>
        <v>2100.03106641378</v>
      </c>
    </row>
    <row r="4121" customFormat="false" ht="15" hidden="false" customHeight="false" outlineLevel="0" collapsed="false">
      <c r="A4121" s="2" t="n">
        <v>4087</v>
      </c>
      <c r="B4121" s="2" t="n">
        <v>7</v>
      </c>
      <c r="C4121" s="22" t="n">
        <f aca="true">NORMSINV(MAX(RAND(),0.000000000001))</f>
        <v>1.68241783003495</v>
      </c>
      <c r="D4121" s="24" t="n">
        <f aca="false">IF($B$11="","",$B$11*EXP($B$12*C4121))</f>
        <v>1884.47883005992</v>
      </c>
      <c r="E4121" s="20" t="n">
        <f aca="true">IF($B$10="","",$B$10*(1-$B$14+2*$B$14*RAND()))</f>
        <v>3.64285949653074</v>
      </c>
      <c r="F4121" s="21" t="n">
        <f aca="false">INDEX($E$17:$E$28,B4121)</f>
        <v>4.761</v>
      </c>
      <c r="G4121" s="25" t="n">
        <f aca="false">IF(OR(D4121="",E4121="",F4121=""),"",D4121*($B$7-$B$8-F4121-E4121))</f>
        <v>8171.3649829532</v>
      </c>
      <c r="H4121" s="25" t="n">
        <f aca="false">IF(D4121="","",D4121*$F$30)</f>
        <v>9420.88656723557</v>
      </c>
    </row>
    <row r="4122" customFormat="false" ht="15" hidden="false" customHeight="false" outlineLevel="0" collapsed="false">
      <c r="A4122" s="2" t="n">
        <v>4088</v>
      </c>
      <c r="B4122" s="2" t="n">
        <v>8</v>
      </c>
      <c r="C4122" s="22" t="n">
        <f aca="true">NORMSINV(MAX(RAND(),0.000000000001))</f>
        <v>0.364306227400204</v>
      </c>
      <c r="D4122" s="24" t="n">
        <f aca="false">IF($B$11="","",$B$11*EXP($B$12*C4122))</f>
        <v>1081.38626612695</v>
      </c>
      <c r="E4122" s="20" t="n">
        <f aca="true">IF($B$10="","",$B$10*(1-$B$14+2*$B$14*RAND()))</f>
        <v>3.44488223608173</v>
      </c>
      <c r="F4122" s="21" t="n">
        <f aca="false">INDEX($E$17:$E$28,B4122)</f>
        <v>4.761</v>
      </c>
      <c r="G4122" s="25" t="n">
        <f aca="false">IF(OR(D4122="",E4122="",F4122=""),"",D4122*($B$7-$B$8-F4122-E4122))</f>
        <v>4903.13267890347</v>
      </c>
      <c r="H4122" s="25" t="n">
        <f aca="false">IF(D4122="","",D4122*$F$30)</f>
        <v>5406.06622162186</v>
      </c>
    </row>
    <row r="4123" customFormat="false" ht="15" hidden="false" customHeight="false" outlineLevel="0" collapsed="false">
      <c r="A4123" s="2" t="n">
        <v>4089</v>
      </c>
      <c r="B4123" s="2" t="n">
        <v>9</v>
      </c>
      <c r="C4123" s="22" t="n">
        <f aca="true">NORMSINV(MAX(RAND(),0.000000000001))</f>
        <v>0.0966161390206473</v>
      </c>
      <c r="D4123" s="24" t="n">
        <f aca="false">IF($B$11="","",$B$11*EXP($B$12*C4123))</f>
        <v>966.038372984219</v>
      </c>
      <c r="E4123" s="20" t="n">
        <f aca="true">IF($B$10="","",$B$10*(1-$B$14+2*$B$14*RAND()))</f>
        <v>3.94223346967589</v>
      </c>
      <c r="F4123" s="21" t="n">
        <f aca="false">INDEX($E$17:$E$28,B4123)</f>
        <v>4.761</v>
      </c>
      <c r="G4123" s="25" t="n">
        <f aca="false">IF(OR(D4123="",E4123="",F4123=""),"",D4123*($B$7-$B$8-F4123-E4123))</f>
        <v>3899.67137107145</v>
      </c>
      <c r="H4123" s="25" t="n">
        <f aca="false">IF(D4123="","",D4123*$F$30)</f>
        <v>4829.41903422271</v>
      </c>
    </row>
    <row r="4124" customFormat="false" ht="15" hidden="false" customHeight="false" outlineLevel="0" collapsed="false">
      <c r="A4124" s="2" t="n">
        <v>4090</v>
      </c>
      <c r="B4124" s="2" t="n">
        <v>10</v>
      </c>
      <c r="C4124" s="22" t="n">
        <f aca="true">NORMSINV(MAX(RAND(),0.000000000001))</f>
        <v>1.49684724349735</v>
      </c>
      <c r="D4124" s="24" t="n">
        <f aca="false">IF($B$11="","",$B$11*EXP($B$12*C4124))</f>
        <v>1742.73924085454</v>
      </c>
      <c r="E4124" s="20" t="n">
        <f aca="true">IF($B$10="","",$B$10*(1-$B$14+2*$B$14*RAND()))</f>
        <v>3.77816423349853</v>
      </c>
      <c r="F4124" s="21" t="n">
        <f aca="false">INDEX($E$17:$E$28,B4124)</f>
        <v>4.761</v>
      </c>
      <c r="G4124" s="25" t="n">
        <f aca="false">IF(OR(D4124="",E4124="",F4124=""),"",D4124*($B$7-$B$8-F4124-E4124))</f>
        <v>7320.96133466737</v>
      </c>
      <c r="H4124" s="25" t="n">
        <f aca="false">IF(D4124="","",D4124*$F$30)</f>
        <v>8712.30201288</v>
      </c>
    </row>
    <row r="4125" customFormat="false" ht="15" hidden="false" customHeight="false" outlineLevel="0" collapsed="false">
      <c r="A4125" s="2" t="n">
        <v>4091</v>
      </c>
      <c r="B4125" s="2" t="n">
        <v>11</v>
      </c>
      <c r="C4125" s="22" t="n">
        <f aca="true">NORMSINV(MAX(RAND(),0.000000000001))</f>
        <v>-1.09208008349176</v>
      </c>
      <c r="D4125" s="24" t="n">
        <f aca="false">IF($B$11="","",$B$11*EXP($B$12*C4125))</f>
        <v>585.418692334007</v>
      </c>
      <c r="E4125" s="20" t="n">
        <f aca="true">IF($B$10="","",$B$10*(1-$B$14+2*$B$14*RAND()))</f>
        <v>3.86281709992325</v>
      </c>
      <c r="F4125" s="21" t="n">
        <f aca="false">INDEX($E$17:$E$28,B4125)</f>
        <v>4.761</v>
      </c>
      <c r="G4125" s="25" t="n">
        <f aca="false">IF(OR(D4125="",E4125="",F4125=""),"",D4125*($B$7-$B$8-F4125-E4125))</f>
        <v>2409.69041077053</v>
      </c>
      <c r="H4125" s="25" t="n">
        <f aca="false">IF(D4125="","",D4125*$F$30)</f>
        <v>2926.62512671617</v>
      </c>
    </row>
    <row r="4126" customFormat="false" ht="15" hidden="false" customHeight="false" outlineLevel="0" collapsed="false">
      <c r="A4126" s="2" t="n">
        <v>4092</v>
      </c>
      <c r="B4126" s="2" t="n">
        <v>12</v>
      </c>
      <c r="C4126" s="22" t="n">
        <f aca="true">NORMSINV(MAX(RAND(),0.000000000001))</f>
        <v>1.20976636425734</v>
      </c>
      <c r="D4126" s="24" t="n">
        <f aca="false">IF($B$11="","",$B$11*EXP($B$12*C4126))</f>
        <v>1544.17843347748</v>
      </c>
      <c r="E4126" s="20" t="n">
        <f aca="true">IF($B$10="","",$B$10*(1-$B$14+2*$B$14*RAND()))</f>
        <v>3.89411613655415</v>
      </c>
      <c r="F4126" s="21" t="n">
        <f aca="false">INDEX($E$17:$E$28,B4126)</f>
        <v>4.761</v>
      </c>
      <c r="G4126" s="25" t="n">
        <f aca="false">IF(OR(D4126="",E4126="",F4126=""),"",D4126*($B$7-$B$8-F4126-E4126))</f>
        <v>6307.78956519325</v>
      </c>
      <c r="H4126" s="25" t="n">
        <f aca="false">IF(D4126="","",D4126*$F$30)</f>
        <v>7719.65682464062</v>
      </c>
    </row>
    <row r="4127" customFormat="false" ht="15" hidden="false" customHeight="false" outlineLevel="0" collapsed="false">
      <c r="A4127" s="2" t="n">
        <v>4093</v>
      </c>
      <c r="B4127" s="2" t="n">
        <v>1</v>
      </c>
      <c r="C4127" s="22" t="n">
        <f aca="true">NORMSINV(MAX(RAND(),0.000000000001))</f>
        <v>-0.733824187765237</v>
      </c>
      <c r="D4127" s="24" t="n">
        <f aca="false">IF($B$11="","",$B$11*EXP($B$12*C4127))</f>
        <v>680.810624103355</v>
      </c>
      <c r="E4127" s="20" t="n">
        <f aca="true">IF($B$10="","",$B$10*(1-$B$14+2*$B$14*RAND()))</f>
        <v>3.45447783445589</v>
      </c>
      <c r="F4127" s="21" t="n">
        <f aca="false">INDEX($E$17:$E$28,B4127)</f>
        <v>4.92562580645161</v>
      </c>
      <c r="G4127" s="25" t="n">
        <f aca="false">IF(OR(D4127="",E4127="",F4127=""),"",D4127*($B$7-$B$8-F4127-E4127))</f>
        <v>2968.26376125971</v>
      </c>
      <c r="H4127" s="25" t="n">
        <f aca="false">IF(D4127="","",D4127*$F$30)</f>
        <v>3403.50847201749</v>
      </c>
    </row>
    <row r="4128" customFormat="false" ht="15" hidden="false" customHeight="false" outlineLevel="0" collapsed="false">
      <c r="A4128" s="2" t="n">
        <v>4094</v>
      </c>
      <c r="B4128" s="2" t="n">
        <v>2</v>
      </c>
      <c r="C4128" s="22" t="n">
        <f aca="true">NORMSINV(MAX(RAND(),0.000000000001))</f>
        <v>1.00121185182253</v>
      </c>
      <c r="D4128" s="24" t="n">
        <f aca="false">IF($B$11="","",$B$11*EXP($B$12*C4128))</f>
        <v>1414.27101690753</v>
      </c>
      <c r="E4128" s="20" t="n">
        <f aca="true">IF($B$10="","",$B$10*(1-$B$14+2*$B$14*RAND()))</f>
        <v>3.69913229320042</v>
      </c>
      <c r="F4128" s="21" t="n">
        <f aca="false">INDEX($E$17:$E$28,B4128)</f>
        <v>5.0612</v>
      </c>
      <c r="G4128" s="25" t="n">
        <f aca="false">IF(OR(D4128="",E4128="",F4128=""),"",D4128*($B$7-$B$8-F4128-E4128))</f>
        <v>5628.32869464948</v>
      </c>
      <c r="H4128" s="25" t="n">
        <f aca="false">IF(D4128="","",D4128*$F$30)</f>
        <v>7070.22366772411</v>
      </c>
    </row>
    <row r="4129" customFormat="false" ht="15" hidden="false" customHeight="false" outlineLevel="0" collapsed="false">
      <c r="A4129" s="2" t="n">
        <v>4095</v>
      </c>
      <c r="B4129" s="2" t="n">
        <v>3</v>
      </c>
      <c r="C4129" s="22" t="n">
        <f aca="true">NORMSINV(MAX(RAND(),0.000000000001))</f>
        <v>0.0856075136156354</v>
      </c>
      <c r="D4129" s="24" t="n">
        <f aca="false">IF($B$11="","",$B$11*EXP($B$12*C4129))</f>
        <v>961.567625431263</v>
      </c>
      <c r="E4129" s="20" t="n">
        <f aca="true">IF($B$10="","",$B$10*(1-$B$14+2*$B$14*RAND()))</f>
        <v>3.41744059612295</v>
      </c>
      <c r="F4129" s="21" t="n">
        <f aca="false">INDEX($E$17:$E$28,B4129)</f>
        <v>5.0612</v>
      </c>
      <c r="G4129" s="25" t="n">
        <f aca="false">IF(OR(D4129="",E4129="",F4129=""),"",D4129*($B$7-$B$8-F4129-E4129))</f>
        <v>4097.58524309524</v>
      </c>
      <c r="H4129" s="25" t="n">
        <f aca="false">IF(D4129="","",D4129*$F$30)</f>
        <v>4807.06887305597</v>
      </c>
    </row>
    <row r="4130" customFormat="false" ht="15" hidden="false" customHeight="false" outlineLevel="0" collapsed="false">
      <c r="A4130" s="2" t="n">
        <v>4096</v>
      </c>
      <c r="B4130" s="2" t="n">
        <v>4</v>
      </c>
      <c r="C4130" s="22" t="n">
        <f aca="true">NORMSINV(MAX(RAND(),0.000000000001))</f>
        <v>1.43633278750801</v>
      </c>
      <c r="D4130" s="24" t="n">
        <f aca="false">IF($B$11="","",$B$11*EXP($B$12*C4130))</f>
        <v>1698.86335609109</v>
      </c>
      <c r="E4130" s="20" t="n">
        <f aca="true">IF($B$10="","",$B$10*(1-$B$14+2*$B$14*RAND()))</f>
        <v>4.11516595701783</v>
      </c>
      <c r="F4130" s="21" t="n">
        <f aca="false">INDEX($E$17:$E$28,B4130)</f>
        <v>4.89657419354839</v>
      </c>
      <c r="G4130" s="25" t="n">
        <f aca="false">IF(OR(D4130="",E4130="",F4130=""),"",D4130*($B$7-$B$8-F4130-E4130))</f>
        <v>6333.80404018873</v>
      </c>
      <c r="H4130" s="25" t="n">
        <f aca="false">IF(D4130="","",D4130*$F$30)</f>
        <v>8492.95768977056</v>
      </c>
    </row>
    <row r="4131" customFormat="false" ht="15" hidden="false" customHeight="false" outlineLevel="0" collapsed="false">
      <c r="A4131" s="2" t="n">
        <v>4097</v>
      </c>
      <c r="B4131" s="2" t="n">
        <v>5</v>
      </c>
      <c r="C4131" s="22" t="n">
        <f aca="true">NORMSINV(MAX(RAND(),0.000000000001))</f>
        <v>-0.82815731926007</v>
      </c>
      <c r="D4131" s="24" t="n">
        <f aca="false">IF($B$11="","",$B$11*EXP($B$12*C4131))</f>
        <v>654.280004870282</v>
      </c>
      <c r="E4131" s="20" t="n">
        <f aca="true">IF($B$10="","",$B$10*(1-$B$14+2*$B$14*RAND()))</f>
        <v>3.55808991672693</v>
      </c>
      <c r="F4131" s="21" t="n">
        <f aca="false">INDEX($E$17:$E$28,B4131)</f>
        <v>4.761</v>
      </c>
      <c r="G4131" s="25" t="n">
        <f aca="false">IF(OR(D4131="",E4131="",F4131=""),"",D4131*($B$7-$B$8-F4131-E4131))</f>
        <v>2892.51307081499</v>
      </c>
      <c r="H4131" s="25" t="n">
        <f aca="false">IF(D4131="","",D4131*$F$30)</f>
        <v>3270.87660034751</v>
      </c>
    </row>
    <row r="4132" customFormat="false" ht="15" hidden="false" customHeight="false" outlineLevel="0" collapsed="false">
      <c r="A4132" s="2" t="n">
        <v>4098</v>
      </c>
      <c r="B4132" s="2" t="n">
        <v>6</v>
      </c>
      <c r="C4132" s="22" t="n">
        <f aca="true">NORMSINV(MAX(RAND(),0.000000000001))</f>
        <v>-1.43077921551605</v>
      </c>
      <c r="D4132" s="24" t="n">
        <f aca="false">IF($B$11="","",$B$11*EXP($B$12*C4132))</f>
        <v>507.557996596371</v>
      </c>
      <c r="E4132" s="20" t="n">
        <f aca="true">IF($B$10="","",$B$10*(1-$B$14+2*$B$14*RAND()))</f>
        <v>4.03950361786284</v>
      </c>
      <c r="F4132" s="21" t="n">
        <f aca="false">INDEX($E$17:$E$28,B4132)</f>
        <v>4.761</v>
      </c>
      <c r="G4132" s="25" t="n">
        <f aca="false">IF(OR(D4132="",E4132="",F4132=""),"",D4132*($B$7-$B$8-F4132-E4132))</f>
        <v>1999.52289131619</v>
      </c>
      <c r="H4132" s="25" t="n">
        <f aca="false">IF(D4132="","",D4132*$F$30)</f>
        <v>2537.38393658458</v>
      </c>
    </row>
    <row r="4133" customFormat="false" ht="15" hidden="false" customHeight="false" outlineLevel="0" collapsed="false">
      <c r="A4133" s="2" t="n">
        <v>4099</v>
      </c>
      <c r="B4133" s="2" t="n">
        <v>7</v>
      </c>
      <c r="C4133" s="22" t="n">
        <f aca="true">NORMSINV(MAX(RAND(),0.000000000001))</f>
        <v>0.453753259027042</v>
      </c>
      <c r="D4133" s="24" t="n">
        <f aca="false">IF($B$11="","",$B$11*EXP($B$12*C4133))</f>
        <v>1122.92146684496</v>
      </c>
      <c r="E4133" s="20" t="n">
        <f aca="true">IF($B$10="","",$B$10*(1-$B$14+2*$B$14*RAND()))</f>
        <v>4.12106312612522</v>
      </c>
      <c r="F4133" s="21" t="n">
        <f aca="false">INDEX($E$17:$E$28,B4133)</f>
        <v>4.761</v>
      </c>
      <c r="G4133" s="25" t="n">
        <f aca="false">IF(OR(D4133="",E4133="",F4133=""),"",D4133*($B$7-$B$8-F4133-E4133))</f>
        <v>4332.16013340671</v>
      </c>
      <c r="H4133" s="25" t="n">
        <f aca="false">IF(D4133="","",D4133*$F$30)</f>
        <v>5613.70899705131</v>
      </c>
    </row>
    <row r="4134" customFormat="false" ht="15" hidden="false" customHeight="false" outlineLevel="0" collapsed="false">
      <c r="A4134" s="2" t="n">
        <v>4100</v>
      </c>
      <c r="B4134" s="2" t="n">
        <v>8</v>
      </c>
      <c r="C4134" s="22" t="n">
        <f aca="true">NORMSINV(MAX(RAND(),0.000000000001))</f>
        <v>0.484622245898263</v>
      </c>
      <c r="D4134" s="24" t="n">
        <f aca="false">IF($B$11="","",$B$11*EXP($B$12*C4134))</f>
        <v>1137.62287198404</v>
      </c>
      <c r="E4134" s="20" t="n">
        <f aca="true">IF($B$10="","",$B$10*(1-$B$14+2*$B$14*RAND()))</f>
        <v>3.81346123977702</v>
      </c>
      <c r="F4134" s="21" t="n">
        <f aca="false">INDEX($E$17:$E$28,B4134)</f>
        <v>4.761</v>
      </c>
      <c r="G4134" s="25" t="n">
        <f aca="false">IF(OR(D4134="",E4134="",F4134=""),"",D4134*($B$7-$B$8-F4134-E4134))</f>
        <v>4738.81216776572</v>
      </c>
      <c r="H4134" s="25" t="n">
        <f aca="false">IF(D4134="","",D4134*$F$30)</f>
        <v>5687.20426162263</v>
      </c>
    </row>
    <row r="4135" customFormat="false" ht="15" hidden="false" customHeight="false" outlineLevel="0" collapsed="false">
      <c r="A4135" s="2" t="n">
        <v>4101</v>
      </c>
      <c r="B4135" s="2" t="n">
        <v>9</v>
      </c>
      <c r="C4135" s="22" t="n">
        <f aca="true">NORMSINV(MAX(RAND(),0.000000000001))</f>
        <v>1.47046833977659</v>
      </c>
      <c r="D4135" s="24" t="n">
        <f aca="false">IF($B$11="","",$B$11*EXP($B$12*C4135))</f>
        <v>1723.47564679424</v>
      </c>
      <c r="E4135" s="20" t="n">
        <f aca="true">IF($B$10="","",$B$10*(1-$B$14+2*$B$14*RAND()))</f>
        <v>4.11453889076131</v>
      </c>
      <c r="F4135" s="21" t="n">
        <f aca="false">INDEX($E$17:$E$28,B4135)</f>
        <v>4.761</v>
      </c>
      <c r="G4135" s="25" t="n">
        <f aca="false">IF(OR(D4135="",E4135="",F4135=""),"",D4135*($B$7-$B$8-F4135-E4135))</f>
        <v>6660.30460975635</v>
      </c>
      <c r="H4135" s="25" t="n">
        <f aca="false">IF(D4135="","",D4135*$F$30)</f>
        <v>8615.99945345377</v>
      </c>
    </row>
    <row r="4136" customFormat="false" ht="15" hidden="false" customHeight="false" outlineLevel="0" collapsed="false">
      <c r="A4136" s="2" t="n">
        <v>4102</v>
      </c>
      <c r="B4136" s="2" t="n">
        <v>10</v>
      </c>
      <c r="C4136" s="22" t="n">
        <f aca="true">NORMSINV(MAX(RAND(),0.000000000001))</f>
        <v>-0.155514112242</v>
      </c>
      <c r="D4136" s="24" t="n">
        <f aca="false">IF($B$11="","",$B$11*EXP($B$12*C4136))</f>
        <v>868.67097143656</v>
      </c>
      <c r="E4136" s="20" t="n">
        <f aca="true">IF($B$10="","",$B$10*(1-$B$14+2*$B$14*RAND()))</f>
        <v>3.66705140488419</v>
      </c>
      <c r="F4136" s="21" t="n">
        <f aca="false">INDEX($E$17:$E$28,B4136)</f>
        <v>4.761</v>
      </c>
      <c r="G4136" s="25" t="n">
        <f aca="false">IF(OR(D4136="",E4136="",F4136=""),"",D4136*($B$7-$B$8-F4136-E4136))</f>
        <v>3745.66457490377</v>
      </c>
      <c r="H4136" s="25" t="n">
        <f aca="false">IF(D4136="","",D4136*$F$30)</f>
        <v>4342.65992040565</v>
      </c>
    </row>
    <row r="4137" customFormat="false" ht="15" hidden="false" customHeight="false" outlineLevel="0" collapsed="false">
      <c r="A4137" s="2" t="n">
        <v>4103</v>
      </c>
      <c r="B4137" s="2" t="n">
        <v>11</v>
      </c>
      <c r="C4137" s="22" t="n">
        <f aca="true">NORMSINV(MAX(RAND(),0.000000000001))</f>
        <v>-0.105833309150577</v>
      </c>
      <c r="D4137" s="24" t="n">
        <f aca="false">IF($B$11="","",$B$11*EXP($B$12*C4137))</f>
        <v>887.047231271448</v>
      </c>
      <c r="E4137" s="20" t="n">
        <f aca="true">IF($B$10="","",$B$10*(1-$B$14+2*$B$14*RAND()))</f>
        <v>4.01648034084351</v>
      </c>
      <c r="F4137" s="21" t="n">
        <f aca="false">INDEX($E$17:$E$28,B4137)</f>
        <v>4.761</v>
      </c>
      <c r="G4137" s="25" t="n">
        <f aca="false">IF(OR(D4137="",E4137="",F4137=""),"",D4137*($B$7-$B$8-F4137-E4137))</f>
        <v>3514.94209251345</v>
      </c>
      <c r="H4137" s="25" t="n">
        <f aca="false">IF(D4137="","",D4137*$F$30)</f>
        <v>4434.52651857222</v>
      </c>
    </row>
    <row r="4138" customFormat="false" ht="15" hidden="false" customHeight="false" outlineLevel="0" collapsed="false">
      <c r="A4138" s="2" t="n">
        <v>4104</v>
      </c>
      <c r="B4138" s="2" t="n">
        <v>12</v>
      </c>
      <c r="C4138" s="22" t="n">
        <f aca="true">NORMSINV(MAX(RAND(),0.000000000001))</f>
        <v>1.27266389245304</v>
      </c>
      <c r="D4138" s="24" t="n">
        <f aca="false">IF($B$11="","",$B$11*EXP($B$12*C4138))</f>
        <v>1585.65075610395</v>
      </c>
      <c r="E4138" s="20" t="n">
        <f aca="true">IF($B$10="","",$B$10*(1-$B$14+2*$B$14*RAND()))</f>
        <v>3.94575705131793</v>
      </c>
      <c r="F4138" s="21" t="n">
        <f aca="false">INDEX($E$17:$E$28,B4138)</f>
        <v>4.761</v>
      </c>
      <c r="G4138" s="25" t="n">
        <f aca="false">IF(OR(D4138="",E4138="",F4138=""),"",D4138*($B$7-$B$8-F4138-E4138))</f>
        <v>6395.31473112863</v>
      </c>
      <c r="H4138" s="25" t="n">
        <f aca="false">IF(D4138="","",D4138*$F$30)</f>
        <v>7926.98525991484</v>
      </c>
    </row>
    <row r="4139" customFormat="false" ht="15" hidden="false" customHeight="false" outlineLevel="0" collapsed="false">
      <c r="A4139" s="2" t="n">
        <v>4105</v>
      </c>
      <c r="B4139" s="2" t="n">
        <v>1</v>
      </c>
      <c r="C4139" s="22" t="n">
        <f aca="true">NORMSINV(MAX(RAND(),0.000000000001))</f>
        <v>-2.47236712926047</v>
      </c>
      <c r="D4139" s="24" t="n">
        <f aca="false">IF($B$11="","",$B$11*EXP($B$12*C4139))</f>
        <v>327.248944861497</v>
      </c>
      <c r="E4139" s="20" t="n">
        <f aca="true">IF($B$10="","",$B$10*(1-$B$14+2*$B$14*RAND()))</f>
        <v>3.59135066855713</v>
      </c>
      <c r="F4139" s="21" t="n">
        <f aca="false">INDEX($E$17:$E$28,B4139)</f>
        <v>4.92562580645161</v>
      </c>
      <c r="G4139" s="25" t="n">
        <f aca="false">IF(OR(D4139="",E4139="",F4139=""),"",D4139*($B$7-$B$8-F4139-E4139))</f>
        <v>1381.97999267867</v>
      </c>
      <c r="H4139" s="25" t="n">
        <f aca="false">IF(D4139="","",D4139*$F$30)</f>
        <v>1635.98292515159</v>
      </c>
    </row>
    <row r="4140" customFormat="false" ht="15" hidden="false" customHeight="false" outlineLevel="0" collapsed="false">
      <c r="A4140" s="2" t="n">
        <v>4106</v>
      </c>
      <c r="B4140" s="2" t="n">
        <v>2</v>
      </c>
      <c r="C4140" s="22" t="n">
        <f aca="true">NORMSINV(MAX(RAND(),0.000000000001))</f>
        <v>0.278889376311027</v>
      </c>
      <c r="D4140" s="24" t="n">
        <f aca="false">IF($B$11="","",$B$11*EXP($B$12*C4140))</f>
        <v>1043.15735797674</v>
      </c>
      <c r="E4140" s="20" t="n">
        <f aca="true">IF($B$10="","",$B$10*(1-$B$14+2*$B$14*RAND()))</f>
        <v>4.06170842688345</v>
      </c>
      <c r="F4140" s="21" t="n">
        <f aca="false">INDEX($E$17:$E$28,B4140)</f>
        <v>5.0612</v>
      </c>
      <c r="G4140" s="25" t="n">
        <f aca="false">IF(OR(D4140="",E4140="",F4140=""),"",D4140*($B$7-$B$8-F4140-E4140))</f>
        <v>3773.19568897219</v>
      </c>
      <c r="H4140" s="25" t="n">
        <f aca="false">IF(D4140="","",D4140*$F$30)</f>
        <v>5214.95226399732</v>
      </c>
    </row>
    <row r="4141" customFormat="false" ht="15" hidden="false" customHeight="false" outlineLevel="0" collapsed="false">
      <c r="A4141" s="2" t="n">
        <v>4107</v>
      </c>
      <c r="B4141" s="2" t="n">
        <v>3</v>
      </c>
      <c r="C4141" s="22" t="n">
        <f aca="true">NORMSINV(MAX(RAND(),0.000000000001))</f>
        <v>0.326347228137938</v>
      </c>
      <c r="D4141" s="24" t="n">
        <f aca="false">IF($B$11="","",$B$11*EXP($B$12*C4141))</f>
        <v>1064.22747840803</v>
      </c>
      <c r="E4141" s="20" t="n">
        <f aca="true">IF($B$10="","",$B$10*(1-$B$14+2*$B$14*RAND()))</f>
        <v>4.10115476971747</v>
      </c>
      <c r="F4141" s="21" t="n">
        <f aca="false">INDEX($E$17:$E$28,B4141)</f>
        <v>5.0612</v>
      </c>
      <c r="G4141" s="25" t="n">
        <f aca="false">IF(OR(D4141="",E4141="",F4141=""),"",D4141*($B$7-$B$8-F4141-E4141))</f>
        <v>3807.42836206209</v>
      </c>
      <c r="H4141" s="25" t="n">
        <f aca="false">IF(D4141="","",D4141*$F$30)</f>
        <v>5320.28601005742</v>
      </c>
    </row>
    <row r="4142" customFormat="false" ht="15" hidden="false" customHeight="false" outlineLevel="0" collapsed="false">
      <c r="A4142" s="2" t="n">
        <v>4108</v>
      </c>
      <c r="B4142" s="2" t="n">
        <v>4</v>
      </c>
      <c r="C4142" s="22" t="n">
        <f aca="true">NORMSINV(MAX(RAND(),0.000000000001))</f>
        <v>-0.10145901379649</v>
      </c>
      <c r="D4142" s="24" t="n">
        <f aca="false">IF($B$11="","",$B$11*EXP($B$12*C4142))</f>
        <v>888.683726373033</v>
      </c>
      <c r="E4142" s="20" t="n">
        <f aca="true">IF($B$10="","",$B$10*(1-$B$14+2*$B$14*RAND()))</f>
        <v>3.44107159942014</v>
      </c>
      <c r="F4142" s="21" t="n">
        <f aca="false">INDEX($E$17:$E$28,B4142)</f>
        <v>4.89657419354839</v>
      </c>
      <c r="G4142" s="25" t="n">
        <f aca="false">IF(OR(D4142="",E4142="",F4142=""),"",D4142*($B$7-$B$8-F4142-E4142))</f>
        <v>3912.30054151872</v>
      </c>
      <c r="H4142" s="25" t="n">
        <f aca="false">IF(D4142="","",D4142*$F$30)</f>
        <v>4442.70768488407</v>
      </c>
    </row>
    <row r="4143" customFormat="false" ht="15" hidden="false" customHeight="false" outlineLevel="0" collapsed="false">
      <c r="A4143" s="2" t="n">
        <v>4109</v>
      </c>
      <c r="B4143" s="2" t="n">
        <v>5</v>
      </c>
      <c r="C4143" s="22" t="n">
        <f aca="true">NORMSINV(MAX(RAND(),0.000000000001))</f>
        <v>0.772460203923729</v>
      </c>
      <c r="D4143" s="24" t="n">
        <f aca="false">IF($B$11="","",$B$11*EXP($B$12*C4143))</f>
        <v>1284.31568251085</v>
      </c>
      <c r="E4143" s="20" t="n">
        <f aca="true">IF($B$10="","",$B$10*(1-$B$14+2*$B$14*RAND()))</f>
        <v>3.7673689412674</v>
      </c>
      <c r="F4143" s="21" t="n">
        <f aca="false">INDEX($E$17:$E$28,B4143)</f>
        <v>4.761</v>
      </c>
      <c r="G4143" s="25" t="n">
        <f aca="false">IF(OR(D4143="",E4143="",F4143=""),"",D4143*($B$7-$B$8-F4143-E4143))</f>
        <v>5409.06381768004</v>
      </c>
      <c r="H4143" s="25" t="n">
        <f aca="false">IF(D4143="","",D4143*$F$30)</f>
        <v>6420.55096000823</v>
      </c>
    </row>
    <row r="4144" customFormat="false" ht="15" hidden="false" customHeight="false" outlineLevel="0" collapsed="false">
      <c r="A4144" s="2" t="n">
        <v>4110</v>
      </c>
      <c r="B4144" s="2" t="n">
        <v>6</v>
      </c>
      <c r="C4144" s="22" t="n">
        <f aca="true">NORMSINV(MAX(RAND(),0.000000000001))</f>
        <v>0.0584457489010471</v>
      </c>
      <c r="D4144" s="24" t="n">
        <f aca="false">IF($B$11="","",$B$11*EXP($B$12*C4144))</f>
        <v>950.625177602997</v>
      </c>
      <c r="E4144" s="20" t="n">
        <f aca="true">IF($B$10="","",$B$10*(1-$B$14+2*$B$14*RAND()))</f>
        <v>3.47121077400728</v>
      </c>
      <c r="F4144" s="21" t="n">
        <f aca="false">INDEX($E$17:$E$28,B4144)</f>
        <v>4.761</v>
      </c>
      <c r="G4144" s="25" t="n">
        <f aca="false">IF(OR(D4144="",E4144="",F4144=""),"",D4144*($B$7-$B$8-F4144-E4144))</f>
        <v>4285.21793355621</v>
      </c>
      <c r="H4144" s="25" t="n">
        <f aca="false">IF(D4144="","",D4144*$F$30)</f>
        <v>4752.3653878729</v>
      </c>
    </row>
    <row r="4145" customFormat="false" ht="15" hidden="false" customHeight="false" outlineLevel="0" collapsed="false">
      <c r="A4145" s="2" t="n">
        <v>4111</v>
      </c>
      <c r="B4145" s="2" t="n">
        <v>7</v>
      </c>
      <c r="C4145" s="22" t="n">
        <f aca="true">NORMSINV(MAX(RAND(),0.000000000001))</f>
        <v>0.52920555151561</v>
      </c>
      <c r="D4145" s="24" t="n">
        <f aca="false">IF($B$11="","",$B$11*EXP($B$12*C4145))</f>
        <v>1159.19613461091</v>
      </c>
      <c r="E4145" s="20" t="n">
        <f aca="true">IF($B$10="","",$B$10*(1-$B$14+2*$B$14*RAND()))</f>
        <v>4.03485736343518</v>
      </c>
      <c r="F4145" s="21" t="n">
        <f aca="false">INDEX($E$17:$E$28,B4145)</f>
        <v>4.761</v>
      </c>
      <c r="G4145" s="25" t="n">
        <f aca="false">IF(OR(D4145="",E4145="",F4145=""),"",D4145*($B$7-$B$8-F4145-E4145))</f>
        <v>4572.03489866001</v>
      </c>
      <c r="H4145" s="25" t="n">
        <f aca="false">IF(D4145="","",D4145*$F$30)</f>
        <v>5795.05331614685</v>
      </c>
    </row>
    <row r="4146" customFormat="false" ht="15" hidden="false" customHeight="false" outlineLevel="0" collapsed="false">
      <c r="A4146" s="2" t="n">
        <v>4112</v>
      </c>
      <c r="B4146" s="2" t="n">
        <v>8</v>
      </c>
      <c r="C4146" s="22" t="n">
        <f aca="true">NORMSINV(MAX(RAND(),0.000000000001))</f>
        <v>-0.147040550779428</v>
      </c>
      <c r="D4146" s="24" t="n">
        <f aca="false">IF($B$11="","",$B$11*EXP($B$12*C4146))</f>
        <v>871.778079801786</v>
      </c>
      <c r="E4146" s="20" t="n">
        <f aca="true">IF($B$10="","",$B$10*(1-$B$14+2*$B$14*RAND()))</f>
        <v>3.81793155681357</v>
      </c>
      <c r="F4146" s="21" t="n">
        <f aca="false">INDEX($E$17:$E$28,B4146)</f>
        <v>4.761</v>
      </c>
      <c r="G4146" s="25" t="n">
        <f aca="false">IF(OR(D4146="",E4146="",F4146=""),"",D4146*($B$7-$B$8-F4146-E4146))</f>
        <v>3627.52825732487</v>
      </c>
      <c r="H4146" s="25" t="n">
        <f aca="false">IF(D4146="","",D4146*$F$30)</f>
        <v>4358.19297654509</v>
      </c>
    </row>
    <row r="4147" customFormat="false" ht="15" hidden="false" customHeight="false" outlineLevel="0" collapsed="false">
      <c r="A4147" s="2" t="n">
        <v>4113</v>
      </c>
      <c r="B4147" s="2" t="n">
        <v>9</v>
      </c>
      <c r="C4147" s="22" t="n">
        <f aca="true">NORMSINV(MAX(RAND(),0.000000000001))</f>
        <v>0.564376822811254</v>
      </c>
      <c r="D4147" s="24" t="n">
        <f aca="false">IF($B$11="","",$B$11*EXP($B$12*C4147))</f>
        <v>1176.50332781314</v>
      </c>
      <c r="E4147" s="20" t="n">
        <f aca="true">IF($B$10="","",$B$10*(1-$B$14+2*$B$14*RAND()))</f>
        <v>4.07158519001234</v>
      </c>
      <c r="F4147" s="21" t="n">
        <f aca="false">INDEX($E$17:$E$28,B4147)</f>
        <v>4.761</v>
      </c>
      <c r="G4147" s="25" t="n">
        <f aca="false">IF(OR(D4147="",E4147="",F4147=""),"",D4147*($B$7-$B$8-F4147-E4147))</f>
        <v>4597.08652709683</v>
      </c>
      <c r="H4147" s="25" t="n">
        <f aca="false">IF(D4147="","",D4147*$F$30)</f>
        <v>5881.57543640344</v>
      </c>
    </row>
    <row r="4148" customFormat="false" ht="15" hidden="false" customHeight="false" outlineLevel="0" collapsed="false">
      <c r="A4148" s="2" t="n">
        <v>4114</v>
      </c>
      <c r="B4148" s="2" t="n">
        <v>10</v>
      </c>
      <c r="C4148" s="22" t="n">
        <f aca="true">NORMSINV(MAX(RAND(),0.000000000001))</f>
        <v>1.62431990592025</v>
      </c>
      <c r="D4148" s="24" t="n">
        <f aca="false">IF($B$11="","",$B$11*EXP($B$12*C4148))</f>
        <v>1838.90595691071</v>
      </c>
      <c r="E4148" s="20" t="n">
        <f aca="true">IF($B$10="","",$B$10*(1-$B$14+2*$B$14*RAND()))</f>
        <v>4.04112109138291</v>
      </c>
      <c r="F4148" s="21" t="n">
        <f aca="false">INDEX($E$17:$E$28,B4148)</f>
        <v>4.761</v>
      </c>
      <c r="G4148" s="25" t="n">
        <f aca="false">IF(OR(D4148="",E4148="",F4148=""),"",D4148*($B$7-$B$8-F4148-E4148))</f>
        <v>7241.38898264901</v>
      </c>
      <c r="H4148" s="25" t="n">
        <f aca="false">IF(D4148="","",D4148*$F$30)</f>
        <v>9193.05865978801</v>
      </c>
    </row>
    <row r="4149" customFormat="false" ht="15" hidden="false" customHeight="false" outlineLevel="0" collapsed="false">
      <c r="A4149" s="2" t="n">
        <v>4115</v>
      </c>
      <c r="B4149" s="2" t="n">
        <v>11</v>
      </c>
      <c r="C4149" s="22" t="n">
        <f aca="true">NORMSINV(MAX(RAND(),0.000000000001))</f>
        <v>-1.28670633048192</v>
      </c>
      <c r="D4149" s="24" t="n">
        <f aca="false">IF($B$11="","",$B$11*EXP($B$12*C4149))</f>
        <v>539.325027341589</v>
      </c>
      <c r="E4149" s="20" t="n">
        <f aca="true">IF($B$10="","",$B$10*(1-$B$14+2*$B$14*RAND()))</f>
        <v>3.99225978864554</v>
      </c>
      <c r="F4149" s="21" t="n">
        <f aca="false">INDEX($E$17:$E$28,B4149)</f>
        <v>4.761</v>
      </c>
      <c r="G4149" s="25" t="n">
        <f aca="false">IF(OR(D4149="",E4149="",F4149=""),"",D4149*($B$7-$B$8-F4149-E4149))</f>
        <v>2150.14877349256</v>
      </c>
      <c r="H4149" s="25" t="n">
        <f aca="false">IF(D4149="","",D4149*$F$30)</f>
        <v>2696.19367668607</v>
      </c>
    </row>
    <row r="4150" customFormat="false" ht="15" hidden="false" customHeight="false" outlineLevel="0" collapsed="false">
      <c r="A4150" s="2" t="n">
        <v>4116</v>
      </c>
      <c r="B4150" s="2" t="n">
        <v>12</v>
      </c>
      <c r="C4150" s="22" t="n">
        <f aca="true">NORMSINV(MAX(RAND(),0.000000000001))</f>
        <v>-1.37370220849914</v>
      </c>
      <c r="D4150" s="24" t="n">
        <f aca="false">IF($B$11="","",$B$11*EXP($B$12*C4150))</f>
        <v>519.91289990811</v>
      </c>
      <c r="E4150" s="20" t="n">
        <f aca="true">IF($B$10="","",$B$10*(1-$B$14+2*$B$14*RAND()))</f>
        <v>3.65348948652707</v>
      </c>
      <c r="F4150" s="21" t="n">
        <f aca="false">INDEX($E$17:$E$28,B4150)</f>
        <v>4.761</v>
      </c>
      <c r="G4150" s="25" t="n">
        <f aca="false">IF(OR(D4150="",E4150="",F4150=""),"",D4150*($B$7-$B$8-F4150-E4150))</f>
        <v>2248.88871464273</v>
      </c>
      <c r="H4150" s="25" t="n">
        <f aca="false">IF(D4150="","",D4150*$F$30)</f>
        <v>2599.14856922062</v>
      </c>
    </row>
    <row r="4151" customFormat="false" ht="15" hidden="false" customHeight="false" outlineLevel="0" collapsed="false">
      <c r="A4151" s="2" t="n">
        <v>4117</v>
      </c>
      <c r="B4151" s="2" t="n">
        <v>1</v>
      </c>
      <c r="C4151" s="22" t="n">
        <f aca="true">NORMSINV(MAX(RAND(),0.000000000001))</f>
        <v>0.420042809365868</v>
      </c>
      <c r="D4151" s="24" t="n">
        <f aca="false">IF($B$11="","",$B$11*EXP($B$12*C4151))</f>
        <v>1107.08374596317</v>
      </c>
      <c r="E4151" s="20" t="n">
        <f aca="true">IF($B$10="","",$B$10*(1-$B$14+2*$B$14*RAND()))</f>
        <v>4.02858168349798</v>
      </c>
      <c r="F4151" s="21" t="n">
        <f aca="false">INDEX($E$17:$E$28,B4151)</f>
        <v>4.92562580645161</v>
      </c>
      <c r="G4151" s="25" t="n">
        <f aca="false">IF(OR(D4151="",E4151="",F4151=""),"",D4151*($B$7-$B$8-F4151-E4151))</f>
        <v>4191.1893534659</v>
      </c>
      <c r="H4151" s="25" t="n">
        <f aca="false">IF(D4151="","",D4151*$F$30)</f>
        <v>5534.53306281906</v>
      </c>
    </row>
    <row r="4152" customFormat="false" ht="15" hidden="false" customHeight="false" outlineLevel="0" collapsed="false">
      <c r="A4152" s="2" t="n">
        <v>4118</v>
      </c>
      <c r="B4152" s="2" t="n">
        <v>2</v>
      </c>
      <c r="C4152" s="22" t="n">
        <f aca="true">NORMSINV(MAX(RAND(),0.000000000001))</f>
        <v>-1.23887229331494</v>
      </c>
      <c r="D4152" s="24" t="n">
        <f aca="false">IF($B$11="","",$B$11*EXP($B$12*C4152))</f>
        <v>550.305758593142</v>
      </c>
      <c r="E4152" s="20" t="n">
        <f aca="true">IF($B$10="","",$B$10*(1-$B$14+2*$B$14*RAND()))</f>
        <v>3.92714684934693</v>
      </c>
      <c r="F4152" s="21" t="n">
        <f aca="false">INDEX($E$17:$E$28,B4152)</f>
        <v>5.0612</v>
      </c>
      <c r="G4152" s="25" t="n">
        <f aca="false">IF(OR(D4152="",E4152="",F4152=""),"",D4152*($B$7-$B$8-F4152-E4152))</f>
        <v>2064.55633304849</v>
      </c>
      <c r="H4152" s="25" t="n">
        <f aca="false">IF(D4152="","",D4152*$F$30)</f>
        <v>2751.08854835883</v>
      </c>
    </row>
    <row r="4153" customFormat="false" ht="15" hidden="false" customHeight="false" outlineLevel="0" collapsed="false">
      <c r="A4153" s="2" t="n">
        <v>4119</v>
      </c>
      <c r="B4153" s="2" t="n">
        <v>3</v>
      </c>
      <c r="C4153" s="22" t="n">
        <f aca="true">NORMSINV(MAX(RAND(),0.000000000001))</f>
        <v>-0.250436135541612</v>
      </c>
      <c r="D4153" s="24" t="n">
        <f aca="false">IF($B$11="","",$B$11*EXP($B$12*C4153))</f>
        <v>834.612466349534</v>
      </c>
      <c r="E4153" s="20" t="n">
        <f aca="true">IF($B$10="","",$B$10*(1-$B$14+2*$B$14*RAND()))</f>
        <v>3.78161368289764</v>
      </c>
      <c r="F4153" s="21" t="n">
        <f aca="false">INDEX($E$17:$E$28,B4153)</f>
        <v>5.0612</v>
      </c>
      <c r="G4153" s="25" t="n">
        <f aca="false">IF(OR(D4153="",E4153="",F4153=""),"",D4153*($B$7-$B$8-F4153-E4153))</f>
        <v>3252.64028394046</v>
      </c>
      <c r="H4153" s="25" t="n">
        <f aca="false">IF(D4153="","",D4153*$F$30)</f>
        <v>4172.39464177459</v>
      </c>
    </row>
    <row r="4154" customFormat="false" ht="15" hidden="false" customHeight="false" outlineLevel="0" collapsed="false">
      <c r="A4154" s="2" t="n">
        <v>4120</v>
      </c>
      <c r="B4154" s="2" t="n">
        <v>4</v>
      </c>
      <c r="C4154" s="22" t="n">
        <f aca="true">NORMSINV(MAX(RAND(),0.000000000001))</f>
        <v>-1.39294961407944</v>
      </c>
      <c r="D4154" s="24" t="n">
        <f aca="false">IF($B$11="","",$B$11*EXP($B$12*C4154))</f>
        <v>515.713353047939</v>
      </c>
      <c r="E4154" s="20" t="n">
        <f aca="true">IF($B$10="","",$B$10*(1-$B$14+2*$B$14*RAND()))</f>
        <v>3.89473147957028</v>
      </c>
      <c r="F4154" s="21" t="n">
        <f aca="false">INDEX($E$17:$E$28,B4154)</f>
        <v>4.89657419354839</v>
      </c>
      <c r="G4154" s="25" t="n">
        <f aca="false">IF(OR(D4154="",E4154="",F4154=""),"",D4154*($B$7-$B$8-F4154-E4154))</f>
        <v>2036.39439147735</v>
      </c>
      <c r="H4154" s="25" t="n">
        <f aca="false">IF(D4154="","",D4154*$F$30)</f>
        <v>2578.15419455726</v>
      </c>
    </row>
    <row r="4155" customFormat="false" ht="15" hidden="false" customHeight="false" outlineLevel="0" collapsed="false">
      <c r="A4155" s="2" t="n">
        <v>4121</v>
      </c>
      <c r="B4155" s="2" t="n">
        <v>5</v>
      </c>
      <c r="C4155" s="22" t="n">
        <f aca="true">NORMSINV(MAX(RAND(),0.000000000001))</f>
        <v>1.80674487833633</v>
      </c>
      <c r="D4155" s="24" t="n">
        <f aca="false">IF($B$11="","",$B$11*EXP($B$12*C4155))</f>
        <v>1985.83305137011</v>
      </c>
      <c r="E4155" s="20" t="n">
        <f aca="true">IF($B$10="","",$B$10*(1-$B$14+2*$B$14*RAND()))</f>
        <v>3.92295390117634</v>
      </c>
      <c r="F4155" s="21" t="n">
        <f aca="false">INDEX($E$17:$E$28,B4155)</f>
        <v>4.761</v>
      </c>
      <c r="G4155" s="25" t="n">
        <f aca="false">IF(OR(D4155="",E4155="",F4155=""),"",D4155*($B$7-$B$8-F4155-E4155))</f>
        <v>8054.63040092483</v>
      </c>
      <c r="H4155" s="25" t="n">
        <f aca="false">IF(D4155="","",D4155*$F$30)</f>
        <v>9927.57659040947</v>
      </c>
    </row>
    <row r="4156" customFormat="false" ht="15" hidden="false" customHeight="false" outlineLevel="0" collapsed="false">
      <c r="A4156" s="2" t="n">
        <v>4122</v>
      </c>
      <c r="B4156" s="2" t="n">
        <v>6</v>
      </c>
      <c r="C4156" s="22" t="n">
        <f aca="true">NORMSINV(MAX(RAND(),0.000000000001))</f>
        <v>-1.79318487097801</v>
      </c>
      <c r="D4156" s="24" t="n">
        <f aca="false">IF($B$11="","",$B$11*EXP($B$12*C4156))</f>
        <v>435.678914588376</v>
      </c>
      <c r="E4156" s="20" t="n">
        <f aca="true">IF($B$10="","",$B$10*(1-$B$14+2*$B$14*RAND()))</f>
        <v>3.47959205463527</v>
      </c>
      <c r="F4156" s="21" t="n">
        <f aca="false">INDEX($E$17:$E$28,B4156)</f>
        <v>4.761</v>
      </c>
      <c r="G4156" s="25" t="n">
        <f aca="false">IF(OR(D4156="",E4156="",F4156=""),"",D4156*($B$7-$B$8-F4156-E4156))</f>
        <v>1960.29716992682</v>
      </c>
      <c r="H4156" s="25" t="n">
        <f aca="false">IF(D4156="","",D4156*$F$30)</f>
        <v>2178.04602981021</v>
      </c>
    </row>
    <row r="4157" customFormat="false" ht="15" hidden="false" customHeight="false" outlineLevel="0" collapsed="false">
      <c r="A4157" s="2" t="n">
        <v>4123</v>
      </c>
      <c r="B4157" s="2" t="n">
        <v>7</v>
      </c>
      <c r="C4157" s="22" t="n">
        <f aca="true">NORMSINV(MAX(RAND(),0.000000000001))</f>
        <v>1.6643999911118</v>
      </c>
      <c r="D4157" s="24" t="n">
        <f aca="false">IF($B$11="","",$B$11*EXP($B$12*C4157))</f>
        <v>1870.22584072981</v>
      </c>
      <c r="E4157" s="20" t="n">
        <f aca="true">IF($B$10="","",$B$10*(1-$B$14+2*$B$14*RAND()))</f>
        <v>3.79551450000396</v>
      </c>
      <c r="F4157" s="21" t="n">
        <f aca="false">INDEX($E$17:$E$28,B4157)</f>
        <v>4.761</v>
      </c>
      <c r="G4157" s="25" t="n">
        <f aca="false">IF(OR(D4157="",E4157="",F4157=""),"",D4157*($B$7-$B$8-F4157-E4157))</f>
        <v>7824.06268641106</v>
      </c>
      <c r="H4157" s="25" t="n">
        <f aca="false">IF(D4157="","",D4157*$F$30)</f>
        <v>9349.63302297646</v>
      </c>
    </row>
    <row r="4158" customFormat="false" ht="15" hidden="false" customHeight="false" outlineLevel="0" collapsed="false">
      <c r="A4158" s="2" t="n">
        <v>4124</v>
      </c>
      <c r="B4158" s="2" t="n">
        <v>8</v>
      </c>
      <c r="C4158" s="22" t="n">
        <f aca="true">NORMSINV(MAX(RAND(),0.000000000001))</f>
        <v>0.0240015674049092</v>
      </c>
      <c r="D4158" s="24" t="n">
        <f aca="false">IF($B$11="","",$B$11*EXP($B$12*C4158))</f>
        <v>936.927814714748</v>
      </c>
      <c r="E4158" s="20" t="n">
        <f aca="true">IF($B$10="","",$B$10*(1-$B$14+2*$B$14*RAND()))</f>
        <v>3.38143143036931</v>
      </c>
      <c r="F4158" s="21" t="n">
        <f aca="false">INDEX($E$17:$E$28,B4158)</f>
        <v>4.761</v>
      </c>
      <c r="G4158" s="25" t="n">
        <f aca="false">IF(OR(D4158="",E4158="",F4158=""),"",D4158*($B$7-$B$8-F4158-E4158))</f>
        <v>4307.58987294529</v>
      </c>
      <c r="H4158" s="25" t="n">
        <f aca="false">IF(D4158="","",D4158*$F$30)</f>
        <v>4683.88953132197</v>
      </c>
    </row>
    <row r="4159" customFormat="false" ht="15" hidden="false" customHeight="false" outlineLevel="0" collapsed="false">
      <c r="A4159" s="2" t="n">
        <v>4125</v>
      </c>
      <c r="B4159" s="2" t="n">
        <v>9</v>
      </c>
      <c r="C4159" s="22" t="n">
        <f aca="true">NORMSINV(MAX(RAND(),0.000000000001))</f>
        <v>1.62043199451004</v>
      </c>
      <c r="D4159" s="24" t="n">
        <f aca="false">IF($B$11="","",$B$11*EXP($B$12*C4159))</f>
        <v>1835.8958650491</v>
      </c>
      <c r="E4159" s="20" t="n">
        <f aca="true">IF($B$10="","",$B$10*(1-$B$14+2*$B$14*RAND()))</f>
        <v>3.85183737370849</v>
      </c>
      <c r="F4159" s="21" t="n">
        <f aca="false">INDEX($E$17:$E$28,B4159)</f>
        <v>4.761</v>
      </c>
      <c r="G4159" s="25" t="n">
        <f aca="false">IF(OR(D4159="",E4159="",F4159=""),"",D4159*($B$7-$B$8-F4159-E4159))</f>
        <v>7577.04079999377</v>
      </c>
      <c r="H4159" s="25" t="n">
        <f aca="false">IF(D4159="","",D4159*$F$30)</f>
        <v>9178.01060855346</v>
      </c>
    </row>
    <row r="4160" customFormat="false" ht="15" hidden="false" customHeight="false" outlineLevel="0" collapsed="false">
      <c r="A4160" s="2" t="n">
        <v>4126</v>
      </c>
      <c r="B4160" s="2" t="n">
        <v>10</v>
      </c>
      <c r="C4160" s="22" t="n">
        <f aca="true">NORMSINV(MAX(RAND(),0.000000000001))</f>
        <v>0.333469930019674</v>
      </c>
      <c r="D4160" s="24" t="n">
        <f aca="false">IF($B$11="","",$B$11*EXP($B$12*C4160))</f>
        <v>1067.42630482466</v>
      </c>
      <c r="E4160" s="20" t="n">
        <f aca="true">IF($B$10="","",$B$10*(1-$B$14+2*$B$14*RAND()))</f>
        <v>3.90502374869417</v>
      </c>
      <c r="F4160" s="21" t="n">
        <f aca="false">INDEX($E$17:$E$28,B4160)</f>
        <v>4.761</v>
      </c>
      <c r="G4160" s="25" t="n">
        <f aca="false">IF(OR(D4160="",E4160="",F4160=""),"",D4160*($B$7-$B$8-F4160-E4160))</f>
        <v>4348.66941587479</v>
      </c>
      <c r="H4160" s="25" t="n">
        <f aca="false">IF(D4160="","",D4160*$F$30)</f>
        <v>5336.27758307942</v>
      </c>
    </row>
    <row r="4161" customFormat="false" ht="15" hidden="false" customHeight="false" outlineLevel="0" collapsed="false">
      <c r="A4161" s="2" t="n">
        <v>4127</v>
      </c>
      <c r="B4161" s="2" t="n">
        <v>11</v>
      </c>
      <c r="C4161" s="22" t="n">
        <f aca="true">NORMSINV(MAX(RAND(),0.000000000001))</f>
        <v>1.04194257294882</v>
      </c>
      <c r="D4161" s="24" t="n">
        <f aca="false">IF($B$11="","",$B$11*EXP($B$12*C4161))</f>
        <v>1438.75299068567</v>
      </c>
      <c r="E4161" s="20" t="n">
        <f aca="true">IF($B$10="","",$B$10*(1-$B$14+2*$B$14*RAND()))</f>
        <v>3.9910479440975</v>
      </c>
      <c r="F4161" s="21" t="n">
        <f aca="false">INDEX($E$17:$E$28,B4161)</f>
        <v>4.761</v>
      </c>
      <c r="G4161" s="25" t="n">
        <f aca="false">IF(OR(D4161="",E4161="",F4161=""),"",D4161*($B$7-$B$8-F4161-E4161))</f>
        <v>5737.67794714079</v>
      </c>
      <c r="H4161" s="25" t="n">
        <f aca="false">IF(D4161="","",D4161*$F$30)</f>
        <v>7192.6139510358</v>
      </c>
    </row>
    <row r="4162" customFormat="false" ht="15" hidden="false" customHeight="false" outlineLevel="0" collapsed="false">
      <c r="A4162" s="2" t="n">
        <v>4128</v>
      </c>
      <c r="B4162" s="2" t="n">
        <v>12</v>
      </c>
      <c r="C4162" s="22" t="n">
        <f aca="true">NORMSINV(MAX(RAND(),0.000000000001))</f>
        <v>-2.47513227730541</v>
      </c>
      <c r="D4162" s="24" t="n">
        <f aca="false">IF($B$11="","",$B$11*EXP($B$12*C4162))</f>
        <v>326.867876213057</v>
      </c>
      <c r="E4162" s="20" t="n">
        <f aca="true">IF($B$10="","",$B$10*(1-$B$14+2*$B$14*RAND()))</f>
        <v>4.07390865330924</v>
      </c>
      <c r="F4162" s="21" t="n">
        <f aca="false">INDEX($E$17:$E$28,B4162)</f>
        <v>4.761</v>
      </c>
      <c r="G4162" s="25" t="n">
        <f aca="false">IF(OR(D4162="",E4162="",F4162=""),"",D4162*($B$7-$B$8-F4162-E4162))</f>
        <v>1276.44891491079</v>
      </c>
      <c r="H4162" s="25" t="n">
        <f aca="false">IF(D4162="","",D4162*$F$30)</f>
        <v>1634.07788676431</v>
      </c>
    </row>
    <row r="4163" customFormat="false" ht="15" hidden="false" customHeight="false" outlineLevel="0" collapsed="false">
      <c r="A4163" s="2" t="n">
        <v>4129</v>
      </c>
      <c r="B4163" s="2" t="n">
        <v>1</v>
      </c>
      <c r="C4163" s="22" t="n">
        <f aca="true">NORMSINV(MAX(RAND(),0.000000000001))</f>
        <v>-0.261946164283424</v>
      </c>
      <c r="D4163" s="24" t="n">
        <f aca="false">IF($B$11="","",$B$11*EXP($B$12*C4163))</f>
        <v>830.574449658659</v>
      </c>
      <c r="E4163" s="20" t="n">
        <f aca="true">IF($B$10="","",$B$10*(1-$B$14+2*$B$14*RAND()))</f>
        <v>3.53724681198494</v>
      </c>
      <c r="F4163" s="21" t="n">
        <f aca="false">INDEX($E$17:$E$28,B4163)</f>
        <v>4.92562580645161</v>
      </c>
      <c r="G4163" s="25" t="n">
        <f aca="false">IF(OR(D4163="",E4163="",F4163=""),"",D4163*($B$7-$B$8-F4163-E4163))</f>
        <v>3552.47272106204</v>
      </c>
      <c r="H4163" s="25" t="n">
        <f aca="false">IF(D4163="","",D4163*$F$30)</f>
        <v>4152.20778873357</v>
      </c>
    </row>
    <row r="4164" customFormat="false" ht="15" hidden="false" customHeight="false" outlineLevel="0" collapsed="false">
      <c r="A4164" s="2" t="n">
        <v>4130</v>
      </c>
      <c r="B4164" s="2" t="n">
        <v>2</v>
      </c>
      <c r="C4164" s="22" t="n">
        <f aca="true">NORMSINV(MAX(RAND(),0.000000000001))</f>
        <v>-0.657855149847223</v>
      </c>
      <c r="D4164" s="24" t="n">
        <f aca="false">IF($B$11="","",$B$11*EXP($B$12*C4164))</f>
        <v>702.956461314758</v>
      </c>
      <c r="E4164" s="20" t="n">
        <f aca="true">IF($B$10="","",$B$10*(1-$B$14+2*$B$14*RAND()))</f>
        <v>3.63022046066271</v>
      </c>
      <c r="F4164" s="21" t="n">
        <f aca="false">INDEX($E$17:$E$28,B4164)</f>
        <v>5.0612</v>
      </c>
      <c r="G4164" s="25" t="n">
        <f aca="false">IF(OR(D4164="",E4164="",F4164=""),"",D4164*($B$7-$B$8-F4164-E4164))</f>
        <v>2845.97514632388</v>
      </c>
      <c r="H4164" s="25" t="n">
        <f aca="false">IF(D4164="","",D4164*$F$30)</f>
        <v>3514.21994140474</v>
      </c>
    </row>
    <row r="4165" customFormat="false" ht="15" hidden="false" customHeight="false" outlineLevel="0" collapsed="false">
      <c r="A4165" s="2" t="n">
        <v>4131</v>
      </c>
      <c r="B4165" s="2" t="n">
        <v>3</v>
      </c>
      <c r="C4165" s="22" t="n">
        <f aca="true">NORMSINV(MAX(RAND(),0.000000000001))</f>
        <v>1.97575791012936</v>
      </c>
      <c r="D4165" s="24" t="n">
        <f aca="false">IF($B$11="","",$B$11*EXP($B$12*C4165))</f>
        <v>2132.4143934983</v>
      </c>
      <c r="E4165" s="20" t="n">
        <f aca="true">IF($B$10="","",$B$10*(1-$B$14+2*$B$14*RAND()))</f>
        <v>4.02573119725929</v>
      </c>
      <c r="F4165" s="21" t="n">
        <f aca="false">INDEX($E$17:$E$28,B4165)</f>
        <v>5.0612</v>
      </c>
      <c r="G4165" s="25" t="n">
        <f aca="false">IF(OR(D4165="",E4165="",F4165=""),"",D4165*($B$7-$B$8-F4165-E4165))</f>
        <v>7789.8564954039</v>
      </c>
      <c r="H4165" s="25" t="n">
        <f aca="false">IF(D4165="","",D4165*$F$30)</f>
        <v>10660.3660359767</v>
      </c>
    </row>
    <row r="4166" customFormat="false" ht="15" hidden="false" customHeight="false" outlineLevel="0" collapsed="false">
      <c r="A4166" s="2" t="n">
        <v>4132</v>
      </c>
      <c r="B4166" s="2" t="n">
        <v>4</v>
      </c>
      <c r="C4166" s="22" t="n">
        <f aca="true">NORMSINV(MAX(RAND(),0.000000000001))</f>
        <v>-0.472769710682843</v>
      </c>
      <c r="D4166" s="24" t="n">
        <f aca="false">IF($B$11="","",$B$11*EXP($B$12*C4166))</f>
        <v>759.973588570273</v>
      </c>
      <c r="E4166" s="20" t="n">
        <f aca="true">IF($B$10="","",$B$10*(1-$B$14+2*$B$14*RAND()))</f>
        <v>4.10763743966911</v>
      </c>
      <c r="F4166" s="21" t="n">
        <f aca="false">INDEX($E$17:$E$28,B4166)</f>
        <v>4.89657419354839</v>
      </c>
      <c r="G4166" s="25" t="n">
        <f aca="false">IF(OR(D4166="",E4166="",F4166=""),"",D4166*($B$7-$B$8-F4166-E4166))</f>
        <v>2839.10049124278</v>
      </c>
      <c r="H4166" s="25" t="n">
        <f aca="false">IF(D4166="","",D4166*$F$30)</f>
        <v>3799.25996398051</v>
      </c>
    </row>
    <row r="4167" customFormat="false" ht="15" hidden="false" customHeight="false" outlineLevel="0" collapsed="false">
      <c r="A4167" s="2" t="n">
        <v>4133</v>
      </c>
      <c r="B4167" s="2" t="n">
        <v>5</v>
      </c>
      <c r="C4167" s="22" t="n">
        <f aca="true">NORMSINV(MAX(RAND(),0.000000000001))</f>
        <v>-1.44864346366523</v>
      </c>
      <c r="D4167" s="24" t="n">
        <f aca="false">IF($B$11="","",$B$11*EXP($B$12*C4167))</f>
        <v>503.751754134631</v>
      </c>
      <c r="E4167" s="20" t="n">
        <f aca="true">IF($B$10="","",$B$10*(1-$B$14+2*$B$14*RAND()))</f>
        <v>3.94526279369364</v>
      </c>
      <c r="F4167" s="21" t="n">
        <f aca="false">INDEX($E$17:$E$28,B4167)</f>
        <v>4.761</v>
      </c>
      <c r="G4167" s="25" t="n">
        <f aca="false">IF(OR(D4167="",E4167="",F4167=""),"",D4167*($B$7-$B$8-F4167-E4167))</f>
        <v>2032.00219339496</v>
      </c>
      <c r="H4167" s="25" t="n">
        <f aca="false">IF(D4167="","",D4167*$F$30)</f>
        <v>2518.35576926984</v>
      </c>
    </row>
    <row r="4168" customFormat="false" ht="15" hidden="false" customHeight="false" outlineLevel="0" collapsed="false">
      <c r="A4168" s="2" t="n">
        <v>4134</v>
      </c>
      <c r="B4168" s="2" t="n">
        <v>6</v>
      </c>
      <c r="C4168" s="22" t="n">
        <f aca="true">NORMSINV(MAX(RAND(),0.000000000001))</f>
        <v>0.306121731783517</v>
      </c>
      <c r="D4168" s="24" t="n">
        <f aca="false">IF($B$11="","",$B$11*EXP($B$12*C4168))</f>
        <v>1055.19631027545</v>
      </c>
      <c r="E4168" s="20" t="n">
        <f aca="true">IF($B$10="","",$B$10*(1-$B$14+2*$B$14*RAND()))</f>
        <v>4.09796682462301</v>
      </c>
      <c r="F4168" s="21" t="n">
        <f aca="false">INDEX($E$17:$E$28,B4168)</f>
        <v>4.761</v>
      </c>
      <c r="G4168" s="25" t="n">
        <f aca="false">IF(OR(D4168="",E4168="",F4168=""),"",D4168*($B$7-$B$8-F4168-E4168))</f>
        <v>4095.25188671441</v>
      </c>
      <c r="H4168" s="25" t="n">
        <f aca="false">IF(D4168="","",D4168*$F$30)</f>
        <v>5275.13739432902</v>
      </c>
    </row>
    <row r="4169" customFormat="false" ht="15" hidden="false" customHeight="false" outlineLevel="0" collapsed="false">
      <c r="A4169" s="2" t="n">
        <v>4135</v>
      </c>
      <c r="B4169" s="2" t="n">
        <v>7</v>
      </c>
      <c r="C4169" s="22" t="n">
        <f aca="true">NORMSINV(MAX(RAND(),0.000000000001))</f>
        <v>-0.0699109969850514</v>
      </c>
      <c r="D4169" s="24" t="n">
        <f aca="false">IF($B$11="","",$B$11*EXP($B$12*C4169))</f>
        <v>900.576102679755</v>
      </c>
      <c r="E4169" s="20" t="n">
        <f aca="true">IF($B$10="","",$B$10*(1-$B$14+2*$B$14*RAND()))</f>
        <v>3.858952256207</v>
      </c>
      <c r="F4169" s="21" t="n">
        <f aca="false">INDEX($E$17:$E$28,B4169)</f>
        <v>4.761</v>
      </c>
      <c r="G4169" s="25" t="n">
        <f aca="false">IF(OR(D4169="",E4169="",F4169=""),"",D4169*($B$7-$B$8-F4169-E4169))</f>
        <v>3710.41653995962</v>
      </c>
      <c r="H4169" s="25" t="n">
        <f aca="false">IF(D4169="","",D4169*$F$30)</f>
        <v>4502.16005251663</v>
      </c>
    </row>
    <row r="4170" customFormat="false" ht="15" hidden="false" customHeight="false" outlineLevel="0" collapsed="false">
      <c r="A4170" s="2" t="n">
        <v>4136</v>
      </c>
      <c r="B4170" s="2" t="n">
        <v>8</v>
      </c>
      <c r="C4170" s="22" t="n">
        <f aca="true">NORMSINV(MAX(RAND(),0.000000000001))</f>
        <v>0.0216976392638178</v>
      </c>
      <c r="D4170" s="24" t="n">
        <f aca="false">IF($B$11="","",$B$11*EXP($B$12*C4170))</f>
        <v>936.018689231497</v>
      </c>
      <c r="E4170" s="20" t="n">
        <f aca="true">IF($B$10="","",$B$10*(1-$B$14+2*$B$14*RAND()))</f>
        <v>4.0918839150756</v>
      </c>
      <c r="F4170" s="21" t="n">
        <f aca="false">INDEX($E$17:$E$28,B4170)</f>
        <v>4.761</v>
      </c>
      <c r="G4170" s="25" t="n">
        <f aca="false">IF(OR(D4170="",E4170="",F4170=""),"",D4170*($B$7-$B$8-F4170-E4170))</f>
        <v>3638.4133027016</v>
      </c>
      <c r="H4170" s="25" t="n">
        <f aca="false">IF(D4170="","",D4170*$F$30)</f>
        <v>4679.3446312061</v>
      </c>
    </row>
    <row r="4171" customFormat="false" ht="15" hidden="false" customHeight="false" outlineLevel="0" collapsed="false">
      <c r="A4171" s="2" t="n">
        <v>4137</v>
      </c>
      <c r="B4171" s="2" t="n">
        <v>9</v>
      </c>
      <c r="C4171" s="22" t="n">
        <f aca="true">NORMSINV(MAX(RAND(),0.000000000001))</f>
        <v>0.788638768258059</v>
      </c>
      <c r="D4171" s="24" t="n">
        <f aca="false">IF($B$11="","",$B$11*EXP($B$12*C4171))</f>
        <v>1293.1008992347</v>
      </c>
      <c r="E4171" s="20" t="n">
        <f aca="true">IF($B$10="","",$B$10*(1-$B$14+2*$B$14*RAND()))</f>
        <v>3.43393993516058</v>
      </c>
      <c r="F4171" s="21" t="n">
        <f aca="false">INDEX($E$17:$E$28,B4171)</f>
        <v>4.761</v>
      </c>
      <c r="G4171" s="25" t="n">
        <f aca="false">IF(OR(D4171="",E4171="",F4171=""),"",D4171*($B$7-$B$8-F4171-E4171))</f>
        <v>5877.22125691957</v>
      </c>
      <c r="H4171" s="25" t="n">
        <f aca="false">IF(D4171="","",D4171*$F$30)</f>
        <v>6464.4700154541</v>
      </c>
    </row>
    <row r="4172" customFormat="false" ht="15" hidden="false" customHeight="false" outlineLevel="0" collapsed="false">
      <c r="A4172" s="2" t="n">
        <v>4138</v>
      </c>
      <c r="B4172" s="2" t="n">
        <v>10</v>
      </c>
      <c r="C4172" s="22" t="n">
        <f aca="true">NORMSINV(MAX(RAND(),0.000000000001))</f>
        <v>-2.10189005582603</v>
      </c>
      <c r="D4172" s="24" t="n">
        <f aca="false">IF($B$11="","",$B$11*EXP($B$12*C4172))</f>
        <v>382.537867341094</v>
      </c>
      <c r="E4172" s="20" t="n">
        <f aca="true">IF($B$10="","",$B$10*(1-$B$14+2*$B$14*RAND()))</f>
        <v>3.79360417061929</v>
      </c>
      <c r="F4172" s="21" t="n">
        <f aca="false">INDEX($E$17:$E$28,B4172)</f>
        <v>4.761</v>
      </c>
      <c r="G4172" s="25" t="n">
        <f aca="false">IF(OR(D4172="",E4172="",F4172=""),"",D4172*($B$7-$B$8-F4172-E4172))</f>
        <v>1601.07239454961</v>
      </c>
      <c r="H4172" s="25" t="n">
        <f aca="false">IF(D4172="","",D4172*$F$30)</f>
        <v>1912.3833064116</v>
      </c>
    </row>
    <row r="4173" customFormat="false" ht="15" hidden="false" customHeight="false" outlineLevel="0" collapsed="false">
      <c r="A4173" s="2" t="n">
        <v>4139</v>
      </c>
      <c r="B4173" s="2" t="n">
        <v>11</v>
      </c>
      <c r="C4173" s="22" t="n">
        <f aca="true">NORMSINV(MAX(RAND(),0.000000000001))</f>
        <v>0.24871056655861</v>
      </c>
      <c r="D4173" s="24" t="n">
        <f aca="false">IF($B$11="","",$B$11*EXP($B$12*C4173))</f>
        <v>1029.97621403372</v>
      </c>
      <c r="E4173" s="20" t="n">
        <f aca="true">IF($B$10="","",$B$10*(1-$B$14+2*$B$14*RAND()))</f>
        <v>3.93308974970809</v>
      </c>
      <c r="F4173" s="21" t="n">
        <f aca="false">INDEX($E$17:$E$28,B4173)</f>
        <v>4.761</v>
      </c>
      <c r="G4173" s="25" t="n">
        <f aca="false">IF(OR(D4173="",E4173="",F4173=""),"",D4173*($B$7-$B$8-F4173-E4173))</f>
        <v>4167.19132191589</v>
      </c>
      <c r="H4173" s="25" t="n">
        <f aca="false">IF(D4173="","",D4173*$F$30)</f>
        <v>5149.05708919738</v>
      </c>
    </row>
    <row r="4174" customFormat="false" ht="15" hidden="false" customHeight="false" outlineLevel="0" collapsed="false">
      <c r="A4174" s="2" t="n">
        <v>4140</v>
      </c>
      <c r="B4174" s="2" t="n">
        <v>12</v>
      </c>
      <c r="C4174" s="22" t="n">
        <f aca="true">NORMSINV(MAX(RAND(),0.000000000001))</f>
        <v>-0.543275781947492</v>
      </c>
      <c r="D4174" s="24" t="n">
        <f aca="false">IF($B$11="","",$B$11*EXP($B$12*C4174))</f>
        <v>737.727721030834</v>
      </c>
      <c r="E4174" s="20" t="n">
        <f aca="true">IF($B$10="","",$B$10*(1-$B$14+2*$B$14*RAND()))</f>
        <v>3.62810284314745</v>
      </c>
      <c r="F4174" s="21" t="n">
        <f aca="false">INDEX($E$17:$E$28,B4174)</f>
        <v>4.761</v>
      </c>
      <c r="G4174" s="25" t="n">
        <f aca="false">IF(OR(D4174="",E4174="",F4174=""),"",D4174*($B$7-$B$8-F4174-E4174))</f>
        <v>3209.77744396436</v>
      </c>
      <c r="H4174" s="25" t="n">
        <f aca="false">IF(D4174="","",D4174*$F$30)</f>
        <v>3688.04842297734</v>
      </c>
    </row>
    <row r="4175" customFormat="false" ht="15" hidden="false" customHeight="false" outlineLevel="0" collapsed="false">
      <c r="A4175" s="2" t="n">
        <v>4141</v>
      </c>
      <c r="B4175" s="2" t="n">
        <v>1</v>
      </c>
      <c r="C4175" s="22" t="n">
        <f aca="true">NORMSINV(MAX(RAND(),0.000000000001))</f>
        <v>-0.161438189277854</v>
      </c>
      <c r="D4175" s="24" t="n">
        <f aca="false">IF($B$11="","",$B$11*EXP($B$12*C4175))</f>
        <v>866.505294688578</v>
      </c>
      <c r="E4175" s="20" t="n">
        <f aca="true">IF($B$10="","",$B$10*(1-$B$14+2*$B$14*RAND()))</f>
        <v>3.46582848621174</v>
      </c>
      <c r="F4175" s="21" t="n">
        <f aca="false">INDEX($E$17:$E$28,B4175)</f>
        <v>4.92562580645161</v>
      </c>
      <c r="G4175" s="25" t="n">
        <f aca="false">IF(OR(D4175="",E4175="",F4175=""),"",D4175*($B$7-$B$8-F4175-E4175))</f>
        <v>3768.03787960249</v>
      </c>
      <c r="H4175" s="25" t="n">
        <f aca="false">IF(D4175="","",D4175*$F$30)</f>
        <v>4331.83326920714</v>
      </c>
    </row>
    <row r="4176" customFormat="false" ht="15" hidden="false" customHeight="false" outlineLevel="0" collapsed="false">
      <c r="A4176" s="2" t="n">
        <v>4142</v>
      </c>
      <c r="B4176" s="2" t="n">
        <v>2</v>
      </c>
      <c r="C4176" s="22" t="n">
        <f aca="true">NORMSINV(MAX(RAND(),0.000000000001))</f>
        <v>-0.0709865261464419</v>
      </c>
      <c r="D4176" s="24" t="n">
        <f aca="false">IF($B$11="","",$B$11*EXP($B$12*C4176))</f>
        <v>900.168061718637</v>
      </c>
      <c r="E4176" s="20" t="n">
        <f aca="true">IF($B$10="","",$B$10*(1-$B$14+2*$B$14*RAND()))</f>
        <v>3.8408119671433</v>
      </c>
      <c r="F4176" s="21" t="n">
        <f aca="false">INDEX($E$17:$E$28,B4176)</f>
        <v>5.0612</v>
      </c>
      <c r="G4176" s="25" t="n">
        <f aca="false">IF(OR(D4176="",E4176="",F4176=""),"",D4176*($B$7-$B$8-F4176-E4176))</f>
        <v>3454.83424843594</v>
      </c>
      <c r="H4176" s="25" t="n">
        <f aca="false">IF(D4176="","",D4176*$F$30)</f>
        <v>4500.12017414381</v>
      </c>
    </row>
    <row r="4177" customFormat="false" ht="15" hidden="false" customHeight="false" outlineLevel="0" collapsed="false">
      <c r="A4177" s="2" t="n">
        <v>4143</v>
      </c>
      <c r="B4177" s="2" t="n">
        <v>3</v>
      </c>
      <c r="C4177" s="22" t="n">
        <f aca="true">NORMSINV(MAX(RAND(),0.000000000001))</f>
        <v>-1.23735424893456</v>
      </c>
      <c r="D4177" s="24" t="n">
        <f aca="false">IF($B$11="","",$B$11*EXP($B$12*C4177))</f>
        <v>550.657875591317</v>
      </c>
      <c r="E4177" s="20" t="n">
        <f aca="true">IF($B$10="","",$B$10*(1-$B$14+2*$B$14*RAND()))</f>
        <v>3.87917955770897</v>
      </c>
      <c r="F4177" s="21" t="n">
        <f aca="false">INDEX($E$17:$E$28,B4177)</f>
        <v>5.0612</v>
      </c>
      <c r="G4177" s="25" t="n">
        <f aca="false">IF(OR(D4177="",E4177="",F4177=""),"",D4177*($B$7-$B$8-F4177-E4177))</f>
        <v>2092.29092080532</v>
      </c>
      <c r="H4177" s="25" t="n">
        <f aca="false">IF(D4177="","",D4177*$F$30)</f>
        <v>2752.84885165611</v>
      </c>
    </row>
    <row r="4178" customFormat="false" ht="15" hidden="false" customHeight="false" outlineLevel="0" collapsed="false">
      <c r="A4178" s="2" t="n">
        <v>4144</v>
      </c>
      <c r="B4178" s="2" t="n">
        <v>4</v>
      </c>
      <c r="C4178" s="22" t="n">
        <f aca="true">NORMSINV(MAX(RAND(),0.000000000001))</f>
        <v>0.31127815618457</v>
      </c>
      <c r="D4178" s="24" t="n">
        <f aca="false">IF($B$11="","",$B$11*EXP($B$12*C4178))</f>
        <v>1057.49147239767</v>
      </c>
      <c r="E4178" s="20" t="n">
        <f aca="true">IF($B$10="","",$B$10*(1-$B$14+2*$B$14*RAND()))</f>
        <v>3.71996457993907</v>
      </c>
      <c r="F4178" s="21" t="n">
        <f aca="false">INDEX($E$17:$E$28,B4178)</f>
        <v>4.89657419354839</v>
      </c>
      <c r="G4178" s="25" t="n">
        <f aca="false">IF(OR(D4178="",E4178="",F4178=""),"",D4178*($B$7-$B$8-F4178-E4178))</f>
        <v>4360.52508379945</v>
      </c>
      <c r="H4178" s="25" t="n">
        <f aca="false">IF(D4178="","",D4178*$F$30)</f>
        <v>5286.61136881044</v>
      </c>
    </row>
    <row r="4179" customFormat="false" ht="15" hidden="false" customHeight="false" outlineLevel="0" collapsed="false">
      <c r="A4179" s="2" t="n">
        <v>4145</v>
      </c>
      <c r="B4179" s="2" t="n">
        <v>5</v>
      </c>
      <c r="C4179" s="22" t="n">
        <f aca="true">NORMSINV(MAX(RAND(),0.000000000001))</f>
        <v>-0.745933808336425</v>
      </c>
      <c r="D4179" s="24" t="n">
        <f aca="false">IF($B$11="","",$B$11*EXP($B$12*C4179))</f>
        <v>677.345579111764</v>
      </c>
      <c r="E4179" s="20" t="n">
        <f aca="true">IF($B$10="","",$B$10*(1-$B$14+2*$B$14*RAND()))</f>
        <v>3.99898322659455</v>
      </c>
      <c r="F4179" s="21" t="n">
        <f aca="false">INDEX($E$17:$E$28,B4179)</f>
        <v>4.761</v>
      </c>
      <c r="G4179" s="25" t="n">
        <f aca="false">IF(OR(D4179="",E4179="",F4179=""),"",D4179*($B$7-$B$8-F4179-E4179))</f>
        <v>2695.84676625685</v>
      </c>
      <c r="H4179" s="25" t="n">
        <f aca="false">IF(D4179="","",D4179*$F$30)</f>
        <v>3386.18601909553</v>
      </c>
    </row>
    <row r="4180" customFormat="false" ht="15" hidden="false" customHeight="false" outlineLevel="0" collapsed="false">
      <c r="A4180" s="2" t="n">
        <v>4146</v>
      </c>
      <c r="B4180" s="2" t="n">
        <v>6</v>
      </c>
      <c r="C4180" s="22" t="n">
        <f aca="true">NORMSINV(MAX(RAND(),0.000000000001))</f>
        <v>-0.735867134391284</v>
      </c>
      <c r="D4180" s="24" t="n">
        <f aca="false">IF($B$11="","",$B$11*EXP($B$12*C4180))</f>
        <v>680.224815169743</v>
      </c>
      <c r="E4180" s="20" t="n">
        <f aca="true">IF($B$10="","",$B$10*(1-$B$14+2*$B$14*RAND()))</f>
        <v>3.43404379544583</v>
      </c>
      <c r="F4180" s="21" t="n">
        <f aca="false">INDEX($E$17:$E$28,B4180)</f>
        <v>4.761</v>
      </c>
      <c r="G4180" s="25" t="n">
        <f aca="false">IF(OR(D4180="",E4180="",F4180=""),"",D4180*($B$7-$B$8-F4180-E4180))</f>
        <v>3091.59199419743</v>
      </c>
      <c r="H4180" s="25" t="n">
        <f aca="false">IF(D4180="","",D4180*$F$30)</f>
        <v>3400.57989599658</v>
      </c>
    </row>
    <row r="4181" customFormat="false" ht="15" hidden="false" customHeight="false" outlineLevel="0" collapsed="false">
      <c r="A4181" s="2" t="n">
        <v>4147</v>
      </c>
      <c r="B4181" s="2" t="n">
        <v>7</v>
      </c>
      <c r="C4181" s="22" t="n">
        <f aca="true">NORMSINV(MAX(RAND(),0.000000000001))</f>
        <v>1.69972528571874</v>
      </c>
      <c r="D4181" s="24" t="n">
        <f aca="false">IF($B$11="","",$B$11*EXP($B$12*C4181))</f>
        <v>1898.27214391477</v>
      </c>
      <c r="E4181" s="20" t="n">
        <f aca="true">IF($B$10="","",$B$10*(1-$B$14+2*$B$14*RAND()))</f>
        <v>3.85825743752364</v>
      </c>
      <c r="F4181" s="21" t="n">
        <f aca="false">INDEX($E$17:$E$28,B4181)</f>
        <v>4.761</v>
      </c>
      <c r="G4181" s="25" t="n">
        <f aca="false">IF(OR(D4181="",E4181="",F4181=""),"",D4181*($B$7-$B$8-F4181-E4181))</f>
        <v>7822.29081859284</v>
      </c>
      <c r="H4181" s="25" t="n">
        <f aca="false">IF(D4181="","",D4181*$F$30)</f>
        <v>9489.84210185872</v>
      </c>
    </row>
    <row r="4182" customFormat="false" ht="15" hidden="false" customHeight="false" outlineLevel="0" collapsed="false">
      <c r="A4182" s="2" t="n">
        <v>4148</v>
      </c>
      <c r="B4182" s="2" t="n">
        <v>8</v>
      </c>
      <c r="C4182" s="22" t="n">
        <f aca="true">NORMSINV(MAX(RAND(),0.000000000001))</f>
        <v>-0.620409674887701</v>
      </c>
      <c r="D4182" s="24" t="n">
        <f aca="false">IF($B$11="","",$B$11*EXP($B$12*C4182))</f>
        <v>714.135849548372</v>
      </c>
      <c r="E4182" s="20" t="n">
        <f aca="true">IF($B$10="","",$B$10*(1-$B$14+2*$B$14*RAND()))</f>
        <v>4.11677510251361</v>
      </c>
      <c r="F4182" s="21" t="n">
        <f aca="false">INDEX($E$17:$E$28,B4182)</f>
        <v>4.761</v>
      </c>
      <c r="G4182" s="25" t="n">
        <f aca="false">IF(OR(D4182="",E4182="",F4182=""),"",D4182*($B$7-$B$8-F4182-E4182))</f>
        <v>2758.15325831332</v>
      </c>
      <c r="H4182" s="25" t="n">
        <f aca="false">IF(D4182="","",D4182*$F$30)</f>
        <v>3570.10793906222</v>
      </c>
    </row>
    <row r="4183" customFormat="false" ht="15" hidden="false" customHeight="false" outlineLevel="0" collapsed="false">
      <c r="A4183" s="2" t="n">
        <v>4149</v>
      </c>
      <c r="B4183" s="2" t="n">
        <v>9</v>
      </c>
      <c r="C4183" s="22" t="n">
        <f aca="true">NORMSINV(MAX(RAND(),0.000000000001))</f>
        <v>-0.184964341319838</v>
      </c>
      <c r="D4183" s="24" t="n">
        <f aca="false">IF($B$11="","",$B$11*EXP($B$12*C4183))</f>
        <v>857.957957243449</v>
      </c>
      <c r="E4183" s="20" t="n">
        <f aca="true">IF($B$10="","",$B$10*(1-$B$14+2*$B$14*RAND()))</f>
        <v>3.65194875439852</v>
      </c>
      <c r="F4183" s="21" t="n">
        <f aca="false">INDEX($E$17:$E$28,B4183)</f>
        <v>4.761</v>
      </c>
      <c r="G4183" s="25" t="n">
        <f aca="false">IF(OR(D4183="",E4183="",F4183=""),"",D4183*($B$7-$B$8-F4183-E4183))</f>
        <v>3712.42804756397</v>
      </c>
      <c r="H4183" s="25" t="n">
        <f aca="false">IF(D4183="","",D4183*$F$30)</f>
        <v>4289.10341985145</v>
      </c>
    </row>
    <row r="4184" customFormat="false" ht="15" hidden="false" customHeight="false" outlineLevel="0" collapsed="false">
      <c r="A4184" s="2" t="n">
        <v>4150</v>
      </c>
      <c r="B4184" s="2" t="n">
        <v>10</v>
      </c>
      <c r="C4184" s="22" t="n">
        <f aca="true">NORMSINV(MAX(RAND(),0.000000000001))</f>
        <v>-0.0463727864319334</v>
      </c>
      <c r="D4184" s="24" t="n">
        <f aca="false">IF($B$11="","",$B$11*EXP($B$12*C4184))</f>
        <v>909.552641454355</v>
      </c>
      <c r="E4184" s="20" t="n">
        <f aca="true">IF($B$10="","",$B$10*(1-$B$14+2*$B$14*RAND()))</f>
        <v>3.64143696114226</v>
      </c>
      <c r="F4184" s="21" t="n">
        <f aca="false">INDEX($E$17:$E$28,B4184)</f>
        <v>4.761</v>
      </c>
      <c r="G4184" s="25" t="n">
        <f aca="false">IF(OR(D4184="",E4184="",F4184=""),"",D4184*($B$7-$B$8-F4184-E4184))</f>
        <v>3945.24191946784</v>
      </c>
      <c r="H4184" s="25" t="n">
        <f aca="false">IF(D4184="","",D4184*$F$30)</f>
        <v>4547.03556515861</v>
      </c>
    </row>
    <row r="4185" customFormat="false" ht="15" hidden="false" customHeight="false" outlineLevel="0" collapsed="false">
      <c r="A4185" s="2" t="n">
        <v>4151</v>
      </c>
      <c r="B4185" s="2" t="n">
        <v>11</v>
      </c>
      <c r="C4185" s="22" t="n">
        <f aca="true">NORMSINV(MAX(RAND(),0.000000000001))</f>
        <v>-1.38522277776558</v>
      </c>
      <c r="D4185" s="24" t="n">
        <f aca="false">IF($B$11="","",$B$11*EXP($B$12*C4185))</f>
        <v>517.395162670626</v>
      </c>
      <c r="E4185" s="20" t="n">
        <f aca="true">IF($B$10="","",$B$10*(1-$B$14+2*$B$14*RAND()))</f>
        <v>3.90989266256244</v>
      </c>
      <c r="F4185" s="21" t="n">
        <f aca="false">INDEX($E$17:$E$28,B4185)</f>
        <v>4.761</v>
      </c>
      <c r="G4185" s="25" t="n">
        <f aca="false">IF(OR(D4185="",E4185="",F4185=""),"",D4185*($B$7-$B$8-F4185-E4185))</f>
        <v>2105.33645277775</v>
      </c>
      <c r="H4185" s="25" t="n">
        <f aca="false">IF(D4185="","",D4185*$F$30)</f>
        <v>2586.561897223</v>
      </c>
    </row>
    <row r="4186" customFormat="false" ht="15" hidden="false" customHeight="false" outlineLevel="0" collapsed="false">
      <c r="A4186" s="2" t="n">
        <v>4152</v>
      </c>
      <c r="B4186" s="2" t="n">
        <v>12</v>
      </c>
      <c r="C4186" s="22" t="n">
        <f aca="true">NORMSINV(MAX(RAND(),0.000000000001))</f>
        <v>0.738700190341392</v>
      </c>
      <c r="D4186" s="24" t="n">
        <f aca="false">IF($B$11="","",$B$11*EXP($B$12*C4186))</f>
        <v>1266.17520858201</v>
      </c>
      <c r="E4186" s="20" t="n">
        <f aca="true">IF($B$10="","",$B$10*(1-$B$14+2*$B$14*RAND()))</f>
        <v>3.63917948948523</v>
      </c>
      <c r="F4186" s="21" t="n">
        <f aca="false">INDEX($E$17:$E$28,B4186)</f>
        <v>4.761</v>
      </c>
      <c r="G4186" s="25" t="n">
        <f aca="false">IF(OR(D4186="",E4186="",F4186=""),"",D4186*($B$7-$B$8-F4186-E4186))</f>
        <v>5494.97314010953</v>
      </c>
      <c r="H4186" s="25" t="n">
        <f aca="false">IF(D4186="","",D4186*$F$30)</f>
        <v>6329.8631027432</v>
      </c>
    </row>
    <row r="4187" customFormat="false" ht="15" hidden="false" customHeight="false" outlineLevel="0" collapsed="false">
      <c r="A4187" s="2" t="n">
        <v>4153</v>
      </c>
      <c r="B4187" s="2" t="n">
        <v>1</v>
      </c>
      <c r="C4187" s="22" t="n">
        <f aca="true">NORMSINV(MAX(RAND(),0.000000000001))</f>
        <v>1.42435435000524</v>
      </c>
      <c r="D4187" s="24" t="n">
        <f aca="false">IF($B$11="","",$B$11*EXP($B$12*C4187))</f>
        <v>1690.31027418203</v>
      </c>
      <c r="E4187" s="20" t="n">
        <f aca="true">IF($B$10="","",$B$10*(1-$B$14+2*$B$14*RAND()))</f>
        <v>3.56387561814362</v>
      </c>
      <c r="F4187" s="21" t="n">
        <f aca="false">INDEX($E$17:$E$28,B4187)</f>
        <v>4.92562580645161</v>
      </c>
      <c r="G4187" s="25" t="n">
        <f aca="false">IF(OR(D4187="",E4187="",F4187=""),"",D4187*($B$7-$B$8-F4187-E4187))</f>
        <v>7184.66141240274</v>
      </c>
      <c r="H4187" s="25" t="n">
        <f aca="false">IF(D4187="","",D4187*$F$30)</f>
        <v>8450.19912269079</v>
      </c>
    </row>
    <row r="4188" customFormat="false" ht="15" hidden="false" customHeight="false" outlineLevel="0" collapsed="false">
      <c r="A4188" s="2" t="n">
        <v>4154</v>
      </c>
      <c r="B4188" s="2" t="n">
        <v>2</v>
      </c>
      <c r="C4188" s="22" t="n">
        <f aca="true">NORMSINV(MAX(RAND(),0.000000000001))</f>
        <v>0.0136122229307834</v>
      </c>
      <c r="D4188" s="24" t="n">
        <f aca="false">IF($B$11="","",$B$11*EXP($B$12*C4188))</f>
        <v>932.835174431557</v>
      </c>
      <c r="E4188" s="20" t="n">
        <f aca="true">IF($B$10="","",$B$10*(1-$B$14+2*$B$14*RAND()))</f>
        <v>3.83113238939187</v>
      </c>
      <c r="F4188" s="21" t="n">
        <f aca="false">INDEX($E$17:$E$28,B4188)</f>
        <v>5.0612</v>
      </c>
      <c r="G4188" s="25" t="n">
        <f aca="false">IF(OR(D4188="",E4188="",F4188=""),"",D4188*($B$7-$B$8-F4188-E4188))</f>
        <v>3589.23968669629</v>
      </c>
      <c r="H4188" s="25" t="n">
        <f aca="false">IF(D4188="","",D4188*$F$30)</f>
        <v>4663.42960401824</v>
      </c>
    </row>
    <row r="4189" customFormat="false" ht="15" hidden="false" customHeight="false" outlineLevel="0" collapsed="false">
      <c r="A4189" s="2" t="n">
        <v>4155</v>
      </c>
      <c r="B4189" s="2" t="n">
        <v>3</v>
      </c>
      <c r="C4189" s="22" t="n">
        <f aca="true">NORMSINV(MAX(RAND(),0.000000000001))</f>
        <v>0.468763348051066</v>
      </c>
      <c r="D4189" s="24" t="n">
        <f aca="false">IF($B$11="","",$B$11*EXP($B$12*C4189))</f>
        <v>1130.04616279385</v>
      </c>
      <c r="E4189" s="20" t="n">
        <f aca="true">IF($B$10="","",$B$10*(1-$B$14+2*$B$14*RAND()))</f>
        <v>3.81545524140337</v>
      </c>
      <c r="F4189" s="21" t="n">
        <f aca="false">INDEX($E$17:$E$28,B4189)</f>
        <v>5.0612</v>
      </c>
      <c r="G4189" s="25" t="n">
        <f aca="false">IF(OR(D4189="",E4189="",F4189=""),"",D4189*($B$7-$B$8-F4189-E4189))</f>
        <v>4365.75792000183</v>
      </c>
      <c r="H4189" s="25" t="n">
        <f aca="false">IF(D4189="","",D4189*$F$30)</f>
        <v>5649.32677703899</v>
      </c>
    </row>
    <row r="4190" customFormat="false" ht="15" hidden="false" customHeight="false" outlineLevel="0" collapsed="false">
      <c r="A4190" s="2" t="n">
        <v>4156</v>
      </c>
      <c r="B4190" s="2" t="n">
        <v>4</v>
      </c>
      <c r="C4190" s="22" t="n">
        <f aca="true">NORMSINV(MAX(RAND(),0.000000000001))</f>
        <v>-1.10747377153151</v>
      </c>
      <c r="D4190" s="24" t="n">
        <f aca="false">IF($B$11="","",$B$11*EXP($B$12*C4190))</f>
        <v>581.633734135488</v>
      </c>
      <c r="E4190" s="20" t="n">
        <f aca="true">IF($B$10="","",$B$10*(1-$B$14+2*$B$14*RAND()))</f>
        <v>3.48071099719191</v>
      </c>
      <c r="F4190" s="21" t="n">
        <f aca="false">INDEX($E$17:$E$28,B4190)</f>
        <v>4.89657419354839</v>
      </c>
      <c r="G4190" s="25" t="n">
        <f aca="false">IF(OR(D4190="",E4190="",F4190=""),"",D4190*($B$7-$B$8-F4190-E4190))</f>
        <v>2537.50210547791</v>
      </c>
      <c r="H4190" s="25" t="n">
        <f aca="false">IF(D4190="","",D4190*$F$30)</f>
        <v>2907.70336369013</v>
      </c>
    </row>
    <row r="4191" customFormat="false" ht="15" hidden="false" customHeight="false" outlineLevel="0" collapsed="false">
      <c r="A4191" s="2" t="n">
        <v>4157</v>
      </c>
      <c r="B4191" s="2" t="n">
        <v>5</v>
      </c>
      <c r="C4191" s="22" t="n">
        <f aca="true">NORMSINV(MAX(RAND(),0.000000000001))</f>
        <v>-0.056983043314251</v>
      </c>
      <c r="D4191" s="24" t="n">
        <f aca="false">IF($B$11="","",$B$11*EXP($B$12*C4191))</f>
        <v>905.495288061146</v>
      </c>
      <c r="E4191" s="20" t="n">
        <f aca="true">IF($B$10="","",$B$10*(1-$B$14+2*$B$14*RAND()))</f>
        <v>3.96251015291044</v>
      </c>
      <c r="F4191" s="21" t="n">
        <f aca="false">INDEX($E$17:$E$28,B4191)</f>
        <v>4.761</v>
      </c>
      <c r="G4191" s="25" t="n">
        <f aca="false">IF(OR(D4191="",E4191="",F4191=""),"",D4191*($B$7-$B$8-F4191-E4191))</f>
        <v>3636.91263108503</v>
      </c>
      <c r="H4191" s="25" t="n">
        <f aca="false">IF(D4191="","",D4191*$F$30)</f>
        <v>4526.75204407528</v>
      </c>
    </row>
    <row r="4192" customFormat="false" ht="15" hidden="false" customHeight="false" outlineLevel="0" collapsed="false">
      <c r="A4192" s="2" t="n">
        <v>4158</v>
      </c>
      <c r="B4192" s="2" t="n">
        <v>6</v>
      </c>
      <c r="C4192" s="22" t="n">
        <f aca="true">NORMSINV(MAX(RAND(),0.000000000001))</f>
        <v>0.0187708031012251</v>
      </c>
      <c r="D4192" s="24" t="n">
        <f aca="false">IF($B$11="","",$B$11*EXP($B$12*C4192))</f>
        <v>934.865037511733</v>
      </c>
      <c r="E4192" s="20" t="n">
        <f aca="true">IF($B$10="","",$B$10*(1-$B$14+2*$B$14*RAND()))</f>
        <v>3.42584282589609</v>
      </c>
      <c r="F4192" s="21" t="n">
        <f aca="false">INDEX($E$17:$E$28,B4192)</f>
        <v>4.761</v>
      </c>
      <c r="G4192" s="25" t="n">
        <f aca="false">IF(OR(D4192="",E4192="",F4192=""),"",D4192*($B$7-$B$8-F4192-E4192))</f>
        <v>4256.58745236547</v>
      </c>
      <c r="H4192" s="25" t="n">
        <f aca="false">IF(D4192="","",D4192*$F$30)</f>
        <v>4673.57729552866</v>
      </c>
    </row>
    <row r="4193" customFormat="false" ht="15" hidden="false" customHeight="false" outlineLevel="0" collapsed="false">
      <c r="A4193" s="2" t="n">
        <v>4159</v>
      </c>
      <c r="B4193" s="2" t="n">
        <v>7</v>
      </c>
      <c r="C4193" s="22" t="n">
        <f aca="true">NORMSINV(MAX(RAND(),0.000000000001))</f>
        <v>-0.442240852811926</v>
      </c>
      <c r="D4193" s="24" t="n">
        <f aca="false">IF($B$11="","",$B$11*EXP($B$12*C4193))</f>
        <v>769.812905592039</v>
      </c>
      <c r="E4193" s="20" t="n">
        <f aca="true">IF($B$10="","",$B$10*(1-$B$14+2*$B$14*RAND()))</f>
        <v>4.05231921602593</v>
      </c>
      <c r="F4193" s="21" t="n">
        <f aca="false">INDEX($E$17:$E$28,B4193)</f>
        <v>4.761</v>
      </c>
      <c r="G4193" s="25" t="n">
        <f aca="false">IF(OR(D4193="",E4193="",F4193=""),"",D4193*($B$7-$B$8-F4193-E4193))</f>
        <v>3022.8095436435</v>
      </c>
      <c r="H4193" s="25" t="n">
        <f aca="false">IF(D4193="","",D4193*$F$30)</f>
        <v>3848.44867763572</v>
      </c>
    </row>
    <row r="4194" customFormat="false" ht="15" hidden="false" customHeight="false" outlineLevel="0" collapsed="false">
      <c r="A4194" s="2" t="n">
        <v>4160</v>
      </c>
      <c r="B4194" s="2" t="n">
        <v>8</v>
      </c>
      <c r="C4194" s="22" t="n">
        <f aca="true">NORMSINV(MAX(RAND(),0.000000000001))</f>
        <v>1.20635212089078</v>
      </c>
      <c r="D4194" s="24" t="n">
        <f aca="false">IF($B$11="","",$B$11*EXP($B$12*C4194))</f>
        <v>1541.95850411729</v>
      </c>
      <c r="E4194" s="20" t="n">
        <f aca="true">IF($B$10="","",$B$10*(1-$B$14+2*$B$14*RAND()))</f>
        <v>3.42378386827877</v>
      </c>
      <c r="F4194" s="21" t="n">
        <f aca="false">INDEX($E$17:$E$28,B4194)</f>
        <v>4.761</v>
      </c>
      <c r="G4194" s="25" t="n">
        <f aca="false">IF(OR(D4194="",E4194="",F4194=""),"",D4194*($B$7-$B$8-F4194-E4194))</f>
        <v>7023.95425239981</v>
      </c>
      <c r="H4194" s="25" t="n">
        <f aca="false">IF(D4194="","",D4194*$F$30)</f>
        <v>7708.55895378316</v>
      </c>
    </row>
    <row r="4195" customFormat="false" ht="15" hidden="false" customHeight="false" outlineLevel="0" collapsed="false">
      <c r="A4195" s="2" t="n">
        <v>4161</v>
      </c>
      <c r="B4195" s="2" t="n">
        <v>9</v>
      </c>
      <c r="C4195" s="22" t="n">
        <f aca="true">NORMSINV(MAX(RAND(),0.000000000001))</f>
        <v>1.22632153639297</v>
      </c>
      <c r="D4195" s="24" t="n">
        <f aca="false">IF($B$11="","",$B$11*EXP($B$12*C4195))</f>
        <v>1554.98795313933</v>
      </c>
      <c r="E4195" s="20" t="n">
        <f aca="true">IF($B$10="","",$B$10*(1-$B$14+2*$B$14*RAND()))</f>
        <v>3.73353898154488</v>
      </c>
      <c r="F4195" s="21" t="n">
        <f aca="false">INDEX($E$17:$E$28,B4195)</f>
        <v>4.761</v>
      </c>
      <c r="G4195" s="25" t="n">
        <f aca="false">IF(OR(D4195="",E4195="",F4195=""),"",D4195*($B$7-$B$8-F4195-E4195))</f>
        <v>6601.64073922033</v>
      </c>
      <c r="H4195" s="25" t="n">
        <f aca="false">IF(D4195="","",D4195*$F$30)</f>
        <v>7773.69577533412</v>
      </c>
    </row>
    <row r="4196" customFormat="false" ht="15" hidden="false" customHeight="false" outlineLevel="0" collapsed="false">
      <c r="A4196" s="2" t="n">
        <v>4162</v>
      </c>
      <c r="B4196" s="2" t="n">
        <v>10</v>
      </c>
      <c r="C4196" s="22" t="n">
        <f aca="true">NORMSINV(MAX(RAND(),0.000000000001))</f>
        <v>-0.706388725068355</v>
      </c>
      <c r="D4196" s="24" t="n">
        <f aca="false">IF($B$11="","",$B$11*EXP($B$12*C4196))</f>
        <v>688.726717207465</v>
      </c>
      <c r="E4196" s="20" t="n">
        <f aca="true">IF($B$10="","",$B$10*(1-$B$14+2*$B$14*RAND()))</f>
        <v>3.69436325185797</v>
      </c>
      <c r="F4196" s="21" t="n">
        <f aca="false">INDEX($E$17:$E$28,B4196)</f>
        <v>4.761</v>
      </c>
      <c r="G4196" s="25" t="n">
        <f aca="false">IF(OR(D4196="",E4196="",F4196=""),"",D4196*($B$7-$B$8-F4196-E4196))</f>
        <v>2950.94380197433</v>
      </c>
      <c r="H4196" s="25" t="n">
        <f aca="false">IF(D4196="","",D4196*$F$30)</f>
        <v>3443.08260466356</v>
      </c>
    </row>
    <row r="4197" customFormat="false" ht="15" hidden="false" customHeight="false" outlineLevel="0" collapsed="false">
      <c r="A4197" s="2" t="n">
        <v>4163</v>
      </c>
      <c r="B4197" s="2" t="n">
        <v>11</v>
      </c>
      <c r="C4197" s="22" t="n">
        <f aca="true">NORMSINV(MAX(RAND(),0.000000000001))</f>
        <v>-0.723984054768906</v>
      </c>
      <c r="D4197" s="24" t="n">
        <f aca="false">IF($B$11="","",$B$11*EXP($B$12*C4197))</f>
        <v>683.639328201511</v>
      </c>
      <c r="E4197" s="20" t="n">
        <f aca="true">IF($B$10="","",$B$10*(1-$B$14+2*$B$14*RAND()))</f>
        <v>3.71790449742269</v>
      </c>
      <c r="F4197" s="21" t="n">
        <f aca="false">INDEX($E$17:$E$28,B4197)</f>
        <v>4.761</v>
      </c>
      <c r="G4197" s="25" t="n">
        <f aca="false">IF(OR(D4197="",E4197="",F4197=""),"",D4197*($B$7-$B$8-F4197-E4197))</f>
        <v>2913.05246678443</v>
      </c>
      <c r="H4197" s="25" t="n">
        <f aca="false">IF(D4197="","",D4197*$F$30)</f>
        <v>3417.649729545</v>
      </c>
    </row>
    <row r="4198" customFormat="false" ht="15" hidden="false" customHeight="false" outlineLevel="0" collapsed="false">
      <c r="A4198" s="2" t="n">
        <v>4164</v>
      </c>
      <c r="B4198" s="2" t="n">
        <v>12</v>
      </c>
      <c r="C4198" s="22" t="n">
        <f aca="true">NORMSINV(MAX(RAND(),0.000000000001))</f>
        <v>-1.4551007739756</v>
      </c>
      <c r="D4198" s="24" t="n">
        <f aca="false">IF($B$11="","",$B$11*EXP($B$12*C4198))</f>
        <v>502.382963303859</v>
      </c>
      <c r="E4198" s="20" t="n">
        <f aca="true">IF($B$10="","",$B$10*(1-$B$14+2*$B$14*RAND()))</f>
        <v>3.41984306278428</v>
      </c>
      <c r="F4198" s="21" t="n">
        <f aca="false">INDEX($E$17:$E$28,B4198)</f>
        <v>4.761</v>
      </c>
      <c r="G4198" s="25" t="n">
        <f aca="false">IF(OR(D4198="",E4198="",F4198=""),"",D4198*($B$7-$B$8-F4198-E4198))</f>
        <v>2290.44277228578</v>
      </c>
      <c r="H4198" s="25" t="n">
        <f aca="false">IF(D4198="","",D4198*$F$30)</f>
        <v>2511.51291014865</v>
      </c>
    </row>
    <row r="4199" customFormat="false" ht="15" hidden="false" customHeight="false" outlineLevel="0" collapsed="false">
      <c r="A4199" s="2" t="n">
        <v>4165</v>
      </c>
      <c r="B4199" s="2" t="n">
        <v>1</v>
      </c>
      <c r="C4199" s="22" t="n">
        <f aca="true">NORMSINV(MAX(RAND(),0.000000000001))</f>
        <v>-0.151928904701468</v>
      </c>
      <c r="D4199" s="24" t="n">
        <f aca="false">IF($B$11="","",$B$11*EXP($B$12*C4199))</f>
        <v>869.984251196726</v>
      </c>
      <c r="E4199" s="20" t="n">
        <f aca="true">IF($B$10="","",$B$10*(1-$B$14+2*$B$14*RAND()))</f>
        <v>3.61787622475281</v>
      </c>
      <c r="F4199" s="21" t="n">
        <f aca="false">INDEX($E$17:$E$28,B4199)</f>
        <v>4.92562580645161</v>
      </c>
      <c r="G4199" s="25" t="n">
        <f aca="false">IF(OR(D4199="",E4199="",F4199=""),"",D4199*($B$7-$B$8-F4199-E4199))</f>
        <v>3650.8871430312</v>
      </c>
      <c r="H4199" s="25" t="n">
        <f aca="false">IF(D4199="","",D4199*$F$30)</f>
        <v>4349.22526858267</v>
      </c>
    </row>
    <row r="4200" customFormat="false" ht="15" hidden="false" customHeight="false" outlineLevel="0" collapsed="false">
      <c r="A4200" s="2" t="n">
        <v>4166</v>
      </c>
      <c r="B4200" s="2" t="n">
        <v>2</v>
      </c>
      <c r="C4200" s="22" t="n">
        <f aca="true">NORMSINV(MAX(RAND(),0.000000000001))</f>
        <v>-1.46933518212037</v>
      </c>
      <c r="D4200" s="24" t="n">
        <f aca="false">IF($B$11="","",$B$11*EXP($B$12*C4200))</f>
        <v>499.3787407613</v>
      </c>
      <c r="E4200" s="20" t="n">
        <f aca="true">IF($B$10="","",$B$10*(1-$B$14+2*$B$14*RAND()))</f>
        <v>3.42971091805056</v>
      </c>
      <c r="F4200" s="21" t="n">
        <f aca="false">INDEX($E$17:$E$28,B4200)</f>
        <v>5.0612</v>
      </c>
      <c r="G4200" s="25" t="n">
        <f aca="false">IF(OR(D4200="",E4200="",F4200=""),"",D4200*($B$7-$B$8-F4200-E4200))</f>
        <v>2121.9047551265</v>
      </c>
      <c r="H4200" s="25" t="n">
        <f aca="false">IF(D4200="","",D4200*$F$30)</f>
        <v>2496.49420081389</v>
      </c>
    </row>
    <row r="4201" customFormat="false" ht="15" hidden="false" customHeight="false" outlineLevel="0" collapsed="false">
      <c r="A4201" s="2" t="n">
        <v>4167</v>
      </c>
      <c r="B4201" s="2" t="n">
        <v>3</v>
      </c>
      <c r="C4201" s="22" t="n">
        <f aca="true">NORMSINV(MAX(RAND(),0.000000000001))</f>
        <v>0.446350789003736</v>
      </c>
      <c r="D4201" s="24" t="n">
        <f aca="false">IF($B$11="","",$B$11*EXP($B$12*C4201))</f>
        <v>1119.42436353909</v>
      </c>
      <c r="E4201" s="20" t="n">
        <f aca="true">IF($B$10="","",$B$10*(1-$B$14+2*$B$14*RAND()))</f>
        <v>3.81430331144741</v>
      </c>
      <c r="F4201" s="21" t="n">
        <f aca="false">INDEX($E$17:$E$28,B4201)</f>
        <v>5.0612</v>
      </c>
      <c r="G4201" s="25" t="n">
        <f aca="false">IF(OR(D4201="",E4201="",F4201=""),"",D4201*($B$7-$B$8-F4201-E4201))</f>
        <v>4326.01174598191</v>
      </c>
      <c r="H4201" s="25" t="n">
        <f aca="false">IF(D4201="","",D4201*$F$30)</f>
        <v>5596.22627820463</v>
      </c>
    </row>
    <row r="4202" customFormat="false" ht="15" hidden="false" customHeight="false" outlineLevel="0" collapsed="false">
      <c r="A4202" s="2" t="n">
        <v>4168</v>
      </c>
      <c r="B4202" s="2" t="n">
        <v>4</v>
      </c>
      <c r="C4202" s="22" t="n">
        <f aca="true">NORMSINV(MAX(RAND(),0.000000000001))</f>
        <v>1.2664688593794</v>
      </c>
      <c r="D4202" s="24" t="n">
        <f aca="false">IF($B$11="","",$B$11*EXP($B$12*C4202))</f>
        <v>1581.51700794752</v>
      </c>
      <c r="E4202" s="20" t="n">
        <f aca="true">IF($B$10="","",$B$10*(1-$B$14+2*$B$14*RAND()))</f>
        <v>3.43468843001845</v>
      </c>
      <c r="F4202" s="21" t="n">
        <f aca="false">INDEX($E$17:$E$28,B4202)</f>
        <v>4.89657419354839</v>
      </c>
      <c r="G4202" s="25" t="n">
        <f aca="false">IF(OR(D4202="",E4202="",F4202=""),"",D4202*($B$7-$B$8-F4202-E4202))</f>
        <v>6972.49314440299</v>
      </c>
      <c r="H4202" s="25" t="n">
        <f aca="false">IF(D4202="","",D4202*$F$30)</f>
        <v>7906.31982613125</v>
      </c>
    </row>
    <row r="4203" customFormat="false" ht="15" hidden="false" customHeight="false" outlineLevel="0" collapsed="false">
      <c r="A4203" s="2" t="n">
        <v>4169</v>
      </c>
      <c r="B4203" s="2" t="n">
        <v>5</v>
      </c>
      <c r="C4203" s="22" t="n">
        <f aca="true">NORMSINV(MAX(RAND(),0.000000000001))</f>
        <v>0.181639482453536</v>
      </c>
      <c r="D4203" s="24" t="n">
        <f aca="false">IF($B$11="","",$B$11*EXP($B$12*C4203))</f>
        <v>1001.27504204672</v>
      </c>
      <c r="E4203" s="20" t="n">
        <f aca="true">IF($B$10="","",$B$10*(1-$B$14+2*$B$14*RAND()))</f>
        <v>3.46035283630319</v>
      </c>
      <c r="F4203" s="21" t="n">
        <f aca="false">INDEX($E$17:$E$28,B4203)</f>
        <v>4.761</v>
      </c>
      <c r="G4203" s="25" t="n">
        <f aca="false">IF(OR(D4203="",E4203="",F4203=""),"",D4203*($B$7-$B$8-F4203-E4203))</f>
        <v>4524.4086288248</v>
      </c>
      <c r="H4203" s="25" t="n">
        <f aca="false">IF(D4203="","",D4203*$F$30)</f>
        <v>5005.57419019994</v>
      </c>
    </row>
    <row r="4204" customFormat="false" ht="15" hidden="false" customHeight="false" outlineLevel="0" collapsed="false">
      <c r="A4204" s="2" t="n">
        <v>4170</v>
      </c>
      <c r="B4204" s="2" t="n">
        <v>6</v>
      </c>
      <c r="C4204" s="22" t="n">
        <f aca="true">NORMSINV(MAX(RAND(),0.000000000001))</f>
        <v>-2.20418158228458</v>
      </c>
      <c r="D4204" s="24" t="n">
        <f aca="false">IF($B$11="","",$B$11*EXP($B$12*C4204))</f>
        <v>366.399940254207</v>
      </c>
      <c r="E4204" s="20" t="n">
        <f aca="true">IF($B$10="","",$B$10*(1-$B$14+2*$B$14*RAND()))</f>
        <v>3.92794420053558</v>
      </c>
      <c r="F4204" s="21" t="n">
        <f aca="false">INDEX($E$17:$E$28,B4204)</f>
        <v>4.761</v>
      </c>
      <c r="G4204" s="25" t="n">
        <f aca="false">IF(OR(D4204="",E4204="",F4204=""),"",D4204*($B$7-$B$8-F4204-E4204))</f>
        <v>1484.30660289022</v>
      </c>
      <c r="H4204" s="25" t="n">
        <f aca="false">IF(D4204="","",D4204*$F$30)</f>
        <v>1831.70658131883</v>
      </c>
    </row>
    <row r="4205" customFormat="false" ht="15" hidden="false" customHeight="false" outlineLevel="0" collapsed="false">
      <c r="A4205" s="2" t="n">
        <v>4171</v>
      </c>
      <c r="B4205" s="2" t="n">
        <v>7</v>
      </c>
      <c r="C4205" s="22" t="n">
        <f aca="true">NORMSINV(MAX(RAND(),0.000000000001))</f>
        <v>-0.372784022785291</v>
      </c>
      <c r="D4205" s="24" t="n">
        <f aca="false">IF($B$11="","",$B$11*EXP($B$12*C4205))</f>
        <v>792.675757257392</v>
      </c>
      <c r="E4205" s="20" t="n">
        <f aca="true">IF($B$10="","",$B$10*(1-$B$14+2*$B$14*RAND()))</f>
        <v>3.60942705536758</v>
      </c>
      <c r="F4205" s="21" t="n">
        <f aca="false">INDEX($E$17:$E$28,B4205)</f>
        <v>4.761</v>
      </c>
      <c r="G4205" s="25" t="n">
        <f aca="false">IF(OR(D4205="",E4205="",F4205=""),"",D4205*($B$7-$B$8-F4205-E4205))</f>
        <v>3463.65454277792</v>
      </c>
      <c r="H4205" s="25" t="n">
        <f aca="false">IF(D4205="","",D4205*$F$30)</f>
        <v>3962.74464568116</v>
      </c>
    </row>
    <row r="4206" customFormat="false" ht="15" hidden="false" customHeight="false" outlineLevel="0" collapsed="false">
      <c r="A4206" s="2" t="n">
        <v>4172</v>
      </c>
      <c r="B4206" s="2" t="n">
        <v>8</v>
      </c>
      <c r="C4206" s="22" t="n">
        <f aca="true">NORMSINV(MAX(RAND(),0.000000000001))</f>
        <v>0.954439841344434</v>
      </c>
      <c r="D4206" s="24" t="n">
        <f aca="false">IF($B$11="","",$B$11*EXP($B$12*C4206))</f>
        <v>1386.6712318997</v>
      </c>
      <c r="E4206" s="20" t="n">
        <f aca="true">IF($B$10="","",$B$10*(1-$B$14+2*$B$14*RAND()))</f>
        <v>3.41964072653358</v>
      </c>
      <c r="F4206" s="21" t="n">
        <f aca="false">INDEX($E$17:$E$28,B4206)</f>
        <v>4.761</v>
      </c>
      <c r="G4206" s="25" t="n">
        <f aca="false">IF(OR(D4206="",E4206="",F4206=""),"",D4206*($B$7-$B$8-F4206-E4206))</f>
        <v>6322.33234041099</v>
      </c>
      <c r="H4206" s="25" t="n">
        <f aca="false">IF(D4206="","",D4206*$F$30)</f>
        <v>6932.24682251296</v>
      </c>
    </row>
    <row r="4207" customFormat="false" ht="15" hidden="false" customHeight="false" outlineLevel="0" collapsed="false">
      <c r="A4207" s="2" t="n">
        <v>4173</v>
      </c>
      <c r="B4207" s="2" t="n">
        <v>9</v>
      </c>
      <c r="C4207" s="22" t="n">
        <f aca="true">NORMSINV(MAX(RAND(),0.000000000001))</f>
        <v>-0.620937332153584</v>
      </c>
      <c r="D4207" s="24" t="n">
        <f aca="false">IF($B$11="","",$B$11*EXP($B$12*C4207))</f>
        <v>713.977088470874</v>
      </c>
      <c r="E4207" s="20" t="n">
        <f aca="true">IF($B$10="","",$B$10*(1-$B$14+2*$B$14*RAND()))</f>
        <v>4.08543396484025</v>
      </c>
      <c r="F4207" s="21" t="n">
        <f aca="false">INDEX($E$17:$E$28,B4207)</f>
        <v>4.761</v>
      </c>
      <c r="G4207" s="25" t="n">
        <f aca="false">IF(OR(D4207="",E4207="",F4207=""),"",D4207*($B$7-$B$8-F4207-E4207))</f>
        <v>2779.91694155245</v>
      </c>
      <c r="H4207" s="25" t="n">
        <f aca="false">IF(D4207="","",D4207*$F$30)</f>
        <v>3569.31426068359</v>
      </c>
    </row>
    <row r="4208" customFormat="false" ht="15" hidden="false" customHeight="false" outlineLevel="0" collapsed="false">
      <c r="A4208" s="2" t="n">
        <v>4174</v>
      </c>
      <c r="B4208" s="2" t="n">
        <v>10</v>
      </c>
      <c r="C4208" s="22" t="n">
        <f aca="true">NORMSINV(MAX(RAND(),0.000000000001))</f>
        <v>-1.35142992853799</v>
      </c>
      <c r="D4208" s="24" t="n">
        <f aca="false">IF($B$11="","",$B$11*EXP($B$12*C4208))</f>
        <v>524.815136895688</v>
      </c>
      <c r="E4208" s="20" t="n">
        <f aca="true">IF($B$10="","",$B$10*(1-$B$14+2*$B$14*RAND()))</f>
        <v>3.86754434253003</v>
      </c>
      <c r="F4208" s="21" t="n">
        <f aca="false">INDEX($E$17:$E$28,B4208)</f>
        <v>4.761</v>
      </c>
      <c r="G4208" s="25" t="n">
        <f aca="false">IF(OR(D4208="",E4208="",F4208=""),"",D4208*($B$7-$B$8-F4208-E4208))</f>
        <v>2157.75416371565</v>
      </c>
      <c r="H4208" s="25" t="n">
        <f aca="false">IF(D4208="","",D4208*$F$30)</f>
        <v>2623.65583236892</v>
      </c>
    </row>
    <row r="4209" customFormat="false" ht="15" hidden="false" customHeight="false" outlineLevel="0" collapsed="false">
      <c r="A4209" s="2" t="n">
        <v>4175</v>
      </c>
      <c r="B4209" s="2" t="n">
        <v>11</v>
      </c>
      <c r="C4209" s="22" t="n">
        <f aca="true">NORMSINV(MAX(RAND(),0.000000000001))</f>
        <v>-0.491300236507363</v>
      </c>
      <c r="D4209" s="24" t="n">
        <f aca="false">IF($B$11="","",$B$11*EXP($B$12*C4209))</f>
        <v>754.062718818367</v>
      </c>
      <c r="E4209" s="20" t="n">
        <f aca="true">IF($B$10="","",$B$10*(1-$B$14+2*$B$14*RAND()))</f>
        <v>3.49028186160494</v>
      </c>
      <c r="F4209" s="21" t="n">
        <f aca="false">INDEX($E$17:$E$28,B4209)</f>
        <v>4.761</v>
      </c>
      <c r="G4209" s="25" t="n">
        <f aca="false">IF(OR(D4209="",E4209="",F4209=""),"",D4209*($B$7-$B$8-F4209-E4209))</f>
        <v>3384.7750034475</v>
      </c>
      <c r="H4209" s="25" t="n">
        <f aca="false">IF(D4209="","",D4209*$F$30)</f>
        <v>3769.71034391678</v>
      </c>
    </row>
    <row r="4210" customFormat="false" ht="15" hidden="false" customHeight="false" outlineLevel="0" collapsed="false">
      <c r="A4210" s="2" t="n">
        <v>4176</v>
      </c>
      <c r="B4210" s="2" t="n">
        <v>12</v>
      </c>
      <c r="C4210" s="22" t="n">
        <f aca="true">NORMSINV(MAX(RAND(),0.000000000001))</f>
        <v>1.24836709487719</v>
      </c>
      <c r="D4210" s="24" t="n">
        <f aca="false">IF($B$11="","",$B$11*EXP($B$12*C4210))</f>
        <v>1569.4999237254</v>
      </c>
      <c r="E4210" s="20" t="n">
        <f aca="true">IF($B$10="","",$B$10*(1-$B$14+2*$B$14*RAND()))</f>
        <v>3.48266027124828</v>
      </c>
      <c r="F4210" s="21" t="n">
        <f aca="false">INDEX($E$17:$E$28,B4210)</f>
        <v>4.761</v>
      </c>
      <c r="G4210" s="25" t="n">
        <f aca="false">IF(OR(D4210="",E4210="",F4210=""),"",D4210*($B$7-$B$8-F4210-E4210))</f>
        <v>7057.00486131929</v>
      </c>
      <c r="H4210" s="25" t="n">
        <f aca="false">IF(D4210="","",D4210*$F$30)</f>
        <v>7846.244018688</v>
      </c>
    </row>
    <row r="4211" customFormat="false" ht="15" hidden="false" customHeight="false" outlineLevel="0" collapsed="false">
      <c r="A4211" s="2" t="n">
        <v>4177</v>
      </c>
      <c r="B4211" s="2" t="n">
        <v>1</v>
      </c>
      <c r="C4211" s="22" t="n">
        <f aca="true">NORMSINV(MAX(RAND(),0.000000000001))</f>
        <v>-0.176319569735189</v>
      </c>
      <c r="D4211" s="24" t="n">
        <f aca="false">IF($B$11="","",$B$11*EXP($B$12*C4211))</f>
        <v>861.088865280932</v>
      </c>
      <c r="E4211" s="20" t="n">
        <f aca="true">IF($B$10="","",$B$10*(1-$B$14+2*$B$14*RAND()))</f>
        <v>3.97052513685672</v>
      </c>
      <c r="F4211" s="21" t="n">
        <f aca="false">INDEX($E$17:$E$28,B4211)</f>
        <v>4.92562580645161</v>
      </c>
      <c r="G4211" s="25" t="n">
        <f aca="false">IF(OR(D4211="",E4211="",F4211=""),"",D4211*($B$7-$B$8-F4211-E4211))</f>
        <v>3309.89562253781</v>
      </c>
      <c r="H4211" s="25" t="n">
        <f aca="false">IF(D4211="","",D4211*$F$30)</f>
        <v>4304.75545531244</v>
      </c>
    </row>
    <row r="4212" customFormat="false" ht="15" hidden="false" customHeight="false" outlineLevel="0" collapsed="false">
      <c r="A4212" s="2" t="n">
        <v>4178</v>
      </c>
      <c r="B4212" s="2" t="n">
        <v>2</v>
      </c>
      <c r="C4212" s="22" t="n">
        <f aca="true">NORMSINV(MAX(RAND(),0.000000000001))</f>
        <v>-1.13584352061412</v>
      </c>
      <c r="D4212" s="24" t="n">
        <f aca="false">IF($B$11="","",$B$11*EXP($B$12*C4212))</f>
        <v>574.722248056751</v>
      </c>
      <c r="E4212" s="20" t="n">
        <f aca="true">IF($B$10="","",$B$10*(1-$B$14+2*$B$14*RAND()))</f>
        <v>3.95945441255961</v>
      </c>
      <c r="F4212" s="21" t="n">
        <f aca="false">INDEX($E$17:$E$28,B4212)</f>
        <v>5.0612</v>
      </c>
      <c r="G4212" s="25" t="n">
        <f aca="false">IF(OR(D4212="",E4212="",F4212=""),"",D4212*($B$7-$B$8-F4212-E4212))</f>
        <v>2137.5906573137</v>
      </c>
      <c r="H4212" s="25" t="n">
        <f aca="false">IF(D4212="","",D4212*$F$30)</f>
        <v>2873.15146248531</v>
      </c>
    </row>
    <row r="4213" customFormat="false" ht="15" hidden="false" customHeight="false" outlineLevel="0" collapsed="false">
      <c r="A4213" s="2" t="n">
        <v>4179</v>
      </c>
      <c r="B4213" s="2" t="n">
        <v>3</v>
      </c>
      <c r="C4213" s="22" t="n">
        <f aca="true">NORMSINV(MAX(RAND(),0.000000000001))</f>
        <v>0.11459725974489</v>
      </c>
      <c r="D4213" s="24" t="n">
        <f aca="false">IF($B$11="","",$B$11*EXP($B$12*C4213))</f>
        <v>973.385490348768</v>
      </c>
      <c r="E4213" s="20" t="n">
        <f aca="true">IF($B$10="","",$B$10*(1-$B$14+2*$B$14*RAND()))</f>
        <v>3.99587117274718</v>
      </c>
      <c r="F4213" s="21" t="n">
        <f aca="false">INDEX($E$17:$E$28,B4213)</f>
        <v>5.0612</v>
      </c>
      <c r="G4213" s="25" t="n">
        <f aca="false">IF(OR(D4213="",E4213="",F4213=""),"",D4213*($B$7-$B$8-F4213-E4213))</f>
        <v>3584.9094824351</v>
      </c>
      <c r="H4213" s="25" t="n">
        <f aca="false">IF(D4213="","",D4213*$F$30)</f>
        <v>4866.14874335156</v>
      </c>
    </row>
    <row r="4214" customFormat="false" ht="15" hidden="false" customHeight="false" outlineLevel="0" collapsed="false">
      <c r="A4214" s="2" t="n">
        <v>4180</v>
      </c>
      <c r="B4214" s="2" t="n">
        <v>4</v>
      </c>
      <c r="C4214" s="22" t="n">
        <f aca="true">NORMSINV(MAX(RAND(),0.000000000001))</f>
        <v>-1.93948093436416</v>
      </c>
      <c r="D4214" s="24" t="n">
        <f aca="false">IF($B$11="","",$B$11*EXP($B$12*C4214))</f>
        <v>409.632878688898</v>
      </c>
      <c r="E4214" s="20" t="n">
        <f aca="true">IF($B$10="","",$B$10*(1-$B$14+2*$B$14*RAND()))</f>
        <v>3.8759501011056</v>
      </c>
      <c r="F4214" s="21" t="n">
        <f aca="false">INDEX($E$17:$E$28,B4214)</f>
        <v>4.89657419354839</v>
      </c>
      <c r="G4214" s="25" t="n">
        <f aca="false">IF(OR(D4214="",E4214="",F4214=""),"",D4214*($B$7-$B$8-F4214-E4214))</f>
        <v>1625.20849430915</v>
      </c>
      <c r="H4214" s="25" t="n">
        <f aca="false">IF(D4214="","",D4214*$F$30)</f>
        <v>2047.83668714154</v>
      </c>
    </row>
    <row r="4215" customFormat="false" ht="15" hidden="false" customHeight="false" outlineLevel="0" collapsed="false">
      <c r="A4215" s="2" t="n">
        <v>4181</v>
      </c>
      <c r="B4215" s="2" t="n">
        <v>5</v>
      </c>
      <c r="C4215" s="22" t="n">
        <f aca="true">NORMSINV(MAX(RAND(),0.000000000001))</f>
        <v>0.253254737537055</v>
      </c>
      <c r="D4215" s="24" t="n">
        <f aca="false">IF($B$11="","",$B$11*EXP($B$12*C4215))</f>
        <v>1031.95026003535</v>
      </c>
      <c r="E4215" s="20" t="n">
        <f aca="true">IF($B$10="","",$B$10*(1-$B$14+2*$B$14*RAND()))</f>
        <v>4.05047965774379</v>
      </c>
      <c r="F4215" s="21" t="n">
        <f aca="false">INDEX($E$17:$E$28,B4215)</f>
        <v>4.761</v>
      </c>
      <c r="G4215" s="25" t="n">
        <f aca="false">IF(OR(D4215="",E4215="",F4215=""),"",D4215*($B$7-$B$8-F4215-E4215))</f>
        <v>4054.03758874546</v>
      </c>
      <c r="H4215" s="25" t="n">
        <f aca="false">IF(D4215="","",D4215*$F$30)</f>
        <v>5158.92573996873</v>
      </c>
    </row>
    <row r="4216" customFormat="false" ht="15" hidden="false" customHeight="false" outlineLevel="0" collapsed="false">
      <c r="A4216" s="2" t="n">
        <v>4182</v>
      </c>
      <c r="B4216" s="2" t="n">
        <v>6</v>
      </c>
      <c r="C4216" s="22" t="n">
        <f aca="true">NORMSINV(MAX(RAND(),0.000000000001))</f>
        <v>-1.1454140155947</v>
      </c>
      <c r="D4216" s="24" t="n">
        <f aca="false">IF($B$11="","",$B$11*EXP($B$12*C4216))</f>
        <v>572.409243030294</v>
      </c>
      <c r="E4216" s="20" t="n">
        <f aca="true">IF($B$10="","",$B$10*(1-$B$14+2*$B$14*RAND()))</f>
        <v>4.03228730385219</v>
      </c>
      <c r="F4216" s="21" t="n">
        <f aca="false">INDEX($E$17:$E$28,B4216)</f>
        <v>4.761</v>
      </c>
      <c r="G4216" s="25" t="n">
        <f aca="false">IF(OR(D4216="",E4216="",F4216=""),"",D4216*($B$7-$B$8-F4216-E4216))</f>
        <v>2259.13482686002</v>
      </c>
      <c r="H4216" s="25" t="n">
        <f aca="false">IF(D4216="","",D4216*$F$30)</f>
        <v>2861.58828775705</v>
      </c>
    </row>
    <row r="4217" customFormat="false" ht="15" hidden="false" customHeight="false" outlineLevel="0" collapsed="false">
      <c r="A4217" s="2" t="n">
        <v>4183</v>
      </c>
      <c r="B4217" s="2" t="n">
        <v>7</v>
      </c>
      <c r="C4217" s="22" t="n">
        <f aca="true">NORMSINV(MAX(RAND(),0.000000000001))</f>
        <v>1.38158255602273</v>
      </c>
      <c r="D4217" s="24" t="n">
        <f aca="false">IF($B$11="","",$B$11*EXP($B$12*C4217))</f>
        <v>1660.11939363119</v>
      </c>
      <c r="E4217" s="20" t="n">
        <f aca="true">IF($B$10="","",$B$10*(1-$B$14+2*$B$14*RAND()))</f>
        <v>3.94644651837601</v>
      </c>
      <c r="F4217" s="21" t="n">
        <f aca="false">INDEX($E$17:$E$28,B4217)</f>
        <v>4.761</v>
      </c>
      <c r="G4217" s="25" t="n">
        <f aca="false">IF(OR(D4217="",E4217="",F4217=""),"",D4217*($B$7-$B$8-F4217-E4217))</f>
        <v>6694.52024069897</v>
      </c>
      <c r="H4217" s="25" t="n">
        <f aca="false">IF(D4217="","",D4217*$F$30)</f>
        <v>8299.26887264105</v>
      </c>
    </row>
    <row r="4218" customFormat="false" ht="15" hidden="false" customHeight="false" outlineLevel="0" collapsed="false">
      <c r="A4218" s="2" t="n">
        <v>4184</v>
      </c>
      <c r="B4218" s="2" t="n">
        <v>8</v>
      </c>
      <c r="C4218" s="22" t="n">
        <f aca="true">NORMSINV(MAX(RAND(),0.000000000001))</f>
        <v>0.734034556584332</v>
      </c>
      <c r="D4218" s="24" t="n">
        <f aca="false">IF($B$11="","",$B$11*EXP($B$12*C4218))</f>
        <v>1263.68842964219</v>
      </c>
      <c r="E4218" s="20" t="n">
        <f aca="true">IF($B$10="","",$B$10*(1-$B$14+2*$B$14*RAND()))</f>
        <v>4.04052862907803</v>
      </c>
      <c r="F4218" s="21" t="n">
        <f aca="false">INDEX($E$17:$E$28,B4218)</f>
        <v>4.761</v>
      </c>
      <c r="G4218" s="25" t="n">
        <f aca="false">IF(OR(D4218="",E4218="",F4218=""),"",D4218*($B$7-$B$8-F4218-E4218))</f>
        <v>4977.00070191109</v>
      </c>
      <c r="H4218" s="25" t="n">
        <f aca="false">IF(D4218="","",D4218*$F$30)</f>
        <v>6317.43119746722</v>
      </c>
    </row>
    <row r="4219" customFormat="false" ht="15" hidden="false" customHeight="false" outlineLevel="0" collapsed="false">
      <c r="A4219" s="2" t="n">
        <v>4185</v>
      </c>
      <c r="B4219" s="2" t="n">
        <v>9</v>
      </c>
      <c r="C4219" s="22" t="n">
        <f aca="true">NORMSINV(MAX(RAND(),0.000000000001))</f>
        <v>0.527455544443411</v>
      </c>
      <c r="D4219" s="24" t="n">
        <f aca="false">IF($B$11="","",$B$11*EXP($B$12*C4219))</f>
        <v>1158.34166588148</v>
      </c>
      <c r="E4219" s="20" t="n">
        <f aca="true">IF($B$10="","",$B$10*(1-$B$14+2*$B$14*RAND()))</f>
        <v>3.6191222782968</v>
      </c>
      <c r="F4219" s="21" t="n">
        <f aca="false">INDEX($E$17:$E$28,B4219)</f>
        <v>4.761</v>
      </c>
      <c r="G4219" s="25" t="n">
        <f aca="false">IF(OR(D4219="",E4219="",F4219=""),"",D4219*($B$7-$B$8-F4219-E4219))</f>
        <v>5050.22802319725</v>
      </c>
      <c r="H4219" s="25" t="n">
        <f aca="false">IF(D4219="","",D4219*$F$30)</f>
        <v>5790.78165607471</v>
      </c>
    </row>
    <row r="4220" customFormat="false" ht="15" hidden="false" customHeight="false" outlineLevel="0" collapsed="false">
      <c r="A4220" s="2" t="n">
        <v>4186</v>
      </c>
      <c r="B4220" s="2" t="n">
        <v>10</v>
      </c>
      <c r="C4220" s="22" t="n">
        <f aca="true">NORMSINV(MAX(RAND(),0.000000000001))</f>
        <v>-1.10583558221544</v>
      </c>
      <c r="D4220" s="24" t="n">
        <f aca="false">IF($B$11="","",$B$11*EXP($B$12*C4220))</f>
        <v>582.035361352254</v>
      </c>
      <c r="E4220" s="20" t="n">
        <f aca="true">IF($B$10="","",$B$10*(1-$B$14+2*$B$14*RAND()))</f>
        <v>3.95094911174316</v>
      </c>
      <c r="F4220" s="21" t="n">
        <f aca="false">INDEX($E$17:$E$28,B4220)</f>
        <v>4.761</v>
      </c>
      <c r="G4220" s="25" t="n">
        <f aca="false">IF(OR(D4220="",E4220="",F4220=""),"",D4220*($B$7-$B$8-F4220-E4220))</f>
        <v>2344.46805429184</v>
      </c>
      <c r="H4220" s="25" t="n">
        <f aca="false">IF(D4220="","",D4220*$F$30)</f>
        <v>2909.71117847219</v>
      </c>
    </row>
    <row r="4221" customFormat="false" ht="15" hidden="false" customHeight="false" outlineLevel="0" collapsed="false">
      <c r="A4221" s="2" t="n">
        <v>4187</v>
      </c>
      <c r="B4221" s="2" t="n">
        <v>11</v>
      </c>
      <c r="C4221" s="22" t="n">
        <f aca="true">NORMSINV(MAX(RAND(),0.000000000001))</f>
        <v>-0.0470559284148455</v>
      </c>
      <c r="D4221" s="24" t="n">
        <f aca="false">IF($B$11="","",$B$11*EXP($B$12*C4221))</f>
        <v>909.29086181248</v>
      </c>
      <c r="E4221" s="20" t="n">
        <f aca="true">IF($B$10="","",$B$10*(1-$B$14+2*$B$14*RAND()))</f>
        <v>3.38342028877213</v>
      </c>
      <c r="F4221" s="21" t="n">
        <f aca="false">INDEX($E$17:$E$28,B4221)</f>
        <v>4.761</v>
      </c>
      <c r="G4221" s="25" t="n">
        <f aca="false">IF(OR(D4221="",E4221="",F4221=""),"",D4221*($B$7-$B$8-F4221-E4221))</f>
        <v>4178.71863615033</v>
      </c>
      <c r="H4221" s="25" t="n">
        <f aca="false">IF(D4221="","",D4221*$F$30)</f>
        <v>4545.72687637295</v>
      </c>
    </row>
    <row r="4222" customFormat="false" ht="15" hidden="false" customHeight="false" outlineLevel="0" collapsed="false">
      <c r="A4222" s="2" t="n">
        <v>4188</v>
      </c>
      <c r="B4222" s="2" t="n">
        <v>12</v>
      </c>
      <c r="C4222" s="22" t="n">
        <f aca="true">NORMSINV(MAX(RAND(),0.000000000001))</f>
        <v>-1.33916841166685</v>
      </c>
      <c r="D4222" s="24" t="n">
        <f aca="false">IF($B$11="","",$B$11*EXP($B$12*C4222))</f>
        <v>527.53365672144</v>
      </c>
      <c r="E4222" s="20" t="n">
        <f aca="true">IF($B$10="","",$B$10*(1-$B$14+2*$B$14*RAND()))</f>
        <v>4.09687789574748</v>
      </c>
      <c r="F4222" s="21" t="n">
        <f aca="false">INDEX($E$17:$E$28,B4222)</f>
        <v>4.761</v>
      </c>
      <c r="G4222" s="25" t="n">
        <f aca="false">IF(OR(D4222="",E4222="",F4222=""),"",D4222*($B$7-$B$8-F4222-E4222))</f>
        <v>2047.95006949546</v>
      </c>
      <c r="H4222" s="25" t="n">
        <f aca="false">IF(D4222="","",D4222*$F$30)</f>
        <v>2637.24625668182</v>
      </c>
    </row>
    <row r="4223" customFormat="false" ht="15" hidden="false" customHeight="false" outlineLevel="0" collapsed="false">
      <c r="A4223" s="2" t="n">
        <v>4189</v>
      </c>
      <c r="B4223" s="2" t="n">
        <v>1</v>
      </c>
      <c r="C4223" s="22" t="n">
        <f aca="true">NORMSINV(MAX(RAND(),0.000000000001))</f>
        <v>0.868031779547883</v>
      </c>
      <c r="D4223" s="24" t="n">
        <f aca="false">IF($B$11="","",$B$11*EXP($B$12*C4223))</f>
        <v>1337.09139314454</v>
      </c>
      <c r="E4223" s="20" t="n">
        <f aca="true">IF($B$10="","",$B$10*(1-$B$14+2*$B$14*RAND()))</f>
        <v>3.83517226647453</v>
      </c>
      <c r="F4223" s="21" t="n">
        <f aca="false">INDEX($E$17:$E$28,B4223)</f>
        <v>4.92562580645161</v>
      </c>
      <c r="G4223" s="25" t="n">
        <f aca="false">IF(OR(D4223="",E4223="",F4223=""),"",D4223*($B$7-$B$8-F4223-E4223))</f>
        <v>5320.55664827463</v>
      </c>
      <c r="H4223" s="25" t="n">
        <f aca="false">IF(D4223="","",D4223*$F$30)</f>
        <v>6684.38729260819</v>
      </c>
    </row>
    <row r="4224" customFormat="false" ht="15" hidden="false" customHeight="false" outlineLevel="0" collapsed="false">
      <c r="A4224" s="2" t="n">
        <v>4190</v>
      </c>
      <c r="B4224" s="2" t="n">
        <v>2</v>
      </c>
      <c r="C4224" s="22" t="n">
        <f aca="true">NORMSINV(MAX(RAND(),0.000000000001))</f>
        <v>-0.582614928388695</v>
      </c>
      <c r="D4224" s="24" t="n">
        <f aca="false">IF($B$11="","",$B$11*EXP($B$12*C4224))</f>
        <v>725.59980743149</v>
      </c>
      <c r="E4224" s="20" t="n">
        <f aca="true">IF($B$10="","",$B$10*(1-$B$14+2*$B$14*RAND()))</f>
        <v>3.44901280799945</v>
      </c>
      <c r="F4224" s="21" t="n">
        <f aca="false">INDEX($E$17:$E$28,B4224)</f>
        <v>5.0612</v>
      </c>
      <c r="G4224" s="25" t="n">
        <f aca="false">IF(OR(D4224="",E4224="",F4224=""),"",D4224*($B$7-$B$8-F4224-E4224))</f>
        <v>3069.13277199179</v>
      </c>
      <c r="H4224" s="25" t="n">
        <f aca="false">IF(D4224="","",D4224*$F$30)</f>
        <v>3627.41855731151</v>
      </c>
    </row>
    <row r="4225" customFormat="false" ht="15" hidden="false" customHeight="false" outlineLevel="0" collapsed="false">
      <c r="A4225" s="2" t="n">
        <v>4191</v>
      </c>
      <c r="B4225" s="2" t="n">
        <v>3</v>
      </c>
      <c r="C4225" s="22" t="n">
        <f aca="true">NORMSINV(MAX(RAND(),0.000000000001))</f>
        <v>-2.0815471347956</v>
      </c>
      <c r="D4225" s="24" t="n">
        <f aca="false">IF($B$11="","",$B$11*EXP($B$12*C4225))</f>
        <v>385.831005719316</v>
      </c>
      <c r="E4225" s="20" t="n">
        <f aca="true">IF($B$10="","",$B$10*(1-$B$14+2*$B$14*RAND()))</f>
        <v>4.05636874454388</v>
      </c>
      <c r="F4225" s="21" t="n">
        <f aca="false">INDEX($E$17:$E$28,B4225)</f>
        <v>5.0612</v>
      </c>
      <c r="G4225" s="25" t="n">
        <f aca="false">IF(OR(D4225="",E4225="",F4225=""),"",D4225*($B$7-$B$8-F4225-E4225))</f>
        <v>1397.64629444172</v>
      </c>
      <c r="H4225" s="25" t="n">
        <f aca="false">IF(D4225="","",D4225*$F$30)</f>
        <v>1928.846363792</v>
      </c>
    </row>
    <row r="4226" customFormat="false" ht="15" hidden="false" customHeight="false" outlineLevel="0" collapsed="false">
      <c r="A4226" s="2" t="n">
        <v>4192</v>
      </c>
      <c r="B4226" s="2" t="n">
        <v>4</v>
      </c>
      <c r="C4226" s="22" t="n">
        <f aca="true">NORMSINV(MAX(RAND(),0.000000000001))</f>
        <v>-0.396089125647729</v>
      </c>
      <c r="D4226" s="24" t="n">
        <f aca="false">IF($B$11="","",$B$11*EXP($B$12*C4226))</f>
        <v>784.929792394717</v>
      </c>
      <c r="E4226" s="20" t="n">
        <f aca="true">IF($B$10="","",$B$10*(1-$B$14+2*$B$14*RAND()))</f>
        <v>3.85657552937087</v>
      </c>
      <c r="F4226" s="21" t="n">
        <f aca="false">INDEX($E$17:$E$28,B4226)</f>
        <v>4.89657419354839</v>
      </c>
      <c r="G4226" s="25" t="n">
        <f aca="false">IF(OR(D4226="",E4226="",F4226=""),"",D4226*($B$7-$B$8-F4226-E4226))</f>
        <v>3129.39756029781</v>
      </c>
      <c r="H4226" s="25" t="n">
        <f aca="false">IF(D4226="","",D4226*$F$30)</f>
        <v>3924.02101813967</v>
      </c>
    </row>
    <row r="4227" customFormat="false" ht="15" hidden="false" customHeight="false" outlineLevel="0" collapsed="false">
      <c r="A4227" s="2" t="n">
        <v>4193</v>
      </c>
      <c r="B4227" s="2" t="n">
        <v>5</v>
      </c>
      <c r="C4227" s="22" t="n">
        <f aca="true">NORMSINV(MAX(RAND(),0.000000000001))</f>
        <v>-0.557985767395772</v>
      </c>
      <c r="D4227" s="24" t="n">
        <f aca="false">IF($B$11="","",$B$11*EXP($B$12*C4227))</f>
        <v>733.169213687975</v>
      </c>
      <c r="E4227" s="20" t="n">
        <f aca="true">IF($B$10="","",$B$10*(1-$B$14+2*$B$14*RAND()))</f>
        <v>3.70341830321937</v>
      </c>
      <c r="F4227" s="21" t="n">
        <f aca="false">INDEX($E$17:$E$28,B4227)</f>
        <v>4.761</v>
      </c>
      <c r="G4227" s="25" t="n">
        <f aca="false">IF(OR(D4227="",E4227="",F4227=""),"",D4227*($B$7-$B$8-F4227-E4227))</f>
        <v>3134.72487068735</v>
      </c>
      <c r="H4227" s="25" t="n">
        <f aca="false">IF(D4227="","",D4227*$F$30)</f>
        <v>3665.25953306892</v>
      </c>
    </row>
    <row r="4228" customFormat="false" ht="15" hidden="false" customHeight="false" outlineLevel="0" collapsed="false">
      <c r="A4228" s="2" t="n">
        <v>4194</v>
      </c>
      <c r="B4228" s="2" t="n">
        <v>6</v>
      </c>
      <c r="C4228" s="22" t="n">
        <f aca="true">NORMSINV(MAX(RAND(),0.000000000001))</f>
        <v>-0.392326347886435</v>
      </c>
      <c r="D4228" s="24" t="n">
        <f aca="false">IF($B$11="","",$B$11*EXP($B$12*C4228))</f>
        <v>786.175291083166</v>
      </c>
      <c r="E4228" s="20" t="n">
        <f aca="true">IF($B$10="","",$B$10*(1-$B$14+2*$B$14*RAND()))</f>
        <v>3.48676878970459</v>
      </c>
      <c r="F4228" s="21" t="n">
        <f aca="false">INDEX($E$17:$E$28,B4228)</f>
        <v>4.761</v>
      </c>
      <c r="G4228" s="25" t="n">
        <f aca="false">IF(OR(D4228="",E4228="",F4228=""),"",D4228*($B$7-$B$8-F4228-E4228))</f>
        <v>3531.68117936688</v>
      </c>
      <c r="H4228" s="25" t="n">
        <f aca="false">IF(D4228="","",D4228*$F$30)</f>
        <v>3930.24751518297</v>
      </c>
    </row>
    <row r="4229" customFormat="false" ht="15" hidden="false" customHeight="false" outlineLevel="0" collapsed="false">
      <c r="A4229" s="2" t="n">
        <v>4195</v>
      </c>
      <c r="B4229" s="2" t="n">
        <v>7</v>
      </c>
      <c r="C4229" s="22" t="n">
        <f aca="true">NORMSINV(MAX(RAND(),0.000000000001))</f>
        <v>1.41598240532144</v>
      </c>
      <c r="D4229" s="24" t="n">
        <f aca="false">IF($B$11="","",$B$11*EXP($B$12*C4229))</f>
        <v>1684.3579504259</v>
      </c>
      <c r="E4229" s="20" t="n">
        <f aca="true">IF($B$10="","",$B$10*(1-$B$14+2*$B$14*RAND()))</f>
        <v>3.49713807719217</v>
      </c>
      <c r="F4229" s="21" t="n">
        <f aca="false">INDEX($E$17:$E$28,B4229)</f>
        <v>4.761</v>
      </c>
      <c r="G4229" s="25" t="n">
        <f aca="false">IF(OR(D4229="",E4229="",F4229=""),"",D4229*($B$7-$B$8-F4229-E4229))</f>
        <v>7549.05976239248</v>
      </c>
      <c r="H4229" s="25" t="n">
        <f aca="false">IF(D4229="","",D4229*$F$30)</f>
        <v>8420.44226576917</v>
      </c>
    </row>
    <row r="4230" customFormat="false" ht="15" hidden="false" customHeight="false" outlineLevel="0" collapsed="false">
      <c r="A4230" s="2" t="n">
        <v>4196</v>
      </c>
      <c r="B4230" s="2" t="n">
        <v>8</v>
      </c>
      <c r="C4230" s="22" t="n">
        <f aca="true">NORMSINV(MAX(RAND(),0.000000000001))</f>
        <v>-0.0594073316609078</v>
      </c>
      <c r="D4230" s="24" t="n">
        <f aca="false">IF($B$11="","",$B$11*EXP($B$12*C4230))</f>
        <v>904.570785268157</v>
      </c>
      <c r="E4230" s="20" t="n">
        <f aca="true">IF($B$10="","",$B$10*(1-$B$14+2*$B$14*RAND()))</f>
        <v>3.9970443532379</v>
      </c>
      <c r="F4230" s="21" t="n">
        <f aca="false">INDEX($E$17:$E$28,B4230)</f>
        <v>4.761</v>
      </c>
      <c r="G4230" s="25" t="n">
        <f aca="false">IF(OR(D4230="",E4230="",F4230=""),"",D4230*($B$7-$B$8-F4230-E4230))</f>
        <v>3601.96074629457</v>
      </c>
      <c r="H4230" s="25" t="n">
        <f aca="false">IF(D4230="","",D4230*$F$30)</f>
        <v>4522.13026971257</v>
      </c>
    </row>
    <row r="4231" customFormat="false" ht="15" hidden="false" customHeight="false" outlineLevel="0" collapsed="false">
      <c r="A4231" s="2" t="n">
        <v>4197</v>
      </c>
      <c r="B4231" s="2" t="n">
        <v>9</v>
      </c>
      <c r="C4231" s="22" t="n">
        <f aca="true">NORMSINV(MAX(RAND(),0.000000000001))</f>
        <v>-0.855771246241139</v>
      </c>
      <c r="D4231" s="24" t="n">
        <f aca="false">IF($B$11="","",$B$11*EXP($B$12*C4231))</f>
        <v>646.711201955868</v>
      </c>
      <c r="E4231" s="20" t="n">
        <f aca="true">IF($B$10="","",$B$10*(1-$B$14+2*$B$14*RAND()))</f>
        <v>3.5878767942042</v>
      </c>
      <c r="F4231" s="21" t="n">
        <f aca="false">INDEX($E$17:$E$28,B4231)</f>
        <v>4.761</v>
      </c>
      <c r="G4231" s="25" t="n">
        <f aca="false">IF(OR(D4231="",E4231="",F4231=""),"",D4231*($B$7-$B$8-F4231-E4231))</f>
        <v>2839.78856635651</v>
      </c>
      <c r="H4231" s="25" t="n">
        <f aca="false">IF(D4231="","",D4231*$F$30)</f>
        <v>3233.03864081778</v>
      </c>
    </row>
    <row r="4232" customFormat="false" ht="15" hidden="false" customHeight="false" outlineLevel="0" collapsed="false">
      <c r="A4232" s="2" t="n">
        <v>4198</v>
      </c>
      <c r="B4232" s="2" t="n">
        <v>10</v>
      </c>
      <c r="C4232" s="22" t="n">
        <f aca="true">NORMSINV(MAX(RAND(),0.000000000001))</f>
        <v>0.0521774518464889</v>
      </c>
      <c r="D4232" s="24" t="n">
        <f aca="false">IF($B$11="","",$B$11*EXP($B$12*C4232))</f>
        <v>948.117654013198</v>
      </c>
      <c r="E4232" s="20" t="n">
        <f aca="true">IF($B$10="","",$B$10*(1-$B$14+2*$B$14*RAND()))</f>
        <v>3.77812033886216</v>
      </c>
      <c r="F4232" s="21" t="n">
        <f aca="false">INDEX($E$17:$E$28,B4232)</f>
        <v>4.761</v>
      </c>
      <c r="G4232" s="25" t="n">
        <f aca="false">IF(OR(D4232="",E4232="",F4232=""),"",D4232*($B$7-$B$8-F4232-E4232))</f>
        <v>3982.92816910976</v>
      </c>
      <c r="H4232" s="25" t="n">
        <f aca="false">IF(D4232="","",D4232*$F$30)</f>
        <v>4739.82977594278</v>
      </c>
    </row>
    <row r="4233" customFormat="false" ht="15" hidden="false" customHeight="false" outlineLevel="0" collapsed="false">
      <c r="A4233" s="2" t="n">
        <v>4199</v>
      </c>
      <c r="B4233" s="2" t="n">
        <v>11</v>
      </c>
      <c r="C4233" s="22" t="n">
        <f aca="true">NORMSINV(MAX(RAND(),0.000000000001))</f>
        <v>0.651818533879284</v>
      </c>
      <c r="D4233" s="24" t="n">
        <f aca="false">IF($B$11="","",$B$11*EXP($B$12*C4233))</f>
        <v>1220.66003855053</v>
      </c>
      <c r="E4233" s="20" t="n">
        <f aca="true">IF($B$10="","",$B$10*(1-$B$14+2*$B$14*RAND()))</f>
        <v>4.04306216190299</v>
      </c>
      <c r="F4233" s="21" t="n">
        <f aca="false">INDEX($E$17:$E$28,B4233)</f>
        <v>4.761</v>
      </c>
      <c r="G4233" s="25" t="n">
        <f aca="false">IF(OR(D4233="",E4233="",F4233=""),"",D4233*($B$7-$B$8-F4233-E4233))</f>
        <v>4804.44203318399</v>
      </c>
      <c r="H4233" s="25" t="n">
        <f aca="false">IF(D4233="","",D4233*$F$30)</f>
        <v>6102.32366472181</v>
      </c>
    </row>
    <row r="4234" customFormat="false" ht="15" hidden="false" customHeight="false" outlineLevel="0" collapsed="false">
      <c r="A4234" s="2" t="n">
        <v>4200</v>
      </c>
      <c r="B4234" s="2" t="n">
        <v>12</v>
      </c>
      <c r="C4234" s="22" t="n">
        <f aca="true">NORMSINV(MAX(RAND(),0.000000000001))</f>
        <v>-2.41676816339143</v>
      </c>
      <c r="D4234" s="24" t="n">
        <f aca="false">IF($B$11="","",$B$11*EXP($B$12*C4234))</f>
        <v>335.006085762657</v>
      </c>
      <c r="E4234" s="20" t="n">
        <f aca="true">IF($B$10="","",$B$10*(1-$B$14+2*$B$14*RAND()))</f>
        <v>3.70438535841652</v>
      </c>
      <c r="F4234" s="21" t="n">
        <f aca="false">INDEX($E$17:$E$28,B4234)</f>
        <v>4.761</v>
      </c>
      <c r="G4234" s="25" t="n">
        <f aca="false">IF(OR(D4234="",E4234="",F4234=""),"",D4234*($B$7-$B$8-F4234-E4234))</f>
        <v>1432.02191922062</v>
      </c>
      <c r="H4234" s="25" t="n">
        <f aca="false">IF(D4234="","",D4234*$F$30)</f>
        <v>1674.76242394467</v>
      </c>
    </row>
    <row r="4235" customFormat="false" ht="15" hidden="false" customHeight="false" outlineLevel="0" collapsed="false">
      <c r="A4235" s="2" t="n">
        <v>4201</v>
      </c>
      <c r="B4235" s="2" t="n">
        <v>1</v>
      </c>
      <c r="C4235" s="22" t="n">
        <f aca="true">NORMSINV(MAX(RAND(),0.000000000001))</f>
        <v>0.5191554790977</v>
      </c>
      <c r="D4235" s="24" t="n">
        <f aca="false">IF($B$11="","",$B$11*EXP($B$12*C4235))</f>
        <v>1154.2975971637</v>
      </c>
      <c r="E4235" s="20" t="n">
        <f aca="true">IF($B$10="","",$B$10*(1-$B$14+2*$B$14*RAND()))</f>
        <v>3.50778407183108</v>
      </c>
      <c r="F4235" s="21" t="n">
        <f aca="false">INDEX($E$17:$E$28,B4235)</f>
        <v>4.92562580645161</v>
      </c>
      <c r="G4235" s="25" t="n">
        <f aca="false">IF(OR(D4235="",E4235="",F4235=""),"",D4235*($B$7-$B$8-F4235-E4235))</f>
        <v>4971.08662946722</v>
      </c>
      <c r="H4235" s="25" t="n">
        <f aca="false">IF(D4235="","",D4235*$F$30)</f>
        <v>5770.56454774077</v>
      </c>
    </row>
    <row r="4236" customFormat="false" ht="15" hidden="false" customHeight="false" outlineLevel="0" collapsed="false">
      <c r="A4236" s="2" t="n">
        <v>4202</v>
      </c>
      <c r="B4236" s="2" t="n">
        <v>2</v>
      </c>
      <c r="C4236" s="22" t="n">
        <f aca="true">NORMSINV(MAX(RAND(),0.000000000001))</f>
        <v>0.231738111248167</v>
      </c>
      <c r="D4236" s="24" t="n">
        <f aca="false">IF($B$11="","",$B$11*EXP($B$12*C4236))</f>
        <v>1022.63649560389</v>
      </c>
      <c r="E4236" s="20" t="n">
        <f aca="true">IF($B$10="","",$B$10*(1-$B$14+2*$B$14*RAND()))</f>
        <v>3.82252226690403</v>
      </c>
      <c r="F4236" s="21" t="n">
        <f aca="false">INDEX($E$17:$E$28,B4236)</f>
        <v>5.0612</v>
      </c>
      <c r="G4236" s="25" t="n">
        <f aca="false">IF(OR(D4236="",E4236="",F4236=""),"",D4236*($B$7-$B$8-F4236-E4236))</f>
        <v>3943.57034704858</v>
      </c>
      <c r="H4236" s="25" t="n">
        <f aca="false">IF(D4236="","",D4236*$F$30)</f>
        <v>5112.36436882297</v>
      </c>
    </row>
    <row r="4237" customFormat="false" ht="15" hidden="false" customHeight="false" outlineLevel="0" collapsed="false">
      <c r="A4237" s="2" t="n">
        <v>4203</v>
      </c>
      <c r="B4237" s="2" t="n">
        <v>3</v>
      </c>
      <c r="C4237" s="22" t="n">
        <f aca="true">NORMSINV(MAX(RAND(),0.000000000001))</f>
        <v>0.466977597081606</v>
      </c>
      <c r="D4237" s="24" t="n">
        <f aca="false">IF($B$11="","",$B$11*EXP($B$12*C4237))</f>
        <v>1129.19617389246</v>
      </c>
      <c r="E4237" s="20" t="n">
        <f aca="true">IF($B$10="","",$B$10*(1-$B$14+2*$B$14*RAND()))</f>
        <v>3.74212964440832</v>
      </c>
      <c r="F4237" s="21" t="n">
        <f aca="false">INDEX($E$17:$E$28,B4237)</f>
        <v>5.0612</v>
      </c>
      <c r="G4237" s="25" t="n">
        <f aca="false">IF(OR(D4237="",E4237="",F4237=""),"",D4237*($B$7-$B$8-F4237-E4237))</f>
        <v>4445.27310341001</v>
      </c>
      <c r="H4237" s="25" t="n">
        <f aca="false">IF(D4237="","",D4237*$F$30)</f>
        <v>5645.0775125232</v>
      </c>
    </row>
    <row r="4238" customFormat="false" ht="15" hidden="false" customHeight="false" outlineLevel="0" collapsed="false">
      <c r="A4238" s="2" t="n">
        <v>4204</v>
      </c>
      <c r="B4238" s="2" t="n">
        <v>4</v>
      </c>
      <c r="C4238" s="22" t="n">
        <f aca="true">NORMSINV(MAX(RAND(),0.000000000001))</f>
        <v>-0.101737550589938</v>
      </c>
      <c r="D4238" s="24" t="n">
        <f aca="false">IF($B$11="","",$B$11*EXP($B$12*C4238))</f>
        <v>888.579431280835</v>
      </c>
      <c r="E4238" s="20" t="n">
        <f aca="true">IF($B$10="","",$B$10*(1-$B$14+2*$B$14*RAND()))</f>
        <v>3.42187860049664</v>
      </c>
      <c r="F4238" s="21" t="n">
        <f aca="false">INDEX($E$17:$E$28,B4238)</f>
        <v>4.89657419354839</v>
      </c>
      <c r="G4238" s="25" t="n">
        <f aca="false">IF(OR(D4238="",E4238="",F4238=""),"",D4238*($B$7-$B$8-F4238-E4238))</f>
        <v>3928.89590164884</v>
      </c>
      <c r="H4238" s="25" t="n">
        <f aca="false">IF(D4238="","",D4238*$F$30)</f>
        <v>4442.18629285915</v>
      </c>
    </row>
    <row r="4239" customFormat="false" ht="15" hidden="false" customHeight="false" outlineLevel="0" collapsed="false">
      <c r="A4239" s="2" t="n">
        <v>4205</v>
      </c>
      <c r="B4239" s="2" t="n">
        <v>5</v>
      </c>
      <c r="C4239" s="22" t="n">
        <f aca="true">NORMSINV(MAX(RAND(),0.000000000001))</f>
        <v>-1.36227051472296</v>
      </c>
      <c r="D4239" s="24" t="n">
        <f aca="false">IF($B$11="","",$B$11*EXP($B$12*C4239))</f>
        <v>522.423324246602</v>
      </c>
      <c r="E4239" s="20" t="n">
        <f aca="true">IF($B$10="","",$B$10*(1-$B$14+2*$B$14*RAND()))</f>
        <v>3.62581665384886</v>
      </c>
      <c r="F4239" s="21" t="n">
        <f aca="false">INDEX($E$17:$E$28,B4239)</f>
        <v>4.761</v>
      </c>
      <c r="G4239" s="25" t="n">
        <f aca="false">IF(OR(D4239="",E4239="",F4239=""),"",D4239*($B$7-$B$8-F4239-E4239))</f>
        <v>2274.20451475123</v>
      </c>
      <c r="H4239" s="25" t="n">
        <f aca="false">IF(D4239="","",D4239*$F$30)</f>
        <v>2611.69868257361</v>
      </c>
    </row>
    <row r="4240" customFormat="false" ht="15" hidden="false" customHeight="false" outlineLevel="0" collapsed="false">
      <c r="A4240" s="2" t="n">
        <v>4206</v>
      </c>
      <c r="B4240" s="2" t="n">
        <v>6</v>
      </c>
      <c r="C4240" s="22" t="n">
        <f aca="true">NORMSINV(MAX(RAND(),0.000000000001))</f>
        <v>0.53375702559166</v>
      </c>
      <c r="D4240" s="24" t="n">
        <f aca="false">IF($B$11="","",$B$11*EXP($B$12*C4240))</f>
        <v>1161.42141671861</v>
      </c>
      <c r="E4240" s="20" t="n">
        <f aca="true">IF($B$10="","",$B$10*(1-$B$14+2*$B$14*RAND()))</f>
        <v>3.99429397818378</v>
      </c>
      <c r="F4240" s="21" t="n">
        <f aca="false">INDEX($E$17:$E$28,B4240)</f>
        <v>4.761</v>
      </c>
      <c r="G4240" s="25" t="n">
        <f aca="false">IF(OR(D4240="",E4240="",F4240=""),"",D4240*($B$7-$B$8-F4240-E4240))</f>
        <v>4627.92291306498</v>
      </c>
      <c r="H4240" s="25" t="n">
        <f aca="false">IF(D4240="","",D4240*$F$30)</f>
        <v>5806.17794645969</v>
      </c>
    </row>
    <row r="4241" customFormat="false" ht="15" hidden="false" customHeight="false" outlineLevel="0" collapsed="false">
      <c r="A4241" s="2" t="n">
        <v>4207</v>
      </c>
      <c r="B4241" s="2" t="n">
        <v>7</v>
      </c>
      <c r="C4241" s="22" t="n">
        <f aca="true">NORMSINV(MAX(RAND(),0.000000000001))</f>
        <v>0.373435087883302</v>
      </c>
      <c r="D4241" s="24" t="n">
        <f aca="false">IF($B$11="","",$B$11*EXP($B$12*C4241))</f>
        <v>1085.55392843978</v>
      </c>
      <c r="E4241" s="20" t="n">
        <f aca="true">IF($B$10="","",$B$10*(1-$B$14+2*$B$14*RAND()))</f>
        <v>3.41834981591662</v>
      </c>
      <c r="F4241" s="21" t="n">
        <f aca="false">INDEX($E$17:$E$28,B4241)</f>
        <v>4.761</v>
      </c>
      <c r="G4241" s="25" t="n">
        <f aca="false">IF(OR(D4241="",E4241="",F4241=""),"",D4241*($B$7-$B$8-F4241-E4241))</f>
        <v>4950.83172357131</v>
      </c>
      <c r="H4241" s="25" t="n">
        <f aca="false">IF(D4241="","",D4241*$F$30)</f>
        <v>5426.90119905614</v>
      </c>
    </row>
    <row r="4242" customFormat="false" ht="15" hidden="false" customHeight="false" outlineLevel="0" collapsed="false">
      <c r="A4242" s="2" t="n">
        <v>4208</v>
      </c>
      <c r="B4242" s="2" t="n">
        <v>8</v>
      </c>
      <c r="C4242" s="22" t="n">
        <f aca="true">NORMSINV(MAX(RAND(),0.000000000001))</f>
        <v>-0.995344617804809</v>
      </c>
      <c r="D4242" s="24" t="n">
        <f aca="false">IF($B$11="","",$B$11*EXP($B$12*C4242))</f>
        <v>609.773969903879</v>
      </c>
      <c r="E4242" s="20" t="n">
        <f aca="true">IF($B$10="","",$B$10*(1-$B$14+2*$B$14*RAND()))</f>
        <v>3.40528573033081</v>
      </c>
      <c r="F4242" s="21" t="n">
        <f aca="false">INDEX($E$17:$E$28,B4242)</f>
        <v>4.761</v>
      </c>
      <c r="G4242" s="25" t="n">
        <f aca="false">IF(OR(D4242="",E4242="",F4242=""),"",D4242*($B$7-$B$8-F4242-E4242))</f>
        <v>2788.9319074222</v>
      </c>
      <c r="H4242" s="25" t="n">
        <f aca="false">IF(D4242="","",D4242*$F$30)</f>
        <v>3048.38203034347</v>
      </c>
    </row>
    <row r="4243" customFormat="false" ht="15" hidden="false" customHeight="false" outlineLevel="0" collapsed="false">
      <c r="A4243" s="2" t="n">
        <v>4209</v>
      </c>
      <c r="B4243" s="2" t="n">
        <v>9</v>
      </c>
      <c r="C4243" s="22" t="n">
        <f aca="true">NORMSINV(MAX(RAND(),0.000000000001))</f>
        <v>0.51834273302864</v>
      </c>
      <c r="D4243" s="24" t="n">
        <f aca="false">IF($B$11="","",$B$11*EXP($B$12*C4243))</f>
        <v>1153.90235991712</v>
      </c>
      <c r="E4243" s="20" t="n">
        <f aca="true">IF($B$10="","",$B$10*(1-$B$14+2*$B$14*RAND()))</f>
        <v>3.76731532098565</v>
      </c>
      <c r="F4243" s="21" t="n">
        <f aca="false">INDEX($E$17:$E$28,B4243)</f>
        <v>4.761</v>
      </c>
      <c r="G4243" s="25" t="n">
        <f aca="false">IF(OR(D4243="",E4243="",F4243=""),"",D4243*($B$7-$B$8-F4243-E4243))</f>
        <v>4859.87289034144</v>
      </c>
      <c r="H4243" s="25" t="n">
        <f aca="false">IF(D4243="","",D4243*$F$30)</f>
        <v>5768.58867769766</v>
      </c>
    </row>
    <row r="4244" customFormat="false" ht="15" hidden="false" customHeight="false" outlineLevel="0" collapsed="false">
      <c r="A4244" s="2" t="n">
        <v>4210</v>
      </c>
      <c r="B4244" s="2" t="n">
        <v>10</v>
      </c>
      <c r="C4244" s="22" t="n">
        <f aca="true">NORMSINV(MAX(RAND(),0.000000000001))</f>
        <v>-0.445560125529144</v>
      </c>
      <c r="D4244" s="24" t="n">
        <f aca="false">IF($B$11="","",$B$11*EXP($B$12*C4244))</f>
        <v>768.736975610498</v>
      </c>
      <c r="E4244" s="20" t="n">
        <f aca="true">IF($B$10="","",$B$10*(1-$B$14+2*$B$14*RAND()))</f>
        <v>3.56044356324727</v>
      </c>
      <c r="F4244" s="21" t="n">
        <f aca="false">INDEX($E$17:$E$28,B4244)</f>
        <v>4.761</v>
      </c>
      <c r="G4244" s="25" t="n">
        <f aca="false">IF(OR(D4244="",E4244="",F4244=""),"",D4244*($B$7-$B$8-F4244-E4244))</f>
        <v>3396.70771175359</v>
      </c>
      <c r="H4244" s="25" t="n">
        <f aca="false">IF(D4244="","",D4244*$F$30)</f>
        <v>3843.069888472</v>
      </c>
    </row>
    <row r="4245" customFormat="false" ht="15" hidden="false" customHeight="false" outlineLevel="0" collapsed="false">
      <c r="A4245" s="2" t="n">
        <v>4211</v>
      </c>
      <c r="B4245" s="2" t="n">
        <v>11</v>
      </c>
      <c r="C4245" s="22" t="n">
        <f aca="true">NORMSINV(MAX(RAND(),0.000000000001))</f>
        <v>0.47086202165906</v>
      </c>
      <c r="D4245" s="24" t="n">
        <f aca="false">IF($B$11="","",$B$11*EXP($B$12*C4245))</f>
        <v>1131.04591572094</v>
      </c>
      <c r="E4245" s="20" t="n">
        <f aca="true">IF($B$10="","",$B$10*(1-$B$14+2*$B$14*RAND()))</f>
        <v>3.7312698478747</v>
      </c>
      <c r="F4245" s="21" t="n">
        <f aca="false">INDEX($E$17:$E$28,B4245)</f>
        <v>4.761</v>
      </c>
      <c r="G4245" s="25" t="n">
        <f aca="false">IF(OR(D4245="",E4245="",F4245=""),"",D4245*($B$7-$B$8-F4245-E4245))</f>
        <v>4804.37783964599</v>
      </c>
      <c r="H4245" s="25" t="n">
        <f aca="false">IF(D4245="","",D4245*$F$30)</f>
        <v>5654.3247418721</v>
      </c>
    </row>
    <row r="4246" customFormat="false" ht="15" hidden="false" customHeight="false" outlineLevel="0" collapsed="false">
      <c r="A4246" s="2" t="n">
        <v>4212</v>
      </c>
      <c r="B4246" s="2" t="n">
        <v>12</v>
      </c>
      <c r="C4246" s="22" t="n">
        <f aca="true">NORMSINV(MAX(RAND(),0.000000000001))</f>
        <v>0.181222832321992</v>
      </c>
      <c r="D4246" s="24" t="n">
        <f aca="false">IF($B$11="","",$B$11*EXP($B$12*C4246))</f>
        <v>1001.09927139996</v>
      </c>
      <c r="E4246" s="20" t="n">
        <f aca="true">IF($B$10="","",$B$10*(1-$B$14+2*$B$14*RAND()))</f>
        <v>3.47425593504432</v>
      </c>
      <c r="F4246" s="21" t="n">
        <f aca="false">INDEX($E$17:$E$28,B4246)</f>
        <v>4.761</v>
      </c>
      <c r="G4246" s="25" t="n">
        <f aca="false">IF(OR(D4246="",E4246="",F4246=""),"",D4246*($B$7-$B$8-F4246-E4246))</f>
        <v>4509.69600127041</v>
      </c>
      <c r="H4246" s="25" t="n">
        <f aca="false">IF(D4246="","",D4246*$F$30)</f>
        <v>5004.69547758267</v>
      </c>
    </row>
    <row r="4247" customFormat="false" ht="15" hidden="false" customHeight="false" outlineLevel="0" collapsed="false">
      <c r="A4247" s="2" t="n">
        <v>4213</v>
      </c>
      <c r="B4247" s="2" t="n">
        <v>1</v>
      </c>
      <c r="C4247" s="22" t="n">
        <f aca="true">NORMSINV(MAX(RAND(),0.000000000001))</f>
        <v>-0.356053467974116</v>
      </c>
      <c r="D4247" s="24" t="n">
        <f aca="false">IF($B$11="","",$B$11*EXP($B$12*C4247))</f>
        <v>798.283617705533</v>
      </c>
      <c r="E4247" s="20" t="n">
        <f aca="true">IF($B$10="","",$B$10*(1-$B$14+2*$B$14*RAND()))</f>
        <v>3.55595737154432</v>
      </c>
      <c r="F4247" s="21" t="n">
        <f aca="false">INDEX($E$17:$E$28,B4247)</f>
        <v>4.92562580645161</v>
      </c>
      <c r="G4247" s="25" t="n">
        <f aca="false">IF(OR(D4247="",E4247="",F4247=""),"",D4247*($B$7-$B$8-F4247-E4247))</f>
        <v>3399.4243863675</v>
      </c>
      <c r="H4247" s="25" t="n">
        <f aca="false">IF(D4247="","",D4247*$F$30)</f>
        <v>3990.7794616335</v>
      </c>
    </row>
    <row r="4248" customFormat="false" ht="15" hidden="false" customHeight="false" outlineLevel="0" collapsed="false">
      <c r="A4248" s="2" t="n">
        <v>4214</v>
      </c>
      <c r="B4248" s="2" t="n">
        <v>2</v>
      </c>
      <c r="C4248" s="22" t="n">
        <f aca="true">NORMSINV(MAX(RAND(),0.000000000001))</f>
        <v>0.624303304604673</v>
      </c>
      <c r="D4248" s="24" t="n">
        <f aca="false">IF($B$11="","",$B$11*EXP($B$12*C4248))</f>
        <v>1206.58945035888</v>
      </c>
      <c r="E4248" s="20" t="n">
        <f aca="true">IF($B$10="","",$B$10*(1-$B$14+2*$B$14*RAND()))</f>
        <v>3.48646057002785</v>
      </c>
      <c r="F4248" s="21" t="n">
        <f aca="false">INDEX($E$17:$E$28,B4248)</f>
        <v>5.0612</v>
      </c>
      <c r="G4248" s="25" t="n">
        <f aca="false">IF(OR(D4248="",E4248="",F4248=""),"",D4248*($B$7-$B$8-F4248-E4248))</f>
        <v>5058.43252852795</v>
      </c>
      <c r="H4248" s="25" t="n">
        <f aca="false">IF(D4248="","",D4248*$F$30)</f>
        <v>6031.98198023411</v>
      </c>
    </row>
    <row r="4249" customFormat="false" ht="15" hidden="false" customHeight="false" outlineLevel="0" collapsed="false">
      <c r="A4249" s="2" t="n">
        <v>4215</v>
      </c>
      <c r="B4249" s="2" t="n">
        <v>3</v>
      </c>
      <c r="C4249" s="22" t="n">
        <f aca="true">NORMSINV(MAX(RAND(),0.000000000001))</f>
        <v>0.236243100114222</v>
      </c>
      <c r="D4249" s="24" t="n">
        <f aca="false">IF($B$11="","",$B$11*EXP($B$12*C4249))</f>
        <v>1024.5795583858</v>
      </c>
      <c r="E4249" s="20" t="n">
        <f aca="true">IF($B$10="","",$B$10*(1-$B$14+2*$B$14*RAND()))</f>
        <v>3.69775709504213</v>
      </c>
      <c r="F4249" s="21" t="n">
        <f aca="false">INDEX($E$17:$E$28,B4249)</f>
        <v>5.0612</v>
      </c>
      <c r="G4249" s="25" t="n">
        <f aca="false">IF(OR(D4249="",E4249="",F4249=""),"",D4249*($B$7-$B$8-F4249-E4249))</f>
        <v>4078.89518147664</v>
      </c>
      <c r="H4249" s="25" t="n">
        <f aca="false">IF(D4249="","",D4249*$F$30)</f>
        <v>5122.07812828227</v>
      </c>
    </row>
    <row r="4250" customFormat="false" ht="15" hidden="false" customHeight="false" outlineLevel="0" collapsed="false">
      <c r="A4250" s="2" t="n">
        <v>4216</v>
      </c>
      <c r="B4250" s="2" t="n">
        <v>4</v>
      </c>
      <c r="C4250" s="22" t="n">
        <f aca="true">NORMSINV(MAX(RAND(),0.000000000001))</f>
        <v>-0.622685504668787</v>
      </c>
      <c r="D4250" s="24" t="n">
        <f aca="false">IF($B$11="","",$B$11*EXP($B$12*C4250))</f>
        <v>713.451351913574</v>
      </c>
      <c r="E4250" s="20" t="n">
        <f aca="true">IF($B$10="","",$B$10*(1-$B$14+2*$B$14*RAND()))</f>
        <v>4.00408889913637</v>
      </c>
      <c r="F4250" s="21" t="n">
        <f aca="false">INDEX($E$17:$E$28,B4250)</f>
        <v>4.89657419354839</v>
      </c>
      <c r="G4250" s="25" t="n">
        <f aca="false">IF(OR(D4250="",E4250="",F4250=""),"",D4250*($B$7-$B$8-F4250-E4250))</f>
        <v>2739.18010697574</v>
      </c>
      <c r="H4250" s="25" t="n">
        <f aca="false">IF(D4250="","",D4250*$F$30)</f>
        <v>3566.68599848634</v>
      </c>
    </row>
    <row r="4251" customFormat="false" ht="15" hidden="false" customHeight="false" outlineLevel="0" collapsed="false">
      <c r="A4251" s="2" t="n">
        <v>4217</v>
      </c>
      <c r="B4251" s="2" t="n">
        <v>5</v>
      </c>
      <c r="C4251" s="22" t="n">
        <f aca="true">NORMSINV(MAX(RAND(),0.000000000001))</f>
        <v>-0.381439825992125</v>
      </c>
      <c r="D4251" s="24" t="n">
        <f aca="false">IF($B$11="","",$B$11*EXP($B$12*C4251))</f>
        <v>789.789927171115</v>
      </c>
      <c r="E4251" s="20" t="n">
        <f aca="true">IF($B$10="","",$B$10*(1-$B$14+2*$B$14*RAND()))</f>
        <v>3.43387985932795</v>
      </c>
      <c r="F4251" s="21" t="n">
        <f aca="false">INDEX($E$17:$E$28,B4251)</f>
        <v>4.761</v>
      </c>
      <c r="G4251" s="25" t="n">
        <f aca="false">IF(OR(D4251="",E4251="",F4251=""),"",D4251*($B$7-$B$8-F4251-E4251))</f>
        <v>3589.69010488534</v>
      </c>
      <c r="H4251" s="25" t="n">
        <f aca="false">IF(D4251="","",D4251*$F$30)</f>
        <v>3948.31780391384</v>
      </c>
    </row>
    <row r="4252" customFormat="false" ht="15" hidden="false" customHeight="false" outlineLevel="0" collapsed="false">
      <c r="A4252" s="2" t="n">
        <v>4218</v>
      </c>
      <c r="B4252" s="2" t="n">
        <v>6</v>
      </c>
      <c r="C4252" s="22" t="n">
        <f aca="true">NORMSINV(MAX(RAND(),0.000000000001))</f>
        <v>-0.607042587605626</v>
      </c>
      <c r="D4252" s="24" t="n">
        <f aca="false">IF($B$11="","",$B$11*EXP($B$12*C4252))</f>
        <v>718.169523773206</v>
      </c>
      <c r="E4252" s="20" t="n">
        <f aca="true">IF($B$10="","",$B$10*(1-$B$14+2*$B$14*RAND()))</f>
        <v>3.48501405623063</v>
      </c>
      <c r="F4252" s="21" t="n">
        <f aca="false">INDEX($E$17:$E$28,B4252)</f>
        <v>4.761</v>
      </c>
      <c r="G4252" s="25" t="n">
        <f aca="false">IF(OR(D4252="",E4252="",F4252=""),"",D4252*($B$7-$B$8-F4252-E4252))</f>
        <v>3227.44374508033</v>
      </c>
      <c r="H4252" s="25" t="n">
        <f aca="false">IF(D4252="","",D4252*$F$30)</f>
        <v>3590.27308324701</v>
      </c>
    </row>
    <row r="4253" customFormat="false" ht="15" hidden="false" customHeight="false" outlineLevel="0" collapsed="false">
      <c r="A4253" s="2" t="n">
        <v>4219</v>
      </c>
      <c r="B4253" s="2" t="n">
        <v>7</v>
      </c>
      <c r="C4253" s="22" t="n">
        <f aca="true">NORMSINV(MAX(RAND(),0.000000000001))</f>
        <v>-0.264854550627394</v>
      </c>
      <c r="D4253" s="24" t="n">
        <f aca="false">IF($B$11="","",$B$11*EXP($B$12*C4253))</f>
        <v>829.557208001029</v>
      </c>
      <c r="E4253" s="20" t="n">
        <f aca="true">IF($B$10="","",$B$10*(1-$B$14+2*$B$14*RAND()))</f>
        <v>4.06595760191027</v>
      </c>
      <c r="F4253" s="21" t="n">
        <f aca="false">INDEX($E$17:$E$28,B4253)</f>
        <v>4.761</v>
      </c>
      <c r="G4253" s="25" t="n">
        <f aca="false">IF(OR(D4253="",E4253="",F4253=""),"",D4253*($B$7-$B$8-F4253-E4253))</f>
        <v>3246.09252654897</v>
      </c>
      <c r="H4253" s="25" t="n">
        <f aca="false">IF(D4253="","",D4253*$F$30)</f>
        <v>4147.12239423874</v>
      </c>
    </row>
    <row r="4254" customFormat="false" ht="15" hidden="false" customHeight="false" outlineLevel="0" collapsed="false">
      <c r="A4254" s="2" t="n">
        <v>4220</v>
      </c>
      <c r="B4254" s="2" t="n">
        <v>8</v>
      </c>
      <c r="C4254" s="22" t="n">
        <f aca="true">NORMSINV(MAX(RAND(),0.000000000001))</f>
        <v>-0.239126102081947</v>
      </c>
      <c r="D4254" s="24" t="n">
        <f aca="false">IF($B$11="","",$B$11*EXP($B$12*C4254))</f>
        <v>838.599441948343</v>
      </c>
      <c r="E4254" s="20" t="n">
        <f aca="true">IF($B$10="","",$B$10*(1-$B$14+2*$B$14*RAND()))</f>
        <v>3.45739795484979</v>
      </c>
      <c r="F4254" s="21" t="n">
        <f aca="false">INDEX($E$17:$E$28,B4254)</f>
        <v>4.761</v>
      </c>
      <c r="G4254" s="25" t="n">
        <f aca="false">IF(OR(D4254="",E4254="",F4254=""),"",D4254*($B$7-$B$8-F4254-E4254))</f>
        <v>3791.81295177546</v>
      </c>
      <c r="H4254" s="25" t="n">
        <f aca="false">IF(D4254="","",D4254*$F$30)</f>
        <v>4192.32633018816</v>
      </c>
    </row>
    <row r="4255" customFormat="false" ht="15" hidden="false" customHeight="false" outlineLevel="0" collapsed="false">
      <c r="A4255" s="2" t="n">
        <v>4221</v>
      </c>
      <c r="B4255" s="2" t="n">
        <v>9</v>
      </c>
      <c r="C4255" s="22" t="n">
        <f aca="true">NORMSINV(MAX(RAND(),0.000000000001))</f>
        <v>-0.618927898174571</v>
      </c>
      <c r="D4255" s="24" t="n">
        <f aca="false">IF($B$11="","",$B$11*EXP($B$12*C4255))</f>
        <v>714.581874080818</v>
      </c>
      <c r="E4255" s="20" t="n">
        <f aca="true">IF($B$10="","",$B$10*(1-$B$14+2*$B$14*RAND()))</f>
        <v>4.07685684161569</v>
      </c>
      <c r="F4255" s="21" t="n">
        <f aca="false">INDEX($E$17:$E$28,B4255)</f>
        <v>4.761</v>
      </c>
      <c r="G4255" s="25" t="n">
        <f aca="false">IF(OR(D4255="",E4255="",F4255=""),"",D4255*($B$7-$B$8-F4255-E4255))</f>
        <v>2788.4007710499</v>
      </c>
      <c r="H4255" s="25" t="n">
        <f aca="false">IF(D4255="","",D4255*$F$30)</f>
        <v>3572.33770490483</v>
      </c>
    </row>
    <row r="4256" customFormat="false" ht="15" hidden="false" customHeight="false" outlineLevel="0" collapsed="false">
      <c r="A4256" s="2" t="n">
        <v>4222</v>
      </c>
      <c r="B4256" s="2" t="n">
        <v>10</v>
      </c>
      <c r="C4256" s="22" t="n">
        <f aca="true">NORMSINV(MAX(RAND(),0.000000000001))</f>
        <v>0.882919899516357</v>
      </c>
      <c r="D4256" s="24" t="n">
        <f aca="false">IF($B$11="","",$B$11*EXP($B$12*C4256))</f>
        <v>1345.50579916461</v>
      </c>
      <c r="E4256" s="20" t="n">
        <f aca="true">IF($B$10="","",$B$10*(1-$B$14+2*$B$14*RAND()))</f>
        <v>3.46421330123123</v>
      </c>
      <c r="F4256" s="21" t="n">
        <f aca="false">INDEX($E$17:$E$28,B4256)</f>
        <v>4.761</v>
      </c>
      <c r="G4256" s="25" t="n">
        <f aca="false">IF(OR(D4256="",E4256="",F4256=""),"",D4256*($B$7-$B$8-F4256-E4256))</f>
        <v>6074.67168518462</v>
      </c>
      <c r="H4256" s="25" t="n">
        <f aca="false">IF(D4256="","",D4256*$F$30)</f>
        <v>6726.45259118371</v>
      </c>
    </row>
    <row r="4257" customFormat="false" ht="15" hidden="false" customHeight="false" outlineLevel="0" collapsed="false">
      <c r="A4257" s="2" t="n">
        <v>4223</v>
      </c>
      <c r="B4257" s="2" t="n">
        <v>11</v>
      </c>
      <c r="C4257" s="22" t="n">
        <f aca="true">NORMSINV(MAX(RAND(),0.000000000001))</f>
        <v>0.959891142661763</v>
      </c>
      <c r="D4257" s="24" t="n">
        <f aca="false">IF($B$11="","",$B$11*EXP($B$12*C4257))</f>
        <v>1389.86006752866</v>
      </c>
      <c r="E4257" s="20" t="n">
        <f aca="true">IF($B$10="","",$B$10*(1-$B$14+2*$B$14*RAND()))</f>
        <v>3.39048474608191</v>
      </c>
      <c r="F4257" s="21" t="n">
        <f aca="false">INDEX($E$17:$E$28,B4257)</f>
        <v>4.761</v>
      </c>
      <c r="G4257" s="25" t="n">
        <f aca="false">IF(OR(D4257="",E4257="",F4257=""),"",D4257*($B$7-$B$8-F4257-E4257))</f>
        <v>6377.39412066688</v>
      </c>
      <c r="H4257" s="25" t="n">
        <f aca="false">IF(D4257="","",D4257*$F$30)</f>
        <v>6948.18844958927</v>
      </c>
    </row>
    <row r="4258" customFormat="false" ht="15" hidden="false" customHeight="false" outlineLevel="0" collapsed="false">
      <c r="A4258" s="2" t="n">
        <v>4224</v>
      </c>
      <c r="B4258" s="2" t="n">
        <v>12</v>
      </c>
      <c r="C4258" s="22" t="n">
        <f aca="true">NORMSINV(MAX(RAND(),0.000000000001))</f>
        <v>-0.200188503478381</v>
      </c>
      <c r="D4258" s="24" t="n">
        <f aca="false">IF($B$11="","",$B$11*EXP($B$12*C4258))</f>
        <v>852.471819298813</v>
      </c>
      <c r="E4258" s="20" t="n">
        <f aca="true">IF($B$10="","",$B$10*(1-$B$14+2*$B$14*RAND()))</f>
        <v>3.38288108860837</v>
      </c>
      <c r="F4258" s="21" t="n">
        <f aca="false">INDEX($E$17:$E$28,B4258)</f>
        <v>4.761</v>
      </c>
      <c r="G4258" s="25" t="n">
        <f aca="false">IF(OR(D4258="",E4258="",F4258=""),"",D4258*($B$7-$B$8-F4258-E4258))</f>
        <v>3918.06185010771</v>
      </c>
      <c r="H4258" s="25" t="n">
        <f aca="false">IF(D4258="","",D4258*$F$30)</f>
        <v>4261.67711903863</v>
      </c>
    </row>
    <row r="4259" customFormat="false" ht="15" hidden="false" customHeight="false" outlineLevel="0" collapsed="false">
      <c r="A4259" s="2" t="n">
        <v>4225</v>
      </c>
      <c r="B4259" s="2" t="n">
        <v>1</v>
      </c>
      <c r="C4259" s="22" t="n">
        <f aca="true">NORMSINV(MAX(RAND(),0.000000000001))</f>
        <v>-0.88530230195683</v>
      </c>
      <c r="D4259" s="24" t="n">
        <f aca="false">IF($B$11="","",$B$11*EXP($B$12*C4259))</f>
        <v>638.713786262702</v>
      </c>
      <c r="E4259" s="20" t="n">
        <f aca="true">IF($B$10="","",$B$10*(1-$B$14+2*$B$14*RAND()))</f>
        <v>3.56040777406568</v>
      </c>
      <c r="F4259" s="21" t="n">
        <f aca="false">INDEX($E$17:$E$28,B4259)</f>
        <v>4.92562580645161</v>
      </c>
      <c r="G4259" s="25" t="n">
        <f aca="false">IF(OR(D4259="",E4259="",F4259=""),"",D4259*($B$7-$B$8-F4259-E4259))</f>
        <v>2717.06699842219</v>
      </c>
      <c r="H4259" s="25" t="n">
        <f aca="false">IF(D4259="","",D4259*$F$30)</f>
        <v>3193.0579602845</v>
      </c>
    </row>
    <row r="4260" customFormat="false" ht="15" hidden="false" customHeight="false" outlineLevel="0" collapsed="false">
      <c r="A4260" s="2" t="n">
        <v>4226</v>
      </c>
      <c r="B4260" s="2" t="n">
        <v>2</v>
      </c>
      <c r="C4260" s="22" t="n">
        <f aca="true">NORMSINV(MAX(RAND(),0.000000000001))</f>
        <v>-0.726319992552831</v>
      </c>
      <c r="D4260" s="24" t="n">
        <f aca="false">IF($B$11="","",$B$11*EXP($B$12*C4260))</f>
        <v>682.966763373925</v>
      </c>
      <c r="E4260" s="20" t="n">
        <f aca="true">IF($B$10="","",$B$10*(1-$B$14+2*$B$14*RAND()))</f>
        <v>3.52248393825492</v>
      </c>
      <c r="F4260" s="21" t="n">
        <f aca="false">INDEX($E$17:$E$28,B4260)</f>
        <v>5.0612</v>
      </c>
      <c r="G4260" s="25" t="n">
        <f aca="false">IF(OR(D4260="",E4260="",F4260=""),"",D4260*($B$7-$B$8-F4260-E4260))</f>
        <v>2838.62572824909</v>
      </c>
      <c r="H4260" s="25" t="n">
        <f aca="false">IF(D4260="","",D4260*$F$30)</f>
        <v>3414.28744345892</v>
      </c>
    </row>
    <row r="4261" customFormat="false" ht="15" hidden="false" customHeight="false" outlineLevel="0" collapsed="false">
      <c r="A4261" s="2" t="n">
        <v>4227</v>
      </c>
      <c r="B4261" s="2" t="n">
        <v>3</v>
      </c>
      <c r="C4261" s="22" t="n">
        <f aca="true">NORMSINV(MAX(RAND(),0.000000000001))</f>
        <v>-2.11148288910987</v>
      </c>
      <c r="D4261" s="24" t="n">
        <f aca="false">IF($B$11="","",$B$11*EXP($B$12*C4261))</f>
        <v>380.994734003022</v>
      </c>
      <c r="E4261" s="20" t="n">
        <f aca="true">IF($B$10="","",$B$10*(1-$B$14+2*$B$14*RAND()))</f>
        <v>3.87053207959561</v>
      </c>
      <c r="F4261" s="21" t="n">
        <f aca="false">INDEX($E$17:$E$28,B4261)</f>
        <v>5.0612</v>
      </c>
      <c r="G4261" s="25" t="n">
        <f aca="false">IF(OR(D4261="",E4261="",F4261=""),"",D4261*($B$7-$B$8-F4261-E4261))</f>
        <v>1450.93002334671</v>
      </c>
      <c r="H4261" s="25" t="n">
        <f aca="false">IF(D4261="","",D4261*$F$30)</f>
        <v>1904.66887422791</v>
      </c>
    </row>
    <row r="4262" customFormat="false" ht="15" hidden="false" customHeight="false" outlineLevel="0" collapsed="false">
      <c r="A4262" s="2" t="n">
        <v>4228</v>
      </c>
      <c r="B4262" s="2" t="n">
        <v>4</v>
      </c>
      <c r="C4262" s="22" t="n">
        <f aca="true">NORMSINV(MAX(RAND(),0.000000000001))</f>
        <v>0.0423795856903451</v>
      </c>
      <c r="D4262" s="24" t="n">
        <f aca="false">IF($B$11="","",$B$11*EXP($B$12*C4262))</f>
        <v>944.211430291635</v>
      </c>
      <c r="E4262" s="20" t="n">
        <f aca="true">IF($B$10="","",$B$10*(1-$B$14+2*$B$14*RAND()))</f>
        <v>3.39232457780937</v>
      </c>
      <c r="F4262" s="21" t="n">
        <f aca="false">INDEX($E$17:$E$28,B4262)</f>
        <v>4.89657419354839</v>
      </c>
      <c r="G4262" s="25" t="n">
        <f aca="false">IF(OR(D4262="",E4262="",F4262=""),"",D4262*($B$7-$B$8-F4262-E4262))</f>
        <v>4202.78065746914</v>
      </c>
      <c r="H4262" s="25" t="n">
        <f aca="false">IF(D4262="","",D4262*$F$30)</f>
        <v>4720.30178231394</v>
      </c>
    </row>
    <row r="4263" customFormat="false" ht="15" hidden="false" customHeight="false" outlineLevel="0" collapsed="false">
      <c r="A4263" s="2" t="n">
        <v>4229</v>
      </c>
      <c r="B4263" s="2" t="n">
        <v>5</v>
      </c>
      <c r="C4263" s="22" t="n">
        <f aca="true">NORMSINV(MAX(RAND(),0.000000000001))</f>
        <v>1.46170049457282</v>
      </c>
      <c r="D4263" s="24" t="n">
        <f aca="false">IF($B$11="","",$B$11*EXP($B$12*C4263))</f>
        <v>1717.12006099381</v>
      </c>
      <c r="E4263" s="20" t="n">
        <f aca="true">IF($B$10="","",$B$10*(1-$B$14+2*$B$14*RAND()))</f>
        <v>3.55750886137252</v>
      </c>
      <c r="F4263" s="21" t="n">
        <f aca="false">INDEX($E$17:$E$28,B4263)</f>
        <v>4.761</v>
      </c>
      <c r="G4263" s="25" t="n">
        <f aca="false">IF(OR(D4263="",E4263="",F4263=""),"",D4263*($B$7-$B$8-F4263-E4263))</f>
        <v>7592.23113364363</v>
      </c>
      <c r="H4263" s="25" t="n">
        <f aca="false">IF(D4263="","",D4263*$F$30)</f>
        <v>8584.22660892028</v>
      </c>
    </row>
    <row r="4264" customFormat="false" ht="15" hidden="false" customHeight="false" outlineLevel="0" collapsed="false">
      <c r="A4264" s="2" t="n">
        <v>4230</v>
      </c>
      <c r="B4264" s="2" t="n">
        <v>6</v>
      </c>
      <c r="C4264" s="22" t="n">
        <f aca="true">NORMSINV(MAX(RAND(),0.000000000001))</f>
        <v>-1.06999702649069</v>
      </c>
      <c r="D4264" s="24" t="n">
        <f aca="false">IF($B$11="","",$B$11*EXP($B$12*C4264))</f>
        <v>590.891465782459</v>
      </c>
      <c r="E4264" s="20" t="n">
        <f aca="true">IF($B$10="","",$B$10*(1-$B$14+2*$B$14*RAND()))</f>
        <v>3.51397541993222</v>
      </c>
      <c r="F4264" s="21" t="n">
        <f aca="false">INDEX($E$17:$E$28,B4264)</f>
        <v>4.761</v>
      </c>
      <c r="G4264" s="25" t="n">
        <f aca="false">IF(OR(D4264="",E4264="",F4264=""),"",D4264*($B$7-$B$8-F4264-E4264))</f>
        <v>2638.34491887096</v>
      </c>
      <c r="H4264" s="25" t="n">
        <f aca="false">IF(D4264="","",D4264*$F$30)</f>
        <v>2953.98461573967</v>
      </c>
    </row>
    <row r="4265" customFormat="false" ht="15" hidden="false" customHeight="false" outlineLevel="0" collapsed="false">
      <c r="A4265" s="2" t="n">
        <v>4231</v>
      </c>
      <c r="B4265" s="2" t="n">
        <v>7</v>
      </c>
      <c r="C4265" s="22" t="n">
        <f aca="true">NORMSINV(MAX(RAND(),0.000000000001))</f>
        <v>-2.04719631598936</v>
      </c>
      <c r="D4265" s="24" t="n">
        <f aca="false">IF($B$11="","",$B$11*EXP($B$12*C4265))</f>
        <v>391.456240018375</v>
      </c>
      <c r="E4265" s="20" t="n">
        <f aca="true">IF($B$10="","",$B$10*(1-$B$14+2*$B$14*RAND()))</f>
        <v>3.92909962911772</v>
      </c>
      <c r="F4265" s="21" t="n">
        <f aca="false">INDEX($E$17:$E$28,B4265)</f>
        <v>4.761</v>
      </c>
      <c r="G4265" s="25" t="n">
        <f aca="false">IF(OR(D4265="",E4265="",F4265=""),"",D4265*($B$7-$B$8-F4265-E4265))</f>
        <v>1585.3587716346</v>
      </c>
      <c r="H4265" s="25" t="n">
        <f aca="false">IF(D4265="","",D4265*$F$30)</f>
        <v>1956.96803509986</v>
      </c>
    </row>
    <row r="4266" customFormat="false" ht="15" hidden="false" customHeight="false" outlineLevel="0" collapsed="false">
      <c r="A4266" s="2" t="n">
        <v>4232</v>
      </c>
      <c r="B4266" s="2" t="n">
        <v>8</v>
      </c>
      <c r="C4266" s="22" t="n">
        <f aca="true">NORMSINV(MAX(RAND(),0.000000000001))</f>
        <v>1.63492546548676</v>
      </c>
      <c r="D4266" s="24" t="n">
        <f aca="false">IF($B$11="","",$B$11*EXP($B$12*C4266))</f>
        <v>1847.1420912144</v>
      </c>
      <c r="E4266" s="20" t="n">
        <f aca="true">IF($B$10="","",$B$10*(1-$B$14+2*$B$14*RAND()))</f>
        <v>3.59735854993916</v>
      </c>
      <c r="F4266" s="21" t="n">
        <f aca="false">INDEX($E$17:$E$28,B4266)</f>
        <v>4.761</v>
      </c>
      <c r="G4266" s="25" t="n">
        <f aca="false">IF(OR(D4266="",E4266="",F4266=""),"",D4266*($B$7-$B$8-F4266-E4266))</f>
        <v>8093.51435101706</v>
      </c>
      <c r="H4266" s="25" t="n">
        <f aca="false">IF(D4266="","",D4266*$F$30)</f>
        <v>9234.232742399</v>
      </c>
    </row>
    <row r="4267" customFormat="false" ht="15" hidden="false" customHeight="false" outlineLevel="0" collapsed="false">
      <c r="A4267" s="2" t="n">
        <v>4233</v>
      </c>
      <c r="B4267" s="2" t="n">
        <v>9</v>
      </c>
      <c r="C4267" s="22" t="n">
        <f aca="true">NORMSINV(MAX(RAND(),0.000000000001))</f>
        <v>-2.73365251771236</v>
      </c>
      <c r="D4267" s="24" t="n">
        <f aca="false">IF($B$11="","",$B$11*EXP($B$12*C4267))</f>
        <v>293.132399967993</v>
      </c>
      <c r="E4267" s="20" t="n">
        <f aca="true">IF($B$10="","",$B$10*(1-$B$14+2*$B$14*RAND()))</f>
        <v>3.73895014321295</v>
      </c>
      <c r="F4267" s="21" t="n">
        <f aca="false">INDEX($E$17:$E$28,B4267)</f>
        <v>4.761</v>
      </c>
      <c r="G4267" s="25" t="n">
        <f aca="false">IF(OR(D4267="",E4267="",F4267=""),"",D4267*($B$7-$B$8-F4267-E4267))</f>
        <v>1242.89599050393</v>
      </c>
      <c r="H4267" s="25" t="n">
        <f aca="false">IF(D4267="","",D4267*$F$30)</f>
        <v>1465.42749391999</v>
      </c>
    </row>
    <row r="4268" customFormat="false" ht="15" hidden="false" customHeight="false" outlineLevel="0" collapsed="false">
      <c r="A4268" s="2" t="n">
        <v>4234</v>
      </c>
      <c r="B4268" s="2" t="n">
        <v>10</v>
      </c>
      <c r="C4268" s="22" t="n">
        <f aca="true">NORMSINV(MAX(RAND(),0.000000000001))</f>
        <v>0.468125650214915</v>
      </c>
      <c r="D4268" s="24" t="n">
        <f aca="false">IF($B$11="","",$B$11*EXP($B$12*C4268))</f>
        <v>1129.74255540274</v>
      </c>
      <c r="E4268" s="20" t="n">
        <f aca="true">IF($B$10="","",$B$10*(1-$B$14+2*$B$14*RAND()))</f>
        <v>3.88077894113121</v>
      </c>
      <c r="F4268" s="21" t="n">
        <f aca="false">INDEX($E$17:$E$28,B4268)</f>
        <v>4.761</v>
      </c>
      <c r="G4268" s="25" t="n">
        <f aca="false">IF(OR(D4268="",E4268="",F4268=""),"",D4268*($B$7-$B$8-F4268-E4268))</f>
        <v>4629.93473165172</v>
      </c>
      <c r="H4268" s="25" t="n">
        <f aca="false">IF(D4268="","",D4268*$F$30)</f>
        <v>5647.80898296935</v>
      </c>
    </row>
    <row r="4269" customFormat="false" ht="15" hidden="false" customHeight="false" outlineLevel="0" collapsed="false">
      <c r="A4269" s="2" t="n">
        <v>4235</v>
      </c>
      <c r="B4269" s="2" t="n">
        <v>11</v>
      </c>
      <c r="C4269" s="22" t="n">
        <f aca="true">NORMSINV(MAX(RAND(),0.000000000001))</f>
        <v>2.90795425121919</v>
      </c>
      <c r="D4269" s="24" t="n">
        <f aca="false">IF($B$11="","",$B$11*EXP($B$12*C4269))</f>
        <v>3158.35322982536</v>
      </c>
      <c r="E4269" s="20" t="n">
        <f aca="true">IF($B$10="","",$B$10*(1-$B$14+2*$B$14*RAND()))</f>
        <v>3.82663590546332</v>
      </c>
      <c r="F4269" s="21" t="n">
        <f aca="false">INDEX($E$17:$E$28,B4269)</f>
        <v>4.761</v>
      </c>
      <c r="G4269" s="25" t="n">
        <f aca="false">IF(OR(D4269="",E4269="",F4269=""),"",D4269*($B$7-$B$8-F4269-E4269))</f>
        <v>13114.6325493908</v>
      </c>
      <c r="H4269" s="25" t="n">
        <f aca="false">IF(D4269="","",D4269*$F$30)</f>
        <v>15789.239466543</v>
      </c>
    </row>
    <row r="4270" customFormat="false" ht="15" hidden="false" customHeight="false" outlineLevel="0" collapsed="false">
      <c r="A4270" s="2" t="n">
        <v>4236</v>
      </c>
      <c r="B4270" s="2" t="n">
        <v>12</v>
      </c>
      <c r="C4270" s="22" t="n">
        <f aca="true">NORMSINV(MAX(RAND(),0.000000000001))</f>
        <v>-0.0264380635099411</v>
      </c>
      <c r="D4270" s="24" t="n">
        <f aca="false">IF($B$11="","",$B$11*EXP($B$12*C4270))</f>
        <v>917.224893743845</v>
      </c>
      <c r="E4270" s="20" t="n">
        <f aca="true">IF($B$10="","",$B$10*(1-$B$14+2*$B$14*RAND()))</f>
        <v>4.06191856779042</v>
      </c>
      <c r="F4270" s="21" t="n">
        <f aca="false">INDEX($E$17:$E$28,B4270)</f>
        <v>4.761</v>
      </c>
      <c r="G4270" s="25" t="n">
        <f aca="false">IF(OR(D4270="",E4270="",F4270=""),"",D4270*($B$7-$B$8-F4270-E4270))</f>
        <v>3592.84460044442</v>
      </c>
      <c r="H4270" s="25" t="n">
        <f aca="false">IF(D4270="","",D4270*$F$30)</f>
        <v>4585.39068880423</v>
      </c>
    </row>
    <row r="4271" customFormat="false" ht="15" hidden="false" customHeight="false" outlineLevel="0" collapsed="false">
      <c r="A4271" s="2" t="n">
        <v>4237</v>
      </c>
      <c r="B4271" s="2" t="n">
        <v>1</v>
      </c>
      <c r="C4271" s="22" t="n">
        <f aca="true">NORMSINV(MAX(RAND(),0.000000000001))</f>
        <v>-0.189449896892858</v>
      </c>
      <c r="D4271" s="24" t="n">
        <f aca="false">IF($B$11="","",$B$11*EXP($B$12*C4271))</f>
        <v>856.337895934695</v>
      </c>
      <c r="E4271" s="20" t="n">
        <f aca="true">IF($B$10="","",$B$10*(1-$B$14+2*$B$14*RAND()))</f>
        <v>3.96145730784334</v>
      </c>
      <c r="F4271" s="21" t="n">
        <f aca="false">INDEX($E$17:$E$28,B4271)</f>
        <v>4.92562580645161</v>
      </c>
      <c r="G4271" s="25" t="n">
        <f aca="false">IF(OR(D4271="",E4271="",F4271=""),"",D4271*($B$7-$B$8-F4271-E4271))</f>
        <v>3299.39873911592</v>
      </c>
      <c r="H4271" s="25" t="n">
        <f aca="false">IF(D4271="","",D4271*$F$30)</f>
        <v>4281.00440935673</v>
      </c>
    </row>
    <row r="4272" customFormat="false" ht="15" hidden="false" customHeight="false" outlineLevel="0" collapsed="false">
      <c r="A4272" s="2" t="n">
        <v>4238</v>
      </c>
      <c r="B4272" s="2" t="n">
        <v>2</v>
      </c>
      <c r="C4272" s="22" t="n">
        <f aca="true">NORMSINV(MAX(RAND(),0.000000000001))</f>
        <v>-0.381681799126195</v>
      </c>
      <c r="D4272" s="24" t="n">
        <f aca="false">IF($B$11="","",$B$11*EXP($B$12*C4272))</f>
        <v>789.709404873433</v>
      </c>
      <c r="E4272" s="20" t="n">
        <f aca="true">IF($B$10="","",$B$10*(1-$B$14+2*$B$14*RAND()))</f>
        <v>3.70810430705577</v>
      </c>
      <c r="F4272" s="21" t="n">
        <f aca="false">INDEX($E$17:$E$28,B4272)</f>
        <v>5.0612</v>
      </c>
      <c r="G4272" s="25" t="n">
        <f aca="false">IF(OR(D4272="",E4272="",F4272=""),"",D4272*($B$7-$B$8-F4272-E4272))</f>
        <v>3135.69573260849</v>
      </c>
      <c r="H4272" s="25" t="n">
        <f aca="false">IF(D4272="","",D4272*$F$30)</f>
        <v>3947.91525684327</v>
      </c>
    </row>
    <row r="4273" customFormat="false" ht="15" hidden="false" customHeight="false" outlineLevel="0" collapsed="false">
      <c r="A4273" s="2" t="n">
        <v>4239</v>
      </c>
      <c r="B4273" s="2" t="n">
        <v>3</v>
      </c>
      <c r="C4273" s="22" t="n">
        <f aca="true">NORMSINV(MAX(RAND(),0.000000000001))</f>
        <v>0.348019509614806</v>
      </c>
      <c r="D4273" s="24" t="n">
        <f aca="false">IF($B$11="","",$B$11*EXP($B$12*C4273))</f>
        <v>1073.99047526402</v>
      </c>
      <c r="E4273" s="20" t="n">
        <f aca="true">IF($B$10="","",$B$10*(1-$B$14+2*$B$14*RAND()))</f>
        <v>3.75858546673175</v>
      </c>
      <c r="F4273" s="21" t="n">
        <f aca="false">INDEX($E$17:$E$28,B4273)</f>
        <v>5.0612</v>
      </c>
      <c r="G4273" s="25" t="n">
        <f aca="false">IF(OR(D4273="",E4273="",F4273=""),"",D4273*($B$7-$B$8-F4273-E4273))</f>
        <v>4210.27306972168</v>
      </c>
      <c r="H4273" s="25" t="n">
        <f aca="false">IF(D4273="","",D4273*$F$30)</f>
        <v>5369.09318393987</v>
      </c>
    </row>
    <row r="4274" customFormat="false" ht="15" hidden="false" customHeight="false" outlineLevel="0" collapsed="false">
      <c r="A4274" s="2" t="n">
        <v>4240</v>
      </c>
      <c r="B4274" s="2" t="n">
        <v>4</v>
      </c>
      <c r="C4274" s="22" t="n">
        <f aca="true">NORMSINV(MAX(RAND(),0.000000000001))</f>
        <v>0.879571105265049</v>
      </c>
      <c r="D4274" s="24" t="n">
        <f aca="false">IF($B$11="","",$B$11*EXP($B$12*C4274))</f>
        <v>1343.60853753061</v>
      </c>
      <c r="E4274" s="20" t="n">
        <f aca="true">IF($B$10="","",$B$10*(1-$B$14+2*$B$14*RAND()))</f>
        <v>3.58784767589737</v>
      </c>
      <c r="F4274" s="21" t="n">
        <f aca="false">INDEX($E$17:$E$28,B4274)</f>
        <v>4.89657419354839</v>
      </c>
      <c r="G4274" s="25" t="n">
        <f aca="false">IF(OR(D4274="",E4274="",F4274=""),"",D4274*($B$7-$B$8-F4274-E4274))</f>
        <v>5717.83110834121</v>
      </c>
      <c r="H4274" s="25" t="n">
        <f aca="false">IF(D4274="","",D4274*$F$30)</f>
        <v>6716.96780082301</v>
      </c>
    </row>
    <row r="4275" customFormat="false" ht="15" hidden="false" customHeight="false" outlineLevel="0" collapsed="false">
      <c r="A4275" s="2" t="n">
        <v>4241</v>
      </c>
      <c r="B4275" s="2" t="n">
        <v>5</v>
      </c>
      <c r="C4275" s="22" t="n">
        <f aca="true">NORMSINV(MAX(RAND(),0.000000000001))</f>
        <v>1.52980691198732</v>
      </c>
      <c r="D4275" s="24" t="n">
        <f aca="false">IF($B$11="","",$B$11*EXP($B$12*C4275))</f>
        <v>1767.11140271231</v>
      </c>
      <c r="E4275" s="20" t="n">
        <f aca="true">IF($B$10="","",$B$10*(1-$B$14+2*$B$14*RAND()))</f>
        <v>3.43135581699653</v>
      </c>
      <c r="F4275" s="21" t="n">
        <f aca="false">INDEX($E$17:$E$28,B4275)</f>
        <v>4.761</v>
      </c>
      <c r="G4275" s="25" t="n">
        <f aca="false">IF(OR(D4275="",E4275="",F4275=""),"",D4275*($B$7-$B$8-F4275-E4275))</f>
        <v>8036.19389126374</v>
      </c>
      <c r="H4275" s="25" t="n">
        <f aca="false">IF(D4275="","",D4275*$F$30)</f>
        <v>8834.14332443937</v>
      </c>
    </row>
    <row r="4276" customFormat="false" ht="15" hidden="false" customHeight="false" outlineLevel="0" collapsed="false">
      <c r="A4276" s="2" t="n">
        <v>4242</v>
      </c>
      <c r="B4276" s="2" t="n">
        <v>6</v>
      </c>
      <c r="C4276" s="22" t="n">
        <f aca="true">NORMSINV(MAX(RAND(),0.000000000001))</f>
        <v>0.698060578877722</v>
      </c>
      <c r="D4276" s="24" t="n">
        <f aca="false">IF($B$11="","",$B$11*EXP($B$12*C4276))</f>
        <v>1244.67761958718</v>
      </c>
      <c r="E4276" s="20" t="n">
        <f aca="true">IF($B$10="","",$B$10*(1-$B$14+2*$B$14*RAND()))</f>
        <v>3.54719452333385</v>
      </c>
      <c r="F4276" s="21" t="n">
        <f aca="false">INDEX($E$17:$E$28,B4276)</f>
        <v>4.761</v>
      </c>
      <c r="G4276" s="25" t="n">
        <f aca="false">IF(OR(D4276="",E4276="",F4276=""),"",D4276*($B$7-$B$8-F4276-E4276))</f>
        <v>5516.16909117027</v>
      </c>
      <c r="H4276" s="25" t="n">
        <f aca="false">IF(D4276="","",D4276*$F$30)</f>
        <v>6222.39235584024</v>
      </c>
    </row>
    <row r="4277" customFormat="false" ht="15" hidden="false" customHeight="false" outlineLevel="0" collapsed="false">
      <c r="A4277" s="2" t="n">
        <v>4243</v>
      </c>
      <c r="B4277" s="2" t="n">
        <v>7</v>
      </c>
      <c r="C4277" s="22" t="n">
        <f aca="true">NORMSINV(MAX(RAND(),0.000000000001))</f>
        <v>-1.09544432882548</v>
      </c>
      <c r="D4277" s="24" t="n">
        <f aca="false">IF($B$11="","",$B$11*EXP($B$12*C4277))</f>
        <v>584.58940312205</v>
      </c>
      <c r="E4277" s="20" t="n">
        <f aca="true">IF($B$10="","",$B$10*(1-$B$14+2*$B$14*RAND()))</f>
        <v>4.00529355679897</v>
      </c>
      <c r="F4277" s="21" t="n">
        <f aca="false">INDEX($E$17:$E$28,B4277)</f>
        <v>4.761</v>
      </c>
      <c r="G4277" s="25" t="n">
        <f aca="false">IF(OR(D4277="",E4277="",F4277=""),"",D4277*($B$7-$B$8-F4277-E4277))</f>
        <v>2322.98667781313</v>
      </c>
      <c r="H4277" s="25" t="n">
        <f aca="false">IF(D4277="","",D4277*$F$30)</f>
        <v>2922.47934408775</v>
      </c>
    </row>
    <row r="4278" customFormat="false" ht="15" hidden="false" customHeight="false" outlineLevel="0" collapsed="false">
      <c r="A4278" s="2" t="n">
        <v>4244</v>
      </c>
      <c r="B4278" s="2" t="n">
        <v>8</v>
      </c>
      <c r="C4278" s="22" t="n">
        <f aca="true">NORMSINV(MAX(RAND(),0.000000000001))</f>
        <v>0.85140573945268</v>
      </c>
      <c r="D4278" s="24" t="n">
        <f aca="false">IF($B$11="","",$B$11*EXP($B$12*C4278))</f>
        <v>1327.75693513787</v>
      </c>
      <c r="E4278" s="20" t="n">
        <f aca="true">IF($B$10="","",$B$10*(1-$B$14+2*$B$14*RAND()))</f>
        <v>4.05698424326049</v>
      </c>
      <c r="F4278" s="21" t="n">
        <f aca="false">INDEX($E$17:$E$28,B4278)</f>
        <v>4.761</v>
      </c>
      <c r="G4278" s="25" t="n">
        <f aca="false">IF(OR(D4278="",E4278="",F4278=""),"",D4278*($B$7-$B$8-F4278-E4278))</f>
        <v>5207.48362073088</v>
      </c>
      <c r="H4278" s="25" t="n">
        <f aca="false">IF(D4278="","",D4278*$F$30)</f>
        <v>6637.72247014123</v>
      </c>
    </row>
    <row r="4279" customFormat="false" ht="15" hidden="false" customHeight="false" outlineLevel="0" collapsed="false">
      <c r="A4279" s="2" t="n">
        <v>4245</v>
      </c>
      <c r="B4279" s="2" t="n">
        <v>9</v>
      </c>
      <c r="C4279" s="22" t="n">
        <f aca="true">NORMSINV(MAX(RAND(),0.000000000001))</f>
        <v>0.22348632094619</v>
      </c>
      <c r="D4279" s="24" t="n">
        <f aca="false">IF($B$11="","",$B$11*EXP($B$12*C4279))</f>
        <v>1019.08693805399</v>
      </c>
      <c r="E4279" s="20" t="n">
        <f aca="true">IF($B$10="","",$B$10*(1-$B$14+2*$B$14*RAND()))</f>
        <v>3.92417523710478</v>
      </c>
      <c r="F4279" s="21" t="n">
        <f aca="false">INDEX($E$17:$E$28,B4279)</f>
        <v>4.761</v>
      </c>
      <c r="G4279" s="25" t="n">
        <f aca="false">IF(OR(D4279="",E4279="",F4279=""),"",D4279*($B$7-$B$8-F4279-E4279))</f>
        <v>4132.2189519644</v>
      </c>
      <c r="H4279" s="25" t="n">
        <f aca="false">IF(D4279="","",D4279*$F$30)</f>
        <v>5094.61942071952</v>
      </c>
    </row>
    <row r="4280" customFormat="false" ht="15" hidden="false" customHeight="false" outlineLevel="0" collapsed="false">
      <c r="A4280" s="2" t="n">
        <v>4246</v>
      </c>
      <c r="B4280" s="2" t="n">
        <v>10</v>
      </c>
      <c r="C4280" s="22" t="n">
        <f aca="true">NORMSINV(MAX(RAND(),0.000000000001))</f>
        <v>-0.122593509756816</v>
      </c>
      <c r="D4280" s="24" t="n">
        <f aca="false">IF($B$11="","",$B$11*EXP($B$12*C4280))</f>
        <v>880.804812705632</v>
      </c>
      <c r="E4280" s="20" t="n">
        <f aca="true">IF($B$10="","",$B$10*(1-$B$14+2*$B$14*RAND()))</f>
        <v>4.05932004519486</v>
      </c>
      <c r="F4280" s="21" t="n">
        <f aca="false">INDEX($E$17:$E$28,B4280)</f>
        <v>4.761</v>
      </c>
      <c r="G4280" s="25" t="n">
        <f aca="false">IF(OR(D4280="",E4280="",F4280=""),"",D4280*($B$7-$B$8-F4280-E4280))</f>
        <v>3452.47296845816</v>
      </c>
      <c r="H4280" s="25" t="n">
        <f aca="false">IF(D4280="","",D4280*$F$30)</f>
        <v>4403.31941967799</v>
      </c>
    </row>
    <row r="4281" customFormat="false" ht="15" hidden="false" customHeight="false" outlineLevel="0" collapsed="false">
      <c r="A4281" s="2" t="n">
        <v>4247</v>
      </c>
      <c r="B4281" s="2" t="n">
        <v>11</v>
      </c>
      <c r="C4281" s="22" t="n">
        <f aca="true">NORMSINV(MAX(RAND(),0.000000000001))</f>
        <v>0.60966323415804</v>
      </c>
      <c r="D4281" s="24" t="n">
        <f aca="false">IF($B$11="","",$B$11*EXP($B$12*C4281))</f>
        <v>1199.16911739133</v>
      </c>
      <c r="E4281" s="20" t="n">
        <f aca="true">IF($B$10="","",$B$10*(1-$B$14+2*$B$14*RAND()))</f>
        <v>4.03285120426929</v>
      </c>
      <c r="F4281" s="21" t="n">
        <f aca="false">INDEX($E$17:$E$28,B4281)</f>
        <v>4.761</v>
      </c>
      <c r="G4281" s="25" t="n">
        <f aca="false">IF(OR(D4281="",E4281="",F4281=""),"",D4281*($B$7-$B$8-F4281-E4281))</f>
        <v>4732.09976847125</v>
      </c>
      <c r="H4281" s="25" t="n">
        <f aca="false">IF(D4281="","",D4281*$F$30)</f>
        <v>5994.88625166273</v>
      </c>
    </row>
    <row r="4282" customFormat="false" ht="15" hidden="false" customHeight="false" outlineLevel="0" collapsed="false">
      <c r="A4282" s="2" t="n">
        <v>4248</v>
      </c>
      <c r="B4282" s="2" t="n">
        <v>12</v>
      </c>
      <c r="C4282" s="22" t="n">
        <f aca="true">NORMSINV(MAX(RAND(),0.000000000001))</f>
        <v>-0.792078369269093</v>
      </c>
      <c r="D4282" s="24" t="n">
        <f aca="false">IF($B$11="","",$B$11*EXP($B$12*C4282))</f>
        <v>664.302652176284</v>
      </c>
      <c r="E4282" s="20" t="n">
        <f aca="true">IF($B$10="","",$B$10*(1-$B$14+2*$B$14*RAND()))</f>
        <v>3.95985829560085</v>
      </c>
      <c r="F4282" s="21" t="n">
        <f aca="false">INDEX($E$17:$E$28,B4282)</f>
        <v>4.761</v>
      </c>
      <c r="G4282" s="25" t="n">
        <f aca="false">IF(OR(D4282="",E4282="",F4282=""),"",D4282*($B$7-$B$8-F4282-E4282))</f>
        <v>2669.92649370466</v>
      </c>
      <c r="H4282" s="25" t="n">
        <f aca="false">IF(D4282="","",D4282*$F$30)</f>
        <v>3320.98181875968</v>
      </c>
    </row>
    <row r="4283" customFormat="false" ht="15" hidden="false" customHeight="false" outlineLevel="0" collapsed="false">
      <c r="A4283" s="2" t="n">
        <v>4249</v>
      </c>
      <c r="B4283" s="2" t="n">
        <v>1</v>
      </c>
      <c r="C4283" s="22" t="n">
        <f aca="true">NORMSINV(MAX(RAND(),0.000000000001))</f>
        <v>-0.379732521273434</v>
      </c>
      <c r="D4283" s="24" t="n">
        <f aca="false">IF($B$11="","",$B$11*EXP($B$12*C4283))</f>
        <v>790.358306683466</v>
      </c>
      <c r="E4283" s="20" t="n">
        <f aca="true">IF($B$10="","",$B$10*(1-$B$14+2*$B$14*RAND()))</f>
        <v>3.38325945725139</v>
      </c>
      <c r="F4283" s="21" t="n">
        <f aca="false">INDEX($E$17:$E$28,B4283)</f>
        <v>4.92562580645161</v>
      </c>
      <c r="G4283" s="25" t="n">
        <f aca="false">IF(OR(D4283="",E4283="",F4283=""),"",D4283*($B$7-$B$8-F4283-E4283))</f>
        <v>3502.16833969984</v>
      </c>
      <c r="H4283" s="25" t="n">
        <f aca="false">IF(D4283="","",D4283*$F$30)</f>
        <v>3951.15924677198</v>
      </c>
    </row>
    <row r="4284" customFormat="false" ht="15" hidden="false" customHeight="false" outlineLevel="0" collapsed="false">
      <c r="A4284" s="2" t="n">
        <v>4250</v>
      </c>
      <c r="B4284" s="2" t="n">
        <v>2</v>
      </c>
      <c r="C4284" s="22" t="n">
        <f aca="true">NORMSINV(MAX(RAND(),0.000000000001))</f>
        <v>1.57826169636064</v>
      </c>
      <c r="D4284" s="24" t="n">
        <f aca="false">IF($B$11="","",$B$11*EXP($B$12*C4284))</f>
        <v>1803.56171350954</v>
      </c>
      <c r="E4284" s="20" t="n">
        <f aca="true">IF($B$10="","",$B$10*(1-$B$14+2*$B$14*RAND()))</f>
        <v>4.09709075797977</v>
      </c>
      <c r="F4284" s="21" t="n">
        <f aca="false">INDEX($E$17:$E$28,B4284)</f>
        <v>5.0612</v>
      </c>
      <c r="G4284" s="25" t="n">
        <f aca="false">IF(OR(D4284="",E4284="",F4284=""),"",D4284*($B$7-$B$8-F4284-E4284))</f>
        <v>6459.83365783097</v>
      </c>
      <c r="H4284" s="25" t="n">
        <f aca="false">IF(D4284="","",D4284*$F$30)</f>
        <v>9016.3657181769</v>
      </c>
    </row>
    <row r="4285" customFormat="false" ht="15" hidden="false" customHeight="false" outlineLevel="0" collapsed="false">
      <c r="A4285" s="2" t="n">
        <v>4251</v>
      </c>
      <c r="B4285" s="2" t="n">
        <v>3</v>
      </c>
      <c r="C4285" s="22" t="n">
        <f aca="true">NORMSINV(MAX(RAND(),0.000000000001))</f>
        <v>0.0997903165848707</v>
      </c>
      <c r="D4285" s="24" t="n">
        <f aca="false">IF($B$11="","",$B$11*EXP($B$12*C4285))</f>
        <v>967.33130478962</v>
      </c>
      <c r="E4285" s="20" t="n">
        <f aca="true">IF($B$10="","",$B$10*(1-$B$14+2*$B$14*RAND()))</f>
        <v>3.70501090417007</v>
      </c>
      <c r="F4285" s="21" t="n">
        <f aca="false">INDEX($E$17:$E$28,B4285)</f>
        <v>5.0612</v>
      </c>
      <c r="G4285" s="25" t="n">
        <f aca="false">IF(OR(D4285="",E4285="",F4285=""),"",D4285*($B$7-$B$8-F4285-E4285))</f>
        <v>3843.97059102793</v>
      </c>
      <c r="H4285" s="25" t="n">
        <f aca="false">IF(D4285="","",D4285*$F$30)</f>
        <v>4835.88265890427</v>
      </c>
    </row>
    <row r="4286" customFormat="false" ht="15" hidden="false" customHeight="false" outlineLevel="0" collapsed="false">
      <c r="A4286" s="2" t="n">
        <v>4252</v>
      </c>
      <c r="B4286" s="2" t="n">
        <v>4</v>
      </c>
      <c r="C4286" s="22" t="n">
        <f aca="true">NORMSINV(MAX(RAND(),0.000000000001))</f>
        <v>0.0241075314288091</v>
      </c>
      <c r="D4286" s="24" t="n">
        <f aca="false">IF($B$11="","",$B$11*EXP($B$12*C4286))</f>
        <v>936.969649142083</v>
      </c>
      <c r="E4286" s="20" t="n">
        <f aca="true">IF($B$10="","",$B$10*(1-$B$14+2*$B$14*RAND()))</f>
        <v>4.07756023844309</v>
      </c>
      <c r="F4286" s="21" t="n">
        <f aca="false">INDEX($E$17:$E$28,B4286)</f>
        <v>4.89657419354839</v>
      </c>
      <c r="G4286" s="25" t="n">
        <f aca="false">IF(OR(D4286="",E4286="",F4286=""),"",D4286*($B$7-$B$8-F4286-E4286))</f>
        <v>3528.5017399732</v>
      </c>
      <c r="H4286" s="25" t="n">
        <f aca="false">IF(D4286="","",D4286*$F$30)</f>
        <v>4684.0986699911</v>
      </c>
    </row>
    <row r="4287" customFormat="false" ht="15" hidden="false" customHeight="false" outlineLevel="0" collapsed="false">
      <c r="A4287" s="2" t="n">
        <v>4253</v>
      </c>
      <c r="B4287" s="2" t="n">
        <v>5</v>
      </c>
      <c r="C4287" s="22" t="n">
        <f aca="true">NORMSINV(MAX(RAND(),0.000000000001))</f>
        <v>-0.46492978362098</v>
      </c>
      <c r="D4287" s="24" t="n">
        <f aca="false">IF($B$11="","",$B$11*EXP($B$12*C4287))</f>
        <v>762.488296894398</v>
      </c>
      <c r="E4287" s="20" t="n">
        <f aca="true">IF($B$10="","",$B$10*(1-$B$14+2*$B$14*RAND()))</f>
        <v>3.91386584336612</v>
      </c>
      <c r="F4287" s="21" t="n">
        <f aca="false">INDEX($E$17:$E$28,B4287)</f>
        <v>4.761</v>
      </c>
      <c r="G4287" s="25" t="n">
        <f aca="false">IF(OR(D4287="",E4287="",F4287=""),"",D4287*($B$7-$B$8-F4287-E4287))</f>
        <v>3099.61721973901</v>
      </c>
      <c r="H4287" s="25" t="n">
        <f aca="false">IF(D4287="","",D4287*$F$30)</f>
        <v>3811.83149383448</v>
      </c>
    </row>
    <row r="4288" customFormat="false" ht="15" hidden="false" customHeight="false" outlineLevel="0" collapsed="false">
      <c r="A4288" s="2" t="n">
        <v>4254</v>
      </c>
      <c r="B4288" s="2" t="n">
        <v>6</v>
      </c>
      <c r="C4288" s="22" t="n">
        <f aca="true">NORMSINV(MAX(RAND(),0.000000000001))</f>
        <v>1.63935904970279</v>
      </c>
      <c r="D4288" s="24" t="n">
        <f aca="false">IF($B$11="","",$B$11*EXP($B$12*C4288))</f>
        <v>1850.59607707368</v>
      </c>
      <c r="E4288" s="20" t="n">
        <f aca="true">IF($B$10="","",$B$10*(1-$B$14+2*$B$14*RAND()))</f>
        <v>3.69097754502536</v>
      </c>
      <c r="F4288" s="21" t="n">
        <f aca="false">INDEX($E$17:$E$28,B4288)</f>
        <v>4.761</v>
      </c>
      <c r="G4288" s="25" t="n">
        <f aca="false">IF(OR(D4288="",E4288="",F4288=""),"",D4288*($B$7-$B$8-F4288-E4288))</f>
        <v>7935.39753357991</v>
      </c>
      <c r="H4288" s="25" t="n">
        <f aca="false">IF(D4288="","",D4288*$F$30)</f>
        <v>9251.49990850673</v>
      </c>
    </row>
    <row r="4289" customFormat="false" ht="15" hidden="false" customHeight="false" outlineLevel="0" collapsed="false">
      <c r="A4289" s="2" t="n">
        <v>4255</v>
      </c>
      <c r="B4289" s="2" t="n">
        <v>7</v>
      </c>
      <c r="C4289" s="22" t="n">
        <f aca="true">NORMSINV(MAX(RAND(),0.000000000001))</f>
        <v>0.48289429360786</v>
      </c>
      <c r="D4289" s="24" t="n">
        <f aca="false">IF($B$11="","",$B$11*EXP($B$12*C4289))</f>
        <v>1136.79486971758</v>
      </c>
      <c r="E4289" s="20" t="n">
        <f aca="true">IF($B$10="","",$B$10*(1-$B$14+2*$B$14*RAND()))</f>
        <v>3.68449131971154</v>
      </c>
      <c r="F4289" s="21" t="n">
        <f aca="false">INDEX($E$17:$E$28,B4289)</f>
        <v>4.761</v>
      </c>
      <c r="G4289" s="25" t="n">
        <f aca="false">IF(OR(D4289="",E4289="",F4289=""),"",D4289*($B$7-$B$8-F4289-E4289))</f>
        <v>4881.97543570953</v>
      </c>
      <c r="H4289" s="25" t="n">
        <f aca="false">IF(D4289="","",D4289*$F$30)</f>
        <v>5683.06491269212</v>
      </c>
    </row>
    <row r="4290" customFormat="false" ht="15" hidden="false" customHeight="false" outlineLevel="0" collapsed="false">
      <c r="A4290" s="2" t="n">
        <v>4256</v>
      </c>
      <c r="B4290" s="2" t="n">
        <v>8</v>
      </c>
      <c r="C4290" s="22" t="n">
        <f aca="true">NORMSINV(MAX(RAND(),0.000000000001))</f>
        <v>-0.841863845020324</v>
      </c>
      <c r="D4290" s="24" t="n">
        <f aca="false">IF($B$11="","",$B$11*EXP($B$12*C4290))</f>
        <v>650.512124799921</v>
      </c>
      <c r="E4290" s="20" t="n">
        <f aca="true">IF($B$10="","",$B$10*(1-$B$14+2*$B$14*RAND()))</f>
        <v>4.08306828197302</v>
      </c>
      <c r="F4290" s="21" t="n">
        <f aca="false">INDEX($E$17:$E$28,B4290)</f>
        <v>4.761</v>
      </c>
      <c r="G4290" s="25" t="n">
        <f aca="false">IF(OR(D4290="",E4290="",F4290=""),"",D4290*($B$7-$B$8-F4290-E4290))</f>
        <v>2534.35081996914</v>
      </c>
      <c r="H4290" s="25" t="n">
        <f aca="false">IF(D4290="","",D4290*$F$30)</f>
        <v>3252.04021429976</v>
      </c>
    </row>
    <row r="4291" customFormat="false" ht="15" hidden="false" customHeight="false" outlineLevel="0" collapsed="false">
      <c r="A4291" s="2" t="n">
        <v>4257</v>
      </c>
      <c r="B4291" s="2" t="n">
        <v>9</v>
      </c>
      <c r="C4291" s="22" t="n">
        <f aca="true">NORMSINV(MAX(RAND(),0.000000000001))</f>
        <v>-0.111111976160447</v>
      </c>
      <c r="D4291" s="24" t="n">
        <f aca="false">IF($B$11="","",$B$11*EXP($B$12*C4291))</f>
        <v>885.07640805547</v>
      </c>
      <c r="E4291" s="20" t="n">
        <f aca="true">IF($B$10="","",$B$10*(1-$B$14+2*$B$14*RAND()))</f>
        <v>3.58550260338043</v>
      </c>
      <c r="F4291" s="21" t="n">
        <f aca="false">INDEX($E$17:$E$28,B4291)</f>
        <v>4.761</v>
      </c>
      <c r="G4291" s="25" t="n">
        <f aca="false">IF(OR(D4291="",E4291="",F4291=""),"",D4291*($B$7-$B$8-F4291-E4291))</f>
        <v>3888.58089460111</v>
      </c>
      <c r="H4291" s="25" t="n">
        <f aca="false">IF(D4291="","",D4291*$F$30)</f>
        <v>4424.6739791509</v>
      </c>
    </row>
    <row r="4292" customFormat="false" ht="15" hidden="false" customHeight="false" outlineLevel="0" collapsed="false">
      <c r="A4292" s="2" t="n">
        <v>4258</v>
      </c>
      <c r="B4292" s="2" t="n">
        <v>10</v>
      </c>
      <c r="C4292" s="22" t="n">
        <f aca="true">NORMSINV(MAX(RAND(),0.000000000001))</f>
        <v>0.210356546851605</v>
      </c>
      <c r="D4292" s="24" t="n">
        <f aca="false">IF($B$11="","",$B$11*EXP($B$12*C4292))</f>
        <v>1013.46446675367</v>
      </c>
      <c r="E4292" s="20" t="n">
        <f aca="true">IF($B$10="","",$B$10*(1-$B$14+2*$B$14*RAND()))</f>
        <v>3.49371077069948</v>
      </c>
      <c r="F4292" s="21" t="n">
        <f aca="false">INDEX($E$17:$E$28,B4292)</f>
        <v>4.761</v>
      </c>
      <c r="G4292" s="25" t="n">
        <f aca="false">IF(OR(D4292="",E4292="",F4292=""),"",D4292*($B$7-$B$8-F4292-E4292))</f>
        <v>4545.68125700903</v>
      </c>
      <c r="H4292" s="25" t="n">
        <f aca="false">IF(D4292="","",D4292*$F$30)</f>
        <v>5066.51156219495</v>
      </c>
    </row>
    <row r="4293" customFormat="false" ht="15" hidden="false" customHeight="false" outlineLevel="0" collapsed="false">
      <c r="A4293" s="2" t="n">
        <v>4259</v>
      </c>
      <c r="B4293" s="2" t="n">
        <v>11</v>
      </c>
      <c r="C4293" s="22" t="n">
        <f aca="true">NORMSINV(MAX(RAND(),0.000000000001))</f>
        <v>0.739338908912909</v>
      </c>
      <c r="D4293" s="24" t="n">
        <f aca="false">IF($B$11="","",$B$11*EXP($B$12*C4293))</f>
        <v>1266.51602566238</v>
      </c>
      <c r="E4293" s="20" t="n">
        <f aca="true">IF($B$10="","",$B$10*(1-$B$14+2*$B$14*RAND()))</f>
        <v>3.49532031917941</v>
      </c>
      <c r="F4293" s="21" t="n">
        <f aca="false">INDEX($E$17:$E$28,B4293)</f>
        <v>4.761</v>
      </c>
      <c r="G4293" s="25" t="n">
        <f aca="false">IF(OR(D4293="",E4293="",F4293=""),"",D4293*($B$7-$B$8-F4293-E4293))</f>
        <v>5678.65216969605</v>
      </c>
      <c r="H4293" s="25" t="n">
        <f aca="false">IF(D4293="","",D4293*$F$30)</f>
        <v>6331.56691549135</v>
      </c>
    </row>
    <row r="4294" customFormat="false" ht="15" hidden="false" customHeight="false" outlineLevel="0" collapsed="false">
      <c r="A4294" s="2" t="n">
        <v>4260</v>
      </c>
      <c r="B4294" s="2" t="n">
        <v>12</v>
      </c>
      <c r="C4294" s="22" t="n">
        <f aca="true">NORMSINV(MAX(RAND(),0.000000000001))</f>
        <v>-0.869470452648803</v>
      </c>
      <c r="D4294" s="24" t="n">
        <f aca="false">IF($B$11="","",$B$11*EXP($B$12*C4294))</f>
        <v>642.988892307152</v>
      </c>
      <c r="E4294" s="20" t="n">
        <f aca="true">IF($B$10="","",$B$10*(1-$B$14+2*$B$14*RAND()))</f>
        <v>3.79809647278039</v>
      </c>
      <c r="F4294" s="21" t="n">
        <f aca="false">INDEX($E$17:$E$28,B4294)</f>
        <v>4.761</v>
      </c>
      <c r="G4294" s="25" t="n">
        <f aca="false">IF(OR(D4294="",E4294="",F4294=""),"",D4294*($B$7-$B$8-F4294-E4294))</f>
        <v>2688.27452781</v>
      </c>
      <c r="H4294" s="25" t="n">
        <f aca="false">IF(D4294="","",D4294*$F$30)</f>
        <v>3214.43007042191</v>
      </c>
    </row>
    <row r="4295" customFormat="false" ht="15" hidden="false" customHeight="false" outlineLevel="0" collapsed="false">
      <c r="A4295" s="2" t="n">
        <v>4261</v>
      </c>
      <c r="B4295" s="2" t="n">
        <v>1</v>
      </c>
      <c r="C4295" s="22" t="n">
        <f aca="true">NORMSINV(MAX(RAND(),0.000000000001))</f>
        <v>-0.351643962422179</v>
      </c>
      <c r="D4295" s="24" t="n">
        <f aca="false">IF($B$11="","",$B$11*EXP($B$12*C4295))</f>
        <v>799.768220230487</v>
      </c>
      <c r="E4295" s="20" t="n">
        <f aca="true">IF($B$10="","",$B$10*(1-$B$14+2*$B$14*RAND()))</f>
        <v>3.55495341745583</v>
      </c>
      <c r="F4295" s="21" t="n">
        <f aca="false">INDEX($E$17:$E$28,B4295)</f>
        <v>4.92562580645161</v>
      </c>
      <c r="G4295" s="25" t="n">
        <f aca="false">IF(OR(D4295="",E4295="",F4295=""),"",D4295*($B$7-$B$8-F4295-E4295))</f>
        <v>3406.54937330831</v>
      </c>
      <c r="H4295" s="25" t="n">
        <f aca="false">IF(D4295="","",D4295*$F$30)</f>
        <v>3998.20128657625</v>
      </c>
    </row>
    <row r="4296" customFormat="false" ht="15" hidden="false" customHeight="false" outlineLevel="0" collapsed="false">
      <c r="A4296" s="2" t="n">
        <v>4262</v>
      </c>
      <c r="B4296" s="2" t="n">
        <v>2</v>
      </c>
      <c r="C4296" s="22" t="n">
        <f aca="true">NORMSINV(MAX(RAND(),0.000000000001))</f>
        <v>-1.04436974090173</v>
      </c>
      <c r="D4296" s="24" t="n">
        <f aca="false">IF($B$11="","",$B$11*EXP($B$12*C4296))</f>
        <v>597.306764046728</v>
      </c>
      <c r="E4296" s="20" t="n">
        <f aca="true">IF($B$10="","",$B$10*(1-$B$14+2*$B$14*RAND()))</f>
        <v>3.85173654228386</v>
      </c>
      <c r="F4296" s="21" t="n">
        <f aca="false">INDEX($E$17:$E$28,B4296)</f>
        <v>5.0612</v>
      </c>
      <c r="G4296" s="25" t="n">
        <f aca="false">IF(OR(D4296="",E4296="",F4296=""),"",D4296*($B$7-$B$8-F4296-E4296))</f>
        <v>2285.93088972991</v>
      </c>
      <c r="H4296" s="25" t="n">
        <f aca="false">IF(D4296="","",D4296*$F$30)</f>
        <v>2986.0559748224</v>
      </c>
    </row>
    <row r="4297" customFormat="false" ht="15" hidden="false" customHeight="false" outlineLevel="0" collapsed="false">
      <c r="A4297" s="2" t="n">
        <v>4263</v>
      </c>
      <c r="B4297" s="2" t="n">
        <v>3</v>
      </c>
      <c r="C4297" s="22" t="n">
        <f aca="true">NORMSINV(MAX(RAND(),0.000000000001))</f>
        <v>-0.46933812724324</v>
      </c>
      <c r="D4297" s="24" t="n">
        <f aca="false">IF($B$11="","",$B$11*EXP($B$12*C4297))</f>
        <v>761.073269374139</v>
      </c>
      <c r="E4297" s="20" t="n">
        <f aca="true">IF($B$10="","",$B$10*(1-$B$14+2*$B$14*RAND()))</f>
        <v>3.47451682063439</v>
      </c>
      <c r="F4297" s="21" t="n">
        <f aca="false">INDEX($E$17:$E$28,B4297)</f>
        <v>5.0612</v>
      </c>
      <c r="G4297" s="25" t="n">
        <f aca="false">IF(OR(D4297="",E4297="",F4297=""),"",D4297*($B$7-$B$8-F4297-E4297))</f>
        <v>3199.76754469449</v>
      </c>
      <c r="H4297" s="25" t="n">
        <f aca="false">IF(D4297="","",D4297*$F$30)</f>
        <v>3804.7574882552</v>
      </c>
    </row>
    <row r="4298" customFormat="false" ht="15" hidden="false" customHeight="false" outlineLevel="0" collapsed="false">
      <c r="A4298" s="2" t="n">
        <v>4264</v>
      </c>
      <c r="B4298" s="2" t="n">
        <v>4</v>
      </c>
      <c r="C4298" s="22" t="n">
        <f aca="true">NORMSINV(MAX(RAND(),0.000000000001))</f>
        <v>0.872677154853075</v>
      </c>
      <c r="D4298" s="24" t="n">
        <f aca="false">IF($B$11="","",$B$11*EXP($B$12*C4298))</f>
        <v>1339.71118370531</v>
      </c>
      <c r="E4298" s="20" t="n">
        <f aca="true">IF($B$10="","",$B$10*(1-$B$14+2*$B$14*RAND()))</f>
        <v>3.56909756039049</v>
      </c>
      <c r="F4298" s="21" t="n">
        <f aca="false">INDEX($E$17:$E$28,B4298)</f>
        <v>4.89657419354839</v>
      </c>
      <c r="G4298" s="25" t="n">
        <f aca="false">IF(OR(D4298="",E4298="",F4298=""),"",D4298*($B$7-$B$8-F4298-E4298))</f>
        <v>5726.3653540756</v>
      </c>
      <c r="H4298" s="25" t="n">
        <f aca="false">IF(D4298="","",D4298*$F$30)</f>
        <v>6697.4841495796</v>
      </c>
    </row>
    <row r="4299" customFormat="false" ht="15" hidden="false" customHeight="false" outlineLevel="0" collapsed="false">
      <c r="A4299" s="2" t="n">
        <v>4265</v>
      </c>
      <c r="B4299" s="2" t="n">
        <v>5</v>
      </c>
      <c r="C4299" s="22" t="n">
        <f aca="true">NORMSINV(MAX(RAND(),0.000000000001))</f>
        <v>1.3733439689133</v>
      </c>
      <c r="D4299" s="24" t="n">
        <f aca="false">IF($B$11="","",$B$11*EXP($B$12*C4299))</f>
        <v>1654.36634533746</v>
      </c>
      <c r="E4299" s="20" t="n">
        <f aca="true">IF($B$10="","",$B$10*(1-$B$14+2*$B$14*RAND()))</f>
        <v>3.45482428204187</v>
      </c>
      <c r="F4299" s="21" t="n">
        <f aca="false">INDEX($E$17:$E$28,B4299)</f>
        <v>4.761</v>
      </c>
      <c r="G4299" s="25" t="n">
        <f aca="false">IF(OR(D4299="",E4299="",F4299=""),"",D4299*($B$7-$B$8-F4299-E4299))</f>
        <v>7484.64404818289</v>
      </c>
      <c r="H4299" s="25" t="n">
        <f aca="false">IF(D4299="","",D4299*$F$30)</f>
        <v>8270.50823361104</v>
      </c>
    </row>
    <row r="4300" customFormat="false" ht="15" hidden="false" customHeight="false" outlineLevel="0" collapsed="false">
      <c r="A4300" s="2" t="n">
        <v>4266</v>
      </c>
      <c r="B4300" s="2" t="n">
        <v>6</v>
      </c>
      <c r="C4300" s="22" t="n">
        <f aca="true">NORMSINV(MAX(RAND(),0.000000000001))</f>
        <v>0.626289407488029</v>
      </c>
      <c r="D4300" s="24" t="n">
        <f aca="false">IF($B$11="","",$B$11*EXP($B$12*C4300))</f>
        <v>1207.59963918998</v>
      </c>
      <c r="E4300" s="20" t="n">
        <f aca="true">IF($B$10="","",$B$10*(1-$B$14+2*$B$14*RAND()))</f>
        <v>3.94729176815974</v>
      </c>
      <c r="F4300" s="21" t="n">
        <f aca="false">INDEX($E$17:$E$28,B4300)</f>
        <v>4.761</v>
      </c>
      <c r="G4300" s="25" t="n">
        <f aca="false">IF(OR(D4300="",E4300="",F4300=""),"",D4300*($B$7-$B$8-F4300-E4300))</f>
        <v>4868.68940608956</v>
      </c>
      <c r="H4300" s="25" t="n">
        <f aca="false">IF(D4300="","",D4300*$F$30)</f>
        <v>6037.03211623853</v>
      </c>
    </row>
    <row r="4301" customFormat="false" ht="15" hidden="false" customHeight="false" outlineLevel="0" collapsed="false">
      <c r="A4301" s="2" t="n">
        <v>4267</v>
      </c>
      <c r="B4301" s="2" t="n">
        <v>7</v>
      </c>
      <c r="C4301" s="22" t="n">
        <f aca="true">NORMSINV(MAX(RAND(),0.000000000001))</f>
        <v>2.36212315726031</v>
      </c>
      <c r="D4301" s="24" t="n">
        <f aca="false">IF($B$11="","",$B$11*EXP($B$12*C4301))</f>
        <v>2509.43106605165</v>
      </c>
      <c r="E4301" s="20" t="n">
        <f aca="true">IF($B$10="","",$B$10*(1-$B$14+2*$B$14*RAND()))</f>
        <v>3.50950300586755</v>
      </c>
      <c r="F4301" s="21" t="n">
        <f aca="false">INDEX($E$17:$E$28,B4301)</f>
        <v>4.761</v>
      </c>
      <c r="G4301" s="25" t="n">
        <f aca="false">IF(OR(D4301="",E4301="",F4301=""),"",D4301*($B$7-$B$8-F4301-E4301))</f>
        <v>11215.8946067004</v>
      </c>
      <c r="H4301" s="25" t="n">
        <f aca="false">IF(D4301="","",D4301*$F$30)</f>
        <v>12545.1477854054</v>
      </c>
    </row>
    <row r="4302" customFormat="false" ht="15" hidden="false" customHeight="false" outlineLevel="0" collapsed="false">
      <c r="A4302" s="2" t="n">
        <v>4268</v>
      </c>
      <c r="B4302" s="2" t="n">
        <v>8</v>
      </c>
      <c r="C4302" s="22" t="n">
        <f aca="true">NORMSINV(MAX(RAND(),0.000000000001))</f>
        <v>0.744786546891337</v>
      </c>
      <c r="D4302" s="24" t="n">
        <f aca="false">IF($B$11="","",$B$11*EXP($B$12*C4302))</f>
        <v>1269.42658885605</v>
      </c>
      <c r="E4302" s="20" t="n">
        <f aca="true">IF($B$10="","",$B$10*(1-$B$14+2*$B$14*RAND()))</f>
        <v>3.45381917636027</v>
      </c>
      <c r="F4302" s="21" t="n">
        <f aca="false">INDEX($E$17:$E$28,B4302)</f>
        <v>4.761</v>
      </c>
      <c r="G4302" s="25" t="n">
        <f aca="false">IF(OR(D4302="",E4302="",F4302=""),"",D4302*($B$7-$B$8-F4302-E4302))</f>
        <v>5744.38485690979</v>
      </c>
      <c r="H4302" s="25" t="n">
        <f aca="false">IF(D4302="","",D4302*$F$30)</f>
        <v>6346.11740300916</v>
      </c>
    </row>
    <row r="4303" customFormat="false" ht="15" hidden="false" customHeight="false" outlineLevel="0" collapsed="false">
      <c r="A4303" s="2" t="n">
        <v>4269</v>
      </c>
      <c r="B4303" s="2" t="n">
        <v>9</v>
      </c>
      <c r="C4303" s="22" t="n">
        <f aca="true">NORMSINV(MAX(RAND(),0.000000000001))</f>
        <v>-0.31280676525373</v>
      </c>
      <c r="D4303" s="24" t="n">
        <f aca="false">IF($B$11="","",$B$11*EXP($B$12*C4303))</f>
        <v>812.963845443723</v>
      </c>
      <c r="E4303" s="20" t="n">
        <f aca="true">IF($B$10="","",$B$10*(1-$B$14+2*$B$14*RAND()))</f>
        <v>3.46852253261325</v>
      </c>
      <c r="F4303" s="21" t="n">
        <f aca="false">INDEX($E$17:$E$28,B4303)</f>
        <v>4.761</v>
      </c>
      <c r="G4303" s="25" t="n">
        <f aca="false">IF(OR(D4303="",E4303="",F4303=""),"",D4303*($B$7-$B$8-F4303-E4303))</f>
        <v>3666.855106674</v>
      </c>
      <c r="H4303" s="25" t="n">
        <f aca="false">IF(D4303="","",D4303*$F$30)</f>
        <v>4064.16885614226</v>
      </c>
    </row>
    <row r="4304" customFormat="false" ht="15" hidden="false" customHeight="false" outlineLevel="0" collapsed="false">
      <c r="A4304" s="2" t="n">
        <v>4270</v>
      </c>
      <c r="B4304" s="2" t="n">
        <v>10</v>
      </c>
      <c r="C4304" s="22" t="n">
        <f aca="true">NORMSINV(MAX(RAND(),0.000000000001))</f>
        <v>-1.16423972815589</v>
      </c>
      <c r="D4304" s="24" t="n">
        <f aca="false">IF($B$11="","",$B$11*EXP($B$12*C4304))</f>
        <v>567.886559133589</v>
      </c>
      <c r="E4304" s="20" t="n">
        <f aca="true">IF($B$10="","",$B$10*(1-$B$14+2*$B$14*RAND()))</f>
        <v>4.04124655523031</v>
      </c>
      <c r="F4304" s="21" t="n">
        <f aca="false">INDEX($E$17:$E$28,B4304)</f>
        <v>4.761</v>
      </c>
      <c r="G4304" s="25" t="n">
        <f aca="false">IF(OR(D4304="",E4304="",F4304=""),"",D4304*($B$7-$B$8-F4304-E4304))</f>
        <v>2236.1972544667</v>
      </c>
      <c r="H4304" s="25" t="n">
        <f aca="false">IF(D4304="","",D4304*$F$30)</f>
        <v>2838.97848642064</v>
      </c>
    </row>
    <row r="4305" customFormat="false" ht="15" hidden="false" customHeight="false" outlineLevel="0" collapsed="false">
      <c r="A4305" s="2" t="n">
        <v>4271</v>
      </c>
      <c r="B4305" s="2" t="n">
        <v>11</v>
      </c>
      <c r="C4305" s="22" t="n">
        <f aca="true">NORMSINV(MAX(RAND(),0.000000000001))</f>
        <v>1.10700733512499</v>
      </c>
      <c r="D4305" s="24" t="n">
        <f aca="false">IF($B$11="","",$B$11*EXP($B$12*C4305))</f>
        <v>1478.74365079776</v>
      </c>
      <c r="E4305" s="20" t="n">
        <f aca="true">IF($B$10="","",$B$10*(1-$B$14+2*$B$14*RAND()))</f>
        <v>3.74710462848708</v>
      </c>
      <c r="F4305" s="21" t="n">
        <f aca="false">INDEX($E$17:$E$28,B4305)</f>
        <v>4.761</v>
      </c>
      <c r="G4305" s="25" t="n">
        <f aca="false">IF(OR(D4305="",E4305="",F4305=""),"",D4305*($B$7-$B$8-F4305-E4305))</f>
        <v>6257.88841146517</v>
      </c>
      <c r="H4305" s="25" t="n">
        <f aca="false">IF(D4305="","",D4305*$F$30)</f>
        <v>7392.53525906817</v>
      </c>
    </row>
    <row r="4306" customFormat="false" ht="15" hidden="false" customHeight="false" outlineLevel="0" collapsed="false">
      <c r="A4306" s="2" t="n">
        <v>4272</v>
      </c>
      <c r="B4306" s="2" t="n">
        <v>12</v>
      </c>
      <c r="C4306" s="22" t="n">
        <f aca="true">NORMSINV(MAX(RAND(),0.000000000001))</f>
        <v>-0.739212095001089</v>
      </c>
      <c r="D4306" s="24" t="n">
        <f aca="false">IF($B$11="","",$B$11*EXP($B$12*C4306))</f>
        <v>679.266745668827</v>
      </c>
      <c r="E4306" s="20" t="n">
        <f aca="true">IF($B$10="","",$B$10*(1-$B$14+2*$B$14*RAND()))</f>
        <v>4.02063552863431</v>
      </c>
      <c r="F4306" s="21" t="n">
        <f aca="false">INDEX($E$17:$E$28,B4306)</f>
        <v>4.761</v>
      </c>
      <c r="G4306" s="25" t="n">
        <f aca="false">IF(OR(D4306="",E4306="",F4306=""),"",D4306*($B$7-$B$8-F4306-E4306))</f>
        <v>2688.78535263568</v>
      </c>
      <c r="H4306" s="25" t="n">
        <f aca="false">IF(D4306="","",D4306*$F$30)</f>
        <v>3395.7903149476</v>
      </c>
    </row>
    <row r="4307" customFormat="false" ht="15" hidden="false" customHeight="false" outlineLevel="0" collapsed="false">
      <c r="A4307" s="2" t="n">
        <v>4273</v>
      </c>
      <c r="B4307" s="2" t="n">
        <v>1</v>
      </c>
      <c r="C4307" s="22" t="n">
        <f aca="true">NORMSINV(MAX(RAND(),0.000000000001))</f>
        <v>0.590588376849147</v>
      </c>
      <c r="D4307" s="24" t="n">
        <f aca="false">IF($B$11="","",$B$11*EXP($B$12*C4307))</f>
        <v>1189.56942889612</v>
      </c>
      <c r="E4307" s="20" t="n">
        <f aca="true">IF($B$10="","",$B$10*(1-$B$14+2*$B$14*RAND()))</f>
        <v>3.99349908964045</v>
      </c>
      <c r="F4307" s="21" t="n">
        <f aca="false">INDEX($E$17:$E$28,B4307)</f>
        <v>4.92562580645161</v>
      </c>
      <c r="G4307" s="25" t="n">
        <f aca="false">IF(OR(D4307="",E4307="",F4307=""),"",D4307*($B$7-$B$8-F4307-E4307))</f>
        <v>4545.19621523917</v>
      </c>
      <c r="H4307" s="25" t="n">
        <f aca="false">IF(D4307="","",D4307*$F$30)</f>
        <v>5946.89548893749</v>
      </c>
    </row>
    <row r="4308" customFormat="false" ht="15" hidden="false" customHeight="false" outlineLevel="0" collapsed="false">
      <c r="A4308" s="2" t="n">
        <v>4274</v>
      </c>
      <c r="B4308" s="2" t="n">
        <v>2</v>
      </c>
      <c r="C4308" s="22" t="n">
        <f aca="true">NORMSINV(MAX(RAND(),0.000000000001))</f>
        <v>0.887872516423542</v>
      </c>
      <c r="D4308" s="24" t="n">
        <f aca="false">IF($B$11="","",$B$11*EXP($B$12*C4308))</f>
        <v>1348.31661961297</v>
      </c>
      <c r="E4308" s="20" t="n">
        <f aca="true">IF($B$10="","",$B$10*(1-$B$14+2*$B$14*RAND()))</f>
        <v>3.8591514880077</v>
      </c>
      <c r="F4308" s="21" t="n">
        <f aca="false">INDEX($E$17:$E$28,B4308)</f>
        <v>5.0612</v>
      </c>
      <c r="G4308" s="25" t="n">
        <f aca="false">IF(OR(D4308="",E4308="",F4308=""),"",D4308*($B$7-$B$8-F4308-E4308))</f>
        <v>5150.09556979918</v>
      </c>
      <c r="H4308" s="25" t="n">
        <f aca="false">IF(D4308="","",D4308*$F$30)</f>
        <v>6740.50444476918</v>
      </c>
    </row>
    <row r="4309" customFormat="false" ht="15" hidden="false" customHeight="false" outlineLevel="0" collapsed="false">
      <c r="A4309" s="2" t="n">
        <v>4275</v>
      </c>
      <c r="B4309" s="2" t="n">
        <v>3</v>
      </c>
      <c r="C4309" s="22" t="n">
        <f aca="true">NORMSINV(MAX(RAND(),0.000000000001))</f>
        <v>-0.165986339790517</v>
      </c>
      <c r="D4309" s="24" t="n">
        <f aca="false">IF($B$11="","",$B$11*EXP($B$12*C4309))</f>
        <v>864.846282695532</v>
      </c>
      <c r="E4309" s="20" t="n">
        <f aca="true">IF($B$10="","",$B$10*(1-$B$14+2*$B$14*RAND()))</f>
        <v>3.51639588790754</v>
      </c>
      <c r="F4309" s="21" t="n">
        <f aca="false">INDEX($E$17:$E$28,B4309)</f>
        <v>5.0612</v>
      </c>
      <c r="G4309" s="25" t="n">
        <f aca="false">IF(OR(D4309="",E4309="",F4309=""),"",D4309*($B$7-$B$8-F4309-E4309))</f>
        <v>3599.83972341976</v>
      </c>
      <c r="H4309" s="25" t="n">
        <f aca="false">IF(D4309="","",D4309*$F$30)</f>
        <v>4323.5395364515</v>
      </c>
    </row>
    <row r="4310" customFormat="false" ht="15" hidden="false" customHeight="false" outlineLevel="0" collapsed="false">
      <c r="A4310" s="2" t="n">
        <v>4276</v>
      </c>
      <c r="B4310" s="2" t="n">
        <v>4</v>
      </c>
      <c r="C4310" s="22" t="n">
        <f aca="true">NORMSINV(MAX(RAND(),0.000000000001))</f>
        <v>-0.663017294059019</v>
      </c>
      <c r="D4310" s="24" t="n">
        <f aca="false">IF($B$11="","",$B$11*EXP($B$12*C4310))</f>
        <v>701.42908561706</v>
      </c>
      <c r="E4310" s="20" t="n">
        <f aca="true">IF($B$10="","",$B$10*(1-$B$14+2*$B$14*RAND()))</f>
        <v>3.60880413611059</v>
      </c>
      <c r="F4310" s="21" t="n">
        <f aca="false">INDEX($E$17:$E$28,B4310)</f>
        <v>4.89657419354839</v>
      </c>
      <c r="G4310" s="25" t="n">
        <f aca="false">IF(OR(D4310="",E4310="",F4310=""),"",D4310*($B$7-$B$8-F4310-E4310))</f>
        <v>2970.28680616149</v>
      </c>
      <c r="H4310" s="25" t="n">
        <f aca="false">IF(D4310="","",D4310*$F$30)</f>
        <v>3506.5842848168</v>
      </c>
    </row>
    <row r="4311" customFormat="false" ht="15" hidden="false" customHeight="false" outlineLevel="0" collapsed="false">
      <c r="A4311" s="2" t="n">
        <v>4277</v>
      </c>
      <c r="B4311" s="2" t="n">
        <v>5</v>
      </c>
      <c r="C4311" s="22" t="n">
        <f aca="true">NORMSINV(MAX(RAND(),0.000000000001))</f>
        <v>0.525511248787006</v>
      </c>
      <c r="D4311" s="24" t="n">
        <f aca="false">IF($B$11="","",$B$11*EXP($B$12*C4311))</f>
        <v>1157.39307126611</v>
      </c>
      <c r="E4311" s="20" t="n">
        <f aca="true">IF($B$10="","",$B$10*(1-$B$14+2*$B$14*RAND()))</f>
        <v>3.69977620240981</v>
      </c>
      <c r="F4311" s="21" t="n">
        <f aca="false">INDEX($E$17:$E$28,B4311)</f>
        <v>4.761</v>
      </c>
      <c r="G4311" s="25" t="n">
        <f aca="false">IF(OR(D4311="",E4311="",F4311=""),"",D4311*($B$7-$B$8-F4311-E4311))</f>
        <v>4952.74397372794</v>
      </c>
      <c r="H4311" s="25" t="n">
        <f aca="false">IF(D4311="","",D4311*$F$30)</f>
        <v>5786.03944187354</v>
      </c>
    </row>
    <row r="4312" customFormat="false" ht="15" hidden="false" customHeight="false" outlineLevel="0" collapsed="false">
      <c r="A4312" s="2" t="n">
        <v>4278</v>
      </c>
      <c r="B4312" s="2" t="n">
        <v>6</v>
      </c>
      <c r="C4312" s="22" t="n">
        <f aca="true">NORMSINV(MAX(RAND(),0.000000000001))</f>
        <v>-1.69679584803377</v>
      </c>
      <c r="D4312" s="24" t="n">
        <f aca="false">IF($B$11="","",$B$11*EXP($B$12*C4312))</f>
        <v>453.73830046064</v>
      </c>
      <c r="E4312" s="20" t="n">
        <f aca="true">IF($B$10="","",$B$10*(1-$B$14+2*$B$14*RAND()))</f>
        <v>3.62406803259254</v>
      </c>
      <c r="F4312" s="21" t="n">
        <f aca="false">INDEX($E$17:$E$28,B4312)</f>
        <v>4.761</v>
      </c>
      <c r="G4312" s="25" t="n">
        <f aca="false">IF(OR(D4312="",E4312="",F4312=""),"",D4312*($B$7-$B$8-F4312-E4312))</f>
        <v>1975.99942951318</v>
      </c>
      <c r="H4312" s="25" t="n">
        <f aca="false">IF(D4312="","",D4312*$F$30)</f>
        <v>2268.32851166283</v>
      </c>
    </row>
    <row r="4313" customFormat="false" ht="15" hidden="false" customHeight="false" outlineLevel="0" collapsed="false">
      <c r="A4313" s="2" t="n">
        <v>4279</v>
      </c>
      <c r="B4313" s="2" t="n">
        <v>7</v>
      </c>
      <c r="C4313" s="22" t="n">
        <f aca="true">NORMSINV(MAX(RAND(),0.000000000001))</f>
        <v>0.679418418865035</v>
      </c>
      <c r="D4313" s="24" t="n">
        <f aca="false">IF($B$11="","",$B$11*EXP($B$12*C4313))</f>
        <v>1234.93876103798</v>
      </c>
      <c r="E4313" s="20" t="n">
        <f aca="true">IF($B$10="","",$B$10*(1-$B$14+2*$B$14*RAND()))</f>
        <v>3.59839654740972</v>
      </c>
      <c r="F4313" s="21" t="n">
        <f aca="false">INDEX($E$17:$E$28,B4313)</f>
        <v>4.761</v>
      </c>
      <c r="G4313" s="25" t="n">
        <f aca="false">IF(OR(D4313="",E4313="",F4313=""),"",D4313*($B$7-$B$8-F4313-E4313))</f>
        <v>5409.77700034054</v>
      </c>
      <c r="H4313" s="25" t="n">
        <f aca="false">IF(D4313="","",D4313*$F$30)</f>
        <v>6173.70585418108</v>
      </c>
    </row>
    <row r="4314" customFormat="false" ht="15" hidden="false" customHeight="false" outlineLevel="0" collapsed="false">
      <c r="A4314" s="2" t="n">
        <v>4280</v>
      </c>
      <c r="B4314" s="2" t="n">
        <v>8</v>
      </c>
      <c r="C4314" s="22" t="n">
        <f aca="true">NORMSINV(MAX(RAND(),0.000000000001))</f>
        <v>-1.39592967764012</v>
      </c>
      <c r="D4314" s="24" t="n">
        <f aca="false">IF($B$11="","",$B$11*EXP($B$12*C4314))</f>
        <v>515.066179408196</v>
      </c>
      <c r="E4314" s="20" t="n">
        <f aca="true">IF($B$10="","",$B$10*(1-$B$14+2*$B$14*RAND()))</f>
        <v>3.70922991905525</v>
      </c>
      <c r="F4314" s="21" t="n">
        <f aca="false">INDEX($E$17:$E$28,B4314)</f>
        <v>4.761</v>
      </c>
      <c r="G4314" s="25" t="n">
        <f aca="false">IF(OR(D4314="",E4314="",F4314=""),"",D4314*($B$7-$B$8-F4314-E4314))</f>
        <v>2199.21416254364</v>
      </c>
      <c r="H4314" s="25" t="n">
        <f aca="false">IF(D4314="","",D4314*$F$30)</f>
        <v>2574.91884409745</v>
      </c>
    </row>
    <row r="4315" customFormat="false" ht="15" hidden="false" customHeight="false" outlineLevel="0" collapsed="false">
      <c r="A4315" s="2" t="n">
        <v>4281</v>
      </c>
      <c r="B4315" s="2" t="n">
        <v>9</v>
      </c>
      <c r="C4315" s="22" t="n">
        <f aca="true">NORMSINV(MAX(RAND(),0.000000000001))</f>
        <v>0.223921054019706</v>
      </c>
      <c r="D4315" s="24" t="n">
        <f aca="false">IF($B$11="","",$B$11*EXP($B$12*C4315))</f>
        <v>1019.27363329754</v>
      </c>
      <c r="E4315" s="20" t="n">
        <f aca="true">IF($B$10="","",$B$10*(1-$B$14+2*$B$14*RAND()))</f>
        <v>3.51520391298585</v>
      </c>
      <c r="F4315" s="21" t="n">
        <f aca="false">INDEX($E$17:$E$28,B4315)</f>
        <v>4.761</v>
      </c>
      <c r="G4315" s="25" t="n">
        <f aca="false">IF(OR(D4315="",E4315="",F4315=""),"",D4315*($B$7-$B$8-F4315-E4315))</f>
        <v>4549.82965591025</v>
      </c>
      <c r="H4315" s="25" t="n">
        <f aca="false">IF(D4315="","",D4315*$F$30)</f>
        <v>5095.55274758105</v>
      </c>
    </row>
    <row r="4316" customFormat="false" ht="15" hidden="false" customHeight="false" outlineLevel="0" collapsed="false">
      <c r="A4316" s="2" t="n">
        <v>4282</v>
      </c>
      <c r="B4316" s="2" t="n">
        <v>10</v>
      </c>
      <c r="C4316" s="22" t="n">
        <f aca="true">NORMSINV(MAX(RAND(),0.000000000001))</f>
        <v>1.06449578589091</v>
      </c>
      <c r="D4316" s="24" t="n">
        <f aca="false">IF($B$11="","",$B$11*EXP($B$12*C4316))</f>
        <v>1452.49086179591</v>
      </c>
      <c r="E4316" s="20" t="n">
        <f aca="true">IF($B$10="","",$B$10*(1-$B$14+2*$B$14*RAND()))</f>
        <v>3.77365575935592</v>
      </c>
      <c r="F4316" s="21" t="n">
        <f aca="false">INDEX($E$17:$E$28,B4316)</f>
        <v>4.761</v>
      </c>
      <c r="G4316" s="25" t="n">
        <f aca="false">IF(OR(D4316="",E4316="",F4316=""),"",D4316*($B$7-$B$8-F4316-E4316))</f>
        <v>6108.22408024158</v>
      </c>
      <c r="H4316" s="25" t="n">
        <f aca="false">IF(D4316="","",D4316*$F$30)</f>
        <v>7261.29231629011</v>
      </c>
    </row>
    <row r="4317" customFormat="false" ht="15" hidden="false" customHeight="false" outlineLevel="0" collapsed="false">
      <c r="A4317" s="2" t="n">
        <v>4283</v>
      </c>
      <c r="B4317" s="2" t="n">
        <v>11</v>
      </c>
      <c r="C4317" s="22" t="n">
        <f aca="true">NORMSINV(MAX(RAND(),0.000000000001))</f>
        <v>-0.887661429965507</v>
      </c>
      <c r="D4317" s="24" t="n">
        <f aca="false">IF($B$11="","",$B$11*EXP($B$12*C4317))</f>
        <v>638.079184144972</v>
      </c>
      <c r="E4317" s="20" t="n">
        <f aca="true">IF($B$10="","",$B$10*(1-$B$14+2*$B$14*RAND()))</f>
        <v>4.06549249941484</v>
      </c>
      <c r="F4317" s="21" t="n">
        <f aca="false">INDEX($E$17:$E$28,B4317)</f>
        <v>4.761</v>
      </c>
      <c r="G4317" s="25" t="n">
        <f aca="false">IF(OR(D4317="",E4317="",F4317=""),"",D4317*($B$7-$B$8-F4317-E4317))</f>
        <v>2497.12767311861</v>
      </c>
      <c r="H4317" s="25" t="n">
        <f aca="false">IF(D4317="","",D4317*$F$30)</f>
        <v>3189.88545737754</v>
      </c>
    </row>
    <row r="4318" customFormat="false" ht="15" hidden="false" customHeight="false" outlineLevel="0" collapsed="false">
      <c r="A4318" s="2" t="n">
        <v>4284</v>
      </c>
      <c r="B4318" s="2" t="n">
        <v>12</v>
      </c>
      <c r="C4318" s="22" t="n">
        <f aca="true">NORMSINV(MAX(RAND(),0.000000000001))</f>
        <v>-0.207172563808384</v>
      </c>
      <c r="D4318" s="24" t="n">
        <f aca="false">IF($B$11="","",$B$11*EXP($B$12*C4318))</f>
        <v>849.966813716667</v>
      </c>
      <c r="E4318" s="20" t="n">
        <f aca="true">IF($B$10="","",$B$10*(1-$B$14+2*$B$14*RAND()))</f>
        <v>3.89529809463242</v>
      </c>
      <c r="F4318" s="21" t="n">
        <f aca="false">INDEX($E$17:$E$28,B4318)</f>
        <v>4.761</v>
      </c>
      <c r="G4318" s="25" t="n">
        <f aca="false">IF(OR(D4318="",E4318="",F4318=""),"",D4318*($B$7-$B$8-F4318-E4318))</f>
        <v>3471.01109667396</v>
      </c>
      <c r="H4318" s="25" t="n">
        <f aca="false">IF(D4318="","",D4318*$F$30)</f>
        <v>4249.15409513236</v>
      </c>
    </row>
    <row r="4319" customFormat="false" ht="15" hidden="false" customHeight="false" outlineLevel="0" collapsed="false">
      <c r="A4319" s="2" t="n">
        <v>4285</v>
      </c>
      <c r="B4319" s="2" t="n">
        <v>1</v>
      </c>
      <c r="C4319" s="22" t="n">
        <f aca="true">NORMSINV(MAX(RAND(),0.000000000001))</f>
        <v>2.31208489548426</v>
      </c>
      <c r="D4319" s="24" t="n">
        <f aca="false">IF($B$11="","",$B$11*EXP($B$12*C4319))</f>
        <v>2457.07504142851</v>
      </c>
      <c r="E4319" s="20" t="n">
        <f aca="true">IF($B$10="","",$B$10*(1-$B$14+2*$B$14*RAND()))</f>
        <v>3.99134679973778</v>
      </c>
      <c r="F4319" s="21" t="n">
        <f aca="false">INDEX($E$17:$E$28,B4319)</f>
        <v>4.92562580645161</v>
      </c>
      <c r="G4319" s="25" t="n">
        <f aca="false">IF(OR(D4319="",E4319="",F4319=""),"",D4319*($B$7-$B$8-F4319-E4319))</f>
        <v>9393.46519202951</v>
      </c>
      <c r="H4319" s="25" t="n">
        <f aca="false">IF(D4319="","",D4319*$F$30)</f>
        <v>12283.4095471094</v>
      </c>
    </row>
    <row r="4320" customFormat="false" ht="15" hidden="false" customHeight="false" outlineLevel="0" collapsed="false">
      <c r="A4320" s="2" t="n">
        <v>4286</v>
      </c>
      <c r="B4320" s="2" t="n">
        <v>2</v>
      </c>
      <c r="C4320" s="22" t="n">
        <f aca="true">NORMSINV(MAX(RAND(),0.000000000001))</f>
        <v>-1.30925242171568</v>
      </c>
      <c r="D4320" s="24" t="n">
        <f aca="false">IF($B$11="","",$B$11*EXP($B$12*C4320))</f>
        <v>534.225615441423</v>
      </c>
      <c r="E4320" s="20" t="n">
        <f aca="true">IF($B$10="","",$B$10*(1-$B$14+2*$B$14*RAND()))</f>
        <v>4.04220132514163</v>
      </c>
      <c r="F4320" s="21" t="n">
        <f aca="false">INDEX($E$17:$E$28,B4320)</f>
        <v>5.0612</v>
      </c>
      <c r="G4320" s="25" t="n">
        <f aca="false">IF(OR(D4320="",E4320="",F4320=""),"",D4320*($B$7-$B$8-F4320-E4320))</f>
        <v>1942.76416518968</v>
      </c>
      <c r="H4320" s="25" t="n">
        <f aca="false">IF(D4320="","",D4320*$F$30)</f>
        <v>2670.70069671476</v>
      </c>
    </row>
    <row r="4321" customFormat="false" ht="15" hidden="false" customHeight="false" outlineLevel="0" collapsed="false">
      <c r="A4321" s="2" t="n">
        <v>4287</v>
      </c>
      <c r="B4321" s="2" t="n">
        <v>3</v>
      </c>
      <c r="C4321" s="22" t="n">
        <f aca="true">NORMSINV(MAX(RAND(),0.000000000001))</f>
        <v>-0.356791702516058</v>
      </c>
      <c r="D4321" s="24" t="n">
        <f aca="false">IF($B$11="","",$B$11*EXP($B$12*C4321))</f>
        <v>798.035336644929</v>
      </c>
      <c r="E4321" s="20" t="n">
        <f aca="true">IF($B$10="","",$B$10*(1-$B$14+2*$B$14*RAND()))</f>
        <v>3.41095408311365</v>
      </c>
      <c r="F4321" s="21" t="n">
        <f aca="false">INDEX($E$17:$E$28,B4321)</f>
        <v>5.0612</v>
      </c>
      <c r="G4321" s="25" t="n">
        <f aca="false">IF(OR(D4321="",E4321="",F4321=""),"",D4321*($B$7-$B$8-F4321-E4321))</f>
        <v>3405.89185303108</v>
      </c>
      <c r="H4321" s="25" t="n">
        <f aca="false">IF(D4321="","",D4321*$F$30)</f>
        <v>3989.53825495533</v>
      </c>
    </row>
    <row r="4322" customFormat="false" ht="15" hidden="false" customHeight="false" outlineLevel="0" collapsed="false">
      <c r="A4322" s="2" t="n">
        <v>4288</v>
      </c>
      <c r="B4322" s="2" t="n">
        <v>4</v>
      </c>
      <c r="C4322" s="22" t="n">
        <f aca="true">NORMSINV(MAX(RAND(),0.000000000001))</f>
        <v>0.345208623581039</v>
      </c>
      <c r="D4322" s="24" t="n">
        <f aca="false">IF($B$11="","",$B$11*EXP($B$12*C4322))</f>
        <v>1072.71918108095</v>
      </c>
      <c r="E4322" s="20" t="n">
        <f aca="true">IF($B$10="","",$B$10*(1-$B$14+2*$B$14*RAND()))</f>
        <v>4.06757975805957</v>
      </c>
      <c r="F4322" s="21" t="n">
        <f aca="false">INDEX($E$17:$E$28,B4322)</f>
        <v>4.89657419354839</v>
      </c>
      <c r="G4322" s="25" t="n">
        <f aca="false">IF(OR(D4322="",E4322="",F4322=""),"",D4322*($B$7-$B$8-F4322-E4322))</f>
        <v>4050.42248091885</v>
      </c>
      <c r="H4322" s="25" t="n">
        <f aca="false">IF(D4322="","",D4322*$F$30)</f>
        <v>5362.73773005988</v>
      </c>
    </row>
    <row r="4323" customFormat="false" ht="15" hidden="false" customHeight="false" outlineLevel="0" collapsed="false">
      <c r="A4323" s="2" t="n">
        <v>4289</v>
      </c>
      <c r="B4323" s="2" t="n">
        <v>5</v>
      </c>
      <c r="C4323" s="22" t="n">
        <f aca="true">NORMSINV(MAX(RAND(),0.000000000001))</f>
        <v>-0.773143232345562</v>
      </c>
      <c r="D4323" s="24" t="n">
        <f aca="false">IF($B$11="","",$B$11*EXP($B$12*C4323))</f>
        <v>669.624073960978</v>
      </c>
      <c r="E4323" s="20" t="n">
        <f aca="true">IF($B$10="","",$B$10*(1-$B$14+2*$B$14*RAND()))</f>
        <v>4.10663361569776</v>
      </c>
      <c r="F4323" s="21" t="n">
        <f aca="false">INDEX($E$17:$E$28,B4323)</f>
        <v>4.761</v>
      </c>
      <c r="G4323" s="25" t="n">
        <f aca="false">IF(OR(D4323="",E4323="",F4323=""),"",D4323*($B$7-$B$8-F4323-E4323))</f>
        <v>2593.02975412601</v>
      </c>
      <c r="H4323" s="25" t="n">
        <f aca="false">IF(D4323="","",D4323*$F$30)</f>
        <v>3347.58467054572</v>
      </c>
    </row>
    <row r="4324" customFormat="false" ht="15" hidden="false" customHeight="false" outlineLevel="0" collapsed="false">
      <c r="A4324" s="2" t="n">
        <v>4290</v>
      </c>
      <c r="B4324" s="2" t="n">
        <v>6</v>
      </c>
      <c r="C4324" s="22" t="n">
        <f aca="true">NORMSINV(MAX(RAND(),0.000000000001))</f>
        <v>0.958751679705295</v>
      </c>
      <c r="D4324" s="24" t="n">
        <f aca="false">IF($B$11="","",$B$11*EXP($B$12*C4324))</f>
        <v>1389.19291276392</v>
      </c>
      <c r="E4324" s="20" t="n">
        <f aca="true">IF($B$10="","",$B$10*(1-$B$14+2*$B$14*RAND()))</f>
        <v>3.89931035097828</v>
      </c>
      <c r="F4324" s="21" t="n">
        <f aca="false">INDEX($E$17:$E$28,B4324)</f>
        <v>4.761</v>
      </c>
      <c r="G4324" s="25" t="n">
        <f aca="false">IF(OR(D4324="",E4324="",F4324=""),"",D4324*($B$7-$B$8-F4324-E4324))</f>
        <v>5667.47594669728</v>
      </c>
      <c r="H4324" s="25" t="n">
        <f aca="false">IF(D4324="","",D4324*$F$30)</f>
        <v>6944.85320948936</v>
      </c>
    </row>
    <row r="4325" customFormat="false" ht="15" hidden="false" customHeight="false" outlineLevel="0" collapsed="false">
      <c r="A4325" s="2" t="n">
        <v>4291</v>
      </c>
      <c r="B4325" s="2" t="n">
        <v>7</v>
      </c>
      <c r="C4325" s="22" t="n">
        <f aca="true">NORMSINV(MAX(RAND(),0.000000000001))</f>
        <v>-0.221027936616469</v>
      </c>
      <c r="D4325" s="24" t="n">
        <f aca="false">IF($B$11="","",$B$11*EXP($B$12*C4325))</f>
        <v>845.01900825968</v>
      </c>
      <c r="E4325" s="20" t="n">
        <f aca="true">IF($B$10="","",$B$10*(1-$B$14+2*$B$14*RAND()))</f>
        <v>3.39562943243671</v>
      </c>
      <c r="F4325" s="21" t="n">
        <f aca="false">INDEX($E$17:$E$28,B4325)</f>
        <v>4.761</v>
      </c>
      <c r="G4325" s="25" t="n">
        <f aca="false">IF(OR(D4325="",E4325="",F4325=""),"",D4325*($B$7-$B$8-F4325-E4325))</f>
        <v>3873.03525148894</v>
      </c>
      <c r="H4325" s="25" t="n">
        <f aca="false">IF(D4325="","",D4325*$F$30)</f>
        <v>4224.41902609179</v>
      </c>
    </row>
    <row r="4326" customFormat="false" ht="15" hidden="false" customHeight="false" outlineLevel="0" collapsed="false">
      <c r="A4326" s="2" t="n">
        <v>4292</v>
      </c>
      <c r="B4326" s="2" t="n">
        <v>8</v>
      </c>
      <c r="C4326" s="22" t="n">
        <f aca="true">NORMSINV(MAX(RAND(),0.000000000001))</f>
        <v>1.91002436404162</v>
      </c>
      <c r="D4326" s="24" t="n">
        <f aca="false">IF($B$11="","",$B$11*EXP($B$12*C4326))</f>
        <v>2074.16148843073</v>
      </c>
      <c r="E4326" s="20" t="n">
        <f aca="true">IF($B$10="","",$B$10*(1-$B$14+2*$B$14*RAND()))</f>
        <v>4.00051854578423</v>
      </c>
      <c r="F4326" s="21" t="n">
        <f aca="false">INDEX($E$17:$E$28,B4326)</f>
        <v>4.761</v>
      </c>
      <c r="G4326" s="25" t="n">
        <f aca="false">IF(OR(D4326="",E4326="",F4326=""),"",D4326*($B$7-$B$8-F4326-E4326))</f>
        <v>8252.01301477023</v>
      </c>
      <c r="H4326" s="25" t="n">
        <f aca="false">IF(D4326="","",D4326*$F$30)</f>
        <v>10369.1481129629</v>
      </c>
    </row>
    <row r="4327" customFormat="false" ht="15" hidden="false" customHeight="false" outlineLevel="0" collapsed="false">
      <c r="A4327" s="2" t="n">
        <v>4293</v>
      </c>
      <c r="B4327" s="2" t="n">
        <v>9</v>
      </c>
      <c r="C4327" s="22" t="n">
        <f aca="true">NORMSINV(MAX(RAND(),0.000000000001))</f>
        <v>1.39557516034794</v>
      </c>
      <c r="D4327" s="24" t="n">
        <f aca="false">IF($B$11="","",$B$11*EXP($B$12*C4327))</f>
        <v>1669.93638403488</v>
      </c>
      <c r="E4327" s="20" t="n">
        <f aca="true">IF($B$10="","",$B$10*(1-$B$14+2*$B$14*RAND()))</f>
        <v>4.10812642851763</v>
      </c>
      <c r="F4327" s="21" t="n">
        <f aca="false">INDEX($E$17:$E$28,B4327)</f>
        <v>4.761</v>
      </c>
      <c r="G4327" s="25" t="n">
        <f aca="false">IF(OR(D4327="",E4327="",F4327=""),"",D4327*($B$7-$B$8-F4327-E4327))</f>
        <v>6464.11261501743</v>
      </c>
      <c r="H4327" s="25" t="n">
        <f aca="false">IF(D4327="","",D4327*$F$30)</f>
        <v>8348.34597106715</v>
      </c>
    </row>
    <row r="4328" customFormat="false" ht="15" hidden="false" customHeight="false" outlineLevel="0" collapsed="false">
      <c r="A4328" s="2" t="n">
        <v>4294</v>
      </c>
      <c r="B4328" s="2" t="n">
        <v>10</v>
      </c>
      <c r="C4328" s="22" t="n">
        <f aca="true">NORMSINV(MAX(RAND(),0.000000000001))</f>
        <v>-0.0386452511344694</v>
      </c>
      <c r="D4328" s="24" t="n">
        <f aca="false">IF($B$11="","",$B$11*EXP($B$12*C4328))</f>
        <v>912.519081978015</v>
      </c>
      <c r="E4328" s="20" t="n">
        <f aca="true">IF($B$10="","",$B$10*(1-$B$14+2*$B$14*RAND()))</f>
        <v>3.57288035782159</v>
      </c>
      <c r="F4328" s="21" t="n">
        <f aca="false">INDEX($E$17:$E$28,B4328)</f>
        <v>4.761</v>
      </c>
      <c r="G4328" s="25" t="n">
        <f aca="false">IF(OR(D4328="",E4328="",F4328=""),"",D4328*($B$7-$B$8-F4328-E4328))</f>
        <v>4020.66825096594</v>
      </c>
      <c r="H4328" s="25" t="n">
        <f aca="false">IF(D4328="","",D4328*$F$30)</f>
        <v>4561.86539462449</v>
      </c>
    </row>
    <row r="4329" customFormat="false" ht="15" hidden="false" customHeight="false" outlineLevel="0" collapsed="false">
      <c r="A4329" s="2" t="n">
        <v>4295</v>
      </c>
      <c r="B4329" s="2" t="n">
        <v>11</v>
      </c>
      <c r="C4329" s="22" t="n">
        <f aca="true">NORMSINV(MAX(RAND(),0.000000000001))</f>
        <v>0.390080196037375</v>
      </c>
      <c r="D4329" s="24" t="n">
        <f aca="false">IF($B$11="","",$B$11*EXP($B$12*C4329))</f>
        <v>1093.1944230854</v>
      </c>
      <c r="E4329" s="20" t="n">
        <f aca="true">IF($B$10="","",$B$10*(1-$B$14+2*$B$14*RAND()))</f>
        <v>3.80035929726577</v>
      </c>
      <c r="F4329" s="21" t="n">
        <f aca="false">INDEX($E$17:$E$28,B4329)</f>
        <v>4.761</v>
      </c>
      <c r="G4329" s="25" t="n">
        <f aca="false">IF(OR(D4329="",E4329="",F4329=""),"",D4329*($B$7-$B$8-F4329-E4329))</f>
        <v>4568.06671230671</v>
      </c>
      <c r="H4329" s="25" t="n">
        <f aca="false">IF(D4329="","",D4329*$F$30)</f>
        <v>5465.09755988852</v>
      </c>
    </row>
    <row r="4330" customFormat="false" ht="15" hidden="false" customHeight="false" outlineLevel="0" collapsed="false">
      <c r="A4330" s="2" t="n">
        <v>4296</v>
      </c>
      <c r="B4330" s="2" t="n">
        <v>12</v>
      </c>
      <c r="C4330" s="22" t="n">
        <f aca="true">NORMSINV(MAX(RAND(),0.000000000001))</f>
        <v>0.0848145311754687</v>
      </c>
      <c r="D4330" s="24" t="n">
        <f aca="false">IF($B$11="","",$B$11*EXP($B$12*C4330))</f>
        <v>961.246384846842</v>
      </c>
      <c r="E4330" s="20" t="n">
        <f aca="true">IF($B$10="","",$B$10*(1-$B$14+2*$B$14*RAND()))</f>
        <v>3.99879152882279</v>
      </c>
      <c r="F4330" s="21" t="n">
        <f aca="false">INDEX($E$17:$E$28,B4330)</f>
        <v>4.761</v>
      </c>
      <c r="G4330" s="25" t="n">
        <f aca="false">IF(OR(D4330="",E4330="",F4330=""),"",D4330*($B$7-$B$8-F4330-E4330))</f>
        <v>3825.96100385587</v>
      </c>
      <c r="H4330" s="25" t="n">
        <f aca="false">IF(D4330="","",D4330*$F$30)</f>
        <v>4805.46292712633</v>
      </c>
    </row>
    <row r="4331" customFormat="false" ht="15" hidden="false" customHeight="false" outlineLevel="0" collapsed="false">
      <c r="A4331" s="2" t="n">
        <v>4297</v>
      </c>
      <c r="B4331" s="2" t="n">
        <v>1</v>
      </c>
      <c r="C4331" s="22" t="n">
        <f aca="true">NORMSINV(MAX(RAND(),0.000000000001))</f>
        <v>0.318486252248551</v>
      </c>
      <c r="D4331" s="24" t="n">
        <f aca="false">IF($B$11="","",$B$11*EXP($B$12*C4331))</f>
        <v>1060.70821784803</v>
      </c>
      <c r="E4331" s="20" t="n">
        <f aca="true">IF($B$10="","",$B$10*(1-$B$14+2*$B$14*RAND()))</f>
        <v>3.81983454946796</v>
      </c>
      <c r="F4331" s="21" t="n">
        <f aca="false">INDEX($E$17:$E$28,B4331)</f>
        <v>4.92562580645161</v>
      </c>
      <c r="G4331" s="25" t="n">
        <f aca="false">IF(OR(D4331="",E4331="",F4331=""),"",D4331*($B$7-$B$8-F4331-E4331))</f>
        <v>4237.04102699587</v>
      </c>
      <c r="H4331" s="25" t="n">
        <f aca="false">IF(D4331="","",D4331*$F$30)</f>
        <v>5302.69252266589</v>
      </c>
    </row>
    <row r="4332" customFormat="false" ht="15" hidden="false" customHeight="false" outlineLevel="0" collapsed="false">
      <c r="A4332" s="2" t="n">
        <v>4298</v>
      </c>
      <c r="B4332" s="2" t="n">
        <v>2</v>
      </c>
      <c r="C4332" s="22" t="n">
        <f aca="true">NORMSINV(MAX(RAND(),0.000000000001))</f>
        <v>0.575375977466105</v>
      </c>
      <c r="D4332" s="24" t="n">
        <f aca="false">IF($B$11="","",$B$11*EXP($B$12*C4332))</f>
        <v>1181.96868841605</v>
      </c>
      <c r="E4332" s="20" t="n">
        <f aca="true">IF($B$10="","",$B$10*(1-$B$14+2*$B$14*RAND()))</f>
        <v>4.01391277411821</v>
      </c>
      <c r="F4332" s="21" t="n">
        <f aca="false">INDEX($E$17:$E$28,B4332)</f>
        <v>5.0612</v>
      </c>
      <c r="G4332" s="25" t="n">
        <f aca="false">IF(OR(D4332="",E4332="",F4332=""),"",D4332*($B$7-$B$8-F4332-E4332))</f>
        <v>4331.78194756823</v>
      </c>
      <c r="H4332" s="25" t="n">
        <f aca="false">IF(D4332="","",D4332*$F$30)</f>
        <v>5908.89786712951</v>
      </c>
    </row>
    <row r="4333" customFormat="false" ht="15" hidden="false" customHeight="false" outlineLevel="0" collapsed="false">
      <c r="A4333" s="2" t="n">
        <v>4299</v>
      </c>
      <c r="B4333" s="2" t="n">
        <v>3</v>
      </c>
      <c r="C4333" s="22" t="n">
        <f aca="true">NORMSINV(MAX(RAND(),0.000000000001))</f>
        <v>1.10175436666722</v>
      </c>
      <c r="D4333" s="24" t="n">
        <f aca="false">IF($B$11="","",$B$11*EXP($B$12*C4333))</f>
        <v>1475.47418578122</v>
      </c>
      <c r="E4333" s="20" t="n">
        <f aca="true">IF($B$10="","",$B$10*(1-$B$14+2*$B$14*RAND()))</f>
        <v>3.83521238544448</v>
      </c>
      <c r="F4333" s="21" t="n">
        <f aca="false">INDEX($E$17:$E$28,B4333)</f>
        <v>5.0612</v>
      </c>
      <c r="G4333" s="25" t="n">
        <f aca="false">IF(OR(D4333="",E4333="",F4333=""),"",D4333*($B$7-$B$8-F4333-E4333))</f>
        <v>5671.11430606509</v>
      </c>
      <c r="H4333" s="25" t="n">
        <f aca="false">IF(D4333="","",D4333*$F$30)</f>
        <v>7376.19054955747</v>
      </c>
    </row>
    <row r="4334" customFormat="false" ht="15" hidden="false" customHeight="false" outlineLevel="0" collapsed="false">
      <c r="A4334" s="2" t="n">
        <v>4300</v>
      </c>
      <c r="B4334" s="2" t="n">
        <v>4</v>
      </c>
      <c r="C4334" s="22" t="n">
        <f aca="true">NORMSINV(MAX(RAND(),0.000000000001))</f>
        <v>2.69031107395433</v>
      </c>
      <c r="D4334" s="24" t="n">
        <f aca="false">IF($B$11="","",$B$11*EXP($B$12*C4334))</f>
        <v>2881.5931327598</v>
      </c>
      <c r="E4334" s="20" t="n">
        <f aca="true">IF($B$10="","",$B$10*(1-$B$14+2*$B$14*RAND()))</f>
        <v>3.5795529912733</v>
      </c>
      <c r="F4334" s="21" t="n">
        <f aca="false">INDEX($E$17:$E$28,B4334)</f>
        <v>4.89657419354839</v>
      </c>
      <c r="G4334" s="25" t="n">
        <f aca="false">IF(OR(D4334="",E4334="",F4334=""),"",D4334*($B$7-$B$8-F4334-E4334))</f>
        <v>12286.746623179</v>
      </c>
      <c r="H4334" s="25" t="n">
        <f aca="false">IF(D4334="","",D4334*$F$30)</f>
        <v>14405.6603892928</v>
      </c>
    </row>
    <row r="4335" customFormat="false" ht="15" hidden="false" customHeight="false" outlineLevel="0" collapsed="false">
      <c r="A4335" s="2" t="n">
        <v>4301</v>
      </c>
      <c r="B4335" s="2" t="n">
        <v>5</v>
      </c>
      <c r="C4335" s="22" t="n">
        <f aca="true">NORMSINV(MAX(RAND(),0.000000000001))</f>
        <v>-0.132651591835762</v>
      </c>
      <c r="D4335" s="24" t="n">
        <f aca="false">IF($B$11="","",$B$11*EXP($B$12*C4335))</f>
        <v>877.079742700155</v>
      </c>
      <c r="E4335" s="20" t="n">
        <f aca="true">IF($B$10="","",$B$10*(1-$B$14+2*$B$14*RAND()))</f>
        <v>3.43883461622767</v>
      </c>
      <c r="F4335" s="21" t="n">
        <f aca="false">INDEX($E$17:$E$28,B4335)</f>
        <v>4.761</v>
      </c>
      <c r="G4335" s="25" t="n">
        <f aca="false">IF(OR(D4335="",E4335="",F4335=""),"",D4335*($B$7-$B$8-F4335-E4335))</f>
        <v>3982.08708661518</v>
      </c>
      <c r="H4335" s="25" t="n">
        <f aca="false">IF(D4335="","",D4335*$F$30)</f>
        <v>4384.69704970662</v>
      </c>
    </row>
    <row r="4336" customFormat="false" ht="15" hidden="false" customHeight="false" outlineLevel="0" collapsed="false">
      <c r="A4336" s="2" t="n">
        <v>4302</v>
      </c>
      <c r="B4336" s="2" t="n">
        <v>6</v>
      </c>
      <c r="C4336" s="22" t="n">
        <f aca="true">NORMSINV(MAX(RAND(),0.000000000001))</f>
        <v>-1.62951052026343</v>
      </c>
      <c r="D4336" s="24" t="n">
        <f aca="false">IF($B$11="","",$B$11*EXP($B$12*C4336))</f>
        <v>466.786675229656</v>
      </c>
      <c r="E4336" s="20" t="n">
        <f aca="true">IF($B$10="","",$B$10*(1-$B$14+2*$B$14*RAND()))</f>
        <v>3.68020466006832</v>
      </c>
      <c r="F4336" s="21" t="n">
        <f aca="false">INDEX($E$17:$E$28,B4336)</f>
        <v>4.761</v>
      </c>
      <c r="G4336" s="25" t="n">
        <f aca="false">IF(OR(D4336="",E4336="",F4336=""),"",D4336*($B$7-$B$8-F4336-E4336))</f>
        <v>2006.62038421945</v>
      </c>
      <c r="H4336" s="25" t="n">
        <f aca="false">IF(D4336="","",D4336*$F$30)</f>
        <v>2333.55994680809</v>
      </c>
    </row>
    <row r="4337" customFormat="false" ht="15" hidden="false" customHeight="false" outlineLevel="0" collapsed="false">
      <c r="A4337" s="2" t="n">
        <v>4303</v>
      </c>
      <c r="B4337" s="2" t="n">
        <v>7</v>
      </c>
      <c r="C4337" s="22" t="n">
        <f aca="true">NORMSINV(MAX(RAND(),0.000000000001))</f>
        <v>-1.04418241251226</v>
      </c>
      <c r="D4337" s="24" t="n">
        <f aca="false">IF($B$11="","",$B$11*EXP($B$12*C4337))</f>
        <v>597.35391361618</v>
      </c>
      <c r="E4337" s="20" t="n">
        <f aca="true">IF($B$10="","",$B$10*(1-$B$14+2*$B$14*RAND()))</f>
        <v>3.83050132686616</v>
      </c>
      <c r="F4337" s="21" t="n">
        <f aca="false">INDEX($E$17:$E$28,B4337)</f>
        <v>4.761</v>
      </c>
      <c r="G4337" s="25" t="n">
        <f aca="false">IF(OR(D4337="",E4337="",F4337=""),"",D4337*($B$7-$B$8-F4337-E4337))</f>
        <v>2478.12191802803</v>
      </c>
      <c r="H4337" s="25" t="n">
        <f aca="false">IF(D4337="","",D4337*$F$30)</f>
        <v>2986.29168495</v>
      </c>
    </row>
    <row r="4338" customFormat="false" ht="15" hidden="false" customHeight="false" outlineLevel="0" collapsed="false">
      <c r="A4338" s="2" t="n">
        <v>4304</v>
      </c>
      <c r="B4338" s="2" t="n">
        <v>8</v>
      </c>
      <c r="C4338" s="22" t="n">
        <f aca="true">NORMSINV(MAX(RAND(),0.000000000001))</f>
        <v>-0.367903185196217</v>
      </c>
      <c r="D4338" s="24" t="n">
        <f aca="false">IF($B$11="","",$B$11*EXP($B$12*C4338))</f>
        <v>794.307667083247</v>
      </c>
      <c r="E4338" s="20" t="n">
        <f aca="true">IF($B$10="","",$B$10*(1-$B$14+2*$B$14*RAND()))</f>
        <v>4.01534224223738</v>
      </c>
      <c r="F4338" s="21" t="n">
        <f aca="false">INDEX($E$17:$E$28,B4338)</f>
        <v>4.761</v>
      </c>
      <c r="G4338" s="25" t="n">
        <f aca="false">IF(OR(D4338="",E4338="",F4338=""),"",D4338*($B$7-$B$8-F4338-E4338))</f>
        <v>3148.36374668484</v>
      </c>
      <c r="H4338" s="25" t="n">
        <f aca="false">IF(D4338="","",D4338*$F$30)</f>
        <v>3970.90288928257</v>
      </c>
    </row>
    <row r="4339" customFormat="false" ht="15" hidden="false" customHeight="false" outlineLevel="0" collapsed="false">
      <c r="A4339" s="2" t="n">
        <v>4305</v>
      </c>
      <c r="B4339" s="2" t="n">
        <v>9</v>
      </c>
      <c r="C4339" s="22" t="n">
        <f aca="true">NORMSINV(MAX(RAND(),0.000000000001))</f>
        <v>-0.27850695977963</v>
      </c>
      <c r="D4339" s="24" t="n">
        <f aca="false">IF($B$11="","",$B$11*EXP($B$12*C4339))</f>
        <v>824.798745847989</v>
      </c>
      <c r="E4339" s="20" t="n">
        <f aca="true">IF($B$10="","",$B$10*(1-$B$14+2*$B$14*RAND()))</f>
        <v>3.8660143539795</v>
      </c>
      <c r="F4339" s="21" t="n">
        <f aca="false">INDEX($E$17:$E$28,B4339)</f>
        <v>4.761</v>
      </c>
      <c r="G4339" s="25" t="n">
        <f aca="false">IF(OR(D4339="",E4339="",F4339=""),"",D4339*($B$7-$B$8-F4339-E4339))</f>
        <v>3392.38540252849</v>
      </c>
      <c r="H4339" s="25" t="n">
        <f aca="false">IF(D4339="","",D4339*$F$30)</f>
        <v>4123.33389024327</v>
      </c>
    </row>
    <row r="4340" customFormat="false" ht="15" hidden="false" customHeight="false" outlineLevel="0" collapsed="false">
      <c r="A4340" s="2" t="n">
        <v>4306</v>
      </c>
      <c r="B4340" s="2" t="n">
        <v>10</v>
      </c>
      <c r="C4340" s="22" t="n">
        <f aca="true">NORMSINV(MAX(RAND(),0.000000000001))</f>
        <v>-0.783111912302816</v>
      </c>
      <c r="D4340" s="24" t="n">
        <f aca="false">IF($B$11="","",$B$11*EXP($B$12*C4340))</f>
        <v>666.817241625732</v>
      </c>
      <c r="E4340" s="20" t="n">
        <f aca="true">IF($B$10="","",$B$10*(1-$B$14+2*$B$14*RAND()))</f>
        <v>4.04239020351102</v>
      </c>
      <c r="F4340" s="21" t="n">
        <f aca="false">INDEX($E$17:$E$28,B4340)</f>
        <v>4.761</v>
      </c>
      <c r="G4340" s="25" t="n">
        <f aca="false">IF(OR(D4340="",E4340="",F4340=""),"",D4340*($B$7-$B$8-F4340-E4340))</f>
        <v>2624.99928585161</v>
      </c>
      <c r="H4340" s="25" t="n">
        <f aca="false">IF(D4340="","",D4340*$F$30)</f>
        <v>3333.55275433536</v>
      </c>
    </row>
    <row r="4341" customFormat="false" ht="15" hidden="false" customHeight="false" outlineLevel="0" collapsed="false">
      <c r="A4341" s="2" t="n">
        <v>4307</v>
      </c>
      <c r="B4341" s="2" t="n">
        <v>11</v>
      </c>
      <c r="C4341" s="22" t="n">
        <f aca="true">NORMSINV(MAX(RAND(),0.000000000001))</f>
        <v>0.318729316159537</v>
      </c>
      <c r="D4341" s="24" t="n">
        <f aca="false">IF($B$11="","",$B$11*EXP($B$12*C4341))</f>
        <v>1060.81685996363</v>
      </c>
      <c r="E4341" s="20" t="n">
        <f aca="true">IF($B$10="","",$B$10*(1-$B$14+2*$B$14*RAND()))</f>
        <v>4.05510765570733</v>
      </c>
      <c r="F4341" s="21" t="n">
        <f aca="false">INDEX($E$17:$E$28,B4341)</f>
        <v>4.761</v>
      </c>
      <c r="G4341" s="25" t="n">
        <f aca="false">IF(OR(D4341="",E4341="",F4341=""),"",D4341*($B$7-$B$8-F4341-E4341))</f>
        <v>4162.53115550788</v>
      </c>
      <c r="H4341" s="25" t="n">
        <f aca="false">IF(D4341="","",D4341*$F$30)</f>
        <v>5303.23564633018</v>
      </c>
    </row>
    <row r="4342" customFormat="false" ht="15" hidden="false" customHeight="false" outlineLevel="0" collapsed="false">
      <c r="A4342" s="2" t="n">
        <v>4308</v>
      </c>
      <c r="B4342" s="2" t="n">
        <v>12</v>
      </c>
      <c r="C4342" s="22" t="n">
        <f aca="true">NORMSINV(MAX(RAND(),0.000000000001))</f>
        <v>0.558095449353031</v>
      </c>
      <c r="D4342" s="24" t="n">
        <f aca="false">IF($B$11="","",$B$11*EXP($B$12*C4342))</f>
        <v>1173.39352591401</v>
      </c>
      <c r="E4342" s="20" t="n">
        <f aca="true">IF($B$10="","",$B$10*(1-$B$14+2*$B$14*RAND()))</f>
        <v>3.72508369259847</v>
      </c>
      <c r="F4342" s="21" t="n">
        <f aca="false">INDEX($E$17:$E$28,B4342)</f>
        <v>4.761</v>
      </c>
      <c r="G4342" s="25" t="n">
        <f aca="false">IF(OR(D4342="",E4342="",F4342=""),"",D4342*($B$7-$B$8-F4342-E4342))</f>
        <v>4991.51785488499</v>
      </c>
      <c r="H4342" s="25" t="n">
        <f aca="false">IF(D4342="","",D4342*$F$30)</f>
        <v>5866.02891474932</v>
      </c>
    </row>
    <row r="4343" customFormat="false" ht="15" hidden="false" customHeight="false" outlineLevel="0" collapsed="false">
      <c r="A4343" s="2" t="n">
        <v>4309</v>
      </c>
      <c r="B4343" s="2" t="n">
        <v>1</v>
      </c>
      <c r="C4343" s="22" t="n">
        <f aca="true">NORMSINV(MAX(RAND(),0.000000000001))</f>
        <v>1.1389744826565</v>
      </c>
      <c r="D4343" s="24" t="n">
        <f aca="false">IF($B$11="","",$B$11*EXP($B$12*C4343))</f>
        <v>1498.79689144889</v>
      </c>
      <c r="E4343" s="20" t="n">
        <f aca="true">IF($B$10="","",$B$10*(1-$B$14+2*$B$14*RAND()))</f>
        <v>3.62643569822051</v>
      </c>
      <c r="F4343" s="21" t="n">
        <f aca="false">INDEX($E$17:$E$28,B4343)</f>
        <v>4.92562580645161</v>
      </c>
      <c r="G4343" s="25" t="n">
        <f aca="false">IF(OR(D4343="",E4343="",F4343=""),"",D4343*($B$7-$B$8-F4343-E4343))</f>
        <v>6276.86919837658</v>
      </c>
      <c r="H4343" s="25" t="n">
        <f aca="false">IF(D4343="","",D4343*$F$30)</f>
        <v>7492.7854197313</v>
      </c>
    </row>
    <row r="4344" customFormat="false" ht="15" hidden="false" customHeight="false" outlineLevel="0" collapsed="false">
      <c r="A4344" s="2" t="n">
        <v>4310</v>
      </c>
      <c r="B4344" s="2" t="n">
        <v>2</v>
      </c>
      <c r="C4344" s="22" t="n">
        <f aca="true">NORMSINV(MAX(RAND(),0.000000000001))</f>
        <v>-1.44378749784853</v>
      </c>
      <c r="D4344" s="24" t="n">
        <f aca="false">IF($B$11="","",$B$11*EXP($B$12*C4344))</f>
        <v>504.783555599985</v>
      </c>
      <c r="E4344" s="20" t="n">
        <f aca="true">IF($B$10="","",$B$10*(1-$B$14+2*$B$14*RAND()))</f>
        <v>4.01163494661762</v>
      </c>
      <c r="F4344" s="21" t="n">
        <f aca="false">INDEX($E$17:$E$28,B4344)</f>
        <v>5.0612</v>
      </c>
      <c r="G4344" s="25" t="n">
        <f aca="false">IF(OR(D4344="",E4344="",F4344=""),"",D4344*($B$7-$B$8-F4344-E4344))</f>
        <v>1851.12461461837</v>
      </c>
      <c r="H4344" s="25" t="n">
        <f aca="false">IF(D4344="","",D4344*$F$30)</f>
        <v>2523.51395115545</v>
      </c>
    </row>
    <row r="4345" customFormat="false" ht="15" hidden="false" customHeight="false" outlineLevel="0" collapsed="false">
      <c r="A4345" s="2" t="n">
        <v>4311</v>
      </c>
      <c r="B4345" s="2" t="n">
        <v>3</v>
      </c>
      <c r="C4345" s="22" t="n">
        <f aca="true">NORMSINV(MAX(RAND(),0.000000000001))</f>
        <v>-0.261368765621719</v>
      </c>
      <c r="D4345" s="24" t="n">
        <f aca="false">IF($B$11="","",$B$11*EXP($B$12*C4345))</f>
        <v>830.776549852923</v>
      </c>
      <c r="E4345" s="20" t="n">
        <f aca="true">IF($B$10="","",$B$10*(1-$B$14+2*$B$14*RAND()))</f>
        <v>3.90898453530805</v>
      </c>
      <c r="F4345" s="21" t="n">
        <f aca="false">INDEX($E$17:$E$28,B4345)</f>
        <v>5.0612</v>
      </c>
      <c r="G4345" s="25" t="n">
        <f aca="false">IF(OR(D4345="",E4345="",F4345=""),"",D4345*($B$7-$B$8-F4345-E4345))</f>
        <v>3131.87428533897</v>
      </c>
      <c r="H4345" s="25" t="n">
        <f aca="false">IF(D4345="","",D4345*$F$30)</f>
        <v>4153.21812802473</v>
      </c>
    </row>
    <row r="4346" customFormat="false" ht="15" hidden="false" customHeight="false" outlineLevel="0" collapsed="false">
      <c r="A4346" s="2" t="n">
        <v>4312</v>
      </c>
      <c r="B4346" s="2" t="n">
        <v>4</v>
      </c>
      <c r="C4346" s="22" t="n">
        <f aca="true">NORMSINV(MAX(RAND(),0.000000000001))</f>
        <v>-0.578587745253794</v>
      </c>
      <c r="D4346" s="24" t="n">
        <f aca="false">IF($B$11="","",$B$11*EXP($B$12*C4346))</f>
        <v>726.832136322361</v>
      </c>
      <c r="E4346" s="20" t="n">
        <f aca="true">IF($B$10="","",$B$10*(1-$B$14+2*$B$14*RAND()))</f>
        <v>4.00441897577768</v>
      </c>
      <c r="F4346" s="21" t="n">
        <f aca="false">INDEX($E$17:$E$28,B4346)</f>
        <v>4.89657419354839</v>
      </c>
      <c r="G4346" s="25" t="n">
        <f aca="false">IF(OR(D4346="",E4346="",F4346=""),"",D4346*($B$7-$B$8-F4346-E4346))</f>
        <v>2790.31353609487</v>
      </c>
      <c r="H4346" s="25" t="n">
        <f aca="false">IF(D4346="","",D4346*$F$30)</f>
        <v>3633.57921590275</v>
      </c>
    </row>
    <row r="4347" customFormat="false" ht="15" hidden="false" customHeight="false" outlineLevel="0" collapsed="false">
      <c r="A4347" s="2" t="n">
        <v>4313</v>
      </c>
      <c r="B4347" s="2" t="n">
        <v>5</v>
      </c>
      <c r="C4347" s="22" t="n">
        <f aca="true">NORMSINV(MAX(RAND(),0.000000000001))</f>
        <v>-0.0910385210051553</v>
      </c>
      <c r="D4347" s="24" t="n">
        <f aca="false">IF($B$11="","",$B$11*EXP($B$12*C4347))</f>
        <v>892.594375500451</v>
      </c>
      <c r="E4347" s="20" t="n">
        <f aca="true">IF($B$10="","",$B$10*(1-$B$14+2*$B$14*RAND()))</f>
        <v>3.42017949755742</v>
      </c>
      <c r="F4347" s="21" t="n">
        <f aca="false">INDEX($E$17:$E$28,B4347)</f>
        <v>4.761</v>
      </c>
      <c r="G4347" s="25" t="n">
        <f aca="false">IF(OR(D4347="",E4347="",F4347=""),"",D4347*($B$7-$B$8-F4347-E4347))</f>
        <v>4069.17753939639</v>
      </c>
      <c r="H4347" s="25" t="n">
        <f aca="false">IF(D4347="","",D4347*$F$30)</f>
        <v>4462.25780200186</v>
      </c>
    </row>
    <row r="4348" customFormat="false" ht="15" hidden="false" customHeight="false" outlineLevel="0" collapsed="false">
      <c r="A4348" s="2" t="n">
        <v>4314</v>
      </c>
      <c r="B4348" s="2" t="n">
        <v>6</v>
      </c>
      <c r="C4348" s="22" t="n">
        <f aca="true">NORMSINV(MAX(RAND(),0.000000000001))</f>
        <v>-2.30417724057314</v>
      </c>
      <c r="D4348" s="24" t="n">
        <f aca="false">IF($B$11="","",$B$11*EXP($B$12*C4348))</f>
        <v>351.282482228333</v>
      </c>
      <c r="E4348" s="20" t="n">
        <f aca="true">IF($B$10="","",$B$10*(1-$B$14+2*$B$14*RAND()))</f>
        <v>3.49446999874355</v>
      </c>
      <c r="F4348" s="21" t="n">
        <f aca="false">INDEX($E$17:$E$28,B4348)</f>
        <v>4.761</v>
      </c>
      <c r="G4348" s="25" t="n">
        <f aca="false">IF(OR(D4348="",E4348="",F4348=""),"",D4348*($B$7-$B$8-F4348-E4348))</f>
        <v>1575.3368304688</v>
      </c>
      <c r="H4348" s="25" t="n">
        <f aca="false">IF(D4348="","",D4348*$F$30)</f>
        <v>1756.13138515588</v>
      </c>
    </row>
    <row r="4349" customFormat="false" ht="15" hidden="false" customHeight="false" outlineLevel="0" collapsed="false">
      <c r="A4349" s="2" t="n">
        <v>4315</v>
      </c>
      <c r="B4349" s="2" t="n">
        <v>7</v>
      </c>
      <c r="C4349" s="22" t="n">
        <f aca="true">NORMSINV(MAX(RAND(),0.000000000001))</f>
        <v>0.994098516610334</v>
      </c>
      <c r="D4349" s="24" t="n">
        <f aca="false">IF($B$11="","",$B$11*EXP($B$12*C4349))</f>
        <v>1410.03834331751</v>
      </c>
      <c r="E4349" s="20" t="n">
        <f aca="true">IF($B$10="","",$B$10*(1-$B$14+2*$B$14*RAND()))</f>
        <v>3.98071038978663</v>
      </c>
      <c r="F4349" s="21" t="n">
        <f aca="false">INDEX($E$17:$E$28,B4349)</f>
        <v>4.761</v>
      </c>
      <c r="G4349" s="25" t="n">
        <f aca="false">IF(OR(D4349="",E4349="",F4349=""),"",D4349*($B$7-$B$8-F4349-E4349))</f>
        <v>5637.74165808888</v>
      </c>
      <c r="H4349" s="25" t="n">
        <f aca="false">IF(D4349="","",D4349*$F$30)</f>
        <v>7049.06368591291</v>
      </c>
    </row>
    <row r="4350" customFormat="false" ht="15" hidden="false" customHeight="false" outlineLevel="0" collapsed="false">
      <c r="A4350" s="2" t="n">
        <v>4316</v>
      </c>
      <c r="B4350" s="2" t="n">
        <v>8</v>
      </c>
      <c r="C4350" s="22" t="n">
        <f aca="true">NORMSINV(MAX(RAND(),0.000000000001))</f>
        <v>0.0419054922945943</v>
      </c>
      <c r="D4350" s="24" t="n">
        <f aca="false">IF($B$11="","",$B$11*EXP($B$12*C4350))</f>
        <v>944.022826968885</v>
      </c>
      <c r="E4350" s="20" t="n">
        <f aca="true">IF($B$10="","",$B$10*(1-$B$14+2*$B$14*RAND()))</f>
        <v>3.41065079093152</v>
      </c>
      <c r="F4350" s="21" t="n">
        <f aca="false">INDEX($E$17:$E$28,B4350)</f>
        <v>4.761</v>
      </c>
      <c r="G4350" s="25" t="n">
        <f aca="false">IF(OR(D4350="",E4350="",F4350=""),"",D4350*($B$7-$B$8-F4350-E4350))</f>
        <v>4312.6259349259</v>
      </c>
      <c r="H4350" s="25" t="n">
        <f aca="false">IF(D4350="","",D4350*$F$30)</f>
        <v>4719.35891658285</v>
      </c>
    </row>
    <row r="4351" customFormat="false" ht="15" hidden="false" customHeight="false" outlineLevel="0" collapsed="false">
      <c r="A4351" s="2" t="n">
        <v>4317</v>
      </c>
      <c r="B4351" s="2" t="n">
        <v>9</v>
      </c>
      <c r="C4351" s="22" t="n">
        <f aca="true">NORMSINV(MAX(RAND(),0.000000000001))</f>
        <v>-0.731691289989391</v>
      </c>
      <c r="D4351" s="24" t="n">
        <f aca="false">IF($B$11="","",$B$11*EXP($B$12*C4351))</f>
        <v>681.422764578039</v>
      </c>
      <c r="E4351" s="20" t="n">
        <f aca="true">IF($B$10="","",$B$10*(1-$B$14+2*$B$14*RAND()))</f>
        <v>3.5651318703092</v>
      </c>
      <c r="F4351" s="21" t="n">
        <f aca="false">INDEX($E$17:$E$28,B4351)</f>
        <v>4.761</v>
      </c>
      <c r="G4351" s="25" t="n">
        <f aca="false">IF(OR(D4351="",E4351="",F4351=""),"",D4351*($B$7-$B$8-F4351-E4351))</f>
        <v>3007.7102234168</v>
      </c>
      <c r="H4351" s="25" t="n">
        <f aca="false">IF(D4351="","",D4351*$F$30)</f>
        <v>3406.56868467853</v>
      </c>
    </row>
    <row r="4352" customFormat="false" ht="15" hidden="false" customHeight="false" outlineLevel="0" collapsed="false">
      <c r="A4352" s="2" t="n">
        <v>4318</v>
      </c>
      <c r="B4352" s="2" t="n">
        <v>10</v>
      </c>
      <c r="C4352" s="22" t="n">
        <f aca="true">NORMSINV(MAX(RAND(),0.000000000001))</f>
        <v>0.215923408495252</v>
      </c>
      <c r="D4352" s="24" t="n">
        <f aca="false">IF($B$11="","",$B$11*EXP($B$12*C4352))</f>
        <v>1015.8445271169</v>
      </c>
      <c r="E4352" s="20" t="n">
        <f aca="true">IF($B$10="","",$B$10*(1-$B$14+2*$B$14*RAND()))</f>
        <v>3.46244345660271</v>
      </c>
      <c r="F4352" s="21" t="n">
        <f aca="false">INDEX($E$17:$E$28,B4352)</f>
        <v>4.761</v>
      </c>
      <c r="G4352" s="25" t="n">
        <f aca="false">IF(OR(D4352="",E4352="",F4352=""),"",D4352*($B$7-$B$8-F4352-E4352))</f>
        <v>4588.11924602417</v>
      </c>
      <c r="H4352" s="25" t="n">
        <f aca="false">IF(D4352="","",D4352*$F$30)</f>
        <v>5078.40995996281</v>
      </c>
    </row>
    <row r="4353" customFormat="false" ht="15" hidden="false" customHeight="false" outlineLevel="0" collapsed="false">
      <c r="A4353" s="2" t="n">
        <v>4319</v>
      </c>
      <c r="B4353" s="2" t="n">
        <v>11</v>
      </c>
      <c r="C4353" s="22" t="n">
        <f aca="true">NORMSINV(MAX(RAND(),0.000000000001))</f>
        <v>-0.338905334043016</v>
      </c>
      <c r="D4353" s="24" t="n">
        <f aca="false">IF($B$11="","",$B$11*EXP($B$12*C4353))</f>
        <v>804.072618581903</v>
      </c>
      <c r="E4353" s="20" t="n">
        <f aca="true">IF($B$10="","",$B$10*(1-$B$14+2*$B$14*RAND()))</f>
        <v>3.65874331558803</v>
      </c>
      <c r="F4353" s="21" t="n">
        <f aca="false">INDEX($E$17:$E$28,B4353)</f>
        <v>4.761</v>
      </c>
      <c r="G4353" s="25" t="n">
        <f aca="false">IF(OR(D4353="",E4353="",F4353=""),"",D4353*($B$7-$B$8-F4353-E4353))</f>
        <v>3473.8001051811</v>
      </c>
      <c r="H4353" s="25" t="n">
        <f aca="false">IF(D4353="","",D4353*$F$30)</f>
        <v>4019.71983481465</v>
      </c>
    </row>
    <row r="4354" customFormat="false" ht="15" hidden="false" customHeight="false" outlineLevel="0" collapsed="false">
      <c r="A4354" s="2" t="n">
        <v>4320</v>
      </c>
      <c r="B4354" s="2" t="n">
        <v>12</v>
      </c>
      <c r="C4354" s="22" t="n">
        <f aca="true">NORMSINV(MAX(RAND(),0.000000000001))</f>
        <v>-0.739148170959221</v>
      </c>
      <c r="D4354" s="24" t="n">
        <f aca="false">IF($B$11="","",$B$11*EXP($B$12*C4354))</f>
        <v>679.285042251767</v>
      </c>
      <c r="E4354" s="20" t="n">
        <f aca="true">IF($B$10="","",$B$10*(1-$B$14+2*$B$14*RAND()))</f>
        <v>3.80823076388623</v>
      </c>
      <c r="F4354" s="21" t="n">
        <f aca="false">INDEX($E$17:$E$28,B4354)</f>
        <v>4.761</v>
      </c>
      <c r="G4354" s="25" t="n">
        <f aca="false">IF(OR(D4354="",E4354="",F4354=""),"",D4354*($B$7-$B$8-F4354-E4354))</f>
        <v>2833.14115677591</v>
      </c>
      <c r="H4354" s="25" t="n">
        <f aca="false">IF(D4354="","",D4354*$F$30)</f>
        <v>3395.88178322503</v>
      </c>
    </row>
    <row r="4355" customFormat="false" ht="15" hidden="false" customHeight="false" outlineLevel="0" collapsed="false">
      <c r="A4355" s="2" t="n">
        <v>4321</v>
      </c>
      <c r="B4355" s="2" t="n">
        <v>1</v>
      </c>
      <c r="C4355" s="22" t="n">
        <f aca="true">NORMSINV(MAX(RAND(),0.000000000001))</f>
        <v>-0.336709603063036</v>
      </c>
      <c r="D4355" s="24" t="n">
        <f aca="false">IF($B$11="","",$B$11*EXP($B$12*C4355))</f>
        <v>804.816896069451</v>
      </c>
      <c r="E4355" s="20" t="n">
        <f aca="true">IF($B$10="","",$B$10*(1-$B$14+2*$B$14*RAND()))</f>
        <v>3.48475313416584</v>
      </c>
      <c r="F4355" s="21" t="n">
        <f aca="false">INDEX($E$17:$E$28,B4355)</f>
        <v>4.92562580645161</v>
      </c>
      <c r="G4355" s="25" t="n">
        <f aca="false">IF(OR(D4355="",E4355="",F4355=""),"",D4355*($B$7-$B$8-F4355-E4355))</f>
        <v>3484.55218216919</v>
      </c>
      <c r="H4355" s="25" t="n">
        <f aca="false">IF(D4355="","",D4355*$F$30)</f>
        <v>4023.4406268304</v>
      </c>
    </row>
    <row r="4356" customFormat="false" ht="15" hidden="false" customHeight="false" outlineLevel="0" collapsed="false">
      <c r="A4356" s="2" t="n">
        <v>4322</v>
      </c>
      <c r="B4356" s="2" t="n">
        <v>2</v>
      </c>
      <c r="C4356" s="22" t="n">
        <f aca="true">NORMSINV(MAX(RAND(),0.000000000001))</f>
        <v>0.65404538294885</v>
      </c>
      <c r="D4356" s="24" t="n">
        <f aca="false">IF($B$11="","",$B$11*EXP($B$12*C4356))</f>
        <v>1221.80594413956</v>
      </c>
      <c r="E4356" s="20" t="n">
        <f aca="true">IF($B$10="","",$B$10*(1-$B$14+2*$B$14*RAND()))</f>
        <v>4.0950723138696</v>
      </c>
      <c r="F4356" s="21" t="n">
        <f aca="false">INDEX($E$17:$E$28,B4356)</f>
        <v>5.0612</v>
      </c>
      <c r="G4356" s="25" t="n">
        <f aca="false">IF(OR(D4356="",E4356="",F4356=""),"",D4356*($B$7-$B$8-F4356-E4356))</f>
        <v>4378.61978909164</v>
      </c>
      <c r="H4356" s="25" t="n">
        <f aca="false">IF(D4356="","",D4356*$F$30)</f>
        <v>6108.05227594249</v>
      </c>
    </row>
    <row r="4357" customFormat="false" ht="15" hidden="false" customHeight="false" outlineLevel="0" collapsed="false">
      <c r="A4357" s="2" t="n">
        <v>4323</v>
      </c>
      <c r="B4357" s="2" t="n">
        <v>3</v>
      </c>
      <c r="C4357" s="22" t="n">
        <f aca="true">NORMSINV(MAX(RAND(),0.000000000001))</f>
        <v>0.909956031802771</v>
      </c>
      <c r="D4357" s="24" t="n">
        <f aca="false">IF($B$11="","",$B$11*EXP($B$12*C4357))</f>
        <v>1360.9215899921</v>
      </c>
      <c r="E4357" s="20" t="n">
        <f aca="true">IF($B$10="","",$B$10*(1-$B$14+2*$B$14*RAND()))</f>
        <v>3.40030380083706</v>
      </c>
      <c r="F4357" s="21" t="n">
        <f aca="false">INDEX($E$17:$E$28,B4357)</f>
        <v>5.0612</v>
      </c>
      <c r="G4357" s="25" t="n">
        <f aca="false">IF(OR(D4357="",E4357="",F4357=""),"",D4357*($B$7-$B$8-F4357-E4357))</f>
        <v>5822.69785014</v>
      </c>
      <c r="H4357" s="25" t="n">
        <f aca="false">IF(D4357="","",D4357*$F$30)</f>
        <v>6803.51921268852</v>
      </c>
    </row>
    <row r="4358" customFormat="false" ht="15" hidden="false" customHeight="false" outlineLevel="0" collapsed="false">
      <c r="A4358" s="2" t="n">
        <v>4324</v>
      </c>
      <c r="B4358" s="2" t="n">
        <v>4</v>
      </c>
      <c r="C4358" s="22" t="n">
        <f aca="true">NORMSINV(MAX(RAND(),0.000000000001))</f>
        <v>-1.01286230968808</v>
      </c>
      <c r="D4358" s="24" t="n">
        <f aca="false">IF($B$11="","",$B$11*EXP($B$12*C4358))</f>
        <v>605.289578957848</v>
      </c>
      <c r="E4358" s="20" t="n">
        <f aca="true">IF($B$10="","",$B$10*(1-$B$14+2*$B$14*RAND()))</f>
        <v>3.62616141776531</v>
      </c>
      <c r="F4358" s="21" t="n">
        <f aca="false">INDEX($E$17:$E$28,B4358)</f>
        <v>4.89657419354839</v>
      </c>
      <c r="G4358" s="25" t="n">
        <f aca="false">IF(OR(D4358="",E4358="",F4358=""),"",D4358*($B$7-$B$8-F4358-E4358))</f>
        <v>2552.66618618186</v>
      </c>
      <c r="H4358" s="25" t="n">
        <f aca="false">IF(D4358="","",D4358*$F$30)</f>
        <v>3025.96366312607</v>
      </c>
    </row>
    <row r="4359" customFormat="false" ht="15" hidden="false" customHeight="false" outlineLevel="0" collapsed="false">
      <c r="A4359" s="2" t="n">
        <v>4325</v>
      </c>
      <c r="B4359" s="2" t="n">
        <v>5</v>
      </c>
      <c r="C4359" s="22" t="n">
        <f aca="true">NORMSINV(MAX(RAND(),0.000000000001))</f>
        <v>0.598985058551613</v>
      </c>
      <c r="D4359" s="24" t="n">
        <f aca="false">IF($B$11="","",$B$11*EXP($B$12*C4359))</f>
        <v>1193.785671127</v>
      </c>
      <c r="E4359" s="20" t="n">
        <f aca="true">IF($B$10="","",$B$10*(1-$B$14+2*$B$14*RAND()))</f>
        <v>3.86043156684103</v>
      </c>
      <c r="F4359" s="21" t="n">
        <f aca="false">INDEX($E$17:$E$28,B4359)</f>
        <v>4.761</v>
      </c>
      <c r="G4359" s="25" t="n">
        <f aca="false">IF(OR(D4359="",E4359="",F4359=""),"",D4359*($B$7-$B$8-F4359-E4359))</f>
        <v>4916.68798106117</v>
      </c>
      <c r="H4359" s="25" t="n">
        <f aca="false">IF(D4359="","",D4359*$F$30)</f>
        <v>5967.9733270981</v>
      </c>
    </row>
    <row r="4360" customFormat="false" ht="15" hidden="false" customHeight="false" outlineLevel="0" collapsed="false">
      <c r="A4360" s="2" t="n">
        <v>4326</v>
      </c>
      <c r="B4360" s="2" t="n">
        <v>6</v>
      </c>
      <c r="C4360" s="22" t="n">
        <f aca="true">NORMSINV(MAX(RAND(),0.000000000001))</f>
        <v>1.00563414114891</v>
      </c>
      <c r="D4360" s="24" t="n">
        <f aca="false">IF($B$11="","",$B$11*EXP($B$12*C4360))</f>
        <v>1416.90883017541</v>
      </c>
      <c r="E4360" s="20" t="n">
        <f aca="true">IF($B$10="","",$B$10*(1-$B$14+2*$B$14*RAND()))</f>
        <v>3.38439803111335</v>
      </c>
      <c r="F4360" s="21" t="n">
        <f aca="false">INDEX($E$17:$E$28,B4360)</f>
        <v>4.761</v>
      </c>
      <c r="G4360" s="25" t="n">
        <f aca="false">IF(OR(D4360="",E4360="",F4360=""),"",D4360*($B$7-$B$8-F4360-E4360))</f>
        <v>6510.13210085682</v>
      </c>
      <c r="H4360" s="25" t="n">
        <f aca="false">IF(D4360="","",D4360*$F$30)</f>
        <v>7083.4106238129</v>
      </c>
    </row>
    <row r="4361" customFormat="false" ht="15" hidden="false" customHeight="false" outlineLevel="0" collapsed="false">
      <c r="A4361" s="2" t="n">
        <v>4327</v>
      </c>
      <c r="B4361" s="2" t="n">
        <v>7</v>
      </c>
      <c r="C4361" s="22" t="n">
        <f aca="true">NORMSINV(MAX(RAND(),0.000000000001))</f>
        <v>0.736174804712383</v>
      </c>
      <c r="D4361" s="24" t="n">
        <f aca="false">IF($B$11="","",$B$11*EXP($B$12*C4361))</f>
        <v>1264.82857320054</v>
      </c>
      <c r="E4361" s="20" t="n">
        <f aca="true">IF($B$10="","",$B$10*(1-$B$14+2*$B$14*RAND()))</f>
        <v>3.88307858583882</v>
      </c>
      <c r="F4361" s="21" t="n">
        <f aca="false">INDEX($E$17:$E$28,B4361)</f>
        <v>4.761</v>
      </c>
      <c r="G4361" s="25" t="n">
        <f aca="false">IF(OR(D4361="",E4361="",F4361=""),"",D4361*($B$7-$B$8-F4361-E4361))</f>
        <v>5180.63843821504</v>
      </c>
      <c r="H4361" s="25" t="n">
        <f aca="false">IF(D4361="","",D4361*$F$30)</f>
        <v>6323.13100314415</v>
      </c>
    </row>
    <row r="4362" customFormat="false" ht="15" hidden="false" customHeight="false" outlineLevel="0" collapsed="false">
      <c r="A4362" s="2" t="n">
        <v>4328</v>
      </c>
      <c r="B4362" s="2" t="n">
        <v>8</v>
      </c>
      <c r="C4362" s="22" t="n">
        <f aca="true">NORMSINV(MAX(RAND(),0.000000000001))</f>
        <v>1.46882189930536</v>
      </c>
      <c r="D4362" s="24" t="n">
        <f aca="false">IF($B$11="","",$B$11*EXP($B$12*C4362))</f>
        <v>1722.28039307236</v>
      </c>
      <c r="E4362" s="20" t="n">
        <f aca="true">IF($B$10="","",$B$10*(1-$B$14+2*$B$14*RAND()))</f>
        <v>3.92061062552086</v>
      </c>
      <c r="F4362" s="21" t="n">
        <f aca="false">INDEX($E$17:$E$28,B4362)</f>
        <v>4.761</v>
      </c>
      <c r="G4362" s="25" t="n">
        <f aca="false">IF(OR(D4362="",E4362="",F4362=""),"",D4362*($B$7-$B$8-F4362-E4362))</f>
        <v>6989.68444711862</v>
      </c>
      <c r="H4362" s="25" t="n">
        <f aca="false">IF(D4362="","",D4362*$F$30)</f>
        <v>8610.02414104734</v>
      </c>
    </row>
    <row r="4363" customFormat="false" ht="15" hidden="false" customHeight="false" outlineLevel="0" collapsed="false">
      <c r="A4363" s="2" t="n">
        <v>4329</v>
      </c>
      <c r="B4363" s="2" t="n">
        <v>9</v>
      </c>
      <c r="C4363" s="22" t="n">
        <f aca="true">NORMSINV(MAX(RAND(),0.000000000001))</f>
        <v>-1.96318257384132</v>
      </c>
      <c r="D4363" s="24" t="n">
        <f aca="false">IF($B$11="","",$B$11*EXP($B$12*C4363))</f>
        <v>405.562208703251</v>
      </c>
      <c r="E4363" s="20" t="n">
        <f aca="true">IF($B$10="","",$B$10*(1-$B$14+2*$B$14*RAND()))</f>
        <v>4.11997896199544</v>
      </c>
      <c r="F4363" s="21" t="n">
        <f aca="false">INDEX($E$17:$E$28,B4363)</f>
        <v>4.761</v>
      </c>
      <c r="G4363" s="25" t="n">
        <f aca="false">IF(OR(D4363="",E4363="",F4363=""),"",D4363*($B$7-$B$8-F4363-E4363))</f>
        <v>1565.07309560544</v>
      </c>
      <c r="H4363" s="25" t="n">
        <f aca="false">IF(D4363="","",D4363*$F$30)</f>
        <v>2027.48659374929</v>
      </c>
    </row>
    <row r="4364" customFormat="false" ht="15" hidden="false" customHeight="false" outlineLevel="0" collapsed="false">
      <c r="A4364" s="2" t="n">
        <v>4330</v>
      </c>
      <c r="B4364" s="2" t="n">
        <v>10</v>
      </c>
      <c r="C4364" s="22" t="n">
        <f aca="true">NORMSINV(MAX(RAND(),0.000000000001))</f>
        <v>-0.0388067517041985</v>
      </c>
      <c r="D4364" s="24" t="n">
        <f aca="false">IF($B$11="","",$B$11*EXP($B$12*C4364))</f>
        <v>912.456986382648</v>
      </c>
      <c r="E4364" s="20" t="n">
        <f aca="true">IF($B$10="","",$B$10*(1-$B$14+2*$B$14*RAND()))</f>
        <v>3.822268054906</v>
      </c>
      <c r="F4364" s="21" t="n">
        <f aca="false">INDEX($E$17:$E$28,B4364)</f>
        <v>4.761</v>
      </c>
      <c r="G4364" s="25" t="n">
        <f aca="false">IF(OR(D4364="",E4364="",F4364=""),"",D4364*($B$7-$B$8-F4364-E4364))</f>
        <v>3792.83910382095</v>
      </c>
      <c r="H4364" s="25" t="n">
        <f aca="false">IF(D4364="","",D4364*$F$30)</f>
        <v>4561.55496632413</v>
      </c>
    </row>
    <row r="4365" customFormat="false" ht="15" hidden="false" customHeight="false" outlineLevel="0" collapsed="false">
      <c r="A4365" s="2" t="n">
        <v>4331</v>
      </c>
      <c r="B4365" s="2" t="n">
        <v>11</v>
      </c>
      <c r="C4365" s="22" t="n">
        <f aca="true">NORMSINV(MAX(RAND(),0.000000000001))</f>
        <v>-0.555847992287905</v>
      </c>
      <c r="D4365" s="24" t="n">
        <f aca="false">IF($B$11="","",$B$11*EXP($B$12*C4365))</f>
        <v>733.82993971215</v>
      </c>
      <c r="E4365" s="20" t="n">
        <f aca="true">IF($B$10="","",$B$10*(1-$B$14+2*$B$14*RAND()))</f>
        <v>3.91175954389857</v>
      </c>
      <c r="F4365" s="21" t="n">
        <f aca="false">INDEX($E$17:$E$28,B4365)</f>
        <v>4.761</v>
      </c>
      <c r="G4365" s="25" t="n">
        <f aca="false">IF(OR(D4365="",E4365="",F4365=""),"",D4365*($B$7-$B$8-F4365-E4365))</f>
        <v>2984.66281869573</v>
      </c>
      <c r="H4365" s="25" t="n">
        <f aca="false">IF(D4365="","",D4365*$F$30)</f>
        <v>3668.56263460898</v>
      </c>
    </row>
    <row r="4366" customFormat="false" ht="15" hidden="false" customHeight="false" outlineLevel="0" collapsed="false">
      <c r="A4366" s="2" t="n">
        <v>4332</v>
      </c>
      <c r="B4366" s="2" t="n">
        <v>12</v>
      </c>
      <c r="C4366" s="22" t="n">
        <f aca="true">NORMSINV(MAX(RAND(),0.000000000001))</f>
        <v>-0.372322509496056</v>
      </c>
      <c r="D4366" s="24" t="n">
        <f aca="false">IF($B$11="","",$B$11*EXP($B$12*C4366))</f>
        <v>792.82992076193</v>
      </c>
      <c r="E4366" s="20" t="n">
        <f aca="true">IF($B$10="","",$B$10*(1-$B$14+2*$B$14*RAND()))</f>
        <v>3.5990673071493</v>
      </c>
      <c r="F4366" s="21" t="n">
        <f aca="false">INDEX($E$17:$E$28,B4366)</f>
        <v>4.761</v>
      </c>
      <c r="G4366" s="25" t="n">
        <f aca="false">IF(OR(D4366="",E4366="",F4366=""),"",D4366*($B$7-$B$8-F4366-E4366))</f>
        <v>3472.54168981541</v>
      </c>
      <c r="H4366" s="25" t="n">
        <f aca="false">IF(D4366="","",D4366*$F$30)</f>
        <v>3963.51533987304</v>
      </c>
    </row>
    <row r="4367" customFormat="false" ht="15" hidden="false" customHeight="false" outlineLevel="0" collapsed="false">
      <c r="A4367" s="2" t="n">
        <v>4333</v>
      </c>
      <c r="B4367" s="2" t="n">
        <v>1</v>
      </c>
      <c r="C4367" s="22" t="n">
        <f aca="true">NORMSINV(MAX(RAND(),0.000000000001))</f>
        <v>0.152323682904897</v>
      </c>
      <c r="D4367" s="24" t="n">
        <f aca="false">IF($B$11="","",$B$11*EXP($B$12*C4367))</f>
        <v>988.982686784212</v>
      </c>
      <c r="E4367" s="20" t="n">
        <f aca="true">IF($B$10="","",$B$10*(1-$B$14+2*$B$14*RAND()))</f>
        <v>3.45688530116475</v>
      </c>
      <c r="F4367" s="21" t="n">
        <f aca="false">INDEX($E$17:$E$28,B4367)</f>
        <v>4.92562580645161</v>
      </c>
      <c r="G4367" s="25" t="n">
        <f aca="false">IF(OR(D4367="",E4367="",F4367=""),"",D4367*($B$7-$B$8-F4367-E4367))</f>
        <v>4309.48107242193</v>
      </c>
      <c r="H4367" s="25" t="n">
        <f aca="false">IF(D4367="","",D4367*$F$30)</f>
        <v>4944.12224777163</v>
      </c>
    </row>
    <row r="4368" customFormat="false" ht="15" hidden="false" customHeight="false" outlineLevel="0" collapsed="false">
      <c r="A4368" s="2" t="n">
        <v>4334</v>
      </c>
      <c r="B4368" s="2" t="n">
        <v>2</v>
      </c>
      <c r="C4368" s="22" t="n">
        <f aca="true">NORMSINV(MAX(RAND(),0.000000000001))</f>
        <v>0.264950274822981</v>
      </c>
      <c r="D4368" s="24" t="n">
        <f aca="false">IF($B$11="","",$B$11*EXP($B$12*C4368))</f>
        <v>1037.04836842606</v>
      </c>
      <c r="E4368" s="20" t="n">
        <f aca="true">IF($B$10="","",$B$10*(1-$B$14+2*$B$14*RAND()))</f>
        <v>3.94026225766139</v>
      </c>
      <c r="F4368" s="21" t="n">
        <f aca="false">INDEX($E$17:$E$28,B4368)</f>
        <v>5.0612</v>
      </c>
      <c r="G4368" s="25" t="n">
        <f aca="false">IF(OR(D4368="",E4368="",F4368=""),"",D4368*($B$7-$B$8-F4368-E4368))</f>
        <v>3877.04446599151</v>
      </c>
      <c r="H4368" s="25" t="n">
        <f aca="false">IF(D4368="","",D4368*$F$30)</f>
        <v>5184.41220343557</v>
      </c>
    </row>
    <row r="4369" customFormat="false" ht="15" hidden="false" customHeight="false" outlineLevel="0" collapsed="false">
      <c r="A4369" s="2" t="n">
        <v>4335</v>
      </c>
      <c r="B4369" s="2" t="n">
        <v>3</v>
      </c>
      <c r="C4369" s="22" t="n">
        <f aca="true">NORMSINV(MAX(RAND(),0.000000000001))</f>
        <v>0.843915165750392</v>
      </c>
      <c r="D4369" s="24" t="n">
        <f aca="false">IF($B$11="","",$B$11*EXP($B$12*C4369))</f>
        <v>1323.57277764652</v>
      </c>
      <c r="E4369" s="20" t="n">
        <f aca="true">IF($B$10="","",$B$10*(1-$B$14+2*$B$14*RAND()))</f>
        <v>3.38329297671938</v>
      </c>
      <c r="F4369" s="21" t="n">
        <f aca="false">INDEX($E$17:$E$28,B4369)</f>
        <v>5.0612</v>
      </c>
      <c r="G4369" s="25" t="n">
        <f aca="false">IF(OR(D4369="",E4369="",F4369=""),"",D4369*($B$7-$B$8-F4369-E4369))</f>
        <v>5685.41616220366</v>
      </c>
      <c r="H4369" s="25" t="n">
        <f aca="false">IF(D4369="","",D4369*$F$30)</f>
        <v>6616.80503001048</v>
      </c>
    </row>
    <row r="4370" customFormat="false" ht="15" hidden="false" customHeight="false" outlineLevel="0" collapsed="false">
      <c r="A4370" s="2" t="n">
        <v>4336</v>
      </c>
      <c r="B4370" s="2" t="n">
        <v>4</v>
      </c>
      <c r="C4370" s="22" t="n">
        <f aca="true">NORMSINV(MAX(RAND(),0.000000000001))</f>
        <v>-1.38889474054015</v>
      </c>
      <c r="D4370" s="24" t="n">
        <f aca="false">IF($B$11="","",$B$11*EXP($B$12*C4370))</f>
        <v>516.595246904198</v>
      </c>
      <c r="E4370" s="20" t="n">
        <f aca="true">IF($B$10="","",$B$10*(1-$B$14+2*$B$14*RAND()))</f>
        <v>3.38139701608989</v>
      </c>
      <c r="F4370" s="21" t="n">
        <f aca="false">INDEX($E$17:$E$28,B4370)</f>
        <v>4.89657419354839</v>
      </c>
      <c r="G4370" s="25" t="n">
        <f aca="false">IF(OR(D4370="",E4370="",F4370=""),"",D4370*($B$7-$B$8-F4370-E4370))</f>
        <v>2305.06286465055</v>
      </c>
      <c r="H4370" s="25" t="n">
        <f aca="false">IF(D4370="","",D4370*$F$30)</f>
        <v>2582.56295832347</v>
      </c>
    </row>
    <row r="4371" customFormat="false" ht="15" hidden="false" customHeight="false" outlineLevel="0" collapsed="false">
      <c r="A4371" s="2" t="n">
        <v>4337</v>
      </c>
      <c r="B4371" s="2" t="n">
        <v>5</v>
      </c>
      <c r="C4371" s="22" t="n">
        <f aca="true">NORMSINV(MAX(RAND(),0.000000000001))</f>
        <v>-1.33168463208779</v>
      </c>
      <c r="D4371" s="24" t="n">
        <f aca="false">IF($B$11="","",$B$11*EXP($B$12*C4371))</f>
        <v>529.199812692007</v>
      </c>
      <c r="E4371" s="20" t="n">
        <f aca="true">IF($B$10="","",$B$10*(1-$B$14+2*$B$14*RAND()))</f>
        <v>3.61045338661985</v>
      </c>
      <c r="F4371" s="21" t="n">
        <f aca="false">INDEX($E$17:$E$28,B4371)</f>
        <v>4.761</v>
      </c>
      <c r="G4371" s="25" t="n">
        <f aca="false">IF(OR(D4371="",E4371="",F4371=""),"",D4371*($B$7-$B$8-F4371-E4371))</f>
        <v>2311.83404953708</v>
      </c>
      <c r="H4371" s="25" t="n">
        <f aca="false">IF(D4371="","",D4371*$F$30)</f>
        <v>2645.57570360988</v>
      </c>
    </row>
    <row r="4372" customFormat="false" ht="15" hidden="false" customHeight="false" outlineLevel="0" collapsed="false">
      <c r="A4372" s="2" t="n">
        <v>4338</v>
      </c>
      <c r="B4372" s="2" t="n">
        <v>6</v>
      </c>
      <c r="C4372" s="22" t="n">
        <f aca="true">NORMSINV(MAX(RAND(),0.000000000001))</f>
        <v>-0.579700091303838</v>
      </c>
      <c r="D4372" s="24" t="n">
        <f aca="false">IF($B$11="","",$B$11*EXP($B$12*C4372))</f>
        <v>726.491546377095</v>
      </c>
      <c r="E4372" s="20" t="n">
        <f aca="true">IF($B$10="","",$B$10*(1-$B$14+2*$B$14*RAND()))</f>
        <v>3.66327371651249</v>
      </c>
      <c r="F4372" s="21" t="n">
        <f aca="false">INDEX($E$17:$E$28,B4372)</f>
        <v>4.761</v>
      </c>
      <c r="G4372" s="25" t="n">
        <f aca="false">IF(OR(D4372="",E4372="",F4372=""),"",D4372*($B$7-$B$8-F4372-E4372))</f>
        <v>3135.33866143111</v>
      </c>
      <c r="H4372" s="25" t="n">
        <f aca="false">IF(D4372="","",D4372*$F$30)</f>
        <v>3631.87653864837</v>
      </c>
    </row>
    <row r="4373" customFormat="false" ht="15" hidden="false" customHeight="false" outlineLevel="0" collapsed="false">
      <c r="A4373" s="2" t="n">
        <v>4339</v>
      </c>
      <c r="B4373" s="2" t="n">
        <v>7</v>
      </c>
      <c r="C4373" s="22" t="n">
        <f aca="true">NORMSINV(MAX(RAND(),0.000000000001))</f>
        <v>-0.575484366352111</v>
      </c>
      <c r="D4373" s="24" t="n">
        <f aca="false">IF($B$11="","",$B$11*EXP($B$12*C4373))</f>
        <v>727.783206291057</v>
      </c>
      <c r="E4373" s="20" t="n">
        <f aca="true">IF($B$10="","",$B$10*(1-$B$14+2*$B$14*RAND()))</f>
        <v>3.90024461577652</v>
      </c>
      <c r="F4373" s="21" t="n">
        <f aca="false">INDEX($E$17:$E$28,B4373)</f>
        <v>4.761</v>
      </c>
      <c r="G4373" s="25" t="n">
        <f aca="false">IF(OR(D4373="",E4373="",F4373=""),"",D4373*($B$7-$B$8-F4373-E4373))</f>
        <v>2968.44967120708</v>
      </c>
      <c r="H4373" s="25" t="n">
        <f aca="false">IF(D4373="","",D4373*$F$30)</f>
        <v>3638.33380489025</v>
      </c>
    </row>
    <row r="4374" customFormat="false" ht="15" hidden="false" customHeight="false" outlineLevel="0" collapsed="false">
      <c r="A4374" s="2" t="n">
        <v>4340</v>
      </c>
      <c r="B4374" s="2" t="n">
        <v>8</v>
      </c>
      <c r="C4374" s="22" t="n">
        <f aca="true">NORMSINV(MAX(RAND(),0.000000000001))</f>
        <v>1.47471490799421</v>
      </c>
      <c r="D4374" s="24" t="n">
        <f aca="false">IF($B$11="","",$B$11*EXP($B$12*C4374))</f>
        <v>1726.56232551074</v>
      </c>
      <c r="E4374" s="20" t="n">
        <f aca="true">IF($B$10="","",$B$10*(1-$B$14+2*$B$14*RAND()))</f>
        <v>3.79443549642069</v>
      </c>
      <c r="F4374" s="21" t="n">
        <f aca="false">INDEX($E$17:$E$28,B4374)</f>
        <v>4.761</v>
      </c>
      <c r="G4374" s="25" t="n">
        <f aca="false">IF(OR(D4374="",E4374="",F4374=""),"",D4374*($B$7-$B$8-F4374-E4374))</f>
        <v>7224.91142054958</v>
      </c>
      <c r="H4374" s="25" t="n">
        <f aca="false">IF(D4374="","",D4374*$F$30)</f>
        <v>8631.43037769329</v>
      </c>
    </row>
    <row r="4375" customFormat="false" ht="15" hidden="false" customHeight="false" outlineLevel="0" collapsed="false">
      <c r="A4375" s="2" t="n">
        <v>4341</v>
      </c>
      <c r="B4375" s="2" t="n">
        <v>9</v>
      </c>
      <c r="C4375" s="22" t="n">
        <f aca="true">NORMSINV(MAX(RAND(),0.000000000001))</f>
        <v>1.11508159425348</v>
      </c>
      <c r="D4375" s="24" t="n">
        <f aca="false">IF($B$11="","",$B$11*EXP($B$12*C4375))</f>
        <v>1483.78322828001</v>
      </c>
      <c r="E4375" s="20" t="n">
        <f aca="true">IF($B$10="","",$B$10*(1-$B$14+2*$B$14*RAND()))</f>
        <v>3.67375530859367</v>
      </c>
      <c r="F4375" s="21" t="n">
        <f aca="false">INDEX($E$17:$E$28,B4375)</f>
        <v>4.761</v>
      </c>
      <c r="G4375" s="25" t="n">
        <f aca="false">IF(OR(D4375="",E4375="",F4375=""),"",D4375*($B$7-$B$8-F4375-E4375))</f>
        <v>6388.04986675027</v>
      </c>
      <c r="H4375" s="25" t="n">
        <f aca="false">IF(D4375="","",D4375*$F$30)</f>
        <v>7417.72911481744</v>
      </c>
    </row>
    <row r="4376" customFormat="false" ht="15" hidden="false" customHeight="false" outlineLevel="0" collapsed="false">
      <c r="A4376" s="2" t="n">
        <v>4342</v>
      </c>
      <c r="B4376" s="2" t="n">
        <v>10</v>
      </c>
      <c r="C4376" s="22" t="n">
        <f aca="true">NORMSINV(MAX(RAND(),0.000000000001))</f>
        <v>-0.246847367555491</v>
      </c>
      <c r="D4376" s="24" t="n">
        <f aca="false">IF($B$11="","",$B$11*EXP($B$12*C4376))</f>
        <v>835.875509582593</v>
      </c>
      <c r="E4376" s="20" t="n">
        <f aca="true">IF($B$10="","",$B$10*(1-$B$14+2*$B$14*RAND()))</f>
        <v>3.94683307310247</v>
      </c>
      <c r="F4376" s="21" t="n">
        <f aca="false">INDEX($E$17:$E$28,B4376)</f>
        <v>4.761</v>
      </c>
      <c r="G4376" s="25" t="n">
        <f aca="false">IF(OR(D4376="",E4376="",F4376=""),"",D4376*($B$7-$B$8-F4376-E4376))</f>
        <v>3370.38958474255</v>
      </c>
      <c r="H4376" s="25" t="n">
        <f aca="false">IF(D4376="","",D4376*$F$30)</f>
        <v>4178.7088475053</v>
      </c>
    </row>
    <row r="4377" customFormat="false" ht="15" hidden="false" customHeight="false" outlineLevel="0" collapsed="false">
      <c r="A4377" s="2" t="n">
        <v>4343</v>
      </c>
      <c r="B4377" s="2" t="n">
        <v>11</v>
      </c>
      <c r="C4377" s="22" t="n">
        <f aca="true">NORMSINV(MAX(RAND(),0.000000000001))</f>
        <v>0.198356304063055</v>
      </c>
      <c r="D4377" s="24" t="n">
        <f aca="false">IF($B$11="","",$B$11*EXP($B$12*C4377))</f>
        <v>1008.35282302603</v>
      </c>
      <c r="E4377" s="20" t="n">
        <f aca="true">IF($B$10="","",$B$10*(1-$B$14+2*$B$14*RAND()))</f>
        <v>3.6194696295458</v>
      </c>
      <c r="F4377" s="21" t="n">
        <f aca="false">INDEX($E$17:$E$28,B4377)</f>
        <v>4.761</v>
      </c>
      <c r="G4377" s="25" t="n">
        <f aca="false">IF(OR(D4377="",E4377="",F4377=""),"",D4377*($B$7-$B$8-F4377-E4377))</f>
        <v>4395.9447561152</v>
      </c>
      <c r="H4377" s="25" t="n">
        <f aca="false">IF(D4377="","",D4377*$F$30)</f>
        <v>5040.95743287171</v>
      </c>
    </row>
    <row r="4378" customFormat="false" ht="15" hidden="false" customHeight="false" outlineLevel="0" collapsed="false">
      <c r="A4378" s="2" t="n">
        <v>4344</v>
      </c>
      <c r="B4378" s="2" t="n">
        <v>12</v>
      </c>
      <c r="C4378" s="22" t="n">
        <f aca="true">NORMSINV(MAX(RAND(),0.000000000001))</f>
        <v>-0.392040968299704</v>
      </c>
      <c r="D4378" s="24" t="n">
        <f aca="false">IF($B$11="","",$B$11*EXP($B$12*C4378))</f>
        <v>786.269833775484</v>
      </c>
      <c r="E4378" s="20" t="n">
        <f aca="true">IF($B$10="","",$B$10*(1-$B$14+2*$B$14*RAND()))</f>
        <v>3.99564605316437</v>
      </c>
      <c r="F4378" s="21" t="n">
        <f aca="false">INDEX($E$17:$E$28,B4378)</f>
        <v>4.761</v>
      </c>
      <c r="G4378" s="25" t="n">
        <f aca="false">IF(OR(D4378="",E4378="",F4378=""),"",D4378*($B$7-$B$8-F4378-E4378))</f>
        <v>3131.99104564737</v>
      </c>
      <c r="H4378" s="25" t="n">
        <f aca="false">IF(D4378="","",D4378*$F$30)</f>
        <v>3930.7201530104</v>
      </c>
    </row>
    <row r="4379" customFormat="false" ht="15" hidden="false" customHeight="false" outlineLevel="0" collapsed="false">
      <c r="A4379" s="2" t="n">
        <v>4345</v>
      </c>
      <c r="B4379" s="2" t="n">
        <v>1</v>
      </c>
      <c r="C4379" s="22" t="n">
        <f aca="true">NORMSINV(MAX(RAND(),0.000000000001))</f>
        <v>1.40940244232178</v>
      </c>
      <c r="D4379" s="24" t="n">
        <f aca="false">IF($B$11="","",$B$11*EXP($B$12*C4379))</f>
        <v>1679.69441281562</v>
      </c>
      <c r="E4379" s="20" t="n">
        <f aca="true">IF($B$10="","",$B$10*(1-$B$14+2*$B$14*RAND()))</f>
        <v>3.7378296222811</v>
      </c>
      <c r="F4379" s="21" t="n">
        <f aca="false">INDEX($E$17:$E$28,B4379)</f>
        <v>4.92562580645161</v>
      </c>
      <c r="G4379" s="25" t="n">
        <f aca="false">IF(OR(D4379="",E4379="",F4379=""),"",D4379*($B$7-$B$8-F4379-E4379))</f>
        <v>6847.34913995152</v>
      </c>
      <c r="H4379" s="25" t="n">
        <f aca="false">IF(D4379="","",D4379*$F$30)</f>
        <v>8397.12830854786</v>
      </c>
    </row>
    <row r="4380" customFormat="false" ht="15" hidden="false" customHeight="false" outlineLevel="0" collapsed="false">
      <c r="A4380" s="2" t="n">
        <v>4346</v>
      </c>
      <c r="B4380" s="2" t="n">
        <v>2</v>
      </c>
      <c r="C4380" s="22" t="n">
        <f aca="true">NORMSINV(MAX(RAND(),0.000000000001))</f>
        <v>0.512884138727259</v>
      </c>
      <c r="D4380" s="24" t="n">
        <f aca="false">IF($B$11="","",$B$11*EXP($B$12*C4380))</f>
        <v>1151.25135776411</v>
      </c>
      <c r="E4380" s="20" t="n">
        <f aca="true">IF($B$10="","",$B$10*(1-$B$14+2*$B$14*RAND()))</f>
        <v>3.56852144212946</v>
      </c>
      <c r="F4380" s="21" t="n">
        <f aca="false">INDEX($E$17:$E$28,B4380)</f>
        <v>5.0612</v>
      </c>
      <c r="G4380" s="25" t="n">
        <f aca="false">IF(OR(D4380="",E4380="",F4380=""),"",D4380*($B$7-$B$8-F4380-E4380))</f>
        <v>4731.96377053716</v>
      </c>
      <c r="H4380" s="25" t="n">
        <f aca="false">IF(D4380="","",D4380*$F$30)</f>
        <v>5755.33578773433</v>
      </c>
    </row>
    <row r="4381" customFormat="false" ht="15" hidden="false" customHeight="false" outlineLevel="0" collapsed="false">
      <c r="A4381" s="2" t="n">
        <v>4347</v>
      </c>
      <c r="B4381" s="2" t="n">
        <v>3</v>
      </c>
      <c r="C4381" s="22" t="n">
        <f aca="true">NORMSINV(MAX(RAND(),0.000000000001))</f>
        <v>0.590554477558077</v>
      </c>
      <c r="D4381" s="24" t="n">
        <f aca="false">IF($B$11="","",$B$11*EXP($B$12*C4381))</f>
        <v>1189.55243719472</v>
      </c>
      <c r="E4381" s="20" t="n">
        <f aca="true">IF($B$10="","",$B$10*(1-$B$14+2*$B$14*RAND()))</f>
        <v>4.03422857607828</v>
      </c>
      <c r="F4381" s="21" t="n">
        <f aca="false">INDEX($E$17:$E$28,B4381)</f>
        <v>5.0612</v>
      </c>
      <c r="G4381" s="25" t="n">
        <f aca="false">IF(OR(D4381="",E4381="",F4381=""),"",D4381*($B$7-$B$8-F4381-E4381))</f>
        <v>4335.4088198563</v>
      </c>
      <c r="H4381" s="25" t="n">
        <f aca="false">IF(D4381="","",D4381*$F$30)</f>
        <v>5946.81054402383</v>
      </c>
    </row>
    <row r="4382" customFormat="false" ht="15" hidden="false" customHeight="false" outlineLevel="0" collapsed="false">
      <c r="A4382" s="2" t="n">
        <v>4348</v>
      </c>
      <c r="B4382" s="2" t="n">
        <v>4</v>
      </c>
      <c r="C4382" s="22" t="n">
        <f aca="true">NORMSINV(MAX(RAND(),0.000000000001))</f>
        <v>1.28016619357167</v>
      </c>
      <c r="D4382" s="24" t="n">
        <f aca="false">IF($B$11="","",$B$11*EXP($B$12*C4382))</f>
        <v>1590.67127052712</v>
      </c>
      <c r="E4382" s="20" t="n">
        <f aca="true">IF($B$10="","",$B$10*(1-$B$14+2*$B$14*RAND()))</f>
        <v>4.03497111193991</v>
      </c>
      <c r="F4382" s="21" t="n">
        <f aca="false">INDEX($E$17:$E$28,B4382)</f>
        <v>4.89657419354839</v>
      </c>
      <c r="G4382" s="25" t="n">
        <f aca="false">IF(OR(D4382="",E4382="",F4382=""),"",D4382*($B$7-$B$8-F4382-E4382))</f>
        <v>6057.99946766391</v>
      </c>
      <c r="H4382" s="25" t="n">
        <f aca="false">IF(D4382="","",D4382*$F$30)</f>
        <v>7952.0838156192</v>
      </c>
    </row>
    <row r="4383" customFormat="false" ht="15" hidden="false" customHeight="false" outlineLevel="0" collapsed="false">
      <c r="A4383" s="2" t="n">
        <v>4349</v>
      </c>
      <c r="B4383" s="2" t="n">
        <v>5</v>
      </c>
      <c r="C4383" s="22" t="n">
        <f aca="true">NORMSINV(MAX(RAND(),0.000000000001))</f>
        <v>-0.456937729687873</v>
      </c>
      <c r="D4383" s="24" t="n">
        <f aca="false">IF($B$11="","",$B$11*EXP($B$12*C4383))</f>
        <v>765.060365882214</v>
      </c>
      <c r="E4383" s="20" t="n">
        <f aca="true">IF($B$10="","",$B$10*(1-$B$14+2*$B$14*RAND()))</f>
        <v>3.49226760116696</v>
      </c>
      <c r="F4383" s="21" t="n">
        <f aca="false">INDEX($E$17:$E$28,B4383)</f>
        <v>4.761</v>
      </c>
      <c r="G4383" s="25" t="n">
        <f aca="false">IF(OR(D4383="",E4383="",F4383=""),"",D4383*($B$7-$B$8-F4383-E4383))</f>
        <v>3432.62113066679</v>
      </c>
      <c r="H4383" s="25" t="n">
        <f aca="false">IF(D4383="","",D4383*$F$30)</f>
        <v>3824.68978111836</v>
      </c>
    </row>
    <row r="4384" customFormat="false" ht="15" hidden="false" customHeight="false" outlineLevel="0" collapsed="false">
      <c r="A4384" s="2" t="n">
        <v>4350</v>
      </c>
      <c r="B4384" s="2" t="n">
        <v>6</v>
      </c>
      <c r="C4384" s="22" t="n">
        <f aca="true">NORMSINV(MAX(RAND(),0.000000000001))</f>
        <v>-0.38439658089297</v>
      </c>
      <c r="D4384" s="24" t="n">
        <f aca="false">IF($B$11="","",$B$11*EXP($B$12*C4384))</f>
        <v>788.806559414707</v>
      </c>
      <c r="E4384" s="20" t="n">
        <f aca="true">IF($B$10="","",$B$10*(1-$B$14+2*$B$14*RAND()))</f>
        <v>4.0601988389125</v>
      </c>
      <c r="F4384" s="21" t="n">
        <f aca="false">INDEX($E$17:$E$28,B4384)</f>
        <v>4.761</v>
      </c>
      <c r="G4384" s="25" t="n">
        <f aca="false">IF(OR(D4384="",E4384="",F4384=""),"",D4384*($B$7-$B$8-F4384-E4384))</f>
        <v>3091.1760609078</v>
      </c>
      <c r="H4384" s="25" t="n">
        <f aca="false">IF(D4384="","",D4384*$F$30)</f>
        <v>3943.401751826</v>
      </c>
    </row>
    <row r="4385" customFormat="false" ht="15" hidden="false" customHeight="false" outlineLevel="0" collapsed="false">
      <c r="A4385" s="2" t="n">
        <v>4351</v>
      </c>
      <c r="B4385" s="2" t="n">
        <v>7</v>
      </c>
      <c r="C4385" s="22" t="n">
        <f aca="true">NORMSINV(MAX(RAND(),0.000000000001))</f>
        <v>0.403380561941748</v>
      </c>
      <c r="D4385" s="24" t="n">
        <f aca="false">IF($B$11="","",$B$11*EXP($B$12*C4385))</f>
        <v>1099.33823747509</v>
      </c>
      <c r="E4385" s="20" t="n">
        <f aca="true">IF($B$10="","",$B$10*(1-$B$14+2*$B$14*RAND()))</f>
        <v>3.70454840423017</v>
      </c>
      <c r="F4385" s="21" t="n">
        <f aca="false">INDEX($E$17:$E$28,B4385)</f>
        <v>4.761</v>
      </c>
      <c r="G4385" s="25" t="n">
        <f aca="false">IF(OR(D4385="",E4385="",F4385=""),"",D4385*($B$7-$B$8-F4385-E4385))</f>
        <v>4699.0680834662</v>
      </c>
      <c r="H4385" s="25" t="n">
        <f aca="false">IF(D4385="","",D4385*$F$30)</f>
        <v>5495.81171678549</v>
      </c>
    </row>
    <row r="4386" customFormat="false" ht="15" hidden="false" customHeight="false" outlineLevel="0" collapsed="false">
      <c r="A4386" s="2" t="n">
        <v>4352</v>
      </c>
      <c r="B4386" s="2" t="n">
        <v>8</v>
      </c>
      <c r="C4386" s="22" t="n">
        <f aca="true">NORMSINV(MAX(RAND(),0.000000000001))</f>
        <v>2.42520041093805</v>
      </c>
      <c r="D4386" s="24" t="n">
        <f aca="false">IF($B$11="","",$B$11*EXP($B$12*C4386))</f>
        <v>2577.02253127728</v>
      </c>
      <c r="E4386" s="20" t="n">
        <f aca="true">IF($B$10="","",$B$10*(1-$B$14+2*$B$14*RAND()))</f>
        <v>3.99007641873011</v>
      </c>
      <c r="F4386" s="21" t="n">
        <f aca="false">INDEX($E$17:$E$28,B4386)</f>
        <v>4.761</v>
      </c>
      <c r="G4386" s="25" t="n">
        <f aca="false">IF(OR(D4386="",E4386="",F4386=""),"",D4386*($B$7-$B$8-F4386-E4386))</f>
        <v>10279.5459444758</v>
      </c>
      <c r="H4386" s="25" t="n">
        <f aca="false">IF(D4386="","",D4386*$F$30)</f>
        <v>12883.0510383614</v>
      </c>
    </row>
    <row r="4387" customFormat="false" ht="15" hidden="false" customHeight="false" outlineLevel="0" collapsed="false">
      <c r="A4387" s="2" t="n">
        <v>4353</v>
      </c>
      <c r="B4387" s="2" t="n">
        <v>9</v>
      </c>
      <c r="C4387" s="22" t="n">
        <f aca="true">NORMSINV(MAX(RAND(),0.000000000001))</f>
        <v>0.110542850494317</v>
      </c>
      <c r="D4387" s="24" t="n">
        <f aca="false">IF($B$11="","",$B$11*EXP($B$12*C4387))</f>
        <v>971.723987494869</v>
      </c>
      <c r="E4387" s="20" t="n">
        <f aca="true">IF($B$10="","",$B$10*(1-$B$14+2*$B$14*RAND()))</f>
        <v>3.70326718296369</v>
      </c>
      <c r="F4387" s="21" t="n">
        <f aca="false">INDEX($E$17:$E$28,B4387)</f>
        <v>4.761</v>
      </c>
      <c r="G4387" s="25" t="n">
        <f aca="false">IF(OR(D4387="",E4387="",F4387=""),"",D4387*($B$7-$B$8-F4387-E4387))</f>
        <v>4154.83214243319</v>
      </c>
      <c r="H4387" s="25" t="n">
        <f aca="false">IF(D4387="","",D4387*$F$30)</f>
        <v>4857.84255828435</v>
      </c>
    </row>
    <row r="4388" customFormat="false" ht="15" hidden="false" customHeight="false" outlineLevel="0" collapsed="false">
      <c r="A4388" s="2" t="n">
        <v>4354</v>
      </c>
      <c r="B4388" s="2" t="n">
        <v>10</v>
      </c>
      <c r="C4388" s="22" t="n">
        <f aca="true">NORMSINV(MAX(RAND(),0.000000000001))</f>
        <v>0.561914213519477</v>
      </c>
      <c r="D4388" s="24" t="n">
        <f aca="false">IF($B$11="","",$B$11*EXP($B$12*C4388))</f>
        <v>1175.28315055305</v>
      </c>
      <c r="E4388" s="20" t="n">
        <f aca="true">IF($B$10="","",$B$10*(1-$B$14+2*$B$14*RAND()))</f>
        <v>4.02373566348577</v>
      </c>
      <c r="F4388" s="21" t="n">
        <f aca="false">INDEX($E$17:$E$28,B4388)</f>
        <v>4.761</v>
      </c>
      <c r="G4388" s="25" t="n">
        <f aca="false">IF(OR(D4388="",E4388="",F4388=""),"",D4388*($B$7-$B$8-F4388-E4388))</f>
        <v>4648.55553068855</v>
      </c>
      <c r="H4388" s="25" t="n">
        <f aca="false">IF(D4388="","",D4388*$F$30)</f>
        <v>5875.47552624479</v>
      </c>
    </row>
    <row r="4389" customFormat="false" ht="15" hidden="false" customHeight="false" outlineLevel="0" collapsed="false">
      <c r="A4389" s="2" t="n">
        <v>4355</v>
      </c>
      <c r="B4389" s="2" t="n">
        <v>11</v>
      </c>
      <c r="C4389" s="22" t="n">
        <f aca="true">NORMSINV(MAX(RAND(),0.000000000001))</f>
        <v>-0.445067435539596</v>
      </c>
      <c r="D4389" s="24" t="n">
        <f aca="false">IF($B$11="","",$B$11*EXP($B$12*C4389))</f>
        <v>768.896584159366</v>
      </c>
      <c r="E4389" s="20" t="n">
        <f aca="true">IF($B$10="","",$B$10*(1-$B$14+2*$B$14*RAND()))</f>
        <v>3.75107500342007</v>
      </c>
      <c r="F4389" s="21" t="n">
        <f aca="false">INDEX($E$17:$E$28,B4389)</f>
        <v>4.761</v>
      </c>
      <c r="G4389" s="25" t="n">
        <f aca="false">IF(OR(D4389="",E4389="",F4389=""),"",D4389*($B$7-$B$8-F4389-E4389))</f>
        <v>3250.83708795231</v>
      </c>
      <c r="H4389" s="25" t="n">
        <f aca="false">IF(D4389="","",D4389*$F$30)</f>
        <v>3843.8678035295</v>
      </c>
    </row>
    <row r="4390" customFormat="false" ht="15" hidden="false" customHeight="false" outlineLevel="0" collapsed="false">
      <c r="A4390" s="2" t="n">
        <v>4356</v>
      </c>
      <c r="B4390" s="2" t="n">
        <v>12</v>
      </c>
      <c r="C4390" s="22" t="n">
        <f aca="true">NORMSINV(MAX(RAND(),0.000000000001))</f>
        <v>0.606251880943139</v>
      </c>
      <c r="D4390" s="24" t="n">
        <f aca="false">IF($B$11="","",$B$11*EXP($B$12*C4390))</f>
        <v>1197.44663580866</v>
      </c>
      <c r="E4390" s="20" t="n">
        <f aca="true">IF($B$10="","",$B$10*(1-$B$14+2*$B$14*RAND()))</f>
        <v>3.76202413343814</v>
      </c>
      <c r="F4390" s="21" t="n">
        <f aca="false">INDEX($E$17:$E$28,B4390)</f>
        <v>4.761</v>
      </c>
      <c r="G4390" s="25" t="n">
        <f aca="false">IF(OR(D4390="",E4390="",F4390=""),"",D4390*($B$7-$B$8-F4390-E4390))</f>
        <v>5049.60356470081</v>
      </c>
      <c r="H4390" s="25" t="n">
        <f aca="false">IF(D4390="","",D4390*$F$30)</f>
        <v>5986.27522173466</v>
      </c>
    </row>
    <row r="4391" customFormat="false" ht="15" hidden="false" customHeight="false" outlineLevel="0" collapsed="false">
      <c r="A4391" s="2" t="n">
        <v>4357</v>
      </c>
      <c r="B4391" s="2" t="n">
        <v>1</v>
      </c>
      <c r="C4391" s="22" t="n">
        <f aca="true">NORMSINV(MAX(RAND(),0.000000000001))</f>
        <v>-0.450641270162862</v>
      </c>
      <c r="D4391" s="24" t="n">
        <f aca="false">IF($B$11="","",$B$11*EXP($B$12*C4391))</f>
        <v>767.092853565095</v>
      </c>
      <c r="E4391" s="20" t="n">
        <f aca="true">IF($B$10="","",$B$10*(1-$B$14+2*$B$14*RAND()))</f>
        <v>3.46505790880489</v>
      </c>
      <c r="F4391" s="21" t="n">
        <f aca="false">INDEX($E$17:$E$28,B4391)</f>
        <v>4.92562580645161</v>
      </c>
      <c r="G4391" s="25" t="n">
        <f aca="false">IF(OR(D4391="",E4391="",F4391=""),"",D4391*($B$7-$B$8-F4391-E4391))</f>
        <v>3336.32943992102</v>
      </c>
      <c r="H4391" s="25" t="n">
        <f aca="false">IF(D4391="","",D4391*$F$30)</f>
        <v>3834.85059354262</v>
      </c>
    </row>
    <row r="4392" customFormat="false" ht="15" hidden="false" customHeight="false" outlineLevel="0" collapsed="false">
      <c r="A4392" s="2" t="n">
        <v>4358</v>
      </c>
      <c r="B4392" s="2" t="n">
        <v>2</v>
      </c>
      <c r="C4392" s="22" t="n">
        <f aca="true">NORMSINV(MAX(RAND(),0.000000000001))</f>
        <v>1.75082529659889</v>
      </c>
      <c r="D4392" s="24" t="n">
        <f aca="false">IF($B$11="","",$B$11*EXP($B$12*C4392))</f>
        <v>1939.58859295406</v>
      </c>
      <c r="E4392" s="20" t="n">
        <f aca="true">IF($B$10="","",$B$10*(1-$B$14+2*$B$14*RAND()))</f>
        <v>3.73825507640221</v>
      </c>
      <c r="F4392" s="21" t="n">
        <f aca="false">INDEX($E$17:$E$28,B4392)</f>
        <v>5.0612</v>
      </c>
      <c r="G4392" s="25" t="n">
        <f aca="false">IF(OR(D4392="",E4392="",F4392=""),"",D4392*($B$7-$B$8-F4392-E4392))</f>
        <v>7643.03598383328</v>
      </c>
      <c r="H4392" s="25" t="n">
        <f aca="false">IF(D4392="","",D4392*$F$30)</f>
        <v>9696.39129389592</v>
      </c>
    </row>
    <row r="4393" customFormat="false" ht="15" hidden="false" customHeight="false" outlineLevel="0" collapsed="false">
      <c r="A4393" s="2" t="n">
        <v>4359</v>
      </c>
      <c r="B4393" s="2" t="n">
        <v>3</v>
      </c>
      <c r="C4393" s="22" t="n">
        <f aca="true">NORMSINV(MAX(RAND(),0.000000000001))</f>
        <v>-1.23814252675514</v>
      </c>
      <c r="D4393" s="24" t="n">
        <f aca="false">IF($B$11="","",$B$11*EXP($B$12*C4393))</f>
        <v>550.475003009368</v>
      </c>
      <c r="E4393" s="20" t="n">
        <f aca="true">IF($B$10="","",$B$10*(1-$B$14+2*$B$14*RAND()))</f>
        <v>3.74943910321616</v>
      </c>
      <c r="F4393" s="21" t="n">
        <f aca="false">INDEX($E$17:$E$28,B4393)</f>
        <v>5.0612</v>
      </c>
      <c r="G4393" s="25" t="n">
        <f aca="false">IF(OR(D4393="",E4393="",F4393=""),"",D4393*($B$7-$B$8-F4393-E4393))</f>
        <v>2163.01495148198</v>
      </c>
      <c r="H4393" s="25" t="n">
        <f aca="false">IF(D4393="","",D4393*$F$30)</f>
        <v>2751.93463504443</v>
      </c>
    </row>
    <row r="4394" customFormat="false" ht="15" hidden="false" customHeight="false" outlineLevel="0" collapsed="false">
      <c r="A4394" s="2" t="n">
        <v>4360</v>
      </c>
      <c r="B4394" s="2" t="n">
        <v>4</v>
      </c>
      <c r="C4394" s="22" t="n">
        <f aca="true">NORMSINV(MAX(RAND(),0.000000000001))</f>
        <v>-0.415526380580412</v>
      </c>
      <c r="D4394" s="24" t="n">
        <f aca="false">IF($B$11="","",$B$11*EXP($B$12*C4394))</f>
        <v>778.527315241976</v>
      </c>
      <c r="E4394" s="20" t="n">
        <f aca="true">IF($B$10="","",$B$10*(1-$B$14+2*$B$14*RAND()))</f>
        <v>3.67364857846714</v>
      </c>
      <c r="F4394" s="21" t="n">
        <f aca="false">INDEX($E$17:$E$28,B4394)</f>
        <v>4.89657419354839</v>
      </c>
      <c r="G4394" s="25" t="n">
        <f aca="false">IF(OR(D4394="",E4394="",F4394=""),"",D4394*($B$7-$B$8-F4394-E4394))</f>
        <v>3246.28547045988</v>
      </c>
      <c r="H4394" s="25" t="n">
        <f aca="false">IF(D4394="","",D4394*$F$30)</f>
        <v>3892.01375435769</v>
      </c>
    </row>
    <row r="4395" customFormat="false" ht="15" hidden="false" customHeight="false" outlineLevel="0" collapsed="false">
      <c r="A4395" s="2" t="n">
        <v>4361</v>
      </c>
      <c r="B4395" s="2" t="n">
        <v>5</v>
      </c>
      <c r="C4395" s="22" t="n">
        <f aca="true">NORMSINV(MAX(RAND(),0.000000000001))</f>
        <v>1.18393179471457</v>
      </c>
      <c r="D4395" s="24" t="n">
        <f aca="false">IF($B$11="","",$B$11*EXP($B$12*C4395))</f>
        <v>1527.45996111314</v>
      </c>
      <c r="E4395" s="20" t="n">
        <f aca="true">IF($B$10="","",$B$10*(1-$B$14+2*$B$14*RAND()))</f>
        <v>3.47121798448131</v>
      </c>
      <c r="F4395" s="21" t="n">
        <f aca="false">INDEX($E$17:$E$28,B4395)</f>
        <v>4.761</v>
      </c>
      <c r="G4395" s="25" t="n">
        <f aca="false">IF(OR(D4395="",E4395="",F4395=""),"",D4395*($B$7-$B$8-F4395-E4395))</f>
        <v>6885.45654213067</v>
      </c>
      <c r="H4395" s="25" t="n">
        <f aca="false">IF(D4395="","",D4395*$F$30)</f>
        <v>7636.07783759679</v>
      </c>
    </row>
    <row r="4396" customFormat="false" ht="15" hidden="false" customHeight="false" outlineLevel="0" collapsed="false">
      <c r="A4396" s="2" t="n">
        <v>4362</v>
      </c>
      <c r="B4396" s="2" t="n">
        <v>6</v>
      </c>
      <c r="C4396" s="22" t="n">
        <f aca="true">NORMSINV(MAX(RAND(),0.000000000001))</f>
        <v>0.26215330468603</v>
      </c>
      <c r="D4396" s="24" t="n">
        <f aca="false">IF($B$11="","",$B$11*EXP($B$12*C4396))</f>
        <v>1035.82687676233</v>
      </c>
      <c r="E4396" s="20" t="n">
        <f aca="true">IF($B$10="","",$B$10*(1-$B$14+2*$B$14*RAND()))</f>
        <v>3.92094188454954</v>
      </c>
      <c r="F4396" s="21" t="n">
        <f aca="false">INDEX($E$17:$E$28,B4396)</f>
        <v>4.761</v>
      </c>
      <c r="G4396" s="25" t="n">
        <f aca="false">IF(OR(D4396="",E4396="",F4396=""),"",D4396*($B$7-$B$8-F4396-E4396))</f>
        <v>4203.44566344708</v>
      </c>
      <c r="H4396" s="25" t="n">
        <f aca="false">IF(D4396="","",D4396*$F$30)</f>
        <v>5178.30572231024</v>
      </c>
    </row>
    <row r="4397" customFormat="false" ht="15" hidden="false" customHeight="false" outlineLevel="0" collapsed="false">
      <c r="A4397" s="2" t="n">
        <v>4363</v>
      </c>
      <c r="B4397" s="2" t="n">
        <v>7</v>
      </c>
      <c r="C4397" s="22" t="n">
        <f aca="true">NORMSINV(MAX(RAND(),0.000000000001))</f>
        <v>0.501363224856601</v>
      </c>
      <c r="D4397" s="24" t="n">
        <f aca="false">IF($B$11="","",$B$11*EXP($B$12*C4397))</f>
        <v>1145.67612601856</v>
      </c>
      <c r="E4397" s="20" t="n">
        <f aca="true">IF($B$10="","",$B$10*(1-$B$14+2*$B$14*RAND()))</f>
        <v>3.40489834960241</v>
      </c>
      <c r="F4397" s="21" t="n">
        <f aca="false">INDEX($E$17:$E$28,B4397)</f>
        <v>4.761</v>
      </c>
      <c r="G4397" s="25" t="n">
        <f aca="false">IF(OR(D4397="",E4397="",F4397=""),"",D4397*($B$7-$B$8-F4397-E4397))</f>
        <v>5240.43905884262</v>
      </c>
      <c r="H4397" s="25" t="n">
        <f aca="false">IF(D4397="","",D4397*$F$30)</f>
        <v>5727.464089192</v>
      </c>
    </row>
    <row r="4398" customFormat="false" ht="15" hidden="false" customHeight="false" outlineLevel="0" collapsed="false">
      <c r="A4398" s="2" t="n">
        <v>4364</v>
      </c>
      <c r="B4398" s="2" t="n">
        <v>8</v>
      </c>
      <c r="C4398" s="22" t="n">
        <f aca="true">NORMSINV(MAX(RAND(),0.000000000001))</f>
        <v>-0.439963890271782</v>
      </c>
      <c r="D4398" s="24" t="n">
        <f aca="false">IF($B$11="","",$B$11*EXP($B$12*C4398))</f>
        <v>770.551845270739</v>
      </c>
      <c r="E4398" s="20" t="n">
        <f aca="true">IF($B$10="","",$B$10*(1-$B$14+2*$B$14*RAND()))</f>
        <v>3.56832829900085</v>
      </c>
      <c r="F4398" s="21" t="n">
        <f aca="false">INDEX($E$17:$E$28,B4398)</f>
        <v>4.761</v>
      </c>
      <c r="G4398" s="25" t="n">
        <f aca="false">IF(OR(D4398="",E4398="",F4398=""),"",D4398*($B$7-$B$8-F4398-E4398))</f>
        <v>3398.65121808833</v>
      </c>
      <c r="H4398" s="25" t="n">
        <f aca="false">IF(D4398="","",D4398*$F$30)</f>
        <v>3852.14278487748</v>
      </c>
    </row>
    <row r="4399" customFormat="false" ht="15" hidden="false" customHeight="false" outlineLevel="0" collapsed="false">
      <c r="A4399" s="2" t="n">
        <v>4365</v>
      </c>
      <c r="B4399" s="2" t="n">
        <v>9</v>
      </c>
      <c r="C4399" s="22" t="n">
        <f aca="true">NORMSINV(MAX(RAND(),0.000000000001))</f>
        <v>-0.212461041004708</v>
      </c>
      <c r="D4399" s="24" t="n">
        <f aca="false">IF($B$11="","",$B$11*EXP($B$12*C4399))</f>
        <v>848.074869329391</v>
      </c>
      <c r="E4399" s="20" t="n">
        <f aca="true">IF($B$10="","",$B$10*(1-$B$14+2*$B$14*RAND()))</f>
        <v>3.91168622599026</v>
      </c>
      <c r="F4399" s="21" t="n">
        <f aca="false">INDEX($E$17:$E$28,B4399)</f>
        <v>4.761</v>
      </c>
      <c r="G4399" s="25" t="n">
        <f aca="false">IF(OR(D4399="",E4399="",F4399=""),"",D4399*($B$7-$B$8-F4399-E4399))</f>
        <v>3449.38659741494</v>
      </c>
      <c r="H4399" s="25" t="n">
        <f aca="false">IF(D4399="","",D4399*$F$30)</f>
        <v>4239.69588675149</v>
      </c>
    </row>
    <row r="4400" customFormat="false" ht="15" hidden="false" customHeight="false" outlineLevel="0" collapsed="false">
      <c r="A4400" s="2" t="n">
        <v>4366</v>
      </c>
      <c r="B4400" s="2" t="n">
        <v>10</v>
      </c>
      <c r="C4400" s="22" t="n">
        <f aca="true">NORMSINV(MAX(RAND(),0.000000000001))</f>
        <v>-0.112026727695709</v>
      </c>
      <c r="D4400" s="24" t="n">
        <f aca="false">IF($B$11="","",$B$11*EXP($B$12*C4400))</f>
        <v>884.735325290592</v>
      </c>
      <c r="E4400" s="20" t="n">
        <f aca="true">IF($B$10="","",$B$10*(1-$B$14+2*$B$14*RAND()))</f>
        <v>3.83188421986295</v>
      </c>
      <c r="F4400" s="21" t="n">
        <f aca="false">INDEX($E$17:$E$28,B4400)</f>
        <v>4.761</v>
      </c>
      <c r="G4400" s="25" t="n">
        <f aca="false">IF(OR(D4400="",E4400="",F4400=""),"",D4400*($B$7-$B$8-F4400-E4400))</f>
        <v>3669.0998287573</v>
      </c>
      <c r="H4400" s="25" t="n">
        <f aca="false">IF(D4400="","",D4400*$F$30)</f>
        <v>4422.96883819273</v>
      </c>
    </row>
    <row r="4401" customFormat="false" ht="15" hidden="false" customHeight="false" outlineLevel="0" collapsed="false">
      <c r="A4401" s="2" t="n">
        <v>4367</v>
      </c>
      <c r="B4401" s="2" t="n">
        <v>11</v>
      </c>
      <c r="C4401" s="22" t="n">
        <f aca="true">NORMSINV(MAX(RAND(),0.000000000001))</f>
        <v>-1.88532258035552</v>
      </c>
      <c r="D4401" s="24" t="n">
        <f aca="false">IF($B$11="","",$B$11*EXP($B$12*C4401))</f>
        <v>419.088382057136</v>
      </c>
      <c r="E4401" s="20" t="n">
        <f aca="true">IF($B$10="","",$B$10*(1-$B$14+2*$B$14*RAND()))</f>
        <v>4.0688609115644</v>
      </c>
      <c r="F4401" s="21" t="n">
        <f aca="false">INDEX($E$17:$E$28,B4401)</f>
        <v>4.761</v>
      </c>
      <c r="G4401" s="25" t="n">
        <f aca="false">IF(OR(D4401="",E4401="",F4401=""),"",D4401*($B$7-$B$8-F4401-E4401))</f>
        <v>1638.69386419084</v>
      </c>
      <c r="H4401" s="25" t="n">
        <f aca="false">IF(D4401="","",D4401*$F$30)</f>
        <v>2095.10663958003</v>
      </c>
    </row>
    <row r="4402" customFormat="false" ht="15" hidden="false" customHeight="false" outlineLevel="0" collapsed="false">
      <c r="A4402" s="2" t="n">
        <v>4368</v>
      </c>
      <c r="B4402" s="2" t="n">
        <v>12</v>
      </c>
      <c r="C4402" s="22" t="n">
        <f aca="true">NORMSINV(MAX(RAND(),0.000000000001))</f>
        <v>1.45932928596201</v>
      </c>
      <c r="D4402" s="24" t="n">
        <f aca="false">IF($B$11="","",$B$11*EXP($B$12*C4402))</f>
        <v>1715.40526270949</v>
      </c>
      <c r="E4402" s="20" t="n">
        <f aca="true">IF($B$10="","",$B$10*(1-$B$14+2*$B$14*RAND()))</f>
        <v>3.38624113597605</v>
      </c>
      <c r="F4402" s="21" t="n">
        <f aca="false">INDEX($E$17:$E$28,B4402)</f>
        <v>4.761</v>
      </c>
      <c r="G4402" s="25" t="n">
        <f aca="false">IF(OR(D4402="",E4402="",F4402=""),"",D4402*($B$7-$B$8-F4402-E4402))</f>
        <v>7878.44272570233</v>
      </c>
      <c r="H4402" s="25" t="n">
        <f aca="false">IF(D4402="","",D4402*$F$30)</f>
        <v>8575.65398933726</v>
      </c>
    </row>
    <row r="4403" customFormat="false" ht="15" hidden="false" customHeight="false" outlineLevel="0" collapsed="false">
      <c r="A4403" s="2" t="n">
        <v>4369</v>
      </c>
      <c r="B4403" s="2" t="n">
        <v>1</v>
      </c>
      <c r="C4403" s="22" t="n">
        <f aca="true">NORMSINV(MAX(RAND(),0.000000000001))</f>
        <v>-1.01654752728573</v>
      </c>
      <c r="D4403" s="24" t="n">
        <f aca="false">IF($B$11="","",$B$11*EXP($B$12*C4403))</f>
        <v>604.350399156384</v>
      </c>
      <c r="E4403" s="20" t="n">
        <f aca="true">IF($B$10="","",$B$10*(1-$B$14+2*$B$14*RAND()))</f>
        <v>3.67035851632697</v>
      </c>
      <c r="F4403" s="21" t="n">
        <f aca="false">INDEX($E$17:$E$28,B4403)</f>
        <v>4.92562580645161</v>
      </c>
      <c r="G4403" s="25" t="n">
        <f aca="false">IF(OR(D4403="",E4403="",F4403=""),"",D4403*($B$7-$B$8-F4403-E4403))</f>
        <v>2504.43752863908</v>
      </c>
      <c r="H4403" s="25" t="n">
        <f aca="false">IF(D4403="","",D4403*$F$30)</f>
        <v>3021.26851546259</v>
      </c>
    </row>
    <row r="4404" customFormat="false" ht="15" hidden="false" customHeight="false" outlineLevel="0" collapsed="false">
      <c r="A4404" s="2" t="n">
        <v>4370</v>
      </c>
      <c r="B4404" s="2" t="n">
        <v>2</v>
      </c>
      <c r="C4404" s="22" t="n">
        <f aca="true">NORMSINV(MAX(RAND(),0.000000000001))</f>
        <v>-1.02250409688111</v>
      </c>
      <c r="D4404" s="24" t="n">
        <f aca="false">IF($B$11="","",$B$11*EXP($B$12*C4404))</f>
        <v>602.835444308025</v>
      </c>
      <c r="E4404" s="20" t="n">
        <f aca="true">IF($B$10="","",$B$10*(1-$B$14+2*$B$14*RAND()))</f>
        <v>3.98677158816291</v>
      </c>
      <c r="F4404" s="21" t="n">
        <f aca="false">INDEX($E$17:$E$28,B4404)</f>
        <v>5.0612</v>
      </c>
      <c r="G4404" s="25" t="n">
        <f aca="false">IF(OR(D4404="",E4404="",F4404=""),"",D4404*($B$7-$B$8-F4404-E4404))</f>
        <v>2225.68558804766</v>
      </c>
      <c r="H4404" s="25" t="n">
        <f aca="false">IF(D4404="","",D4404*$F$30)</f>
        <v>3013.69495318468</v>
      </c>
    </row>
    <row r="4405" customFormat="false" ht="15" hidden="false" customHeight="false" outlineLevel="0" collapsed="false">
      <c r="A4405" s="2" t="n">
        <v>4371</v>
      </c>
      <c r="B4405" s="2" t="n">
        <v>3</v>
      </c>
      <c r="C4405" s="22" t="n">
        <f aca="true">NORMSINV(MAX(RAND(),0.000000000001))</f>
        <v>0.864881673052005</v>
      </c>
      <c r="D4405" s="24" t="n">
        <f aca="false">IF($B$11="","",$B$11*EXP($B$12*C4405))</f>
        <v>1335.31778493552</v>
      </c>
      <c r="E4405" s="20" t="n">
        <f aca="true">IF($B$10="","",$B$10*(1-$B$14+2*$B$14*RAND()))</f>
        <v>4.06547922282848</v>
      </c>
      <c r="F4405" s="21" t="n">
        <f aca="false">INDEX($E$17:$E$28,B4405)</f>
        <v>5.0612</v>
      </c>
      <c r="G4405" s="25" t="n">
        <f aca="false">IF(OR(D4405="",E4405="",F4405=""),"",D4405*($B$7-$B$8-F4405-E4405))</f>
        <v>4824.93149643417</v>
      </c>
      <c r="H4405" s="25" t="n">
        <f aca="false">IF(D4405="","",D4405*$F$30)</f>
        <v>6675.52067044965</v>
      </c>
    </row>
    <row r="4406" customFormat="false" ht="15" hidden="false" customHeight="false" outlineLevel="0" collapsed="false">
      <c r="A4406" s="2" t="n">
        <v>4372</v>
      </c>
      <c r="B4406" s="2" t="n">
        <v>4</v>
      </c>
      <c r="C4406" s="22" t="n">
        <f aca="true">NORMSINV(MAX(RAND(),0.000000000001))</f>
        <v>0.770638185368439</v>
      </c>
      <c r="D4406" s="24" t="n">
        <f aca="false">IF($B$11="","",$B$11*EXP($B$12*C4406))</f>
        <v>1283.33004451122</v>
      </c>
      <c r="E4406" s="20" t="n">
        <f aca="true">IF($B$10="","",$B$10*(1-$B$14+2*$B$14*RAND()))</f>
        <v>3.89884979131609</v>
      </c>
      <c r="F4406" s="21" t="n">
        <f aca="false">INDEX($E$17:$E$28,B4406)</f>
        <v>4.89657419354839</v>
      </c>
      <c r="G4406" s="25" t="n">
        <f aca="false">IF(OR(D4406="",E4406="",F4406=""),"",D4406*($B$7-$B$8-F4406-E4406))</f>
        <v>5062.19291308174</v>
      </c>
      <c r="H4406" s="25" t="n">
        <f aca="false">IF(D4406="","",D4406*$F$30)</f>
        <v>6415.62355852047</v>
      </c>
    </row>
    <row r="4407" customFormat="false" ht="15" hidden="false" customHeight="false" outlineLevel="0" collapsed="false">
      <c r="A4407" s="2" t="n">
        <v>4373</v>
      </c>
      <c r="B4407" s="2" t="n">
        <v>5</v>
      </c>
      <c r="C4407" s="22" t="n">
        <f aca="true">NORMSINV(MAX(RAND(),0.000000000001))</f>
        <v>-0.468379557492285</v>
      </c>
      <c r="D4407" s="24" t="n">
        <f aca="false">IF($B$11="","",$B$11*EXP($B$12*C4407))</f>
        <v>761.380735629266</v>
      </c>
      <c r="E4407" s="20" t="n">
        <f aca="true">IF($B$10="","",$B$10*(1-$B$14+2*$B$14*RAND()))</f>
        <v>3.43853266679948</v>
      </c>
      <c r="F4407" s="21" t="n">
        <f aca="false">INDEX($E$17:$E$28,B4407)</f>
        <v>4.761</v>
      </c>
      <c r="G4407" s="25" t="n">
        <f aca="false">IF(OR(D4407="",E4407="",F4407=""),"",D4407*($B$7-$B$8-F4407-E4407))</f>
        <v>3457.02435825286</v>
      </c>
      <c r="H4407" s="25" t="n">
        <f aca="false">IF(D4407="","",D4407*$F$30)</f>
        <v>3806.29457355783</v>
      </c>
    </row>
    <row r="4408" customFormat="false" ht="15" hidden="false" customHeight="false" outlineLevel="0" collapsed="false">
      <c r="A4408" s="2" t="n">
        <v>4374</v>
      </c>
      <c r="B4408" s="2" t="n">
        <v>6</v>
      </c>
      <c r="C4408" s="22" t="n">
        <f aca="true">NORMSINV(MAX(RAND(),0.000000000001))</f>
        <v>-0.3453195051727</v>
      </c>
      <c r="D4408" s="24" t="n">
        <f aca="false">IF($B$11="","",$B$11*EXP($B$12*C4408))</f>
        <v>801.902374303669</v>
      </c>
      <c r="E4408" s="20" t="n">
        <f aca="true">IF($B$10="","",$B$10*(1-$B$14+2*$B$14*RAND()))</f>
        <v>3.74195434155037</v>
      </c>
      <c r="F4408" s="21" t="n">
        <f aca="false">INDEX($E$17:$E$28,B4408)</f>
        <v>4.761</v>
      </c>
      <c r="G4408" s="25" t="n">
        <f aca="false">IF(OR(D4408="",E4408="",F4408=""),"",D4408*($B$7-$B$8-F4408-E4408))</f>
        <v>3397.69697354381</v>
      </c>
      <c r="H4408" s="25" t="n">
        <f aca="false">IF(D4408="","",D4408*$F$30)</f>
        <v>4008.8703496189</v>
      </c>
    </row>
    <row r="4409" customFormat="false" ht="15" hidden="false" customHeight="false" outlineLevel="0" collapsed="false">
      <c r="A4409" s="2" t="n">
        <v>4375</v>
      </c>
      <c r="B4409" s="2" t="n">
        <v>7</v>
      </c>
      <c r="C4409" s="22" t="n">
        <f aca="true">NORMSINV(MAX(RAND(),0.000000000001))</f>
        <v>0.161290170417284</v>
      </c>
      <c r="D4409" s="24" t="n">
        <f aca="false">IF($B$11="","",$B$11*EXP($B$12*C4409))</f>
        <v>992.726302604255</v>
      </c>
      <c r="E4409" s="20" t="n">
        <f aca="true">IF($B$10="","",$B$10*(1-$B$14+2*$B$14*RAND()))</f>
        <v>4.02984348885505</v>
      </c>
      <c r="F4409" s="21" t="n">
        <f aca="false">INDEX($E$17:$E$28,B4409)</f>
        <v>4.761</v>
      </c>
      <c r="G4409" s="25" t="n">
        <f aca="false">IF(OR(D4409="",E4409="",F4409=""),"",D4409*($B$7-$B$8-F4409-E4409))</f>
        <v>3920.43154171445</v>
      </c>
      <c r="H4409" s="25" t="n">
        <f aca="false">IF(D4409="","",D4409*$F$30)</f>
        <v>4962.83733197919</v>
      </c>
    </row>
    <row r="4410" customFormat="false" ht="15" hidden="false" customHeight="false" outlineLevel="0" collapsed="false">
      <c r="A4410" s="2" t="n">
        <v>4376</v>
      </c>
      <c r="B4410" s="2" t="n">
        <v>8</v>
      </c>
      <c r="C4410" s="22" t="n">
        <f aca="true">NORMSINV(MAX(RAND(),0.000000000001))</f>
        <v>1.01195688338065</v>
      </c>
      <c r="D4410" s="24" t="n">
        <f aca="false">IF($B$11="","",$B$11*EXP($B$12*C4410))</f>
        <v>1420.68877614416</v>
      </c>
      <c r="E4410" s="20" t="n">
        <f aca="true">IF($B$10="","",$B$10*(1-$B$14+2*$B$14*RAND()))</f>
        <v>3.5941646395058</v>
      </c>
      <c r="F4410" s="21" t="n">
        <f aca="false">INDEX($E$17:$E$28,B4410)</f>
        <v>4.761</v>
      </c>
      <c r="G4410" s="25" t="n">
        <f aca="false">IF(OR(D4410="",E4410="",F4410=""),"",D4410*($B$7-$B$8-F4410-E4410))</f>
        <v>6229.48638189414</v>
      </c>
      <c r="H4410" s="25" t="n">
        <f aca="false">IF(D4410="","",D4410*$F$30)</f>
        <v>7102.30732969987</v>
      </c>
    </row>
    <row r="4411" customFormat="false" ht="15" hidden="false" customHeight="false" outlineLevel="0" collapsed="false">
      <c r="A4411" s="2" t="n">
        <v>4377</v>
      </c>
      <c r="B4411" s="2" t="n">
        <v>9</v>
      </c>
      <c r="C4411" s="22" t="n">
        <f aca="true">NORMSINV(MAX(RAND(),0.000000000001))</f>
        <v>0.231543590453262</v>
      </c>
      <c r="D4411" s="24" t="n">
        <f aca="false">IF($B$11="","",$B$11*EXP($B$12*C4411))</f>
        <v>1022.55267918839</v>
      </c>
      <c r="E4411" s="20" t="n">
        <f aca="true">IF($B$10="","",$B$10*(1-$B$14+2*$B$14*RAND()))</f>
        <v>3.80190476683354</v>
      </c>
      <c r="F4411" s="21" t="n">
        <f aca="false">INDEX($E$17:$E$28,B4411)</f>
        <v>4.761</v>
      </c>
      <c r="G4411" s="25" t="n">
        <f aca="false">IF(OR(D4411="",E4411="",F4411=""),"",D4411*($B$7-$B$8-F4411-E4411))</f>
        <v>4271.29992189942</v>
      </c>
      <c r="H4411" s="25" t="n">
        <f aca="false">IF(D4411="","",D4411*$F$30)</f>
        <v>5111.9453537986</v>
      </c>
    </row>
    <row r="4412" customFormat="false" ht="15" hidden="false" customHeight="false" outlineLevel="0" collapsed="false">
      <c r="A4412" s="2" t="n">
        <v>4378</v>
      </c>
      <c r="B4412" s="2" t="n">
        <v>10</v>
      </c>
      <c r="C4412" s="22" t="n">
        <f aca="true">NORMSINV(MAX(RAND(),0.000000000001))</f>
        <v>0.574795382238779</v>
      </c>
      <c r="D4412" s="24" t="n">
        <f aca="false">IF($B$11="","",$B$11*EXP($B$12*C4412))</f>
        <v>1181.6795632671</v>
      </c>
      <c r="E4412" s="20" t="n">
        <f aca="true">IF($B$10="","",$B$10*(1-$B$14+2*$B$14*RAND()))</f>
        <v>3.5188967485806</v>
      </c>
      <c r="F4412" s="21" t="n">
        <f aca="false">INDEX($E$17:$E$28,B4412)</f>
        <v>4.761</v>
      </c>
      <c r="G4412" s="25" t="n">
        <f aca="false">IF(OR(D4412="",E4412="",F4412=""),"",D4412*($B$7-$B$8-F4412-E4412))</f>
        <v>5270.41286226344</v>
      </c>
      <c r="H4412" s="25" t="n">
        <f aca="false">IF(D4412="","",D4412*$F$30)</f>
        <v>5907.45247268487</v>
      </c>
    </row>
    <row r="4413" customFormat="false" ht="15" hidden="false" customHeight="false" outlineLevel="0" collapsed="false">
      <c r="A4413" s="2" t="n">
        <v>4379</v>
      </c>
      <c r="B4413" s="2" t="n">
        <v>11</v>
      </c>
      <c r="C4413" s="22" t="n">
        <f aca="true">NORMSINV(MAX(RAND(),0.000000000001))</f>
        <v>-0.600558206152656</v>
      </c>
      <c r="D4413" s="24" t="n">
        <f aca="false">IF($B$11="","",$B$11*EXP($B$12*C4413))</f>
        <v>720.134460324094</v>
      </c>
      <c r="E4413" s="20" t="n">
        <f aca="true">IF($B$10="","",$B$10*(1-$B$14+2*$B$14*RAND()))</f>
        <v>3.45983341942572</v>
      </c>
      <c r="F4413" s="21" t="n">
        <f aca="false">INDEX($E$17:$E$28,B4413)</f>
        <v>4.761</v>
      </c>
      <c r="G4413" s="25" t="n">
        <f aca="false">IF(OR(D4413="",E4413="",F4413=""),"",D4413*($B$7-$B$8-F4413-E4413))</f>
        <v>3254.40758661654</v>
      </c>
      <c r="H4413" s="25" t="n">
        <f aca="false">IF(D4413="","",D4413*$F$30)</f>
        <v>3600.09619405221</v>
      </c>
    </row>
    <row r="4414" customFormat="false" ht="15" hidden="false" customHeight="false" outlineLevel="0" collapsed="false">
      <c r="A4414" s="2" t="n">
        <v>4380</v>
      </c>
      <c r="B4414" s="2" t="n">
        <v>12</v>
      </c>
      <c r="C4414" s="22" t="n">
        <f aca="true">NORMSINV(MAX(RAND(),0.000000000001))</f>
        <v>-0.740977601554452</v>
      </c>
      <c r="D4414" s="24" t="n">
        <f aca="false">IF($B$11="","",$B$11*EXP($B$12*C4414))</f>
        <v>678.761610373242</v>
      </c>
      <c r="E4414" s="20" t="n">
        <f aca="true">IF($B$10="","",$B$10*(1-$B$14+2*$B$14*RAND()))</f>
        <v>3.44728082482127</v>
      </c>
      <c r="F4414" s="21" t="n">
        <f aca="false">INDEX($E$17:$E$28,B4414)</f>
        <v>4.761</v>
      </c>
      <c r="G4414" s="25" t="n">
        <f aca="false">IF(OR(D4414="",E4414="",F4414=""),"",D4414*($B$7-$B$8-F4414-E4414))</f>
        <v>3075.95700510362</v>
      </c>
      <c r="H4414" s="25" t="n">
        <f aca="false">IF(D4414="","",D4414*$F$30)</f>
        <v>3393.26504257791</v>
      </c>
    </row>
    <row r="4415" customFormat="false" ht="15" hidden="false" customHeight="false" outlineLevel="0" collapsed="false">
      <c r="A4415" s="2" t="n">
        <v>4381</v>
      </c>
      <c r="B4415" s="2" t="n">
        <v>1</v>
      </c>
      <c r="C4415" s="22" t="n">
        <f aca="true">NORMSINV(MAX(RAND(),0.000000000001))</f>
        <v>-1.26465350172352</v>
      </c>
      <c r="D4415" s="24" t="n">
        <f aca="false">IF($B$11="","",$B$11*EXP($B$12*C4415))</f>
        <v>544.359961560166</v>
      </c>
      <c r="E4415" s="20" t="n">
        <f aca="true">IF($B$10="","",$B$10*(1-$B$14+2*$B$14*RAND()))</f>
        <v>3.70798649286835</v>
      </c>
      <c r="F4415" s="21" t="n">
        <f aca="false">INDEX($E$17:$E$28,B4415)</f>
        <v>4.92562580645161</v>
      </c>
      <c r="G4415" s="25" t="n">
        <f aca="false">IF(OR(D4415="",E4415="",F4415=""),"",D4415*($B$7-$B$8-F4415-E4415))</f>
        <v>2235.35305089333</v>
      </c>
      <c r="H4415" s="25" t="n">
        <f aca="false">IF(D4415="","",D4415*$F$30)</f>
        <v>2721.36431983158</v>
      </c>
    </row>
    <row r="4416" customFormat="false" ht="15" hidden="false" customHeight="false" outlineLevel="0" collapsed="false">
      <c r="A4416" s="2" t="n">
        <v>4382</v>
      </c>
      <c r="B4416" s="2" t="n">
        <v>2</v>
      </c>
      <c r="C4416" s="22" t="n">
        <f aca="true">NORMSINV(MAX(RAND(),0.000000000001))</f>
        <v>0.031822309882963</v>
      </c>
      <c r="D4416" s="24" t="n">
        <f aca="false">IF($B$11="","",$B$11*EXP($B$12*C4416))</f>
        <v>940.020455358067</v>
      </c>
      <c r="E4416" s="20" t="n">
        <f aca="true">IF($B$10="","",$B$10*(1-$B$14+2*$B$14*RAND()))</f>
        <v>3.94982210161275</v>
      </c>
      <c r="F4416" s="21" t="n">
        <f aca="false">INDEX($E$17:$E$28,B4416)</f>
        <v>5.0612</v>
      </c>
      <c r="G4416" s="25" t="n">
        <f aca="false">IF(OR(D4416="",E4416="",F4416=""),"",D4416*($B$7-$B$8-F4416-E4416))</f>
        <v>3505.31550206215</v>
      </c>
      <c r="H4416" s="25" t="n">
        <f aca="false">IF(D4416="","",D4416*$F$30)</f>
        <v>4699.35026042605</v>
      </c>
    </row>
    <row r="4417" customFormat="false" ht="15" hidden="false" customHeight="false" outlineLevel="0" collapsed="false">
      <c r="A4417" s="2" t="n">
        <v>4383</v>
      </c>
      <c r="B4417" s="2" t="n">
        <v>3</v>
      </c>
      <c r="C4417" s="22" t="n">
        <f aca="true">NORMSINV(MAX(RAND(),0.000000000001))</f>
        <v>-0.579348702459832</v>
      </c>
      <c r="D4417" s="24" t="n">
        <f aca="false">IF($B$11="","",$B$11*EXP($B$12*C4417))</f>
        <v>726.599121102229</v>
      </c>
      <c r="E4417" s="20" t="n">
        <f aca="true">IF($B$10="","",$B$10*(1-$B$14+2*$B$14*RAND()))</f>
        <v>3.79498102574558</v>
      </c>
      <c r="F4417" s="21" t="n">
        <f aca="false">INDEX($E$17:$E$28,B4417)</f>
        <v>5.0612</v>
      </c>
      <c r="G4417" s="25" t="n">
        <f aca="false">IF(OR(D4417="",E4417="",F4417=""),"",D4417*($B$7-$B$8-F4417-E4417))</f>
        <v>2821.97945321343</v>
      </c>
      <c r="H4417" s="25" t="n">
        <f aca="false">IF(D4417="","",D4417*$F$30)</f>
        <v>3632.41432621426</v>
      </c>
    </row>
    <row r="4418" customFormat="false" ht="15" hidden="false" customHeight="false" outlineLevel="0" collapsed="false">
      <c r="A4418" s="2" t="n">
        <v>4384</v>
      </c>
      <c r="B4418" s="2" t="n">
        <v>4</v>
      </c>
      <c r="C4418" s="22" t="n">
        <f aca="true">NORMSINV(MAX(RAND(),0.000000000001))</f>
        <v>-0.685452060449613</v>
      </c>
      <c r="D4418" s="24" t="n">
        <f aca="false">IF($B$11="","",$B$11*EXP($B$12*C4418))</f>
        <v>694.829544317729</v>
      </c>
      <c r="E4418" s="20" t="n">
        <f aca="true">IF($B$10="","",$B$10*(1-$B$14+2*$B$14*RAND()))</f>
        <v>3.76358418744683</v>
      </c>
      <c r="F4418" s="21" t="n">
        <f aca="false">INDEX($E$17:$E$28,B4418)</f>
        <v>4.89657419354839</v>
      </c>
      <c r="G4418" s="25" t="n">
        <f aca="false">IF(OR(D4418="",E4418="",F4418=""),"",D4418*($B$7-$B$8-F4418-E4418))</f>
        <v>2834.7944930216</v>
      </c>
      <c r="H4418" s="25" t="n">
        <f aca="false">IF(D4418="","",D4418*$F$30)</f>
        <v>3473.59185795319</v>
      </c>
    </row>
    <row r="4419" customFormat="false" ht="15" hidden="false" customHeight="false" outlineLevel="0" collapsed="false">
      <c r="A4419" s="2" t="n">
        <v>4385</v>
      </c>
      <c r="B4419" s="2" t="n">
        <v>5</v>
      </c>
      <c r="C4419" s="22" t="n">
        <f aca="true">NORMSINV(MAX(RAND(),0.000000000001))</f>
        <v>1.11372231631636</v>
      </c>
      <c r="D4419" s="24" t="n">
        <f aca="false">IF($B$11="","",$B$11*EXP($B$12*C4419))</f>
        <v>1482.93362942508</v>
      </c>
      <c r="E4419" s="20" t="n">
        <f aca="true">IF($B$10="","",$B$10*(1-$B$14+2*$B$14*RAND()))</f>
        <v>3.52451998832989</v>
      </c>
      <c r="F4419" s="21" t="n">
        <f aca="false">INDEX($E$17:$E$28,B4419)</f>
        <v>4.761</v>
      </c>
      <c r="G4419" s="25" t="n">
        <f aca="false">IF(OR(D4419="",E4419="",F4419=""),"",D4419*($B$7-$B$8-F4419-E4419))</f>
        <v>6605.69821090745</v>
      </c>
      <c r="H4419" s="25" t="n">
        <f aca="false">IF(D4419="","",D4419*$F$30)</f>
        <v>7413.48180022188</v>
      </c>
    </row>
    <row r="4420" customFormat="false" ht="15" hidden="false" customHeight="false" outlineLevel="0" collapsed="false">
      <c r="A4420" s="2" t="n">
        <v>4386</v>
      </c>
      <c r="B4420" s="2" t="n">
        <v>6</v>
      </c>
      <c r="C4420" s="22" t="n">
        <f aca="true">NORMSINV(MAX(RAND(),0.000000000001))</f>
        <v>0.201103774290821</v>
      </c>
      <c r="D4420" s="24" t="n">
        <f aca="false">IF($B$11="","",$B$11*EXP($B$12*C4420))</f>
        <v>1009.52085971859</v>
      </c>
      <c r="E4420" s="20" t="n">
        <f aca="true">IF($B$10="","",$B$10*(1-$B$14+2*$B$14*RAND()))</f>
        <v>3.78760864871749</v>
      </c>
      <c r="F4420" s="21" t="n">
        <f aca="false">INDEX($E$17:$E$28,B4420)</f>
        <v>4.761</v>
      </c>
      <c r="G4420" s="25" t="n">
        <f aca="false">IF(OR(D4420="",E4420="",F4420=""),"",D4420*($B$7-$B$8-F4420-E4420))</f>
        <v>4231.29700036377</v>
      </c>
      <c r="H4420" s="25" t="n">
        <f aca="false">IF(D4420="","",D4420*$F$30)</f>
        <v>5046.79668190515</v>
      </c>
    </row>
    <row r="4421" customFormat="false" ht="15" hidden="false" customHeight="false" outlineLevel="0" collapsed="false">
      <c r="A4421" s="2" t="n">
        <v>4387</v>
      </c>
      <c r="B4421" s="2" t="n">
        <v>7</v>
      </c>
      <c r="C4421" s="22" t="n">
        <f aca="true">NORMSINV(MAX(RAND(),0.000000000001))</f>
        <v>-0.427427027992866</v>
      </c>
      <c r="D4421" s="24" t="n">
        <f aca="false">IF($B$11="","",$B$11*EXP($B$12*C4421))</f>
        <v>774.633139333487</v>
      </c>
      <c r="E4421" s="20" t="n">
        <f aca="true">IF($B$10="","",$B$10*(1-$B$14+2*$B$14*RAND()))</f>
        <v>3.68411758891995</v>
      </c>
      <c r="F4421" s="21" t="n">
        <f aca="false">INDEX($E$17:$E$28,B4421)</f>
        <v>4.761</v>
      </c>
      <c r="G4421" s="25" t="n">
        <f aca="false">IF(OR(D4421="",E4421="",F4421=""),"",D4421*($B$7-$B$8-F4421-E4421))</f>
        <v>3326.95824516312</v>
      </c>
      <c r="H4421" s="25" t="n">
        <f aca="false">IF(D4421="","",D4421*$F$30)</f>
        <v>3872.54599015597</v>
      </c>
    </row>
    <row r="4422" customFormat="false" ht="15" hidden="false" customHeight="false" outlineLevel="0" collapsed="false">
      <c r="A4422" s="2" t="n">
        <v>4388</v>
      </c>
      <c r="B4422" s="2" t="n">
        <v>8</v>
      </c>
      <c r="C4422" s="22" t="n">
        <f aca="true">NORMSINV(MAX(RAND(),0.000000000001))</f>
        <v>-0.804157541253673</v>
      </c>
      <c r="D4422" s="24" t="n">
        <f aca="false">IF($B$11="","",$B$11*EXP($B$12*C4422))</f>
        <v>660.930105625829</v>
      </c>
      <c r="E4422" s="20" t="n">
        <f aca="true">IF($B$10="","",$B$10*(1-$B$14+2*$B$14*RAND()))</f>
        <v>3.39488815174995</v>
      </c>
      <c r="F4422" s="21" t="n">
        <f aca="false">INDEX($E$17:$E$28,B4422)</f>
        <v>4.761</v>
      </c>
      <c r="G4422" s="25" t="n">
        <f aca="false">IF(OR(D4422="",E4422="",F4422=""),"",D4422*($B$7-$B$8-F4422-E4422))</f>
        <v>3029.77752806452</v>
      </c>
      <c r="H4422" s="25" t="n">
        <f aca="false">IF(D4422="","",D4422*$F$30)</f>
        <v>3304.12178404465</v>
      </c>
    </row>
    <row r="4423" customFormat="false" ht="15" hidden="false" customHeight="false" outlineLevel="0" collapsed="false">
      <c r="A4423" s="2" t="n">
        <v>4389</v>
      </c>
      <c r="B4423" s="2" t="n">
        <v>9</v>
      </c>
      <c r="C4423" s="22" t="n">
        <f aca="true">NORMSINV(MAX(RAND(),0.000000000001))</f>
        <v>-0.609444546294104</v>
      </c>
      <c r="D4423" s="24" t="n">
        <f aca="false">IF($B$11="","",$B$11*EXP($B$12*C4423))</f>
        <v>717.443029313219</v>
      </c>
      <c r="E4423" s="20" t="n">
        <f aca="true">IF($B$10="","",$B$10*(1-$B$14+2*$B$14*RAND()))</f>
        <v>3.79546302310112</v>
      </c>
      <c r="F4423" s="21" t="n">
        <f aca="false">INDEX($E$17:$E$28,B4423)</f>
        <v>4.761</v>
      </c>
      <c r="G4423" s="25" t="n">
        <f aca="false">IF(OR(D4423="",E4423="",F4423=""),"",D4423*($B$7-$B$8-F4423-E4423))</f>
        <v>3001.4494419502</v>
      </c>
      <c r="H4423" s="25" t="n">
        <f aca="false">IF(D4423="","",D4423*$F$30)</f>
        <v>3586.64119214264</v>
      </c>
    </row>
    <row r="4424" customFormat="false" ht="15" hidden="false" customHeight="false" outlineLevel="0" collapsed="false">
      <c r="A4424" s="2" t="n">
        <v>4390</v>
      </c>
      <c r="B4424" s="2" t="n">
        <v>10</v>
      </c>
      <c r="C4424" s="22" t="n">
        <f aca="true">NORMSINV(MAX(RAND(),0.000000000001))</f>
        <v>-0.00185438709193319</v>
      </c>
      <c r="D4424" s="24" t="n">
        <f aca="false">IF($B$11="","",$B$11*EXP($B$12*C4424))</f>
        <v>926.775557017164</v>
      </c>
      <c r="E4424" s="20" t="n">
        <f aca="true">IF($B$10="","",$B$10*(1-$B$14+2*$B$14*RAND()))</f>
        <v>3.94601971764754</v>
      </c>
      <c r="F4424" s="21" t="n">
        <f aca="false">INDEX($E$17:$E$28,B4424)</f>
        <v>4.761</v>
      </c>
      <c r="G4424" s="25" t="n">
        <f aca="false">IF(OR(D4424="",E4424="",F4424=""),"",D4424*($B$7-$B$8-F4424-E4424))</f>
        <v>3737.66754761644</v>
      </c>
      <c r="H4424" s="25" t="n">
        <f aca="false">IF(D4424="","",D4424*$F$30)</f>
        <v>4633.1363646402</v>
      </c>
    </row>
    <row r="4425" customFormat="false" ht="15" hidden="false" customHeight="false" outlineLevel="0" collapsed="false">
      <c r="A4425" s="2" t="n">
        <v>4391</v>
      </c>
      <c r="B4425" s="2" t="n">
        <v>11</v>
      </c>
      <c r="C4425" s="22" t="n">
        <f aca="true">NORMSINV(MAX(RAND(),0.000000000001))</f>
        <v>0.34749355106205</v>
      </c>
      <c r="D4425" s="24" t="n">
        <f aca="false">IF($B$11="","",$B$11*EXP($B$12*C4425))</f>
        <v>1073.75248270064</v>
      </c>
      <c r="E4425" s="20" t="n">
        <f aca="true">IF($B$10="","",$B$10*(1-$B$14+2*$B$14*RAND()))</f>
        <v>3.5682664447764</v>
      </c>
      <c r="F4425" s="21" t="n">
        <f aca="false">INDEX($E$17:$E$28,B4425)</f>
        <v>4.761</v>
      </c>
      <c r="G4425" s="25" t="n">
        <f aca="false">IF(OR(D4425="",E4425="",F4425=""),"",D4425*($B$7-$B$8-F4425-E4425))</f>
        <v>4736.03610545235</v>
      </c>
      <c r="H4425" s="25" t="n">
        <f aca="false">IF(D4425="","",D4425*$F$30)</f>
        <v>5367.90341151703</v>
      </c>
    </row>
    <row r="4426" customFormat="false" ht="15" hidden="false" customHeight="false" outlineLevel="0" collapsed="false">
      <c r="A4426" s="2" t="n">
        <v>4392</v>
      </c>
      <c r="B4426" s="2" t="n">
        <v>12</v>
      </c>
      <c r="C4426" s="22" t="n">
        <f aca="true">NORMSINV(MAX(RAND(),0.000000000001))</f>
        <v>0.973603547506983</v>
      </c>
      <c r="D4426" s="24" t="n">
        <f aca="false">IF($B$11="","",$B$11*EXP($B$12*C4426))</f>
        <v>1397.91384324708</v>
      </c>
      <c r="E4426" s="20" t="n">
        <f aca="true">IF($B$10="","",$B$10*(1-$B$14+2*$B$14*RAND()))</f>
        <v>3.72132681430392</v>
      </c>
      <c r="F4426" s="21" t="n">
        <f aca="false">INDEX($E$17:$E$28,B4426)</f>
        <v>4.761</v>
      </c>
      <c r="G4426" s="25" t="n">
        <f aca="false">IF(OR(D4426="",E4426="",F4426=""),"",D4426*($B$7-$B$8-F4426-E4426))</f>
        <v>5951.86028630646</v>
      </c>
      <c r="H4426" s="25" t="n">
        <f aca="false">IF(D4426="","",D4426*$F$30)</f>
        <v>6988.45088516083</v>
      </c>
    </row>
    <row r="4427" customFormat="false" ht="15" hidden="false" customHeight="false" outlineLevel="0" collapsed="false">
      <c r="A4427" s="2" t="n">
        <v>4393</v>
      </c>
      <c r="B4427" s="2" t="n">
        <v>1</v>
      </c>
      <c r="C4427" s="22" t="n">
        <f aca="true">NORMSINV(MAX(RAND(),0.000000000001))</f>
        <v>0.622024154758029</v>
      </c>
      <c r="D4427" s="24" t="n">
        <f aca="false">IF($B$11="","",$B$11*EXP($B$12*C4427))</f>
        <v>1205.43125068031</v>
      </c>
      <c r="E4427" s="20" t="n">
        <f aca="true">IF($B$10="","",$B$10*(1-$B$14+2*$B$14*RAND()))</f>
        <v>3.85938030825895</v>
      </c>
      <c r="F4427" s="21" t="n">
        <f aca="false">INDEX($E$17:$E$28,B4427)</f>
        <v>4.92562580645161</v>
      </c>
      <c r="G4427" s="25" t="n">
        <f aca="false">IF(OR(D4427="",E4427="",F4427=""),"",D4427*($B$7-$B$8-F4427-E4427))</f>
        <v>4767.47322557742</v>
      </c>
      <c r="H4427" s="25" t="n">
        <f aca="false">IF(D4427="","",D4427*$F$30)</f>
        <v>6026.191908401</v>
      </c>
    </row>
    <row r="4428" customFormat="false" ht="15" hidden="false" customHeight="false" outlineLevel="0" collapsed="false">
      <c r="A4428" s="2" t="n">
        <v>4394</v>
      </c>
      <c r="B4428" s="2" t="n">
        <v>2</v>
      </c>
      <c r="C4428" s="22" t="n">
        <f aca="true">NORMSINV(MAX(RAND(),0.000000000001))</f>
        <v>0.00014213649083715</v>
      </c>
      <c r="D4428" s="24" t="n">
        <f aca="false">IF($B$11="","",$B$11*EXP($B$12*C4428))</f>
        <v>927.555551024325</v>
      </c>
      <c r="E4428" s="20" t="n">
        <f aca="true">IF($B$10="","",$B$10*(1-$B$14+2*$B$14*RAND()))</f>
        <v>3.84365909149874</v>
      </c>
      <c r="F4428" s="21" t="n">
        <f aca="false">INDEX($E$17:$E$28,B4428)</f>
        <v>5.0612</v>
      </c>
      <c r="G4428" s="25" t="n">
        <f aca="false">IF(OR(D4428="",E4428="",F4428=""),"",D4428*($B$7-$B$8-F4428-E4428))</f>
        <v>3557.30623864081</v>
      </c>
      <c r="H4428" s="25" t="n">
        <f aca="false">IF(D4428="","",D4428*$F$30)</f>
        <v>4637.03571068081</v>
      </c>
    </row>
    <row r="4429" customFormat="false" ht="15" hidden="false" customHeight="false" outlineLevel="0" collapsed="false">
      <c r="A4429" s="2" t="n">
        <v>4395</v>
      </c>
      <c r="B4429" s="2" t="n">
        <v>3</v>
      </c>
      <c r="C4429" s="22" t="n">
        <f aca="true">NORMSINV(MAX(RAND(),0.000000000001))</f>
        <v>1.27486320059327</v>
      </c>
      <c r="D4429" s="24" t="n">
        <f aca="false">IF($B$11="","",$B$11*EXP($B$12*C4429))</f>
        <v>1587.12088166353</v>
      </c>
      <c r="E4429" s="20" t="n">
        <f aca="true">IF($B$10="","",$B$10*(1-$B$14+2*$B$14*RAND()))</f>
        <v>3.64531988586128</v>
      </c>
      <c r="F4429" s="21" t="n">
        <f aca="false">INDEX($E$17:$E$28,B4429)</f>
        <v>5.0612</v>
      </c>
      <c r="G4429" s="25" t="n">
        <f aca="false">IF(OR(D4429="",E4429="",F4429=""),"",D4429*($B$7-$B$8-F4429-E4429))</f>
        <v>6401.62051492417</v>
      </c>
      <c r="H4429" s="25" t="n">
        <f aca="false">IF(D4429="","",D4429*$F$30)</f>
        <v>7934.33471161232</v>
      </c>
    </row>
    <row r="4430" customFormat="false" ht="15" hidden="false" customHeight="false" outlineLevel="0" collapsed="false">
      <c r="A4430" s="2" t="n">
        <v>4396</v>
      </c>
      <c r="B4430" s="2" t="n">
        <v>4</v>
      </c>
      <c r="C4430" s="22" t="n">
        <f aca="true">NORMSINV(MAX(RAND(),0.000000000001))</f>
        <v>-0.869298875506942</v>
      </c>
      <c r="D4430" s="24" t="n">
        <f aca="false">IF($B$11="","",$B$11*EXP($B$12*C4430))</f>
        <v>643.035380017607</v>
      </c>
      <c r="E4430" s="20" t="n">
        <f aca="true">IF($B$10="","",$B$10*(1-$B$14+2*$B$14*RAND()))</f>
        <v>3.6319327920012</v>
      </c>
      <c r="F4430" s="21" t="n">
        <f aca="false">INDEX($E$17:$E$28,B4430)</f>
        <v>4.89657419354839</v>
      </c>
      <c r="G4430" s="25" t="n">
        <f aca="false">IF(OR(D4430="",E4430="",F4430=""),"",D4430*($B$7-$B$8-F4430-E4430))</f>
        <v>2708.13901098862</v>
      </c>
      <c r="H4430" s="25" t="n">
        <f aca="false">IF(D4430="","",D4430*$F$30)</f>
        <v>3214.66247178402</v>
      </c>
    </row>
    <row r="4431" customFormat="false" ht="15" hidden="false" customHeight="false" outlineLevel="0" collapsed="false">
      <c r="A4431" s="2" t="n">
        <v>4397</v>
      </c>
      <c r="B4431" s="2" t="n">
        <v>5</v>
      </c>
      <c r="C4431" s="22" t="n">
        <f aca="true">NORMSINV(MAX(RAND(),0.000000000001))</f>
        <v>0.593537225853383</v>
      </c>
      <c r="D4431" s="24" t="n">
        <f aca="false">IF($B$11="","",$B$11*EXP($B$12*C4431))</f>
        <v>1191.04844101156</v>
      </c>
      <c r="E4431" s="20" t="n">
        <f aca="true">IF($B$10="","",$B$10*(1-$B$14+2*$B$14*RAND()))</f>
        <v>3.42087884089244</v>
      </c>
      <c r="F4431" s="21" t="n">
        <f aca="false">INDEX($E$17:$E$28,B4431)</f>
        <v>4.761</v>
      </c>
      <c r="G4431" s="25" t="n">
        <f aca="false">IF(OR(D4431="",E4431="",F4431=""),"",D4431*($B$7-$B$8-F4431-E4431))</f>
        <v>5428.94310049687</v>
      </c>
      <c r="H4431" s="25" t="n">
        <f aca="false">IF(D4431="","",D4431*$F$30)</f>
        <v>5954.28936630499</v>
      </c>
    </row>
    <row r="4432" customFormat="false" ht="15" hidden="false" customHeight="false" outlineLevel="0" collapsed="false">
      <c r="A4432" s="2" t="n">
        <v>4398</v>
      </c>
      <c r="B4432" s="2" t="n">
        <v>6</v>
      </c>
      <c r="C4432" s="22" t="n">
        <f aca="true">NORMSINV(MAX(RAND(),0.000000000001))</f>
        <v>1.62259437589951</v>
      </c>
      <c r="D4432" s="24" t="n">
        <f aca="false">IF($B$11="","",$B$11*EXP($B$12*C4432))</f>
        <v>1837.56941148422</v>
      </c>
      <c r="E4432" s="20" t="n">
        <f aca="true">IF($B$10="","",$B$10*(1-$B$14+2*$B$14*RAND()))</f>
        <v>3.49758457440429</v>
      </c>
      <c r="F4432" s="21" t="n">
        <f aca="false">INDEX($E$17:$E$28,B4432)</f>
        <v>4.761</v>
      </c>
      <c r="G4432" s="25" t="n">
        <f aca="false">IF(OR(D4432="",E4432="",F4432=""),"",D4432*($B$7-$B$8-F4432-E4432))</f>
        <v>8234.91190622821</v>
      </c>
      <c r="H4432" s="25" t="n">
        <f aca="false">IF(D4432="","",D4432*$F$30)</f>
        <v>9186.3770018919</v>
      </c>
    </row>
    <row r="4433" customFormat="false" ht="15" hidden="false" customHeight="false" outlineLevel="0" collapsed="false">
      <c r="A4433" s="2" t="n">
        <v>4399</v>
      </c>
      <c r="B4433" s="2" t="n">
        <v>7</v>
      </c>
      <c r="C4433" s="22" t="n">
        <f aca="true">NORMSINV(MAX(RAND(),0.000000000001))</f>
        <v>0.245200991275449</v>
      </c>
      <c r="D4433" s="24" t="n">
        <f aca="false">IF($B$11="","",$B$11*EXP($B$12*C4433))</f>
        <v>1028.45419446688</v>
      </c>
      <c r="E4433" s="20" t="n">
        <f aca="true">IF($B$10="","",$B$10*(1-$B$14+2*$B$14*RAND()))</f>
        <v>3.94076745726925</v>
      </c>
      <c r="F4433" s="21" t="n">
        <f aca="false">INDEX($E$17:$E$28,B4433)</f>
        <v>4.761</v>
      </c>
      <c r="G4433" s="25" t="n">
        <f aca="false">IF(OR(D4433="",E4433="",F4433=""),"",D4433*($B$7-$B$8-F4433-E4433))</f>
        <v>4153.13719680408</v>
      </c>
      <c r="H4433" s="25" t="n">
        <f aca="false">IF(D4433="","",D4433*$F$30)</f>
        <v>5141.44820897881</v>
      </c>
    </row>
    <row r="4434" customFormat="false" ht="15" hidden="false" customHeight="false" outlineLevel="0" collapsed="false">
      <c r="A4434" s="2" t="n">
        <v>4400</v>
      </c>
      <c r="B4434" s="2" t="n">
        <v>8</v>
      </c>
      <c r="C4434" s="22" t="n">
        <f aca="true">NORMSINV(MAX(RAND(),0.000000000001))</f>
        <v>1.1594727654038</v>
      </c>
      <c r="D4434" s="24" t="n">
        <f aca="false">IF($B$11="","",$B$11*EXP($B$12*C4434))</f>
        <v>1511.79848943811</v>
      </c>
      <c r="E4434" s="20" t="n">
        <f aca="true">IF($B$10="","",$B$10*(1-$B$14+2*$B$14*RAND()))</f>
        <v>3.95066012062151</v>
      </c>
      <c r="F4434" s="21" t="n">
        <f aca="false">INDEX($E$17:$E$28,B4434)</f>
        <v>4.761</v>
      </c>
      <c r="G4434" s="25" t="n">
        <f aca="false">IF(OR(D4434="",E4434="",F4434=""),"",D4434*($B$7-$B$8-F4434-E4434))</f>
        <v>6090.03814458769</v>
      </c>
      <c r="H4434" s="25" t="n">
        <f aca="false">IF(D4434="","",D4434*$F$30)</f>
        <v>7557.78300839898</v>
      </c>
    </row>
    <row r="4435" customFormat="false" ht="15" hidden="false" customHeight="false" outlineLevel="0" collapsed="false">
      <c r="A4435" s="2" t="n">
        <v>4401</v>
      </c>
      <c r="B4435" s="2" t="n">
        <v>9</v>
      </c>
      <c r="C4435" s="22" t="n">
        <f aca="true">NORMSINV(MAX(RAND(),0.000000000001))</f>
        <v>-0.315249806114747</v>
      </c>
      <c r="D4435" s="24" t="n">
        <f aca="false">IF($B$11="","",$B$11*EXP($B$12*C4435))</f>
        <v>812.127399256071</v>
      </c>
      <c r="E4435" s="20" t="n">
        <f aca="true">IF($B$10="","",$B$10*(1-$B$14+2*$B$14*RAND()))</f>
        <v>3.72303481372274</v>
      </c>
      <c r="F4435" s="21" t="n">
        <f aca="false">INDEX($E$17:$E$28,B4435)</f>
        <v>4.761</v>
      </c>
      <c r="G4435" s="25" t="n">
        <f aca="false">IF(OR(D4435="",E4435="",F4435=""),"",D4435*($B$7-$B$8-F4435-E4435))</f>
        <v>3456.38593805573</v>
      </c>
      <c r="H4435" s="25" t="n">
        <f aca="false">IF(D4435="","",D4435*$F$30)</f>
        <v>4059.98729436095</v>
      </c>
    </row>
    <row r="4436" customFormat="false" ht="15" hidden="false" customHeight="false" outlineLevel="0" collapsed="false">
      <c r="A4436" s="2" t="n">
        <v>4402</v>
      </c>
      <c r="B4436" s="2" t="n">
        <v>10</v>
      </c>
      <c r="C4436" s="22" t="n">
        <f aca="true">NORMSINV(MAX(RAND(),0.000000000001))</f>
        <v>3.14913099074494</v>
      </c>
      <c r="D4436" s="24" t="n">
        <f aca="false">IF($B$11="","",$B$11*EXP($B$12*C4436))</f>
        <v>3496.1922797097</v>
      </c>
      <c r="E4436" s="20" t="n">
        <f aca="true">IF($B$10="","",$B$10*(1-$B$14+2*$B$14*RAND()))</f>
        <v>3.89372367125786</v>
      </c>
      <c r="F4436" s="21" t="n">
        <f aca="false">INDEX($E$17:$E$28,B4436)</f>
        <v>4.761</v>
      </c>
      <c r="G4436" s="25" t="n">
        <f aca="false">IF(OR(D4436="",E4436="",F4436=""),"",D4436*($B$7-$B$8-F4436-E4436))</f>
        <v>14282.9115610291</v>
      </c>
      <c r="H4436" s="25" t="n">
        <f aca="false">IF(D4436="","",D4436*$F$30)</f>
        <v>17478.1644447247</v>
      </c>
    </row>
    <row r="4437" customFormat="false" ht="15" hidden="false" customHeight="false" outlineLevel="0" collapsed="false">
      <c r="A4437" s="2" t="n">
        <v>4403</v>
      </c>
      <c r="B4437" s="2" t="n">
        <v>11</v>
      </c>
      <c r="C4437" s="22" t="n">
        <f aca="true">NORMSINV(MAX(RAND(),0.000000000001))</f>
        <v>-0.759807437599759</v>
      </c>
      <c r="D4437" s="24" t="n">
        <f aca="false">IF($B$11="","",$B$11*EXP($B$12*C4437))</f>
        <v>673.397451816481</v>
      </c>
      <c r="E4437" s="20" t="n">
        <f aca="true">IF($B$10="","",$B$10*(1-$B$14+2*$B$14*RAND()))</f>
        <v>3.98760348963008</v>
      </c>
      <c r="F4437" s="21" t="n">
        <f aca="false">INDEX($E$17:$E$28,B4437)</f>
        <v>4.761</v>
      </c>
      <c r="G4437" s="25" t="n">
        <f aca="false">IF(OR(D4437="",E4437="",F4437=""),"",D4437*($B$7-$B$8-F4437-E4437))</f>
        <v>2687.7962392723</v>
      </c>
      <c r="H4437" s="25" t="n">
        <f aca="false">IF(D4437="","",D4437*$F$30)</f>
        <v>3366.44854112095</v>
      </c>
    </row>
    <row r="4438" customFormat="false" ht="15" hidden="false" customHeight="false" outlineLevel="0" collapsed="false">
      <c r="A4438" s="2" t="n">
        <v>4404</v>
      </c>
      <c r="B4438" s="2" t="n">
        <v>12</v>
      </c>
      <c r="C4438" s="22" t="n">
        <f aca="true">NORMSINV(MAX(RAND(),0.000000000001))</f>
        <v>0.729138810725221</v>
      </c>
      <c r="D4438" s="24" t="n">
        <f aca="false">IF($B$11="","",$B$11*EXP($B$12*C4438))</f>
        <v>1261.08425229493</v>
      </c>
      <c r="E4438" s="20" t="n">
        <f aca="true">IF($B$10="","",$B$10*(1-$B$14+2*$B$14*RAND()))</f>
        <v>3.63422793840866</v>
      </c>
      <c r="F4438" s="21" t="n">
        <f aca="false">INDEX($E$17:$E$28,B4438)</f>
        <v>4.761</v>
      </c>
      <c r="G4438" s="25" t="n">
        <f aca="false">IF(OR(D4438="",E4438="",F4438=""),"",D4438*($B$7-$B$8-F4438-E4438))</f>
        <v>5479.12362668383</v>
      </c>
      <c r="H4438" s="25" t="n">
        <f aca="false">IF(D4438="","",D4438*$F$30)</f>
        <v>6304.41239407283</v>
      </c>
    </row>
    <row r="4439" customFormat="false" ht="15" hidden="false" customHeight="false" outlineLevel="0" collapsed="false">
      <c r="A4439" s="2" t="n">
        <v>4405</v>
      </c>
      <c r="B4439" s="2" t="n">
        <v>1</v>
      </c>
      <c r="C4439" s="22" t="n">
        <f aca="true">NORMSINV(MAX(RAND(),0.000000000001))</f>
        <v>-0.44362769253651</v>
      </c>
      <c r="D4439" s="24" t="n">
        <f aca="false">IF($B$11="","",$B$11*EXP($B$12*C4439))</f>
        <v>769.363183593604</v>
      </c>
      <c r="E4439" s="20" t="n">
        <f aca="true">IF($B$10="","",$B$10*(1-$B$14+2*$B$14*RAND()))</f>
        <v>3.91432243380411</v>
      </c>
      <c r="F4439" s="21" t="n">
        <f aca="false">INDEX($E$17:$E$28,B4439)</f>
        <v>4.92562580645161</v>
      </c>
      <c r="G4439" s="25" t="n">
        <f aca="false">IF(OR(D4439="",E4439="",F4439=""),"",D4439*($B$7-$B$8-F4439-E4439))</f>
        <v>3000.55623805669</v>
      </c>
      <c r="H4439" s="25" t="n">
        <f aca="false">IF(D4439="","",D4439*$F$30)</f>
        <v>3846.20042742114</v>
      </c>
    </row>
    <row r="4440" customFormat="false" ht="15" hidden="false" customHeight="false" outlineLevel="0" collapsed="false">
      <c r="A4440" s="2" t="n">
        <v>4406</v>
      </c>
      <c r="B4440" s="2" t="n">
        <v>2</v>
      </c>
      <c r="C4440" s="22" t="n">
        <f aca="true">NORMSINV(MAX(RAND(),0.000000000001))</f>
        <v>-0.19951318117669</v>
      </c>
      <c r="D4440" s="24" t="n">
        <f aca="false">IF($B$11="","",$B$11*EXP($B$12*C4440))</f>
        <v>852.714431408495</v>
      </c>
      <c r="E4440" s="20" t="n">
        <f aca="true">IF($B$10="","",$B$10*(1-$B$14+2*$B$14*RAND()))</f>
        <v>3.48007386644679</v>
      </c>
      <c r="F4440" s="21" t="n">
        <f aca="false">INDEX($E$17:$E$28,B4440)</f>
        <v>5.0612</v>
      </c>
      <c r="G4440" s="25" t="n">
        <f aca="false">IF(OR(D4440="",E4440="",F4440=""),"",D4440*($B$7-$B$8-F4440-E4440))</f>
        <v>3580.31436761282</v>
      </c>
      <c r="H4440" s="25" t="n">
        <f aca="false">IF(D4440="","",D4440*$F$30)</f>
        <v>4262.88998549735</v>
      </c>
    </row>
    <row r="4441" customFormat="false" ht="15" hidden="false" customHeight="false" outlineLevel="0" collapsed="false">
      <c r="A4441" s="2" t="n">
        <v>4407</v>
      </c>
      <c r="B4441" s="2" t="n">
        <v>3</v>
      </c>
      <c r="C4441" s="22" t="n">
        <f aca="true">NORMSINV(MAX(RAND(),0.000000000001))</f>
        <v>-2.06961770909494</v>
      </c>
      <c r="D4441" s="24" t="n">
        <f aca="false">IF($B$11="","",$B$11*EXP($B$12*C4441))</f>
        <v>387.775327771574</v>
      </c>
      <c r="E4441" s="20" t="n">
        <f aca="true">IF($B$10="","",$B$10*(1-$B$14+2*$B$14*RAND()))</f>
        <v>3.95400741922765</v>
      </c>
      <c r="F4441" s="21" t="n">
        <f aca="false">INDEX($E$17:$E$28,B4441)</f>
        <v>5.0612</v>
      </c>
      <c r="G4441" s="25" t="n">
        <f aca="false">IF(OR(D4441="",E4441="",F4441=""),"",D4441*($B$7-$B$8-F4441-E4441))</f>
        <v>1444.38266389013</v>
      </c>
      <c r="H4441" s="25" t="n">
        <f aca="false">IF(D4441="","",D4441*$F$30)</f>
        <v>1938.56641859565</v>
      </c>
    </row>
    <row r="4442" customFormat="false" ht="15" hidden="false" customHeight="false" outlineLevel="0" collapsed="false">
      <c r="A4442" s="2" t="n">
        <v>4408</v>
      </c>
      <c r="B4442" s="2" t="n">
        <v>4</v>
      </c>
      <c r="C4442" s="22" t="n">
        <f aca="true">NORMSINV(MAX(RAND(),0.000000000001))</f>
        <v>1.45216604087474</v>
      </c>
      <c r="D4442" s="24" t="n">
        <f aca="false">IF($B$11="","",$B$11*EXP($B$12*C4442))</f>
        <v>1710.23537814219</v>
      </c>
      <c r="E4442" s="20" t="n">
        <f aca="true">IF($B$10="","",$B$10*(1-$B$14+2*$B$14*RAND()))</f>
        <v>4.0606091069842</v>
      </c>
      <c r="F4442" s="21" t="n">
        <f aca="false">INDEX($E$17:$E$28,B4442)</f>
        <v>4.89657419354839</v>
      </c>
      <c r="G4442" s="25" t="n">
        <f aca="false">IF(OR(D4442="",E4442="",F4442=""),"",D4442*($B$7-$B$8-F4442-E4442))</f>
        <v>6469.50694845624</v>
      </c>
      <c r="H4442" s="25" t="n">
        <f aca="false">IF(D4442="","",D4442*$F$30)</f>
        <v>8549.80870240843</v>
      </c>
    </row>
    <row r="4443" customFormat="false" ht="15" hidden="false" customHeight="false" outlineLevel="0" collapsed="false">
      <c r="A4443" s="2" t="n">
        <v>4409</v>
      </c>
      <c r="B4443" s="2" t="n">
        <v>5</v>
      </c>
      <c r="C4443" s="22" t="n">
        <f aca="true">NORMSINV(MAX(RAND(),0.000000000001))</f>
        <v>0.875885872564531</v>
      </c>
      <c r="D4443" s="24" t="n">
        <f aca="false">IF($B$11="","",$B$11*EXP($B$12*C4443))</f>
        <v>1341.52375825984</v>
      </c>
      <c r="E4443" s="20" t="n">
        <f aca="true">IF($B$10="","",$B$10*(1-$B$14+2*$B$14*RAND()))</f>
        <v>4.0309846575606</v>
      </c>
      <c r="F4443" s="21" t="n">
        <f aca="false">INDEX($E$17:$E$28,B4443)</f>
        <v>4.761</v>
      </c>
      <c r="G4443" s="25" t="n">
        <f aca="false">IF(OR(D4443="",E4443="",F4443=""),"",D4443*($B$7-$B$8-F4443-E4443))</f>
        <v>5296.35637985681</v>
      </c>
      <c r="H4443" s="25" t="n">
        <f aca="false">IF(D4443="","",D4443*$F$30)</f>
        <v>6706.54557229258</v>
      </c>
    </row>
    <row r="4444" customFormat="false" ht="15" hidden="false" customHeight="false" outlineLevel="0" collapsed="false">
      <c r="A4444" s="2" t="n">
        <v>4410</v>
      </c>
      <c r="B4444" s="2" t="n">
        <v>6</v>
      </c>
      <c r="C4444" s="22" t="n">
        <f aca="true">NORMSINV(MAX(RAND(),0.000000000001))</f>
        <v>-0.509575573049508</v>
      </c>
      <c r="D4444" s="24" t="n">
        <f aca="false">IF($B$11="","",$B$11*EXP($B$12*C4444))</f>
        <v>748.278278837424</v>
      </c>
      <c r="E4444" s="20" t="n">
        <f aca="true">IF($B$10="","",$B$10*(1-$B$14+2*$B$14*RAND()))</f>
        <v>3.80066481327371</v>
      </c>
      <c r="F4444" s="21" t="n">
        <f aca="false">INDEX($E$17:$E$28,B4444)</f>
        <v>4.761</v>
      </c>
      <c r="G4444" s="25" t="n">
        <f aca="false">IF(OR(D4444="",E4444="",F4444=""),"",D4444*($B$7-$B$8-F4444-E4444))</f>
        <v>3126.5574619294</v>
      </c>
      <c r="H4444" s="25" t="n">
        <f aca="false">IF(D4444="","",D4444*$F$30)</f>
        <v>3740.79277156405</v>
      </c>
    </row>
    <row r="4445" customFormat="false" ht="15" hidden="false" customHeight="false" outlineLevel="0" collapsed="false">
      <c r="A4445" s="2" t="n">
        <v>4411</v>
      </c>
      <c r="B4445" s="2" t="n">
        <v>7</v>
      </c>
      <c r="C4445" s="22" t="n">
        <f aca="true">NORMSINV(MAX(RAND(),0.000000000001))</f>
        <v>-0.619120658528725</v>
      </c>
      <c r="D4445" s="24" t="n">
        <f aca="false">IF($B$11="","",$B$11*EXP($B$12*C4445))</f>
        <v>714.523836188425</v>
      </c>
      <c r="E4445" s="20" t="n">
        <f aca="true">IF($B$10="","",$B$10*(1-$B$14+2*$B$14*RAND()))</f>
        <v>4.05008705721237</v>
      </c>
      <c r="F4445" s="21" t="n">
        <f aca="false">INDEX($E$17:$E$28,B4445)</f>
        <v>4.761</v>
      </c>
      <c r="G4445" s="25" t="n">
        <f aca="false">IF(OR(D4445="",E4445="",F4445=""),"",D4445*($B$7-$B$8-F4445-E4445))</f>
        <v>2807.30194793097</v>
      </c>
      <c r="H4445" s="25" t="n">
        <f aca="false">IF(D4445="","",D4445*$F$30)</f>
        <v>3572.04756187317</v>
      </c>
    </row>
    <row r="4446" customFormat="false" ht="15" hidden="false" customHeight="false" outlineLevel="0" collapsed="false">
      <c r="A4446" s="2" t="n">
        <v>4412</v>
      </c>
      <c r="B4446" s="2" t="n">
        <v>8</v>
      </c>
      <c r="C4446" s="22" t="n">
        <f aca="true">NORMSINV(MAX(RAND(),0.000000000001))</f>
        <v>0.0210309458434363</v>
      </c>
      <c r="D4446" s="24" t="n">
        <f aca="false">IF($B$11="","",$B$11*EXP($B$12*C4446))</f>
        <v>935.755777934225</v>
      </c>
      <c r="E4446" s="20" t="n">
        <f aca="true">IF($B$10="","",$B$10*(1-$B$14+2*$B$14*RAND()))</f>
        <v>3.94378475267736</v>
      </c>
      <c r="F4446" s="21" t="n">
        <f aca="false">INDEX($E$17:$E$28,B4446)</f>
        <v>4.761</v>
      </c>
      <c r="G4446" s="25" t="n">
        <f aca="false">IF(OR(D4446="",E4446="",F4446=""),"",D4446*($B$7-$B$8-F4446-E4446))</f>
        <v>3775.97598289044</v>
      </c>
      <c r="H4446" s="25" t="n">
        <f aca="false">IF(D4446="","",D4446*$F$30)</f>
        <v>4678.03028504877</v>
      </c>
    </row>
    <row r="4447" customFormat="false" ht="15" hidden="false" customHeight="false" outlineLevel="0" collapsed="false">
      <c r="A4447" s="2" t="n">
        <v>4413</v>
      </c>
      <c r="B4447" s="2" t="n">
        <v>9</v>
      </c>
      <c r="C4447" s="22" t="n">
        <f aca="true">NORMSINV(MAX(RAND(),0.000000000001))</f>
        <v>-0.361533491407679</v>
      </c>
      <c r="D4447" s="24" t="n">
        <f aca="false">IF($B$11="","",$B$11*EXP($B$12*C4447))</f>
        <v>796.442430815616</v>
      </c>
      <c r="E4447" s="20" t="n">
        <f aca="true">IF($B$10="","",$B$10*(1-$B$14+2*$B$14*RAND()))</f>
        <v>4.08546306960229</v>
      </c>
      <c r="F4447" s="21" t="n">
        <f aca="false">INDEX($E$17:$E$28,B4447)</f>
        <v>4.761</v>
      </c>
      <c r="G4447" s="25" t="n">
        <f aca="false">IF(OR(D4447="",E4447="",F4447=""),"",D4447*($B$7-$B$8-F4447-E4447))</f>
        <v>3100.97801731633</v>
      </c>
      <c r="H4447" s="25" t="n">
        <f aca="false">IF(D4447="","",D4447*$F$30)</f>
        <v>3981.57500013343</v>
      </c>
    </row>
    <row r="4448" customFormat="false" ht="15" hidden="false" customHeight="false" outlineLevel="0" collapsed="false">
      <c r="A4448" s="2" t="n">
        <v>4414</v>
      </c>
      <c r="B4448" s="2" t="n">
        <v>10</v>
      </c>
      <c r="C4448" s="22" t="n">
        <f aca="true">NORMSINV(MAX(RAND(),0.000000000001))</f>
        <v>-0.852972616510727</v>
      </c>
      <c r="D4448" s="24" t="n">
        <f aca="false">IF($B$11="","",$B$11*EXP($B$12*C4448))</f>
        <v>647.474284433821</v>
      </c>
      <c r="E4448" s="20" t="n">
        <f aca="true">IF($B$10="","",$B$10*(1-$B$14+2*$B$14*RAND()))</f>
        <v>3.49235055135956</v>
      </c>
      <c r="F4448" s="21" t="n">
        <f aca="false">INDEX($E$17:$E$28,B4448)</f>
        <v>4.761</v>
      </c>
      <c r="G4448" s="25" t="n">
        <f aca="false">IF(OR(D4448="",E4448="",F4448=""),"",D4448*($B$7-$B$8-F4448-E4448))</f>
        <v>2904.99014126386</v>
      </c>
      <c r="H4448" s="25" t="n">
        <f aca="false">IF(D4448="","",D4448*$F$30)</f>
        <v>3236.85344274156</v>
      </c>
    </row>
    <row r="4449" customFormat="false" ht="15" hidden="false" customHeight="false" outlineLevel="0" collapsed="false">
      <c r="A4449" s="2" t="n">
        <v>4415</v>
      </c>
      <c r="B4449" s="2" t="n">
        <v>11</v>
      </c>
      <c r="C4449" s="22" t="n">
        <f aca="true">NORMSINV(MAX(RAND(),0.000000000001))</f>
        <v>-0.632775364155412</v>
      </c>
      <c r="D4449" s="24" t="n">
        <f aca="false">IF($B$11="","",$B$11*EXP($B$12*C4449))</f>
        <v>710.424534927563</v>
      </c>
      <c r="E4449" s="20" t="n">
        <f aca="true">IF($B$10="","",$B$10*(1-$B$14+2*$B$14*RAND()))</f>
        <v>4.01112627762568</v>
      </c>
      <c r="F4449" s="21" t="n">
        <f aca="false">INDEX($E$17:$E$28,B4449)</f>
        <v>4.761</v>
      </c>
      <c r="G4449" s="25" t="n">
        <f aca="false">IF(OR(D4449="",E4449="",F4449=""),"",D4449*($B$7-$B$8-F4449-E4449))</f>
        <v>2818.87484386908</v>
      </c>
      <c r="H4449" s="25" t="n">
        <f aca="false">IF(D4449="","",D4449*$F$30)</f>
        <v>3551.55433500987</v>
      </c>
    </row>
    <row r="4450" customFormat="false" ht="15" hidden="false" customHeight="false" outlineLevel="0" collapsed="false">
      <c r="A4450" s="2" t="n">
        <v>4416</v>
      </c>
      <c r="B4450" s="2" t="n">
        <v>12</v>
      </c>
      <c r="C4450" s="22" t="n">
        <f aca="true">NORMSINV(MAX(RAND(),0.000000000001))</f>
        <v>0.639463571710064</v>
      </c>
      <c r="D4450" s="24" t="n">
        <f aca="false">IF($B$11="","",$B$11*EXP($B$12*C4450))</f>
        <v>1214.32184151564</v>
      </c>
      <c r="E4450" s="20" t="n">
        <f aca="true">IF($B$10="","",$B$10*(1-$B$14+2*$B$14*RAND()))</f>
        <v>3.39253259146813</v>
      </c>
      <c r="F4450" s="21" t="n">
        <f aca="false">INDEX($E$17:$E$28,B4450)</f>
        <v>4.761</v>
      </c>
      <c r="G4450" s="25" t="n">
        <f aca="false">IF(OR(D4450="",E4450="",F4450=""),"",D4450*($B$7-$B$8-F4450-E4450))</f>
        <v>5569.44754957987</v>
      </c>
      <c r="H4450" s="25" t="n">
        <f aca="false">IF(D4450="","",D4450*$F$30)</f>
        <v>6070.63775010497</v>
      </c>
    </row>
    <row r="4451" customFormat="false" ht="15" hidden="false" customHeight="false" outlineLevel="0" collapsed="false">
      <c r="A4451" s="2" t="n">
        <v>4417</v>
      </c>
      <c r="B4451" s="2" t="n">
        <v>1</v>
      </c>
      <c r="C4451" s="22" t="n">
        <f aca="true">NORMSINV(MAX(RAND(),0.000000000001))</f>
        <v>0.518842047501747</v>
      </c>
      <c r="D4451" s="24" t="n">
        <f aca="false">IF($B$11="","",$B$11*EXP($B$12*C4451))</f>
        <v>1154.14515979407</v>
      </c>
      <c r="E4451" s="20" t="n">
        <f aca="true">IF($B$10="","",$B$10*(1-$B$14+2*$B$14*RAND()))</f>
        <v>3.78162706434692</v>
      </c>
      <c r="F4451" s="21" t="n">
        <f aca="false">INDEX($E$17:$E$28,B4451)</f>
        <v>4.92562580645161</v>
      </c>
      <c r="G4451" s="25" t="n">
        <f aca="false">IF(OR(D4451="",E4451="",F4451=""),"",D4451*($B$7-$B$8-F4451-E4451))</f>
        <v>4654.37557984131</v>
      </c>
      <c r="H4451" s="25" t="n">
        <f aca="false">IF(D4451="","",D4451*$F$30)</f>
        <v>5769.80248284252</v>
      </c>
    </row>
    <row r="4452" customFormat="false" ht="15" hidden="false" customHeight="false" outlineLevel="0" collapsed="false">
      <c r="A4452" s="2" t="n">
        <v>4418</v>
      </c>
      <c r="B4452" s="2" t="n">
        <v>2</v>
      </c>
      <c r="C4452" s="22" t="n">
        <f aca="true">NORMSINV(MAX(RAND(),0.000000000001))</f>
        <v>1.25687633157978</v>
      </c>
      <c r="D4452" s="24" t="n">
        <f aca="false">IF($B$11="","",$B$11*EXP($B$12*C4452))</f>
        <v>1575.1374720442</v>
      </c>
      <c r="E4452" s="20" t="n">
        <f aca="true">IF($B$10="","",$B$10*(1-$B$14+2*$B$14*RAND()))</f>
        <v>3.93933773376592</v>
      </c>
      <c r="F4452" s="21" t="n">
        <f aca="false">INDEX($E$17:$E$28,B4452)</f>
        <v>5.0612</v>
      </c>
      <c r="G4452" s="25" t="n">
        <f aca="false">IF(OR(D4452="",E4452="",F4452=""),"",D4452*($B$7-$B$8-F4452-E4452))</f>
        <v>5890.16714084063</v>
      </c>
      <c r="H4452" s="25" t="n">
        <f aca="false">IF(D4452="","",D4452*$F$30)</f>
        <v>7874.42725024337</v>
      </c>
    </row>
    <row r="4453" customFormat="false" ht="15" hidden="false" customHeight="false" outlineLevel="0" collapsed="false">
      <c r="A4453" s="2" t="n">
        <v>4419</v>
      </c>
      <c r="B4453" s="2" t="n">
        <v>3</v>
      </c>
      <c r="C4453" s="22" t="n">
        <f aca="true">NORMSINV(MAX(RAND(),0.000000000001))</f>
        <v>0.0516659091316856</v>
      </c>
      <c r="D4453" s="24" t="n">
        <f aca="false">IF($B$11="","",$B$11*EXP($B$12*C4453))</f>
        <v>947.913312365273</v>
      </c>
      <c r="E4453" s="20" t="n">
        <f aca="true">IF($B$10="","",$B$10*(1-$B$14+2*$B$14*RAND()))</f>
        <v>3.79264207607013</v>
      </c>
      <c r="F4453" s="21" t="n">
        <f aca="false">INDEX($E$17:$E$28,B4453)</f>
        <v>5.0612</v>
      </c>
      <c r="G4453" s="25" t="n">
        <f aca="false">IF(OR(D4453="",E4453="",F4453=""),"",D4453*($B$7-$B$8-F4453-E4453))</f>
        <v>3683.74083004692</v>
      </c>
      <c r="H4453" s="25" t="n">
        <f aca="false">IF(D4453="","",D4453*$F$30)</f>
        <v>4738.80823117647</v>
      </c>
    </row>
    <row r="4454" customFormat="false" ht="15" hidden="false" customHeight="false" outlineLevel="0" collapsed="false">
      <c r="A4454" s="2" t="n">
        <v>4420</v>
      </c>
      <c r="B4454" s="2" t="n">
        <v>4</v>
      </c>
      <c r="C4454" s="22" t="n">
        <f aca="true">NORMSINV(MAX(RAND(),0.000000000001))</f>
        <v>-0.548629414218801</v>
      </c>
      <c r="D4454" s="24" t="n">
        <f aca="false">IF($B$11="","",$B$11*EXP($B$12*C4454))</f>
        <v>736.065401751709</v>
      </c>
      <c r="E4454" s="20" t="n">
        <f aca="true">IF($B$10="","",$B$10*(1-$B$14+2*$B$14*RAND()))</f>
        <v>3.7061000603297</v>
      </c>
      <c r="F4454" s="21" t="n">
        <f aca="false">INDEX($E$17:$E$28,B4454)</f>
        <v>4.89657419354839</v>
      </c>
      <c r="G4454" s="25" t="n">
        <f aca="false">IF(OR(D4454="",E4454="",F4454=""),"",D4454*($B$7-$B$8-F4454-E4454))</f>
        <v>3045.34233749691</v>
      </c>
      <c r="H4454" s="25" t="n">
        <f aca="false">IF(D4454="","",D4454*$F$30)</f>
        <v>3679.73815643714</v>
      </c>
    </row>
    <row r="4455" customFormat="false" ht="15" hidden="false" customHeight="false" outlineLevel="0" collapsed="false">
      <c r="A4455" s="2" t="n">
        <v>4421</v>
      </c>
      <c r="B4455" s="2" t="n">
        <v>5</v>
      </c>
      <c r="C4455" s="22" t="n">
        <f aca="true">NORMSINV(MAX(RAND(),0.000000000001))</f>
        <v>0.733153643911956</v>
      </c>
      <c r="D4455" s="24" t="n">
        <f aca="false">IF($B$11="","",$B$11*EXP($B$12*C4455))</f>
        <v>1263.21945233811</v>
      </c>
      <c r="E4455" s="20" t="n">
        <f aca="true">IF($B$10="","",$B$10*(1-$B$14+2*$B$14*RAND()))</f>
        <v>3.8061487066293</v>
      </c>
      <c r="F4455" s="21" t="n">
        <f aca="false">INDEX($E$17:$E$28,B4455)</f>
        <v>4.761</v>
      </c>
      <c r="G4455" s="25" t="n">
        <f aca="false">IF(OR(D4455="",E4455="",F4455=""),"",D4455*($B$7-$B$8-F4455-E4455))</f>
        <v>5271.22692550011</v>
      </c>
      <c r="H4455" s="25" t="n">
        <f aca="false">IF(D4455="","",D4455*$F$30)</f>
        <v>6315.08668612868</v>
      </c>
    </row>
    <row r="4456" customFormat="false" ht="15" hidden="false" customHeight="false" outlineLevel="0" collapsed="false">
      <c r="A4456" s="2" t="n">
        <v>4422</v>
      </c>
      <c r="B4456" s="2" t="n">
        <v>6</v>
      </c>
      <c r="C4456" s="22" t="n">
        <f aca="true">NORMSINV(MAX(RAND(),0.000000000001))</f>
        <v>-1.15255429623383</v>
      </c>
      <c r="D4456" s="24" t="n">
        <f aca="false">IF($B$11="","",$B$11*EXP($B$12*C4456))</f>
        <v>570.689639543034</v>
      </c>
      <c r="E4456" s="20" t="n">
        <f aca="true">IF($B$10="","",$B$10*(1-$B$14+2*$B$14*RAND()))</f>
        <v>3.58661683279608</v>
      </c>
      <c r="F4456" s="21" t="n">
        <f aca="false">INDEX($E$17:$E$28,B4456)</f>
        <v>4.761</v>
      </c>
      <c r="G4456" s="25" t="n">
        <f aca="false">IF(OR(D4456="",E4456="",F4456=""),"",D4456*($B$7-$B$8-F4456-E4456))</f>
        <v>2506.6875664265</v>
      </c>
      <c r="H4456" s="25" t="n">
        <f aca="false">IF(D4456="","",D4456*$F$30)</f>
        <v>2852.99164600354</v>
      </c>
    </row>
    <row r="4457" customFormat="false" ht="15" hidden="false" customHeight="false" outlineLevel="0" collapsed="false">
      <c r="A4457" s="2" t="n">
        <v>4423</v>
      </c>
      <c r="B4457" s="2" t="n">
        <v>7</v>
      </c>
      <c r="C4457" s="22" t="n">
        <f aca="true">NORMSINV(MAX(RAND(),0.000000000001))</f>
        <v>0.195963238522346</v>
      </c>
      <c r="D4457" s="24" t="n">
        <f aca="false">IF($B$11="","",$B$11*EXP($B$12*C4457))</f>
        <v>1007.33655625198</v>
      </c>
      <c r="E4457" s="20" t="n">
        <f aca="true">IF($B$10="","",$B$10*(1-$B$14+2*$B$14*RAND()))</f>
        <v>4.0855591017014</v>
      </c>
      <c r="F4457" s="21" t="n">
        <f aca="false">INDEX($E$17:$E$28,B4457)</f>
        <v>4.761</v>
      </c>
      <c r="G4457" s="25" t="n">
        <f aca="false">IF(OR(D4457="",E4457="",F4457=""),"",D4457*($B$7-$B$8-F4457-E4457))</f>
        <v>3922.00534646273</v>
      </c>
      <c r="H4457" s="25" t="n">
        <f aca="false">IF(D4457="","",D4457*$F$30)</f>
        <v>5035.8769120149</v>
      </c>
    </row>
    <row r="4458" customFormat="false" ht="15" hidden="false" customHeight="false" outlineLevel="0" collapsed="false">
      <c r="A4458" s="2" t="n">
        <v>4424</v>
      </c>
      <c r="B4458" s="2" t="n">
        <v>8</v>
      </c>
      <c r="C4458" s="22" t="n">
        <f aca="true">NORMSINV(MAX(RAND(),0.000000000001))</f>
        <v>0.195772320368063</v>
      </c>
      <c r="D4458" s="24" t="n">
        <f aca="false">IF($B$11="","",$B$11*EXP($B$12*C4458))</f>
        <v>1007.25552287984</v>
      </c>
      <c r="E4458" s="20" t="n">
        <f aca="true">IF($B$10="","",$B$10*(1-$B$14+2*$B$14*RAND()))</f>
        <v>3.98059523959416</v>
      </c>
      <c r="F4458" s="21" t="n">
        <f aca="false">INDEX($E$17:$E$28,B4458)</f>
        <v>4.761</v>
      </c>
      <c r="G4458" s="25" t="n">
        <f aca="false">IF(OR(D4458="",E4458="",F4458=""),"",D4458*($B$7-$B$8-F4458-E4458))</f>
        <v>4027.41527762785</v>
      </c>
      <c r="H4458" s="25" t="n">
        <f aca="false">IF(D4458="","",D4458*$F$30)</f>
        <v>5035.47180998092</v>
      </c>
    </row>
    <row r="4459" customFormat="false" ht="15" hidden="false" customHeight="false" outlineLevel="0" collapsed="false">
      <c r="A4459" s="2" t="n">
        <v>4425</v>
      </c>
      <c r="B4459" s="2" t="n">
        <v>9</v>
      </c>
      <c r="C4459" s="22" t="n">
        <f aca="true">NORMSINV(MAX(RAND(),0.000000000001))</f>
        <v>-1.1706396226391</v>
      </c>
      <c r="D4459" s="24" t="n">
        <f aca="false">IF($B$11="","",$B$11*EXP($B$12*C4459))</f>
        <v>566.357203408186</v>
      </c>
      <c r="E4459" s="20" t="n">
        <f aca="true">IF($B$10="","",$B$10*(1-$B$14+2*$B$14*RAND()))</f>
        <v>3.46706192144352</v>
      </c>
      <c r="F4459" s="21" t="n">
        <f aca="false">INDEX($E$17:$E$28,B4459)</f>
        <v>4.761</v>
      </c>
      <c r="G4459" s="25" t="n">
        <f aca="false">IF(OR(D4459="",E4459="",F4459=""),"",D4459*($B$7-$B$8-F4459-E4459))</f>
        <v>2555.36863212215</v>
      </c>
      <c r="H4459" s="25" t="n">
        <f aca="false">IF(D4459="","",D4459*$F$30)</f>
        <v>2831.3329312782</v>
      </c>
    </row>
    <row r="4460" customFormat="false" ht="15" hidden="false" customHeight="false" outlineLevel="0" collapsed="false">
      <c r="A4460" s="2" t="n">
        <v>4426</v>
      </c>
      <c r="B4460" s="2" t="n">
        <v>10</v>
      </c>
      <c r="C4460" s="22" t="n">
        <f aca="true">NORMSINV(MAX(RAND(),0.000000000001))</f>
        <v>0.982224817087259</v>
      </c>
      <c r="D4460" s="24" t="n">
        <f aca="false">IF($B$11="","",$B$11*EXP($B$12*C4460))</f>
        <v>1403.00129450794</v>
      </c>
      <c r="E4460" s="20" t="n">
        <f aca="true">IF($B$10="","",$B$10*(1-$B$14+2*$B$14*RAND()))</f>
        <v>3.39693542406279</v>
      </c>
      <c r="F4460" s="21" t="n">
        <f aca="false">INDEX($E$17:$E$28,B4460)</f>
        <v>4.761</v>
      </c>
      <c r="G4460" s="25" t="n">
        <f aca="false">IF(OR(D4460="",E4460="",F4460=""),"",D4460*($B$7-$B$8-F4460-E4460))</f>
        <v>6428.64253155887</v>
      </c>
      <c r="H4460" s="25" t="n">
        <f aca="false">IF(D4460="","",D4460*$F$30)</f>
        <v>7013.88407150408</v>
      </c>
    </row>
    <row r="4461" customFormat="false" ht="15" hidden="false" customHeight="false" outlineLevel="0" collapsed="false">
      <c r="A4461" s="2" t="n">
        <v>4427</v>
      </c>
      <c r="B4461" s="2" t="n">
        <v>11</v>
      </c>
      <c r="C4461" s="22" t="n">
        <f aca="true">NORMSINV(MAX(RAND(),0.000000000001))</f>
        <v>1.06557856396533</v>
      </c>
      <c r="D4461" s="24" t="n">
        <f aca="false">IF($B$11="","",$B$11*EXP($B$12*C4461))</f>
        <v>1453.15370605136</v>
      </c>
      <c r="E4461" s="20" t="n">
        <f aca="true">IF($B$10="","",$B$10*(1-$B$14+2*$B$14*RAND()))</f>
        <v>3.96050446205543</v>
      </c>
      <c r="F4461" s="21" t="n">
        <f aca="false">INDEX($E$17:$E$28,B4461)</f>
        <v>4.761</v>
      </c>
      <c r="G4461" s="25" t="n">
        <f aca="false">IF(OR(D4461="",E4461="",F4461=""),"",D4461*($B$7-$B$8-F4461-E4461))</f>
        <v>5839.49168371502</v>
      </c>
      <c r="H4461" s="25" t="n">
        <f aca="false">IF(D4461="","",D4461*$F$30)</f>
        <v>7264.60600729198</v>
      </c>
    </row>
    <row r="4462" customFormat="false" ht="15" hidden="false" customHeight="false" outlineLevel="0" collapsed="false">
      <c r="A4462" s="2" t="n">
        <v>4428</v>
      </c>
      <c r="B4462" s="2" t="n">
        <v>12</v>
      </c>
      <c r="C4462" s="22" t="n">
        <f aca="true">NORMSINV(MAX(RAND(),0.000000000001))</f>
        <v>-0.430607243573515</v>
      </c>
      <c r="D4462" s="24" t="n">
        <f aca="false">IF($B$11="","",$B$11*EXP($B$12*C4462))</f>
        <v>773.595799058552</v>
      </c>
      <c r="E4462" s="20" t="n">
        <f aca="true">IF($B$10="","",$B$10*(1-$B$14+2*$B$14*RAND()))</f>
        <v>3.83156423403907</v>
      </c>
      <c r="F4462" s="21" t="n">
        <f aca="false">INDEX($E$17:$E$28,B4462)</f>
        <v>4.761</v>
      </c>
      <c r="G4462" s="25" t="n">
        <f aca="false">IF(OR(D4462="",E4462="",F4462=""),"",D4462*($B$7-$B$8-F4462-E4462))</f>
        <v>3208.43888541256</v>
      </c>
      <c r="H4462" s="25" t="n">
        <f aca="false">IF(D4462="","",D4462*$F$30)</f>
        <v>3867.36011865351</v>
      </c>
    </row>
    <row r="4463" customFormat="false" ht="15" hidden="false" customHeight="false" outlineLevel="0" collapsed="false">
      <c r="A4463" s="2" t="n">
        <v>4429</v>
      </c>
      <c r="B4463" s="2" t="n">
        <v>1</v>
      </c>
      <c r="C4463" s="22" t="n">
        <f aca="true">NORMSINV(MAX(RAND(),0.000000000001))</f>
        <v>-0.312125676626656</v>
      </c>
      <c r="D4463" s="24" t="n">
        <f aca="false">IF($B$11="","",$B$11*EXP($B$12*C4463))</f>
        <v>813.19718949788</v>
      </c>
      <c r="E4463" s="20" t="n">
        <f aca="true">IF($B$10="","",$B$10*(1-$B$14+2*$B$14*RAND()))</f>
        <v>4.01530532136022</v>
      </c>
      <c r="F4463" s="21" t="n">
        <f aca="false">INDEX($E$17:$E$28,B4463)</f>
        <v>4.92562580645161</v>
      </c>
      <c r="G4463" s="25" t="n">
        <f aca="false">IF(OR(D4463="",E4463="",F4463=""),"",D4463*($B$7-$B$8-F4463-E4463))</f>
        <v>3089.3921295723</v>
      </c>
      <c r="H4463" s="25" t="n">
        <f aca="false">IF(D4463="","",D4463*$F$30)</f>
        <v>4065.3353897378</v>
      </c>
    </row>
    <row r="4464" customFormat="false" ht="15" hidden="false" customHeight="false" outlineLevel="0" collapsed="false">
      <c r="A4464" s="2" t="n">
        <v>4430</v>
      </c>
      <c r="B4464" s="2" t="n">
        <v>2</v>
      </c>
      <c r="C4464" s="22" t="n">
        <f aca="true">NORMSINV(MAX(RAND(),0.000000000001))</f>
        <v>0.700573896866695</v>
      </c>
      <c r="D4464" s="24" t="n">
        <f aca="false">IF($B$11="","",$B$11*EXP($B$12*C4464))</f>
        <v>1245.99646491198</v>
      </c>
      <c r="E4464" s="20" t="n">
        <f aca="true">IF($B$10="","",$B$10*(1-$B$14+2*$B$14*RAND()))</f>
        <v>3.45372047674276</v>
      </c>
      <c r="F4464" s="21" t="n">
        <f aca="false">INDEX($E$17:$E$28,B4464)</f>
        <v>5.0612</v>
      </c>
      <c r="G4464" s="25" t="n">
        <f aca="false">IF(OR(D4464="",E4464="",F4464=""),"",D4464*($B$7-$B$8-F4464-E4464))</f>
        <v>5264.43414995051</v>
      </c>
      <c r="H4464" s="25" t="n">
        <f aca="false">IF(D4464="","",D4464*$F$30)</f>
        <v>6228.98552738796</v>
      </c>
    </row>
    <row r="4465" customFormat="false" ht="15" hidden="false" customHeight="false" outlineLevel="0" collapsed="false">
      <c r="A4465" s="2" t="n">
        <v>4431</v>
      </c>
      <c r="B4465" s="2" t="n">
        <v>3</v>
      </c>
      <c r="C4465" s="22" t="n">
        <f aca="true">NORMSINV(MAX(RAND(),0.000000000001))</f>
        <v>-0.0268755836352309</v>
      </c>
      <c r="D4465" s="24" t="n">
        <f aca="false">IF($B$11="","",$B$11*EXP($B$12*C4465))</f>
        <v>917.055813293938</v>
      </c>
      <c r="E4465" s="20" t="n">
        <f aca="true">IF($B$10="","",$B$10*(1-$B$14+2*$B$14*RAND()))</f>
        <v>3.73068412332095</v>
      </c>
      <c r="F4465" s="21" t="n">
        <f aca="false">INDEX($E$17:$E$28,B4465)</f>
        <v>5.0612</v>
      </c>
      <c r="G4465" s="25" t="n">
        <f aca="false">IF(OR(D4465="",E4465="",F4465=""),"",D4465*($B$7-$B$8-F4465-E4465))</f>
        <v>3620.64261626661</v>
      </c>
      <c r="H4465" s="25" t="n">
        <f aca="false">IF(D4465="","",D4465*$F$30)</f>
        <v>4584.54542181905</v>
      </c>
    </row>
    <row r="4466" customFormat="false" ht="15" hidden="false" customHeight="false" outlineLevel="0" collapsed="false">
      <c r="A4466" s="2" t="n">
        <v>4432</v>
      </c>
      <c r="B4466" s="2" t="n">
        <v>4</v>
      </c>
      <c r="C4466" s="22" t="n">
        <f aca="true">NORMSINV(MAX(RAND(),0.000000000001))</f>
        <v>-0.360757613517111</v>
      </c>
      <c r="D4466" s="24" t="n">
        <f aca="false">IF($B$11="","",$B$11*EXP($B$12*C4466))</f>
        <v>796.702853204201</v>
      </c>
      <c r="E4466" s="20" t="n">
        <f aca="true">IF($B$10="","",$B$10*(1-$B$14+2*$B$14*RAND()))</f>
        <v>3.73826229933572</v>
      </c>
      <c r="F4466" s="21" t="n">
        <f aca="false">INDEX($E$17:$E$28,B4466)</f>
        <v>4.89657419354839</v>
      </c>
      <c r="G4466" s="25" t="n">
        <f aca="false">IF(OR(D4466="",E4466="",F4466=""),"",D4466*($B$7-$B$8-F4466-E4466))</f>
        <v>3270.595478989</v>
      </c>
      <c r="H4466" s="25" t="n">
        <f aca="false">IF(D4466="","",D4466*$F$30)</f>
        <v>3982.87690373844</v>
      </c>
    </row>
    <row r="4467" customFormat="false" ht="15" hidden="false" customHeight="false" outlineLevel="0" collapsed="false">
      <c r="A4467" s="2" t="n">
        <v>4433</v>
      </c>
      <c r="B4467" s="2" t="n">
        <v>5</v>
      </c>
      <c r="C4467" s="22" t="n">
        <f aca="true">NORMSINV(MAX(RAND(),0.000000000001))</f>
        <v>-1.38539260762552</v>
      </c>
      <c r="D4467" s="24" t="n">
        <f aca="false">IF($B$11="","",$B$11*EXP($B$12*C4467))</f>
        <v>517.358138918037</v>
      </c>
      <c r="E4467" s="20" t="n">
        <f aca="true">IF($B$10="","",$B$10*(1-$B$14+2*$B$14*RAND()))</f>
        <v>3.80076990383726</v>
      </c>
      <c r="F4467" s="21" t="n">
        <f aca="false">INDEX($E$17:$E$28,B4467)</f>
        <v>4.761</v>
      </c>
      <c r="G4467" s="25" t="n">
        <f aca="false">IF(OR(D4467="",E4467="",F4467=""),"",D4467*($B$7-$B$8-F4467-E4467))</f>
        <v>2161.64134652209</v>
      </c>
      <c r="H4467" s="25" t="n">
        <f aca="false">IF(D4467="","",D4467*$F$30)</f>
        <v>2586.37680807905</v>
      </c>
    </row>
    <row r="4468" customFormat="false" ht="15" hidden="false" customHeight="false" outlineLevel="0" collapsed="false">
      <c r="A4468" s="2" t="n">
        <v>4434</v>
      </c>
      <c r="B4468" s="2" t="n">
        <v>6</v>
      </c>
      <c r="C4468" s="22" t="n">
        <f aca="true">NORMSINV(MAX(RAND(),0.000000000001))</f>
        <v>-0.0448521610283692</v>
      </c>
      <c r="D4468" s="24" t="n">
        <f aca="false">IF($B$11="","",$B$11*EXP($B$12*C4468))</f>
        <v>910.13561491197</v>
      </c>
      <c r="E4468" s="20" t="n">
        <f aca="true">IF($B$10="","",$B$10*(1-$B$14+2*$B$14*RAND()))</f>
        <v>4.12326025382111</v>
      </c>
      <c r="F4468" s="21" t="n">
        <f aca="false">INDEX($E$17:$E$28,B4468)</f>
        <v>4.761</v>
      </c>
      <c r="G4468" s="25" t="n">
        <f aca="false">IF(OR(D4468="",E4468="",F4468=""),"",D4468*($B$7-$B$8-F4468-E4468))</f>
        <v>3509.24606482905</v>
      </c>
      <c r="H4468" s="25" t="n">
        <f aca="false">IF(D4468="","",D4468*$F$30)</f>
        <v>4549.94996606792</v>
      </c>
    </row>
    <row r="4469" customFormat="false" ht="15" hidden="false" customHeight="false" outlineLevel="0" collapsed="false">
      <c r="A4469" s="2" t="n">
        <v>4435</v>
      </c>
      <c r="B4469" s="2" t="n">
        <v>7</v>
      </c>
      <c r="C4469" s="22" t="n">
        <f aca="true">NORMSINV(MAX(RAND(),0.000000000001))</f>
        <v>-0.687566110004102</v>
      </c>
      <c r="D4469" s="24" t="n">
        <f aca="false">IF($B$11="","",$B$11*EXP($B$12*C4469))</f>
        <v>694.210873572182</v>
      </c>
      <c r="E4469" s="20" t="n">
        <f aca="true">IF($B$10="","",$B$10*(1-$B$14+2*$B$14*RAND()))</f>
        <v>4.0374439071738</v>
      </c>
      <c r="F4469" s="21" t="n">
        <f aca="false">INDEX($E$17:$E$28,B4469)</f>
        <v>4.761</v>
      </c>
      <c r="G4469" s="25" t="n">
        <f aca="false">IF(OR(D4469="",E4469="",F4469=""),"",D4469*($B$7-$B$8-F4469-E4469))</f>
        <v>2736.27109843463</v>
      </c>
      <c r="H4469" s="25" t="n">
        <f aca="false">IF(D4469="","",D4469*$F$30)</f>
        <v>3470.49899916205</v>
      </c>
    </row>
    <row r="4470" customFormat="false" ht="15" hidden="false" customHeight="false" outlineLevel="0" collapsed="false">
      <c r="A4470" s="2" t="n">
        <v>4436</v>
      </c>
      <c r="B4470" s="2" t="n">
        <v>8</v>
      </c>
      <c r="C4470" s="22" t="n">
        <f aca="true">NORMSINV(MAX(RAND(),0.000000000001))</f>
        <v>-0.782410681692819</v>
      </c>
      <c r="D4470" s="24" t="n">
        <f aca="false">IF($B$11="","",$B$11*EXP($B$12*C4470))</f>
        <v>667.01429841762</v>
      </c>
      <c r="E4470" s="20" t="n">
        <f aca="true">IF($B$10="","",$B$10*(1-$B$14+2*$B$14*RAND()))</f>
        <v>3.84185773422313</v>
      </c>
      <c r="F4470" s="21" t="n">
        <f aca="false">INDEX($E$17:$E$28,B4470)</f>
        <v>4.761</v>
      </c>
      <c r="G4470" s="25" t="n">
        <f aca="false">IF(OR(D4470="",E4470="",F4470=""),"",D4470*($B$7-$B$8-F4470-E4470))</f>
        <v>2759.53304586104</v>
      </c>
      <c r="H4470" s="25" t="n">
        <f aca="false">IF(D4470="","",D4470*$F$30)</f>
        <v>3334.53788064936</v>
      </c>
    </row>
    <row r="4471" customFormat="false" ht="15" hidden="false" customHeight="false" outlineLevel="0" collapsed="false">
      <c r="A4471" s="2" t="n">
        <v>4437</v>
      </c>
      <c r="B4471" s="2" t="n">
        <v>9</v>
      </c>
      <c r="C4471" s="22" t="n">
        <f aca="true">NORMSINV(MAX(RAND(),0.000000000001))</f>
        <v>-0.546904905653174</v>
      </c>
      <c r="D4471" s="24" t="n">
        <f aca="false">IF($B$11="","",$B$11*EXP($B$12*C4471))</f>
        <v>736.600457603949</v>
      </c>
      <c r="E4471" s="20" t="n">
        <f aca="true">IF($B$10="","",$B$10*(1-$B$14+2*$B$14*RAND()))</f>
        <v>3.84374419142047</v>
      </c>
      <c r="F4471" s="21" t="n">
        <f aca="false">INDEX($E$17:$E$28,B4471)</f>
        <v>4.761</v>
      </c>
      <c r="G4471" s="25" t="n">
        <f aca="false">IF(OR(D4471="",E4471="",F4471=""),"",D4471*($B$7-$B$8-F4471-E4471))</f>
        <v>3046.03132090907</v>
      </c>
      <c r="H4471" s="25" t="n">
        <f aca="false">IF(D4471="","",D4471*$F$30)</f>
        <v>3682.41300765366</v>
      </c>
    </row>
    <row r="4472" customFormat="false" ht="15" hidden="false" customHeight="false" outlineLevel="0" collapsed="false">
      <c r="A4472" s="2" t="n">
        <v>4438</v>
      </c>
      <c r="B4472" s="2" t="n">
        <v>10</v>
      </c>
      <c r="C4472" s="22" t="n">
        <f aca="true">NORMSINV(MAX(RAND(),0.000000000001))</f>
        <v>2.08965183943138</v>
      </c>
      <c r="D4472" s="24" t="n">
        <f aca="false">IF($B$11="","",$B$11*EXP($B$12*C4472))</f>
        <v>2237.24655427371</v>
      </c>
      <c r="E4472" s="20" t="n">
        <f aca="true">IF($B$10="","",$B$10*(1-$B$14+2*$B$14*RAND()))</f>
        <v>4.0087049540908</v>
      </c>
      <c r="F4472" s="21" t="n">
        <f aca="false">INDEX($E$17:$E$28,B4472)</f>
        <v>4.761</v>
      </c>
      <c r="G4472" s="25" t="n">
        <f aca="false">IF(OR(D4472="",E4472="",F4472=""),"",D4472*($B$7-$B$8-F4472-E4472))</f>
        <v>8882.52891091034</v>
      </c>
      <c r="H4472" s="25" t="n">
        <f aca="false">IF(D4472="","",D4472*$F$30)</f>
        <v>11184.4429741251</v>
      </c>
    </row>
    <row r="4473" customFormat="false" ht="15" hidden="false" customHeight="false" outlineLevel="0" collapsed="false">
      <c r="A4473" s="2" t="n">
        <v>4439</v>
      </c>
      <c r="B4473" s="2" t="n">
        <v>11</v>
      </c>
      <c r="C4473" s="22" t="n">
        <f aca="true">NORMSINV(MAX(RAND(),0.000000000001))</f>
        <v>-0.397800108756852</v>
      </c>
      <c r="D4473" s="24" t="n">
        <f aca="false">IF($B$11="","",$B$11*EXP($B$12*C4473))</f>
        <v>784.364101027421</v>
      </c>
      <c r="E4473" s="20" t="n">
        <f aca="true">IF($B$10="","",$B$10*(1-$B$14+2*$B$14*RAND()))</f>
        <v>3.45057602901651</v>
      </c>
      <c r="F4473" s="21" t="n">
        <f aca="false">INDEX($E$17:$E$28,B4473)</f>
        <v>4.761</v>
      </c>
      <c r="G4473" s="25" t="n">
        <f aca="false">IF(OR(D4473="",E4473="",F4473=""),"",D4473*($B$7-$B$8-F4473-E4473))</f>
        <v>3551.93319707149</v>
      </c>
      <c r="H4473" s="25" t="n">
        <f aca="false">IF(D4473="","",D4473*$F$30)</f>
        <v>3921.19301385628</v>
      </c>
    </row>
    <row r="4474" customFormat="false" ht="15" hidden="false" customHeight="false" outlineLevel="0" collapsed="false">
      <c r="A4474" s="2" t="n">
        <v>4440</v>
      </c>
      <c r="B4474" s="2" t="n">
        <v>12</v>
      </c>
      <c r="C4474" s="22" t="n">
        <f aca="true">NORMSINV(MAX(RAND(),0.000000000001))</f>
        <v>-0.180277888160806</v>
      </c>
      <c r="D4474" s="24" t="n">
        <f aca="false">IF($B$11="","",$B$11*EXP($B$12*C4474))</f>
        <v>859.65385130643</v>
      </c>
      <c r="E4474" s="20" t="n">
        <f aca="true">IF($B$10="","",$B$10*(1-$B$14+2*$B$14*RAND()))</f>
        <v>3.95293019866857</v>
      </c>
      <c r="F4474" s="21" t="n">
        <f aca="false">INDEX($E$17:$E$28,B4474)</f>
        <v>4.761</v>
      </c>
      <c r="G4474" s="25" t="n">
        <f aca="false">IF(OR(D4474="",E4474="",F4474=""),"",D4474*($B$7-$B$8-F4474-E4474))</f>
        <v>3461.02641034308</v>
      </c>
      <c r="H4474" s="25" t="n">
        <f aca="false">IF(D4474="","",D4474*$F$30)</f>
        <v>4297.58153345111</v>
      </c>
    </row>
    <row r="4475" customFormat="false" ht="15" hidden="false" customHeight="false" outlineLevel="0" collapsed="false">
      <c r="A4475" s="2" t="n">
        <v>4441</v>
      </c>
      <c r="B4475" s="2" t="n">
        <v>1</v>
      </c>
      <c r="C4475" s="22" t="n">
        <f aca="true">NORMSINV(MAX(RAND(),0.000000000001))</f>
        <v>-2.38668176832442</v>
      </c>
      <c r="D4475" s="24" t="n">
        <f aca="false">IF($B$11="","",$B$11*EXP($B$12*C4475))</f>
        <v>339.280121772811</v>
      </c>
      <c r="E4475" s="20" t="n">
        <f aca="true">IF($B$10="","",$B$10*(1-$B$14+2*$B$14*RAND()))</f>
        <v>3.52821338869742</v>
      </c>
      <c r="F4475" s="21" t="n">
        <f aca="false">INDEX($E$17:$E$28,B4475)</f>
        <v>4.92562580645161</v>
      </c>
      <c r="G4475" s="25" t="n">
        <f aca="false">IF(OR(D4475="",E4475="",F4475=""),"",D4475*($B$7-$B$8-F4475-E4475))</f>
        <v>1454.20915980769</v>
      </c>
      <c r="H4475" s="25" t="n">
        <f aca="false">IF(D4475="","",D4475*$F$30)</f>
        <v>1696.12918476664</v>
      </c>
    </row>
    <row r="4476" customFormat="false" ht="15" hidden="false" customHeight="false" outlineLevel="0" collapsed="false">
      <c r="A4476" s="2" t="n">
        <v>4442</v>
      </c>
      <c r="B4476" s="2" t="n">
        <v>2</v>
      </c>
      <c r="C4476" s="22" t="n">
        <f aca="true">NORMSINV(MAX(RAND(),0.000000000001))</f>
        <v>-0.445251271171377</v>
      </c>
      <c r="D4476" s="24" t="n">
        <f aca="false">IF($B$11="","",$B$11*EXP($B$12*C4476))</f>
        <v>768.83702612422</v>
      </c>
      <c r="E4476" s="20" t="n">
        <f aca="true">IF($B$10="","",$B$10*(1-$B$14+2*$B$14*RAND()))</f>
        <v>3.42010500807958</v>
      </c>
      <c r="F4476" s="21" t="n">
        <f aca="false">INDEX($E$17:$E$28,B4476)</f>
        <v>5.0612</v>
      </c>
      <c r="G4476" s="25" t="n">
        <f aca="false">IF(OR(D4476="",E4476="",F4476=""),"",D4476*($B$7-$B$8-F4476-E4476))</f>
        <v>3274.24239275821</v>
      </c>
      <c r="H4476" s="25" t="n">
        <f aca="false">IF(D4476="","",D4476*$F$30)</f>
        <v>3843.5700610002</v>
      </c>
    </row>
    <row r="4477" customFormat="false" ht="15" hidden="false" customHeight="false" outlineLevel="0" collapsed="false">
      <c r="A4477" s="2" t="n">
        <v>4443</v>
      </c>
      <c r="B4477" s="2" t="n">
        <v>3</v>
      </c>
      <c r="C4477" s="22" t="n">
        <f aca="true">NORMSINV(MAX(RAND(),0.000000000001))</f>
        <v>-1.44555120206956</v>
      </c>
      <c r="D4477" s="24" t="n">
        <f aca="false">IF($B$11="","",$B$11*EXP($B$12*C4477))</f>
        <v>504.408557432723</v>
      </c>
      <c r="E4477" s="20" t="n">
        <f aca="true">IF($B$10="","",$B$10*(1-$B$14+2*$B$14*RAND()))</f>
        <v>3.55050728770294</v>
      </c>
      <c r="F4477" s="21" t="n">
        <f aca="false">INDEX($E$17:$E$28,B4477)</f>
        <v>5.0612</v>
      </c>
      <c r="G4477" s="25" t="n">
        <f aca="false">IF(OR(D4477="",E4477="",F4477=""),"",D4477*($B$7-$B$8-F4477-E4477))</f>
        <v>2082.34617166979</v>
      </c>
      <c r="H4477" s="25" t="n">
        <f aca="false">IF(D4477="","",D4477*$F$30)</f>
        <v>2521.63926031767</v>
      </c>
    </row>
    <row r="4478" customFormat="false" ht="15" hidden="false" customHeight="false" outlineLevel="0" collapsed="false">
      <c r="A4478" s="2" t="n">
        <v>4444</v>
      </c>
      <c r="B4478" s="2" t="n">
        <v>4</v>
      </c>
      <c r="C4478" s="22" t="n">
        <f aca="true">NORMSINV(MAX(RAND(),0.000000000001))</f>
        <v>-0.288785413396053</v>
      </c>
      <c r="D4478" s="24" t="n">
        <f aca="false">IF($B$11="","",$B$11*EXP($B$12*C4478))</f>
        <v>821.234273847529</v>
      </c>
      <c r="E4478" s="20" t="n">
        <f aca="true">IF($B$10="","",$B$10*(1-$B$14+2*$B$14*RAND()))</f>
        <v>3.89571798892596</v>
      </c>
      <c r="F4478" s="21" t="n">
        <f aca="false">INDEX($E$17:$E$28,B4478)</f>
        <v>4.89657419354839</v>
      </c>
      <c r="G4478" s="25" t="n">
        <f aca="false">IF(OR(D4478="",E4478="",F4478=""),"",D4478*($B$7-$B$8-F4478-E4478))</f>
        <v>3241.99296288789</v>
      </c>
      <c r="H4478" s="25" t="n">
        <f aca="false">IF(D4478="","",D4478*$F$30)</f>
        <v>4105.51438181857</v>
      </c>
    </row>
    <row r="4479" customFormat="false" ht="15" hidden="false" customHeight="false" outlineLevel="0" collapsed="false">
      <c r="A4479" s="2" t="n">
        <v>4445</v>
      </c>
      <c r="B4479" s="2" t="n">
        <v>5</v>
      </c>
      <c r="C4479" s="22" t="n">
        <f aca="true">NORMSINV(MAX(RAND(),0.000000000001))</f>
        <v>0.176334355007866</v>
      </c>
      <c r="D4479" s="24" t="n">
        <f aca="false">IF($B$11="","",$B$11*EXP($B$12*C4479))</f>
        <v>999.039290959785</v>
      </c>
      <c r="E4479" s="20" t="n">
        <f aca="true">IF($B$10="","",$B$10*(1-$B$14+2*$B$14*RAND()))</f>
        <v>4.10197920016139</v>
      </c>
      <c r="F4479" s="21" t="n">
        <f aca="false">INDEX($E$17:$E$28,B4479)</f>
        <v>4.761</v>
      </c>
      <c r="G4479" s="25" t="n">
        <f aca="false">IF(OR(D4479="",E4479="",F4479=""),"",D4479*($B$7-$B$8-F4479-E4479))</f>
        <v>3873.2961109071</v>
      </c>
      <c r="H4479" s="25" t="n">
        <f aca="false">IF(D4479="","",D4479*$F$30)</f>
        <v>4994.39722336615</v>
      </c>
    </row>
    <row r="4480" customFormat="false" ht="15" hidden="false" customHeight="false" outlineLevel="0" collapsed="false">
      <c r="A4480" s="2" t="n">
        <v>4446</v>
      </c>
      <c r="B4480" s="2" t="n">
        <v>6</v>
      </c>
      <c r="C4480" s="22" t="n">
        <f aca="true">NORMSINV(MAX(RAND(),0.000000000001))</f>
        <v>0.668511369842529</v>
      </c>
      <c r="D4480" s="24" t="n">
        <f aca="false">IF($B$11="","",$B$11*EXP($B$12*C4480))</f>
        <v>1229.2761771391</v>
      </c>
      <c r="E4480" s="20" t="n">
        <f aca="true">IF($B$10="","",$B$10*(1-$B$14+2*$B$14*RAND()))</f>
        <v>3.7601656640958</v>
      </c>
      <c r="F4480" s="21" t="n">
        <f aca="false">INDEX($E$17:$E$28,B4480)</f>
        <v>4.761</v>
      </c>
      <c r="G4480" s="25" t="n">
        <f aca="false">IF(OR(D4480="",E4480="",F4480=""),"",D4480*($B$7-$B$8-F4480-E4480))</f>
        <v>5186.11254442347</v>
      </c>
      <c r="H4480" s="25" t="n">
        <f aca="false">IF(D4480="","",D4480*$F$30)</f>
        <v>6145.39746475377</v>
      </c>
    </row>
    <row r="4481" customFormat="false" ht="15" hidden="false" customHeight="false" outlineLevel="0" collapsed="false">
      <c r="A4481" s="2" t="n">
        <v>4447</v>
      </c>
      <c r="B4481" s="2" t="n">
        <v>7</v>
      </c>
      <c r="C4481" s="22" t="n">
        <f aca="true">NORMSINV(MAX(RAND(),0.000000000001))</f>
        <v>-0.0357139356317702</v>
      </c>
      <c r="D4481" s="24" t="n">
        <f aca="false">IF($B$11="","",$B$11*EXP($B$12*C4481))</f>
        <v>913.646882566876</v>
      </c>
      <c r="E4481" s="20" t="n">
        <f aca="true">IF($B$10="","",$B$10*(1-$B$14+2*$B$14*RAND()))</f>
        <v>3.64803023926996</v>
      </c>
      <c r="F4481" s="21" t="n">
        <f aca="false">INDEX($E$17:$E$28,B4481)</f>
        <v>4.761</v>
      </c>
      <c r="G4481" s="25" t="n">
        <f aca="false">IF(OR(D4481="",E4481="",F4481=""),"",D4481*($B$7-$B$8-F4481-E4481))</f>
        <v>3956.9770203824</v>
      </c>
      <c r="H4481" s="25" t="n">
        <f aca="false">IF(D4481="","",D4481*$F$30)</f>
        <v>4567.50349532832</v>
      </c>
    </row>
    <row r="4482" customFormat="false" ht="15" hidden="false" customHeight="false" outlineLevel="0" collapsed="false">
      <c r="A4482" s="2" t="n">
        <v>4448</v>
      </c>
      <c r="B4482" s="2" t="n">
        <v>8</v>
      </c>
      <c r="C4482" s="22" t="n">
        <f aca="true">NORMSINV(MAX(RAND(),0.000000000001))</f>
        <v>-0.443340433026194</v>
      </c>
      <c r="D4482" s="24" t="n">
        <f aca="false">IF($B$11="","",$B$11*EXP($B$12*C4482))</f>
        <v>769.456314034455</v>
      </c>
      <c r="E4482" s="20" t="n">
        <f aca="true">IF($B$10="","",$B$10*(1-$B$14+2*$B$14*RAND()))</f>
        <v>3.65086257900682</v>
      </c>
      <c r="F4482" s="21" t="n">
        <f aca="false">INDEX($E$17:$E$28,B4482)</f>
        <v>4.761</v>
      </c>
      <c r="G4482" s="25" t="n">
        <f aca="false">IF(OR(D4482="",E4482="",F4482=""),"",D4482*($B$7-$B$8-F4482-E4482))</f>
        <v>3330.31266659201</v>
      </c>
      <c r="H4482" s="25" t="n">
        <f aca="false">IF(D4482="","",D4482*$F$30)</f>
        <v>3846.66600512105</v>
      </c>
    </row>
    <row r="4483" customFormat="false" ht="15" hidden="false" customHeight="false" outlineLevel="0" collapsed="false">
      <c r="A4483" s="2" t="n">
        <v>4449</v>
      </c>
      <c r="B4483" s="2" t="n">
        <v>9</v>
      </c>
      <c r="C4483" s="22" t="n">
        <f aca="true">NORMSINV(MAX(RAND(),0.000000000001))</f>
        <v>0.635018998991538</v>
      </c>
      <c r="D4483" s="24" t="n">
        <f aca="false">IF($B$11="","",$B$11*EXP($B$12*C4483))</f>
        <v>1212.04979732871</v>
      </c>
      <c r="E4483" s="20" t="n">
        <f aca="true">IF($B$10="","",$B$10*(1-$B$14+2*$B$14*RAND()))</f>
        <v>3.6051853630192</v>
      </c>
      <c r="F4483" s="21" t="n">
        <f aca="false">INDEX($E$17:$E$28,B4483)</f>
        <v>4.761</v>
      </c>
      <c r="G4483" s="25" t="n">
        <f aca="false">IF(OR(D4483="",E4483="",F4483=""),"",D4483*($B$7-$B$8-F4483-E4483))</f>
        <v>5301.28114430592</v>
      </c>
      <c r="H4483" s="25" t="n">
        <f aca="false">IF(D4483="","",D4483*$F$30)</f>
        <v>6059.27934680568</v>
      </c>
    </row>
    <row r="4484" customFormat="false" ht="15" hidden="false" customHeight="false" outlineLevel="0" collapsed="false">
      <c r="A4484" s="2" t="n">
        <v>4450</v>
      </c>
      <c r="B4484" s="2" t="n">
        <v>10</v>
      </c>
      <c r="C4484" s="22" t="n">
        <f aca="true">NORMSINV(MAX(RAND(),0.000000000001))</f>
        <v>-0.800125654398324</v>
      </c>
      <c r="D4484" s="24" t="n">
        <f aca="false">IF($B$11="","",$B$11*EXP($B$12*C4484))</f>
        <v>662.053914334807</v>
      </c>
      <c r="E4484" s="20" t="n">
        <f aca="true">IF($B$10="","",$B$10*(1-$B$14+2*$B$14*RAND()))</f>
        <v>4.10356699573171</v>
      </c>
      <c r="F4484" s="21" t="n">
        <f aca="false">INDEX($E$17:$E$28,B4484)</f>
        <v>4.761</v>
      </c>
      <c r="G4484" s="25" t="n">
        <f aca="false">IF(OR(D4484="",E4484="",F4484=""),"",D4484*($B$7-$B$8-F4484-E4484))</f>
        <v>2565.74559021812</v>
      </c>
      <c r="H4484" s="25" t="n">
        <f aca="false">IF(D4484="","",D4484*$F$30)</f>
        <v>3309.73992854257</v>
      </c>
    </row>
    <row r="4485" customFormat="false" ht="15" hidden="false" customHeight="false" outlineLevel="0" collapsed="false">
      <c r="A4485" s="2" t="n">
        <v>4451</v>
      </c>
      <c r="B4485" s="2" t="n">
        <v>11</v>
      </c>
      <c r="C4485" s="22" t="n">
        <f aca="true">NORMSINV(MAX(RAND(),0.000000000001))</f>
        <v>1.92868910839614</v>
      </c>
      <c r="D4485" s="24" t="n">
        <f aca="false">IF($B$11="","",$B$11*EXP($B$12*C4485))</f>
        <v>2090.53844080195</v>
      </c>
      <c r="E4485" s="20" t="n">
        <f aca="true">IF($B$10="","",$B$10*(1-$B$14+2*$B$14*RAND()))</f>
        <v>4.05517387073763</v>
      </c>
      <c r="F4485" s="21" t="n">
        <f aca="false">INDEX($E$17:$E$28,B4485)</f>
        <v>4.761</v>
      </c>
      <c r="G4485" s="25" t="n">
        <f aca="false">IF(OR(D4485="",E4485="",F4485=""),"",D4485*($B$7-$B$8-F4485-E4485))</f>
        <v>8202.90935824609</v>
      </c>
      <c r="H4485" s="25" t="n">
        <f aca="false">IF(D4485="","",D4485*$F$30)</f>
        <v>10451.0197732571</v>
      </c>
    </row>
    <row r="4486" customFormat="false" ht="15" hidden="false" customHeight="false" outlineLevel="0" collapsed="false">
      <c r="A4486" s="2" t="n">
        <v>4452</v>
      </c>
      <c r="B4486" s="2" t="n">
        <v>12</v>
      </c>
      <c r="C4486" s="22" t="n">
        <f aca="true">NORMSINV(MAX(RAND(),0.000000000001))</f>
        <v>-0.128545743520338</v>
      </c>
      <c r="D4486" s="24" t="n">
        <f aca="false">IF($B$11="","",$B$11*EXP($B$12*C4486))</f>
        <v>878.598461165253</v>
      </c>
      <c r="E4486" s="20" t="n">
        <f aca="true">IF($B$10="","",$B$10*(1-$B$14+2*$B$14*RAND()))</f>
        <v>3.95305341563683</v>
      </c>
      <c r="F4486" s="21" t="n">
        <f aca="false">INDEX($E$17:$E$28,B4486)</f>
        <v>4.761</v>
      </c>
      <c r="G4486" s="25" t="n">
        <f aca="false">IF(OR(D4486="",E4486="",F4486=""),"",D4486*($B$7-$B$8-F4486-E4486))</f>
        <v>3537.19047375499</v>
      </c>
      <c r="H4486" s="25" t="n">
        <f aca="false">IF(D4486="","",D4486*$F$30)</f>
        <v>4392.28942705733</v>
      </c>
    </row>
    <row r="4487" customFormat="false" ht="15" hidden="false" customHeight="false" outlineLevel="0" collapsed="false">
      <c r="A4487" s="2" t="n">
        <v>4453</v>
      </c>
      <c r="B4487" s="2" t="n">
        <v>1</v>
      </c>
      <c r="C4487" s="22" t="n">
        <f aca="true">NORMSINV(MAX(RAND(),0.000000000001))</f>
        <v>-0.906374867906495</v>
      </c>
      <c r="D4487" s="24" t="n">
        <f aca="false">IF($B$11="","",$B$11*EXP($B$12*C4487))</f>
        <v>633.067581946778</v>
      </c>
      <c r="E4487" s="20" t="n">
        <f aca="true">IF($B$10="","",$B$10*(1-$B$14+2*$B$14*RAND()))</f>
        <v>3.94859943565336</v>
      </c>
      <c r="F4487" s="21" t="n">
        <f aca="false">INDEX($E$17:$E$28,B4487)</f>
        <v>4.92562580645161</v>
      </c>
      <c r="G4487" s="25" t="n">
        <f aca="false">IF(OR(D4487="",E4487="",F4487=""),"",D4487*($B$7-$B$8-F4487-E4487))</f>
        <v>2447.2966783315</v>
      </c>
      <c r="H4487" s="25" t="n">
        <f aca="false">IF(D4487="","",D4487*$F$30)</f>
        <v>3164.83145566833</v>
      </c>
    </row>
    <row r="4488" customFormat="false" ht="15" hidden="false" customHeight="false" outlineLevel="0" collapsed="false">
      <c r="A4488" s="2" t="n">
        <v>4454</v>
      </c>
      <c r="B4488" s="2" t="n">
        <v>2</v>
      </c>
      <c r="C4488" s="22" t="n">
        <f aca="true">NORMSINV(MAX(RAND(),0.000000000001))</f>
        <v>-1.05894169619729</v>
      </c>
      <c r="D4488" s="24" t="n">
        <f aca="false">IF($B$11="","",$B$11*EXP($B$12*C4488))</f>
        <v>593.650460933059</v>
      </c>
      <c r="E4488" s="20" t="n">
        <f aca="true">IF($B$10="","",$B$10*(1-$B$14+2*$B$14*RAND()))</f>
        <v>3.81968428042867</v>
      </c>
      <c r="F4488" s="21" t="n">
        <f aca="false">INDEX($E$17:$E$28,B4488)</f>
        <v>5.0612</v>
      </c>
      <c r="G4488" s="25" t="n">
        <f aca="false">IF(OR(D4488="",E4488="",F4488=""),"",D4488*($B$7-$B$8-F4488-E4488))</f>
        <v>2290.96582571753</v>
      </c>
      <c r="H4488" s="25" t="n">
        <f aca="false">IF(D4488="","",D4488*$F$30)</f>
        <v>2967.77738429655</v>
      </c>
    </row>
    <row r="4489" customFormat="false" ht="15" hidden="false" customHeight="false" outlineLevel="0" collapsed="false">
      <c r="A4489" s="2" t="n">
        <v>4455</v>
      </c>
      <c r="B4489" s="2" t="n">
        <v>3</v>
      </c>
      <c r="C4489" s="22" t="n">
        <f aca="true">NORMSINV(MAX(RAND(),0.000000000001))</f>
        <v>-0.744811141631929</v>
      </c>
      <c r="D4489" s="24" t="n">
        <f aca="false">IF($B$11="","",$B$11*EXP($B$12*C4489))</f>
        <v>677.666075713092</v>
      </c>
      <c r="E4489" s="20" t="n">
        <f aca="true">IF($B$10="","",$B$10*(1-$B$14+2*$B$14*RAND()))</f>
        <v>3.85131250957835</v>
      </c>
      <c r="F4489" s="21" t="n">
        <f aca="false">INDEX($E$17:$E$28,B4489)</f>
        <v>5.0612</v>
      </c>
      <c r="G4489" s="25" t="n">
        <f aca="false">IF(OR(D4489="",E4489="",F4489=""),"",D4489*($B$7-$B$8-F4489-E4489))</f>
        <v>2593.75842747499</v>
      </c>
      <c r="H4489" s="25" t="n">
        <f aca="false">IF(D4489="","",D4489*$F$30)</f>
        <v>3387.78824570489</v>
      </c>
    </row>
    <row r="4490" customFormat="false" ht="15" hidden="false" customHeight="false" outlineLevel="0" collapsed="false">
      <c r="A4490" s="2" t="n">
        <v>4456</v>
      </c>
      <c r="B4490" s="2" t="n">
        <v>4</v>
      </c>
      <c r="C4490" s="22" t="n">
        <f aca="true">NORMSINV(MAX(RAND(),0.000000000001))</f>
        <v>-1.19428517954792</v>
      </c>
      <c r="D4490" s="24" t="n">
        <f aca="false">IF($B$11="","",$B$11*EXP($B$12*C4490))</f>
        <v>560.742358066032</v>
      </c>
      <c r="E4490" s="20" t="n">
        <f aca="true">IF($B$10="","",$B$10*(1-$B$14+2*$B$14*RAND()))</f>
        <v>3.93839257706562</v>
      </c>
      <c r="F4490" s="21" t="n">
        <f aca="false">INDEX($E$17:$E$28,B4490)</f>
        <v>4.89657419354839</v>
      </c>
      <c r="G4490" s="25" t="n">
        <f aca="false">IF(OR(D4490="",E4490="",F4490=""),"",D4490*($B$7-$B$8-F4490-E4490))</f>
        <v>2189.71754137211</v>
      </c>
      <c r="H4490" s="25" t="n">
        <f aca="false">IF(D4490="","",D4490*$F$30)</f>
        <v>2803.2631964437</v>
      </c>
    </row>
    <row r="4491" customFormat="false" ht="15" hidden="false" customHeight="false" outlineLevel="0" collapsed="false">
      <c r="A4491" s="2" t="n">
        <v>4457</v>
      </c>
      <c r="B4491" s="2" t="n">
        <v>5</v>
      </c>
      <c r="C4491" s="22" t="n">
        <f aca="true">NORMSINV(MAX(RAND(),0.000000000001))</f>
        <v>-0.860196044868603</v>
      </c>
      <c r="D4491" s="24" t="n">
        <f aca="false">IF($B$11="","",$B$11*EXP($B$12*C4491))</f>
        <v>645.506558145018</v>
      </c>
      <c r="E4491" s="20" t="n">
        <f aca="true">IF($B$10="","",$B$10*(1-$B$14+2*$B$14*RAND()))</f>
        <v>3.93046336999516</v>
      </c>
      <c r="F4491" s="21" t="n">
        <f aca="false">INDEX($E$17:$E$28,B4491)</f>
        <v>4.761</v>
      </c>
      <c r="G4491" s="25" t="n">
        <f aca="false">IF(OR(D4491="",E4491="",F4491=""),"",D4491*($B$7-$B$8-F4491-E4491))</f>
        <v>2613.35694555846</v>
      </c>
      <c r="H4491" s="25" t="n">
        <f aca="false">IF(D4491="","",D4491*$F$30)</f>
        <v>3227.01638547857</v>
      </c>
    </row>
    <row r="4492" customFormat="false" ht="15" hidden="false" customHeight="false" outlineLevel="0" collapsed="false">
      <c r="A4492" s="2" t="n">
        <v>4458</v>
      </c>
      <c r="B4492" s="2" t="n">
        <v>6</v>
      </c>
      <c r="C4492" s="22" t="n">
        <f aca="true">NORMSINV(MAX(RAND(),0.000000000001))</f>
        <v>-1.58102398803917</v>
      </c>
      <c r="D4492" s="24" t="n">
        <f aca="false">IF($B$11="","",$B$11*EXP($B$12*C4492))</f>
        <v>476.421484693431</v>
      </c>
      <c r="E4492" s="20" t="n">
        <f aca="true">IF($B$10="","",$B$10*(1-$B$14+2*$B$14*RAND()))</f>
        <v>3.84769743656137</v>
      </c>
      <c r="F4492" s="21" t="n">
        <f aca="false">INDEX($E$17:$E$28,B4492)</f>
        <v>4.761</v>
      </c>
      <c r="G4492" s="25" t="n">
        <f aca="false">IF(OR(D4492="",E4492="",F4492=""),"",D4492*($B$7-$B$8-F4492-E4492))</f>
        <v>1968.24130099121</v>
      </c>
      <c r="H4492" s="25" t="n">
        <f aca="false">IF(D4492="","",D4492*$F$30)</f>
        <v>2381.7262862794</v>
      </c>
    </row>
    <row r="4493" customFormat="false" ht="15" hidden="false" customHeight="false" outlineLevel="0" collapsed="false">
      <c r="A4493" s="2" t="n">
        <v>4459</v>
      </c>
      <c r="B4493" s="2" t="n">
        <v>7</v>
      </c>
      <c r="C4493" s="22" t="n">
        <f aca="true">NORMSINV(MAX(RAND(),0.000000000001))</f>
        <v>0.222747385157796</v>
      </c>
      <c r="D4493" s="24" t="n">
        <f aca="false">IF($B$11="","",$B$11*EXP($B$12*C4493))</f>
        <v>1018.76968202417</v>
      </c>
      <c r="E4493" s="20" t="n">
        <f aca="true">IF($B$10="","",$B$10*(1-$B$14+2*$B$14*RAND()))</f>
        <v>3.77737288554803</v>
      </c>
      <c r="F4493" s="21" t="n">
        <f aca="false">INDEX($E$17:$E$28,B4493)</f>
        <v>4.761</v>
      </c>
      <c r="G4493" s="25" t="n">
        <f aca="false">IF(OR(D4493="",E4493="",F4493=""),"",D4493*($B$7-$B$8-F4493-E4493))</f>
        <v>4280.49031937436</v>
      </c>
      <c r="H4493" s="25" t="n">
        <f aca="false">IF(D4493="","",D4493*$F$30)</f>
        <v>5093.03339437523</v>
      </c>
    </row>
    <row r="4494" customFormat="false" ht="15" hidden="false" customHeight="false" outlineLevel="0" collapsed="false">
      <c r="A4494" s="2" t="n">
        <v>4460</v>
      </c>
      <c r="B4494" s="2" t="n">
        <v>8</v>
      </c>
      <c r="C4494" s="22" t="n">
        <f aca="true">NORMSINV(MAX(RAND(),0.000000000001))</f>
        <v>0.172401151961474</v>
      </c>
      <c r="D4494" s="24" t="n">
        <f aca="false">IF($B$11="","",$B$11*EXP($B$12*C4494))</f>
        <v>997.384936136191</v>
      </c>
      <c r="E4494" s="20" t="n">
        <f aca="true">IF($B$10="","",$B$10*(1-$B$14+2*$B$14*RAND()))</f>
        <v>3.95693851312662</v>
      </c>
      <c r="F4494" s="21" t="n">
        <f aca="false">INDEX($E$17:$E$28,B4494)</f>
        <v>4.761</v>
      </c>
      <c r="G4494" s="25" t="n">
        <f aca="false">IF(OR(D4494="",E4494="",F4494=""),"",D4494*($B$7-$B$8-F4494-E4494))</f>
        <v>4011.54353922104</v>
      </c>
      <c r="H4494" s="25" t="n">
        <f aca="false">IF(D4494="","",D4494*$F$30)</f>
        <v>4986.12677273205</v>
      </c>
    </row>
    <row r="4495" customFormat="false" ht="15" hidden="false" customHeight="false" outlineLevel="0" collapsed="false">
      <c r="A4495" s="2" t="n">
        <v>4461</v>
      </c>
      <c r="B4495" s="2" t="n">
        <v>9</v>
      </c>
      <c r="C4495" s="22" t="n">
        <f aca="true">NORMSINV(MAX(RAND(),0.000000000001))</f>
        <v>1.59419881709682</v>
      </c>
      <c r="D4495" s="24" t="n">
        <f aca="false">IF($B$11="","",$B$11*EXP($B$12*C4495))</f>
        <v>1815.71404107193</v>
      </c>
      <c r="E4495" s="20" t="n">
        <f aca="true">IF($B$10="","",$B$10*(1-$B$14+2*$B$14*RAND()))</f>
        <v>3.45221773667537</v>
      </c>
      <c r="F4495" s="21" t="n">
        <f aca="false">INDEX($E$17:$E$28,B4495)</f>
        <v>4.761</v>
      </c>
      <c r="G4495" s="25" t="n">
        <f aca="false">IF(OR(D4495="",E4495="",F4495=""),"",D4495*($B$7-$B$8-F4495-E4495))</f>
        <v>8219.34211639389</v>
      </c>
      <c r="H4495" s="25" t="n">
        <f aca="false">IF(D4495="","",D4495*$F$30)</f>
        <v>9077.11763412677</v>
      </c>
    </row>
    <row r="4496" customFormat="false" ht="15" hidden="false" customHeight="false" outlineLevel="0" collapsed="false">
      <c r="A4496" s="2" t="n">
        <v>4462</v>
      </c>
      <c r="B4496" s="2" t="n">
        <v>10</v>
      </c>
      <c r="C4496" s="22" t="n">
        <f aca="true">NORMSINV(MAX(RAND(),0.000000000001))</f>
        <v>-0.0614790932930225</v>
      </c>
      <c r="D4496" s="24" t="n">
        <f aca="false">IF($B$11="","",$B$11*EXP($B$12*C4496))</f>
        <v>903.781466639389</v>
      </c>
      <c r="E4496" s="20" t="n">
        <f aca="true">IF($B$10="","",$B$10*(1-$B$14+2*$B$14*RAND()))</f>
        <v>3.75023184924204</v>
      </c>
      <c r="F4496" s="21" t="n">
        <f aca="false">INDEX($E$17:$E$28,B4496)</f>
        <v>4.761</v>
      </c>
      <c r="G4496" s="25" t="n">
        <f aca="false">IF(OR(D4496="",E4496="",F4496=""),"",D4496*($B$7-$B$8-F4496-E4496))</f>
        <v>3821.88228136996</v>
      </c>
      <c r="H4496" s="25" t="n">
        <f aca="false">IF(D4496="","",D4496*$F$30)</f>
        <v>4518.18430802363</v>
      </c>
    </row>
    <row r="4497" customFormat="false" ht="15" hidden="false" customHeight="false" outlineLevel="0" collapsed="false">
      <c r="A4497" s="2" t="n">
        <v>4463</v>
      </c>
      <c r="B4497" s="2" t="n">
        <v>11</v>
      </c>
      <c r="C4497" s="22" t="n">
        <f aca="true">NORMSINV(MAX(RAND(),0.000000000001))</f>
        <v>0.830361718398371</v>
      </c>
      <c r="D4497" s="24" t="n">
        <f aca="false">IF($B$11="","",$B$11*EXP($B$12*C4497))</f>
        <v>1316.03544593631</v>
      </c>
      <c r="E4497" s="20" t="n">
        <f aca="true">IF($B$10="","",$B$10*(1-$B$14+2*$B$14*RAND()))</f>
        <v>3.40109552653588</v>
      </c>
      <c r="F4497" s="21" t="n">
        <f aca="false">INDEX($E$17:$E$28,B4497)</f>
        <v>4.761</v>
      </c>
      <c r="G4497" s="25" t="n">
        <f aca="false">IF(OR(D4497="",E4497="",F4497=""),"",D4497*($B$7-$B$8-F4497-E4497))</f>
        <v>6024.6845551892</v>
      </c>
      <c r="H4497" s="25" t="n">
        <f aca="false">IF(D4497="","",D4497*$F$30)</f>
        <v>6579.12440132482</v>
      </c>
    </row>
    <row r="4498" customFormat="false" ht="15" hidden="false" customHeight="false" outlineLevel="0" collapsed="false">
      <c r="A4498" s="2" t="n">
        <v>4464</v>
      </c>
      <c r="B4498" s="2" t="n">
        <v>12</v>
      </c>
      <c r="C4498" s="22" t="n">
        <f aca="true">NORMSINV(MAX(RAND(),0.000000000001))</f>
        <v>-1.59496872107257</v>
      </c>
      <c r="D4498" s="24" t="n">
        <f aca="false">IF($B$11="","",$B$11*EXP($B$12*C4498))</f>
        <v>473.63031780705</v>
      </c>
      <c r="E4498" s="20" t="n">
        <f aca="true">IF($B$10="","",$B$10*(1-$B$14+2*$B$14*RAND()))</f>
        <v>3.60037527593188</v>
      </c>
      <c r="F4498" s="21" t="n">
        <f aca="false">INDEX($E$17:$E$28,B4498)</f>
        <v>4.761</v>
      </c>
      <c r="G4498" s="25" t="n">
        <f aca="false">IF(OR(D4498="",E4498="",F4498=""),"",D4498*($B$7-$B$8-F4498-E4498))</f>
        <v>2073.84941961819</v>
      </c>
      <c r="H4498" s="25" t="n">
        <f aca="false">IF(D4498="","",D4498*$F$30)</f>
        <v>2367.77268478101</v>
      </c>
    </row>
    <row r="4499" customFormat="false" ht="15" hidden="false" customHeight="false" outlineLevel="0" collapsed="false">
      <c r="A4499" s="2" t="n">
        <v>4465</v>
      </c>
      <c r="B4499" s="2" t="n">
        <v>1</v>
      </c>
      <c r="C4499" s="22" t="n">
        <f aca="true">NORMSINV(MAX(RAND(),0.000000000001))</f>
        <v>-0.268935737046009</v>
      </c>
      <c r="D4499" s="24" t="n">
        <f aca="false">IF($B$11="","",$B$11*EXP($B$12*C4499))</f>
        <v>828.131866390289</v>
      </c>
      <c r="E4499" s="20" t="n">
        <f aca="true">IF($B$10="","",$B$10*(1-$B$14+2*$B$14*RAND()))</f>
        <v>3.7201693164153</v>
      </c>
      <c r="F4499" s="21" t="n">
        <f aca="false">INDEX($E$17:$E$28,B4499)</f>
        <v>4.92562580645161</v>
      </c>
      <c r="G4499" s="25" t="n">
        <f aca="false">IF(OR(D4499="",E4499="",F4499=""),"",D4499*($B$7-$B$8-F4499-E4499))</f>
        <v>3390.54152628445</v>
      </c>
      <c r="H4499" s="25" t="n">
        <f aca="false">IF(D4499="","",D4499*$F$30)</f>
        <v>4139.99682645833</v>
      </c>
    </row>
    <row r="4500" customFormat="false" ht="15" hidden="false" customHeight="false" outlineLevel="0" collapsed="false">
      <c r="A4500" s="2" t="n">
        <v>4466</v>
      </c>
      <c r="B4500" s="2" t="n">
        <v>2</v>
      </c>
      <c r="C4500" s="22" t="n">
        <f aca="true">NORMSINV(MAX(RAND(),0.000000000001))</f>
        <v>-0.0813128393358889</v>
      </c>
      <c r="D4500" s="24" t="n">
        <f aca="false">IF($B$11="","",$B$11*EXP($B$12*C4500))</f>
        <v>896.259797180215</v>
      </c>
      <c r="E4500" s="20" t="n">
        <f aca="true">IF($B$10="","",$B$10*(1-$B$14+2*$B$14*RAND()))</f>
        <v>4.09108741820858</v>
      </c>
      <c r="F4500" s="21" t="n">
        <f aca="false">INDEX($E$17:$E$28,B4500)</f>
        <v>5.0612</v>
      </c>
      <c r="G4500" s="25" t="n">
        <f aca="false">IF(OR(D4500="",E4500="",F4500=""),"",D4500*($B$7-$B$8-F4500-E4500))</f>
        <v>3215.52255089728</v>
      </c>
      <c r="H4500" s="25" t="n">
        <f aca="false">IF(D4500="","",D4500*$F$30)</f>
        <v>4480.58197806333</v>
      </c>
    </row>
    <row r="4501" customFormat="false" ht="15" hidden="false" customHeight="false" outlineLevel="0" collapsed="false">
      <c r="A4501" s="2" t="n">
        <v>4467</v>
      </c>
      <c r="B4501" s="2" t="n">
        <v>3</v>
      </c>
      <c r="C4501" s="22" t="n">
        <f aca="true">NORMSINV(MAX(RAND(),0.000000000001))</f>
        <v>-1.1157442523856</v>
      </c>
      <c r="D4501" s="24" t="n">
        <f aca="false">IF($B$11="","",$B$11*EXP($B$12*C4501))</f>
        <v>579.610326474836</v>
      </c>
      <c r="E4501" s="20" t="n">
        <f aca="true">IF($B$10="","",$B$10*(1-$B$14+2*$B$14*RAND()))</f>
        <v>3.74848899218628</v>
      </c>
      <c r="F4501" s="21" t="n">
        <f aca="false">INDEX($E$17:$E$28,B4501)</f>
        <v>5.0612</v>
      </c>
      <c r="G4501" s="25" t="n">
        <f aca="false">IF(OR(D4501="",E4501="",F4501=""),"",D4501*($B$7-$B$8-F4501-E4501))</f>
        <v>2278.04884638655</v>
      </c>
      <c r="H4501" s="25" t="n">
        <f aca="false">IF(D4501="","",D4501*$F$30)</f>
        <v>2897.587944113</v>
      </c>
    </row>
    <row r="4502" customFormat="false" ht="15" hidden="false" customHeight="false" outlineLevel="0" collapsed="false">
      <c r="A4502" s="2" t="n">
        <v>4468</v>
      </c>
      <c r="B4502" s="2" t="n">
        <v>4</v>
      </c>
      <c r="C4502" s="22" t="n">
        <f aca="true">NORMSINV(MAX(RAND(),0.000000000001))</f>
        <v>-2.8591707136176</v>
      </c>
      <c r="D4502" s="24" t="n">
        <f aca="false">IF($B$11="","",$B$11*EXP($B$12*C4502))</f>
        <v>278.031738767792</v>
      </c>
      <c r="E4502" s="20" t="n">
        <f aca="true">IF($B$10="","",$B$10*(1-$B$14+2*$B$14*RAND()))</f>
        <v>3.89667998945447</v>
      </c>
      <c r="F4502" s="21" t="n">
        <f aca="false">INDEX($E$17:$E$28,B4502)</f>
        <v>4.89657419354839</v>
      </c>
      <c r="G4502" s="25" t="n">
        <f aca="false">IF(OR(D4502="",E4502="",F4502=""),"",D4502*($B$7-$B$8-F4502-E4502))</f>
        <v>1097.32060197423</v>
      </c>
      <c r="H4502" s="25" t="n">
        <f aca="false">IF(D4502="","",D4502*$F$30)</f>
        <v>1389.93626844795</v>
      </c>
    </row>
    <row r="4503" customFormat="false" ht="15" hidden="false" customHeight="false" outlineLevel="0" collapsed="false">
      <c r="A4503" s="2" t="n">
        <v>4469</v>
      </c>
      <c r="B4503" s="2" t="n">
        <v>5</v>
      </c>
      <c r="C4503" s="22" t="n">
        <f aca="true">NORMSINV(MAX(RAND(),0.000000000001))</f>
        <v>-0.0864481447558202</v>
      </c>
      <c r="D4503" s="24" t="n">
        <f aca="false">IF($B$11="","",$B$11*EXP($B$12*C4503))</f>
        <v>894.322528019222</v>
      </c>
      <c r="E4503" s="20" t="n">
        <f aca="true">IF($B$10="","",$B$10*(1-$B$14+2*$B$14*RAND()))</f>
        <v>3.97779816294578</v>
      </c>
      <c r="F4503" s="21" t="n">
        <f aca="false">INDEX($E$17:$E$28,B4503)</f>
        <v>4.761</v>
      </c>
      <c r="G4503" s="25" t="n">
        <f aca="false">IF(OR(D4503="",E4503="",F4503=""),"",D4503*($B$7-$B$8-F4503-E4503))</f>
        <v>3578.36494202948</v>
      </c>
      <c r="H4503" s="25" t="n">
        <f aca="false">IF(D4503="","",D4503*$F$30)</f>
        <v>4470.89718207369</v>
      </c>
    </row>
    <row r="4504" customFormat="false" ht="15" hidden="false" customHeight="false" outlineLevel="0" collapsed="false">
      <c r="A4504" s="2" t="n">
        <v>4470</v>
      </c>
      <c r="B4504" s="2" t="n">
        <v>6</v>
      </c>
      <c r="C4504" s="22" t="n">
        <f aca="true">NORMSINV(MAX(RAND(),0.000000000001))</f>
        <v>-0.682892966078313</v>
      </c>
      <c r="D4504" s="24" t="n">
        <f aca="false">IF($B$11="","",$B$11*EXP($B$12*C4504))</f>
        <v>695.579193913425</v>
      </c>
      <c r="E4504" s="20" t="n">
        <f aca="true">IF($B$10="","",$B$10*(1-$B$14+2*$B$14*RAND()))</f>
        <v>3.6286637398539</v>
      </c>
      <c r="F4504" s="21" t="n">
        <f aca="false">INDEX($E$17:$E$28,B4504)</f>
        <v>4.761</v>
      </c>
      <c r="G4504" s="25" t="n">
        <f aca="false">IF(OR(D4504="",E4504="",F4504=""),"",D4504*($B$7-$B$8-F4504-E4504))</f>
        <v>3026.00338908477</v>
      </c>
      <c r="H4504" s="25" t="n">
        <f aca="false">IF(D4504="","",D4504*$F$30)</f>
        <v>3477.33950621199</v>
      </c>
    </row>
    <row r="4505" customFormat="false" ht="15" hidden="false" customHeight="false" outlineLevel="0" collapsed="false">
      <c r="A4505" s="2" t="n">
        <v>4471</v>
      </c>
      <c r="B4505" s="2" t="n">
        <v>7</v>
      </c>
      <c r="C4505" s="22" t="n">
        <f aca="true">NORMSINV(MAX(RAND(),0.000000000001))</f>
        <v>0.894114485280873</v>
      </c>
      <c r="D4505" s="24" t="n">
        <f aca="false">IF($B$11="","",$B$11*EXP($B$12*C4505))</f>
        <v>1351.86756750941</v>
      </c>
      <c r="E4505" s="20" t="n">
        <f aca="true">IF($B$10="","",$B$10*(1-$B$14+2*$B$14*RAND()))</f>
        <v>3.98963735319564</v>
      </c>
      <c r="F4505" s="21" t="n">
        <f aca="false">INDEX($E$17:$E$28,B4505)</f>
        <v>4.761</v>
      </c>
      <c r="G4505" s="25" t="n">
        <f aca="false">IF(OR(D4505="",E4505="",F4505=""),"",D4505*($B$7-$B$8-F4505-E4505))</f>
        <v>5393.08997724829</v>
      </c>
      <c r="H4505" s="25" t="n">
        <f aca="false">IF(D4505="","",D4505*$F$30)</f>
        <v>6758.25634349302</v>
      </c>
    </row>
    <row r="4506" customFormat="false" ht="15" hidden="false" customHeight="false" outlineLevel="0" collapsed="false">
      <c r="A4506" s="2" t="n">
        <v>4472</v>
      </c>
      <c r="B4506" s="2" t="n">
        <v>8</v>
      </c>
      <c r="C4506" s="22" t="n">
        <f aca="true">NORMSINV(MAX(RAND(),0.000000000001))</f>
        <v>0.528091698108933</v>
      </c>
      <c r="D4506" s="24" t="n">
        <f aca="false">IF($B$11="","",$B$11*EXP($B$12*C4506))</f>
        <v>1158.65220511691</v>
      </c>
      <c r="E4506" s="20" t="n">
        <f aca="true">IF($B$10="","",$B$10*(1-$B$14+2*$B$14*RAND()))</f>
        <v>3.93951222148586</v>
      </c>
      <c r="F4506" s="21" t="n">
        <f aca="false">INDEX($E$17:$E$28,B4506)</f>
        <v>4.761</v>
      </c>
      <c r="G4506" s="25" t="n">
        <f aca="false">IF(OR(D4506="",E4506="",F4506=""),"",D4506*($B$7-$B$8-F4506-E4506))</f>
        <v>4680.36142211823</v>
      </c>
      <c r="H4506" s="25" t="n">
        <f aca="false">IF(D4506="","",D4506*$F$30)</f>
        <v>5792.33410382047</v>
      </c>
    </row>
    <row r="4507" customFormat="false" ht="15" hidden="false" customHeight="false" outlineLevel="0" collapsed="false">
      <c r="A4507" s="2" t="n">
        <v>4473</v>
      </c>
      <c r="B4507" s="2" t="n">
        <v>9</v>
      </c>
      <c r="C4507" s="22" t="n">
        <f aca="true">NORMSINV(MAX(RAND(),0.000000000001))</f>
        <v>1.21106133863627</v>
      </c>
      <c r="D4507" s="24" t="n">
        <f aca="false">IF($B$11="","",$B$11*EXP($B$12*C4507))</f>
        <v>1545.02125712238</v>
      </c>
      <c r="E4507" s="20" t="n">
        <f aca="true">IF($B$10="","",$B$10*(1-$B$14+2*$B$14*RAND()))</f>
        <v>4.05667362891785</v>
      </c>
      <c r="F4507" s="21" t="n">
        <f aca="false">INDEX($E$17:$E$28,B4507)</f>
        <v>4.761</v>
      </c>
      <c r="G4507" s="25" t="n">
        <f aca="false">IF(OR(D4507="",E4507="",F4507=""),"",D4507*($B$7-$B$8-F4507-E4507))</f>
        <v>6060.07762069362</v>
      </c>
      <c r="H4507" s="25" t="n">
        <f aca="false">IF(D4507="","",D4507*$F$30)</f>
        <v>7723.87026860622</v>
      </c>
    </row>
    <row r="4508" customFormat="false" ht="15" hidden="false" customHeight="false" outlineLevel="0" collapsed="false">
      <c r="A4508" s="2" t="n">
        <v>4474</v>
      </c>
      <c r="B4508" s="2" t="n">
        <v>10</v>
      </c>
      <c r="C4508" s="22" t="n">
        <f aca="true">NORMSINV(MAX(RAND(),0.000000000001))</f>
        <v>-0.975261922319873</v>
      </c>
      <c r="D4508" s="24" t="n">
        <f aca="false">IF($B$11="","",$B$11*EXP($B$12*C4508))</f>
        <v>614.955872853355</v>
      </c>
      <c r="E4508" s="20" t="n">
        <f aca="true">IF($B$10="","",$B$10*(1-$B$14+2*$B$14*RAND()))</f>
        <v>3.43334257832933</v>
      </c>
      <c r="F4508" s="21" t="n">
        <f aca="false">INDEX($E$17:$E$28,B4508)</f>
        <v>4.761</v>
      </c>
      <c r="G4508" s="25" t="n">
        <f aca="false">IF(OR(D4508="",E4508="",F4508=""),"",D4508*($B$7-$B$8-F4508-E4508))</f>
        <v>2795.37872743582</v>
      </c>
      <c r="H4508" s="25" t="n">
        <f aca="false">IF(D4508="","",D4508*$F$30)</f>
        <v>3074.28739956849</v>
      </c>
    </row>
    <row r="4509" customFormat="false" ht="15" hidden="false" customHeight="false" outlineLevel="0" collapsed="false">
      <c r="A4509" s="2" t="n">
        <v>4475</v>
      </c>
      <c r="B4509" s="2" t="n">
        <v>11</v>
      </c>
      <c r="C4509" s="22" t="n">
        <f aca="true">NORMSINV(MAX(RAND(),0.000000000001))</f>
        <v>-0.917826924608906</v>
      </c>
      <c r="D4509" s="24" t="n">
        <f aca="false">IF($B$11="","",$B$11*EXP($B$12*C4509))</f>
        <v>630.020068021082</v>
      </c>
      <c r="E4509" s="20" t="n">
        <f aca="true">IF($B$10="","",$B$10*(1-$B$14+2*$B$14*RAND()))</f>
        <v>3.7923615625627</v>
      </c>
      <c r="F4509" s="21" t="n">
        <f aca="false">INDEX($E$17:$E$28,B4509)</f>
        <v>4.761</v>
      </c>
      <c r="G4509" s="25" t="n">
        <f aca="false">IF(OR(D4509="",E4509="",F4509=""),"",D4509*($B$7-$B$8-F4509-E4509))</f>
        <v>2637.66623313392</v>
      </c>
      <c r="H4509" s="25" t="n">
        <f aca="false">IF(D4509="","",D4509*$F$30)</f>
        <v>3149.59632405099</v>
      </c>
    </row>
    <row r="4510" customFormat="false" ht="15" hidden="false" customHeight="false" outlineLevel="0" collapsed="false">
      <c r="A4510" s="2" t="n">
        <v>4476</v>
      </c>
      <c r="B4510" s="2" t="n">
        <v>12</v>
      </c>
      <c r="C4510" s="22" t="n">
        <f aca="true">NORMSINV(MAX(RAND(),0.000000000001))</f>
        <v>-0.317746357240893</v>
      </c>
      <c r="D4510" s="24" t="n">
        <f aca="false">IF($B$11="","",$B$11*EXP($B$12*C4510))</f>
        <v>811.273521352326</v>
      </c>
      <c r="E4510" s="20" t="n">
        <f aca="true">IF($B$10="","",$B$10*(1-$B$14+2*$B$14*RAND()))</f>
        <v>4.12416164174198</v>
      </c>
      <c r="F4510" s="21" t="n">
        <f aca="false">INDEX($E$17:$E$28,B4510)</f>
        <v>4.761</v>
      </c>
      <c r="G4510" s="25" t="n">
        <f aca="false">IF(OR(D4510="",E4510="",F4510=""),"",D4510*($B$7-$B$8-F4510-E4510))</f>
        <v>3127.328289148</v>
      </c>
      <c r="H4510" s="25" t="n">
        <f aca="false">IF(D4510="","",D4510*$F$30)</f>
        <v>4055.71858794455</v>
      </c>
    </row>
    <row r="4511" customFormat="false" ht="15" hidden="false" customHeight="false" outlineLevel="0" collapsed="false">
      <c r="A4511" s="2" t="n">
        <v>4477</v>
      </c>
      <c r="B4511" s="2" t="n">
        <v>1</v>
      </c>
      <c r="C4511" s="22" t="n">
        <f aca="true">NORMSINV(MAX(RAND(),0.000000000001))</f>
        <v>-0.688687888736136</v>
      </c>
      <c r="D4511" s="24" t="n">
        <f aca="false">IF($B$11="","",$B$11*EXP($B$12*C4511))</f>
        <v>693.882811868835</v>
      </c>
      <c r="E4511" s="20" t="n">
        <f aca="true">IF($B$10="","",$B$10*(1-$B$14+2*$B$14*RAND()))</f>
        <v>3.87832803190714</v>
      </c>
      <c r="F4511" s="21" t="n">
        <f aca="false">INDEX($E$17:$E$28,B4511)</f>
        <v>4.92562580645161</v>
      </c>
      <c r="G4511" s="25" t="n">
        <f aca="false">IF(OR(D4511="",E4511="",F4511=""),"",D4511*($B$7-$B$8-F4511-E4511))</f>
        <v>2731.15477828517</v>
      </c>
      <c r="H4511" s="25" t="n">
        <f aca="false">IF(D4511="","",D4511*$F$30)</f>
        <v>3468.85895309468</v>
      </c>
    </row>
    <row r="4512" customFormat="false" ht="15" hidden="false" customHeight="false" outlineLevel="0" collapsed="false">
      <c r="A4512" s="2" t="n">
        <v>4478</v>
      </c>
      <c r="B4512" s="2" t="n">
        <v>2</v>
      </c>
      <c r="C4512" s="22" t="n">
        <f aca="true">NORMSINV(MAX(RAND(),0.000000000001))</f>
        <v>-0.0593043356116808</v>
      </c>
      <c r="D4512" s="24" t="n">
        <f aca="false">IF($B$11="","",$B$11*EXP($B$12*C4512))</f>
        <v>904.610043623913</v>
      </c>
      <c r="E4512" s="20" t="n">
        <f aca="true">IF($B$10="","",$B$10*(1-$B$14+2*$B$14*RAND()))</f>
        <v>3.4993370618923</v>
      </c>
      <c r="F4512" s="21" t="n">
        <f aca="false">INDEX($E$17:$E$28,B4512)</f>
        <v>5.0612</v>
      </c>
      <c r="G4512" s="25" t="n">
        <f aca="false">IF(OR(D4512="",E4512="",F4512=""),"",D4512*($B$7-$B$8-F4512-E4512))</f>
        <v>3780.78415076613</v>
      </c>
      <c r="H4512" s="25" t="n">
        <f aca="false">IF(D4512="","",D4512*$F$30)</f>
        <v>4522.32653008467</v>
      </c>
    </row>
    <row r="4513" customFormat="false" ht="15" hidden="false" customHeight="false" outlineLevel="0" collapsed="false">
      <c r="A4513" s="2" t="n">
        <v>4479</v>
      </c>
      <c r="B4513" s="2" t="n">
        <v>3</v>
      </c>
      <c r="C4513" s="22" t="n">
        <f aca="true">NORMSINV(MAX(RAND(),0.000000000001))</f>
        <v>0.60214689409411</v>
      </c>
      <c r="D4513" s="24" t="n">
        <f aca="false">IF($B$11="","",$B$11*EXP($B$12*C4513))</f>
        <v>1195.37720004052</v>
      </c>
      <c r="E4513" s="20" t="n">
        <f aca="true">IF($B$10="","",$B$10*(1-$B$14+2*$B$14*RAND()))</f>
        <v>3.64731614954868</v>
      </c>
      <c r="F4513" s="21" t="n">
        <f aca="false">INDEX($E$17:$E$28,B4513)</f>
        <v>5.0612</v>
      </c>
      <c r="G4513" s="25" t="n">
        <f aca="false">IF(OR(D4513="",E4513="",F4513=""),"",D4513*($B$7-$B$8-F4513-E4513))</f>
        <v>4819.14387716108</v>
      </c>
      <c r="H4513" s="25" t="n">
        <f aca="false">IF(D4513="","",D4513*$F$30)</f>
        <v>5975.92969844258</v>
      </c>
    </row>
    <row r="4514" customFormat="false" ht="15" hidden="false" customHeight="false" outlineLevel="0" collapsed="false">
      <c r="A4514" s="2" t="n">
        <v>4480</v>
      </c>
      <c r="B4514" s="2" t="n">
        <v>4</v>
      </c>
      <c r="C4514" s="22" t="n">
        <f aca="true">NORMSINV(MAX(RAND(),0.000000000001))</f>
        <v>1.31022719547068</v>
      </c>
      <c r="D4514" s="24" t="n">
        <f aca="false">IF($B$11="","",$B$11*EXP($B$12*C4514))</f>
        <v>1610.94795234876</v>
      </c>
      <c r="E4514" s="20" t="n">
        <f aca="true">IF($B$10="","",$B$10*(1-$B$14+2*$B$14*RAND()))</f>
        <v>3.64424557637877</v>
      </c>
      <c r="F4514" s="21" t="n">
        <f aca="false">INDEX($E$17:$E$28,B4514)</f>
        <v>4.89657419354839</v>
      </c>
      <c r="G4514" s="25" t="n">
        <f aca="false">IF(OR(D4514="",E4514="",F4514=""),"",D4514*($B$7-$B$8-F4514-E4514))</f>
        <v>6764.66079317926</v>
      </c>
      <c r="H4514" s="25" t="n">
        <f aca="false">IF(D4514="","",D4514*$F$30)</f>
        <v>8053.45100338194</v>
      </c>
    </row>
    <row r="4515" customFormat="false" ht="15" hidden="false" customHeight="false" outlineLevel="0" collapsed="false">
      <c r="A4515" s="2" t="n">
        <v>4481</v>
      </c>
      <c r="B4515" s="2" t="n">
        <v>5</v>
      </c>
      <c r="C4515" s="22" t="n">
        <f aca="true">NORMSINV(MAX(RAND(),0.000000000001))</f>
        <v>0.607810959982607</v>
      </c>
      <c r="D4515" s="24" t="n">
        <f aca="false">IF($B$11="","",$B$11*EXP($B$12*C4515))</f>
        <v>1198.23354844799</v>
      </c>
      <c r="E4515" s="20" t="n">
        <f aca="true">IF($B$10="","",$B$10*(1-$B$14+2*$B$14*RAND()))</f>
        <v>3.79079341237795</v>
      </c>
      <c r="F4515" s="21" t="n">
        <f aca="false">INDEX($E$17:$E$28,B4515)</f>
        <v>4.761</v>
      </c>
      <c r="G4515" s="25" t="n">
        <f aca="false">IF(OR(D4515="",E4515="",F4515=""),"",D4515*($B$7-$B$8-F4515-E4515))</f>
        <v>5018.44964111962</v>
      </c>
      <c r="H4515" s="25" t="n">
        <f aca="false">IF(D4515="","",D4515*$F$30)</f>
        <v>5990.2091554012</v>
      </c>
    </row>
    <row r="4516" customFormat="false" ht="15" hidden="false" customHeight="false" outlineLevel="0" collapsed="false">
      <c r="A4516" s="2" t="n">
        <v>4482</v>
      </c>
      <c r="B4516" s="2" t="n">
        <v>6</v>
      </c>
      <c r="C4516" s="22" t="n">
        <f aca="true">NORMSINV(MAX(RAND(),0.000000000001))</f>
        <v>2.37790639170745</v>
      </c>
      <c r="D4516" s="24" t="n">
        <f aca="false">IF($B$11="","",$B$11*EXP($B$12*C4516))</f>
        <v>2526.17570466186</v>
      </c>
      <c r="E4516" s="20" t="n">
        <f aca="true">IF($B$10="","",$B$10*(1-$B$14+2*$B$14*RAND()))</f>
        <v>3.7174722166082</v>
      </c>
      <c r="F4516" s="21" t="n">
        <f aca="false">INDEX($E$17:$E$28,B4516)</f>
        <v>4.761</v>
      </c>
      <c r="G4516" s="25" t="n">
        <f aca="false">IF(OR(D4516="",E4516="",F4516=""),"",D4516*($B$7-$B$8-F4516-E4516))</f>
        <v>10765.3679511459</v>
      </c>
      <c r="H4516" s="25" t="n">
        <f aca="false">IF(D4516="","",D4516*$F$30)</f>
        <v>12628.8575827456</v>
      </c>
    </row>
    <row r="4517" customFormat="false" ht="15" hidden="false" customHeight="false" outlineLevel="0" collapsed="false">
      <c r="A4517" s="2" t="n">
        <v>4483</v>
      </c>
      <c r="B4517" s="2" t="n">
        <v>7</v>
      </c>
      <c r="C4517" s="22" t="n">
        <f aca="true">NORMSINV(MAX(RAND(),0.000000000001))</f>
        <v>-1.67987273644639</v>
      </c>
      <c r="D4517" s="24" t="n">
        <f aca="false">IF($B$11="","",$B$11*EXP($B$12*C4517))</f>
        <v>456.985392328177</v>
      </c>
      <c r="E4517" s="20" t="n">
        <f aca="true">IF($B$10="","",$B$10*(1-$B$14+2*$B$14*RAND()))</f>
        <v>3.57448404600501</v>
      </c>
      <c r="F4517" s="21" t="n">
        <f aca="false">INDEX($E$17:$E$28,B4517)</f>
        <v>4.761</v>
      </c>
      <c r="G4517" s="25" t="n">
        <f aca="false">IF(OR(D4517="",E4517="",F4517=""),"",D4517*($B$7-$B$8-F4517-E4517))</f>
        <v>2012.79945125211</v>
      </c>
      <c r="H4517" s="25" t="n">
        <f aca="false">IF(D4517="","",D4517*$F$30)</f>
        <v>2284.56137332702</v>
      </c>
    </row>
    <row r="4518" customFormat="false" ht="15" hidden="false" customHeight="false" outlineLevel="0" collapsed="false">
      <c r="A4518" s="2" t="n">
        <v>4484</v>
      </c>
      <c r="B4518" s="2" t="n">
        <v>8</v>
      </c>
      <c r="C4518" s="22" t="n">
        <f aca="true">NORMSINV(MAX(RAND(),0.000000000001))</f>
        <v>0.179002296678878</v>
      </c>
      <c r="D4518" s="24" t="n">
        <f aca="false">IF($B$11="","",$B$11*EXP($B$12*C4518))</f>
        <v>1000.16302255927</v>
      </c>
      <c r="E4518" s="20" t="n">
        <f aca="true">IF($B$10="","",$B$10*(1-$B$14+2*$B$14*RAND()))</f>
        <v>4.03085664963829</v>
      </c>
      <c r="F4518" s="21" t="n">
        <f aca="false">INDEX($E$17:$E$28,B4518)</f>
        <v>4.761</v>
      </c>
      <c r="G4518" s="25" t="n">
        <f aca="false">IF(OR(D4518="",E4518="",F4518=""),"",D4518*($B$7-$B$8-F4518-E4518))</f>
        <v>3948.78698679505</v>
      </c>
      <c r="H4518" s="25" t="n">
        <f aca="false">IF(D4518="","",D4518*$F$30)</f>
        <v>5000.01498237829</v>
      </c>
    </row>
    <row r="4519" customFormat="false" ht="15" hidden="false" customHeight="false" outlineLevel="0" collapsed="false">
      <c r="A4519" s="2" t="n">
        <v>4485</v>
      </c>
      <c r="B4519" s="2" t="n">
        <v>9</v>
      </c>
      <c r="C4519" s="22" t="n">
        <f aca="true">NORMSINV(MAX(RAND(),0.000000000001))</f>
        <v>-0.158849148345906</v>
      </c>
      <c r="D4519" s="24" t="n">
        <f aca="false">IF($B$11="","",$B$11*EXP($B$12*C4519))</f>
        <v>867.451110589252</v>
      </c>
      <c r="E4519" s="20" t="n">
        <f aca="true">IF($B$10="","",$B$10*(1-$B$14+2*$B$14*RAND()))</f>
        <v>4.10917156114566</v>
      </c>
      <c r="F4519" s="21" t="n">
        <f aca="false">INDEX($E$17:$E$28,B4519)</f>
        <v>4.761</v>
      </c>
      <c r="G4519" s="25" t="n">
        <f aca="false">IF(OR(D4519="",E4519="",F4519=""),"",D4519*($B$7-$B$8-F4519-E4519))</f>
        <v>3356.88697707407</v>
      </c>
      <c r="H4519" s="25" t="n">
        <f aca="false">IF(D4519="","",D4519*$F$30)</f>
        <v>4336.56159205779</v>
      </c>
    </row>
    <row r="4520" customFormat="false" ht="15" hidden="false" customHeight="false" outlineLevel="0" collapsed="false">
      <c r="A4520" s="2" t="n">
        <v>4486</v>
      </c>
      <c r="B4520" s="2" t="n">
        <v>10</v>
      </c>
      <c r="C4520" s="22" t="n">
        <f aca="true">NORMSINV(MAX(RAND(),0.000000000001))</f>
        <v>-0.892606775719147</v>
      </c>
      <c r="D4520" s="24" t="n">
        <f aca="false">IF($B$11="","",$B$11*EXP($B$12*C4520))</f>
        <v>636.750938552695</v>
      </c>
      <c r="E4520" s="20" t="n">
        <f aca="true">IF($B$10="","",$B$10*(1-$B$14+2*$B$14*RAND()))</f>
        <v>3.98713239666502</v>
      </c>
      <c r="F4520" s="21" t="n">
        <f aca="false">INDEX($E$17:$E$28,B4520)</f>
        <v>4.761</v>
      </c>
      <c r="G4520" s="25" t="n">
        <f aca="false">IF(OR(D4520="",E4520="",F4520=""),"",D4520*($B$7-$B$8-F4520-E4520))</f>
        <v>2541.82544300164</v>
      </c>
      <c r="H4520" s="25" t="n">
        <f aca="false">IF(D4520="","",D4520*$F$30)</f>
        <v>3183.24529201263</v>
      </c>
    </row>
    <row r="4521" customFormat="false" ht="15" hidden="false" customHeight="false" outlineLevel="0" collapsed="false">
      <c r="A4521" s="2" t="n">
        <v>4487</v>
      </c>
      <c r="B4521" s="2" t="n">
        <v>11</v>
      </c>
      <c r="C4521" s="22" t="n">
        <f aca="true">NORMSINV(MAX(RAND(),0.000000000001))</f>
        <v>-2.37376948247581</v>
      </c>
      <c r="D4521" s="24" t="n">
        <f aca="false">IF($B$11="","",$B$11*EXP($B$12*C4521))</f>
        <v>341.131107611211</v>
      </c>
      <c r="E4521" s="20" t="n">
        <f aca="true">IF($B$10="","",$B$10*(1-$B$14+2*$B$14*RAND()))</f>
        <v>3.82038429584782</v>
      </c>
      <c r="F4521" s="21" t="n">
        <f aca="false">INDEX($E$17:$E$28,B4521)</f>
        <v>4.761</v>
      </c>
      <c r="G4521" s="25" t="n">
        <f aca="false">IF(OR(D4521="",E4521="",F4521=""),"",D4521*($B$7-$B$8-F4521-E4521))</f>
        <v>1418.63318128681</v>
      </c>
      <c r="H4521" s="25" t="n">
        <f aca="false">IF(D4521="","",D4521*$F$30)</f>
        <v>1705.38263316996</v>
      </c>
    </row>
    <row r="4522" customFormat="false" ht="15" hidden="false" customHeight="false" outlineLevel="0" collapsed="false">
      <c r="A4522" s="2" t="n">
        <v>4488</v>
      </c>
      <c r="B4522" s="2" t="n">
        <v>12</v>
      </c>
      <c r="C4522" s="22" t="n">
        <f aca="true">NORMSINV(MAX(RAND(),0.000000000001))</f>
        <v>-1.16144063794552</v>
      </c>
      <c r="D4522" s="24" t="n">
        <f aca="false">IF($B$11="","",$B$11*EXP($B$12*C4522))</f>
        <v>568.556743328536</v>
      </c>
      <c r="E4522" s="20" t="n">
        <f aca="true">IF($B$10="","",$B$10*(1-$B$14+2*$B$14*RAND()))</f>
        <v>3.64178231084354</v>
      </c>
      <c r="F4522" s="21" t="n">
        <f aca="false">INDEX($E$17:$E$28,B4522)</f>
        <v>4.761</v>
      </c>
      <c r="G4522" s="25" t="n">
        <f aca="false">IF(OR(D4522="",E4522="",F4522=""),"",D4522*($B$7-$B$8-F4522-E4522))</f>
        <v>2465.95436445372</v>
      </c>
      <c r="H4522" s="25" t="n">
        <f aca="false">IF(D4522="","",D4522*$F$30)</f>
        <v>2842.32887124802</v>
      </c>
    </row>
    <row r="4523" customFormat="false" ht="15" hidden="false" customHeight="false" outlineLevel="0" collapsed="false">
      <c r="A4523" s="2" t="n">
        <v>4489</v>
      </c>
      <c r="B4523" s="2" t="n">
        <v>1</v>
      </c>
      <c r="C4523" s="22" t="n">
        <f aca="true">NORMSINV(MAX(RAND(),0.000000000001))</f>
        <v>0.244895285144214</v>
      </c>
      <c r="D4523" s="24" t="n">
        <f aca="false">IF($B$11="","",$B$11*EXP($B$12*C4523))</f>
        <v>1028.32172350487</v>
      </c>
      <c r="E4523" s="20" t="n">
        <f aca="true">IF($B$10="","",$B$10*(1-$B$14+2*$B$14*RAND()))</f>
        <v>3.69377609068824</v>
      </c>
      <c r="F4523" s="21" t="n">
        <f aca="false">INDEX($E$17:$E$28,B4523)</f>
        <v>4.92562580645161</v>
      </c>
      <c r="G4523" s="25" t="n">
        <f aca="false">IF(OR(D4523="",E4523="",F4523=""),"",D4523*($B$7-$B$8-F4523-E4523))</f>
        <v>4237.30054300404</v>
      </c>
      <c r="H4523" s="25" t="n">
        <f aca="false">IF(D4523="","",D4523*$F$30)</f>
        <v>5140.78596014554</v>
      </c>
    </row>
    <row r="4524" customFormat="false" ht="15" hidden="false" customHeight="false" outlineLevel="0" collapsed="false">
      <c r="A4524" s="2" t="n">
        <v>4490</v>
      </c>
      <c r="B4524" s="2" t="n">
        <v>2</v>
      </c>
      <c r="C4524" s="22" t="n">
        <f aca="true">NORMSINV(MAX(RAND(),0.000000000001))</f>
        <v>0.690360103140058</v>
      </c>
      <c r="D4524" s="24" t="n">
        <f aca="false">IF($B$11="","",$B$11*EXP($B$12*C4524))</f>
        <v>1240.64553527364</v>
      </c>
      <c r="E4524" s="20" t="n">
        <f aca="true">IF($B$10="","",$B$10*(1-$B$14+2*$B$14*RAND()))</f>
        <v>3.67359239974887</v>
      </c>
      <c r="F4524" s="21" t="n">
        <f aca="false">INDEX($E$17:$E$28,B4524)</f>
        <v>5.0612</v>
      </c>
      <c r="G4524" s="25" t="n">
        <f aca="false">IF(OR(D4524="",E4524="",F4524=""),"",D4524*($B$7-$B$8-F4524-E4524))</f>
        <v>4969.04292709564</v>
      </c>
      <c r="H4524" s="25" t="n">
        <f aca="false">IF(D4524="","",D4524*$F$30)</f>
        <v>6202.23515994</v>
      </c>
    </row>
    <row r="4525" customFormat="false" ht="15" hidden="false" customHeight="false" outlineLevel="0" collapsed="false">
      <c r="A4525" s="2" t="n">
        <v>4491</v>
      </c>
      <c r="B4525" s="2" t="n">
        <v>3</v>
      </c>
      <c r="C4525" s="22" t="n">
        <f aca="true">NORMSINV(MAX(RAND(),0.000000000001))</f>
        <v>-0.758002286715574</v>
      </c>
      <c r="D4525" s="24" t="n">
        <f aca="false">IF($B$11="","",$B$11*EXP($B$12*C4525))</f>
        <v>673.909852517061</v>
      </c>
      <c r="E4525" s="20" t="n">
        <f aca="true">IF($B$10="","",$B$10*(1-$B$14+2*$B$14*RAND()))</f>
        <v>3.56674626466232</v>
      </c>
      <c r="F4525" s="21" t="n">
        <f aca="false">INDEX($E$17:$E$28,B4525)</f>
        <v>5.0612</v>
      </c>
      <c r="G4525" s="25" t="n">
        <f aca="false">IF(OR(D4525="",E4525="",F4525=""),"",D4525*($B$7-$B$8-F4525-E4525))</f>
        <v>2771.15352632364</v>
      </c>
      <c r="H4525" s="25" t="n">
        <f aca="false">IF(D4525="","",D4525*$F$30)</f>
        <v>3369.01013470329</v>
      </c>
    </row>
    <row r="4526" customFormat="false" ht="15" hidden="false" customHeight="false" outlineLevel="0" collapsed="false">
      <c r="A4526" s="2" t="n">
        <v>4492</v>
      </c>
      <c r="B4526" s="2" t="n">
        <v>4</v>
      </c>
      <c r="C4526" s="22" t="n">
        <f aca="true">NORMSINV(MAX(RAND(),0.000000000001))</f>
        <v>-0.910368555150964</v>
      </c>
      <c r="D4526" s="24" t="n">
        <f aca="false">IF($B$11="","",$B$11*EXP($B$12*C4526))</f>
        <v>632.003148972746</v>
      </c>
      <c r="E4526" s="20" t="n">
        <f aca="true">IF($B$10="","",$B$10*(1-$B$14+2*$B$14*RAND()))</f>
        <v>4.10077694622145</v>
      </c>
      <c r="F4526" s="21" t="n">
        <f aca="false">INDEX($E$17:$E$28,B4526)</f>
        <v>4.89657419354839</v>
      </c>
      <c r="G4526" s="25" t="n">
        <f aca="false">IF(OR(D4526="",E4526="",F4526=""),"",D4526*($B$7-$B$8-F4526-E4526))</f>
        <v>2365.36586516472</v>
      </c>
      <c r="H4526" s="25" t="n">
        <f aca="false">IF(D4526="","",D4526*$F$30)</f>
        <v>3159.51014234455</v>
      </c>
    </row>
    <row r="4527" customFormat="false" ht="15" hidden="false" customHeight="false" outlineLevel="0" collapsed="false">
      <c r="A4527" s="2" t="n">
        <v>4493</v>
      </c>
      <c r="B4527" s="2" t="n">
        <v>5</v>
      </c>
      <c r="C4527" s="22" t="n">
        <f aca="true">NORMSINV(MAX(RAND(),0.000000000001))</f>
        <v>1.27849347242054</v>
      </c>
      <c r="D4527" s="24" t="n">
        <f aca="false">IF($B$11="","",$B$11*EXP($B$12*C4527))</f>
        <v>1589.5505159994</v>
      </c>
      <c r="E4527" s="20" t="n">
        <f aca="true">IF($B$10="","",$B$10*(1-$B$14+2*$B$14*RAND()))</f>
        <v>3.91001284525357</v>
      </c>
      <c r="F4527" s="21" t="n">
        <f aca="false">INDEX($E$17:$E$28,B4527)</f>
        <v>4.761</v>
      </c>
      <c r="G4527" s="25" t="n">
        <f aca="false">IF(OR(D4527="",E4527="",F4527=""),"",D4527*($B$7-$B$8-F4527-E4527))</f>
        <v>6467.8606314221</v>
      </c>
      <c r="H4527" s="25" t="n">
        <f aca="false">IF(D4527="","",D4527*$F$30)</f>
        <v>7946.48093958418</v>
      </c>
    </row>
    <row r="4528" customFormat="false" ht="15" hidden="false" customHeight="false" outlineLevel="0" collapsed="false">
      <c r="A4528" s="2" t="n">
        <v>4494</v>
      </c>
      <c r="B4528" s="2" t="n">
        <v>6</v>
      </c>
      <c r="C4528" s="22" t="n">
        <f aca="true">NORMSINV(MAX(RAND(),0.000000000001))</f>
        <v>-0.46756875296186</v>
      </c>
      <c r="D4528" s="24" t="n">
        <f aca="false">IF($B$11="","",$B$11*EXP($B$12*C4528))</f>
        <v>761.640902383634</v>
      </c>
      <c r="E4528" s="20" t="n">
        <f aca="true">IF($B$10="","",$B$10*(1-$B$14+2*$B$14*RAND()))</f>
        <v>3.92721256421128</v>
      </c>
      <c r="F4528" s="21" t="n">
        <f aca="false">INDEX($E$17:$E$28,B4528)</f>
        <v>4.761</v>
      </c>
      <c r="G4528" s="25" t="n">
        <f aca="false">IF(OR(D4528="",E4528="",F4528=""),"",D4528*($B$7-$B$8-F4528-E4528))</f>
        <v>3086.00703886079</v>
      </c>
      <c r="H4528" s="25" t="n">
        <f aca="false">IF(D4528="","",D4528*$F$30)</f>
        <v>3807.59519919626</v>
      </c>
    </row>
    <row r="4529" customFormat="false" ht="15" hidden="false" customHeight="false" outlineLevel="0" collapsed="false">
      <c r="A4529" s="2" t="n">
        <v>4495</v>
      </c>
      <c r="B4529" s="2" t="n">
        <v>7</v>
      </c>
      <c r="C4529" s="22" t="n">
        <f aca="true">NORMSINV(MAX(RAND(),0.000000000001))</f>
        <v>0.0761555616404899</v>
      </c>
      <c r="D4529" s="24" t="n">
        <f aca="false">IF($B$11="","",$B$11*EXP($B$12*C4529))</f>
        <v>957.745575593521</v>
      </c>
      <c r="E4529" s="20" t="n">
        <f aca="true">IF($B$10="","",$B$10*(1-$B$14+2*$B$14*RAND()))</f>
        <v>3.45904404976968</v>
      </c>
      <c r="F4529" s="21" t="n">
        <f aca="false">INDEX($E$17:$E$28,B4529)</f>
        <v>4.761</v>
      </c>
      <c r="G4529" s="25" t="n">
        <f aca="false">IF(OR(D4529="",E4529="",F4529=""),"",D4529*($B$7-$B$8-F4529-E4529))</f>
        <v>4328.9678132107</v>
      </c>
      <c r="H4529" s="25" t="n">
        <f aca="false">IF(D4529="","",D4529*$F$30)</f>
        <v>4787.96168150713</v>
      </c>
    </row>
    <row r="4530" customFormat="false" ht="15" hidden="false" customHeight="false" outlineLevel="0" collapsed="false">
      <c r="A4530" s="2" t="n">
        <v>4496</v>
      </c>
      <c r="B4530" s="2" t="n">
        <v>8</v>
      </c>
      <c r="C4530" s="22" t="n">
        <f aca="true">NORMSINV(MAX(RAND(),0.000000000001))</f>
        <v>0.366371791074917</v>
      </c>
      <c r="D4530" s="24" t="n">
        <f aca="false">IF($B$11="","",$B$11*EXP($B$12*C4530))</f>
        <v>1082.32786949972</v>
      </c>
      <c r="E4530" s="20" t="n">
        <f aca="true">IF($B$10="","",$B$10*(1-$B$14+2*$B$14*RAND()))</f>
        <v>3.44549696366492</v>
      </c>
      <c r="F4530" s="21" t="n">
        <f aca="false">INDEX($E$17:$E$28,B4530)</f>
        <v>4.761</v>
      </c>
      <c r="G4530" s="25" t="n">
        <f aca="false">IF(OR(D4530="",E4530="",F4530=""),"",D4530*($B$7-$B$8-F4530-E4530))</f>
        <v>4906.73668268706</v>
      </c>
      <c r="H4530" s="25" t="n">
        <f aca="false">IF(D4530="","",D4530*$F$30)</f>
        <v>5410.773485203</v>
      </c>
    </row>
    <row r="4531" customFormat="false" ht="15" hidden="false" customHeight="false" outlineLevel="0" collapsed="false">
      <c r="A4531" s="2" t="n">
        <v>4497</v>
      </c>
      <c r="B4531" s="2" t="n">
        <v>9</v>
      </c>
      <c r="C4531" s="22" t="n">
        <f aca="true">NORMSINV(MAX(RAND(),0.000000000001))</f>
        <v>2.36269545899311</v>
      </c>
      <c r="D4531" s="24" t="n">
        <f aca="false">IF($B$11="","",$B$11*EXP($B$12*C4531))</f>
        <v>2510.03628463624</v>
      </c>
      <c r="E4531" s="20" t="n">
        <f aca="true">IF($B$10="","",$B$10*(1-$B$14+2*$B$14*RAND()))</f>
        <v>3.4399115201511</v>
      </c>
      <c r="F4531" s="21" t="n">
        <f aca="false">INDEX($E$17:$E$28,B4531)</f>
        <v>4.761</v>
      </c>
      <c r="G4531" s="25" t="n">
        <f aca="false">IF(OR(D4531="",E4531="",F4531=""),"",D4531*($B$7-$B$8-F4531-E4531))</f>
        <v>11393.2767835951</v>
      </c>
      <c r="H4531" s="25" t="n">
        <f aca="false">IF(D4531="","",D4531*$F$30)</f>
        <v>12548.1733941535</v>
      </c>
    </row>
    <row r="4532" customFormat="false" ht="15" hidden="false" customHeight="false" outlineLevel="0" collapsed="false">
      <c r="A4532" s="2" t="n">
        <v>4498</v>
      </c>
      <c r="B4532" s="2" t="n">
        <v>10</v>
      </c>
      <c r="C4532" s="22" t="n">
        <f aca="true">NORMSINV(MAX(RAND(),0.000000000001))</f>
        <v>0.563224933762514</v>
      </c>
      <c r="D4532" s="24" t="n">
        <f aca="false">IF($B$11="","",$B$11*EXP($B$12*C4532))</f>
        <v>1175.93243053</v>
      </c>
      <c r="E4532" s="20" t="n">
        <f aca="true">IF($B$10="","",$B$10*(1-$B$14+2*$B$14*RAND()))</f>
        <v>3.61249713657444</v>
      </c>
      <c r="F4532" s="21" t="n">
        <f aca="false">INDEX($E$17:$E$28,B4532)</f>
        <v>4.761</v>
      </c>
      <c r="G4532" s="25" t="n">
        <f aca="false">IF(OR(D4532="",E4532="",F4532=""),"",D4532*($B$7-$B$8-F4532-E4532))</f>
        <v>5134.71232510422</v>
      </c>
      <c r="H4532" s="25" t="n">
        <f aca="false">IF(D4532="","",D4532*$F$30)</f>
        <v>5878.72140670558</v>
      </c>
    </row>
    <row r="4533" customFormat="false" ht="15" hidden="false" customHeight="false" outlineLevel="0" collapsed="false">
      <c r="A4533" s="2" t="n">
        <v>4499</v>
      </c>
      <c r="B4533" s="2" t="n">
        <v>11</v>
      </c>
      <c r="C4533" s="22" t="n">
        <f aca="true">NORMSINV(MAX(RAND(),0.000000000001))</f>
        <v>0.52692549471787</v>
      </c>
      <c r="D4533" s="24" t="n">
        <f aca="false">IF($B$11="","",$B$11*EXP($B$12*C4533))</f>
        <v>1158.08298498748</v>
      </c>
      <c r="E4533" s="20" t="n">
        <f aca="true">IF($B$10="","",$B$10*(1-$B$14+2*$B$14*RAND()))</f>
        <v>3.93134145737551</v>
      </c>
      <c r="F4533" s="21" t="n">
        <f aca="false">INDEX($E$17:$E$28,B4533)</f>
        <v>4.761</v>
      </c>
      <c r="G4533" s="25" t="n">
        <f aca="false">IF(OR(D4533="",E4533="",F4533=""),"",D4533*($B$7-$B$8-F4533-E4533))</f>
        <v>4687.52448725263</v>
      </c>
      <c r="H4533" s="25" t="n">
        <f aca="false">IF(D4533="","",D4533*$F$30)</f>
        <v>5789.48845854939</v>
      </c>
    </row>
    <row r="4534" customFormat="false" ht="15" hidden="false" customHeight="false" outlineLevel="0" collapsed="false">
      <c r="A4534" s="2" t="n">
        <v>4500</v>
      </c>
      <c r="B4534" s="2" t="n">
        <v>12</v>
      </c>
      <c r="C4534" s="22" t="n">
        <f aca="true">NORMSINV(MAX(RAND(),0.000000000001))</f>
        <v>-0.478092563337905</v>
      </c>
      <c r="D4534" s="24" t="n">
        <f aca="false">IF($B$11="","",$B$11*EXP($B$12*C4534))</f>
        <v>758.270977076996</v>
      </c>
      <c r="E4534" s="20" t="n">
        <f aca="true">IF($B$10="","",$B$10*(1-$B$14+2*$B$14*RAND()))</f>
        <v>3.42952047803185</v>
      </c>
      <c r="F4534" s="21" t="n">
        <f aca="false">INDEX($E$17:$E$28,B4534)</f>
        <v>4.761</v>
      </c>
      <c r="G4534" s="25" t="n">
        <f aca="false">IF(OR(D4534="",E4534="",F4534=""),"",D4534*($B$7-$B$8-F4534-E4534))</f>
        <v>3449.73828231457</v>
      </c>
      <c r="H4534" s="25" t="n">
        <f aca="false">IF(D4534="","",D4534*$F$30)</f>
        <v>3790.74826860332</v>
      </c>
    </row>
    <row r="4535" customFormat="false" ht="15" hidden="false" customHeight="false" outlineLevel="0" collapsed="false">
      <c r="A4535" s="2" t="n">
        <v>4501</v>
      </c>
      <c r="B4535" s="2" t="n">
        <v>1</v>
      </c>
      <c r="C4535" s="22" t="n">
        <f aca="true">NORMSINV(MAX(RAND(),0.000000000001))</f>
        <v>0.0755350348081497</v>
      </c>
      <c r="D4535" s="24" t="n">
        <f aca="false">IF($B$11="","",$B$11*EXP($B$12*C4535))</f>
        <v>957.495187598371</v>
      </c>
      <c r="E4535" s="20" t="n">
        <f aca="true">IF($B$10="","",$B$10*(1-$B$14+2*$B$14*RAND()))</f>
        <v>3.79182675845193</v>
      </c>
      <c r="F4535" s="21" t="n">
        <f aca="false">INDEX($E$17:$E$28,B4535)</f>
        <v>4.92562580645161</v>
      </c>
      <c r="G4535" s="25" t="n">
        <f aca="false">IF(OR(D4535="",E4535="",F4535=""),"",D4535*($B$7-$B$8-F4535-E4535))</f>
        <v>3851.56981099103</v>
      </c>
      <c r="H4535" s="25" t="n">
        <f aca="false">IF(D4535="","",D4535*$F$30)</f>
        <v>4786.70994184178</v>
      </c>
    </row>
    <row r="4536" customFormat="false" ht="15" hidden="false" customHeight="false" outlineLevel="0" collapsed="false">
      <c r="A4536" s="2" t="n">
        <v>4502</v>
      </c>
      <c r="B4536" s="2" t="n">
        <v>2</v>
      </c>
      <c r="C4536" s="22" t="n">
        <f aca="true">NORMSINV(MAX(RAND(),0.000000000001))</f>
        <v>1.03676813815502</v>
      </c>
      <c r="D4536" s="24" t="n">
        <f aca="false">IF($B$11="","",$B$11*EXP($B$12*C4536))</f>
        <v>1435.61944991452</v>
      </c>
      <c r="E4536" s="20" t="n">
        <f aca="true">IF($B$10="","",$B$10*(1-$B$14+2*$B$14*RAND()))</f>
        <v>4.00270966742749</v>
      </c>
      <c r="F4536" s="21" t="n">
        <f aca="false">INDEX($E$17:$E$28,B4536)</f>
        <v>5.0612</v>
      </c>
      <c r="G4536" s="25" t="n">
        <f aca="false">IF(OR(D4536="",E4536="",F4536=""),"",D4536*($B$7-$B$8-F4536-E4536))</f>
        <v>5277.46678108382</v>
      </c>
      <c r="H4536" s="25" t="n">
        <f aca="false">IF(D4536="","",D4536*$F$30)</f>
        <v>7176.94875401265</v>
      </c>
    </row>
    <row r="4537" customFormat="false" ht="15" hidden="false" customHeight="false" outlineLevel="0" collapsed="false">
      <c r="A4537" s="2" t="n">
        <v>4503</v>
      </c>
      <c r="B4537" s="2" t="n">
        <v>3</v>
      </c>
      <c r="C4537" s="22" t="n">
        <f aca="true">NORMSINV(MAX(RAND(),0.000000000001))</f>
        <v>-0.0514978543855891</v>
      </c>
      <c r="D4537" s="24" t="n">
        <f aca="false">IF($B$11="","",$B$11*EXP($B$12*C4537))</f>
        <v>907.590554840835</v>
      </c>
      <c r="E4537" s="20" t="n">
        <f aca="true">IF($B$10="","",$B$10*(1-$B$14+2*$B$14*RAND()))</f>
        <v>3.94553005418199</v>
      </c>
      <c r="F4537" s="21" t="n">
        <f aca="false">INDEX($E$17:$E$28,B4537)</f>
        <v>5.0612</v>
      </c>
      <c r="G4537" s="25" t="n">
        <f aca="false">IF(OR(D4537="",E4537="",F4537=""),"",D4537*($B$7-$B$8-F4537-E4537))</f>
        <v>3388.28054149558</v>
      </c>
      <c r="H4537" s="25" t="n">
        <f aca="false">IF(D4537="","",D4537*$F$30)</f>
        <v>4537.2267017603</v>
      </c>
    </row>
    <row r="4538" customFormat="false" ht="15" hidden="false" customHeight="false" outlineLevel="0" collapsed="false">
      <c r="A4538" s="2" t="n">
        <v>4504</v>
      </c>
      <c r="B4538" s="2" t="n">
        <v>4</v>
      </c>
      <c r="C4538" s="22" t="n">
        <f aca="true">NORMSINV(MAX(RAND(),0.000000000001))</f>
        <v>1.21533271212639</v>
      </c>
      <c r="D4538" s="24" t="n">
        <f aca="false">IF($B$11="","",$B$11*EXP($B$12*C4538))</f>
        <v>1547.80450860126</v>
      </c>
      <c r="E4538" s="20" t="n">
        <f aca="true">IF($B$10="","",$B$10*(1-$B$14+2*$B$14*RAND()))</f>
        <v>3.40452458247588</v>
      </c>
      <c r="F4538" s="21" t="n">
        <f aca="false">INDEX($E$17:$E$28,B4538)</f>
        <v>4.89657419354839</v>
      </c>
      <c r="G4538" s="25" t="n">
        <f aca="false">IF(OR(D4538="",E4538="",F4538=""),"",D4538*($B$7-$B$8-F4538-E4538))</f>
        <v>6870.5513277053</v>
      </c>
      <c r="H4538" s="25" t="n">
        <f aca="false">IF(D4538="","",D4538*$F$30)</f>
        <v>7737.78429939943</v>
      </c>
    </row>
    <row r="4539" customFormat="false" ht="15" hidden="false" customHeight="false" outlineLevel="0" collapsed="false">
      <c r="A4539" s="2" t="n">
        <v>4505</v>
      </c>
      <c r="B4539" s="2" t="n">
        <v>5</v>
      </c>
      <c r="C4539" s="22" t="n">
        <f aca="true">NORMSINV(MAX(RAND(),0.000000000001))</f>
        <v>-0.132126895974494</v>
      </c>
      <c r="D4539" s="24" t="n">
        <f aca="false">IF($B$11="","",$B$11*EXP($B$12*C4539))</f>
        <v>877.273676848622</v>
      </c>
      <c r="E4539" s="20" t="n">
        <f aca="true">IF($B$10="","",$B$10*(1-$B$14+2*$B$14*RAND()))</f>
        <v>3.98776245347199</v>
      </c>
      <c r="F4539" s="21" t="n">
        <f aca="false">INDEX($E$17:$E$28,B4539)</f>
        <v>4.761</v>
      </c>
      <c r="G4539" s="25" t="n">
        <f aca="false">IF(OR(D4539="",E4539="",F4539=""),"",D4539*($B$7-$B$8-F4539-E4539))</f>
        <v>3501.4076376189</v>
      </c>
      <c r="H4539" s="25" t="n">
        <f aca="false">IF(D4539="","",D4539*$F$30)</f>
        <v>4385.66656530163</v>
      </c>
    </row>
    <row r="4540" customFormat="false" ht="15" hidden="false" customHeight="false" outlineLevel="0" collapsed="false">
      <c r="A4540" s="2" t="n">
        <v>4506</v>
      </c>
      <c r="B4540" s="2" t="n">
        <v>6</v>
      </c>
      <c r="C4540" s="22" t="n">
        <f aca="true">NORMSINV(MAX(RAND(),0.000000000001))</f>
        <v>0.788792616125</v>
      </c>
      <c r="D4540" s="24" t="n">
        <f aca="false">IF($B$11="","",$B$11*EXP($B$12*C4540))</f>
        <v>1293.18472886071</v>
      </c>
      <c r="E4540" s="20" t="n">
        <f aca="true">IF($B$10="","",$B$10*(1-$B$14+2*$B$14*RAND()))</f>
        <v>3.73078879289866</v>
      </c>
      <c r="F4540" s="21" t="n">
        <f aca="false">INDEX($E$17:$E$28,B4540)</f>
        <v>4.761</v>
      </c>
      <c r="G4540" s="25" t="n">
        <f aca="false">IF(OR(D4540="",E4540="",F4540=""),"",D4540*($B$7-$B$8-F4540-E4540))</f>
        <v>5493.72185799838</v>
      </c>
      <c r="H4540" s="25" t="n">
        <f aca="false">IF(D4540="","",D4540*$F$30)</f>
        <v>6464.88909652046</v>
      </c>
    </row>
    <row r="4541" customFormat="false" ht="15" hidden="false" customHeight="false" outlineLevel="0" collapsed="false">
      <c r="A4541" s="2" t="n">
        <v>4507</v>
      </c>
      <c r="B4541" s="2" t="n">
        <v>7</v>
      </c>
      <c r="C4541" s="22" t="n">
        <f aca="true">NORMSINV(MAX(RAND(),0.000000000001))</f>
        <v>-1.00147835937624</v>
      </c>
      <c r="D4541" s="24" t="n">
        <f aca="false">IF($B$11="","",$B$11*EXP($B$12*C4541))</f>
        <v>608.200013108137</v>
      </c>
      <c r="E4541" s="20" t="n">
        <f aca="true">IF($B$10="","",$B$10*(1-$B$14+2*$B$14*RAND()))</f>
        <v>4.00474042567437</v>
      </c>
      <c r="F4541" s="21" t="n">
        <f aca="false">INDEX($E$17:$E$28,B4541)</f>
        <v>4.761</v>
      </c>
      <c r="G4541" s="25" t="n">
        <f aca="false">IF(OR(D4541="",E4541="",F4541=""),"",D4541*($B$7-$B$8-F4541-E4541))</f>
        <v>2417.14472519999</v>
      </c>
      <c r="H4541" s="25" t="n">
        <f aca="false">IF(D4541="","",D4541*$F$30)</f>
        <v>3040.5135055302</v>
      </c>
    </row>
    <row r="4542" customFormat="false" ht="15" hidden="false" customHeight="false" outlineLevel="0" collapsed="false">
      <c r="A4542" s="2" t="n">
        <v>4508</v>
      </c>
      <c r="B4542" s="2" t="n">
        <v>8</v>
      </c>
      <c r="C4542" s="22" t="n">
        <f aca="true">NORMSINV(MAX(RAND(),0.000000000001))</f>
        <v>0.363831731731566</v>
      </c>
      <c r="D4542" s="24" t="n">
        <f aca="false">IF($B$11="","",$B$11*EXP($B$12*C4542))</f>
        <v>1081.17007929075</v>
      </c>
      <c r="E4542" s="20" t="n">
        <f aca="true">IF($B$10="","",$B$10*(1-$B$14+2*$B$14*RAND()))</f>
        <v>4.11857175782448</v>
      </c>
      <c r="F4542" s="21" t="n">
        <f aca="false">INDEX($E$17:$E$28,B4542)</f>
        <v>4.761</v>
      </c>
      <c r="G4542" s="25" t="n">
        <f aca="false">IF(OR(D4542="",E4542="",F4542=""),"",D4542*($B$7-$B$8-F4542-E4542))</f>
        <v>4173.77950868916</v>
      </c>
      <c r="H4542" s="25" t="n">
        <f aca="false">IF(D4542="","",D4542*$F$30)</f>
        <v>5404.98546039032</v>
      </c>
    </row>
    <row r="4543" customFormat="false" ht="15" hidden="false" customHeight="false" outlineLevel="0" collapsed="false">
      <c r="A4543" s="2" t="n">
        <v>4509</v>
      </c>
      <c r="B4543" s="2" t="n">
        <v>9</v>
      </c>
      <c r="C4543" s="22" t="n">
        <f aca="true">NORMSINV(MAX(RAND(),0.000000000001))</f>
        <v>0.114765203293163</v>
      </c>
      <c r="D4543" s="24" t="n">
        <f aca="false">IF($B$11="","",$B$11*EXP($B$12*C4543))</f>
        <v>973.454375103791</v>
      </c>
      <c r="E4543" s="20" t="n">
        <f aca="true">IF($B$10="","",$B$10*(1-$B$14+2*$B$14*RAND()))</f>
        <v>3.77557890985077</v>
      </c>
      <c r="F4543" s="21" t="n">
        <f aca="false">INDEX($E$17:$E$28,B4543)</f>
        <v>4.761</v>
      </c>
      <c r="G4543" s="25" t="n">
        <f aca="false">IF(OR(D4543="",E4543="",F4543=""),"",D4543*($B$7-$B$8-F4543-E4543))</f>
        <v>4091.83865060932</v>
      </c>
      <c r="H4543" s="25" t="n">
        <f aca="false">IF(D4543="","",D4543*$F$30)</f>
        <v>4866.49311201887</v>
      </c>
    </row>
    <row r="4544" customFormat="false" ht="15" hidden="false" customHeight="false" outlineLevel="0" collapsed="false">
      <c r="A4544" s="2" t="n">
        <v>4510</v>
      </c>
      <c r="B4544" s="2" t="n">
        <v>10</v>
      </c>
      <c r="C4544" s="22" t="n">
        <f aca="true">NORMSINV(MAX(RAND(),0.000000000001))</f>
        <v>-0.0538470446911342</v>
      </c>
      <c r="D4544" s="24" t="n">
        <f aca="false">IF($B$11="","",$B$11*EXP($B$12*C4544))</f>
        <v>906.692603513587</v>
      </c>
      <c r="E4544" s="20" t="n">
        <f aca="true">IF($B$10="","",$B$10*(1-$B$14+2*$B$14*RAND()))</f>
        <v>3.93748639556932</v>
      </c>
      <c r="F4544" s="21" t="n">
        <f aca="false">INDEX($E$17:$E$28,B4544)</f>
        <v>4.761</v>
      </c>
      <c r="G4544" s="25" t="n">
        <f aca="false">IF(OR(D4544="",E4544="",F4544=""),"",D4544*($B$7-$B$8-F4544-E4544))</f>
        <v>3664.41049213684</v>
      </c>
      <c r="H4544" s="25" t="n">
        <f aca="false">IF(D4544="","",D4544*$F$30)</f>
        <v>4532.73766348512</v>
      </c>
    </row>
    <row r="4545" customFormat="false" ht="15" hidden="false" customHeight="false" outlineLevel="0" collapsed="false">
      <c r="A4545" s="2" t="n">
        <v>4511</v>
      </c>
      <c r="B4545" s="2" t="n">
        <v>11</v>
      </c>
      <c r="C4545" s="22" t="n">
        <f aca="true">NORMSINV(MAX(RAND(),0.000000000001))</f>
        <v>1.08872577342802</v>
      </c>
      <c r="D4545" s="24" t="n">
        <f aca="false">IF($B$11="","",$B$11*EXP($B$12*C4545))</f>
        <v>1467.39631040474</v>
      </c>
      <c r="E4545" s="20" t="n">
        <f aca="true">IF($B$10="","",$B$10*(1-$B$14+2*$B$14*RAND()))</f>
        <v>3.81428265949652</v>
      </c>
      <c r="F4545" s="21" t="n">
        <f aca="false">INDEX($E$17:$E$28,B4545)</f>
        <v>4.761</v>
      </c>
      <c r="G4545" s="25" t="n">
        <f aca="false">IF(OR(D4545="",E4545="",F4545=""),"",D4545*($B$7-$B$8-F4545-E4545))</f>
        <v>6111.29085933343</v>
      </c>
      <c r="H4545" s="25" t="n">
        <f aca="false">IF(D4545="","",D4545*$F$30)</f>
        <v>7335.80763497536</v>
      </c>
    </row>
    <row r="4546" customFormat="false" ht="15" hidden="false" customHeight="false" outlineLevel="0" collapsed="false">
      <c r="A4546" s="2" t="n">
        <v>4512</v>
      </c>
      <c r="B4546" s="2" t="n">
        <v>12</v>
      </c>
      <c r="C4546" s="22" t="n">
        <f aca="true">NORMSINV(MAX(RAND(),0.000000000001))</f>
        <v>0.39066976749386</v>
      </c>
      <c r="D4546" s="24" t="n">
        <f aca="false">IF($B$11="","",$B$11*EXP($B$12*C4546))</f>
        <v>1093.46603408988</v>
      </c>
      <c r="E4546" s="20" t="n">
        <f aca="true">IF($B$10="","",$B$10*(1-$B$14+2*$B$14*RAND()))</f>
        <v>3.54745455824119</v>
      </c>
      <c r="F4546" s="21" t="n">
        <f aca="false">INDEX($E$17:$E$28,B4546)</f>
        <v>4.761</v>
      </c>
      <c r="G4546" s="25" t="n">
        <f aca="false">IF(OR(D4546="",E4546="",F4546=""),"",D4546*($B$7-$B$8-F4546-E4546))</f>
        <v>4845.74441908911</v>
      </c>
      <c r="H4546" s="25" t="n">
        <f aca="false">IF(D4546="","",D4546*$F$30)</f>
        <v>5466.45539762215</v>
      </c>
    </row>
    <row r="4547" customFormat="false" ht="15" hidden="false" customHeight="false" outlineLevel="0" collapsed="false">
      <c r="A4547" s="2" t="n">
        <v>4513</v>
      </c>
      <c r="B4547" s="2" t="n">
        <v>1</v>
      </c>
      <c r="C4547" s="22" t="n">
        <f aca="true">NORMSINV(MAX(RAND(),0.000000000001))</f>
        <v>2.13697418883222</v>
      </c>
      <c r="D4547" s="24" t="n">
        <f aca="false">IF($B$11="","",$B$11*EXP($B$12*C4547))</f>
        <v>2282.30506385559</v>
      </c>
      <c r="E4547" s="20" t="n">
        <f aca="true">IF($B$10="","",$B$10*(1-$B$14+2*$B$14*RAND()))</f>
        <v>4.09061697206927</v>
      </c>
      <c r="F4547" s="21" t="n">
        <f aca="false">INDEX($E$17:$E$28,B4547)</f>
        <v>4.92562580645161</v>
      </c>
      <c r="G4547" s="25" t="n">
        <f aca="false">IF(OR(D4547="",E4547="",F4547=""),"",D4547*($B$7-$B$8-F4547-E4547))</f>
        <v>8498.74996315061</v>
      </c>
      <c r="H4547" s="25" t="n">
        <f aca="false">IF(D4547="","",D4547*$F$30)</f>
        <v>11409.6994752268</v>
      </c>
    </row>
    <row r="4548" customFormat="false" ht="15" hidden="false" customHeight="false" outlineLevel="0" collapsed="false">
      <c r="A4548" s="2" t="n">
        <v>4514</v>
      </c>
      <c r="B4548" s="2" t="n">
        <v>2</v>
      </c>
      <c r="C4548" s="22" t="n">
        <f aca="true">NORMSINV(MAX(RAND(),0.000000000001))</f>
        <v>1.23692971284247</v>
      </c>
      <c r="D4548" s="24" t="n">
        <f aca="false">IF($B$11="","",$B$11*EXP($B$12*C4548))</f>
        <v>1561.95419126857</v>
      </c>
      <c r="E4548" s="20" t="n">
        <f aca="true">IF($B$10="","",$B$10*(1-$B$14+2*$B$14*RAND()))</f>
        <v>3.64987619078175</v>
      </c>
      <c r="F4548" s="21" t="n">
        <f aca="false">INDEX($E$17:$E$28,B4548)</f>
        <v>5.0612</v>
      </c>
      <c r="G4548" s="25" t="n">
        <f aca="false">IF(OR(D4548="",E4548="",F4548=""),"",D4548*($B$7-$B$8-F4548-E4548))</f>
        <v>6292.99443011016</v>
      </c>
      <c r="H4548" s="25" t="n">
        <f aca="false">IF(D4548="","",D4548*$F$30)</f>
        <v>7808.52139298981</v>
      </c>
    </row>
    <row r="4549" customFormat="false" ht="15" hidden="false" customHeight="false" outlineLevel="0" collapsed="false">
      <c r="A4549" s="2" t="n">
        <v>4515</v>
      </c>
      <c r="B4549" s="2" t="n">
        <v>3</v>
      </c>
      <c r="C4549" s="22" t="n">
        <f aca="true">NORMSINV(MAX(RAND(),0.000000000001))</f>
        <v>-1.32691266774283</v>
      </c>
      <c r="D4549" s="24" t="n">
        <f aca="false">IF($B$11="","",$B$11*EXP($B$12*C4549))</f>
        <v>530.264968479063</v>
      </c>
      <c r="E4549" s="20" t="n">
        <f aca="true">IF($B$10="","",$B$10*(1-$B$14+2*$B$14*RAND()))</f>
        <v>3.49135103387161</v>
      </c>
      <c r="F4549" s="21" t="n">
        <f aca="false">INDEX($E$17:$E$28,B4549)</f>
        <v>5.0612</v>
      </c>
      <c r="G4549" s="25" t="n">
        <f aca="false">IF(OR(D4549="",E4549="",F4549=""),"",D4549*($B$7-$B$8-F4549-E4549))</f>
        <v>2220.45749403176</v>
      </c>
      <c r="H4549" s="25" t="n">
        <f aca="false">IF(D4549="","",D4549*$F$30)</f>
        <v>2650.90063042053</v>
      </c>
    </row>
    <row r="4550" customFormat="false" ht="15" hidden="false" customHeight="false" outlineLevel="0" collapsed="false">
      <c r="A4550" s="2" t="n">
        <v>4516</v>
      </c>
      <c r="B4550" s="2" t="n">
        <v>4</v>
      </c>
      <c r="C4550" s="22" t="n">
        <f aca="true">NORMSINV(MAX(RAND(),0.000000000001))</f>
        <v>0.775584108467629</v>
      </c>
      <c r="D4550" s="24" t="n">
        <f aca="false">IF($B$11="","",$B$11*EXP($B$12*C4550))</f>
        <v>1286.00734984455</v>
      </c>
      <c r="E4550" s="20" t="n">
        <f aca="true">IF($B$10="","",$B$10*(1-$B$14+2*$B$14*RAND()))</f>
        <v>3.70365114669014</v>
      </c>
      <c r="F4550" s="21" t="n">
        <f aca="false">INDEX($E$17:$E$28,B4550)</f>
        <v>4.89657419354839</v>
      </c>
      <c r="G4550" s="25" t="n">
        <f aca="false">IF(OR(D4550="",E4550="",F4550=""),"",D4550*($B$7-$B$8-F4550-E4550))</f>
        <v>5323.78063915346</v>
      </c>
      <c r="H4550" s="25" t="n">
        <f aca="false">IF(D4550="","",D4550*$F$30)</f>
        <v>6429.00794334286</v>
      </c>
    </row>
    <row r="4551" customFormat="false" ht="15" hidden="false" customHeight="false" outlineLevel="0" collapsed="false">
      <c r="A4551" s="2" t="n">
        <v>4517</v>
      </c>
      <c r="B4551" s="2" t="n">
        <v>5</v>
      </c>
      <c r="C4551" s="22" t="n">
        <f aca="true">NORMSINV(MAX(RAND(),0.000000000001))</f>
        <v>-0.145758496662771</v>
      </c>
      <c r="D4551" s="24" t="n">
        <f aca="false">IF($B$11="","",$B$11*EXP($B$12*C4551))</f>
        <v>872.249153842476</v>
      </c>
      <c r="E4551" s="20" t="n">
        <f aca="true">IF($B$10="","",$B$10*(1-$B$14+2*$B$14*RAND()))</f>
        <v>3.4216664041029</v>
      </c>
      <c r="F4551" s="21" t="n">
        <f aca="false">INDEX($E$17:$E$28,B4551)</f>
        <v>4.761</v>
      </c>
      <c r="G4551" s="25" t="n">
        <f aca="false">IF(OR(D4551="",E4551="",F4551=""),"",D4551*($B$7-$B$8-F4551-E4551))</f>
        <v>3975.13037279913</v>
      </c>
      <c r="H4551" s="25" t="n">
        <f aca="false">IF(D4551="","",D4551*$F$30)</f>
        <v>4360.54796988931</v>
      </c>
    </row>
    <row r="4552" customFormat="false" ht="15" hidden="false" customHeight="false" outlineLevel="0" collapsed="false">
      <c r="A4552" s="2" t="n">
        <v>4518</v>
      </c>
      <c r="B4552" s="2" t="n">
        <v>6</v>
      </c>
      <c r="C4552" s="22" t="n">
        <f aca="true">NORMSINV(MAX(RAND(),0.000000000001))</f>
        <v>0.288688239527816</v>
      </c>
      <c r="D4552" s="24" t="n">
        <f aca="false">IF($B$11="","",$B$11*EXP($B$12*C4552))</f>
        <v>1047.47336327768</v>
      </c>
      <c r="E4552" s="20" t="n">
        <f aca="true">IF($B$10="","",$B$10*(1-$B$14+2*$B$14*RAND()))</f>
        <v>4.07036236012451</v>
      </c>
      <c r="F4552" s="21" t="n">
        <f aca="false">INDEX($E$17:$E$28,B4552)</f>
        <v>4.761</v>
      </c>
      <c r="G4552" s="25" t="n">
        <f aca="false">IF(OR(D4552="",E4552="",F4552=""),"",D4552*($B$7-$B$8-F4552-E4552))</f>
        <v>4094.1938144741</v>
      </c>
      <c r="H4552" s="25" t="n">
        <f aca="false">IF(D4552="","",D4552*$F$30)</f>
        <v>5236.52883769777</v>
      </c>
    </row>
    <row r="4553" customFormat="false" ht="15" hidden="false" customHeight="false" outlineLevel="0" collapsed="false">
      <c r="A4553" s="2" t="n">
        <v>4519</v>
      </c>
      <c r="B4553" s="2" t="n">
        <v>7</v>
      </c>
      <c r="C4553" s="22" t="n">
        <f aca="true">NORMSINV(MAX(RAND(),0.000000000001))</f>
        <v>-0.85844180869608</v>
      </c>
      <c r="D4553" s="24" t="n">
        <f aca="false">IF($B$11="","",$B$11*EXP($B$12*C4553))</f>
        <v>645.983877230061</v>
      </c>
      <c r="E4553" s="20" t="n">
        <f aca="true">IF($B$10="","",$B$10*(1-$B$14+2*$B$14*RAND()))</f>
        <v>3.9941910079723</v>
      </c>
      <c r="F4553" s="21" t="n">
        <f aca="false">INDEX($E$17:$E$28,B4553)</f>
        <v>4.761</v>
      </c>
      <c r="G4553" s="25" t="n">
        <f aca="false">IF(OR(D4553="",E4553="",F4553=""),"",D4553*($B$7-$B$8-F4553-E4553))</f>
        <v>2574.12236269126</v>
      </c>
      <c r="H4553" s="25" t="n">
        <f aca="false">IF(D4553="","",D4553*$F$30)</f>
        <v>3229.40259904852</v>
      </c>
    </row>
    <row r="4554" customFormat="false" ht="15" hidden="false" customHeight="false" outlineLevel="0" collapsed="false">
      <c r="A4554" s="2" t="n">
        <v>4520</v>
      </c>
      <c r="B4554" s="2" t="n">
        <v>8</v>
      </c>
      <c r="C4554" s="22" t="n">
        <f aca="true">NORMSINV(MAX(RAND(),0.000000000001))</f>
        <v>0.0157550326484507</v>
      </c>
      <c r="D4554" s="24" t="n">
        <f aca="false">IF($B$11="","",$B$11*EXP($B$12*C4554))</f>
        <v>933.677818481011</v>
      </c>
      <c r="E4554" s="20" t="n">
        <f aca="true">IF($B$10="","",$B$10*(1-$B$14+2*$B$14*RAND()))</f>
        <v>3.68318989715187</v>
      </c>
      <c r="F4554" s="21" t="n">
        <f aca="false">INDEX($E$17:$E$28,B4554)</f>
        <v>4.761</v>
      </c>
      <c r="G4554" s="25" t="n">
        <f aca="false">IF(OR(D4554="",E4554="",F4554=""),"",D4554*($B$7-$B$8-F4554-E4554))</f>
        <v>4010.90260543593</v>
      </c>
      <c r="H4554" s="25" t="n">
        <f aca="false">IF(D4554="","",D4554*$F$30)</f>
        <v>4667.64215015027</v>
      </c>
    </row>
    <row r="4555" customFormat="false" ht="15" hidden="false" customHeight="false" outlineLevel="0" collapsed="false">
      <c r="A4555" s="2" t="n">
        <v>4521</v>
      </c>
      <c r="B4555" s="2" t="n">
        <v>9</v>
      </c>
      <c r="C4555" s="22" t="n">
        <f aca="true">NORMSINV(MAX(RAND(),0.000000000001))</f>
        <v>-1.42209947803983</v>
      </c>
      <c r="D4555" s="24" t="n">
        <f aca="false">IF($B$11="","",$B$11*EXP($B$12*C4555))</f>
        <v>509.417710971019</v>
      </c>
      <c r="E4555" s="20" t="n">
        <f aca="true">IF($B$10="","",$B$10*(1-$B$14+2*$B$14*RAND()))</f>
        <v>3.57035925293219</v>
      </c>
      <c r="F4555" s="21" t="n">
        <f aca="false">INDEX($E$17:$E$28,B4555)</f>
        <v>4.761</v>
      </c>
      <c r="G4555" s="25" t="n">
        <f aca="false">IF(OR(D4555="",E4555="",F4555=""),"",D4555*($B$7-$B$8-F4555-E4555))</f>
        <v>2245.83967786485</v>
      </c>
      <c r="H4555" s="25" t="n">
        <f aca="false">IF(D4555="","",D4555*$F$30)</f>
        <v>2546.68102068632</v>
      </c>
    </row>
    <row r="4556" customFormat="false" ht="15" hidden="false" customHeight="false" outlineLevel="0" collapsed="false">
      <c r="A4556" s="2" t="n">
        <v>4522</v>
      </c>
      <c r="B4556" s="2" t="n">
        <v>10</v>
      </c>
      <c r="C4556" s="22" t="n">
        <f aca="true">NORMSINV(MAX(RAND(),0.000000000001))</f>
        <v>0.247635967805011</v>
      </c>
      <c r="D4556" s="24" t="n">
        <f aca="false">IF($B$11="","",$B$11*EXP($B$12*C4556))</f>
        <v>1029.50994694055</v>
      </c>
      <c r="E4556" s="20" t="n">
        <f aca="true">IF($B$10="","",$B$10*(1-$B$14+2*$B$14*RAND()))</f>
        <v>3.94640482985809</v>
      </c>
      <c r="F4556" s="21" t="n">
        <f aca="false">INDEX($E$17:$E$28,B4556)</f>
        <v>4.761</v>
      </c>
      <c r="G4556" s="25" t="n">
        <f aca="false">IF(OR(D4556="",E4556="",F4556=""),"",D4556*($B$7-$B$8-F4556-E4556))</f>
        <v>4151.59683964553</v>
      </c>
      <c r="H4556" s="25" t="n">
        <f aca="false">IF(D4556="","",D4556*$F$30)</f>
        <v>5146.7261267452</v>
      </c>
    </row>
    <row r="4557" customFormat="false" ht="15" hidden="false" customHeight="false" outlineLevel="0" collapsed="false">
      <c r="A4557" s="2" t="n">
        <v>4523</v>
      </c>
      <c r="B4557" s="2" t="n">
        <v>11</v>
      </c>
      <c r="C4557" s="22" t="n">
        <f aca="true">NORMSINV(MAX(RAND(),0.000000000001))</f>
        <v>0.0891449992463233</v>
      </c>
      <c r="D4557" s="24" t="n">
        <f aca="false">IF($B$11="","",$B$11*EXP($B$12*C4557))</f>
        <v>963.001984193533</v>
      </c>
      <c r="E4557" s="20" t="n">
        <f aca="true">IF($B$10="","",$B$10*(1-$B$14+2*$B$14*RAND()))</f>
        <v>3.70399813452096</v>
      </c>
      <c r="F4557" s="21" t="n">
        <f aca="false">INDEX($E$17:$E$28,B4557)</f>
        <v>4.761</v>
      </c>
      <c r="G4557" s="25" t="n">
        <f aca="false">IF(OR(D4557="",E4557="",F4557=""),"",D4557*($B$7-$B$8-F4557-E4557))</f>
        <v>4116.83527888737</v>
      </c>
      <c r="H4557" s="25" t="n">
        <f aca="false">IF(D4557="","",D4557*$F$30)</f>
        <v>4814.23951938031</v>
      </c>
    </row>
    <row r="4558" customFormat="false" ht="15" hidden="false" customHeight="false" outlineLevel="0" collapsed="false">
      <c r="A4558" s="2" t="n">
        <v>4524</v>
      </c>
      <c r="B4558" s="2" t="n">
        <v>12</v>
      </c>
      <c r="C4558" s="22" t="n">
        <f aca="true">NORMSINV(MAX(RAND(),0.000000000001))</f>
        <v>-0.911939605540703</v>
      </c>
      <c r="D4558" s="24" t="n">
        <f aca="false">IF($B$11="","",$B$11*EXP($B$12*C4558))</f>
        <v>631.584909349265</v>
      </c>
      <c r="E4558" s="20" t="n">
        <f aca="true">IF($B$10="","",$B$10*(1-$B$14+2*$B$14*RAND()))</f>
        <v>3.76460332062503</v>
      </c>
      <c r="F4558" s="21" t="n">
        <f aca="false">INDEX($E$17:$E$28,B4558)</f>
        <v>4.761</v>
      </c>
      <c r="G4558" s="25" t="n">
        <f aca="false">IF(OR(D4558="",E4558="",F4558=""),"",D4558*($B$7-$B$8-F4558-E4558))</f>
        <v>2661.74934470489</v>
      </c>
      <c r="H4558" s="25" t="n">
        <f aca="false">IF(D4558="","",D4558*$F$30)</f>
        <v>3157.41927881885</v>
      </c>
    </row>
    <row r="4559" customFormat="false" ht="15" hidden="false" customHeight="false" outlineLevel="0" collapsed="false">
      <c r="A4559" s="2" t="n">
        <v>4525</v>
      </c>
      <c r="B4559" s="2" t="n">
        <v>1</v>
      </c>
      <c r="C4559" s="22" t="n">
        <f aca="true">NORMSINV(MAX(RAND(),0.000000000001))</f>
        <v>-0.115960560904711</v>
      </c>
      <c r="D4559" s="24" t="n">
        <f aca="false">IF($B$11="","",$B$11*EXP($B$12*C4559))</f>
        <v>883.270017094122</v>
      </c>
      <c r="E4559" s="20" t="n">
        <f aca="true">IF($B$10="","",$B$10*(1-$B$14+2*$B$14*RAND()))</f>
        <v>3.55372736558249</v>
      </c>
      <c r="F4559" s="21" t="n">
        <f aca="false">INDEX($E$17:$E$28,B4559)</f>
        <v>4.92562580645161</v>
      </c>
      <c r="G4559" s="25" t="n">
        <f aca="false">IF(OR(D4559="",E4559="",F4559=""),"",D4559*($B$7-$B$8-F4559-E4559))</f>
        <v>3763.30159656946</v>
      </c>
      <c r="H4559" s="25" t="n">
        <f aca="false">IF(D4559="","",D4559*$F$30)</f>
        <v>4415.64346945694</v>
      </c>
    </row>
    <row r="4560" customFormat="false" ht="15" hidden="false" customHeight="false" outlineLevel="0" collapsed="false">
      <c r="A4560" s="2" t="n">
        <v>4526</v>
      </c>
      <c r="B4560" s="2" t="n">
        <v>2</v>
      </c>
      <c r="C4560" s="22" t="n">
        <f aca="true">NORMSINV(MAX(RAND(),0.000000000001))</f>
        <v>-1.39148188660156</v>
      </c>
      <c r="D4560" s="24" t="n">
        <f aca="false">IF($B$11="","",$B$11*EXP($B$12*C4560))</f>
        <v>516.032394903036</v>
      </c>
      <c r="E4560" s="20" t="n">
        <f aca="true">IF($B$10="","",$B$10*(1-$B$14+2*$B$14*RAND()))</f>
        <v>3.80714320696306</v>
      </c>
      <c r="F4560" s="21" t="n">
        <f aca="false">INDEX($E$17:$E$28,B4560)</f>
        <v>5.0612</v>
      </c>
      <c r="G4560" s="25" t="n">
        <f aca="false">IF(OR(D4560="",E4560="",F4560=""),"",D4560*($B$7-$B$8-F4560-E4560))</f>
        <v>1997.90032715346</v>
      </c>
      <c r="H4560" s="25" t="n">
        <f aca="false">IF(D4560="","",D4560*$F$30)</f>
        <v>2579.74914859926</v>
      </c>
    </row>
    <row r="4561" customFormat="false" ht="15" hidden="false" customHeight="false" outlineLevel="0" collapsed="false">
      <c r="A4561" s="2" t="n">
        <v>4527</v>
      </c>
      <c r="B4561" s="2" t="n">
        <v>3</v>
      </c>
      <c r="C4561" s="22" t="n">
        <f aca="true">NORMSINV(MAX(RAND(),0.000000000001))</f>
        <v>0.188928993796194</v>
      </c>
      <c r="D4561" s="24" t="n">
        <f aca="false">IF($B$11="","",$B$11*EXP($B$12*C4561))</f>
        <v>1004.35523920426</v>
      </c>
      <c r="E4561" s="20" t="n">
        <f aca="true">IF($B$10="","",$B$10*(1-$B$14+2*$B$14*RAND()))</f>
        <v>3.93041119085472</v>
      </c>
      <c r="F4561" s="21" t="n">
        <f aca="false">INDEX($E$17:$E$28,B4561)</f>
        <v>5.0612</v>
      </c>
      <c r="G4561" s="25" t="n">
        <f aca="false">IF(OR(D4561="",E4561="",F4561=""),"",D4561*($B$7-$B$8-F4561-E4561))</f>
        <v>3764.71393903967</v>
      </c>
      <c r="H4561" s="25" t="n">
        <f aca="false">IF(D4561="","",D4561*$F$30)</f>
        <v>5020.97271182991</v>
      </c>
    </row>
    <row r="4562" customFormat="false" ht="15" hidden="false" customHeight="false" outlineLevel="0" collapsed="false">
      <c r="A4562" s="2" t="n">
        <v>4528</v>
      </c>
      <c r="B4562" s="2" t="n">
        <v>4</v>
      </c>
      <c r="C4562" s="22" t="n">
        <f aca="true">NORMSINV(MAX(RAND(),0.000000000001))</f>
        <v>1.50581001142972</v>
      </c>
      <c r="D4562" s="24" t="n">
        <f aca="false">IF($B$11="","",$B$11*EXP($B$12*C4562))</f>
        <v>1749.33332459874</v>
      </c>
      <c r="E4562" s="20" t="n">
        <f aca="true">IF($B$10="","",$B$10*(1-$B$14+2*$B$14*RAND()))</f>
        <v>3.61250768125541</v>
      </c>
      <c r="F4562" s="21" t="n">
        <f aca="false">INDEX($E$17:$E$28,B4562)</f>
        <v>4.89657419354839</v>
      </c>
      <c r="G4562" s="25" t="n">
        <f aca="false">IF(OR(D4562="",E4562="",F4562=""),"",D4562*($B$7-$B$8-F4562-E4562))</f>
        <v>7401.28607005453</v>
      </c>
      <c r="H4562" s="25" t="n">
        <f aca="false">IF(D4562="","",D4562*$F$30)</f>
        <v>8745.26715633401</v>
      </c>
    </row>
    <row r="4563" customFormat="false" ht="15" hidden="false" customHeight="false" outlineLevel="0" collapsed="false">
      <c r="A4563" s="2" t="n">
        <v>4529</v>
      </c>
      <c r="B4563" s="2" t="n">
        <v>5</v>
      </c>
      <c r="C4563" s="22" t="n">
        <f aca="true">NORMSINV(MAX(RAND(),0.000000000001))</f>
        <v>0.846105711818072</v>
      </c>
      <c r="D4563" s="24" t="n">
        <f aca="false">IF($B$11="","",$B$11*EXP($B$12*C4563))</f>
        <v>1324.79502814493</v>
      </c>
      <c r="E4563" s="20" t="n">
        <f aca="true">IF($B$10="","",$B$10*(1-$B$14+2*$B$14*RAND()))</f>
        <v>3.59788868557898</v>
      </c>
      <c r="F4563" s="21" t="n">
        <f aca="false">INDEX($E$17:$E$28,B4563)</f>
        <v>4.761</v>
      </c>
      <c r="G4563" s="25" t="n">
        <f aca="false">IF(OR(D4563="",E4563="",F4563=""),"",D4563*($B$7-$B$8-F4563-E4563))</f>
        <v>5804.07448709448</v>
      </c>
      <c r="H4563" s="25" t="n">
        <f aca="false">IF(D4563="","",D4563*$F$30)</f>
        <v>6622.91530470215</v>
      </c>
    </row>
    <row r="4564" customFormat="false" ht="15" hidden="false" customHeight="false" outlineLevel="0" collapsed="false">
      <c r="A4564" s="2" t="n">
        <v>4530</v>
      </c>
      <c r="B4564" s="2" t="n">
        <v>6</v>
      </c>
      <c r="C4564" s="22" t="n">
        <f aca="true">NORMSINV(MAX(RAND(),0.000000000001))</f>
        <v>0.34466542368323</v>
      </c>
      <c r="D4564" s="24" t="n">
        <f aca="false">IF($B$11="","",$B$11*EXP($B$12*C4564))</f>
        <v>1072.47367877057</v>
      </c>
      <c r="E4564" s="20" t="n">
        <f aca="true">IF($B$10="","",$B$10*(1-$B$14+2*$B$14*RAND()))</f>
        <v>4.00135199617892</v>
      </c>
      <c r="F4564" s="21" t="n">
        <f aca="false">INDEX($E$17:$E$28,B4564)</f>
        <v>4.761</v>
      </c>
      <c r="G4564" s="25" t="n">
        <f aca="false">IF(OR(D4564="",E4564="",F4564=""),"",D4564*($B$7-$B$8-F4564-E4564))</f>
        <v>4265.92278751242</v>
      </c>
      <c r="H4564" s="25" t="n">
        <f aca="false">IF(D4564="","",D4564*$F$30)</f>
        <v>5361.51041490986</v>
      </c>
    </row>
    <row r="4565" customFormat="false" ht="15" hidden="false" customHeight="false" outlineLevel="0" collapsed="false">
      <c r="A4565" s="2" t="n">
        <v>4531</v>
      </c>
      <c r="B4565" s="2" t="n">
        <v>7</v>
      </c>
      <c r="C4565" s="22" t="n">
        <f aca="true">NORMSINV(MAX(RAND(),0.000000000001))</f>
        <v>-0.717809753313953</v>
      </c>
      <c r="D4565" s="24" t="n">
        <f aca="false">IF($B$11="","",$B$11*EXP($B$12*C4565))</f>
        <v>685.420228016858</v>
      </c>
      <c r="E4565" s="20" t="n">
        <f aca="true">IF($B$10="","",$B$10*(1-$B$14+2*$B$14*RAND()))</f>
        <v>3.76832945060978</v>
      </c>
      <c r="F4565" s="21" t="n">
        <f aca="false">INDEX($E$17:$E$28,B4565)</f>
        <v>4.761</v>
      </c>
      <c r="G4565" s="25" t="n">
        <f aca="false">IF(OR(D4565="",E4565="",F4565=""),"",D4565*($B$7-$B$8-F4565-E4565))</f>
        <v>2886.07876806691</v>
      </c>
      <c r="H4565" s="25" t="n">
        <f aca="false">IF(D4565="","",D4565*$F$30)</f>
        <v>3426.55280390187</v>
      </c>
    </row>
    <row r="4566" customFormat="false" ht="15" hidden="false" customHeight="false" outlineLevel="0" collapsed="false">
      <c r="A4566" s="2" t="n">
        <v>4532</v>
      </c>
      <c r="B4566" s="2" t="n">
        <v>8</v>
      </c>
      <c r="C4566" s="22" t="n">
        <f aca="true">NORMSINV(MAX(RAND(),0.000000000001))</f>
        <v>-1.31094325173099</v>
      </c>
      <c r="D4566" s="24" t="n">
        <f aca="false">IF($B$11="","",$B$11*EXP($B$12*C4566))</f>
        <v>533.845137470938</v>
      </c>
      <c r="E4566" s="20" t="n">
        <f aca="true">IF($B$10="","",$B$10*(1-$B$14+2*$B$14*RAND()))</f>
        <v>3.48007243933524</v>
      </c>
      <c r="F4566" s="21" t="n">
        <f aca="false">INDEX($E$17:$E$28,B4566)</f>
        <v>4.761</v>
      </c>
      <c r="G4566" s="25" t="n">
        <f aca="false">IF(OR(D4566="",E4566="",F4566=""),"",D4566*($B$7-$B$8-F4566-E4566))</f>
        <v>2401.73060209487</v>
      </c>
      <c r="H4566" s="25" t="n">
        <f aca="false">IF(D4566="","",D4566*$F$30)</f>
        <v>2668.79861124471</v>
      </c>
    </row>
    <row r="4567" customFormat="false" ht="15" hidden="false" customHeight="false" outlineLevel="0" collapsed="false">
      <c r="A4567" s="2" t="n">
        <v>4533</v>
      </c>
      <c r="B4567" s="2" t="n">
        <v>9</v>
      </c>
      <c r="C4567" s="22" t="n">
        <f aca="true">NORMSINV(MAX(RAND(),0.000000000001))</f>
        <v>-0.778296667924213</v>
      </c>
      <c r="D4567" s="24" t="n">
        <f aca="false">IF($B$11="","",$B$11*EXP($B$12*C4567))</f>
        <v>668.171574356498</v>
      </c>
      <c r="E4567" s="20" t="n">
        <f aca="true">IF($B$10="","",$B$10*(1-$B$14+2*$B$14*RAND()))</f>
        <v>3.44680426323409</v>
      </c>
      <c r="F4567" s="21" t="n">
        <f aca="false">INDEX($E$17:$E$28,B4567)</f>
        <v>4.761</v>
      </c>
      <c r="G4567" s="25" t="n">
        <f aca="false">IF(OR(D4567="",E4567="",F4567=""),"",D4567*($B$7-$B$8-F4567-E4567))</f>
        <v>3028.28436072669</v>
      </c>
      <c r="H4567" s="25" t="n">
        <f aca="false">IF(D4567="","",D4567*$F$30)</f>
        <v>3340.32333452301</v>
      </c>
    </row>
    <row r="4568" customFormat="false" ht="15" hidden="false" customHeight="false" outlineLevel="0" collapsed="false">
      <c r="A4568" s="2" t="n">
        <v>4534</v>
      </c>
      <c r="B4568" s="2" t="n">
        <v>10</v>
      </c>
      <c r="C4568" s="22" t="n">
        <f aca="true">NORMSINV(MAX(RAND(),0.000000000001))</f>
        <v>-0.297928293105731</v>
      </c>
      <c r="D4568" s="24" t="n">
        <f aca="false">IF($B$11="","",$B$11*EXP($B$12*C4568))</f>
        <v>818.076555868724</v>
      </c>
      <c r="E4568" s="20" t="n">
        <f aca="true">IF($B$10="","",$B$10*(1-$B$14+2*$B$14*RAND()))</f>
        <v>4.04204625818762</v>
      </c>
      <c r="F4568" s="21" t="n">
        <f aca="false">INDEX($E$17:$E$28,B4568)</f>
        <v>4.761</v>
      </c>
      <c r="G4568" s="25" t="n">
        <f aca="false">IF(OR(D4568="",E4568="",F4568=""),"",D4568*($B$7-$B$8-F4568-E4568))</f>
        <v>3220.72955771636</v>
      </c>
      <c r="H4568" s="25" t="n">
        <f aca="false">IF(D4568="","",D4568*$F$30)</f>
        <v>4089.72831809892</v>
      </c>
    </row>
    <row r="4569" customFormat="false" ht="15" hidden="false" customHeight="false" outlineLevel="0" collapsed="false">
      <c r="A4569" s="2" t="n">
        <v>4535</v>
      </c>
      <c r="B4569" s="2" t="n">
        <v>11</v>
      </c>
      <c r="C4569" s="22" t="n">
        <f aca="true">NORMSINV(MAX(RAND(),0.000000000001))</f>
        <v>1.37995274520745</v>
      </c>
      <c r="D4569" s="24" t="n">
        <f aca="false">IF($B$11="","",$B$11*EXP($B$12*C4569))</f>
        <v>1658.97970304624</v>
      </c>
      <c r="E4569" s="20" t="n">
        <f aca="true">IF($B$10="","",$B$10*(1-$B$14+2*$B$14*RAND()))</f>
        <v>3.48814623590143</v>
      </c>
      <c r="F4569" s="21" t="n">
        <f aca="false">INDEX($E$17:$E$28,B4569)</f>
        <v>4.761</v>
      </c>
      <c r="G4569" s="25" t="n">
        <f aca="false">IF(OR(D4569="",E4569="",F4569=""),"",D4569*($B$7-$B$8-F4569-E4569))</f>
        <v>7450.23524398833</v>
      </c>
      <c r="H4569" s="25" t="n">
        <f aca="false">IF(D4569="","",D4569*$F$30)</f>
        <v>8293.57133146876</v>
      </c>
    </row>
    <row r="4570" customFormat="false" ht="15" hidden="false" customHeight="false" outlineLevel="0" collapsed="false">
      <c r="A4570" s="2" t="n">
        <v>4536</v>
      </c>
      <c r="B4570" s="2" t="n">
        <v>12</v>
      </c>
      <c r="C4570" s="22" t="n">
        <f aca="true">NORMSINV(MAX(RAND(),0.000000000001))</f>
        <v>-0.661731910383581</v>
      </c>
      <c r="D4570" s="24" t="n">
        <f aca="false">IF($B$11="","",$B$11*EXP($B$12*C4570))</f>
        <v>701.809094479491</v>
      </c>
      <c r="E4570" s="20" t="n">
        <f aca="true">IF($B$10="","",$B$10*(1-$B$14+2*$B$14*RAND()))</f>
        <v>3.77606954761296</v>
      </c>
      <c r="F4570" s="21" t="n">
        <f aca="false">INDEX($E$17:$E$28,B4570)</f>
        <v>4.761</v>
      </c>
      <c r="G4570" s="25" t="n">
        <f aca="false">IF(OR(D4570="",E4570="",F4570=""),"",D4570*($B$7-$B$8-F4570-E4570))</f>
        <v>2949.65481495002</v>
      </c>
      <c r="H4570" s="25" t="n">
        <f aca="false">IF(D4570="","",D4570*$F$30)</f>
        <v>3508.48402512187</v>
      </c>
    </row>
    <row r="4571" customFormat="false" ht="15" hidden="false" customHeight="false" outlineLevel="0" collapsed="false">
      <c r="A4571" s="2" t="n">
        <v>4537</v>
      </c>
      <c r="B4571" s="2" t="n">
        <v>1</v>
      </c>
      <c r="C4571" s="22" t="n">
        <f aca="true">NORMSINV(MAX(RAND(),0.000000000001))</f>
        <v>-0.969404083194198</v>
      </c>
      <c r="D4571" s="24" t="n">
        <f aca="false">IF($B$11="","",$B$11*EXP($B$12*C4571))</f>
        <v>616.475639979843</v>
      </c>
      <c r="E4571" s="20" t="n">
        <f aca="true">IF($B$10="","",$B$10*(1-$B$14+2*$B$14*RAND()))</f>
        <v>3.84668272446086</v>
      </c>
      <c r="F4571" s="21" t="n">
        <f aca="false">INDEX($E$17:$E$28,B4571)</f>
        <v>4.92562580645161</v>
      </c>
      <c r="G4571" s="25" t="n">
        <f aca="false">IF(OR(D4571="",E4571="",F4571=""),"",D4571*($B$7-$B$8-F4571-E4571))</f>
        <v>2445.9851376483</v>
      </c>
      <c r="H4571" s="25" t="n">
        <f aca="false">IF(D4571="","",D4571*$F$30)</f>
        <v>3081.88501938723</v>
      </c>
    </row>
    <row r="4572" customFormat="false" ht="15" hidden="false" customHeight="false" outlineLevel="0" collapsed="false">
      <c r="A4572" s="2" t="n">
        <v>4538</v>
      </c>
      <c r="B4572" s="2" t="n">
        <v>2</v>
      </c>
      <c r="C4572" s="22" t="n">
        <f aca="true">NORMSINV(MAX(RAND(),0.000000000001))</f>
        <v>0.195423666665875</v>
      </c>
      <c r="D4572" s="24" t="n">
        <f aca="false">IF($B$11="","",$B$11*EXP($B$12*C4572))</f>
        <v>1007.10755699474</v>
      </c>
      <c r="E4572" s="20" t="n">
        <f aca="true">IF($B$10="","",$B$10*(1-$B$14+2*$B$14*RAND()))</f>
        <v>4.0456866001305</v>
      </c>
      <c r="F4572" s="21" t="n">
        <f aca="false">INDEX($E$17:$E$28,B4572)</f>
        <v>5.0612</v>
      </c>
      <c r="G4572" s="25" t="n">
        <f aca="false">IF(OR(D4572="",E4572="",F4572=""),"",D4572*($B$7-$B$8-F4572-E4572))</f>
        <v>3658.93596042743</v>
      </c>
      <c r="H4572" s="25" t="n">
        <f aca="false">IF(D4572="","",D4572*$F$30)</f>
        <v>5034.73209892811</v>
      </c>
    </row>
    <row r="4573" customFormat="false" ht="15" hidden="false" customHeight="false" outlineLevel="0" collapsed="false">
      <c r="A4573" s="2" t="n">
        <v>4539</v>
      </c>
      <c r="B4573" s="2" t="n">
        <v>3</v>
      </c>
      <c r="C4573" s="22" t="n">
        <f aca="true">NORMSINV(MAX(RAND(),0.000000000001))</f>
        <v>0.837077876578634</v>
      </c>
      <c r="D4573" s="24" t="n">
        <f aca="false">IF($B$11="","",$B$11*EXP($B$12*C4573))</f>
        <v>1319.76504996058</v>
      </c>
      <c r="E4573" s="20" t="n">
        <f aca="true">IF($B$10="","",$B$10*(1-$B$14+2*$B$14*RAND()))</f>
        <v>3.8415640102565</v>
      </c>
      <c r="F4573" s="21" t="n">
        <f aca="false">INDEX($E$17:$E$28,B4573)</f>
        <v>5.0612</v>
      </c>
      <c r="G4573" s="25" t="n">
        <f aca="false">IF(OR(D4573="",E4573="",F4573=""),"",D4573*($B$7-$B$8-F4573-E4573))</f>
        <v>5064.24994771435</v>
      </c>
      <c r="H4573" s="25" t="n">
        <f aca="false">IF(D4573="","",D4573*$F$30)</f>
        <v>6597.76943776291</v>
      </c>
    </row>
    <row r="4574" customFormat="false" ht="15" hidden="false" customHeight="false" outlineLevel="0" collapsed="false">
      <c r="A4574" s="2" t="n">
        <v>4540</v>
      </c>
      <c r="B4574" s="2" t="n">
        <v>4</v>
      </c>
      <c r="C4574" s="22" t="n">
        <f aca="true">NORMSINV(MAX(RAND(),0.000000000001))</f>
        <v>-1.1931639389769</v>
      </c>
      <c r="D4574" s="24" t="n">
        <f aca="false">IF($B$11="","",$B$11*EXP($B$12*C4574))</f>
        <v>561.007344915769</v>
      </c>
      <c r="E4574" s="20" t="n">
        <f aca="true">IF($B$10="","",$B$10*(1-$B$14+2*$B$14*RAND()))</f>
        <v>3.98804764344963</v>
      </c>
      <c r="F4574" s="21" t="n">
        <f aca="false">INDEX($E$17:$E$28,B4574)</f>
        <v>4.89657419354839</v>
      </c>
      <c r="G4574" s="25" t="n">
        <f aca="false">IF(OR(D4574="",E4574="",F4574=""),"",D4574*($B$7-$B$8-F4574-E4574))</f>
        <v>2162.89546687198</v>
      </c>
      <c r="H4574" s="25" t="n">
        <f aca="false">IF(D4574="","",D4574*$F$30)</f>
        <v>2804.58791870291</v>
      </c>
    </row>
    <row r="4575" customFormat="false" ht="15" hidden="false" customHeight="false" outlineLevel="0" collapsed="false">
      <c r="A4575" s="2" t="n">
        <v>4541</v>
      </c>
      <c r="B4575" s="2" t="n">
        <v>5</v>
      </c>
      <c r="C4575" s="22" t="n">
        <f aca="true">NORMSINV(MAX(RAND(),0.000000000001))</f>
        <v>-0.118681111748303</v>
      </c>
      <c r="D4575" s="24" t="n">
        <f aca="false">IF($B$11="","",$B$11*EXP($B$12*C4575))</f>
        <v>882.258062581472</v>
      </c>
      <c r="E4575" s="20" t="n">
        <f aca="true">IF($B$10="","",$B$10*(1-$B$14+2*$B$14*RAND()))</f>
        <v>3.53671520501586</v>
      </c>
      <c r="F4575" s="21" t="n">
        <f aca="false">INDEX($E$17:$E$28,B4575)</f>
        <v>4.761</v>
      </c>
      <c r="G4575" s="25" t="n">
        <f aca="false">IF(OR(D4575="",E4575="",F4575=""),"",D4575*($B$7-$B$8-F4575-E4575))</f>
        <v>3919.24157665784</v>
      </c>
      <c r="H4575" s="25" t="n">
        <f aca="false">IF(D4575="","",D4575*$F$30)</f>
        <v>4410.58450645729</v>
      </c>
    </row>
    <row r="4576" customFormat="false" ht="15" hidden="false" customHeight="false" outlineLevel="0" collapsed="false">
      <c r="A4576" s="2" t="n">
        <v>4542</v>
      </c>
      <c r="B4576" s="2" t="n">
        <v>6</v>
      </c>
      <c r="C4576" s="22" t="n">
        <f aca="true">NORMSINV(MAX(RAND(),0.000000000001))</f>
        <v>1.21538295317873</v>
      </c>
      <c r="D4576" s="24" t="n">
        <f aca="false">IF($B$11="","",$B$11*EXP($B$12*C4576))</f>
        <v>1547.83727577551</v>
      </c>
      <c r="E4576" s="20" t="n">
        <f aca="true">IF($B$10="","",$B$10*(1-$B$14+2*$B$14*RAND()))</f>
        <v>3.92931338417285</v>
      </c>
      <c r="F4576" s="21" t="n">
        <f aca="false">INDEX($E$17:$E$28,B4576)</f>
        <v>4.761</v>
      </c>
      <c r="G4576" s="25" t="n">
        <f aca="false">IF(OR(D4576="",E4576="",F4576=""),"",D4576*($B$7-$B$8-F4576-E4576))</f>
        <v>6268.25589918644</v>
      </c>
      <c r="H4576" s="25" t="n">
        <f aca="false">IF(D4576="","",D4576*$F$30)</f>
        <v>7737.94810905692</v>
      </c>
    </row>
    <row r="4577" customFormat="false" ht="15" hidden="false" customHeight="false" outlineLevel="0" collapsed="false">
      <c r="A4577" s="2" t="n">
        <v>4543</v>
      </c>
      <c r="B4577" s="2" t="n">
        <v>7</v>
      </c>
      <c r="C4577" s="22" t="n">
        <f aca="true">NORMSINV(MAX(RAND(),0.000000000001))</f>
        <v>2.47848595108429</v>
      </c>
      <c r="D4577" s="24" t="n">
        <f aca="false">IF($B$11="","",$B$11*EXP($B$12*C4577))</f>
        <v>2635.53815185108</v>
      </c>
      <c r="E4577" s="20" t="n">
        <f aca="true">IF($B$10="","",$B$10*(1-$B$14+2*$B$14*RAND()))</f>
        <v>3.78606168463763</v>
      </c>
      <c r="F4577" s="21" t="n">
        <f aca="false">INDEX($E$17:$E$28,B4577)</f>
        <v>4.761</v>
      </c>
      <c r="G4577" s="25" t="n">
        <f aca="false">IF(OR(D4577="",E4577="",F4577=""),"",D4577*($B$7-$B$8-F4577-E4577))</f>
        <v>11050.6488984957</v>
      </c>
      <c r="H4577" s="25" t="n">
        <f aca="false">IF(D4577="","",D4577*$F$30)</f>
        <v>13175.5823287339</v>
      </c>
    </row>
    <row r="4578" customFormat="false" ht="15" hidden="false" customHeight="false" outlineLevel="0" collapsed="false">
      <c r="A4578" s="2" t="n">
        <v>4544</v>
      </c>
      <c r="B4578" s="2" t="n">
        <v>8</v>
      </c>
      <c r="C4578" s="22" t="n">
        <f aca="true">NORMSINV(MAX(RAND(),0.000000000001))</f>
        <v>-0.353030271706373</v>
      </c>
      <c r="D4578" s="24" t="n">
        <f aca="false">IF($B$11="","",$B$11*EXP($B$12*C4578))</f>
        <v>799.301177093795</v>
      </c>
      <c r="E4578" s="20" t="n">
        <f aca="true">IF($B$10="","",$B$10*(1-$B$14+2*$B$14*RAND()))</f>
        <v>3.91103270616397</v>
      </c>
      <c r="F4578" s="21" t="n">
        <f aca="false">INDEX($E$17:$E$28,B4578)</f>
        <v>4.761</v>
      </c>
      <c r="G4578" s="25" t="n">
        <f aca="false">IF(OR(D4578="",E4578="",F4578=""),"",D4578*($B$7-$B$8-F4578-E4578))</f>
        <v>3251.5310463422</v>
      </c>
      <c r="H4578" s="25" t="n">
        <f aca="false">IF(D4578="","",D4578*$F$30)</f>
        <v>3995.8664445273</v>
      </c>
    </row>
    <row r="4579" customFormat="false" ht="15" hidden="false" customHeight="false" outlineLevel="0" collapsed="false">
      <c r="A4579" s="2" t="n">
        <v>4545</v>
      </c>
      <c r="B4579" s="2" t="n">
        <v>9</v>
      </c>
      <c r="C4579" s="22" t="n">
        <f aca="true">NORMSINV(MAX(RAND(),0.000000000001))</f>
        <v>-0.946553803990791</v>
      </c>
      <c r="D4579" s="24" t="n">
        <f aca="false">IF($B$11="","",$B$11*EXP($B$12*C4579))</f>
        <v>622.439939337191</v>
      </c>
      <c r="E4579" s="20" t="n">
        <f aca="true">IF($B$10="","",$B$10*(1-$B$14+2*$B$14*RAND()))</f>
        <v>3.42317379722045</v>
      </c>
      <c r="F4579" s="21" t="n">
        <f aca="false">INDEX($E$17:$E$28,B4579)</f>
        <v>4.761</v>
      </c>
      <c r="G4579" s="25" t="n">
        <f aca="false">IF(OR(D4579="",E4579="",F4579=""),"",D4579*($B$7-$B$8-F4579-E4579))</f>
        <v>2835.72818528889</v>
      </c>
      <c r="H4579" s="25" t="n">
        <f aca="false">IF(D4579="","",D4579*$F$30)</f>
        <v>3111.70174473449</v>
      </c>
    </row>
    <row r="4580" customFormat="false" ht="15" hidden="false" customHeight="false" outlineLevel="0" collapsed="false">
      <c r="A4580" s="2" t="n">
        <v>4546</v>
      </c>
      <c r="B4580" s="2" t="n">
        <v>10</v>
      </c>
      <c r="C4580" s="22" t="n">
        <f aca="true">NORMSINV(MAX(RAND(),0.000000000001))</f>
        <v>0.107420570521621</v>
      </c>
      <c r="D4580" s="24" t="n">
        <f aca="false">IF($B$11="","",$B$11*EXP($B$12*C4580))</f>
        <v>970.446405821806</v>
      </c>
      <c r="E4580" s="20" t="n">
        <f aca="true">IF($B$10="","",$B$10*(1-$B$14+2*$B$14*RAND()))</f>
        <v>3.97197668695997</v>
      </c>
      <c r="F4580" s="21" t="n">
        <f aca="false">INDEX($E$17:$E$28,B4580)</f>
        <v>4.761</v>
      </c>
      <c r="G4580" s="25" t="n">
        <f aca="false">IF(OR(D4580="",E4580="",F4580=""),"",D4580*($B$7-$B$8-F4580-E4580))</f>
        <v>3888.60137218388</v>
      </c>
      <c r="H4580" s="25" t="n">
        <f aca="false">IF(D4580="","",D4580*$F$30)</f>
        <v>4851.45567198437</v>
      </c>
    </row>
    <row r="4581" customFormat="false" ht="15" hidden="false" customHeight="false" outlineLevel="0" collapsed="false">
      <c r="A4581" s="2" t="n">
        <v>4547</v>
      </c>
      <c r="B4581" s="2" t="n">
        <v>11</v>
      </c>
      <c r="C4581" s="22" t="n">
        <f aca="true">NORMSINV(MAX(RAND(),0.000000000001))</f>
        <v>-0.056186483343022</v>
      </c>
      <c r="D4581" s="24" t="n">
        <f aca="false">IF($B$11="","",$B$11*EXP($B$12*C4581))</f>
        <v>905.799262536785</v>
      </c>
      <c r="E4581" s="20" t="n">
        <f aca="true">IF($B$10="","",$B$10*(1-$B$14+2*$B$14*RAND()))</f>
        <v>4.08438377919074</v>
      </c>
      <c r="F4581" s="21" t="n">
        <f aca="false">INDEX($E$17:$E$28,B4581)</f>
        <v>4.761</v>
      </c>
      <c r="G4581" s="25" t="n">
        <f aca="false">IF(OR(D4581="",E4581="",F4581=""),"",D4581*($B$7-$B$8-F4581-E4581))</f>
        <v>3527.74050067283</v>
      </c>
      <c r="H4581" s="25" t="n">
        <f aca="false">IF(D4581="","",D4581*$F$30)</f>
        <v>4528.2716732739</v>
      </c>
    </row>
    <row r="4582" customFormat="false" ht="15" hidden="false" customHeight="false" outlineLevel="0" collapsed="false">
      <c r="A4582" s="2" t="n">
        <v>4548</v>
      </c>
      <c r="B4582" s="2" t="n">
        <v>12</v>
      </c>
      <c r="C4582" s="22" t="n">
        <f aca="true">NORMSINV(MAX(RAND(),0.000000000001))</f>
        <v>0.436811379187003</v>
      </c>
      <c r="D4582" s="24" t="n">
        <f aca="false">IF($B$11="","",$B$11*EXP($B$12*C4582))</f>
        <v>1114.93377492263</v>
      </c>
      <c r="E4582" s="20" t="n">
        <f aca="true">IF($B$10="","",$B$10*(1-$B$14+2*$B$14*RAND()))</f>
        <v>3.63442153995603</v>
      </c>
      <c r="F4582" s="21" t="n">
        <f aca="false">INDEX($E$17:$E$28,B4582)</f>
        <v>4.761</v>
      </c>
      <c r="G4582" s="25" t="n">
        <f aca="false">IF(OR(D4582="",E4582="",F4582=""),"",D4582*($B$7-$B$8-F4582-E4582))</f>
        <v>4843.91726290437</v>
      </c>
      <c r="H4582" s="25" t="n">
        <f aca="false">IF(D4582="","",D4582*$F$30)</f>
        <v>5573.77692759321</v>
      </c>
    </row>
    <row r="4583" customFormat="false" ht="15" hidden="false" customHeight="false" outlineLevel="0" collapsed="false">
      <c r="A4583" s="2" t="n">
        <v>4549</v>
      </c>
      <c r="B4583" s="2" t="n">
        <v>1</v>
      </c>
      <c r="C4583" s="22" t="n">
        <f aca="true">NORMSINV(MAX(RAND(),0.000000000001))</f>
        <v>-1.17212501013786</v>
      </c>
      <c r="D4583" s="24" t="n">
        <f aca="false">IF($B$11="","",$B$11*EXP($B$12*C4583))</f>
        <v>566.002835937932</v>
      </c>
      <c r="E4583" s="20" t="n">
        <f aca="true">IF($B$10="","",$B$10*(1-$B$14+2*$B$14*RAND()))</f>
        <v>3.56541239518162</v>
      </c>
      <c r="F4583" s="21" t="n">
        <f aca="false">INDEX($E$17:$E$28,B4583)</f>
        <v>4.92562580645161</v>
      </c>
      <c r="G4583" s="25" t="n">
        <f aca="false">IF(OR(D4583="",E4583="",F4583=""),"",D4583*($B$7-$B$8-F4583-E4583))</f>
        <v>2404.92442766753</v>
      </c>
      <c r="H4583" s="25" t="n">
        <f aca="false">IF(D4583="","",D4583*$F$30)</f>
        <v>2829.56137742091</v>
      </c>
    </row>
    <row r="4584" customFormat="false" ht="15" hidden="false" customHeight="false" outlineLevel="0" collapsed="false">
      <c r="A4584" s="2" t="n">
        <v>4550</v>
      </c>
      <c r="B4584" s="2" t="n">
        <v>2</v>
      </c>
      <c r="C4584" s="22" t="n">
        <f aca="true">NORMSINV(MAX(RAND(),0.000000000001))</f>
        <v>0.457528560611381</v>
      </c>
      <c r="D4584" s="24" t="n">
        <f aca="false">IF($B$11="","",$B$11*EXP($B$12*C4584))</f>
        <v>1124.70921390917</v>
      </c>
      <c r="E4584" s="20" t="n">
        <f aca="true">IF($B$10="","",$B$10*(1-$B$14+2*$B$14*RAND()))</f>
        <v>3.59516041762821</v>
      </c>
      <c r="F4584" s="21" t="n">
        <f aca="false">INDEX($E$17:$E$28,B4584)</f>
        <v>5.0612</v>
      </c>
      <c r="G4584" s="25" t="n">
        <f aca="false">IF(OR(D4584="",E4584="",F4584=""),"",D4584*($B$7-$B$8-F4584-E4584))</f>
        <v>4592.90706457773</v>
      </c>
      <c r="H4584" s="25" t="n">
        <f aca="false">IF(D4584="","",D4584*$F$30)</f>
        <v>5622.6463021747</v>
      </c>
    </row>
    <row r="4585" customFormat="false" ht="15" hidden="false" customHeight="false" outlineLevel="0" collapsed="false">
      <c r="A4585" s="2" t="n">
        <v>4551</v>
      </c>
      <c r="B4585" s="2" t="n">
        <v>3</v>
      </c>
      <c r="C4585" s="22" t="n">
        <f aca="true">NORMSINV(MAX(RAND(),0.000000000001))</f>
        <v>-1.03143258126923</v>
      </c>
      <c r="D4585" s="24" t="n">
        <f aca="false">IF($B$11="","",$B$11*EXP($B$12*C4585))</f>
        <v>600.571741576548</v>
      </c>
      <c r="E4585" s="20" t="n">
        <f aca="true">IF($B$10="","",$B$10*(1-$B$14+2*$B$14*RAND()))</f>
        <v>3.40508217739803</v>
      </c>
      <c r="F4585" s="21" t="n">
        <f aca="false">INDEX($E$17:$E$28,B4585)</f>
        <v>5.0612</v>
      </c>
      <c r="G4585" s="25" t="n">
        <f aca="false">IF(OR(D4585="",E4585="",F4585=""),"",D4585*($B$7-$B$8-F4585-E4585))</f>
        <v>2566.6741557268</v>
      </c>
      <c r="H4585" s="25" t="n">
        <f aca="false">IF(D4585="","",D4585*$F$30)</f>
        <v>3002.37825048948</v>
      </c>
    </row>
    <row r="4586" customFormat="false" ht="15" hidden="false" customHeight="false" outlineLevel="0" collapsed="false">
      <c r="A4586" s="2" t="n">
        <v>4552</v>
      </c>
      <c r="B4586" s="2" t="n">
        <v>4</v>
      </c>
      <c r="C4586" s="22" t="n">
        <f aca="true">NORMSINV(MAX(RAND(),0.000000000001))</f>
        <v>0.158390262121253</v>
      </c>
      <c r="D4586" s="24" t="n">
        <f aca="false">IF($B$11="","",$B$11*EXP($B$12*C4586))</f>
        <v>991.514008364015</v>
      </c>
      <c r="E4586" s="20" t="n">
        <f aca="true">IF($B$10="","",$B$10*(1-$B$14+2*$B$14*RAND()))</f>
        <v>3.68314012891545</v>
      </c>
      <c r="F4586" s="21" t="n">
        <f aca="false">INDEX($E$17:$E$28,B4586)</f>
        <v>4.89657419354839</v>
      </c>
      <c r="G4586" s="25" t="n">
        <f aca="false">IF(OR(D4586="",E4586="",F4586=""),"",D4586*($B$7-$B$8-F4586-E4586))</f>
        <v>4124.98152807328</v>
      </c>
      <c r="H4586" s="25" t="n">
        <f aca="false">IF(D4586="","",D4586*$F$30)</f>
        <v>4956.77683061338</v>
      </c>
    </row>
    <row r="4587" customFormat="false" ht="15" hidden="false" customHeight="false" outlineLevel="0" collapsed="false">
      <c r="A4587" s="2" t="n">
        <v>4553</v>
      </c>
      <c r="B4587" s="2" t="n">
        <v>5</v>
      </c>
      <c r="C4587" s="22" t="n">
        <f aca="true">NORMSINV(MAX(RAND(),0.000000000001))</f>
        <v>-1.39251792179901</v>
      </c>
      <c r="D4587" s="24" t="n">
        <f aca="false">IF($B$11="","",$B$11*EXP($B$12*C4587))</f>
        <v>515.807170086024</v>
      </c>
      <c r="E4587" s="20" t="n">
        <f aca="true">IF($B$10="","",$B$10*(1-$B$14+2*$B$14*RAND()))</f>
        <v>3.48673934438077</v>
      </c>
      <c r="F4587" s="21" t="n">
        <f aca="false">INDEX($E$17:$E$28,B4587)</f>
        <v>4.761</v>
      </c>
      <c r="G4587" s="25" t="n">
        <f aca="false">IF(OR(D4587="",E4587="",F4587=""),"",D4587*($B$7-$B$8-F4587-E4587))</f>
        <v>2317.14025606374</v>
      </c>
      <c r="H4587" s="25" t="n">
        <f aca="false">IF(D4587="","",D4587*$F$30)</f>
        <v>2578.62320469405</v>
      </c>
    </row>
    <row r="4588" customFormat="false" ht="15" hidden="false" customHeight="false" outlineLevel="0" collapsed="false">
      <c r="A4588" s="2" t="n">
        <v>4554</v>
      </c>
      <c r="B4588" s="2" t="n">
        <v>6</v>
      </c>
      <c r="C4588" s="22" t="n">
        <f aca="true">NORMSINV(MAX(RAND(),0.000000000001))</f>
        <v>0.920138006722628</v>
      </c>
      <c r="D4588" s="24" t="n">
        <f aca="false">IF($B$11="","",$B$11*EXP($B$12*C4588))</f>
        <v>1366.77294777393</v>
      </c>
      <c r="E4588" s="20" t="n">
        <f aca="true">IF($B$10="","",$B$10*(1-$B$14+2*$B$14*RAND()))</f>
        <v>3.80439778229786</v>
      </c>
      <c r="F4588" s="21" t="n">
        <f aca="false">INDEX($E$17:$E$28,B4588)</f>
        <v>4.761</v>
      </c>
      <c r="G4588" s="25" t="n">
        <f aca="false">IF(OR(D4588="",E4588="",F4588=""),"",D4588*($B$7-$B$8-F4588-E4588))</f>
        <v>5705.73337887234</v>
      </c>
      <c r="H4588" s="25" t="n">
        <f aca="false">IF(D4588="","",D4588*$F$30)</f>
        <v>6832.77132051143</v>
      </c>
    </row>
    <row r="4589" customFormat="false" ht="15" hidden="false" customHeight="false" outlineLevel="0" collapsed="false">
      <c r="A4589" s="2" t="n">
        <v>4555</v>
      </c>
      <c r="B4589" s="2" t="n">
        <v>7</v>
      </c>
      <c r="C4589" s="22" t="n">
        <f aca="true">NORMSINV(MAX(RAND(),0.000000000001))</f>
        <v>-0.514695223722418</v>
      </c>
      <c r="D4589" s="24" t="n">
        <f aca="false">IF($B$11="","",$B$11*EXP($B$12*C4589))</f>
        <v>746.665797598757</v>
      </c>
      <c r="E4589" s="20" t="n">
        <f aca="true">IF($B$10="","",$B$10*(1-$B$14+2*$B$14*RAND()))</f>
        <v>3.5897075641735</v>
      </c>
      <c r="F4589" s="21" t="n">
        <f aca="false">INDEX($E$17:$E$28,B4589)</f>
        <v>4.761</v>
      </c>
      <c r="G4589" s="25" t="n">
        <f aca="false">IF(OR(D4589="",E4589="",F4589=""),"",D4589*($B$7-$B$8-F4589-E4589))</f>
        <v>3277.33453749058</v>
      </c>
      <c r="H4589" s="25" t="n">
        <f aca="false">IF(D4589="","",D4589*$F$30)</f>
        <v>3732.7316553557</v>
      </c>
    </row>
    <row r="4590" customFormat="false" ht="15" hidden="false" customHeight="false" outlineLevel="0" collapsed="false">
      <c r="A4590" s="2" t="n">
        <v>4556</v>
      </c>
      <c r="B4590" s="2" t="n">
        <v>8</v>
      </c>
      <c r="C4590" s="22" t="n">
        <f aca="true">NORMSINV(MAX(RAND(),0.000000000001))</f>
        <v>0.936265273935565</v>
      </c>
      <c r="D4590" s="24" t="n">
        <f aca="false">IF($B$11="","",$B$11*EXP($B$12*C4590))</f>
        <v>1376.09245975445</v>
      </c>
      <c r="E4590" s="20" t="n">
        <f aca="true">IF($B$10="","",$B$10*(1-$B$14+2*$B$14*RAND()))</f>
        <v>3.49823155046316</v>
      </c>
      <c r="F4590" s="21" t="n">
        <f aca="false">INDEX($E$17:$E$28,B4590)</f>
        <v>4.761</v>
      </c>
      <c r="G4590" s="25" t="n">
        <f aca="false">IF(OR(D4590="",E4590="",F4590=""),"",D4590*($B$7-$B$8-F4590-E4590))</f>
        <v>6165.95167731329</v>
      </c>
      <c r="H4590" s="25" t="n">
        <f aca="false">IF(D4590="","",D4590*$F$30)</f>
        <v>6879.36142480446</v>
      </c>
    </row>
    <row r="4591" customFormat="false" ht="15" hidden="false" customHeight="false" outlineLevel="0" collapsed="false">
      <c r="A4591" s="2" t="n">
        <v>4557</v>
      </c>
      <c r="B4591" s="2" t="n">
        <v>9</v>
      </c>
      <c r="C4591" s="22" t="n">
        <f aca="true">NORMSINV(MAX(RAND(),0.000000000001))</f>
        <v>-0.989531163697016</v>
      </c>
      <c r="D4591" s="24" t="n">
        <f aca="false">IF($B$11="","",$B$11*EXP($B$12*C4591))</f>
        <v>611.269498491648</v>
      </c>
      <c r="E4591" s="20" t="n">
        <f aca="true">IF($B$10="","",$B$10*(1-$B$14+2*$B$14*RAND()))</f>
        <v>3.3969545809516</v>
      </c>
      <c r="F4591" s="21" t="n">
        <f aca="false">INDEX($E$17:$E$28,B4591)</f>
        <v>4.761</v>
      </c>
      <c r="G4591" s="25" t="n">
        <f aca="false">IF(OR(D4591="",E4591="",F4591=""),"",D4591*($B$7-$B$8-F4591-E4591))</f>
        <v>2800.86460536767</v>
      </c>
      <c r="H4591" s="25" t="n">
        <f aca="false">IF(D4591="","",D4591*$F$30)</f>
        <v>3055.85847685945</v>
      </c>
    </row>
    <row r="4592" customFormat="false" ht="15" hidden="false" customHeight="false" outlineLevel="0" collapsed="false">
      <c r="A4592" s="2" t="n">
        <v>4558</v>
      </c>
      <c r="B4592" s="2" t="n">
        <v>10</v>
      </c>
      <c r="C4592" s="22" t="n">
        <f aca="true">NORMSINV(MAX(RAND(),0.000000000001))</f>
        <v>0.316560956802386</v>
      </c>
      <c r="D4592" s="24" t="n">
        <f aca="false">IF($B$11="","",$B$11*EXP($B$12*C4592))</f>
        <v>1059.84806283211</v>
      </c>
      <c r="E4592" s="20" t="n">
        <f aca="true">IF($B$10="","",$B$10*(1-$B$14+2*$B$14*RAND()))</f>
        <v>4.07179540828912</v>
      </c>
      <c r="F4592" s="21" t="n">
        <f aca="false">INDEX($E$17:$E$28,B4592)</f>
        <v>4.761</v>
      </c>
      <c r="G4592" s="25" t="n">
        <f aca="false">IF(OR(D4592="",E4592="",F4592=""),"",D4592*($B$7-$B$8-F4592-E4592))</f>
        <v>4141.04321761349</v>
      </c>
      <c r="H4592" s="25" t="n">
        <f aca="false">IF(D4592="","",D4592*$F$30)</f>
        <v>5298.39243571028</v>
      </c>
    </row>
    <row r="4593" customFormat="false" ht="15" hidden="false" customHeight="false" outlineLevel="0" collapsed="false">
      <c r="A4593" s="2" t="n">
        <v>4559</v>
      </c>
      <c r="B4593" s="2" t="n">
        <v>11</v>
      </c>
      <c r="C4593" s="22" t="n">
        <f aca="true">NORMSINV(MAX(RAND(),0.000000000001))</f>
        <v>0.450084013887801</v>
      </c>
      <c r="D4593" s="24" t="n">
        <f aca="false">IF($B$11="","",$B$11*EXP($B$12*C4593))</f>
        <v>1121.18666456778</v>
      </c>
      <c r="E4593" s="20" t="n">
        <f aca="true">IF($B$10="","",$B$10*(1-$B$14+2*$B$14*RAND()))</f>
        <v>3.67851695467794</v>
      </c>
      <c r="F4593" s="21" t="n">
        <f aca="false">INDEX($E$17:$E$28,B4593)</f>
        <v>4.761</v>
      </c>
      <c r="G4593" s="25" t="n">
        <f aca="false">IF(OR(D4593="",E4593="",F4593=""),"",D4593*($B$7-$B$8-F4593-E4593))</f>
        <v>4821.64424161493</v>
      </c>
      <c r="H4593" s="25" t="n">
        <f aca="false">IF(D4593="","",D4593*$F$30)</f>
        <v>5605.03637350724</v>
      </c>
    </row>
    <row r="4594" customFormat="false" ht="15" hidden="false" customHeight="false" outlineLevel="0" collapsed="false">
      <c r="A4594" s="2" t="n">
        <v>4560</v>
      </c>
      <c r="B4594" s="2" t="n">
        <v>12</v>
      </c>
      <c r="C4594" s="22" t="n">
        <f aca="true">NORMSINV(MAX(RAND(),0.000000000001))</f>
        <v>0.298107940344532</v>
      </c>
      <c r="D4594" s="24" t="n">
        <f aca="false">IF($B$11="","",$B$11*EXP($B$12*C4594))</f>
        <v>1051.6391960212</v>
      </c>
      <c r="E4594" s="20" t="n">
        <f aca="true">IF($B$10="","",$B$10*(1-$B$14+2*$B$14*RAND()))</f>
        <v>4.08624657469836</v>
      </c>
      <c r="F4594" s="21" t="n">
        <f aca="false">INDEX($E$17:$E$28,B4594)</f>
        <v>4.761</v>
      </c>
      <c r="G4594" s="25" t="n">
        <f aca="false">IF(OR(D4594="",E4594="",F4594=""),"",D4594*($B$7-$B$8-F4594-E4594))</f>
        <v>4093.77208249299</v>
      </c>
      <c r="H4594" s="25" t="n">
        <f aca="false">IF(D4594="","",D4594*$F$30)</f>
        <v>5257.35466874918</v>
      </c>
    </row>
    <row r="4595" customFormat="false" ht="15" hidden="false" customHeight="false" outlineLevel="0" collapsed="false">
      <c r="A4595" s="2" t="n">
        <v>4561</v>
      </c>
      <c r="B4595" s="2" t="n">
        <v>1</v>
      </c>
      <c r="C4595" s="22" t="n">
        <f aca="true">NORMSINV(MAX(RAND(),0.000000000001))</f>
        <v>0.981534023956522</v>
      </c>
      <c r="D4595" s="24" t="n">
        <f aca="false">IF($B$11="","",$B$11*EXP($B$12*C4595))</f>
        <v>1402.59297283149</v>
      </c>
      <c r="E4595" s="20" t="n">
        <f aca="true">IF($B$10="","",$B$10*(1-$B$14+2*$B$14*RAND()))</f>
        <v>4.07869742021391</v>
      </c>
      <c r="F4595" s="21" t="n">
        <f aca="false">INDEX($E$17:$E$28,B4595)</f>
        <v>4.92562580645161</v>
      </c>
      <c r="G4595" s="25" t="n">
        <f aca="false">IF(OR(D4595="",E4595="",F4595=""),"",D4595*($B$7-$B$8-F4595-E4595))</f>
        <v>5239.63399104876</v>
      </c>
      <c r="H4595" s="25" t="n">
        <f aca="false">IF(D4595="","",D4595*$F$30)</f>
        <v>7011.84278977918</v>
      </c>
    </row>
    <row r="4596" customFormat="false" ht="15" hidden="false" customHeight="false" outlineLevel="0" collapsed="false">
      <c r="A4596" s="2" t="n">
        <v>4562</v>
      </c>
      <c r="B4596" s="2" t="n">
        <v>2</v>
      </c>
      <c r="C4596" s="22" t="n">
        <f aca="true">NORMSINV(MAX(RAND(),0.000000000001))</f>
        <v>0.834835442735814</v>
      </c>
      <c r="D4596" s="24" t="n">
        <f aca="false">IF($B$11="","",$B$11*EXP($B$12*C4596))</f>
        <v>1318.51861202608</v>
      </c>
      <c r="E4596" s="20" t="n">
        <f aca="true">IF($B$10="","",$B$10*(1-$B$14+2*$B$14*RAND()))</f>
        <v>3.4237070221858</v>
      </c>
      <c r="F4596" s="21" t="n">
        <f aca="false">INDEX($E$17:$E$28,B4596)</f>
        <v>5.0612</v>
      </c>
      <c r="G4596" s="25" t="n">
        <f aca="false">IF(OR(D4596="",E4596="",F4596=""),"",D4596*($B$7-$B$8-F4596-E4596))</f>
        <v>5610.41928714948</v>
      </c>
      <c r="H4596" s="25" t="n">
        <f aca="false">IF(D4596="","",D4596*$F$30)</f>
        <v>6591.53824524076</v>
      </c>
    </row>
    <row r="4597" customFormat="false" ht="15" hidden="false" customHeight="false" outlineLevel="0" collapsed="false">
      <c r="A4597" s="2" t="n">
        <v>4563</v>
      </c>
      <c r="B4597" s="2" t="n">
        <v>3</v>
      </c>
      <c r="C4597" s="22" t="n">
        <f aca="true">NORMSINV(MAX(RAND(),0.000000000001))</f>
        <v>1.31528259288686</v>
      </c>
      <c r="D4597" s="24" t="n">
        <f aca="false">IF($B$11="","",$B$11*EXP($B$12*C4597))</f>
        <v>1614.38320760925</v>
      </c>
      <c r="E4597" s="20" t="n">
        <f aca="true">IF($B$10="","",$B$10*(1-$B$14+2*$B$14*RAND()))</f>
        <v>3.60987513528013</v>
      </c>
      <c r="F4597" s="21" t="n">
        <f aca="false">INDEX($E$17:$E$28,B4597)</f>
        <v>5.0612</v>
      </c>
      <c r="G4597" s="25" t="n">
        <f aca="false">IF(OR(D4597="",E4597="",F4597=""),"",D4597*($B$7-$B$8-F4597-E4597))</f>
        <v>6568.80397462748</v>
      </c>
      <c r="H4597" s="25" t="n">
        <f aca="false">IF(D4597="","",D4597*$F$30)</f>
        <v>8070.62453148014</v>
      </c>
    </row>
    <row r="4598" customFormat="false" ht="15" hidden="false" customHeight="false" outlineLevel="0" collapsed="false">
      <c r="A4598" s="2" t="n">
        <v>4564</v>
      </c>
      <c r="B4598" s="2" t="n">
        <v>4</v>
      </c>
      <c r="C4598" s="22" t="n">
        <f aca="true">NORMSINV(MAX(RAND(),0.000000000001))</f>
        <v>-1.50945425382877</v>
      </c>
      <c r="D4598" s="24" t="n">
        <f aca="false">IF($B$11="","",$B$11*EXP($B$12*C4598))</f>
        <v>491.007789343869</v>
      </c>
      <c r="E4598" s="20" t="n">
        <f aca="true">IF($B$10="","",$B$10*(1-$B$14+2*$B$14*RAND()))</f>
        <v>3.51437558693506</v>
      </c>
      <c r="F4598" s="21" t="n">
        <f aca="false">INDEX($E$17:$E$28,B4598)</f>
        <v>4.89657419354839</v>
      </c>
      <c r="G4598" s="25" t="n">
        <f aca="false">IF(OR(D4598="",E4598="",F4598=""),"",D4598*($B$7-$B$8-F4598-E4598))</f>
        <v>2125.59737824341</v>
      </c>
      <c r="H4598" s="25" t="n">
        <f aca="false">IF(D4598="","",D4598*$F$30)</f>
        <v>2454.64614048787</v>
      </c>
    </row>
    <row r="4599" customFormat="false" ht="15" hidden="false" customHeight="false" outlineLevel="0" collapsed="false">
      <c r="A4599" s="2" t="n">
        <v>4565</v>
      </c>
      <c r="B4599" s="2" t="n">
        <v>5</v>
      </c>
      <c r="C4599" s="22" t="n">
        <f aca="true">NORMSINV(MAX(RAND(),0.000000000001))</f>
        <v>-1.08678607349108</v>
      </c>
      <c r="D4599" s="24" t="n">
        <f aca="false">IF($B$11="","",$B$11*EXP($B$12*C4599))</f>
        <v>586.726052912479</v>
      </c>
      <c r="E4599" s="20" t="n">
        <f aca="true">IF($B$10="","",$B$10*(1-$B$14+2*$B$14*RAND()))</f>
        <v>3.79879657642401</v>
      </c>
      <c r="F4599" s="21" t="n">
        <f aca="false">INDEX($E$17:$E$28,B4599)</f>
        <v>4.761</v>
      </c>
      <c r="G4599" s="25" t="n">
        <f aca="false">IF(OR(D4599="",E4599="",F4599=""),"",D4599*($B$7-$B$8-F4599-E4599))</f>
        <v>2452.63425508597</v>
      </c>
      <c r="H4599" s="25" t="n">
        <f aca="false">IF(D4599="","",D4599*$F$30)</f>
        <v>2933.16088372006</v>
      </c>
    </row>
    <row r="4600" customFormat="false" ht="15" hidden="false" customHeight="false" outlineLevel="0" collapsed="false">
      <c r="A4600" s="2" t="n">
        <v>4566</v>
      </c>
      <c r="B4600" s="2" t="n">
        <v>6</v>
      </c>
      <c r="C4600" s="22" t="n">
        <f aca="true">NORMSINV(MAX(RAND(),0.000000000001))</f>
        <v>1.02703058533608</v>
      </c>
      <c r="D4600" s="24" t="n">
        <f aca="false">IF($B$11="","",$B$11*EXP($B$12*C4600))</f>
        <v>1429.74106456695</v>
      </c>
      <c r="E4600" s="20" t="n">
        <f aca="true">IF($B$10="","",$B$10*(1-$B$14+2*$B$14*RAND()))</f>
        <v>3.73115412637264</v>
      </c>
      <c r="F4600" s="21" t="n">
        <f aca="false">INDEX($E$17:$E$28,B4600)</f>
        <v>4.761</v>
      </c>
      <c r="G4600" s="25" t="n">
        <f aca="false">IF(OR(D4600="",E4600="",F4600=""),"",D4600*($B$7-$B$8-F4600-E4600))</f>
        <v>6073.31968147632</v>
      </c>
      <c r="H4600" s="25" t="n">
        <f aca="false">IF(D4600="","",D4600*$F$30)</f>
        <v>7147.56152998311</v>
      </c>
    </row>
    <row r="4601" customFormat="false" ht="15" hidden="false" customHeight="false" outlineLevel="0" collapsed="false">
      <c r="A4601" s="2" t="n">
        <v>4567</v>
      </c>
      <c r="B4601" s="2" t="n">
        <v>7</v>
      </c>
      <c r="C4601" s="22" t="n">
        <f aca="true">NORMSINV(MAX(RAND(),0.000000000001))</f>
        <v>-0.714583666220789</v>
      </c>
      <c r="D4601" s="24" t="n">
        <f aca="false">IF($B$11="","",$B$11*EXP($B$12*C4601))</f>
        <v>686.352596917335</v>
      </c>
      <c r="E4601" s="20" t="n">
        <f aca="true">IF($B$10="","",$B$10*(1-$B$14+2*$B$14*RAND()))</f>
        <v>3.80547028710698</v>
      </c>
      <c r="F4601" s="21" t="n">
        <f aca="false">INDEX($E$17:$E$28,B4601)</f>
        <v>4.761</v>
      </c>
      <c r="G4601" s="25" t="n">
        <f aca="false">IF(OR(D4601="",E4601="",F4601=""),"",D4601*($B$7-$B$8-F4601-E4601))</f>
        <v>2864.51295675578</v>
      </c>
      <c r="H4601" s="25" t="n">
        <f aca="false">IF(D4601="","",D4601*$F$30)</f>
        <v>3431.21390250914</v>
      </c>
    </row>
    <row r="4602" customFormat="false" ht="15" hidden="false" customHeight="false" outlineLevel="0" collapsed="false">
      <c r="A4602" s="2" t="n">
        <v>4568</v>
      </c>
      <c r="B4602" s="2" t="n">
        <v>8</v>
      </c>
      <c r="C4602" s="22" t="n">
        <f aca="true">NORMSINV(MAX(RAND(),0.000000000001))</f>
        <v>0.102275953114363</v>
      </c>
      <c r="D4602" s="24" t="n">
        <f aca="false">IF($B$11="","",$B$11*EXP($B$12*C4602))</f>
        <v>968.344982451089</v>
      </c>
      <c r="E4602" s="20" t="n">
        <f aca="true">IF($B$10="","",$B$10*(1-$B$14+2*$B$14*RAND()))</f>
        <v>3.92505725832914</v>
      </c>
      <c r="F4602" s="21" t="n">
        <f aca="false">INDEX($E$17:$E$28,B4602)</f>
        <v>4.761</v>
      </c>
      <c r="G4602" s="25" t="n">
        <f aca="false">IF(OR(D4602="",E4602="",F4602=""),"",D4602*($B$7-$B$8-F4602-E4602))</f>
        <v>3925.61511304099</v>
      </c>
      <c r="H4602" s="25" t="n">
        <f aca="false">IF(D4602="","",D4602*$F$30)</f>
        <v>4840.95023626948</v>
      </c>
    </row>
    <row r="4603" customFormat="false" ht="15" hidden="false" customHeight="false" outlineLevel="0" collapsed="false">
      <c r="A4603" s="2" t="n">
        <v>4569</v>
      </c>
      <c r="B4603" s="2" t="n">
        <v>9</v>
      </c>
      <c r="C4603" s="22" t="n">
        <f aca="true">NORMSINV(MAX(RAND(),0.000000000001))</f>
        <v>0.0337537652994851</v>
      </c>
      <c r="D4603" s="24" t="n">
        <f aca="false">IF($B$11="","",$B$11*EXP($B$12*C4603))</f>
        <v>940.785802188563</v>
      </c>
      <c r="E4603" s="20" t="n">
        <f aca="true">IF($B$10="","",$B$10*(1-$B$14+2*$B$14*RAND()))</f>
        <v>3.67077026244236</v>
      </c>
      <c r="F4603" s="21" t="n">
        <f aca="false">INDEX($E$17:$E$28,B4603)</f>
        <v>4.761</v>
      </c>
      <c r="G4603" s="25" t="n">
        <f aca="false">IF(OR(D4603="",E4603="",F4603=""),"",D4603*($B$7-$B$8-F4603-E4603))</f>
        <v>4053.12136966079</v>
      </c>
      <c r="H4603" s="25" t="n">
        <f aca="false">IF(D4603="","",D4603*$F$30)</f>
        <v>4703.17638230107</v>
      </c>
    </row>
    <row r="4604" customFormat="false" ht="15" hidden="false" customHeight="false" outlineLevel="0" collapsed="false">
      <c r="A4604" s="2" t="n">
        <v>4570</v>
      </c>
      <c r="B4604" s="2" t="n">
        <v>10</v>
      </c>
      <c r="C4604" s="22" t="n">
        <f aca="true">NORMSINV(MAX(RAND(),0.000000000001))</f>
        <v>-1.10227864682039</v>
      </c>
      <c r="D4604" s="24" t="n">
        <f aca="false">IF($B$11="","",$B$11*EXP($B$12*C4604))</f>
        <v>582.908353628993</v>
      </c>
      <c r="E4604" s="20" t="n">
        <f aca="true">IF($B$10="","",$B$10*(1-$B$14+2*$B$14*RAND()))</f>
        <v>3.73907224093819</v>
      </c>
      <c r="F4604" s="21" t="n">
        <f aca="false">INDEX($E$17:$E$28,B4604)</f>
        <v>4.761</v>
      </c>
      <c r="G4604" s="25" t="n">
        <f aca="false">IF(OR(D4604="",E4604="",F4604=""),"",D4604*($B$7-$B$8-F4604-E4604))</f>
        <v>2471.48930954058</v>
      </c>
      <c r="H4604" s="25" t="n">
        <f aca="false">IF(D4604="","",D4604*$F$30)</f>
        <v>2914.07544146206</v>
      </c>
    </row>
    <row r="4605" customFormat="false" ht="15" hidden="false" customHeight="false" outlineLevel="0" collapsed="false">
      <c r="A4605" s="2" t="n">
        <v>4571</v>
      </c>
      <c r="B4605" s="2" t="n">
        <v>11</v>
      </c>
      <c r="C4605" s="22" t="n">
        <f aca="true">NORMSINV(MAX(RAND(),0.000000000001))</f>
        <v>-0.0694078401499066</v>
      </c>
      <c r="D4605" s="24" t="n">
        <f aca="false">IF($B$11="","",$B$11*EXP($B$12*C4605))</f>
        <v>900.767056957971</v>
      </c>
      <c r="E4605" s="20" t="n">
        <f aca="true">IF($B$10="","",$B$10*(1-$B$14+2*$B$14*RAND()))</f>
        <v>3.8567082884389</v>
      </c>
      <c r="F4605" s="21" t="n">
        <f aca="false">INDEX($E$17:$E$28,B4605)</f>
        <v>4.761</v>
      </c>
      <c r="G4605" s="25" t="n">
        <f aca="false">IF(OR(D4605="",E4605="",F4605=""),"",D4605*($B$7-$B$8-F4605-E4605))</f>
        <v>3713.22457294513</v>
      </c>
      <c r="H4605" s="25" t="n">
        <f aca="false">IF(D4605="","",D4605*$F$30)</f>
        <v>4503.11467114429</v>
      </c>
    </row>
    <row r="4606" customFormat="false" ht="15" hidden="false" customHeight="false" outlineLevel="0" collapsed="false">
      <c r="A4606" s="2" t="n">
        <v>4572</v>
      </c>
      <c r="B4606" s="2" t="n">
        <v>12</v>
      </c>
      <c r="C4606" s="22" t="n">
        <f aca="true">NORMSINV(MAX(RAND(),0.000000000001))</f>
        <v>-1.10562664979146</v>
      </c>
      <c r="D4606" s="24" t="n">
        <f aca="false">IF($B$11="","",$B$11*EXP($B$12*C4606))</f>
        <v>582.08660427464</v>
      </c>
      <c r="E4606" s="20" t="n">
        <f aca="true">IF($B$10="","",$B$10*(1-$B$14+2*$B$14*RAND()))</f>
        <v>3.48823875681825</v>
      </c>
      <c r="F4606" s="21" t="n">
        <f aca="false">INDEX($E$17:$E$28,B4606)</f>
        <v>4.761</v>
      </c>
      <c r="G4606" s="25" t="n">
        <f aca="false">IF(OR(D4606="",E4606="",F4606=""),"",D4606*($B$7-$B$8-F4606-E4606))</f>
        <v>2614.01196265183</v>
      </c>
      <c r="H4606" s="25" t="n">
        <f aca="false">IF(D4606="","",D4606*$F$30)</f>
        <v>2909.96735208978</v>
      </c>
    </row>
    <row r="4607" customFormat="false" ht="15" hidden="false" customHeight="false" outlineLevel="0" collapsed="false">
      <c r="A4607" s="2" t="n">
        <v>4573</v>
      </c>
      <c r="B4607" s="2" t="n">
        <v>1</v>
      </c>
      <c r="C4607" s="22" t="n">
        <f aca="true">NORMSINV(MAX(RAND(),0.000000000001))</f>
        <v>-0.235228135216937</v>
      </c>
      <c r="D4607" s="24" t="n">
        <f aca="false">IF($B$11="","",$B$11*EXP($B$12*C4607))</f>
        <v>839.977948954511</v>
      </c>
      <c r="E4607" s="20" t="n">
        <f aca="true">IF($B$10="","",$B$10*(1-$B$14+2*$B$14*RAND()))</f>
        <v>3.75809494986374</v>
      </c>
      <c r="F4607" s="21" t="n">
        <f aca="false">INDEX($E$17:$E$28,B4607)</f>
        <v>4.92562580645161</v>
      </c>
      <c r="G4607" s="25" t="n">
        <f aca="false">IF(OR(D4607="",E4607="",F4607=""),"",D4607*($B$7-$B$8-F4607-E4607))</f>
        <v>3407.18511949698</v>
      </c>
      <c r="H4607" s="25" t="n">
        <f aca="false">IF(D4607="","",D4607*$F$30)</f>
        <v>4199.21776241339</v>
      </c>
    </row>
    <row r="4608" customFormat="false" ht="15" hidden="false" customHeight="false" outlineLevel="0" collapsed="false">
      <c r="A4608" s="2" t="n">
        <v>4574</v>
      </c>
      <c r="B4608" s="2" t="n">
        <v>2</v>
      </c>
      <c r="C4608" s="22" t="n">
        <f aca="true">NORMSINV(MAX(RAND(),0.000000000001))</f>
        <v>-2.47620022125603</v>
      </c>
      <c r="D4608" s="24" t="n">
        <f aca="false">IF($B$11="","",$B$11*EXP($B$12*C4608))</f>
        <v>326.72082028088</v>
      </c>
      <c r="E4608" s="20" t="n">
        <f aca="true">IF($B$10="","",$B$10*(1-$B$14+2*$B$14*RAND()))</f>
        <v>3.65756252502866</v>
      </c>
      <c r="F4608" s="21" t="n">
        <f aca="false">INDEX($E$17:$E$28,B4608)</f>
        <v>5.0612</v>
      </c>
      <c r="G4608" s="25" t="n">
        <f aca="false">IF(OR(D4608="",E4608="",F4608=""),"",D4608*($B$7-$B$8-F4608-E4608))</f>
        <v>1313.82200636685</v>
      </c>
      <c r="H4608" s="25" t="n">
        <f aca="false">IF(D4608="","",D4608*$F$30)</f>
        <v>1633.34272474817</v>
      </c>
    </row>
    <row r="4609" customFormat="false" ht="15" hidden="false" customHeight="false" outlineLevel="0" collapsed="false">
      <c r="A4609" s="2" t="n">
        <v>4575</v>
      </c>
      <c r="B4609" s="2" t="n">
        <v>3</v>
      </c>
      <c r="C4609" s="22" t="n">
        <f aca="true">NORMSINV(MAX(RAND(),0.000000000001))</f>
        <v>-0.251758865314322</v>
      </c>
      <c r="D4609" s="24" t="n">
        <f aca="false">IF($B$11="","",$B$11*EXP($B$12*C4609))</f>
        <v>834.147421827542</v>
      </c>
      <c r="E4609" s="20" t="n">
        <f aca="true">IF($B$10="","",$B$10*(1-$B$14+2*$B$14*RAND()))</f>
        <v>3.65994687031138</v>
      </c>
      <c r="F4609" s="21" t="n">
        <f aca="false">INDEX($E$17:$E$28,B4609)</f>
        <v>5.0612</v>
      </c>
      <c r="G4609" s="25" t="n">
        <f aca="false">IF(OR(D4609="",E4609="",F4609=""),"",D4609*($B$7-$B$8-F4609-E4609))</f>
        <v>3352.31597683332</v>
      </c>
      <c r="H4609" s="25" t="n">
        <f aca="false">IF(D4609="","",D4609*$F$30)</f>
        <v>4170.06979120025</v>
      </c>
    </row>
    <row r="4610" customFormat="false" ht="15" hidden="false" customHeight="false" outlineLevel="0" collapsed="false">
      <c r="A4610" s="2" t="n">
        <v>4576</v>
      </c>
      <c r="B4610" s="2" t="n">
        <v>4</v>
      </c>
      <c r="C4610" s="22" t="n">
        <f aca="true">NORMSINV(MAX(RAND(),0.000000000001))</f>
        <v>0.787433721760187</v>
      </c>
      <c r="D4610" s="24" t="n">
        <f aca="false">IF($B$11="","",$B$11*EXP($B$12*C4610))</f>
        <v>1292.44447361607</v>
      </c>
      <c r="E4610" s="20" t="n">
        <f aca="true">IF($B$10="","",$B$10*(1-$B$14+2*$B$14*RAND()))</f>
        <v>3.71326906909099</v>
      </c>
      <c r="F4610" s="21" t="n">
        <f aca="false">INDEX($E$17:$E$28,B4610)</f>
        <v>4.89657419354839</v>
      </c>
      <c r="G4610" s="25" t="n">
        <f aca="false">IF(OR(D4610="",E4610="",F4610=""),"",D4610*($B$7-$B$8-F4610-E4610))</f>
        <v>5337.99825036991</v>
      </c>
      <c r="H4610" s="25" t="n">
        <f aca="false">IF(D4610="","",D4610*$F$30)</f>
        <v>6461.18841250144</v>
      </c>
    </row>
    <row r="4611" customFormat="false" ht="15" hidden="false" customHeight="false" outlineLevel="0" collapsed="false">
      <c r="A4611" s="2" t="n">
        <v>4577</v>
      </c>
      <c r="B4611" s="2" t="n">
        <v>5</v>
      </c>
      <c r="C4611" s="22" t="n">
        <f aca="true">NORMSINV(MAX(RAND(),0.000000000001))</f>
        <v>2.20780719485165</v>
      </c>
      <c r="D4611" s="24" t="n">
        <f aca="false">IF($B$11="","",$B$11*EXP($B$12*C4611))</f>
        <v>2351.45091988285</v>
      </c>
      <c r="E4611" s="20" t="n">
        <f aca="true">IF($B$10="","",$B$10*(1-$B$14+2*$B$14*RAND()))</f>
        <v>3.50716691086299</v>
      </c>
      <c r="F4611" s="21" t="n">
        <f aca="false">INDEX($E$17:$E$28,B4611)</f>
        <v>4.761</v>
      </c>
      <c r="G4611" s="25" t="n">
        <f aca="false">IF(OR(D4611="",E4611="",F4611=""),"",D4611*($B$7-$B$8-F4611-E4611))</f>
        <v>10515.2960310138</v>
      </c>
      <c r="H4611" s="25" t="n">
        <f aca="false">IF(D4611="","",D4611*$F$30)</f>
        <v>11755.3734386783</v>
      </c>
    </row>
    <row r="4612" customFormat="false" ht="15" hidden="false" customHeight="false" outlineLevel="0" collapsed="false">
      <c r="A4612" s="2" t="n">
        <v>4578</v>
      </c>
      <c r="B4612" s="2" t="n">
        <v>6</v>
      </c>
      <c r="C4612" s="22" t="n">
        <f aca="true">NORMSINV(MAX(RAND(),0.000000000001))</f>
        <v>-0.309076983169274</v>
      </c>
      <c r="D4612" s="24" t="n">
        <f aca="false">IF($B$11="","",$B$11*EXP($B$12*C4612))</f>
        <v>814.242506868053</v>
      </c>
      <c r="E4612" s="20" t="n">
        <f aca="true">IF($B$10="","",$B$10*(1-$B$14+2*$B$14*RAND()))</f>
        <v>3.94382263481244</v>
      </c>
      <c r="F4612" s="21" t="n">
        <f aca="false">INDEX($E$17:$E$28,B4612)</f>
        <v>4.761</v>
      </c>
      <c r="G4612" s="25" t="n">
        <f aca="false">IF(OR(D4612="",E4612="",F4612=""),"",D4612*($B$7-$B$8-F4612-E4612))</f>
        <v>3285.61293348754</v>
      </c>
      <c r="H4612" s="25" t="n">
        <f aca="false">IF(D4612="","",D4612*$F$30)</f>
        <v>4070.56114033477</v>
      </c>
    </row>
    <row r="4613" customFormat="false" ht="15" hidden="false" customHeight="false" outlineLevel="0" collapsed="false">
      <c r="A4613" s="2" t="n">
        <v>4579</v>
      </c>
      <c r="B4613" s="2" t="n">
        <v>7</v>
      </c>
      <c r="C4613" s="22" t="n">
        <f aca="true">NORMSINV(MAX(RAND(),0.000000000001))</f>
        <v>0.54285444749079</v>
      </c>
      <c r="D4613" s="24" t="n">
        <f aca="false">IF($B$11="","",$B$11*EXP($B$12*C4613))</f>
        <v>1165.88208975529</v>
      </c>
      <c r="E4613" s="20" t="n">
        <f aca="true">IF($B$10="","",$B$10*(1-$B$14+2*$B$14*RAND()))</f>
        <v>4.06175126878215</v>
      </c>
      <c r="F4613" s="21" t="n">
        <f aca="false">INDEX($E$17:$E$28,B4613)</f>
        <v>4.761</v>
      </c>
      <c r="G4613" s="25" t="n">
        <f aca="false">IF(OR(D4613="",E4613="",F4613=""),"",D4613*($B$7-$B$8-F4613-E4613))</f>
        <v>4567.05013684352</v>
      </c>
      <c r="H4613" s="25" t="n">
        <f aca="false">IF(D4613="","",D4613*$F$30)</f>
        <v>5828.47774310464</v>
      </c>
    </row>
    <row r="4614" customFormat="false" ht="15" hidden="false" customHeight="false" outlineLevel="0" collapsed="false">
      <c r="A4614" s="2" t="n">
        <v>4580</v>
      </c>
      <c r="B4614" s="2" t="n">
        <v>8</v>
      </c>
      <c r="C4614" s="22" t="n">
        <f aca="true">NORMSINV(MAX(RAND(),0.000000000001))</f>
        <v>-0.132883202366054</v>
      </c>
      <c r="D4614" s="24" t="n">
        <f aca="false">IF($B$11="","",$B$11*EXP($B$12*C4614))</f>
        <v>876.994150192889</v>
      </c>
      <c r="E4614" s="20" t="n">
        <f aca="true">IF($B$10="","",$B$10*(1-$B$14+2*$B$14*RAND()))</f>
        <v>3.39390901930828</v>
      </c>
      <c r="F4614" s="21" t="n">
        <f aca="false">INDEX($E$17:$E$28,B4614)</f>
        <v>4.761</v>
      </c>
      <c r="G4614" s="25" t="n">
        <f aca="false">IF(OR(D4614="",E4614="",F4614=""),"",D4614*($B$7-$B$8-F4614-E4614))</f>
        <v>4021.09796816881</v>
      </c>
      <c r="H4614" s="25" t="n">
        <f aca="false">IF(D4614="","",D4614*$F$30)</f>
        <v>4384.26915564429</v>
      </c>
    </row>
    <row r="4615" customFormat="false" ht="15" hidden="false" customHeight="false" outlineLevel="0" collapsed="false">
      <c r="A4615" s="2" t="n">
        <v>4581</v>
      </c>
      <c r="B4615" s="2" t="n">
        <v>9</v>
      </c>
      <c r="C4615" s="22" t="n">
        <f aca="true">NORMSINV(MAX(RAND(),0.000000000001))</f>
        <v>-0.201888419639559</v>
      </c>
      <c r="D4615" s="24" t="n">
        <f aca="false">IF($B$11="","",$B$11*EXP($B$12*C4615))</f>
        <v>851.861423462901</v>
      </c>
      <c r="E4615" s="20" t="n">
        <f aca="true">IF($B$10="","",$B$10*(1-$B$14+2*$B$14*RAND()))</f>
        <v>4.00506885317459</v>
      </c>
      <c r="F4615" s="21" t="n">
        <f aca="false">INDEX($E$17:$E$28,B4615)</f>
        <v>4.761</v>
      </c>
      <c r="G4615" s="25" t="n">
        <f aca="false">IF(OR(D4615="",E4615="",F4615=""),"",D4615*($B$7-$B$8-F4615-E4615))</f>
        <v>3385.23864347825</v>
      </c>
      <c r="H4615" s="25" t="n">
        <f aca="false">IF(D4615="","",D4615*$F$30)</f>
        <v>4258.62562817573</v>
      </c>
    </row>
    <row r="4616" customFormat="false" ht="15" hidden="false" customHeight="false" outlineLevel="0" collapsed="false">
      <c r="A4616" s="2" t="n">
        <v>4582</v>
      </c>
      <c r="B4616" s="2" t="n">
        <v>10</v>
      </c>
      <c r="C4616" s="22" t="n">
        <f aca="true">NORMSINV(MAX(RAND(),0.000000000001))</f>
        <v>-0.0981757534408223</v>
      </c>
      <c r="D4616" s="24" t="n">
        <f aca="false">IF($B$11="","",$B$11*EXP($B$12*C4616))</f>
        <v>889.914030715456</v>
      </c>
      <c r="E4616" s="20" t="n">
        <f aca="true">IF($B$10="","",$B$10*(1-$B$14+2*$B$14*RAND()))</f>
        <v>3.51893348659883</v>
      </c>
      <c r="F4616" s="21" t="n">
        <f aca="false">INDEX($E$17:$E$28,B4616)</f>
        <v>4.761</v>
      </c>
      <c r="G4616" s="25" t="n">
        <f aca="false">IF(OR(D4616="",E4616="",F4616=""),"",D4616*($B$7-$B$8-F4616-E4616))</f>
        <v>3969.07576819987</v>
      </c>
      <c r="H4616" s="25" t="n">
        <f aca="false">IF(D4616="","",D4616*$F$30)</f>
        <v>4448.85822235271</v>
      </c>
    </row>
    <row r="4617" customFormat="false" ht="15" hidden="false" customHeight="false" outlineLevel="0" collapsed="false">
      <c r="A4617" s="2" t="n">
        <v>4583</v>
      </c>
      <c r="B4617" s="2" t="n">
        <v>11</v>
      </c>
      <c r="C4617" s="22" t="n">
        <f aca="true">NORMSINV(MAX(RAND(),0.000000000001))</f>
        <v>-0.977500506239917</v>
      </c>
      <c r="D4617" s="24" t="n">
        <f aca="false">IF($B$11="","",$B$11*EXP($B$12*C4617))</f>
        <v>614.376081036992</v>
      </c>
      <c r="E4617" s="20" t="n">
        <f aca="true">IF($B$10="","",$B$10*(1-$B$14+2*$B$14*RAND()))</f>
        <v>4.04743571217888</v>
      </c>
      <c r="F4617" s="21" t="n">
        <f aca="false">INDEX($E$17:$E$28,B4617)</f>
        <v>4.761</v>
      </c>
      <c r="G4617" s="25" t="n">
        <f aca="false">IF(OR(D4617="",E4617="",F4617=""),"",D4617*($B$7-$B$8-F4617-E4617))</f>
        <v>2415.45905949653</v>
      </c>
      <c r="H4617" s="25" t="n">
        <f aca="false">IF(D4617="","",D4617*$F$30)</f>
        <v>3071.38890432013</v>
      </c>
    </row>
    <row r="4618" customFormat="false" ht="15" hidden="false" customHeight="false" outlineLevel="0" collapsed="false">
      <c r="A4618" s="2" t="n">
        <v>4584</v>
      </c>
      <c r="B4618" s="2" t="n">
        <v>12</v>
      </c>
      <c r="C4618" s="22" t="n">
        <f aca="true">NORMSINV(MAX(RAND(),0.000000000001))</f>
        <v>-0.401941741740806</v>
      </c>
      <c r="D4618" s="24" t="n">
        <f aca="false">IF($B$11="","",$B$11*EXP($B$12*C4618))</f>
        <v>782.996466740869</v>
      </c>
      <c r="E4618" s="20" t="n">
        <f aca="true">IF($B$10="","",$B$10*(1-$B$14+2*$B$14*RAND()))</f>
        <v>3.86252488194631</v>
      </c>
      <c r="F4618" s="21" t="n">
        <f aca="false">INDEX($E$17:$E$28,B4618)</f>
        <v>4.761</v>
      </c>
      <c r="G4618" s="25" t="n">
        <f aca="false">IF(OR(D4618="",E4618="",F4618=""),"",D4618*($B$7-$B$8-F4618-E4618))</f>
        <v>3223.18547286274</v>
      </c>
      <c r="H4618" s="25" t="n">
        <f aca="false">IF(D4618="","",D4618*$F$30)</f>
        <v>3914.35593653095</v>
      </c>
    </row>
    <row r="4619" customFormat="false" ht="15" hidden="false" customHeight="false" outlineLevel="0" collapsed="false">
      <c r="A4619" s="2" t="n">
        <v>4585</v>
      </c>
      <c r="B4619" s="2" t="n">
        <v>1</v>
      </c>
      <c r="C4619" s="22" t="n">
        <f aca="true">NORMSINV(MAX(RAND(),0.000000000001))</f>
        <v>-0.696647920592653</v>
      </c>
      <c r="D4619" s="24" t="n">
        <f aca="false">IF($B$11="","",$B$11*EXP($B$12*C4619))</f>
        <v>691.559367025849</v>
      </c>
      <c r="E4619" s="20" t="n">
        <f aca="true">IF($B$10="","",$B$10*(1-$B$14+2*$B$14*RAND()))</f>
        <v>4.05659584621557</v>
      </c>
      <c r="F4619" s="21" t="n">
        <f aca="false">INDEX($E$17:$E$28,B4619)</f>
        <v>4.92562580645161</v>
      </c>
      <c r="G4619" s="25" t="n">
        <f aca="false">IF(OR(D4619="",E4619="",F4619=""),"",D4619*($B$7-$B$8-F4619-E4619))</f>
        <v>2598.72681530492</v>
      </c>
      <c r="H4619" s="25" t="n">
        <f aca="false">IF(D4619="","",D4619*$F$30)</f>
        <v>3457.24358763563</v>
      </c>
    </row>
    <row r="4620" customFormat="false" ht="15" hidden="false" customHeight="false" outlineLevel="0" collapsed="false">
      <c r="A4620" s="2" t="n">
        <v>4586</v>
      </c>
      <c r="B4620" s="2" t="n">
        <v>2</v>
      </c>
      <c r="C4620" s="22" t="n">
        <f aca="true">NORMSINV(MAX(RAND(),0.000000000001))</f>
        <v>1.75477256119543</v>
      </c>
      <c r="D4620" s="24" t="n">
        <f aca="false">IF($B$11="","",$B$11*EXP($B$12*C4620))</f>
        <v>1942.8172851071</v>
      </c>
      <c r="E4620" s="20" t="n">
        <f aca="true">IF($B$10="","",$B$10*(1-$B$14+2*$B$14*RAND()))</f>
        <v>4.02867318506196</v>
      </c>
      <c r="F4620" s="21" t="n">
        <f aca="false">INDEX($E$17:$E$28,B4620)</f>
        <v>5.0612</v>
      </c>
      <c r="G4620" s="25" t="n">
        <f aca="false">IF(OR(D4620="",E4620="",F4620=""),"",D4620*($B$7-$B$8-F4620-E4620))</f>
        <v>7091.52946889455</v>
      </c>
      <c r="H4620" s="25" t="n">
        <f aca="false">IF(D4620="","",D4620*$F$30)</f>
        <v>9712.53217170742</v>
      </c>
    </row>
    <row r="4621" customFormat="false" ht="15" hidden="false" customHeight="false" outlineLevel="0" collapsed="false">
      <c r="A4621" s="2" t="n">
        <v>4587</v>
      </c>
      <c r="B4621" s="2" t="n">
        <v>3</v>
      </c>
      <c r="C4621" s="22" t="n">
        <f aca="true">NORMSINV(MAX(RAND(),0.000000000001))</f>
        <v>-0.0971644971826137</v>
      </c>
      <c r="D4621" s="24" t="n">
        <f aca="false">IF($B$11="","",$B$11*EXP($B$12*C4621))</f>
        <v>890.293311959507</v>
      </c>
      <c r="E4621" s="20" t="n">
        <f aca="true">IF($B$10="","",$B$10*(1-$B$14+2*$B$14*RAND()))</f>
        <v>3.5301626079187</v>
      </c>
      <c r="F4621" s="21" t="n">
        <f aca="false">INDEX($E$17:$E$28,B4621)</f>
        <v>5.0612</v>
      </c>
      <c r="G4621" s="25" t="n">
        <f aca="false">IF(OR(D4621="",E4621="",F4621=""),"",D4621*($B$7-$B$8-F4621-E4621))</f>
        <v>3693.50412391511</v>
      </c>
      <c r="H4621" s="25" t="n">
        <f aca="false">IF(D4621="","",D4621*$F$30)</f>
        <v>4450.75432514797</v>
      </c>
    </row>
    <row r="4622" customFormat="false" ht="15" hidden="false" customHeight="false" outlineLevel="0" collapsed="false">
      <c r="A4622" s="2" t="n">
        <v>4588</v>
      </c>
      <c r="B4622" s="2" t="n">
        <v>4</v>
      </c>
      <c r="C4622" s="22" t="n">
        <f aca="true">NORMSINV(MAX(RAND(),0.000000000001))</f>
        <v>-0.128159239230848</v>
      </c>
      <c r="D4622" s="24" t="n">
        <f aca="false">IF($B$11="","",$B$11*EXP($B$12*C4622))</f>
        <v>878.741561180564</v>
      </c>
      <c r="E4622" s="20" t="n">
        <f aca="true">IF($B$10="","",$B$10*(1-$B$14+2*$B$14*RAND()))</f>
        <v>3.87322124288571</v>
      </c>
      <c r="F4622" s="21" t="n">
        <f aca="false">INDEX($E$17:$E$28,B4622)</f>
        <v>4.89657419354839</v>
      </c>
      <c r="G4622" s="25" t="n">
        <f aca="false">IF(OR(D4622="",E4622="",F4622=""),"",D4622*($B$7-$B$8-F4622-E4622))</f>
        <v>3488.7837563941</v>
      </c>
      <c r="H4622" s="25" t="n">
        <f aca="false">IF(D4622="","",D4622*$F$30)</f>
        <v>4393.00481265388</v>
      </c>
    </row>
    <row r="4623" customFormat="false" ht="15" hidden="false" customHeight="false" outlineLevel="0" collapsed="false">
      <c r="A4623" s="2" t="n">
        <v>4589</v>
      </c>
      <c r="B4623" s="2" t="n">
        <v>5</v>
      </c>
      <c r="C4623" s="22" t="n">
        <f aca="true">NORMSINV(MAX(RAND(),0.000000000001))</f>
        <v>0.261931052250479</v>
      </c>
      <c r="D4623" s="24" t="n">
        <f aca="false">IF($B$11="","",$B$11*EXP($B$12*C4623))</f>
        <v>1035.7298764958</v>
      </c>
      <c r="E4623" s="20" t="n">
        <f aca="true">IF($B$10="","",$B$10*(1-$B$14+2*$B$14*RAND()))</f>
        <v>3.68532349712193</v>
      </c>
      <c r="F4623" s="21" t="n">
        <f aca="false">INDEX($E$17:$E$28,B4623)</f>
        <v>4.761</v>
      </c>
      <c r="G4623" s="25" t="n">
        <f aca="false">IF(OR(D4623="",E4623="",F4623=""),"",D4623*($B$7-$B$8-F4623-E4623))</f>
        <v>4447.08903403884</v>
      </c>
      <c r="H4623" s="25" t="n">
        <f aca="false">IF(D4623="","",D4623*$F$30)</f>
        <v>5177.82079857782</v>
      </c>
    </row>
    <row r="4624" customFormat="false" ht="15" hidden="false" customHeight="false" outlineLevel="0" collapsed="false">
      <c r="A4624" s="2" t="n">
        <v>4590</v>
      </c>
      <c r="B4624" s="2" t="n">
        <v>6</v>
      </c>
      <c r="C4624" s="22" t="n">
        <f aca="true">NORMSINV(MAX(RAND(),0.000000000001))</f>
        <v>1.66481001772285</v>
      </c>
      <c r="D4624" s="24" t="n">
        <f aca="false">IF($B$11="","",$B$11*EXP($B$12*C4624))</f>
        <v>1870.54898999529</v>
      </c>
      <c r="E4624" s="20" t="n">
        <f aca="true">IF($B$10="","",$B$10*(1-$B$14+2*$B$14*RAND()))</f>
        <v>3.84842302034432</v>
      </c>
      <c r="F4624" s="21" t="n">
        <f aca="false">INDEX($E$17:$E$28,B4624)</f>
        <v>4.761</v>
      </c>
      <c r="G4624" s="25" t="n">
        <f aca="false">IF(OR(D4624="",E4624="",F4624=""),"",D4624*($B$7-$B$8-F4624-E4624))</f>
        <v>7726.44659739273</v>
      </c>
      <c r="H4624" s="25" t="n">
        <f aca="false">IF(D4624="","",D4624*$F$30)</f>
        <v>9351.24851078446</v>
      </c>
    </row>
    <row r="4625" customFormat="false" ht="15" hidden="false" customHeight="false" outlineLevel="0" collapsed="false">
      <c r="A4625" s="2" t="n">
        <v>4591</v>
      </c>
      <c r="B4625" s="2" t="n">
        <v>7</v>
      </c>
      <c r="C4625" s="22" t="n">
        <f aca="true">NORMSINV(MAX(RAND(),0.000000000001))</f>
        <v>-0.831189845213041</v>
      </c>
      <c r="D4625" s="24" t="n">
        <f aca="false">IF($B$11="","",$B$11*EXP($B$12*C4625))</f>
        <v>653.444497488323</v>
      </c>
      <c r="E4625" s="20" t="n">
        <f aca="true">IF($B$10="","",$B$10*(1-$B$14+2*$B$14*RAND()))</f>
        <v>3.66012844813648</v>
      </c>
      <c r="F4625" s="21" t="n">
        <f aca="false">INDEX($E$17:$E$28,B4625)</f>
        <v>4.761</v>
      </c>
      <c r="G4625" s="25" t="n">
        <f aca="false">IF(OR(D4625="",E4625="",F4625=""),"",D4625*($B$7-$B$8-F4625-E4625))</f>
        <v>2822.14285092407</v>
      </c>
      <c r="H4625" s="25" t="n">
        <f aca="false">IF(D4625="","",D4625*$F$30)</f>
        <v>3266.69973184362</v>
      </c>
    </row>
    <row r="4626" customFormat="false" ht="15" hidden="false" customHeight="false" outlineLevel="0" collapsed="false">
      <c r="A4626" s="2" t="n">
        <v>4592</v>
      </c>
      <c r="B4626" s="2" t="n">
        <v>8</v>
      </c>
      <c r="C4626" s="22" t="n">
        <f aca="true">NORMSINV(MAX(RAND(),0.000000000001))</f>
        <v>0.423533101967116</v>
      </c>
      <c r="D4626" s="24" t="n">
        <f aca="false">IF($B$11="","",$B$11*EXP($B$12*C4626))</f>
        <v>1108.71312177752</v>
      </c>
      <c r="E4626" s="20" t="n">
        <f aca="true">IF($B$10="","",$B$10*(1-$B$14+2*$B$14*RAND()))</f>
        <v>3.67565427470952</v>
      </c>
      <c r="F4626" s="21" t="n">
        <f aca="false">INDEX($E$17:$E$28,B4626)</f>
        <v>4.761</v>
      </c>
      <c r="G4626" s="25" t="n">
        <f aca="false">IF(OR(D4626="",E4626="",F4626=""),"",D4626*($B$7-$B$8-F4626-E4626))</f>
        <v>4771.17587317473</v>
      </c>
      <c r="H4626" s="25" t="n">
        <f aca="false">IF(D4626="","",D4626*$F$30)</f>
        <v>5542.67863839015</v>
      </c>
    </row>
    <row r="4627" customFormat="false" ht="15" hidden="false" customHeight="false" outlineLevel="0" collapsed="false">
      <c r="A4627" s="2" t="n">
        <v>4593</v>
      </c>
      <c r="B4627" s="2" t="n">
        <v>9</v>
      </c>
      <c r="C4627" s="22" t="n">
        <f aca="true">NORMSINV(MAX(RAND(),0.000000000001))</f>
        <v>-0.739789133594378</v>
      </c>
      <c r="D4627" s="24" t="n">
        <f aca="false">IF($B$11="","",$B$11*EXP($B$12*C4627))</f>
        <v>679.101605784588</v>
      </c>
      <c r="E4627" s="20" t="n">
        <f aca="true">IF($B$10="","",$B$10*(1-$B$14+2*$B$14*RAND()))</f>
        <v>4.02077160964586</v>
      </c>
      <c r="F4627" s="21" t="n">
        <f aca="false">INDEX($E$17:$E$28,B4627)</f>
        <v>4.761</v>
      </c>
      <c r="G4627" s="25" t="n">
        <f aca="false">IF(OR(D4627="",E4627="",F4627=""),"",D4627*($B$7-$B$8-F4627-E4627))</f>
        <v>2688.03925595164</v>
      </c>
      <c r="H4627" s="25" t="n">
        <f aca="false">IF(D4627="","",D4627*$F$30)</f>
        <v>3394.96474763831</v>
      </c>
    </row>
    <row r="4628" customFormat="false" ht="15" hidden="false" customHeight="false" outlineLevel="0" collapsed="false">
      <c r="A4628" s="2" t="n">
        <v>4594</v>
      </c>
      <c r="B4628" s="2" t="n">
        <v>10</v>
      </c>
      <c r="C4628" s="22" t="n">
        <f aca="true">NORMSINV(MAX(RAND(),0.000000000001))</f>
        <v>-1.43216592009266</v>
      </c>
      <c r="D4628" s="24" t="n">
        <f aca="false">IF($B$11="","",$B$11*EXP($B$12*C4628))</f>
        <v>507.261511882512</v>
      </c>
      <c r="E4628" s="20" t="n">
        <f aca="true">IF($B$10="","",$B$10*(1-$B$14+2*$B$14*RAND()))</f>
        <v>3.58457491034044</v>
      </c>
      <c r="F4628" s="21" t="n">
        <f aca="false">INDEX($E$17:$E$28,B4628)</f>
        <v>4.761</v>
      </c>
      <c r="G4628" s="25" t="n">
        <f aca="false">IF(OR(D4628="",E4628="",F4628=""),"",D4628*($B$7-$B$8-F4628-E4628))</f>
        <v>2229.12271483515</v>
      </c>
      <c r="H4628" s="25" t="n">
        <f aca="false">IF(D4628="","",D4628*$F$30)</f>
        <v>2535.90175020305</v>
      </c>
    </row>
    <row r="4629" customFormat="false" ht="15" hidden="false" customHeight="false" outlineLevel="0" collapsed="false">
      <c r="A4629" s="2" t="n">
        <v>4595</v>
      </c>
      <c r="B4629" s="2" t="n">
        <v>11</v>
      </c>
      <c r="C4629" s="22" t="n">
        <f aca="true">NORMSINV(MAX(RAND(),0.000000000001))</f>
        <v>-0.685225181818545</v>
      </c>
      <c r="D4629" s="24" t="n">
        <f aca="false">IF($B$11="","",$B$11*EXP($B$12*C4629))</f>
        <v>694.895972472297</v>
      </c>
      <c r="E4629" s="20" t="n">
        <f aca="true">IF($B$10="","",$B$10*(1-$B$14+2*$B$14*RAND()))</f>
        <v>3.92284144387297</v>
      </c>
      <c r="F4629" s="21" t="n">
        <f aca="false">INDEX($E$17:$E$28,B4629)</f>
        <v>4.761</v>
      </c>
      <c r="G4629" s="25" t="n">
        <f aca="false">IF(OR(D4629="",E4629="",F4629=""),"",D4629*($B$7-$B$8-F4629-E4629))</f>
        <v>2818.60824436172</v>
      </c>
      <c r="H4629" s="25" t="n">
        <f aca="false">IF(D4629="","",D4629*$F$30)</f>
        <v>3473.92394558351</v>
      </c>
    </row>
    <row r="4630" customFormat="false" ht="15" hidden="false" customHeight="false" outlineLevel="0" collapsed="false">
      <c r="A4630" s="2" t="n">
        <v>4596</v>
      </c>
      <c r="B4630" s="2" t="n">
        <v>12</v>
      </c>
      <c r="C4630" s="22" t="n">
        <f aca="true">NORMSINV(MAX(RAND(),0.000000000001))</f>
        <v>1.54982953528854</v>
      </c>
      <c r="D4630" s="24" t="n">
        <f aca="false">IF($B$11="","",$B$11*EXP($B$12*C4630))</f>
        <v>1782.08333286739</v>
      </c>
      <c r="E4630" s="20" t="n">
        <f aca="true">IF($B$10="","",$B$10*(1-$B$14+2*$B$14*RAND()))</f>
        <v>3.6547003088309</v>
      </c>
      <c r="F4630" s="21" t="n">
        <f aca="false">INDEX($E$17:$E$28,B4630)</f>
        <v>4.761</v>
      </c>
      <c r="G4630" s="25" t="n">
        <f aca="false">IF(OR(D4630="",E4630="",F4630=""),"",D4630*($B$7-$B$8-F4630-E4630))</f>
        <v>7706.26240595606</v>
      </c>
      <c r="H4630" s="25" t="n">
        <f aca="false">IF(D4630="","",D4630*$F$30)</f>
        <v>8908.99099767066</v>
      </c>
    </row>
    <row r="4631" customFormat="false" ht="15" hidden="false" customHeight="false" outlineLevel="0" collapsed="false">
      <c r="A4631" s="2" t="n">
        <v>4597</v>
      </c>
      <c r="B4631" s="2" t="n">
        <v>1</v>
      </c>
      <c r="C4631" s="22" t="n">
        <f aca="true">NORMSINV(MAX(RAND(),0.000000000001))</f>
        <v>-0.903538232187731</v>
      </c>
      <c r="D4631" s="24" t="n">
        <f aca="false">IF($B$11="","",$B$11*EXP($B$12*C4631))</f>
        <v>633.824715990935</v>
      </c>
      <c r="E4631" s="20" t="n">
        <f aca="true">IF($B$10="","",$B$10*(1-$B$14+2*$B$14*RAND()))</f>
        <v>4.00852395218558</v>
      </c>
      <c r="F4631" s="21" t="n">
        <f aca="false">INDEX($E$17:$E$28,B4631)</f>
        <v>4.92562580645161</v>
      </c>
      <c r="G4631" s="25" t="n">
        <f aca="false">IF(OR(D4631="",E4631="",F4631=""),"",D4631*($B$7-$B$8-F4631-E4631))</f>
        <v>2412.24194833582</v>
      </c>
      <c r="H4631" s="25" t="n">
        <f aca="false">IF(D4631="","",D4631*$F$30)</f>
        <v>3168.61652018188</v>
      </c>
    </row>
    <row r="4632" customFormat="false" ht="15" hidden="false" customHeight="false" outlineLevel="0" collapsed="false">
      <c r="A4632" s="2" t="n">
        <v>4598</v>
      </c>
      <c r="B4632" s="2" t="n">
        <v>2</v>
      </c>
      <c r="C4632" s="22" t="n">
        <f aca="true">NORMSINV(MAX(RAND(),0.000000000001))</f>
        <v>-0.450747015556404</v>
      </c>
      <c r="D4632" s="24" t="n">
        <f aca="false">IF($B$11="","",$B$11*EXP($B$12*C4632))</f>
        <v>767.05867457094</v>
      </c>
      <c r="E4632" s="20" t="n">
        <f aca="true">IF($B$10="","",$B$10*(1-$B$14+2*$B$14*RAND()))</f>
        <v>3.72475791252827</v>
      </c>
      <c r="F4632" s="21" t="n">
        <f aca="false">INDEX($E$17:$E$28,B4632)</f>
        <v>5.0612</v>
      </c>
      <c r="G4632" s="25" t="n">
        <f aca="false">IF(OR(D4632="",E4632="",F4632=""),"",D4632*($B$7-$B$8-F4632-E4632))</f>
        <v>3032.98228281377</v>
      </c>
      <c r="H4632" s="25" t="n">
        <f aca="false">IF(D4632="","",D4632*$F$30)</f>
        <v>3834.67972591504</v>
      </c>
    </row>
    <row r="4633" customFormat="false" ht="15" hidden="false" customHeight="false" outlineLevel="0" collapsed="false">
      <c r="A4633" s="2" t="n">
        <v>4599</v>
      </c>
      <c r="B4633" s="2" t="n">
        <v>3</v>
      </c>
      <c r="C4633" s="22" t="n">
        <f aca="true">NORMSINV(MAX(RAND(),0.000000000001))</f>
        <v>0.365073624428227</v>
      </c>
      <c r="D4633" s="24" t="n">
        <f aca="false">IF($B$11="","",$B$11*EXP($B$12*C4633))</f>
        <v>1081.73599439639</v>
      </c>
      <c r="E4633" s="20" t="n">
        <f aca="true">IF($B$10="","",$B$10*(1-$B$14+2*$B$14*RAND()))</f>
        <v>4.01785080656149</v>
      </c>
      <c r="F4633" s="21" t="n">
        <f aca="false">INDEX($E$17:$E$28,B4633)</f>
        <v>5.0612</v>
      </c>
      <c r="G4633" s="25" t="n">
        <f aca="false">IF(OR(D4633="",E4633="",F4633=""),"",D4633*($B$7-$B$8-F4633-E4633))</f>
        <v>3960.18051619886</v>
      </c>
      <c r="H4633" s="25" t="n">
        <f aca="false">IF(D4633="","",D4633*$F$30)</f>
        <v>5407.81458318642</v>
      </c>
    </row>
    <row r="4634" customFormat="false" ht="15" hidden="false" customHeight="false" outlineLevel="0" collapsed="false">
      <c r="A4634" s="2" t="n">
        <v>4600</v>
      </c>
      <c r="B4634" s="2" t="n">
        <v>4</v>
      </c>
      <c r="C4634" s="22" t="n">
        <f aca="true">NORMSINV(MAX(RAND(),0.000000000001))</f>
        <v>0.0838902590636775</v>
      </c>
      <c r="D4634" s="24" t="n">
        <f aca="false">IF($B$11="","",$B$11*EXP($B$12*C4634))</f>
        <v>960.872093694939</v>
      </c>
      <c r="E4634" s="20" t="n">
        <f aca="true">IF($B$10="","",$B$10*(1-$B$14+2*$B$14*RAND()))</f>
        <v>4.08849283992884</v>
      </c>
      <c r="F4634" s="21" t="n">
        <f aca="false">INDEX($E$17:$E$28,B4634)</f>
        <v>4.89657419354839</v>
      </c>
      <c r="G4634" s="25" t="n">
        <f aca="false">IF(OR(D4634="",E4634="",F4634=""),"",D4634*($B$7-$B$8-F4634-E4634))</f>
        <v>3608.01030122689</v>
      </c>
      <c r="H4634" s="25" t="n">
        <f aca="false">IF(D4634="","",D4634*$F$30)</f>
        <v>4803.59177079974</v>
      </c>
    </row>
    <row r="4635" customFormat="false" ht="15" hidden="false" customHeight="false" outlineLevel="0" collapsed="false">
      <c r="A4635" s="2" t="n">
        <v>4601</v>
      </c>
      <c r="B4635" s="2" t="n">
        <v>5</v>
      </c>
      <c r="C4635" s="22" t="n">
        <f aca="true">NORMSINV(MAX(RAND(),0.000000000001))</f>
        <v>0.071177855115365</v>
      </c>
      <c r="D4635" s="24" t="n">
        <f aca="false">IF($B$11="","",$B$11*EXP($B$12*C4635))</f>
        <v>955.738870152911</v>
      </c>
      <c r="E4635" s="20" t="n">
        <f aca="true">IF($B$10="","",$B$10*(1-$B$14+2*$B$14*RAND()))</f>
        <v>3.51114579249933</v>
      </c>
      <c r="F4635" s="21" t="n">
        <f aca="false">INDEX($E$17:$E$28,B4635)</f>
        <v>4.761</v>
      </c>
      <c r="G4635" s="25" t="n">
        <f aca="false">IF(OR(D4635="",E4635="",F4635=""),"",D4635*($B$7-$B$8-F4635-E4635))</f>
        <v>4270.10193228462</v>
      </c>
      <c r="H4635" s="25" t="n">
        <f aca="false">IF(D4635="","",D4635*$F$30)</f>
        <v>4777.92975966843</v>
      </c>
    </row>
    <row r="4636" customFormat="false" ht="15" hidden="false" customHeight="false" outlineLevel="0" collapsed="false">
      <c r="A4636" s="2" t="n">
        <v>4602</v>
      </c>
      <c r="B4636" s="2" t="n">
        <v>6</v>
      </c>
      <c r="C4636" s="22" t="n">
        <f aca="true">NORMSINV(MAX(RAND(),0.000000000001))</f>
        <v>0.2396111404054</v>
      </c>
      <c r="D4636" s="24" t="n">
        <f aca="false">IF($B$11="","",$B$11*EXP($B$12*C4636))</f>
        <v>1026.03465131698</v>
      </c>
      <c r="E4636" s="20" t="n">
        <f aca="true">IF($B$10="","",$B$10*(1-$B$14+2*$B$14*RAND()))</f>
        <v>4.12460458942531</v>
      </c>
      <c r="F4636" s="21" t="n">
        <f aca="false">INDEX($E$17:$E$28,B4636)</f>
        <v>4.761</v>
      </c>
      <c r="G4636" s="25" t="n">
        <f aca="false">IF(OR(D4636="",E4636="",F4636=""),"",D4636*($B$7-$B$8-F4636-E4636))</f>
        <v>3954.74325112677</v>
      </c>
      <c r="H4636" s="25" t="n">
        <f aca="false">IF(D4636="","",D4636*$F$30)</f>
        <v>5129.35242886385</v>
      </c>
    </row>
    <row r="4637" customFormat="false" ht="15" hidden="false" customHeight="false" outlineLevel="0" collapsed="false">
      <c r="A4637" s="2" t="n">
        <v>4603</v>
      </c>
      <c r="B4637" s="2" t="n">
        <v>7</v>
      </c>
      <c r="C4637" s="22" t="n">
        <f aca="true">NORMSINV(MAX(RAND(),0.000000000001))</f>
        <v>0.32853219652447</v>
      </c>
      <c r="D4637" s="24" t="n">
        <f aca="false">IF($B$11="","",$B$11*EXP($B$12*C4637))</f>
        <v>1065.20773353249</v>
      </c>
      <c r="E4637" s="20" t="n">
        <f aca="true">IF($B$10="","",$B$10*(1-$B$14+2*$B$14*RAND()))</f>
        <v>4.02187271024018</v>
      </c>
      <c r="F4637" s="21" t="n">
        <f aca="false">INDEX($E$17:$E$28,B4637)</f>
        <v>4.761</v>
      </c>
      <c r="G4637" s="25" t="n">
        <f aca="false">IF(OR(D4637="",E4637="",F4637=""),"",D4637*($B$7-$B$8-F4637-E4637))</f>
        <v>4215.16259162464</v>
      </c>
      <c r="H4637" s="25" t="n">
        <f aca="false">IF(D4637="","",D4637*$F$30)</f>
        <v>5325.18650147564</v>
      </c>
    </row>
    <row r="4638" customFormat="false" ht="15" hidden="false" customHeight="false" outlineLevel="0" collapsed="false">
      <c r="A4638" s="2" t="n">
        <v>4604</v>
      </c>
      <c r="B4638" s="2" t="n">
        <v>8</v>
      </c>
      <c r="C4638" s="22" t="n">
        <f aca="true">NORMSINV(MAX(RAND(),0.000000000001))</f>
        <v>-0.376893621113039</v>
      </c>
      <c r="D4638" s="24" t="n">
        <f aca="false">IF($B$11="","",$B$11*EXP($B$12*C4638))</f>
        <v>791.304311790904</v>
      </c>
      <c r="E4638" s="20" t="n">
        <f aca="true">IF($B$10="","",$B$10*(1-$B$14+2*$B$14*RAND()))</f>
        <v>3.6622925888203</v>
      </c>
      <c r="F4638" s="21" t="n">
        <f aca="false">INDEX($E$17:$E$28,B4638)</f>
        <v>4.761</v>
      </c>
      <c r="G4638" s="25" t="n">
        <f aca="false">IF(OR(D4638="",E4638="",F4638=""),"",D4638*($B$7-$B$8-F4638-E4638))</f>
        <v>3415.82918720625</v>
      </c>
      <c r="H4638" s="25" t="n">
        <f aca="false">IF(D4638="","",D4638*$F$30)</f>
        <v>3955.88851550509</v>
      </c>
    </row>
    <row r="4639" customFormat="false" ht="15" hidden="false" customHeight="false" outlineLevel="0" collapsed="false">
      <c r="A4639" s="2" t="n">
        <v>4605</v>
      </c>
      <c r="B4639" s="2" t="n">
        <v>9</v>
      </c>
      <c r="C4639" s="22" t="n">
        <f aca="true">NORMSINV(MAX(RAND(),0.000000000001))</f>
        <v>-0.504870798417058</v>
      </c>
      <c r="D4639" s="24" t="n">
        <f aca="false">IF($B$11="","",$B$11*EXP($B$12*C4639))</f>
        <v>749.763161282842</v>
      </c>
      <c r="E4639" s="20" t="n">
        <f aca="true">IF($B$10="","",$B$10*(1-$B$14+2*$B$14*RAND()))</f>
        <v>3.37666644736972</v>
      </c>
      <c r="F4639" s="21" t="n">
        <f aca="false">INDEX($E$17:$E$28,B4639)</f>
        <v>4.761</v>
      </c>
      <c r="G4639" s="25" t="n">
        <f aca="false">IF(OR(D4639="",E4639="",F4639=""),"",D4639*($B$7-$B$8-F4639-E4639))</f>
        <v>3450.66015369818</v>
      </c>
      <c r="H4639" s="25" t="n">
        <f aca="false">IF(D4639="","",D4639*$F$30)</f>
        <v>3748.21599588518</v>
      </c>
    </row>
    <row r="4640" customFormat="false" ht="15" hidden="false" customHeight="false" outlineLevel="0" collapsed="false">
      <c r="A4640" s="2" t="n">
        <v>4606</v>
      </c>
      <c r="B4640" s="2" t="n">
        <v>10</v>
      </c>
      <c r="C4640" s="22" t="n">
        <f aca="true">NORMSINV(MAX(RAND(),0.000000000001))</f>
        <v>0.251163210969466</v>
      </c>
      <c r="D4640" s="24" t="n">
        <f aca="false">IF($B$11="","",$B$11*EXP($B$12*C4640))</f>
        <v>1031.04120463381</v>
      </c>
      <c r="E4640" s="20" t="n">
        <f aca="true">IF($B$10="","",$B$10*(1-$B$14+2*$B$14*RAND()))</f>
        <v>3.80772665715913</v>
      </c>
      <c r="F4640" s="21" t="n">
        <f aca="false">INDEX($E$17:$E$28,B4640)</f>
        <v>4.761</v>
      </c>
      <c r="G4640" s="25" t="n">
        <f aca="false">IF(OR(D4640="",E4640="",F4640=""),"",D4640*($B$7-$B$8-F4640-E4640))</f>
        <v>4300.75469225957</v>
      </c>
      <c r="H4640" s="25" t="n">
        <f aca="false">IF(D4640="","",D4640*$F$30)</f>
        <v>5154.38119020536</v>
      </c>
    </row>
    <row r="4641" customFormat="false" ht="15" hidden="false" customHeight="false" outlineLevel="0" collapsed="false">
      <c r="A4641" s="2" t="n">
        <v>4607</v>
      </c>
      <c r="B4641" s="2" t="n">
        <v>11</v>
      </c>
      <c r="C4641" s="22" t="n">
        <f aca="true">NORMSINV(MAX(RAND(),0.000000000001))</f>
        <v>-1.49710158660664</v>
      </c>
      <c r="D4641" s="24" t="n">
        <f aca="false">IF($B$11="","",$B$11*EXP($B$12*C4641))</f>
        <v>493.570145076778</v>
      </c>
      <c r="E4641" s="20" t="n">
        <f aca="true">IF($B$10="","",$B$10*(1-$B$14+2*$B$14*RAND()))</f>
        <v>3.79980677713724</v>
      </c>
      <c r="F4641" s="21" t="n">
        <f aca="false">INDEX($E$17:$E$28,B4641)</f>
        <v>4.761</v>
      </c>
      <c r="G4641" s="25" t="n">
        <f aca="false">IF(OR(D4641="",E4641="",F4641=""),"",D4641*($B$7-$B$8-F4641-E4641))</f>
        <v>2062.72500531226</v>
      </c>
      <c r="H4641" s="25" t="n">
        <f aca="false">IF(D4641="","",D4641*$F$30)</f>
        <v>2467.45586926783</v>
      </c>
    </row>
    <row r="4642" customFormat="false" ht="15" hidden="false" customHeight="false" outlineLevel="0" collapsed="false">
      <c r="A4642" s="2" t="n">
        <v>4608</v>
      </c>
      <c r="B4642" s="2" t="n">
        <v>12</v>
      </c>
      <c r="C4642" s="22" t="n">
        <f aca="true">NORMSINV(MAX(RAND(),0.000000000001))</f>
        <v>-1.06093682710055</v>
      </c>
      <c r="D4642" s="24" t="n">
        <f aca="false">IF($B$11="","",$B$11*EXP($B$12*C4642))</f>
        <v>593.151600309701</v>
      </c>
      <c r="E4642" s="20" t="n">
        <f aca="true">IF($B$10="","",$B$10*(1-$B$14+2*$B$14*RAND()))</f>
        <v>3.56947330830668</v>
      </c>
      <c r="F4642" s="21" t="n">
        <f aca="false">INDEX($E$17:$E$28,B4642)</f>
        <v>4.761</v>
      </c>
      <c r="G4642" s="25" t="n">
        <f aca="false">IF(OR(D4642="",E4642="",F4642=""),"",D4642*($B$7-$B$8-F4642-E4642))</f>
        <v>2615.51781378623</v>
      </c>
      <c r="H4642" s="25" t="n">
        <f aca="false">IF(D4642="","",D4642*$F$30)</f>
        <v>2965.28348026826</v>
      </c>
    </row>
    <row r="4643" customFormat="false" ht="15" hidden="false" customHeight="false" outlineLevel="0" collapsed="false">
      <c r="A4643" s="2" t="n">
        <v>4609</v>
      </c>
      <c r="B4643" s="2" t="n">
        <v>1</v>
      </c>
      <c r="C4643" s="22" t="n">
        <f aca="true">NORMSINV(MAX(RAND(),0.000000000001))</f>
        <v>-0.416944547279521</v>
      </c>
      <c r="D4643" s="24" t="n">
        <f aca="false">IF($B$11="","",$B$11*EXP($B$12*C4643))</f>
        <v>778.062231730233</v>
      </c>
      <c r="E4643" s="20" t="n">
        <f aca="true">IF($B$10="","",$B$10*(1-$B$14+2*$B$14*RAND()))</f>
        <v>3.89344383260443</v>
      </c>
      <c r="F4643" s="21" t="n">
        <f aca="false">INDEX($E$17:$E$28,B4643)</f>
        <v>4.92562580645161</v>
      </c>
      <c r="G4643" s="25" t="n">
        <f aca="false">IF(OR(D4643="",E4643="",F4643=""),"",D4643*($B$7-$B$8-F4643-E4643))</f>
        <v>3050.72782709489</v>
      </c>
      <c r="H4643" s="25" t="n">
        <f aca="false">IF(D4643="","",D4643*$F$30)</f>
        <v>3889.68870886578</v>
      </c>
    </row>
    <row r="4644" customFormat="false" ht="15" hidden="false" customHeight="false" outlineLevel="0" collapsed="false">
      <c r="A4644" s="2" t="n">
        <v>4610</v>
      </c>
      <c r="B4644" s="2" t="n">
        <v>2</v>
      </c>
      <c r="C4644" s="22" t="n">
        <f aca="true">NORMSINV(MAX(RAND(),0.000000000001))</f>
        <v>2.79511482292198</v>
      </c>
      <c r="D4644" s="24" t="n">
        <f aca="false">IF($B$11="","",$B$11*EXP($B$12*C4644))</f>
        <v>3011.69804977475</v>
      </c>
      <c r="E4644" s="20" t="n">
        <f aca="true">IF($B$10="","",$B$10*(1-$B$14+2*$B$14*RAND()))</f>
        <v>3.95534776334987</v>
      </c>
      <c r="F4644" s="21" t="n">
        <f aca="false">INDEX($E$17:$E$28,B4644)</f>
        <v>5.0612</v>
      </c>
      <c r="G4644" s="25" t="n">
        <f aca="false">IF(OR(D4644="",E4644="",F4644=""),"",D4644*($B$7-$B$8-F4644-E4644))</f>
        <v>11213.9138395486</v>
      </c>
      <c r="H4644" s="25" t="n">
        <f aca="false">IF(D4644="","",D4644*$F$30)</f>
        <v>15056.0808904339</v>
      </c>
    </row>
    <row r="4645" customFormat="false" ht="15" hidden="false" customHeight="false" outlineLevel="0" collapsed="false">
      <c r="A4645" s="2" t="n">
        <v>4611</v>
      </c>
      <c r="B4645" s="2" t="n">
        <v>3</v>
      </c>
      <c r="C4645" s="22" t="n">
        <f aca="true">NORMSINV(MAX(RAND(),0.000000000001))</f>
        <v>0.212167735779278</v>
      </c>
      <c r="D4645" s="24" t="n">
        <f aca="false">IF($B$11="","",$B$11*EXP($B$12*C4645))</f>
        <v>1014.23821124718</v>
      </c>
      <c r="E4645" s="20" t="n">
        <f aca="true">IF($B$10="","",$B$10*(1-$B$14+2*$B$14*RAND()))</f>
        <v>4.09774753077082</v>
      </c>
      <c r="F4645" s="21" t="n">
        <f aca="false">INDEX($E$17:$E$28,B4645)</f>
        <v>5.0612</v>
      </c>
      <c r="G4645" s="25" t="n">
        <f aca="false">IF(OR(D4645="",E4645="",F4645=""),"",D4645*($B$7-$B$8-F4645-E4645))</f>
        <v>3632.04025077328</v>
      </c>
      <c r="H4645" s="25" t="n">
        <f aca="false">IF(D4645="","",D4645*$F$30)</f>
        <v>5070.37966566688</v>
      </c>
    </row>
    <row r="4646" customFormat="false" ht="15" hidden="false" customHeight="false" outlineLevel="0" collapsed="false">
      <c r="A4646" s="2" t="n">
        <v>4612</v>
      </c>
      <c r="B4646" s="2" t="n">
        <v>4</v>
      </c>
      <c r="C4646" s="22" t="n">
        <f aca="true">NORMSINV(MAX(RAND(),0.000000000001))</f>
        <v>0.653766706486576</v>
      </c>
      <c r="D4646" s="24" t="n">
        <f aca="false">IF($B$11="","",$B$11*EXP($B$12*C4646))</f>
        <v>1221.66248223806</v>
      </c>
      <c r="E4646" s="20" t="n">
        <f aca="true">IF($B$10="","",$B$10*(1-$B$14+2*$B$14*RAND()))</f>
        <v>3.95286036616084</v>
      </c>
      <c r="F4646" s="21" t="n">
        <f aca="false">INDEX($E$17:$E$28,B4646)</f>
        <v>4.89657419354839</v>
      </c>
      <c r="G4646" s="25" t="n">
        <f aca="false">IF(OR(D4646="",E4646="",F4646=""),"",D4646*($B$7-$B$8-F4646-E4646))</f>
        <v>4752.95783309524</v>
      </c>
      <c r="H4646" s="25" t="n">
        <f aca="false">IF(D4646="","",D4646*$F$30)</f>
        <v>6107.33508120452</v>
      </c>
    </row>
    <row r="4647" customFormat="false" ht="15" hidden="false" customHeight="false" outlineLevel="0" collapsed="false">
      <c r="A4647" s="2" t="n">
        <v>4613</v>
      </c>
      <c r="B4647" s="2" t="n">
        <v>5</v>
      </c>
      <c r="C4647" s="22" t="n">
        <f aca="true">NORMSINV(MAX(RAND(),0.000000000001))</f>
        <v>0.493817910006587</v>
      </c>
      <c r="D4647" s="24" t="n">
        <f aca="false">IF($B$11="","",$B$11*EXP($B$12*C4647))</f>
        <v>1142.03941672209</v>
      </c>
      <c r="E4647" s="20" t="n">
        <f aca="true">IF($B$10="","",$B$10*(1-$B$14+2*$B$14*RAND()))</f>
        <v>3.68894174273151</v>
      </c>
      <c r="F4647" s="21" t="n">
        <f aca="false">INDEX($E$17:$E$28,B4647)</f>
        <v>4.761</v>
      </c>
      <c r="G4647" s="25" t="n">
        <f aca="false">IF(OR(D4647="",E4647="",F4647=""),"",D4647*($B$7-$B$8-F4647-E4647))</f>
        <v>4899.41562983469</v>
      </c>
      <c r="H4647" s="25" t="n">
        <f aca="false">IF(D4647="","",D4647*$F$30)</f>
        <v>5709.28345207707</v>
      </c>
    </row>
    <row r="4648" customFormat="false" ht="15" hidden="false" customHeight="false" outlineLevel="0" collapsed="false">
      <c r="A4648" s="2" t="n">
        <v>4614</v>
      </c>
      <c r="B4648" s="2" t="n">
        <v>6</v>
      </c>
      <c r="C4648" s="22" t="n">
        <f aca="true">NORMSINV(MAX(RAND(),0.000000000001))</f>
        <v>-1.8637685786573</v>
      </c>
      <c r="D4648" s="24" t="n">
        <f aca="false">IF($B$11="","",$B$11*EXP($B$12*C4648))</f>
        <v>422.911931795049</v>
      </c>
      <c r="E4648" s="20" t="n">
        <f aca="true">IF($B$10="","",$B$10*(1-$B$14+2*$B$14*RAND()))</f>
        <v>3.57747715972377</v>
      </c>
      <c r="F4648" s="21" t="n">
        <f aca="false">INDEX($E$17:$E$28,B4648)</f>
        <v>4.761</v>
      </c>
      <c r="G4648" s="25" t="n">
        <f aca="false">IF(OR(D4648="",E4648="",F4648=""),"",D4648*($B$7-$B$8-F4648-E4648))</f>
        <v>1861.45652722125</v>
      </c>
      <c r="H4648" s="25" t="n">
        <f aca="false">IF(D4648="","",D4648*$F$30)</f>
        <v>2114.22132942981</v>
      </c>
    </row>
    <row r="4649" customFormat="false" ht="15" hidden="false" customHeight="false" outlineLevel="0" collapsed="false">
      <c r="A4649" s="2" t="n">
        <v>4615</v>
      </c>
      <c r="B4649" s="2" t="n">
        <v>7</v>
      </c>
      <c r="C4649" s="22" t="n">
        <f aca="true">NORMSINV(MAX(RAND(),0.000000000001))</f>
        <v>-0.683536410893965</v>
      </c>
      <c r="D4649" s="24" t="n">
        <f aca="false">IF($B$11="","",$B$11*EXP($B$12*C4649))</f>
        <v>695.390630003482</v>
      </c>
      <c r="E4649" s="20" t="n">
        <f aca="true">IF($B$10="","",$B$10*(1-$B$14+2*$B$14*RAND()))</f>
        <v>3.93269755484584</v>
      </c>
      <c r="F4649" s="21" t="n">
        <f aca="false">INDEX($E$17:$E$28,B4649)</f>
        <v>4.761</v>
      </c>
      <c r="G4649" s="25" t="n">
        <f aca="false">IF(OR(D4649="",E4649="",F4649=""),"",D4649*($B$7-$B$8-F4649-E4649))</f>
        <v>2813.76080652038</v>
      </c>
      <c r="H4649" s="25" t="n">
        <f aca="false">IF(D4649="","",D4649*$F$30)</f>
        <v>3476.39683751341</v>
      </c>
    </row>
    <row r="4650" customFormat="false" ht="15" hidden="false" customHeight="false" outlineLevel="0" collapsed="false">
      <c r="A4650" s="2" t="n">
        <v>4616</v>
      </c>
      <c r="B4650" s="2" t="n">
        <v>8</v>
      </c>
      <c r="C4650" s="22" t="n">
        <f aca="true">NORMSINV(MAX(RAND(),0.000000000001))</f>
        <v>0.579973411271161</v>
      </c>
      <c r="D4650" s="24" t="n">
        <f aca="false">IF($B$11="","",$B$11*EXP($B$12*C4650))</f>
        <v>1184.260620486</v>
      </c>
      <c r="E4650" s="20" t="n">
        <f aca="true">IF($B$10="","",$B$10*(1-$B$14+2*$B$14*RAND()))</f>
        <v>4.01171003967127</v>
      </c>
      <c r="F4650" s="21" t="n">
        <f aca="false">INDEX($E$17:$E$28,B4650)</f>
        <v>4.761</v>
      </c>
      <c r="G4650" s="25" t="n">
        <f aca="false">IF(OR(D4650="",E4650="",F4650=""),"",D4650*($B$7-$B$8-F4650-E4650))</f>
        <v>4698.30527006677</v>
      </c>
      <c r="H4650" s="25" t="n">
        <f aca="false">IF(D4650="","",D4650*$F$30)</f>
        <v>5920.3556939336</v>
      </c>
    </row>
    <row r="4651" customFormat="false" ht="15" hidden="false" customHeight="false" outlineLevel="0" collapsed="false">
      <c r="A4651" s="2" t="n">
        <v>4617</v>
      </c>
      <c r="B4651" s="2" t="n">
        <v>9</v>
      </c>
      <c r="C4651" s="22" t="n">
        <f aca="true">NORMSINV(MAX(RAND(),0.000000000001))</f>
        <v>1.11680422180202</v>
      </c>
      <c r="D4651" s="24" t="n">
        <f aca="false">IF($B$11="","",$B$11*EXP($B$12*C4651))</f>
        <v>1484.86063339276</v>
      </c>
      <c r="E4651" s="20" t="n">
        <f aca="true">IF($B$10="","",$B$10*(1-$B$14+2*$B$14*RAND()))</f>
        <v>3.75580919602097</v>
      </c>
      <c r="F4651" s="21" t="n">
        <f aca="false">INDEX($E$17:$E$28,B4651)</f>
        <v>4.761</v>
      </c>
      <c r="G4651" s="25" t="n">
        <f aca="false">IF(OR(D4651="",E4651="",F4651=""),"",D4651*($B$7-$B$8-F4651-E4651))</f>
        <v>6270.84977213479</v>
      </c>
      <c r="H4651" s="25" t="n">
        <f aca="false">IF(D4651="","",D4651*$F$30)</f>
        <v>7423.11527845709</v>
      </c>
    </row>
    <row r="4652" customFormat="false" ht="15" hidden="false" customHeight="false" outlineLevel="0" collapsed="false">
      <c r="A4652" s="2" t="n">
        <v>4618</v>
      </c>
      <c r="B4652" s="2" t="n">
        <v>10</v>
      </c>
      <c r="C4652" s="22" t="n">
        <f aca="true">NORMSINV(MAX(RAND(),0.000000000001))</f>
        <v>-0.459741707598078</v>
      </c>
      <c r="D4652" s="24" t="n">
        <f aca="false">IF($B$11="","",$B$11*EXP($B$12*C4652))</f>
        <v>764.156979965099</v>
      </c>
      <c r="E4652" s="20" t="n">
        <f aca="true">IF($B$10="","",$B$10*(1-$B$14+2*$B$14*RAND()))</f>
        <v>3.59676611731797</v>
      </c>
      <c r="F4652" s="21" t="n">
        <f aca="false">INDEX($E$17:$E$28,B4652)</f>
        <v>4.761</v>
      </c>
      <c r="G4652" s="25" t="n">
        <f aca="false">IF(OR(D4652="",E4652="",F4652=""),"",D4652*($B$7-$B$8-F4652-E4652))</f>
        <v>3348.71460929103</v>
      </c>
      <c r="H4652" s="25" t="n">
        <f aca="false">IF(D4652="","",D4652*$F$30)</f>
        <v>3820.17357424152</v>
      </c>
    </row>
    <row r="4653" customFormat="false" ht="15" hidden="false" customHeight="false" outlineLevel="0" collapsed="false">
      <c r="A4653" s="2" t="n">
        <v>4619</v>
      </c>
      <c r="B4653" s="2" t="n">
        <v>11</v>
      </c>
      <c r="C4653" s="22" t="n">
        <f aca="true">NORMSINV(MAX(RAND(),0.000000000001))</f>
        <v>-0.981632651108888</v>
      </c>
      <c r="D4653" s="24" t="n">
        <f aca="false">IF($B$11="","",$B$11*EXP($B$12*C4653))</f>
        <v>613.30729353409</v>
      </c>
      <c r="E4653" s="20" t="n">
        <f aca="true">IF($B$10="","",$B$10*(1-$B$14+2*$B$14*RAND()))</f>
        <v>3.80377785933511</v>
      </c>
      <c r="F4653" s="21" t="n">
        <f aca="false">INDEX($E$17:$E$28,B4653)</f>
        <v>4.761</v>
      </c>
      <c r="G4653" s="25" t="n">
        <f aca="false">IF(OR(D4653="",E4653="",F4653=""),"",D4653*($B$7-$B$8-F4653-E4653))</f>
        <v>2560.69419099479</v>
      </c>
      <c r="H4653" s="25" t="n">
        <f aca="false">IF(D4653="","",D4653*$F$30)</f>
        <v>3066.04582183562</v>
      </c>
    </row>
    <row r="4654" customFormat="false" ht="15" hidden="false" customHeight="false" outlineLevel="0" collapsed="false">
      <c r="A4654" s="2" t="n">
        <v>4620</v>
      </c>
      <c r="B4654" s="2" t="n">
        <v>12</v>
      </c>
      <c r="C4654" s="22" t="n">
        <f aca="true">NORMSINV(MAX(RAND(),0.000000000001))</f>
        <v>-0.463265760507946</v>
      </c>
      <c r="D4654" s="24" t="n">
        <f aca="false">IF($B$11="","",$B$11*EXP($B$12*C4654))</f>
        <v>763.023112855352</v>
      </c>
      <c r="E4654" s="20" t="n">
        <f aca="true">IF($B$10="","",$B$10*(1-$B$14+2*$B$14*RAND()))</f>
        <v>4.06947426938185</v>
      </c>
      <c r="F4654" s="21" t="n">
        <f aca="false">INDEX($E$17:$E$28,B4654)</f>
        <v>4.761</v>
      </c>
      <c r="G4654" s="25" t="n">
        <f aca="false">IF(OR(D4654="",E4654="",F4654=""),"",D4654*($B$7-$B$8-F4654-E4654))</f>
        <v>2983.05849276436</v>
      </c>
      <c r="H4654" s="25" t="n">
        <f aca="false">IF(D4654="","",D4654*$F$30)</f>
        <v>3814.50514578648</v>
      </c>
    </row>
    <row r="4655" customFormat="false" ht="15" hidden="false" customHeight="false" outlineLevel="0" collapsed="false">
      <c r="A4655" s="2" t="n">
        <v>4621</v>
      </c>
      <c r="B4655" s="2" t="n">
        <v>1</v>
      </c>
      <c r="C4655" s="22" t="n">
        <f aca="true">NORMSINV(MAX(RAND(),0.000000000001))</f>
        <v>0.352861334963925</v>
      </c>
      <c r="D4655" s="24" t="n">
        <f aca="false">IF($B$11="","",$B$11*EXP($B$12*C4655))</f>
        <v>1076.18384680088</v>
      </c>
      <c r="E4655" s="20" t="n">
        <f aca="true">IF($B$10="","",$B$10*(1-$B$14+2*$B$14*RAND()))</f>
        <v>3.92569006655396</v>
      </c>
      <c r="F4655" s="21" t="n">
        <f aca="false">INDEX($E$17:$E$28,B4655)</f>
        <v>4.92562580645161</v>
      </c>
      <c r="G4655" s="25" t="n">
        <f aca="false">IF(OR(D4655="",E4655="",F4655=""),"",D4655*($B$7-$B$8-F4655-E4655))</f>
        <v>4184.93904278238</v>
      </c>
      <c r="H4655" s="25" t="n">
        <f aca="false">IF(D4655="","",D4655*$F$30)</f>
        <v>5380.05828692696</v>
      </c>
    </row>
    <row r="4656" customFormat="false" ht="15" hidden="false" customHeight="false" outlineLevel="0" collapsed="false">
      <c r="A4656" s="2" t="n">
        <v>4622</v>
      </c>
      <c r="B4656" s="2" t="n">
        <v>2</v>
      </c>
      <c r="C4656" s="22" t="n">
        <f aca="true">NORMSINV(MAX(RAND(),0.000000000001))</f>
        <v>-0.350614721977921</v>
      </c>
      <c r="D4656" s="24" t="n">
        <f aca="false">IF($B$11="","",$B$11*EXP($B$12*C4656))</f>
        <v>800.115144532025</v>
      </c>
      <c r="E4656" s="20" t="n">
        <f aca="true">IF($B$10="","",$B$10*(1-$B$14+2*$B$14*RAND()))</f>
        <v>3.87699750444198</v>
      </c>
      <c r="F4656" s="21" t="n">
        <f aca="false">INDEX($E$17:$E$28,B4656)</f>
        <v>5.0612</v>
      </c>
      <c r="G4656" s="25" t="n">
        <f aca="false">IF(OR(D4656="",E4656="",F4656=""),"",D4656*($B$7-$B$8-F4656-E4656))</f>
        <v>3041.87975321561</v>
      </c>
      <c r="H4656" s="25" t="n">
        <f aca="false">IF(D4656="","",D4656*$F$30)</f>
        <v>3999.9356305445</v>
      </c>
    </row>
    <row r="4657" customFormat="false" ht="15" hidden="false" customHeight="false" outlineLevel="0" collapsed="false">
      <c r="A4657" s="2" t="n">
        <v>4623</v>
      </c>
      <c r="B4657" s="2" t="n">
        <v>3</v>
      </c>
      <c r="C4657" s="22" t="n">
        <f aca="true">NORMSINV(MAX(RAND(),0.000000000001))</f>
        <v>0.448747129418475</v>
      </c>
      <c r="D4657" s="24" t="n">
        <f aca="false">IF($B$11="","",$B$11*EXP($B$12*C4657))</f>
        <v>1120.55525807521</v>
      </c>
      <c r="E4657" s="20" t="n">
        <f aca="true">IF($B$10="","",$B$10*(1-$B$14+2*$B$14*RAND()))</f>
        <v>3.95919524138865</v>
      </c>
      <c r="F4657" s="21" t="n">
        <f aca="false">INDEX($E$17:$E$28,B4657)</f>
        <v>5.0612</v>
      </c>
      <c r="G4657" s="25" t="n">
        <f aca="false">IF(OR(D4657="",E4657="",F4657=""),"",D4657*($B$7-$B$8-F4657-E4657))</f>
        <v>4168.02267022353</v>
      </c>
      <c r="H4657" s="25" t="n">
        <f aca="false">IF(D4657="","",D4657*$F$30)</f>
        <v>5601.8798461696</v>
      </c>
    </row>
    <row r="4658" customFormat="false" ht="15" hidden="false" customHeight="false" outlineLevel="0" collapsed="false">
      <c r="A4658" s="2" t="n">
        <v>4624</v>
      </c>
      <c r="B4658" s="2" t="n">
        <v>4</v>
      </c>
      <c r="C4658" s="22" t="n">
        <f aca="true">NORMSINV(MAX(RAND(),0.000000000001))</f>
        <v>1.90910563481475</v>
      </c>
      <c r="D4658" s="24" t="n">
        <f aca="false">IF($B$11="","",$B$11*EXP($B$12*C4658))</f>
        <v>2073.35869169493</v>
      </c>
      <c r="E4658" s="20" t="n">
        <f aca="true">IF($B$10="","",$B$10*(1-$B$14+2*$B$14*RAND()))</f>
        <v>3.95725176323547</v>
      </c>
      <c r="F4658" s="21" t="n">
        <f aca="false">INDEX($E$17:$E$28,B4658)</f>
        <v>4.89657419354839</v>
      </c>
      <c r="G4658" s="25" t="n">
        <f aca="false">IF(OR(D4658="",E4658="",F4658=""),"",D4658*($B$7-$B$8-F4658-E4658))</f>
        <v>8057.43272994139</v>
      </c>
      <c r="H4658" s="25" t="n">
        <f aca="false">IF(D4658="","",D4658*$F$30)</f>
        <v>10365.1347715213</v>
      </c>
    </row>
    <row r="4659" customFormat="false" ht="15" hidden="false" customHeight="false" outlineLevel="0" collapsed="false">
      <c r="A4659" s="2" t="n">
        <v>4625</v>
      </c>
      <c r="B4659" s="2" t="n">
        <v>5</v>
      </c>
      <c r="C4659" s="22" t="n">
        <f aca="true">NORMSINV(MAX(RAND(),0.000000000001))</f>
        <v>-0.212923262703848</v>
      </c>
      <c r="D4659" s="24" t="n">
        <f aca="false">IF($B$11="","",$B$11*EXP($B$12*C4659))</f>
        <v>847.909710502029</v>
      </c>
      <c r="E4659" s="20" t="n">
        <f aca="true">IF($B$10="","",$B$10*(1-$B$14+2*$B$14*RAND()))</f>
        <v>3.85207729583234</v>
      </c>
      <c r="F4659" s="21" t="n">
        <f aca="false">INDEX($E$17:$E$28,B4659)</f>
        <v>4.761</v>
      </c>
      <c r="G4659" s="25" t="n">
        <f aca="false">IF(OR(D4659="",E4659="",F4659=""),"",D4659*($B$7-$B$8-F4659-E4659))</f>
        <v>3499.25783535505</v>
      </c>
      <c r="H4659" s="25" t="n">
        <f aca="false">IF(D4659="","",D4659*$F$30)</f>
        <v>4238.87022474175</v>
      </c>
    </row>
    <row r="4660" customFormat="false" ht="15" hidden="false" customHeight="false" outlineLevel="0" collapsed="false">
      <c r="A4660" s="2" t="n">
        <v>4626</v>
      </c>
      <c r="B4660" s="2" t="n">
        <v>6</v>
      </c>
      <c r="C4660" s="22" t="n">
        <f aca="true">NORMSINV(MAX(RAND(),0.000000000001))</f>
        <v>-1.25471566417021</v>
      </c>
      <c r="D4660" s="24" t="n">
        <f aca="false">IF($B$11="","",$B$11*EXP($B$12*C4660))</f>
        <v>546.644230535087</v>
      </c>
      <c r="E4660" s="20" t="n">
        <f aca="true">IF($B$10="","",$B$10*(1-$B$14+2*$B$14*RAND()))</f>
        <v>3.69414129002818</v>
      </c>
      <c r="F4660" s="21" t="n">
        <f aca="false">INDEX($E$17:$E$28,B4660)</f>
        <v>4.761</v>
      </c>
      <c r="G4660" s="25" t="n">
        <f aca="false">IF(OR(D4660="",E4660="",F4660=""),"",D4660*($B$7-$B$8-F4660-E4660))</f>
        <v>2342.29329246411</v>
      </c>
      <c r="H4660" s="25" t="n">
        <f aca="false">IF(D4660="","",D4660*$F$30)</f>
        <v>2732.78383729101</v>
      </c>
    </row>
    <row r="4661" customFormat="false" ht="15" hidden="false" customHeight="false" outlineLevel="0" collapsed="false">
      <c r="A4661" s="2" t="n">
        <v>4627</v>
      </c>
      <c r="B4661" s="2" t="n">
        <v>7</v>
      </c>
      <c r="C4661" s="22" t="n">
        <f aca="true">NORMSINV(MAX(RAND(),0.000000000001))</f>
        <v>-0.861441415443419</v>
      </c>
      <c r="D4661" s="24" t="n">
        <f aca="false">IF($B$11="","",$B$11*EXP($B$12*C4661))</f>
        <v>645.167912984742</v>
      </c>
      <c r="E4661" s="20" t="n">
        <f aca="true">IF($B$10="","",$B$10*(1-$B$14+2*$B$14*RAND()))</f>
        <v>3.6112807898774</v>
      </c>
      <c r="F4661" s="21" t="n">
        <f aca="false">INDEX($E$17:$E$28,B4661)</f>
        <v>4.761</v>
      </c>
      <c r="G4661" s="25" t="n">
        <f aca="false">IF(OR(D4661="",E4661="",F4661=""),"",D4661*($B$7-$B$8-F4661-E4661))</f>
        <v>2817.91228729816</v>
      </c>
      <c r="H4661" s="25" t="n">
        <f aca="false">IF(D4661="","",D4661*$F$30)</f>
        <v>3225.32343059332</v>
      </c>
    </row>
    <row r="4662" customFormat="false" ht="15" hidden="false" customHeight="false" outlineLevel="0" collapsed="false">
      <c r="A4662" s="2" t="n">
        <v>4628</v>
      </c>
      <c r="B4662" s="2" t="n">
        <v>8</v>
      </c>
      <c r="C4662" s="22" t="n">
        <f aca="true">NORMSINV(MAX(RAND(),0.000000000001))</f>
        <v>0.738753562908812</v>
      </c>
      <c r="D4662" s="24" t="n">
        <f aca="false">IF($B$11="","",$B$11*EXP($B$12*C4662))</f>
        <v>1266.20368440881</v>
      </c>
      <c r="E4662" s="20" t="n">
        <f aca="true">IF($B$10="","",$B$10*(1-$B$14+2*$B$14*RAND()))</f>
        <v>3.83979573858378</v>
      </c>
      <c r="F4662" s="21" t="n">
        <f aca="false">INDEX($E$17:$E$28,B4662)</f>
        <v>4.761</v>
      </c>
      <c r="G4662" s="25" t="n">
        <f aca="false">IF(OR(D4662="",E4662="",F4662=""),"",D4662*($B$7-$B$8-F4662-E4662))</f>
        <v>5241.07568632585</v>
      </c>
      <c r="H4662" s="25" t="n">
        <f aca="false">IF(D4662="","",D4662*$F$30)</f>
        <v>6330.00545909651</v>
      </c>
    </row>
    <row r="4663" customFormat="false" ht="15" hidden="false" customHeight="false" outlineLevel="0" collapsed="false">
      <c r="A4663" s="2" t="n">
        <v>4629</v>
      </c>
      <c r="B4663" s="2" t="n">
        <v>9</v>
      </c>
      <c r="C4663" s="22" t="n">
        <f aca="true">NORMSINV(MAX(RAND(),0.000000000001))</f>
        <v>0.253478322847317</v>
      </c>
      <c r="D4663" s="24" t="n">
        <f aca="false">IF($B$11="","",$B$11*EXP($B$12*C4663))</f>
        <v>1032.04748595239</v>
      </c>
      <c r="E4663" s="20" t="n">
        <f aca="true">IF($B$10="","",$B$10*(1-$B$14+2*$B$14*RAND()))</f>
        <v>4.0496509882298</v>
      </c>
      <c r="F4663" s="21" t="n">
        <f aca="false">INDEX($E$17:$E$28,B4663)</f>
        <v>4.761</v>
      </c>
      <c r="G4663" s="25" t="n">
        <f aca="false">IF(OR(D4663="",E4663="",F4663=""),"",D4663*($B$7-$B$8-F4663-E4663))</f>
        <v>4055.27476902693</v>
      </c>
      <c r="H4663" s="25" t="n">
        <f aca="false">IF(D4663="","",D4663*$F$30)</f>
        <v>5159.41179177317</v>
      </c>
    </row>
    <row r="4664" customFormat="false" ht="15" hidden="false" customHeight="false" outlineLevel="0" collapsed="false">
      <c r="A4664" s="2" t="n">
        <v>4630</v>
      </c>
      <c r="B4664" s="2" t="n">
        <v>10</v>
      </c>
      <c r="C4664" s="22" t="n">
        <f aca="true">NORMSINV(MAX(RAND(),0.000000000001))</f>
        <v>-1.39509554903287</v>
      </c>
      <c r="D4664" s="24" t="n">
        <f aca="false">IF($B$11="","",$B$11*EXP($B$12*C4664))</f>
        <v>515.247243333979</v>
      </c>
      <c r="E4664" s="20" t="n">
        <f aca="true">IF($B$10="","",$B$10*(1-$B$14+2*$B$14*RAND()))</f>
        <v>3.47765427215709</v>
      </c>
      <c r="F4664" s="21" t="n">
        <f aca="false">INDEX($E$17:$E$28,B4664)</f>
        <v>4.761</v>
      </c>
      <c r="G4664" s="25" t="n">
        <f aca="false">IF(OR(D4664="",E4664="",F4664=""),"",D4664*($B$7-$B$8-F4664-E4664))</f>
        <v>2319.30597756424</v>
      </c>
      <c r="H4664" s="25" t="n">
        <f aca="false">IF(D4664="","",D4664*$F$30)</f>
        <v>2575.82401887523</v>
      </c>
    </row>
    <row r="4665" customFormat="false" ht="15" hidden="false" customHeight="false" outlineLevel="0" collapsed="false">
      <c r="A4665" s="2" t="n">
        <v>4631</v>
      </c>
      <c r="B4665" s="2" t="n">
        <v>11</v>
      </c>
      <c r="C4665" s="22" t="n">
        <f aca="true">NORMSINV(MAX(RAND(),0.000000000001))</f>
        <v>-0.616361511715514</v>
      </c>
      <c r="D4665" s="24" t="n">
        <f aca="false">IF($B$11="","",$B$11*EXP($B$12*C4665))</f>
        <v>715.355032432172</v>
      </c>
      <c r="E4665" s="20" t="n">
        <f aca="true">IF($B$10="","",$B$10*(1-$B$14+2*$B$14*RAND()))</f>
        <v>3.72502302704576</v>
      </c>
      <c r="F4665" s="21" t="n">
        <f aca="false">INDEX($E$17:$E$28,B4665)</f>
        <v>4.761</v>
      </c>
      <c r="G4665" s="25" t="n">
        <f aca="false">IF(OR(D4665="",E4665="",F4665=""),"",D4665*($B$7-$B$8-F4665-E4665))</f>
        <v>3043.10383545339</v>
      </c>
      <c r="H4665" s="25" t="n">
        <f aca="false">IF(D4665="","",D4665*$F$30)</f>
        <v>3576.20287813491</v>
      </c>
    </row>
    <row r="4666" customFormat="false" ht="15" hidden="false" customHeight="false" outlineLevel="0" collapsed="false">
      <c r="A4666" s="2" t="n">
        <v>4632</v>
      </c>
      <c r="B4666" s="2" t="n">
        <v>12</v>
      </c>
      <c r="C4666" s="22" t="n">
        <f aca="true">NORMSINV(MAX(RAND(),0.000000000001))</f>
        <v>0.514213061872689</v>
      </c>
      <c r="D4666" s="24" t="n">
        <f aca="false">IF($B$11="","",$B$11*EXP($B$12*C4666))</f>
        <v>1151.89619659176</v>
      </c>
      <c r="E4666" s="20" t="n">
        <f aca="true">IF($B$10="","",$B$10*(1-$B$14+2*$B$14*RAND()))</f>
        <v>3.63644771026987</v>
      </c>
      <c r="F4666" s="21" t="n">
        <f aca="false">INDEX($E$17:$E$28,B4666)</f>
        <v>4.761</v>
      </c>
      <c r="G4666" s="25" t="n">
        <f aca="false">IF(OR(D4666="",E4666="",F4666=""),"",D4666*($B$7-$B$8-F4666-E4666))</f>
        <v>5002.16946604099</v>
      </c>
      <c r="H4666" s="25" t="n">
        <f aca="false">IF(D4666="","",D4666*$F$30)</f>
        <v>5758.55946600154</v>
      </c>
    </row>
    <row r="4667" customFormat="false" ht="15" hidden="false" customHeight="false" outlineLevel="0" collapsed="false">
      <c r="A4667" s="2" t="n">
        <v>4633</v>
      </c>
      <c r="B4667" s="2" t="n">
        <v>1</v>
      </c>
      <c r="C4667" s="22" t="n">
        <f aca="true">NORMSINV(MAX(RAND(),0.000000000001))</f>
        <v>0.444478466945529</v>
      </c>
      <c r="D4667" s="24" t="n">
        <f aca="false">IF($B$11="","",$B$11*EXP($B$12*C4667))</f>
        <v>1118.5415610194</v>
      </c>
      <c r="E4667" s="20" t="n">
        <f aca="true">IF($B$10="","",$B$10*(1-$B$14+2*$B$14*RAND()))</f>
        <v>4.03530993687818</v>
      </c>
      <c r="F4667" s="21" t="n">
        <f aca="false">INDEX($E$17:$E$28,B4667)</f>
        <v>4.92562580645161</v>
      </c>
      <c r="G4667" s="25" t="n">
        <f aca="false">IF(OR(D4667="",E4667="",F4667=""),"",D4667*($B$7-$B$8-F4667-E4667))</f>
        <v>4227.04043284852</v>
      </c>
      <c r="H4667" s="25" t="n">
        <f aca="false">IF(D4667="","",D4667*$F$30)</f>
        <v>5591.81297184819</v>
      </c>
    </row>
    <row r="4668" customFormat="false" ht="15" hidden="false" customHeight="false" outlineLevel="0" collapsed="false">
      <c r="A4668" s="2" t="n">
        <v>4634</v>
      </c>
      <c r="B4668" s="2" t="n">
        <v>2</v>
      </c>
      <c r="C4668" s="22" t="n">
        <f aca="true">NORMSINV(MAX(RAND(),0.000000000001))</f>
        <v>0.64397579931771</v>
      </c>
      <c r="D4668" s="24" t="n">
        <f aca="false">IF($B$11="","",$B$11*EXP($B$12*C4668))</f>
        <v>1216.63282739096</v>
      </c>
      <c r="E4668" s="20" t="n">
        <f aca="true">IF($B$10="","",$B$10*(1-$B$14+2*$B$14*RAND()))</f>
        <v>3.41417539659867</v>
      </c>
      <c r="F4668" s="21" t="n">
        <f aca="false">INDEX($E$17:$E$28,B4668)</f>
        <v>5.0612</v>
      </c>
      <c r="G4668" s="25" t="n">
        <f aca="false">IF(OR(D4668="",E4668="",F4668=""),"",D4668*($B$7-$B$8-F4668-E4668))</f>
        <v>5188.4822889972</v>
      </c>
      <c r="H4668" s="25" t="n">
        <f aca="false">IF(D4668="","",D4668*$F$30)</f>
        <v>6082.19083069287</v>
      </c>
    </row>
    <row r="4669" customFormat="false" ht="15" hidden="false" customHeight="false" outlineLevel="0" collapsed="false">
      <c r="A4669" s="2" t="n">
        <v>4635</v>
      </c>
      <c r="B4669" s="2" t="n">
        <v>3</v>
      </c>
      <c r="C4669" s="22" t="n">
        <f aca="true">NORMSINV(MAX(RAND(),0.000000000001))</f>
        <v>1.24788200445592</v>
      </c>
      <c r="D4669" s="24" t="n">
        <f aca="false">IF($B$11="","",$B$11*EXP($B$12*C4669))</f>
        <v>1569.17914971604</v>
      </c>
      <c r="E4669" s="20" t="n">
        <f aca="true">IF($B$10="","",$B$10*(1-$B$14+2*$B$14*RAND()))</f>
        <v>4.1146926550941</v>
      </c>
      <c r="F4669" s="21" t="n">
        <f aca="false">INDEX($E$17:$E$28,B4669)</f>
        <v>5.0612</v>
      </c>
      <c r="G4669" s="25" t="n">
        <f aca="false">IF(OR(D4669="",E4669="",F4669=""),"",D4669*($B$7-$B$8-F4669-E4669))</f>
        <v>5592.72293297614</v>
      </c>
      <c r="H4669" s="25" t="n">
        <f aca="false">IF(D4669="","",D4669*$F$30)</f>
        <v>7844.64040526044</v>
      </c>
    </row>
    <row r="4670" customFormat="false" ht="15" hidden="false" customHeight="false" outlineLevel="0" collapsed="false">
      <c r="A4670" s="2" t="n">
        <v>4636</v>
      </c>
      <c r="B4670" s="2" t="n">
        <v>4</v>
      </c>
      <c r="C4670" s="22" t="n">
        <f aca="true">NORMSINV(MAX(RAND(),0.000000000001))</f>
        <v>2.35122313577579</v>
      </c>
      <c r="D4670" s="24" t="n">
        <f aca="false">IF($B$11="","",$B$11*EXP($B$12*C4670))</f>
        <v>2497.93192955406</v>
      </c>
      <c r="E4670" s="20" t="n">
        <f aca="true">IF($B$10="","",$B$10*(1-$B$14+2*$B$14*RAND()))</f>
        <v>3.92305639105503</v>
      </c>
      <c r="F4670" s="21" t="n">
        <f aca="false">INDEX($E$17:$E$28,B4670)</f>
        <v>4.89657419354839</v>
      </c>
      <c r="G4670" s="25" t="n">
        <f aca="false">IF(OR(D4670="",E4670="",F4670=""),"",D4670*($B$7-$B$8-F4670-E4670))</f>
        <v>9792.8159383663</v>
      </c>
      <c r="H4670" s="25" t="n">
        <f aca="false">IF(D4670="","",D4670*$F$30)</f>
        <v>12487.6613022266</v>
      </c>
    </row>
    <row r="4671" customFormat="false" ht="15" hidden="false" customHeight="false" outlineLevel="0" collapsed="false">
      <c r="A4671" s="2" t="n">
        <v>4637</v>
      </c>
      <c r="B4671" s="2" t="n">
        <v>5</v>
      </c>
      <c r="C4671" s="22" t="n">
        <f aca="true">NORMSINV(MAX(RAND(),0.000000000001))</f>
        <v>-0.966425556322233</v>
      </c>
      <c r="D4671" s="24" t="n">
        <f aca="false">IF($B$11="","",$B$11*EXP($B$12*C4671))</f>
        <v>617.249833551068</v>
      </c>
      <c r="E4671" s="20" t="n">
        <f aca="true">IF($B$10="","",$B$10*(1-$B$14+2*$B$14*RAND()))</f>
        <v>3.38999720953683</v>
      </c>
      <c r="F4671" s="21" t="n">
        <f aca="false">INDEX($E$17:$E$28,B4671)</f>
        <v>4.761</v>
      </c>
      <c r="G4671" s="25" t="n">
        <f aca="false">IF(OR(D4671="",E4671="",F4671=""),"",D4671*($B$7-$B$8-F4671-E4671))</f>
        <v>2832.56120857878</v>
      </c>
      <c r="H4671" s="25" t="n">
        <f aca="false">IF(D4671="","",D4671*$F$30)</f>
        <v>3085.7553678885</v>
      </c>
    </row>
    <row r="4672" customFormat="false" ht="15" hidden="false" customHeight="false" outlineLevel="0" collapsed="false">
      <c r="A4672" s="2" t="n">
        <v>4638</v>
      </c>
      <c r="B4672" s="2" t="n">
        <v>6</v>
      </c>
      <c r="C4672" s="22" t="n">
        <f aca="true">NORMSINV(MAX(RAND(),0.000000000001))</f>
        <v>0.902610122625921</v>
      </c>
      <c r="D4672" s="24" t="n">
        <f aca="false">IF($B$11="","",$B$11*EXP($B$12*C4672))</f>
        <v>1356.7156192138</v>
      </c>
      <c r="E4672" s="20" t="n">
        <f aca="true">IF($B$10="","",$B$10*(1-$B$14+2*$B$14*RAND()))</f>
        <v>3.80432710915449</v>
      </c>
      <c r="F4672" s="21" t="n">
        <f aca="false">INDEX($E$17:$E$28,B4672)</f>
        <v>4.761</v>
      </c>
      <c r="G4672" s="25" t="n">
        <f aca="false">IF(OR(D4672="",E4672="",F4672=""),"",D4672*($B$7-$B$8-F4672-E4672))</f>
        <v>5663.84391611854</v>
      </c>
      <c r="H4672" s="25" t="n">
        <f aca="false">IF(D4672="","",D4672*$F$30)</f>
        <v>6782.49272357364</v>
      </c>
    </row>
    <row r="4673" customFormat="false" ht="15" hidden="false" customHeight="false" outlineLevel="0" collapsed="false">
      <c r="A4673" s="2" t="n">
        <v>4639</v>
      </c>
      <c r="B4673" s="2" t="n">
        <v>7</v>
      </c>
      <c r="C4673" s="22" t="n">
        <f aca="true">NORMSINV(MAX(RAND(),0.000000000001))</f>
        <v>-0.545474816257736</v>
      </c>
      <c r="D4673" s="24" t="n">
        <f aca="false">IF($B$11="","",$B$11*EXP($B$12*C4673))</f>
        <v>737.044460279204</v>
      </c>
      <c r="E4673" s="20" t="n">
        <f aca="true">IF($B$10="","",$B$10*(1-$B$14+2*$B$14*RAND()))</f>
        <v>3.39963053184604</v>
      </c>
      <c r="F4673" s="21" t="n">
        <f aca="false">INDEX($E$17:$E$28,B4673)</f>
        <v>4.761</v>
      </c>
      <c r="G4673" s="25" t="n">
        <f aca="false">IF(OR(D4673="",E4673="",F4673=""),"",D4673*($B$7-$B$8-F4673-E4673))</f>
        <v>3375.1988980746</v>
      </c>
      <c r="H4673" s="25" t="n">
        <f aca="false">IF(D4673="","",D4673*$F$30)</f>
        <v>3684.63266582779</v>
      </c>
    </row>
    <row r="4674" customFormat="false" ht="15" hidden="false" customHeight="false" outlineLevel="0" collapsed="false">
      <c r="A4674" s="2" t="n">
        <v>4640</v>
      </c>
      <c r="B4674" s="2" t="n">
        <v>8</v>
      </c>
      <c r="C4674" s="22" t="n">
        <f aca="true">NORMSINV(MAX(RAND(),0.000000000001))</f>
        <v>1.41879041227924</v>
      </c>
      <c r="D4674" s="24" t="n">
        <f aca="false">IF($B$11="","",$B$11*EXP($B$12*C4674))</f>
        <v>1686.35206029493</v>
      </c>
      <c r="E4674" s="20" t="n">
        <f aca="true">IF($B$10="","",$B$10*(1-$B$14+2*$B$14*RAND()))</f>
        <v>4.06772472428204</v>
      </c>
      <c r="F4674" s="21" t="n">
        <f aca="false">INDEX($E$17:$E$28,B4674)</f>
        <v>4.761</v>
      </c>
      <c r="G4674" s="25" t="n">
        <f aca="false">IF(OR(D4674="",E4674="",F4674=""),"",D4674*($B$7-$B$8-F4674-E4674))</f>
        <v>6595.7871195876</v>
      </c>
      <c r="H4674" s="25" t="n">
        <f aca="false">IF(D4674="","",D4674*$F$30)</f>
        <v>8430.41121982641</v>
      </c>
    </row>
    <row r="4675" customFormat="false" ht="15" hidden="false" customHeight="false" outlineLevel="0" collapsed="false">
      <c r="A4675" s="2" t="n">
        <v>4641</v>
      </c>
      <c r="B4675" s="2" t="n">
        <v>9</v>
      </c>
      <c r="C4675" s="22" t="n">
        <f aca="true">NORMSINV(MAX(RAND(),0.000000000001))</f>
        <v>-0.663685929420043</v>
      </c>
      <c r="D4675" s="24" t="n">
        <f aca="false">IF($B$11="","",$B$11*EXP($B$12*C4675))</f>
        <v>701.231492645641</v>
      </c>
      <c r="E4675" s="20" t="n">
        <f aca="true">IF($B$10="","",$B$10*(1-$B$14+2*$B$14*RAND()))</f>
        <v>4.03352701455892</v>
      </c>
      <c r="F4675" s="21" t="n">
        <f aca="false">INDEX($E$17:$E$28,B4675)</f>
        <v>4.761</v>
      </c>
      <c r="G4675" s="25" t="n">
        <f aca="false">IF(OR(D4675="",E4675="",F4675=""),"",D4675*($B$7-$B$8-F4675-E4675))</f>
        <v>2766.6899107739</v>
      </c>
      <c r="H4675" s="25" t="n">
        <f aca="false">IF(D4675="","",D4675*$F$30)</f>
        <v>3505.59647803409</v>
      </c>
    </row>
    <row r="4676" customFormat="false" ht="15" hidden="false" customHeight="false" outlineLevel="0" collapsed="false">
      <c r="A4676" s="2" t="n">
        <v>4642</v>
      </c>
      <c r="B4676" s="2" t="n">
        <v>10</v>
      </c>
      <c r="C4676" s="22" t="n">
        <f aca="true">NORMSINV(MAX(RAND(),0.000000000001))</f>
        <v>2.13792059686084</v>
      </c>
      <c r="D4676" s="24" t="n">
        <f aca="false">IF($B$11="","",$B$11*EXP($B$12*C4676))</f>
        <v>2283.21539262112</v>
      </c>
      <c r="E4676" s="20" t="n">
        <f aca="true">IF($B$10="","",$B$10*(1-$B$14+2*$B$14*RAND()))</f>
        <v>3.73108505488258</v>
      </c>
      <c r="F4676" s="21" t="n">
        <f aca="false">INDEX($E$17:$E$28,B4676)</f>
        <v>4.761</v>
      </c>
      <c r="G4676" s="25" t="n">
        <f aca="false">IF(OR(D4676="",E4676="",F4676=""),"",D4676*($B$7-$B$8-F4676-E4676))</f>
        <v>9698.90478923738</v>
      </c>
      <c r="H4676" s="25" t="n">
        <f aca="false">IF(D4676="","",D4676*$F$30)</f>
        <v>11414.2503907915</v>
      </c>
    </row>
    <row r="4677" customFormat="false" ht="15" hidden="false" customHeight="false" outlineLevel="0" collapsed="false">
      <c r="A4677" s="2" t="n">
        <v>4643</v>
      </c>
      <c r="B4677" s="2" t="n">
        <v>11</v>
      </c>
      <c r="C4677" s="22" t="n">
        <f aca="true">NORMSINV(MAX(RAND(),0.000000000001))</f>
        <v>-0.150586795870208</v>
      </c>
      <c r="D4677" s="24" t="n">
        <f aca="false">IF($B$11="","",$B$11*EXP($B$12*C4677))</f>
        <v>870.476383066748</v>
      </c>
      <c r="E4677" s="20" t="n">
        <f aca="true">IF($B$10="","",$B$10*(1-$B$14+2*$B$14*RAND()))</f>
        <v>3.49932706184842</v>
      </c>
      <c r="F4677" s="21" t="n">
        <f aca="false">INDEX($E$17:$E$28,B4677)</f>
        <v>4.761</v>
      </c>
      <c r="G4677" s="25" t="n">
        <f aca="false">IF(OR(D4677="",E4677="",F4677=""),"",D4677*($B$7-$B$8-F4677-E4677))</f>
        <v>3899.44949652418</v>
      </c>
      <c r="H4677" s="25" t="n">
        <f aca="false">IF(D4677="","",D4677*$F$30)</f>
        <v>4351.68553422729</v>
      </c>
    </row>
    <row r="4678" customFormat="false" ht="15" hidden="false" customHeight="false" outlineLevel="0" collapsed="false">
      <c r="A4678" s="2" t="n">
        <v>4644</v>
      </c>
      <c r="B4678" s="2" t="n">
        <v>12</v>
      </c>
      <c r="C4678" s="22" t="n">
        <f aca="true">NORMSINV(MAX(RAND(),0.000000000001))</f>
        <v>0.215525274524749</v>
      </c>
      <c r="D4678" s="24" t="n">
        <f aca="false">IF($B$11="","",$B$11*EXP($B$12*C4678))</f>
        <v>1015.67412318525</v>
      </c>
      <c r="E4678" s="20" t="n">
        <f aca="true">IF($B$10="","",$B$10*(1-$B$14+2*$B$14*RAND()))</f>
        <v>4.07142021418998</v>
      </c>
      <c r="F4678" s="21" t="n">
        <f aca="false">INDEX($E$17:$E$28,B4678)</f>
        <v>4.761</v>
      </c>
      <c r="G4678" s="25" t="n">
        <f aca="false">IF(OR(D4678="",E4678="",F4678=""),"",D4678*($B$7-$B$8-F4678-E4678))</f>
        <v>3968.827672729</v>
      </c>
      <c r="H4678" s="25" t="n">
        <f aca="false">IF(D4678="","",D4678*$F$30)</f>
        <v>5077.5580766277</v>
      </c>
    </row>
    <row r="4679" customFormat="false" ht="15" hidden="false" customHeight="false" outlineLevel="0" collapsed="false">
      <c r="A4679" s="2" t="n">
        <v>4645</v>
      </c>
      <c r="B4679" s="2" t="n">
        <v>1</v>
      </c>
      <c r="C4679" s="22" t="n">
        <f aca="true">NORMSINV(MAX(RAND(),0.000000000001))</f>
        <v>0.291652738565302</v>
      </c>
      <c r="D4679" s="24" t="n">
        <f aca="false">IF($B$11="","",$B$11*EXP($B$12*C4679))</f>
        <v>1048.78262097454</v>
      </c>
      <c r="E4679" s="20" t="n">
        <f aca="true">IF($B$10="","",$B$10*(1-$B$14+2*$B$14*RAND()))</f>
        <v>3.45359437115223</v>
      </c>
      <c r="F4679" s="21" t="n">
        <f aca="false">INDEX($E$17:$E$28,B4679)</f>
        <v>4.92562580645161</v>
      </c>
      <c r="G4679" s="25" t="n">
        <f aca="false">IF(OR(D4679="",E4679="",F4679=""),"",D4679*($B$7-$B$8-F4679-E4679))</f>
        <v>4573.51009162552</v>
      </c>
      <c r="H4679" s="25" t="n">
        <f aca="false">IF(D4679="","",D4679*$F$30)</f>
        <v>5243.0740787759</v>
      </c>
    </row>
    <row r="4680" customFormat="false" ht="15" hidden="false" customHeight="false" outlineLevel="0" collapsed="false">
      <c r="A4680" s="2" t="n">
        <v>4646</v>
      </c>
      <c r="B4680" s="2" t="n">
        <v>2</v>
      </c>
      <c r="C4680" s="22" t="n">
        <f aca="true">NORMSINV(MAX(RAND(),0.000000000001))</f>
        <v>-1.35112974671529</v>
      </c>
      <c r="D4680" s="24" t="n">
        <f aca="false">IF($B$11="","",$B$11*EXP($B$12*C4680))</f>
        <v>524.881523089293</v>
      </c>
      <c r="E4680" s="20" t="n">
        <f aca="true">IF($B$10="","",$B$10*(1-$B$14+2*$B$14*RAND()))</f>
        <v>3.54463007661669</v>
      </c>
      <c r="F4680" s="21" t="n">
        <f aca="false">INDEX($E$17:$E$28,B4680)</f>
        <v>5.0612</v>
      </c>
      <c r="G4680" s="25" t="n">
        <f aca="false">IF(OR(D4680="",E4680="",F4680=""),"",D4680*($B$7-$B$8-F4680-E4680))</f>
        <v>2169.94940609538</v>
      </c>
      <c r="H4680" s="25" t="n">
        <f aca="false">IF(D4680="","",D4680*$F$30)</f>
        <v>2623.98771022799</v>
      </c>
    </row>
    <row r="4681" customFormat="false" ht="15" hidden="false" customHeight="false" outlineLevel="0" collapsed="false">
      <c r="A4681" s="2" t="n">
        <v>4647</v>
      </c>
      <c r="B4681" s="2" t="n">
        <v>3</v>
      </c>
      <c r="C4681" s="22" t="n">
        <f aca="true">NORMSINV(MAX(RAND(),0.000000000001))</f>
        <v>0.453353682154231</v>
      </c>
      <c r="D4681" s="24" t="n">
        <f aca="false">IF($B$11="","",$B$11*EXP($B$12*C4681))</f>
        <v>1122.73241856663</v>
      </c>
      <c r="E4681" s="20" t="n">
        <f aca="true">IF($B$10="","",$B$10*(1-$B$14+2*$B$14*RAND()))</f>
        <v>3.84906441979942</v>
      </c>
      <c r="F4681" s="21" t="n">
        <f aca="false">INDEX($E$17:$E$28,B4681)</f>
        <v>5.0612</v>
      </c>
      <c r="G4681" s="25" t="n">
        <f aca="false">IF(OR(D4681="",E4681="",F4681=""),"",D4681*($B$7-$B$8-F4681-E4681))</f>
        <v>4299.76829042929</v>
      </c>
      <c r="H4681" s="25" t="n">
        <f aca="false">IF(D4681="","",D4681*$F$30)</f>
        <v>5612.76390689832</v>
      </c>
    </row>
    <row r="4682" customFormat="false" ht="15" hidden="false" customHeight="false" outlineLevel="0" collapsed="false">
      <c r="A4682" s="2" t="n">
        <v>4648</v>
      </c>
      <c r="B4682" s="2" t="n">
        <v>4</v>
      </c>
      <c r="C4682" s="22" t="n">
        <f aca="true">NORMSINV(MAX(RAND(),0.000000000001))</f>
        <v>-0.859116151986133</v>
      </c>
      <c r="D4682" s="24" t="n">
        <f aca="false">IF($B$11="","",$B$11*EXP($B$12*C4682))</f>
        <v>645.800349971187</v>
      </c>
      <c r="E4682" s="20" t="n">
        <f aca="true">IF($B$10="","",$B$10*(1-$B$14+2*$B$14*RAND()))</f>
        <v>3.49113571749665</v>
      </c>
      <c r="F4682" s="21" t="n">
        <f aca="false">INDEX($E$17:$E$28,B4682)</f>
        <v>4.89657419354839</v>
      </c>
      <c r="G4682" s="25" t="n">
        <f aca="false">IF(OR(D4682="",E4682="",F4682=""),"",D4682*($B$7-$B$8-F4682-E4682))</f>
        <v>2810.71046262324</v>
      </c>
      <c r="H4682" s="25" t="n">
        <f aca="false">IF(D4682="","",D4682*$F$30)</f>
        <v>3228.48510957596</v>
      </c>
    </row>
    <row r="4683" customFormat="false" ht="15" hidden="false" customHeight="false" outlineLevel="0" collapsed="false">
      <c r="A4683" s="2" t="n">
        <v>4649</v>
      </c>
      <c r="B4683" s="2" t="n">
        <v>5</v>
      </c>
      <c r="C4683" s="22" t="n">
        <f aca="true">NORMSINV(MAX(RAND(),0.000000000001))</f>
        <v>-0.47646986334797</v>
      </c>
      <c r="D4683" s="24" t="n">
        <f aca="false">IF($B$11="","",$B$11*EXP($B$12*C4683))</f>
        <v>758.789622690182</v>
      </c>
      <c r="E4683" s="20" t="n">
        <f aca="true">IF($B$10="","",$B$10*(1-$B$14+2*$B$14*RAND()))</f>
        <v>3.83551701879343</v>
      </c>
      <c r="F4683" s="21" t="n">
        <f aca="false">INDEX($E$17:$E$28,B4683)</f>
        <v>4.761</v>
      </c>
      <c r="G4683" s="25" t="n">
        <f aca="false">IF(OR(D4683="",E4683="",F4683=""),"",D4683*($B$7-$B$8-F4683-E4683))</f>
        <v>3144.03188793293</v>
      </c>
      <c r="H4683" s="25" t="n">
        <f aca="false">IF(D4683="","",D4683*$F$30)</f>
        <v>3793.34108175276</v>
      </c>
    </row>
    <row r="4684" customFormat="false" ht="15" hidden="false" customHeight="false" outlineLevel="0" collapsed="false">
      <c r="A4684" s="2" t="n">
        <v>4650</v>
      </c>
      <c r="B4684" s="2" t="n">
        <v>6</v>
      </c>
      <c r="C4684" s="22" t="n">
        <f aca="true">NORMSINV(MAX(RAND(),0.000000000001))</f>
        <v>0.087022197492336</v>
      </c>
      <c r="D4684" s="24" t="n">
        <f aca="false">IF($B$11="","",$B$11*EXP($B$12*C4684))</f>
        <v>962.140986555894</v>
      </c>
      <c r="E4684" s="20" t="n">
        <f aca="true">IF($B$10="","",$B$10*(1-$B$14+2*$B$14*RAND()))</f>
        <v>3.79596403180989</v>
      </c>
      <c r="F4684" s="21" t="n">
        <f aca="false">INDEX($E$17:$E$28,B4684)</f>
        <v>4.761</v>
      </c>
      <c r="G4684" s="25" t="n">
        <f aca="false">IF(OR(D4684="",E4684="",F4684=""),"",D4684*($B$7-$B$8-F4684-E4684))</f>
        <v>4024.67035323322</v>
      </c>
      <c r="H4684" s="25" t="n">
        <f aca="false">IF(D4684="","",D4684*$F$30)</f>
        <v>4809.93521999023</v>
      </c>
    </row>
    <row r="4685" customFormat="false" ht="15" hidden="false" customHeight="false" outlineLevel="0" collapsed="false">
      <c r="A4685" s="2" t="n">
        <v>4651</v>
      </c>
      <c r="B4685" s="2" t="n">
        <v>7</v>
      </c>
      <c r="C4685" s="22" t="n">
        <f aca="true">NORMSINV(MAX(RAND(),0.000000000001))</f>
        <v>-0.76669743179163</v>
      </c>
      <c r="D4685" s="24" t="n">
        <f aca="false">IF($B$11="","",$B$11*EXP($B$12*C4685))</f>
        <v>671.445272928465</v>
      </c>
      <c r="E4685" s="20" t="n">
        <f aca="true">IF($B$10="","",$B$10*(1-$B$14+2*$B$14*RAND()))</f>
        <v>3.63026124318065</v>
      </c>
      <c r="F4685" s="21" t="n">
        <f aca="false">INDEX($E$17:$E$28,B4685)</f>
        <v>4.761</v>
      </c>
      <c r="G4685" s="25" t="n">
        <f aca="false">IF(OR(D4685="",E4685="",F4685=""),"",D4685*($B$7-$B$8-F4685-E4685))</f>
        <v>2919.94008146716</v>
      </c>
      <c r="H4685" s="25" t="n">
        <f aca="false">IF(D4685="","",D4685*$F$30)</f>
        <v>3356.68920842398</v>
      </c>
    </row>
    <row r="4686" customFormat="false" ht="15" hidden="false" customHeight="false" outlineLevel="0" collapsed="false">
      <c r="A4686" s="2" t="n">
        <v>4652</v>
      </c>
      <c r="B4686" s="2" t="n">
        <v>8</v>
      </c>
      <c r="C4686" s="22" t="n">
        <f aca="true">NORMSINV(MAX(RAND(),0.000000000001))</f>
        <v>-0.795831522952838</v>
      </c>
      <c r="D4686" s="24" t="n">
        <f aca="false">IF($B$11="","",$B$11*EXP($B$12*C4686))</f>
        <v>663.252919948371</v>
      </c>
      <c r="E4686" s="20" t="n">
        <f aca="true">IF($B$10="","",$B$10*(1-$B$14+2*$B$14*RAND()))</f>
        <v>3.90947060681632</v>
      </c>
      <c r="F4686" s="21" t="n">
        <f aca="false">INDEX($E$17:$E$28,B4686)</f>
        <v>4.761</v>
      </c>
      <c r="G4686" s="25" t="n">
        <f aca="false">IF(OR(D4686="",E4686="",F4686=""),"",D4686*($B$7-$B$8-F4686-E4686))</f>
        <v>2699.1272528448</v>
      </c>
      <c r="H4686" s="25" t="n">
        <f aca="false">IF(D4686="","",D4686*$F$30)</f>
        <v>3315.7339974059</v>
      </c>
    </row>
    <row r="4687" customFormat="false" ht="15" hidden="false" customHeight="false" outlineLevel="0" collapsed="false">
      <c r="A4687" s="2" t="n">
        <v>4653</v>
      </c>
      <c r="B4687" s="2" t="n">
        <v>9</v>
      </c>
      <c r="C4687" s="22" t="n">
        <f aca="true">NORMSINV(MAX(RAND(),0.000000000001))</f>
        <v>1.46025753458081</v>
      </c>
      <c r="D4687" s="24" t="n">
        <f aca="false">IF($B$11="","",$B$11*EXP($B$12*C4687))</f>
        <v>1716.07634463917</v>
      </c>
      <c r="E4687" s="20" t="n">
        <f aca="true">IF($B$10="","",$B$10*(1-$B$14+2*$B$14*RAND()))</f>
        <v>3.98917321615141</v>
      </c>
      <c r="F4687" s="21" t="n">
        <f aca="false">INDEX($E$17:$E$28,B4687)</f>
        <v>4.761</v>
      </c>
      <c r="G4687" s="25" t="n">
        <f aca="false">IF(OR(D4687="",E4687="",F4687=""),"",D4687*($B$7-$B$8-F4687-E4687))</f>
        <v>6846.84736297036</v>
      </c>
      <c r="H4687" s="25" t="n">
        <f aca="false">IF(D4687="","",D4687*$F$30)</f>
        <v>8579.00886212015</v>
      </c>
    </row>
    <row r="4688" customFormat="false" ht="15" hidden="false" customHeight="false" outlineLevel="0" collapsed="false">
      <c r="A4688" s="2" t="n">
        <v>4654</v>
      </c>
      <c r="B4688" s="2" t="n">
        <v>10</v>
      </c>
      <c r="C4688" s="22" t="n">
        <f aca="true">NORMSINV(MAX(RAND(),0.000000000001))</f>
        <v>0.0241712975145269</v>
      </c>
      <c r="D4688" s="24" t="n">
        <f aca="false">IF($B$11="","",$B$11*EXP($B$12*C4688))</f>
        <v>936.99482479109</v>
      </c>
      <c r="E4688" s="20" t="n">
        <f aca="true">IF($B$10="","",$B$10*(1-$B$14+2*$B$14*RAND()))</f>
        <v>3.76972923380365</v>
      </c>
      <c r="F4688" s="21" t="n">
        <f aca="false">INDEX($E$17:$E$28,B4688)</f>
        <v>4.761</v>
      </c>
      <c r="G4688" s="25" t="n">
        <f aca="false">IF(OR(D4688="",E4688="",F4688=""),"",D4688*($B$7-$B$8-F4688-E4688))</f>
        <v>3944.0649240704</v>
      </c>
      <c r="H4688" s="25" t="n">
        <f aca="false">IF(D4688="","",D4688*$F$30)</f>
        <v>4684.22452809561</v>
      </c>
    </row>
    <row r="4689" customFormat="false" ht="15" hidden="false" customHeight="false" outlineLevel="0" collapsed="false">
      <c r="A4689" s="2" t="n">
        <v>4655</v>
      </c>
      <c r="B4689" s="2" t="n">
        <v>11</v>
      </c>
      <c r="C4689" s="22" t="n">
        <f aca="true">NORMSINV(MAX(RAND(),0.000000000001))</f>
        <v>0.275131157799706</v>
      </c>
      <c r="D4689" s="24" t="n">
        <f aca="false">IF($B$11="","",$B$11*EXP($B$12*C4689))</f>
        <v>1041.5067361412</v>
      </c>
      <c r="E4689" s="20" t="n">
        <f aca="true">IF($B$10="","",$B$10*(1-$B$14+2*$B$14*RAND()))</f>
        <v>3.38425918348762</v>
      </c>
      <c r="F4689" s="21" t="n">
        <f aca="false">INDEX($E$17:$E$28,B4689)</f>
        <v>4.761</v>
      </c>
      <c r="G4689" s="25" t="n">
        <f aca="false">IF(OR(D4689="",E4689="",F4689=""),"",D4689*($B$7-$B$8-F4689-E4689))</f>
        <v>4785.45351122057</v>
      </c>
      <c r="H4689" s="25" t="n">
        <f aca="false">IF(D4689="","",D4689*$F$30)</f>
        <v>5206.7004753171</v>
      </c>
    </row>
    <row r="4690" customFormat="false" ht="15" hidden="false" customHeight="false" outlineLevel="0" collapsed="false">
      <c r="A4690" s="2" t="n">
        <v>4656</v>
      </c>
      <c r="B4690" s="2" t="n">
        <v>12</v>
      </c>
      <c r="C4690" s="22" t="n">
        <f aca="true">NORMSINV(MAX(RAND(),0.000000000001))</f>
        <v>-0.0619973164548277</v>
      </c>
      <c r="D4690" s="24" t="n">
        <f aca="false">IF($B$11="","",$B$11*EXP($B$12*C4690))</f>
        <v>903.584136967409</v>
      </c>
      <c r="E4690" s="20" t="n">
        <f aca="true">IF($B$10="","",$B$10*(1-$B$14+2*$B$14*RAND()))</f>
        <v>3.60828686472219</v>
      </c>
      <c r="F4690" s="21" t="n">
        <f aca="false">INDEX($E$17:$E$28,B4690)</f>
        <v>4.761</v>
      </c>
      <c r="G4690" s="25" t="n">
        <f aca="false">IF(OR(D4690="",E4690="",F4690=""),"",D4690*($B$7-$B$8-F4690-E4690))</f>
        <v>3949.30705627212</v>
      </c>
      <c r="H4690" s="25" t="n">
        <f aca="false">IF(D4690="","",D4690*$F$30)</f>
        <v>4517.19781752747</v>
      </c>
    </row>
    <row r="4691" customFormat="false" ht="15" hidden="false" customHeight="false" outlineLevel="0" collapsed="false">
      <c r="A4691" s="2" t="n">
        <v>4657</v>
      </c>
      <c r="B4691" s="2" t="n">
        <v>1</v>
      </c>
      <c r="C4691" s="22" t="n">
        <f aca="true">NORMSINV(MAX(RAND(),0.000000000001))</f>
        <v>-0.95730419577312</v>
      </c>
      <c r="D4691" s="24" t="n">
        <f aca="false">IF($B$11="","",$B$11*EXP($B$12*C4691))</f>
        <v>619.62675604737</v>
      </c>
      <c r="E4691" s="20" t="n">
        <f aca="true">IF($B$10="","",$B$10*(1-$B$14+2*$B$14*RAND()))</f>
        <v>3.52098923578186</v>
      </c>
      <c r="F4691" s="21" t="n">
        <f aca="false">INDEX($E$17:$E$28,B4691)</f>
        <v>4.92562580645161</v>
      </c>
      <c r="G4691" s="25" t="n">
        <f aca="false">IF(OR(D4691="",E4691="",F4691=""),"",D4691*($B$7-$B$8-F4691-E4691))</f>
        <v>2660.29619384345</v>
      </c>
      <c r="H4691" s="25" t="n">
        <f aca="false">IF(D4691="","",D4691*$F$30)</f>
        <v>3097.63807883201</v>
      </c>
    </row>
    <row r="4692" customFormat="false" ht="15" hidden="false" customHeight="false" outlineLevel="0" collapsed="false">
      <c r="A4692" s="2" t="n">
        <v>4658</v>
      </c>
      <c r="B4692" s="2" t="n">
        <v>2</v>
      </c>
      <c r="C4692" s="22" t="n">
        <f aca="true">NORMSINV(MAX(RAND(),0.000000000001))</f>
        <v>-0.587280150389625</v>
      </c>
      <c r="D4692" s="24" t="n">
        <f aca="false">IF($B$11="","",$B$11*EXP($B$12*C4692))</f>
        <v>724.174848847681</v>
      </c>
      <c r="E4692" s="20" t="n">
        <f aca="true">IF($B$10="","",$B$10*(1-$B$14+2*$B$14*RAND()))</f>
        <v>4.09117834502445</v>
      </c>
      <c r="F4692" s="21" t="n">
        <f aca="false">INDEX($E$17:$E$28,B4692)</f>
        <v>5.0612</v>
      </c>
      <c r="G4692" s="25" t="n">
        <f aca="false">IF(OR(D4692="",E4692="",F4692=""),"",D4692*($B$7-$B$8-F4692-E4692))</f>
        <v>2598.06536971459</v>
      </c>
      <c r="H4692" s="25" t="n">
        <f aca="false">IF(D4692="","",D4692*$F$30)</f>
        <v>3620.29490435933</v>
      </c>
    </row>
    <row r="4693" customFormat="false" ht="15" hidden="false" customHeight="false" outlineLevel="0" collapsed="false">
      <c r="A4693" s="2" t="n">
        <v>4659</v>
      </c>
      <c r="B4693" s="2" t="n">
        <v>3</v>
      </c>
      <c r="C4693" s="22" t="n">
        <f aca="true">NORMSINV(MAX(RAND(),0.000000000001))</f>
        <v>-0.378286234741356</v>
      </c>
      <c r="D4693" s="24" t="n">
        <f aca="false">IF($B$11="","",$B$11*EXP($B$12*C4693))</f>
        <v>790.84011052969</v>
      </c>
      <c r="E4693" s="20" t="n">
        <f aca="true">IF($B$10="","",$B$10*(1-$B$14+2*$B$14*RAND()))</f>
        <v>4.08926088414983</v>
      </c>
      <c r="F4693" s="21" t="n">
        <f aca="false">INDEX($E$17:$E$28,B4693)</f>
        <v>5.0612</v>
      </c>
      <c r="G4693" s="25" t="n">
        <f aca="false">IF(OR(D4693="",E4693="",F4693=""),"",D4693*($B$7-$B$8-F4693-E4693))</f>
        <v>2838.75151112959</v>
      </c>
      <c r="H4693" s="25" t="n">
        <f aca="false">IF(D4693="","",D4693*$F$30)</f>
        <v>3953.56788056003</v>
      </c>
    </row>
    <row r="4694" customFormat="false" ht="15" hidden="false" customHeight="false" outlineLevel="0" collapsed="false">
      <c r="A4694" s="2" t="n">
        <v>4660</v>
      </c>
      <c r="B4694" s="2" t="n">
        <v>4</v>
      </c>
      <c r="C4694" s="22" t="n">
        <f aca="true">NORMSINV(MAX(RAND(),0.000000000001))</f>
        <v>0.397416295803525</v>
      </c>
      <c r="D4694" s="24" t="n">
        <f aca="false">IF($B$11="","",$B$11*EXP($B$12*C4694))</f>
        <v>1096.57891600544</v>
      </c>
      <c r="E4694" s="20" t="n">
        <f aca="true">IF($B$10="","",$B$10*(1-$B$14+2*$B$14*RAND()))</f>
        <v>3.57414460602203</v>
      </c>
      <c r="F4694" s="21" t="n">
        <f aca="false">INDEX($E$17:$E$28,B4694)</f>
        <v>4.89657419354839</v>
      </c>
      <c r="G4694" s="25" t="n">
        <f aca="false">IF(OR(D4694="",E4694="",F4694=""),"",D4694*($B$7-$B$8-F4694-E4694))</f>
        <v>4681.60375088949</v>
      </c>
      <c r="H4694" s="25" t="n">
        <f aca="false">IF(D4694="","",D4694*$F$30)</f>
        <v>5482.01731689441</v>
      </c>
    </row>
    <row r="4695" customFormat="false" ht="15" hidden="false" customHeight="false" outlineLevel="0" collapsed="false">
      <c r="A4695" s="2" t="n">
        <v>4661</v>
      </c>
      <c r="B4695" s="2" t="n">
        <v>5</v>
      </c>
      <c r="C4695" s="22" t="n">
        <f aca="true">NORMSINV(MAX(RAND(),0.000000000001))</f>
        <v>1.32665074603278</v>
      </c>
      <c r="D4695" s="24" t="n">
        <f aca="false">IF($B$11="","",$B$11*EXP($B$12*C4695))</f>
        <v>1622.13490284517</v>
      </c>
      <c r="E4695" s="20" t="n">
        <f aca="true">IF($B$10="","",$B$10*(1-$B$14+2*$B$14*RAND()))</f>
        <v>3.98079667839729</v>
      </c>
      <c r="F4695" s="21" t="n">
        <f aca="false">INDEX($E$17:$E$28,B4695)</f>
        <v>4.761</v>
      </c>
      <c r="G4695" s="25" t="n">
        <f aca="false">IF(OR(D4695="",E4695="",F4695=""),"",D4695*($B$7-$B$8-F4695-E4695))</f>
        <v>6485.62515664324</v>
      </c>
      <c r="H4695" s="25" t="n">
        <f aca="false">IF(D4695="","",D4695*$F$30)</f>
        <v>8109.37680630356</v>
      </c>
    </row>
    <row r="4696" customFormat="false" ht="15" hidden="false" customHeight="false" outlineLevel="0" collapsed="false">
      <c r="A4696" s="2" t="n">
        <v>4662</v>
      </c>
      <c r="B4696" s="2" t="n">
        <v>6</v>
      </c>
      <c r="C4696" s="22" t="n">
        <f aca="true">NORMSINV(MAX(RAND(),0.000000000001))</f>
        <v>-0.487080873527986</v>
      </c>
      <c r="D4696" s="24" t="n">
        <f aca="false">IF($B$11="","",$B$11*EXP($B$12*C4696))</f>
        <v>755.40455667091</v>
      </c>
      <c r="E4696" s="20" t="n">
        <f aca="true">IF($B$10="","",$B$10*(1-$B$14+2*$B$14*RAND()))</f>
        <v>3.53887445397843</v>
      </c>
      <c r="F4696" s="21" t="n">
        <f aca="false">INDEX($E$17:$E$28,B4696)</f>
        <v>4.761</v>
      </c>
      <c r="G4696" s="25" t="n">
        <f aca="false">IF(OR(D4696="",E4696="",F4696=""),"",D4696*($B$7-$B$8-F4696-E4696))</f>
        <v>3354.0910696556</v>
      </c>
      <c r="H4696" s="25" t="n">
        <f aca="false">IF(D4696="","",D4696*$F$30)</f>
        <v>3776.41845970921</v>
      </c>
    </row>
    <row r="4697" customFormat="false" ht="15" hidden="false" customHeight="false" outlineLevel="0" collapsed="false">
      <c r="A4697" s="2" t="n">
        <v>4663</v>
      </c>
      <c r="B4697" s="2" t="n">
        <v>7</v>
      </c>
      <c r="C4697" s="22" t="n">
        <f aca="true">NORMSINV(MAX(RAND(),0.000000000001))</f>
        <v>0.738821703938595</v>
      </c>
      <c r="D4697" s="24" t="n">
        <f aca="false">IF($B$11="","",$B$11*EXP($B$12*C4697))</f>
        <v>1266.24004057324</v>
      </c>
      <c r="E4697" s="20" t="n">
        <f aca="true">IF($B$10="","",$B$10*(1-$B$14+2*$B$14*RAND()))</f>
        <v>3.72383808222537</v>
      </c>
      <c r="F4697" s="21" t="n">
        <f aca="false">INDEX($E$17:$E$28,B4697)</f>
        <v>4.761</v>
      </c>
      <c r="G4697" s="25" t="n">
        <f aca="false">IF(OR(D4697="",E4697="",F4697=""),"",D4697*($B$7-$B$8-F4697-E4697))</f>
        <v>5388.05639940866</v>
      </c>
      <c r="H4697" s="25" t="n">
        <f aca="false">IF(D4697="","",D4697*$F$30)</f>
        <v>6330.18721083376</v>
      </c>
    </row>
    <row r="4698" customFormat="false" ht="15" hidden="false" customHeight="false" outlineLevel="0" collapsed="false">
      <c r="A4698" s="2" t="n">
        <v>4664</v>
      </c>
      <c r="B4698" s="2" t="n">
        <v>8</v>
      </c>
      <c r="C4698" s="22" t="n">
        <f aca="true">NORMSINV(MAX(RAND(),0.000000000001))</f>
        <v>-0.158624730522606</v>
      </c>
      <c r="D4698" s="24" t="n">
        <f aca="false">IF($B$11="","",$B$11*EXP($B$12*C4698))</f>
        <v>867.533142427903</v>
      </c>
      <c r="E4698" s="20" t="n">
        <f aca="true">IF($B$10="","",$B$10*(1-$B$14+2*$B$14*RAND()))</f>
        <v>3.88234548423586</v>
      </c>
      <c r="F4698" s="21" t="n">
        <f aca="false">INDEX($E$17:$E$28,B4698)</f>
        <v>4.761</v>
      </c>
      <c r="G4698" s="25" t="n">
        <f aca="false">IF(OR(D4698="",E4698="",F4698=""),"",D4698*($B$7-$B$8-F4698-E4698))</f>
        <v>3553.98356550232</v>
      </c>
      <c r="H4698" s="25" t="n">
        <f aca="false">IF(D4698="","",D4698*$F$30)</f>
        <v>4336.97168562557</v>
      </c>
    </row>
    <row r="4699" customFormat="false" ht="15" hidden="false" customHeight="false" outlineLevel="0" collapsed="false">
      <c r="A4699" s="2" t="n">
        <v>4665</v>
      </c>
      <c r="B4699" s="2" t="n">
        <v>9</v>
      </c>
      <c r="C4699" s="22" t="n">
        <f aca="true">NORMSINV(MAX(RAND(),0.000000000001))</f>
        <v>-0.748987701036559</v>
      </c>
      <c r="D4699" s="24" t="n">
        <f aca="false">IF($B$11="","",$B$11*EXP($B$12*C4699))</f>
        <v>676.474526802112</v>
      </c>
      <c r="E4699" s="20" t="n">
        <f aca="true">IF($B$10="","",$B$10*(1-$B$14+2*$B$14*RAND()))</f>
        <v>3.97080383402766</v>
      </c>
      <c r="F4699" s="21" t="n">
        <f aca="false">INDEX($E$17:$E$28,B4699)</f>
        <v>4.761</v>
      </c>
      <c r="G4699" s="25" t="n">
        <f aca="false">IF(OR(D4699="",E4699="",F4699=""),"",D4699*($B$7-$B$8-F4699-E4699))</f>
        <v>2711.44260470618</v>
      </c>
      <c r="H4699" s="25" t="n">
        <f aca="false">IF(D4699="","",D4699*$F$30)</f>
        <v>3381.83145438912</v>
      </c>
    </row>
    <row r="4700" customFormat="false" ht="15" hidden="false" customHeight="false" outlineLevel="0" collapsed="false">
      <c r="A4700" s="2" t="n">
        <v>4666</v>
      </c>
      <c r="B4700" s="2" t="n">
        <v>10</v>
      </c>
      <c r="C4700" s="22" t="n">
        <f aca="true">NORMSINV(MAX(RAND(),0.000000000001))</f>
        <v>0.1654013510364</v>
      </c>
      <c r="D4700" s="24" t="n">
        <f aca="false">IF($B$11="","",$B$11*EXP($B$12*C4700))</f>
        <v>994.447504699071</v>
      </c>
      <c r="E4700" s="20" t="n">
        <f aca="true">IF($B$10="","",$B$10*(1-$B$14+2*$B$14*RAND()))</f>
        <v>4.07476391601831</v>
      </c>
      <c r="F4700" s="21" t="n">
        <f aca="false">INDEX($E$17:$E$28,B4700)</f>
        <v>4.761</v>
      </c>
      <c r="G4700" s="25" t="n">
        <f aca="false">IF(OR(D4700="",E4700="",F4700=""),"",D4700*($B$7-$B$8-F4700-E4700))</f>
        <v>3882.55783147166</v>
      </c>
      <c r="H4700" s="25" t="n">
        <f aca="false">IF(D4700="","",D4700*$F$30)</f>
        <v>4971.4419654916</v>
      </c>
    </row>
    <row r="4701" customFormat="false" ht="15" hidden="false" customHeight="false" outlineLevel="0" collapsed="false">
      <c r="A4701" s="2" t="n">
        <v>4667</v>
      </c>
      <c r="B4701" s="2" t="n">
        <v>11</v>
      </c>
      <c r="C4701" s="22" t="n">
        <f aca="true">NORMSINV(MAX(RAND(),0.000000000001))</f>
        <v>-1.14529623436628</v>
      </c>
      <c r="D4701" s="24" t="n">
        <f aca="false">IF($B$11="","",$B$11*EXP($B$12*C4701))</f>
        <v>572.437651841009</v>
      </c>
      <c r="E4701" s="20" t="n">
        <f aca="true">IF($B$10="","",$B$10*(1-$B$14+2*$B$14*RAND()))</f>
        <v>4.01886297868068</v>
      </c>
      <c r="F4701" s="21" t="n">
        <f aca="false">INDEX($E$17:$E$28,B4701)</f>
        <v>4.761</v>
      </c>
      <c r="G4701" s="25" t="n">
        <f aca="false">IF(OR(D4701="",E4701="",F4701=""),"",D4701*($B$7-$B$8-F4701-E4701))</f>
        <v>2266.93153745268</v>
      </c>
      <c r="H4701" s="25" t="n">
        <f aca="false">IF(D4701="","",D4701*$F$30)</f>
        <v>2861.73030908357</v>
      </c>
    </row>
    <row r="4702" customFormat="false" ht="15" hidden="false" customHeight="false" outlineLevel="0" collapsed="false">
      <c r="A4702" s="2" t="n">
        <v>4668</v>
      </c>
      <c r="B4702" s="2" t="n">
        <v>12</v>
      </c>
      <c r="C4702" s="22" t="n">
        <f aca="true">NORMSINV(MAX(RAND(),0.000000000001))</f>
        <v>-0.793600784196788</v>
      </c>
      <c r="D4702" s="24" t="n">
        <f aca="false">IF($B$11="","",$B$11*EXP($B$12*C4702))</f>
        <v>663.876642672755</v>
      </c>
      <c r="E4702" s="20" t="n">
        <f aca="true">IF($B$10="","",$B$10*(1-$B$14+2*$B$14*RAND()))</f>
        <v>3.50973389611191</v>
      </c>
      <c r="F4702" s="21" t="n">
        <f aca="false">INDEX($E$17:$E$28,B4702)</f>
        <v>4.761</v>
      </c>
      <c r="G4702" s="25" t="n">
        <f aca="false">IF(OR(D4702="",E4702="",F4702=""),"",D4702*($B$7-$B$8-F4702-E4702))</f>
        <v>2967.04137626037</v>
      </c>
      <c r="H4702" s="25" t="n">
        <f aca="false">IF(D4702="","",D4702*$F$30)</f>
        <v>3318.85211204964</v>
      </c>
    </row>
    <row r="4703" customFormat="false" ht="15" hidden="false" customHeight="false" outlineLevel="0" collapsed="false">
      <c r="A4703" s="2" t="n">
        <v>4669</v>
      </c>
      <c r="B4703" s="2" t="n">
        <v>1</v>
      </c>
      <c r="C4703" s="22" t="n">
        <f aca="true">NORMSINV(MAX(RAND(),0.000000000001))</f>
        <v>0.478303446231083</v>
      </c>
      <c r="D4703" s="24" t="n">
        <f aca="false">IF($B$11="","",$B$11*EXP($B$12*C4703))</f>
        <v>1134.5979482597</v>
      </c>
      <c r="E4703" s="20" t="n">
        <f aca="true">IF($B$10="","",$B$10*(1-$B$14+2*$B$14*RAND()))</f>
        <v>3.42125960752237</v>
      </c>
      <c r="F4703" s="21" t="n">
        <f aca="false">INDEX($E$17:$E$28,B4703)</f>
        <v>4.92562580645161</v>
      </c>
      <c r="G4703" s="25" t="n">
        <f aca="false">IF(OR(D4703="",E4703="",F4703=""),"",D4703*($B$7-$B$8-F4703-E4703))</f>
        <v>4984.41879577487</v>
      </c>
      <c r="H4703" s="25" t="n">
        <f aca="false">IF(D4703="","",D4703*$F$30)</f>
        <v>5672.08206293988</v>
      </c>
    </row>
    <row r="4704" customFormat="false" ht="15" hidden="false" customHeight="false" outlineLevel="0" collapsed="false">
      <c r="A4704" s="2" t="n">
        <v>4670</v>
      </c>
      <c r="B4704" s="2" t="n">
        <v>2</v>
      </c>
      <c r="C4704" s="22" t="n">
        <f aca="true">NORMSINV(MAX(RAND(),0.000000000001))</f>
        <v>-0.522865219270021</v>
      </c>
      <c r="D4704" s="24" t="n">
        <f aca="false">IF($B$11="","",$B$11*EXP($B$12*C4704))</f>
        <v>744.09977599158</v>
      </c>
      <c r="E4704" s="20" t="n">
        <f aca="true">IF($B$10="","",$B$10*(1-$B$14+2*$B$14*RAND()))</f>
        <v>3.76102947030484</v>
      </c>
      <c r="F4704" s="21" t="n">
        <f aca="false">INDEX($E$17:$E$28,B4704)</f>
        <v>5.0612</v>
      </c>
      <c r="G4704" s="25" t="n">
        <f aca="false">IF(OR(D4704="",E4704="",F4704=""),"",D4704*($B$7-$B$8-F4704-E4704))</f>
        <v>2915.21217353258</v>
      </c>
      <c r="H4704" s="25" t="n">
        <f aca="false">IF(D4704="","",D4704*$F$30)</f>
        <v>3719.90360013711</v>
      </c>
    </row>
    <row r="4705" customFormat="false" ht="15" hidden="false" customHeight="false" outlineLevel="0" collapsed="false">
      <c r="A4705" s="2" t="n">
        <v>4671</v>
      </c>
      <c r="B4705" s="2" t="n">
        <v>3</v>
      </c>
      <c r="C4705" s="22" t="n">
        <f aca="true">NORMSINV(MAX(RAND(),0.000000000001))</f>
        <v>0.555191199301983</v>
      </c>
      <c r="D4705" s="24" t="n">
        <f aca="false">IF($B$11="","",$B$11*EXP($B$12*C4705))</f>
        <v>1171.95846100565</v>
      </c>
      <c r="E4705" s="20" t="n">
        <f aca="true">IF($B$10="","",$B$10*(1-$B$14+2*$B$14*RAND()))</f>
        <v>3.52598214452363</v>
      </c>
      <c r="F4705" s="21" t="n">
        <f aca="false">INDEX($E$17:$E$28,B4705)</f>
        <v>5.0612</v>
      </c>
      <c r="G4705" s="25" t="n">
        <f aca="false">IF(OR(D4705="",E4705="",F4705=""),"",D4705*($B$7-$B$8-F4705-E4705))</f>
        <v>4866.93002274086</v>
      </c>
      <c r="H4705" s="25" t="n">
        <f aca="false">IF(D4705="","",D4705*$F$30)</f>
        <v>5858.85473825943</v>
      </c>
    </row>
    <row r="4706" customFormat="false" ht="15" hidden="false" customHeight="false" outlineLevel="0" collapsed="false">
      <c r="A4706" s="2" t="n">
        <v>4672</v>
      </c>
      <c r="B4706" s="2" t="n">
        <v>4</v>
      </c>
      <c r="C4706" s="22" t="n">
        <f aca="true">NORMSINV(MAX(RAND(),0.000000000001))</f>
        <v>-2.19605240689164</v>
      </c>
      <c r="D4706" s="24" t="n">
        <f aca="false">IF($B$11="","",$B$11*EXP($B$12*C4706))</f>
        <v>367.657143421046</v>
      </c>
      <c r="E4706" s="20" t="n">
        <f aca="true">IF($B$10="","",$B$10*(1-$B$14+2*$B$14*RAND()))</f>
        <v>3.81796886438887</v>
      </c>
      <c r="F4706" s="21" t="n">
        <f aca="false">INDEX($E$17:$E$28,B4706)</f>
        <v>4.89657419354839</v>
      </c>
      <c r="G4706" s="25" t="n">
        <f aca="false">IF(OR(D4706="",E4706="",F4706=""),"",D4706*($B$7-$B$8-F4706-E4706))</f>
        <v>1479.98800028321</v>
      </c>
      <c r="H4706" s="25" t="n">
        <f aca="false">IF(D4706="","",D4706*$F$30)</f>
        <v>1837.99159139049</v>
      </c>
    </row>
    <row r="4707" customFormat="false" ht="15" hidden="false" customHeight="false" outlineLevel="0" collapsed="false">
      <c r="A4707" s="2" t="n">
        <v>4673</v>
      </c>
      <c r="B4707" s="2" t="n">
        <v>5</v>
      </c>
      <c r="C4707" s="22" t="n">
        <f aca="true">NORMSINV(MAX(RAND(),0.000000000001))</f>
        <v>-0.146818104422624</v>
      </c>
      <c r="D4707" s="24" t="n">
        <f aca="false">IF($B$11="","",$B$11*EXP($B$12*C4707))</f>
        <v>871.859796564734</v>
      </c>
      <c r="E4707" s="20" t="n">
        <f aca="true">IF($B$10="","",$B$10*(1-$B$14+2*$B$14*RAND()))</f>
        <v>3.5568339299499</v>
      </c>
      <c r="F4707" s="21" t="n">
        <f aca="false">INDEX($E$17:$E$28,B4707)</f>
        <v>4.761</v>
      </c>
      <c r="G4707" s="25" t="n">
        <f aca="false">IF(OR(D4707="",E4707="",F4707=""),"",D4707*($B$7-$B$8-F4707-E4707))</f>
        <v>3855.50881020935</v>
      </c>
      <c r="H4707" s="25" t="n">
        <f aca="false">IF(D4707="","",D4707*$F$30)</f>
        <v>4358.60149498642</v>
      </c>
    </row>
    <row r="4708" customFormat="false" ht="15" hidden="false" customHeight="false" outlineLevel="0" collapsed="false">
      <c r="A4708" s="2" t="n">
        <v>4674</v>
      </c>
      <c r="B4708" s="2" t="n">
        <v>6</v>
      </c>
      <c r="C4708" s="22" t="n">
        <f aca="true">NORMSINV(MAX(RAND(),0.000000000001))</f>
        <v>0.362802194217225</v>
      </c>
      <c r="D4708" s="24" t="n">
        <f aca="false">IF($B$11="","",$B$11*EXP($B$12*C4708))</f>
        <v>1080.70115626838</v>
      </c>
      <c r="E4708" s="20" t="n">
        <f aca="true">IF($B$10="","",$B$10*(1-$B$14+2*$B$14*RAND()))</f>
        <v>3.40924903906851</v>
      </c>
      <c r="F4708" s="21" t="n">
        <f aca="false">INDEX($E$17:$E$28,B4708)</f>
        <v>4.761</v>
      </c>
      <c r="G4708" s="25" t="n">
        <f aca="false">IF(OR(D4708="",E4708="",F4708=""),"",D4708*($B$7-$B$8-F4708-E4708))</f>
        <v>4938.53514733721</v>
      </c>
      <c r="H4708" s="25" t="n">
        <f aca="false">IF(D4708="","",D4708*$F$30)</f>
        <v>5402.64122041689</v>
      </c>
    </row>
    <row r="4709" customFormat="false" ht="15" hidden="false" customHeight="false" outlineLevel="0" collapsed="false">
      <c r="A4709" s="2" t="n">
        <v>4675</v>
      </c>
      <c r="B4709" s="2" t="n">
        <v>7</v>
      </c>
      <c r="C4709" s="22" t="n">
        <f aca="true">NORMSINV(MAX(RAND(),0.000000000001))</f>
        <v>1.83747726528725</v>
      </c>
      <c r="D4709" s="24" t="n">
        <f aca="false">IF($B$11="","",$B$11*EXP($B$12*C4709))</f>
        <v>2011.71599027902</v>
      </c>
      <c r="E4709" s="20" t="n">
        <f aca="true">IF($B$10="","",$B$10*(1-$B$14+2*$B$14*RAND()))</f>
        <v>4.05687988635079</v>
      </c>
      <c r="F4709" s="21" t="n">
        <f aca="false">INDEX($E$17:$E$28,B4709)</f>
        <v>4.761</v>
      </c>
      <c r="G4709" s="25" t="n">
        <f aca="false">IF(OR(D4709="",E4709="",F4709=""),"",D4709*($B$7-$B$8-F4709-E4709))</f>
        <v>7890.19174842307</v>
      </c>
      <c r="H4709" s="25" t="n">
        <f aca="false">IF(D4709="","",D4709*$F$30)</f>
        <v>10056.9705786029</v>
      </c>
    </row>
    <row r="4710" customFormat="false" ht="15" hidden="false" customHeight="false" outlineLevel="0" collapsed="false">
      <c r="A4710" s="2" t="n">
        <v>4676</v>
      </c>
      <c r="B4710" s="2" t="n">
        <v>8</v>
      </c>
      <c r="C4710" s="22" t="n">
        <f aca="true">NORMSINV(MAX(RAND(),0.000000000001))</f>
        <v>0.239141027168657</v>
      </c>
      <c r="D4710" s="24" t="n">
        <f aca="false">IF($B$11="","",$B$11*EXP($B$12*C4710))</f>
        <v>1025.83142448253</v>
      </c>
      <c r="E4710" s="20" t="n">
        <f aca="true">IF($B$10="","",$B$10*(1-$B$14+2*$B$14*RAND()))</f>
        <v>3.73694690198173</v>
      </c>
      <c r="F4710" s="21" t="n">
        <f aca="false">INDEX($E$17:$E$28,B4710)</f>
        <v>4.761</v>
      </c>
      <c r="G4710" s="25" t="n">
        <f aca="false">IF(OR(D4710="",E4710="",F4710=""),"",D4710*($B$7-$B$8-F4710-E4710))</f>
        <v>4351.63137227062</v>
      </c>
      <c r="H4710" s="25" t="n">
        <f aca="false">IF(D4710="","",D4710*$F$30)</f>
        <v>5128.33645727308</v>
      </c>
    </row>
    <row r="4711" customFormat="false" ht="15" hidden="false" customHeight="false" outlineLevel="0" collapsed="false">
      <c r="A4711" s="2" t="n">
        <v>4677</v>
      </c>
      <c r="B4711" s="2" t="n">
        <v>9</v>
      </c>
      <c r="C4711" s="22" t="n">
        <f aca="true">NORMSINV(MAX(RAND(),0.000000000001))</f>
        <v>1.23252000129923</v>
      </c>
      <c r="D4711" s="24" t="n">
        <f aca="false">IF($B$11="","",$B$11*EXP($B$12*C4711))</f>
        <v>1559.05461448602</v>
      </c>
      <c r="E4711" s="20" t="n">
        <f aca="true">IF($B$10="","",$B$10*(1-$B$14+2*$B$14*RAND()))</f>
        <v>3.40893946467912</v>
      </c>
      <c r="F4711" s="21" t="n">
        <f aca="false">INDEX($E$17:$E$28,B4711)</f>
        <v>4.761</v>
      </c>
      <c r="G4711" s="25" t="n">
        <f aca="false">IF(OR(D4711="",E4711="",F4711=""),"",D4711*($B$7-$B$8-F4711-E4711))</f>
        <v>7124.97396607244</v>
      </c>
      <c r="H4711" s="25" t="n">
        <f aca="false">IF(D4711="","",D4711*$F$30)</f>
        <v>7794.02582873849</v>
      </c>
    </row>
    <row r="4712" customFormat="false" ht="15" hidden="false" customHeight="false" outlineLevel="0" collapsed="false">
      <c r="A4712" s="2" t="n">
        <v>4678</v>
      </c>
      <c r="B4712" s="2" t="n">
        <v>10</v>
      </c>
      <c r="C4712" s="22" t="n">
        <f aca="true">NORMSINV(MAX(RAND(),0.000000000001))</f>
        <v>-0.0356500853553026</v>
      </c>
      <c r="D4712" s="24" t="n">
        <f aca="false">IF($B$11="","",$B$11*EXP($B$12*C4712))</f>
        <v>913.671463963811</v>
      </c>
      <c r="E4712" s="20" t="n">
        <f aca="true">IF($B$10="","",$B$10*(1-$B$14+2*$B$14*RAND()))</f>
        <v>3.55879018510153</v>
      </c>
      <c r="F4712" s="21" t="n">
        <f aca="false">INDEX($E$17:$E$28,B4712)</f>
        <v>4.761</v>
      </c>
      <c r="G4712" s="25" t="n">
        <f aca="false">IF(OR(D4712="",E4712="",F4712=""),"",D4712*($B$7-$B$8-F4712-E4712))</f>
        <v>4038.61957260549</v>
      </c>
      <c r="H4712" s="25" t="n">
        <f aca="false">IF(D4712="","",D4712*$F$30)</f>
        <v>4567.62638264788</v>
      </c>
    </row>
    <row r="4713" customFormat="false" ht="15" hidden="false" customHeight="false" outlineLevel="0" collapsed="false">
      <c r="A4713" s="2" t="n">
        <v>4679</v>
      </c>
      <c r="B4713" s="2" t="n">
        <v>11</v>
      </c>
      <c r="C4713" s="22" t="n">
        <f aca="true">NORMSINV(MAX(RAND(),0.000000000001))</f>
        <v>-1.12987431295234</v>
      </c>
      <c r="D4713" s="24" t="n">
        <f aca="false">IF($B$11="","",$B$11*EXP($B$12*C4713))</f>
        <v>576.169621313396</v>
      </c>
      <c r="E4713" s="20" t="n">
        <f aca="true">IF($B$10="","",$B$10*(1-$B$14+2*$B$14*RAND()))</f>
        <v>3.62868640330025</v>
      </c>
      <c r="F4713" s="21" t="n">
        <f aca="false">INDEX($E$17:$E$28,B4713)</f>
        <v>4.761</v>
      </c>
      <c r="G4713" s="25" t="n">
        <f aca="false">IF(OR(D4713="",E4713="",F4713=""),"",D4713*($B$7-$B$8-F4713-E4713))</f>
        <v>2506.51853760501</v>
      </c>
      <c r="H4713" s="25" t="n">
        <f aca="false">IF(D4713="","",D4713*$F$30)</f>
        <v>2880.38717086993</v>
      </c>
    </row>
    <row r="4714" customFormat="false" ht="15" hidden="false" customHeight="false" outlineLevel="0" collapsed="false">
      <c r="A4714" s="2" t="n">
        <v>4680</v>
      </c>
      <c r="B4714" s="2" t="n">
        <v>12</v>
      </c>
      <c r="C4714" s="22" t="n">
        <f aca="true">NORMSINV(MAX(RAND(),0.000000000001))</f>
        <v>-0.246068489471195</v>
      </c>
      <c r="D4714" s="24" t="n">
        <f aca="false">IF($B$11="","",$B$11*EXP($B$12*C4714))</f>
        <v>836.14988292375</v>
      </c>
      <c r="E4714" s="20" t="n">
        <f aca="true">IF($B$10="","",$B$10*(1-$B$14+2*$B$14*RAND()))</f>
        <v>3.87148119928903</v>
      </c>
      <c r="F4714" s="21" t="n">
        <f aca="false">INDEX($E$17:$E$28,B4714)</f>
        <v>4.761</v>
      </c>
      <c r="G4714" s="25" t="n">
        <f aca="false">IF(OR(D4714="",E4714="",F4714=""),"",D4714*($B$7-$B$8-F4714-E4714))</f>
        <v>3434.50136432158</v>
      </c>
      <c r="H4714" s="25" t="n">
        <f aca="false">IF(D4714="","",D4714*$F$30)</f>
        <v>4180.08049471241</v>
      </c>
    </row>
    <row r="4715" customFormat="false" ht="15" hidden="false" customHeight="false" outlineLevel="0" collapsed="false">
      <c r="A4715" s="2" t="n">
        <v>4681</v>
      </c>
      <c r="B4715" s="2" t="n">
        <v>1</v>
      </c>
      <c r="C4715" s="22" t="n">
        <f aca="true">NORMSINV(MAX(RAND(),0.000000000001))</f>
        <v>-0.332105422688747</v>
      </c>
      <c r="D4715" s="24" t="n">
        <f aca="false">IF($B$11="","",$B$11*EXP($B$12*C4715))</f>
        <v>806.379792923241</v>
      </c>
      <c r="E4715" s="20" t="n">
        <f aca="true">IF($B$10="","",$B$10*(1-$B$14+2*$B$14*RAND()))</f>
        <v>4.0741817271939</v>
      </c>
      <c r="F4715" s="21" t="n">
        <f aca="false">INDEX($E$17:$E$28,B4715)</f>
        <v>4.92562580645161</v>
      </c>
      <c r="G4715" s="25" t="n">
        <f aca="false">IF(OR(D4715="",E4715="",F4715=""),"",D4715*($B$7-$B$8-F4715-E4715))</f>
        <v>3016.01562651199</v>
      </c>
      <c r="H4715" s="25" t="n">
        <f aca="false">IF(D4715="","",D4715*$F$30)</f>
        <v>4031.25386078187</v>
      </c>
    </row>
    <row r="4716" customFormat="false" ht="15" hidden="false" customHeight="false" outlineLevel="0" collapsed="false">
      <c r="A4716" s="2" t="n">
        <v>4682</v>
      </c>
      <c r="B4716" s="2" t="n">
        <v>2</v>
      </c>
      <c r="C4716" s="22" t="n">
        <f aca="true">NORMSINV(MAX(RAND(),0.000000000001))</f>
        <v>-1.51497028977304</v>
      </c>
      <c r="D4716" s="24" t="n">
        <f aca="false">IF($B$11="","",$B$11*EXP($B$12*C4716))</f>
        <v>489.867879728712</v>
      </c>
      <c r="E4716" s="20" t="n">
        <f aca="true">IF($B$10="","",$B$10*(1-$B$14+2*$B$14*RAND()))</f>
        <v>3.99840063106098</v>
      </c>
      <c r="F4716" s="21" t="n">
        <f aca="false">INDEX($E$17:$E$28,B4716)</f>
        <v>5.0612</v>
      </c>
      <c r="G4716" s="25" t="n">
        <f aca="false">IF(OR(D4716="",E4716="",F4716=""),"",D4716*($B$7-$B$8-F4716-E4716))</f>
        <v>1802.90943541705</v>
      </c>
      <c r="H4716" s="25" t="n">
        <f aca="false">IF(D4716="","",D4716*$F$30)</f>
        <v>2448.94750433978</v>
      </c>
    </row>
    <row r="4717" customFormat="false" ht="15" hidden="false" customHeight="false" outlineLevel="0" collapsed="false">
      <c r="A4717" s="2" t="n">
        <v>4683</v>
      </c>
      <c r="B4717" s="2" t="n">
        <v>3</v>
      </c>
      <c r="C4717" s="22" t="n">
        <f aca="true">NORMSINV(MAX(RAND(),0.000000000001))</f>
        <v>-0.438457983012945</v>
      </c>
      <c r="D4717" s="24" t="n">
        <f aca="false">IF($B$11="","",$B$11*EXP($B$12*C4717))</f>
        <v>771.040945026302</v>
      </c>
      <c r="E4717" s="20" t="n">
        <f aca="true">IF($B$10="","",$B$10*(1-$B$14+2*$B$14*RAND()))</f>
        <v>3.87344700217045</v>
      </c>
      <c r="F4717" s="21" t="n">
        <f aca="false">INDEX($E$17:$E$28,B4717)</f>
        <v>5.0612</v>
      </c>
      <c r="G4717" s="25" t="n">
        <f aca="false">IF(OR(D4717="",E4717="",F4717=""),"",D4717*($B$7-$B$8-F4717-E4717))</f>
        <v>2934.08297160517</v>
      </c>
      <c r="H4717" s="25" t="n">
        <f aca="false">IF(D4717="","",D4717*$F$30)</f>
        <v>3854.58789237549</v>
      </c>
    </row>
    <row r="4718" customFormat="false" ht="15" hidden="false" customHeight="false" outlineLevel="0" collapsed="false">
      <c r="A4718" s="2" t="n">
        <v>4684</v>
      </c>
      <c r="B4718" s="2" t="n">
        <v>4</v>
      </c>
      <c r="C4718" s="22" t="n">
        <f aca="true">NORMSINV(MAX(RAND(),0.000000000001))</f>
        <v>-0.404482962178506</v>
      </c>
      <c r="D4718" s="24" t="n">
        <f aca="false">IF($B$11="","",$B$11*EXP($B$12*C4718))</f>
        <v>782.158495327162</v>
      </c>
      <c r="E4718" s="20" t="n">
        <f aca="true">IF($B$10="","",$B$10*(1-$B$14+2*$B$14*RAND()))</f>
        <v>3.62978946323561</v>
      </c>
      <c r="F4718" s="21" t="n">
        <f aca="false">INDEX($E$17:$E$28,B4718)</f>
        <v>4.89657419354839</v>
      </c>
      <c r="G4718" s="25" t="n">
        <f aca="false">IF(OR(D4718="",E4718="",F4718=""),"",D4718*($B$7-$B$8-F4718-E4718))</f>
        <v>3295.73146206567</v>
      </c>
      <c r="H4718" s="25" t="n">
        <f aca="false">IF(D4718="","",D4718*$F$30)</f>
        <v>3910.16674983955</v>
      </c>
    </row>
    <row r="4719" customFormat="false" ht="15" hidden="false" customHeight="false" outlineLevel="0" collapsed="false">
      <c r="A4719" s="2" t="n">
        <v>4685</v>
      </c>
      <c r="B4719" s="2" t="n">
        <v>5</v>
      </c>
      <c r="C4719" s="22" t="n">
        <f aca="true">NORMSINV(MAX(RAND(),0.000000000001))</f>
        <v>1.54578986603879</v>
      </c>
      <c r="D4719" s="24" t="n">
        <f aca="false">IF($B$11="","",$B$11*EXP($B$12*C4719))</f>
        <v>1779.05248732486</v>
      </c>
      <c r="E4719" s="20" t="n">
        <f aca="true">IF($B$10="","",$B$10*(1-$B$14+2*$B$14*RAND()))</f>
        <v>3.83303428226571</v>
      </c>
      <c r="F4719" s="21" t="n">
        <f aca="false">INDEX($E$17:$E$28,B4719)</f>
        <v>4.761</v>
      </c>
      <c r="G4719" s="25" t="n">
        <f aca="false">IF(OR(D4719="",E4719="",F4719=""),"",D4719*($B$7-$B$8-F4719-E4719))</f>
        <v>7375.89062249879</v>
      </c>
      <c r="H4719" s="25" t="n">
        <f aca="false">IF(D4719="","",D4719*$F$30)</f>
        <v>8893.83919463445</v>
      </c>
    </row>
    <row r="4720" customFormat="false" ht="15" hidden="false" customHeight="false" outlineLevel="0" collapsed="false">
      <c r="A4720" s="2" t="n">
        <v>4686</v>
      </c>
      <c r="B4720" s="2" t="n">
        <v>6</v>
      </c>
      <c r="C4720" s="22" t="n">
        <f aca="true">NORMSINV(MAX(RAND(),0.000000000001))</f>
        <v>-0.0876254038535993</v>
      </c>
      <c r="D4720" s="24" t="n">
        <f aca="false">IF($B$11="","",$B$11*EXP($B$12*C4720))</f>
        <v>893.879003052574</v>
      </c>
      <c r="E4720" s="20" t="n">
        <f aca="true">IF($B$10="","",$B$10*(1-$B$14+2*$B$14*RAND()))</f>
        <v>3.57969052692911</v>
      </c>
      <c r="F4720" s="21" t="n">
        <f aca="false">INDEX($E$17:$E$28,B4720)</f>
        <v>4.761</v>
      </c>
      <c r="G4720" s="25" t="n">
        <f aca="false">IF(OR(D4720="",E4720="",F4720=""),"",D4720*($B$7-$B$8-F4720-E4720))</f>
        <v>3932.45036590835</v>
      </c>
      <c r="H4720" s="25" t="n">
        <f aca="false">IF(D4720="","",D4720*$F$30)</f>
        <v>4468.67991206043</v>
      </c>
    </row>
    <row r="4721" customFormat="false" ht="15" hidden="false" customHeight="false" outlineLevel="0" collapsed="false">
      <c r="A4721" s="2" t="n">
        <v>4687</v>
      </c>
      <c r="B4721" s="2" t="n">
        <v>7</v>
      </c>
      <c r="C4721" s="22" t="n">
        <f aca="true">NORMSINV(MAX(RAND(),0.000000000001))</f>
        <v>-0.101210345889247</v>
      </c>
      <c r="D4721" s="24" t="n">
        <f aca="false">IF($B$11="","",$B$11*EXP($B$12*C4721))</f>
        <v>888.776847726272</v>
      </c>
      <c r="E4721" s="20" t="n">
        <f aca="true">IF($B$10="","",$B$10*(1-$B$14+2*$B$14*RAND()))</f>
        <v>4.08578410311094</v>
      </c>
      <c r="F4721" s="21" t="n">
        <f aca="false">INDEX($E$17:$E$28,B4721)</f>
        <v>4.761</v>
      </c>
      <c r="G4721" s="25" t="n">
        <f aca="false">IF(OR(D4721="",E4721="",F4721=""),"",D4721*($B$7-$B$8-F4721-E4721))</f>
        <v>3460.20015235487</v>
      </c>
      <c r="H4721" s="25" t="n">
        <f aca="false">IF(D4721="","",D4721*$F$30)</f>
        <v>4443.17321715318</v>
      </c>
    </row>
    <row r="4722" customFormat="false" ht="15" hidden="false" customHeight="false" outlineLevel="0" collapsed="false">
      <c r="A4722" s="2" t="n">
        <v>4688</v>
      </c>
      <c r="B4722" s="2" t="n">
        <v>8</v>
      </c>
      <c r="C4722" s="22" t="n">
        <f aca="true">NORMSINV(MAX(RAND(),0.000000000001))</f>
        <v>0.11259258388177</v>
      </c>
      <c r="D4722" s="24" t="n">
        <f aca="false">IF($B$11="","",$B$11*EXP($B$12*C4722))</f>
        <v>972.563616472339</v>
      </c>
      <c r="E4722" s="20" t="n">
        <f aca="true">IF($B$10="","",$B$10*(1-$B$14+2*$B$14*RAND()))</f>
        <v>3.46109759016806</v>
      </c>
      <c r="F4722" s="21" t="n">
        <f aca="false">INDEX($E$17:$E$28,B4722)</f>
        <v>4.761</v>
      </c>
      <c r="G4722" s="25" t="n">
        <f aca="false">IF(OR(D4722="",E4722="",F4722=""),"",D4722*($B$7-$B$8-F4722-E4722))</f>
        <v>4393.94750657524</v>
      </c>
      <c r="H4722" s="25" t="n">
        <f aca="false">IF(D4722="","",D4722*$F$30)</f>
        <v>4862.04003146852</v>
      </c>
    </row>
    <row r="4723" customFormat="false" ht="15" hidden="false" customHeight="false" outlineLevel="0" collapsed="false">
      <c r="A4723" s="2" t="n">
        <v>4689</v>
      </c>
      <c r="B4723" s="2" t="n">
        <v>9</v>
      </c>
      <c r="C4723" s="22" t="n">
        <f aca="true">NORMSINV(MAX(RAND(),0.000000000001))</f>
        <v>0.226543025831118</v>
      </c>
      <c r="D4723" s="24" t="n">
        <f aca="false">IF($B$11="","",$B$11*EXP($B$12*C4723))</f>
        <v>1020.40035924431</v>
      </c>
      <c r="E4723" s="20" t="n">
        <f aca="true">IF($B$10="","",$B$10*(1-$B$14+2*$B$14*RAND()))</f>
        <v>3.40543473735829</v>
      </c>
      <c r="F4723" s="21" t="n">
        <f aca="false">INDEX($E$17:$E$28,B4723)</f>
        <v>4.761</v>
      </c>
      <c r="G4723" s="25" t="n">
        <f aca="false">IF(OR(D4723="",E4723="",F4723=""),"",D4723*($B$7-$B$8-F4723-E4723))</f>
        <v>4666.86763702689</v>
      </c>
      <c r="H4723" s="25" t="n">
        <f aca="false">IF(D4723="","",D4723*$F$30)</f>
        <v>5101.18547593414</v>
      </c>
    </row>
    <row r="4724" customFormat="false" ht="15" hidden="false" customHeight="false" outlineLevel="0" collapsed="false">
      <c r="A4724" s="2" t="n">
        <v>4690</v>
      </c>
      <c r="B4724" s="2" t="n">
        <v>10</v>
      </c>
      <c r="C4724" s="22" t="n">
        <f aca="true">NORMSINV(MAX(RAND(),0.000000000001))</f>
        <v>-0.481598033458584</v>
      </c>
      <c r="D4724" s="24" t="n">
        <f aca="false">IF($B$11="","",$B$11*EXP($B$12*C4724))</f>
        <v>757.151772296818</v>
      </c>
      <c r="E4724" s="20" t="n">
        <f aca="true">IF($B$10="","",$B$10*(1-$B$14+2*$B$14*RAND()))</f>
        <v>4.07428465669783</v>
      </c>
      <c r="F4724" s="21" t="n">
        <f aca="false">INDEX($E$17:$E$28,B4724)</f>
        <v>4.761</v>
      </c>
      <c r="G4724" s="25" t="n">
        <f aca="false">IF(OR(D4724="",E4724="",F4724=""),"",D4724*($B$7-$B$8-F4724-E4724))</f>
        <v>2956.46214249581</v>
      </c>
      <c r="H4724" s="25" t="n">
        <f aca="false">IF(D4724="","",D4724*$F$30)</f>
        <v>3785.15314006625</v>
      </c>
    </row>
    <row r="4725" customFormat="false" ht="15" hidden="false" customHeight="false" outlineLevel="0" collapsed="false">
      <c r="A4725" s="2" t="n">
        <v>4691</v>
      </c>
      <c r="B4725" s="2" t="n">
        <v>11</v>
      </c>
      <c r="C4725" s="22" t="n">
        <f aca="true">NORMSINV(MAX(RAND(),0.000000000001))</f>
        <v>0.463675879759332</v>
      </c>
      <c r="D4725" s="24" t="n">
        <f aca="false">IF($B$11="","",$B$11*EXP($B$12*C4725))</f>
        <v>1127.62629273143</v>
      </c>
      <c r="E4725" s="20" t="n">
        <f aca="true">IF($B$10="","",$B$10*(1-$B$14+2*$B$14*RAND()))</f>
        <v>3.51095373997111</v>
      </c>
      <c r="F4725" s="21" t="n">
        <f aca="false">INDEX($E$17:$E$28,B4725)</f>
        <v>4.761</v>
      </c>
      <c r="G4725" s="25" t="n">
        <f aca="false">IF(OR(D4725="",E4725="",F4725=""),"",D4725*($B$7-$B$8-F4725-E4725))</f>
        <v>5038.28643994893</v>
      </c>
      <c r="H4725" s="25" t="n">
        <f aca="false">IF(D4725="","",D4725*$F$30)</f>
        <v>5637.22936262298</v>
      </c>
    </row>
    <row r="4726" customFormat="false" ht="15" hidden="false" customHeight="false" outlineLevel="0" collapsed="false">
      <c r="A4726" s="2" t="n">
        <v>4692</v>
      </c>
      <c r="B4726" s="2" t="n">
        <v>12</v>
      </c>
      <c r="C4726" s="22" t="n">
        <f aca="true">NORMSINV(MAX(RAND(),0.000000000001))</f>
        <v>-0.522775467873616</v>
      </c>
      <c r="D4726" s="24" t="n">
        <f aca="false">IF($B$11="","",$B$11*EXP($B$12*C4726))</f>
        <v>744.127917032586</v>
      </c>
      <c r="E4726" s="20" t="n">
        <f aca="true">IF($B$10="","",$B$10*(1-$B$14+2*$B$14*RAND()))</f>
        <v>3.47133680196382</v>
      </c>
      <c r="F4726" s="21" t="n">
        <f aca="false">INDEX($E$17:$E$28,B4726)</f>
        <v>4.761</v>
      </c>
      <c r="G4726" s="25" t="n">
        <f aca="false">IF(OR(D4726="",E4726="",F4726=""),"",D4726*($B$7-$B$8-F4726-E4726))</f>
        <v>3354.27802623911</v>
      </c>
      <c r="H4726" s="25" t="n">
        <f aca="false">IF(D4726="","",D4726*$F$30)</f>
        <v>3720.0442828293</v>
      </c>
    </row>
    <row r="4727" customFormat="false" ht="15" hidden="false" customHeight="false" outlineLevel="0" collapsed="false">
      <c r="A4727" s="2" t="n">
        <v>4693</v>
      </c>
      <c r="B4727" s="2" t="n">
        <v>1</v>
      </c>
      <c r="C4727" s="22" t="n">
        <f aca="true">NORMSINV(MAX(RAND(),0.000000000001))</f>
        <v>1.03181788523081</v>
      </c>
      <c r="D4727" s="24" t="n">
        <f aca="false">IF($B$11="","",$B$11*EXP($B$12*C4727))</f>
        <v>1432.62805728383</v>
      </c>
      <c r="E4727" s="20" t="n">
        <f aca="true">IF($B$10="","",$B$10*(1-$B$14+2*$B$14*RAND()))</f>
        <v>3.57815669081942</v>
      </c>
      <c r="F4727" s="21" t="n">
        <f aca="false">INDEX($E$17:$E$28,B4727)</f>
        <v>4.92562580645161</v>
      </c>
      <c r="G4727" s="25" t="n">
        <f aca="false">IF(OR(D4727="",E4727="",F4727=""),"",D4727*($B$7-$B$8-F4727-E4727))</f>
        <v>6068.92405116635</v>
      </c>
      <c r="H4727" s="25" t="n">
        <f aca="false">IF(D4727="","",D4727*$F$30)</f>
        <v>7161.99418397331</v>
      </c>
    </row>
    <row r="4728" customFormat="false" ht="15" hidden="false" customHeight="false" outlineLevel="0" collapsed="false">
      <c r="A4728" s="2" t="n">
        <v>4694</v>
      </c>
      <c r="B4728" s="2" t="n">
        <v>2</v>
      </c>
      <c r="C4728" s="22" t="n">
        <f aca="true">NORMSINV(MAX(RAND(),0.000000000001))</f>
        <v>0.970336674568899</v>
      </c>
      <c r="D4728" s="24" t="n">
        <f aca="false">IF($B$11="","",$B$11*EXP($B$12*C4728))</f>
        <v>1395.99086961987</v>
      </c>
      <c r="E4728" s="20" t="n">
        <f aca="true">IF($B$10="","",$B$10*(1-$B$14+2*$B$14*RAND()))</f>
        <v>4.00248571760234</v>
      </c>
      <c r="F4728" s="21" t="n">
        <f aca="false">INDEX($E$17:$E$28,B4728)</f>
        <v>5.0612</v>
      </c>
      <c r="G4728" s="25" t="n">
        <f aca="false">IF(OR(D4728="",E4728="",F4728=""),"",D4728*($B$7-$B$8-F4728-E4728))</f>
        <v>5132.10117208027</v>
      </c>
      <c r="H4728" s="25" t="n">
        <f aca="false">IF(D4728="","",D4728*$F$30)</f>
        <v>6978.83755540367</v>
      </c>
    </row>
    <row r="4729" customFormat="false" ht="15" hidden="false" customHeight="false" outlineLevel="0" collapsed="false">
      <c r="A4729" s="2" t="n">
        <v>4695</v>
      </c>
      <c r="B4729" s="2" t="n">
        <v>3</v>
      </c>
      <c r="C4729" s="22" t="n">
        <f aca="true">NORMSINV(MAX(RAND(),0.000000000001))</f>
        <v>-1.29629359067265</v>
      </c>
      <c r="D4729" s="24" t="n">
        <f aca="false">IF($B$11="","",$B$11*EXP($B$12*C4729))</f>
        <v>537.150686004465</v>
      </c>
      <c r="E4729" s="20" t="n">
        <f aca="true">IF($B$10="","",$B$10*(1-$B$14+2*$B$14*RAND()))</f>
        <v>3.84893453105906</v>
      </c>
      <c r="F4729" s="21" t="n">
        <f aca="false">INDEX($E$17:$E$28,B4729)</f>
        <v>5.0612</v>
      </c>
      <c r="G4729" s="25" t="n">
        <f aca="false">IF(OR(D4729="",E4729="",F4729=""),"",D4729*($B$7-$B$8-F4729-E4729))</f>
        <v>2057.21486394644</v>
      </c>
      <c r="H4729" s="25" t="n">
        <f aca="false">IF(D4729="","",D4729*$F$30)</f>
        <v>2685.32370947352</v>
      </c>
    </row>
    <row r="4730" customFormat="false" ht="15" hidden="false" customHeight="false" outlineLevel="0" collapsed="false">
      <c r="A4730" s="2" t="n">
        <v>4696</v>
      </c>
      <c r="B4730" s="2" t="n">
        <v>4</v>
      </c>
      <c r="C4730" s="22" t="n">
        <f aca="true">NORMSINV(MAX(RAND(),0.000000000001))</f>
        <v>-0.252653317031779</v>
      </c>
      <c r="D4730" s="24" t="n">
        <f aca="false">IF($B$11="","",$B$11*EXP($B$12*C4730))</f>
        <v>833.833097905758</v>
      </c>
      <c r="E4730" s="20" t="n">
        <f aca="true">IF($B$10="","",$B$10*(1-$B$14+2*$B$14*RAND()))</f>
        <v>3.40214172774026</v>
      </c>
      <c r="F4730" s="21" t="n">
        <f aca="false">INDEX($E$17:$E$28,B4730)</f>
        <v>4.89657419354839</v>
      </c>
      <c r="G4730" s="25" t="n">
        <f aca="false">IF(OR(D4730="",E4730="",F4730=""),"",D4730*($B$7-$B$8-F4730-E4730))</f>
        <v>3703.2896620314</v>
      </c>
      <c r="H4730" s="25" t="n">
        <f aca="false">IF(D4730="","",D4730*$F$30)</f>
        <v>4168.49842305046</v>
      </c>
    </row>
    <row r="4731" customFormat="false" ht="15" hidden="false" customHeight="false" outlineLevel="0" collapsed="false">
      <c r="A4731" s="2" t="n">
        <v>4697</v>
      </c>
      <c r="B4731" s="2" t="n">
        <v>5</v>
      </c>
      <c r="C4731" s="22" t="n">
        <f aca="true">NORMSINV(MAX(RAND(),0.000000000001))</f>
        <v>0.57032171278176</v>
      </c>
      <c r="D4731" s="24" t="n">
        <f aca="false">IF($B$11="","",$B$11*EXP($B$12*C4731))</f>
        <v>1179.45413343117</v>
      </c>
      <c r="E4731" s="20" t="n">
        <f aca="true">IF($B$10="","",$B$10*(1-$B$14+2*$B$14*RAND()))</f>
        <v>3.38318069720612</v>
      </c>
      <c r="F4731" s="21" t="n">
        <f aca="false">INDEX($E$17:$E$28,B4731)</f>
        <v>4.761</v>
      </c>
      <c r="G4731" s="25" t="n">
        <f aca="false">IF(OR(D4731="",E4731="",F4731=""),"",D4731*($B$7-$B$8-F4731-E4731))</f>
        <v>5420.558073183</v>
      </c>
      <c r="H4731" s="25" t="n">
        <f aca="false">IF(D4731="","",D4731*$F$30)</f>
        <v>5896.3271038491</v>
      </c>
    </row>
    <row r="4732" customFormat="false" ht="15" hidden="false" customHeight="false" outlineLevel="0" collapsed="false">
      <c r="A4732" s="2" t="n">
        <v>4698</v>
      </c>
      <c r="B4732" s="2" t="n">
        <v>6</v>
      </c>
      <c r="C4732" s="22" t="n">
        <f aca="true">NORMSINV(MAX(RAND(),0.000000000001))</f>
        <v>-2.45080399584771</v>
      </c>
      <c r="D4732" s="24" t="n">
        <f aca="false">IF($B$11="","",$B$11*EXP($B$12*C4732))</f>
        <v>330.235868854312</v>
      </c>
      <c r="E4732" s="20" t="n">
        <f aca="true">IF($B$10="","",$B$10*(1-$B$14+2*$B$14*RAND()))</f>
        <v>3.83737706018963</v>
      </c>
      <c r="F4732" s="21" t="n">
        <f aca="false">INDEX($E$17:$E$28,B4732)</f>
        <v>4.761</v>
      </c>
      <c r="G4732" s="25" t="n">
        <f aca="false">IF(OR(D4732="",E4732="",F4732=""),"",D4732*($B$7-$B$8-F4732-E4732))</f>
        <v>1367.71244999523</v>
      </c>
      <c r="H4732" s="25" t="n">
        <f aca="false">IF(D4732="","",D4732*$F$30)</f>
        <v>1650.91515557648</v>
      </c>
    </row>
    <row r="4733" customFormat="false" ht="15" hidden="false" customHeight="false" outlineLevel="0" collapsed="false">
      <c r="A4733" s="2" t="n">
        <v>4699</v>
      </c>
      <c r="B4733" s="2" t="n">
        <v>7</v>
      </c>
      <c r="C4733" s="22" t="n">
        <f aca="true">NORMSINV(MAX(RAND(),0.000000000001))</f>
        <v>-0.172792487181551</v>
      </c>
      <c r="D4733" s="24" t="n">
        <f aca="false">IF($B$11="","",$B$11*EXP($B$12*C4733))</f>
        <v>862.369560887159</v>
      </c>
      <c r="E4733" s="20" t="n">
        <f aca="true">IF($B$10="","",$B$10*(1-$B$14+2*$B$14*RAND()))</f>
        <v>3.74169978577043</v>
      </c>
      <c r="F4733" s="21" t="n">
        <f aca="false">INDEX($E$17:$E$28,B4733)</f>
        <v>4.761</v>
      </c>
      <c r="G4733" s="25" t="n">
        <f aca="false">IF(OR(D4733="",E4733="",F4733=""),"",D4733*($B$7-$B$8-F4733-E4733))</f>
        <v>3654.11872509222</v>
      </c>
      <c r="H4733" s="25" t="n">
        <f aca="false">IF(D4733="","",D4733*$F$30)</f>
        <v>4311.15790878708</v>
      </c>
    </row>
    <row r="4734" customFormat="false" ht="15" hidden="false" customHeight="false" outlineLevel="0" collapsed="false">
      <c r="A4734" s="2" t="n">
        <v>4700</v>
      </c>
      <c r="B4734" s="2" t="n">
        <v>8</v>
      </c>
      <c r="C4734" s="22" t="n">
        <f aca="true">NORMSINV(MAX(RAND(),0.000000000001))</f>
        <v>1.16193064915879</v>
      </c>
      <c r="D4734" s="24" t="n">
        <f aca="false">IF($B$11="","",$B$11*EXP($B$12*C4734))</f>
        <v>1513.36502304786</v>
      </c>
      <c r="E4734" s="20" t="n">
        <f aca="true">IF($B$10="","",$B$10*(1-$B$14+2*$B$14*RAND()))</f>
        <v>3.44448510244774</v>
      </c>
      <c r="F4734" s="21" t="n">
        <f aca="false">INDEX($E$17:$E$28,B4734)</f>
        <v>4.761</v>
      </c>
      <c r="G4734" s="25" t="n">
        <f aca="false">IF(OR(D4734="",E4734="",F4734=""),"",D4734*($B$7-$B$8-F4734-E4734))</f>
        <v>6862.37624244505</v>
      </c>
      <c r="H4734" s="25" t="n">
        <f aca="false">IF(D4734="","",D4734*$F$30)</f>
        <v>7565.61442322088</v>
      </c>
    </row>
    <row r="4735" customFormat="false" ht="15" hidden="false" customHeight="false" outlineLevel="0" collapsed="false">
      <c r="A4735" s="2" t="n">
        <v>4701</v>
      </c>
      <c r="B4735" s="2" t="n">
        <v>9</v>
      </c>
      <c r="C4735" s="22" t="n">
        <f aca="true">NORMSINV(MAX(RAND(),0.000000000001))</f>
        <v>1.22178764459745</v>
      </c>
      <c r="D4735" s="24" t="n">
        <f aca="false">IF($B$11="","",$B$11*EXP($B$12*C4735))</f>
        <v>1552.02009621429</v>
      </c>
      <c r="E4735" s="20" t="n">
        <f aca="true">IF($B$10="","",$B$10*(1-$B$14+2*$B$14*RAND()))</f>
        <v>3.70930896971186</v>
      </c>
      <c r="F4735" s="21" t="n">
        <f aca="false">INDEX($E$17:$E$28,B4735)</f>
        <v>4.761</v>
      </c>
      <c r="G4735" s="25" t="n">
        <f aca="false">IF(OR(D4735="",E4735="",F4735=""),"",D4735*($B$7-$B$8-F4735-E4735))</f>
        <v>6626.64628363307</v>
      </c>
      <c r="H4735" s="25" t="n">
        <f aca="false">IF(D4735="","",D4735*$F$30)</f>
        <v>7758.85886499446</v>
      </c>
    </row>
    <row r="4736" customFormat="false" ht="15" hidden="false" customHeight="false" outlineLevel="0" collapsed="false">
      <c r="A4736" s="2" t="n">
        <v>4702</v>
      </c>
      <c r="B4736" s="2" t="n">
        <v>10</v>
      </c>
      <c r="C4736" s="22" t="n">
        <f aca="true">NORMSINV(MAX(RAND(),0.000000000001))</f>
        <v>-1.02613580050232</v>
      </c>
      <c r="D4736" s="24" t="n">
        <f aca="false">IF($B$11="","",$B$11*EXP($B$12*C4736))</f>
        <v>601.913644774508</v>
      </c>
      <c r="E4736" s="20" t="n">
        <f aca="true">IF($B$10="","",$B$10*(1-$B$14+2*$B$14*RAND()))</f>
        <v>3.46807853578285</v>
      </c>
      <c r="F4736" s="21" t="n">
        <f aca="false">INDEX($E$17:$E$28,B4736)</f>
        <v>4.761</v>
      </c>
      <c r="G4736" s="25" t="n">
        <f aca="false">IF(OR(D4736="",E4736="",F4736=""),"",D4736*($B$7-$B$8-F4736-E4736))</f>
        <v>2715.1851798185</v>
      </c>
      <c r="H4736" s="25" t="n">
        <f aca="false">IF(D4736="","",D4736*$F$30)</f>
        <v>3009.08669295672</v>
      </c>
    </row>
    <row r="4737" customFormat="false" ht="15" hidden="false" customHeight="false" outlineLevel="0" collapsed="false">
      <c r="A4737" s="2" t="n">
        <v>4703</v>
      </c>
      <c r="B4737" s="2" t="n">
        <v>11</v>
      </c>
      <c r="C4737" s="22" t="n">
        <f aca="true">NORMSINV(MAX(RAND(),0.000000000001))</f>
        <v>0.0668390539387287</v>
      </c>
      <c r="D4737" s="24" t="n">
        <f aca="false">IF($B$11="","",$B$11*EXP($B$12*C4737))</f>
        <v>953.993162064924</v>
      </c>
      <c r="E4737" s="20" t="n">
        <f aca="true">IF($B$10="","",$B$10*(1-$B$14+2*$B$14*RAND()))</f>
        <v>3.62783791801563</v>
      </c>
      <c r="F4737" s="21" t="n">
        <f aca="false">INDEX($E$17:$E$28,B4737)</f>
        <v>4.761</v>
      </c>
      <c r="G4737" s="25" t="n">
        <f aca="false">IF(OR(D4737="",E4737="",F4737=""),"",D4737*($B$7-$B$8-F4737-E4737))</f>
        <v>4150.97887324926</v>
      </c>
      <c r="H4737" s="25" t="n">
        <f aca="false">IF(D4737="","",D4737*$F$30)</f>
        <v>4769.20261579497</v>
      </c>
    </row>
    <row r="4738" customFormat="false" ht="15" hidden="false" customHeight="false" outlineLevel="0" collapsed="false">
      <c r="A4738" s="2" t="n">
        <v>4704</v>
      </c>
      <c r="B4738" s="2" t="n">
        <v>12</v>
      </c>
      <c r="C4738" s="22" t="n">
        <f aca="true">NORMSINV(MAX(RAND(),0.000000000001))</f>
        <v>0.977858472745533</v>
      </c>
      <c r="D4738" s="24" t="n">
        <f aca="false">IF($B$11="","",$B$11*EXP($B$12*C4738))</f>
        <v>1400.422384662</v>
      </c>
      <c r="E4738" s="20" t="n">
        <f aca="true">IF($B$10="","",$B$10*(1-$B$14+2*$B$14*RAND()))</f>
        <v>3.997450048501</v>
      </c>
      <c r="F4738" s="21" t="n">
        <f aca="false">INDEX($E$17:$E$28,B4738)</f>
        <v>4.761</v>
      </c>
      <c r="G4738" s="25" t="n">
        <f aca="false">IF(OR(D4738="",E4738="",F4738=""),"",D4738*($B$7-$B$8-F4738-E4738))</f>
        <v>5575.8516777291</v>
      </c>
      <c r="H4738" s="25" t="n">
        <f aca="false">IF(D4738="","",D4738*$F$30)</f>
        <v>7000.99158540227</v>
      </c>
    </row>
    <row r="4739" customFormat="false" ht="15" hidden="false" customHeight="false" outlineLevel="0" collapsed="false">
      <c r="A4739" s="2" t="n">
        <v>4705</v>
      </c>
      <c r="B4739" s="2" t="n">
        <v>1</v>
      </c>
      <c r="C4739" s="22" t="n">
        <f aca="true">NORMSINV(MAX(RAND(),0.000000000001))</f>
        <v>1.13599486965709</v>
      </c>
      <c r="D4739" s="24" t="n">
        <f aca="false">IF($B$11="","",$B$11*EXP($B$12*C4739))</f>
        <v>1496.91632102648</v>
      </c>
      <c r="E4739" s="20" t="n">
        <f aca="true">IF($B$10="","",$B$10*(1-$B$14+2*$B$14*RAND()))</f>
        <v>4.01308367021654</v>
      </c>
      <c r="F4739" s="21" t="n">
        <f aca="false">INDEX($E$17:$E$28,B4739)</f>
        <v>4.92562580645161</v>
      </c>
      <c r="G4739" s="25" t="n">
        <f aca="false">IF(OR(D4739="",E4739="",F4739=""),"",D4739*($B$7-$B$8-F4739-E4739))</f>
        <v>5690.21382533873</v>
      </c>
      <c r="H4739" s="25" t="n">
        <f aca="false">IF(D4739="","",D4739*$F$30)</f>
        <v>7483.38407207557</v>
      </c>
    </row>
    <row r="4740" customFormat="false" ht="15" hidden="false" customHeight="false" outlineLevel="0" collapsed="false">
      <c r="A4740" s="2" t="n">
        <v>4706</v>
      </c>
      <c r="B4740" s="2" t="n">
        <v>2</v>
      </c>
      <c r="C4740" s="22" t="n">
        <f aca="true">NORMSINV(MAX(RAND(),0.000000000001))</f>
        <v>0.45837831008366</v>
      </c>
      <c r="D4740" s="24" t="n">
        <f aca="false">IF($B$11="","",$B$11*EXP($B$12*C4740))</f>
        <v>1125.11199443859</v>
      </c>
      <c r="E4740" s="20" t="n">
        <f aca="true">IF($B$10="","",$B$10*(1-$B$14+2*$B$14*RAND()))</f>
        <v>3.79842072998875</v>
      </c>
      <c r="F4740" s="21" t="n">
        <f aca="false">INDEX($E$17:$E$28,B4740)</f>
        <v>5.0612</v>
      </c>
      <c r="G4740" s="25" t="n">
        <f aca="false">IF(OR(D4740="",E4740="",F4740=""),"",D4740*($B$7-$B$8-F4740-E4740))</f>
        <v>4365.86125966051</v>
      </c>
      <c r="H4740" s="25" t="n">
        <f aca="false">IF(D4740="","",D4740*$F$30)</f>
        <v>5624.6598825974</v>
      </c>
    </row>
    <row r="4741" customFormat="false" ht="15" hidden="false" customHeight="false" outlineLevel="0" collapsed="false">
      <c r="A4741" s="2" t="n">
        <v>4707</v>
      </c>
      <c r="B4741" s="2" t="n">
        <v>3</v>
      </c>
      <c r="C4741" s="22" t="n">
        <f aca="true">NORMSINV(MAX(RAND(),0.000000000001))</f>
        <v>-0.842523184977101</v>
      </c>
      <c r="D4741" s="24" t="n">
        <f aca="false">IF($B$11="","",$B$11*EXP($B$12*C4741))</f>
        <v>650.331422357526</v>
      </c>
      <c r="E4741" s="20" t="n">
        <f aca="true">IF($B$10="","",$B$10*(1-$B$14+2*$B$14*RAND()))</f>
        <v>3.83851411501608</v>
      </c>
      <c r="F4741" s="21" t="n">
        <f aca="false">INDEX($E$17:$E$28,B4741)</f>
        <v>5.0612</v>
      </c>
      <c r="G4741" s="25" t="n">
        <f aca="false">IF(OR(D4741="",E4741="",F4741=""),"",D4741*($B$7-$B$8-F4741-E4741))</f>
        <v>2497.45858184112</v>
      </c>
      <c r="H4741" s="25" t="n">
        <f aca="false">IF(D4741="","",D4741*$F$30)</f>
        <v>3251.13684664974</v>
      </c>
    </row>
    <row r="4742" customFormat="false" ht="15" hidden="false" customHeight="false" outlineLevel="0" collapsed="false">
      <c r="A4742" s="2" t="n">
        <v>4708</v>
      </c>
      <c r="B4742" s="2" t="n">
        <v>4</v>
      </c>
      <c r="C4742" s="22" t="n">
        <f aca="true">NORMSINV(MAX(RAND(),0.000000000001))</f>
        <v>-1.75610314787645</v>
      </c>
      <c r="D4742" s="24" t="n">
        <f aca="false">IF($B$11="","",$B$11*EXP($B$12*C4742))</f>
        <v>442.539850246057</v>
      </c>
      <c r="E4742" s="20" t="n">
        <f aca="true">IF($B$10="","",$B$10*(1-$B$14+2*$B$14*RAND()))</f>
        <v>3.56871542191245</v>
      </c>
      <c r="F4742" s="21" t="n">
        <f aca="false">INDEX($E$17:$E$28,B4742)</f>
        <v>4.89657419354839</v>
      </c>
      <c r="G4742" s="25" t="n">
        <f aca="false">IF(OR(D4742="",E4742="",F4742=""),"",D4742*($B$7-$B$8-F4742-E4742))</f>
        <v>1891.72969341923</v>
      </c>
      <c r="H4742" s="25" t="n">
        <f aca="false">IF(D4742="","",D4742*$F$30)</f>
        <v>2212.34521935009</v>
      </c>
    </row>
    <row r="4743" customFormat="false" ht="15" hidden="false" customHeight="false" outlineLevel="0" collapsed="false">
      <c r="A4743" s="2" t="n">
        <v>4709</v>
      </c>
      <c r="B4743" s="2" t="n">
        <v>5</v>
      </c>
      <c r="C4743" s="22" t="n">
        <f aca="true">NORMSINV(MAX(RAND(),0.000000000001))</f>
        <v>-0.637110602444754</v>
      </c>
      <c r="D4743" s="24" t="n">
        <f aca="false">IF($B$11="","",$B$11*EXP($B$12*C4743))</f>
        <v>709.127971172689</v>
      </c>
      <c r="E4743" s="20" t="n">
        <f aca="true">IF($B$10="","",$B$10*(1-$B$14+2*$B$14*RAND()))</f>
        <v>4.0548719161329</v>
      </c>
      <c r="F4743" s="21" t="n">
        <f aca="false">INDEX($E$17:$E$28,B4743)</f>
        <v>4.761</v>
      </c>
      <c r="G4743" s="25" t="n">
        <f aca="false">IF(OR(D4743="",E4743="",F4743=""),"",D4743*($B$7-$B$8-F4743-E4743))</f>
        <v>2782.70898673445</v>
      </c>
      <c r="H4743" s="25" t="n">
        <f aca="false">IF(D4743="","",D4743*$F$30)</f>
        <v>3545.07255348651</v>
      </c>
    </row>
    <row r="4744" customFormat="false" ht="15" hidden="false" customHeight="false" outlineLevel="0" collapsed="false">
      <c r="A4744" s="2" t="n">
        <v>4710</v>
      </c>
      <c r="B4744" s="2" t="n">
        <v>6</v>
      </c>
      <c r="C4744" s="22" t="n">
        <f aca="true">NORMSINV(MAX(RAND(),0.000000000001))</f>
        <v>-1.72862003256492</v>
      </c>
      <c r="D4744" s="24" t="n">
        <f aca="false">IF($B$11="","",$B$11*EXP($B$12*C4744))</f>
        <v>447.694450530048</v>
      </c>
      <c r="E4744" s="20" t="n">
        <f aca="true">IF($B$10="","",$B$10*(1-$B$14+2*$B$14*RAND()))</f>
        <v>3.48101830127059</v>
      </c>
      <c r="F4744" s="21" t="n">
        <f aca="false">INDEX($E$17:$E$28,B4744)</f>
        <v>4.761</v>
      </c>
      <c r="G4744" s="25" t="n">
        <f aca="false">IF(OR(D4744="",E4744="",F4744=""),"",D4744*($B$7-$B$8-F4744-E4744))</f>
        <v>2013.72144510688</v>
      </c>
      <c r="H4744" s="25" t="n">
        <f aca="false">IF(D4744="","",D4744*$F$30)</f>
        <v>2238.11409708982</v>
      </c>
    </row>
    <row r="4745" customFormat="false" ht="15" hidden="false" customHeight="false" outlineLevel="0" collapsed="false">
      <c r="A4745" s="2" t="n">
        <v>4711</v>
      </c>
      <c r="B4745" s="2" t="n">
        <v>7</v>
      </c>
      <c r="C4745" s="22" t="n">
        <f aca="true">NORMSINV(MAX(RAND(),0.000000000001))</f>
        <v>-0.522660137477535</v>
      </c>
      <c r="D4745" s="24" t="n">
        <f aca="false">IF($B$11="","",$B$11*EXP($B$12*C4745))</f>
        <v>744.164079786241</v>
      </c>
      <c r="E4745" s="20" t="n">
        <f aca="true">IF($B$10="","",$B$10*(1-$B$14+2*$B$14*RAND()))</f>
        <v>3.69644843554461</v>
      </c>
      <c r="F4745" s="21" t="n">
        <f aca="false">INDEX($E$17:$E$28,B4745)</f>
        <v>4.761</v>
      </c>
      <c r="G4745" s="25" t="n">
        <f aca="false">IF(OR(D4745="",E4745="",F4745=""),"",D4745*($B$7-$B$8-F4745-E4745))</f>
        <v>3186.92104410007</v>
      </c>
      <c r="H4745" s="25" t="n">
        <f aca="false">IF(D4745="","",D4745*$F$30)</f>
        <v>3720.22506766737</v>
      </c>
    </row>
    <row r="4746" customFormat="false" ht="15" hidden="false" customHeight="false" outlineLevel="0" collapsed="false">
      <c r="A4746" s="2" t="n">
        <v>4712</v>
      </c>
      <c r="B4746" s="2" t="n">
        <v>8</v>
      </c>
      <c r="C4746" s="22" t="n">
        <f aca="true">NORMSINV(MAX(RAND(),0.000000000001))</f>
        <v>-1.29002833732941</v>
      </c>
      <c r="D4746" s="24" t="n">
        <f aca="false">IF($B$11="","",$B$11*EXP($B$12*C4746))</f>
        <v>538.57061856346</v>
      </c>
      <c r="E4746" s="20" t="n">
        <f aca="true">IF($B$10="","",$B$10*(1-$B$14+2*$B$14*RAND()))</f>
        <v>3.90682986529978</v>
      </c>
      <c r="F4746" s="21" t="n">
        <f aca="false">INDEX($E$17:$E$28,B4746)</f>
        <v>4.761</v>
      </c>
      <c r="G4746" s="25" t="n">
        <f aca="false">IF(OR(D4746="",E4746="",F4746=""),"",D4746*($B$7-$B$8-F4746-E4746))</f>
        <v>2193.15118834115</v>
      </c>
      <c r="H4746" s="25" t="n">
        <f aca="false">IF(D4746="","",D4746*$F$30)</f>
        <v>2692.42223632245</v>
      </c>
    </row>
    <row r="4747" customFormat="false" ht="15" hidden="false" customHeight="false" outlineLevel="0" collapsed="false">
      <c r="A4747" s="2" t="n">
        <v>4713</v>
      </c>
      <c r="B4747" s="2" t="n">
        <v>9</v>
      </c>
      <c r="C4747" s="22" t="n">
        <f aca="true">NORMSINV(MAX(RAND(),0.000000000001))</f>
        <v>-1.56491503290017</v>
      </c>
      <c r="D4747" s="24" t="n">
        <f aca="false">IF($B$11="","",$B$11*EXP($B$12*C4747))</f>
        <v>479.666322904972</v>
      </c>
      <c r="E4747" s="20" t="n">
        <f aca="true">IF($B$10="","",$B$10*(1-$B$14+2*$B$14*RAND()))</f>
        <v>3.87752652900409</v>
      </c>
      <c r="F4747" s="21" t="n">
        <f aca="false">INDEX($E$17:$E$28,B4747)</f>
        <v>4.761</v>
      </c>
      <c r="G4747" s="25" t="n">
        <f aca="false">IF(OR(D4747="",E4747="",F4747=""),"",D4747*($B$7-$B$8-F4747-E4747))</f>
        <v>1967.3386983249</v>
      </c>
      <c r="H4747" s="25" t="n">
        <f aca="false">IF(D4747="","",D4747*$F$30)</f>
        <v>2397.94788146654</v>
      </c>
    </row>
    <row r="4748" customFormat="false" ht="15" hidden="false" customHeight="false" outlineLevel="0" collapsed="false">
      <c r="A4748" s="2" t="n">
        <v>4714</v>
      </c>
      <c r="B4748" s="2" t="n">
        <v>10</v>
      </c>
      <c r="C4748" s="22" t="n">
        <f aca="true">NORMSINV(MAX(RAND(),0.000000000001))</f>
        <v>0.576017807670006</v>
      </c>
      <c r="D4748" s="24" t="n">
        <f aca="false">IF($B$11="","",$B$11*EXP($B$12*C4748))</f>
        <v>1182.28838972107</v>
      </c>
      <c r="E4748" s="20" t="n">
        <f aca="true">IF($B$10="","",$B$10*(1-$B$14+2*$B$14*RAND()))</f>
        <v>4.03467562152579</v>
      </c>
      <c r="F4748" s="21" t="n">
        <f aca="false">INDEX($E$17:$E$28,B4748)</f>
        <v>4.761</v>
      </c>
      <c r="G4748" s="25" t="n">
        <f aca="false">IF(OR(D4748="",E4748="",F4748=""),"",D4748*($B$7-$B$8-F4748-E4748))</f>
        <v>4663.32891796383</v>
      </c>
      <c r="H4748" s="25" t="n">
        <f aca="false">IF(D4748="","",D4748*$F$30)</f>
        <v>5910.49611789358</v>
      </c>
    </row>
    <row r="4749" customFormat="false" ht="15" hidden="false" customHeight="false" outlineLevel="0" collapsed="false">
      <c r="A4749" s="2" t="n">
        <v>4715</v>
      </c>
      <c r="B4749" s="2" t="n">
        <v>11</v>
      </c>
      <c r="C4749" s="22" t="n">
        <f aca="true">NORMSINV(MAX(RAND(),0.000000000001))</f>
        <v>-0.884693796937155</v>
      </c>
      <c r="D4749" s="24" t="n">
        <f aca="false">IF($B$11="","",$B$11*EXP($B$12*C4749))</f>
        <v>638.877575625235</v>
      </c>
      <c r="E4749" s="20" t="n">
        <f aca="true">IF($B$10="","",$B$10*(1-$B$14+2*$B$14*RAND()))</f>
        <v>3.9497165461267</v>
      </c>
      <c r="F4749" s="21" t="n">
        <f aca="false">INDEX($E$17:$E$28,B4749)</f>
        <v>4.761</v>
      </c>
      <c r="G4749" s="25" t="n">
        <f aca="false">IF(OR(D4749="",E4749="",F4749=""),"",D4749*($B$7-$B$8-F4749-E4749))</f>
        <v>2574.21884451745</v>
      </c>
      <c r="H4749" s="25" t="n">
        <f aca="false">IF(D4749="","",D4749*$F$30)</f>
        <v>3193.87677606568</v>
      </c>
    </row>
    <row r="4750" customFormat="false" ht="15" hidden="false" customHeight="false" outlineLevel="0" collapsed="false">
      <c r="A4750" s="2" t="n">
        <v>4716</v>
      </c>
      <c r="B4750" s="2" t="n">
        <v>12</v>
      </c>
      <c r="C4750" s="22" t="n">
        <f aca="true">NORMSINV(MAX(RAND(),0.000000000001))</f>
        <v>-0.907546980587465</v>
      </c>
      <c r="D4750" s="24" t="n">
        <f aca="false">IF($B$11="","",$B$11*EXP($B$12*C4750))</f>
        <v>632.754994339622</v>
      </c>
      <c r="E4750" s="20" t="n">
        <f aca="true">IF($B$10="","",$B$10*(1-$B$14+2*$B$14*RAND()))</f>
        <v>3.569774421237</v>
      </c>
      <c r="F4750" s="21" t="n">
        <f aca="false">INDEX($E$17:$E$28,B4750)</f>
        <v>4.761</v>
      </c>
      <c r="G4750" s="25" t="n">
        <f aca="false">IF(OR(D4750="",E4750="",F4750=""),"",D4750*($B$7-$B$8-F4750-E4750))</f>
        <v>2789.9595061323</v>
      </c>
      <c r="H4750" s="25" t="n">
        <f aca="false">IF(D4750="","",D4750*$F$30)</f>
        <v>3163.26876770264</v>
      </c>
    </row>
    <row r="4751" customFormat="false" ht="15" hidden="false" customHeight="false" outlineLevel="0" collapsed="false">
      <c r="A4751" s="2" t="n">
        <v>4717</v>
      </c>
      <c r="B4751" s="2" t="n">
        <v>1</v>
      </c>
      <c r="C4751" s="22" t="n">
        <f aca="true">NORMSINV(MAX(RAND(),0.000000000001))</f>
        <v>0.181798082411767</v>
      </c>
      <c r="D4751" s="24" t="n">
        <f aca="false">IF($B$11="","",$B$11*EXP($B$12*C4751))</f>
        <v>1001.34195813263</v>
      </c>
      <c r="E4751" s="20" t="n">
        <f aca="true">IF($B$10="","",$B$10*(1-$B$14+2*$B$14*RAND()))</f>
        <v>4.04735793969368</v>
      </c>
      <c r="F4751" s="21" t="n">
        <f aca="false">INDEX($E$17:$E$28,B4751)</f>
        <v>4.92562580645161</v>
      </c>
      <c r="G4751" s="25" t="n">
        <f aca="false">IF(OR(D4751="",E4751="",F4751=""),"",D4751*($B$7-$B$8-F4751-E4751))</f>
        <v>3772.07143195233</v>
      </c>
      <c r="H4751" s="25" t="n">
        <f aca="false">IF(D4751="","",D4751*$F$30)</f>
        <v>5005.90871709665</v>
      </c>
    </row>
    <row r="4752" customFormat="false" ht="15" hidden="false" customHeight="false" outlineLevel="0" collapsed="false">
      <c r="A4752" s="2" t="n">
        <v>4718</v>
      </c>
      <c r="B4752" s="2" t="n">
        <v>2</v>
      </c>
      <c r="C4752" s="22" t="n">
        <f aca="true">NORMSINV(MAX(RAND(),0.000000000001))</f>
        <v>1.07669065798075</v>
      </c>
      <c r="D4752" s="24" t="n">
        <f aca="false">IF($B$11="","",$B$11*EXP($B$12*C4752))</f>
        <v>1459.97370262044</v>
      </c>
      <c r="E4752" s="20" t="n">
        <f aca="true">IF($B$10="","",$B$10*(1-$B$14+2*$B$14*RAND()))</f>
        <v>3.73647213349657</v>
      </c>
      <c r="F4752" s="21" t="n">
        <f aca="false">INDEX($E$17:$E$28,B4752)</f>
        <v>5.0612</v>
      </c>
      <c r="G4752" s="25" t="n">
        <f aca="false">IF(OR(D4752="",E4752="",F4752=""),"",D4752*($B$7-$B$8-F4752-E4752))</f>
        <v>5755.69501220273</v>
      </c>
      <c r="H4752" s="25" t="n">
        <f aca="false">IF(D4752="","",D4752*$F$30)</f>
        <v>7298.70053414008</v>
      </c>
    </row>
    <row r="4753" customFormat="false" ht="15" hidden="false" customHeight="false" outlineLevel="0" collapsed="false">
      <c r="A4753" s="2" t="n">
        <v>4719</v>
      </c>
      <c r="B4753" s="2" t="n">
        <v>3</v>
      </c>
      <c r="C4753" s="22" t="n">
        <f aca="true">NORMSINV(MAX(RAND(),0.000000000001))</f>
        <v>-0.218423246767048</v>
      </c>
      <c r="D4753" s="24" t="n">
        <f aca="false">IF($B$11="","",$B$11*EXP($B$12*C4753))</f>
        <v>845.946949340088</v>
      </c>
      <c r="E4753" s="20" t="n">
        <f aca="true">IF($B$10="","",$B$10*(1-$B$14+2*$B$14*RAND()))</f>
        <v>3.47584643918736</v>
      </c>
      <c r="F4753" s="21" t="n">
        <f aca="false">INDEX($E$17:$E$28,B4753)</f>
        <v>5.0612</v>
      </c>
      <c r="G4753" s="25" t="n">
        <f aca="false">IF(OR(D4753="",E4753="",F4753=""),"",D4753*($B$7-$B$8-F4753-E4753))</f>
        <v>3555.47574298751</v>
      </c>
      <c r="H4753" s="25" t="n">
        <f aca="false">IF(D4753="","",D4753*$F$30)</f>
        <v>4229.05798914096</v>
      </c>
    </row>
    <row r="4754" customFormat="false" ht="15" hidden="false" customHeight="false" outlineLevel="0" collapsed="false">
      <c r="A4754" s="2" t="n">
        <v>4720</v>
      </c>
      <c r="B4754" s="2" t="n">
        <v>4</v>
      </c>
      <c r="C4754" s="22" t="n">
        <f aca="true">NORMSINV(MAX(RAND(),0.000000000001))</f>
        <v>-2.3998444090642</v>
      </c>
      <c r="D4754" s="24" t="n">
        <f aca="false">IF($B$11="","",$B$11*EXP($B$12*C4754))</f>
        <v>337.40358449158</v>
      </c>
      <c r="E4754" s="20" t="n">
        <f aca="true">IF($B$10="","",$B$10*(1-$B$14+2*$B$14*RAND()))</f>
        <v>4.12156108802572</v>
      </c>
      <c r="F4754" s="21" t="n">
        <f aca="false">INDEX($E$17:$E$28,B4754)</f>
        <v>4.89657419354839</v>
      </c>
      <c r="G4754" s="25" t="n">
        <f aca="false">IF(OR(D4754="",E4754="",F4754=""),"",D4754*($B$7-$B$8-F4754-E4754))</f>
        <v>1255.77049698964</v>
      </c>
      <c r="H4754" s="25" t="n">
        <f aca="false">IF(D4754="","",D4754*$F$30)</f>
        <v>1686.74799959031</v>
      </c>
    </row>
    <row r="4755" customFormat="false" ht="15" hidden="false" customHeight="false" outlineLevel="0" collapsed="false">
      <c r="A4755" s="2" t="n">
        <v>4721</v>
      </c>
      <c r="B4755" s="2" t="n">
        <v>5</v>
      </c>
      <c r="C4755" s="22" t="n">
        <f aca="true">NORMSINV(MAX(RAND(),0.000000000001))</f>
        <v>0.633424201354425</v>
      </c>
      <c r="D4755" s="24" t="n">
        <f aca="false">IF($B$11="","",$B$11*EXP($B$12*C4755))</f>
        <v>1211.23558121656</v>
      </c>
      <c r="E4755" s="20" t="n">
        <f aca="true">IF($B$10="","",$B$10*(1-$B$14+2*$B$14*RAND()))</f>
        <v>3.62876920790143</v>
      </c>
      <c r="F4755" s="21" t="n">
        <f aca="false">INDEX($E$17:$E$28,B4755)</f>
        <v>4.761</v>
      </c>
      <c r="G4755" s="25" t="n">
        <f aca="false">IF(OR(D4755="",E4755="",F4755=""),"",D4755*($B$7-$B$8-F4755-E4755))</f>
        <v>5269.15432189368</v>
      </c>
      <c r="H4755" s="25" t="n">
        <f aca="false">IF(D4755="","",D4755*$F$30)</f>
        <v>6055.20891761782</v>
      </c>
    </row>
    <row r="4756" customFormat="false" ht="15" hidden="false" customHeight="false" outlineLevel="0" collapsed="false">
      <c r="A4756" s="2" t="n">
        <v>4722</v>
      </c>
      <c r="B4756" s="2" t="n">
        <v>6</v>
      </c>
      <c r="C4756" s="22" t="n">
        <f aca="true">NORMSINV(MAX(RAND(),0.000000000001))</f>
        <v>-2.28325530375468</v>
      </c>
      <c r="D4756" s="24" t="n">
        <f aca="false">IF($B$11="","",$B$11*EXP($B$12*C4756))</f>
        <v>354.393007038228</v>
      </c>
      <c r="E4756" s="20" t="n">
        <f aca="true">IF($B$10="","",$B$10*(1-$B$14+2*$B$14*RAND()))</f>
        <v>3.74035684740668</v>
      </c>
      <c r="F4756" s="21" t="n">
        <f aca="false">INDEX($E$17:$E$28,B4756)</f>
        <v>4.761</v>
      </c>
      <c r="G4756" s="25" t="n">
        <f aca="false">IF(OR(D4756="",E4756="",F4756=""),"",D4756*($B$7-$B$8-F4756-E4756))</f>
        <v>1502.14549260954</v>
      </c>
      <c r="H4756" s="25" t="n">
        <f aca="false">IF(D4756="","",D4756*$F$30)</f>
        <v>1771.68152078551</v>
      </c>
    </row>
    <row r="4757" customFormat="false" ht="15" hidden="false" customHeight="false" outlineLevel="0" collapsed="false">
      <c r="A4757" s="2" t="n">
        <v>4723</v>
      </c>
      <c r="B4757" s="2" t="n">
        <v>7</v>
      </c>
      <c r="C4757" s="22" t="n">
        <f aca="true">NORMSINV(MAX(RAND(),0.000000000001))</f>
        <v>1.55911342483386</v>
      </c>
      <c r="D4757" s="24" t="n">
        <f aca="false">IF($B$11="","",$B$11*EXP($B$12*C4757))</f>
        <v>1789.06834670321</v>
      </c>
      <c r="E4757" s="20" t="n">
        <f aca="true">IF($B$10="","",$B$10*(1-$B$14+2*$B$14*RAND()))</f>
        <v>3.66075738601067</v>
      </c>
      <c r="F4757" s="21" t="n">
        <f aca="false">INDEX($E$17:$E$28,B4757)</f>
        <v>4.761</v>
      </c>
      <c r="G4757" s="25" t="n">
        <f aca="false">IF(OR(D4757="",E4757="",F4757=""),"",D4757*($B$7-$B$8-F4757-E4757))</f>
        <v>7725.63117407325</v>
      </c>
      <c r="H4757" s="25" t="n">
        <f aca="false">IF(D4757="","",D4757*$F$30)</f>
        <v>8943.9104788387</v>
      </c>
    </row>
    <row r="4758" customFormat="false" ht="15" hidden="false" customHeight="false" outlineLevel="0" collapsed="false">
      <c r="A4758" s="2" t="n">
        <v>4724</v>
      </c>
      <c r="B4758" s="2" t="n">
        <v>8</v>
      </c>
      <c r="C4758" s="22" t="n">
        <f aca="true">NORMSINV(MAX(RAND(),0.000000000001))</f>
        <v>0.0399328835927939</v>
      </c>
      <c r="D4758" s="24" t="n">
        <f aca="false">IF($B$11="","",$B$11*EXP($B$12*C4758))</f>
        <v>943.238490296974</v>
      </c>
      <c r="E4758" s="20" t="n">
        <f aca="true">IF($B$10="","",$B$10*(1-$B$14+2*$B$14*RAND()))</f>
        <v>4.00544200662962</v>
      </c>
      <c r="F4758" s="21" t="n">
        <f aca="false">INDEX($E$17:$E$28,B4758)</f>
        <v>4.761</v>
      </c>
      <c r="G4758" s="25" t="n">
        <f aca="false">IF(OR(D4758="",E4758="",F4758=""),"",D4758*($B$7-$B$8-F4758-E4758))</f>
        <v>3748.01284277416</v>
      </c>
      <c r="H4758" s="25" t="n">
        <f aca="false">IF(D4758="","",D4758*$F$30)</f>
        <v>4715.43786069263</v>
      </c>
    </row>
    <row r="4759" customFormat="false" ht="15" hidden="false" customHeight="false" outlineLevel="0" collapsed="false">
      <c r="A4759" s="2" t="n">
        <v>4725</v>
      </c>
      <c r="B4759" s="2" t="n">
        <v>9</v>
      </c>
      <c r="C4759" s="22" t="n">
        <f aca="true">NORMSINV(MAX(RAND(),0.000000000001))</f>
        <v>0.272536147208664</v>
      </c>
      <c r="D4759" s="24" t="n">
        <f aca="false">IF($B$11="","",$B$11*EXP($B$12*C4759))</f>
        <v>1040.36852362037</v>
      </c>
      <c r="E4759" s="20" t="n">
        <f aca="true">IF($B$10="","",$B$10*(1-$B$14+2*$B$14*RAND()))</f>
        <v>3.80140735472842</v>
      </c>
      <c r="F4759" s="21" t="n">
        <f aca="false">INDEX($E$17:$E$28,B4759)</f>
        <v>4.761</v>
      </c>
      <c r="G4759" s="25" t="n">
        <f aca="false">IF(OR(D4759="",E4759="",F4759=""),"",D4759*($B$7-$B$8-F4759-E4759))</f>
        <v>4346.23589264852</v>
      </c>
      <c r="H4759" s="25" t="n">
        <f aca="false">IF(D4759="","",D4759*$F$30)</f>
        <v>5201.01032328296</v>
      </c>
    </row>
    <row r="4760" customFormat="false" ht="15" hidden="false" customHeight="false" outlineLevel="0" collapsed="false">
      <c r="A4760" s="2" t="n">
        <v>4726</v>
      </c>
      <c r="B4760" s="2" t="n">
        <v>10</v>
      </c>
      <c r="C4760" s="22" t="n">
        <f aca="true">NORMSINV(MAX(RAND(),0.000000000001))</f>
        <v>-0.237963459174009</v>
      </c>
      <c r="D4760" s="24" t="n">
        <f aca="false">IF($B$11="","",$B$11*EXP($B$12*C4760))</f>
        <v>839.010371012414</v>
      </c>
      <c r="E4760" s="20" t="n">
        <f aca="true">IF($B$10="","",$B$10*(1-$B$14+2*$B$14*RAND()))</f>
        <v>3.53992896792463</v>
      </c>
      <c r="F4760" s="21" t="n">
        <f aca="false">INDEX($E$17:$E$28,B4760)</f>
        <v>4.761</v>
      </c>
      <c r="G4760" s="25" t="n">
        <f aca="false">IF(OR(D4760="",E4760="",F4760=""),"",D4760*($B$7-$B$8-F4760-E4760))</f>
        <v>3724.42663357202</v>
      </c>
      <c r="H4760" s="25" t="n">
        <f aca="false">IF(D4760="","",D4760*$F$30)</f>
        <v>4194.38064676526</v>
      </c>
    </row>
    <row r="4761" customFormat="false" ht="15" hidden="false" customHeight="false" outlineLevel="0" collapsed="false">
      <c r="A4761" s="2" t="n">
        <v>4727</v>
      </c>
      <c r="B4761" s="2" t="n">
        <v>11</v>
      </c>
      <c r="C4761" s="22" t="n">
        <f aca="true">NORMSINV(MAX(RAND(),0.000000000001))</f>
        <v>0.0345534959065726</v>
      </c>
      <c r="D4761" s="24" t="n">
        <f aca="false">IF($B$11="","",$B$11*EXP($B$12*C4761))</f>
        <v>941.102880989461</v>
      </c>
      <c r="E4761" s="20" t="n">
        <f aca="true">IF($B$10="","",$B$10*(1-$B$14+2*$B$14*RAND()))</f>
        <v>3.81075802734043</v>
      </c>
      <c r="F4761" s="21" t="n">
        <f aca="false">INDEX($E$17:$E$28,B4761)</f>
        <v>4.761</v>
      </c>
      <c r="G4761" s="25" t="n">
        <f aca="false">IF(OR(D4761="",E4761="",F4761=""),"",D4761*($B$7-$B$8-F4761-E4761))</f>
        <v>3922.74452913111</v>
      </c>
      <c r="H4761" s="25" t="n">
        <f aca="false">IF(D4761="","",D4761*$F$30)</f>
        <v>4704.76152264251</v>
      </c>
    </row>
    <row r="4762" customFormat="false" ht="15" hidden="false" customHeight="false" outlineLevel="0" collapsed="false">
      <c r="A4762" s="2" t="n">
        <v>4728</v>
      </c>
      <c r="B4762" s="2" t="n">
        <v>12</v>
      </c>
      <c r="C4762" s="22" t="n">
        <f aca="true">NORMSINV(MAX(RAND(),0.000000000001))</f>
        <v>-0.66219015660599</v>
      </c>
      <c r="D4762" s="24" t="n">
        <f aca="false">IF($B$11="","",$B$11*EXP($B$12*C4762))</f>
        <v>701.673595658637</v>
      </c>
      <c r="E4762" s="20" t="n">
        <f aca="true">IF($B$10="","",$B$10*(1-$B$14+2*$B$14*RAND()))</f>
        <v>4.07488795083302</v>
      </c>
      <c r="F4762" s="21" t="n">
        <f aca="false">INDEX($E$17:$E$28,B4762)</f>
        <v>4.761</v>
      </c>
      <c r="G4762" s="25" t="n">
        <f aca="false">IF(OR(D4762="",E4762="",F4762=""),"",D4762*($B$7-$B$8-F4762-E4762))</f>
        <v>2739.41233939321</v>
      </c>
      <c r="H4762" s="25" t="n">
        <f aca="false">IF(D4762="","",D4762*$F$30)</f>
        <v>3507.80663941666</v>
      </c>
    </row>
    <row r="4763" customFormat="false" ht="15" hidden="false" customHeight="false" outlineLevel="0" collapsed="false">
      <c r="A4763" s="2" t="n">
        <v>4729</v>
      </c>
      <c r="B4763" s="2" t="n">
        <v>1</v>
      </c>
      <c r="C4763" s="22" t="n">
        <f aca="true">NORMSINV(MAX(RAND(),0.000000000001))</f>
        <v>0.0305910307281024</v>
      </c>
      <c r="D4763" s="24" t="n">
        <f aca="false">IF($B$11="","",$B$11*EXP($B$12*C4763))</f>
        <v>939.532881138004</v>
      </c>
      <c r="E4763" s="20" t="n">
        <f aca="true">IF($B$10="","",$B$10*(1-$B$14+2*$B$14*RAND()))</f>
        <v>3.91632061966117</v>
      </c>
      <c r="F4763" s="21" t="n">
        <f aca="false">INDEX($E$17:$E$28,B4763)</f>
        <v>4.92562580645161</v>
      </c>
      <c r="G4763" s="25" t="n">
        <f aca="false">IF(OR(D4763="",E4763="",F4763=""),"",D4763*($B$7-$B$8-F4763-E4763))</f>
        <v>3662.34950510455</v>
      </c>
      <c r="H4763" s="25" t="n">
        <f aca="false">IF(D4763="","",D4763*$F$30)</f>
        <v>4696.91277938511</v>
      </c>
    </row>
    <row r="4764" customFormat="false" ht="15" hidden="false" customHeight="false" outlineLevel="0" collapsed="false">
      <c r="A4764" s="2" t="n">
        <v>4730</v>
      </c>
      <c r="B4764" s="2" t="n">
        <v>2</v>
      </c>
      <c r="C4764" s="22" t="n">
        <f aca="true">NORMSINV(MAX(RAND(),0.000000000001))</f>
        <v>-2.06942740929709</v>
      </c>
      <c r="D4764" s="24" t="n">
        <f aca="false">IF($B$11="","",$B$11*EXP($B$12*C4764))</f>
        <v>387.806423123157</v>
      </c>
      <c r="E4764" s="20" t="n">
        <f aca="true">IF($B$10="","",$B$10*(1-$B$14+2*$B$14*RAND()))</f>
        <v>3.5051946716902</v>
      </c>
      <c r="F4764" s="21" t="n">
        <f aca="false">INDEX($E$17:$E$28,B4764)</f>
        <v>5.0612</v>
      </c>
      <c r="G4764" s="25" t="n">
        <f aca="false">IF(OR(D4764="",E4764="",F4764=""),"",D4764*($B$7-$B$8-F4764-E4764))</f>
        <v>1618.55095389957</v>
      </c>
      <c r="H4764" s="25" t="n">
        <f aca="false">IF(D4764="","",D4764*$F$30)</f>
        <v>1938.72187047728</v>
      </c>
    </row>
    <row r="4765" customFormat="false" ht="15" hidden="false" customHeight="false" outlineLevel="0" collapsed="false">
      <c r="A4765" s="2" t="n">
        <v>4731</v>
      </c>
      <c r="B4765" s="2" t="n">
        <v>3</v>
      </c>
      <c r="C4765" s="22" t="n">
        <f aca="true">NORMSINV(MAX(RAND(),0.000000000001))</f>
        <v>-0.074085495215859</v>
      </c>
      <c r="D4765" s="24" t="n">
        <f aca="false">IF($B$11="","",$B$11*EXP($B$12*C4765))</f>
        <v>898.993389006277</v>
      </c>
      <c r="E4765" s="20" t="n">
        <f aca="true">IF($B$10="","",$B$10*(1-$B$14+2*$B$14*RAND()))</f>
        <v>3.80181086784555</v>
      </c>
      <c r="F4765" s="21" t="n">
        <f aca="false">INDEX($E$17:$E$28,B4765)</f>
        <v>5.0612</v>
      </c>
      <c r="G4765" s="25" t="n">
        <f aca="false">IF(OR(D4765="",E4765="",F4765=""),"",D4765*($B$7-$B$8-F4765-E4765))</f>
        <v>3485.38759905603</v>
      </c>
      <c r="H4765" s="25" t="n">
        <f aca="false">IF(D4765="","",D4765*$F$30)</f>
        <v>4494.24775032018</v>
      </c>
    </row>
    <row r="4766" customFormat="false" ht="15" hidden="false" customHeight="false" outlineLevel="0" collapsed="false">
      <c r="A4766" s="2" t="n">
        <v>4732</v>
      </c>
      <c r="B4766" s="2" t="n">
        <v>4</v>
      </c>
      <c r="C4766" s="22" t="n">
        <f aca="true">NORMSINV(MAX(RAND(),0.000000000001))</f>
        <v>0.365693137116544</v>
      </c>
      <c r="D4766" s="24" t="n">
        <f aca="false">IF($B$11="","",$B$11*EXP($B$12*C4766))</f>
        <v>1082.01840937768</v>
      </c>
      <c r="E4766" s="20" t="n">
        <f aca="true">IF($B$10="","",$B$10*(1-$B$14+2*$B$14*RAND()))</f>
        <v>3.75037675489231</v>
      </c>
      <c r="F4766" s="21" t="n">
        <f aca="false">INDEX($E$17:$E$28,B4766)</f>
        <v>4.89657419354839</v>
      </c>
      <c r="G4766" s="25" t="n">
        <f aca="false">IF(OR(D4766="",E4766="",F4766=""),"",D4766*($B$7-$B$8-F4766-E4766))</f>
        <v>4428.75442427303</v>
      </c>
      <c r="H4766" s="25" t="n">
        <f aca="false">IF(D4766="","",D4766*$F$30)</f>
        <v>5409.22643216091</v>
      </c>
    </row>
    <row r="4767" customFormat="false" ht="15" hidden="false" customHeight="false" outlineLevel="0" collapsed="false">
      <c r="A4767" s="2" t="n">
        <v>4733</v>
      </c>
      <c r="B4767" s="2" t="n">
        <v>5</v>
      </c>
      <c r="C4767" s="22" t="n">
        <f aca="true">NORMSINV(MAX(RAND(),0.000000000001))</f>
        <v>0.405916168629664</v>
      </c>
      <c r="D4767" s="24" t="n">
        <f aca="false">IF($B$11="","",$B$11*EXP($B$12*C4767))</f>
        <v>1100.51341859648</v>
      </c>
      <c r="E4767" s="20" t="n">
        <f aca="true">IF($B$10="","",$B$10*(1-$B$14+2*$B$14*RAND()))</f>
        <v>3.63367692457341</v>
      </c>
      <c r="F4767" s="21" t="n">
        <f aca="false">INDEX($E$17:$E$28,B4767)</f>
        <v>4.761</v>
      </c>
      <c r="G4767" s="25" t="n">
        <f aca="false">IF(OR(D4767="",E4767="",F4767=""),"",D4767*($B$7-$B$8-F4767-E4767))</f>
        <v>4782.08635264389</v>
      </c>
      <c r="H4767" s="25" t="n">
        <f aca="false">IF(D4767="","",D4767*$F$30)</f>
        <v>5501.68668224753</v>
      </c>
    </row>
    <row r="4768" customFormat="false" ht="15" hidden="false" customHeight="false" outlineLevel="0" collapsed="false">
      <c r="A4768" s="2" t="n">
        <v>4734</v>
      </c>
      <c r="B4768" s="2" t="n">
        <v>6</v>
      </c>
      <c r="C4768" s="22" t="n">
        <f aca="true">NORMSINV(MAX(RAND(),0.000000000001))</f>
        <v>0.546415974624919</v>
      </c>
      <c r="D4768" s="24" t="n">
        <f aca="false">IF($B$11="","",$B$11*EXP($B$12*C4768))</f>
        <v>1167.63305030802</v>
      </c>
      <c r="E4768" s="20" t="n">
        <f aca="true">IF($B$10="","",$B$10*(1-$B$14+2*$B$14*RAND()))</f>
        <v>4.00874333089686</v>
      </c>
      <c r="F4768" s="21" t="n">
        <f aca="false">INDEX($E$17:$E$28,B4768)</f>
        <v>4.761</v>
      </c>
      <c r="G4768" s="25" t="n">
        <f aca="false">IF(OR(D4768="",E4768="",F4768=""),"",D4768*($B$7-$B$8-F4768-E4768))</f>
        <v>4635.80290505068</v>
      </c>
      <c r="H4768" s="25" t="n">
        <f aca="false">IF(D4768="","",D4768*$F$30)</f>
        <v>5837.23114509988</v>
      </c>
    </row>
    <row r="4769" customFormat="false" ht="15" hidden="false" customHeight="false" outlineLevel="0" collapsed="false">
      <c r="A4769" s="2" t="n">
        <v>4735</v>
      </c>
      <c r="B4769" s="2" t="n">
        <v>7</v>
      </c>
      <c r="C4769" s="22" t="n">
        <f aca="true">NORMSINV(MAX(RAND(),0.000000000001))</f>
        <v>0.504937860182104</v>
      </c>
      <c r="D4769" s="24" t="n">
        <f aca="false">IF($B$11="","",$B$11*EXP($B$12*C4769))</f>
        <v>1147.40307806989</v>
      </c>
      <c r="E4769" s="20" t="n">
        <f aca="true">IF($B$10="","",$B$10*(1-$B$14+2*$B$14*RAND()))</f>
        <v>4.01525949305135</v>
      </c>
      <c r="F4769" s="21" t="n">
        <f aca="false">INDEX($E$17:$E$28,B4769)</f>
        <v>4.761</v>
      </c>
      <c r="G4769" s="25" t="n">
        <f aca="false">IF(OR(D4769="",E4769="",F4769=""),"",D4769*($B$7-$B$8-F4769-E4769))</f>
        <v>4548.00805834319</v>
      </c>
      <c r="H4769" s="25" t="n">
        <f aca="false">IF(D4769="","",D4769*$F$30)</f>
        <v>5736.09746788699</v>
      </c>
    </row>
    <row r="4770" customFormat="false" ht="15" hidden="false" customHeight="false" outlineLevel="0" collapsed="false">
      <c r="A4770" s="2" t="n">
        <v>4736</v>
      </c>
      <c r="B4770" s="2" t="n">
        <v>8</v>
      </c>
      <c r="C4770" s="22" t="n">
        <f aca="true">NORMSINV(MAX(RAND(),0.000000000001))</f>
        <v>1.58923082756652</v>
      </c>
      <c r="D4770" s="24" t="n">
        <f aca="false">IF($B$11="","",$B$11*EXP($B$12*C4770))</f>
        <v>1811.91710575689</v>
      </c>
      <c r="E4770" s="20" t="n">
        <f aca="true">IF($B$10="","",$B$10*(1-$B$14+2*$B$14*RAND()))</f>
        <v>3.74011345288109</v>
      </c>
      <c r="F4770" s="21" t="n">
        <f aca="false">INDEX($E$17:$E$28,B4770)</f>
        <v>4.761</v>
      </c>
      <c r="G4770" s="25" t="n">
        <f aca="false">IF(OR(D4770="",E4770="",F4770=""),"",D4770*($B$7-$B$8-F4770-E4770))</f>
        <v>7680.51104408753</v>
      </c>
      <c r="H4770" s="25" t="n">
        <f aca="false">IF(D4770="","",D4770*$F$30)</f>
        <v>9058.13599509986</v>
      </c>
    </row>
    <row r="4771" customFormat="false" ht="15" hidden="false" customHeight="false" outlineLevel="0" collapsed="false">
      <c r="A4771" s="2" t="n">
        <v>4737</v>
      </c>
      <c r="B4771" s="2" t="n">
        <v>9</v>
      </c>
      <c r="C4771" s="22" t="n">
        <f aca="true">NORMSINV(MAX(RAND(),0.000000000001))</f>
        <v>1.65384580149502</v>
      </c>
      <c r="D4771" s="24" t="n">
        <f aca="false">IF($B$11="","",$B$11*EXP($B$12*C4771))</f>
        <v>1861.92708139616</v>
      </c>
      <c r="E4771" s="20" t="n">
        <f aca="true">IF($B$10="","",$B$10*(1-$B$14+2*$B$14*RAND()))</f>
        <v>4.10385317712682</v>
      </c>
      <c r="F4771" s="21" t="n">
        <f aca="false">INDEX($E$17:$E$28,B4771)</f>
        <v>4.761</v>
      </c>
      <c r="G4771" s="25" t="n">
        <f aca="false">IF(OR(D4771="",E4771="",F4771=""),"",D4771*($B$7-$B$8-F4771-E4771))</f>
        <v>7215.24081389387</v>
      </c>
      <c r="H4771" s="25" t="n">
        <f aca="false">IF(D4771="","",D4771*$F$30)</f>
        <v>9308.14586531569</v>
      </c>
    </row>
    <row r="4772" customFormat="false" ht="15" hidden="false" customHeight="false" outlineLevel="0" collapsed="false">
      <c r="A4772" s="2" t="n">
        <v>4738</v>
      </c>
      <c r="B4772" s="2" t="n">
        <v>10</v>
      </c>
      <c r="C4772" s="22" t="n">
        <f aca="true">NORMSINV(MAX(RAND(),0.000000000001))</f>
        <v>-0.862809592841806</v>
      </c>
      <c r="D4772" s="24" t="n">
        <f aca="false">IF($B$11="","",$B$11*EXP($B$12*C4772))</f>
        <v>644.796078597936</v>
      </c>
      <c r="E4772" s="20" t="n">
        <f aca="true">IF($B$10="","",$B$10*(1-$B$14+2*$B$14*RAND()))</f>
        <v>3.78820192483188</v>
      </c>
      <c r="F4772" s="21" t="n">
        <f aca="false">INDEX($E$17:$E$28,B4772)</f>
        <v>4.761</v>
      </c>
      <c r="G4772" s="25" t="n">
        <f aca="false">IF(OR(D4772="",E4772="",F4772=""),"",D4772*($B$7-$B$8-F4772-E4772))</f>
        <v>2702.21016506418</v>
      </c>
      <c r="H4772" s="25" t="n">
        <f aca="false">IF(D4772="","",D4772*$F$30)</f>
        <v>3223.4645561268</v>
      </c>
    </row>
    <row r="4773" customFormat="false" ht="15" hidden="false" customHeight="false" outlineLevel="0" collapsed="false">
      <c r="A4773" s="2" t="n">
        <v>4739</v>
      </c>
      <c r="B4773" s="2" t="n">
        <v>11</v>
      </c>
      <c r="C4773" s="22" t="n">
        <f aca="true">NORMSINV(MAX(RAND(),0.000000000001))</f>
        <v>-0.573694217096761</v>
      </c>
      <c r="D4773" s="24" t="n">
        <f aca="false">IF($B$11="","",$B$11*EXP($B$12*C4773))</f>
        <v>728.332386195447</v>
      </c>
      <c r="E4773" s="20" t="n">
        <f aca="true">IF($B$10="","",$B$10*(1-$B$14+2*$B$14*RAND()))</f>
        <v>3.75259303738841</v>
      </c>
      <c r="F4773" s="21" t="n">
        <f aca="false">INDEX($E$17:$E$28,B4773)</f>
        <v>4.761</v>
      </c>
      <c r="G4773" s="25" t="n">
        <f aca="false">IF(OR(D4773="",E4773="",F4773=""),"",D4773*($B$7-$B$8-F4773-E4773))</f>
        <v>3078.22906811195</v>
      </c>
      <c r="H4773" s="25" t="n">
        <f aca="false">IF(D4773="","",D4773*$F$30)</f>
        <v>3641.07926506828</v>
      </c>
    </row>
    <row r="4774" customFormat="false" ht="15" hidden="false" customHeight="false" outlineLevel="0" collapsed="false">
      <c r="A4774" s="2" t="n">
        <v>4740</v>
      </c>
      <c r="B4774" s="2" t="n">
        <v>12</v>
      </c>
      <c r="C4774" s="22" t="n">
        <f aca="true">NORMSINV(MAX(RAND(),0.000000000001))</f>
        <v>-1.02577002919273</v>
      </c>
      <c r="D4774" s="24" t="n">
        <f aca="false">IF($B$11="","",$B$11*EXP($B$12*C4774))</f>
        <v>602.006421032617</v>
      </c>
      <c r="E4774" s="20" t="n">
        <f aca="true">IF($B$10="","",$B$10*(1-$B$14+2*$B$14*RAND()))</f>
        <v>3.56101009602592</v>
      </c>
      <c r="F4774" s="21" t="n">
        <f aca="false">INDEX($E$17:$E$28,B4774)</f>
        <v>4.761</v>
      </c>
      <c r="G4774" s="25" t="n">
        <f aca="false">IF(OR(D4774="",E4774="",F4774=""),"",D4774*($B$7-$B$8-F4774-E4774))</f>
        <v>2659.65829024967</v>
      </c>
      <c r="H4774" s="25" t="n">
        <f aca="false">IF(D4774="","",D4774*$F$30)</f>
        <v>3009.55050002626</v>
      </c>
    </row>
    <row r="4775" customFormat="false" ht="15" hidden="false" customHeight="false" outlineLevel="0" collapsed="false">
      <c r="A4775" s="2" t="n">
        <v>4741</v>
      </c>
      <c r="B4775" s="2" t="n">
        <v>1</v>
      </c>
      <c r="C4775" s="22" t="n">
        <f aca="true">NORMSINV(MAX(RAND(),0.000000000001))</f>
        <v>-0.841844820861063</v>
      </c>
      <c r="D4775" s="24" t="n">
        <f aca="false">IF($B$11="","",$B$11*EXP($B$12*C4775))</f>
        <v>650.517339413943</v>
      </c>
      <c r="E4775" s="20" t="n">
        <f aca="true">IF($B$10="","",$B$10*(1-$B$14+2*$B$14*RAND()))</f>
        <v>3.89193147016009</v>
      </c>
      <c r="F4775" s="21" t="n">
        <f aca="false">INDEX($E$17:$E$28,B4775)</f>
        <v>4.92562580645161</v>
      </c>
      <c r="G4775" s="25" t="n">
        <f aca="false">IF(OR(D4775="",E4775="",F4775=""),"",D4775*($B$7-$B$8-F4775-E4775))</f>
        <v>2551.61700442214</v>
      </c>
      <c r="H4775" s="25" t="n">
        <f aca="false">IF(D4775="","",D4775*$F$30)</f>
        <v>3252.06628319819</v>
      </c>
    </row>
    <row r="4776" customFormat="false" ht="15" hidden="false" customHeight="false" outlineLevel="0" collapsed="false">
      <c r="A4776" s="2" t="n">
        <v>4742</v>
      </c>
      <c r="B4776" s="2" t="n">
        <v>2</v>
      </c>
      <c r="C4776" s="22" t="n">
        <f aca="true">NORMSINV(MAX(RAND(),0.000000000001))</f>
        <v>0.610988338828657</v>
      </c>
      <c r="D4776" s="24" t="n">
        <f aca="false">IF($B$11="","",$B$11*EXP($B$12*C4776))</f>
        <v>1199.83886539791</v>
      </c>
      <c r="E4776" s="20" t="n">
        <f aca="true">IF($B$10="","",$B$10*(1-$B$14+2*$B$14*RAND()))</f>
        <v>3.50063258643109</v>
      </c>
      <c r="F4776" s="21" t="n">
        <f aca="false">INDEX($E$17:$E$28,B4776)</f>
        <v>5.0612</v>
      </c>
      <c r="G4776" s="25" t="n">
        <f aca="false">IF(OR(D4776="",E4776="",F4776=""),"",D4776*($B$7-$B$8-F4776-E4776))</f>
        <v>5013.12764893903</v>
      </c>
      <c r="H4776" s="25" t="n">
        <f aca="false">IF(D4776="","",D4776*$F$30)</f>
        <v>5998.23445589722</v>
      </c>
    </row>
    <row r="4777" customFormat="false" ht="15" hidden="false" customHeight="false" outlineLevel="0" collapsed="false">
      <c r="A4777" s="2" t="n">
        <v>4743</v>
      </c>
      <c r="B4777" s="2" t="n">
        <v>3</v>
      </c>
      <c r="C4777" s="22" t="n">
        <f aca="true">NORMSINV(MAX(RAND(),0.000000000001))</f>
        <v>-0.674050721514109</v>
      </c>
      <c r="D4777" s="24" t="n">
        <f aca="false">IF($B$11="","",$B$11*EXP($B$12*C4777))</f>
        <v>698.17563197899</v>
      </c>
      <c r="E4777" s="20" t="n">
        <f aca="true">IF($B$10="","",$B$10*(1-$B$14+2*$B$14*RAND()))</f>
        <v>3.4528063058791</v>
      </c>
      <c r="F4777" s="21" t="n">
        <f aca="false">INDEX($E$17:$E$28,B4777)</f>
        <v>5.0612</v>
      </c>
      <c r="G4777" s="25" t="n">
        <f aca="false">IF(OR(D4777="",E4777="",F4777=""),"",D4777*($B$7-$B$8-F4777-E4777))</f>
        <v>2950.48581813209</v>
      </c>
      <c r="H4777" s="25" t="n">
        <f aca="false">IF(D4777="","",D4777*$F$30)</f>
        <v>3490.31961938937</v>
      </c>
    </row>
    <row r="4778" customFormat="false" ht="15" hidden="false" customHeight="false" outlineLevel="0" collapsed="false">
      <c r="A4778" s="2" t="n">
        <v>4744</v>
      </c>
      <c r="B4778" s="2" t="n">
        <v>4</v>
      </c>
      <c r="C4778" s="22" t="n">
        <f aca="true">NORMSINV(MAX(RAND(),0.000000000001))</f>
        <v>0.150549833590285</v>
      </c>
      <c r="D4778" s="24" t="n">
        <f aca="false">IF($B$11="","",$B$11*EXP($B$12*C4778))</f>
        <v>988.243757841177</v>
      </c>
      <c r="E4778" s="20" t="n">
        <f aca="true">IF($B$10="","",$B$10*(1-$B$14+2*$B$14*RAND()))</f>
        <v>3.72116249039614</v>
      </c>
      <c r="F4778" s="21" t="n">
        <f aca="false">INDEX($E$17:$E$28,B4778)</f>
        <v>4.89657419354839</v>
      </c>
      <c r="G4778" s="25" t="n">
        <f aca="false">IF(OR(D4778="",E4778="",F4778=""),"",D4778*($B$7-$B$8-F4778-E4778))</f>
        <v>4073.80099026949</v>
      </c>
      <c r="H4778" s="25" t="n">
        <f aca="false">IF(D4778="","",D4778*$F$30)</f>
        <v>4940.42819419961</v>
      </c>
    </row>
    <row r="4779" customFormat="false" ht="15" hidden="false" customHeight="false" outlineLevel="0" collapsed="false">
      <c r="A4779" s="2" t="n">
        <v>4745</v>
      </c>
      <c r="B4779" s="2" t="n">
        <v>5</v>
      </c>
      <c r="C4779" s="22" t="n">
        <f aca="true">NORMSINV(MAX(RAND(),0.000000000001))</f>
        <v>-1.13116824404495</v>
      </c>
      <c r="D4779" s="24" t="n">
        <f aca="false">IF($B$11="","",$B$11*EXP($B$12*C4779))</f>
        <v>575.855568508492</v>
      </c>
      <c r="E4779" s="20" t="n">
        <f aca="true">IF($B$10="","",$B$10*(1-$B$14+2*$B$14*RAND()))</f>
        <v>3.62840793629963</v>
      </c>
      <c r="F4779" s="21" t="n">
        <f aca="false">INDEX($E$17:$E$28,B4779)</f>
        <v>4.761</v>
      </c>
      <c r="G4779" s="25" t="n">
        <f aca="false">IF(OR(D4779="",E4779="",F4779=""),"",D4779*($B$7-$B$8-F4779-E4779))</f>
        <v>2505.31266619071</v>
      </c>
      <c r="H4779" s="25" t="n">
        <f aca="false">IF(D4779="","",D4779*$F$30)</f>
        <v>2878.81715808765</v>
      </c>
    </row>
    <row r="4780" customFormat="false" ht="15" hidden="false" customHeight="false" outlineLevel="0" collapsed="false">
      <c r="A4780" s="2" t="n">
        <v>4746</v>
      </c>
      <c r="B4780" s="2" t="n">
        <v>6</v>
      </c>
      <c r="C4780" s="22" t="n">
        <f aca="true">NORMSINV(MAX(RAND(),0.000000000001))</f>
        <v>0.39137970794108</v>
      </c>
      <c r="D4780" s="24" t="n">
        <f aca="false">IF($B$11="","",$B$11*EXP($B$12*C4780))</f>
        <v>1093.7931877142</v>
      </c>
      <c r="E4780" s="20" t="n">
        <f aca="true">IF($B$10="","",$B$10*(1-$B$14+2*$B$14*RAND()))</f>
        <v>3.39794011772914</v>
      </c>
      <c r="F4780" s="21" t="n">
        <f aca="false">INDEX($E$17:$E$28,B4780)</f>
        <v>4.761</v>
      </c>
      <c r="G4780" s="25" t="n">
        <f aca="false">IF(OR(D4780="",E4780="",F4780=""),"",D4780*($B$7-$B$8-F4780-E4780))</f>
        <v>5010.73209173868</v>
      </c>
      <c r="H4780" s="25" t="n">
        <f aca="false">IF(D4780="","",D4780*$F$30)</f>
        <v>5468.09090402082</v>
      </c>
    </row>
    <row r="4781" customFormat="false" ht="15" hidden="false" customHeight="false" outlineLevel="0" collapsed="false">
      <c r="A4781" s="2" t="n">
        <v>4747</v>
      </c>
      <c r="B4781" s="2" t="n">
        <v>7</v>
      </c>
      <c r="C4781" s="22" t="n">
        <f aca="true">NORMSINV(MAX(RAND(),0.000000000001))</f>
        <v>-0.955375296859593</v>
      </c>
      <c r="D4781" s="24" t="n">
        <f aca="false">IF($B$11="","",$B$11*EXP($B$12*C4781))</f>
        <v>620.130576383393</v>
      </c>
      <c r="E4781" s="20" t="n">
        <f aca="true">IF($B$10="","",$B$10*(1-$B$14+2*$B$14*RAND()))</f>
        <v>3.56212958101067</v>
      </c>
      <c r="F4781" s="21" t="n">
        <f aca="false">INDEX($E$17:$E$28,B4781)</f>
        <v>4.761</v>
      </c>
      <c r="G4781" s="25" t="n">
        <f aca="false">IF(OR(D4781="",E4781="",F4781=""),"",D4781*($B$7-$B$8-F4781-E4781))</f>
        <v>2739.03639873861</v>
      </c>
      <c r="H4781" s="25" t="n">
        <f aca="false">IF(D4781="","",D4781*$F$30)</f>
        <v>3100.15677745586</v>
      </c>
    </row>
    <row r="4782" customFormat="false" ht="15" hidden="false" customHeight="false" outlineLevel="0" collapsed="false">
      <c r="A4782" s="2" t="n">
        <v>4748</v>
      </c>
      <c r="B4782" s="2" t="n">
        <v>8</v>
      </c>
      <c r="C4782" s="22" t="n">
        <f aca="true">NORMSINV(MAX(RAND(),0.000000000001))</f>
        <v>0.119439118044001</v>
      </c>
      <c r="D4782" s="24" t="n">
        <f aca="false">IF($B$11="","",$B$11*EXP($B$12*C4782))</f>
        <v>975.373413540061</v>
      </c>
      <c r="E4782" s="20" t="n">
        <f aca="true">IF($B$10="","",$B$10*(1-$B$14+2*$B$14*RAND()))</f>
        <v>4.10938804351869</v>
      </c>
      <c r="F4782" s="21" t="n">
        <f aca="false">INDEX($E$17:$E$28,B4782)</f>
        <v>4.761</v>
      </c>
      <c r="G4782" s="25" t="n">
        <f aca="false">IF(OR(D4782="",E4782="",F4782=""),"",D4782*($B$7-$B$8-F4782-E4782))</f>
        <v>3774.31662306861</v>
      </c>
      <c r="H4782" s="25" t="n">
        <f aca="false">IF(D4782="","",D4782*$F$30)</f>
        <v>4876.08676896947</v>
      </c>
    </row>
    <row r="4783" customFormat="false" ht="15" hidden="false" customHeight="false" outlineLevel="0" collapsed="false">
      <c r="A4783" s="2" t="n">
        <v>4749</v>
      </c>
      <c r="B4783" s="2" t="n">
        <v>9</v>
      </c>
      <c r="C4783" s="22" t="n">
        <f aca="true">NORMSINV(MAX(RAND(),0.000000000001))</f>
        <v>0.106065092120083</v>
      </c>
      <c r="D4783" s="24" t="n">
        <f aca="false">IF($B$11="","",$B$11*EXP($B$12*C4783))</f>
        <v>969.892291087912</v>
      </c>
      <c r="E4783" s="20" t="n">
        <f aca="true">IF($B$10="","",$B$10*(1-$B$14+2*$B$14*RAND()))</f>
        <v>4.00085233197874</v>
      </c>
      <c r="F4783" s="21" t="n">
        <f aca="false">INDEX($E$17:$E$28,B4783)</f>
        <v>4.761</v>
      </c>
      <c r="G4783" s="25" t="n">
        <f aca="false">IF(OR(D4783="",E4783="",F4783=""),"",D4783*($B$7-$B$8-F4783-E4783))</f>
        <v>3858.37475602317</v>
      </c>
      <c r="H4783" s="25" t="n">
        <f aca="false">IF(D4783="","",D4783*$F$30)</f>
        <v>4848.68554160669</v>
      </c>
    </row>
    <row r="4784" customFormat="false" ht="15" hidden="false" customHeight="false" outlineLevel="0" collapsed="false">
      <c r="A4784" s="2" t="n">
        <v>4750</v>
      </c>
      <c r="B4784" s="2" t="n">
        <v>10</v>
      </c>
      <c r="C4784" s="22" t="n">
        <f aca="true">NORMSINV(MAX(RAND(),0.000000000001))</f>
        <v>-2.20061696593925</v>
      </c>
      <c r="D4784" s="24" t="n">
        <f aca="false">IF($B$11="","",$B$11*EXP($B$12*C4784))</f>
        <v>366.950689542913</v>
      </c>
      <c r="E4784" s="20" t="n">
        <f aca="true">IF($B$10="","",$B$10*(1-$B$14+2*$B$14*RAND()))</f>
        <v>3.49975211835255</v>
      </c>
      <c r="F4784" s="21" t="n">
        <f aca="false">INDEX($E$17:$E$28,B4784)</f>
        <v>4.761</v>
      </c>
      <c r="G4784" s="25" t="n">
        <f aca="false">IF(OR(D4784="",E4784="",F4784=""),"",D4784*($B$7-$B$8-F4784-E4784))</f>
        <v>1643.66309880416</v>
      </c>
      <c r="H4784" s="25" t="n">
        <f aca="false">IF(D4784="","",D4784*$F$30)</f>
        <v>1834.45988716293</v>
      </c>
    </row>
    <row r="4785" customFormat="false" ht="15" hidden="false" customHeight="false" outlineLevel="0" collapsed="false">
      <c r="A4785" s="2" t="n">
        <v>4751</v>
      </c>
      <c r="B4785" s="2" t="n">
        <v>11</v>
      </c>
      <c r="C4785" s="22" t="n">
        <f aca="true">NORMSINV(MAX(RAND(),0.000000000001))</f>
        <v>-1.75676821728661</v>
      </c>
      <c r="D4785" s="24" t="n">
        <f aca="false">IF($B$11="","",$B$11*EXP($B$12*C4785))</f>
        <v>442.415851279732</v>
      </c>
      <c r="E4785" s="20" t="n">
        <f aca="true">IF($B$10="","",$B$10*(1-$B$14+2*$B$14*RAND()))</f>
        <v>3.45218003340526</v>
      </c>
      <c r="F4785" s="21" t="n">
        <f aca="false">INDEX($E$17:$E$28,B4785)</f>
        <v>4.761</v>
      </c>
      <c r="G4785" s="25" t="n">
        <f aca="false">IF(OR(D4785="",E4785="",F4785=""),"",D4785*($B$7-$B$8-F4785-E4785))</f>
        <v>2002.7369091111</v>
      </c>
      <c r="H4785" s="25" t="n">
        <f aca="false">IF(D4785="","",D4785*$F$30)</f>
        <v>2211.72532371764</v>
      </c>
    </row>
    <row r="4786" customFormat="false" ht="15" hidden="false" customHeight="false" outlineLevel="0" collapsed="false">
      <c r="A4786" s="2" t="n">
        <v>4752</v>
      </c>
      <c r="B4786" s="2" t="n">
        <v>12</v>
      </c>
      <c r="C4786" s="22" t="n">
        <f aca="true">NORMSINV(MAX(RAND(),0.000000000001))</f>
        <v>1.3025235216802</v>
      </c>
      <c r="D4786" s="24" t="n">
        <f aca="false">IF($B$11="","",$B$11*EXP($B$12*C4786))</f>
        <v>1605.72718586228</v>
      </c>
      <c r="E4786" s="20" t="n">
        <f aca="true">IF($B$10="","",$B$10*(1-$B$14+2*$B$14*RAND()))</f>
        <v>3.6484592203989</v>
      </c>
      <c r="F4786" s="21" t="n">
        <f aca="false">INDEX($E$17:$E$28,B4786)</f>
        <v>4.761</v>
      </c>
      <c r="G4786" s="25" t="n">
        <f aca="false">IF(OR(D4786="",E4786="",F4786=""),"",D4786*($B$7-$B$8-F4786-E4786))</f>
        <v>6953.66705929072</v>
      </c>
      <c r="H4786" s="25" t="n">
        <f aca="false">IF(D4786="","",D4786*$F$30)</f>
        <v>8027.35134756271</v>
      </c>
    </row>
    <row r="4787" customFormat="false" ht="15" hidden="false" customHeight="false" outlineLevel="0" collapsed="false">
      <c r="A4787" s="2" t="n">
        <v>4753</v>
      </c>
      <c r="B4787" s="2" t="n">
        <v>1</v>
      </c>
      <c r="C4787" s="22" t="n">
        <f aca="true">NORMSINV(MAX(RAND(),0.000000000001))</f>
        <v>-0.635281935543539</v>
      </c>
      <c r="D4787" s="24" t="n">
        <f aca="false">IF($B$11="","",$B$11*EXP($B$12*C4787))</f>
        <v>709.6745919183</v>
      </c>
      <c r="E4787" s="20" t="n">
        <f aca="true">IF($B$10="","",$B$10*(1-$B$14+2*$B$14*RAND()))</f>
        <v>3.82354847731518</v>
      </c>
      <c r="F4787" s="21" t="n">
        <f aca="false">INDEX($E$17:$E$28,B4787)</f>
        <v>4.92562580645161</v>
      </c>
      <c r="G4787" s="25" t="n">
        <f aca="false">IF(OR(D4787="",E4787="",F4787=""),"",D4787*($B$7-$B$8-F4787-E4787))</f>
        <v>2832.18761158486</v>
      </c>
      <c r="H4787" s="25" t="n">
        <f aca="false">IF(D4787="","",D4787*$F$30)</f>
        <v>3547.80521991797</v>
      </c>
    </row>
    <row r="4788" customFormat="false" ht="15" hidden="false" customHeight="false" outlineLevel="0" collapsed="false">
      <c r="A4788" s="2" t="n">
        <v>4754</v>
      </c>
      <c r="B4788" s="2" t="n">
        <v>2</v>
      </c>
      <c r="C4788" s="22" t="n">
        <f aca="true">NORMSINV(MAX(RAND(),0.000000000001))</f>
        <v>-0.284705958404903</v>
      </c>
      <c r="D4788" s="24" t="n">
        <f aca="false">IF($B$11="","",$B$11*EXP($B$12*C4788))</f>
        <v>822.647143471864</v>
      </c>
      <c r="E4788" s="20" t="n">
        <f aca="true">IF($B$10="","",$B$10*(1-$B$14+2*$B$14*RAND()))</f>
        <v>4.04814408579822</v>
      </c>
      <c r="F4788" s="21" t="n">
        <f aca="false">INDEX($E$17:$E$28,B4788)</f>
        <v>5.0612</v>
      </c>
      <c r="G4788" s="25" t="n">
        <f aca="false">IF(OR(D4788="",E4788="",F4788=""),"",D4788*($B$7-$B$8-F4788-E4788))</f>
        <v>2986.74871674732</v>
      </c>
      <c r="H4788" s="25" t="n">
        <f aca="false">IF(D4788="","",D4788*$F$30)</f>
        <v>4112.57759964454</v>
      </c>
    </row>
    <row r="4789" customFormat="false" ht="15" hidden="false" customHeight="false" outlineLevel="0" collapsed="false">
      <c r="A4789" s="2" t="n">
        <v>4755</v>
      </c>
      <c r="B4789" s="2" t="n">
        <v>3</v>
      </c>
      <c r="C4789" s="22" t="n">
        <f aca="true">NORMSINV(MAX(RAND(),0.000000000001))</f>
        <v>-0.934493692636676</v>
      </c>
      <c r="D4789" s="24" t="n">
        <f aca="false">IF($B$11="","",$B$11*EXP($B$12*C4789))</f>
        <v>625.611056421535</v>
      </c>
      <c r="E4789" s="20" t="n">
        <f aca="true">IF($B$10="","",$B$10*(1-$B$14+2*$B$14*RAND()))</f>
        <v>3.78364262711267</v>
      </c>
      <c r="F4789" s="21" t="n">
        <f aca="false">INDEX($E$17:$E$28,B4789)</f>
        <v>5.0612</v>
      </c>
      <c r="G4789" s="25" t="n">
        <f aca="false">IF(OR(D4789="",E4789="",F4789=""),"",D4789*($B$7-$B$8-F4789-E4789))</f>
        <v>2436.85351898017</v>
      </c>
      <c r="H4789" s="25" t="n">
        <f aca="false">IF(D4789="","",D4789*$F$30)</f>
        <v>3127.55479326254</v>
      </c>
    </row>
    <row r="4790" customFormat="false" ht="15" hidden="false" customHeight="false" outlineLevel="0" collapsed="false">
      <c r="A4790" s="2" t="n">
        <v>4756</v>
      </c>
      <c r="B4790" s="2" t="n">
        <v>4</v>
      </c>
      <c r="C4790" s="22" t="n">
        <f aca="true">NORMSINV(MAX(RAND(),0.000000000001))</f>
        <v>0.145153618190795</v>
      </c>
      <c r="D4790" s="24" t="n">
        <f aca="false">IF($B$11="","",$B$11*EXP($B$12*C4790))</f>
        <v>985.999259629904</v>
      </c>
      <c r="E4790" s="20" t="n">
        <f aca="true">IF($B$10="","",$B$10*(1-$B$14+2*$B$14*RAND()))</f>
        <v>3.97401483293946</v>
      </c>
      <c r="F4790" s="21" t="n">
        <f aca="false">INDEX($E$17:$E$28,B4790)</f>
        <v>4.89657419354839</v>
      </c>
      <c r="G4790" s="25" t="n">
        <f aca="false">IF(OR(D4790="",E4790="",F4790=""),"",D4790*($B$7-$B$8-F4790-E4790))</f>
        <v>3815.23635508681</v>
      </c>
      <c r="H4790" s="25" t="n">
        <f aca="false">IF(D4790="","",D4790*$F$30)</f>
        <v>4929.20749874181</v>
      </c>
    </row>
    <row r="4791" customFormat="false" ht="15" hidden="false" customHeight="false" outlineLevel="0" collapsed="false">
      <c r="A4791" s="2" t="n">
        <v>4757</v>
      </c>
      <c r="B4791" s="2" t="n">
        <v>5</v>
      </c>
      <c r="C4791" s="22" t="n">
        <f aca="true">NORMSINV(MAX(RAND(),0.000000000001))</f>
        <v>0.640646583377216</v>
      </c>
      <c r="D4791" s="24" t="n">
        <f aca="false">IF($B$11="","",$B$11*EXP($B$12*C4791))</f>
        <v>1214.92730874393</v>
      </c>
      <c r="E4791" s="20" t="n">
        <f aca="true">IF($B$10="","",$B$10*(1-$B$14+2*$B$14*RAND()))</f>
        <v>4.01079783859078</v>
      </c>
      <c r="F4791" s="21" t="n">
        <f aca="false">INDEX($E$17:$E$28,B4791)</f>
        <v>4.761</v>
      </c>
      <c r="G4791" s="25" t="n">
        <f aca="false">IF(OR(D4791="",E4791="",F4791=""),"",D4791*($B$7-$B$8-F4791-E4791))</f>
        <v>4821.07717251274</v>
      </c>
      <c r="H4791" s="25" t="n">
        <f aca="false">IF(D4791="","",D4791*$F$30)</f>
        <v>6073.66460187265</v>
      </c>
    </row>
    <row r="4792" customFormat="false" ht="15" hidden="false" customHeight="false" outlineLevel="0" collapsed="false">
      <c r="A4792" s="2" t="n">
        <v>4758</v>
      </c>
      <c r="B4792" s="2" t="n">
        <v>6</v>
      </c>
      <c r="C4792" s="22" t="n">
        <f aca="true">NORMSINV(MAX(RAND(),0.000000000001))</f>
        <v>-0.51733676593663</v>
      </c>
      <c r="D4792" s="24" t="n">
        <f aca="false">IF($B$11="","",$B$11*EXP($B$12*C4792))</f>
        <v>745.83517891138</v>
      </c>
      <c r="E4792" s="20" t="n">
        <f aca="true">IF($B$10="","",$B$10*(1-$B$14+2*$B$14*RAND()))</f>
        <v>4.06107871003294</v>
      </c>
      <c r="F4792" s="21" t="n">
        <f aca="false">INDEX($E$17:$E$28,B4792)</f>
        <v>4.761</v>
      </c>
      <c r="G4792" s="25" t="n">
        <f aca="false">IF(OR(D4792="",E4792="",F4792=""),"",D4792*($B$7-$B$8-F4792-E4792))</f>
        <v>2922.12352626329</v>
      </c>
      <c r="H4792" s="25" t="n">
        <f aca="false">IF(D4792="","",D4792*$F$30)</f>
        <v>3728.57922641377</v>
      </c>
    </row>
    <row r="4793" customFormat="false" ht="15" hidden="false" customHeight="false" outlineLevel="0" collapsed="false">
      <c r="A4793" s="2" t="n">
        <v>4759</v>
      </c>
      <c r="B4793" s="2" t="n">
        <v>7</v>
      </c>
      <c r="C4793" s="22" t="n">
        <f aca="true">NORMSINV(MAX(RAND(),0.000000000001))</f>
        <v>-0.561170941917534</v>
      </c>
      <c r="D4793" s="24" t="n">
        <f aca="false">IF($B$11="","",$B$11*EXP($B$12*C4793))</f>
        <v>732.185869384614</v>
      </c>
      <c r="E4793" s="20" t="n">
        <f aca="true">IF($B$10="","",$B$10*(1-$B$14+2*$B$14*RAND()))</f>
        <v>3.67360009380237</v>
      </c>
      <c r="F4793" s="21" t="n">
        <f aca="false">INDEX($E$17:$E$28,B4793)</f>
        <v>4.761</v>
      </c>
      <c r="G4793" s="25" t="n">
        <f aca="false">IF(OR(D4793="",E4793="",F4793=""),"",D4793*($B$7-$B$8-F4793-E4793))</f>
        <v>3152.35297336774</v>
      </c>
      <c r="H4793" s="25" t="n">
        <f aca="false">IF(D4793="","",D4793*$F$30)</f>
        <v>3660.34359822756</v>
      </c>
    </row>
    <row r="4794" customFormat="false" ht="15" hidden="false" customHeight="false" outlineLevel="0" collapsed="false">
      <c r="A4794" s="2" t="n">
        <v>4760</v>
      </c>
      <c r="B4794" s="2" t="n">
        <v>8</v>
      </c>
      <c r="C4794" s="22" t="n">
        <f aca="true">NORMSINV(MAX(RAND(),0.000000000001))</f>
        <v>1.81970890622559</v>
      </c>
      <c r="D4794" s="24" t="n">
        <f aca="false">IF($B$11="","",$B$11*EXP($B$12*C4794))</f>
        <v>1996.71054853699</v>
      </c>
      <c r="E4794" s="20" t="n">
        <f aca="true">IF($B$10="","",$B$10*(1-$B$14+2*$B$14*RAND()))</f>
        <v>3.71921563252346</v>
      </c>
      <c r="F4794" s="21" t="n">
        <f aca="false">INDEX($E$17:$E$28,B4794)</f>
        <v>4.761</v>
      </c>
      <c r="G4794" s="25" t="n">
        <f aca="false">IF(OR(D4794="",E4794="",F4794=""),"",D4794*($B$7-$B$8-F4794-E4794))</f>
        <v>8505.55638103337</v>
      </c>
      <c r="H4794" s="25" t="n">
        <f aca="false">IF(D4794="","",D4794*$F$30)</f>
        <v>9981.95537424612</v>
      </c>
    </row>
    <row r="4795" customFormat="false" ht="15" hidden="false" customHeight="false" outlineLevel="0" collapsed="false">
      <c r="A4795" s="2" t="n">
        <v>4761</v>
      </c>
      <c r="B4795" s="2" t="n">
        <v>9</v>
      </c>
      <c r="C4795" s="22" t="n">
        <f aca="true">NORMSINV(MAX(RAND(),0.000000000001))</f>
        <v>-0.0931147186861635</v>
      </c>
      <c r="D4795" s="24" t="n">
        <f aca="false">IF($B$11="","",$B$11*EXP($B$12*C4795))</f>
        <v>891.813840376173</v>
      </c>
      <c r="E4795" s="20" t="n">
        <f aca="true">IF($B$10="","",$B$10*(1-$B$14+2*$B$14*RAND()))</f>
        <v>3.49641682935116</v>
      </c>
      <c r="F4795" s="21" t="n">
        <f aca="false">INDEX($E$17:$E$28,B4795)</f>
        <v>4.761</v>
      </c>
      <c r="G4795" s="25" t="n">
        <f aca="false">IF(OR(D4795="",E4795="",F4795=""),"",D4795*($B$7-$B$8-F4795-E4795))</f>
        <v>3997.62971222195</v>
      </c>
      <c r="H4795" s="25" t="n">
        <f aca="false">IF(D4795="","",D4795*$F$30)</f>
        <v>4458.35575080856</v>
      </c>
    </row>
    <row r="4796" customFormat="false" ht="15" hidden="false" customHeight="false" outlineLevel="0" collapsed="false">
      <c r="A4796" s="2" t="n">
        <v>4762</v>
      </c>
      <c r="B4796" s="2" t="n">
        <v>10</v>
      </c>
      <c r="C4796" s="22" t="n">
        <f aca="true">NORMSINV(MAX(RAND(),0.000000000001))</f>
        <v>-0.413125028050383</v>
      </c>
      <c r="D4796" s="24" t="n">
        <f aca="false">IF($B$11="","",$B$11*EXP($B$12*C4796))</f>
        <v>779.315465593092</v>
      </c>
      <c r="E4796" s="20" t="n">
        <f aca="true">IF($B$10="","",$B$10*(1-$B$14+2*$B$14*RAND()))</f>
        <v>3.70875536872694</v>
      </c>
      <c r="F4796" s="21" t="n">
        <f aca="false">INDEX($E$17:$E$28,B4796)</f>
        <v>4.761</v>
      </c>
      <c r="G4796" s="25" t="n">
        <f aca="false">IF(OR(D4796="",E4796="",F4796=""),"",D4796*($B$7-$B$8-F4796-E4796))</f>
        <v>3327.86768301696</v>
      </c>
      <c r="H4796" s="25" t="n">
        <f aca="false">IF(D4796="","",D4796*$F$30)</f>
        <v>3895.95387559299</v>
      </c>
    </row>
    <row r="4797" customFormat="false" ht="15" hidden="false" customHeight="false" outlineLevel="0" collapsed="false">
      <c r="A4797" s="2" t="n">
        <v>4763</v>
      </c>
      <c r="B4797" s="2" t="n">
        <v>11</v>
      </c>
      <c r="C4797" s="22" t="n">
        <f aca="true">NORMSINV(MAX(RAND(),0.000000000001))</f>
        <v>-0.995035150652844</v>
      </c>
      <c r="D4797" s="24" t="n">
        <f aca="false">IF($B$11="","",$B$11*EXP($B$12*C4797))</f>
        <v>609.8534889779</v>
      </c>
      <c r="E4797" s="20" t="n">
        <f aca="true">IF($B$10="","",$B$10*(1-$B$14+2*$B$14*RAND()))</f>
        <v>3.37751215997957</v>
      </c>
      <c r="F4797" s="21" t="n">
        <f aca="false">INDEX($E$17:$E$28,B4797)</f>
        <v>4.761</v>
      </c>
      <c r="G4797" s="25" t="n">
        <f aca="false">IF(OR(D4797="",E4797="",F4797=""),"",D4797*($B$7-$B$8-F4797-E4797))</f>
        <v>2806.23341372584</v>
      </c>
      <c r="H4797" s="25" t="n">
        <f aca="false">IF(D4797="","",D4797*$F$30)</f>
        <v>3048.77956209832</v>
      </c>
    </row>
    <row r="4798" customFormat="false" ht="15" hidden="false" customHeight="false" outlineLevel="0" collapsed="false">
      <c r="A4798" s="2" t="n">
        <v>4764</v>
      </c>
      <c r="B4798" s="2" t="n">
        <v>12</v>
      </c>
      <c r="C4798" s="22" t="n">
        <f aca="true">NORMSINV(MAX(RAND(),0.000000000001))</f>
        <v>-0.308453625090101</v>
      </c>
      <c r="D4798" s="24" t="n">
        <f aca="false">IF($B$11="","",$B$11*EXP($B$12*C4798))</f>
        <v>814.45640547668</v>
      </c>
      <c r="E4798" s="20" t="n">
        <f aca="true">IF($B$10="","",$B$10*(1-$B$14+2*$B$14*RAND()))</f>
        <v>3.47537719052852</v>
      </c>
      <c r="F4798" s="21" t="n">
        <f aca="false">INDEX($E$17:$E$28,B4798)</f>
        <v>4.761</v>
      </c>
      <c r="G4798" s="25" t="n">
        <f aca="false">IF(OR(D4798="",E4798="",F4798=""),"",D4798*($B$7-$B$8-F4798-E4798))</f>
        <v>3668.00444502493</v>
      </c>
      <c r="H4798" s="25" t="n">
        <f aca="false">IF(D4798="","",D4798*$F$30)</f>
        <v>4071.63046225902</v>
      </c>
    </row>
    <row r="4799" customFormat="false" ht="15" hidden="false" customHeight="false" outlineLevel="0" collapsed="false">
      <c r="A4799" s="2" t="n">
        <v>4765</v>
      </c>
      <c r="B4799" s="2" t="n">
        <v>1</v>
      </c>
      <c r="C4799" s="22" t="n">
        <f aca="true">NORMSINV(MAX(RAND(),0.000000000001))</f>
        <v>-0.357512017969184</v>
      </c>
      <c r="D4799" s="24" t="n">
        <f aca="false">IF($B$11="","",$B$11*EXP($B$12*C4799))</f>
        <v>797.793156515637</v>
      </c>
      <c r="E4799" s="20" t="n">
        <f aca="true">IF($B$10="","",$B$10*(1-$B$14+2*$B$14*RAND()))</f>
        <v>4.0766023686439</v>
      </c>
      <c r="F4799" s="21" t="n">
        <f aca="false">INDEX($E$17:$E$28,B4799)</f>
        <v>4.92562580645161</v>
      </c>
      <c r="G4799" s="25" t="n">
        <f aca="false">IF(OR(D4799="",E4799="",F4799=""),"",D4799*($B$7-$B$8-F4799-E4799))</f>
        <v>2981.96878252577</v>
      </c>
      <c r="H4799" s="25" t="n">
        <f aca="false">IF(D4799="","",D4799*$F$30)</f>
        <v>3988.32754805297</v>
      </c>
    </row>
    <row r="4800" customFormat="false" ht="15" hidden="false" customHeight="false" outlineLevel="0" collapsed="false">
      <c r="A4800" s="2" t="n">
        <v>4766</v>
      </c>
      <c r="B4800" s="2" t="n">
        <v>2</v>
      </c>
      <c r="C4800" s="22" t="n">
        <f aca="true">NORMSINV(MAX(RAND(),0.000000000001))</f>
        <v>-0.496113754136009</v>
      </c>
      <c r="D4800" s="24" t="n">
        <f aca="false">IF($B$11="","",$B$11*EXP($B$12*C4800))</f>
        <v>752.534838839649</v>
      </c>
      <c r="E4800" s="20" t="n">
        <f aca="true">IF($B$10="","",$B$10*(1-$B$14+2*$B$14*RAND()))</f>
        <v>4.07540172520252</v>
      </c>
      <c r="F4800" s="21" t="n">
        <f aca="false">INDEX($E$17:$E$28,B4800)</f>
        <v>5.0612</v>
      </c>
      <c r="G4800" s="25" t="n">
        <f aca="false">IF(OR(D4800="",E4800="",F4800=""),"",D4800*($B$7-$B$8-F4800-E4800))</f>
        <v>2711.68273999979</v>
      </c>
      <c r="H4800" s="25" t="n">
        <f aca="false">IF(D4800="","",D4800*$F$30)</f>
        <v>3762.07216632717</v>
      </c>
    </row>
    <row r="4801" customFormat="false" ht="15" hidden="false" customHeight="false" outlineLevel="0" collapsed="false">
      <c r="A4801" s="2" t="n">
        <v>4767</v>
      </c>
      <c r="B4801" s="2" t="n">
        <v>3</v>
      </c>
      <c r="C4801" s="22" t="n">
        <f aca="true">NORMSINV(MAX(RAND(),0.000000000001))</f>
        <v>-0.0476107528991565</v>
      </c>
      <c r="D4801" s="24" t="n">
        <f aca="false">IF($B$11="","",$B$11*EXP($B$12*C4801))</f>
        <v>909.078308812566</v>
      </c>
      <c r="E4801" s="20" t="n">
        <f aca="true">IF($B$10="","",$B$10*(1-$B$14+2*$B$14*RAND()))</f>
        <v>3.54722548964896</v>
      </c>
      <c r="F4801" s="21" t="n">
        <f aca="false">INDEX($E$17:$E$28,B4801)</f>
        <v>5.0612</v>
      </c>
      <c r="G4801" s="25" t="n">
        <f aca="false">IF(OR(D4801="",E4801="",F4801=""),"",D4801*($B$7-$B$8-F4801-E4801))</f>
        <v>3755.92476860303</v>
      </c>
      <c r="H4801" s="25" t="n">
        <f aca="false">IF(D4801="","",D4801*$F$30)</f>
        <v>4544.66428141578</v>
      </c>
    </row>
    <row r="4802" customFormat="false" ht="15" hidden="false" customHeight="false" outlineLevel="0" collapsed="false">
      <c r="A4802" s="2" t="n">
        <v>4768</v>
      </c>
      <c r="B4802" s="2" t="n">
        <v>4</v>
      </c>
      <c r="C4802" s="22" t="n">
        <f aca="true">NORMSINV(MAX(RAND(),0.000000000001))</f>
        <v>-0.190409072372339</v>
      </c>
      <c r="D4802" s="24" t="n">
        <f aca="false">IF($B$11="","",$B$11*EXP($B$12*C4802))</f>
        <v>855.991864917055</v>
      </c>
      <c r="E4802" s="20" t="n">
        <f aca="true">IF($B$10="","",$B$10*(1-$B$14+2*$B$14*RAND()))</f>
        <v>3.8676548498964</v>
      </c>
      <c r="F4802" s="21" t="n">
        <f aca="false">INDEX($E$17:$E$28,B4802)</f>
        <v>4.89657419354839</v>
      </c>
      <c r="G4802" s="25" t="n">
        <f aca="false">IF(OR(D4802="",E4802="",F4802=""),"",D4802*($B$7-$B$8-F4802-E4802))</f>
        <v>3403.22759558476</v>
      </c>
      <c r="H4802" s="25" t="n">
        <f aca="false">IF(D4802="","",D4802*$F$30)</f>
        <v>4279.27453109334</v>
      </c>
    </row>
    <row r="4803" customFormat="false" ht="15" hidden="false" customHeight="false" outlineLevel="0" collapsed="false">
      <c r="A4803" s="2" t="n">
        <v>4769</v>
      </c>
      <c r="B4803" s="2" t="n">
        <v>5</v>
      </c>
      <c r="C4803" s="22" t="n">
        <f aca="true">NORMSINV(MAX(RAND(),0.000000000001))</f>
        <v>0.901011301648847</v>
      </c>
      <c r="D4803" s="24" t="n">
        <f aca="false">IF($B$11="","",$B$11*EXP($B$12*C4803))</f>
        <v>1355.80192275894</v>
      </c>
      <c r="E4803" s="20" t="n">
        <f aca="true">IF($B$10="","",$B$10*(1-$B$14+2*$B$14*RAND()))</f>
        <v>3.82249406141331</v>
      </c>
      <c r="F4803" s="21" t="n">
        <f aca="false">INDEX($E$17:$E$28,B4803)</f>
        <v>4.761</v>
      </c>
      <c r="G4803" s="25" t="n">
        <f aca="false">IF(OR(D4803="",E4803="",F4803=""),"",D4803*($B$7-$B$8-F4803-E4803))</f>
        <v>5635.39874349479</v>
      </c>
      <c r="H4803" s="25" t="n">
        <f aca="false">IF(D4803="","",D4803*$F$30)</f>
        <v>6777.9249722565</v>
      </c>
    </row>
    <row r="4804" customFormat="false" ht="15" hidden="false" customHeight="false" outlineLevel="0" collapsed="false">
      <c r="A4804" s="2" t="n">
        <v>4770</v>
      </c>
      <c r="B4804" s="2" t="n">
        <v>6</v>
      </c>
      <c r="C4804" s="22" t="n">
        <f aca="true">NORMSINV(MAX(RAND(),0.000000000001))</f>
        <v>-2.15115975368711</v>
      </c>
      <c r="D4804" s="24" t="n">
        <f aca="false">IF($B$11="","",$B$11*EXP($B$12*C4804))</f>
        <v>374.678029484285</v>
      </c>
      <c r="E4804" s="20" t="n">
        <f aca="true">IF($B$10="","",$B$10*(1-$B$14+2*$B$14*RAND()))</f>
        <v>3.94565032458841</v>
      </c>
      <c r="F4804" s="21" t="n">
        <f aca="false">INDEX($E$17:$E$28,B4804)</f>
        <v>4.761</v>
      </c>
      <c r="G4804" s="25" t="n">
        <f aca="false">IF(OR(D4804="",E4804="",F4804=""),"",D4804*($B$7-$B$8-F4804-E4804))</f>
        <v>1511.2075086043</v>
      </c>
      <c r="H4804" s="25" t="n">
        <f aca="false">IF(D4804="","",D4804*$F$30)</f>
        <v>1873.09040499784</v>
      </c>
    </row>
    <row r="4805" customFormat="false" ht="15" hidden="false" customHeight="false" outlineLevel="0" collapsed="false">
      <c r="A4805" s="2" t="n">
        <v>4771</v>
      </c>
      <c r="B4805" s="2" t="n">
        <v>7</v>
      </c>
      <c r="C4805" s="22" t="n">
        <f aca="true">NORMSINV(MAX(RAND(),0.000000000001))</f>
        <v>-1.0027182127611</v>
      </c>
      <c r="D4805" s="24" t="n">
        <f aca="false">IF($B$11="","",$B$11*EXP($B$12*C4805))</f>
        <v>607.882352856073</v>
      </c>
      <c r="E4805" s="20" t="n">
        <f aca="true">IF($B$10="","",$B$10*(1-$B$14+2*$B$14*RAND()))</f>
        <v>4.04700126639524</v>
      </c>
      <c r="F4805" s="21" t="n">
        <f aca="false">INDEX($E$17:$E$28,B4805)</f>
        <v>4.761</v>
      </c>
      <c r="G4805" s="25" t="n">
        <f aca="false">IF(OR(D4805="",E4805="",F4805=""),"",D4805*($B$7-$B$8-F4805-E4805))</f>
        <v>2390.19264161076</v>
      </c>
      <c r="H4805" s="25" t="n">
        <f aca="false">IF(D4805="","",D4805*$F$30)</f>
        <v>3038.92545839808</v>
      </c>
    </row>
    <row r="4806" customFormat="false" ht="15" hidden="false" customHeight="false" outlineLevel="0" collapsed="false">
      <c r="A4806" s="2" t="n">
        <v>4772</v>
      </c>
      <c r="B4806" s="2" t="n">
        <v>8</v>
      </c>
      <c r="C4806" s="22" t="n">
        <f aca="true">NORMSINV(MAX(RAND(),0.000000000001))</f>
        <v>-1.3069725288348</v>
      </c>
      <c r="D4806" s="24" t="n">
        <f aca="false">IF($B$11="","",$B$11*EXP($B$12*C4806))</f>
        <v>534.739076288224</v>
      </c>
      <c r="E4806" s="20" t="n">
        <f aca="true">IF($B$10="","",$B$10*(1-$B$14+2*$B$14*RAND()))</f>
        <v>3.72820063404266</v>
      </c>
      <c r="F4806" s="21" t="n">
        <f aca="false">INDEX($E$17:$E$28,B4806)</f>
        <v>4.761</v>
      </c>
      <c r="G4806" s="25" t="n">
        <f aca="false">IF(OR(D4806="",E4806="",F4806=""),"",D4806*($B$7-$B$8-F4806-E4806))</f>
        <v>2273.0685264386</v>
      </c>
      <c r="H4806" s="25" t="n">
        <f aca="false">IF(D4806="","",D4806*$F$30)</f>
        <v>2673.26759018009</v>
      </c>
    </row>
    <row r="4807" customFormat="false" ht="15" hidden="false" customHeight="false" outlineLevel="0" collapsed="false">
      <c r="A4807" s="2" t="n">
        <v>4773</v>
      </c>
      <c r="B4807" s="2" t="n">
        <v>9</v>
      </c>
      <c r="C4807" s="22" t="n">
        <f aca="true">NORMSINV(MAX(RAND(),0.000000000001))</f>
        <v>-0.169444697295686</v>
      </c>
      <c r="D4807" s="24" t="n">
        <f aca="false">IF($B$11="","",$B$11*EXP($B$12*C4807))</f>
        <v>863.58691667303</v>
      </c>
      <c r="E4807" s="20" t="n">
        <f aca="true">IF($B$10="","",$B$10*(1-$B$14+2*$B$14*RAND()))</f>
        <v>3.54176720483594</v>
      </c>
      <c r="F4807" s="21" t="n">
        <f aca="false">INDEX($E$17:$E$28,B4807)</f>
        <v>4.761</v>
      </c>
      <c r="G4807" s="25" t="n">
        <f aca="false">IF(OR(D4807="",E4807="",F4807=""),"",D4807*($B$7-$B$8-F4807-E4807))</f>
        <v>3831.93618813618</v>
      </c>
      <c r="H4807" s="25" t="n">
        <f aca="false">IF(D4807="","",D4807*$F$30)</f>
        <v>4317.24371383181</v>
      </c>
    </row>
    <row r="4808" customFormat="false" ht="15" hidden="false" customHeight="false" outlineLevel="0" collapsed="false">
      <c r="A4808" s="2" t="n">
        <v>4774</v>
      </c>
      <c r="B4808" s="2" t="n">
        <v>10</v>
      </c>
      <c r="C4808" s="22" t="n">
        <f aca="true">NORMSINV(MAX(RAND(),0.000000000001))</f>
        <v>0.909254667150294</v>
      </c>
      <c r="D4808" s="24" t="n">
        <f aca="false">IF($B$11="","",$B$11*EXP($B$12*C4808))</f>
        <v>1360.51945453737</v>
      </c>
      <c r="E4808" s="20" t="n">
        <f aca="true">IF($B$10="","",$B$10*(1-$B$14+2*$B$14*RAND()))</f>
        <v>3.45122231040995</v>
      </c>
      <c r="F4808" s="21" t="n">
        <f aca="false">INDEX($E$17:$E$28,B4808)</f>
        <v>4.761</v>
      </c>
      <c r="G4808" s="25" t="n">
        <f aca="false">IF(OR(D4808="",E4808="",F4808=""),"",D4808*($B$7-$B$8-F4808-E4808))</f>
        <v>6160.12963250755</v>
      </c>
      <c r="H4808" s="25" t="n">
        <f aca="false">IF(D4808="","",D4808*$F$30)</f>
        <v>6801.50885712324</v>
      </c>
    </row>
    <row r="4809" customFormat="false" ht="15" hidden="false" customHeight="false" outlineLevel="0" collapsed="false">
      <c r="A4809" s="2" t="n">
        <v>4775</v>
      </c>
      <c r="B4809" s="2" t="n">
        <v>11</v>
      </c>
      <c r="C4809" s="22" t="n">
        <f aca="true">NORMSINV(MAX(RAND(),0.000000000001))</f>
        <v>0.741854920599286</v>
      </c>
      <c r="D4809" s="24" t="n">
        <f aca="false">IF($B$11="","",$B$11*EXP($B$12*C4809))</f>
        <v>1267.85944975874</v>
      </c>
      <c r="E4809" s="20" t="n">
        <f aca="true">IF($B$10="","",$B$10*(1-$B$14+2*$B$14*RAND()))</f>
        <v>3.89976792804451</v>
      </c>
      <c r="F4809" s="21" t="n">
        <f aca="false">INDEX($E$17:$E$28,B4809)</f>
        <v>4.761</v>
      </c>
      <c r="G4809" s="25" t="n">
        <f aca="false">IF(OR(D4809="",E4809="",F4809=""),"",D4809*($B$7-$B$8-F4809-E4809))</f>
        <v>5171.89293018771</v>
      </c>
      <c r="H4809" s="25" t="n">
        <f aca="false">IF(D4809="","",D4809*$F$30)</f>
        <v>6338.28296123391</v>
      </c>
    </row>
    <row r="4810" customFormat="false" ht="15" hidden="false" customHeight="false" outlineLevel="0" collapsed="false">
      <c r="A4810" s="2" t="n">
        <v>4776</v>
      </c>
      <c r="B4810" s="2" t="n">
        <v>12</v>
      </c>
      <c r="C4810" s="22" t="n">
        <f aca="true">NORMSINV(MAX(RAND(),0.000000000001))</f>
        <v>-1.0441755731374</v>
      </c>
      <c r="D4810" s="24" t="n">
        <f aca="false">IF($B$11="","",$B$11*EXP($B$12*C4810))</f>
        <v>597.355635121247</v>
      </c>
      <c r="E4810" s="20" t="n">
        <f aca="true">IF($B$10="","",$B$10*(1-$B$14+2*$B$14*RAND()))</f>
        <v>3.93921775906391</v>
      </c>
      <c r="F4810" s="21" t="n">
        <f aca="false">INDEX($E$17:$E$28,B4810)</f>
        <v>4.761</v>
      </c>
      <c r="G4810" s="25" t="n">
        <f aca="false">IF(OR(D4810="",E4810="",F4810=""),"",D4810*($B$7-$B$8-F4810-E4810))</f>
        <v>2413.18668628592</v>
      </c>
      <c r="H4810" s="25" t="n">
        <f aca="false">IF(D4810="","",D4810*$F$30)</f>
        <v>2986.30029109814</v>
      </c>
    </row>
    <row r="4811" customFormat="false" ht="15" hidden="false" customHeight="false" outlineLevel="0" collapsed="false">
      <c r="A4811" s="2" t="n">
        <v>4777</v>
      </c>
      <c r="B4811" s="2" t="n">
        <v>1</v>
      </c>
      <c r="C4811" s="22" t="n">
        <f aca="true">NORMSINV(MAX(RAND(),0.000000000001))</f>
        <v>-0.734166148339357</v>
      </c>
      <c r="D4811" s="24" t="n">
        <f aca="false">IF($B$11="","",$B$11*EXP($B$12*C4811))</f>
        <v>680.712532771309</v>
      </c>
      <c r="E4811" s="20" t="n">
        <f aca="true">IF($B$10="","",$B$10*(1-$B$14+2*$B$14*RAND()))</f>
        <v>3.67072821192033</v>
      </c>
      <c r="F4811" s="21" t="n">
        <f aca="false">INDEX($E$17:$E$28,B4811)</f>
        <v>4.92562580645161</v>
      </c>
      <c r="G4811" s="25" t="n">
        <f aca="false">IF(OR(D4811="",E4811="",F4811=""),"",D4811*($B$7-$B$8-F4811-E4811))</f>
        <v>2820.6317510617</v>
      </c>
      <c r="H4811" s="25" t="n">
        <f aca="false">IF(D4811="","",D4811*$F$30)</f>
        <v>3403.01809383033</v>
      </c>
    </row>
    <row r="4812" customFormat="false" ht="15" hidden="false" customHeight="false" outlineLevel="0" collapsed="false">
      <c r="A4812" s="2" t="n">
        <v>4778</v>
      </c>
      <c r="B4812" s="2" t="n">
        <v>2</v>
      </c>
      <c r="C4812" s="22" t="n">
        <f aca="true">NORMSINV(MAX(RAND(),0.000000000001))</f>
        <v>-0.037910817994833</v>
      </c>
      <c r="D4812" s="24" t="n">
        <f aca="false">IF($B$11="","",$B$11*EXP($B$12*C4812))</f>
        <v>912.801518581475</v>
      </c>
      <c r="E4812" s="20" t="n">
        <f aca="true">IF($B$10="","",$B$10*(1-$B$14+2*$B$14*RAND()))</f>
        <v>3.5670934350494</v>
      </c>
      <c r="F4812" s="21" t="n">
        <f aca="false">INDEX($E$17:$E$28,B4812)</f>
        <v>5.0612</v>
      </c>
      <c r="G4812" s="25" t="n">
        <f aca="false">IF(OR(D4812="",E4812="",F4812=""),"",D4812*($B$7-$B$8-F4812-E4812))</f>
        <v>3753.17199644833</v>
      </c>
      <c r="H4812" s="25" t="n">
        <f aca="false">IF(D4812="","",D4812*$F$30)</f>
        <v>4563.27735169251</v>
      </c>
    </row>
    <row r="4813" customFormat="false" ht="15" hidden="false" customHeight="false" outlineLevel="0" collapsed="false">
      <c r="A4813" s="2" t="n">
        <v>4779</v>
      </c>
      <c r="B4813" s="2" t="n">
        <v>3</v>
      </c>
      <c r="C4813" s="22" t="n">
        <f aca="true">NORMSINV(MAX(RAND(),0.000000000001))</f>
        <v>-0.65960622347411</v>
      </c>
      <c r="D4813" s="24" t="n">
        <f aca="false">IF($B$11="","",$B$11*EXP($B$12*C4813))</f>
        <v>702.437981107181</v>
      </c>
      <c r="E4813" s="20" t="n">
        <f aca="true">IF($B$10="","",$B$10*(1-$B$14+2*$B$14*RAND()))</f>
        <v>4.03539913277185</v>
      </c>
      <c r="F4813" s="21" t="n">
        <f aca="false">INDEX($E$17:$E$28,B4813)</f>
        <v>5.0612</v>
      </c>
      <c r="G4813" s="25" t="n">
        <f aca="false">IF(OR(D4813="",E4813="",F4813=""),"",D4813*($B$7-$B$8-F4813-E4813))</f>
        <v>2559.2631495399</v>
      </c>
      <c r="H4813" s="25" t="n">
        <f aca="false">IF(D4813="","",D4813*$F$30)</f>
        <v>3511.62795515102</v>
      </c>
    </row>
    <row r="4814" customFormat="false" ht="15" hidden="false" customHeight="false" outlineLevel="0" collapsed="false">
      <c r="A4814" s="2" t="n">
        <v>4780</v>
      </c>
      <c r="B4814" s="2" t="n">
        <v>4</v>
      </c>
      <c r="C4814" s="22" t="n">
        <f aca="true">NORMSINV(MAX(RAND(),0.000000000001))</f>
        <v>0.0291219546771745</v>
      </c>
      <c r="D4814" s="24" t="n">
        <f aca="false">IF($B$11="","",$B$11*EXP($B$12*C4814))</f>
        <v>938.951472593204</v>
      </c>
      <c r="E4814" s="20" t="n">
        <f aca="true">IF($B$10="","",$B$10*(1-$B$14+2*$B$14*RAND()))</f>
        <v>3.95738508186881</v>
      </c>
      <c r="F4814" s="21" t="n">
        <f aca="false">INDEX($E$17:$E$28,B4814)</f>
        <v>4.89657419354839</v>
      </c>
      <c r="G4814" s="25" t="n">
        <f aca="false">IF(OR(D4814="",E4814="",F4814=""),"",D4814*($B$7-$B$8-F4814-E4814))</f>
        <v>3648.80366090419</v>
      </c>
      <c r="H4814" s="25" t="n">
        <f aca="false">IF(D4814="","",D4814*$F$30)</f>
        <v>4694.00620178795</v>
      </c>
    </row>
    <row r="4815" customFormat="false" ht="15" hidden="false" customHeight="false" outlineLevel="0" collapsed="false">
      <c r="A4815" s="2" t="n">
        <v>4781</v>
      </c>
      <c r="B4815" s="2" t="n">
        <v>5</v>
      </c>
      <c r="C4815" s="22" t="n">
        <f aca="true">NORMSINV(MAX(RAND(),0.000000000001))</f>
        <v>3.20881508967543</v>
      </c>
      <c r="D4815" s="24" t="n">
        <f aca="false">IF($B$11="","",$B$11*EXP($B$12*C4815))</f>
        <v>3585.23244526762</v>
      </c>
      <c r="E4815" s="20" t="n">
        <f aca="true">IF($B$10="","",$B$10*(1-$B$14+2*$B$14*RAND()))</f>
        <v>3.56305901768162</v>
      </c>
      <c r="F4815" s="21" t="n">
        <f aca="false">INDEX($E$17:$E$28,B4815)</f>
        <v>4.761</v>
      </c>
      <c r="G4815" s="25" t="n">
        <f aca="false">IF(OR(D4815="",E4815="",F4815=""),"",D4815*($B$7-$B$8-F4815-E4815))</f>
        <v>15832.1748861948</v>
      </c>
      <c r="H4815" s="25" t="n">
        <f aca="false">IF(D4815="","",D4815*$F$30)</f>
        <v>17923.2940403819</v>
      </c>
    </row>
    <row r="4816" customFormat="false" ht="15" hidden="false" customHeight="false" outlineLevel="0" collapsed="false">
      <c r="A4816" s="2" t="n">
        <v>4782</v>
      </c>
      <c r="B4816" s="2" t="n">
        <v>6</v>
      </c>
      <c r="C4816" s="22" t="n">
        <f aca="true">NORMSINV(MAX(RAND(),0.000000000001))</f>
        <v>0.351029273000904</v>
      </c>
      <c r="D4816" s="24" t="n">
        <f aca="false">IF($B$11="","",$B$11*EXP($B$12*C4816))</f>
        <v>1075.3533870938</v>
      </c>
      <c r="E4816" s="20" t="n">
        <f aca="true">IF($B$10="","",$B$10*(1-$B$14+2*$B$14*RAND()))</f>
        <v>3.42522792704446</v>
      </c>
      <c r="F4816" s="21" t="n">
        <f aca="false">INDEX($E$17:$E$28,B4816)</f>
        <v>4.761</v>
      </c>
      <c r="G4816" s="25" t="n">
        <f aca="false">IF(OR(D4816="",E4816="",F4816=""),"",D4816*($B$7-$B$8-F4816-E4816))</f>
        <v>4896.9142227059</v>
      </c>
      <c r="H4816" s="25" t="n">
        <f aca="false">IF(D4816="","",D4816*$F$30)</f>
        <v>5375.90665275933</v>
      </c>
    </row>
    <row r="4817" customFormat="false" ht="15" hidden="false" customHeight="false" outlineLevel="0" collapsed="false">
      <c r="A4817" s="2" t="n">
        <v>4783</v>
      </c>
      <c r="B4817" s="2" t="n">
        <v>7</v>
      </c>
      <c r="C4817" s="22" t="n">
        <f aca="true">NORMSINV(MAX(RAND(),0.000000000001))</f>
        <v>0.503507987850111</v>
      </c>
      <c r="D4817" s="24" t="n">
        <f aca="false">IF($B$11="","",$B$11*EXP($B$12*C4817))</f>
        <v>1146.71197629641</v>
      </c>
      <c r="E4817" s="20" t="n">
        <f aca="true">IF($B$10="","",$B$10*(1-$B$14+2*$B$14*RAND()))</f>
        <v>3.64731617906662</v>
      </c>
      <c r="F4817" s="21" t="n">
        <f aca="false">INDEX($E$17:$E$28,B4817)</f>
        <v>4.761</v>
      </c>
      <c r="G4817" s="25" t="n">
        <f aca="false">IF(OR(D4817="",E4817="",F4817=""),"",D4817*($B$7-$B$8-F4817-E4817))</f>
        <v>4967.19371499372</v>
      </c>
      <c r="H4817" s="25" t="n">
        <f aca="false">IF(D4817="","",D4817*$F$30)</f>
        <v>5732.64251190103</v>
      </c>
    </row>
    <row r="4818" customFormat="false" ht="15" hidden="false" customHeight="false" outlineLevel="0" collapsed="false">
      <c r="A4818" s="2" t="n">
        <v>4784</v>
      </c>
      <c r="B4818" s="2" t="n">
        <v>8</v>
      </c>
      <c r="C4818" s="22" t="n">
        <f aca="true">NORMSINV(MAX(RAND(),0.000000000001))</f>
        <v>0.90639765498824</v>
      </c>
      <c r="D4818" s="24" t="n">
        <f aca="false">IF($B$11="","",$B$11*EXP($B$12*C4818))</f>
        <v>1358.88258141294</v>
      </c>
      <c r="E4818" s="20" t="n">
        <f aca="true">IF($B$10="","",$B$10*(1-$B$14+2*$B$14*RAND()))</f>
        <v>3.6764204551017</v>
      </c>
      <c r="F4818" s="21" t="n">
        <f aca="false">INDEX($E$17:$E$28,B4818)</f>
        <v>4.761</v>
      </c>
      <c r="G4818" s="25" t="n">
        <f aca="false">IF(OR(D4818="",E4818="",F4818=""),"",D4818*($B$7-$B$8-F4818-E4818))</f>
        <v>5846.70039870593</v>
      </c>
      <c r="H4818" s="25" t="n">
        <f aca="false">IF(D4818="","",D4818*$F$30)</f>
        <v>6793.32580099957</v>
      </c>
    </row>
    <row r="4819" customFormat="false" ht="15" hidden="false" customHeight="false" outlineLevel="0" collapsed="false">
      <c r="A4819" s="2" t="n">
        <v>4785</v>
      </c>
      <c r="B4819" s="2" t="n">
        <v>9</v>
      </c>
      <c r="C4819" s="22" t="n">
        <f aca="true">NORMSINV(MAX(RAND(),0.000000000001))</f>
        <v>0.16357451499906</v>
      </c>
      <c r="D4819" s="24" t="n">
        <f aca="false">IF($B$11="","",$B$11*EXP($B$12*C4819))</f>
        <v>993.682306658432</v>
      </c>
      <c r="E4819" s="20" t="n">
        <f aca="true">IF($B$10="","",$B$10*(1-$B$14+2*$B$14*RAND()))</f>
        <v>4.00448770572302</v>
      </c>
      <c r="F4819" s="21" t="n">
        <f aca="false">INDEX($E$17:$E$28,B4819)</f>
        <v>4.761</v>
      </c>
      <c r="G4819" s="25" t="n">
        <f aca="false">IF(OR(D4819="",E4819="",F4819=""),"",D4819*($B$7-$B$8-F4819-E4819))</f>
        <v>3949.40254441945</v>
      </c>
      <c r="H4819" s="25" t="n">
        <f aca="false">IF(D4819="","",D4819*$F$30)</f>
        <v>4967.61658744683</v>
      </c>
    </row>
    <row r="4820" customFormat="false" ht="15" hidden="false" customHeight="false" outlineLevel="0" collapsed="false">
      <c r="A4820" s="2" t="n">
        <v>4786</v>
      </c>
      <c r="B4820" s="2" t="n">
        <v>10</v>
      </c>
      <c r="C4820" s="22" t="n">
        <f aca="true">NORMSINV(MAX(RAND(),0.000000000001))</f>
        <v>0.88394127084722</v>
      </c>
      <c r="D4820" s="24" t="n">
        <f aca="false">IF($B$11="","",$B$11*EXP($B$12*C4820))</f>
        <v>1346.08499076281</v>
      </c>
      <c r="E4820" s="20" t="n">
        <f aca="true">IF($B$10="","",$B$10*(1-$B$14+2*$B$14*RAND()))</f>
        <v>3.44140079784909</v>
      </c>
      <c r="F4820" s="21" t="n">
        <f aca="false">INDEX($E$17:$E$28,B4820)</f>
        <v>4.761</v>
      </c>
      <c r="G4820" s="25" t="n">
        <f aca="false">IF(OR(D4820="",E4820="",F4820=""),"",D4820*($B$7-$B$8-F4820-E4820))</f>
        <v>6107.99418011264</v>
      </c>
      <c r="H4820" s="25" t="n">
        <f aca="false">IF(D4820="","",D4820*$F$30)</f>
        <v>6729.34808582144</v>
      </c>
    </row>
    <row r="4821" customFormat="false" ht="15" hidden="false" customHeight="false" outlineLevel="0" collapsed="false">
      <c r="A4821" s="2" t="n">
        <v>4787</v>
      </c>
      <c r="B4821" s="2" t="n">
        <v>11</v>
      </c>
      <c r="C4821" s="22" t="n">
        <f aca="true">NORMSINV(MAX(RAND(),0.000000000001))</f>
        <v>-0.663897595983382</v>
      </c>
      <c r="D4821" s="24" t="n">
        <f aca="false">IF($B$11="","",$B$11*EXP($B$12*C4821))</f>
        <v>701.168953223722</v>
      </c>
      <c r="E4821" s="20" t="n">
        <f aca="true">IF($B$10="","",$B$10*(1-$B$14+2*$B$14*RAND()))</f>
        <v>3.65550680365347</v>
      </c>
      <c r="F4821" s="21" t="n">
        <f aca="false">INDEX($E$17:$E$28,B4821)</f>
        <v>4.761</v>
      </c>
      <c r="G4821" s="25" t="n">
        <f aca="false">IF(OR(D4821="",E4821="",F4821=""),"",D4821*($B$7-$B$8-F4821-E4821))</f>
        <v>3031.49919875218</v>
      </c>
      <c r="H4821" s="25" t="n">
        <f aca="false">IF(D4821="","",D4821*$F$30)</f>
        <v>3505.28383095603</v>
      </c>
    </row>
    <row r="4822" customFormat="false" ht="15" hidden="false" customHeight="false" outlineLevel="0" collapsed="false">
      <c r="A4822" s="2" t="n">
        <v>4788</v>
      </c>
      <c r="B4822" s="2" t="n">
        <v>12</v>
      </c>
      <c r="C4822" s="22" t="n">
        <f aca="true">NORMSINV(MAX(RAND(),0.000000000001))</f>
        <v>1.04099566550632</v>
      </c>
      <c r="D4822" s="24" t="n">
        <f aca="false">IF($B$11="","",$B$11*EXP($B$12*C4822))</f>
        <v>1438.17905042522</v>
      </c>
      <c r="E4822" s="20" t="n">
        <f aca="true">IF($B$10="","",$B$10*(1-$B$14+2*$B$14*RAND()))</f>
        <v>3.68788275024485</v>
      </c>
      <c r="F4822" s="21" t="n">
        <f aca="false">INDEX($E$17:$E$28,B4822)</f>
        <v>4.761</v>
      </c>
      <c r="G4822" s="25" t="n">
        <f aca="false">IF(OR(D4822="",E4822="",F4822=""),"",D4822*($B$7-$B$8-F4822-E4822))</f>
        <v>6171.39493151615</v>
      </c>
      <c r="H4822" s="25" t="n">
        <f aca="false">IF(D4822="","",D4822*$F$30)</f>
        <v>7189.74470888576</v>
      </c>
    </row>
    <row r="4823" customFormat="false" ht="15" hidden="false" customHeight="false" outlineLevel="0" collapsed="false">
      <c r="A4823" s="2" t="n">
        <v>4789</v>
      </c>
      <c r="B4823" s="2" t="n">
        <v>1</v>
      </c>
      <c r="C4823" s="22" t="n">
        <f aca="true">NORMSINV(MAX(RAND(),0.000000000001))</f>
        <v>0.189257108518404</v>
      </c>
      <c r="D4823" s="24" t="n">
        <f aca="false">IF($B$11="","",$B$11*EXP($B$12*C4823))</f>
        <v>1004.49410735357</v>
      </c>
      <c r="E4823" s="20" t="n">
        <f aca="true">IF($B$10="","",$B$10*(1-$B$14+2*$B$14*RAND()))</f>
        <v>3.90461617177698</v>
      </c>
      <c r="F4823" s="21" t="n">
        <f aca="false">INDEX($E$17:$E$28,B4823)</f>
        <v>4.92562580645161</v>
      </c>
      <c r="G4823" s="25" t="n">
        <f aca="false">IF(OR(D4823="",E4823="",F4823=""),"",D4823*($B$7-$B$8-F4823-E4823))</f>
        <v>3927.32889404773</v>
      </c>
      <c r="H4823" s="25" t="n">
        <f aca="false">IF(D4823="","",D4823*$F$30)</f>
        <v>5021.66694148196</v>
      </c>
    </row>
    <row r="4824" customFormat="false" ht="15" hidden="false" customHeight="false" outlineLevel="0" collapsed="false">
      <c r="A4824" s="2" t="n">
        <v>4790</v>
      </c>
      <c r="B4824" s="2" t="n">
        <v>2</v>
      </c>
      <c r="C4824" s="22" t="n">
        <f aca="true">NORMSINV(MAX(RAND(),0.000000000001))</f>
        <v>-1.28494227688293</v>
      </c>
      <c r="D4824" s="24" t="n">
        <f aca="false">IF($B$11="","",$B$11*EXP($B$12*C4824))</f>
        <v>539.726063311888</v>
      </c>
      <c r="E4824" s="20" t="n">
        <f aca="true">IF($B$10="","",$B$10*(1-$B$14+2*$B$14*RAND()))</f>
        <v>3.48785340375635</v>
      </c>
      <c r="F4824" s="21" t="n">
        <f aca="false">INDEX($E$17:$E$28,B4824)</f>
        <v>5.0612</v>
      </c>
      <c r="G4824" s="25" t="n">
        <f aca="false">IF(OR(D4824="",E4824="",F4824=""),"",D4824*($B$7-$B$8-F4824-E4824))</f>
        <v>2261.96310794094</v>
      </c>
      <c r="H4824" s="25" t="n">
        <f aca="false">IF(D4824="","",D4824*$F$30)</f>
        <v>2698.19853570879</v>
      </c>
    </row>
    <row r="4825" customFormat="false" ht="15" hidden="false" customHeight="false" outlineLevel="0" collapsed="false">
      <c r="A4825" s="2" t="n">
        <v>4791</v>
      </c>
      <c r="B4825" s="2" t="n">
        <v>3</v>
      </c>
      <c r="C4825" s="22" t="n">
        <f aca="true">NORMSINV(MAX(RAND(),0.000000000001))</f>
        <v>0.596089056456103</v>
      </c>
      <c r="D4825" s="24" t="n">
        <f aca="false">IF($B$11="","",$B$11*EXP($B$12*C4825))</f>
        <v>1192.32981037071</v>
      </c>
      <c r="E4825" s="20" t="n">
        <f aca="true">IF($B$10="","",$B$10*(1-$B$14+2*$B$14*RAND()))</f>
        <v>4.00993566708937</v>
      </c>
      <c r="F4825" s="21" t="n">
        <f aca="false">INDEX($E$17:$E$28,B4825)</f>
        <v>5.0612</v>
      </c>
      <c r="G4825" s="25" t="n">
        <f aca="false">IF(OR(D4825="",E4825="",F4825=""),"",D4825*($B$7-$B$8-F4825-E4825))</f>
        <v>4374.49631433518</v>
      </c>
      <c r="H4825" s="25" t="n">
        <f aca="false">IF(D4825="","",D4825*$F$30)</f>
        <v>5960.69518800523</v>
      </c>
    </row>
    <row r="4826" customFormat="false" ht="15" hidden="false" customHeight="false" outlineLevel="0" collapsed="false">
      <c r="A4826" s="2" t="n">
        <v>4792</v>
      </c>
      <c r="B4826" s="2" t="n">
        <v>4</v>
      </c>
      <c r="C4826" s="22" t="n">
        <f aca="true">NORMSINV(MAX(RAND(),0.000000000001))</f>
        <v>-1.80266093894978</v>
      </c>
      <c r="D4826" s="24" t="n">
        <f aca="false">IF($B$11="","",$B$11*EXP($B$12*C4826))</f>
        <v>433.94276352469</v>
      </c>
      <c r="E4826" s="20" t="n">
        <f aca="true">IF($B$10="","",$B$10*(1-$B$14+2*$B$14*RAND()))</f>
        <v>3.43813220805806</v>
      </c>
      <c r="F4826" s="21" t="n">
        <f aca="false">INDEX($E$17:$E$28,B4826)</f>
        <v>4.89657419354839</v>
      </c>
      <c r="G4826" s="25" t="n">
        <f aca="false">IF(OR(D4826="",E4826="",F4826=""),"",D4826*($B$7-$B$8-F4826-E4826))</f>
        <v>1911.64527822452</v>
      </c>
      <c r="H4826" s="25" t="n">
        <f aca="false">IF(D4826="","",D4826*$F$30)</f>
        <v>2169.36666341263</v>
      </c>
    </row>
    <row r="4827" customFormat="false" ht="15" hidden="false" customHeight="false" outlineLevel="0" collapsed="false">
      <c r="A4827" s="2" t="n">
        <v>4793</v>
      </c>
      <c r="B4827" s="2" t="n">
        <v>5</v>
      </c>
      <c r="C4827" s="22" t="n">
        <f aca="true">NORMSINV(MAX(RAND(),0.000000000001))</f>
        <v>0.741465404435409</v>
      </c>
      <c r="D4827" s="24" t="n">
        <f aca="false">IF($B$11="","",$B$11*EXP($B$12*C4827))</f>
        <v>1267.65137446545</v>
      </c>
      <c r="E4827" s="20" t="n">
        <f aca="true">IF($B$10="","",$B$10*(1-$B$14+2*$B$14*RAND()))</f>
        <v>3.62240952907</v>
      </c>
      <c r="F4827" s="21" t="n">
        <f aca="false">INDEX($E$17:$E$28,B4827)</f>
        <v>4.761</v>
      </c>
      <c r="G4827" s="25" t="n">
        <f aca="false">IF(OR(D4827="",E4827="",F4827=""),"",D4827*($B$7-$B$8-F4827-E4827))</f>
        <v>5522.63789845748</v>
      </c>
      <c r="H4827" s="25" t="n">
        <f aca="false">IF(D4827="","",D4827*$F$30)</f>
        <v>6337.24275122766</v>
      </c>
    </row>
    <row r="4828" customFormat="false" ht="15" hidden="false" customHeight="false" outlineLevel="0" collapsed="false">
      <c r="A4828" s="2" t="n">
        <v>4794</v>
      </c>
      <c r="B4828" s="2" t="n">
        <v>6</v>
      </c>
      <c r="C4828" s="22" t="n">
        <f aca="true">NORMSINV(MAX(RAND(),0.000000000001))</f>
        <v>-3.00340742963874</v>
      </c>
      <c r="D4828" s="24" t="n">
        <f aca="false">IF($B$11="","",$B$11*EXP($B$12*C4828))</f>
        <v>261.637201653066</v>
      </c>
      <c r="E4828" s="20" t="n">
        <f aca="true">IF($B$10="","",$B$10*(1-$B$14+2*$B$14*RAND()))</f>
        <v>3.58842714527786</v>
      </c>
      <c r="F4828" s="21" t="n">
        <f aca="false">INDEX($E$17:$E$28,B4828)</f>
        <v>4.761</v>
      </c>
      <c r="G4828" s="25" t="n">
        <f aca="false">IF(OR(D4828="",E4828="",F4828=""),"",D4828*($B$7-$B$8-F4828-E4828))</f>
        <v>1148.73719536341</v>
      </c>
      <c r="H4828" s="25" t="n">
        <f aca="false">IF(D4828="","",D4828*$F$30)</f>
        <v>1307.97669850401</v>
      </c>
    </row>
    <row r="4829" customFormat="false" ht="15" hidden="false" customHeight="false" outlineLevel="0" collapsed="false">
      <c r="A4829" s="2" t="n">
        <v>4795</v>
      </c>
      <c r="B4829" s="2" t="n">
        <v>7</v>
      </c>
      <c r="C4829" s="22" t="n">
        <f aca="true">NORMSINV(MAX(RAND(),0.000000000001))</f>
        <v>-0.32748072323854</v>
      </c>
      <c r="D4829" s="24" t="n">
        <f aca="false">IF($B$11="","",$B$11*EXP($B$12*C4829))</f>
        <v>807.952710374076</v>
      </c>
      <c r="E4829" s="20" t="n">
        <f aca="true">IF($B$10="","",$B$10*(1-$B$14+2*$B$14*RAND()))</f>
        <v>3.52364650675294</v>
      </c>
      <c r="F4829" s="21" t="n">
        <f aca="false">INDEX($E$17:$E$28,B4829)</f>
        <v>4.761</v>
      </c>
      <c r="G4829" s="25" t="n">
        <f aca="false">IF(OR(D4829="",E4829="",F4829=""),"",D4829*($B$7-$B$8-F4829-E4829))</f>
        <v>3599.71493054357</v>
      </c>
      <c r="H4829" s="25" t="n">
        <f aca="false">IF(D4829="","",D4829*$F$30)</f>
        <v>4039.11718970208</v>
      </c>
    </row>
    <row r="4830" customFormat="false" ht="15" hidden="false" customHeight="false" outlineLevel="0" collapsed="false">
      <c r="A4830" s="2" t="n">
        <v>4796</v>
      </c>
      <c r="B4830" s="2" t="n">
        <v>8</v>
      </c>
      <c r="C4830" s="22" t="n">
        <f aca="true">NORMSINV(MAX(RAND(),0.000000000001))</f>
        <v>-0.963397860944034</v>
      </c>
      <c r="D4830" s="24" t="n">
        <f aca="false">IF($B$11="","",$B$11*EXP($B$12*C4830))</f>
        <v>618.037803721603</v>
      </c>
      <c r="E4830" s="20" t="n">
        <f aca="true">IF($B$10="","",$B$10*(1-$B$14+2*$B$14*RAND()))</f>
        <v>3.82385732049541</v>
      </c>
      <c r="F4830" s="21" t="n">
        <f aca="false">INDEX($E$17:$E$28,B4830)</f>
        <v>4.761</v>
      </c>
      <c r="G4830" s="25" t="n">
        <f aca="false">IF(OR(D4830="",E4830="",F4830=""),"",D4830*($B$7-$B$8-F4830-E4830))</f>
        <v>2568.03525579091</v>
      </c>
      <c r="H4830" s="25" t="n">
        <f aca="false">IF(D4830="","",D4830*$F$30)</f>
        <v>3089.69458836504</v>
      </c>
    </row>
    <row r="4831" customFormat="false" ht="15" hidden="false" customHeight="false" outlineLevel="0" collapsed="false">
      <c r="A4831" s="2" t="n">
        <v>4797</v>
      </c>
      <c r="B4831" s="2" t="n">
        <v>9</v>
      </c>
      <c r="C4831" s="22" t="n">
        <f aca="true">NORMSINV(MAX(RAND(),0.000000000001))</f>
        <v>-0.844241256194886</v>
      </c>
      <c r="D4831" s="24" t="n">
        <f aca="false">IF($B$11="","",$B$11*EXP($B$12*C4831))</f>
        <v>649.860793808946</v>
      </c>
      <c r="E4831" s="20" t="n">
        <f aca="true">IF($B$10="","",$B$10*(1-$B$14+2*$B$14*RAND()))</f>
        <v>3.89445267823112</v>
      </c>
      <c r="F4831" s="21" t="n">
        <f aca="false">INDEX($E$17:$E$28,B4831)</f>
        <v>4.761</v>
      </c>
      <c r="G4831" s="25" t="n">
        <f aca="false">IF(OR(D4831="",E4831="",F4831=""),"",D4831*($B$7-$B$8-F4831-E4831))</f>
        <v>2654.38716487492</v>
      </c>
      <c r="H4831" s="25" t="n">
        <f aca="false">IF(D4831="","",D4831*$F$30)</f>
        <v>3248.78408040968</v>
      </c>
    </row>
    <row r="4832" customFormat="false" ht="15" hidden="false" customHeight="false" outlineLevel="0" collapsed="false">
      <c r="A4832" s="2" t="n">
        <v>4798</v>
      </c>
      <c r="B4832" s="2" t="n">
        <v>10</v>
      </c>
      <c r="C4832" s="22" t="n">
        <f aca="true">NORMSINV(MAX(RAND(),0.000000000001))</f>
        <v>-0.579417285637895</v>
      </c>
      <c r="D4832" s="24" t="n">
        <f aca="false">IF($B$11="","",$B$11*EXP($B$12*C4832))</f>
        <v>726.578123690817</v>
      </c>
      <c r="E4832" s="20" t="n">
        <f aca="true">IF($B$10="","",$B$10*(1-$B$14+2*$B$14*RAND()))</f>
        <v>3.82332903008112</v>
      </c>
      <c r="F4832" s="21" t="n">
        <f aca="false">INDEX($E$17:$E$28,B4832)</f>
        <v>4.761</v>
      </c>
      <c r="G4832" s="25" t="n">
        <f aca="false">IF(OR(D4832="",E4832="",F4832=""),"",D4832*($B$7-$B$8-F4832-E4832))</f>
        <v>3019.41961600006</v>
      </c>
      <c r="H4832" s="25" t="n">
        <f aca="false">IF(D4832="","",D4832*$F$30)</f>
        <v>3632.30935595513</v>
      </c>
    </row>
    <row r="4833" customFormat="false" ht="15" hidden="false" customHeight="false" outlineLevel="0" collapsed="false">
      <c r="A4833" s="2" t="n">
        <v>4799</v>
      </c>
      <c r="B4833" s="2" t="n">
        <v>11</v>
      </c>
      <c r="C4833" s="22" t="n">
        <f aca="true">NORMSINV(MAX(RAND(),0.000000000001))</f>
        <v>0.405401319987285</v>
      </c>
      <c r="D4833" s="24" t="n">
        <f aca="false">IF($B$11="","",$B$11*EXP($B$12*C4833))</f>
        <v>1100.27469938795</v>
      </c>
      <c r="E4833" s="20" t="n">
        <f aca="true">IF($B$10="","",$B$10*(1-$B$14+2*$B$14*RAND()))</f>
        <v>3.42545295232538</v>
      </c>
      <c r="F4833" s="21" t="n">
        <f aca="false">INDEX($E$17:$E$28,B4833)</f>
        <v>4.761</v>
      </c>
      <c r="G4833" s="25" t="n">
        <f aca="false">IF(OR(D4833="",E4833="",F4833=""),"",D4833*($B$7-$B$8-F4833-E4833))</f>
        <v>5010.15260902906</v>
      </c>
      <c r="H4833" s="25" t="n">
        <f aca="false">IF(D4833="","",D4833*$F$30)</f>
        <v>5500.49327718022</v>
      </c>
    </row>
    <row r="4834" customFormat="false" ht="15" hidden="false" customHeight="false" outlineLevel="0" collapsed="false">
      <c r="A4834" s="2" t="n">
        <v>4800</v>
      </c>
      <c r="B4834" s="2" t="n">
        <v>12</v>
      </c>
      <c r="C4834" s="22" t="n">
        <f aca="true">NORMSINV(MAX(RAND(),0.000000000001))</f>
        <v>0.448010643801185</v>
      </c>
      <c r="D4834" s="24" t="n">
        <f aca="false">IF($B$11="","",$B$11*EXP($B$12*C4834))</f>
        <v>1120.20757005987</v>
      </c>
      <c r="E4834" s="20" t="n">
        <f aca="true">IF($B$10="","",$B$10*(1-$B$14+2*$B$14*RAND()))</f>
        <v>3.95887911605537</v>
      </c>
      <c r="F4834" s="21" t="n">
        <f aca="false">INDEX($E$17:$E$28,B4834)</f>
        <v>4.761</v>
      </c>
      <c r="G4834" s="25" t="n">
        <f aca="false">IF(OR(D4834="",E4834="",F4834=""),"",D4834*($B$7-$B$8-F4834-E4834))</f>
        <v>4503.36984675055</v>
      </c>
      <c r="H4834" s="25" t="n">
        <f aca="false">IF(D4834="","",D4834*$F$30)</f>
        <v>5600.1416842433</v>
      </c>
    </row>
    <row r="4835" customFormat="false" ht="15" hidden="false" customHeight="false" outlineLevel="0" collapsed="false">
      <c r="A4835" s="2" t="n">
        <v>4801</v>
      </c>
      <c r="B4835" s="2" t="n">
        <v>1</v>
      </c>
      <c r="C4835" s="22" t="n">
        <f aca="true">NORMSINV(MAX(RAND(),0.000000000001))</f>
        <v>0.143698296273297</v>
      </c>
      <c r="D4835" s="24" t="n">
        <f aca="false">IF($B$11="","",$B$11*EXP($B$12*C4835))</f>
        <v>985.3948072879</v>
      </c>
      <c r="E4835" s="20" t="n">
        <f aca="true">IF($B$10="","",$B$10*(1-$B$14+2*$B$14*RAND()))</f>
        <v>3.93610145837332</v>
      </c>
      <c r="F4835" s="21" t="n">
        <f aca="false">INDEX($E$17:$E$28,B4835)</f>
        <v>4.92562580645161</v>
      </c>
      <c r="G4835" s="25" t="n">
        <f aca="false">IF(OR(D4835="",E4835="",F4835=""),"",D4835*($B$7-$B$8-F4835-E4835))</f>
        <v>3821.62981448775</v>
      </c>
      <c r="H4835" s="25" t="n">
        <f aca="false">IF(D4835="","",D4835*$F$30)</f>
        <v>4926.18572059367</v>
      </c>
    </row>
    <row r="4836" customFormat="false" ht="15" hidden="false" customHeight="false" outlineLevel="0" collapsed="false">
      <c r="A4836" s="2" t="n">
        <v>4802</v>
      </c>
      <c r="B4836" s="2" t="n">
        <v>2</v>
      </c>
      <c r="C4836" s="22" t="n">
        <f aca="true">NORMSINV(MAX(RAND(),0.000000000001))</f>
        <v>-1.016207103752</v>
      </c>
      <c r="D4836" s="24" t="n">
        <f aca="false">IF($B$11="","",$B$11*EXP($B$12*C4836))</f>
        <v>604.437095163539</v>
      </c>
      <c r="E4836" s="20" t="n">
        <f aca="true">IF($B$10="","",$B$10*(1-$B$14+2*$B$14*RAND()))</f>
        <v>4.01722552702996</v>
      </c>
      <c r="F4836" s="21" t="n">
        <f aca="false">INDEX($E$17:$E$28,B4836)</f>
        <v>5.0612</v>
      </c>
      <c r="G4836" s="25" t="n">
        <f aca="false">IF(OR(D4836="",E4836="",F4836=""),"",D4836*($B$7-$B$8-F4836-E4836))</f>
        <v>2213.19143816698</v>
      </c>
      <c r="H4836" s="25" t="n">
        <f aca="false">IF(D4836="","",D4836*$F$30)</f>
        <v>3021.70192614157</v>
      </c>
    </row>
    <row r="4837" customFormat="false" ht="15" hidden="false" customHeight="false" outlineLevel="0" collapsed="false">
      <c r="A4837" s="2" t="n">
        <v>4803</v>
      </c>
      <c r="B4837" s="2" t="n">
        <v>3</v>
      </c>
      <c r="C4837" s="22" t="n">
        <f aca="true">NORMSINV(MAX(RAND(),0.000000000001))</f>
        <v>1.22938827122</v>
      </c>
      <c r="D4837" s="24" t="n">
        <f aca="false">IF($B$11="","",$B$11*EXP($B$12*C4837))</f>
        <v>1556.99863539175</v>
      </c>
      <c r="E4837" s="20" t="n">
        <f aca="true">IF($B$10="","",$B$10*(1-$B$14+2*$B$14*RAND()))</f>
        <v>3.85631539803322</v>
      </c>
      <c r="F4837" s="21" t="n">
        <f aca="false">INDEX($E$17:$E$28,B4837)</f>
        <v>5.0612</v>
      </c>
      <c r="G4837" s="25" t="n">
        <f aca="false">IF(OR(D4837="",E4837="",F4837=""),"",D4837*($B$7-$B$8-F4837-E4837))</f>
        <v>5951.60330906825</v>
      </c>
      <c r="H4837" s="25" t="n">
        <f aca="false">IF(D4837="","",D4837*$F$30)</f>
        <v>7783.74757805042</v>
      </c>
    </row>
    <row r="4838" customFormat="false" ht="15" hidden="false" customHeight="false" outlineLevel="0" collapsed="false">
      <c r="A4838" s="2" t="n">
        <v>4804</v>
      </c>
      <c r="B4838" s="2" t="n">
        <v>4</v>
      </c>
      <c r="C4838" s="22" t="n">
        <f aca="true">NORMSINV(MAX(RAND(),0.000000000001))</f>
        <v>-1.78912775864333</v>
      </c>
      <c r="D4838" s="24" t="n">
        <f aca="false">IF($B$11="","",$B$11*EXP($B$12*C4838))</f>
        <v>436.424357528545</v>
      </c>
      <c r="E4838" s="20" t="n">
        <f aca="true">IF($B$10="","",$B$10*(1-$B$14+2*$B$14*RAND()))</f>
        <v>3.57783961361788</v>
      </c>
      <c r="F4838" s="21" t="n">
        <f aca="false">INDEX($E$17:$E$28,B4838)</f>
        <v>4.89657419354839</v>
      </c>
      <c r="G4838" s="25" t="n">
        <f aca="false">IF(OR(D4838="",E4838="",F4838=""),"",D4838*($B$7-$B$8-F4838-E4838))</f>
        <v>1861.60571369009</v>
      </c>
      <c r="H4838" s="25" t="n">
        <f aca="false">IF(D4838="","",D4838*$F$30)</f>
        <v>2181.7726481567</v>
      </c>
    </row>
    <row r="4839" customFormat="false" ht="15" hidden="false" customHeight="false" outlineLevel="0" collapsed="false">
      <c r="A4839" s="2" t="n">
        <v>4805</v>
      </c>
      <c r="B4839" s="2" t="n">
        <v>5</v>
      </c>
      <c r="C4839" s="22" t="n">
        <f aca="true">NORMSINV(MAX(RAND(),0.000000000001))</f>
        <v>-0.564464947247543</v>
      </c>
      <c r="D4839" s="24" t="n">
        <f aca="false">IF($B$11="","",$B$11*EXP($B$12*C4839))</f>
        <v>731.170313474804</v>
      </c>
      <c r="E4839" s="20" t="n">
        <f aca="true">IF($B$10="","",$B$10*(1-$B$14+2*$B$14*RAND()))</f>
        <v>3.38878071335568</v>
      </c>
      <c r="F4839" s="21" t="n">
        <f aca="false">INDEX($E$17:$E$28,B4839)</f>
        <v>4.761</v>
      </c>
      <c r="G4839" s="25" t="n">
        <f aca="false">IF(OR(D4839="",E4839="",F4839=""),"",D4839*($B$7-$B$8-F4839-E4839))</f>
        <v>3356.23207473382</v>
      </c>
      <c r="H4839" s="25" t="n">
        <f aca="false">IF(D4839="","",D4839*$F$30)</f>
        <v>3655.26663112324</v>
      </c>
    </row>
    <row r="4840" customFormat="false" ht="15" hidden="false" customHeight="false" outlineLevel="0" collapsed="false">
      <c r="A4840" s="2" t="n">
        <v>4806</v>
      </c>
      <c r="B4840" s="2" t="n">
        <v>6</v>
      </c>
      <c r="C4840" s="22" t="n">
        <f aca="true">NORMSINV(MAX(RAND(),0.000000000001))</f>
        <v>-0.326390568282446</v>
      </c>
      <c r="D4840" s="24" t="n">
        <f aca="false">IF($B$11="","",$B$11*EXP($B$12*C4840))</f>
        <v>808.323932185675</v>
      </c>
      <c r="E4840" s="20" t="n">
        <f aca="true">IF($B$10="","",$B$10*(1-$B$14+2*$B$14*RAND()))</f>
        <v>3.67704539415289</v>
      </c>
      <c r="F4840" s="21" t="n">
        <f aca="false">INDEX($E$17:$E$28,B4840)</f>
        <v>4.761</v>
      </c>
      <c r="G4840" s="25" t="n">
        <f aca="false">IF(OR(D4840="",E4840="",F4840=""),"",D4840*($B$7-$B$8-F4840-E4840))</f>
        <v>3477.37286308261</v>
      </c>
      <c r="H4840" s="25" t="n">
        <f aca="false">IF(D4840="","",D4840*$F$30)</f>
        <v>4040.97300178263</v>
      </c>
    </row>
    <row r="4841" customFormat="false" ht="15" hidden="false" customHeight="false" outlineLevel="0" collapsed="false">
      <c r="A4841" s="2" t="n">
        <v>4807</v>
      </c>
      <c r="B4841" s="2" t="n">
        <v>7</v>
      </c>
      <c r="C4841" s="22" t="n">
        <f aca="true">NORMSINV(MAX(RAND(),0.000000000001))</f>
        <v>0.540485255510376</v>
      </c>
      <c r="D4841" s="24" t="n">
        <f aca="false">IF($B$11="","",$B$11*EXP($B$12*C4841))</f>
        <v>1164.71877380178</v>
      </c>
      <c r="E4841" s="20" t="n">
        <f aca="true">IF($B$10="","",$B$10*(1-$B$14+2*$B$14*RAND()))</f>
        <v>3.63025165600675</v>
      </c>
      <c r="F4841" s="21" t="n">
        <f aca="false">INDEX($E$17:$E$28,B4841)</f>
        <v>4.761</v>
      </c>
      <c r="G4841" s="25" t="n">
        <f aca="false">IF(OR(D4841="",E4841="",F4841=""),"",D4841*($B$7-$B$8-F4841-E4841))</f>
        <v>5065.06883878833</v>
      </c>
      <c r="H4841" s="25" t="n">
        <f aca="false">IF(D4841="","",D4841*$F$30)</f>
        <v>5822.66209398984</v>
      </c>
    </row>
    <row r="4842" customFormat="false" ht="15" hidden="false" customHeight="false" outlineLevel="0" collapsed="false">
      <c r="A4842" s="2" t="n">
        <v>4808</v>
      </c>
      <c r="B4842" s="2" t="n">
        <v>8</v>
      </c>
      <c r="C4842" s="22" t="n">
        <f aca="true">NORMSINV(MAX(RAND(),0.000000000001))</f>
        <v>-0.488679576548049</v>
      </c>
      <c r="D4842" s="24" t="n">
        <f aca="false">IF($B$11="","",$B$11*EXP($B$12*C4842))</f>
        <v>754.895857905457</v>
      </c>
      <c r="E4842" s="20" t="n">
        <f aca="true">IF($B$10="","",$B$10*(1-$B$14+2*$B$14*RAND()))</f>
        <v>3.57045476249044</v>
      </c>
      <c r="F4842" s="21" t="n">
        <f aca="false">INDEX($E$17:$E$28,B4842)</f>
        <v>4.761</v>
      </c>
      <c r="G4842" s="25" t="n">
        <f aca="false">IF(OR(D4842="",E4842="",F4842=""),"",D4842*($B$7-$B$8-F4842-E4842))</f>
        <v>3327.9925391848</v>
      </c>
      <c r="H4842" s="25" t="n">
        <f aca="false">IF(D4842="","",D4842*$F$30)</f>
        <v>3773.87537284096</v>
      </c>
    </row>
    <row r="4843" customFormat="false" ht="15" hidden="false" customHeight="false" outlineLevel="0" collapsed="false">
      <c r="A4843" s="2" t="n">
        <v>4809</v>
      </c>
      <c r="B4843" s="2" t="n">
        <v>9</v>
      </c>
      <c r="C4843" s="22" t="n">
        <f aca="true">NORMSINV(MAX(RAND(),0.000000000001))</f>
        <v>1.75799077573516</v>
      </c>
      <c r="D4843" s="24" t="n">
        <f aca="false">IF($B$11="","",$B$11*EXP($B$12*C4843))</f>
        <v>1945.45362259428</v>
      </c>
      <c r="E4843" s="20" t="n">
        <f aca="true">IF($B$10="","",$B$10*(1-$B$14+2*$B$14*RAND()))</f>
        <v>3.56779913599073</v>
      </c>
      <c r="F4843" s="21" t="n">
        <f aca="false">INDEX($E$17:$E$28,B4843)</f>
        <v>4.761</v>
      </c>
      <c r="G4843" s="25" t="n">
        <f aca="false">IF(OR(D4843="",E4843="",F4843=""),"",D4843*($B$7-$B$8-F4843-E4843))</f>
        <v>8581.78670087783</v>
      </c>
      <c r="H4843" s="25" t="n">
        <f aca="false">IF(D4843="","",D4843*$F$30)</f>
        <v>9725.7117500733</v>
      </c>
    </row>
    <row r="4844" customFormat="false" ht="15" hidden="false" customHeight="false" outlineLevel="0" collapsed="false">
      <c r="A4844" s="2" t="n">
        <v>4810</v>
      </c>
      <c r="B4844" s="2" t="n">
        <v>10</v>
      </c>
      <c r="C4844" s="22" t="n">
        <f aca="true">NORMSINV(MAX(RAND(),0.000000000001))</f>
        <v>-0.299331300735329</v>
      </c>
      <c r="D4844" s="24" t="n">
        <f aca="false">IF($B$11="","",$B$11*EXP($B$12*C4844))</f>
        <v>817.593068456271</v>
      </c>
      <c r="E4844" s="20" t="n">
        <f aca="true">IF($B$10="","",$B$10*(1-$B$14+2*$B$14*RAND()))</f>
        <v>4.06491563991352</v>
      </c>
      <c r="F4844" s="21" t="n">
        <f aca="false">INDEX($E$17:$E$28,B4844)</f>
        <v>4.761</v>
      </c>
      <c r="G4844" s="25" t="n">
        <f aca="false">IF(OR(D4844="",E4844="",F4844=""),"",D4844*($B$7-$B$8-F4844-E4844))</f>
        <v>3200.12824215981</v>
      </c>
      <c r="H4844" s="25" t="n">
        <f aca="false">IF(D4844="","",D4844*$F$30)</f>
        <v>4087.31126782659</v>
      </c>
    </row>
    <row r="4845" customFormat="false" ht="15" hidden="false" customHeight="false" outlineLevel="0" collapsed="false">
      <c r="A4845" s="2" t="n">
        <v>4811</v>
      </c>
      <c r="B4845" s="2" t="n">
        <v>11</v>
      </c>
      <c r="C4845" s="22" t="n">
        <f aca="true">NORMSINV(MAX(RAND(),0.000000000001))</f>
        <v>1.0263578448687</v>
      </c>
      <c r="D4845" s="24" t="n">
        <f aca="false">IF($B$11="","",$B$11*EXP($B$12*C4845))</f>
        <v>1429.33583329841</v>
      </c>
      <c r="E4845" s="20" t="n">
        <f aca="true">IF($B$10="","",$B$10*(1-$B$14+2*$B$14*RAND()))</f>
        <v>3.81320522756924</v>
      </c>
      <c r="F4845" s="21" t="n">
        <f aca="false">INDEX($E$17:$E$28,B4845)</f>
        <v>4.761</v>
      </c>
      <c r="G4845" s="25" t="n">
        <f aca="false">IF(OR(D4845="",E4845="",F4845=""),"",D4845*($B$7-$B$8-F4845-E4845))</f>
        <v>5954.31974240251</v>
      </c>
      <c r="H4845" s="25" t="n">
        <f aca="false">IF(D4845="","",D4845*$F$30)</f>
        <v>7145.53569782543</v>
      </c>
    </row>
    <row r="4846" customFormat="false" ht="15" hidden="false" customHeight="false" outlineLevel="0" collapsed="false">
      <c r="A4846" s="2" t="n">
        <v>4812</v>
      </c>
      <c r="B4846" s="2" t="n">
        <v>12</v>
      </c>
      <c r="C4846" s="22" t="n">
        <f aca="true">NORMSINV(MAX(RAND(),0.000000000001))</f>
        <v>-1.66611781322279</v>
      </c>
      <c r="D4846" s="24" t="n">
        <f aca="false">IF($B$11="","",$B$11*EXP($B$12*C4846))</f>
        <v>459.641705095867</v>
      </c>
      <c r="E4846" s="20" t="n">
        <f aca="true">IF($B$10="","",$B$10*(1-$B$14+2*$B$14*RAND()))</f>
        <v>3.78955169506279</v>
      </c>
      <c r="F4846" s="21" t="n">
        <f aca="false">INDEX($E$17:$E$28,B4846)</f>
        <v>4.761</v>
      </c>
      <c r="G4846" s="25" t="n">
        <f aca="false">IF(OR(D4846="",E4846="",F4846=""),"",D4846*($B$7-$B$8-F4846-E4846))</f>
        <v>1925.64516229233</v>
      </c>
      <c r="H4846" s="25" t="n">
        <f aca="false">IF(D4846="","",D4846*$F$30)</f>
        <v>2297.84081211526</v>
      </c>
    </row>
    <row r="4847" customFormat="false" ht="15" hidden="false" customHeight="false" outlineLevel="0" collapsed="false">
      <c r="A4847" s="2" t="n">
        <v>4813</v>
      </c>
      <c r="B4847" s="2" t="n">
        <v>1</v>
      </c>
      <c r="C4847" s="22" t="n">
        <f aca="true">NORMSINV(MAX(RAND(),0.000000000001))</f>
        <v>-0.209580869705877</v>
      </c>
      <c r="D4847" s="24" t="n">
        <f aca="false">IF($B$11="","",$B$11*EXP($B$12*C4847))</f>
        <v>849.104723255788</v>
      </c>
      <c r="E4847" s="20" t="n">
        <f aca="true">IF($B$10="","",$B$10*(1-$B$14+2*$B$14*RAND()))</f>
        <v>3.4391320736848</v>
      </c>
      <c r="F4847" s="21" t="n">
        <f aca="false">INDEX($E$17:$E$28,B4847)</f>
        <v>4.92562580645161</v>
      </c>
      <c r="G4847" s="25" t="n">
        <f aca="false">IF(OR(D4847="",E4847="",F4847=""),"",D4847*($B$7-$B$8-F4847-E4847))</f>
        <v>3715.03874936384</v>
      </c>
      <c r="H4847" s="25" t="n">
        <f aca="false">IF(D4847="","",D4847*$F$30)</f>
        <v>4244.84433250033</v>
      </c>
    </row>
    <row r="4848" customFormat="false" ht="15" hidden="false" customHeight="false" outlineLevel="0" collapsed="false">
      <c r="A4848" s="2" t="n">
        <v>4814</v>
      </c>
      <c r="B4848" s="2" t="n">
        <v>2</v>
      </c>
      <c r="C4848" s="22" t="n">
        <f aca="true">NORMSINV(MAX(RAND(),0.000000000001))</f>
        <v>0.424202536289385</v>
      </c>
      <c r="D4848" s="24" t="n">
        <f aca="false">IF($B$11="","",$B$11*EXP($B$12*C4848))</f>
        <v>1109.0259082592</v>
      </c>
      <c r="E4848" s="20" t="n">
        <f aca="true">IF($B$10="","",$B$10*(1-$B$14+2*$B$14*RAND()))</f>
        <v>3.65213488789296</v>
      </c>
      <c r="F4848" s="21" t="n">
        <f aca="false">INDEX($E$17:$E$28,B4848)</f>
        <v>5.0612</v>
      </c>
      <c r="G4848" s="25" t="n">
        <f aca="false">IF(OR(D4848="",E4848="",F4848=""),"",D4848*($B$7-$B$8-F4848-E4848))</f>
        <v>4465.67593321016</v>
      </c>
      <c r="H4848" s="25" t="n">
        <f aca="false">IF(D4848="","",D4848*$F$30)</f>
        <v>5544.24232056941</v>
      </c>
    </row>
    <row r="4849" customFormat="false" ht="15" hidden="false" customHeight="false" outlineLevel="0" collapsed="false">
      <c r="A4849" s="2" t="n">
        <v>4815</v>
      </c>
      <c r="B4849" s="2" t="n">
        <v>3</v>
      </c>
      <c r="C4849" s="22" t="n">
        <f aca="true">NORMSINV(MAX(RAND(),0.000000000001))</f>
        <v>-0.877843262599852</v>
      </c>
      <c r="D4849" s="24" t="n">
        <f aca="false">IF($B$11="","",$B$11*EXP($B$12*C4849))</f>
        <v>640.724412831916</v>
      </c>
      <c r="E4849" s="20" t="n">
        <f aca="true">IF($B$10="","",$B$10*(1-$B$14+2*$B$14*RAND()))</f>
        <v>3.81410130586125</v>
      </c>
      <c r="F4849" s="21" t="n">
        <f aca="false">INDEX($E$17:$E$28,B4849)</f>
        <v>5.0612</v>
      </c>
      <c r="G4849" s="25" t="n">
        <f aca="false">IF(OR(D4849="",E4849="",F4849=""),"",D4849*($B$7-$B$8-F4849-E4849))</f>
        <v>2476.20680157432</v>
      </c>
      <c r="H4849" s="25" t="n">
        <f aca="false">IF(D4849="","",D4849*$F$30)</f>
        <v>3203.10948462932</v>
      </c>
    </row>
    <row r="4850" customFormat="false" ht="15" hidden="false" customHeight="false" outlineLevel="0" collapsed="false">
      <c r="A4850" s="2" t="n">
        <v>4816</v>
      </c>
      <c r="B4850" s="2" t="n">
        <v>4</v>
      </c>
      <c r="C4850" s="22" t="n">
        <f aca="true">NORMSINV(MAX(RAND(),0.000000000001))</f>
        <v>0.695671690903485</v>
      </c>
      <c r="D4850" s="24" t="n">
        <f aca="false">IF($B$11="","",$B$11*EXP($B$12*C4850))</f>
        <v>1243.42536202706</v>
      </c>
      <c r="E4850" s="20" t="n">
        <f aca="true">IF($B$10="","",$B$10*(1-$B$14+2*$B$14*RAND()))</f>
        <v>4.09868623410639</v>
      </c>
      <c r="F4850" s="21" t="n">
        <f aca="false">INDEX($E$17:$E$28,B4850)</f>
        <v>4.89657419354839</v>
      </c>
      <c r="G4850" s="25" t="n">
        <f aca="false">IF(OR(D4850="",E4850="",F4850=""),"",D4850*($B$7-$B$8-F4850-E4850))</f>
        <v>4656.30415844042</v>
      </c>
      <c r="H4850" s="25" t="n">
        <f aca="false">IF(D4850="","",D4850*$F$30)</f>
        <v>6216.13206984567</v>
      </c>
    </row>
    <row r="4851" customFormat="false" ht="15" hidden="false" customHeight="false" outlineLevel="0" collapsed="false">
      <c r="A4851" s="2" t="n">
        <v>4817</v>
      </c>
      <c r="B4851" s="2" t="n">
        <v>5</v>
      </c>
      <c r="C4851" s="22" t="n">
        <f aca="true">NORMSINV(MAX(RAND(),0.000000000001))</f>
        <v>-0.619483914888361</v>
      </c>
      <c r="D4851" s="24" t="n">
        <f aca="false">IF($B$11="","",$B$11*EXP($B$12*C4851))</f>
        <v>714.414476750513</v>
      </c>
      <c r="E4851" s="20" t="n">
        <f aca="true">IF($B$10="","",$B$10*(1-$B$14+2*$B$14*RAND()))</f>
        <v>3.72900870876319</v>
      </c>
      <c r="F4851" s="21" t="n">
        <f aca="false">INDEX($E$17:$E$28,B4851)</f>
        <v>4.761</v>
      </c>
      <c r="G4851" s="25" t="n">
        <f aca="false">IF(OR(D4851="",E4851="",F4851=""),"",D4851*($B$7-$B$8-F4851-E4851))</f>
        <v>3036.25530452318</v>
      </c>
      <c r="H4851" s="25" t="n">
        <f aca="false">IF(D4851="","",D4851*$F$30)</f>
        <v>3571.50085217116</v>
      </c>
    </row>
    <row r="4852" customFormat="false" ht="15" hidden="false" customHeight="false" outlineLevel="0" collapsed="false">
      <c r="A4852" s="2" t="n">
        <v>4818</v>
      </c>
      <c r="B4852" s="2" t="n">
        <v>6</v>
      </c>
      <c r="C4852" s="22" t="n">
        <f aca="true">NORMSINV(MAX(RAND(),0.000000000001))</f>
        <v>0.214523434918788</v>
      </c>
      <c r="D4852" s="24" t="n">
        <f aca="false">IF($B$11="","",$B$11*EXP($B$12*C4852))</f>
        <v>1015.24545576257</v>
      </c>
      <c r="E4852" s="20" t="n">
        <f aca="true">IF($B$10="","",$B$10*(1-$B$14+2*$B$14*RAND()))</f>
        <v>3.93906439307624</v>
      </c>
      <c r="F4852" s="21" t="n">
        <f aca="false">INDEX($E$17:$E$28,B4852)</f>
        <v>4.761</v>
      </c>
      <c r="G4852" s="25" t="n">
        <f aca="false">IF(OR(D4852="",E4852="",F4852=""),"",D4852*($B$7-$B$8-F4852-E4852))</f>
        <v>4101.52626650274</v>
      </c>
      <c r="H4852" s="25" t="n">
        <f aca="false">IF(D4852="","",D4852*$F$30)</f>
        <v>5075.41508244823</v>
      </c>
    </row>
    <row r="4853" customFormat="false" ht="15" hidden="false" customHeight="false" outlineLevel="0" collapsed="false">
      <c r="A4853" s="2" t="n">
        <v>4819</v>
      </c>
      <c r="B4853" s="2" t="n">
        <v>7</v>
      </c>
      <c r="C4853" s="22" t="n">
        <f aca="true">NORMSINV(MAX(RAND(),0.000000000001))</f>
        <v>-1.83550939227655</v>
      </c>
      <c r="D4853" s="24" t="n">
        <f aca="false">IF($B$11="","",$B$11*EXP($B$12*C4853))</f>
        <v>427.977840852153</v>
      </c>
      <c r="E4853" s="20" t="n">
        <f aca="true">IF($B$10="","",$B$10*(1-$B$14+2*$B$14*RAND()))</f>
        <v>4.1191453755767</v>
      </c>
      <c r="F4853" s="21" t="n">
        <f aca="false">INDEX($E$17:$E$28,B4853)</f>
        <v>4.761</v>
      </c>
      <c r="G4853" s="25" t="n">
        <f aca="false">IF(OR(D4853="",E4853="",F4853=""),"",D4853*($B$7-$B$8-F4853-E4853))</f>
        <v>1651.93224816388</v>
      </c>
      <c r="H4853" s="25" t="n">
        <f aca="false">IF(D4853="","",D4853*$F$30)</f>
        <v>2139.54682198808</v>
      </c>
    </row>
    <row r="4854" customFormat="false" ht="15" hidden="false" customHeight="false" outlineLevel="0" collapsed="false">
      <c r="A4854" s="2" t="n">
        <v>4820</v>
      </c>
      <c r="B4854" s="2" t="n">
        <v>8</v>
      </c>
      <c r="C4854" s="22" t="n">
        <f aca="true">NORMSINV(MAX(RAND(),0.000000000001))</f>
        <v>-0.751448584016364</v>
      </c>
      <c r="D4854" s="24" t="n">
        <f aca="false">IF($B$11="","",$B$11*EXP($B$12*C4854))</f>
        <v>675.773431880563</v>
      </c>
      <c r="E4854" s="20" t="n">
        <f aca="true">IF($B$10="","",$B$10*(1-$B$14+2*$B$14*RAND()))</f>
        <v>3.99635043393349</v>
      </c>
      <c r="F4854" s="21" t="n">
        <f aca="false">INDEX($E$17:$E$28,B4854)</f>
        <v>4.761</v>
      </c>
      <c r="G4854" s="25" t="n">
        <f aca="false">IF(OR(D4854="",E4854="",F4854=""),"",D4854*($B$7-$B$8-F4854-E4854))</f>
        <v>2691.3687652384</v>
      </c>
      <c r="H4854" s="25" t="n">
        <f aca="false">IF(D4854="","",D4854*$F$30)</f>
        <v>3378.32654065731</v>
      </c>
    </row>
    <row r="4855" customFormat="false" ht="15" hidden="false" customHeight="false" outlineLevel="0" collapsed="false">
      <c r="A4855" s="2" t="n">
        <v>4821</v>
      </c>
      <c r="B4855" s="2" t="n">
        <v>9</v>
      </c>
      <c r="C4855" s="22" t="n">
        <f aca="true">NORMSINV(MAX(RAND(),0.000000000001))</f>
        <v>-0.377377611616945</v>
      </c>
      <c r="D4855" s="24" t="n">
        <f aca="false">IF($B$11="","",$B$11*EXP($B$12*C4855))</f>
        <v>791.142951879037</v>
      </c>
      <c r="E4855" s="20" t="n">
        <f aca="true">IF($B$10="","",$B$10*(1-$B$14+2*$B$14*RAND()))</f>
        <v>3.48943427028896</v>
      </c>
      <c r="F4855" s="21" t="n">
        <f aca="false">INDEX($E$17:$E$28,B4855)</f>
        <v>4.761</v>
      </c>
      <c r="G4855" s="25" t="n">
        <f aca="false">IF(OR(D4855="",E4855="",F4855=""),"",D4855*($B$7-$B$8-F4855-E4855))</f>
        <v>3551.88828405855</v>
      </c>
      <c r="H4855" s="25" t="n">
        <f aca="false">IF(D4855="","",D4855*$F$30)</f>
        <v>3955.08184503368</v>
      </c>
    </row>
    <row r="4856" customFormat="false" ht="15" hidden="false" customHeight="false" outlineLevel="0" collapsed="false">
      <c r="A4856" s="2" t="n">
        <v>4822</v>
      </c>
      <c r="B4856" s="2" t="n">
        <v>10</v>
      </c>
      <c r="C4856" s="22" t="n">
        <f aca="true">NORMSINV(MAX(RAND(),0.000000000001))</f>
        <v>0.417281112287558</v>
      </c>
      <c r="D4856" s="24" t="n">
        <f aca="false">IF($B$11="","",$B$11*EXP($B$12*C4856))</f>
        <v>1105.79619802646</v>
      </c>
      <c r="E4856" s="20" t="n">
        <f aca="true">IF($B$10="","",$B$10*(1-$B$14+2*$B$14*RAND()))</f>
        <v>3.78312264576838</v>
      </c>
      <c r="F4856" s="21" t="n">
        <f aca="false">INDEX($E$17:$E$28,B4856)</f>
        <v>4.761</v>
      </c>
      <c r="G4856" s="25" t="n">
        <f aca="false">IF(OR(D4856="",E4856="",F4856=""),"",D4856*($B$7-$B$8-F4856-E4856))</f>
        <v>4639.78522569464</v>
      </c>
      <c r="H4856" s="25" t="n">
        <f aca="false">IF(D4856="","",D4856*$F$30)</f>
        <v>5528.09635317386</v>
      </c>
    </row>
    <row r="4857" customFormat="false" ht="15" hidden="false" customHeight="false" outlineLevel="0" collapsed="false">
      <c r="A4857" s="2" t="n">
        <v>4823</v>
      </c>
      <c r="B4857" s="2" t="n">
        <v>11</v>
      </c>
      <c r="C4857" s="22" t="n">
        <f aca="true">NORMSINV(MAX(RAND(),0.000000000001))</f>
        <v>0.83156503833933</v>
      </c>
      <c r="D4857" s="24" t="n">
        <f aca="false">IF($B$11="","",$B$11*EXP($B$12*C4857))</f>
        <v>1316.70289536514</v>
      </c>
      <c r="E4857" s="20" t="n">
        <f aca="true">IF($B$10="","",$B$10*(1-$B$14+2*$B$14*RAND()))</f>
        <v>3.41068848678761</v>
      </c>
      <c r="F4857" s="21" t="n">
        <f aca="false">INDEX($E$17:$E$28,B4857)</f>
        <v>4.761</v>
      </c>
      <c r="G4857" s="25" t="n">
        <f aca="false">IF(OR(D4857="",E4857="",F4857=""),"",D4857*($B$7-$B$8-F4857-E4857))</f>
        <v>6015.10899637667</v>
      </c>
      <c r="H4857" s="25" t="n">
        <f aca="false">IF(D4857="","",D4857*$F$30)</f>
        <v>6582.46111450942</v>
      </c>
    </row>
    <row r="4858" customFormat="false" ht="15" hidden="false" customHeight="false" outlineLevel="0" collapsed="false">
      <c r="A4858" s="2" t="n">
        <v>4824</v>
      </c>
      <c r="B4858" s="2" t="n">
        <v>12</v>
      </c>
      <c r="C4858" s="22" t="n">
        <f aca="true">NORMSINV(MAX(RAND(),0.000000000001))</f>
        <v>-0.527445205265705</v>
      </c>
      <c r="D4858" s="24" t="n">
        <f aca="false">IF($B$11="","",$B$11*EXP($B$12*C4858))</f>
        <v>742.665159271058</v>
      </c>
      <c r="E4858" s="20" t="n">
        <f aca="true">IF($B$10="","",$B$10*(1-$B$14+2*$B$14*RAND()))</f>
        <v>4.00413942429347</v>
      </c>
      <c r="F4858" s="21" t="n">
        <f aca="false">INDEX($E$17:$E$28,B4858)</f>
        <v>4.761</v>
      </c>
      <c r="G4858" s="25" t="n">
        <f aca="false">IF(OR(D4858="",E4858="",F4858=""),"",D4858*($B$7-$B$8-F4858-E4858))</f>
        <v>2951.99046253734</v>
      </c>
      <c r="H4858" s="25" t="n">
        <f aca="false">IF(D4858="","",D4858*$F$30)</f>
        <v>3712.73166422787</v>
      </c>
    </row>
    <row r="4859" customFormat="false" ht="15" hidden="false" customHeight="false" outlineLevel="0" collapsed="false">
      <c r="A4859" s="2" t="n">
        <v>4825</v>
      </c>
      <c r="B4859" s="2" t="n">
        <v>1</v>
      </c>
      <c r="C4859" s="22" t="n">
        <f aca="true">NORMSINV(MAX(RAND(),0.000000000001))</f>
        <v>-0.360664292557766</v>
      </c>
      <c r="D4859" s="24" t="n">
        <f aca="false">IF($B$11="","",$B$11*EXP($B$12*C4859))</f>
        <v>796.734181997311</v>
      </c>
      <c r="E4859" s="20" t="n">
        <f aca="true">IF($B$10="","",$B$10*(1-$B$14+2*$B$14*RAND()))</f>
        <v>3.90237730886977</v>
      </c>
      <c r="F4859" s="21" t="n">
        <f aca="false">INDEX($E$17:$E$28,B4859)</f>
        <v>4.92562580645161</v>
      </c>
      <c r="G4859" s="25" t="n">
        <f aca="false">IF(OR(D4859="",E4859="",F4859=""),"",D4859*($B$7-$B$8-F4859-E4859))</f>
        <v>3116.82163789045</v>
      </c>
      <c r="H4859" s="25" t="n">
        <f aca="false">IF(D4859="","",D4859*$F$30)</f>
        <v>3983.03352264096</v>
      </c>
    </row>
    <row r="4860" customFormat="false" ht="15" hidden="false" customHeight="false" outlineLevel="0" collapsed="false">
      <c r="A4860" s="2" t="n">
        <v>4826</v>
      </c>
      <c r="B4860" s="2" t="n">
        <v>2</v>
      </c>
      <c r="C4860" s="22" t="n">
        <f aca="true">NORMSINV(MAX(RAND(),0.000000000001))</f>
        <v>1.10636002892194</v>
      </c>
      <c r="D4860" s="24" t="n">
        <f aca="false">IF($B$11="","",$B$11*EXP($B$12*C4860))</f>
        <v>1478.34037422432</v>
      </c>
      <c r="E4860" s="20" t="n">
        <f aca="true">IF($B$10="","",$B$10*(1-$B$14+2*$B$14*RAND()))</f>
        <v>3.51414585193427</v>
      </c>
      <c r="F4860" s="21" t="n">
        <f aca="false">INDEX($E$17:$E$28,B4860)</f>
        <v>5.0612</v>
      </c>
      <c r="G4860" s="25" t="n">
        <f aca="false">IF(OR(D4860="",E4860="",F4860=""),"",D4860*($B$7-$B$8-F4860-E4860))</f>
        <v>6156.77637176637</v>
      </c>
      <c r="H4860" s="25" t="n">
        <f aca="false">IF(D4860="","",D4860*$F$30)</f>
        <v>7390.51919882224</v>
      </c>
    </row>
    <row r="4861" customFormat="false" ht="15" hidden="false" customHeight="false" outlineLevel="0" collapsed="false">
      <c r="A4861" s="2" t="n">
        <v>4827</v>
      </c>
      <c r="B4861" s="2" t="n">
        <v>3</v>
      </c>
      <c r="C4861" s="22" t="n">
        <f aca="true">NORMSINV(MAX(RAND(),0.000000000001))</f>
        <v>-0.472787209825366</v>
      </c>
      <c r="D4861" s="24" t="n">
        <f aca="false">IF($B$11="","",$B$11*EXP($B$12*C4861))</f>
        <v>759.967984891581</v>
      </c>
      <c r="E4861" s="20" t="n">
        <f aca="true">IF($B$10="","",$B$10*(1-$B$14+2*$B$14*RAND()))</f>
        <v>3.93876617326776</v>
      </c>
      <c r="F4861" s="21" t="n">
        <f aca="false">INDEX($E$17:$E$28,B4861)</f>
        <v>5.0612</v>
      </c>
      <c r="G4861" s="25" t="n">
        <f aca="false">IF(OR(D4861="",E4861="",F4861=""),"",D4861*($B$7-$B$8-F4861-E4861))</f>
        <v>2842.30597072805</v>
      </c>
      <c r="H4861" s="25" t="n">
        <f aca="false">IF(D4861="","",D4861*$F$30)</f>
        <v>3799.23195006999</v>
      </c>
    </row>
    <row r="4862" customFormat="false" ht="15" hidden="false" customHeight="false" outlineLevel="0" collapsed="false">
      <c r="A4862" s="2" t="n">
        <v>4828</v>
      </c>
      <c r="B4862" s="2" t="n">
        <v>4</v>
      </c>
      <c r="C4862" s="22" t="n">
        <f aca="true">NORMSINV(MAX(RAND(),0.000000000001))</f>
        <v>-0.056677512045933</v>
      </c>
      <c r="D4862" s="24" t="n">
        <f aca="false">IF($B$11="","",$B$11*EXP($B$12*C4862))</f>
        <v>905.61186948959</v>
      </c>
      <c r="E4862" s="20" t="n">
        <f aca="true">IF($B$10="","",$B$10*(1-$B$14+2*$B$14*RAND()))</f>
        <v>3.62200267306822</v>
      </c>
      <c r="F4862" s="21" t="n">
        <f aca="false">INDEX($E$17:$E$28,B4862)</f>
        <v>4.89657419354839</v>
      </c>
      <c r="G4862" s="25" t="n">
        <f aca="false">IF(OR(D4862="",E4862="",F4862=""),"",D4862*($B$7-$B$8-F4862-E4862))</f>
        <v>3822.97089572994</v>
      </c>
      <c r="H4862" s="25" t="n">
        <f aca="false">IF(D4862="","",D4862*$F$30)</f>
        <v>4527.33485795236</v>
      </c>
    </row>
    <row r="4863" customFormat="false" ht="15" hidden="false" customHeight="false" outlineLevel="0" collapsed="false">
      <c r="A4863" s="2" t="n">
        <v>4829</v>
      </c>
      <c r="B4863" s="2" t="n">
        <v>5</v>
      </c>
      <c r="C4863" s="22" t="n">
        <f aca="true">NORMSINV(MAX(RAND(),0.000000000001))</f>
        <v>0.166295343914389</v>
      </c>
      <c r="D4863" s="24" t="n">
        <f aca="false">IF($B$11="","",$B$11*EXP($B$12*C4863))</f>
        <v>994.822181912544</v>
      </c>
      <c r="E4863" s="20" t="n">
        <f aca="true">IF($B$10="","",$B$10*(1-$B$14+2*$B$14*RAND()))</f>
        <v>3.49082850383609</v>
      </c>
      <c r="F4863" s="21" t="n">
        <f aca="false">INDEX($E$17:$E$28,B4863)</f>
        <v>4.761</v>
      </c>
      <c r="G4863" s="25" t="n">
        <f aca="false">IF(OR(D4863="",E4863="",F4863=""),"",D4863*($B$7-$B$8-F4863-E4863))</f>
        <v>4464.93256061147</v>
      </c>
      <c r="H4863" s="25" t="n">
        <f aca="false">IF(D4863="","",D4863*$F$30)</f>
        <v>4973.31505181719</v>
      </c>
    </row>
    <row r="4864" customFormat="false" ht="15" hidden="false" customHeight="false" outlineLevel="0" collapsed="false">
      <c r="A4864" s="2" t="n">
        <v>4830</v>
      </c>
      <c r="B4864" s="2" t="n">
        <v>6</v>
      </c>
      <c r="C4864" s="22" t="n">
        <f aca="true">NORMSINV(MAX(RAND(),0.000000000001))</f>
        <v>0.119858426802433</v>
      </c>
      <c r="D4864" s="24" t="n">
        <f aca="false">IF($B$11="","",$B$11*EXP($B$12*C4864))</f>
        <v>975.545760160983</v>
      </c>
      <c r="E4864" s="20" t="n">
        <f aca="true">IF($B$10="","",$B$10*(1-$B$14+2*$B$14*RAND()))</f>
        <v>4.01339081967682</v>
      </c>
      <c r="F4864" s="21" t="n">
        <f aca="false">INDEX($E$17:$E$28,B4864)</f>
        <v>4.761</v>
      </c>
      <c r="G4864" s="25" t="n">
        <f aca="false">IF(OR(D4864="",E4864="",F4864=""),"",D4864*($B$7-$B$8-F4864-E4864))</f>
        <v>3868.63322231975</v>
      </c>
      <c r="H4864" s="25" t="n">
        <f aca="false">IF(D4864="","",D4864*$F$30)</f>
        <v>4876.94836419679</v>
      </c>
    </row>
    <row r="4865" customFormat="false" ht="15" hidden="false" customHeight="false" outlineLevel="0" collapsed="false">
      <c r="A4865" s="2" t="n">
        <v>4831</v>
      </c>
      <c r="B4865" s="2" t="n">
        <v>7</v>
      </c>
      <c r="C4865" s="22" t="n">
        <f aca="true">NORMSINV(MAX(RAND(),0.000000000001))</f>
        <v>0.478978050688486</v>
      </c>
      <c r="D4865" s="24" t="n">
        <f aca="false">IF($B$11="","",$B$11*EXP($B$12*C4865))</f>
        <v>1134.92050972686</v>
      </c>
      <c r="E4865" s="20" t="n">
        <f aca="true">IF($B$10="","",$B$10*(1-$B$14+2*$B$14*RAND()))</f>
        <v>4.01331109772644</v>
      </c>
      <c r="F4865" s="21" t="n">
        <f aca="false">INDEX($E$17:$E$28,B4865)</f>
        <v>4.761</v>
      </c>
      <c r="G4865" s="25" t="n">
        <f aca="false">IF(OR(D4865="",E4865="",F4865=""),"",D4865*($B$7-$B$8-F4865-E4865))</f>
        <v>4500.74167038647</v>
      </c>
      <c r="H4865" s="25" t="n">
        <f aca="false">IF(D4865="","",D4865*$F$30)</f>
        <v>5673.69461222652</v>
      </c>
    </row>
    <row r="4866" customFormat="false" ht="15" hidden="false" customHeight="false" outlineLevel="0" collapsed="false">
      <c r="A4866" s="2" t="n">
        <v>4832</v>
      </c>
      <c r="B4866" s="2" t="n">
        <v>8</v>
      </c>
      <c r="C4866" s="22" t="n">
        <f aca="true">NORMSINV(MAX(RAND(),0.000000000001))</f>
        <v>0.0891815752066149</v>
      </c>
      <c r="D4866" s="24" t="n">
        <f aca="false">IF($B$11="","",$B$11*EXP($B$12*C4866))</f>
        <v>963.016825967889</v>
      </c>
      <c r="E4866" s="20" t="n">
        <f aca="true">IF($B$10="","",$B$10*(1-$B$14+2*$B$14*RAND()))</f>
        <v>3.44682400784139</v>
      </c>
      <c r="F4866" s="21" t="n">
        <f aca="false">INDEX($E$17:$E$28,B4866)</f>
        <v>4.761</v>
      </c>
      <c r="G4866" s="25" t="n">
        <f aca="false">IF(OR(D4866="",E4866="",F4866=""),"",D4866*($B$7-$B$8-F4866-E4866))</f>
        <v>4364.56173869646</v>
      </c>
      <c r="H4866" s="25" t="n">
        <f aca="false">IF(D4866="","",D4866*$F$30)</f>
        <v>4814.31371637867</v>
      </c>
    </row>
    <row r="4867" customFormat="false" ht="15" hidden="false" customHeight="false" outlineLevel="0" collapsed="false">
      <c r="A4867" s="2" t="n">
        <v>4833</v>
      </c>
      <c r="B4867" s="2" t="n">
        <v>9</v>
      </c>
      <c r="C4867" s="22" t="n">
        <f aca="true">NORMSINV(MAX(RAND(),0.000000000001))</f>
        <v>2.39190240698593</v>
      </c>
      <c r="D4867" s="24" t="n">
        <f aca="false">IF($B$11="","",$B$11*EXP($B$12*C4867))</f>
        <v>2541.11770576559</v>
      </c>
      <c r="E4867" s="20" t="n">
        <f aca="true">IF($B$10="","",$B$10*(1-$B$14+2*$B$14*RAND()))</f>
        <v>4.06013732579334</v>
      </c>
      <c r="F4867" s="21" t="n">
        <f aca="false">INDEX($E$17:$E$28,B4867)</f>
        <v>4.761</v>
      </c>
      <c r="G4867" s="25" t="n">
        <f aca="false">IF(OR(D4867="",E4867="",F4867=""),"",D4867*($B$7-$B$8-F4867-E4867))</f>
        <v>9958.29132789042</v>
      </c>
      <c r="H4867" s="25" t="n">
        <f aca="false">IF(D4867="","",D4867*$F$30)</f>
        <v>12703.5556346633</v>
      </c>
    </row>
    <row r="4868" customFormat="false" ht="15" hidden="false" customHeight="false" outlineLevel="0" collapsed="false">
      <c r="A4868" s="2" t="n">
        <v>4834</v>
      </c>
      <c r="B4868" s="2" t="n">
        <v>10</v>
      </c>
      <c r="C4868" s="22" t="n">
        <f aca="true">NORMSINV(MAX(RAND(),0.000000000001))</f>
        <v>-0.150481417795106</v>
      </c>
      <c r="D4868" s="24" t="n">
        <f aca="false">IF($B$11="","",$B$11*EXP($B$12*C4868))</f>
        <v>870.51503546581</v>
      </c>
      <c r="E4868" s="20" t="n">
        <f aca="true">IF($B$10="","",$B$10*(1-$B$14+2*$B$14*RAND()))</f>
        <v>3.65231720566295</v>
      </c>
      <c r="F4868" s="21" t="n">
        <f aca="false">INDEX($E$17:$E$28,B4868)</f>
        <v>4.761</v>
      </c>
      <c r="G4868" s="25" t="n">
        <f aca="false">IF(OR(D4868="",E4868="",F4868=""),"",D4868*($B$7-$B$8-F4868-E4868))</f>
        <v>3766.44242616163</v>
      </c>
      <c r="H4868" s="25" t="n">
        <f aca="false">IF(D4868="","",D4868*$F$30)</f>
        <v>4351.87876530068</v>
      </c>
    </row>
    <row r="4869" customFormat="false" ht="15" hidden="false" customHeight="false" outlineLevel="0" collapsed="false">
      <c r="A4869" s="2" t="n">
        <v>4835</v>
      </c>
      <c r="B4869" s="2" t="n">
        <v>11</v>
      </c>
      <c r="C4869" s="22" t="n">
        <f aca="true">NORMSINV(MAX(RAND(),0.000000000001))</f>
        <v>0.0379793562778143</v>
      </c>
      <c r="D4869" s="24" t="n">
        <f aca="false">IF($B$11="","",$B$11*EXP($B$12*C4869))</f>
        <v>942.462382888982</v>
      </c>
      <c r="E4869" s="20" t="n">
        <f aca="true">IF($B$10="","",$B$10*(1-$B$14+2*$B$14*RAND()))</f>
        <v>4.07595037553759</v>
      </c>
      <c r="F4869" s="21" t="n">
        <f aca="false">INDEX($E$17:$E$28,B4869)</f>
        <v>4.761</v>
      </c>
      <c r="G4869" s="25" t="n">
        <f aca="false">IF(OR(D4869="",E4869="",F4869=""),"",D4869*($B$7-$B$8-F4869-E4869))</f>
        <v>3678.4774496048</v>
      </c>
      <c r="H4869" s="25" t="n">
        <f aca="false">IF(D4869="","",D4869*$F$30)</f>
        <v>4711.5579445386</v>
      </c>
    </row>
    <row r="4870" customFormat="false" ht="15" hidden="false" customHeight="false" outlineLevel="0" collapsed="false">
      <c r="A4870" s="2" t="n">
        <v>4836</v>
      </c>
      <c r="B4870" s="2" t="n">
        <v>12</v>
      </c>
      <c r="C4870" s="22" t="n">
        <f aca="true">NORMSINV(MAX(RAND(),0.000000000001))</f>
        <v>1.6309236965167</v>
      </c>
      <c r="D4870" s="24" t="n">
        <f aca="false">IF($B$11="","",$B$11*EXP($B$12*C4870))</f>
        <v>1844.03004690706</v>
      </c>
      <c r="E4870" s="20" t="n">
        <f aca="true">IF($B$10="","",$B$10*(1-$B$14+2*$B$14*RAND()))</f>
        <v>3.60945146083236</v>
      </c>
      <c r="F4870" s="21" t="n">
        <f aca="false">INDEX($E$17:$E$28,B4870)</f>
        <v>4.761</v>
      </c>
      <c r="G4870" s="25" t="n">
        <f aca="false">IF(OR(D4870="",E4870="",F4870=""),"",D4870*($B$7-$B$8-F4870-E4870))</f>
        <v>8057.57879764395</v>
      </c>
      <c r="H4870" s="25" t="n">
        <f aca="false">IF(D4870="","",D4870*$F$30)</f>
        <v>9218.67501049775</v>
      </c>
    </row>
    <row r="4871" customFormat="false" ht="15" hidden="false" customHeight="false" outlineLevel="0" collapsed="false">
      <c r="A4871" s="2" t="n">
        <v>4837</v>
      </c>
      <c r="B4871" s="2" t="n">
        <v>1</v>
      </c>
      <c r="C4871" s="22" t="n">
        <f aca="true">NORMSINV(MAX(RAND(),0.000000000001))</f>
        <v>-0.927778235709195</v>
      </c>
      <c r="D4871" s="24" t="n">
        <f aca="false">IF($B$11="","",$B$11*EXP($B$12*C4871))</f>
        <v>627.383833554236</v>
      </c>
      <c r="E4871" s="20" t="n">
        <f aca="true">IF($B$10="","",$B$10*(1-$B$14+2*$B$14*RAND()))</f>
        <v>4.06632023580226</v>
      </c>
      <c r="F4871" s="21" t="n">
        <f aca="false">INDEX($E$17:$E$28,B4871)</f>
        <v>4.92562580645161</v>
      </c>
      <c r="G4871" s="25" t="n">
        <f aca="false">IF(OR(D4871="",E4871="",F4871=""),"",D4871*($B$7-$B$8-F4871-E4871))</f>
        <v>2351.46846037889</v>
      </c>
      <c r="H4871" s="25" t="n">
        <f aca="false">IF(D4871="","",D4871*$F$30)</f>
        <v>3136.41726070434</v>
      </c>
    </row>
    <row r="4872" customFormat="false" ht="15" hidden="false" customHeight="false" outlineLevel="0" collapsed="false">
      <c r="A4872" s="2" t="n">
        <v>4838</v>
      </c>
      <c r="B4872" s="2" t="n">
        <v>2</v>
      </c>
      <c r="C4872" s="22" t="n">
        <f aca="true">NORMSINV(MAX(RAND(),0.000000000001))</f>
        <v>0.742004796463233</v>
      </c>
      <c r="D4872" s="24" t="n">
        <f aca="false">IF($B$11="","",$B$11*EXP($B$12*C4872))</f>
        <v>1267.93952091202</v>
      </c>
      <c r="E4872" s="20" t="n">
        <f aca="true">IF($B$10="","",$B$10*(1-$B$14+2*$B$14*RAND()))</f>
        <v>3.86332357225672</v>
      </c>
      <c r="F4872" s="21" t="n">
        <f aca="false">INDEX($E$17:$E$28,B4872)</f>
        <v>5.0612</v>
      </c>
      <c r="G4872" s="25" t="n">
        <f aca="false">IF(OR(D4872="",E4872="",F4872=""),"",D4872*($B$7-$B$8-F4872-E4872))</f>
        <v>4837.7933538439</v>
      </c>
      <c r="H4872" s="25" t="n">
        <f aca="false">IF(D4872="","",D4872*$F$30)</f>
        <v>6338.68325294335</v>
      </c>
    </row>
    <row r="4873" customFormat="false" ht="15" hidden="false" customHeight="false" outlineLevel="0" collapsed="false">
      <c r="A4873" s="2" t="n">
        <v>4839</v>
      </c>
      <c r="B4873" s="2" t="n">
        <v>3</v>
      </c>
      <c r="C4873" s="22" t="n">
        <f aca="true">NORMSINV(MAX(RAND(),0.000000000001))</f>
        <v>0.332645825350564</v>
      </c>
      <c r="D4873" s="24" t="n">
        <f aca="false">IF($B$11="","",$B$11*EXP($B$12*C4873))</f>
        <v>1067.05570566317</v>
      </c>
      <c r="E4873" s="20" t="n">
        <f aca="true">IF($B$10="","",$B$10*(1-$B$14+2*$B$14*RAND()))</f>
        <v>3.98265343818948</v>
      </c>
      <c r="F4873" s="21" t="n">
        <f aca="false">INDEX($E$17:$E$28,B4873)</f>
        <v>5.0612</v>
      </c>
      <c r="G4873" s="25" t="n">
        <f aca="false">IF(OR(D4873="",E4873="",F4873=""),"",D4873*($B$7-$B$8-F4873-E4873))</f>
        <v>3943.99427774722</v>
      </c>
      <c r="H4873" s="25" t="n">
        <f aca="false">IF(D4873="","",D4873*$F$30)</f>
        <v>5334.42488375133</v>
      </c>
    </row>
    <row r="4874" customFormat="false" ht="15" hidden="false" customHeight="false" outlineLevel="0" collapsed="false">
      <c r="A4874" s="2" t="n">
        <v>4840</v>
      </c>
      <c r="B4874" s="2" t="n">
        <v>4</v>
      </c>
      <c r="C4874" s="22" t="n">
        <f aca="true">NORMSINV(MAX(RAND(),0.000000000001))</f>
        <v>0.124463946873596</v>
      </c>
      <c r="D4874" s="24" t="n">
        <f aca="false">IF($B$11="","",$B$11*EXP($B$12*C4874))</f>
        <v>977.440752026651</v>
      </c>
      <c r="E4874" s="20" t="n">
        <f aca="true">IF($B$10="","",$B$10*(1-$B$14+2*$B$14*RAND()))</f>
        <v>3.86264149995612</v>
      </c>
      <c r="F4874" s="21" t="n">
        <f aca="false">INDEX($E$17:$E$28,B4874)</f>
        <v>4.89657419354839</v>
      </c>
      <c r="G4874" s="25" t="n">
        <f aca="false">IF(OR(D4874="",E4874="",F4874=""),"",D4874*($B$7-$B$8-F4874-E4874))</f>
        <v>3890.98080619684</v>
      </c>
      <c r="H4874" s="25" t="n">
        <f aca="false">IF(D4874="","",D4874*$F$30)</f>
        <v>4886.42180753163</v>
      </c>
    </row>
    <row r="4875" customFormat="false" ht="15" hidden="false" customHeight="false" outlineLevel="0" collapsed="false">
      <c r="A4875" s="2" t="n">
        <v>4841</v>
      </c>
      <c r="B4875" s="2" t="n">
        <v>5</v>
      </c>
      <c r="C4875" s="22" t="n">
        <f aca="true">NORMSINV(MAX(RAND(),0.000000000001))</f>
        <v>0.546815210882323</v>
      </c>
      <c r="D4875" s="24" t="n">
        <f aca="false">IF($B$11="","",$B$11*EXP($B$12*C4875))</f>
        <v>1167.82949144714</v>
      </c>
      <c r="E4875" s="20" t="n">
        <f aca="true">IF($B$10="","",$B$10*(1-$B$14+2*$B$14*RAND()))</f>
        <v>3.8606709333976</v>
      </c>
      <c r="F4875" s="21" t="n">
        <f aca="false">INDEX($E$17:$E$28,B4875)</f>
        <v>4.761</v>
      </c>
      <c r="G4875" s="25" t="n">
        <f aca="false">IF(OR(D4875="",E4875="",F4875=""),"",D4875*($B$7-$B$8-F4875-E4875))</f>
        <v>4809.50613946226</v>
      </c>
      <c r="H4875" s="25" t="n">
        <f aca="false">IF(D4875="","",D4875*$F$30)</f>
        <v>5838.21319364254</v>
      </c>
    </row>
    <row r="4876" customFormat="false" ht="15" hidden="false" customHeight="false" outlineLevel="0" collapsed="false">
      <c r="A4876" s="2" t="n">
        <v>4842</v>
      </c>
      <c r="B4876" s="2" t="n">
        <v>6</v>
      </c>
      <c r="C4876" s="22" t="n">
        <f aca="true">NORMSINV(MAX(RAND(),0.000000000001))</f>
        <v>0.0486779374926366</v>
      </c>
      <c r="D4876" s="24" t="n">
        <f aca="false">IF($B$11="","",$B$11*EXP($B$12*C4876))</f>
        <v>946.720612181877</v>
      </c>
      <c r="E4876" s="20" t="n">
        <f aca="true">IF($B$10="","",$B$10*(1-$B$14+2*$B$14*RAND()))</f>
        <v>3.64246689843386</v>
      </c>
      <c r="F4876" s="21" t="n">
        <f aca="false">INDEX($E$17:$E$28,B4876)</f>
        <v>4.761</v>
      </c>
      <c r="G4876" s="25" t="n">
        <f aca="false">IF(OR(D4876="",E4876="",F4876=""),"",D4876*($B$7-$B$8-F4876-E4876))</f>
        <v>4105.48527266167</v>
      </c>
      <c r="H4876" s="25" t="n">
        <f aca="false">IF(D4876="","",D4876*$F$30)</f>
        <v>4732.84568441964</v>
      </c>
    </row>
    <row r="4877" customFormat="false" ht="15" hidden="false" customHeight="false" outlineLevel="0" collapsed="false">
      <c r="A4877" s="2" t="n">
        <v>4843</v>
      </c>
      <c r="B4877" s="2" t="n">
        <v>7</v>
      </c>
      <c r="C4877" s="22" t="n">
        <f aca="true">NORMSINV(MAX(RAND(),0.000000000001))</f>
        <v>0.792973199223684</v>
      </c>
      <c r="D4877" s="24" t="n">
        <f aca="false">IF($B$11="","",$B$11*EXP($B$12*C4877))</f>
        <v>1295.4647536024</v>
      </c>
      <c r="E4877" s="20" t="n">
        <f aca="true">IF($B$10="","",$B$10*(1-$B$14+2*$B$14*RAND()))</f>
        <v>3.37917892058074</v>
      </c>
      <c r="F4877" s="21" t="n">
        <f aca="false">INDEX($E$17:$E$28,B4877)</f>
        <v>4.761</v>
      </c>
      <c r="G4877" s="25" t="n">
        <f aca="false">IF(OR(D4877="",E4877="",F4877=""),"",D4877*($B$7-$B$8-F4877-E4877))</f>
        <v>5958.906081265</v>
      </c>
      <c r="H4877" s="25" t="n">
        <f aca="false">IF(D4877="","",D4877*$F$30)</f>
        <v>6476.28739620912</v>
      </c>
    </row>
    <row r="4878" customFormat="false" ht="15" hidden="false" customHeight="false" outlineLevel="0" collapsed="false">
      <c r="A4878" s="2" t="n">
        <v>4844</v>
      </c>
      <c r="B4878" s="2" t="n">
        <v>8</v>
      </c>
      <c r="C4878" s="22" t="n">
        <f aca="true">NORMSINV(MAX(RAND(),0.000000000001))</f>
        <v>-1.31345459019236</v>
      </c>
      <c r="D4878" s="24" t="n">
        <f aca="false">IF($B$11="","",$B$11*EXP($B$12*C4878))</f>
        <v>533.280525171355</v>
      </c>
      <c r="E4878" s="20" t="n">
        <f aca="true">IF($B$10="","",$B$10*(1-$B$14+2*$B$14*RAND()))</f>
        <v>3.39912392119611</v>
      </c>
      <c r="F4878" s="21" t="n">
        <f aca="false">INDEX($E$17:$E$28,B4878)</f>
        <v>4.761</v>
      </c>
      <c r="G4878" s="25" t="n">
        <f aca="false">IF(OR(D4878="",E4878="",F4878=""),"",D4878*($B$7-$B$8-F4878-E4878))</f>
        <v>2442.35872052426</v>
      </c>
      <c r="H4878" s="25" t="n">
        <f aca="false">IF(D4878="","",D4878*$F$30)</f>
        <v>2665.97600143664</v>
      </c>
    </row>
    <row r="4879" customFormat="false" ht="15" hidden="false" customHeight="false" outlineLevel="0" collapsed="false">
      <c r="A4879" s="2" t="n">
        <v>4845</v>
      </c>
      <c r="B4879" s="2" t="n">
        <v>9</v>
      </c>
      <c r="C4879" s="22" t="n">
        <f aca="true">NORMSINV(MAX(RAND(),0.000000000001))</f>
        <v>-0.0851630868522885</v>
      </c>
      <c r="D4879" s="24" t="n">
        <f aca="false">IF($B$11="","",$B$11*EXP($B$12*C4879))</f>
        <v>894.806916729826</v>
      </c>
      <c r="E4879" s="20" t="n">
        <f aca="true">IF($B$10="","",$B$10*(1-$B$14+2*$B$14*RAND()))</f>
        <v>3.62741390704066</v>
      </c>
      <c r="F4879" s="21" t="n">
        <f aca="false">INDEX($E$17:$E$28,B4879)</f>
        <v>4.761</v>
      </c>
      <c r="G4879" s="25" t="n">
        <f aca="false">IF(OR(D4879="",E4879="",F4879=""),"",D4879*($B$7-$B$8-F4879-E4879))</f>
        <v>3893.82933472534</v>
      </c>
      <c r="H4879" s="25" t="n">
        <f aca="false">IF(D4879="","",D4879*$F$30)</f>
        <v>4473.31873811574</v>
      </c>
    </row>
    <row r="4880" customFormat="false" ht="15" hidden="false" customHeight="false" outlineLevel="0" collapsed="false">
      <c r="A4880" s="2" t="n">
        <v>4846</v>
      </c>
      <c r="B4880" s="2" t="n">
        <v>10</v>
      </c>
      <c r="C4880" s="22" t="n">
        <f aca="true">NORMSINV(MAX(RAND(),0.000000000001))</f>
        <v>1.20262019619875</v>
      </c>
      <c r="D4880" s="24" t="n">
        <f aca="false">IF($B$11="","",$B$11*EXP($B$12*C4880))</f>
        <v>1539.53566991429</v>
      </c>
      <c r="E4880" s="20" t="n">
        <f aca="true">IF($B$10="","",$B$10*(1-$B$14+2*$B$14*RAND()))</f>
        <v>3.86762175552899</v>
      </c>
      <c r="F4880" s="21" t="n">
        <f aca="false">INDEX($E$17:$E$28,B4880)</f>
        <v>4.761</v>
      </c>
      <c r="G4880" s="25" t="n">
        <f aca="false">IF(OR(D4880="",E4880="",F4880=""),"",D4880*($B$7-$B$8-F4880-E4880))</f>
        <v>6329.61345987271</v>
      </c>
      <c r="H4880" s="25" t="n">
        <f aca="false">IF(D4880="","",D4880*$F$30)</f>
        <v>7696.44672103551</v>
      </c>
    </row>
    <row r="4881" customFormat="false" ht="15" hidden="false" customHeight="false" outlineLevel="0" collapsed="false">
      <c r="A4881" s="2" t="n">
        <v>4847</v>
      </c>
      <c r="B4881" s="2" t="n">
        <v>11</v>
      </c>
      <c r="C4881" s="22" t="n">
        <f aca="true">NORMSINV(MAX(RAND(),0.000000000001))</f>
        <v>1.03190974170327</v>
      </c>
      <c r="D4881" s="24" t="n">
        <f aca="false">IF($B$11="","",$B$11*EXP($B$12*C4881))</f>
        <v>1432.68350851322</v>
      </c>
      <c r="E4881" s="20" t="n">
        <f aca="true">IF($B$10="","",$B$10*(1-$B$14+2*$B$14*RAND()))</f>
        <v>3.59218698337244</v>
      </c>
      <c r="F4881" s="21" t="n">
        <f aca="false">INDEX($E$17:$E$28,B4881)</f>
        <v>4.761</v>
      </c>
      <c r="G4881" s="25" t="n">
        <f aca="false">IF(OR(D4881="",E4881="",F4881=""),"",D4881*($B$7-$B$8-F4881-E4881))</f>
        <v>6284.91466385342</v>
      </c>
      <c r="H4881" s="25" t="n">
        <f aca="false">IF(D4881="","",D4881*$F$30)</f>
        <v>7162.27139575927</v>
      </c>
    </row>
    <row r="4882" customFormat="false" ht="15" hidden="false" customHeight="false" outlineLevel="0" collapsed="false">
      <c r="A4882" s="2" t="n">
        <v>4848</v>
      </c>
      <c r="B4882" s="2" t="n">
        <v>12</v>
      </c>
      <c r="C4882" s="22" t="n">
        <f aca="true">NORMSINV(MAX(RAND(),0.000000000001))</f>
        <v>-0.341608925655601</v>
      </c>
      <c r="D4882" s="24" t="n">
        <f aca="false">IF($B$11="","",$B$11*EXP($B$12*C4882))</f>
        <v>803.157139192393</v>
      </c>
      <c r="E4882" s="20" t="n">
        <f aca="true">IF($B$10="","",$B$10*(1-$B$14+2*$B$14*RAND()))</f>
        <v>3.8375653499026</v>
      </c>
      <c r="F4882" s="21" t="n">
        <f aca="false">INDEX($E$17:$E$28,B4882)</f>
        <v>4.761</v>
      </c>
      <c r="G4882" s="25" t="n">
        <f aca="false">IF(OR(D4882="",E4882="",F4882=""),"",D4882*($B$7-$B$8-F4882-E4882))</f>
        <v>3326.22280572448</v>
      </c>
      <c r="H4882" s="25" t="n">
        <f aca="false">IF(D4882="","",D4882*$F$30)</f>
        <v>4015.14317025061</v>
      </c>
    </row>
    <row r="4883" customFormat="false" ht="15" hidden="false" customHeight="false" outlineLevel="0" collapsed="false">
      <c r="A4883" s="2" t="n">
        <v>4849</v>
      </c>
      <c r="B4883" s="2" t="n">
        <v>1</v>
      </c>
      <c r="C4883" s="22" t="n">
        <f aca="true">NORMSINV(MAX(RAND(),0.000000000001))</f>
        <v>0.226444606570293</v>
      </c>
      <c r="D4883" s="24" t="n">
        <f aca="false">IF($B$11="","",$B$11*EXP($B$12*C4883))</f>
        <v>1020.35804357102</v>
      </c>
      <c r="E4883" s="20" t="n">
        <f aca="true">IF($B$10="","",$B$10*(1-$B$14+2*$B$14*RAND()))</f>
        <v>3.63654744280591</v>
      </c>
      <c r="F4883" s="21" t="n">
        <f aca="false">INDEX($E$17:$E$28,B4883)</f>
        <v>4.92562580645161</v>
      </c>
      <c r="G4883" s="25" t="n">
        <f aca="false">IF(OR(D4883="",E4883="",F4883=""),"",D4883*($B$7-$B$8-F4883-E4883))</f>
        <v>4262.87912976626</v>
      </c>
      <c r="H4883" s="25" t="n">
        <f aca="false">IF(D4883="","",D4883*$F$30)</f>
        <v>5100.97393142024</v>
      </c>
    </row>
    <row r="4884" customFormat="false" ht="15" hidden="false" customHeight="false" outlineLevel="0" collapsed="false">
      <c r="A4884" s="2" t="n">
        <v>4850</v>
      </c>
      <c r="B4884" s="2" t="n">
        <v>2</v>
      </c>
      <c r="C4884" s="22" t="n">
        <f aca="true">NORMSINV(MAX(RAND(),0.000000000001))</f>
        <v>1.56369105785854</v>
      </c>
      <c r="D4884" s="24" t="n">
        <f aca="false">IF($B$11="","",$B$11*EXP($B$12*C4884))</f>
        <v>1792.52253794081</v>
      </c>
      <c r="E4884" s="20" t="n">
        <f aca="true">IF($B$10="","",$B$10*(1-$B$14+2*$B$14*RAND()))</f>
        <v>3.92362736875272</v>
      </c>
      <c r="F4884" s="21" t="n">
        <f aca="false">INDEX($E$17:$E$28,B4884)</f>
        <v>5.0612</v>
      </c>
      <c r="G4884" s="25" t="n">
        <f aca="false">IF(OR(D4884="",E4884="",F4884=""),"",D4884*($B$7-$B$8-F4884-E4884))</f>
        <v>6731.23157536925</v>
      </c>
      <c r="H4884" s="25" t="n">
        <f aca="false">IF(D4884="","",D4884*$F$30)</f>
        <v>8961.17867167371</v>
      </c>
    </row>
    <row r="4885" customFormat="false" ht="15" hidden="false" customHeight="false" outlineLevel="0" collapsed="false">
      <c r="A4885" s="2" t="n">
        <v>4851</v>
      </c>
      <c r="B4885" s="2" t="n">
        <v>3</v>
      </c>
      <c r="C4885" s="22" t="n">
        <f aca="true">NORMSINV(MAX(RAND(),0.000000000001))</f>
        <v>-0.989628268987076</v>
      </c>
      <c r="D4885" s="24" t="n">
        <f aca="false">IF($B$11="","",$B$11*EXP($B$12*C4885))</f>
        <v>611.244487766174</v>
      </c>
      <c r="E4885" s="20" t="n">
        <f aca="true">IF($B$10="","",$B$10*(1-$B$14+2*$B$14*RAND()))</f>
        <v>3.94065345169701</v>
      </c>
      <c r="F4885" s="21" t="n">
        <f aca="false">INDEX($E$17:$E$28,B4885)</f>
        <v>5.0612</v>
      </c>
      <c r="G4885" s="25" t="n">
        <f aca="false">IF(OR(D4885="",E4885="",F4885=""),"",D4885*($B$7-$B$8-F4885-E4885))</f>
        <v>2284.92147211235</v>
      </c>
      <c r="H4885" s="25" t="n">
        <f aca="false">IF(D4885="","",D4885*$F$30)</f>
        <v>3055.73344324066</v>
      </c>
    </row>
    <row r="4886" customFormat="false" ht="15" hidden="false" customHeight="false" outlineLevel="0" collapsed="false">
      <c r="A4886" s="2" t="n">
        <v>4852</v>
      </c>
      <c r="B4886" s="2" t="n">
        <v>4</v>
      </c>
      <c r="C4886" s="22" t="n">
        <f aca="true">NORMSINV(MAX(RAND(),0.000000000001))</f>
        <v>2.0714989920656</v>
      </c>
      <c r="D4886" s="24" t="n">
        <f aca="false">IF($B$11="","",$B$11*EXP($B$12*C4886))</f>
        <v>2220.1991498824</v>
      </c>
      <c r="E4886" s="20" t="n">
        <f aca="true">IF($B$10="","",$B$10*(1-$B$14+2*$B$14*RAND()))</f>
        <v>3.96641393747282</v>
      </c>
      <c r="F4886" s="21" t="n">
        <f aca="false">INDEX($E$17:$E$28,B4886)</f>
        <v>4.89657419354839</v>
      </c>
      <c r="G4886" s="25" t="n">
        <f aca="false">IF(OR(D4886="",E4886="",F4886=""),"",D4886*($B$7-$B$8-F4886-E4886))</f>
        <v>8607.73845559071</v>
      </c>
      <c r="H4886" s="25" t="n">
        <f aca="false">IF(D4886="","",D4886*$F$30)</f>
        <v>11099.2195900921</v>
      </c>
    </row>
    <row r="4887" customFormat="false" ht="15" hidden="false" customHeight="false" outlineLevel="0" collapsed="false">
      <c r="A4887" s="2" t="n">
        <v>4853</v>
      </c>
      <c r="B4887" s="2" t="n">
        <v>5</v>
      </c>
      <c r="C4887" s="22" t="n">
        <f aca="true">NORMSINV(MAX(RAND(),0.000000000001))</f>
        <v>1.28520294315817</v>
      </c>
      <c r="D4887" s="24" t="n">
        <f aca="false">IF($B$11="","",$B$11*EXP($B$12*C4887))</f>
        <v>1594.0507615092</v>
      </c>
      <c r="E4887" s="20" t="n">
        <f aca="true">IF($B$10="","",$B$10*(1-$B$14+2*$B$14*RAND()))</f>
        <v>3.82792243652451</v>
      </c>
      <c r="F4887" s="21" t="n">
        <f aca="false">INDEX($E$17:$E$28,B4887)</f>
        <v>4.761</v>
      </c>
      <c r="G4887" s="25" t="n">
        <f aca="false">IF(OR(D4887="",E4887="",F4887=""),"",D4887*($B$7-$B$8-F4887-E4887))</f>
        <v>6617.02835114187</v>
      </c>
      <c r="H4887" s="25" t="n">
        <f aca="false">IF(D4887="","",D4887*$F$30)</f>
        <v>7968.97856693681</v>
      </c>
    </row>
    <row r="4888" customFormat="false" ht="15" hidden="false" customHeight="false" outlineLevel="0" collapsed="false">
      <c r="A4888" s="2" t="n">
        <v>4854</v>
      </c>
      <c r="B4888" s="2" t="n">
        <v>6</v>
      </c>
      <c r="C4888" s="22" t="n">
        <f aca="true">NORMSINV(MAX(RAND(),0.000000000001))</f>
        <v>-1.67437445636765</v>
      </c>
      <c r="D4888" s="24" t="n">
        <f aca="false">IF($B$11="","",$B$11*EXP($B$12*C4888))</f>
        <v>458.045358284234</v>
      </c>
      <c r="E4888" s="20" t="n">
        <f aca="true">IF($B$10="","",$B$10*(1-$B$14+2*$B$14*RAND()))</f>
        <v>3.63128977953396</v>
      </c>
      <c r="F4888" s="21" t="n">
        <f aca="false">INDEX($E$17:$E$28,B4888)</f>
        <v>4.761</v>
      </c>
      <c r="G4888" s="25" t="n">
        <f aca="false">IF(OR(D4888="",E4888="",F4888=""),"",D4888*($B$7-$B$8-F4888-E4888))</f>
        <v>1991.44848564939</v>
      </c>
      <c r="H4888" s="25" t="n">
        <f aca="false">IF(D4888="","",D4888*$F$30)</f>
        <v>2289.86035513454</v>
      </c>
    </row>
    <row r="4889" customFormat="false" ht="15" hidden="false" customHeight="false" outlineLevel="0" collapsed="false">
      <c r="A4889" s="2" t="n">
        <v>4855</v>
      </c>
      <c r="B4889" s="2" t="n">
        <v>7</v>
      </c>
      <c r="C4889" s="22" t="n">
        <f aca="true">NORMSINV(MAX(RAND(),0.000000000001))</f>
        <v>0.255355703676317</v>
      </c>
      <c r="D4889" s="24" t="n">
        <f aca="false">IF($B$11="","",$B$11*EXP($B$12*C4889))</f>
        <v>1032.864225164</v>
      </c>
      <c r="E4889" s="20" t="n">
        <f aca="true">IF($B$10="","",$B$10*(1-$B$14+2*$B$14*RAND()))</f>
        <v>3.73724472136244</v>
      </c>
      <c r="F4889" s="21" t="n">
        <f aca="false">INDEX($E$17:$E$28,B4889)</f>
        <v>4.761</v>
      </c>
      <c r="G4889" s="25" t="n">
        <f aca="false">IF(OR(D4889="",E4889="",F4889=""),"",D4889*($B$7-$B$8-F4889-E4889))</f>
        <v>4381.15727920529</v>
      </c>
      <c r="H4889" s="25" t="n">
        <f aca="false">IF(D4889="","",D4889*$F$30)</f>
        <v>5163.49483443987</v>
      </c>
    </row>
    <row r="4890" customFormat="false" ht="15" hidden="false" customHeight="false" outlineLevel="0" collapsed="false">
      <c r="A4890" s="2" t="n">
        <v>4856</v>
      </c>
      <c r="B4890" s="2" t="n">
        <v>8</v>
      </c>
      <c r="C4890" s="22" t="n">
        <f aca="true">NORMSINV(MAX(RAND(),0.000000000001))</f>
        <v>-1.06137094731275</v>
      </c>
      <c r="D4890" s="24" t="n">
        <f aca="false">IF($B$11="","",$B$11*EXP($B$12*C4890))</f>
        <v>593.043108850339</v>
      </c>
      <c r="E4890" s="20" t="n">
        <f aca="true">IF($B$10="","",$B$10*(1-$B$14+2*$B$14*RAND()))</f>
        <v>4.1032099755795</v>
      </c>
      <c r="F4890" s="21" t="n">
        <f aca="false">INDEX($E$17:$E$28,B4890)</f>
        <v>4.761</v>
      </c>
      <c r="G4890" s="25" t="n">
        <f aca="false">IF(OR(D4890="",E4890="",F4890=""),"",D4890*($B$7-$B$8-F4890-E4890))</f>
        <v>2298.51056533347</v>
      </c>
      <c r="H4890" s="25" t="n">
        <f aca="false">IF(D4890="","",D4890*$F$30)</f>
        <v>2964.74110976461</v>
      </c>
    </row>
    <row r="4891" customFormat="false" ht="15" hidden="false" customHeight="false" outlineLevel="0" collapsed="false">
      <c r="A4891" s="2" t="n">
        <v>4857</v>
      </c>
      <c r="B4891" s="2" t="n">
        <v>9</v>
      </c>
      <c r="C4891" s="22" t="n">
        <f aca="true">NORMSINV(MAX(RAND(),0.000000000001))</f>
        <v>-0.164502978665419</v>
      </c>
      <c r="D4891" s="24" t="n">
        <f aca="false">IF($B$11="","",$B$11*EXP($B$12*C4891))</f>
        <v>865.387013495082</v>
      </c>
      <c r="E4891" s="20" t="n">
        <f aca="true">IF($B$10="","",$B$10*(1-$B$14+2*$B$14*RAND()))</f>
        <v>3.96502958395144</v>
      </c>
      <c r="F4891" s="21" t="n">
        <f aca="false">INDEX($E$17:$E$28,B4891)</f>
        <v>4.761</v>
      </c>
      <c r="G4891" s="25" t="n">
        <f aca="false">IF(OR(D4891="",E4891="",F4891=""),"",D4891*($B$7-$B$8-F4891-E4891))</f>
        <v>3473.63787060187</v>
      </c>
      <c r="H4891" s="25" t="n">
        <f aca="false">IF(D4891="","",D4891*$F$30)</f>
        <v>4326.24275786461</v>
      </c>
    </row>
    <row r="4892" customFormat="false" ht="15" hidden="false" customHeight="false" outlineLevel="0" collapsed="false">
      <c r="A4892" s="2" t="n">
        <v>4858</v>
      </c>
      <c r="B4892" s="2" t="n">
        <v>10</v>
      </c>
      <c r="C4892" s="22" t="n">
        <f aca="true">NORMSINV(MAX(RAND(),0.000000000001))</f>
        <v>-0.716451615096994</v>
      </c>
      <c r="D4892" s="24" t="n">
        <f aca="false">IF($B$11="","",$B$11*EXP($B$12*C4892))</f>
        <v>685.812588011091</v>
      </c>
      <c r="E4892" s="20" t="n">
        <f aca="true">IF($B$10="","",$B$10*(1-$B$14+2*$B$14*RAND()))</f>
        <v>3.97342748320572</v>
      </c>
      <c r="F4892" s="21" t="n">
        <f aca="false">INDEX($E$17:$E$28,B4892)</f>
        <v>4.761</v>
      </c>
      <c r="G4892" s="25" t="n">
        <f aca="false">IF(OR(D4892="",E4892="",F4892=""),"",D4892*($B$7-$B$8-F4892-E4892))</f>
        <v>2747.07205420879</v>
      </c>
      <c r="H4892" s="25" t="n">
        <f aca="false">IF(D4892="","",D4892*$F$30)</f>
        <v>3428.51428998505</v>
      </c>
    </row>
    <row r="4893" customFormat="false" ht="15" hidden="false" customHeight="false" outlineLevel="0" collapsed="false">
      <c r="A4893" s="2" t="n">
        <v>4859</v>
      </c>
      <c r="B4893" s="2" t="n">
        <v>11</v>
      </c>
      <c r="C4893" s="22" t="n">
        <f aca="true">NORMSINV(MAX(RAND(),0.000000000001))</f>
        <v>0.427651969096256</v>
      </c>
      <c r="D4893" s="24" t="n">
        <f aca="false">IF($B$11="","",$B$11*EXP($B$12*C4893))</f>
        <v>1110.63902053547</v>
      </c>
      <c r="E4893" s="20" t="n">
        <f aca="true">IF($B$10="","",$B$10*(1-$B$14+2*$B$14*RAND()))</f>
        <v>3.7085962521945</v>
      </c>
      <c r="F4893" s="21" t="n">
        <f aca="false">INDEX($E$17:$E$28,B4893)</f>
        <v>4.761</v>
      </c>
      <c r="G4893" s="25" t="n">
        <f aca="false">IF(OR(D4893="",E4893="",F4893=""),"",D4893*($B$7-$B$8-F4893-E4893))</f>
        <v>4742.87703575371</v>
      </c>
      <c r="H4893" s="25" t="n">
        <f aca="false">IF(D4893="","",D4893*$F$30)</f>
        <v>5552.30659146093</v>
      </c>
    </row>
    <row r="4894" customFormat="false" ht="15" hidden="false" customHeight="false" outlineLevel="0" collapsed="false">
      <c r="A4894" s="2" t="n">
        <v>4860</v>
      </c>
      <c r="B4894" s="2" t="n">
        <v>12</v>
      </c>
      <c r="C4894" s="22" t="n">
        <f aca="true">NORMSINV(MAX(RAND(),0.000000000001))</f>
        <v>-1.10679585184104</v>
      </c>
      <c r="D4894" s="24" t="n">
        <f aca="false">IF($B$11="","",$B$11*EXP($B$12*C4894))</f>
        <v>581.799902912848</v>
      </c>
      <c r="E4894" s="20" t="n">
        <f aca="true">IF($B$10="","",$B$10*(1-$B$14+2*$B$14*RAND()))</f>
        <v>3.89395046457283</v>
      </c>
      <c r="F4894" s="21" t="n">
        <f aca="false">INDEX($E$17:$E$28,B4894)</f>
        <v>4.761</v>
      </c>
      <c r="G4894" s="25" t="n">
        <f aca="false">IF(OR(D4894="",E4894="",F4894=""),"",D4894*($B$7-$B$8-F4894-E4894))</f>
        <v>2376.68142310571</v>
      </c>
      <c r="H4894" s="25" t="n">
        <f aca="false">IF(D4894="","",D4894*$F$30)</f>
        <v>2908.53407464191</v>
      </c>
    </row>
    <row r="4895" customFormat="false" ht="15" hidden="false" customHeight="false" outlineLevel="0" collapsed="false">
      <c r="A4895" s="2" t="n">
        <v>4861</v>
      </c>
      <c r="B4895" s="2" t="n">
        <v>1</v>
      </c>
      <c r="C4895" s="22" t="n">
        <f aca="true">NORMSINV(MAX(RAND(),0.000000000001))</f>
        <v>0.0194474608562806</v>
      </c>
      <c r="D4895" s="24" t="n">
        <f aca="false">IF($B$11="","",$B$11*EXP($B$12*C4895))</f>
        <v>935.13162481109</v>
      </c>
      <c r="E4895" s="20" t="n">
        <f aca="true">IF($B$10="","",$B$10*(1-$B$14+2*$B$14*RAND()))</f>
        <v>3.4112908958692</v>
      </c>
      <c r="F4895" s="21" t="n">
        <f aca="false">INDEX($E$17:$E$28,B4895)</f>
        <v>4.92562580645161</v>
      </c>
      <c r="G4895" s="25" t="n">
        <f aca="false">IF(OR(D4895="",E4895="",F4895=""),"",D4895*($B$7-$B$8-F4895-E4895))</f>
        <v>4117.46243833731</v>
      </c>
      <c r="H4895" s="25" t="n">
        <f aca="false">IF(D4895="","",D4895*$F$30)</f>
        <v>4674.9100187556</v>
      </c>
    </row>
    <row r="4896" customFormat="false" ht="15" hidden="false" customHeight="false" outlineLevel="0" collapsed="false">
      <c r="A4896" s="2" t="n">
        <v>4862</v>
      </c>
      <c r="B4896" s="2" t="n">
        <v>2</v>
      </c>
      <c r="C4896" s="22" t="n">
        <f aca="true">NORMSINV(MAX(RAND(),0.000000000001))</f>
        <v>-0.146968029112284</v>
      </c>
      <c r="D4896" s="24" t="n">
        <f aca="false">IF($B$11="","",$B$11*EXP($B$12*C4896))</f>
        <v>871.804720151303</v>
      </c>
      <c r="E4896" s="20" t="n">
        <f aca="true">IF($B$10="","",$B$10*(1-$B$14+2*$B$14*RAND()))</f>
        <v>3.51794220896071</v>
      </c>
      <c r="F4896" s="21" t="n">
        <f aca="false">INDEX($E$17:$E$28,B4896)</f>
        <v>5.0612</v>
      </c>
      <c r="G4896" s="25" t="n">
        <f aca="false">IF(OR(D4896="",E4896="",F4896=""),"",D4896*($B$7-$B$8-F4896-E4896))</f>
        <v>3627.45546210638</v>
      </c>
      <c r="H4896" s="25" t="n">
        <f aca="false">IF(D4896="","",D4896*$F$30)</f>
        <v>4358.3261569804</v>
      </c>
    </row>
    <row r="4897" customFormat="false" ht="15" hidden="false" customHeight="false" outlineLevel="0" collapsed="false">
      <c r="A4897" s="2" t="n">
        <v>4863</v>
      </c>
      <c r="B4897" s="2" t="n">
        <v>3</v>
      </c>
      <c r="C4897" s="22" t="n">
        <f aca="true">NORMSINV(MAX(RAND(),0.000000000001))</f>
        <v>0.336783136359493</v>
      </c>
      <c r="D4897" s="24" t="n">
        <f aca="false">IF($B$11="","",$B$11*EXP($B$12*C4897))</f>
        <v>1068.9175502764</v>
      </c>
      <c r="E4897" s="20" t="n">
        <f aca="true">IF($B$10="","",$B$10*(1-$B$14+2*$B$14*RAND()))</f>
        <v>3.50345896443925</v>
      </c>
      <c r="F4897" s="21" t="n">
        <f aca="false">INDEX($E$17:$E$28,B4897)</f>
        <v>5.0612</v>
      </c>
      <c r="G4897" s="25" t="n">
        <f aca="false">IF(OR(D4897="",E4897="",F4897=""),"",D4897*($B$7-$B$8-F4897-E4897))</f>
        <v>4463.09531130011</v>
      </c>
      <c r="H4897" s="25" t="n">
        <f aca="false">IF(D4897="","",D4897*$F$30)</f>
        <v>5343.73261734176</v>
      </c>
    </row>
    <row r="4898" customFormat="false" ht="15" hidden="false" customHeight="false" outlineLevel="0" collapsed="false">
      <c r="A4898" s="2" t="n">
        <v>4864</v>
      </c>
      <c r="B4898" s="2" t="n">
        <v>4</v>
      </c>
      <c r="C4898" s="22" t="n">
        <f aca="true">NORMSINV(MAX(RAND(),0.000000000001))</f>
        <v>2.96231779350907</v>
      </c>
      <c r="D4898" s="24" t="n">
        <f aca="false">IF($B$11="","",$B$11*EXP($B$12*C4898))</f>
        <v>3231.53647820145</v>
      </c>
      <c r="E4898" s="20" t="n">
        <f aca="true">IF($B$10="","",$B$10*(1-$B$14+2*$B$14*RAND()))</f>
        <v>3.90526805371618</v>
      </c>
      <c r="F4898" s="21" t="n">
        <f aca="false">INDEX($E$17:$E$28,B4898)</f>
        <v>4.89657419354839</v>
      </c>
      <c r="G4898" s="25" t="n">
        <f aca="false">IF(OR(D4898="",E4898="",F4898=""),"",D4898*($B$7-$B$8-F4898-E4898))</f>
        <v>12726.3004348764</v>
      </c>
      <c r="H4898" s="25" t="n">
        <f aca="false">IF(D4898="","",D4898*$F$30)</f>
        <v>16155.0971618247</v>
      </c>
    </row>
    <row r="4899" customFormat="false" ht="15" hidden="false" customHeight="false" outlineLevel="0" collapsed="false">
      <c r="A4899" s="2" t="n">
        <v>4865</v>
      </c>
      <c r="B4899" s="2" t="n">
        <v>5</v>
      </c>
      <c r="C4899" s="22" t="n">
        <f aca="true">NORMSINV(MAX(RAND(),0.000000000001))</f>
        <v>0.0925393207806525</v>
      </c>
      <c r="D4899" s="24" t="n">
        <f aca="false">IF($B$11="","",$B$11*EXP($B$12*C4899))</f>
        <v>964.380305064385</v>
      </c>
      <c r="E4899" s="20" t="n">
        <f aca="true">IF($B$10="","",$B$10*(1-$B$14+2*$B$14*RAND()))</f>
        <v>3.58432861983241</v>
      </c>
      <c r="F4899" s="21" t="n">
        <f aca="false">INDEX($E$17:$E$28,B4899)</f>
        <v>4.761</v>
      </c>
      <c r="G4899" s="25" t="n">
        <f aca="false">IF(OR(D4899="",E4899="",F4899=""),"",D4899*($B$7-$B$8-F4899-E4899))</f>
        <v>4238.13452626375</v>
      </c>
      <c r="H4899" s="25" t="n">
        <f aca="false">IF(D4899="","",D4899*$F$30)</f>
        <v>4821.13002107787</v>
      </c>
    </row>
    <row r="4900" customFormat="false" ht="15" hidden="false" customHeight="false" outlineLevel="0" collapsed="false">
      <c r="A4900" s="2" t="n">
        <v>4866</v>
      </c>
      <c r="B4900" s="2" t="n">
        <v>6</v>
      </c>
      <c r="C4900" s="22" t="n">
        <f aca="true">NORMSINV(MAX(RAND(),0.000000000001))</f>
        <v>-1.87305328937185</v>
      </c>
      <c r="D4900" s="24" t="n">
        <f aca="false">IF($B$11="","",$B$11*EXP($B$12*C4900))</f>
        <v>421.260621783414</v>
      </c>
      <c r="E4900" s="20" t="n">
        <f aca="true">IF($B$10="","",$B$10*(1-$B$14+2*$B$14*RAND()))</f>
        <v>3.98117262616062</v>
      </c>
      <c r="F4900" s="21" t="n">
        <f aca="false">INDEX($E$17:$E$28,B4900)</f>
        <v>4.761</v>
      </c>
      <c r="G4900" s="25" t="n">
        <f aca="false">IF(OR(D4900="",E4900="",F4900=""),"",D4900*($B$7-$B$8-F4900-E4900))</f>
        <v>1684.12724528633</v>
      </c>
      <c r="H4900" s="25" t="n">
        <f aca="false">IF(D4900="","",D4900*$F$30)</f>
        <v>2105.96610041964</v>
      </c>
    </row>
    <row r="4901" customFormat="false" ht="15" hidden="false" customHeight="false" outlineLevel="0" collapsed="false">
      <c r="A4901" s="2" t="n">
        <v>4867</v>
      </c>
      <c r="B4901" s="2" t="n">
        <v>7</v>
      </c>
      <c r="C4901" s="22" t="n">
        <f aca="true">NORMSINV(MAX(RAND(),0.000000000001))</f>
        <v>0.0530635957308235</v>
      </c>
      <c r="D4901" s="24" t="n">
        <f aca="false">IF($B$11="","",$B$11*EXP($B$12*C4901))</f>
        <v>948.471738679458</v>
      </c>
      <c r="E4901" s="20" t="n">
        <f aca="true">IF($B$10="","",$B$10*(1-$B$14+2*$B$14*RAND()))</f>
        <v>3.7081077903026</v>
      </c>
      <c r="F4901" s="21" t="n">
        <f aca="false">INDEX($E$17:$E$28,B4901)</f>
        <v>4.761</v>
      </c>
      <c r="G4901" s="25" t="n">
        <f aca="false">IF(OR(D4901="",E4901="",F4901=""),"",D4901*($B$7-$B$8-F4901-E4901))</f>
        <v>4050.82055984424</v>
      </c>
      <c r="H4901" s="25" t="n">
        <f aca="false">IF(D4901="","",D4901*$F$30)</f>
        <v>4741.59991600634</v>
      </c>
    </row>
    <row r="4902" customFormat="false" ht="15" hidden="false" customHeight="false" outlineLevel="0" collapsed="false">
      <c r="A4902" s="2" t="n">
        <v>4868</v>
      </c>
      <c r="B4902" s="2" t="n">
        <v>8</v>
      </c>
      <c r="C4902" s="22" t="n">
        <f aca="true">NORMSINV(MAX(RAND(),0.000000000001))</f>
        <v>0.480884543311586</v>
      </c>
      <c r="D4902" s="24" t="n">
        <f aca="false">IF($B$11="","",$B$11*EXP($B$12*C4902))</f>
        <v>1135.83259319748</v>
      </c>
      <c r="E4902" s="20" t="n">
        <f aca="true">IF($B$10="","",$B$10*(1-$B$14+2*$B$14*RAND()))</f>
        <v>3.94732554333591</v>
      </c>
      <c r="F4902" s="21" t="n">
        <f aca="false">INDEX($E$17:$E$28,B4902)</f>
        <v>4.761</v>
      </c>
      <c r="G4902" s="25" t="n">
        <f aca="false">IF(OR(D4902="",E4902="",F4902=""),"",D4902*($B$7-$B$8-F4902-E4902))</f>
        <v>4579.30725304081</v>
      </c>
      <c r="H4902" s="25" t="n">
        <f aca="false">IF(D4902="","",D4902*$F$30)</f>
        <v>5678.25429991283</v>
      </c>
    </row>
    <row r="4903" customFormat="false" ht="15" hidden="false" customHeight="false" outlineLevel="0" collapsed="false">
      <c r="A4903" s="2" t="n">
        <v>4869</v>
      </c>
      <c r="B4903" s="2" t="n">
        <v>9</v>
      </c>
      <c r="C4903" s="22" t="n">
        <f aca="true">NORMSINV(MAX(RAND(),0.000000000001))</f>
        <v>1.19662287542382</v>
      </c>
      <c r="D4903" s="24" t="n">
        <f aca="false">IF($B$11="","",$B$11*EXP($B$12*C4903))</f>
        <v>1535.65007105894</v>
      </c>
      <c r="E4903" s="20" t="n">
        <f aca="true">IF($B$10="","",$B$10*(1-$B$14+2*$B$14*RAND()))</f>
        <v>3.75219975960006</v>
      </c>
      <c r="F4903" s="21" t="n">
        <f aca="false">INDEX($E$17:$E$28,B4903)</f>
        <v>4.761</v>
      </c>
      <c r="G4903" s="25" t="n">
        <f aca="false">IF(OR(D4903="",E4903="",F4903=""),"",D4903*($B$7-$B$8-F4903-E4903))</f>
        <v>6490.88608952212</v>
      </c>
      <c r="H4903" s="25" t="n">
        <f aca="false">IF(D4903="","",D4903*$F$30)</f>
        <v>7677.02183523786</v>
      </c>
    </row>
    <row r="4904" customFormat="false" ht="15" hidden="false" customHeight="false" outlineLevel="0" collapsed="false">
      <c r="A4904" s="2" t="n">
        <v>4870</v>
      </c>
      <c r="B4904" s="2" t="n">
        <v>10</v>
      </c>
      <c r="C4904" s="22" t="n">
        <f aca="true">NORMSINV(MAX(RAND(),0.000000000001))</f>
        <v>-1.69256932008449</v>
      </c>
      <c r="D4904" s="24" t="n">
        <f aca="false">IF($B$11="","",$B$11*EXP($B$12*C4904))</f>
        <v>454.547089993824</v>
      </c>
      <c r="E4904" s="20" t="n">
        <f aca="true">IF($B$10="","",$B$10*(1-$B$14+2*$B$14*RAND()))</f>
        <v>3.78552021585241</v>
      </c>
      <c r="F4904" s="21" t="n">
        <f aca="false">INDEX($E$17:$E$28,B4904)</f>
        <v>4.761</v>
      </c>
      <c r="G4904" s="25" t="n">
        <f aca="false">IF(OR(D4904="",E4904="",F4904=""),"",D4904*($B$7-$B$8-F4904-E4904))</f>
        <v>1906.13403283222</v>
      </c>
      <c r="H4904" s="25" t="n">
        <f aca="false">IF(D4904="","",D4904*$F$30)</f>
        <v>2272.37181229712</v>
      </c>
    </row>
    <row r="4905" customFormat="false" ht="15" hidden="false" customHeight="false" outlineLevel="0" collapsed="false">
      <c r="A4905" s="2" t="n">
        <v>4871</v>
      </c>
      <c r="B4905" s="2" t="n">
        <v>11</v>
      </c>
      <c r="C4905" s="22" t="n">
        <f aca="true">NORMSINV(MAX(RAND(),0.000000000001))</f>
        <v>-0.530296446462639</v>
      </c>
      <c r="D4905" s="24" t="n">
        <f aca="false">IF($B$11="","",$B$11*EXP($B$12*C4905))</f>
        <v>741.773445018102</v>
      </c>
      <c r="E4905" s="20" t="n">
        <f aca="true">IF($B$10="","",$B$10*(1-$B$14+2*$B$14*RAND()))</f>
        <v>3.90859632814631</v>
      </c>
      <c r="F4905" s="21" t="n">
        <f aca="false">INDEX($E$17:$E$28,B4905)</f>
        <v>4.761</v>
      </c>
      <c r="G4905" s="25" t="n">
        <f aca="false">IF(OR(D4905="",E4905="",F4905=""),"",D4905*($B$7-$B$8-F4905-E4905))</f>
        <v>3019.31735428525</v>
      </c>
      <c r="H4905" s="25" t="n">
        <f aca="false">IF(D4905="","",D4905*$F$30)</f>
        <v>3708.2738063345</v>
      </c>
    </row>
    <row r="4906" customFormat="false" ht="15" hidden="false" customHeight="false" outlineLevel="0" collapsed="false">
      <c r="A4906" s="2" t="n">
        <v>4872</v>
      </c>
      <c r="B4906" s="2" t="n">
        <v>12</v>
      </c>
      <c r="C4906" s="22" t="n">
        <f aca="true">NORMSINV(MAX(RAND(),0.000000000001))</f>
        <v>-0.553379883666723</v>
      </c>
      <c r="D4906" s="24" t="n">
        <f aca="false">IF($B$11="","",$B$11*EXP($B$12*C4906))</f>
        <v>734.593503110571</v>
      </c>
      <c r="E4906" s="20" t="n">
        <f aca="true">IF($B$10="","",$B$10*(1-$B$14+2*$B$14*RAND()))</f>
        <v>4.06443976270483</v>
      </c>
      <c r="F4906" s="21" t="n">
        <f aca="false">INDEX($E$17:$E$28,B4906)</f>
        <v>4.761</v>
      </c>
      <c r="G4906" s="25" t="n">
        <f aca="false">IF(OR(D4906="",E4906="",F4906=""),"",D4906*($B$7-$B$8-F4906-E4906))</f>
        <v>2875.61051785201</v>
      </c>
      <c r="H4906" s="25" t="n">
        <f aca="false">IF(D4906="","",D4906*$F$30)</f>
        <v>3672.37984075036</v>
      </c>
    </row>
    <row r="4907" customFormat="false" ht="15" hidden="false" customHeight="false" outlineLevel="0" collapsed="false">
      <c r="A4907" s="2" t="n">
        <v>4873</v>
      </c>
      <c r="B4907" s="2" t="n">
        <v>1</v>
      </c>
      <c r="C4907" s="22" t="n">
        <f aca="true">NORMSINV(MAX(RAND(),0.000000000001))</f>
        <v>0.963170207723009</v>
      </c>
      <c r="D4907" s="24" t="n">
        <f aca="false">IF($B$11="","",$B$11*EXP($B$12*C4907))</f>
        <v>1391.78174604005</v>
      </c>
      <c r="E4907" s="20" t="n">
        <f aca="true">IF($B$10="","",$B$10*(1-$B$14+2*$B$14*RAND()))</f>
        <v>3.38019987604073</v>
      </c>
      <c r="F4907" s="21" t="n">
        <f aca="false">INDEX($E$17:$E$28,B4907)</f>
        <v>4.92562580645161</v>
      </c>
      <c r="G4907" s="25" t="n">
        <f aca="false">IF(OR(D4907="",E4907="",F4907=""),"",D4907*($B$7-$B$8-F4907-E4907))</f>
        <v>6171.40287386676</v>
      </c>
      <c r="H4907" s="25" t="n">
        <f aca="false">IF(D4907="","",D4907*$F$30)</f>
        <v>6957.79530480343</v>
      </c>
    </row>
    <row r="4908" customFormat="false" ht="15" hidden="false" customHeight="false" outlineLevel="0" collapsed="false">
      <c r="A4908" s="2" t="n">
        <v>4874</v>
      </c>
      <c r="B4908" s="2" t="n">
        <v>2</v>
      </c>
      <c r="C4908" s="22" t="n">
        <f aca="true">NORMSINV(MAX(RAND(),0.000000000001))</f>
        <v>1.86702526101716</v>
      </c>
      <c r="D4908" s="24" t="n">
        <f aca="false">IF($B$11="","",$B$11*EXP($B$12*C4908))</f>
        <v>2036.9194787182</v>
      </c>
      <c r="E4908" s="20" t="n">
        <f aca="true">IF($B$10="","",$B$10*(1-$B$14+2*$B$14*RAND()))</f>
        <v>3.8751869442998</v>
      </c>
      <c r="F4908" s="21" t="n">
        <f aca="false">INDEX($E$17:$E$28,B4908)</f>
        <v>5.0612</v>
      </c>
      <c r="G4908" s="25" t="n">
        <f aca="false">IF(OR(D4908="",E4908="",F4908=""),"",D4908*($B$7-$B$8-F4908-E4908))</f>
        <v>7747.65352266261</v>
      </c>
      <c r="H4908" s="25" t="n">
        <f aca="false">IF(D4908="","",D4908*$F$30)</f>
        <v>10182.967858008</v>
      </c>
    </row>
    <row r="4909" customFormat="false" ht="15" hidden="false" customHeight="false" outlineLevel="0" collapsed="false">
      <c r="A4909" s="2" t="n">
        <v>4875</v>
      </c>
      <c r="B4909" s="2" t="n">
        <v>3</v>
      </c>
      <c r="C4909" s="22" t="n">
        <f aca="true">NORMSINV(MAX(RAND(),0.000000000001))</f>
        <v>-0.582436745980521</v>
      </c>
      <c r="D4909" s="24" t="n">
        <f aca="false">IF($B$11="","",$B$11*EXP($B$12*C4909))</f>
        <v>725.654287525121</v>
      </c>
      <c r="E4909" s="20" t="n">
        <f aca="true">IF($B$10="","",$B$10*(1-$B$14+2*$B$14*RAND()))</f>
        <v>3.69436982973532</v>
      </c>
      <c r="F4909" s="21" t="n">
        <f aca="false">INDEX($E$17:$E$28,B4909)</f>
        <v>5.0612</v>
      </c>
      <c r="G4909" s="25" t="n">
        <f aca="false">IF(OR(D4909="",E4909="",F4909=""),"",D4909*($B$7-$B$8-F4909-E4909))</f>
        <v>2891.31883639702</v>
      </c>
      <c r="H4909" s="25" t="n">
        <f aca="false">IF(D4909="","",D4909*$F$30)</f>
        <v>3627.69091419559</v>
      </c>
    </row>
    <row r="4910" customFormat="false" ht="15" hidden="false" customHeight="false" outlineLevel="0" collapsed="false">
      <c r="A4910" s="2" t="n">
        <v>4876</v>
      </c>
      <c r="B4910" s="2" t="n">
        <v>4</v>
      </c>
      <c r="C4910" s="22" t="n">
        <f aca="true">NORMSINV(MAX(RAND(),0.000000000001))</f>
        <v>0.792358782728392</v>
      </c>
      <c r="D4910" s="24" t="n">
        <f aca="false">IF($B$11="","",$B$11*EXP($B$12*C4910))</f>
        <v>1295.12940862207</v>
      </c>
      <c r="E4910" s="20" t="n">
        <f aca="true">IF($B$10="","",$B$10*(1-$B$14+2*$B$14*RAND()))</f>
        <v>3.9916669653018</v>
      </c>
      <c r="F4910" s="21" t="n">
        <f aca="false">INDEX($E$17:$E$28,B4910)</f>
        <v>4.89657419354839</v>
      </c>
      <c r="G4910" s="25" t="n">
        <f aca="false">IF(OR(D4910="",E4910="",F4910=""),"",D4910*($B$7-$B$8-F4910-E4910))</f>
        <v>4988.52615009316</v>
      </c>
      <c r="H4910" s="25" t="n">
        <f aca="false">IF(D4910="","",D4910*$F$30)</f>
        <v>6474.61093958343</v>
      </c>
    </row>
    <row r="4911" customFormat="false" ht="15" hidden="false" customHeight="false" outlineLevel="0" collapsed="false">
      <c r="A4911" s="2" t="n">
        <v>4877</v>
      </c>
      <c r="B4911" s="2" t="n">
        <v>5</v>
      </c>
      <c r="C4911" s="22" t="n">
        <f aca="true">NORMSINV(MAX(RAND(),0.000000000001))</f>
        <v>-0.603922093546197</v>
      </c>
      <c r="D4911" s="24" t="n">
        <f aca="false">IF($B$11="","",$B$11*EXP($B$12*C4911))</f>
        <v>719.114444645317</v>
      </c>
      <c r="E4911" s="20" t="n">
        <f aca="true">IF($B$10="","",$B$10*(1-$B$14+2*$B$14*RAND()))</f>
        <v>4.08651484232105</v>
      </c>
      <c r="F4911" s="21" t="n">
        <f aca="false">INDEX($E$17:$E$28,B4911)</f>
        <v>4.761</v>
      </c>
      <c r="G4911" s="25" t="n">
        <f aca="false">IF(OR(D4911="",E4911="",F4911=""),"",D4911*($B$7-$B$8-F4911-E4911))</f>
        <v>2799.14230245444</v>
      </c>
      <c r="H4911" s="25" t="n">
        <f aca="false">IF(D4911="","",D4911*$F$30)</f>
        <v>3594.99693167087</v>
      </c>
    </row>
    <row r="4912" customFormat="false" ht="15" hidden="false" customHeight="false" outlineLevel="0" collapsed="false">
      <c r="A4912" s="2" t="n">
        <v>4878</v>
      </c>
      <c r="B4912" s="2" t="n">
        <v>6</v>
      </c>
      <c r="C4912" s="22" t="n">
        <f aca="true">NORMSINV(MAX(RAND(),0.000000000001))</f>
        <v>0.713690027038993</v>
      </c>
      <c r="D4912" s="24" t="n">
        <f aca="false">IF($B$11="","",$B$11*EXP($B$12*C4912))</f>
        <v>1252.90176800638</v>
      </c>
      <c r="E4912" s="20" t="n">
        <f aca="true">IF($B$10="","",$B$10*(1-$B$14+2*$B$14*RAND()))</f>
        <v>4.06361516163498</v>
      </c>
      <c r="F4912" s="21" t="n">
        <f aca="false">INDEX($E$17:$E$28,B4912)</f>
        <v>4.761</v>
      </c>
      <c r="G4912" s="25" t="n">
        <f aca="false">IF(OR(D4912="",E4912="",F4912=""),"",D4912*($B$7-$B$8-F4912-E4912))</f>
        <v>4905.5925864129</v>
      </c>
      <c r="H4912" s="25" t="n">
        <f aca="false">IF(D4912="","",D4912*$F$30)</f>
        <v>6263.50651861749</v>
      </c>
    </row>
    <row r="4913" customFormat="false" ht="15" hidden="false" customHeight="false" outlineLevel="0" collapsed="false">
      <c r="A4913" s="2" t="n">
        <v>4879</v>
      </c>
      <c r="B4913" s="2" t="n">
        <v>7</v>
      </c>
      <c r="C4913" s="22" t="n">
        <f aca="true">NORMSINV(MAX(RAND(),0.000000000001))</f>
        <v>-2.14354403120956</v>
      </c>
      <c r="D4913" s="24" t="n">
        <f aca="false">IF($B$11="","",$B$11*EXP($B$12*C4913))</f>
        <v>375.882305145725</v>
      </c>
      <c r="E4913" s="20" t="n">
        <f aca="true">IF($B$10="","",$B$10*(1-$B$14+2*$B$14*RAND()))</f>
        <v>3.46664834172472</v>
      </c>
      <c r="F4913" s="21" t="n">
        <f aca="false">INDEX($E$17:$E$28,B4913)</f>
        <v>4.761</v>
      </c>
      <c r="G4913" s="25" t="n">
        <f aca="false">IF(OR(D4913="",E4913="",F4913=""),"",D4913*($B$7-$B$8-F4913-E4913))</f>
        <v>1696.11314294064</v>
      </c>
      <c r="H4913" s="25" t="n">
        <f aca="false">IF(D4913="","",D4913*$F$30)</f>
        <v>1879.11081988451</v>
      </c>
    </row>
    <row r="4914" customFormat="false" ht="15" hidden="false" customHeight="false" outlineLevel="0" collapsed="false">
      <c r="A4914" s="2" t="n">
        <v>4880</v>
      </c>
      <c r="B4914" s="2" t="n">
        <v>8</v>
      </c>
      <c r="C4914" s="22" t="n">
        <f aca="true">NORMSINV(MAX(RAND(),0.000000000001))</f>
        <v>1.66460143788525</v>
      </c>
      <c r="D4914" s="24" t="n">
        <f aca="false">IF($B$11="","",$B$11*EXP($B$12*C4914))</f>
        <v>1870.38459753843</v>
      </c>
      <c r="E4914" s="20" t="n">
        <f aca="true">IF($B$10="","",$B$10*(1-$B$14+2*$B$14*RAND()))</f>
        <v>3.60773100412846</v>
      </c>
      <c r="F4914" s="21" t="n">
        <f aca="false">INDEX($E$17:$E$28,B4914)</f>
        <v>4.761</v>
      </c>
      <c r="G4914" s="25" t="n">
        <f aca="false">IF(OR(D4914="",E4914="",F4914=""),"",D4914*($B$7-$B$8-F4914-E4914))</f>
        <v>8175.95420157542</v>
      </c>
      <c r="H4914" s="25" t="n">
        <f aca="false">IF(D4914="","",D4914*$F$30)</f>
        <v>9350.42668001413</v>
      </c>
    </row>
    <row r="4915" customFormat="false" ht="15" hidden="false" customHeight="false" outlineLevel="0" collapsed="false">
      <c r="A4915" s="2" t="n">
        <v>4881</v>
      </c>
      <c r="B4915" s="2" t="n">
        <v>9</v>
      </c>
      <c r="C4915" s="22" t="n">
        <f aca="true">NORMSINV(MAX(RAND(),0.000000000001))</f>
        <v>1.60357577447055</v>
      </c>
      <c r="D4915" s="24" t="n">
        <f aca="false">IF($B$11="","",$B$11*EXP($B$12*C4915))</f>
        <v>1822.90235793016</v>
      </c>
      <c r="E4915" s="20" t="n">
        <f aca="true">IF($B$10="","",$B$10*(1-$B$14+2*$B$14*RAND()))</f>
        <v>3.51002981367316</v>
      </c>
      <c r="F4915" s="21" t="n">
        <f aca="false">INDEX($E$17:$E$28,B4915)</f>
        <v>4.761</v>
      </c>
      <c r="G4915" s="25" t="n">
        <f aca="false">IF(OR(D4915="",E4915="",F4915=""),"",D4915*($B$7-$B$8-F4915-E4915))</f>
        <v>8146.49629017481</v>
      </c>
      <c r="H4915" s="25" t="n">
        <f aca="false">IF(D4915="","",D4915*$F$30)</f>
        <v>9113.05346776448</v>
      </c>
    </row>
    <row r="4916" customFormat="false" ht="15" hidden="false" customHeight="false" outlineLevel="0" collapsed="false">
      <c r="A4916" s="2" t="n">
        <v>4882</v>
      </c>
      <c r="B4916" s="2" t="n">
        <v>10</v>
      </c>
      <c r="C4916" s="22" t="n">
        <f aca="true">NORMSINV(MAX(RAND(),0.000000000001))</f>
        <v>-0.136573526161454</v>
      </c>
      <c r="D4916" s="24" t="n">
        <f aca="false">IF($B$11="","",$B$11*EXP($B$12*C4916))</f>
        <v>875.63150397989</v>
      </c>
      <c r="E4916" s="20" t="n">
        <f aca="true">IF($B$10="","",$B$10*(1-$B$14+2*$B$14*RAND()))</f>
        <v>4.01306261534935</v>
      </c>
      <c r="F4916" s="21" t="n">
        <f aca="false">INDEX($E$17:$E$28,B4916)</f>
        <v>4.761</v>
      </c>
      <c r="G4916" s="25" t="n">
        <f aca="false">IF(OR(D4916="",E4916="",F4916=""),"",D4916*($B$7-$B$8-F4916-E4916))</f>
        <v>3472.69971681172</v>
      </c>
      <c r="H4916" s="25" t="n">
        <f aca="false">IF(D4916="","",D4916*$F$30)</f>
        <v>4377.45701469627</v>
      </c>
    </row>
    <row r="4917" customFormat="false" ht="15" hidden="false" customHeight="false" outlineLevel="0" collapsed="false">
      <c r="A4917" s="2" t="n">
        <v>4883</v>
      </c>
      <c r="B4917" s="2" t="n">
        <v>11</v>
      </c>
      <c r="C4917" s="22" t="n">
        <f aca="true">NORMSINV(MAX(RAND(),0.000000000001))</f>
        <v>0.0134610643130509</v>
      </c>
      <c r="D4917" s="24" t="n">
        <f aca="false">IF($B$11="","",$B$11*EXP($B$12*C4917))</f>
        <v>932.775761148183</v>
      </c>
      <c r="E4917" s="20" t="n">
        <f aca="true">IF($B$10="","",$B$10*(1-$B$14+2*$B$14*RAND()))</f>
        <v>3.79586384223913</v>
      </c>
      <c r="F4917" s="21" t="n">
        <f aca="false">INDEX($E$17:$E$28,B4917)</f>
        <v>4.761</v>
      </c>
      <c r="G4917" s="25" t="n">
        <f aca="false">IF(OR(D4917="",E4917="",F4917=""),"",D4917*($B$7-$B$8-F4917-E4917))</f>
        <v>3901.92801354189</v>
      </c>
      <c r="H4917" s="25" t="n">
        <f aca="false">IF(D4917="","",D4917*$F$30)</f>
        <v>4663.132585132</v>
      </c>
    </row>
    <row r="4918" customFormat="false" ht="15" hidden="false" customHeight="false" outlineLevel="0" collapsed="false">
      <c r="A4918" s="2" t="n">
        <v>4884</v>
      </c>
      <c r="B4918" s="2" t="n">
        <v>12</v>
      </c>
      <c r="C4918" s="22" t="n">
        <f aca="true">NORMSINV(MAX(RAND(),0.000000000001))</f>
        <v>-0.0157735077671301</v>
      </c>
      <c r="D4918" s="24" t="n">
        <f aca="false">IF($B$11="","",$B$11*EXP($B$12*C4918))</f>
        <v>921.355885387723</v>
      </c>
      <c r="E4918" s="20" t="n">
        <f aca="true">IF($B$10="","",$B$10*(1-$B$14+2*$B$14*RAND()))</f>
        <v>3.99982389882299</v>
      </c>
      <c r="F4918" s="21" t="n">
        <f aca="false">INDEX($E$17:$E$28,B4918)</f>
        <v>4.761</v>
      </c>
      <c r="G4918" s="25" t="n">
        <f aca="false">IF(OR(D4918="",E4918="",F4918=""),"",D4918*($B$7-$B$8-F4918-E4918))</f>
        <v>3666.23731981362</v>
      </c>
      <c r="H4918" s="25" t="n">
        <f aca="false">IF(D4918="","",D4918*$F$30)</f>
        <v>4606.0423422303</v>
      </c>
    </row>
    <row r="4919" customFormat="false" ht="15" hidden="false" customHeight="false" outlineLevel="0" collapsed="false">
      <c r="A4919" s="2" t="n">
        <v>4885</v>
      </c>
      <c r="B4919" s="2" t="n">
        <v>1</v>
      </c>
      <c r="C4919" s="22" t="n">
        <f aca="true">NORMSINV(MAX(RAND(),0.000000000001))</f>
        <v>-0.436222224568328</v>
      </c>
      <c r="D4919" s="24" t="n">
        <f aca="false">IF($B$11="","",$B$11*EXP($B$12*C4919))</f>
        <v>771.767663941672</v>
      </c>
      <c r="E4919" s="20" t="n">
        <f aca="true">IF($B$10="","",$B$10*(1-$B$14+2*$B$14*RAND()))</f>
        <v>3.89539706515904</v>
      </c>
      <c r="F4919" s="21" t="n">
        <f aca="false">INDEX($E$17:$E$28,B4919)</f>
        <v>4.92562580645161</v>
      </c>
      <c r="G4919" s="25" t="n">
        <f aca="false">IF(OR(D4919="",E4919="",F4919=""),"",D4919*($B$7-$B$8-F4919-E4919))</f>
        <v>3024.53982341789</v>
      </c>
      <c r="H4919" s="25" t="n">
        <f aca="false">IF(D4919="","",D4919*$F$30)</f>
        <v>3858.22090557721</v>
      </c>
    </row>
    <row r="4920" customFormat="false" ht="15" hidden="false" customHeight="false" outlineLevel="0" collapsed="false">
      <c r="A4920" s="2" t="n">
        <v>4886</v>
      </c>
      <c r="B4920" s="2" t="n">
        <v>2</v>
      </c>
      <c r="C4920" s="22" t="n">
        <f aca="true">NORMSINV(MAX(RAND(),0.000000000001))</f>
        <v>-0.7147627638741</v>
      </c>
      <c r="D4920" s="24" t="n">
        <f aca="false">IF($B$11="","",$B$11*EXP($B$12*C4920))</f>
        <v>686.300802810492</v>
      </c>
      <c r="E4920" s="20" t="n">
        <f aca="true">IF($B$10="","",$B$10*(1-$B$14+2*$B$14*RAND()))</f>
        <v>3.41095218953937</v>
      </c>
      <c r="F4920" s="21" t="n">
        <f aca="false">INDEX($E$17:$E$28,B4920)</f>
        <v>5.0612</v>
      </c>
      <c r="G4920" s="25" t="n">
        <f aca="false">IF(OR(D4920="",E4920="",F4920=""),"",D4920*($B$7-$B$8-F4920-E4920))</f>
        <v>2929.02737859213</v>
      </c>
      <c r="H4920" s="25" t="n">
        <f aca="false">IF(D4920="","",D4920*$F$30)</f>
        <v>3430.95497341021</v>
      </c>
    </row>
    <row r="4921" customFormat="false" ht="15" hidden="false" customHeight="false" outlineLevel="0" collapsed="false">
      <c r="A4921" s="2" t="n">
        <v>4887</v>
      </c>
      <c r="B4921" s="2" t="n">
        <v>3</v>
      </c>
      <c r="C4921" s="22" t="n">
        <f aca="true">NORMSINV(MAX(RAND(),0.000000000001))</f>
        <v>0.557996000002206</v>
      </c>
      <c r="D4921" s="24" t="n">
        <f aca="false">IF($B$11="","",$B$11*EXP($B$12*C4921))</f>
        <v>1173.34435637919</v>
      </c>
      <c r="E4921" s="20" t="n">
        <f aca="true">IF($B$10="","",$B$10*(1-$B$14+2*$B$14*RAND()))</f>
        <v>3.98041825086423</v>
      </c>
      <c r="F4921" s="21" t="n">
        <f aca="false">INDEX($E$17:$E$28,B4921)</f>
        <v>5.0612</v>
      </c>
      <c r="G4921" s="25" t="n">
        <f aca="false">IF(OR(D4921="",E4921="",F4921=""),"",D4921*($B$7-$B$8-F4921-E4921))</f>
        <v>4339.47535308426</v>
      </c>
      <c r="H4921" s="25" t="n">
        <f aca="false">IF(D4921="","",D4921*$F$30)</f>
        <v>5865.78310641085</v>
      </c>
    </row>
    <row r="4922" customFormat="false" ht="15" hidden="false" customHeight="false" outlineLevel="0" collapsed="false">
      <c r="A4922" s="2" t="n">
        <v>4888</v>
      </c>
      <c r="B4922" s="2" t="n">
        <v>4</v>
      </c>
      <c r="C4922" s="22" t="n">
        <f aca="true">NORMSINV(MAX(RAND(),0.000000000001))</f>
        <v>0.375243772493739</v>
      </c>
      <c r="D4922" s="24" t="n">
        <f aca="false">IF($B$11="","",$B$11*EXP($B$12*C4922))</f>
        <v>1086.38156431538</v>
      </c>
      <c r="E4922" s="20" t="n">
        <f aca="true">IF($B$10="","",$B$10*(1-$B$14+2*$B$14*RAND()))</f>
        <v>3.69742779612767</v>
      </c>
      <c r="F4922" s="21" t="n">
        <f aca="false">INDEX($E$17:$E$28,B4922)</f>
        <v>4.89657419354839</v>
      </c>
      <c r="G4922" s="25" t="n">
        <f aca="false">IF(OR(D4922="",E4922="",F4922=""),"",D4922*($B$7-$B$8-F4922-E4922))</f>
        <v>4504.13580410418</v>
      </c>
      <c r="H4922" s="25" t="n">
        <f aca="false">IF(D4922="","",D4922*$F$30)</f>
        <v>5431.03871632546</v>
      </c>
    </row>
    <row r="4923" customFormat="false" ht="15" hidden="false" customHeight="false" outlineLevel="0" collapsed="false">
      <c r="A4923" s="2" t="n">
        <v>4889</v>
      </c>
      <c r="B4923" s="2" t="n">
        <v>5</v>
      </c>
      <c r="C4923" s="22" t="n">
        <f aca="true">NORMSINV(MAX(RAND(),0.000000000001))</f>
        <v>0.733706088359295</v>
      </c>
      <c r="D4923" s="24" t="n">
        <f aca="false">IF($B$11="","",$B$11*EXP($B$12*C4923))</f>
        <v>1263.51354048794</v>
      </c>
      <c r="E4923" s="20" t="n">
        <f aca="true">IF($B$10="","",$B$10*(1-$B$14+2*$B$14*RAND()))</f>
        <v>4.09465682623228</v>
      </c>
      <c r="F4923" s="21" t="n">
        <f aca="false">INDEX($E$17:$E$28,B4923)</f>
        <v>4.761</v>
      </c>
      <c r="G4923" s="25" t="n">
        <f aca="false">IF(OR(D4923="",E4923="",F4923=""),"",D4923*($B$7-$B$8-F4923-E4923))</f>
        <v>4907.92019595743</v>
      </c>
      <c r="H4923" s="25" t="n">
        <f aca="false">IF(D4923="","",D4923*$F$30)</f>
        <v>6316.55689160732</v>
      </c>
    </row>
    <row r="4924" customFormat="false" ht="15" hidden="false" customHeight="false" outlineLevel="0" collapsed="false">
      <c r="A4924" s="2" t="n">
        <v>4890</v>
      </c>
      <c r="B4924" s="2" t="n">
        <v>6</v>
      </c>
      <c r="C4924" s="22" t="n">
        <f aca="true">NORMSINV(MAX(RAND(),0.000000000001))</f>
        <v>-1.04076554520718</v>
      </c>
      <c r="D4924" s="24" t="n">
        <f aca="false">IF($B$11="","",$B$11*EXP($B$12*C4924))</f>
        <v>598.214574491703</v>
      </c>
      <c r="E4924" s="20" t="n">
        <f aca="true">IF($B$10="","",$B$10*(1-$B$14+2*$B$14*RAND()))</f>
        <v>3.76482085408114</v>
      </c>
      <c r="F4924" s="21" t="n">
        <f aca="false">INDEX($E$17:$E$28,B4924)</f>
        <v>4.761</v>
      </c>
      <c r="G4924" s="25" t="n">
        <f aca="false">IF(OR(D4924="",E4924="",F4924=""),"",D4924*($B$7-$B$8-F4924-E4924))</f>
        <v>2520.98338460766</v>
      </c>
      <c r="H4924" s="25" t="n">
        <f aca="false">IF(D4924="","",D4924*$F$30)</f>
        <v>2990.59430079892</v>
      </c>
    </row>
    <row r="4925" customFormat="false" ht="15" hidden="false" customHeight="false" outlineLevel="0" collapsed="false">
      <c r="A4925" s="2" t="n">
        <v>4891</v>
      </c>
      <c r="B4925" s="2" t="n">
        <v>7</v>
      </c>
      <c r="C4925" s="22" t="n">
        <f aca="true">NORMSINV(MAX(RAND(),0.000000000001))</f>
        <v>0.656076286474054</v>
      </c>
      <c r="D4925" s="24" t="n">
        <f aca="false">IF($B$11="","",$B$11*EXP($B$12*C4925))</f>
        <v>1222.85195675818</v>
      </c>
      <c r="E4925" s="20" t="n">
        <f aca="true">IF($B$10="","",$B$10*(1-$B$14+2*$B$14*RAND()))</f>
        <v>4.08063778507036</v>
      </c>
      <c r="F4925" s="21" t="n">
        <f aca="false">INDEX($E$17:$E$28,B4925)</f>
        <v>4.761</v>
      </c>
      <c r="G4925" s="25" t="n">
        <f aca="false">IF(OR(D4925="",E4925="",F4925=""),"",D4925*($B$7-$B$8-F4925-E4925))</f>
        <v>4767.11986267886</v>
      </c>
      <c r="H4925" s="25" t="n">
        <f aca="false">IF(D4925="","",D4925*$F$30)</f>
        <v>6113.28150222549</v>
      </c>
    </row>
    <row r="4926" customFormat="false" ht="15" hidden="false" customHeight="false" outlineLevel="0" collapsed="false">
      <c r="A4926" s="2" t="n">
        <v>4892</v>
      </c>
      <c r="B4926" s="2" t="n">
        <v>8</v>
      </c>
      <c r="C4926" s="22" t="n">
        <f aca="true">NORMSINV(MAX(RAND(),0.000000000001))</f>
        <v>-0.713799347051249</v>
      </c>
      <c r="D4926" s="24" t="n">
        <f aca="false">IF($B$11="","",$B$11*EXP($B$12*C4926))</f>
        <v>686.579463973527</v>
      </c>
      <c r="E4926" s="20" t="n">
        <f aca="true">IF($B$10="","",$B$10*(1-$B$14+2*$B$14*RAND()))</f>
        <v>3.79845906828482</v>
      </c>
      <c r="F4926" s="21" t="n">
        <f aca="false">INDEX($E$17:$E$28,B4926)</f>
        <v>4.761</v>
      </c>
      <c r="G4926" s="25" t="n">
        <f aca="false">IF(OR(D4926="",E4926="",F4926=""),"",D4926*($B$7-$B$8-F4926-E4926))</f>
        <v>2870.2735520164</v>
      </c>
      <c r="H4926" s="25" t="n">
        <f aca="false">IF(D4926="","",D4926*$F$30)</f>
        <v>3432.34805629645</v>
      </c>
    </row>
    <row r="4927" customFormat="false" ht="15" hidden="false" customHeight="false" outlineLevel="0" collapsed="false">
      <c r="A4927" s="2" t="n">
        <v>4893</v>
      </c>
      <c r="B4927" s="2" t="n">
        <v>9</v>
      </c>
      <c r="C4927" s="22" t="n">
        <f aca="true">NORMSINV(MAX(RAND(),0.000000000001))</f>
        <v>0.498399663959338</v>
      </c>
      <c r="D4927" s="24" t="n">
        <f aca="false">IF($B$11="","",$B$11*EXP($B$12*C4927))</f>
        <v>1144.24636271997</v>
      </c>
      <c r="E4927" s="20" t="n">
        <f aca="true">IF($B$10="","",$B$10*(1-$B$14+2*$B$14*RAND()))</f>
        <v>3.40225180816923</v>
      </c>
      <c r="F4927" s="21" t="n">
        <f aca="false">INDEX($E$17:$E$28,B4927)</f>
        <v>4.761</v>
      </c>
      <c r="G4927" s="25" t="n">
        <f aca="false">IF(OR(D4927="",E4927="",F4927=""),"",D4927*($B$7-$B$8-F4927-E4927))</f>
        <v>5236.92747158756</v>
      </c>
      <c r="H4927" s="25" t="n">
        <f aca="false">IF(D4927="","",D4927*$F$30)</f>
        <v>5720.31641650967</v>
      </c>
    </row>
    <row r="4928" customFormat="false" ht="15" hidden="false" customHeight="false" outlineLevel="0" collapsed="false">
      <c r="A4928" s="2" t="n">
        <v>4894</v>
      </c>
      <c r="B4928" s="2" t="n">
        <v>10</v>
      </c>
      <c r="C4928" s="22" t="n">
        <f aca="true">NORMSINV(MAX(RAND(),0.000000000001))</f>
        <v>-0.187481242979456</v>
      </c>
      <c r="D4928" s="24" t="n">
        <f aca="false">IF($B$11="","",$B$11*EXP($B$12*C4928))</f>
        <v>857.048543443637</v>
      </c>
      <c r="E4928" s="20" t="n">
        <f aca="true">IF($B$10="","",$B$10*(1-$B$14+2*$B$14*RAND()))</f>
        <v>4.09070388931505</v>
      </c>
      <c r="F4928" s="21" t="n">
        <f aca="false">INDEX($E$17:$E$28,B4928)</f>
        <v>4.761</v>
      </c>
      <c r="G4928" s="25" t="n">
        <f aca="false">IF(OR(D4928="",E4928="",F4928=""),"",D4928*($B$7-$B$8-F4928-E4928))</f>
        <v>3332.45851814009</v>
      </c>
      <c r="H4928" s="25" t="n">
        <f aca="false">IF(D4928="","",D4928*$F$30)</f>
        <v>4284.55707838343</v>
      </c>
    </row>
    <row r="4929" customFormat="false" ht="15" hidden="false" customHeight="false" outlineLevel="0" collapsed="false">
      <c r="A4929" s="2" t="n">
        <v>4895</v>
      </c>
      <c r="B4929" s="2" t="n">
        <v>11</v>
      </c>
      <c r="C4929" s="22" t="n">
        <f aca="true">NORMSINV(MAX(RAND(),0.000000000001))</f>
        <v>-3.14889410373856</v>
      </c>
      <c r="D4929" s="24" t="n">
        <f aca="false">IF($B$11="","",$B$11*EXP($B$12*C4929))</f>
        <v>246.079749887418</v>
      </c>
      <c r="E4929" s="20" t="n">
        <f aca="true">IF($B$10="","",$B$10*(1-$B$14+2*$B$14*RAND()))</f>
        <v>4.10369470883446</v>
      </c>
      <c r="F4929" s="21" t="n">
        <f aca="false">INDEX($E$17:$E$28,B4929)</f>
        <v>4.761</v>
      </c>
      <c r="G4929" s="25" t="n">
        <f aca="false">IF(OR(D4929="",E4929="",F4929=""),"",D4929*($B$7-$B$8-F4929-E4929))</f>
        <v>953.634156787404</v>
      </c>
      <c r="H4929" s="25" t="n">
        <f aca="false">IF(D4929="","",D4929*$F$30)</f>
        <v>1230.20188563718</v>
      </c>
    </row>
    <row r="4930" customFormat="false" ht="15" hidden="false" customHeight="false" outlineLevel="0" collapsed="false">
      <c r="A4930" s="2" t="n">
        <v>4896</v>
      </c>
      <c r="B4930" s="2" t="n">
        <v>12</v>
      </c>
      <c r="C4930" s="22" t="n">
        <f aca="true">NORMSINV(MAX(RAND(),0.000000000001))</f>
        <v>-0.38701340754143</v>
      </c>
      <c r="D4930" s="24" t="n">
        <f aca="false">IF($B$11="","",$B$11*EXP($B$12*C4930))</f>
        <v>787.937267556067</v>
      </c>
      <c r="E4930" s="20" t="n">
        <f aca="true">IF($B$10="","",$B$10*(1-$B$14+2*$B$14*RAND()))</f>
        <v>4.08307009722537</v>
      </c>
      <c r="F4930" s="21" t="n">
        <f aca="false">INDEX($E$17:$E$28,B4930)</f>
        <v>4.761</v>
      </c>
      <c r="G4930" s="25" t="n">
        <f aca="false">IF(OR(D4930="",E4930="",F4930=""),"",D4930*($B$7-$B$8-F4930-E4930))</f>
        <v>3069.74836218221</v>
      </c>
      <c r="H4930" s="25" t="n">
        <f aca="false">IF(D4930="","",D4930*$F$30)</f>
        <v>3939.05598796629</v>
      </c>
    </row>
    <row r="4931" customFormat="false" ht="15" hidden="false" customHeight="false" outlineLevel="0" collapsed="false">
      <c r="A4931" s="2" t="n">
        <v>4897</v>
      </c>
      <c r="B4931" s="2" t="n">
        <v>1</v>
      </c>
      <c r="C4931" s="22" t="n">
        <f aca="true">NORMSINV(MAX(RAND(),0.000000000001))</f>
        <v>-0.850817846088145</v>
      </c>
      <c r="D4931" s="24" t="n">
        <f aca="false">IF($B$11="","",$B$11*EXP($B$12*C4931))</f>
        <v>648.062423817088</v>
      </c>
      <c r="E4931" s="20" t="n">
        <f aca="true">IF($B$10="","",$B$10*(1-$B$14+2*$B$14*RAND()))</f>
        <v>3.53639369293642</v>
      </c>
      <c r="F4931" s="21" t="n">
        <f aca="false">INDEX($E$17:$E$28,B4931)</f>
        <v>4.92562580645161</v>
      </c>
      <c r="G4931" s="25" t="n">
        <f aca="false">IF(OR(D4931="",E4931="",F4931=""),"",D4931*($B$7-$B$8-F4931-E4931))</f>
        <v>2772.39841226883</v>
      </c>
      <c r="H4931" s="25" t="n">
        <f aca="false">IF(D4931="","",D4931*$F$30)</f>
        <v>3239.79366914639</v>
      </c>
    </row>
    <row r="4932" customFormat="false" ht="15" hidden="false" customHeight="false" outlineLevel="0" collapsed="false">
      <c r="A4932" s="2" t="n">
        <v>4898</v>
      </c>
      <c r="B4932" s="2" t="n">
        <v>2</v>
      </c>
      <c r="C4932" s="22" t="n">
        <f aca="true">NORMSINV(MAX(RAND(),0.000000000001))</f>
        <v>0.754776859005224</v>
      </c>
      <c r="D4932" s="24" t="n">
        <f aca="false">IF($B$11="","",$B$11*EXP($B$12*C4932))</f>
        <v>1274.78160303288</v>
      </c>
      <c r="E4932" s="20" t="n">
        <f aca="true">IF($B$10="","",$B$10*(1-$B$14+2*$B$14*RAND()))</f>
        <v>4.05478661620562</v>
      </c>
      <c r="F4932" s="21" t="n">
        <f aca="false">INDEX($E$17:$E$28,B4932)</f>
        <v>5.0612</v>
      </c>
      <c r="G4932" s="25" t="n">
        <f aca="false">IF(OR(D4932="",E4932="",F4932=""),"",D4932*($B$7-$B$8-F4932-E4932))</f>
        <v>4619.82559080603</v>
      </c>
      <c r="H4932" s="25" t="n">
        <f aca="false">IF(D4932="","",D4932*$F$30)</f>
        <v>6372.88818988199</v>
      </c>
    </row>
    <row r="4933" customFormat="false" ht="15" hidden="false" customHeight="false" outlineLevel="0" collapsed="false">
      <c r="A4933" s="2" t="n">
        <v>4899</v>
      </c>
      <c r="B4933" s="2" t="n">
        <v>3</v>
      </c>
      <c r="C4933" s="22" t="n">
        <f aca="true">NORMSINV(MAX(RAND(),0.000000000001))</f>
        <v>-1.8317048983527</v>
      </c>
      <c r="D4933" s="24" t="n">
        <f aca="false">IF($B$11="","",$B$11*EXP($B$12*C4933))</f>
        <v>428.664475776019</v>
      </c>
      <c r="E4933" s="20" t="n">
        <f aca="true">IF($B$10="","",$B$10*(1-$B$14+2*$B$14*RAND()))</f>
        <v>3.83276606865325</v>
      </c>
      <c r="F4933" s="21" t="n">
        <f aca="false">INDEX($E$17:$E$28,B4933)</f>
        <v>5.0612</v>
      </c>
      <c r="G4933" s="25" t="n">
        <f aca="false">IF(OR(D4933="",E4933="",F4933=""),"",D4933*($B$7-$B$8-F4933-E4933))</f>
        <v>1648.65811899754</v>
      </c>
      <c r="H4933" s="25" t="n">
        <f aca="false">IF(D4933="","",D4933*$F$30)</f>
        <v>2142.97944729947</v>
      </c>
    </row>
    <row r="4934" customFormat="false" ht="15" hidden="false" customHeight="false" outlineLevel="0" collapsed="false">
      <c r="A4934" s="2" t="n">
        <v>4900</v>
      </c>
      <c r="B4934" s="2" t="n">
        <v>4</v>
      </c>
      <c r="C4934" s="22" t="n">
        <f aca="true">NORMSINV(MAX(RAND(),0.000000000001))</f>
        <v>-1.06773985112449</v>
      </c>
      <c r="D4934" s="24" t="n">
        <f aca="false">IF($B$11="","",$B$11*EXP($B$12*C4934))</f>
        <v>591.453728286886</v>
      </c>
      <c r="E4934" s="20" t="n">
        <f aca="true">IF($B$10="","",$B$10*(1-$B$14+2*$B$14*RAND()))</f>
        <v>3.99812320132549</v>
      </c>
      <c r="F4934" s="21" t="n">
        <f aca="false">INDEX($E$17:$E$28,B4934)</f>
        <v>4.89657419354839</v>
      </c>
      <c r="G4934" s="25" t="n">
        <f aca="false">IF(OR(D4934="",E4934="",F4934=""),"",D4934*($B$7-$B$8-F4934-E4934))</f>
        <v>2274.31856219312</v>
      </c>
      <c r="H4934" s="25" t="n">
        <f aca="false">IF(D4934="","",D4934*$F$30)</f>
        <v>2956.7954784518</v>
      </c>
    </row>
    <row r="4935" customFormat="false" ht="15" hidden="false" customHeight="false" outlineLevel="0" collapsed="false">
      <c r="A4935" s="2" t="n">
        <v>4901</v>
      </c>
      <c r="B4935" s="2" t="n">
        <v>5</v>
      </c>
      <c r="C4935" s="22" t="n">
        <f aca="true">NORMSINV(MAX(RAND(),0.000000000001))</f>
        <v>-0.396073816082544</v>
      </c>
      <c r="D4935" s="24" t="n">
        <f aca="false">IF($B$11="","",$B$11*EXP($B$12*C4935))</f>
        <v>784.934855939194</v>
      </c>
      <c r="E4935" s="20" t="n">
        <f aca="true">IF($B$10="","",$B$10*(1-$B$14+2*$B$14*RAND()))</f>
        <v>3.6665081112511</v>
      </c>
      <c r="F4935" s="21" t="n">
        <f aca="false">INDEX($E$17:$E$28,B4935)</f>
        <v>4.761</v>
      </c>
      <c r="G4935" s="25" t="n">
        <f aca="false">IF(OR(D4935="",E4935="",F4935=""),"",D4935*($B$7-$B$8-F4935-E4935))</f>
        <v>3385.02519943406</v>
      </c>
      <c r="H4935" s="25" t="n">
        <f aca="false">IF(D4935="","",D4935*$F$30)</f>
        <v>3924.04633181122</v>
      </c>
    </row>
    <row r="4936" customFormat="false" ht="15" hidden="false" customHeight="false" outlineLevel="0" collapsed="false">
      <c r="A4936" s="2" t="n">
        <v>4902</v>
      </c>
      <c r="B4936" s="2" t="n">
        <v>6</v>
      </c>
      <c r="C4936" s="22" t="n">
        <f aca="true">NORMSINV(MAX(RAND(),0.000000000001))</f>
        <v>-0.431749107680681</v>
      </c>
      <c r="D4936" s="24" t="n">
        <f aca="false">IF($B$11="","",$B$11*EXP($B$12*C4936))</f>
        <v>773.22367854764</v>
      </c>
      <c r="E4936" s="20" t="n">
        <f aca="true">IF($B$10="","",$B$10*(1-$B$14+2*$B$14*RAND()))</f>
        <v>3.69495784574509</v>
      </c>
      <c r="F4936" s="21" t="n">
        <f aca="false">INDEX($E$17:$E$28,B4936)</f>
        <v>4.761</v>
      </c>
      <c r="G4936" s="25" t="n">
        <f aca="false">IF(OR(D4936="",E4936="",F4936=""),"",D4936*($B$7-$B$8-F4936-E4936))</f>
        <v>3312.52283356614</v>
      </c>
      <c r="H4936" s="25" t="n">
        <f aca="false">IF(D4936="","",D4936*$F$30)</f>
        <v>3865.49981379536</v>
      </c>
    </row>
    <row r="4937" customFormat="false" ht="15" hidden="false" customHeight="false" outlineLevel="0" collapsed="false">
      <c r="A4937" s="2" t="n">
        <v>4903</v>
      </c>
      <c r="B4937" s="2" t="n">
        <v>7</v>
      </c>
      <c r="C4937" s="22" t="n">
        <f aca="true">NORMSINV(MAX(RAND(),0.000000000001))</f>
        <v>1.66712239219279</v>
      </c>
      <c r="D4937" s="24" t="n">
        <f aca="false">IF($B$11="","",$B$11*EXP($B$12*C4937))</f>
        <v>1872.37245909186</v>
      </c>
      <c r="E4937" s="20" t="n">
        <f aca="true">IF($B$10="","",$B$10*(1-$B$14+2*$B$14*RAND()))</f>
        <v>3.75268653764483</v>
      </c>
      <c r="F4937" s="21" t="n">
        <f aca="false">INDEX($E$17:$E$28,B4937)</f>
        <v>4.761</v>
      </c>
      <c r="G4937" s="25" t="n">
        <f aca="false">IF(OR(D4937="",E4937="",F4937=""),"",D4937*($B$7-$B$8-F4937-E4937))</f>
        <v>7913.23293040298</v>
      </c>
      <c r="H4937" s="25" t="n">
        <f aca="false">IF(D4937="","",D4937*$F$30)</f>
        <v>9360.36439749201</v>
      </c>
    </row>
    <row r="4938" customFormat="false" ht="15" hidden="false" customHeight="false" outlineLevel="0" collapsed="false">
      <c r="A4938" s="2" t="n">
        <v>4904</v>
      </c>
      <c r="B4938" s="2" t="n">
        <v>8</v>
      </c>
      <c r="C4938" s="22" t="n">
        <f aca="true">NORMSINV(MAX(RAND(),0.000000000001))</f>
        <v>0.206094387973757</v>
      </c>
      <c r="D4938" s="24" t="n">
        <f aca="false">IF($B$11="","",$B$11*EXP($B$12*C4938))</f>
        <v>1011.64598981812</v>
      </c>
      <c r="E4938" s="20" t="n">
        <f aca="true">IF($B$10="","",$B$10*(1-$B$14+2*$B$14*RAND()))</f>
        <v>4.03849237839951</v>
      </c>
      <c r="F4938" s="21" t="n">
        <f aca="false">INDEX($E$17:$E$28,B4938)</f>
        <v>4.761</v>
      </c>
      <c r="G4938" s="25" t="n">
        <f aca="false">IF(OR(D4938="",E4938="",F4938=""),"",D4938*($B$7-$B$8-F4938-E4938))</f>
        <v>3986.39873323987</v>
      </c>
      <c r="H4938" s="25" t="n">
        <f aca="false">IF(D4938="","",D4938*$F$30)</f>
        <v>5057.42063229874</v>
      </c>
    </row>
    <row r="4939" customFormat="false" ht="15" hidden="false" customHeight="false" outlineLevel="0" collapsed="false">
      <c r="A4939" s="2" t="n">
        <v>4905</v>
      </c>
      <c r="B4939" s="2" t="n">
        <v>9</v>
      </c>
      <c r="C4939" s="22" t="n">
        <f aca="true">NORMSINV(MAX(RAND(),0.000000000001))</f>
        <v>0.718201634776394</v>
      </c>
      <c r="D4939" s="24" t="n">
        <f aca="false">IF($B$11="","",$B$11*EXP($B$12*C4939))</f>
        <v>1255.28584778581</v>
      </c>
      <c r="E4939" s="20" t="n">
        <f aca="true">IF($B$10="","",$B$10*(1-$B$14+2*$B$14*RAND()))</f>
        <v>3.66182902183582</v>
      </c>
      <c r="F4939" s="21" t="n">
        <f aca="false">INDEX($E$17:$E$28,B4939)</f>
        <v>4.761</v>
      </c>
      <c r="G4939" s="25" t="n">
        <f aca="false">IF(OR(D4939="",E4939="",F4939=""),"",D4939*($B$7-$B$8-F4939-E4939))</f>
        <v>5419.28363136113</v>
      </c>
      <c r="H4939" s="25" t="n">
        <f aca="false">IF(D4939="","",D4939*$F$30)</f>
        <v>6275.42501025083</v>
      </c>
    </row>
    <row r="4940" customFormat="false" ht="15" hidden="false" customHeight="false" outlineLevel="0" collapsed="false">
      <c r="A4940" s="2" t="n">
        <v>4906</v>
      </c>
      <c r="B4940" s="2" t="n">
        <v>10</v>
      </c>
      <c r="C4940" s="22" t="n">
        <f aca="true">NORMSINV(MAX(RAND(),0.000000000001))</f>
        <v>-0.212779422906482</v>
      </c>
      <c r="D4940" s="24" t="n">
        <f aca="false">IF($B$11="","",$B$11*EXP($B$12*C4940))</f>
        <v>847.96110319692</v>
      </c>
      <c r="E4940" s="20" t="n">
        <f aca="true">IF($B$10="","",$B$10*(1-$B$14+2*$B$14*RAND()))</f>
        <v>4.07865248159164</v>
      </c>
      <c r="F4940" s="21" t="n">
        <f aca="false">INDEX($E$17:$E$28,B4940)</f>
        <v>4.761</v>
      </c>
      <c r="G4940" s="25" t="n">
        <f aca="false">IF(OR(D4940="",E4940="",F4940=""),"",D4940*($B$7-$B$8-F4940-E4940))</f>
        <v>3307.34298456092</v>
      </c>
      <c r="H4940" s="25" t="n">
        <f aca="false">IF(D4940="","",D4940*$F$30)</f>
        <v>4239.12714710204</v>
      </c>
    </row>
    <row r="4941" customFormat="false" ht="15" hidden="false" customHeight="false" outlineLevel="0" collapsed="false">
      <c r="A4941" s="2" t="n">
        <v>4907</v>
      </c>
      <c r="B4941" s="2" t="n">
        <v>11</v>
      </c>
      <c r="C4941" s="22" t="n">
        <f aca="true">NORMSINV(MAX(RAND(),0.000000000001))</f>
        <v>-0.668370650821196</v>
      </c>
      <c r="D4941" s="24" t="n">
        <f aca="false">IF($B$11="","",$B$11*EXP($B$12*C4941))</f>
        <v>699.848639171009</v>
      </c>
      <c r="E4941" s="20" t="n">
        <f aca="true">IF($B$10="","",$B$10*(1-$B$14+2*$B$14*RAND()))</f>
        <v>3.86420838742076</v>
      </c>
      <c r="F4941" s="21" t="n">
        <f aca="false">INDEX($E$17:$E$28,B4941)</f>
        <v>4.761</v>
      </c>
      <c r="G4941" s="25" t="n">
        <f aca="false">IF(OR(D4941="",E4941="",F4941=""),"",D4941*($B$7-$B$8-F4941-E4941))</f>
        <v>2879.73131053586</v>
      </c>
      <c r="H4941" s="25" t="n">
        <f aca="false">IF(D4941="","",D4941*$F$30)</f>
        <v>3498.68331694371</v>
      </c>
    </row>
    <row r="4942" customFormat="false" ht="15" hidden="false" customHeight="false" outlineLevel="0" collapsed="false">
      <c r="A4942" s="2" t="n">
        <v>4908</v>
      </c>
      <c r="B4942" s="2" t="n">
        <v>12</v>
      </c>
      <c r="C4942" s="22" t="n">
        <f aca="true">NORMSINV(MAX(RAND(),0.000000000001))</f>
        <v>-0.0134537620420098</v>
      </c>
      <c r="D4942" s="24" t="n">
        <f aca="false">IF($B$11="","",$B$11*EXP($B$12*C4942))</f>
        <v>922.256916166811</v>
      </c>
      <c r="E4942" s="20" t="n">
        <f aca="true">IF($B$10="","",$B$10*(1-$B$14+2*$B$14*RAND()))</f>
        <v>3.63231767714966</v>
      </c>
      <c r="F4942" s="21" t="n">
        <f aca="false">INDEX($E$17:$E$28,B4942)</f>
        <v>4.761</v>
      </c>
      <c r="G4942" s="25" t="n">
        <f aca="false">IF(OR(D4942="",E4942="",F4942=""),"",D4942*($B$7-$B$8-F4942-E4942))</f>
        <v>4008.75783462874</v>
      </c>
      <c r="H4942" s="25" t="n">
        <f aca="false">IF(D4942="","",D4942*$F$30)</f>
        <v>4610.54677530112</v>
      </c>
    </row>
    <row r="4943" customFormat="false" ht="15" hidden="false" customHeight="false" outlineLevel="0" collapsed="false">
      <c r="A4943" s="2" t="n">
        <v>4909</v>
      </c>
      <c r="B4943" s="2" t="n">
        <v>1</v>
      </c>
      <c r="C4943" s="22" t="n">
        <f aca="true">NORMSINV(MAX(RAND(),0.000000000001))</f>
        <v>0.686224571854502</v>
      </c>
      <c r="D4943" s="24" t="n">
        <f aca="false">IF($B$11="","",$B$11*EXP($B$12*C4943))</f>
        <v>1238.4855029682</v>
      </c>
      <c r="E4943" s="20" t="n">
        <f aca="true">IF($B$10="","",$B$10*(1-$B$14+2*$B$14*RAND()))</f>
        <v>3.51198579775152</v>
      </c>
      <c r="F4943" s="21" t="n">
        <f aca="false">INDEX($E$17:$E$28,B4943)</f>
        <v>4.92562580645161</v>
      </c>
      <c r="G4943" s="25" t="n">
        <f aca="false">IF(OR(D4943="",E4943="",F4943=""),"",D4943*($B$7-$B$8-F4943-E4943))</f>
        <v>5328.44565633304</v>
      </c>
      <c r="H4943" s="25" t="n">
        <f aca="false">IF(D4943="","",D4943*$F$30)</f>
        <v>6191.43672643864</v>
      </c>
    </row>
    <row r="4944" customFormat="false" ht="15" hidden="false" customHeight="false" outlineLevel="0" collapsed="false">
      <c r="A4944" s="2" t="n">
        <v>4910</v>
      </c>
      <c r="B4944" s="2" t="n">
        <v>2</v>
      </c>
      <c r="C4944" s="22" t="n">
        <f aca="true">NORMSINV(MAX(RAND(),0.000000000001))</f>
        <v>-0.17249606945059</v>
      </c>
      <c r="D4944" s="24" t="n">
        <f aca="false">IF($B$11="","",$B$11*EXP($B$12*C4944))</f>
        <v>862.477277894256</v>
      </c>
      <c r="E4944" s="20" t="n">
        <f aca="true">IF($B$10="","",$B$10*(1-$B$14+2*$B$14*RAND()))</f>
        <v>3.50064419888357</v>
      </c>
      <c r="F4944" s="21" t="n">
        <f aca="false">INDEX($E$17:$E$28,B4944)</f>
        <v>5.0612</v>
      </c>
      <c r="G4944" s="25" t="n">
        <f aca="false">IF(OR(D4944="",E4944="",F4944=""),"",D4944*($B$7-$B$8-F4944-E4944))</f>
        <v>3603.56444196499</v>
      </c>
      <c r="H4944" s="25" t="n">
        <f aca="false">IF(D4944="","",D4944*$F$30)</f>
        <v>4311.69640764896</v>
      </c>
    </row>
    <row r="4945" customFormat="false" ht="15" hidden="false" customHeight="false" outlineLevel="0" collapsed="false">
      <c r="A4945" s="2" t="n">
        <v>4911</v>
      </c>
      <c r="B4945" s="2" t="n">
        <v>3</v>
      </c>
      <c r="C4945" s="22" t="n">
        <f aca="true">NORMSINV(MAX(RAND(),0.000000000001))</f>
        <v>2.27262095201233</v>
      </c>
      <c r="D4945" s="24" t="n">
        <f aca="false">IF($B$11="","",$B$11*EXP($B$12*C4945))</f>
        <v>2416.55474885443</v>
      </c>
      <c r="E4945" s="20" t="n">
        <f aca="true">IF($B$10="","",$B$10*(1-$B$14+2*$B$14*RAND()))</f>
        <v>3.43255123888192</v>
      </c>
      <c r="F4945" s="21" t="n">
        <f aca="false">INDEX($E$17:$E$28,B4945)</f>
        <v>5.0612</v>
      </c>
      <c r="G4945" s="25" t="n">
        <f aca="false">IF(OR(D4945="",E4945="",F4945=""),"",D4945*($B$7-$B$8-F4945-E4945))</f>
        <v>10261.2926084971</v>
      </c>
      <c r="H4945" s="25" t="n">
        <f aca="false">IF(D4945="","",D4945*$F$30)</f>
        <v>12080.8405004731</v>
      </c>
    </row>
    <row r="4946" customFormat="false" ht="15" hidden="false" customHeight="false" outlineLevel="0" collapsed="false">
      <c r="A4946" s="2" t="n">
        <v>4912</v>
      </c>
      <c r="B4946" s="2" t="n">
        <v>4</v>
      </c>
      <c r="C4946" s="22" t="n">
        <f aca="true">NORMSINV(MAX(RAND(),0.000000000001))</f>
        <v>-0.343973557443938</v>
      </c>
      <c r="D4946" s="24" t="n">
        <f aca="false">IF($B$11="","",$B$11*EXP($B$12*C4946))</f>
        <v>802.357291558809</v>
      </c>
      <c r="E4946" s="20" t="n">
        <f aca="true">IF($B$10="","",$B$10*(1-$B$14+2*$B$14*RAND()))</f>
        <v>4.05165478524571</v>
      </c>
      <c r="F4946" s="21" t="n">
        <f aca="false">INDEX($E$17:$E$28,B4946)</f>
        <v>4.89657419354839</v>
      </c>
      <c r="G4946" s="25" t="n">
        <f aca="false">IF(OR(D4946="",E4946="",F4946=""),"",D4946*($B$7-$B$8-F4946-E4946))</f>
        <v>3042.35512678595</v>
      </c>
      <c r="H4946" s="25" t="n">
        <f aca="false">IF(D4946="","",D4946*$F$30)</f>
        <v>4011.14457196079</v>
      </c>
    </row>
    <row r="4947" customFormat="false" ht="15" hidden="false" customHeight="false" outlineLevel="0" collapsed="false">
      <c r="A4947" s="2" t="n">
        <v>4913</v>
      </c>
      <c r="B4947" s="2" t="n">
        <v>5</v>
      </c>
      <c r="C4947" s="22" t="n">
        <f aca="true">NORMSINV(MAX(RAND(),0.000000000001))</f>
        <v>-1.54432767034793</v>
      </c>
      <c r="D4947" s="24" t="n">
        <f aca="false">IF($B$11="","",$B$11*EXP($B$12*C4947))</f>
        <v>483.845440324093</v>
      </c>
      <c r="E4947" s="20" t="n">
        <f aca="true">IF($B$10="","",$B$10*(1-$B$14+2*$B$14*RAND()))</f>
        <v>3.62554684409809</v>
      </c>
      <c r="F4947" s="21" t="n">
        <f aca="false">INDEX($E$17:$E$28,B4947)</f>
        <v>4.761</v>
      </c>
      <c r="G4947" s="25" t="n">
        <f aca="false">IF(OR(D4947="",E4947="",F4947=""),"",D4947*($B$7-$B$8-F4947-E4947))</f>
        <v>2106.39845914767</v>
      </c>
      <c r="H4947" s="25" t="n">
        <f aca="false">IF(D4947="","",D4947*$F$30)</f>
        <v>2418.8401252682</v>
      </c>
    </row>
    <row r="4948" customFormat="false" ht="15" hidden="false" customHeight="false" outlineLevel="0" collapsed="false">
      <c r="A4948" s="2" t="n">
        <v>4914</v>
      </c>
      <c r="B4948" s="2" t="n">
        <v>6</v>
      </c>
      <c r="C4948" s="22" t="n">
        <f aca="true">NORMSINV(MAX(RAND(),0.000000000001))</f>
        <v>-1.08482059268477</v>
      </c>
      <c r="D4948" s="24" t="n">
        <f aca="false">IF($B$11="","",$B$11*EXP($B$12*C4948))</f>
        <v>587.212173025049</v>
      </c>
      <c r="E4948" s="20" t="n">
        <f aca="true">IF($B$10="","",$B$10*(1-$B$14+2*$B$14*RAND()))</f>
        <v>3.44419718958386</v>
      </c>
      <c r="F4948" s="21" t="n">
        <f aca="false">INDEX($E$17:$E$28,B4948)</f>
        <v>4.761</v>
      </c>
      <c r="G4948" s="25" t="n">
        <f aca="false">IF(OR(D4948="",E4948="",F4948=""),"",D4948*($B$7-$B$8-F4948-E4948))</f>
        <v>2662.89141254457</v>
      </c>
      <c r="H4948" s="25" t="n">
        <f aca="false">IF(D4948="","",D4948*$F$30)</f>
        <v>2935.59109538683</v>
      </c>
    </row>
    <row r="4949" customFormat="false" ht="15" hidden="false" customHeight="false" outlineLevel="0" collapsed="false">
      <c r="A4949" s="2" t="n">
        <v>4915</v>
      </c>
      <c r="B4949" s="2" t="n">
        <v>7</v>
      </c>
      <c r="C4949" s="22" t="n">
        <f aca="true">NORMSINV(MAX(RAND(),0.000000000001))</f>
        <v>-0.233560525686897</v>
      </c>
      <c r="D4949" s="24" t="n">
        <f aca="false">IF($B$11="","",$B$11*EXP($B$12*C4949))</f>
        <v>840.568387096529</v>
      </c>
      <c r="E4949" s="20" t="n">
        <f aca="true">IF($B$10="","",$B$10*(1-$B$14+2*$B$14*RAND()))</f>
        <v>3.69630935367897</v>
      </c>
      <c r="F4949" s="21" t="n">
        <f aca="false">INDEX($E$17:$E$28,B4949)</f>
        <v>4.761</v>
      </c>
      <c r="G4949" s="25" t="n">
        <f aca="false">IF(OR(D4949="",E4949="",F4949=""),"",D4949*($B$7-$B$8-F4949-E4949))</f>
        <v>3599.89436901146</v>
      </c>
      <c r="H4949" s="25" t="n">
        <f aca="false">IF(D4949="","",D4949*$F$30)</f>
        <v>4202.16948077297</v>
      </c>
    </row>
    <row r="4950" customFormat="false" ht="15" hidden="false" customHeight="false" outlineLevel="0" collapsed="false">
      <c r="A4950" s="2" t="n">
        <v>4916</v>
      </c>
      <c r="B4950" s="2" t="n">
        <v>8</v>
      </c>
      <c r="C4950" s="22" t="n">
        <f aca="true">NORMSINV(MAX(RAND(),0.000000000001))</f>
        <v>0.543784176611878</v>
      </c>
      <c r="D4950" s="24" t="n">
        <f aca="false">IF($B$11="","",$B$11*EXP($B$12*C4950))</f>
        <v>1166.33892089028</v>
      </c>
      <c r="E4950" s="20" t="n">
        <f aca="true">IF($B$10="","",$B$10*(1-$B$14+2*$B$14*RAND()))</f>
        <v>4.10468019851445</v>
      </c>
      <c r="F4950" s="21" t="n">
        <f aca="false">INDEX($E$17:$E$28,B4950)</f>
        <v>4.761</v>
      </c>
      <c r="G4950" s="25" t="n">
        <f aca="false">IF(OR(D4950="",E4950="",F4950=""),"",D4950*($B$7-$B$8-F4950-E4950))</f>
        <v>4518.76997644849</v>
      </c>
      <c r="H4950" s="25" t="n">
        <f aca="false">IF(D4950="","",D4950*$F$30)</f>
        <v>5830.76153331467</v>
      </c>
    </row>
    <row r="4951" customFormat="false" ht="15" hidden="false" customHeight="false" outlineLevel="0" collapsed="false">
      <c r="A4951" s="2" t="n">
        <v>4917</v>
      </c>
      <c r="B4951" s="2" t="n">
        <v>9</v>
      </c>
      <c r="C4951" s="22" t="n">
        <f aca="true">NORMSINV(MAX(RAND(),0.000000000001))</f>
        <v>1.9259287943708</v>
      </c>
      <c r="D4951" s="24" t="n">
        <f aca="false">IF($B$11="","",$B$11*EXP($B$12*C4951))</f>
        <v>2088.10834347021</v>
      </c>
      <c r="E4951" s="20" t="n">
        <f aca="true">IF($B$10="","",$B$10*(1-$B$14+2*$B$14*RAND()))</f>
        <v>3.79421891583218</v>
      </c>
      <c r="F4951" s="21" t="n">
        <f aca="false">INDEX($E$17:$E$28,B4951)</f>
        <v>4.761</v>
      </c>
      <c r="G4951" s="25" t="n">
        <f aca="false">IF(OR(D4951="",E4951="",F4951=""),"",D4951*($B$7-$B$8-F4951-E4951))</f>
        <v>8738.27629744714</v>
      </c>
      <c r="H4951" s="25" t="n">
        <f aca="false">IF(D4951="","",D4951*$F$30)</f>
        <v>10438.8712306763</v>
      </c>
    </row>
    <row r="4952" customFormat="false" ht="15" hidden="false" customHeight="false" outlineLevel="0" collapsed="false">
      <c r="A4952" s="2" t="n">
        <v>4918</v>
      </c>
      <c r="B4952" s="2" t="n">
        <v>10</v>
      </c>
      <c r="C4952" s="22" t="n">
        <f aca="true">NORMSINV(MAX(RAND(),0.000000000001))</f>
        <v>-1.37204479861611</v>
      </c>
      <c r="D4952" s="24" t="n">
        <f aca="false">IF($B$11="","",$B$11*EXP($B$12*C4952))</f>
        <v>520.276121565169</v>
      </c>
      <c r="E4952" s="20" t="n">
        <f aca="true">IF($B$10="","",$B$10*(1-$B$14+2*$B$14*RAND()))</f>
        <v>3.52467790080604</v>
      </c>
      <c r="F4952" s="21" t="n">
        <f aca="false">INDEX($E$17:$E$28,B4952)</f>
        <v>4.761</v>
      </c>
      <c r="G4952" s="25" t="n">
        <f aca="false">IF(OR(D4952="",E4952="",F4952=""),"",D4952*($B$7-$B$8-F4952-E4952))</f>
        <v>2317.47742597066</v>
      </c>
      <c r="H4952" s="25" t="n">
        <f aca="false">IF(D4952="","",D4952*$F$30)</f>
        <v>2600.96438692859</v>
      </c>
    </row>
    <row r="4953" customFormat="false" ht="15" hidden="false" customHeight="false" outlineLevel="0" collapsed="false">
      <c r="A4953" s="2" t="n">
        <v>4919</v>
      </c>
      <c r="B4953" s="2" t="n">
        <v>11</v>
      </c>
      <c r="C4953" s="22" t="n">
        <f aca="true">NORMSINV(MAX(RAND(),0.000000000001))</f>
        <v>0.157907805427652</v>
      </c>
      <c r="D4953" s="24" t="n">
        <f aca="false">IF($B$11="","",$B$11*EXP($B$12*C4953))</f>
        <v>991.312463095989</v>
      </c>
      <c r="E4953" s="20" t="n">
        <f aca="true">IF($B$10="","",$B$10*(1-$B$14+2*$B$14*RAND()))</f>
        <v>3.6269775070534</v>
      </c>
      <c r="F4953" s="21" t="n">
        <f aca="false">INDEX($E$17:$E$28,B4953)</f>
        <v>4.761</v>
      </c>
      <c r="G4953" s="25" t="n">
        <f aca="false">IF(OR(D4953="",E4953="",F4953=""),"",D4953*($B$7-$B$8-F4953-E4953))</f>
        <v>4314.21413693204</v>
      </c>
      <c r="H4953" s="25" t="n">
        <f aca="false">IF(D4953="","",D4953*$F$30)</f>
        <v>4955.76926550947</v>
      </c>
    </row>
    <row r="4954" customFormat="false" ht="15" hidden="false" customHeight="false" outlineLevel="0" collapsed="false">
      <c r="A4954" s="2" t="n">
        <v>4920</v>
      </c>
      <c r="B4954" s="2" t="n">
        <v>12</v>
      </c>
      <c r="C4954" s="22" t="n">
        <f aca="true">NORMSINV(MAX(RAND(),0.000000000001))</f>
        <v>0.113196399893778</v>
      </c>
      <c r="D4954" s="24" t="n">
        <f aca="false">IF($B$11="","",$B$11*EXP($B$12*C4954))</f>
        <v>972.81109495936</v>
      </c>
      <c r="E4954" s="20" t="n">
        <f aca="true">IF($B$10="","",$B$10*(1-$B$14+2*$B$14*RAND()))</f>
        <v>3.94548959742477</v>
      </c>
      <c r="F4954" s="21" t="n">
        <f aca="false">INDEX($E$17:$E$28,B4954)</f>
        <v>4.761</v>
      </c>
      <c r="G4954" s="25" t="n">
        <f aca="false">IF(OR(D4954="",E4954="",F4954=""),"",D4954*($B$7-$B$8-F4954-E4954))</f>
        <v>3923.84367125918</v>
      </c>
      <c r="H4954" s="25" t="n">
        <f aca="false">IF(D4954="","",D4954*$F$30)</f>
        <v>4863.27722592083</v>
      </c>
    </row>
    <row r="4955" customFormat="false" ht="15" hidden="false" customHeight="false" outlineLevel="0" collapsed="false">
      <c r="A4955" s="2" t="n">
        <v>4921</v>
      </c>
      <c r="B4955" s="2" t="n">
        <v>1</v>
      </c>
      <c r="C4955" s="22" t="n">
        <f aca="true">NORMSINV(MAX(RAND(),0.000000000001))</f>
        <v>-0.701973541683588</v>
      </c>
      <c r="D4955" s="24" t="n">
        <f aca="false">IF($B$11="","",$B$11*EXP($B$12*C4955))</f>
        <v>690.009222840248</v>
      </c>
      <c r="E4955" s="20" t="n">
        <f aca="true">IF($B$10="","",$B$10*(1-$B$14+2*$B$14*RAND()))</f>
        <v>3.77282314723141</v>
      </c>
      <c r="F4955" s="21" t="n">
        <f aca="false">INDEX($E$17:$E$28,B4955)</f>
        <v>4.92562580645161</v>
      </c>
      <c r="G4955" s="25" t="n">
        <f aca="false">IF(OR(D4955="",E4955="",F4955=""),"",D4955*($B$7-$B$8-F4955-E4955))</f>
        <v>2788.70749653837</v>
      </c>
      <c r="H4955" s="25" t="n">
        <f aca="false">IF(D4955="","",D4955*$F$30)</f>
        <v>3449.49410682297</v>
      </c>
    </row>
    <row r="4956" customFormat="false" ht="15" hidden="false" customHeight="false" outlineLevel="0" collapsed="false">
      <c r="A4956" s="2" t="n">
        <v>4922</v>
      </c>
      <c r="B4956" s="2" t="n">
        <v>2</v>
      </c>
      <c r="C4956" s="22" t="n">
        <f aca="true">NORMSINV(MAX(RAND(),0.000000000001))</f>
        <v>2.08383714490001</v>
      </c>
      <c r="D4956" s="24" t="n">
        <f aca="false">IF($B$11="","",$B$11*EXP($B$12*C4956))</f>
        <v>2231.77175269231</v>
      </c>
      <c r="E4956" s="20" t="n">
        <f aca="true">IF($B$10="","",$B$10*(1-$B$14+2*$B$14*RAND()))</f>
        <v>3.62930030778822</v>
      </c>
      <c r="F4956" s="21" t="n">
        <f aca="false">INDEX($E$17:$E$28,B4956)</f>
        <v>5.0612</v>
      </c>
      <c r="G4956" s="25" t="n">
        <f aca="false">IF(OR(D4956="",E4956="",F4956=""),"",D4956*($B$7-$B$8-F4956-E4956))</f>
        <v>9037.55902561444</v>
      </c>
      <c r="H4956" s="25" t="n">
        <f aca="false">IF(D4956="","",D4956*$F$30)</f>
        <v>11157.0733460594</v>
      </c>
    </row>
    <row r="4957" customFormat="false" ht="15" hidden="false" customHeight="false" outlineLevel="0" collapsed="false">
      <c r="A4957" s="2" t="n">
        <v>4923</v>
      </c>
      <c r="B4957" s="2" t="n">
        <v>3</v>
      </c>
      <c r="C4957" s="22" t="n">
        <f aca="true">NORMSINV(MAX(RAND(),0.000000000001))</f>
        <v>-0.0122463900284157</v>
      </c>
      <c r="D4957" s="24" t="n">
        <f aca="false">IF($B$11="","",$B$11*EXP($B$12*C4957))</f>
        <v>922.726229682709</v>
      </c>
      <c r="E4957" s="20" t="n">
        <f aca="true">IF($B$10="","",$B$10*(1-$B$14+2*$B$14*RAND()))</f>
        <v>4.10817797506945</v>
      </c>
      <c r="F4957" s="21" t="n">
        <f aca="false">INDEX($E$17:$E$28,B4957)</f>
        <v>5.0612</v>
      </c>
      <c r="G4957" s="25" t="n">
        <f aca="false">IF(OR(D4957="",E4957="",F4957=""),"",D4957*($B$7-$B$8-F4957-E4957))</f>
        <v>3294.70659868621</v>
      </c>
      <c r="H4957" s="25" t="n">
        <f aca="false">IF(D4957="","",D4957*$F$30)</f>
        <v>4612.8929674298</v>
      </c>
    </row>
    <row r="4958" customFormat="false" ht="15" hidden="false" customHeight="false" outlineLevel="0" collapsed="false">
      <c r="A4958" s="2" t="n">
        <v>4924</v>
      </c>
      <c r="B4958" s="2" t="n">
        <v>4</v>
      </c>
      <c r="C4958" s="22" t="n">
        <f aca="true">NORMSINV(MAX(RAND(),0.000000000001))</f>
        <v>-0.584560670125182</v>
      </c>
      <c r="D4958" s="24" t="n">
        <f aca="false">IF($B$11="","",$B$11*EXP($B$12*C4958))</f>
        <v>725.005154051154</v>
      </c>
      <c r="E4958" s="20" t="n">
        <f aca="true">IF($B$10="","",$B$10*(1-$B$14+2*$B$14*RAND()))</f>
        <v>3.925031894705</v>
      </c>
      <c r="F4958" s="21" t="n">
        <f aca="false">INDEX($E$17:$E$28,B4958)</f>
        <v>4.89657419354839</v>
      </c>
      <c r="G4958" s="25" t="n">
        <f aca="false">IF(OR(D4958="",E4958="",F4958=""),"",D4958*($B$7-$B$8-F4958-E4958))</f>
        <v>2840.85578161896</v>
      </c>
      <c r="H4958" s="25" t="n">
        <f aca="false">IF(D4958="","",D4958*$F$30)</f>
        <v>3624.44576613253</v>
      </c>
    </row>
    <row r="4959" customFormat="false" ht="15" hidden="false" customHeight="false" outlineLevel="0" collapsed="false">
      <c r="A4959" s="2" t="n">
        <v>4925</v>
      </c>
      <c r="B4959" s="2" t="n">
        <v>5</v>
      </c>
      <c r="C4959" s="22" t="n">
        <f aca="true">NORMSINV(MAX(RAND(),0.000000000001))</f>
        <v>-0.177240528645535</v>
      </c>
      <c r="D4959" s="24" t="n">
        <f aca="false">IF($B$11="","",$B$11*EXP($B$12*C4959))</f>
        <v>860.754775245446</v>
      </c>
      <c r="E4959" s="20" t="n">
        <f aca="true">IF($B$10="","",$B$10*(1-$B$14+2*$B$14*RAND()))</f>
        <v>3.5180934303741</v>
      </c>
      <c r="F4959" s="21" t="n">
        <f aca="false">INDEX($E$17:$E$28,B4959)</f>
        <v>4.761</v>
      </c>
      <c r="G4959" s="25" t="n">
        <f aca="false">IF(OR(D4959="",E4959="",F4959=""),"",D4959*($B$7-$B$8-F4959-E4959))</f>
        <v>3839.74663172927</v>
      </c>
      <c r="H4959" s="25" t="n">
        <f aca="false">IF(D4959="","",D4959*$F$30)</f>
        <v>4303.08527240703</v>
      </c>
    </row>
    <row r="4960" customFormat="false" ht="15" hidden="false" customHeight="false" outlineLevel="0" collapsed="false">
      <c r="A4960" s="2" t="n">
        <v>4926</v>
      </c>
      <c r="B4960" s="2" t="n">
        <v>6</v>
      </c>
      <c r="C4960" s="22" t="n">
        <f aca="true">NORMSINV(MAX(RAND(),0.000000000001))</f>
        <v>-0.55182381030219</v>
      </c>
      <c r="D4960" s="24" t="n">
        <f aca="false">IF($B$11="","",$B$11*EXP($B$12*C4960))</f>
        <v>735.075316757511</v>
      </c>
      <c r="E4960" s="20" t="n">
        <f aca="true">IF($B$10="","",$B$10*(1-$B$14+2*$B$14*RAND()))</f>
        <v>3.44949759331447</v>
      </c>
      <c r="F4960" s="21" t="n">
        <f aca="false">INDEX($E$17:$E$28,B4960)</f>
        <v>4.761</v>
      </c>
      <c r="G4960" s="25" t="n">
        <f aca="false">IF(OR(D4960="",E4960="",F4960=""),"",D4960*($B$7-$B$8-F4960-E4960))</f>
        <v>3329.52541634827</v>
      </c>
      <c r="H4960" s="25" t="n">
        <f aca="false">IF(D4960="","",D4960*$F$30)</f>
        <v>3674.78852353415</v>
      </c>
    </row>
    <row r="4961" customFormat="false" ht="15" hidden="false" customHeight="false" outlineLevel="0" collapsed="false">
      <c r="A4961" s="2" t="n">
        <v>4927</v>
      </c>
      <c r="B4961" s="2" t="n">
        <v>7</v>
      </c>
      <c r="C4961" s="22" t="n">
        <f aca="true">NORMSINV(MAX(RAND(),0.000000000001))</f>
        <v>-0.00160030790103967</v>
      </c>
      <c r="D4961" s="24" t="n">
        <f aca="false">IF($B$11="","",$B$11*EXP($B$12*C4961))</f>
        <v>926.874783243641</v>
      </c>
      <c r="E4961" s="20" t="n">
        <f aca="true">IF($B$10="","",$B$10*(1-$B$14+2*$B$14*RAND()))</f>
        <v>3.38772086954697</v>
      </c>
      <c r="F4961" s="21" t="n">
        <f aca="false">INDEX($E$17:$E$28,B4961)</f>
        <v>4.761</v>
      </c>
      <c r="G4961" s="25" t="n">
        <f aca="false">IF(OR(D4961="",E4961="",F4961=""),"",D4961*($B$7-$B$8-F4961-E4961))</f>
        <v>4255.54084884971</v>
      </c>
      <c r="H4961" s="25" t="n">
        <f aca="false">IF(D4961="","",D4961*$F$30)</f>
        <v>4633.63241639161</v>
      </c>
    </row>
    <row r="4962" customFormat="false" ht="15" hidden="false" customHeight="false" outlineLevel="0" collapsed="false">
      <c r="A4962" s="2" t="n">
        <v>4928</v>
      </c>
      <c r="B4962" s="2" t="n">
        <v>8</v>
      </c>
      <c r="C4962" s="22" t="n">
        <f aca="true">NORMSINV(MAX(RAND(),0.000000000001))</f>
        <v>1.11001542829147</v>
      </c>
      <c r="D4962" s="24" t="n">
        <f aca="false">IF($B$11="","",$B$11*EXP($B$12*C4962))</f>
        <v>1480.61915913808</v>
      </c>
      <c r="E4962" s="20" t="n">
        <f aca="true">IF($B$10="","",$B$10*(1-$B$14+2*$B$14*RAND()))</f>
        <v>3.64001711661513</v>
      </c>
      <c r="F4962" s="21" t="n">
        <f aca="false">INDEX($E$17:$E$28,B4962)</f>
        <v>4.761</v>
      </c>
      <c r="G4962" s="25" t="n">
        <f aca="false">IF(OR(D4962="",E4962="",F4962=""),"",D4962*($B$7-$B$8-F4962-E4962))</f>
        <v>6424.38118831183</v>
      </c>
      <c r="H4962" s="25" t="n">
        <f aca="false">IF(D4962="","",D4962*$F$30)</f>
        <v>7401.9113003631</v>
      </c>
    </row>
    <row r="4963" customFormat="false" ht="15" hidden="false" customHeight="false" outlineLevel="0" collapsed="false">
      <c r="A4963" s="2" t="n">
        <v>4929</v>
      </c>
      <c r="B4963" s="2" t="n">
        <v>9</v>
      </c>
      <c r="C4963" s="22" t="n">
        <f aca="true">NORMSINV(MAX(RAND(),0.000000000001))</f>
        <v>-1.0410910889687</v>
      </c>
      <c r="D4963" s="24" t="n">
        <f aca="false">IF($B$11="","",$B$11*EXP($B$12*C4963))</f>
        <v>598.132521175228</v>
      </c>
      <c r="E4963" s="20" t="n">
        <f aca="true">IF($B$10="","",$B$10*(1-$B$14+2*$B$14*RAND()))</f>
        <v>3.78697239925276</v>
      </c>
      <c r="F4963" s="21" t="n">
        <f aca="false">INDEX($E$17:$E$28,B4963)</f>
        <v>4.761</v>
      </c>
      <c r="G4963" s="25" t="n">
        <f aca="false">IF(OR(D4963="",E4963="",F4963=""),"",D4963*($B$7-$B$8-F4963-E4963))</f>
        <v>2507.38803767109</v>
      </c>
      <c r="H4963" s="25" t="n">
        <f aca="false">IF(D4963="","",D4963*$F$30)</f>
        <v>2990.1840998592</v>
      </c>
    </row>
    <row r="4964" customFormat="false" ht="15" hidden="false" customHeight="false" outlineLevel="0" collapsed="false">
      <c r="A4964" s="2" t="n">
        <v>4930</v>
      </c>
      <c r="B4964" s="2" t="n">
        <v>10</v>
      </c>
      <c r="C4964" s="22" t="n">
        <f aca="true">NORMSINV(MAX(RAND(),0.000000000001))</f>
        <v>0.0590121578193117</v>
      </c>
      <c r="D4964" s="24" t="n">
        <f aca="false">IF($B$11="","",$B$11*EXP($B$12*C4964))</f>
        <v>950.852086111265</v>
      </c>
      <c r="E4964" s="20" t="n">
        <f aca="true">IF($B$10="","",$B$10*(1-$B$14+2*$B$14*RAND()))</f>
        <v>3.87820366677867</v>
      </c>
      <c r="F4964" s="21" t="n">
        <f aca="false">INDEX($E$17:$E$28,B4964)</f>
        <v>4.761</v>
      </c>
      <c r="G4964" s="25" t="n">
        <f aca="false">IF(OR(D4964="",E4964="",F4964=""),"",D4964*($B$7-$B$8-F4964-E4964))</f>
        <v>3899.25074816092</v>
      </c>
      <c r="H4964" s="25" t="n">
        <f aca="false">IF(D4964="","",D4964*$F$30)</f>
        <v>4753.49974888744</v>
      </c>
    </row>
    <row r="4965" customFormat="false" ht="15" hidden="false" customHeight="false" outlineLevel="0" collapsed="false">
      <c r="A4965" s="2" t="n">
        <v>4931</v>
      </c>
      <c r="B4965" s="2" t="n">
        <v>11</v>
      </c>
      <c r="C4965" s="22" t="n">
        <f aca="true">NORMSINV(MAX(RAND(),0.000000000001))</f>
        <v>1.24152772711599</v>
      </c>
      <c r="D4965" s="24" t="n">
        <f aca="false">IF($B$11="","",$B$11*EXP($B$12*C4965))</f>
        <v>1564.98332847869</v>
      </c>
      <c r="E4965" s="20" t="n">
        <f aca="true">IF($B$10="","",$B$10*(1-$B$14+2*$B$14*RAND()))</f>
        <v>4.08448505034569</v>
      </c>
      <c r="F4965" s="21" t="n">
        <f aca="false">INDEX($E$17:$E$28,B4965)</f>
        <v>4.761</v>
      </c>
      <c r="G4965" s="25" t="n">
        <f aca="false">IF(OR(D4965="",E4965="",F4965=""),"",D4965*($B$7-$B$8-F4965-E4965))</f>
        <v>6094.85096872002</v>
      </c>
      <c r="H4965" s="25" t="n">
        <f aca="false">IF(D4965="","",D4965*$F$30)</f>
        <v>7823.66465573067</v>
      </c>
    </row>
    <row r="4966" customFormat="false" ht="15" hidden="false" customHeight="false" outlineLevel="0" collapsed="false">
      <c r="A4966" s="2" t="n">
        <v>4932</v>
      </c>
      <c r="B4966" s="2" t="n">
        <v>12</v>
      </c>
      <c r="C4966" s="22" t="n">
        <f aca="true">NORMSINV(MAX(RAND(),0.000000000001))</f>
        <v>-0.566769850718751</v>
      </c>
      <c r="D4966" s="24" t="n">
        <f aca="false">IF($B$11="","",$B$11*EXP($B$12*C4966))</f>
        <v>730.460539660698</v>
      </c>
      <c r="E4966" s="20" t="n">
        <f aca="true">IF($B$10="","",$B$10*(1-$B$14+2*$B$14*RAND()))</f>
        <v>4.10532383781477</v>
      </c>
      <c r="F4966" s="21" t="n">
        <f aca="false">INDEX($E$17:$E$28,B4966)</f>
        <v>4.761</v>
      </c>
      <c r="G4966" s="25" t="n">
        <f aca="false">IF(OR(D4966="",E4966="",F4966=""),"",D4966*($B$7-$B$8-F4966-E4966))</f>
        <v>2829.5675799006</v>
      </c>
      <c r="H4966" s="25" t="n">
        <f aca="false">IF(D4966="","",D4966*$F$30)</f>
        <v>3651.71832987176</v>
      </c>
    </row>
    <row r="4967" customFormat="false" ht="15" hidden="false" customHeight="false" outlineLevel="0" collapsed="false">
      <c r="A4967" s="2" t="n">
        <v>4933</v>
      </c>
      <c r="B4967" s="2" t="n">
        <v>1</v>
      </c>
      <c r="C4967" s="22" t="n">
        <f aca="true">NORMSINV(MAX(RAND(),0.000000000001))</f>
        <v>-1.26974364646888</v>
      </c>
      <c r="D4967" s="24" t="n">
        <f aca="false">IF($B$11="","",$B$11*EXP($B$12*C4967))</f>
        <v>543.193661740381</v>
      </c>
      <c r="E4967" s="20" t="n">
        <f aca="true">IF($B$10="","",$B$10*(1-$B$14+2*$B$14*RAND()))</f>
        <v>3.63348926466878</v>
      </c>
      <c r="F4967" s="21" t="n">
        <f aca="false">INDEX($E$17:$E$28,B4967)</f>
        <v>4.92562580645161</v>
      </c>
      <c r="G4967" s="25" t="n">
        <f aca="false">IF(OR(D4967="",E4967="",F4967=""),"",D4967*($B$7-$B$8-F4967-E4967))</f>
        <v>2271.03019383329</v>
      </c>
      <c r="H4967" s="25" t="n">
        <f aca="false">IF(D4967="","",D4967*$F$30)</f>
        <v>2715.53375377251</v>
      </c>
    </row>
    <row r="4968" customFormat="false" ht="15" hidden="false" customHeight="false" outlineLevel="0" collapsed="false">
      <c r="A4968" s="2" t="n">
        <v>4934</v>
      </c>
      <c r="B4968" s="2" t="n">
        <v>2</v>
      </c>
      <c r="C4968" s="22" t="n">
        <f aca="true">NORMSINV(MAX(RAND(),0.000000000001))</f>
        <v>0.495669205192283</v>
      </c>
      <c r="D4968" s="24" t="n">
        <f aca="false">IF($B$11="","",$B$11*EXP($B$12*C4968))</f>
        <v>1142.93063836739</v>
      </c>
      <c r="E4968" s="20" t="n">
        <f aca="true">IF($B$10="","",$B$10*(1-$B$14+2*$B$14*RAND()))</f>
        <v>3.82851484404238</v>
      </c>
      <c r="F4968" s="21" t="n">
        <f aca="false">INDEX($E$17:$E$28,B4968)</f>
        <v>5.0612</v>
      </c>
      <c r="G4968" s="25" t="n">
        <f aca="false">IF(OR(D4968="",E4968="",F4968=""),"",D4968*($B$7-$B$8-F4968-E4968))</f>
        <v>4400.60887119513</v>
      </c>
      <c r="H4968" s="25" t="n">
        <f aca="false">IF(D4968="","",D4968*$F$30)</f>
        <v>5713.73884732625</v>
      </c>
    </row>
    <row r="4969" customFormat="false" ht="15" hidden="false" customHeight="false" outlineLevel="0" collapsed="false">
      <c r="A4969" s="2" t="n">
        <v>4935</v>
      </c>
      <c r="B4969" s="2" t="n">
        <v>3</v>
      </c>
      <c r="C4969" s="22" t="n">
        <f aca="true">NORMSINV(MAX(RAND(),0.000000000001))</f>
        <v>-0.0462771790234216</v>
      </c>
      <c r="D4969" s="24" t="n">
        <f aca="false">IF($B$11="","",$B$11*EXP($B$12*C4969))</f>
        <v>909.589284173405</v>
      </c>
      <c r="E4969" s="20" t="n">
        <f aca="true">IF($B$10="","",$B$10*(1-$B$14+2*$B$14*RAND()))</f>
        <v>3.70172350352974</v>
      </c>
      <c r="F4969" s="21" t="n">
        <f aca="false">INDEX($E$17:$E$28,B4969)</f>
        <v>5.0612</v>
      </c>
      <c r="G4969" s="25" t="n">
        <f aca="false">IF(OR(D4969="",E4969="",F4969=""),"",D4969*($B$7-$B$8-F4969-E4969))</f>
        <v>3617.50616352726</v>
      </c>
      <c r="H4969" s="25" t="n">
        <f aca="false">IF(D4969="","",D4969*$F$30)</f>
        <v>4547.21874943969</v>
      </c>
    </row>
    <row r="4970" customFormat="false" ht="15" hidden="false" customHeight="false" outlineLevel="0" collapsed="false">
      <c r="A4970" s="2" t="n">
        <v>4936</v>
      </c>
      <c r="B4970" s="2" t="n">
        <v>4</v>
      </c>
      <c r="C4970" s="22" t="n">
        <f aca="true">NORMSINV(MAX(RAND(),0.000000000001))</f>
        <v>0.0720652899262859</v>
      </c>
      <c r="D4970" s="24" t="n">
        <f aca="false">IF($B$11="","",$B$11*EXP($B$12*C4970))</f>
        <v>956.096321114747</v>
      </c>
      <c r="E4970" s="20" t="n">
        <f aca="true">IF($B$10="","",$B$10*(1-$B$14+2*$B$14*RAND()))</f>
        <v>3.42174963643192</v>
      </c>
      <c r="F4970" s="21" t="n">
        <f aca="false">INDEX($E$17:$E$28,B4970)</f>
        <v>4.89657419354839</v>
      </c>
      <c r="G4970" s="25" t="n">
        <f aca="false">IF(OR(D4970="",E4970="",F4970=""),"",D4970*($B$7-$B$8-F4970-E4970))</f>
        <v>4227.54831931657</v>
      </c>
      <c r="H4970" s="25" t="n">
        <f aca="false">IF(D4970="","",D4970*$F$30)</f>
        <v>4779.71672851684</v>
      </c>
    </row>
    <row r="4971" customFormat="false" ht="15" hidden="false" customHeight="false" outlineLevel="0" collapsed="false">
      <c r="A4971" s="2" t="n">
        <v>4937</v>
      </c>
      <c r="B4971" s="2" t="n">
        <v>5</v>
      </c>
      <c r="C4971" s="22" t="n">
        <f aca="true">NORMSINV(MAX(RAND(),0.000000000001))</f>
        <v>1.02402581322407</v>
      </c>
      <c r="D4971" s="24" t="n">
        <f aca="false">IF($B$11="","",$B$11*EXP($B$12*C4971))</f>
        <v>1427.9320020033</v>
      </c>
      <c r="E4971" s="20" t="n">
        <f aca="true">IF($B$10="","",$B$10*(1-$B$14+2*$B$14*RAND()))</f>
        <v>3.37514447167663</v>
      </c>
      <c r="F4971" s="21" t="n">
        <f aca="false">INDEX($E$17:$E$28,B4971)</f>
        <v>4.761</v>
      </c>
      <c r="G4971" s="25" t="n">
        <f aca="false">IF(OR(D4971="",E4971="",F4971=""),"",D4971*($B$7-$B$8-F4971-E4971))</f>
        <v>6573.99264149274</v>
      </c>
      <c r="H4971" s="25" t="n">
        <f aca="false">IF(D4971="","",D4971*$F$30)</f>
        <v>7138.51766441488</v>
      </c>
    </row>
    <row r="4972" customFormat="false" ht="15" hidden="false" customHeight="false" outlineLevel="0" collapsed="false">
      <c r="A4972" s="2" t="n">
        <v>4938</v>
      </c>
      <c r="B4972" s="2" t="n">
        <v>6</v>
      </c>
      <c r="C4972" s="22" t="n">
        <f aca="true">NORMSINV(MAX(RAND(),0.000000000001))</f>
        <v>-0.36655070494884</v>
      </c>
      <c r="D4972" s="24" t="n">
        <f aca="false">IF($B$11="","",$B$11*EXP($B$12*C4972))</f>
        <v>794.76046351964</v>
      </c>
      <c r="E4972" s="20" t="n">
        <f aca="true">IF($B$10="","",$B$10*(1-$B$14+2*$B$14*RAND()))</f>
        <v>3.84139654306041</v>
      </c>
      <c r="F4972" s="21" t="n">
        <f aca="false">INDEX($E$17:$E$28,B4972)</f>
        <v>4.761</v>
      </c>
      <c r="G4972" s="25" t="n">
        <f aca="false">IF(OR(D4972="",E4972="",F4972=""),"",D4972*($B$7-$B$8-F4972-E4972))</f>
        <v>3288.40364129777</v>
      </c>
      <c r="H4972" s="25" t="n">
        <f aca="false">IF(D4972="","",D4972*$F$30)</f>
        <v>3973.16650922738</v>
      </c>
    </row>
    <row r="4973" customFormat="false" ht="15" hidden="false" customHeight="false" outlineLevel="0" collapsed="false">
      <c r="A4973" s="2" t="n">
        <v>4939</v>
      </c>
      <c r="B4973" s="2" t="n">
        <v>7</v>
      </c>
      <c r="C4973" s="22" t="n">
        <f aca="true">NORMSINV(MAX(RAND(),0.000000000001))</f>
        <v>0.26763311528828</v>
      </c>
      <c r="D4973" s="24" t="n">
        <f aca="false">IF($B$11="","",$B$11*EXP($B$12*C4973))</f>
        <v>1038.22137087402</v>
      </c>
      <c r="E4973" s="20" t="n">
        <f aca="true">IF($B$10="","",$B$10*(1-$B$14+2*$B$14*RAND()))</f>
        <v>3.51376999697219</v>
      </c>
      <c r="F4973" s="21" t="n">
        <f aca="false">INDEX($E$17:$E$28,B4973)</f>
        <v>4.761</v>
      </c>
      <c r="G4973" s="25" t="n">
        <f aca="false">IF(OR(D4973="",E4973="",F4973=""),"",D4973*($B$7-$B$8-F4973-E4973))</f>
        <v>4635.89721501133</v>
      </c>
      <c r="H4973" s="25" t="n">
        <f aca="false">IF(D4973="","",D4973*$F$30)</f>
        <v>5190.27627727339</v>
      </c>
    </row>
    <row r="4974" customFormat="false" ht="15" hidden="false" customHeight="false" outlineLevel="0" collapsed="false">
      <c r="A4974" s="2" t="n">
        <v>4940</v>
      </c>
      <c r="B4974" s="2" t="n">
        <v>8</v>
      </c>
      <c r="C4974" s="22" t="n">
        <f aca="true">NORMSINV(MAX(RAND(),0.000000000001))</f>
        <v>0.839962617251586</v>
      </c>
      <c r="D4974" s="24" t="n">
        <f aca="false">IF($B$11="","",$B$11*EXP($B$12*C4974))</f>
        <v>1321.37024177317</v>
      </c>
      <c r="E4974" s="20" t="n">
        <f aca="true">IF($B$10="","",$B$10*(1-$B$14+2*$B$14*RAND()))</f>
        <v>4.09078587651155</v>
      </c>
      <c r="F4974" s="21" t="n">
        <f aca="false">INDEX($E$17:$E$28,B4974)</f>
        <v>4.761</v>
      </c>
      <c r="G4974" s="25" t="n">
        <f aca="false">IF(OR(D4974="",E4974="",F4974=""),"",D4974*($B$7-$B$8-F4974-E4974))</f>
        <v>5137.77043641978</v>
      </c>
      <c r="H4974" s="25" t="n">
        <f aca="false">IF(D4974="","",D4974*$F$30)</f>
        <v>6605.79411267241</v>
      </c>
    </row>
    <row r="4975" customFormat="false" ht="15" hidden="false" customHeight="false" outlineLevel="0" collapsed="false">
      <c r="A4975" s="2" t="n">
        <v>4941</v>
      </c>
      <c r="B4975" s="2" t="n">
        <v>9</v>
      </c>
      <c r="C4975" s="22" t="n">
        <f aca="true">NORMSINV(MAX(RAND(),0.000000000001))</f>
        <v>0.766129206758759</v>
      </c>
      <c r="D4975" s="24" t="n">
        <f aca="false">IF($B$11="","",$B$11*EXP($B$12*C4975))</f>
        <v>1280.89412128569</v>
      </c>
      <c r="E4975" s="20" t="n">
        <f aca="true">IF($B$10="","",$B$10*(1-$B$14+2*$B$14*RAND()))</f>
        <v>3.53440006563718</v>
      </c>
      <c r="F4975" s="21" t="n">
        <f aca="false">INDEX($E$17:$E$28,B4975)</f>
        <v>4.761</v>
      </c>
      <c r="G4975" s="25" t="n">
        <f aca="false">IF(OR(D4975="",E4975="",F4975=""),"",D4975*($B$7-$B$8-F4975-E4975))</f>
        <v>5693.06192739211</v>
      </c>
      <c r="H4975" s="25" t="n">
        <f aca="false">IF(D4975="","",D4975*$F$30)</f>
        <v>6403.44589113143</v>
      </c>
    </row>
    <row r="4976" customFormat="false" ht="15" hidden="false" customHeight="false" outlineLevel="0" collapsed="false">
      <c r="A4976" s="2" t="n">
        <v>4942</v>
      </c>
      <c r="B4976" s="2" t="n">
        <v>10</v>
      </c>
      <c r="C4976" s="22" t="n">
        <f aca="true">NORMSINV(MAX(RAND(),0.000000000001))</f>
        <v>-0.723148057601833</v>
      </c>
      <c r="D4976" s="24" t="n">
        <f aca="false">IF($B$11="","",$B$11*EXP($B$12*C4976))</f>
        <v>683.880189985083</v>
      </c>
      <c r="E4976" s="20" t="n">
        <f aca="true">IF($B$10="","",$B$10*(1-$B$14+2*$B$14*RAND()))</f>
        <v>3.92327874575345</v>
      </c>
      <c r="F4976" s="21" t="n">
        <f aca="false">INDEX($E$17:$E$28,B4976)</f>
        <v>4.761</v>
      </c>
      <c r="G4976" s="25" t="n">
        <f aca="false">IF(OR(D4976="",E4976="",F4976=""),"",D4976*($B$7-$B$8-F4976-E4976))</f>
        <v>2773.62742188067</v>
      </c>
      <c r="H4976" s="25" t="n">
        <f aca="false">IF(D4976="","",D4976*$F$30)</f>
        <v>3418.85384577343</v>
      </c>
    </row>
    <row r="4977" customFormat="false" ht="15" hidden="false" customHeight="false" outlineLevel="0" collapsed="false">
      <c r="A4977" s="2" t="n">
        <v>4943</v>
      </c>
      <c r="B4977" s="2" t="n">
        <v>11</v>
      </c>
      <c r="C4977" s="22" t="n">
        <f aca="true">NORMSINV(MAX(RAND(),0.000000000001))</f>
        <v>0.555813607704528</v>
      </c>
      <c r="D4977" s="24" t="n">
        <f aca="false">IF($B$11="","",$B$11*EXP($B$12*C4977))</f>
        <v>1172.26586122653</v>
      </c>
      <c r="E4977" s="20" t="n">
        <f aca="true">IF($B$10="","",$B$10*(1-$B$14+2*$B$14*RAND()))</f>
        <v>3.99341128416224</v>
      </c>
      <c r="F4977" s="21" t="n">
        <f aca="false">INDEX($E$17:$E$28,B4977)</f>
        <v>4.761</v>
      </c>
      <c r="G4977" s="25" t="n">
        <f aca="false">IF(OR(D4977="",E4977="",F4977=""),"",D4977*($B$7-$B$8-F4977-E4977))</f>
        <v>4672.16958846629</v>
      </c>
      <c r="H4977" s="25" t="n">
        <f aca="false">IF(D4977="","",D4977*$F$30)</f>
        <v>5860.39149344368</v>
      </c>
    </row>
    <row r="4978" customFormat="false" ht="15" hidden="false" customHeight="false" outlineLevel="0" collapsed="false">
      <c r="A4978" s="2" t="n">
        <v>4944</v>
      </c>
      <c r="B4978" s="2" t="n">
        <v>12</v>
      </c>
      <c r="C4978" s="22" t="n">
        <f aca="true">NORMSINV(MAX(RAND(),0.000000000001))</f>
        <v>-0.374110912016253</v>
      </c>
      <c r="D4978" s="24" t="n">
        <f aca="false">IF($B$11="","",$B$11*EXP($B$12*C4978))</f>
        <v>792.232691280653</v>
      </c>
      <c r="E4978" s="20" t="n">
        <f aca="true">IF($B$10="","",$B$10*(1-$B$14+2*$B$14*RAND()))</f>
        <v>3.69679533130227</v>
      </c>
      <c r="F4978" s="21" t="n">
        <f aca="false">INDEX($E$17:$E$28,B4978)</f>
        <v>4.761</v>
      </c>
      <c r="G4978" s="25" t="n">
        <f aca="false">IF(OR(D4978="",E4978="",F4978=""),"",D4978*($B$7-$B$8-F4978-E4978))</f>
        <v>3392.50252929698</v>
      </c>
      <c r="H4978" s="25" t="n">
        <f aca="false">IF(D4978="","",D4978*$F$30)</f>
        <v>3960.52967025024</v>
      </c>
    </row>
    <row r="4979" customFormat="false" ht="15" hidden="false" customHeight="false" outlineLevel="0" collapsed="false">
      <c r="A4979" s="2" t="n">
        <v>4945</v>
      </c>
      <c r="B4979" s="2" t="n">
        <v>1</v>
      </c>
      <c r="C4979" s="22" t="n">
        <f aca="true">NORMSINV(MAX(RAND(),0.000000000001))</f>
        <v>-1.10001293544155</v>
      </c>
      <c r="D4979" s="24" t="n">
        <f aca="false">IF($B$11="","",$B$11*EXP($B$12*C4979))</f>
        <v>583.465118402137</v>
      </c>
      <c r="E4979" s="20" t="n">
        <f aca="true">IF($B$10="","",$B$10*(1-$B$14+2*$B$14*RAND()))</f>
        <v>3.80583269019685</v>
      </c>
      <c r="F4979" s="21" t="n">
        <f aca="false">INDEX($E$17:$E$28,B4979)</f>
        <v>4.92562580645161</v>
      </c>
      <c r="G4979" s="25" t="n">
        <f aca="false">IF(OR(D4979="",E4979="",F4979=""),"",D4979*($B$7-$B$8-F4979-E4979))</f>
        <v>2338.84414287288</v>
      </c>
      <c r="H4979" s="25" t="n">
        <f aca="false">IF(D4979="","",D4979*$F$30)</f>
        <v>2916.85881991596</v>
      </c>
    </row>
    <row r="4980" customFormat="false" ht="15" hidden="false" customHeight="false" outlineLevel="0" collapsed="false">
      <c r="A4980" s="2" t="n">
        <v>4946</v>
      </c>
      <c r="B4980" s="2" t="n">
        <v>2</v>
      </c>
      <c r="C4980" s="22" t="n">
        <f aca="true">NORMSINV(MAX(RAND(),0.000000000001))</f>
        <v>1.98377589436293</v>
      </c>
      <c r="D4980" s="24" t="n">
        <f aca="false">IF($B$11="","",$B$11*EXP($B$12*C4980))</f>
        <v>2139.63095308449</v>
      </c>
      <c r="E4980" s="20" t="n">
        <f aca="true">IF($B$10="","",$B$10*(1-$B$14+2*$B$14*RAND()))</f>
        <v>3.60596227410556</v>
      </c>
      <c r="F4980" s="21" t="n">
        <f aca="false">INDEX($E$17:$E$28,B4980)</f>
        <v>5.0612</v>
      </c>
      <c r="G4980" s="25" t="n">
        <f aca="false">IF(OR(D4980="",E4980="",F4980=""),"",D4980*($B$7-$B$8-F4980-E4980))</f>
        <v>8714.36966521397</v>
      </c>
      <c r="H4980" s="25" t="n">
        <f aca="false">IF(D4980="","",D4980*$F$30)</f>
        <v>10696.44306066</v>
      </c>
    </row>
    <row r="4981" customFormat="false" ht="15" hidden="false" customHeight="false" outlineLevel="0" collapsed="false">
      <c r="A4981" s="2" t="n">
        <v>4947</v>
      </c>
      <c r="B4981" s="2" t="n">
        <v>3</v>
      </c>
      <c r="C4981" s="22" t="n">
        <f aca="true">NORMSINV(MAX(RAND(),0.000000000001))</f>
        <v>-0.273844885478307</v>
      </c>
      <c r="D4981" s="24" t="n">
        <f aca="false">IF($B$11="","",$B$11*EXP($B$12*C4981))</f>
        <v>826.420605926615</v>
      </c>
      <c r="E4981" s="20" t="n">
        <f aca="true">IF($B$10="","",$B$10*(1-$B$14+2*$B$14*RAND()))</f>
        <v>3.47436932032082</v>
      </c>
      <c r="F4981" s="21" t="n">
        <f aca="false">INDEX($E$17:$E$28,B4981)</f>
        <v>5.0612</v>
      </c>
      <c r="G4981" s="25" t="n">
        <f aca="false">IF(OR(D4981="",E4981="",F4981=""),"",D4981*($B$7-$B$8-F4981-E4981))</f>
        <v>3474.62814987692</v>
      </c>
      <c r="H4981" s="25" t="n">
        <f aca="false">IF(D4981="","",D4981*$F$30)</f>
        <v>4131.44189314833</v>
      </c>
    </row>
    <row r="4982" customFormat="false" ht="15" hidden="false" customHeight="false" outlineLevel="0" collapsed="false">
      <c r="A4982" s="2" t="n">
        <v>4948</v>
      </c>
      <c r="B4982" s="2" t="n">
        <v>4</v>
      </c>
      <c r="C4982" s="22" t="n">
        <f aca="true">NORMSINV(MAX(RAND(),0.000000000001))</f>
        <v>0.652372574942948</v>
      </c>
      <c r="D4982" s="24" t="n">
        <f aca="false">IF($B$11="","",$B$11*EXP($B$12*C4982))</f>
        <v>1220.94503991228</v>
      </c>
      <c r="E4982" s="20" t="n">
        <f aca="true">IF($B$10="","",$B$10*(1-$B$14+2*$B$14*RAND()))</f>
        <v>3.68435987976404</v>
      </c>
      <c r="F4982" s="21" t="n">
        <f aca="false">INDEX($E$17:$E$28,B4982)</f>
        <v>4.89657419354839</v>
      </c>
      <c r="G4982" s="25" t="n">
        <f aca="false">IF(OR(D4982="",E4982="",F4982=""),"",D4982*($B$7-$B$8-F4982-E4982))</f>
        <v>5077.99091385735</v>
      </c>
      <c r="H4982" s="25" t="n">
        <f aca="false">IF(D4982="","",D4982*$F$30)</f>
        <v>6103.74844352946</v>
      </c>
    </row>
    <row r="4983" customFormat="false" ht="15" hidden="false" customHeight="false" outlineLevel="0" collapsed="false">
      <c r="A4983" s="2" t="n">
        <v>4949</v>
      </c>
      <c r="B4983" s="2" t="n">
        <v>5</v>
      </c>
      <c r="C4983" s="22" t="n">
        <f aca="true">NORMSINV(MAX(RAND(),0.000000000001))</f>
        <v>-0.331104551610985</v>
      </c>
      <c r="D4983" s="24" t="n">
        <f aca="false">IF($B$11="","",$B$11*EXP($B$12*C4983))</f>
        <v>806.719941701967</v>
      </c>
      <c r="E4983" s="20" t="n">
        <f aca="true">IF($B$10="","",$B$10*(1-$B$14+2*$B$14*RAND()))</f>
        <v>3.6027038585256</v>
      </c>
      <c r="F4983" s="21" t="n">
        <f aca="false">INDEX($E$17:$E$28,B4983)</f>
        <v>4.761</v>
      </c>
      <c r="G4983" s="25" t="n">
        <f aca="false">IF(OR(D4983="",E4983="",F4983=""),"",D4983*($B$7-$B$8-F4983-E4983))</f>
        <v>3530.44536812077</v>
      </c>
      <c r="H4983" s="25" t="n">
        <f aca="false">IF(D4983="","",D4983*$F$30)</f>
        <v>4032.95433255647</v>
      </c>
    </row>
    <row r="4984" customFormat="false" ht="15" hidden="false" customHeight="false" outlineLevel="0" collapsed="false">
      <c r="A4984" s="2" t="n">
        <v>4950</v>
      </c>
      <c r="B4984" s="2" t="n">
        <v>6</v>
      </c>
      <c r="C4984" s="22" t="n">
        <f aca="true">NORMSINV(MAX(RAND(),0.000000000001))</f>
        <v>-0.593173264656194</v>
      </c>
      <c r="D4984" s="24" t="n">
        <f aca="false">IF($B$11="","",$B$11*EXP($B$12*C4984))</f>
        <v>722.37883881319</v>
      </c>
      <c r="E4984" s="20" t="n">
        <f aca="true">IF($B$10="","",$B$10*(1-$B$14+2*$B$14*RAND()))</f>
        <v>3.67052534404393</v>
      </c>
      <c r="F4984" s="21" t="n">
        <f aca="false">INDEX($E$17:$E$28,B4984)</f>
        <v>4.761</v>
      </c>
      <c r="G4984" s="25" t="n">
        <f aca="false">IF(OR(D4984="",E4984="",F4984=""),"",D4984*($B$7-$B$8-F4984-E4984))</f>
        <v>3112.3509190256</v>
      </c>
      <c r="H4984" s="25" t="n">
        <f aca="false">IF(D4984="","",D4984*$F$30)</f>
        <v>3611.3162909949</v>
      </c>
    </row>
    <row r="4985" customFormat="false" ht="15" hidden="false" customHeight="false" outlineLevel="0" collapsed="false">
      <c r="A4985" s="2" t="n">
        <v>4951</v>
      </c>
      <c r="B4985" s="2" t="n">
        <v>7</v>
      </c>
      <c r="C4985" s="22" t="n">
        <f aca="true">NORMSINV(MAX(RAND(),0.000000000001))</f>
        <v>0.918074576178566</v>
      </c>
      <c r="D4985" s="24" t="n">
        <f aca="false">IF($B$11="","",$B$11*EXP($B$12*C4985))</f>
        <v>1365.58511035843</v>
      </c>
      <c r="E4985" s="20" t="n">
        <f aca="true">IF($B$10="","",$B$10*(1-$B$14+2*$B$14*RAND()))</f>
        <v>3.92760157882475</v>
      </c>
      <c r="F4985" s="21" t="n">
        <f aca="false">INDEX($E$17:$E$28,B4985)</f>
        <v>4.761</v>
      </c>
      <c r="G4985" s="25" t="n">
        <f aca="false">IF(OR(D4985="",E4985="",F4985=""),"",D4985*($B$7-$B$8-F4985-E4985))</f>
        <v>5532.52936008659</v>
      </c>
      <c r="H4985" s="25" t="n">
        <f aca="false">IF(D4985="","",D4985*$F$30)</f>
        <v>6826.83308370388</v>
      </c>
    </row>
    <row r="4986" customFormat="false" ht="15" hidden="false" customHeight="false" outlineLevel="0" collapsed="false">
      <c r="A4986" s="2" t="n">
        <v>4952</v>
      </c>
      <c r="B4986" s="2" t="n">
        <v>8</v>
      </c>
      <c r="C4986" s="22" t="n">
        <f aca="true">NORMSINV(MAX(RAND(),0.000000000001))</f>
        <v>-1.13961263239075</v>
      </c>
      <c r="D4986" s="24" t="n">
        <f aca="false">IF($B$11="","",$B$11*EXP($B$12*C4986))</f>
        <v>573.810212515198</v>
      </c>
      <c r="E4986" s="20" t="n">
        <f aca="true">IF($B$10="","",$B$10*(1-$B$14+2*$B$14*RAND()))</f>
        <v>4.08380251225632</v>
      </c>
      <c r="F4986" s="21" t="n">
        <f aca="false">INDEX($E$17:$E$28,B4986)</f>
        <v>4.761</v>
      </c>
      <c r="G4986" s="25" t="n">
        <f aca="false">IF(OR(D4986="",E4986="",F4986=""),"",D4986*($B$7-$B$8-F4986-E4986))</f>
        <v>2235.10409823087</v>
      </c>
      <c r="H4986" s="25" t="n">
        <f aca="false">IF(D4986="","",D4986*$F$30)</f>
        <v>2868.59201440598</v>
      </c>
    </row>
    <row r="4987" customFormat="false" ht="15" hidden="false" customHeight="false" outlineLevel="0" collapsed="false">
      <c r="A4987" s="2" t="n">
        <v>4953</v>
      </c>
      <c r="B4987" s="2" t="n">
        <v>9</v>
      </c>
      <c r="C4987" s="22" t="n">
        <f aca="true">NORMSINV(MAX(RAND(),0.000000000001))</f>
        <v>-0.362014912980198</v>
      </c>
      <c r="D4987" s="24" t="n">
        <f aca="false">IF($B$11="","",$B$11*EXP($B$12*C4987))</f>
        <v>796.280885099261</v>
      </c>
      <c r="E4987" s="20" t="n">
        <f aca="true">IF($B$10="","",$B$10*(1-$B$14+2*$B$14*RAND()))</f>
        <v>3.80185191553546</v>
      </c>
      <c r="F4987" s="21" t="n">
        <f aca="false">INDEX($E$17:$E$28,B4987)</f>
        <v>4.761</v>
      </c>
      <c r="G4987" s="25" t="n">
        <f aca="false">IF(OR(D4987="",E4987="",F4987=""),"",D4987*($B$7-$B$8-F4987-E4987))</f>
        <v>3326.18317388811</v>
      </c>
      <c r="H4987" s="25" t="n">
        <f aca="false">IF(D4987="","",D4987*$F$30)</f>
        <v>3980.76740078823</v>
      </c>
    </row>
    <row r="4988" customFormat="false" ht="15" hidden="false" customHeight="false" outlineLevel="0" collapsed="false">
      <c r="A4988" s="2" t="n">
        <v>4954</v>
      </c>
      <c r="B4988" s="2" t="n">
        <v>10</v>
      </c>
      <c r="C4988" s="22" t="n">
        <f aca="true">NORMSINV(MAX(RAND(),0.000000000001))</f>
        <v>-0.0625166209800785</v>
      </c>
      <c r="D4988" s="24" t="n">
        <f aca="false">IF($B$11="","",$B$11*EXP($B$12*C4988))</f>
        <v>903.38643875196</v>
      </c>
      <c r="E4988" s="20" t="n">
        <f aca="true">IF($B$10="","",$B$10*(1-$B$14+2*$B$14*RAND()))</f>
        <v>3.40500354987449</v>
      </c>
      <c r="F4988" s="21" t="n">
        <f aca="false">INDEX($E$17:$E$28,B4988)</f>
        <v>4.761</v>
      </c>
      <c r="G4988" s="25" t="n">
        <f aca="false">IF(OR(D4988="",E4988="",F4988=""),"",D4988*($B$7-$B$8-F4988-E4988))</f>
        <v>4132.08636394299</v>
      </c>
      <c r="H4988" s="25" t="n">
        <f aca="false">IF(D4988="","",D4988*$F$30)</f>
        <v>4516.2094846088</v>
      </c>
    </row>
    <row r="4989" customFormat="false" ht="15" hidden="false" customHeight="false" outlineLevel="0" collapsed="false">
      <c r="A4989" s="2" t="n">
        <v>4955</v>
      </c>
      <c r="B4989" s="2" t="n">
        <v>11</v>
      </c>
      <c r="C4989" s="22" t="n">
        <f aca="true">NORMSINV(MAX(RAND(),0.000000000001))</f>
        <v>0.655591536895182</v>
      </c>
      <c r="D4989" s="24" t="n">
        <f aca="false">IF($B$11="","",$B$11*EXP($B$12*C4989))</f>
        <v>1222.60220616467</v>
      </c>
      <c r="E4989" s="20" t="n">
        <f aca="true">IF($B$10="","",$B$10*(1-$B$14+2*$B$14*RAND()))</f>
        <v>3.59329325169858</v>
      </c>
      <c r="F4989" s="21" t="n">
        <f aca="false">INDEX($E$17:$E$28,B4989)</f>
        <v>4.761</v>
      </c>
      <c r="G4989" s="25" t="n">
        <f aca="false">IF(OR(D4989="",E4989="",F4989=""),"",D4989*($B$7-$B$8-F4989-E4989))</f>
        <v>5361.97474606462</v>
      </c>
      <c r="H4989" s="25" t="n">
        <f aca="false">IF(D4989="","",D4989*$F$30)</f>
        <v>6112.03294905844</v>
      </c>
    </row>
    <row r="4990" customFormat="false" ht="15" hidden="false" customHeight="false" outlineLevel="0" collapsed="false">
      <c r="A4990" s="2" t="n">
        <v>4956</v>
      </c>
      <c r="B4990" s="2" t="n">
        <v>12</v>
      </c>
      <c r="C4990" s="22" t="n">
        <f aca="true">NORMSINV(MAX(RAND(),0.000000000001))</f>
        <v>-1.05681130648311</v>
      </c>
      <c r="D4990" s="24" t="n">
        <f aca="false">IF($B$11="","",$B$11*EXP($B$12*C4990))</f>
        <v>594.183604737475</v>
      </c>
      <c r="E4990" s="20" t="n">
        <f aca="true">IF($B$10="","",$B$10*(1-$B$14+2*$B$14*RAND()))</f>
        <v>3.58036338457347</v>
      </c>
      <c r="F4990" s="21" t="n">
        <f aca="false">INDEX($E$17:$E$28,B4990)</f>
        <v>4.761</v>
      </c>
      <c r="G4990" s="25" t="n">
        <f aca="false">IF(OR(D4990="",E4990="",F4990=""),"",D4990*($B$7-$B$8-F4990-E4990))</f>
        <v>2613.59776008438</v>
      </c>
      <c r="H4990" s="25" t="n">
        <f aca="false">IF(D4990="","",D4990*$F$30)</f>
        <v>2970.44267680358</v>
      </c>
    </row>
    <row r="4991" customFormat="false" ht="15" hidden="false" customHeight="false" outlineLevel="0" collapsed="false">
      <c r="A4991" s="2" t="n">
        <v>4957</v>
      </c>
      <c r="B4991" s="2" t="n">
        <v>1</v>
      </c>
      <c r="C4991" s="22" t="n">
        <f aca="true">NORMSINV(MAX(RAND(),0.000000000001))</f>
        <v>0.936227674988804</v>
      </c>
      <c r="D4991" s="24" t="n">
        <f aca="false">IF($B$11="","",$B$11*EXP($B$12*C4991))</f>
        <v>1376.07065860395</v>
      </c>
      <c r="E4991" s="20" t="n">
        <f aca="true">IF($B$10="","",$B$10*(1-$B$14+2*$B$14*RAND()))</f>
        <v>3.98090665376363</v>
      </c>
      <c r="F4991" s="21" t="n">
        <f aca="false">INDEX($E$17:$E$28,B4991)</f>
        <v>4.92562580645161</v>
      </c>
      <c r="G4991" s="25" t="n">
        <f aca="false">IF(OR(D4991="",E4991="",F4991=""),"",D4991*($B$7-$B$8-F4991-E4991))</f>
        <v>5275.12220220846</v>
      </c>
      <c r="H4991" s="25" t="n">
        <f aca="false">IF(D4991="","",D4991*$F$30)</f>
        <v>6879.25243649285</v>
      </c>
    </row>
    <row r="4992" customFormat="false" ht="15" hidden="false" customHeight="false" outlineLevel="0" collapsed="false">
      <c r="A4992" s="2" t="n">
        <v>4958</v>
      </c>
      <c r="B4992" s="2" t="n">
        <v>2</v>
      </c>
      <c r="C4992" s="22" t="n">
        <f aca="true">NORMSINV(MAX(RAND(),0.000000000001))</f>
        <v>0.240106419438101</v>
      </c>
      <c r="D4992" s="24" t="n">
        <f aca="false">IF($B$11="","",$B$11*EXP($B$12*C4992))</f>
        <v>1026.24880070995</v>
      </c>
      <c r="E4992" s="20" t="n">
        <f aca="true">IF($B$10="","",$B$10*(1-$B$14+2*$B$14*RAND()))</f>
        <v>3.7527400556032</v>
      </c>
      <c r="F4992" s="21" t="n">
        <f aca="false">INDEX($E$17:$E$28,B4992)</f>
        <v>5.0612</v>
      </c>
      <c r="G4992" s="25" t="n">
        <f aca="false">IF(OR(D4992="",E4992="",F4992=""),"",D4992*($B$7-$B$8-F4992-E4992))</f>
        <v>4029.1143094526</v>
      </c>
      <c r="H4992" s="25" t="n">
        <f aca="false">IF(D4992="","",D4992*$F$30)</f>
        <v>5130.4230045092</v>
      </c>
    </row>
    <row r="4993" customFormat="false" ht="15" hidden="false" customHeight="false" outlineLevel="0" collapsed="false">
      <c r="A4993" s="2" t="n">
        <v>4959</v>
      </c>
      <c r="B4993" s="2" t="n">
        <v>3</v>
      </c>
      <c r="C4993" s="22" t="n">
        <f aca="true">NORMSINV(MAX(RAND(),0.000000000001))</f>
        <v>1.09998349597945</v>
      </c>
      <c r="D4993" s="24" t="n">
        <f aca="false">IF($B$11="","",$B$11*EXP($B$12*C4993))</f>
        <v>1474.37362000935</v>
      </c>
      <c r="E4993" s="20" t="n">
        <f aca="true">IF($B$10="","",$B$10*(1-$B$14+2*$B$14*RAND()))</f>
        <v>3.7046435114609</v>
      </c>
      <c r="F4993" s="21" t="n">
        <f aca="false">INDEX($E$17:$E$28,B4993)</f>
        <v>5.0612</v>
      </c>
      <c r="G4993" s="25" t="n">
        <f aca="false">IF(OR(D4993="",E4993="",F4993=""),"",D4993*($B$7-$B$8-F4993-E4993))</f>
        <v>5859.39148849105</v>
      </c>
      <c r="H4993" s="25" t="n">
        <f aca="false">IF(D4993="","",D4993*$F$30)</f>
        <v>7370.68860115076</v>
      </c>
    </row>
    <row r="4994" customFormat="false" ht="15" hidden="false" customHeight="false" outlineLevel="0" collapsed="false">
      <c r="A4994" s="2" t="n">
        <v>4960</v>
      </c>
      <c r="B4994" s="2" t="n">
        <v>4</v>
      </c>
      <c r="C4994" s="22" t="n">
        <f aca="true">NORMSINV(MAX(RAND(),0.000000000001))</f>
        <v>0.907065173185735</v>
      </c>
      <c r="D4994" s="24" t="n">
        <f aca="false">IF($B$11="","",$B$11*EXP($B$12*C4994))</f>
        <v>1359.26484741855</v>
      </c>
      <c r="E4994" s="20" t="n">
        <f aca="true">IF($B$10="","",$B$10*(1-$B$14+2*$B$14*RAND()))</f>
        <v>4.08683005182474</v>
      </c>
      <c r="F4994" s="21" t="n">
        <f aca="false">INDEX($E$17:$E$28,B4994)</f>
        <v>4.89657419354839</v>
      </c>
      <c r="G4994" s="25" t="n">
        <f aca="false">IF(OR(D4994="",E4994="",F4994=""),"",D4994*($B$7-$B$8-F4994-E4994))</f>
        <v>5106.20855522608</v>
      </c>
      <c r="H4994" s="25" t="n">
        <f aca="false">IF(D4994="","",D4994*$F$30)</f>
        <v>6795.23682521482</v>
      </c>
    </row>
    <row r="4995" customFormat="false" ht="15" hidden="false" customHeight="false" outlineLevel="0" collapsed="false">
      <c r="A4995" s="2" t="n">
        <v>4961</v>
      </c>
      <c r="B4995" s="2" t="n">
        <v>5</v>
      </c>
      <c r="C4995" s="22" t="n">
        <f aca="true">NORMSINV(MAX(RAND(),0.000000000001))</f>
        <v>-1.27121771401474</v>
      </c>
      <c r="D4995" s="24" t="n">
        <f aca="false">IF($B$11="","",$B$11*EXP($B$12*C4995))</f>
        <v>542.856376940942</v>
      </c>
      <c r="E4995" s="20" t="n">
        <f aca="true">IF($B$10="","",$B$10*(1-$B$14+2*$B$14*RAND()))</f>
        <v>3.40211143055648</v>
      </c>
      <c r="F4995" s="21" t="n">
        <f aca="false">INDEX($E$17:$E$28,B4995)</f>
        <v>4.761</v>
      </c>
      <c r="G4995" s="25" t="n">
        <f aca="false">IF(OR(D4995="",E4995="",F4995=""),"",D4995*($B$7-$B$8-F4995-E4995))</f>
        <v>2484.59314647052</v>
      </c>
      <c r="H4995" s="25" t="n">
        <f aca="false">IF(D4995="","",D4995*$F$30)</f>
        <v>2713.84759960316</v>
      </c>
    </row>
    <row r="4996" customFormat="false" ht="15" hidden="false" customHeight="false" outlineLevel="0" collapsed="false">
      <c r="A4996" s="2" t="n">
        <v>4962</v>
      </c>
      <c r="B4996" s="2" t="n">
        <v>6</v>
      </c>
      <c r="C4996" s="22" t="n">
        <f aca="true">NORMSINV(MAX(RAND(),0.000000000001))</f>
        <v>0.825684704689018</v>
      </c>
      <c r="D4996" s="24" t="n">
        <f aca="false">IF($B$11="","",$B$11*EXP($B$12*C4996))</f>
        <v>1313.44444291749</v>
      </c>
      <c r="E4996" s="20" t="n">
        <f aca="true">IF($B$10="","",$B$10*(1-$B$14+2*$B$14*RAND()))</f>
        <v>3.81997802552918</v>
      </c>
      <c r="F4996" s="21" t="n">
        <f aca="false">INDEX($E$17:$E$28,B4996)</f>
        <v>4.761</v>
      </c>
      <c r="G4996" s="25" t="n">
        <f aca="false">IF(OR(D4996="",E4996="",F4996=""),"",D4996*($B$7-$B$8-F4996-E4996))</f>
        <v>5462.64430034042</v>
      </c>
      <c r="H4996" s="25" t="n">
        <f aca="false">IF(D4996="","",D4996*$F$30)</f>
        <v>6566.1714590331</v>
      </c>
    </row>
    <row r="4997" customFormat="false" ht="15" hidden="false" customHeight="false" outlineLevel="0" collapsed="false">
      <c r="A4997" s="2" t="n">
        <v>4963</v>
      </c>
      <c r="B4997" s="2" t="n">
        <v>7</v>
      </c>
      <c r="C4997" s="22" t="n">
        <f aca="true">NORMSINV(MAX(RAND(),0.000000000001))</f>
        <v>0.57957604159146</v>
      </c>
      <c r="D4997" s="24" t="n">
        <f aca="false">IF($B$11="","",$B$11*EXP($B$12*C4997))</f>
        <v>1184.06234673854</v>
      </c>
      <c r="E4997" s="20" t="n">
        <f aca="true">IF($B$10="","",$B$10*(1-$B$14+2*$B$14*RAND()))</f>
        <v>3.55458899304423</v>
      </c>
      <c r="F4997" s="21" t="n">
        <f aca="false">INDEX($E$17:$E$28,B4997)</f>
        <v>4.761</v>
      </c>
      <c r="G4997" s="25" t="n">
        <f aca="false">IF(OR(D4997="",E4997="",F4997=""),"",D4997*($B$7-$B$8-F4997-E4997))</f>
        <v>5238.77847983189</v>
      </c>
      <c r="H4997" s="25" t="n">
        <f aca="false">IF(D4997="","",D4997*$F$30)</f>
        <v>5919.36448381532</v>
      </c>
    </row>
    <row r="4998" customFormat="false" ht="15" hidden="false" customHeight="false" outlineLevel="0" collapsed="false">
      <c r="A4998" s="2" t="n">
        <v>4964</v>
      </c>
      <c r="B4998" s="2" t="n">
        <v>8</v>
      </c>
      <c r="C4998" s="22" t="n">
        <f aca="true">NORMSINV(MAX(RAND(),0.000000000001))</f>
        <v>-0.986777862420709</v>
      </c>
      <c r="D4998" s="24" t="n">
        <f aca="false">IF($B$11="","",$B$11*EXP($B$12*C4998))</f>
        <v>611.979072939139</v>
      </c>
      <c r="E4998" s="20" t="n">
        <f aca="true">IF($B$10="","",$B$10*(1-$B$14+2*$B$14*RAND()))</f>
        <v>3.59322387266723</v>
      </c>
      <c r="F4998" s="21" t="n">
        <f aca="false">INDEX($E$17:$E$28,B4998)</f>
        <v>4.761</v>
      </c>
      <c r="G4998" s="25" t="n">
        <f aca="false">IF(OR(D4998="",E4998="",F4998=""),"",D4998*($B$7-$B$8-F4998-E4998))</f>
        <v>2684.00320852371</v>
      </c>
      <c r="H4998" s="25" t="n">
        <f aca="false">IF(D4998="","",D4998*$F$30)</f>
        <v>3059.40578143734</v>
      </c>
    </row>
    <row r="4999" customFormat="false" ht="15" hidden="false" customHeight="false" outlineLevel="0" collapsed="false">
      <c r="A4999" s="2" t="n">
        <v>4965</v>
      </c>
      <c r="B4999" s="2" t="n">
        <v>9</v>
      </c>
      <c r="C4999" s="22" t="n">
        <f aca="true">NORMSINV(MAX(RAND(),0.000000000001))</f>
        <v>0.176383088597448</v>
      </c>
      <c r="D4999" s="24" t="n">
        <f aca="false">IF($B$11="","",$B$11*EXP($B$12*C4999))</f>
        <v>999.05980612355</v>
      </c>
      <c r="E4999" s="20" t="n">
        <f aca="true">IF($B$10="","",$B$10*(1-$B$14+2*$B$14*RAND()))</f>
        <v>3.72031629511451</v>
      </c>
      <c r="F4999" s="21" t="n">
        <f aca="false">INDEX($E$17:$E$28,B4999)</f>
        <v>4.761</v>
      </c>
      <c r="G4999" s="25" t="n">
        <f aca="false">IF(OR(D4999="",E4999="",F4999=""),"",D4999*($B$7-$B$8-F4999-E4999))</f>
        <v>4254.67971654441</v>
      </c>
      <c r="H4999" s="25" t="n">
        <f aca="false">IF(D4999="","",D4999*$F$30)</f>
        <v>4994.49978277285</v>
      </c>
    </row>
    <row r="5000" customFormat="false" ht="15" hidden="false" customHeight="false" outlineLevel="0" collapsed="false">
      <c r="A5000" s="2" t="n">
        <v>4966</v>
      </c>
      <c r="B5000" s="2" t="n">
        <v>10</v>
      </c>
      <c r="C5000" s="22" t="n">
        <f aca="true">NORMSINV(MAX(RAND(),0.000000000001))</f>
        <v>-0.164819194462011</v>
      </c>
      <c r="D5000" s="24" t="n">
        <f aca="false">IF($B$11="","",$B$11*EXP($B$12*C5000))</f>
        <v>865.271714755209</v>
      </c>
      <c r="E5000" s="20" t="n">
        <f aca="true">IF($B$10="","",$B$10*(1-$B$14+2*$B$14*RAND()))</f>
        <v>3.86435932503105</v>
      </c>
      <c r="F5000" s="21" t="n">
        <f aca="false">INDEX($E$17:$E$28,B5000)</f>
        <v>4.761</v>
      </c>
      <c r="G5000" s="25" t="n">
        <f aca="false">IF(OR(D5000="",E5000="",F5000=""),"",D5000*($B$7-$B$8-F5000-E5000))</f>
        <v>3560.28219243191</v>
      </c>
      <c r="H5000" s="25" t="n">
        <f aca="false">IF(D5000="","",D5000*$F$30)</f>
        <v>4325.66635640424</v>
      </c>
    </row>
    <row r="5001" customFormat="false" ht="15" hidden="false" customHeight="false" outlineLevel="0" collapsed="false">
      <c r="A5001" s="2" t="n">
        <v>4967</v>
      </c>
      <c r="B5001" s="2" t="n">
        <v>11</v>
      </c>
      <c r="C5001" s="22" t="n">
        <f aca="true">NORMSINV(MAX(RAND(),0.000000000001))</f>
        <v>0.0271810291480017</v>
      </c>
      <c r="D5001" s="24" t="n">
        <f aca="false">IF($B$11="","",$B$11*EXP($B$12*C5001))</f>
        <v>938.183874302605</v>
      </c>
      <c r="E5001" s="20" t="n">
        <f aca="true">IF($B$10="","",$B$10*(1-$B$14+2*$B$14*RAND()))</f>
        <v>3.73234372092163</v>
      </c>
      <c r="F5001" s="21" t="n">
        <f aca="false">INDEX($E$17:$E$28,B5001)</f>
        <v>4.761</v>
      </c>
      <c r="G5001" s="25" t="n">
        <f aca="false">IF(OR(D5001="",E5001="",F5001=""),"",D5001*($B$7-$B$8-F5001-E5001))</f>
        <v>3984.14444073723</v>
      </c>
      <c r="H5001" s="25" t="n">
        <f aca="false">IF(D5001="","",D5001*$F$30)</f>
        <v>4690.16882441358</v>
      </c>
    </row>
    <row r="5002" customFormat="false" ht="15" hidden="false" customHeight="false" outlineLevel="0" collapsed="false">
      <c r="A5002" s="2" t="n">
        <v>4968</v>
      </c>
      <c r="B5002" s="2" t="n">
        <v>12</v>
      </c>
      <c r="C5002" s="22" t="n">
        <f aca="true">NORMSINV(MAX(RAND(),0.000000000001))</f>
        <v>-0.314451619175972</v>
      </c>
      <c r="D5002" s="24" t="n">
        <f aca="false">IF($B$11="","",$B$11*EXP($B$12*C5002))</f>
        <v>812.400587101757</v>
      </c>
      <c r="E5002" s="20" t="n">
        <f aca="true">IF($B$10="","",$B$10*(1-$B$14+2*$B$14*RAND()))</f>
        <v>3.45111057286713</v>
      </c>
      <c r="F5002" s="21" t="n">
        <f aca="false">INDEX($E$17:$E$28,B5002)</f>
        <v>4.761</v>
      </c>
      <c r="G5002" s="25" t="n">
        <f aca="false">IF(OR(D5002="",E5002="",F5002=""),"",D5002*($B$7-$B$8-F5002-E5002))</f>
        <v>3678.46002893458</v>
      </c>
      <c r="H5002" s="25" t="n">
        <f aca="false">IF(D5002="","",D5002*$F$30)</f>
        <v>4061.3530150391</v>
      </c>
    </row>
    <row r="5003" customFormat="false" ht="15" hidden="false" customHeight="false" outlineLevel="0" collapsed="false">
      <c r="A5003" s="2" t="n">
        <v>4969</v>
      </c>
      <c r="B5003" s="2" t="n">
        <v>1</v>
      </c>
      <c r="C5003" s="22" t="n">
        <f aca="true">NORMSINV(MAX(RAND(),0.000000000001))</f>
        <v>-0.382762135424823</v>
      </c>
      <c r="D5003" s="24" t="n">
        <f aca="false">IF($B$11="","",$B$11*EXP($B$12*C5003))</f>
        <v>789.349997492324</v>
      </c>
      <c r="E5003" s="20" t="n">
        <f aca="true">IF($B$10="","",$B$10*(1-$B$14+2*$B$14*RAND()))</f>
        <v>3.67409617397552</v>
      </c>
      <c r="F5003" s="21" t="n">
        <f aca="false">INDEX($E$17:$E$28,B5003)</f>
        <v>4.92562580645161</v>
      </c>
      <c r="G5003" s="25" t="n">
        <f aca="false">IF(OR(D5003="",E5003="",F5003=""),"",D5003*($B$7-$B$8-F5003-E5003))</f>
        <v>3268.12844436737</v>
      </c>
      <c r="H5003" s="25" t="n">
        <f aca="false">IF(D5003="","",D5003*$F$30)</f>
        <v>3946.11850746363</v>
      </c>
    </row>
    <row r="5004" customFormat="false" ht="15" hidden="false" customHeight="false" outlineLevel="0" collapsed="false">
      <c r="A5004" s="2" t="n">
        <v>4970</v>
      </c>
      <c r="B5004" s="2" t="n">
        <v>2</v>
      </c>
      <c r="C5004" s="22" t="n">
        <f aca="true">NORMSINV(MAX(RAND(),0.000000000001))</f>
        <v>-0.0457237930420394</v>
      </c>
      <c r="D5004" s="24" t="n">
        <f aca="false">IF($B$11="","",$B$11*EXP($B$12*C5004))</f>
        <v>909.80140518141</v>
      </c>
      <c r="E5004" s="20" t="n">
        <f aca="true">IF($B$10="","",$B$10*(1-$B$14+2*$B$14*RAND()))</f>
        <v>3.55916539925062</v>
      </c>
      <c r="F5004" s="21" t="n">
        <f aca="false">INDEX($E$17:$E$28,B5004)</f>
        <v>5.0612</v>
      </c>
      <c r="G5004" s="25" t="n">
        <f aca="false">IF(OR(D5004="",E5004="",F5004=""),"",D5004*($B$7-$B$8-F5004-E5004))</f>
        <v>3748.04934859574</v>
      </c>
      <c r="H5004" s="25" t="n">
        <f aca="false">IF(D5004="","",D5004*$F$30)</f>
        <v>4548.27918478291</v>
      </c>
    </row>
    <row r="5005" customFormat="false" ht="15" hidden="false" customHeight="false" outlineLevel="0" collapsed="false">
      <c r="A5005" s="2" t="n">
        <v>4971</v>
      </c>
      <c r="B5005" s="2" t="n">
        <v>3</v>
      </c>
      <c r="C5005" s="22" t="n">
        <f aca="true">NORMSINV(MAX(RAND(),0.000000000001))</f>
        <v>-0.0661096739910079</v>
      </c>
      <c r="D5005" s="24" t="n">
        <f aca="false">IF($B$11="","",$B$11*EXP($B$12*C5005))</f>
        <v>902.019754994871</v>
      </c>
      <c r="E5005" s="20" t="n">
        <f aca="true">IF($B$10="","",$B$10*(1-$B$14+2*$B$14*RAND()))</f>
        <v>4.04831950626434</v>
      </c>
      <c r="F5005" s="21" t="n">
        <f aca="false">INDEX($E$17:$E$28,B5005)</f>
        <v>5.0612</v>
      </c>
      <c r="G5005" s="25" t="n">
        <f aca="false">IF(OR(D5005="",E5005="",F5005=""),"",D5005*($B$7-$B$8-F5005-E5005))</f>
        <v>3274.7651254731</v>
      </c>
      <c r="H5005" s="25" t="n">
        <f aca="false">IF(D5005="","",D5005*$F$30)</f>
        <v>4509.37715917036</v>
      </c>
    </row>
    <row r="5006" customFormat="false" ht="15" hidden="false" customHeight="false" outlineLevel="0" collapsed="false">
      <c r="A5006" s="2" t="n">
        <v>4972</v>
      </c>
      <c r="B5006" s="2" t="n">
        <v>4</v>
      </c>
      <c r="C5006" s="22" t="n">
        <f aca="true">NORMSINV(MAX(RAND(),0.000000000001))</f>
        <v>0.938030317354344</v>
      </c>
      <c r="D5006" s="24" t="n">
        <f aca="false">IF($B$11="","",$B$11*EXP($B$12*C5006))</f>
        <v>1377.11628085489</v>
      </c>
      <c r="E5006" s="20" t="n">
        <f aca="true">IF($B$10="","",$B$10*(1-$B$14+2*$B$14*RAND()))</f>
        <v>3.69793087333261</v>
      </c>
      <c r="F5006" s="21" t="n">
        <f aca="false">INDEX($E$17:$E$28,B5006)</f>
        <v>4.89657419354839</v>
      </c>
      <c r="G5006" s="25" t="n">
        <f aca="false">IF(OR(D5006="",E5006="",F5006=""),"",D5006*($B$7-$B$8-F5006-E5006))</f>
        <v>5708.82856459963</v>
      </c>
      <c r="H5006" s="25" t="n">
        <f aca="false">IF(D5006="","",D5006*$F$30)</f>
        <v>6884.47971124976</v>
      </c>
    </row>
    <row r="5007" customFormat="false" ht="15" hidden="false" customHeight="false" outlineLevel="0" collapsed="false">
      <c r="A5007" s="2" t="n">
        <v>4973</v>
      </c>
      <c r="B5007" s="2" t="n">
        <v>5</v>
      </c>
      <c r="C5007" s="22" t="n">
        <f aca="true">NORMSINV(MAX(RAND(),0.000000000001))</f>
        <v>-0.166379642861174</v>
      </c>
      <c r="D5007" s="24" t="n">
        <f aca="false">IF($B$11="","",$B$11*EXP($B$12*C5007))</f>
        <v>864.702968294542</v>
      </c>
      <c r="E5007" s="20" t="n">
        <f aca="true">IF($B$10="","",$B$10*(1-$B$14+2*$B$14*RAND()))</f>
        <v>3.39384467633724</v>
      </c>
      <c r="F5007" s="21" t="n">
        <f aca="false">INDEX($E$17:$E$28,B5007)</f>
        <v>4.761</v>
      </c>
      <c r="G5007" s="25" t="n">
        <f aca="false">IF(OR(D5007="",E5007="",F5007=""),"",D5007*($B$7-$B$8-F5007-E5007))</f>
        <v>3964.79741846271</v>
      </c>
      <c r="H5007" s="25" t="n">
        <f aca="false">IF(D5007="","",D5007*$F$30)</f>
        <v>4322.82307909807</v>
      </c>
    </row>
    <row r="5008" customFormat="false" ht="15" hidden="false" customHeight="false" outlineLevel="0" collapsed="false">
      <c r="A5008" s="2" t="n">
        <v>4974</v>
      </c>
      <c r="B5008" s="2" t="n">
        <v>6</v>
      </c>
      <c r="C5008" s="22" t="n">
        <f aca="true">NORMSINV(MAX(RAND(),0.000000000001))</f>
        <v>1.23455535238368</v>
      </c>
      <c r="D5008" s="24" t="n">
        <f aca="false">IF($B$11="","",$B$11*EXP($B$12*C5008))</f>
        <v>1560.39227671894</v>
      </c>
      <c r="E5008" s="20" t="n">
        <f aca="true">IF($B$10="","",$B$10*(1-$B$14+2*$B$14*RAND()))</f>
        <v>3.44577546688344</v>
      </c>
      <c r="F5008" s="21" t="n">
        <f aca="false">INDEX($E$17:$E$28,B5008)</f>
        <v>4.761</v>
      </c>
      <c r="G5008" s="25" t="n">
        <f aca="false">IF(OR(D5008="",E5008="",F5008=""),"",D5008*($B$7-$B$8-F5008-E5008))</f>
        <v>7073.60855010792</v>
      </c>
      <c r="H5008" s="25" t="n">
        <f aca="false">IF(D5008="","",D5008*$F$30)</f>
        <v>7800.71306977334</v>
      </c>
    </row>
    <row r="5009" customFormat="false" ht="15" hidden="false" customHeight="false" outlineLevel="0" collapsed="false">
      <c r="A5009" s="2" t="n">
        <v>4975</v>
      </c>
      <c r="B5009" s="2" t="n">
        <v>7</v>
      </c>
      <c r="C5009" s="22" t="n">
        <f aca="true">NORMSINV(MAX(RAND(),0.000000000001))</f>
        <v>0.0609933968407965</v>
      </c>
      <c r="D5009" s="24" t="n">
        <f aca="false">IF($B$11="","",$B$11*EXP($B$12*C5009))</f>
        <v>951.646214439341</v>
      </c>
      <c r="E5009" s="20" t="n">
        <f aca="true">IF($B$10="","",$B$10*(1-$B$14+2*$B$14*RAND()))</f>
        <v>3.73150012543323</v>
      </c>
      <c r="F5009" s="21" t="n">
        <f aca="false">INDEX($E$17:$E$28,B5009)</f>
        <v>4.761</v>
      </c>
      <c r="G5009" s="25" t="n">
        <f aca="false">IF(OR(D5009="",E5009="",F5009=""),"",D5009*($B$7-$B$8-F5009-E5009))</f>
        <v>4042.11717646305</v>
      </c>
      <c r="H5009" s="25" t="n">
        <f aca="false">IF(D5009="","",D5009*$F$30)</f>
        <v>4757.46975522515</v>
      </c>
    </row>
    <row r="5010" customFormat="false" ht="15" hidden="false" customHeight="false" outlineLevel="0" collapsed="false">
      <c r="A5010" s="2" t="n">
        <v>4976</v>
      </c>
      <c r="B5010" s="2" t="n">
        <v>8</v>
      </c>
      <c r="C5010" s="22" t="n">
        <f aca="true">NORMSINV(MAX(RAND(),0.000000000001))</f>
        <v>0.338141835888534</v>
      </c>
      <c r="D5010" s="24" t="n">
        <f aca="false">IF($B$11="","",$B$11*EXP($B$12*C5010))</f>
        <v>1069.52969134339</v>
      </c>
      <c r="E5010" s="20" t="n">
        <f aca="true">IF($B$10="","",$B$10*(1-$B$14+2*$B$14*RAND()))</f>
        <v>3.56469963478848</v>
      </c>
      <c r="F5010" s="21" t="n">
        <f aca="false">INDEX($E$17:$E$28,B5010)</f>
        <v>4.761</v>
      </c>
      <c r="G5010" s="25" t="n">
        <f aca="false">IF(OR(D5010="",E5010="",F5010=""),"",D5010*($B$7-$B$8-F5010-E5010))</f>
        <v>4721.22530710169</v>
      </c>
      <c r="H5010" s="25" t="n">
        <f aca="false">IF(D5010="","",D5010*$F$30)</f>
        <v>5346.79283296387</v>
      </c>
    </row>
    <row r="5011" customFormat="false" ht="15" hidden="false" customHeight="false" outlineLevel="0" collapsed="false">
      <c r="A5011" s="2" t="n">
        <v>4977</v>
      </c>
      <c r="B5011" s="2" t="n">
        <v>9</v>
      </c>
      <c r="C5011" s="22" t="n">
        <f aca="true">NORMSINV(MAX(RAND(),0.000000000001))</f>
        <v>0.145725464876665</v>
      </c>
      <c r="D5011" s="24" t="n">
        <f aca="false">IF($B$11="","",$B$11*EXP($B$12*C5011))</f>
        <v>986.236871471475</v>
      </c>
      <c r="E5011" s="20" t="n">
        <f aca="true">IF($B$10="","",$B$10*(1-$B$14+2*$B$14*RAND()))</f>
        <v>3.68954696017849</v>
      </c>
      <c r="F5011" s="21" t="n">
        <f aca="false">INDEX($E$17:$E$28,B5011)</f>
        <v>4.761</v>
      </c>
      <c r="G5011" s="25" t="n">
        <f aca="false">IF(OR(D5011="",E5011="",F5011=""),"",D5011*($B$7-$B$8-F5011-E5011))</f>
        <v>4230.41674631737</v>
      </c>
      <c r="H5011" s="25" t="n">
        <f aca="false">IF(D5011="","",D5011*$F$30)</f>
        <v>4930.3953678602</v>
      </c>
    </row>
    <row r="5012" customFormat="false" ht="15" hidden="false" customHeight="false" outlineLevel="0" collapsed="false">
      <c r="A5012" s="2" t="n">
        <v>4978</v>
      </c>
      <c r="B5012" s="2" t="n">
        <v>10</v>
      </c>
      <c r="C5012" s="22" t="n">
        <f aca="true">NORMSINV(MAX(RAND(),0.000000000001))</f>
        <v>0.533230209106082</v>
      </c>
      <c r="D5012" s="24" t="n">
        <f aca="false">IF($B$11="","",$B$11*EXP($B$12*C5012))</f>
        <v>1161.16362999681</v>
      </c>
      <c r="E5012" s="20" t="n">
        <f aca="true">IF($B$10="","",$B$10*(1-$B$14+2*$B$14*RAND()))</f>
        <v>3.43807890485885</v>
      </c>
      <c r="F5012" s="21" t="n">
        <f aca="false">INDEX($E$17:$E$28,B5012)</f>
        <v>4.761</v>
      </c>
      <c r="G5012" s="25" t="n">
        <f aca="false">IF(OR(D5012="",E5012="",F5012=""),"",D5012*($B$7-$B$8-F5012-E5012))</f>
        <v>5272.75242236319</v>
      </c>
      <c r="H5012" s="25" t="n">
        <f aca="false">IF(D5012="","",D5012*$F$30)</f>
        <v>5804.88921908006</v>
      </c>
    </row>
    <row r="5013" customFormat="false" ht="15" hidden="false" customHeight="false" outlineLevel="0" collapsed="false">
      <c r="A5013" s="2" t="n">
        <v>4979</v>
      </c>
      <c r="B5013" s="2" t="n">
        <v>11</v>
      </c>
      <c r="C5013" s="22" t="n">
        <f aca="true">NORMSINV(MAX(RAND(),0.000000000001))</f>
        <v>0.572508840173805</v>
      </c>
      <c r="D5013" s="24" t="n">
        <f aca="false">IF($B$11="","",$B$11*EXP($B$12*C5013))</f>
        <v>1180.54159728281</v>
      </c>
      <c r="E5013" s="20" t="n">
        <f aca="true">IF($B$10="","",$B$10*(1-$B$14+2*$B$14*RAND()))</f>
        <v>4.06235452563135</v>
      </c>
      <c r="F5013" s="21" t="n">
        <f aca="false">INDEX($E$17:$E$28,B5013)</f>
        <v>4.761</v>
      </c>
      <c r="G5013" s="25" t="n">
        <f aca="false">IF(OR(D5013="",E5013="",F5013=""),"",D5013*($B$7-$B$8-F5013-E5013))</f>
        <v>4623.76290430165</v>
      </c>
      <c r="H5013" s="25" t="n">
        <f aca="false">IF(D5013="","",D5013*$F$30)</f>
        <v>5901.76355313622</v>
      </c>
    </row>
    <row r="5014" customFormat="false" ht="15" hidden="false" customHeight="false" outlineLevel="0" collapsed="false">
      <c r="A5014" s="2" t="n">
        <v>4980</v>
      </c>
      <c r="B5014" s="2" t="n">
        <v>12</v>
      </c>
      <c r="C5014" s="22" t="n">
        <f aca="true">NORMSINV(MAX(RAND(),0.000000000001))</f>
        <v>0.65990054194692</v>
      </c>
      <c r="D5014" s="24" t="n">
        <f aca="false">IF($B$11="","",$B$11*EXP($B$12*C5014))</f>
        <v>1224.82406296072</v>
      </c>
      <c r="E5014" s="20" t="n">
        <f aca="true">IF($B$10="","",$B$10*(1-$B$14+2*$B$14*RAND()))</f>
        <v>3.95122811028155</v>
      </c>
      <c r="F5014" s="21" t="n">
        <f aca="false">INDEX($E$17:$E$28,B5014)</f>
        <v>4.761</v>
      </c>
      <c r="G5014" s="25" t="n">
        <f aca="false">IF(OR(D5014="",E5014="",F5014=""),"",D5014*($B$7-$B$8-F5014-E5014))</f>
        <v>4933.31193064393</v>
      </c>
      <c r="H5014" s="25" t="n">
        <f aca="false">IF(D5014="","",D5014*$F$30)</f>
        <v>6123.14045555323</v>
      </c>
    </row>
    <row r="5015" customFormat="false" ht="15" hidden="false" customHeight="false" outlineLevel="0" collapsed="false">
      <c r="A5015" s="2" t="n">
        <v>4981</v>
      </c>
      <c r="B5015" s="2" t="n">
        <v>1</v>
      </c>
      <c r="C5015" s="22" t="n">
        <f aca="true">NORMSINV(MAX(RAND(),0.000000000001))</f>
        <v>0.925153800880739</v>
      </c>
      <c r="D5015" s="24" t="n">
        <f aca="false">IF($B$11="","",$B$11*EXP($B$12*C5015))</f>
        <v>1369.66465724046</v>
      </c>
      <c r="E5015" s="20" t="n">
        <f aca="true">IF($B$10="","",$B$10*(1-$B$14+2*$B$14*RAND()))</f>
        <v>3.51054905273623</v>
      </c>
      <c r="F5015" s="21" t="n">
        <f aca="false">INDEX($E$17:$E$28,B5015)</f>
        <v>4.92562580645161</v>
      </c>
      <c r="G5015" s="25" t="n">
        <f aca="false">IF(OR(D5015="",E5015="",F5015=""),"",D5015*($B$7-$B$8-F5015-E5015))</f>
        <v>5894.79718631334</v>
      </c>
      <c r="H5015" s="25" t="n">
        <f aca="false">IF(D5015="","",D5015*$F$30)</f>
        <v>6847.22755447648</v>
      </c>
    </row>
    <row r="5016" customFormat="false" ht="15" hidden="false" customHeight="false" outlineLevel="0" collapsed="false">
      <c r="A5016" s="2" t="n">
        <v>4982</v>
      </c>
      <c r="B5016" s="2" t="n">
        <v>2</v>
      </c>
      <c r="C5016" s="22" t="n">
        <f aca="true">NORMSINV(MAX(RAND(),0.000000000001))</f>
        <v>1.58711526882891</v>
      </c>
      <c r="D5016" s="24" t="n">
        <f aca="false">IF($B$11="","",$B$11*EXP($B$12*C5016))</f>
        <v>1810.30263785266</v>
      </c>
      <c r="E5016" s="20" t="n">
        <f aca="true">IF($B$10="","",$B$10*(1-$B$14+2*$B$14*RAND()))</f>
        <v>3.72537466169908</v>
      </c>
      <c r="F5016" s="21" t="n">
        <f aca="false">INDEX($E$17:$E$28,B5016)</f>
        <v>5.0612</v>
      </c>
      <c r="G5016" s="25" t="n">
        <f aca="false">IF(OR(D5016="",E5016="",F5016=""),"",D5016*($B$7-$B$8-F5016-E5016))</f>
        <v>7156.89631847969</v>
      </c>
      <c r="H5016" s="25" t="n">
        <f aca="false">IF(D5016="","",D5016*$F$30)</f>
        <v>9050.064947153</v>
      </c>
    </row>
    <row r="5017" customFormat="false" ht="15" hidden="false" customHeight="false" outlineLevel="0" collapsed="false">
      <c r="A5017" s="2" t="n">
        <v>4983</v>
      </c>
      <c r="B5017" s="2" t="n">
        <v>3</v>
      </c>
      <c r="C5017" s="22" t="n">
        <f aca="true">NORMSINV(MAX(RAND(),0.000000000001))</f>
        <v>0.242071671486891</v>
      </c>
      <c r="D5017" s="24" t="n">
        <f aca="false">IF($B$11="","",$B$11*EXP($B$12*C5017))</f>
        <v>1027.09897958399</v>
      </c>
      <c r="E5017" s="20" t="n">
        <f aca="true">IF($B$10="","",$B$10*(1-$B$14+2*$B$14*RAND()))</f>
        <v>3.82481161272123</v>
      </c>
      <c r="F5017" s="21" t="n">
        <f aca="false">INDEX($E$17:$E$28,B5017)</f>
        <v>5.0612</v>
      </c>
      <c r="G5017" s="25" t="n">
        <f aca="false">IF(OR(D5017="",E5017="",F5017=""),"",D5017*($B$7-$B$8-F5017-E5017))</f>
        <v>3958.42753990258</v>
      </c>
      <c r="H5017" s="25" t="n">
        <f aca="false">IF(D5017="","",D5017*$F$30)</f>
        <v>5134.67321873628</v>
      </c>
    </row>
    <row r="5018" customFormat="false" ht="15" hidden="false" customHeight="false" outlineLevel="0" collapsed="false">
      <c r="A5018" s="2" t="n">
        <v>4984</v>
      </c>
      <c r="B5018" s="2" t="n">
        <v>4</v>
      </c>
      <c r="C5018" s="22" t="n">
        <f aca="true">NORMSINV(MAX(RAND(),0.000000000001))</f>
        <v>-0.768638314387404</v>
      </c>
      <c r="D5018" s="24" t="n">
        <f aca="false">IF($B$11="","",$B$11*EXP($B$12*C5018))</f>
        <v>670.896374649109</v>
      </c>
      <c r="E5018" s="20" t="n">
        <f aca="true">IF($B$10="","",$B$10*(1-$B$14+2*$B$14*RAND()))</f>
        <v>3.47514206088111</v>
      </c>
      <c r="F5018" s="21" t="n">
        <f aca="false">INDEX($E$17:$E$28,B5018)</f>
        <v>4.89657419354839</v>
      </c>
      <c r="G5018" s="25" t="n">
        <f aca="false">IF(OR(D5018="",E5018="",F5018=""),"",D5018*($B$7-$B$8-F5018-E5018))</f>
        <v>2930.66572834188</v>
      </c>
      <c r="H5018" s="25" t="n">
        <f aca="false">IF(D5018="","",D5018*$F$30)</f>
        <v>3353.94515614583</v>
      </c>
    </row>
    <row r="5019" customFormat="false" ht="15" hidden="false" customHeight="false" outlineLevel="0" collapsed="false">
      <c r="A5019" s="2" t="n">
        <v>4985</v>
      </c>
      <c r="B5019" s="2" t="n">
        <v>5</v>
      </c>
      <c r="C5019" s="22" t="n">
        <f aca="true">NORMSINV(MAX(RAND(),0.000000000001))</f>
        <v>-0.139235909722115</v>
      </c>
      <c r="D5019" s="24" t="n">
        <f aca="false">IF($B$11="","",$B$11*EXP($B$12*C5019))</f>
        <v>874.649737999807</v>
      </c>
      <c r="E5019" s="20" t="n">
        <f aca="true">IF($B$10="","",$B$10*(1-$B$14+2*$B$14*RAND()))</f>
        <v>3.49542356169454</v>
      </c>
      <c r="F5019" s="21" t="n">
        <f aca="false">INDEX($E$17:$E$28,B5019)</f>
        <v>4.761</v>
      </c>
      <c r="G5019" s="25" t="n">
        <f aca="false">IF(OR(D5019="",E5019="",F5019=""),"",D5019*($B$7-$B$8-F5019-E5019))</f>
        <v>3921.55895706598</v>
      </c>
      <c r="H5019" s="25" t="n">
        <f aca="false">IF(D5019="","",D5019*$F$30)</f>
        <v>4372.54897020864</v>
      </c>
    </row>
    <row r="5020" customFormat="false" ht="15" hidden="false" customHeight="false" outlineLevel="0" collapsed="false">
      <c r="A5020" s="2" t="n">
        <v>4986</v>
      </c>
      <c r="B5020" s="2" t="n">
        <v>6</v>
      </c>
      <c r="C5020" s="22" t="n">
        <f aca="true">NORMSINV(MAX(RAND(),0.000000000001))</f>
        <v>0.0264519283282797</v>
      </c>
      <c r="D5020" s="24" t="n">
        <f aca="false">IF($B$11="","",$B$11*EXP($B$12*C5020))</f>
        <v>937.895691275254</v>
      </c>
      <c r="E5020" s="20" t="n">
        <f aca="true">IF($B$10="","",$B$10*(1-$B$14+2*$B$14*RAND()))</f>
        <v>3.79465622256675</v>
      </c>
      <c r="F5020" s="21" t="n">
        <f aca="false">INDEX($E$17:$E$28,B5020)</f>
        <v>4.761</v>
      </c>
      <c r="G5020" s="25" t="n">
        <f aca="false">IF(OR(D5020="",E5020="",F5020=""),"",D5020*($B$7-$B$8-F5020-E5020))</f>
        <v>3924.47799966907</v>
      </c>
      <c r="H5020" s="25" t="n">
        <f aca="false">IF(D5020="","",D5020*$F$30)</f>
        <v>4688.72813982325</v>
      </c>
    </row>
    <row r="5021" customFormat="false" ht="15" hidden="false" customHeight="false" outlineLevel="0" collapsed="false">
      <c r="A5021" s="2" t="n">
        <v>4987</v>
      </c>
      <c r="B5021" s="2" t="n">
        <v>7</v>
      </c>
      <c r="C5021" s="22" t="n">
        <f aca="true">NORMSINV(MAX(RAND(),0.000000000001))</f>
        <v>0.501537751206862</v>
      </c>
      <c r="D5021" s="24" t="n">
        <f aca="false">IF($B$11="","",$B$11*EXP($B$12*C5021))</f>
        <v>1145.76038154524</v>
      </c>
      <c r="E5021" s="20" t="n">
        <f aca="true">IF($B$10="","",$B$10*(1-$B$14+2*$B$14*RAND()))</f>
        <v>3.53415121304274</v>
      </c>
      <c r="F5021" s="21" t="n">
        <f aca="false">INDEX($E$17:$E$28,B5021)</f>
        <v>4.761</v>
      </c>
      <c r="G5021" s="25" t="n">
        <f aca="false">IF(OR(D5021="",E5021="",F5021=""),"",D5021*($B$7-$B$8-F5021-E5021))</f>
        <v>5092.73164205502</v>
      </c>
      <c r="H5021" s="25" t="n">
        <f aca="false">IF(D5021="","",D5021*$F$30)</f>
        <v>5727.88529942094</v>
      </c>
    </row>
    <row r="5022" customFormat="false" ht="15" hidden="false" customHeight="false" outlineLevel="0" collapsed="false">
      <c r="A5022" s="2" t="n">
        <v>4988</v>
      </c>
      <c r="B5022" s="2" t="n">
        <v>8</v>
      </c>
      <c r="C5022" s="22" t="n">
        <f aca="true">NORMSINV(MAX(RAND(),0.000000000001))</f>
        <v>0.768366627058818</v>
      </c>
      <c r="D5022" s="24" t="n">
        <f aca="false">IF($B$11="","",$B$11*EXP($B$12*C5022))</f>
        <v>1282.10228309121</v>
      </c>
      <c r="E5022" s="20" t="n">
        <f aca="true">IF($B$10="","",$B$10*(1-$B$14+2*$B$14*RAND()))</f>
        <v>3.82218029414914</v>
      </c>
      <c r="F5022" s="21" t="n">
        <f aca="false">INDEX($E$17:$E$28,B5022)</f>
        <v>4.761</v>
      </c>
      <c r="G5022" s="25" t="n">
        <f aca="false">IF(OR(D5022="",E5022="",F5022=""),"",D5022*($B$7-$B$8-F5022-E5022))</f>
        <v>5329.46803526991</v>
      </c>
      <c r="H5022" s="25" t="n">
        <f aca="false">IF(D5022="","",D5022*$F$30)</f>
        <v>6409.48573362955</v>
      </c>
    </row>
    <row r="5023" customFormat="false" ht="15" hidden="false" customHeight="false" outlineLevel="0" collapsed="false">
      <c r="A5023" s="2" t="n">
        <v>4989</v>
      </c>
      <c r="B5023" s="2" t="n">
        <v>9</v>
      </c>
      <c r="C5023" s="22" t="n">
        <f aca="true">NORMSINV(MAX(RAND(),0.000000000001))</f>
        <v>-0.249857018079964</v>
      </c>
      <c r="D5023" s="24" t="n">
        <f aca="false">IF($B$11="","",$B$11*EXP($B$12*C5023))</f>
        <v>834.816153707797</v>
      </c>
      <c r="E5023" s="20" t="n">
        <f aca="true">IF($B$10="","",$B$10*(1-$B$14+2*$B$14*RAND()))</f>
        <v>3.91379758128285</v>
      </c>
      <c r="F5023" s="21" t="n">
        <f aca="false">INDEX($E$17:$E$28,B5023)</f>
        <v>4.761</v>
      </c>
      <c r="G5023" s="25" t="n">
        <f aca="false">IF(OR(D5023="",E5023="",F5023=""),"",D5023*($B$7-$B$8-F5023-E5023))</f>
        <v>3393.69664723708</v>
      </c>
      <c r="H5023" s="25" t="n">
        <f aca="false">IF(D5023="","",D5023*$F$30)</f>
        <v>4173.41291561602</v>
      </c>
    </row>
    <row r="5024" customFormat="false" ht="15" hidden="false" customHeight="false" outlineLevel="0" collapsed="false">
      <c r="A5024" s="2" t="n">
        <v>4990</v>
      </c>
      <c r="B5024" s="2" t="n">
        <v>10</v>
      </c>
      <c r="C5024" s="22" t="n">
        <f aca="true">NORMSINV(MAX(RAND(),0.000000000001))</f>
        <v>-0.54553486613286</v>
      </c>
      <c r="D5024" s="24" t="n">
        <f aca="false">IF($B$11="","",$B$11*EXP($B$12*C5024))</f>
        <v>737.025811094115</v>
      </c>
      <c r="E5024" s="20" t="n">
        <f aca="true">IF($B$10="","",$B$10*(1-$B$14+2*$B$14*RAND()))</f>
        <v>3.69568132263495</v>
      </c>
      <c r="F5024" s="21" t="n">
        <f aca="false">INDEX($E$17:$E$28,B5024)</f>
        <v>4.761</v>
      </c>
      <c r="G5024" s="25" t="n">
        <f aca="false">IF(OR(D5024="",E5024="",F5024=""),"",D5024*($B$7-$B$8-F5024-E5024))</f>
        <v>3156.91642235955</v>
      </c>
      <c r="H5024" s="25" t="n">
        <f aca="false">IF(D5024="","",D5024*$F$30)</f>
        <v>3684.5394348217</v>
      </c>
    </row>
    <row r="5025" customFormat="false" ht="15" hidden="false" customHeight="false" outlineLevel="0" collapsed="false">
      <c r="A5025" s="2" t="n">
        <v>4991</v>
      </c>
      <c r="B5025" s="2" t="n">
        <v>11</v>
      </c>
      <c r="C5025" s="22" t="n">
        <f aca="true">NORMSINV(MAX(RAND(),0.000000000001))</f>
        <v>-0.161568045636079</v>
      </c>
      <c r="D5025" s="24" t="n">
        <f aca="false">IF($B$11="","",$B$11*EXP($B$12*C5025))</f>
        <v>866.457883360923</v>
      </c>
      <c r="E5025" s="20" t="n">
        <f aca="true">IF($B$10="","",$B$10*(1-$B$14+2*$B$14*RAND()))</f>
        <v>3.78766165545924</v>
      </c>
      <c r="F5025" s="21" t="n">
        <f aca="false">INDEX($E$17:$E$28,B5025)</f>
        <v>4.761</v>
      </c>
      <c r="G5025" s="25" t="n">
        <f aca="false">IF(OR(D5025="",E5025="",F5025=""),"",D5025*($B$7-$B$8-F5025-E5025))</f>
        <v>3631.61815046026</v>
      </c>
      <c r="H5025" s="25" t="n">
        <f aca="false">IF(D5025="","",D5025*$F$30)</f>
        <v>4331.59625049793</v>
      </c>
    </row>
    <row r="5026" customFormat="false" ht="15" hidden="false" customHeight="false" outlineLevel="0" collapsed="false">
      <c r="A5026" s="2" t="n">
        <v>4992</v>
      </c>
      <c r="B5026" s="2" t="n">
        <v>12</v>
      </c>
      <c r="C5026" s="22" t="n">
        <f aca="true">NORMSINV(MAX(RAND(),0.000000000001))</f>
        <v>-0.375262080821285</v>
      </c>
      <c r="D5026" s="24" t="n">
        <f aca="false">IF($B$11="","",$B$11*EXP($B$12*C5026))</f>
        <v>791.848501326521</v>
      </c>
      <c r="E5026" s="20" t="n">
        <f aca="true">IF($B$10="","",$B$10*(1-$B$14+2*$B$14*RAND()))</f>
        <v>3.61884752536018</v>
      </c>
      <c r="F5026" s="21" t="n">
        <f aca="false">INDEX($E$17:$E$28,B5026)</f>
        <v>4.761</v>
      </c>
      <c r="G5026" s="25" t="n">
        <f aca="false">IF(OR(D5026="",E5026="",F5026=""),"",D5026*($B$7-$B$8-F5026-E5026))</f>
        <v>3452.58020259867</v>
      </c>
      <c r="H5026" s="25" t="n">
        <f aca="false">IF(D5026="","",D5026*$F$30)</f>
        <v>3958.60902783154</v>
      </c>
    </row>
    <row r="5027" customFormat="false" ht="15" hidden="false" customHeight="false" outlineLevel="0" collapsed="false">
      <c r="A5027" s="2" t="n">
        <v>4993</v>
      </c>
      <c r="B5027" s="2" t="n">
        <v>1</v>
      </c>
      <c r="C5027" s="22" t="n">
        <f aca="true">NORMSINV(MAX(RAND(),0.000000000001))</f>
        <v>-0.660996751717778</v>
      </c>
      <c r="D5027" s="24" t="n">
        <f aca="false">IF($B$11="","",$B$11*EXP($B$12*C5027))</f>
        <v>702.026528200977</v>
      </c>
      <c r="E5027" s="20" t="n">
        <f aca="true">IF($B$10="","",$B$10*(1-$B$14+2*$B$14*RAND()))</f>
        <v>3.44095194034122</v>
      </c>
      <c r="F5027" s="21" t="n">
        <f aca="false">INDEX($E$17:$E$28,B5027)</f>
        <v>4.92562580645161</v>
      </c>
      <c r="G5027" s="25" t="n">
        <f aca="false">IF(OR(D5027="",E5027="",F5027=""),"",D5027*($B$7-$B$8-F5027-E5027))</f>
        <v>3070.25844077592</v>
      </c>
      <c r="H5027" s="25" t="n">
        <f aca="false">IF(D5027="","",D5027*$F$30)</f>
        <v>3509.57101978232</v>
      </c>
    </row>
    <row r="5028" customFormat="false" ht="15" hidden="false" customHeight="false" outlineLevel="0" collapsed="false">
      <c r="A5028" s="2" t="n">
        <v>4994</v>
      </c>
      <c r="B5028" s="2" t="n">
        <v>2</v>
      </c>
      <c r="C5028" s="22" t="n">
        <f aca="true">NORMSINV(MAX(RAND(),0.000000000001))</f>
        <v>0.861059372228145</v>
      </c>
      <c r="D5028" s="24" t="n">
        <f aca="false">IF($B$11="","",$B$11*EXP($B$12*C5028))</f>
        <v>1333.16886928732</v>
      </c>
      <c r="E5028" s="20" t="n">
        <f aca="true">IF($B$10="","",$B$10*(1-$B$14+2*$B$14*RAND()))</f>
        <v>3.75300187269066</v>
      </c>
      <c r="F5028" s="21" t="n">
        <f aca="false">INDEX($E$17:$E$28,B5028)</f>
        <v>5.0612</v>
      </c>
      <c r="G5028" s="25" t="n">
        <f aca="false">IF(OR(D5028="",E5028="",F5028=""),"",D5028*($B$7-$B$8-F5028-E5028))</f>
        <v>5233.75185043526</v>
      </c>
      <c r="H5028" s="25" t="n">
        <f aca="false">IF(D5028="","",D5028*$F$30)</f>
        <v>6664.77781134115</v>
      </c>
    </row>
    <row r="5029" customFormat="false" ht="15" hidden="false" customHeight="false" outlineLevel="0" collapsed="false">
      <c r="A5029" s="2" t="n">
        <v>4995</v>
      </c>
      <c r="B5029" s="2" t="n">
        <v>3</v>
      </c>
      <c r="C5029" s="22" t="n">
        <f aca="true">NORMSINV(MAX(RAND(),0.000000000001))</f>
        <v>1.47359629938226</v>
      </c>
      <c r="D5029" s="24" t="n">
        <f aca="false">IF($B$11="","",$B$11*EXP($B$12*C5029))</f>
        <v>1725.74871297662</v>
      </c>
      <c r="E5029" s="20" t="n">
        <f aca="true">IF($B$10="","",$B$10*(1-$B$14+2*$B$14*RAND()))</f>
        <v>3.89432348681952</v>
      </c>
      <c r="F5029" s="21" t="n">
        <f aca="false">INDEX($E$17:$E$28,B5029)</f>
        <v>5.0612</v>
      </c>
      <c r="G5029" s="25" t="n">
        <f aca="false">IF(OR(D5029="",E5029="",F5029=""),"",D5029*($B$7-$B$8-F5029-E5029))</f>
        <v>6531.05547191146</v>
      </c>
      <c r="H5029" s="25" t="n">
        <f aca="false">IF(D5029="","",D5029*$F$30)</f>
        <v>8627.36296591273</v>
      </c>
    </row>
    <row r="5030" customFormat="false" ht="15" hidden="false" customHeight="false" outlineLevel="0" collapsed="false">
      <c r="A5030" s="2" t="n">
        <v>4996</v>
      </c>
      <c r="B5030" s="2" t="n">
        <v>4</v>
      </c>
      <c r="C5030" s="22" t="n">
        <f aca="true">NORMSINV(MAX(RAND(),0.000000000001))</f>
        <v>0.840949776824634</v>
      </c>
      <c r="D5030" s="24" t="n">
        <f aca="false">IF($B$11="","",$B$11*EXP($B$12*C5030))</f>
        <v>1321.91998738182</v>
      </c>
      <c r="E5030" s="20" t="n">
        <f aca="true">IF($B$10="","",$B$10*(1-$B$14+2*$B$14*RAND()))</f>
        <v>3.42238303296144</v>
      </c>
      <c r="F5030" s="21" t="n">
        <f aca="false">INDEX($E$17:$E$28,B5030)</f>
        <v>4.89657419354839</v>
      </c>
      <c r="G5030" s="25" t="n">
        <f aca="false">IF(OR(D5030="",E5030="",F5030=""),"",D5030*($B$7-$B$8-F5030-E5030))</f>
        <v>5844.26480734662</v>
      </c>
      <c r="H5030" s="25" t="n">
        <f aca="false">IF(D5030="","",D5030*$F$30)</f>
        <v>6608.54240091919</v>
      </c>
    </row>
    <row r="5031" customFormat="false" ht="15" hidden="false" customHeight="false" outlineLevel="0" collapsed="false">
      <c r="A5031" s="2" t="n">
        <v>4997</v>
      </c>
      <c r="B5031" s="2" t="n">
        <v>5</v>
      </c>
      <c r="C5031" s="22" t="n">
        <f aca="true">NORMSINV(MAX(RAND(),0.000000000001))</f>
        <v>-0.403641989855901</v>
      </c>
      <c r="D5031" s="24" t="n">
        <f aca="false">IF($B$11="","",$B$11*EXP($B$12*C5031))</f>
        <v>782.435707934927</v>
      </c>
      <c r="E5031" s="20" t="n">
        <f aca="true">IF($B$10="","",$B$10*(1-$B$14+2*$B$14*RAND()))</f>
        <v>3.63130459882881</v>
      </c>
      <c r="F5031" s="21" t="n">
        <f aca="false">INDEX($E$17:$E$28,B5031)</f>
        <v>4.761</v>
      </c>
      <c r="G5031" s="25" t="n">
        <f aca="false">IF(OR(D5031="",E5031="",F5031=""),"",D5031*($B$7-$B$8-F5031-E5031))</f>
        <v>3401.79212910081</v>
      </c>
      <c r="H5031" s="25" t="n">
        <f aca="false">IF(D5031="","",D5031*$F$30)</f>
        <v>3911.55259110829</v>
      </c>
    </row>
    <row r="5032" customFormat="false" ht="15" hidden="false" customHeight="false" outlineLevel="0" collapsed="false">
      <c r="A5032" s="2" t="n">
        <v>4998</v>
      </c>
      <c r="B5032" s="2" t="n">
        <v>6</v>
      </c>
      <c r="C5032" s="22" t="n">
        <f aca="true">NORMSINV(MAX(RAND(),0.000000000001))</f>
        <v>0.00681866875573049</v>
      </c>
      <c r="D5032" s="24" t="n">
        <f aca="false">IF($B$11="","",$B$11*EXP($B$12*C5032))</f>
        <v>930.16868378961</v>
      </c>
      <c r="E5032" s="20" t="n">
        <f aca="true">IF($B$10="","",$B$10*(1-$B$14+2*$B$14*RAND()))</f>
        <v>4.00342202658436</v>
      </c>
      <c r="F5032" s="21" t="n">
        <f aca="false">INDEX($E$17:$E$28,B5032)</f>
        <v>4.761</v>
      </c>
      <c r="G5032" s="25" t="n">
        <f aca="false">IF(OR(D5032="",E5032="",F5032=""),"",D5032*($B$7-$B$8-F5032-E5032))</f>
        <v>3697.958130835</v>
      </c>
      <c r="H5032" s="25" t="n">
        <f aca="false">IF(D5032="","",D5032*$F$30)</f>
        <v>4650.09928400102</v>
      </c>
    </row>
    <row r="5033" customFormat="false" ht="15" hidden="false" customHeight="false" outlineLevel="0" collapsed="false">
      <c r="A5033" s="2" t="n">
        <v>4999</v>
      </c>
      <c r="B5033" s="2" t="n">
        <v>7</v>
      </c>
      <c r="C5033" s="22" t="n">
        <f aca="true">NORMSINV(MAX(RAND(),0.000000000001))</f>
        <v>-0.115265365071635</v>
      </c>
      <c r="D5033" s="24" t="n">
        <f aca="false">IF($B$11="","",$B$11*EXP($B$12*C5033))</f>
        <v>883.528792988594</v>
      </c>
      <c r="E5033" s="20" t="n">
        <f aca="true">IF($B$10="","",$B$10*(1-$B$14+2*$B$14*RAND()))</f>
        <v>3.97266630428457</v>
      </c>
      <c r="F5033" s="21" t="n">
        <f aca="false">INDEX($E$17:$E$28,B5033)</f>
        <v>4.761</v>
      </c>
      <c r="G5033" s="25" t="n">
        <f aca="false">IF(OR(D5033="",E5033="",F5033=""),"",D5033*($B$7-$B$8-F5033-E5033))</f>
        <v>3539.71117448499</v>
      </c>
      <c r="H5033" s="25" t="n">
        <f aca="false">IF(D5033="","",D5033*$F$30)</f>
        <v>4416.93714190858</v>
      </c>
    </row>
    <row r="5034" customFormat="false" ht="15" hidden="false" customHeight="false" outlineLevel="0" collapsed="false">
      <c r="A5034" s="2" t="n">
        <v>5000</v>
      </c>
      <c r="B5034" s="2" t="n">
        <v>8</v>
      </c>
      <c r="C5034" s="22" t="n">
        <f aca="true">NORMSINV(MAX(RAND(),0.000000000001))</f>
        <v>1.08553939665059</v>
      </c>
      <c r="D5034" s="24" t="n">
        <f aca="false">IF($B$11="","",$B$11*EXP($B$12*C5034))</f>
        <v>1465.42746056897</v>
      </c>
      <c r="E5034" s="20" t="n">
        <f aca="true">IF($B$10="","",$B$10*(1-$B$14+2*$B$14*RAND()))</f>
        <v>3.54209130855165</v>
      </c>
      <c r="F5034" s="21" t="n">
        <f aca="false">INDEX($E$17:$E$28,B5034)</f>
        <v>4.761</v>
      </c>
      <c r="G5034" s="25" t="n">
        <f aca="false">IF(OR(D5034="",E5034="",F5034=""),"",D5034*($B$7-$B$8-F5034-E5034))</f>
        <v>6501.96783648554</v>
      </c>
      <c r="H5034" s="25" t="n">
        <f aca="false">IF(D5034="","",D5034*$F$30)</f>
        <v>7325.96496087639</v>
      </c>
    </row>
    <row r="5035" customFormat="false" ht="15" hidden="false" customHeight="false" outlineLevel="0" collapsed="false">
      <c r="A5035" s="2" t="n">
        <v>5001</v>
      </c>
      <c r="B5035" s="2" t="n">
        <v>9</v>
      </c>
      <c r="C5035" s="22" t="n">
        <f aca="true">NORMSINV(MAX(RAND(),0.000000000001))</f>
        <v>0.749016168855819</v>
      </c>
      <c r="D5035" s="24" t="n">
        <f aca="false">IF($B$11="","",$B$11*EXP($B$12*C5035))</f>
        <v>1271.69100250271</v>
      </c>
      <c r="E5035" s="20" t="n">
        <f aca="true">IF($B$10="","",$B$10*(1-$B$14+2*$B$14*RAND()))</f>
        <v>3.83708850823316</v>
      </c>
      <c r="F5035" s="21" t="n">
        <f aca="false">INDEX($E$17:$E$28,B5035)</f>
        <v>4.761</v>
      </c>
      <c r="G5035" s="25" t="n">
        <f aca="false">IF(OR(D5035="",E5035="",F5035=""),"",D5035*($B$7-$B$8-F5035-E5035))</f>
        <v>5267.23157724245</v>
      </c>
      <c r="H5035" s="25" t="n">
        <f aca="false">IF(D5035="","",D5035*$F$30)</f>
        <v>6357.43765971153</v>
      </c>
    </row>
    <row r="5036" customFormat="false" ht="15" hidden="false" customHeight="false" outlineLevel="0" collapsed="false">
      <c r="A5036" s="2" t="n">
        <v>5002</v>
      </c>
      <c r="B5036" s="2" t="n">
        <v>10</v>
      </c>
      <c r="C5036" s="22" t="n">
        <f aca="true">NORMSINV(MAX(RAND(),0.000000000001))</f>
        <v>1.59205834093429</v>
      </c>
      <c r="D5036" s="24" t="n">
        <f aca="false">IF($B$11="","",$B$11*EXP($B$12*C5036))</f>
        <v>1814.07714324988</v>
      </c>
      <c r="E5036" s="20" t="n">
        <f aca="true">IF($B$10="","",$B$10*(1-$B$14+2*$B$14*RAND()))</f>
        <v>3.38997454004841</v>
      </c>
      <c r="F5036" s="21" t="n">
        <f aca="false">INDEX($E$17:$E$28,B5036)</f>
        <v>4.761</v>
      </c>
      <c r="G5036" s="25" t="n">
        <f aca="false">IF(OR(D5036="",E5036="",F5036=""),"",D5036*($B$7-$B$8-F5036-E5036))</f>
        <v>8324.84619668995</v>
      </c>
      <c r="H5036" s="25" t="n">
        <f aca="false">IF(D5036="","",D5036*$F$30)</f>
        <v>9068.9344545348</v>
      </c>
    </row>
    <row r="5037" customFormat="false" ht="15" hidden="false" customHeight="false" outlineLevel="0" collapsed="false">
      <c r="A5037" s="2" t="n">
        <v>5003</v>
      </c>
      <c r="B5037" s="2" t="n">
        <v>11</v>
      </c>
      <c r="C5037" s="22" t="n">
        <f aca="true">NORMSINV(MAX(RAND(),0.000000000001))</f>
        <v>0.186451823549672</v>
      </c>
      <c r="D5037" s="24" t="n">
        <f aca="false">IF($B$11="","",$B$11*EXP($B$12*C5037))</f>
        <v>1003.30744467738</v>
      </c>
      <c r="E5037" s="20" t="n">
        <f aca="true">IF($B$10="","",$B$10*(1-$B$14+2*$B$14*RAND()))</f>
        <v>3.88626749351186</v>
      </c>
      <c r="F5037" s="21" t="n">
        <f aca="false">INDEX($E$17:$E$28,B5037)</f>
        <v>4.761</v>
      </c>
      <c r="G5037" s="25" t="n">
        <f aca="false">IF(OR(D5037="",E5037="",F5037=""),"",D5037*($B$7-$B$8-F5037-E5037))</f>
        <v>4106.26899283268</v>
      </c>
      <c r="H5037" s="25" t="n">
        <f aca="false">IF(D5037="","",D5037*$F$30)</f>
        <v>5015.73457743117</v>
      </c>
    </row>
    <row r="5038" customFormat="false" ht="15" hidden="false" customHeight="false" outlineLevel="0" collapsed="false">
      <c r="A5038" s="2" t="n">
        <v>5004</v>
      </c>
      <c r="B5038" s="2" t="n">
        <v>12</v>
      </c>
      <c r="C5038" s="22" t="n">
        <f aca="true">NORMSINV(MAX(RAND(),0.000000000001))</f>
        <v>0.139377249721939</v>
      </c>
      <c r="D5038" s="24" t="n">
        <f aca="false">IF($B$11="","",$B$11*EXP($B$12*C5038))</f>
        <v>983.602289541555</v>
      </c>
      <c r="E5038" s="20" t="n">
        <f aca="true">IF($B$10="","",$B$10*(1-$B$14+2*$B$14*RAND()))</f>
        <v>4.10945783042238</v>
      </c>
      <c r="F5038" s="21" t="n">
        <f aca="false">INDEX($E$17:$E$28,B5038)</f>
        <v>4.761</v>
      </c>
      <c r="G5038" s="25" t="n">
        <f aca="false">IF(OR(D5038="",E5038="",F5038=""),"",D5038*($B$7-$B$8-F5038-E5038))</f>
        <v>3806.09053747414</v>
      </c>
      <c r="H5038" s="25" t="n">
        <f aca="false">IF(D5038="","",D5038*$F$30)</f>
        <v>4917.22456587614</v>
      </c>
    </row>
    <row r="5039" customFormat="false" ht="15" hidden="false" customHeight="false" outlineLevel="0" collapsed="false">
      <c r="A5039" s="2" t="n">
        <v>5005</v>
      </c>
      <c r="B5039" s="2" t="n">
        <v>1</v>
      </c>
      <c r="C5039" s="22" t="n">
        <f aca="true">NORMSINV(MAX(RAND(),0.000000000001))</f>
        <v>-0.779917663162959</v>
      </c>
      <c r="D5039" s="24" t="n">
        <f aca="false">IF($B$11="","",$B$11*EXP($B$12*C5039))</f>
        <v>667.71534735664</v>
      </c>
      <c r="E5039" s="20" t="n">
        <f aca="true">IF($B$10="","",$B$10*(1-$B$14+2*$B$14*RAND()))</f>
        <v>3.65975888450598</v>
      </c>
      <c r="F5039" s="21" t="n">
        <f aca="false">INDEX($E$17:$E$28,B5039)</f>
        <v>4.92562580645161</v>
      </c>
      <c r="G5039" s="25" t="n">
        <f aca="false">IF(OR(D5039="",E5039="",F5039=""),"",D5039*($B$7-$B$8-F5039-E5039))</f>
        <v>2774.10040421046</v>
      </c>
      <c r="H5039" s="25" t="n">
        <f aca="false">IF(D5039="","",D5039*$F$30)</f>
        <v>3338.04256450531</v>
      </c>
    </row>
    <row r="5040" customFormat="false" ht="15" hidden="false" customHeight="false" outlineLevel="0" collapsed="false">
      <c r="A5040" s="2" t="n">
        <v>5006</v>
      </c>
      <c r="B5040" s="2" t="n">
        <v>2</v>
      </c>
      <c r="C5040" s="22" t="n">
        <f aca="true">NORMSINV(MAX(RAND(),0.000000000001))</f>
        <v>-1.21845485548802</v>
      </c>
      <c r="D5040" s="24" t="n">
        <f aca="false">IF($B$11="","",$B$11*EXP($B$12*C5040))</f>
        <v>555.060581670307</v>
      </c>
      <c r="E5040" s="20" t="n">
        <f aca="true">IF($B$10="","",$B$10*(1-$B$14+2*$B$14*RAND()))</f>
        <v>3.52456594857102</v>
      </c>
      <c r="F5040" s="21" t="n">
        <f aca="false">INDEX($E$17:$E$28,B5040)</f>
        <v>5.0612</v>
      </c>
      <c r="G5040" s="25" t="n">
        <f aca="false">IF(OR(D5040="",E5040="",F5040=""),"",D5040*($B$7-$B$8-F5040-E5040))</f>
        <v>2305.85156898076</v>
      </c>
      <c r="H5040" s="25" t="n">
        <f aca="false">IF(D5040="","",D5040*$F$30)</f>
        <v>2774.8588598862</v>
      </c>
    </row>
    <row r="5041" customFormat="false" ht="15" hidden="false" customHeight="false" outlineLevel="0" collapsed="false">
      <c r="A5041" s="2" t="n">
        <v>5007</v>
      </c>
      <c r="B5041" s="2" t="n">
        <v>3</v>
      </c>
      <c r="C5041" s="22" t="n">
        <f aca="true">NORMSINV(MAX(RAND(),0.000000000001))</f>
        <v>-0.718034290293464</v>
      </c>
      <c r="D5041" s="24" t="n">
        <f aca="false">IF($B$11="","",$B$11*EXP($B$12*C5041))</f>
        <v>685.35538192496</v>
      </c>
      <c r="E5041" s="20" t="n">
        <f aca="true">IF($B$10="","",$B$10*(1-$B$14+2*$B$14*RAND()))</f>
        <v>3.53590366502858</v>
      </c>
      <c r="F5041" s="21" t="n">
        <f aca="false">INDEX($E$17:$E$28,B5041)</f>
        <v>5.0612</v>
      </c>
      <c r="G5041" s="25" t="n">
        <f aca="false">IF(OR(D5041="",E5041="",F5041=""),"",D5041*($B$7-$B$8-F5041-E5041))</f>
        <v>2839.35629992985</v>
      </c>
      <c r="H5041" s="25" t="n">
        <f aca="false">IF(D5041="","",D5041*$F$30)</f>
        <v>3426.22862531926</v>
      </c>
    </row>
    <row r="5042" customFormat="false" ht="15" hidden="false" customHeight="false" outlineLevel="0" collapsed="false">
      <c r="A5042" s="2" t="n">
        <v>5008</v>
      </c>
      <c r="B5042" s="2" t="n">
        <v>4</v>
      </c>
      <c r="C5042" s="22" t="n">
        <f aca="true">NORMSINV(MAX(RAND(),0.000000000001))</f>
        <v>0.0806837678375071</v>
      </c>
      <c r="D5042" s="24" t="n">
        <f aca="false">IF($B$11="","",$B$11*EXP($B$12*C5042))</f>
        <v>959.574729705664</v>
      </c>
      <c r="E5042" s="20" t="n">
        <f aca="true">IF($B$10="","",$B$10*(1-$B$14+2*$B$14*RAND()))</f>
        <v>3.92783498708305</v>
      </c>
      <c r="F5042" s="21" t="n">
        <f aca="false">INDEX($E$17:$E$28,B5042)</f>
        <v>4.89657419354839</v>
      </c>
      <c r="G5042" s="25" t="n">
        <f aca="false">IF(OR(D5042="",E5042="",F5042=""),"",D5042*($B$7-$B$8-F5042-E5042))</f>
        <v>3757.30200213357</v>
      </c>
      <c r="H5042" s="25" t="n">
        <f aca="false">IF(D5042="","",D5042*$F$30)</f>
        <v>4797.10598874456</v>
      </c>
    </row>
    <row r="5043" customFormat="false" ht="15" hidden="false" customHeight="false" outlineLevel="0" collapsed="false">
      <c r="A5043" s="2" t="n">
        <v>5009</v>
      </c>
      <c r="B5043" s="2" t="n">
        <v>5</v>
      </c>
      <c r="C5043" s="22" t="n">
        <f aca="true">NORMSINV(MAX(RAND(),0.000000000001))</f>
        <v>0.541573050522035</v>
      </c>
      <c r="D5043" s="24" t="n">
        <f aca="false">IF($B$11="","",$B$11*EXP($B$12*C5043))</f>
        <v>1165.25275655824</v>
      </c>
      <c r="E5043" s="20" t="n">
        <f aca="true">IF($B$10="","",$B$10*(1-$B$14+2*$B$14*RAND()))</f>
        <v>3.78686749288265</v>
      </c>
      <c r="F5043" s="21" t="n">
        <f aca="false">INDEX($E$17:$E$28,B5043)</f>
        <v>4.761</v>
      </c>
      <c r="G5043" s="25" t="n">
        <f aca="false">IF(OR(D5043="",E5043="",F5043=""),"",D5043*($B$7-$B$8-F5043-E5043))</f>
        <v>4884.89395977589</v>
      </c>
      <c r="H5043" s="25" t="n">
        <f aca="false">IF(D5043="","",D5043*$F$30)</f>
        <v>5825.33158058595</v>
      </c>
    </row>
    <row r="5044" customFormat="false" ht="15" hidden="false" customHeight="false" outlineLevel="0" collapsed="false">
      <c r="A5044" s="2" t="n">
        <v>5010</v>
      </c>
      <c r="B5044" s="2" t="n">
        <v>6</v>
      </c>
      <c r="C5044" s="22" t="n">
        <f aca="true">NORMSINV(MAX(RAND(),0.000000000001))</f>
        <v>-0.301707178537224</v>
      </c>
      <c r="D5044" s="24" t="n">
        <f aca="false">IF($B$11="","",$B$11*EXP($B$12*C5044))</f>
        <v>816.774973927055</v>
      </c>
      <c r="E5044" s="20" t="n">
        <f aca="true">IF($B$10="","",$B$10*(1-$B$14+2*$B$14*RAND()))</f>
        <v>3.82364158876162</v>
      </c>
      <c r="F5044" s="21" t="n">
        <f aca="false">INDEX($E$17:$E$28,B5044)</f>
        <v>4.761</v>
      </c>
      <c r="G5044" s="25" t="n">
        <f aca="false">IF(OR(D5044="",E5044="",F5044=""),"",D5044*($B$7-$B$8-F5044-E5044))</f>
        <v>3393.9927579968</v>
      </c>
      <c r="H5044" s="25" t="n">
        <f aca="false">IF(D5044="","",D5044*$F$30)</f>
        <v>4083.22144965613</v>
      </c>
    </row>
    <row r="5045" customFormat="false" ht="15" hidden="false" customHeight="false" outlineLevel="0" collapsed="false">
      <c r="A5045" s="2" t="n">
        <v>5011</v>
      </c>
      <c r="B5045" s="2" t="n">
        <v>7</v>
      </c>
      <c r="C5045" s="22" t="n">
        <f aca="true">NORMSINV(MAX(RAND(),0.000000000001))</f>
        <v>1.29014179498905</v>
      </c>
      <c r="D5045" s="24" t="n">
        <f aca="false">IF($B$11="","",$B$11*EXP($B$12*C5045))</f>
        <v>1597.3715382527</v>
      </c>
      <c r="E5045" s="20" t="n">
        <f aca="true">IF($B$10="","",$B$10*(1-$B$14+2*$B$14*RAND()))</f>
        <v>3.40416119687176</v>
      </c>
      <c r="F5045" s="21" t="n">
        <f aca="false">INDEX($E$17:$E$28,B5045)</f>
        <v>4.761</v>
      </c>
      <c r="G5045" s="25" t="n">
        <f aca="false">IF(OR(D5045="",E5045="",F5045=""),"",D5045*($B$7-$B$8-F5045-E5045))</f>
        <v>7307.7172962111</v>
      </c>
      <c r="H5045" s="25" t="n">
        <f aca="false">IF(D5045="","",D5045*$F$30)</f>
        <v>7985.57979403291</v>
      </c>
    </row>
    <row r="5046" customFormat="false" ht="15" hidden="false" customHeight="false" outlineLevel="0" collapsed="false">
      <c r="A5046" s="2" t="n">
        <v>5012</v>
      </c>
      <c r="B5046" s="2" t="n">
        <v>8</v>
      </c>
      <c r="C5046" s="22" t="n">
        <f aca="true">NORMSINV(MAX(RAND(),0.000000000001))</f>
        <v>0.389753917493646</v>
      </c>
      <c r="D5046" s="24" t="n">
        <f aca="false">IF($B$11="","",$B$11*EXP($B$12*C5046))</f>
        <v>1093.0441380881</v>
      </c>
      <c r="E5046" s="20" t="n">
        <f aca="true">IF($B$10="","",$B$10*(1-$B$14+2*$B$14*RAND()))</f>
        <v>3.47125233934828</v>
      </c>
      <c r="F5046" s="21" t="n">
        <f aca="false">INDEX($E$17:$E$28,B5046)</f>
        <v>4.761</v>
      </c>
      <c r="G5046" s="25" t="n">
        <f aca="false">IF(OR(D5046="",E5046="",F5046=""),"",D5046*($B$7-$B$8-F5046-E5046))</f>
        <v>4927.1671564557</v>
      </c>
      <c r="H5046" s="25" t="n">
        <f aca="false">IF(D5046="","",D5046*$F$30)</f>
        <v>5464.34625513003</v>
      </c>
    </row>
    <row r="5047" customFormat="false" ht="15" hidden="false" customHeight="false" outlineLevel="0" collapsed="false">
      <c r="A5047" s="2" t="n">
        <v>5013</v>
      </c>
      <c r="B5047" s="2" t="n">
        <v>9</v>
      </c>
      <c r="C5047" s="22" t="n">
        <f aca="true">NORMSINV(MAX(RAND(),0.000000000001))</f>
        <v>0.0383683061063234</v>
      </c>
      <c r="D5047" s="24" t="n">
        <f aca="false">IF($B$11="","",$B$11*EXP($B$12*C5047))</f>
        <v>942.616855951529</v>
      </c>
      <c r="E5047" s="20" t="n">
        <f aca="true">IF($B$10="","",$B$10*(1-$B$14+2*$B$14*RAND()))</f>
        <v>3.55689718457459</v>
      </c>
      <c r="F5047" s="21" t="n">
        <f aca="false">INDEX($E$17:$E$28,B5047)</f>
        <v>4.761</v>
      </c>
      <c r="G5047" s="25" t="n">
        <f aca="false">IF(OR(D5047="",E5047="",F5047=""),"",D5047*($B$7-$B$8-F5047-E5047))</f>
        <v>4168.3486525707</v>
      </c>
      <c r="H5047" s="25" t="n">
        <f aca="false">IF(D5047="","",D5047*$F$30)</f>
        <v>4712.33018627288</v>
      </c>
    </row>
    <row r="5048" customFormat="false" ht="15" hidden="false" customHeight="false" outlineLevel="0" collapsed="false">
      <c r="A5048" s="2" t="n">
        <v>5014</v>
      </c>
      <c r="B5048" s="2" t="n">
        <v>10</v>
      </c>
      <c r="C5048" s="22" t="n">
        <f aca="true">NORMSINV(MAX(RAND(),0.000000000001))</f>
        <v>0.272704332650288</v>
      </c>
      <c r="D5048" s="24" t="n">
        <f aca="false">IF($B$11="","",$B$11*EXP($B$12*C5048))</f>
        <v>1040.44225469294</v>
      </c>
      <c r="E5048" s="20" t="n">
        <f aca="true">IF($B$10="","",$B$10*(1-$B$14+2*$B$14*RAND()))</f>
        <v>3.6913455458847</v>
      </c>
      <c r="F5048" s="21" t="n">
        <f aca="false">INDEX($E$17:$E$28,B5048)</f>
        <v>4.761</v>
      </c>
      <c r="G5048" s="25" t="n">
        <f aca="false">IF(OR(D5048="",E5048="",F5048=""),"",D5048*($B$7-$B$8-F5048-E5048))</f>
        <v>4461.05686758394</v>
      </c>
      <c r="H5048" s="25" t="n">
        <f aca="false">IF(D5048="","",D5048*$F$30)</f>
        <v>5201.37891966093</v>
      </c>
    </row>
    <row r="5049" customFormat="false" ht="15" hidden="false" customHeight="false" outlineLevel="0" collapsed="false">
      <c r="A5049" s="2" t="n">
        <v>5015</v>
      </c>
      <c r="B5049" s="2" t="n">
        <v>11</v>
      </c>
      <c r="C5049" s="22" t="n">
        <f aca="true">NORMSINV(MAX(RAND(),0.000000000001))</f>
        <v>0.392021103929956</v>
      </c>
      <c r="D5049" s="24" t="n">
        <f aca="false">IF($B$11="","",$B$11*EXP($B$12*C5049))</f>
        <v>1094.08883895138</v>
      </c>
      <c r="E5049" s="20" t="n">
        <f aca="true">IF($B$10="","",$B$10*(1-$B$14+2*$B$14*RAND()))</f>
        <v>4.06164489437171</v>
      </c>
      <c r="F5049" s="21" t="n">
        <f aca="false">INDEX($E$17:$E$28,B5049)</f>
        <v>4.761</v>
      </c>
      <c r="G5049" s="25" t="n">
        <f aca="false">IF(OR(D5049="",E5049="",F5049=""),"",D5049*($B$7-$B$8-F5049-E5049))</f>
        <v>4285.93449927711</v>
      </c>
      <c r="H5049" s="25" t="n">
        <f aca="false">IF(D5049="","",D5049*$F$30)</f>
        <v>5469.56892368572</v>
      </c>
    </row>
    <row r="5050" customFormat="false" ht="15" hidden="false" customHeight="false" outlineLevel="0" collapsed="false">
      <c r="A5050" s="2" t="n">
        <v>5016</v>
      </c>
      <c r="B5050" s="2" t="n">
        <v>12</v>
      </c>
      <c r="C5050" s="22" t="n">
        <f aca="true">NORMSINV(MAX(RAND(),0.000000000001))</f>
        <v>-0.439939266271814</v>
      </c>
      <c r="D5050" s="24" t="n">
        <f aca="false">IF($B$11="","",$B$11*EXP($B$12*C5050))</f>
        <v>770.559840340887</v>
      </c>
      <c r="E5050" s="20" t="n">
        <f aca="true">IF($B$10="","",$B$10*(1-$B$14+2*$B$14*RAND()))</f>
        <v>3.77539912543992</v>
      </c>
      <c r="F5050" s="21" t="n">
        <f aca="false">INDEX($E$17:$E$28,B5050)</f>
        <v>4.761</v>
      </c>
      <c r="G5050" s="25" t="n">
        <f aca="false">IF(OR(D5050="",E5050="",F5050=""),"",D5050*($B$7-$B$8-F5050-E5050))</f>
        <v>3239.12601875783</v>
      </c>
      <c r="H5050" s="25" t="n">
        <f aca="false">IF(D5050="","",D5050*$F$30)</f>
        <v>3852.18275383216</v>
      </c>
    </row>
    <row r="5051" customFormat="false" ht="15" hidden="false" customHeight="false" outlineLevel="0" collapsed="false">
      <c r="A5051" s="2" t="n">
        <v>5017</v>
      </c>
      <c r="B5051" s="2" t="n">
        <v>1</v>
      </c>
      <c r="C5051" s="22" t="n">
        <f aca="true">NORMSINV(MAX(RAND(),0.000000000001))</f>
        <v>-1.57616696016984</v>
      </c>
      <c r="D5051" s="24" t="n">
        <f aca="false">IF($B$11="","",$B$11*EXP($B$12*C5051))</f>
        <v>477.397521013479</v>
      </c>
      <c r="E5051" s="20" t="n">
        <f aca="true">IF($B$10="","",$B$10*(1-$B$14+2*$B$14*RAND()))</f>
        <v>3.82209158182846</v>
      </c>
      <c r="F5051" s="21" t="n">
        <f aca="false">INDEX($E$17:$E$28,B5051)</f>
        <v>4.92562580645161</v>
      </c>
      <c r="G5051" s="25" t="n">
        <f aca="false">IF(OR(D5051="",E5051="",F5051=""),"",D5051*($B$7-$B$8-F5051-E5051))</f>
        <v>1905.90582202031</v>
      </c>
      <c r="H5051" s="25" t="n">
        <f aca="false">IF(D5051="","",D5051*$F$30)</f>
        <v>2386.60568705059</v>
      </c>
    </row>
    <row r="5052" customFormat="false" ht="15" hidden="false" customHeight="false" outlineLevel="0" collapsed="false">
      <c r="A5052" s="2" t="n">
        <v>5018</v>
      </c>
      <c r="B5052" s="2" t="n">
        <v>2</v>
      </c>
      <c r="C5052" s="22" t="n">
        <f aca="true">NORMSINV(MAX(RAND(),0.000000000001))</f>
        <v>0.687309127661865</v>
      </c>
      <c r="D5052" s="24" t="n">
        <f aca="false">IF($B$11="","",$B$11*EXP($B$12*C5052))</f>
        <v>1239.05161401459</v>
      </c>
      <c r="E5052" s="20" t="n">
        <f aca="true">IF($B$10="","",$B$10*(1-$B$14+2*$B$14*RAND()))</f>
        <v>3.58612432935688</v>
      </c>
      <c r="F5052" s="21" t="n">
        <f aca="false">INDEX($E$17:$E$28,B5052)</f>
        <v>5.0612</v>
      </c>
      <c r="G5052" s="25" t="n">
        <f aca="false">IF(OR(D5052="",E5052="",F5052=""),"",D5052*($B$7-$B$8-F5052-E5052))</f>
        <v>5071.03639534861</v>
      </c>
      <c r="H5052" s="25" t="n">
        <f aca="false">IF(D5052="","",D5052*$F$30)</f>
        <v>6194.26682878174</v>
      </c>
    </row>
    <row r="5053" customFormat="false" ht="15" hidden="false" customHeight="false" outlineLevel="0" collapsed="false">
      <c r="A5053" s="2" t="n">
        <v>5019</v>
      </c>
      <c r="B5053" s="2" t="n">
        <v>3</v>
      </c>
      <c r="C5053" s="22" t="n">
        <f aca="true">NORMSINV(MAX(RAND(),0.000000000001))</f>
        <v>-0.514733664262463</v>
      </c>
      <c r="D5053" s="24" t="n">
        <f aca="false">IF($B$11="","",$B$11*EXP($B$12*C5053))</f>
        <v>746.653703548193</v>
      </c>
      <c r="E5053" s="20" t="n">
        <f aca="true">IF($B$10="","",$B$10*(1-$B$14+2*$B$14*RAND()))</f>
        <v>3.55908489048411</v>
      </c>
      <c r="F5053" s="21" t="n">
        <f aca="false">INDEX($E$17:$E$28,B5053)</f>
        <v>5.0612</v>
      </c>
      <c r="G5053" s="25" t="n">
        <f aca="false">IF(OR(D5053="",E5053="",F5053=""),"",D5053*($B$7-$B$8-F5053-E5053))</f>
        <v>3076.00054408349</v>
      </c>
      <c r="H5053" s="25" t="n">
        <f aca="false">IF(D5053="","",D5053*$F$30)</f>
        <v>3732.67119477812</v>
      </c>
    </row>
    <row r="5054" customFormat="false" ht="15" hidden="false" customHeight="false" outlineLevel="0" collapsed="false">
      <c r="A5054" s="2" t="n">
        <v>5020</v>
      </c>
      <c r="B5054" s="2" t="n">
        <v>4</v>
      </c>
      <c r="C5054" s="22" t="n">
        <f aca="true">NORMSINV(MAX(RAND(),0.000000000001))</f>
        <v>0.265111878121818</v>
      </c>
      <c r="D5054" s="24" t="n">
        <f aca="false">IF($B$11="","",$B$11*EXP($B$12*C5054))</f>
        <v>1037.11898775392</v>
      </c>
      <c r="E5054" s="20" t="n">
        <f aca="true">IF($B$10="","",$B$10*(1-$B$14+2*$B$14*RAND()))</f>
        <v>3.88481001199152</v>
      </c>
      <c r="F5054" s="21" t="n">
        <f aca="false">INDEX($E$17:$E$28,B5054)</f>
        <v>4.89657419354839</v>
      </c>
      <c r="G5054" s="25" t="n">
        <f aca="false">IF(OR(D5054="",E5054="",F5054=""),"",D5054*($B$7-$B$8-F5054-E5054))</f>
        <v>4105.55560565714</v>
      </c>
      <c r="H5054" s="25" t="n">
        <f aca="false">IF(D5054="","",D5054*$F$30)</f>
        <v>5184.76524357941</v>
      </c>
    </row>
    <row r="5055" customFormat="false" ht="15" hidden="false" customHeight="false" outlineLevel="0" collapsed="false">
      <c r="A5055" s="2" t="n">
        <v>5021</v>
      </c>
      <c r="B5055" s="2" t="n">
        <v>5</v>
      </c>
      <c r="C5055" s="22" t="n">
        <f aca="true">NORMSINV(MAX(RAND(),0.000000000001))</f>
        <v>0.840929320939457</v>
      </c>
      <c r="D5055" s="24" t="n">
        <f aca="false">IF($B$11="","",$B$11*EXP($B$12*C5055))</f>
        <v>1321.90859325278</v>
      </c>
      <c r="E5055" s="20" t="n">
        <f aca="true">IF($B$10="","",$B$10*(1-$B$14+2*$B$14*RAND()))</f>
        <v>3.9225637312728</v>
      </c>
      <c r="F5055" s="21" t="n">
        <f aca="false">INDEX($E$17:$E$28,B5055)</f>
        <v>4.761</v>
      </c>
      <c r="G5055" s="25" t="n">
        <f aca="false">IF(OR(D5055="",E5055="",F5055=""),"",D5055*($B$7-$B$8-F5055-E5055))</f>
        <v>5362.23796161274</v>
      </c>
      <c r="H5055" s="25" t="n">
        <f aca="false">IF(D5055="","",D5055*$F$30)</f>
        <v>6608.48543938931</v>
      </c>
    </row>
    <row r="5056" customFormat="false" ht="15" hidden="false" customHeight="false" outlineLevel="0" collapsed="false">
      <c r="A5056" s="2" t="n">
        <v>5022</v>
      </c>
      <c r="B5056" s="2" t="n">
        <v>6</v>
      </c>
      <c r="C5056" s="22" t="n">
        <f aca="true">NORMSINV(MAX(RAND(),0.000000000001))</f>
        <v>0.774735153679</v>
      </c>
      <c r="D5056" s="24" t="n">
        <f aca="false">IF($B$11="","",$B$11*EXP($B$12*C5056))</f>
        <v>1285.54740061464</v>
      </c>
      <c r="E5056" s="20" t="n">
        <f aca="true">IF($B$10="","",$B$10*(1-$B$14+2*$B$14*RAND()))</f>
        <v>4.09780774718684</v>
      </c>
      <c r="F5056" s="21" t="n">
        <f aca="false">INDEX($E$17:$E$28,B5056)</f>
        <v>4.761</v>
      </c>
      <c r="G5056" s="25" t="n">
        <f aca="false">IF(OR(D5056="",E5056="",F5056=""),"",D5056*($B$7-$B$8-F5056-E5056))</f>
        <v>4989.45661188963</v>
      </c>
      <c r="H5056" s="25" t="n">
        <f aca="false">IF(D5056="","",D5056*$F$30)</f>
        <v>6426.7085651527</v>
      </c>
    </row>
    <row r="5057" customFormat="false" ht="15" hidden="false" customHeight="false" outlineLevel="0" collapsed="false">
      <c r="A5057" s="2" t="n">
        <v>5023</v>
      </c>
      <c r="B5057" s="2" t="n">
        <v>7</v>
      </c>
      <c r="C5057" s="22" t="n">
        <f aca="true">NORMSINV(MAX(RAND(),0.000000000001))</f>
        <v>1.22974770939597</v>
      </c>
      <c r="D5057" s="24" t="n">
        <f aca="false">IF($B$11="","",$B$11*EXP($B$12*C5057))</f>
        <v>1557.23446855749</v>
      </c>
      <c r="E5057" s="20" t="n">
        <f aca="true">IF($B$10="","",$B$10*(1-$B$14+2*$B$14*RAND()))</f>
        <v>3.79690358635612</v>
      </c>
      <c r="F5057" s="21" t="n">
        <f aca="false">INDEX($E$17:$E$28,B5057)</f>
        <v>4.761</v>
      </c>
      <c r="G5057" s="25" t="n">
        <f aca="false">IF(OR(D5057="",E5057="",F5057=""),"",D5057*($B$7-$B$8-F5057-E5057))</f>
        <v>6512.5046861569</v>
      </c>
      <c r="H5057" s="25" t="n">
        <f aca="false">IF(D5057="","",D5057*$F$30)</f>
        <v>7784.9265552126</v>
      </c>
    </row>
    <row r="5058" customFormat="false" ht="15" hidden="false" customHeight="false" outlineLevel="0" collapsed="false">
      <c r="A5058" s="2" t="n">
        <v>5024</v>
      </c>
      <c r="B5058" s="2" t="n">
        <v>8</v>
      </c>
      <c r="C5058" s="22" t="n">
        <f aca="true">NORMSINV(MAX(RAND(),0.000000000001))</f>
        <v>0.351662331585866</v>
      </c>
      <c r="D5058" s="24" t="n">
        <f aca="false">IF($B$11="","",$B$11*EXP($B$12*C5058))</f>
        <v>1075.64027523325</v>
      </c>
      <c r="E5058" s="20" t="n">
        <f aca="true">IF($B$10="","",$B$10*(1-$B$14+2*$B$14*RAND()))</f>
        <v>3.68853840322092</v>
      </c>
      <c r="F5058" s="21" t="n">
        <f aca="false">INDEX($E$17:$E$28,B5058)</f>
        <v>4.761</v>
      </c>
      <c r="G5058" s="25" t="n">
        <f aca="false">IF(OR(D5058="",E5058="",F5058=""),"",D5058*($B$7-$B$8-F5058-E5058))</f>
        <v>4614.99329283713</v>
      </c>
      <c r="H5058" s="25" t="n">
        <f aca="false">IF(D5058="","",D5058*$F$30)</f>
        <v>5377.34086394604</v>
      </c>
    </row>
    <row r="5059" customFormat="false" ht="15" hidden="false" customHeight="false" outlineLevel="0" collapsed="false">
      <c r="A5059" s="2" t="n">
        <v>5025</v>
      </c>
      <c r="B5059" s="2" t="n">
        <v>9</v>
      </c>
      <c r="C5059" s="22" t="n">
        <f aca="true">NORMSINV(MAX(RAND(),0.000000000001))</f>
        <v>1.13409135318374</v>
      </c>
      <c r="D5059" s="24" t="n">
        <f aca="false">IF($B$11="","",$B$11*EXP($B$12*C5059))</f>
        <v>1495.71615987518</v>
      </c>
      <c r="E5059" s="20" t="n">
        <f aca="true">IF($B$10="","",$B$10*(1-$B$14+2*$B$14*RAND()))</f>
        <v>3.65773853472579</v>
      </c>
      <c r="F5059" s="21" t="n">
        <f aca="false">INDEX($E$17:$E$28,B5059)</f>
        <v>4.761</v>
      </c>
      <c r="G5059" s="25" t="n">
        <f aca="false">IF(OR(D5059="",E5059="",F5059=""),"",D5059*($B$7-$B$8-F5059-E5059))</f>
        <v>6463.38060465655</v>
      </c>
      <c r="H5059" s="25" t="n">
        <f aca="false">IF(D5059="","",D5059*$F$30)</f>
        <v>7477.38422644802</v>
      </c>
    </row>
    <row r="5060" customFormat="false" ht="15" hidden="false" customHeight="false" outlineLevel="0" collapsed="false">
      <c r="A5060" s="2" t="n">
        <v>5026</v>
      </c>
      <c r="B5060" s="2" t="n">
        <v>10</v>
      </c>
      <c r="C5060" s="22" t="n">
        <f aca="true">NORMSINV(MAX(RAND(),0.000000000001))</f>
        <v>-0.0864804574022378</v>
      </c>
      <c r="D5060" s="24" t="n">
        <f aca="false">IF($B$11="","",$B$11*EXP($B$12*C5060))</f>
        <v>894.310351496</v>
      </c>
      <c r="E5060" s="20" t="n">
        <f aca="true">IF($B$10="","",$B$10*(1-$B$14+2*$B$14*RAND()))</f>
        <v>3.86188890894206</v>
      </c>
      <c r="F5060" s="21" t="n">
        <f aca="false">INDEX($E$17:$E$28,B5060)</f>
        <v>4.761</v>
      </c>
      <c r="G5060" s="25" t="n">
        <f aca="false">IF(OR(D5060="",E5060="",F5060=""),"",D5060*($B$7-$B$8-F5060-E5060))</f>
        <v>3681.9750669921</v>
      </c>
      <c r="H5060" s="25" t="n">
        <f aca="false">IF(D5060="","",D5060*$F$30)</f>
        <v>4470.8363091988</v>
      </c>
    </row>
    <row r="5061" customFormat="false" ht="15" hidden="false" customHeight="false" outlineLevel="0" collapsed="false">
      <c r="A5061" s="2" t="n">
        <v>5027</v>
      </c>
      <c r="B5061" s="2" t="n">
        <v>11</v>
      </c>
      <c r="C5061" s="22" t="n">
        <f aca="true">NORMSINV(MAX(RAND(),0.000000000001))</f>
        <v>-0.0924854743820333</v>
      </c>
      <c r="D5061" s="24" t="n">
        <f aca="false">IF($B$11="","",$B$11*EXP($B$12*C5061))</f>
        <v>892.050329207989</v>
      </c>
      <c r="E5061" s="20" t="n">
        <f aca="true">IF($B$10="","",$B$10*(1-$B$14+2*$B$14*RAND()))</f>
        <v>3.94349197622059</v>
      </c>
      <c r="F5061" s="21" t="n">
        <f aca="false">INDEX($E$17:$E$28,B5061)</f>
        <v>4.761</v>
      </c>
      <c r="G5061" s="25" t="n">
        <f aca="false">IF(OR(D5061="",E5061="",F5061=""),"",D5061*($B$7-$B$8-F5061-E5061))</f>
        <v>3599.8762611339</v>
      </c>
      <c r="H5061" s="25" t="n">
        <f aca="false">IF(D5061="","",D5061*$F$30)</f>
        <v>4459.53800577658</v>
      </c>
    </row>
    <row r="5062" customFormat="false" ht="15" hidden="false" customHeight="false" outlineLevel="0" collapsed="false">
      <c r="A5062" s="2" t="n">
        <v>5028</v>
      </c>
      <c r="B5062" s="2" t="n">
        <v>12</v>
      </c>
      <c r="C5062" s="22" t="n">
        <f aca="true">NORMSINV(MAX(RAND(),0.000000000001))</f>
        <v>0.305735608198716</v>
      </c>
      <c r="D5062" s="24" t="n">
        <f aca="false">IF($B$11="","",$B$11*EXP($B$12*C5062))</f>
        <v>1055.02464445914</v>
      </c>
      <c r="E5062" s="20" t="n">
        <f aca="true">IF($B$10="","",$B$10*(1-$B$14+2*$B$14*RAND()))</f>
        <v>3.51901254751772</v>
      </c>
      <c r="F5062" s="21" t="n">
        <f aca="false">INDEX($E$17:$E$28,B5062)</f>
        <v>4.761</v>
      </c>
      <c r="G5062" s="25" t="n">
        <f aca="false">IF(OR(D5062="",E5062="",F5062=""),"",D5062*($B$7-$B$8-F5062-E5062))</f>
        <v>4705.39667634736</v>
      </c>
      <c r="H5062" s="25" t="n">
        <f aca="false">IF(D5062="","",D5062*$F$30)</f>
        <v>5274.27920258015</v>
      </c>
    </row>
    <row r="5063" customFormat="false" ht="15" hidden="false" customHeight="false" outlineLevel="0" collapsed="false">
      <c r="A5063" s="2" t="n">
        <v>5029</v>
      </c>
      <c r="B5063" s="2" t="n">
        <v>1</v>
      </c>
      <c r="C5063" s="22" t="n">
        <f aca="true">NORMSINV(MAX(RAND(),0.000000000001))</f>
        <v>1.72685340916795</v>
      </c>
      <c r="D5063" s="24" t="n">
        <f aca="false">IF($B$11="","",$B$11*EXP($B$12*C5063))</f>
        <v>1920.09553990371</v>
      </c>
      <c r="E5063" s="20" t="n">
        <f aca="true">IF($B$10="","",$B$10*(1-$B$14+2*$B$14*RAND()))</f>
        <v>3.99526468125009</v>
      </c>
      <c r="F5063" s="21" t="n">
        <f aca="false">INDEX($E$17:$E$28,B5063)</f>
        <v>4.92562580645161</v>
      </c>
      <c r="G5063" s="25" t="n">
        <f aca="false">IF(OR(D5063="",E5063="",F5063=""),"",D5063*($B$7-$B$8-F5063-E5063))</f>
        <v>7333.0551409678</v>
      </c>
      <c r="H5063" s="25" t="n">
        <f aca="false">IF(D5063="","",D5063*$F$30)</f>
        <v>9598.94162308665</v>
      </c>
    </row>
    <row r="5064" customFormat="false" ht="15" hidden="false" customHeight="false" outlineLevel="0" collapsed="false">
      <c r="A5064" s="2" t="n">
        <v>5030</v>
      </c>
      <c r="B5064" s="2" t="n">
        <v>2</v>
      </c>
      <c r="C5064" s="22" t="n">
        <f aca="true">NORMSINV(MAX(RAND(),0.000000000001))</f>
        <v>0.33379013588777</v>
      </c>
      <c r="D5064" s="24" t="n">
        <f aca="false">IF($B$11="","",$B$11*EXP($B$12*C5064))</f>
        <v>1067.57033584754</v>
      </c>
      <c r="E5064" s="20" t="n">
        <f aca="true">IF($B$10="","",$B$10*(1-$B$14+2*$B$14*RAND()))</f>
        <v>3.39268495449559</v>
      </c>
      <c r="F5064" s="21" t="n">
        <f aca="false">INDEX($E$17:$E$28,B5064)</f>
        <v>5.0612</v>
      </c>
      <c r="G5064" s="25" t="n">
        <f aca="false">IF(OR(D5064="",E5064="",F5064=""),"",D5064*($B$7-$B$8-F5064-E5064))</f>
        <v>4575.72927861035</v>
      </c>
      <c r="H5064" s="25" t="n">
        <f aca="false">IF(D5064="","",D5064*$F$30)</f>
        <v>5336.99762296904</v>
      </c>
    </row>
    <row r="5065" customFormat="false" ht="15" hidden="false" customHeight="false" outlineLevel="0" collapsed="false">
      <c r="A5065" s="2" t="n">
        <v>5031</v>
      </c>
      <c r="B5065" s="2" t="n">
        <v>3</v>
      </c>
      <c r="C5065" s="22" t="n">
        <f aca="true">NORMSINV(MAX(RAND(),0.000000000001))</f>
        <v>0.335441351413759</v>
      </c>
      <c r="D5065" s="24" t="n">
        <f aca="false">IF($B$11="","",$B$11*EXP($B$12*C5065))</f>
        <v>1068.31337365545</v>
      </c>
      <c r="E5065" s="20" t="n">
        <f aca="true">IF($B$10="","",$B$10*(1-$B$14+2*$B$14*RAND()))</f>
        <v>3.8689797014309</v>
      </c>
      <c r="F5065" s="21" t="n">
        <f aca="false">INDEX($E$17:$E$28,B5065)</f>
        <v>5.0612</v>
      </c>
      <c r="G5065" s="25" t="n">
        <f aca="false">IF(OR(D5065="",E5065="",F5065=""),"",D5065*($B$7-$B$8-F5065-E5065))</f>
        <v>4070.08197618536</v>
      </c>
      <c r="H5065" s="25" t="n">
        <f aca="false">IF(D5065="","",D5065*$F$30)</f>
        <v>5340.71221757832</v>
      </c>
    </row>
    <row r="5066" customFormat="false" ht="15" hidden="false" customHeight="false" outlineLevel="0" collapsed="false">
      <c r="A5066" s="2" t="n">
        <v>5032</v>
      </c>
      <c r="B5066" s="2" t="n">
        <v>4</v>
      </c>
      <c r="C5066" s="22" t="n">
        <f aca="true">NORMSINV(MAX(RAND(),0.000000000001))</f>
        <v>-1.37929949097588</v>
      </c>
      <c r="D5066" s="24" t="n">
        <f aca="false">IF($B$11="","",$B$11*EXP($B$12*C5066))</f>
        <v>518.688127667279</v>
      </c>
      <c r="E5066" s="20" t="n">
        <f aca="true">IF($B$10="","",$B$10*(1-$B$14+2*$B$14*RAND()))</f>
        <v>4.11773472021953</v>
      </c>
      <c r="F5066" s="21" t="n">
        <f aca="false">INDEX($E$17:$E$28,B5066)</f>
        <v>4.89657419354839</v>
      </c>
      <c r="G5066" s="25" t="n">
        <f aca="false">IF(OR(D5066="",E5066="",F5066=""),"",D5066*($B$7-$B$8-F5066-E5066))</f>
        <v>1932.47173378439</v>
      </c>
      <c r="H5066" s="25" t="n">
        <f aca="false">IF(D5066="","",D5066*$F$30)</f>
        <v>2593.02568783426</v>
      </c>
    </row>
    <row r="5067" customFormat="false" ht="15" hidden="false" customHeight="false" outlineLevel="0" collapsed="false">
      <c r="A5067" s="2" t="n">
        <v>5033</v>
      </c>
      <c r="B5067" s="2" t="n">
        <v>5</v>
      </c>
      <c r="C5067" s="22" t="n">
        <f aca="true">NORMSINV(MAX(RAND(),0.000000000001))</f>
        <v>-0.0683608318308281</v>
      </c>
      <c r="D5067" s="24" t="n">
        <f aca="false">IF($B$11="","",$B$11*EXP($B$12*C5067))</f>
        <v>901.164539436334</v>
      </c>
      <c r="E5067" s="20" t="n">
        <f aca="true">IF($B$10="","",$B$10*(1-$B$14+2*$B$14*RAND()))</f>
        <v>3.5516135992894</v>
      </c>
      <c r="F5067" s="21" t="n">
        <f aca="false">INDEX($E$17:$E$28,B5067)</f>
        <v>4.761</v>
      </c>
      <c r="G5067" s="25" t="n">
        <f aca="false">IF(OR(D5067="",E5067="",F5067=""),"",D5067*($B$7-$B$8-F5067-E5067))</f>
        <v>3989.80362670306</v>
      </c>
      <c r="H5067" s="25" t="n">
        <f aca="false">IF(D5067="","",D5067*$F$30)</f>
        <v>4505.10176555012</v>
      </c>
    </row>
    <row r="5068" customFormat="false" ht="15" hidden="false" customHeight="false" outlineLevel="0" collapsed="false">
      <c r="A5068" s="2" t="n">
        <v>5034</v>
      </c>
      <c r="B5068" s="2" t="n">
        <v>6</v>
      </c>
      <c r="C5068" s="22" t="n">
        <f aca="true">NORMSINV(MAX(RAND(),0.000000000001))</f>
        <v>-0.0320793308884352</v>
      </c>
      <c r="D5068" s="24" t="n">
        <f aca="false">IF($B$11="","",$B$11*EXP($B$12*C5068))</f>
        <v>915.047203973027</v>
      </c>
      <c r="E5068" s="20" t="n">
        <f aca="true">IF($B$10="","",$B$10*(1-$B$14+2*$B$14*RAND()))</f>
        <v>3.38634082867114</v>
      </c>
      <c r="F5068" s="21" t="n">
        <f aca="false">INDEX($E$17:$E$28,B5068)</f>
        <v>4.761</v>
      </c>
      <c r="G5068" s="25" t="n">
        <f aca="false">IF(OR(D5068="",E5068="",F5068=""),"",D5068*($B$7-$B$8-F5068-E5068))</f>
        <v>4202.49993352555</v>
      </c>
      <c r="H5068" s="25" t="n">
        <f aca="false">IF(D5068="","",D5068*$F$30)</f>
        <v>4574.50398210196</v>
      </c>
    </row>
    <row r="5069" customFormat="false" ht="15" hidden="false" customHeight="false" outlineLevel="0" collapsed="false">
      <c r="A5069" s="2" t="n">
        <v>5035</v>
      </c>
      <c r="B5069" s="2" t="n">
        <v>7</v>
      </c>
      <c r="C5069" s="22" t="n">
        <f aca="true">NORMSINV(MAX(RAND(),0.000000000001))</f>
        <v>-1.98889732798365</v>
      </c>
      <c r="D5069" s="24" t="n">
        <f aca="false">IF($B$11="","",$B$11*EXP($B$12*C5069))</f>
        <v>401.191532048216</v>
      </c>
      <c r="E5069" s="20" t="n">
        <f aca="true">IF($B$10="","",$B$10*(1-$B$14+2*$B$14*RAND()))</f>
        <v>3.74209640546577</v>
      </c>
      <c r="F5069" s="21" t="n">
        <f aca="false">INDEX($E$17:$E$28,B5069)</f>
        <v>4.761</v>
      </c>
      <c r="G5069" s="25" t="n">
        <f aca="false">IF(OR(D5069="",E5069="",F5069=""),"",D5069*($B$7-$B$8-F5069-E5069))</f>
        <v>1699.80984423178</v>
      </c>
      <c r="H5069" s="25" t="n">
        <f aca="false">IF(D5069="","",D5069*$F$30)</f>
        <v>2005.63670701544</v>
      </c>
    </row>
    <row r="5070" customFormat="false" ht="15" hidden="false" customHeight="false" outlineLevel="0" collapsed="false">
      <c r="A5070" s="2" t="n">
        <v>5036</v>
      </c>
      <c r="B5070" s="2" t="n">
        <v>8</v>
      </c>
      <c r="C5070" s="22" t="n">
        <f aca="true">NORMSINV(MAX(RAND(),0.000000000001))</f>
        <v>-0.182111799005609</v>
      </c>
      <c r="D5070" s="24" t="n">
        <f aca="false">IF($B$11="","",$B$11*EXP($B$12*C5070))</f>
        <v>858.989812284215</v>
      </c>
      <c r="E5070" s="20" t="n">
        <f aca="true">IF($B$10="","",$B$10*(1-$B$14+2*$B$14*RAND()))</f>
        <v>3.95900228558829</v>
      </c>
      <c r="F5070" s="21" t="n">
        <f aca="false">INDEX($E$17:$E$28,B5070)</f>
        <v>4.761</v>
      </c>
      <c r="G5070" s="25" t="n">
        <f aca="false">IF(OR(D5070="",E5070="",F5070=""),"",D5070*($B$7-$B$8-F5070-E5070))</f>
        <v>3453.13708208548</v>
      </c>
      <c r="H5070" s="25" t="n">
        <f aca="false">IF(D5070="","",D5070*$F$30)</f>
        <v>4294.26186957124</v>
      </c>
    </row>
    <row r="5071" customFormat="false" ht="15" hidden="false" customHeight="false" outlineLevel="0" collapsed="false">
      <c r="A5071" s="2" t="n">
        <v>5037</v>
      </c>
      <c r="B5071" s="2" t="n">
        <v>9</v>
      </c>
      <c r="C5071" s="22" t="n">
        <f aca="true">NORMSINV(MAX(RAND(),0.000000000001))</f>
        <v>-0.382713847507178</v>
      </c>
      <c r="D5071" s="24" t="n">
        <f aca="false">IF($B$11="","",$B$11*EXP($B$12*C5071))</f>
        <v>789.366058473252</v>
      </c>
      <c r="E5071" s="20" t="n">
        <f aca="true">IF($B$10="","",$B$10*(1-$B$14+2*$B$14*RAND()))</f>
        <v>4.09381437163556</v>
      </c>
      <c r="F5071" s="21" t="n">
        <f aca="false">INDEX($E$17:$E$28,B5071)</f>
        <v>4.761</v>
      </c>
      <c r="G5071" s="25" t="n">
        <f aca="false">IF(OR(D5071="",E5071="",F5071=""),"",D5071*($B$7-$B$8-F5071-E5071))</f>
        <v>3066.83366589896</v>
      </c>
      <c r="H5071" s="25" t="n">
        <f aca="false">IF(D5071="","",D5071*$F$30)</f>
        <v>3946.19879951948</v>
      </c>
    </row>
    <row r="5072" customFormat="false" ht="15" hidden="false" customHeight="false" outlineLevel="0" collapsed="false">
      <c r="A5072" s="2" t="n">
        <v>5038</v>
      </c>
      <c r="B5072" s="2" t="n">
        <v>10</v>
      </c>
      <c r="C5072" s="22" t="n">
        <f aca="true">NORMSINV(MAX(RAND(),0.000000000001))</f>
        <v>-1.69695649710082</v>
      </c>
      <c r="D5072" s="24" t="n">
        <f aca="false">IF($B$11="","",$B$11*EXP($B$12*C5072))</f>
        <v>453.707587017388</v>
      </c>
      <c r="E5072" s="20" t="n">
        <f aca="true">IF($B$10="","",$B$10*(1-$B$14+2*$B$14*RAND()))</f>
        <v>3.51925272295087</v>
      </c>
      <c r="F5072" s="21" t="n">
        <f aca="false">INDEX($E$17:$E$28,B5072)</f>
        <v>4.761</v>
      </c>
      <c r="G5072" s="25" t="n">
        <f aca="false">IF(OR(D5072="",E5072="",F5072=""),"",D5072*($B$7-$B$8-F5072-E5072))</f>
        <v>2023.42117577733</v>
      </c>
      <c r="H5072" s="25" t="n">
        <f aca="false">IF(D5072="","",D5072*$F$30)</f>
        <v>2268.17496901733</v>
      </c>
    </row>
    <row r="5073" customFormat="false" ht="15" hidden="false" customHeight="false" outlineLevel="0" collapsed="false">
      <c r="A5073" s="2" t="n">
        <v>5039</v>
      </c>
      <c r="B5073" s="2" t="n">
        <v>11</v>
      </c>
      <c r="C5073" s="22" t="n">
        <f aca="true">NORMSINV(MAX(RAND(),0.000000000001))</f>
        <v>-0.446919941139915</v>
      </c>
      <c r="D5073" s="24" t="n">
        <f aca="false">IF($B$11="","",$B$11*EXP($B$12*C5073))</f>
        <v>768.29663074474</v>
      </c>
      <c r="E5073" s="20" t="n">
        <f aca="true">IF($B$10="","",$B$10*(1-$B$14+2*$B$14*RAND()))</f>
        <v>3.78921613740556</v>
      </c>
      <c r="F5073" s="21" t="n">
        <f aca="false">INDEX($E$17:$E$28,B5073)</f>
        <v>4.761</v>
      </c>
      <c r="G5073" s="25" t="n">
        <f aca="false">IF(OR(D5073="",E5073="",F5073=""),"",D5073*($B$7-$B$8-F5073-E5073))</f>
        <v>3218.99682517999</v>
      </c>
      <c r="H5073" s="25" t="n">
        <f aca="false">IF(D5073="","",D5073*$F$30)</f>
        <v>3840.8685164191</v>
      </c>
    </row>
    <row r="5074" customFormat="false" ht="15" hidden="false" customHeight="false" outlineLevel="0" collapsed="false">
      <c r="A5074" s="2" t="n">
        <v>5040</v>
      </c>
      <c r="B5074" s="2" t="n">
        <v>12</v>
      </c>
      <c r="C5074" s="22" t="n">
        <f aca="true">NORMSINV(MAX(RAND(),0.000000000001))</f>
        <v>0.0490061052902525</v>
      </c>
      <c r="D5074" s="24" t="n">
        <f aca="false">IF($B$11="","",$B$11*EXP($B$12*C5074))</f>
        <v>946.851532599251</v>
      </c>
      <c r="E5074" s="20" t="n">
        <f aca="true">IF($B$10="","",$B$10*(1-$B$14+2*$B$14*RAND()))</f>
        <v>3.45765853443093</v>
      </c>
      <c r="F5074" s="21" t="n">
        <f aca="false">INDEX($E$17:$E$28,B5074)</f>
        <v>4.761</v>
      </c>
      <c r="G5074" s="25" t="n">
        <f aca="false">IF(OR(D5074="",E5074="",F5074=""),"",D5074*($B$7-$B$8-F5074-E5074))</f>
        <v>4281.03909607862</v>
      </c>
      <c r="H5074" s="25" t="n">
        <f aca="false">IF(D5074="","",D5074*$F$30)</f>
        <v>4733.50018177018</v>
      </c>
    </row>
    <row r="5075" customFormat="false" ht="15" hidden="false" customHeight="false" outlineLevel="0" collapsed="false">
      <c r="A5075" s="2" t="n">
        <v>5041</v>
      </c>
      <c r="B5075" s="2" t="n">
        <v>1</v>
      </c>
      <c r="C5075" s="22" t="n">
        <f aca="true">NORMSINV(MAX(RAND(),0.000000000001))</f>
        <v>-0.251804435598674</v>
      </c>
      <c r="D5075" s="24" t="n">
        <f aca="false">IF($B$11="","",$B$11*EXP($B$12*C5075))</f>
        <v>834.131404873129</v>
      </c>
      <c r="E5075" s="20" t="n">
        <f aca="true">IF($B$10="","",$B$10*(1-$B$14+2*$B$14*RAND()))</f>
        <v>3.64032281132334</v>
      </c>
      <c r="F5075" s="21" t="n">
        <f aca="false">INDEX($E$17:$E$28,B5075)</f>
        <v>4.92562580645161</v>
      </c>
      <c r="G5075" s="25" t="n">
        <f aca="false">IF(OR(D5075="",E5075="",F5075=""),"",D5075*($B$7-$B$8-F5075-E5075))</f>
        <v>3481.707343468</v>
      </c>
      <c r="H5075" s="25" t="n">
        <f aca="false">IF(D5075="","",D5075*$F$30)</f>
        <v>4169.98971924175</v>
      </c>
    </row>
    <row r="5076" customFormat="false" ht="15" hidden="false" customHeight="false" outlineLevel="0" collapsed="false">
      <c r="A5076" s="2" t="n">
        <v>5042</v>
      </c>
      <c r="B5076" s="2" t="n">
        <v>2</v>
      </c>
      <c r="C5076" s="22" t="n">
        <f aca="true">NORMSINV(MAX(RAND(),0.000000000001))</f>
        <v>-0.530198645255147</v>
      </c>
      <c r="D5076" s="24" t="n">
        <f aca="false">IF($B$11="","",$B$11*EXP($B$12*C5076))</f>
        <v>741.804014213367</v>
      </c>
      <c r="E5076" s="20" t="n">
        <f aca="true">IF($B$10="","",$B$10*(1-$B$14+2*$B$14*RAND()))</f>
        <v>3.79953588847386</v>
      </c>
      <c r="F5076" s="21" t="n">
        <f aca="false">INDEX($E$17:$E$28,B5076)</f>
        <v>5.0612</v>
      </c>
      <c r="G5076" s="25" t="n">
        <f aca="false">IF(OR(D5076="",E5076="",F5076=""),"",D5076*($B$7-$B$8-F5076-E5076))</f>
        <v>2877.65369012395</v>
      </c>
      <c r="H5076" s="25" t="n">
        <f aca="false">IF(D5076="","",D5076*$F$30)</f>
        <v>3708.42662785547</v>
      </c>
    </row>
    <row r="5077" customFormat="false" ht="15" hidden="false" customHeight="false" outlineLevel="0" collapsed="false">
      <c r="A5077" s="2" t="n">
        <v>5043</v>
      </c>
      <c r="B5077" s="2" t="n">
        <v>3</v>
      </c>
      <c r="C5077" s="22" t="n">
        <f aca="true">NORMSINV(MAX(RAND(),0.000000000001))</f>
        <v>0.934690758456907</v>
      </c>
      <c r="D5077" s="24" t="n">
        <f aca="false">IF($B$11="","",$B$11*EXP($B$12*C5077))</f>
        <v>1375.17979758189</v>
      </c>
      <c r="E5077" s="20" t="n">
        <f aca="true">IF($B$10="","",$B$10*(1-$B$14+2*$B$14*RAND()))</f>
        <v>3.52550954266426</v>
      </c>
      <c r="F5077" s="21" t="n">
        <f aca="false">INDEX($E$17:$E$28,B5077)</f>
        <v>5.0612</v>
      </c>
      <c r="G5077" s="25" t="n">
        <f aca="false">IF(OR(D5077="",E5077="",F5077=""),"",D5077*($B$7-$B$8-F5077-E5077))</f>
        <v>5711.52113041776</v>
      </c>
      <c r="H5077" s="25" t="n">
        <f aca="false">IF(D5077="","",D5077*$F$30)</f>
        <v>6874.79884407139</v>
      </c>
    </row>
    <row r="5078" customFormat="false" ht="15" hidden="false" customHeight="false" outlineLevel="0" collapsed="false">
      <c r="A5078" s="2" t="n">
        <v>5044</v>
      </c>
      <c r="B5078" s="2" t="n">
        <v>4</v>
      </c>
      <c r="C5078" s="22" t="n">
        <f aca="true">NORMSINV(MAX(RAND(),0.000000000001))</f>
        <v>0.4044096483543</v>
      </c>
      <c r="D5078" s="24" t="n">
        <f aca="false">IF($B$11="","",$B$11*EXP($B$12*C5078))</f>
        <v>1099.81503819236</v>
      </c>
      <c r="E5078" s="20" t="n">
        <f aca="true">IF($B$10="","",$B$10*(1-$B$14+2*$B$14*RAND()))</f>
        <v>3.56296427322263</v>
      </c>
      <c r="F5078" s="21" t="n">
        <f aca="false">INDEX($E$17:$E$28,B5078)</f>
        <v>4.89657419354839</v>
      </c>
      <c r="G5078" s="25" t="n">
        <f aca="false">IF(OR(D5078="",E5078="",F5078=""),"",D5078*($B$7-$B$8-F5078-E5078))</f>
        <v>4707.71596464916</v>
      </c>
      <c r="H5078" s="25" t="n">
        <f aca="false">IF(D5078="","",D5078*$F$30)</f>
        <v>5498.19533893123</v>
      </c>
    </row>
    <row r="5079" customFormat="false" ht="15" hidden="false" customHeight="false" outlineLevel="0" collapsed="false">
      <c r="A5079" s="2" t="n">
        <v>5045</v>
      </c>
      <c r="B5079" s="2" t="n">
        <v>5</v>
      </c>
      <c r="C5079" s="22" t="n">
        <f aca="true">NORMSINV(MAX(RAND(),0.000000000001))</f>
        <v>0.763826130231672</v>
      </c>
      <c r="D5079" s="24" t="n">
        <f aca="false">IF($B$11="","",$B$11*EXP($B$12*C5079))</f>
        <v>1279.65169552009</v>
      </c>
      <c r="E5079" s="20" t="n">
        <f aca="true">IF($B$10="","",$B$10*(1-$B$14+2*$B$14*RAND()))</f>
        <v>3.62492032031978</v>
      </c>
      <c r="F5079" s="21" t="n">
        <f aca="false">INDEX($E$17:$E$28,B5079)</f>
        <v>4.761</v>
      </c>
      <c r="G5079" s="25" t="n">
        <f aca="false">IF(OR(D5079="",E5079="",F5079=""),"",D5079*($B$7-$B$8-F5079-E5079))</f>
        <v>5571.70544453238</v>
      </c>
      <c r="H5079" s="25" t="n">
        <f aca="false">IF(D5079="","",D5079*$F$30)</f>
        <v>6397.23475624404</v>
      </c>
    </row>
    <row r="5080" customFormat="false" ht="15" hidden="false" customHeight="false" outlineLevel="0" collapsed="false">
      <c r="A5080" s="2" t="n">
        <v>5046</v>
      </c>
      <c r="B5080" s="2" t="n">
        <v>6</v>
      </c>
      <c r="C5080" s="22" t="n">
        <f aca="true">NORMSINV(MAX(RAND(),0.000000000001))</f>
        <v>-0.38336052834321</v>
      </c>
      <c r="D5080" s="24" t="n">
        <f aca="false">IF($B$11="","",$B$11*EXP($B$12*C5080))</f>
        <v>789.150993923416</v>
      </c>
      <c r="E5080" s="20" t="n">
        <f aca="true">IF($B$10="","",$B$10*(1-$B$14+2*$B$14*RAND()))</f>
        <v>3.4377275526495</v>
      </c>
      <c r="F5080" s="21" t="n">
        <f aca="false">INDEX($E$17:$E$28,B5080)</f>
        <v>4.761</v>
      </c>
      <c r="G5080" s="25" t="n">
        <f aca="false">IF(OR(D5080="",E5080="",F5080=""),"",D5080*($B$7-$B$8-F5080-E5080))</f>
        <v>3583.74966550367</v>
      </c>
      <c r="H5080" s="25" t="n">
        <f aca="false">IF(D5080="","",D5080*$F$30)</f>
        <v>3945.12364882194</v>
      </c>
    </row>
    <row r="5081" customFormat="false" ht="15" hidden="false" customHeight="false" outlineLevel="0" collapsed="false">
      <c r="A5081" s="2" t="n">
        <v>5047</v>
      </c>
      <c r="B5081" s="2" t="n">
        <v>7</v>
      </c>
      <c r="C5081" s="22" t="n">
        <f aca="true">NORMSINV(MAX(RAND(),0.000000000001))</f>
        <v>0.7035462279327</v>
      </c>
      <c r="D5081" s="24" t="n">
        <f aca="false">IF($B$11="","",$B$11*EXP($B$12*C5081))</f>
        <v>1247.55797768733</v>
      </c>
      <c r="E5081" s="20" t="n">
        <f aca="true">IF($B$10="","",$B$10*(1-$B$14+2*$B$14*RAND()))</f>
        <v>3.47783653164599</v>
      </c>
      <c r="F5081" s="21" t="n">
        <f aca="false">INDEX($E$17:$E$28,B5081)</f>
        <v>4.761</v>
      </c>
      <c r="G5081" s="25" t="n">
        <f aca="false">IF(OR(D5081="",E5081="",F5081=""),"",D5081*($B$7-$B$8-F5081-E5081))</f>
        <v>5615.46239381983</v>
      </c>
      <c r="H5081" s="25" t="n">
        <f aca="false">IF(D5081="","",D5081*$F$30)</f>
        <v>6236.79184205451</v>
      </c>
    </row>
    <row r="5082" customFormat="false" ht="15" hidden="false" customHeight="false" outlineLevel="0" collapsed="false">
      <c r="A5082" s="2" t="n">
        <v>5048</v>
      </c>
      <c r="B5082" s="2" t="n">
        <v>8</v>
      </c>
      <c r="C5082" s="22" t="n">
        <f aca="true">NORMSINV(MAX(RAND(),0.000000000001))</f>
        <v>-0.285406031264936</v>
      </c>
      <c r="D5082" s="24" t="n">
        <f aca="false">IF($B$11="","",$B$11*EXP($B$12*C5082))</f>
        <v>822.404509090649</v>
      </c>
      <c r="E5082" s="20" t="n">
        <f aca="true">IF($B$10="","",$B$10*(1-$B$14+2*$B$14*RAND()))</f>
        <v>3.90351466061088</v>
      </c>
      <c r="F5082" s="21" t="n">
        <f aca="false">INDEX($E$17:$E$28,B5082)</f>
        <v>4.761</v>
      </c>
      <c r="G5082" s="25" t="n">
        <f aca="false">IF(OR(D5082="",E5082="",F5082=""),"",D5082*($B$7-$B$8-F5082-E5082))</f>
        <v>3351.69751984645</v>
      </c>
      <c r="H5082" s="25" t="n">
        <f aca="false">IF(D5082="","",D5082*$F$30)</f>
        <v>4111.36462184597</v>
      </c>
    </row>
    <row r="5083" customFormat="false" ht="15" hidden="false" customHeight="false" outlineLevel="0" collapsed="false">
      <c r="A5083" s="2" t="n">
        <v>5049</v>
      </c>
      <c r="B5083" s="2" t="n">
        <v>9</v>
      </c>
      <c r="C5083" s="22" t="n">
        <f aca="true">NORMSINV(MAX(RAND(),0.000000000001))</f>
        <v>-0.879025929359747</v>
      </c>
      <c r="D5083" s="24" t="n">
        <f aca="false">IF($B$11="","",$B$11*EXP($B$12*C5083))</f>
        <v>640.405196565691</v>
      </c>
      <c r="E5083" s="20" t="n">
        <f aca="true">IF($B$10="","",$B$10*(1-$B$14+2*$B$14*RAND()))</f>
        <v>3.63478444477841</v>
      </c>
      <c r="F5083" s="21" t="n">
        <f aca="false">INDEX($E$17:$E$28,B5083)</f>
        <v>4.761</v>
      </c>
      <c r="G5083" s="25" t="n">
        <f aca="false">IF(OR(D5083="",E5083="",F5083=""),"",D5083*($B$7-$B$8-F5083-E5083))</f>
        <v>2782.05821656541</v>
      </c>
      <c r="H5083" s="25" t="n">
        <f aca="false">IF(D5083="","",D5083*$F$30)</f>
        <v>3201.5136586712</v>
      </c>
    </row>
    <row r="5084" customFormat="false" ht="15" hidden="false" customHeight="false" outlineLevel="0" collapsed="false">
      <c r="A5084" s="2" t="n">
        <v>5050</v>
      </c>
      <c r="B5084" s="2" t="n">
        <v>10</v>
      </c>
      <c r="C5084" s="22" t="n">
        <f aca="true">NORMSINV(MAX(RAND(),0.000000000001))</f>
        <v>-0.353817410807168</v>
      </c>
      <c r="D5084" s="24" t="n">
        <f aca="false">IF($B$11="","",$B$11*EXP($B$12*C5084))</f>
        <v>799.036113868861</v>
      </c>
      <c r="E5084" s="20" t="n">
        <f aca="true">IF($B$10="","",$B$10*(1-$B$14+2*$B$14*RAND()))</f>
        <v>3.60547598751634</v>
      </c>
      <c r="F5084" s="21" t="n">
        <f aca="false">INDEX($E$17:$E$28,B5084)</f>
        <v>4.761</v>
      </c>
      <c r="G5084" s="25" t="n">
        <f aca="false">IF(OR(D5084="",E5084="",F5084=""),"",D5084*($B$7-$B$8-F5084-E5084))</f>
        <v>3494.60363084709</v>
      </c>
      <c r="H5084" s="25" t="n">
        <f aca="false">IF(D5084="","",D5084*$F$30)</f>
        <v>3994.54134045321</v>
      </c>
    </row>
    <row r="5085" customFormat="false" ht="15" hidden="false" customHeight="false" outlineLevel="0" collapsed="false">
      <c r="A5085" s="2" t="n">
        <v>5051</v>
      </c>
      <c r="B5085" s="2" t="n">
        <v>11</v>
      </c>
      <c r="C5085" s="22" t="n">
        <f aca="true">NORMSINV(MAX(RAND(),0.000000000001))</f>
        <v>0.827900845805326</v>
      </c>
      <c r="D5085" s="24" t="n">
        <f aca="false">IF($B$11="","",$B$11*EXP($B$12*C5085))</f>
        <v>1314.67151893116</v>
      </c>
      <c r="E5085" s="20" t="n">
        <f aca="true">IF($B$10="","",$B$10*(1-$B$14+2*$B$14*RAND()))</f>
        <v>3.8716653509388</v>
      </c>
      <c r="F5085" s="21" t="n">
        <f aca="false">INDEX($E$17:$E$28,B5085)</f>
        <v>4.761</v>
      </c>
      <c r="G5085" s="25" t="n">
        <f aca="false">IF(OR(D5085="",E5085="",F5085=""),"",D5085*($B$7-$B$8-F5085-E5085))</f>
        <v>5399.79588183986</v>
      </c>
      <c r="H5085" s="25" t="n">
        <f aca="false">IF(D5085="","",D5085*$F$30)</f>
        <v>6572.30585744063</v>
      </c>
    </row>
    <row r="5086" customFormat="false" ht="15" hidden="false" customHeight="false" outlineLevel="0" collapsed="false">
      <c r="A5086" s="2" t="n">
        <v>5052</v>
      </c>
      <c r="B5086" s="2" t="n">
        <v>12</v>
      </c>
      <c r="C5086" s="22" t="n">
        <f aca="true">NORMSINV(MAX(RAND(),0.000000000001))</f>
        <v>0.491598808990498</v>
      </c>
      <c r="D5086" s="24" t="n">
        <f aca="false">IF($B$11="","",$B$11*EXP($B$12*C5086))</f>
        <v>1140.97204744985</v>
      </c>
      <c r="E5086" s="20" t="n">
        <f aca="true">IF($B$10="","",$B$10*(1-$B$14+2*$B$14*RAND()))</f>
        <v>3.89694019749171</v>
      </c>
      <c r="F5086" s="21" t="n">
        <f aca="false">INDEX($E$17:$E$28,B5086)</f>
        <v>4.761</v>
      </c>
      <c r="G5086" s="25" t="n">
        <f aca="false">IF(OR(D5086="",E5086="",F5086=""),"",D5086*($B$7-$B$8-F5086-E5086))</f>
        <v>4657.51613068062</v>
      </c>
      <c r="H5086" s="25" t="n">
        <f aca="false">IF(D5086="","",D5086*$F$30)</f>
        <v>5703.9474596113</v>
      </c>
    </row>
    <row r="5087" customFormat="false" ht="15" hidden="false" customHeight="false" outlineLevel="0" collapsed="false">
      <c r="A5087" s="2" t="n">
        <v>5053</v>
      </c>
      <c r="B5087" s="2" t="n">
        <v>1</v>
      </c>
      <c r="C5087" s="22" t="n">
        <f aca="true">NORMSINV(MAX(RAND(),0.000000000001))</f>
        <v>-1.7263440234585</v>
      </c>
      <c r="D5087" s="24" t="n">
        <f aca="false">IF($B$11="","",$B$11*EXP($B$12*C5087))</f>
        <v>448.124010232801</v>
      </c>
      <c r="E5087" s="20" t="n">
        <f aca="true">IF($B$10="","",$B$10*(1-$B$14+2*$B$14*RAND()))</f>
        <v>4.03248926805045</v>
      </c>
      <c r="F5087" s="21" t="n">
        <f aca="false">INDEX($E$17:$E$28,B5087)</f>
        <v>4.92562580645161</v>
      </c>
      <c r="G5087" s="25" t="n">
        <f aca="false">IF(OR(D5087="",E5087="",F5087=""),"",D5087*($B$7-$B$8-F5087-E5087))</f>
        <v>1694.75343905311</v>
      </c>
      <c r="H5087" s="25" t="n">
        <f aca="false">IF(D5087="","",D5087*$F$30)</f>
        <v>2240.26155195582</v>
      </c>
    </row>
    <row r="5088" customFormat="false" ht="15" hidden="false" customHeight="false" outlineLevel="0" collapsed="false">
      <c r="A5088" s="2" t="n">
        <v>5054</v>
      </c>
      <c r="B5088" s="2" t="n">
        <v>2</v>
      </c>
      <c r="C5088" s="22" t="n">
        <f aca="true">NORMSINV(MAX(RAND(),0.000000000001))</f>
        <v>-0.010085147480685</v>
      </c>
      <c r="D5088" s="24" t="n">
        <f aca="false">IF($B$11="","",$B$11*EXP($B$12*C5088))</f>
        <v>923.566915458109</v>
      </c>
      <c r="E5088" s="20" t="n">
        <f aca="true">IF($B$10="","",$B$10*(1-$B$14+2*$B$14*RAND()))</f>
        <v>3.66272578516597</v>
      </c>
      <c r="F5088" s="21" t="n">
        <f aca="false">INDEX($E$17:$E$28,B5088)</f>
        <v>5.0612</v>
      </c>
      <c r="G5088" s="25" t="n">
        <f aca="false">IF(OR(D5088="",E5088="",F5088=""),"",D5088*($B$7-$B$8-F5088-E5088))</f>
        <v>3709.11327484511</v>
      </c>
      <c r="H5088" s="25" t="n">
        <f aca="false">IF(D5088="","",D5088*$F$30)</f>
        <v>4617.09572375818</v>
      </c>
    </row>
    <row r="5089" customFormat="false" ht="15" hidden="false" customHeight="false" outlineLevel="0" collapsed="false">
      <c r="A5089" s="2" t="n">
        <v>5055</v>
      </c>
      <c r="B5089" s="2" t="n">
        <v>3</v>
      </c>
      <c r="C5089" s="22" t="n">
        <f aca="true">NORMSINV(MAX(RAND(),0.000000000001))</f>
        <v>-0.968942337275898</v>
      </c>
      <c r="D5089" s="24" t="n">
        <f aca="false">IF($B$11="","",$B$11*EXP($B$12*C5089))</f>
        <v>616.595595653415</v>
      </c>
      <c r="E5089" s="20" t="n">
        <f aca="true">IF($B$10="","",$B$10*(1-$B$14+2*$B$14*RAND()))</f>
        <v>4.10595762615491</v>
      </c>
      <c r="F5089" s="21" t="n">
        <f aca="false">INDEX($E$17:$E$28,B5089)</f>
        <v>5.0612</v>
      </c>
      <c r="G5089" s="25" t="n">
        <f aca="false">IF(OR(D5089="",E5089="",F5089=""),"",D5089*($B$7-$B$8-F5089-E5089))</f>
        <v>2202.99887167677</v>
      </c>
      <c r="H5089" s="25" t="n">
        <f aca="false">IF(D5089="","",D5089*$F$30)</f>
        <v>3082.48470179055</v>
      </c>
    </row>
    <row r="5090" customFormat="false" ht="15" hidden="false" customHeight="false" outlineLevel="0" collapsed="false">
      <c r="A5090" s="2" t="n">
        <v>5056</v>
      </c>
      <c r="B5090" s="2" t="n">
        <v>4</v>
      </c>
      <c r="C5090" s="22" t="n">
        <f aca="true">NORMSINV(MAX(RAND(),0.000000000001))</f>
        <v>0.135660690766777</v>
      </c>
      <c r="D5090" s="24" t="n">
        <f aca="false">IF($B$11="","",$B$11*EXP($B$12*C5090))</f>
        <v>982.063142538747</v>
      </c>
      <c r="E5090" s="20" t="n">
        <f aca="true">IF($B$10="","",$B$10*(1-$B$14+2*$B$14*RAND()))</f>
        <v>3.89359895926706</v>
      </c>
      <c r="F5090" s="21" t="n">
        <f aca="false">INDEX($E$17:$E$28,B5090)</f>
        <v>4.89657419354839</v>
      </c>
      <c r="G5090" s="25" t="n">
        <f aca="false">IF(OR(D5090="",E5090="",F5090=""),"",D5090*($B$7-$B$8-F5090-E5090))</f>
        <v>3878.97936602997</v>
      </c>
      <c r="H5090" s="25" t="n">
        <f aca="false">IF(D5090="","",D5090*$F$30)</f>
        <v>4909.5300621797</v>
      </c>
    </row>
    <row r="5091" customFormat="false" ht="15" hidden="false" customHeight="false" outlineLevel="0" collapsed="false">
      <c r="A5091" s="2" t="n">
        <v>5057</v>
      </c>
      <c r="B5091" s="2" t="n">
        <v>5</v>
      </c>
      <c r="C5091" s="22" t="n">
        <f aca="true">NORMSINV(MAX(RAND(),0.000000000001))</f>
        <v>2.53278932496422</v>
      </c>
      <c r="D5091" s="24" t="n">
        <f aca="false">IF($B$11="","",$B$11*EXP($B$12*C5091))</f>
        <v>2696.53871294464</v>
      </c>
      <c r="E5091" s="20" t="n">
        <f aca="true">IF($B$10="","",$B$10*(1-$B$14+2*$B$14*RAND()))</f>
        <v>3.60529216543702</v>
      </c>
      <c r="F5091" s="21" t="n">
        <f aca="false">INDEX($E$17:$E$28,B5091)</f>
        <v>4.761</v>
      </c>
      <c r="G5091" s="25" t="n">
        <f aca="false">IF(OR(D5091="",E5091="",F5091=""),"",D5091*($B$7-$B$8-F5091-E5091))</f>
        <v>11793.8724950083</v>
      </c>
      <c r="H5091" s="25" t="n">
        <f aca="false">IF(D5091="","",D5091*$F$30)</f>
        <v>13480.5363337528</v>
      </c>
    </row>
    <row r="5092" customFormat="false" ht="15" hidden="false" customHeight="false" outlineLevel="0" collapsed="false">
      <c r="A5092" s="2" t="n">
        <v>5058</v>
      </c>
      <c r="B5092" s="2" t="n">
        <v>6</v>
      </c>
      <c r="C5092" s="22" t="n">
        <f aca="true">NORMSINV(MAX(RAND(),0.000000000001))</f>
        <v>0.588383135410588</v>
      </c>
      <c r="D5092" s="24" t="n">
        <f aca="false">IF($B$11="","",$B$11*EXP($B$12*C5092))</f>
        <v>1188.46457783423</v>
      </c>
      <c r="E5092" s="20" t="n">
        <f aca="true">IF($B$10="","",$B$10*(1-$B$14+2*$B$14*RAND()))</f>
        <v>3.84186392400582</v>
      </c>
      <c r="F5092" s="21" t="n">
        <f aca="false">INDEX($E$17:$E$28,B5092)</f>
        <v>4.761</v>
      </c>
      <c r="G5092" s="25" t="n">
        <f aca="false">IF(OR(D5092="",E5092="",F5092=""),"",D5092*($B$7-$B$8-F5092-E5092))</f>
        <v>4916.83967999921</v>
      </c>
      <c r="H5092" s="25" t="n">
        <f aca="false">IF(D5092="","",D5092*$F$30)</f>
        <v>5941.3721175089</v>
      </c>
    </row>
    <row r="5093" customFormat="false" ht="15" hidden="false" customHeight="false" outlineLevel="0" collapsed="false">
      <c r="A5093" s="2" t="n">
        <v>5059</v>
      </c>
      <c r="B5093" s="2" t="n">
        <v>7</v>
      </c>
      <c r="C5093" s="22" t="n">
        <f aca="true">NORMSINV(MAX(RAND(),0.000000000001))</f>
        <v>0.65720897791644</v>
      </c>
      <c r="D5093" s="24" t="n">
        <f aca="false">IF($B$11="","",$B$11*EXP($B$12*C5093))</f>
        <v>1223.4357360759</v>
      </c>
      <c r="E5093" s="20" t="n">
        <f aca="true">IF($B$10="","",$B$10*(1-$B$14+2*$B$14*RAND()))</f>
        <v>3.61515860258153</v>
      </c>
      <c r="F5093" s="21" t="n">
        <f aca="false">INDEX($E$17:$E$28,B5093)</f>
        <v>4.761</v>
      </c>
      <c r="G5093" s="25" t="n">
        <f aca="false">IF(OR(D5093="",E5093="",F5093=""),"",D5093*($B$7-$B$8-F5093-E5093))</f>
        <v>5338.87951216916</v>
      </c>
      <c r="H5093" s="25" t="n">
        <f aca="false">IF(D5093="","",D5093*$F$30)</f>
        <v>6116.19993179065</v>
      </c>
    </row>
    <row r="5094" customFormat="false" ht="15" hidden="false" customHeight="false" outlineLevel="0" collapsed="false">
      <c r="A5094" s="2" t="n">
        <v>5060</v>
      </c>
      <c r="B5094" s="2" t="n">
        <v>8</v>
      </c>
      <c r="C5094" s="22" t="n">
        <f aca="true">NORMSINV(MAX(RAND(),0.000000000001))</f>
        <v>0.668204683219965</v>
      </c>
      <c r="D5094" s="24" t="n">
        <f aca="false">IF($B$11="","",$B$11*EXP($B$12*C5094))</f>
        <v>1229.11733131733</v>
      </c>
      <c r="E5094" s="20" t="n">
        <f aca="true">IF($B$10="","",$B$10*(1-$B$14+2*$B$14*RAND()))</f>
        <v>3.72117033877953</v>
      </c>
      <c r="F5094" s="21" t="n">
        <f aca="false">INDEX($E$17:$E$28,B5094)</f>
        <v>4.761</v>
      </c>
      <c r="G5094" s="25" t="n">
        <f aca="false">IF(OR(D5094="",E5094="",F5094=""),"",D5094*($B$7-$B$8-F5094-E5094))</f>
        <v>5233.37223040307</v>
      </c>
      <c r="H5094" s="25" t="n">
        <f aca="false">IF(D5094="","",D5094*$F$30)</f>
        <v>6144.60336272159</v>
      </c>
    </row>
    <row r="5095" customFormat="false" ht="15" hidden="false" customHeight="false" outlineLevel="0" collapsed="false">
      <c r="A5095" s="2" t="n">
        <v>5061</v>
      </c>
      <c r="B5095" s="2" t="n">
        <v>9</v>
      </c>
      <c r="C5095" s="22" t="n">
        <f aca="true">NORMSINV(MAX(RAND(),0.000000000001))</f>
        <v>-0.610882681096673</v>
      </c>
      <c r="D5095" s="24" t="n">
        <f aca="false">IF($B$11="","",$B$11*EXP($B$12*C5095))</f>
        <v>717.008404021848</v>
      </c>
      <c r="E5095" s="20" t="n">
        <f aca="true">IF($B$10="","",$B$10*(1-$B$14+2*$B$14*RAND()))</f>
        <v>3.97384420064209</v>
      </c>
      <c r="F5095" s="21" t="n">
        <f aca="false">INDEX($E$17:$E$28,B5095)</f>
        <v>4.761</v>
      </c>
      <c r="G5095" s="25" t="n">
        <f aca="false">IF(OR(D5095="",E5095="",F5095=""),"",D5095*($B$7-$B$8-F5095-E5095))</f>
        <v>2871.73036755646</v>
      </c>
      <c r="H5095" s="25" t="n">
        <f aca="false">IF(D5095="","",D5095*$F$30)</f>
        <v>3584.46841338602</v>
      </c>
    </row>
    <row r="5096" customFormat="false" ht="15" hidden="false" customHeight="false" outlineLevel="0" collapsed="false">
      <c r="A5096" s="2" t="n">
        <v>5062</v>
      </c>
      <c r="B5096" s="2" t="n">
        <v>10</v>
      </c>
      <c r="C5096" s="22" t="n">
        <f aca="true">NORMSINV(MAX(RAND(),0.000000000001))</f>
        <v>0.244059884513583</v>
      </c>
      <c r="D5096" s="24" t="n">
        <f aca="false">IF($B$11="","",$B$11*EXP($B$12*C5096))</f>
        <v>1027.95980821402</v>
      </c>
      <c r="E5096" s="20" t="n">
        <f aca="true">IF($B$10="","",$B$10*(1-$B$14+2*$B$14*RAND()))</f>
        <v>3.62165365840493</v>
      </c>
      <c r="F5096" s="21" t="n">
        <f aca="false">INDEX($E$17:$E$28,B5096)</f>
        <v>4.761</v>
      </c>
      <c r="G5096" s="25" t="n">
        <f aca="false">IF(OR(D5096="",E5096="",F5096=""),"",D5096*($B$7-$B$8-F5096-E5096))</f>
        <v>4479.17690962815</v>
      </c>
      <c r="H5096" s="25" t="n">
        <f aca="false">IF(D5096="","",D5096*$F$30)</f>
        <v>5138.97667322355</v>
      </c>
    </row>
    <row r="5097" customFormat="false" ht="15" hidden="false" customHeight="false" outlineLevel="0" collapsed="false">
      <c r="A5097" s="2" t="n">
        <v>5063</v>
      </c>
      <c r="B5097" s="2" t="n">
        <v>11</v>
      </c>
      <c r="C5097" s="22" t="n">
        <f aca="true">NORMSINV(MAX(RAND(),0.000000000001))</f>
        <v>1.35949152776933</v>
      </c>
      <c r="D5097" s="24" t="n">
        <f aca="false">IF($B$11="","",$B$11*EXP($B$12*C5097))</f>
        <v>1644.73802129079</v>
      </c>
      <c r="E5097" s="20" t="n">
        <f aca="true">IF($B$10="","",$B$10*(1-$B$14+2*$B$14*RAND()))</f>
        <v>4.03318722847649</v>
      </c>
      <c r="F5097" s="21" t="n">
        <f aca="false">INDEX($E$17:$E$28,B5097)</f>
        <v>4.761</v>
      </c>
      <c r="G5097" s="25" t="n">
        <f aca="false">IF(OR(D5097="",E5097="",F5097=""),"",D5097*($B$7-$B$8-F5097-E5097))</f>
        <v>6489.82829021949</v>
      </c>
      <c r="H5097" s="25" t="n">
        <f aca="false">IF(D5097="","",D5097*$F$30)</f>
        <v>8222.3743160369</v>
      </c>
    </row>
    <row r="5098" customFormat="false" ht="15" hidden="false" customHeight="false" outlineLevel="0" collapsed="false">
      <c r="A5098" s="2" t="n">
        <v>5064</v>
      </c>
      <c r="B5098" s="2" t="n">
        <v>12</v>
      </c>
      <c r="C5098" s="22" t="n">
        <f aca="true">NORMSINV(MAX(RAND(),0.000000000001))</f>
        <v>0.998930032395857</v>
      </c>
      <c r="D5098" s="24" t="n">
        <f aca="false">IF($B$11="","",$B$11*EXP($B$12*C5098))</f>
        <v>1412.9118753022</v>
      </c>
      <c r="E5098" s="20" t="n">
        <f aca="true">IF($B$10="","",$B$10*(1-$B$14+2*$B$14*RAND()))</f>
        <v>3.76419677015451</v>
      </c>
      <c r="F5098" s="21" t="n">
        <f aca="false">INDEX($E$17:$E$28,B5098)</f>
        <v>4.761</v>
      </c>
      <c r="G5098" s="25" t="n">
        <f aca="false">IF(OR(D5098="",E5098="",F5098=""),"",D5098*($B$7-$B$8-F5098-E5098))</f>
        <v>5955.14553551078</v>
      </c>
      <c r="H5098" s="25" t="n">
        <f aca="false">IF(D5098="","",D5098*$F$30)</f>
        <v>7063.42904701077</v>
      </c>
    </row>
    <row r="5099" customFormat="false" ht="15" hidden="false" customHeight="false" outlineLevel="0" collapsed="false">
      <c r="A5099" s="2" t="n">
        <v>5065</v>
      </c>
      <c r="B5099" s="2" t="n">
        <v>1</v>
      </c>
      <c r="C5099" s="22" t="n">
        <f aca="true">NORMSINV(MAX(RAND(),0.000000000001))</f>
        <v>0.0571653815821895</v>
      </c>
      <c r="D5099" s="24" t="n">
        <f aca="false">IF($B$11="","",$B$11*EXP($B$12*C5099))</f>
        <v>950.112450464385</v>
      </c>
      <c r="E5099" s="20" t="n">
        <f aca="true">IF($B$10="","",$B$10*(1-$B$14+2*$B$14*RAND()))</f>
        <v>4.06702144509428</v>
      </c>
      <c r="F5099" s="21" t="n">
        <f aca="false">INDEX($E$17:$E$28,B5099)</f>
        <v>4.92562580645161</v>
      </c>
      <c r="G5099" s="25" t="n">
        <f aca="false">IF(OR(D5099="",E5099="",F5099=""),"",D5099*($B$7-$B$8-F5099-E5099))</f>
        <v>3560.40650258818</v>
      </c>
      <c r="H5099" s="25" t="n">
        <f aca="false">IF(D5099="","",D5099*$F$30)</f>
        <v>4749.80216236155</v>
      </c>
    </row>
    <row r="5100" customFormat="false" ht="15" hidden="false" customHeight="false" outlineLevel="0" collapsed="false">
      <c r="A5100" s="2" t="n">
        <v>5066</v>
      </c>
      <c r="B5100" s="2" t="n">
        <v>2</v>
      </c>
      <c r="C5100" s="22" t="n">
        <f aca="true">NORMSINV(MAX(RAND(),0.000000000001))</f>
        <v>0.177492795081321</v>
      </c>
      <c r="D5100" s="24" t="n">
        <f aca="false">IF($B$11="","",$B$11*EXP($B$12*C5100))</f>
        <v>999.527068388352</v>
      </c>
      <c r="E5100" s="20" t="n">
        <f aca="true">IF($B$10="","",$B$10*(1-$B$14+2*$B$14*RAND()))</f>
        <v>3.58942444939216</v>
      </c>
      <c r="F5100" s="21" t="n">
        <f aca="false">INDEX($E$17:$E$28,B5100)</f>
        <v>5.0612</v>
      </c>
      <c r="G5100" s="25" t="n">
        <f aca="false">IF(OR(D5100="",E5100="",F5100=""),"",D5100*($B$7-$B$8-F5100-E5100))</f>
        <v>4087.44155563805</v>
      </c>
      <c r="H5100" s="25" t="n">
        <f aca="false">IF(D5100="","",D5100*$F$30)</f>
        <v>4996.83572028705</v>
      </c>
    </row>
    <row r="5101" customFormat="false" ht="15" hidden="false" customHeight="false" outlineLevel="0" collapsed="false">
      <c r="A5101" s="2" t="n">
        <v>5067</v>
      </c>
      <c r="B5101" s="2" t="n">
        <v>3</v>
      </c>
      <c r="C5101" s="22" t="n">
        <f aca="true">NORMSINV(MAX(RAND(),0.000000000001))</f>
        <v>-1.29831149589833</v>
      </c>
      <c r="D5101" s="24" t="n">
        <f aca="false">IF($B$11="","",$B$11*EXP($B$12*C5101))</f>
        <v>536.694153361049</v>
      </c>
      <c r="E5101" s="20" t="n">
        <f aca="true">IF($B$10="","",$B$10*(1-$B$14+2*$B$14*RAND()))</f>
        <v>3.4802025200194</v>
      </c>
      <c r="F5101" s="21" t="n">
        <f aca="false">INDEX($E$17:$E$28,B5101)</f>
        <v>5.0612</v>
      </c>
      <c r="G5101" s="25" t="n">
        <f aca="false">IF(OR(D5101="",E5101="",F5101=""),"",D5101*($B$7-$B$8-F5101-E5101))</f>
        <v>2253.36271982202</v>
      </c>
      <c r="H5101" s="25" t="n">
        <f aca="false">IF(D5101="","",D5101*$F$30)</f>
        <v>2683.04141148256</v>
      </c>
    </row>
    <row r="5102" customFormat="false" ht="15" hidden="false" customHeight="false" outlineLevel="0" collapsed="false">
      <c r="A5102" s="2" t="n">
        <v>5068</v>
      </c>
      <c r="B5102" s="2" t="n">
        <v>4</v>
      </c>
      <c r="C5102" s="22" t="n">
        <f aca="true">NORMSINV(MAX(RAND(),0.000000000001))</f>
        <v>0.519620603742696</v>
      </c>
      <c r="D5102" s="24" t="n">
        <f aca="false">IF($B$11="","",$B$11*EXP($B$12*C5102))</f>
        <v>1154.52384751428</v>
      </c>
      <c r="E5102" s="20" t="n">
        <f aca="true">IF($B$10="","",$B$10*(1-$B$14+2*$B$14*RAND()))</f>
        <v>3.87392369488753</v>
      </c>
      <c r="F5102" s="21" t="n">
        <f aca="false">INDEX($E$17:$E$28,B5102)</f>
        <v>4.89657419354839</v>
      </c>
      <c r="G5102" s="25" t="n">
        <f aca="false">IF(OR(D5102="",E5102="",F5102=""),"",D5102*($B$7-$B$8-F5102-E5102))</f>
        <v>4582.88485055902</v>
      </c>
      <c r="H5102" s="25" t="n">
        <f aca="false">IF(D5102="","",D5102*$F$30)</f>
        <v>5771.69561849338</v>
      </c>
    </row>
    <row r="5103" customFormat="false" ht="15" hidden="false" customHeight="false" outlineLevel="0" collapsed="false">
      <c r="A5103" s="2" t="n">
        <v>5069</v>
      </c>
      <c r="B5103" s="2" t="n">
        <v>5</v>
      </c>
      <c r="C5103" s="22" t="n">
        <f aca="true">NORMSINV(MAX(RAND(),0.000000000001))</f>
        <v>-2.4827725429096</v>
      </c>
      <c r="D5103" s="24" t="n">
        <f aca="false">IF($B$11="","",$B$11*EXP($B$12*C5103))</f>
        <v>325.817266597209</v>
      </c>
      <c r="E5103" s="20" t="n">
        <f aca="true">IF($B$10="","",$B$10*(1-$B$14+2*$B$14*RAND()))</f>
        <v>3.8671727045593</v>
      </c>
      <c r="F5103" s="21" t="n">
        <f aca="false">INDEX($E$17:$E$28,B5103)</f>
        <v>4.761</v>
      </c>
      <c r="G5103" s="25" t="n">
        <f aca="false">IF(OR(D5103="",E5103="",F5103=""),"",D5103*($B$7-$B$8-F5103-E5103))</f>
        <v>1339.70433012028</v>
      </c>
      <c r="H5103" s="25" t="n">
        <f aca="false">IF(D5103="","",D5103*$F$30)</f>
        <v>1628.82567917277</v>
      </c>
    </row>
    <row r="5104" customFormat="false" ht="15" hidden="false" customHeight="false" outlineLevel="0" collapsed="false">
      <c r="A5104" s="2" t="n">
        <v>5070</v>
      </c>
      <c r="B5104" s="2" t="n">
        <v>6</v>
      </c>
      <c r="C5104" s="22" t="n">
        <f aca="true">NORMSINV(MAX(RAND(),0.000000000001))</f>
        <v>0.176732211889303</v>
      </c>
      <c r="D5104" s="24" t="n">
        <f aca="false">IF($B$11="","",$B$11*EXP($B$12*C5104))</f>
        <v>999.206787332146</v>
      </c>
      <c r="E5104" s="20" t="n">
        <f aca="true">IF($B$10="","",$B$10*(1-$B$14+2*$B$14*RAND()))</f>
        <v>3.65244884386021</v>
      </c>
      <c r="F5104" s="21" t="n">
        <f aca="false">INDEX($E$17:$E$28,B5104)</f>
        <v>4.761</v>
      </c>
      <c r="G5104" s="25" t="n">
        <f aca="false">IF(OR(D5104="",E5104="",F5104=""),"",D5104*($B$7-$B$8-F5104-E5104))</f>
        <v>4323.11928095462</v>
      </c>
      <c r="H5104" s="25" t="n">
        <f aca="false">IF(D5104="","",D5104*$F$30)</f>
        <v>4995.23457123086</v>
      </c>
    </row>
    <row r="5105" customFormat="false" ht="15" hidden="false" customHeight="false" outlineLevel="0" collapsed="false">
      <c r="A5105" s="2" t="n">
        <v>5071</v>
      </c>
      <c r="B5105" s="2" t="n">
        <v>7</v>
      </c>
      <c r="C5105" s="22" t="n">
        <f aca="true">NORMSINV(MAX(RAND(),0.000000000001))</f>
        <v>1.29875806156532</v>
      </c>
      <c r="D5105" s="24" t="n">
        <f aca="false">IF($B$11="","",$B$11*EXP($B$12*C5105))</f>
        <v>1603.18149957908</v>
      </c>
      <c r="E5105" s="20" t="n">
        <f aca="true">IF($B$10="","",$B$10*(1-$B$14+2*$B$14*RAND()))</f>
        <v>3.58989667858748</v>
      </c>
      <c r="F5105" s="21" t="n">
        <f aca="false">INDEX($E$17:$E$28,B5105)</f>
        <v>4.761</v>
      </c>
      <c r="G5105" s="25" t="n">
        <f aca="false">IF(OR(D5105="",E5105="",F5105=""),"",D5105*($B$7-$B$8-F5105-E5105))</f>
        <v>7036.52924462963</v>
      </c>
      <c r="H5105" s="25" t="n">
        <f aca="false">IF(D5105="","",D5105*$F$30)</f>
        <v>8014.62495269571</v>
      </c>
    </row>
    <row r="5106" customFormat="false" ht="15" hidden="false" customHeight="false" outlineLevel="0" collapsed="false">
      <c r="A5106" s="2" t="n">
        <v>5072</v>
      </c>
      <c r="B5106" s="2" t="n">
        <v>8</v>
      </c>
      <c r="C5106" s="22" t="n">
        <f aca="true">NORMSINV(MAX(RAND(),0.000000000001))</f>
        <v>-0.473283251639571</v>
      </c>
      <c r="D5106" s="24" t="n">
        <f aca="false">IF($B$11="","",$B$11*EXP($B$12*C5106))</f>
        <v>759.80915663936</v>
      </c>
      <c r="E5106" s="20" t="n">
        <f aca="true">IF($B$10="","",$B$10*(1-$B$14+2*$B$14*RAND()))</f>
        <v>3.80872538284452</v>
      </c>
      <c r="F5106" s="21" t="n">
        <f aca="false">INDEX($E$17:$E$28,B5106)</f>
        <v>4.761</v>
      </c>
      <c r="G5106" s="25" t="n">
        <f aca="false">IF(OR(D5106="",E5106="",F5106=""),"",D5106*($B$7-$B$8-F5106-E5106))</f>
        <v>3168.61283981544</v>
      </c>
      <c r="H5106" s="25" t="n">
        <f aca="false">IF(D5106="","",D5106*$F$30)</f>
        <v>3798.43793587149</v>
      </c>
    </row>
    <row r="5107" customFormat="false" ht="15" hidden="false" customHeight="false" outlineLevel="0" collapsed="false">
      <c r="A5107" s="2" t="n">
        <v>5073</v>
      </c>
      <c r="B5107" s="2" t="n">
        <v>9</v>
      </c>
      <c r="C5107" s="22" t="n">
        <f aca="true">NORMSINV(MAX(RAND(),0.000000000001))</f>
        <v>-0.0599118364843294</v>
      </c>
      <c r="D5107" s="24" t="n">
        <f aca="false">IF($B$11="","",$B$11*EXP($B$12*C5107))</f>
        <v>904.378510950757</v>
      </c>
      <c r="E5107" s="20" t="n">
        <f aca="true">IF($B$10="","",$B$10*(1-$B$14+2*$B$14*RAND()))</f>
        <v>4.10764936359649</v>
      </c>
      <c r="F5107" s="21" t="n">
        <f aca="false">INDEX($E$17:$E$28,B5107)</f>
        <v>4.761</v>
      </c>
      <c r="G5107" s="25" t="n">
        <f aca="false">IF(OR(D5107="",E5107="",F5107=""),"",D5107*($B$7-$B$8-F5107-E5107))</f>
        <v>3501.16632391887</v>
      </c>
      <c r="H5107" s="25" t="n">
        <f aca="false">IF(D5107="","",D5107*$F$30)</f>
        <v>4521.16905194502</v>
      </c>
    </row>
    <row r="5108" customFormat="false" ht="15" hidden="false" customHeight="false" outlineLevel="0" collapsed="false">
      <c r="A5108" s="2" t="n">
        <v>5074</v>
      </c>
      <c r="B5108" s="2" t="n">
        <v>10</v>
      </c>
      <c r="C5108" s="22" t="n">
        <f aca="true">NORMSINV(MAX(RAND(),0.000000000001))</f>
        <v>0.838574224341639</v>
      </c>
      <c r="D5108" s="24" t="n">
        <f aca="false">IF($B$11="","",$B$11*EXP($B$12*C5108))</f>
        <v>1320.5974376362</v>
      </c>
      <c r="E5108" s="20" t="n">
        <f aca="true">IF($B$10="","",$B$10*(1-$B$14+2*$B$14*RAND()))</f>
        <v>4.08546909707296</v>
      </c>
      <c r="F5108" s="21" t="n">
        <f aca="false">INDEX($E$17:$E$28,B5108)</f>
        <v>4.761</v>
      </c>
      <c r="G5108" s="25" t="n">
        <f aca="false">IF(OR(D5108="",E5108="",F5108=""),"",D5108*($B$7-$B$8-F5108-E5108))</f>
        <v>5141.78693376281</v>
      </c>
      <c r="H5108" s="25" t="n">
        <f aca="false">IF(D5108="","",D5108*$F$30)</f>
        <v>6601.93071023088</v>
      </c>
    </row>
    <row r="5109" customFormat="false" ht="15" hidden="false" customHeight="false" outlineLevel="0" collapsed="false">
      <c r="A5109" s="2" t="n">
        <v>5075</v>
      </c>
      <c r="B5109" s="2" t="n">
        <v>11</v>
      </c>
      <c r="C5109" s="22" t="n">
        <f aca="true">NORMSINV(MAX(RAND(),0.000000000001))</f>
        <v>1.72293701415193</v>
      </c>
      <c r="D5109" s="24" t="n">
        <f aca="false">IF($B$11="","",$B$11*EXP($B$12*C5109))</f>
        <v>1916.9295422266</v>
      </c>
      <c r="E5109" s="20" t="n">
        <f aca="true">IF($B$10="","",$B$10*(1-$B$14+2*$B$14*RAND()))</f>
        <v>3.52064555195684</v>
      </c>
      <c r="F5109" s="21" t="n">
        <f aca="false">INDEX($E$17:$E$28,B5109)</f>
        <v>4.761</v>
      </c>
      <c r="G5109" s="25" t="n">
        <f aca="false">IF(OR(D5109="",E5109="",F5109=""),"",D5109*($B$7-$B$8-F5109-E5109))</f>
        <v>8546.35135117132</v>
      </c>
      <c r="H5109" s="25" t="n">
        <f aca="false">IF(D5109="","",D5109*$F$30)</f>
        <v>9583.11416749924</v>
      </c>
    </row>
    <row r="5110" customFormat="false" ht="15" hidden="false" customHeight="false" outlineLevel="0" collapsed="false">
      <c r="A5110" s="2" t="n">
        <v>5076</v>
      </c>
      <c r="B5110" s="2" t="n">
        <v>12</v>
      </c>
      <c r="C5110" s="22" t="n">
        <f aca="true">NORMSINV(MAX(RAND(),0.000000000001))</f>
        <v>-0.0797455692864069</v>
      </c>
      <c r="D5110" s="24" t="n">
        <f aca="false">IF($B$11="","",$B$11*EXP($B$12*C5110))</f>
        <v>896.851877628252</v>
      </c>
      <c r="E5110" s="20" t="n">
        <f aca="true">IF($B$10="","",$B$10*(1-$B$14+2*$B$14*RAND()))</f>
        <v>3.62940771989135</v>
      </c>
      <c r="F5110" s="21" t="n">
        <f aca="false">INDEX($E$17:$E$28,B5110)</f>
        <v>4.761</v>
      </c>
      <c r="G5110" s="25" t="n">
        <f aca="false">IF(OR(D5110="",E5110="",F5110=""),"",D5110*($B$7-$B$8-F5110-E5110))</f>
        <v>3900.94000333279</v>
      </c>
      <c r="H5110" s="25" t="n">
        <f aca="false">IF(D5110="","",D5110*$F$30)</f>
        <v>4483.54190663916</v>
      </c>
    </row>
    <row r="5111" customFormat="false" ht="15" hidden="false" customHeight="false" outlineLevel="0" collapsed="false">
      <c r="A5111" s="2" t="n">
        <v>5077</v>
      </c>
      <c r="B5111" s="2" t="n">
        <v>1</v>
      </c>
      <c r="C5111" s="22" t="n">
        <f aca="true">NORMSINV(MAX(RAND(),0.000000000001))</f>
        <v>0.0512565920491088</v>
      </c>
      <c r="D5111" s="24" t="n">
        <f aca="false">IF($B$11="","",$B$11*EXP($B$12*C5111))</f>
        <v>947.749837646127</v>
      </c>
      <c r="E5111" s="20" t="n">
        <f aca="true">IF($B$10="","",$B$10*(1-$B$14+2*$B$14*RAND()))</f>
        <v>3.8058652918089</v>
      </c>
      <c r="F5111" s="21" t="n">
        <f aca="false">INDEX($E$17:$E$28,B5111)</f>
        <v>4.92562580645161</v>
      </c>
      <c r="G5111" s="25" t="n">
        <f aca="false">IF(OR(D5111="",E5111="",F5111=""),"",D5111*($B$7-$B$8-F5111-E5111))</f>
        <v>3799.06366082665</v>
      </c>
      <c r="H5111" s="25" t="n">
        <f aca="false">IF(D5111="","",D5111*$F$30)</f>
        <v>4737.99098836052</v>
      </c>
    </row>
    <row r="5112" customFormat="false" ht="15" hidden="false" customHeight="false" outlineLevel="0" collapsed="false">
      <c r="A5112" s="2" t="n">
        <v>5078</v>
      </c>
      <c r="B5112" s="2" t="n">
        <v>2</v>
      </c>
      <c r="C5112" s="22" t="n">
        <f aca="true">NORMSINV(MAX(RAND(),0.000000000001))</f>
        <v>-0.216169566366985</v>
      </c>
      <c r="D5112" s="24" t="n">
        <f aca="false">IF($B$11="","",$B$11*EXP($B$12*C5112))</f>
        <v>846.750662796555</v>
      </c>
      <c r="E5112" s="20" t="n">
        <f aca="true">IF($B$10="","",$B$10*(1-$B$14+2*$B$14*RAND()))</f>
        <v>3.56961898180732</v>
      </c>
      <c r="F5112" s="21" t="n">
        <f aca="false">INDEX($E$17:$E$28,B5112)</f>
        <v>5.0612</v>
      </c>
      <c r="G5112" s="25" t="n">
        <f aca="false">IF(OR(D5112="",E5112="",F5112=""),"",D5112*($B$7-$B$8-F5112-E5112))</f>
        <v>3479.45175070567</v>
      </c>
      <c r="H5112" s="25" t="n">
        <f aca="false">IF(D5112="","",D5112*$F$30)</f>
        <v>4233.07591345254</v>
      </c>
    </row>
    <row r="5113" customFormat="false" ht="15" hidden="false" customHeight="false" outlineLevel="0" collapsed="false">
      <c r="A5113" s="2" t="n">
        <v>5079</v>
      </c>
      <c r="B5113" s="2" t="n">
        <v>3</v>
      </c>
      <c r="C5113" s="22" t="n">
        <f aca="true">NORMSINV(MAX(RAND(),0.000000000001))</f>
        <v>-0.547330118787236</v>
      </c>
      <c r="D5113" s="24" t="n">
        <f aca="false">IF($B$11="","",$B$11*EXP($B$12*C5113))</f>
        <v>736.468492438092</v>
      </c>
      <c r="E5113" s="20" t="n">
        <f aca="true">IF($B$10="","",$B$10*(1-$B$14+2*$B$14*RAND()))</f>
        <v>4.10063130467289</v>
      </c>
      <c r="F5113" s="21" t="n">
        <f aca="false">INDEX($E$17:$E$28,B5113)</f>
        <v>5.0612</v>
      </c>
      <c r="G5113" s="25" t="n">
        <f aca="false">IF(OR(D5113="",E5113="",F5113=""),"",D5113*($B$7-$B$8-F5113-E5113))</f>
        <v>2635.20850473673</v>
      </c>
      <c r="H5113" s="25" t="n">
        <f aca="false">IF(D5113="","",D5113*$F$30)</f>
        <v>3681.75328739651</v>
      </c>
    </row>
    <row r="5114" customFormat="false" ht="15" hidden="false" customHeight="false" outlineLevel="0" collapsed="false">
      <c r="A5114" s="2" t="n">
        <v>5080</v>
      </c>
      <c r="B5114" s="2" t="n">
        <v>4</v>
      </c>
      <c r="C5114" s="22" t="n">
        <f aca="true">NORMSINV(MAX(RAND(),0.000000000001))</f>
        <v>-0.2843034873206</v>
      </c>
      <c r="D5114" s="24" t="n">
        <f aca="false">IF($B$11="","",$B$11*EXP($B$12*C5114))</f>
        <v>822.786666104576</v>
      </c>
      <c r="E5114" s="20" t="n">
        <f aca="true">IF($B$10="","",$B$10*(1-$B$14+2*$B$14*RAND()))</f>
        <v>3.76898186762127</v>
      </c>
      <c r="F5114" s="21" t="n">
        <f aca="false">INDEX($E$17:$E$28,B5114)</f>
        <v>4.89657419354839</v>
      </c>
      <c r="G5114" s="25" t="n">
        <f aca="false">IF(OR(D5114="",E5114="",F5114=""),"",D5114*($B$7-$B$8-F5114-E5114))</f>
        <v>3352.39814466021</v>
      </c>
      <c r="H5114" s="25" t="n">
        <f aca="false">IF(D5114="","",D5114*$F$30)</f>
        <v>4113.27510118999</v>
      </c>
    </row>
    <row r="5115" customFormat="false" ht="15" hidden="false" customHeight="false" outlineLevel="0" collapsed="false">
      <c r="A5115" s="2" t="n">
        <v>5081</v>
      </c>
      <c r="B5115" s="2" t="n">
        <v>5</v>
      </c>
      <c r="C5115" s="22" t="n">
        <f aca="true">NORMSINV(MAX(RAND(),0.000000000001))</f>
        <v>-0.770448537535347</v>
      </c>
      <c r="D5115" s="24" t="n">
        <f aca="false">IF($B$11="","",$B$11*EXP($B$12*C5115))</f>
        <v>670.384832415151</v>
      </c>
      <c r="E5115" s="20" t="n">
        <f aca="true">IF($B$10="","",$B$10*(1-$B$14+2*$B$14*RAND()))</f>
        <v>3.90103006516141</v>
      </c>
      <c r="F5115" s="21" t="n">
        <f aca="false">INDEX($E$17:$E$28,B5115)</f>
        <v>4.761</v>
      </c>
      <c r="G5115" s="25" t="n">
        <f aca="false">IF(OR(D5115="",E5115="",F5115=""),"",D5115*($B$7-$B$8-F5115-E5115))</f>
        <v>2733.8091913608</v>
      </c>
      <c r="H5115" s="25" t="n">
        <f aca="false">IF(D5115="","",D5115*$F$30)</f>
        <v>3351.38785420982</v>
      </c>
    </row>
    <row r="5116" customFormat="false" ht="15" hidden="false" customHeight="false" outlineLevel="0" collapsed="false">
      <c r="A5116" s="2" t="n">
        <v>5082</v>
      </c>
      <c r="B5116" s="2" t="n">
        <v>6</v>
      </c>
      <c r="C5116" s="22" t="n">
        <f aca="true">NORMSINV(MAX(RAND(),0.000000000001))</f>
        <v>-0.103428682599387</v>
      </c>
      <c r="D5116" s="24" t="n">
        <f aca="false">IF($B$11="","",$B$11*EXP($B$12*C5116))</f>
        <v>887.946467881691</v>
      </c>
      <c r="E5116" s="20" t="n">
        <f aca="true">IF($B$10="","",$B$10*(1-$B$14+2*$B$14*RAND()))</f>
        <v>3.61618769749031</v>
      </c>
      <c r="F5116" s="21" t="n">
        <f aca="false">INDEX($E$17:$E$28,B5116)</f>
        <v>4.761</v>
      </c>
      <c r="G5116" s="25" t="n">
        <f aca="false">IF(OR(D5116="",E5116="",F5116=""),"",D5116*($B$7-$B$8-F5116-E5116))</f>
        <v>3873.94377404427</v>
      </c>
      <c r="H5116" s="25" t="n">
        <f aca="false">IF(D5116="","",D5116*$F$30)</f>
        <v>4439.02198223415</v>
      </c>
    </row>
    <row r="5117" customFormat="false" ht="15" hidden="false" customHeight="false" outlineLevel="0" collapsed="false">
      <c r="A5117" s="2" t="n">
        <v>5083</v>
      </c>
      <c r="B5117" s="2" t="n">
        <v>7</v>
      </c>
      <c r="C5117" s="22" t="n">
        <f aca="true">NORMSINV(MAX(RAND(),0.000000000001))</f>
        <v>0.664716294894347</v>
      </c>
      <c r="D5117" s="24" t="n">
        <f aca="false">IF($B$11="","",$B$11*EXP($B$12*C5117))</f>
        <v>1227.31199307214</v>
      </c>
      <c r="E5117" s="20" t="n">
        <f aca="true">IF($B$10="","",$B$10*(1-$B$14+2*$B$14*RAND()))</f>
        <v>3.51887151295298</v>
      </c>
      <c r="F5117" s="21" t="n">
        <f aca="false">INDEX($E$17:$E$28,B5117)</f>
        <v>4.761</v>
      </c>
      <c r="G5117" s="25" t="n">
        <f aca="false">IF(OR(D5117="",E5117="",F5117=""),"",D5117*($B$7-$B$8-F5117-E5117))</f>
        <v>5473.96918279551</v>
      </c>
      <c r="H5117" s="25" t="n">
        <f aca="false">IF(D5117="","",D5117*$F$30)</f>
        <v>6135.57811576625</v>
      </c>
    </row>
    <row r="5118" customFormat="false" ht="15" hidden="false" customHeight="false" outlineLevel="0" collapsed="false">
      <c r="A5118" s="2" t="n">
        <v>5084</v>
      </c>
      <c r="B5118" s="2" t="n">
        <v>8</v>
      </c>
      <c r="C5118" s="22" t="n">
        <f aca="true">NORMSINV(MAX(RAND(),0.000000000001))</f>
        <v>-0.8502603374804</v>
      </c>
      <c r="D5118" s="24" t="n">
        <f aca="false">IF($B$11="","",$B$11*EXP($B$12*C5118))</f>
        <v>648.214681420249</v>
      </c>
      <c r="E5118" s="20" t="n">
        <f aca="true">IF($B$10="","",$B$10*(1-$B$14+2*$B$14*RAND()))</f>
        <v>3.97891177094444</v>
      </c>
      <c r="F5118" s="21" t="n">
        <f aca="false">INDEX($E$17:$E$28,B5118)</f>
        <v>4.761</v>
      </c>
      <c r="G5118" s="25" t="n">
        <f aca="false">IF(OR(D5118="",E5118="",F5118=""),"",D5118*($B$7-$B$8-F5118-E5118))</f>
        <v>2592.91591705014</v>
      </c>
      <c r="H5118" s="25" t="n">
        <f aca="false">IF(D5118="","",D5118*$F$30)</f>
        <v>3240.55483535611</v>
      </c>
    </row>
    <row r="5119" customFormat="false" ht="15" hidden="false" customHeight="false" outlineLevel="0" collapsed="false">
      <c r="A5119" s="2" t="n">
        <v>5085</v>
      </c>
      <c r="B5119" s="2" t="n">
        <v>9</v>
      </c>
      <c r="C5119" s="22" t="n">
        <f aca="true">NORMSINV(MAX(RAND(),0.000000000001))</f>
        <v>0.107581549979372</v>
      </c>
      <c r="D5119" s="24" t="n">
        <f aca="false">IF($B$11="","",$B$11*EXP($B$12*C5119))</f>
        <v>970.51223467727</v>
      </c>
      <c r="E5119" s="20" t="n">
        <f aca="true">IF($B$10="","",$B$10*(1-$B$14+2*$B$14*RAND()))</f>
        <v>3.62277673934887</v>
      </c>
      <c r="F5119" s="21" t="n">
        <f aca="false">INDEX($E$17:$E$28,B5119)</f>
        <v>4.761</v>
      </c>
      <c r="G5119" s="25" t="n">
        <f aca="false">IF(OR(D5119="",E5119="",F5119=""),"",D5119*($B$7-$B$8-F5119-E5119))</f>
        <v>4227.76797144764</v>
      </c>
      <c r="H5119" s="25" t="n">
        <f aca="false">IF(D5119="","",D5119*$F$30)</f>
        <v>4851.78476359861</v>
      </c>
    </row>
    <row r="5120" customFormat="false" ht="15" hidden="false" customHeight="false" outlineLevel="0" collapsed="false">
      <c r="A5120" s="2" t="n">
        <v>5086</v>
      </c>
      <c r="B5120" s="2" t="n">
        <v>10</v>
      </c>
      <c r="C5120" s="22" t="n">
        <f aca="true">NORMSINV(MAX(RAND(),0.000000000001))</f>
        <v>-1.30719474378356</v>
      </c>
      <c r="D5120" s="24" t="n">
        <f aca="false">IF($B$11="","",$B$11*EXP($B$12*C5120))</f>
        <v>534.689008959665</v>
      </c>
      <c r="E5120" s="20" t="n">
        <f aca="true">IF($B$10="","",$B$10*(1-$B$14+2*$B$14*RAND()))</f>
        <v>3.48615204873154</v>
      </c>
      <c r="F5120" s="21" t="n">
        <f aca="false">INDEX($E$17:$E$28,B5120)</f>
        <v>4.761</v>
      </c>
      <c r="G5120" s="25" t="n">
        <f aca="false">IF(OR(D5120="",E5120="",F5120=""),"",D5120*($B$7-$B$8-F5120-E5120))</f>
        <v>2402.2764184702</v>
      </c>
      <c r="H5120" s="25" t="n">
        <f aca="false">IF(D5120="","",D5120*$F$30)</f>
        <v>2673.01729359116</v>
      </c>
    </row>
    <row r="5121" customFormat="false" ht="15" hidden="false" customHeight="false" outlineLevel="0" collapsed="false">
      <c r="A5121" s="2" t="n">
        <v>5087</v>
      </c>
      <c r="B5121" s="2" t="n">
        <v>11</v>
      </c>
      <c r="C5121" s="22" t="n">
        <f aca="true">NORMSINV(MAX(RAND(),0.000000000001))</f>
        <v>-0.638783786458539</v>
      </c>
      <c r="D5121" s="24" t="n">
        <f aca="false">IF($B$11="","",$B$11*EXP($B$12*C5121))</f>
        <v>708.628195863277</v>
      </c>
      <c r="E5121" s="20" t="n">
        <f aca="true">IF($B$10="","",$B$10*(1-$B$14+2*$B$14*RAND()))</f>
        <v>4.05182334851965</v>
      </c>
      <c r="F5121" s="21" t="n">
        <f aca="false">INDEX($E$17:$E$28,B5121)</f>
        <v>4.761</v>
      </c>
      <c r="G5121" s="25" t="n">
        <f aca="false">IF(OR(D5121="",E5121="",F5121=""),"",D5121*($B$7-$B$8-F5121-E5121))</f>
        <v>2782.90810537491</v>
      </c>
      <c r="H5121" s="25" t="n">
        <f aca="false">IF(D5121="","",D5121*$F$30)</f>
        <v>3542.57407675969</v>
      </c>
    </row>
    <row r="5122" customFormat="false" ht="15" hidden="false" customHeight="false" outlineLevel="0" collapsed="false">
      <c r="A5122" s="2" t="n">
        <v>5088</v>
      </c>
      <c r="B5122" s="2" t="n">
        <v>12</v>
      </c>
      <c r="C5122" s="22" t="n">
        <f aca="true">NORMSINV(MAX(RAND(),0.000000000001))</f>
        <v>-0.081476237520078</v>
      </c>
      <c r="D5122" s="24" t="n">
        <f aca="false">IF($B$11="","",$B$11*EXP($B$12*C5122))</f>
        <v>896.198091413887</v>
      </c>
      <c r="E5122" s="20" t="n">
        <f aca="true">IF($B$10="","",$B$10*(1-$B$14+2*$B$14*RAND()))</f>
        <v>3.44506834554734</v>
      </c>
      <c r="F5122" s="21" t="n">
        <f aca="false">INDEX($E$17:$E$28,B5122)</f>
        <v>4.761</v>
      </c>
      <c r="G5122" s="25" t="n">
        <f aca="false">IF(OR(D5122="",E5122="",F5122=""),"",D5122*($B$7-$B$8-F5122-E5122))</f>
        <v>4063.30089532148</v>
      </c>
      <c r="H5122" s="25" t="n">
        <f aca="false">IF(D5122="","",D5122*$F$30)</f>
        <v>4480.2734985963</v>
      </c>
    </row>
    <row r="5123" customFormat="false" ht="15" hidden="false" customHeight="false" outlineLevel="0" collapsed="false">
      <c r="A5123" s="2" t="n">
        <v>5089</v>
      </c>
      <c r="B5123" s="2" t="n">
        <v>1</v>
      </c>
      <c r="C5123" s="22" t="n">
        <f aca="true">NORMSINV(MAX(RAND(),0.000000000001))</f>
        <v>-0.070256649834204</v>
      </c>
      <c r="D5123" s="24" t="n">
        <f aca="false">IF($B$11="","",$B$11*EXP($B$12*C5123))</f>
        <v>900.444946580421</v>
      </c>
      <c r="E5123" s="20" t="n">
        <f aca="true">IF($B$10="","",$B$10*(1-$B$14+2*$B$14*RAND()))</f>
        <v>3.95386487161699</v>
      </c>
      <c r="F5123" s="21" t="n">
        <f aca="false">INDEX($E$17:$E$28,B5123)</f>
        <v>4.92562580645161</v>
      </c>
      <c r="G5123" s="25" t="n">
        <f aca="false">IF(OR(D5123="",E5123="",F5123=""),"",D5123*($B$7-$B$8-F5123-E5123))</f>
        <v>3476.17611015974</v>
      </c>
      <c r="H5123" s="25" t="n">
        <f aca="false">IF(D5123="","",D5123*$F$30)</f>
        <v>4501.50437694484</v>
      </c>
    </row>
    <row r="5124" customFormat="false" ht="15" hidden="false" customHeight="false" outlineLevel="0" collapsed="false">
      <c r="A5124" s="2" t="n">
        <v>5090</v>
      </c>
      <c r="B5124" s="2" t="n">
        <v>2</v>
      </c>
      <c r="C5124" s="22" t="n">
        <f aca="true">NORMSINV(MAX(RAND(),0.000000000001))</f>
        <v>1.87624817339675</v>
      </c>
      <c r="D5124" s="24" t="n">
        <f aca="false">IF($B$11="","",$B$11*EXP($B$12*C5124))</f>
        <v>2044.85080211652</v>
      </c>
      <c r="E5124" s="20" t="n">
        <f aca="true">IF($B$10="","",$B$10*(1-$B$14+2*$B$14*RAND()))</f>
        <v>3.75795343091489</v>
      </c>
      <c r="F5124" s="21" t="n">
        <f aca="false">INDEX($E$17:$E$28,B5124)</f>
        <v>5.0612</v>
      </c>
      <c r="G5124" s="25" t="n">
        <f aca="false">IF(OR(D5124="",E5124="",F5124=""),"",D5124*($B$7-$B$8-F5124-E5124))</f>
        <v>8017.54625176952</v>
      </c>
      <c r="H5124" s="25" t="n">
        <f aca="false">IF(D5124="","",D5124*$F$30)</f>
        <v>10222.6181299409</v>
      </c>
    </row>
    <row r="5125" customFormat="false" ht="15" hidden="false" customHeight="false" outlineLevel="0" collapsed="false">
      <c r="A5125" s="2" t="n">
        <v>5091</v>
      </c>
      <c r="B5125" s="2" t="n">
        <v>3</v>
      </c>
      <c r="C5125" s="22" t="n">
        <f aca="true">NORMSINV(MAX(RAND(),0.000000000001))</f>
        <v>-0.181807820660961</v>
      </c>
      <c r="D5125" s="24" t="n">
        <f aca="false">IF($B$11="","",$B$11*EXP($B$12*C5125))</f>
        <v>859.099844037028</v>
      </c>
      <c r="E5125" s="20" t="n">
        <f aca="true">IF($B$10="","",$B$10*(1-$B$14+2*$B$14*RAND()))</f>
        <v>3.79355474521909</v>
      </c>
      <c r="F5125" s="21" t="n">
        <f aca="false">INDEX($E$17:$E$28,B5125)</f>
        <v>5.0612</v>
      </c>
      <c r="G5125" s="25" t="n">
        <f aca="false">IF(OR(D5125="",E5125="",F5125=""),"",D5125*($B$7-$B$8-F5125-E5125))</f>
        <v>3337.81359242789</v>
      </c>
      <c r="H5125" s="25" t="n">
        <f aca="false">IF(D5125="","",D5125*$F$30)</f>
        <v>4294.81194030991</v>
      </c>
    </row>
    <row r="5126" customFormat="false" ht="15" hidden="false" customHeight="false" outlineLevel="0" collapsed="false">
      <c r="A5126" s="2" t="n">
        <v>5092</v>
      </c>
      <c r="B5126" s="2" t="n">
        <v>4</v>
      </c>
      <c r="C5126" s="22" t="n">
        <f aca="true">NORMSINV(MAX(RAND(),0.000000000001))</f>
        <v>-0.352082810817824</v>
      </c>
      <c r="D5126" s="24" t="n">
        <f aca="false">IF($B$11="","",$B$11*EXP($B$12*C5126))</f>
        <v>799.620344104914</v>
      </c>
      <c r="E5126" s="20" t="n">
        <f aca="true">IF($B$10="","",$B$10*(1-$B$14+2*$B$14*RAND()))</f>
        <v>3.87827802214047</v>
      </c>
      <c r="F5126" s="21" t="n">
        <f aca="false">INDEX($E$17:$E$28,B5126)</f>
        <v>4.89657419354839</v>
      </c>
      <c r="G5126" s="25" t="n">
        <f aca="false">IF(OR(D5126="",E5126="",F5126=""),"",D5126*($B$7-$B$8-F5126-E5126))</f>
        <v>3170.61283571772</v>
      </c>
      <c r="H5126" s="25" t="n">
        <f aca="false">IF(D5126="","",D5126*$F$30)</f>
        <v>3997.46202424928</v>
      </c>
    </row>
    <row r="5127" customFormat="false" ht="15" hidden="false" customHeight="false" outlineLevel="0" collapsed="false">
      <c r="A5127" s="2" t="n">
        <v>5093</v>
      </c>
      <c r="B5127" s="2" t="n">
        <v>5</v>
      </c>
      <c r="C5127" s="22" t="n">
        <f aca="true">NORMSINV(MAX(RAND(),0.000000000001))</f>
        <v>0.25206486975757</v>
      </c>
      <c r="D5127" s="24" t="n">
        <f aca="false">IF($B$11="","",$B$11*EXP($B$12*C5127))</f>
        <v>1031.43300090963</v>
      </c>
      <c r="E5127" s="20" t="n">
        <f aca="true">IF($B$10="","",$B$10*(1-$B$14+2*$B$14*RAND()))</f>
        <v>3.4320897478312</v>
      </c>
      <c r="F5127" s="21" t="n">
        <f aca="false">INDEX($E$17:$E$28,B5127)</f>
        <v>4.761</v>
      </c>
      <c r="G5127" s="25" t="n">
        <f aca="false">IF(OR(D5127="",E5127="",F5127=""),"",D5127*($B$7-$B$8-F5127-E5127))</f>
        <v>4689.83328626124</v>
      </c>
      <c r="H5127" s="25" t="n">
        <f aca="false">IF(D5127="","",D5127*$F$30)</f>
        <v>5156.33985814743</v>
      </c>
    </row>
    <row r="5128" customFormat="false" ht="15" hidden="false" customHeight="false" outlineLevel="0" collapsed="false">
      <c r="A5128" s="2" t="n">
        <v>5094</v>
      </c>
      <c r="B5128" s="2" t="n">
        <v>6</v>
      </c>
      <c r="C5128" s="22" t="n">
        <f aca="true">NORMSINV(MAX(RAND(),0.000000000001))</f>
        <v>1.09835138872324</v>
      </c>
      <c r="D5128" s="24" t="n">
        <f aca="false">IF($B$11="","",$B$11*EXP($B$12*C5128))</f>
        <v>1473.36002029532</v>
      </c>
      <c r="E5128" s="20" t="n">
        <f aca="true">IF($B$10="","",$B$10*(1-$B$14+2*$B$14*RAND()))</f>
        <v>3.56489219934467</v>
      </c>
      <c r="F5128" s="21" t="n">
        <f aca="false">INDEX($E$17:$E$28,B5128)</f>
        <v>4.761</v>
      </c>
      <c r="G5128" s="25" t="n">
        <f aca="false">IF(OR(D5128="",E5128="",F5128=""),"",D5128*($B$7-$B$8-F5128-E5128))</f>
        <v>6503.56995875928</v>
      </c>
      <c r="H5128" s="25" t="n">
        <f aca="false">IF(D5128="","",D5128*$F$30)</f>
        <v>7365.62141346038</v>
      </c>
    </row>
    <row r="5129" customFormat="false" ht="15" hidden="false" customHeight="false" outlineLevel="0" collapsed="false">
      <c r="A5129" s="2" t="n">
        <v>5095</v>
      </c>
      <c r="B5129" s="2" t="n">
        <v>7</v>
      </c>
      <c r="C5129" s="22" t="n">
        <f aca="true">NORMSINV(MAX(RAND(),0.000000000001))</f>
        <v>-0.440816182784852</v>
      </c>
      <c r="D5129" s="24" t="n">
        <f aca="false">IF($B$11="","",$B$11*EXP($B$12*C5129))</f>
        <v>770.275168870954</v>
      </c>
      <c r="E5129" s="20" t="n">
        <f aca="true">IF($B$10="","",$B$10*(1-$B$14+2*$B$14*RAND()))</f>
        <v>3.6708075902628</v>
      </c>
      <c r="F5129" s="21" t="n">
        <f aca="false">INDEX($E$17:$E$28,B5129)</f>
        <v>4.761</v>
      </c>
      <c r="G5129" s="25" t="n">
        <f aca="false">IF(OR(D5129="",E5129="",F5129=""),"",D5129*($B$7-$B$8-F5129-E5129))</f>
        <v>3318.49363593888</v>
      </c>
      <c r="H5129" s="25" t="n">
        <f aca="false">IF(D5129="","",D5129*$F$30)</f>
        <v>3850.75962421967</v>
      </c>
    </row>
    <row r="5130" customFormat="false" ht="15" hidden="false" customHeight="false" outlineLevel="0" collapsed="false">
      <c r="A5130" s="2" t="n">
        <v>5096</v>
      </c>
      <c r="B5130" s="2" t="n">
        <v>8</v>
      </c>
      <c r="C5130" s="22" t="n">
        <f aca="true">NORMSINV(MAX(RAND(),0.000000000001))</f>
        <v>0.0490134105134403</v>
      </c>
      <c r="D5130" s="24" t="n">
        <f aca="false">IF($B$11="","",$B$11*EXP($B$12*C5130))</f>
        <v>946.854447176716</v>
      </c>
      <c r="E5130" s="20" t="n">
        <f aca="true">IF($B$10="","",$B$10*(1-$B$14+2*$B$14*RAND()))</f>
        <v>3.77392194808164</v>
      </c>
      <c r="F5130" s="21" t="n">
        <f aca="false">INDEX($E$17:$E$28,B5130)</f>
        <v>4.761</v>
      </c>
      <c r="G5130" s="25" t="n">
        <f aca="false">IF(OR(D5130="",E5130="",F5130=""),"",D5130*($B$7-$B$8-F5130-E5130))</f>
        <v>3981.5968541841</v>
      </c>
      <c r="H5130" s="25" t="n">
        <f aca="false">IF(D5130="","",D5130*$F$30)</f>
        <v>4733.51475232584</v>
      </c>
    </row>
    <row r="5131" customFormat="false" ht="15" hidden="false" customHeight="false" outlineLevel="0" collapsed="false">
      <c r="A5131" s="2" t="n">
        <v>5097</v>
      </c>
      <c r="B5131" s="2" t="n">
        <v>9</v>
      </c>
      <c r="C5131" s="22" t="n">
        <f aca="true">NORMSINV(MAX(RAND(),0.000000000001))</f>
        <v>-0.142560269675168</v>
      </c>
      <c r="D5131" s="24" t="n">
        <f aca="false">IF($B$11="","",$B$11*EXP($B$12*C5131))</f>
        <v>873.42541042008</v>
      </c>
      <c r="E5131" s="20" t="n">
        <f aca="true">IF($B$10="","",$B$10*(1-$B$14+2*$B$14*RAND()))</f>
        <v>4.09683741216477</v>
      </c>
      <c r="F5131" s="21" t="n">
        <f aca="false">INDEX($E$17:$E$28,B5131)</f>
        <v>4.761</v>
      </c>
      <c r="G5131" s="25" t="n">
        <f aca="false">IF(OR(D5131="",E5131="",F5131=""),"",D5131*($B$7-$B$8-F5131-E5131))</f>
        <v>3390.77945159747</v>
      </c>
      <c r="H5131" s="25" t="n">
        <f aca="false">IF(D5131="","",D5131*$F$30)</f>
        <v>4366.42831177207</v>
      </c>
    </row>
    <row r="5132" customFormat="false" ht="15" hidden="false" customHeight="false" outlineLevel="0" collapsed="false">
      <c r="A5132" s="2" t="n">
        <v>5098</v>
      </c>
      <c r="B5132" s="2" t="n">
        <v>10</v>
      </c>
      <c r="C5132" s="22" t="n">
        <f aca="true">NORMSINV(MAX(RAND(),0.000000000001))</f>
        <v>1.67876959604512</v>
      </c>
      <c r="D5132" s="24" t="n">
        <f aca="false">IF($B$11="","",$B$11*EXP($B$12*C5132))</f>
        <v>1881.58415551582</v>
      </c>
      <c r="E5132" s="20" t="n">
        <f aca="true">IF($B$10="","",$B$10*(1-$B$14+2*$B$14*RAND()))</f>
        <v>3.41262912325513</v>
      </c>
      <c r="F5132" s="21" t="n">
        <f aca="false">INDEX($E$17:$E$28,B5132)</f>
        <v>4.761</v>
      </c>
      <c r="G5132" s="25" t="n">
        <f aca="false">IF(OR(D5132="",E5132="",F5132=""),"",D5132*($B$7-$B$8-F5132-E5132))</f>
        <v>8592.011089892</v>
      </c>
      <c r="H5132" s="25" t="n">
        <f aca="false">IF(D5132="","",D5132*$F$30)</f>
        <v>9406.41551025466</v>
      </c>
    </row>
    <row r="5133" customFormat="false" ht="15" hidden="false" customHeight="false" outlineLevel="0" collapsed="false">
      <c r="A5133" s="2" t="n">
        <v>5099</v>
      </c>
      <c r="B5133" s="2" t="n">
        <v>11</v>
      </c>
      <c r="C5133" s="22" t="n">
        <f aca="true">NORMSINV(MAX(RAND(),0.000000000001))</f>
        <v>-0.66716458948364</v>
      </c>
      <c r="D5133" s="24" t="n">
        <f aca="false">IF($B$11="","",$B$11*EXP($B$12*C5133))</f>
        <v>700.204387963205</v>
      </c>
      <c r="E5133" s="20" t="n">
        <f aca="true">IF($B$10="","",$B$10*(1-$B$14+2*$B$14*RAND()))</f>
        <v>3.61331695084688</v>
      </c>
      <c r="F5133" s="21" t="n">
        <f aca="false">INDEX($E$17:$E$28,B5133)</f>
        <v>4.761</v>
      </c>
      <c r="G5133" s="25" t="n">
        <f aca="false">IF(OR(D5133="",E5133="",F5133=""),"",D5133*($B$7-$B$8-F5133-E5133))</f>
        <v>3056.8704274736</v>
      </c>
      <c r="H5133" s="25" t="n">
        <f aca="false">IF(D5133="","",D5133*$F$30)</f>
        <v>3500.46177630565</v>
      </c>
    </row>
    <row r="5134" customFormat="false" ht="15" hidden="false" customHeight="false" outlineLevel="0" collapsed="false">
      <c r="A5134" s="2" t="n">
        <v>5100</v>
      </c>
      <c r="B5134" s="2" t="n">
        <v>12</v>
      </c>
      <c r="C5134" s="22" t="n">
        <f aca="true">NORMSINV(MAX(RAND(),0.000000000001))</f>
        <v>2.28720242843687</v>
      </c>
      <c r="D5134" s="24" t="n">
        <f aca="false">IF($B$11="","",$B$11*EXP($B$12*C5134))</f>
        <v>2431.44810461323</v>
      </c>
      <c r="E5134" s="20" t="n">
        <f aca="true">IF($B$10="","",$B$10*(1-$B$14+2*$B$14*RAND()))</f>
        <v>3.79190770656001</v>
      </c>
      <c r="F5134" s="21" t="n">
        <f aca="false">INDEX($E$17:$E$28,B5134)</f>
        <v>4.761</v>
      </c>
      <c r="G5134" s="25" t="n">
        <f aca="false">IF(OR(D5134="",E5134="",F5134=""),"",D5134*($B$7-$B$8-F5134-E5134))</f>
        <v>10180.6976207253</v>
      </c>
      <c r="H5134" s="25" t="n">
        <f aca="false">IF(D5134="","",D5134*$F$30)</f>
        <v>12155.2953645824</v>
      </c>
    </row>
    <row r="5135" customFormat="false" ht="15" hidden="false" customHeight="false" outlineLevel="0" collapsed="false">
      <c r="A5135" s="2" t="n">
        <v>5101</v>
      </c>
      <c r="B5135" s="2" t="n">
        <v>1</v>
      </c>
      <c r="C5135" s="22" t="n">
        <f aca="true">NORMSINV(MAX(RAND(),0.000000000001))</f>
        <v>-0.362055514921224</v>
      </c>
      <c r="D5135" s="24" t="n">
        <f aca="false">IF($B$11="","",$B$11*EXP($B$12*C5135))</f>
        <v>796.267262219284</v>
      </c>
      <c r="E5135" s="20" t="n">
        <f aca="true">IF($B$10="","",$B$10*(1-$B$14+2*$B$14*RAND()))</f>
        <v>3.45640020061389</v>
      </c>
      <c r="F5135" s="21" t="n">
        <f aca="false">INDEX($E$17:$E$28,B5135)</f>
        <v>4.92562580645161</v>
      </c>
      <c r="G5135" s="25" t="n">
        <f aca="false">IF(OR(D5135="",E5135="",F5135=""),"",D5135*($B$7-$B$8-F5135-E5135))</f>
        <v>3470.11202017679</v>
      </c>
      <c r="H5135" s="25" t="n">
        <f aca="false">IF(D5135="","",D5135*$F$30)</f>
        <v>3980.69929728664</v>
      </c>
    </row>
    <row r="5136" customFormat="false" ht="15" hidden="false" customHeight="false" outlineLevel="0" collapsed="false">
      <c r="A5136" s="2" t="n">
        <v>5102</v>
      </c>
      <c r="B5136" s="2" t="n">
        <v>2</v>
      </c>
      <c r="C5136" s="22" t="n">
        <f aca="true">NORMSINV(MAX(RAND(),0.000000000001))</f>
        <v>-1.33977506985393</v>
      </c>
      <c r="D5136" s="24" t="n">
        <f aca="false">IF($B$11="","",$B$11*EXP($B$12*C5136))</f>
        <v>527.398823072593</v>
      </c>
      <c r="E5136" s="20" t="n">
        <f aca="true">IF($B$10="","",$B$10*(1-$B$14+2*$B$14*RAND()))</f>
        <v>4.03193517672314</v>
      </c>
      <c r="F5136" s="21" t="n">
        <f aca="false">INDEX($E$17:$E$28,B5136)</f>
        <v>5.0612</v>
      </c>
      <c r="G5136" s="25" t="n">
        <f aca="false">IF(OR(D5136="",E5136="",F5136=""),"",D5136*($B$7-$B$8-F5136-E5136))</f>
        <v>1923.35221570106</v>
      </c>
      <c r="H5136" s="25" t="n">
        <f aca="false">IF(D5136="","",D5136*$F$30)</f>
        <v>2636.57219630451</v>
      </c>
    </row>
    <row r="5137" customFormat="false" ht="15" hidden="false" customHeight="false" outlineLevel="0" collapsed="false">
      <c r="A5137" s="2" t="n">
        <v>5103</v>
      </c>
      <c r="B5137" s="2" t="n">
        <v>3</v>
      </c>
      <c r="C5137" s="22" t="n">
        <f aca="true">NORMSINV(MAX(RAND(),0.000000000001))</f>
        <v>0.0688708219587681</v>
      </c>
      <c r="D5137" s="24" t="n">
        <f aca="false">IF($B$11="","",$B$11*EXP($B$12*C5137))</f>
        <v>954.810242587133</v>
      </c>
      <c r="E5137" s="20" t="n">
        <f aca="true">IF($B$10="","",$B$10*(1-$B$14+2*$B$14*RAND()))</f>
        <v>3.50948870820573</v>
      </c>
      <c r="F5137" s="21" t="n">
        <f aca="false">INDEX($E$17:$E$28,B5137)</f>
        <v>5.0612</v>
      </c>
      <c r="G5137" s="25" t="n">
        <f aca="false">IF(OR(D5137="",E5137="",F5137=""),"",D5137*($B$7-$B$8-F5137-E5137))</f>
        <v>3980.90112593936</v>
      </c>
      <c r="H5137" s="25" t="n">
        <f aca="false">IF(D5137="","",D5137*$F$30)</f>
        <v>4773.28736474159</v>
      </c>
    </row>
    <row r="5138" customFormat="false" ht="15" hidden="false" customHeight="false" outlineLevel="0" collapsed="false">
      <c r="A5138" s="2" t="n">
        <v>5104</v>
      </c>
      <c r="B5138" s="2" t="n">
        <v>4</v>
      </c>
      <c r="C5138" s="22" t="n">
        <f aca="true">NORMSINV(MAX(RAND(),0.000000000001))</f>
        <v>-0.812976678405887</v>
      </c>
      <c r="D5138" s="24" t="n">
        <f aca="false">IF($B$11="","",$B$11*EXP($B$12*C5138))</f>
        <v>658.478590922864</v>
      </c>
      <c r="E5138" s="20" t="n">
        <f aca="true">IF($B$10="","",$B$10*(1-$B$14+2*$B$14*RAND()))</f>
        <v>4.05389362100326</v>
      </c>
      <c r="F5138" s="21" t="n">
        <f aca="false">INDEX($E$17:$E$28,B5138)</f>
        <v>4.89657419354839</v>
      </c>
      <c r="G5138" s="25" t="n">
        <f aca="false">IF(OR(D5138="",E5138="",F5138=""),"",D5138*($B$7-$B$8-F5138-E5138))</f>
        <v>2495.32581373088</v>
      </c>
      <c r="H5138" s="25" t="n">
        <f aca="false">IF(D5138="","",D5138*$F$30)</f>
        <v>3291.86617174158</v>
      </c>
    </row>
    <row r="5139" customFormat="false" ht="15" hidden="false" customHeight="false" outlineLevel="0" collapsed="false">
      <c r="A5139" s="2" t="n">
        <v>5105</v>
      </c>
      <c r="B5139" s="2" t="n">
        <v>5</v>
      </c>
      <c r="C5139" s="22" t="n">
        <f aca="true">NORMSINV(MAX(RAND(),0.000000000001))</f>
        <v>0.50020632549503</v>
      </c>
      <c r="D5139" s="24" t="n">
        <f aca="false">IF($B$11="","",$B$11*EXP($B$12*C5139))</f>
        <v>1145.11777006254</v>
      </c>
      <c r="E5139" s="20" t="n">
        <f aca="true">IF($B$10="","",$B$10*(1-$B$14+2*$B$14*RAND()))</f>
        <v>3.69676524408789</v>
      </c>
      <c r="F5139" s="21" t="n">
        <f aca="false">INDEX($E$17:$E$28,B5139)</f>
        <v>4.761</v>
      </c>
      <c r="G5139" s="25" t="n">
        <f aca="false">IF(OR(D5139="",E5139="",F5139=""),"",D5139*($B$7-$B$8-F5139-E5139))</f>
        <v>4903.66311457436</v>
      </c>
      <c r="H5139" s="25" t="n">
        <f aca="false">IF(D5139="","",D5139*$F$30)</f>
        <v>5724.67275609663</v>
      </c>
    </row>
    <row r="5140" customFormat="false" ht="15" hidden="false" customHeight="false" outlineLevel="0" collapsed="false">
      <c r="A5140" s="2" t="n">
        <v>5106</v>
      </c>
      <c r="B5140" s="2" t="n">
        <v>6</v>
      </c>
      <c r="C5140" s="22" t="n">
        <f aca="true">NORMSINV(MAX(RAND(),0.000000000001))</f>
        <v>-3.03714410168109</v>
      </c>
      <c r="D5140" s="24" t="n">
        <f aca="false">IF($B$11="","",$B$11*EXP($B$12*C5140))</f>
        <v>257.944211954929</v>
      </c>
      <c r="E5140" s="20" t="n">
        <f aca="true">IF($B$10="","",$B$10*(1-$B$14+2*$B$14*RAND()))</f>
        <v>3.43569443058997</v>
      </c>
      <c r="F5140" s="21" t="n">
        <f aca="false">INDEX($E$17:$E$28,B5140)</f>
        <v>4.761</v>
      </c>
      <c r="G5140" s="25" t="n">
        <f aca="false">IF(OR(D5140="",E5140="",F5140=""),"",D5140*($B$7-$B$8-F5140-E5140))</f>
        <v>1171.91937477191</v>
      </c>
      <c r="H5140" s="25" t="n">
        <f aca="false">IF(D5140="","",D5140*$F$30)</f>
        <v>1289.51470440508</v>
      </c>
    </row>
    <row r="5141" customFormat="false" ht="15" hidden="false" customHeight="false" outlineLevel="0" collapsed="false">
      <c r="A5141" s="2" t="n">
        <v>5107</v>
      </c>
      <c r="B5141" s="2" t="n">
        <v>7</v>
      </c>
      <c r="C5141" s="22" t="n">
        <f aca="true">NORMSINV(MAX(RAND(),0.000000000001))</f>
        <v>-1.7372722645044</v>
      </c>
      <c r="D5141" s="24" t="n">
        <f aca="false">IF($B$11="","",$B$11*EXP($B$12*C5141))</f>
        <v>446.065237040585</v>
      </c>
      <c r="E5141" s="20" t="n">
        <f aca="true">IF($B$10="","",$B$10*(1-$B$14+2*$B$14*RAND()))</f>
        <v>3.83519689855099</v>
      </c>
      <c r="F5141" s="21" t="n">
        <f aca="false">INDEX($E$17:$E$28,B5141)</f>
        <v>4.761</v>
      </c>
      <c r="G5141" s="25" t="n">
        <f aca="false">IF(OR(D5141="",E5141="",F5141=""),"",D5141*($B$7-$B$8-F5141-E5141))</f>
        <v>1848.40651269736</v>
      </c>
      <c r="H5141" s="25" t="n">
        <f aca="false">IF(D5141="","",D5141*$F$30)</f>
        <v>2229.96933301329</v>
      </c>
    </row>
    <row r="5142" customFormat="false" ht="15" hidden="false" customHeight="false" outlineLevel="0" collapsed="false">
      <c r="A5142" s="2" t="n">
        <v>5108</v>
      </c>
      <c r="B5142" s="2" t="n">
        <v>8</v>
      </c>
      <c r="C5142" s="22" t="n">
        <f aca="true">NORMSINV(MAX(RAND(),0.000000000001))</f>
        <v>1.42236305159542</v>
      </c>
      <c r="D5142" s="24" t="n">
        <f aca="false">IF($B$11="","",$B$11*EXP($B$12*C5142))</f>
        <v>1688.89258786121</v>
      </c>
      <c r="E5142" s="20" t="n">
        <f aca="true">IF($B$10="","",$B$10*(1-$B$14+2*$B$14*RAND()))</f>
        <v>3.46075313568853</v>
      </c>
      <c r="F5142" s="21" t="n">
        <f aca="false">INDEX($E$17:$E$28,B5142)</f>
        <v>4.761</v>
      </c>
      <c r="G5142" s="25" t="n">
        <f aca="false">IF(OR(D5142="",E5142="",F5142=""),"",D5142*($B$7-$B$8-F5142-E5142))</f>
        <v>7630.8336392628</v>
      </c>
      <c r="H5142" s="25" t="n">
        <f aca="false">IF(D5142="","",D5142*$F$30)</f>
        <v>8443.11182523576</v>
      </c>
    </row>
    <row r="5143" customFormat="false" ht="15" hidden="false" customHeight="false" outlineLevel="0" collapsed="false">
      <c r="A5143" s="2" t="n">
        <v>5109</v>
      </c>
      <c r="B5143" s="2" t="n">
        <v>9</v>
      </c>
      <c r="C5143" s="22" t="n">
        <f aca="true">NORMSINV(MAX(RAND(),0.000000000001))</f>
        <v>0.231044848324426</v>
      </c>
      <c r="D5143" s="24" t="n">
        <f aca="false">IF($B$11="","",$B$11*EXP($B$12*C5143))</f>
        <v>1022.33780924418</v>
      </c>
      <c r="E5143" s="20" t="n">
        <f aca="true">IF($B$10="","",$B$10*(1-$B$14+2*$B$14*RAND()))</f>
        <v>3.54912838611793</v>
      </c>
      <c r="F5143" s="21" t="n">
        <f aca="false">INDEX($E$17:$E$28,B5143)</f>
        <v>4.761</v>
      </c>
      <c r="G5143" s="25" t="n">
        <f aca="false">IF(OR(D5143="",E5143="",F5143=""),"",D5143*($B$7-$B$8-F5143-E5143))</f>
        <v>4528.82524096919</v>
      </c>
      <c r="H5143" s="25" t="n">
        <f aca="false">IF(D5143="","",D5143*$F$30)</f>
        <v>5110.87117597352</v>
      </c>
    </row>
    <row r="5144" customFormat="false" ht="15" hidden="false" customHeight="false" outlineLevel="0" collapsed="false">
      <c r="A5144" s="2" t="n">
        <v>5110</v>
      </c>
      <c r="B5144" s="2" t="n">
        <v>10</v>
      </c>
      <c r="C5144" s="22" t="n">
        <f aca="true">NORMSINV(MAX(RAND(),0.000000000001))</f>
        <v>-1.69793672230588</v>
      </c>
      <c r="D5144" s="24" t="n">
        <f aca="false">IF($B$11="","",$B$11*EXP($B$12*C5144))</f>
        <v>453.520229216593</v>
      </c>
      <c r="E5144" s="20" t="n">
        <f aca="true">IF($B$10="","",$B$10*(1-$B$14+2*$B$14*RAND()))</f>
        <v>3.63273089742056</v>
      </c>
      <c r="F5144" s="21" t="n">
        <f aca="false">INDEX($E$17:$E$28,B5144)</f>
        <v>4.761</v>
      </c>
      <c r="G5144" s="25" t="n">
        <f aca="false">IF(OR(D5144="",E5144="",F5144=""),"",D5144*($B$7-$B$8-F5144-E5144))</f>
        <v>1971.12095963882</v>
      </c>
      <c r="H5144" s="25" t="n">
        <f aca="false">IF(D5144="","",D5144*$F$30)</f>
        <v>2267.23832989959</v>
      </c>
    </row>
    <row r="5145" customFormat="false" ht="15" hidden="false" customHeight="false" outlineLevel="0" collapsed="false">
      <c r="A5145" s="2" t="n">
        <v>5111</v>
      </c>
      <c r="B5145" s="2" t="n">
        <v>11</v>
      </c>
      <c r="C5145" s="22" t="n">
        <f aca="true">NORMSINV(MAX(RAND(),0.000000000001))</f>
        <v>1.63543601061095</v>
      </c>
      <c r="D5145" s="24" t="n">
        <f aca="false">IF($B$11="","",$B$11*EXP($B$12*C5145))</f>
        <v>1847.53950297169</v>
      </c>
      <c r="E5145" s="20" t="n">
        <f aca="true">IF($B$10="","",$B$10*(1-$B$14+2*$B$14*RAND()))</f>
        <v>4.08117025712944</v>
      </c>
      <c r="F5145" s="21" t="n">
        <f aca="false">INDEX($E$17:$E$28,B5145)</f>
        <v>4.761</v>
      </c>
      <c r="G5145" s="25" t="n">
        <f aca="false">IF(OR(D5145="",E5145="",F5145=""),"",D5145*($B$7-$B$8-F5145-E5145))</f>
        <v>7201.39442581135</v>
      </c>
      <c r="H5145" s="25" t="n">
        <f aca="false">IF(D5145="","",D5145*$F$30)</f>
        <v>9236.21948325608</v>
      </c>
    </row>
    <row r="5146" customFormat="false" ht="15" hidden="false" customHeight="false" outlineLevel="0" collapsed="false">
      <c r="A5146" s="2" t="n">
        <v>5112</v>
      </c>
      <c r="B5146" s="2" t="n">
        <v>12</v>
      </c>
      <c r="C5146" s="22" t="n">
        <f aca="true">NORMSINV(MAX(RAND(),0.000000000001))</f>
        <v>0.826144985025677</v>
      </c>
      <c r="D5146" s="24" t="n">
        <f aca="false">IF($B$11="","",$B$11*EXP($B$12*C5146))</f>
        <v>1313.69920559456</v>
      </c>
      <c r="E5146" s="20" t="n">
        <f aca="true">IF($B$10="","",$B$10*(1-$B$14+2*$B$14*RAND()))</f>
        <v>4.05246671928787</v>
      </c>
      <c r="F5146" s="21" t="n">
        <f aca="false">INDEX($E$17:$E$28,B5146)</f>
        <v>4.761</v>
      </c>
      <c r="G5146" s="25" t="n">
        <f aca="false">IF(OR(D5146="",E5146="",F5146=""),"",D5146*($B$7-$B$8-F5146-E5146))</f>
        <v>5158.28365161214</v>
      </c>
      <c r="H5146" s="25" t="n">
        <f aca="false">IF(D5146="","",D5146*$F$30)</f>
        <v>6567.44506860834</v>
      </c>
    </row>
    <row r="5147" customFormat="false" ht="15" hidden="false" customHeight="false" outlineLevel="0" collapsed="false">
      <c r="A5147" s="2" t="n">
        <v>5113</v>
      </c>
      <c r="B5147" s="2" t="n">
        <v>1</v>
      </c>
      <c r="C5147" s="22" t="n">
        <f aca="true">NORMSINV(MAX(RAND(),0.000000000001))</f>
        <v>-0.327112678530672</v>
      </c>
      <c r="D5147" s="24" t="n">
        <f aca="false">IF($B$11="","",$B$11*EXP($B$12*C5147))</f>
        <v>808.078018649876</v>
      </c>
      <c r="E5147" s="20" t="n">
        <f aca="true">IF($B$10="","",$B$10*(1-$B$14+2*$B$14*RAND()))</f>
        <v>3.42637881710933</v>
      </c>
      <c r="F5147" s="21" t="n">
        <f aca="false">INDEX($E$17:$E$28,B5147)</f>
        <v>4.92562580645161</v>
      </c>
      <c r="G5147" s="25" t="n">
        <f aca="false">IF(OR(D5147="",E5147="",F5147=""),"",D5147*($B$7-$B$8-F5147-E5147))</f>
        <v>3545.84260963769</v>
      </c>
      <c r="H5147" s="25" t="n">
        <f aca="false">IF(D5147="","",D5147*$F$30)</f>
        <v>4039.74363083446</v>
      </c>
    </row>
    <row r="5148" customFormat="false" ht="15" hidden="false" customHeight="false" outlineLevel="0" collapsed="false">
      <c r="A5148" s="2" t="n">
        <v>5114</v>
      </c>
      <c r="B5148" s="2" t="n">
        <v>2</v>
      </c>
      <c r="C5148" s="22" t="n">
        <f aca="true">NORMSINV(MAX(RAND(),0.000000000001))</f>
        <v>0.0364660604618389</v>
      </c>
      <c r="D5148" s="24" t="n">
        <f aca="false">IF($B$11="","",$B$11*EXP($B$12*C5148))</f>
        <v>941.861611892333</v>
      </c>
      <c r="E5148" s="20" t="n">
        <f aca="true">IF($B$10="","",$B$10*(1-$B$14+2*$B$14*RAND()))</f>
        <v>4.1228544652094</v>
      </c>
      <c r="F5148" s="21" t="n">
        <f aca="false">INDEX($E$17:$E$28,B5148)</f>
        <v>5.0612</v>
      </c>
      <c r="G5148" s="25" t="n">
        <f aca="false">IF(OR(D5148="",E5148="",F5148=""),"",D5148*($B$7-$B$8-F5148-E5148))</f>
        <v>3349.20859319922</v>
      </c>
      <c r="H5148" s="25" t="n">
        <f aca="false">IF(D5148="","",D5148*$F$30)</f>
        <v>4708.55457017215</v>
      </c>
    </row>
    <row r="5149" customFormat="false" ht="15" hidden="false" customHeight="false" outlineLevel="0" collapsed="false">
      <c r="A5149" s="2" t="n">
        <v>5115</v>
      </c>
      <c r="B5149" s="2" t="n">
        <v>3</v>
      </c>
      <c r="C5149" s="22" t="n">
        <f aca="true">NORMSINV(MAX(RAND(),0.000000000001))</f>
        <v>-1.07971521865243</v>
      </c>
      <c r="D5149" s="24" t="n">
        <f aca="false">IF($B$11="","",$B$11*EXP($B$12*C5149))</f>
        <v>588.476762001049</v>
      </c>
      <c r="E5149" s="20" t="n">
        <f aca="true">IF($B$10="","",$B$10*(1-$B$14+2*$B$14*RAND()))</f>
        <v>3.87912948618161</v>
      </c>
      <c r="F5149" s="21" t="n">
        <f aca="false">INDEX($E$17:$E$28,B5149)</f>
        <v>5.0612</v>
      </c>
      <c r="G5149" s="25" t="n">
        <f aca="false">IF(OR(D5149="",E5149="",F5149=""),"",D5149*($B$7-$B$8-F5149-E5149))</f>
        <v>2236.01780064271</v>
      </c>
      <c r="H5149" s="25" t="n">
        <f aca="false">IF(D5149="","",D5149*$F$30)</f>
        <v>2941.91302859564</v>
      </c>
    </row>
    <row r="5150" customFormat="false" ht="15" hidden="false" customHeight="false" outlineLevel="0" collapsed="false">
      <c r="A5150" s="2" t="n">
        <v>5116</v>
      </c>
      <c r="B5150" s="2" t="n">
        <v>4</v>
      </c>
      <c r="C5150" s="22" t="n">
        <f aca="true">NORMSINV(MAX(RAND(),0.000000000001))</f>
        <v>-0.475100892312111</v>
      </c>
      <c r="D5150" s="24" t="n">
        <f aca="false">IF($B$11="","",$B$11*EXP($B$12*C5150))</f>
        <v>759.227447599039</v>
      </c>
      <c r="E5150" s="20" t="n">
        <f aca="true">IF($B$10="","",$B$10*(1-$B$14+2*$B$14*RAND()))</f>
        <v>3.95307339596423</v>
      </c>
      <c r="F5150" s="21" t="n">
        <f aca="false">INDEX($E$17:$E$28,B5150)</f>
        <v>4.89657419354839</v>
      </c>
      <c r="G5150" s="25" t="n">
        <f aca="false">IF(OR(D5150="",E5150="",F5150=""),"",D5150*($B$7-$B$8-F5150-E5150))</f>
        <v>2953.6623308751</v>
      </c>
      <c r="H5150" s="25" t="n">
        <f aca="false">IF(D5150="","",D5150*$F$30)</f>
        <v>3795.52985603711</v>
      </c>
    </row>
    <row r="5151" customFormat="false" ht="15" hidden="false" customHeight="false" outlineLevel="0" collapsed="false">
      <c r="A5151" s="2" t="n">
        <v>5117</v>
      </c>
      <c r="B5151" s="2" t="n">
        <v>5</v>
      </c>
      <c r="C5151" s="22" t="n">
        <f aca="true">NORMSINV(MAX(RAND(),0.000000000001))</f>
        <v>0.872010268710673</v>
      </c>
      <c r="D5151" s="24" t="n">
        <f aca="false">IF($B$11="","",$B$11*EXP($B$12*C5151))</f>
        <v>1339.33477347625</v>
      </c>
      <c r="E5151" s="20" t="n">
        <f aca="true">IF($B$10="","",$B$10*(1-$B$14+2*$B$14*RAND()))</f>
        <v>3.61587519828951</v>
      </c>
      <c r="F5151" s="21" t="n">
        <f aca="false">INDEX($E$17:$E$28,B5151)</f>
        <v>4.761</v>
      </c>
      <c r="G5151" s="25" t="n">
        <f aca="false">IF(OR(D5151="",E5151="",F5151=""),"",D5151*($B$7-$B$8-F5151-E5151))</f>
        <v>5843.68476794754</v>
      </c>
      <c r="H5151" s="25" t="n">
        <f aca="false">IF(D5151="","",D5151*$F$30)</f>
        <v>6695.60239956249</v>
      </c>
    </row>
    <row r="5152" customFormat="false" ht="15" hidden="false" customHeight="false" outlineLevel="0" collapsed="false">
      <c r="A5152" s="2" t="n">
        <v>5118</v>
      </c>
      <c r="B5152" s="2" t="n">
        <v>6</v>
      </c>
      <c r="C5152" s="22" t="n">
        <f aca="true">NORMSINV(MAX(RAND(),0.000000000001))</f>
        <v>0.0398537962747091</v>
      </c>
      <c r="D5152" s="24" t="n">
        <f aca="false">IF($B$11="","",$B$11*EXP($B$12*C5152))</f>
        <v>943.207057669506</v>
      </c>
      <c r="E5152" s="20" t="n">
        <f aca="true">IF($B$10="","",$B$10*(1-$B$14+2*$B$14*RAND()))</f>
        <v>4.01919617659168</v>
      </c>
      <c r="F5152" s="21" t="n">
        <f aca="false">INDEX($E$17:$E$28,B5152)</f>
        <v>4.761</v>
      </c>
      <c r="G5152" s="25" t="n">
        <f aca="false">IF(OR(D5152="",E5152="",F5152=""),"",D5152*($B$7-$B$8-F5152-E5152))</f>
        <v>3734.91491322542</v>
      </c>
      <c r="H5152" s="25" t="n">
        <f aca="false">IF(D5152="","",D5152*$F$30)</f>
        <v>4715.28072270139</v>
      </c>
    </row>
    <row r="5153" customFormat="false" ht="15" hidden="false" customHeight="false" outlineLevel="0" collapsed="false">
      <c r="A5153" s="2" t="n">
        <v>5119</v>
      </c>
      <c r="B5153" s="2" t="n">
        <v>7</v>
      </c>
      <c r="C5153" s="22" t="n">
        <f aca="true">NORMSINV(MAX(RAND(),0.000000000001))</f>
        <v>0.643041119894782</v>
      </c>
      <c r="D5153" s="24" t="n">
        <f aca="false">IF($B$11="","",$B$11*EXP($B$12*C5153))</f>
        <v>1216.15376039529</v>
      </c>
      <c r="E5153" s="20" t="n">
        <f aca="true">IF($B$10="","",$B$10*(1-$B$14+2*$B$14*RAND()))</f>
        <v>4.09222073081101</v>
      </c>
      <c r="F5153" s="21" t="n">
        <f aca="false">INDEX($E$17:$E$28,B5153)</f>
        <v>4.761</v>
      </c>
      <c r="G5153" s="25" t="n">
        <f aca="false">IF(OR(D5153="",E5153="",F5153=""),"",D5153*($B$7-$B$8-F5153-E5153))</f>
        <v>4726.92122405065</v>
      </c>
      <c r="H5153" s="25" t="n">
        <f aca="false">IF(D5153="","",D5153*$F$30)</f>
        <v>6079.79587896813</v>
      </c>
    </row>
    <row r="5154" customFormat="false" ht="15" hidden="false" customHeight="false" outlineLevel="0" collapsed="false">
      <c r="A5154" s="2" t="n">
        <v>5120</v>
      </c>
      <c r="B5154" s="2" t="n">
        <v>8</v>
      </c>
      <c r="C5154" s="22" t="n">
        <f aca="true">NORMSINV(MAX(RAND(),0.000000000001))</f>
        <v>-0.159651697150339</v>
      </c>
      <c r="D5154" s="24" t="n">
        <f aca="false">IF($B$11="","",$B$11*EXP($B$12*C5154))</f>
        <v>867.157816987874</v>
      </c>
      <c r="E5154" s="20" t="n">
        <f aca="true">IF($B$10="","",$B$10*(1-$B$14+2*$B$14*RAND()))</f>
        <v>3.88750022280817</v>
      </c>
      <c r="F5154" s="21" t="n">
        <f aca="false">INDEX($E$17:$E$28,B5154)</f>
        <v>4.761</v>
      </c>
      <c r="G5154" s="25" t="n">
        <f aca="false">IF(OR(D5154="",E5154="",F5154=""),"",D5154*($B$7-$B$8-F5154-E5154))</f>
        <v>3547.97601499604</v>
      </c>
      <c r="H5154" s="25" t="n">
        <f aca="false">IF(D5154="","",D5154*$F$30)</f>
        <v>4335.09535868578</v>
      </c>
    </row>
    <row r="5155" customFormat="false" ht="15" hidden="false" customHeight="false" outlineLevel="0" collapsed="false">
      <c r="A5155" s="2" t="n">
        <v>5121</v>
      </c>
      <c r="B5155" s="2" t="n">
        <v>9</v>
      </c>
      <c r="C5155" s="22" t="n">
        <f aca="true">NORMSINV(MAX(RAND(),0.000000000001))</f>
        <v>0.816550641523444</v>
      </c>
      <c r="D5155" s="24" t="n">
        <f aca="false">IF($B$11="","",$B$11*EXP($B$12*C5155))</f>
        <v>1308.39899425116</v>
      </c>
      <c r="E5155" s="20" t="n">
        <f aca="true">IF($B$10="","",$B$10*(1-$B$14+2*$B$14*RAND()))</f>
        <v>3.92902584939586</v>
      </c>
      <c r="F5155" s="21" t="n">
        <f aca="false">INDEX($E$17:$E$28,B5155)</f>
        <v>4.761</v>
      </c>
      <c r="G5155" s="25" t="n">
        <f aca="false">IF(OR(D5155="",E5155="",F5155=""),"",D5155*($B$7-$B$8-F5155-E5155))</f>
        <v>5298.98210539366</v>
      </c>
      <c r="H5155" s="25" t="n">
        <f aca="false">IF(D5155="","",D5155*$F$30)</f>
        <v>6540.94825206041</v>
      </c>
    </row>
    <row r="5156" customFormat="false" ht="15" hidden="false" customHeight="false" outlineLevel="0" collapsed="false">
      <c r="A5156" s="2" t="n">
        <v>5122</v>
      </c>
      <c r="B5156" s="2" t="n">
        <v>10</v>
      </c>
      <c r="C5156" s="22" t="n">
        <f aca="true">NORMSINV(MAX(RAND(),0.000000000001))</f>
        <v>0.524561955076658</v>
      </c>
      <c r="D5156" s="24" t="n">
        <f aca="false">IF($B$11="","",$B$11*EXP($B$12*C5156))</f>
        <v>1156.93020643466</v>
      </c>
      <c r="E5156" s="20" t="n">
        <f aca="true">IF($B$10="","",$B$10*(1-$B$14+2*$B$14*RAND()))</f>
        <v>3.88301386212127</v>
      </c>
      <c r="F5156" s="21" t="n">
        <f aca="false">INDEX($E$17:$E$28,B5156)</f>
        <v>4.761</v>
      </c>
      <c r="G5156" s="25" t="n">
        <f aca="false">IF(OR(D5156="",E5156="",F5156=""),"",D5156*($B$7-$B$8-F5156-E5156))</f>
        <v>4738.77008804952</v>
      </c>
      <c r="H5156" s="25" t="n">
        <f aca="false">IF(D5156="","",D5156*$F$30)</f>
        <v>5783.72548800813</v>
      </c>
    </row>
    <row r="5157" customFormat="false" ht="15" hidden="false" customHeight="false" outlineLevel="0" collapsed="false">
      <c r="A5157" s="2" t="n">
        <v>5123</v>
      </c>
      <c r="B5157" s="2" t="n">
        <v>11</v>
      </c>
      <c r="C5157" s="22" t="n">
        <f aca="true">NORMSINV(MAX(RAND(),0.000000000001))</f>
        <v>1.54791302769401</v>
      </c>
      <c r="D5157" s="24" t="n">
        <f aca="false">IF($B$11="","",$B$11*EXP($B$12*C5157))</f>
        <v>1780.64479013914</v>
      </c>
      <c r="E5157" s="20" t="n">
        <f aca="true">IF($B$10="","",$B$10*(1-$B$14+2*$B$14*RAND()))</f>
        <v>3.68645929988571</v>
      </c>
      <c r="F5157" s="21" t="n">
        <f aca="false">INDEX($E$17:$E$28,B5157)</f>
        <v>4.761</v>
      </c>
      <c r="G5157" s="25" t="n">
        <f aca="false">IF(OR(D5157="",E5157="",F5157=""),"",D5157*($B$7-$B$8-F5157-E5157))</f>
        <v>7643.49023411871</v>
      </c>
      <c r="H5157" s="25" t="n">
        <f aca="false">IF(D5157="","",D5157*$F$30)</f>
        <v>8901.79943486357</v>
      </c>
    </row>
    <row r="5158" customFormat="false" ht="15" hidden="false" customHeight="false" outlineLevel="0" collapsed="false">
      <c r="A5158" s="2" t="n">
        <v>5124</v>
      </c>
      <c r="B5158" s="2" t="n">
        <v>12</v>
      </c>
      <c r="C5158" s="22" t="n">
        <f aca="true">NORMSINV(MAX(RAND(),0.000000000001))</f>
        <v>0.807087952318489</v>
      </c>
      <c r="D5158" s="24" t="n">
        <f aca="false">IF($B$11="","",$B$11*EXP($B$12*C5158))</f>
        <v>1303.19245912607</v>
      </c>
      <c r="E5158" s="20" t="n">
        <f aca="true">IF($B$10="","",$B$10*(1-$B$14+2*$B$14*RAND()))</f>
        <v>3.91931834790197</v>
      </c>
      <c r="F5158" s="21" t="n">
        <f aca="false">INDEX($E$17:$E$28,B5158)</f>
        <v>4.761</v>
      </c>
      <c r="G5158" s="25" t="n">
        <f aca="false">IF(OR(D5158="",E5158="",F5158=""),"",D5158*($B$7-$B$8-F5158-E5158))</f>
        <v>5290.54651546662</v>
      </c>
      <c r="H5158" s="25" t="n">
        <f aca="false">IF(D5158="","",D5158*$F$30)</f>
        <v>6514.91974166304</v>
      </c>
    </row>
    <row r="5159" customFormat="false" ht="15" hidden="false" customHeight="false" outlineLevel="0" collapsed="false">
      <c r="A5159" s="2" t="n">
        <v>5125</v>
      </c>
      <c r="B5159" s="2" t="n">
        <v>1</v>
      </c>
      <c r="C5159" s="22" t="n">
        <f aca="true">NORMSINV(MAX(RAND(),0.000000000001))</f>
        <v>-0.601842744648543</v>
      </c>
      <c r="D5159" s="24" t="n">
        <f aca="false">IF($B$11="","",$B$11*EXP($B$12*C5159))</f>
        <v>719.744785140846</v>
      </c>
      <c r="E5159" s="20" t="n">
        <f aca="true">IF($B$10="","",$B$10*(1-$B$14+2*$B$14*RAND()))</f>
        <v>3.5936396235544</v>
      </c>
      <c r="F5159" s="21" t="n">
        <f aca="false">INDEX($E$17:$E$28,B5159)</f>
        <v>4.92562580645161</v>
      </c>
      <c r="G5159" s="25" t="n">
        <f aca="false">IF(OR(D5159="",E5159="",F5159=""),"",D5159*($B$7-$B$8-F5159-E5159))</f>
        <v>3037.85169621687</v>
      </c>
      <c r="H5159" s="25" t="n">
        <f aca="false">IF(D5159="","",D5159*$F$30)</f>
        <v>3598.14812987612</v>
      </c>
    </row>
    <row r="5160" customFormat="false" ht="15" hidden="false" customHeight="false" outlineLevel="0" collapsed="false">
      <c r="A5160" s="2" t="n">
        <v>5126</v>
      </c>
      <c r="B5160" s="2" t="n">
        <v>2</v>
      </c>
      <c r="C5160" s="22" t="n">
        <f aca="true">NORMSINV(MAX(RAND(),0.000000000001))</f>
        <v>-0.37122821989218</v>
      </c>
      <c r="D5160" s="24" t="n">
        <f aca="false">IF($B$11="","",$B$11*EXP($B$12*C5160))</f>
        <v>793.195576163595</v>
      </c>
      <c r="E5160" s="20" t="n">
        <f aca="true">IF($B$10="","",$B$10*(1-$B$14+2*$B$14*RAND()))</f>
        <v>3.8814759190525</v>
      </c>
      <c r="F5160" s="21" t="n">
        <f aca="false">INDEX($E$17:$E$28,B5160)</f>
        <v>5.0612</v>
      </c>
      <c r="G5160" s="25" t="n">
        <f aca="false">IF(OR(D5160="",E5160="",F5160=""),"",D5160*($B$7-$B$8-F5160-E5160))</f>
        <v>3012.02066226704</v>
      </c>
      <c r="H5160" s="25" t="n">
        <f aca="false">IF(D5160="","",D5160*$F$30)</f>
        <v>3965.34332435704</v>
      </c>
    </row>
    <row r="5161" customFormat="false" ht="15" hidden="false" customHeight="false" outlineLevel="0" collapsed="false">
      <c r="A5161" s="2" t="n">
        <v>5127</v>
      </c>
      <c r="B5161" s="2" t="n">
        <v>3</v>
      </c>
      <c r="C5161" s="22" t="n">
        <f aca="true">NORMSINV(MAX(RAND(),0.000000000001))</f>
        <v>-1.55913363123755</v>
      </c>
      <c r="D5161" s="24" t="n">
        <f aca="false">IF($B$11="","",$B$11*EXP($B$12*C5161))</f>
        <v>480.836256000366</v>
      </c>
      <c r="E5161" s="20" t="n">
        <f aca="true">IF($B$10="","",$B$10*(1-$B$14+2*$B$14*RAND()))</f>
        <v>3.59522860198861</v>
      </c>
      <c r="F5161" s="21" t="n">
        <f aca="false">INDEX($E$17:$E$28,B5161)</f>
        <v>5.0612</v>
      </c>
      <c r="G5161" s="25" t="n">
        <f aca="false">IF(OR(D5161="",E5161="",F5161=""),"",D5161*($B$7-$B$8-F5161-E5161))</f>
        <v>1963.52918212998</v>
      </c>
      <c r="H5161" s="25" t="n">
        <f aca="false">IF(D5161="","",D5161*$F$30)</f>
        <v>2403.79661099703</v>
      </c>
    </row>
    <row r="5162" customFormat="false" ht="15" hidden="false" customHeight="false" outlineLevel="0" collapsed="false">
      <c r="A5162" s="2" t="n">
        <v>5128</v>
      </c>
      <c r="B5162" s="2" t="n">
        <v>4</v>
      </c>
      <c r="C5162" s="22" t="n">
        <f aca="true">NORMSINV(MAX(RAND(),0.000000000001))</f>
        <v>0.629917749222069</v>
      </c>
      <c r="D5162" s="24" t="n">
        <f aca="false">IF($B$11="","",$B$11*EXP($B$12*C5162))</f>
        <v>1209.44730212853</v>
      </c>
      <c r="E5162" s="20" t="n">
        <f aca="true">IF($B$10="","",$B$10*(1-$B$14+2*$B$14*RAND()))</f>
        <v>3.68248979675308</v>
      </c>
      <c r="F5162" s="21" t="n">
        <f aca="false">INDEX($E$17:$E$28,B5162)</f>
        <v>4.89657419354839</v>
      </c>
      <c r="G5162" s="25" t="n">
        <f aca="false">IF(OR(D5162="",E5162="",F5162=""),"",D5162*($B$7-$B$8-F5162-E5162))</f>
        <v>5032.43283125935</v>
      </c>
      <c r="H5162" s="25" t="n">
        <f aca="false">IF(D5162="","",D5162*$F$30)</f>
        <v>6046.26895280096</v>
      </c>
    </row>
    <row r="5163" customFormat="false" ht="15" hidden="false" customHeight="false" outlineLevel="0" collapsed="false">
      <c r="A5163" s="2" t="n">
        <v>5129</v>
      </c>
      <c r="B5163" s="2" t="n">
        <v>5</v>
      </c>
      <c r="C5163" s="22" t="n">
        <f aca="true">NORMSINV(MAX(RAND(),0.000000000001))</f>
        <v>-0.774591662900821</v>
      </c>
      <c r="D5163" s="24" t="n">
        <f aca="false">IF($B$11="","",$B$11*EXP($B$12*C5163))</f>
        <v>669.215514028605</v>
      </c>
      <c r="E5163" s="20" t="n">
        <f aca="true">IF($B$10="","",$B$10*(1-$B$14+2*$B$14*RAND()))</f>
        <v>3.52035808246835</v>
      </c>
      <c r="F5163" s="21" t="n">
        <f aca="false">INDEX($E$17:$E$28,B5163)</f>
        <v>4.761</v>
      </c>
      <c r="G5163" s="25" t="n">
        <f aca="false">IF(OR(D5163="",E5163="",F5163=""),"",D5163*($B$7-$B$8-F5163-E5163))</f>
        <v>2983.79234271043</v>
      </c>
      <c r="H5163" s="25" t="n">
        <f aca="false">IF(D5163="","",D5163*$F$30)</f>
        <v>3345.5421977318</v>
      </c>
    </row>
    <row r="5164" customFormat="false" ht="15" hidden="false" customHeight="false" outlineLevel="0" collapsed="false">
      <c r="A5164" s="2" t="n">
        <v>5130</v>
      </c>
      <c r="B5164" s="2" t="n">
        <v>6</v>
      </c>
      <c r="C5164" s="22" t="n">
        <f aca="true">NORMSINV(MAX(RAND(),0.000000000001))</f>
        <v>0.117193980593982</v>
      </c>
      <c r="D5164" s="24" t="n">
        <f aca="false">IF($B$11="","",$B$11*EXP($B$12*C5164))</f>
        <v>974.451122486257</v>
      </c>
      <c r="E5164" s="20" t="n">
        <f aca="true">IF($B$10="","",$B$10*(1-$B$14+2*$B$14*RAND()))</f>
        <v>3.51300742955028</v>
      </c>
      <c r="F5164" s="21" t="n">
        <f aca="false">INDEX($E$17:$E$28,B5164)</f>
        <v>4.761</v>
      </c>
      <c r="G5164" s="25" t="n">
        <f aca="false">IF(OR(D5164="",E5164="",F5164=""),"",D5164*($B$7-$B$8-F5164-E5164))</f>
        <v>4351.89147329001</v>
      </c>
      <c r="H5164" s="25" t="n">
        <f aca="false">IF(D5164="","",D5164*$F$30)</f>
        <v>4871.4760515333</v>
      </c>
    </row>
    <row r="5165" customFormat="false" ht="15" hidden="false" customHeight="false" outlineLevel="0" collapsed="false">
      <c r="A5165" s="2" t="n">
        <v>5131</v>
      </c>
      <c r="B5165" s="2" t="n">
        <v>7</v>
      </c>
      <c r="C5165" s="22" t="n">
        <f aca="true">NORMSINV(MAX(RAND(),0.000000000001))</f>
        <v>0.482927034589757</v>
      </c>
      <c r="D5165" s="24" t="n">
        <f aca="false">IF($B$11="","",$B$11*EXP($B$12*C5165))</f>
        <v>1136.81055297819</v>
      </c>
      <c r="E5165" s="20" t="n">
        <f aca="true">IF($B$10="","",$B$10*(1-$B$14+2*$B$14*RAND()))</f>
        <v>3.66652861727322</v>
      </c>
      <c r="F5165" s="21" t="n">
        <f aca="false">INDEX($E$17:$E$28,B5165)</f>
        <v>4.761</v>
      </c>
      <c r="G5165" s="25" t="n">
        <f aca="false">IF(OR(D5165="",E5165="",F5165=""),"",D5165*($B$7-$B$8-F5165-E5165))</f>
        <v>4902.46297730025</v>
      </c>
      <c r="H5165" s="25" t="n">
        <f aca="false">IF(D5165="","",D5165*$F$30)</f>
        <v>5683.14331644856</v>
      </c>
    </row>
    <row r="5166" customFormat="false" ht="15" hidden="false" customHeight="false" outlineLevel="0" collapsed="false">
      <c r="A5166" s="2" t="n">
        <v>5132</v>
      </c>
      <c r="B5166" s="2" t="n">
        <v>8</v>
      </c>
      <c r="C5166" s="22" t="n">
        <f aca="true">NORMSINV(MAX(RAND(),0.000000000001))</f>
        <v>-0.58036714966516</v>
      </c>
      <c r="D5166" s="24" t="n">
        <f aca="false">IF($B$11="","",$B$11*EXP($B$12*C5166))</f>
        <v>726.28737590982</v>
      </c>
      <c r="E5166" s="20" t="n">
        <f aca="true">IF($B$10="","",$B$10*(1-$B$14+2*$B$14*RAND()))</f>
        <v>4.02208306931417</v>
      </c>
      <c r="F5166" s="21" t="n">
        <f aca="false">INDEX($E$17:$E$28,B5166)</f>
        <v>4.761</v>
      </c>
      <c r="G5166" s="25" t="n">
        <f aca="false">IF(OR(D5166="",E5166="",F5166=""),"",D5166*($B$7-$B$8-F5166-E5166))</f>
        <v>2873.85881428095</v>
      </c>
      <c r="H5166" s="25" t="n">
        <f aca="false">IF(D5166="","",D5166*$F$30)</f>
        <v>3630.85584964837</v>
      </c>
    </row>
    <row r="5167" customFormat="false" ht="15" hidden="false" customHeight="false" outlineLevel="0" collapsed="false">
      <c r="A5167" s="2" t="n">
        <v>5133</v>
      </c>
      <c r="B5167" s="2" t="n">
        <v>9</v>
      </c>
      <c r="C5167" s="22" t="n">
        <f aca="true">NORMSINV(MAX(RAND(),0.000000000001))</f>
        <v>-1.0087366967015</v>
      </c>
      <c r="D5167" s="24" t="n">
        <f aca="false">IF($B$11="","",$B$11*EXP($B$12*C5167))</f>
        <v>606.342725444149</v>
      </c>
      <c r="E5167" s="20" t="n">
        <f aca="true">IF($B$10="","",$B$10*(1-$B$14+2*$B$14*RAND()))</f>
        <v>3.42360974292937</v>
      </c>
      <c r="F5167" s="21" t="n">
        <f aca="false">INDEX($E$17:$E$28,B5167)</f>
        <v>4.761</v>
      </c>
      <c r="G5167" s="25" t="n">
        <f aca="false">IF(OR(D5167="",E5167="",F5167=""),"",D5167*($B$7-$B$8-F5167-E5167))</f>
        <v>2762.12774393393</v>
      </c>
      <c r="H5167" s="25" t="n">
        <f aca="false">IF(D5167="","",D5167*$F$30)</f>
        <v>3031.22855304039</v>
      </c>
    </row>
    <row r="5168" customFormat="false" ht="15" hidden="false" customHeight="false" outlineLevel="0" collapsed="false">
      <c r="A5168" s="2" t="n">
        <v>5134</v>
      </c>
      <c r="B5168" s="2" t="n">
        <v>10</v>
      </c>
      <c r="C5168" s="22" t="n">
        <f aca="true">NORMSINV(MAX(RAND(),0.000000000001))</f>
        <v>-1.76544473929279</v>
      </c>
      <c r="D5168" s="24" t="n">
        <f aca="false">IF($B$11="","",$B$11*EXP($B$12*C5168))</f>
        <v>440.801335613258</v>
      </c>
      <c r="E5168" s="20" t="n">
        <f aca="true">IF($B$10="","",$B$10*(1-$B$14+2*$B$14*RAND()))</f>
        <v>3.93508723400777</v>
      </c>
      <c r="F5168" s="21" t="n">
        <f aca="false">INDEX($E$17:$E$28,B5168)</f>
        <v>4.761</v>
      </c>
      <c r="G5168" s="25" t="n">
        <f aca="false">IF(OR(D5168="",E5168="",F5168=""),"",D5168*($B$7-$B$8-F5168-E5168))</f>
        <v>1782.56214835288</v>
      </c>
      <c r="H5168" s="25" t="n">
        <f aca="false">IF(D5168="","",D5168*$F$30)</f>
        <v>2203.6540369978</v>
      </c>
    </row>
    <row r="5169" customFormat="false" ht="15" hidden="false" customHeight="false" outlineLevel="0" collapsed="false">
      <c r="A5169" s="2" t="n">
        <v>5135</v>
      </c>
      <c r="B5169" s="2" t="n">
        <v>11</v>
      </c>
      <c r="C5169" s="22" t="n">
        <f aca="true">NORMSINV(MAX(RAND(),0.000000000001))</f>
        <v>2.1066065397031</v>
      </c>
      <c r="D5169" s="24" t="n">
        <f aca="false">IF($B$11="","",$B$11*EXP($B$12*C5169))</f>
        <v>2253.28697577083</v>
      </c>
      <c r="E5169" s="20" t="n">
        <f aca="true">IF($B$10="","",$B$10*(1-$B$14+2*$B$14*RAND()))</f>
        <v>3.7668476448207</v>
      </c>
      <c r="F5169" s="21" t="n">
        <f aca="false">INDEX($E$17:$E$28,B5169)</f>
        <v>4.761</v>
      </c>
      <c r="G5169" s="25" t="n">
        <f aca="false">IF(OR(D5169="",E5169="",F5169=""),"",D5169*($B$7-$B$8-F5169-E5169))</f>
        <v>9491.18804188793</v>
      </c>
      <c r="H5169" s="25" t="n">
        <f aca="false">IF(D5169="","",D5169*$F$30)</f>
        <v>11264.6322492735</v>
      </c>
    </row>
    <row r="5170" customFormat="false" ht="15" hidden="false" customHeight="false" outlineLevel="0" collapsed="false">
      <c r="A5170" s="2" t="n">
        <v>5136</v>
      </c>
      <c r="B5170" s="2" t="n">
        <v>12</v>
      </c>
      <c r="C5170" s="22" t="n">
        <f aca="true">NORMSINV(MAX(RAND(),0.000000000001))</f>
        <v>-1.48271772310814</v>
      </c>
      <c r="D5170" s="24" t="n">
        <f aca="false">IF($B$11="","",$B$11*EXP($B$12*C5170))</f>
        <v>496.57069433323</v>
      </c>
      <c r="E5170" s="20" t="n">
        <f aca="true">IF($B$10="","",$B$10*(1-$B$14+2*$B$14*RAND()))</f>
        <v>3.50640096925142</v>
      </c>
      <c r="F5170" s="21" t="n">
        <f aca="false">INDEX($E$17:$E$28,B5170)</f>
        <v>4.761</v>
      </c>
      <c r="G5170" s="25" t="n">
        <f aca="false">IF(OR(D5170="",E5170="",F5170=""),"",D5170*($B$7-$B$8-F5170-E5170))</f>
        <v>2220.96160617296</v>
      </c>
      <c r="H5170" s="25" t="n">
        <f aca="false">IF(D5170="","",D5170*$F$30)</f>
        <v>2482.45621511068</v>
      </c>
    </row>
    <row r="5171" customFormat="false" ht="15" hidden="false" customHeight="false" outlineLevel="0" collapsed="false">
      <c r="A5171" s="2" t="n">
        <v>5137</v>
      </c>
      <c r="B5171" s="2" t="n">
        <v>1</v>
      </c>
      <c r="C5171" s="22" t="n">
        <f aca="true">NORMSINV(MAX(RAND(),0.000000000001))</f>
        <v>0.967035644412385</v>
      </c>
      <c r="D5171" s="24" t="n">
        <f aca="false">IF($B$11="","",$B$11*EXP($B$12*C5171))</f>
        <v>1394.05047695514</v>
      </c>
      <c r="E5171" s="20" t="n">
        <f aca="true">IF($B$10="","",$B$10*(1-$B$14+2*$B$14*RAND()))</f>
        <v>3.41359191786547</v>
      </c>
      <c r="F5171" s="21" t="n">
        <f aca="false">INDEX($E$17:$E$28,B5171)</f>
        <v>4.92562580645161</v>
      </c>
      <c r="G5171" s="25" t="n">
        <f aca="false">IF(OR(D5171="",E5171="",F5171=""),"",D5171*($B$7-$B$8-F5171-E5171))</f>
        <v>6134.91263039149</v>
      </c>
      <c r="H5171" s="25" t="n">
        <f aca="false">IF(D5171="","",D5171*$F$30)</f>
        <v>6969.13714439412</v>
      </c>
    </row>
    <row r="5172" customFormat="false" ht="15" hidden="false" customHeight="false" outlineLevel="0" collapsed="false">
      <c r="A5172" s="2" t="n">
        <v>5138</v>
      </c>
      <c r="B5172" s="2" t="n">
        <v>2</v>
      </c>
      <c r="C5172" s="22" t="n">
        <f aca="true">NORMSINV(MAX(RAND(),0.000000000001))</f>
        <v>-1.16856239178523</v>
      </c>
      <c r="D5172" s="24" t="n">
        <f aca="false">IF($B$11="","",$B$11*EXP($B$12*C5172))</f>
        <v>566.853138488381</v>
      </c>
      <c r="E5172" s="20" t="n">
        <f aca="true">IF($B$10="","",$B$10*(1-$B$14+2*$B$14*RAND()))</f>
        <v>3.81870354479549</v>
      </c>
      <c r="F5172" s="21" t="n">
        <f aca="false">INDEX($E$17:$E$28,B5172)</f>
        <v>5.0612</v>
      </c>
      <c r="G5172" s="25" t="n">
        <f aca="false">IF(OR(D5172="",E5172="",F5172=""),"",D5172*($B$7-$B$8-F5172-E5172))</f>
        <v>2188.10779050055</v>
      </c>
      <c r="H5172" s="25" t="n">
        <f aca="false">IF(D5172="","",D5172*$F$30)</f>
        <v>2833.81220993111</v>
      </c>
    </row>
    <row r="5173" customFormat="false" ht="15" hidden="false" customHeight="false" outlineLevel="0" collapsed="false">
      <c r="A5173" s="2" t="n">
        <v>5139</v>
      </c>
      <c r="B5173" s="2" t="n">
        <v>3</v>
      </c>
      <c r="C5173" s="22" t="n">
        <f aca="true">NORMSINV(MAX(RAND(),0.000000000001))</f>
        <v>-1.15590119583224</v>
      </c>
      <c r="D5173" s="24" t="n">
        <f aca="false">IF($B$11="","",$B$11*EXP($B$12*C5173))</f>
        <v>569.885380354656</v>
      </c>
      <c r="E5173" s="20" t="n">
        <f aca="true">IF($B$10="","",$B$10*(1-$B$14+2*$B$14*RAND()))</f>
        <v>3.87914479523742</v>
      </c>
      <c r="F5173" s="21" t="n">
        <f aca="false">INDEX($E$17:$E$28,B5173)</f>
        <v>5.0612</v>
      </c>
      <c r="G5173" s="25" t="n">
        <f aca="false">IF(OR(D5173="",E5173="",F5173=""),"",D5173*($B$7-$B$8-F5173-E5173))</f>
        <v>2165.36795158267</v>
      </c>
      <c r="H5173" s="25" t="n">
        <f aca="false">IF(D5173="","",D5173*$F$30)</f>
        <v>2848.970993469</v>
      </c>
    </row>
    <row r="5174" customFormat="false" ht="15" hidden="false" customHeight="false" outlineLevel="0" collapsed="false">
      <c r="A5174" s="2" t="n">
        <v>5140</v>
      </c>
      <c r="B5174" s="2" t="n">
        <v>4</v>
      </c>
      <c r="C5174" s="22" t="n">
        <f aca="true">NORMSINV(MAX(RAND(),0.000000000001))</f>
        <v>-1.32772238648541</v>
      </c>
      <c r="D5174" s="24" t="n">
        <f aca="false">IF($B$11="","",$B$11*EXP($B$12*C5174))</f>
        <v>530.084079294244</v>
      </c>
      <c r="E5174" s="20" t="n">
        <f aca="true">IF($B$10="","",$B$10*(1-$B$14+2*$B$14*RAND()))</f>
        <v>3.93376411314228</v>
      </c>
      <c r="F5174" s="21" t="n">
        <f aca="false">INDEX($E$17:$E$28,B5174)</f>
        <v>4.89657419354839</v>
      </c>
      <c r="G5174" s="25" t="n">
        <f aca="false">IF(OR(D5174="",E5174="",F5174=""),"",D5174*($B$7-$B$8-F5174-E5174))</f>
        <v>2072.44941904986</v>
      </c>
      <c r="H5174" s="25" t="n">
        <f aca="false">IF(D5174="","",D5174*$F$30)</f>
        <v>2649.99632920779</v>
      </c>
    </row>
    <row r="5175" customFormat="false" ht="15" hidden="false" customHeight="false" outlineLevel="0" collapsed="false">
      <c r="A5175" s="2" t="n">
        <v>5141</v>
      </c>
      <c r="B5175" s="2" t="n">
        <v>5</v>
      </c>
      <c r="C5175" s="22" t="n">
        <f aca="true">NORMSINV(MAX(RAND(),0.000000000001))</f>
        <v>1.70030180874208</v>
      </c>
      <c r="D5175" s="24" t="n">
        <f aca="false">IF($B$11="","",$B$11*EXP($B$12*C5175))</f>
        <v>1898.73334194208</v>
      </c>
      <c r="E5175" s="20" t="n">
        <f aca="true">IF($B$10="","",$B$10*(1-$B$14+2*$B$14*RAND()))</f>
        <v>3.59569627075305</v>
      </c>
      <c r="F5175" s="21" t="n">
        <f aca="false">INDEX($E$17:$E$28,B5175)</f>
        <v>4.761</v>
      </c>
      <c r="G5175" s="25" t="n">
        <f aca="false">IF(OR(D5175="",E5175="",F5175=""),"",D5175*($B$7-$B$8-F5175-E5175))</f>
        <v>8322.72493858023</v>
      </c>
      <c r="H5175" s="25" t="n">
        <f aca="false">IF(D5175="","",D5175*$F$30)</f>
        <v>9492.14772303683</v>
      </c>
    </row>
    <row r="5176" customFormat="false" ht="15" hidden="false" customHeight="false" outlineLevel="0" collapsed="false">
      <c r="A5176" s="2" t="n">
        <v>5142</v>
      </c>
      <c r="B5176" s="2" t="n">
        <v>6</v>
      </c>
      <c r="C5176" s="22" t="n">
        <f aca="true">NORMSINV(MAX(RAND(),0.000000000001))</f>
        <v>-0.489407685333348</v>
      </c>
      <c r="D5176" s="24" t="n">
        <f aca="false">IF($B$11="","",$B$11*EXP($B$12*C5176))</f>
        <v>754.664291127287</v>
      </c>
      <c r="E5176" s="20" t="n">
        <f aca="true">IF($B$10="","",$B$10*(1-$B$14+2*$B$14*RAND()))</f>
        <v>3.4982271850097</v>
      </c>
      <c r="F5176" s="21" t="n">
        <f aca="false">INDEX($E$17:$E$28,B5176)</f>
        <v>4.761</v>
      </c>
      <c r="G5176" s="25" t="n">
        <f aca="false">IF(OR(D5176="",E5176="",F5176=""),"",D5176*($B$7-$B$8-F5176-E5176))</f>
        <v>3381.47924012707</v>
      </c>
      <c r="H5176" s="25" t="n">
        <f aca="false">IF(D5176="","",D5176*$F$30)</f>
        <v>3772.71772420353</v>
      </c>
    </row>
    <row r="5177" customFormat="false" ht="15" hidden="false" customHeight="false" outlineLevel="0" collapsed="false">
      <c r="A5177" s="2" t="n">
        <v>5143</v>
      </c>
      <c r="B5177" s="2" t="n">
        <v>7</v>
      </c>
      <c r="C5177" s="22" t="n">
        <f aca="true">NORMSINV(MAX(RAND(),0.000000000001))</f>
        <v>0.753604408945209</v>
      </c>
      <c r="D5177" s="24" t="n">
        <f aca="false">IF($B$11="","",$B$11*EXP($B$12*C5177))</f>
        <v>1274.15197736243</v>
      </c>
      <c r="E5177" s="20" t="n">
        <f aca="true">IF($B$10="","",$B$10*(1-$B$14+2*$B$14*RAND()))</f>
        <v>3.6246043572562</v>
      </c>
      <c r="F5177" s="21" t="n">
        <f aca="false">INDEX($E$17:$E$28,B5177)</f>
        <v>4.761</v>
      </c>
      <c r="G5177" s="25" t="n">
        <f aca="false">IF(OR(D5177="",E5177="",F5177=""),"",D5177*($B$7-$B$8-F5177-E5177))</f>
        <v>5548.16181842037</v>
      </c>
      <c r="H5177" s="25" t="n">
        <f aca="false">IF(D5177="","",D5177*$F$30)</f>
        <v>6369.74056523026</v>
      </c>
    </row>
    <row r="5178" customFormat="false" ht="15" hidden="false" customHeight="false" outlineLevel="0" collapsed="false">
      <c r="A5178" s="2" t="n">
        <v>5144</v>
      </c>
      <c r="B5178" s="2" t="n">
        <v>8</v>
      </c>
      <c r="C5178" s="22" t="n">
        <f aca="true">NORMSINV(MAX(RAND(),0.000000000001))</f>
        <v>1.47242135021415</v>
      </c>
      <c r="D5178" s="24" t="n">
        <f aca="false">IF($B$11="","",$B$11*EXP($B$12*C5178))</f>
        <v>1724.89453436345</v>
      </c>
      <c r="E5178" s="20" t="n">
        <f aca="true">IF($B$10="","",$B$10*(1-$B$14+2*$B$14*RAND()))</f>
        <v>3.84936348821336</v>
      </c>
      <c r="F5178" s="21" t="n">
        <f aca="false">INDEX($E$17:$E$28,B5178)</f>
        <v>4.761</v>
      </c>
      <c r="G5178" s="25" t="n">
        <f aca="false">IF(OR(D5178="",E5178="",F5178=""),"",D5178*($B$7-$B$8-F5178-E5178))</f>
        <v>7123.18744808851</v>
      </c>
      <c r="H5178" s="25" t="n">
        <f aca="false">IF(D5178="","",D5178*$F$30)</f>
        <v>8623.09275618974</v>
      </c>
    </row>
    <row r="5179" customFormat="false" ht="15" hidden="false" customHeight="false" outlineLevel="0" collapsed="false">
      <c r="A5179" s="2" t="n">
        <v>5145</v>
      </c>
      <c r="B5179" s="2" t="n">
        <v>9</v>
      </c>
      <c r="C5179" s="22" t="n">
        <f aca="true">NORMSINV(MAX(RAND(),0.000000000001))</f>
        <v>-0.974514455467533</v>
      </c>
      <c r="D5179" s="24" t="n">
        <f aca="false">IF($B$11="","",$B$11*EXP($B$12*C5179))</f>
        <v>615.149588117882</v>
      </c>
      <c r="E5179" s="20" t="n">
        <f aca="true">IF($B$10="","",$B$10*(1-$B$14+2*$B$14*RAND()))</f>
        <v>3.72236020081757</v>
      </c>
      <c r="F5179" s="21" t="n">
        <f aca="false">INDEX($E$17:$E$28,B5179)</f>
        <v>4.761</v>
      </c>
      <c r="G5179" s="25" t="n">
        <f aca="false">IF(OR(D5179="",E5179="",F5179=""),"",D5179*($B$7-$B$8-F5179-E5179))</f>
        <v>2618.47021923325</v>
      </c>
      <c r="H5179" s="25" t="n">
        <f aca="false">IF(D5179="","",D5179*$F$30)</f>
        <v>3075.25582091891</v>
      </c>
    </row>
    <row r="5180" customFormat="false" ht="15" hidden="false" customHeight="false" outlineLevel="0" collapsed="false">
      <c r="A5180" s="2" t="n">
        <v>5146</v>
      </c>
      <c r="B5180" s="2" t="n">
        <v>10</v>
      </c>
      <c r="C5180" s="22" t="n">
        <f aca="true">NORMSINV(MAX(RAND(),0.000000000001))</f>
        <v>0.74651030014976</v>
      </c>
      <c r="D5180" s="24" t="n">
        <f aca="false">IF($B$11="","",$B$11*EXP($B$12*C5180))</f>
        <v>1270.34894783496</v>
      </c>
      <c r="E5180" s="20" t="n">
        <f aca="true">IF($B$10="","",$B$10*(1-$B$14+2*$B$14*RAND()))</f>
        <v>3.67182790598457</v>
      </c>
      <c r="F5180" s="21" t="n">
        <f aca="false">INDEX($E$17:$E$28,B5180)</f>
        <v>4.761</v>
      </c>
      <c r="G5180" s="25" t="n">
        <f aca="false">IF(OR(D5180="",E5180="",F5180=""),"",D5180*($B$7-$B$8-F5180-E5180))</f>
        <v>5471.6115377766</v>
      </c>
      <c r="H5180" s="25" t="n">
        <f aca="false">IF(D5180="","",D5180*$F$30)</f>
        <v>6350.72846001653</v>
      </c>
    </row>
    <row r="5181" customFormat="false" ht="15" hidden="false" customHeight="false" outlineLevel="0" collapsed="false">
      <c r="A5181" s="2" t="n">
        <v>5147</v>
      </c>
      <c r="B5181" s="2" t="n">
        <v>11</v>
      </c>
      <c r="C5181" s="22" t="n">
        <f aca="true">NORMSINV(MAX(RAND(),0.000000000001))</f>
        <v>1.85279312383965</v>
      </c>
      <c r="D5181" s="24" t="n">
        <f aca="false">IF($B$11="","",$B$11*EXP($B$12*C5181))</f>
        <v>2024.74074954169</v>
      </c>
      <c r="E5181" s="20" t="n">
        <f aca="true">IF($B$10="","",$B$10*(1-$B$14+2*$B$14*RAND()))</f>
        <v>3.56389100110828</v>
      </c>
      <c r="F5181" s="21" t="n">
        <f aca="false">INDEX($E$17:$E$28,B5181)</f>
        <v>4.761</v>
      </c>
      <c r="G5181" s="25" t="n">
        <f aca="false">IF(OR(D5181="",E5181="",F5181=""),"",D5181*($B$7-$B$8-F5181-E5181))</f>
        <v>8939.45110372426</v>
      </c>
      <c r="H5181" s="25" t="n">
        <f aca="false">IF(D5181="","",D5181*$F$30)</f>
        <v>10122.0839551088</v>
      </c>
    </row>
    <row r="5182" customFormat="false" ht="15" hidden="false" customHeight="false" outlineLevel="0" collapsed="false">
      <c r="A5182" s="2" t="n">
        <v>5148</v>
      </c>
      <c r="B5182" s="2" t="n">
        <v>12</v>
      </c>
      <c r="C5182" s="22" t="n">
        <f aca="true">NORMSINV(MAX(RAND(),0.000000000001))</f>
        <v>-1.85786640131311</v>
      </c>
      <c r="D5182" s="24" t="n">
        <f aca="false">IF($B$11="","",$B$11*EXP($B$12*C5182))</f>
        <v>423.96501310235</v>
      </c>
      <c r="E5182" s="20" t="n">
        <f aca="true">IF($B$10="","",$B$10*(1-$B$14+2*$B$14*RAND()))</f>
        <v>3.8804666785585</v>
      </c>
      <c r="F5182" s="21" t="n">
        <f aca="false">INDEX($E$17:$E$28,B5182)</f>
        <v>4.761</v>
      </c>
      <c r="G5182" s="25" t="n">
        <f aca="false">IF(OR(D5182="",E5182="",F5182=""),"",D5182*($B$7-$B$8-F5182-E5182))</f>
        <v>1737.63473332536</v>
      </c>
      <c r="H5182" s="25" t="n">
        <f aca="false">IF(D5182="","",D5182*$F$30)</f>
        <v>2119.48589350127</v>
      </c>
    </row>
    <row r="5183" customFormat="false" ht="15" hidden="false" customHeight="false" outlineLevel="0" collapsed="false">
      <c r="A5183" s="2" t="n">
        <v>5149</v>
      </c>
      <c r="B5183" s="2" t="n">
        <v>1</v>
      </c>
      <c r="C5183" s="22" t="n">
        <f aca="true">NORMSINV(MAX(RAND(),0.000000000001))</f>
        <v>1.23820834953134</v>
      </c>
      <c r="D5183" s="24" t="n">
        <f aca="false">IF($B$11="","",$B$11*EXP($B$12*C5183))</f>
        <v>1562.79595849331</v>
      </c>
      <c r="E5183" s="20" t="n">
        <f aca="true">IF($B$10="","",$B$10*(1-$B$14+2*$B$14*RAND()))</f>
        <v>3.96412714068671</v>
      </c>
      <c r="F5183" s="21" t="n">
        <f aca="false">INDEX($E$17:$E$28,B5183)</f>
        <v>4.92562580645161</v>
      </c>
      <c r="G5183" s="25" t="n">
        <f aca="false">IF(OR(D5183="",E5183="",F5183=""),"",D5183*($B$7-$B$8-F5183-E5183))</f>
        <v>6017.15053341301</v>
      </c>
      <c r="H5183" s="25" t="n">
        <f aca="false">IF(D5183="","",D5183*$F$30)</f>
        <v>7812.72955569977</v>
      </c>
    </row>
    <row r="5184" customFormat="false" ht="15" hidden="false" customHeight="false" outlineLevel="0" collapsed="false">
      <c r="A5184" s="2" t="n">
        <v>5150</v>
      </c>
      <c r="B5184" s="2" t="n">
        <v>2</v>
      </c>
      <c r="C5184" s="22" t="n">
        <f aca="true">NORMSINV(MAX(RAND(),0.000000000001))</f>
        <v>-0.240059462746817</v>
      </c>
      <c r="D5184" s="24" t="n">
        <f aca="false">IF($B$11="","",$B$11*EXP($B$12*C5184))</f>
        <v>838.269696944695</v>
      </c>
      <c r="E5184" s="20" t="n">
        <f aca="true">IF($B$10="","",$B$10*(1-$B$14+2*$B$14*RAND()))</f>
        <v>3.55542587079939</v>
      </c>
      <c r="F5184" s="21" t="n">
        <f aca="false">INDEX($E$17:$E$28,B5184)</f>
        <v>5.0612</v>
      </c>
      <c r="G5184" s="25" t="n">
        <f aca="false">IF(OR(D5184="",E5184="",F5184=""),"",D5184*($B$7-$B$8-F5184-E5184))</f>
        <v>3456.49958167459</v>
      </c>
      <c r="H5184" s="25" t="n">
        <f aca="false">IF(D5184="","",D5184*$F$30)</f>
        <v>4190.67786896592</v>
      </c>
    </row>
    <row r="5185" customFormat="false" ht="15" hidden="false" customHeight="false" outlineLevel="0" collapsed="false">
      <c r="A5185" s="2" t="n">
        <v>5151</v>
      </c>
      <c r="B5185" s="2" t="n">
        <v>3</v>
      </c>
      <c r="C5185" s="22" t="n">
        <f aca="true">NORMSINV(MAX(RAND(),0.000000000001))</f>
        <v>0.0904259458416062</v>
      </c>
      <c r="D5185" s="24" t="n">
        <f aca="false">IF($B$11="","",$B$11*EXP($B$12*C5185))</f>
        <v>963.521902338396</v>
      </c>
      <c r="E5185" s="20" t="n">
        <f aca="true">IF($B$10="","",$B$10*(1-$B$14+2*$B$14*RAND()))</f>
        <v>4.07627317724408</v>
      </c>
      <c r="F5185" s="21" t="n">
        <f aca="false">INDEX($E$17:$E$28,B5185)</f>
        <v>5.0612</v>
      </c>
      <c r="G5185" s="25" t="n">
        <f aca="false">IF(OR(D5185="",E5185="",F5185=""),"",D5185*($B$7-$B$8-F5185-E5185))</f>
        <v>3471.11349748688</v>
      </c>
      <c r="H5185" s="25" t="n">
        <f aca="false">IF(D5185="","",D5185*$F$30)</f>
        <v>4816.83869417011</v>
      </c>
    </row>
    <row r="5186" customFormat="false" ht="15" hidden="false" customHeight="false" outlineLevel="0" collapsed="false">
      <c r="A5186" s="2" t="n">
        <v>5152</v>
      </c>
      <c r="B5186" s="2" t="n">
        <v>4</v>
      </c>
      <c r="C5186" s="22" t="n">
        <f aca="true">NORMSINV(MAX(RAND(),0.000000000001))</f>
        <v>-0.914761277522331</v>
      </c>
      <c r="D5186" s="24" t="n">
        <f aca="false">IF($B$11="","",$B$11*EXP($B$12*C5186))</f>
        <v>630.834428393323</v>
      </c>
      <c r="E5186" s="20" t="n">
        <f aca="true">IF($B$10="","",$B$10*(1-$B$14+2*$B$14*RAND()))</f>
        <v>3.7464224320873</v>
      </c>
      <c r="F5186" s="21" t="n">
        <f aca="false">INDEX($E$17:$E$28,B5186)</f>
        <v>4.89657419354839</v>
      </c>
      <c r="G5186" s="25" t="n">
        <f aca="false">IF(OR(D5186="",E5186="",F5186=""),"",D5186*($B$7-$B$8-F5186-E5186))</f>
        <v>2584.53078179263</v>
      </c>
      <c r="H5186" s="25" t="n">
        <f aca="false">IF(D5186="","",D5186*$F$30)</f>
        <v>3153.6674744239</v>
      </c>
    </row>
    <row r="5187" customFormat="false" ht="15" hidden="false" customHeight="false" outlineLevel="0" collapsed="false">
      <c r="A5187" s="2" t="n">
        <v>5153</v>
      </c>
      <c r="B5187" s="2" t="n">
        <v>5</v>
      </c>
      <c r="C5187" s="22" t="n">
        <f aca="true">NORMSINV(MAX(RAND(),0.000000000001))</f>
        <v>0.089888550295175</v>
      </c>
      <c r="D5187" s="24" t="n">
        <f aca="false">IF($B$11="","",$B$11*EXP($B$12*C5187))</f>
        <v>963.303746900457</v>
      </c>
      <c r="E5187" s="20" t="n">
        <f aca="true">IF($B$10="","",$B$10*(1-$B$14+2*$B$14*RAND()))</f>
        <v>3.42874964512028</v>
      </c>
      <c r="F5187" s="21" t="n">
        <f aca="false">INDEX($E$17:$E$28,B5187)</f>
        <v>4.761</v>
      </c>
      <c r="G5187" s="25" t="n">
        <f aca="false">IF(OR(D5187="",E5187="",F5187=""),"",D5187*($B$7-$B$8-F5187-E5187))</f>
        <v>4383.27321619077</v>
      </c>
      <c r="H5187" s="25" t="n">
        <f aca="false">IF(D5187="","",D5187*$F$30)</f>
        <v>4815.74809150476</v>
      </c>
    </row>
    <row r="5188" customFormat="false" ht="15" hidden="false" customHeight="false" outlineLevel="0" collapsed="false">
      <c r="A5188" s="2" t="n">
        <v>5154</v>
      </c>
      <c r="B5188" s="2" t="n">
        <v>6</v>
      </c>
      <c r="C5188" s="22" t="n">
        <f aca="true">NORMSINV(MAX(RAND(),0.000000000001))</f>
        <v>-1.5077355472477</v>
      </c>
      <c r="D5188" s="24" t="n">
        <f aca="false">IF($B$11="","",$B$11*EXP($B$12*C5188))</f>
        <v>491.363508250724</v>
      </c>
      <c r="E5188" s="20" t="n">
        <f aca="true">IF($B$10="","",$B$10*(1-$B$14+2*$B$14*RAND()))</f>
        <v>3.53464735977278</v>
      </c>
      <c r="F5188" s="21" t="n">
        <f aca="false">INDEX($E$17:$E$28,B5188)</f>
        <v>4.761</v>
      </c>
      <c r="G5188" s="25" t="n">
        <f aca="false">IF(OR(D5188="",E5188="",F5188=""),"",D5188*($B$7-$B$8-F5188-E5188))</f>
        <v>2183.79270520542</v>
      </c>
      <c r="H5188" s="25" t="n">
        <f aca="false">IF(D5188="","",D5188*$F$30)</f>
        <v>2456.42445044702</v>
      </c>
    </row>
    <row r="5189" customFormat="false" ht="15" hidden="false" customHeight="false" outlineLevel="0" collapsed="false">
      <c r="A5189" s="2" t="n">
        <v>5155</v>
      </c>
      <c r="B5189" s="2" t="n">
        <v>7</v>
      </c>
      <c r="C5189" s="22" t="n">
        <f aca="true">NORMSINV(MAX(RAND(),0.000000000001))</f>
        <v>-0.281157264317144</v>
      </c>
      <c r="D5189" s="24" t="n">
        <f aca="false">IF($B$11="","",$B$11*EXP($B$12*C5189))</f>
        <v>823.878167291328</v>
      </c>
      <c r="E5189" s="20" t="n">
        <f aca="true">IF($B$10="","",$B$10*(1-$B$14+2*$B$14*RAND()))</f>
        <v>3.41363024354998</v>
      </c>
      <c r="F5189" s="21" t="n">
        <f aca="false">INDEX($E$17:$E$28,B5189)</f>
        <v>4.761</v>
      </c>
      <c r="G5189" s="25" t="n">
        <f aca="false">IF(OR(D5189="",E5189="",F5189=""),"",D5189*($B$7-$B$8-F5189-E5189))</f>
        <v>3761.3084679513</v>
      </c>
      <c r="H5189" s="25" t="n">
        <f aca="false">IF(D5189="","",D5189*$F$30)</f>
        <v>4118.73173392281</v>
      </c>
    </row>
    <row r="5190" customFormat="false" ht="15" hidden="false" customHeight="false" outlineLevel="0" collapsed="false">
      <c r="A5190" s="2" t="n">
        <v>5156</v>
      </c>
      <c r="B5190" s="2" t="n">
        <v>8</v>
      </c>
      <c r="C5190" s="22" t="n">
        <f aca="true">NORMSINV(MAX(RAND(),0.000000000001))</f>
        <v>-2.18351953851268</v>
      </c>
      <c r="D5190" s="24" t="n">
        <f aca="false">IF($B$11="","",$B$11*EXP($B$12*C5190))</f>
        <v>369.603849069721</v>
      </c>
      <c r="E5190" s="20" t="n">
        <f aca="true">IF($B$10="","",$B$10*(1-$B$14+2*$B$14*RAND()))</f>
        <v>4.11974680898217</v>
      </c>
      <c r="F5190" s="21" t="n">
        <f aca="false">INDEX($E$17:$E$28,B5190)</f>
        <v>4.761</v>
      </c>
      <c r="G5190" s="25" t="n">
        <f aca="false">IF(OR(D5190="",E5190="",F5190=""),"",D5190*($B$7-$B$8-F5190-E5190))</f>
        <v>1426.39483393479</v>
      </c>
      <c r="H5190" s="25" t="n">
        <f aca="false">IF(D5190="","",D5190*$F$30)</f>
        <v>1847.72356226935</v>
      </c>
    </row>
    <row r="5191" customFormat="false" ht="15" hidden="false" customHeight="false" outlineLevel="0" collapsed="false">
      <c r="A5191" s="2" t="n">
        <v>5157</v>
      </c>
      <c r="B5191" s="2" t="n">
        <v>9</v>
      </c>
      <c r="C5191" s="22" t="n">
        <f aca="true">NORMSINV(MAX(RAND(),0.000000000001))</f>
        <v>-1.12033088245178</v>
      </c>
      <c r="D5191" s="24" t="n">
        <f aca="false">IF($B$11="","",$B$11*EXP($B$12*C5191))</f>
        <v>578.491224184303</v>
      </c>
      <c r="E5191" s="20" t="n">
        <f aca="true">IF($B$10="","",$B$10*(1-$B$14+2*$B$14*RAND()))</f>
        <v>3.51569925060056</v>
      </c>
      <c r="F5191" s="21" t="n">
        <f aca="false">INDEX($E$17:$E$28,B5191)</f>
        <v>4.761</v>
      </c>
      <c r="G5191" s="25" t="n">
        <f aca="false">IF(OR(D5191="",E5191="",F5191=""),"",D5191*($B$7-$B$8-F5191-E5191))</f>
        <v>2581.9803144228</v>
      </c>
      <c r="H5191" s="25" t="n">
        <f aca="false">IF(D5191="","",D5191*$F$30)</f>
        <v>2891.99332794217</v>
      </c>
    </row>
    <row r="5192" customFormat="false" ht="15" hidden="false" customHeight="false" outlineLevel="0" collapsed="false">
      <c r="A5192" s="2" t="n">
        <v>5158</v>
      </c>
      <c r="B5192" s="2" t="n">
        <v>10</v>
      </c>
      <c r="C5192" s="22" t="n">
        <f aca="true">NORMSINV(MAX(RAND(),0.000000000001))</f>
        <v>-0.697501517229891</v>
      </c>
      <c r="D5192" s="24" t="n">
        <f aca="false">IF($B$11="","",$B$11*EXP($B$12*C5192))</f>
        <v>691.310673991118</v>
      </c>
      <c r="E5192" s="20" t="n">
        <f aca="true">IF($B$10="","",$B$10*(1-$B$14+2*$B$14*RAND()))</f>
        <v>3.67185076239975</v>
      </c>
      <c r="F5192" s="21" t="n">
        <f aca="false">INDEX($E$17:$E$28,B5192)</f>
        <v>4.761</v>
      </c>
      <c r="G5192" s="25" t="n">
        <f aca="false">IF(OR(D5192="",E5192="",F5192=""),"",D5192*($B$7-$B$8-F5192-E5192))</f>
        <v>2977.57824242576</v>
      </c>
      <c r="H5192" s="25" t="n">
        <f aca="false">IF(D5192="","",D5192*$F$30)</f>
        <v>3456.0003214164</v>
      </c>
    </row>
    <row r="5193" customFormat="false" ht="15" hidden="false" customHeight="false" outlineLevel="0" collapsed="false">
      <c r="A5193" s="2" t="n">
        <v>5159</v>
      </c>
      <c r="B5193" s="2" t="n">
        <v>11</v>
      </c>
      <c r="C5193" s="22" t="n">
        <f aca="true">NORMSINV(MAX(RAND(),0.000000000001))</f>
        <v>0.000219553342507052</v>
      </c>
      <c r="D5193" s="24" t="n">
        <f aca="false">IF($B$11="","",$B$11*EXP($B$12*C5193))</f>
        <v>927.585809153802</v>
      </c>
      <c r="E5193" s="20" t="n">
        <f aca="true">IF($B$10="","",$B$10*(1-$B$14+2*$B$14*RAND()))</f>
        <v>3.61225181481023</v>
      </c>
      <c r="F5193" s="21" t="n">
        <f aca="false">INDEX($E$17:$E$28,B5193)</f>
        <v>4.761</v>
      </c>
      <c r="G5193" s="25" t="n">
        <f aca="false">IF(OR(D5193="",E5193="",F5193=""),"",D5193*($B$7-$B$8-F5193-E5193))</f>
        <v>4050.53364873014</v>
      </c>
      <c r="H5193" s="25" t="n">
        <f aca="false">IF(D5193="","",D5193*$F$30)</f>
        <v>4637.18697712169</v>
      </c>
    </row>
    <row r="5194" customFormat="false" ht="15" hidden="false" customHeight="false" outlineLevel="0" collapsed="false">
      <c r="A5194" s="2" t="n">
        <v>5160</v>
      </c>
      <c r="B5194" s="2" t="n">
        <v>12</v>
      </c>
      <c r="C5194" s="22" t="n">
        <f aca="true">NORMSINV(MAX(RAND(),0.000000000001))</f>
        <v>-0.0445160953919904</v>
      </c>
      <c r="D5194" s="24" t="n">
        <f aca="false">IF($B$11="","",$B$11*EXP($B$12*C5194))</f>
        <v>910.264505298125</v>
      </c>
      <c r="E5194" s="20" t="n">
        <f aca="true">IF($B$10="","",$B$10*(1-$B$14+2*$B$14*RAND()))</f>
        <v>3.77748975926329</v>
      </c>
      <c r="F5194" s="21" t="n">
        <f aca="false">INDEX($E$17:$E$28,B5194)</f>
        <v>4.761</v>
      </c>
      <c r="G5194" s="25" t="n">
        <f aca="false">IF(OR(D5194="",E5194="",F5194=""),"",D5194*($B$7-$B$8-F5194-E5194))</f>
        <v>3824.48564078921</v>
      </c>
      <c r="H5194" s="25" t="n">
        <f aca="false">IF(D5194="","",D5194*$F$30)</f>
        <v>4550.59431488638</v>
      </c>
    </row>
    <row r="5195" customFormat="false" ht="15" hidden="false" customHeight="false" outlineLevel="0" collapsed="false">
      <c r="A5195" s="2" t="n">
        <v>5161</v>
      </c>
      <c r="B5195" s="2" t="n">
        <v>1</v>
      </c>
      <c r="C5195" s="22" t="n">
        <f aca="true">NORMSINV(MAX(RAND(),0.000000000001))</f>
        <v>1.22798249341081</v>
      </c>
      <c r="D5195" s="24" t="n">
        <f aca="false">IF($B$11="","",$B$11*EXP($B$12*C5195))</f>
        <v>1556.07662491907</v>
      </c>
      <c r="E5195" s="20" t="n">
        <f aca="true">IF($B$10="","",$B$10*(1-$B$14+2*$B$14*RAND()))</f>
        <v>3.47289598266241</v>
      </c>
      <c r="F5195" s="21" t="n">
        <f aca="false">INDEX($E$17:$E$28,B5195)</f>
        <v>4.92562580645161</v>
      </c>
      <c r="G5195" s="25" t="n">
        <f aca="false">IF(OR(D5195="",E5195="",F5195=""),"",D5195*($B$7-$B$8-F5195-E5195))</f>
        <v>6755.67276155515</v>
      </c>
      <c r="H5195" s="25" t="n">
        <f aca="false">IF(D5195="","",D5195*$F$30)</f>
        <v>7779.13826329544</v>
      </c>
    </row>
    <row r="5196" customFormat="false" ht="15" hidden="false" customHeight="false" outlineLevel="0" collapsed="false">
      <c r="A5196" s="2" t="n">
        <v>5162</v>
      </c>
      <c r="B5196" s="2" t="n">
        <v>2</v>
      </c>
      <c r="C5196" s="22" t="n">
        <f aca="true">NORMSINV(MAX(RAND(),0.000000000001))</f>
        <v>-0.531670918380769</v>
      </c>
      <c r="D5196" s="24" t="n">
        <f aca="false">IF($B$11="","",$B$11*EXP($B$12*C5196))</f>
        <v>741.343966984736</v>
      </c>
      <c r="E5196" s="20" t="n">
        <f aca="true">IF($B$10="","",$B$10*(1-$B$14+2*$B$14*RAND()))</f>
        <v>3.88268944457249</v>
      </c>
      <c r="F5196" s="21" t="n">
        <f aca="false">INDEX($E$17:$E$28,B5196)</f>
        <v>5.0612</v>
      </c>
      <c r="G5196" s="25" t="n">
        <f aca="false">IF(OR(D5196="",E5196="",F5196=""),"",D5196*($B$7-$B$8-F5196-E5196))</f>
        <v>2814.22365827326</v>
      </c>
      <c r="H5196" s="25" t="n">
        <f aca="false">IF(D5196="","",D5196*$F$30)</f>
        <v>3706.12675975009</v>
      </c>
    </row>
    <row r="5197" customFormat="false" ht="15" hidden="false" customHeight="false" outlineLevel="0" collapsed="false">
      <c r="A5197" s="2" t="n">
        <v>5163</v>
      </c>
      <c r="B5197" s="2" t="n">
        <v>3</v>
      </c>
      <c r="C5197" s="22" t="n">
        <f aca="true">NORMSINV(MAX(RAND(),0.000000000001))</f>
        <v>0.711886824227141</v>
      </c>
      <c r="D5197" s="24" t="n">
        <f aca="false">IF($B$11="","",$B$11*EXP($B$12*C5197))</f>
        <v>1251.95016418604</v>
      </c>
      <c r="E5197" s="20" t="n">
        <f aca="true">IF($B$10="","",$B$10*(1-$B$14+2*$B$14*RAND()))</f>
        <v>3.92345852473947</v>
      </c>
      <c r="F5197" s="21" t="n">
        <f aca="false">INDEX($E$17:$E$28,B5197)</f>
        <v>5.0612</v>
      </c>
      <c r="G5197" s="25" t="n">
        <f aca="false">IF(OR(D5197="",E5197="",F5197=""),"",D5197*($B$7-$B$8-F5197-E5197))</f>
        <v>4701.50037652707</v>
      </c>
      <c r="H5197" s="25" t="n">
        <f aca="false">IF(D5197="","",D5197*$F$30)</f>
        <v>6258.74926079885</v>
      </c>
    </row>
    <row r="5198" customFormat="false" ht="15" hidden="false" customHeight="false" outlineLevel="0" collapsed="false">
      <c r="A5198" s="2" t="n">
        <v>5164</v>
      </c>
      <c r="B5198" s="2" t="n">
        <v>4</v>
      </c>
      <c r="C5198" s="22" t="n">
        <f aca="true">NORMSINV(MAX(RAND(),0.000000000001))</f>
        <v>-0.274168397039032</v>
      </c>
      <c r="D5198" s="24" t="n">
        <f aca="false">IF($B$11="","",$B$11*EXP($B$12*C5198))</f>
        <v>826.307958597122</v>
      </c>
      <c r="E5198" s="20" t="n">
        <f aca="true">IF($B$10="","",$B$10*(1-$B$14+2*$B$14*RAND()))</f>
        <v>3.751396670325</v>
      </c>
      <c r="F5198" s="21" t="n">
        <f aca="false">INDEX($E$17:$E$28,B5198)</f>
        <v>4.89657419354839</v>
      </c>
      <c r="G5198" s="25" t="n">
        <f aca="false">IF(OR(D5198="",E5198="",F5198=""),"",D5198*($B$7-$B$8-F5198-E5198))</f>
        <v>3381.27624199273</v>
      </c>
      <c r="H5198" s="25" t="n">
        <f aca="false">IF(D5198="","",D5198*$F$30)</f>
        <v>4130.87874661873</v>
      </c>
    </row>
    <row r="5199" customFormat="false" ht="15" hidden="false" customHeight="false" outlineLevel="0" collapsed="false">
      <c r="A5199" s="2" t="n">
        <v>5165</v>
      </c>
      <c r="B5199" s="2" t="n">
        <v>5</v>
      </c>
      <c r="C5199" s="22" t="n">
        <f aca="true">NORMSINV(MAX(RAND(),0.000000000001))</f>
        <v>0.741501408707968</v>
      </c>
      <c r="D5199" s="24" t="n">
        <f aca="false">IF($B$11="","",$B$11*EXP($B$12*C5199))</f>
        <v>1267.67060612337</v>
      </c>
      <c r="E5199" s="20" t="n">
        <f aca="true">IF($B$10="","",$B$10*(1-$B$14+2*$B$14*RAND()))</f>
        <v>3.76204108417137</v>
      </c>
      <c r="F5199" s="21" t="n">
        <f aca="false">INDEX($E$17:$E$28,B5199)</f>
        <v>4.761</v>
      </c>
      <c r="G5199" s="25" t="n">
        <f aca="false">IF(OR(D5199="",E5199="",F5199=""),"",D5199*($B$7-$B$8-F5199-E5199))</f>
        <v>5345.71486482582</v>
      </c>
      <c r="H5199" s="25" t="n">
        <f aca="false">IF(D5199="","",D5199*$F$30)</f>
        <v>6337.33889413194</v>
      </c>
    </row>
    <row r="5200" customFormat="false" ht="15" hidden="false" customHeight="false" outlineLevel="0" collapsed="false">
      <c r="A5200" s="2" t="n">
        <v>5166</v>
      </c>
      <c r="B5200" s="2" t="n">
        <v>6</v>
      </c>
      <c r="C5200" s="22" t="n">
        <f aca="true">NORMSINV(MAX(RAND(),0.000000000001))</f>
        <v>-2.28160359613835</v>
      </c>
      <c r="D5200" s="24" t="n">
        <f aca="false">IF($B$11="","",$B$11*EXP($B$12*C5200))</f>
        <v>354.639741044974</v>
      </c>
      <c r="E5200" s="20" t="n">
        <f aca="true">IF($B$10="","",$B$10*(1-$B$14+2*$B$14*RAND()))</f>
        <v>4.00013933864613</v>
      </c>
      <c r="F5200" s="21" t="n">
        <f aca="false">INDEX($E$17:$E$28,B5200)</f>
        <v>4.761</v>
      </c>
      <c r="G5200" s="25" t="n">
        <f aca="false">IF(OR(D5200="",E5200="",F5200=""),"",D5200*($B$7-$B$8-F5200-E5200))</f>
        <v>1411.06211459657</v>
      </c>
      <c r="H5200" s="25" t="n">
        <f aca="false">IF(D5200="","",D5200*$F$30)</f>
        <v>1772.91499343204</v>
      </c>
    </row>
    <row r="5201" customFormat="false" ht="15" hidden="false" customHeight="false" outlineLevel="0" collapsed="false">
      <c r="A5201" s="2" t="n">
        <v>5167</v>
      </c>
      <c r="B5201" s="2" t="n">
        <v>7</v>
      </c>
      <c r="C5201" s="22" t="n">
        <f aca="true">NORMSINV(MAX(RAND(),0.000000000001))</f>
        <v>-0.732584260788603</v>
      </c>
      <c r="D5201" s="24" t="n">
        <f aca="false">IF($B$11="","",$B$11*EXP($B$12*C5201))</f>
        <v>681.166415505001</v>
      </c>
      <c r="E5201" s="20" t="n">
        <f aca="true">IF($B$10="","",$B$10*(1-$B$14+2*$B$14*RAND()))</f>
        <v>3.78978090256417</v>
      </c>
      <c r="F5201" s="21" t="n">
        <f aca="false">INDEX($E$17:$E$28,B5201)</f>
        <v>4.761</v>
      </c>
      <c r="G5201" s="25" t="n">
        <f aca="false">IF(OR(D5201="",E5201="",F5201=""),"",D5201*($B$7-$B$8-F5201-E5201))</f>
        <v>2853.55535636546</v>
      </c>
      <c r="H5201" s="25" t="n">
        <f aca="false">IF(D5201="","",D5201*$F$30)</f>
        <v>3405.2871443926</v>
      </c>
    </row>
    <row r="5202" customFormat="false" ht="15" hidden="false" customHeight="false" outlineLevel="0" collapsed="false">
      <c r="A5202" s="2" t="n">
        <v>5168</v>
      </c>
      <c r="B5202" s="2" t="n">
        <v>8</v>
      </c>
      <c r="C5202" s="22" t="n">
        <f aca="true">NORMSINV(MAX(RAND(),0.000000000001))</f>
        <v>0.670089941020039</v>
      </c>
      <c r="D5202" s="24" t="n">
        <f aca="false">IF($B$11="","",$B$11*EXP($B$12*C5202))</f>
        <v>1230.0941099647</v>
      </c>
      <c r="E5202" s="20" t="n">
        <f aca="true">IF($B$10="","",$B$10*(1-$B$14+2*$B$14*RAND()))</f>
        <v>3.39189860788224</v>
      </c>
      <c r="F5202" s="21" t="n">
        <f aca="false">INDEX($E$17:$E$28,B5202)</f>
        <v>4.761</v>
      </c>
      <c r="G5202" s="25" t="n">
        <f aca="false">IF(OR(D5202="",E5202="",F5202=""),"",D5202*($B$7-$B$8-F5202-E5202))</f>
        <v>5642.56640425493</v>
      </c>
      <c r="H5202" s="25" t="n">
        <f aca="false">IF(D5202="","",D5202*$F$30)</f>
        <v>6149.48647453553</v>
      </c>
    </row>
    <row r="5203" customFormat="false" ht="15" hidden="false" customHeight="false" outlineLevel="0" collapsed="false">
      <c r="A5203" s="2" t="n">
        <v>5169</v>
      </c>
      <c r="B5203" s="2" t="n">
        <v>9</v>
      </c>
      <c r="C5203" s="22" t="n">
        <f aca="true">NORMSINV(MAX(RAND(),0.000000000001))</f>
        <v>0.113381664543913</v>
      </c>
      <c r="D5203" s="24" t="n">
        <f aca="false">IF($B$11="","",$B$11*EXP($B$12*C5203))</f>
        <v>972.887039679498</v>
      </c>
      <c r="E5203" s="20" t="n">
        <f aca="true">IF($B$10="","",$B$10*(1-$B$14+2*$B$14*RAND()))</f>
        <v>3.77360590365442</v>
      </c>
      <c r="F5203" s="21" t="n">
        <f aca="false">INDEX($E$17:$E$28,B5203)</f>
        <v>4.761</v>
      </c>
      <c r="G5203" s="25" t="n">
        <f aca="false">IF(OR(D5203="",E5203="",F5203=""),"",D5203*($B$7-$B$8-F5203-E5203))</f>
        <v>4091.37341307929</v>
      </c>
      <c r="H5203" s="25" t="n">
        <f aca="false">IF(D5203="","",D5203*$F$30)</f>
        <v>4863.65688876575</v>
      </c>
    </row>
    <row r="5204" customFormat="false" ht="15" hidden="false" customHeight="false" outlineLevel="0" collapsed="false">
      <c r="A5204" s="2" t="n">
        <v>5170</v>
      </c>
      <c r="B5204" s="2" t="n">
        <v>10</v>
      </c>
      <c r="C5204" s="22" t="n">
        <f aca="true">NORMSINV(MAX(RAND(),0.000000000001))</f>
        <v>0.901451675108931</v>
      </c>
      <c r="D5204" s="24" t="n">
        <f aca="false">IF($B$11="","",$B$11*EXP($B$12*C5204))</f>
        <v>1356.05352658204</v>
      </c>
      <c r="E5204" s="20" t="n">
        <f aca="true">IF($B$10="","",$B$10*(1-$B$14+2*$B$14*RAND()))</f>
        <v>3.67236708365701</v>
      </c>
      <c r="F5204" s="21" t="n">
        <f aca="false">INDEX($E$17:$E$28,B5204)</f>
        <v>4.761</v>
      </c>
      <c r="G5204" s="25" t="n">
        <f aca="false">IF(OR(D5204="",E5204="",F5204=""),"",D5204*($B$7-$B$8-F5204-E5204))</f>
        <v>5840.02475390122</v>
      </c>
      <c r="H5204" s="25" t="n">
        <f aca="false">IF(D5204="","",D5204*$F$30)</f>
        <v>6779.18279008895</v>
      </c>
    </row>
    <row r="5205" customFormat="false" ht="15" hidden="false" customHeight="false" outlineLevel="0" collapsed="false">
      <c r="A5205" s="2" t="n">
        <v>5171</v>
      </c>
      <c r="B5205" s="2" t="n">
        <v>11</v>
      </c>
      <c r="C5205" s="22" t="n">
        <f aca="true">NORMSINV(MAX(RAND(),0.000000000001))</f>
        <v>0.438338676492724</v>
      </c>
      <c r="D5205" s="24" t="n">
        <f aca="false">IF($B$11="","",$B$11*EXP($B$12*C5205))</f>
        <v>1115.6515228864</v>
      </c>
      <c r="E5205" s="20" t="n">
        <f aca="true">IF($B$10="","",$B$10*(1-$B$14+2*$B$14*RAND()))</f>
        <v>3.67393423672013</v>
      </c>
      <c r="F5205" s="21" t="n">
        <f aca="false">INDEX($E$17:$E$28,B5205)</f>
        <v>4.761</v>
      </c>
      <c r="G5205" s="25" t="n">
        <f aca="false">IF(OR(D5205="",E5205="",F5205=""),"",D5205*($B$7-$B$8-F5205-E5205))</f>
        <v>4802.95317492931</v>
      </c>
      <c r="H5205" s="25" t="n">
        <f aca="false">IF(D5205="","",D5205*$F$30)</f>
        <v>5577.36509321371</v>
      </c>
    </row>
    <row r="5206" customFormat="false" ht="15" hidden="false" customHeight="false" outlineLevel="0" collapsed="false">
      <c r="A5206" s="2" t="n">
        <v>5172</v>
      </c>
      <c r="B5206" s="2" t="n">
        <v>12</v>
      </c>
      <c r="C5206" s="22" t="n">
        <f aca="true">NORMSINV(MAX(RAND(),0.000000000001))</f>
        <v>0.675389279236284</v>
      </c>
      <c r="D5206" s="24" t="n">
        <f aca="false">IF($B$11="","",$B$11*EXP($B$12*C5206))</f>
        <v>1232.84393149124</v>
      </c>
      <c r="E5206" s="20" t="n">
        <f aca="true">IF($B$10="","",$B$10*(1-$B$14+2*$B$14*RAND()))</f>
        <v>3.52374853320388</v>
      </c>
      <c r="F5206" s="21" t="n">
        <f aca="false">INDEX($E$17:$E$28,B5206)</f>
        <v>4.761</v>
      </c>
      <c r="G5206" s="25" t="n">
        <f aca="false">IF(OR(D5206="",E5206="",F5206=""),"",D5206*($B$7-$B$8-F5206-E5206))</f>
        <v>5492.62973410706</v>
      </c>
      <c r="H5206" s="25" t="n">
        <f aca="false">IF(D5206="","",D5206*$F$30)</f>
        <v>6163.23338231102</v>
      </c>
    </row>
    <row r="5207" customFormat="false" ht="15" hidden="false" customHeight="false" outlineLevel="0" collapsed="false">
      <c r="A5207" s="2" t="n">
        <v>5173</v>
      </c>
      <c r="B5207" s="2" t="n">
        <v>1</v>
      </c>
      <c r="C5207" s="22" t="n">
        <f aca="true">NORMSINV(MAX(RAND(),0.000000000001))</f>
        <v>-2.13959132808524</v>
      </c>
      <c r="D5207" s="24" t="n">
        <f aca="false">IF($B$11="","",$B$11*EXP($B$12*C5207))</f>
        <v>376.508871909263</v>
      </c>
      <c r="E5207" s="20" t="n">
        <f aca="true">IF($B$10="","",$B$10*(1-$B$14+2*$B$14*RAND()))</f>
        <v>3.53218104636153</v>
      </c>
      <c r="F5207" s="21" t="n">
        <f aca="false">INDEX($E$17:$E$28,B5207)</f>
        <v>4.92562580645161</v>
      </c>
      <c r="G5207" s="25" t="n">
        <f aca="false">IF(OR(D5207="",E5207="",F5207=""),"",D5207*($B$7-$B$8-F5207-E5207))</f>
        <v>1612.2837111449</v>
      </c>
      <c r="H5207" s="25" t="n">
        <f aca="false">IF(D5207="","",D5207*$F$30)</f>
        <v>1882.24315244879</v>
      </c>
    </row>
    <row r="5208" customFormat="false" ht="15" hidden="false" customHeight="false" outlineLevel="0" collapsed="false">
      <c r="A5208" s="2" t="n">
        <v>5174</v>
      </c>
      <c r="B5208" s="2" t="n">
        <v>2</v>
      </c>
      <c r="C5208" s="22" t="n">
        <f aca="true">NORMSINV(MAX(RAND(),0.000000000001))</f>
        <v>0.172260407388862</v>
      </c>
      <c r="D5208" s="24" t="n">
        <f aca="false">IF($B$11="","",$B$11*EXP($B$12*C5208))</f>
        <v>997.325787989385</v>
      </c>
      <c r="E5208" s="20" t="n">
        <f aca="true">IF($B$10="","",$B$10*(1-$B$14+2*$B$14*RAND()))</f>
        <v>4.11071269788565</v>
      </c>
      <c r="F5208" s="21" t="n">
        <f aca="false">INDEX($E$17:$E$28,B5208)</f>
        <v>5.0612</v>
      </c>
      <c r="G5208" s="25" t="n">
        <f aca="false">IF(OR(D5208="",E5208="",F5208=""),"",D5208*($B$7-$B$8-F5208-E5208))</f>
        <v>3558.54548019611</v>
      </c>
      <c r="H5208" s="25" t="n">
        <f aca="false">IF(D5208="","",D5208*$F$30)</f>
        <v>4985.83107931653</v>
      </c>
    </row>
    <row r="5209" customFormat="false" ht="15" hidden="false" customHeight="false" outlineLevel="0" collapsed="false">
      <c r="A5209" s="2" t="n">
        <v>5175</v>
      </c>
      <c r="B5209" s="2" t="n">
        <v>3</v>
      </c>
      <c r="C5209" s="22" t="n">
        <f aca="true">NORMSINV(MAX(RAND(),0.000000000001))</f>
        <v>-0.307105129425359</v>
      </c>
      <c r="D5209" s="24" t="n">
        <f aca="false">IF($B$11="","",$B$11*EXP($B$12*C5209))</f>
        <v>814.919319511119</v>
      </c>
      <c r="E5209" s="20" t="n">
        <f aca="true">IF($B$10="","",$B$10*(1-$B$14+2*$B$14*RAND()))</f>
        <v>3.65017266116443</v>
      </c>
      <c r="F5209" s="21" t="n">
        <f aca="false">INDEX($E$17:$E$28,B5209)</f>
        <v>5.0612</v>
      </c>
      <c r="G5209" s="25" t="n">
        <f aca="false">IF(OR(D5209="",E5209="",F5209=""),"",D5209*($B$7-$B$8-F5209-E5209))</f>
        <v>3283.00624952777</v>
      </c>
      <c r="H5209" s="25" t="n">
        <f aca="false">IF(D5209="","",D5209*$F$30)</f>
        <v>4073.94466209999</v>
      </c>
    </row>
    <row r="5210" customFormat="false" ht="15" hidden="false" customHeight="false" outlineLevel="0" collapsed="false">
      <c r="A5210" s="2" t="n">
        <v>5176</v>
      </c>
      <c r="B5210" s="2" t="n">
        <v>4</v>
      </c>
      <c r="C5210" s="22" t="n">
        <f aca="true">NORMSINV(MAX(RAND(),0.000000000001))</f>
        <v>-0.130074610097563</v>
      </c>
      <c r="D5210" s="24" t="n">
        <f aca="false">IF($B$11="","",$B$11*EXP($B$12*C5210))</f>
        <v>878.032639331101</v>
      </c>
      <c r="E5210" s="20" t="n">
        <f aca="true">IF($B$10="","",$B$10*(1-$B$14+2*$B$14*RAND()))</f>
        <v>3.67381247056872</v>
      </c>
      <c r="F5210" s="21" t="n">
        <f aca="false">INDEX($E$17:$E$28,B5210)</f>
        <v>4.89657419354839</v>
      </c>
      <c r="G5210" s="25" t="n">
        <f aca="false">IF(OR(D5210="",E5210="",F5210=""),"",D5210*($B$7-$B$8-F5210-E5210))</f>
        <v>3661.05660229541</v>
      </c>
      <c r="H5210" s="25" t="n">
        <f aca="false">IF(D5210="","",D5210*$F$30)</f>
        <v>4389.46077054404</v>
      </c>
    </row>
    <row r="5211" customFormat="false" ht="15" hidden="false" customHeight="false" outlineLevel="0" collapsed="false">
      <c r="A5211" s="2" t="n">
        <v>5177</v>
      </c>
      <c r="B5211" s="2" t="n">
        <v>5</v>
      </c>
      <c r="C5211" s="22" t="n">
        <f aca="true">NORMSINV(MAX(RAND(),0.000000000001))</f>
        <v>-0.264591323825256</v>
      </c>
      <c r="D5211" s="24" t="n">
        <f aca="false">IF($B$11="","",$B$11*EXP($B$12*C5211))</f>
        <v>829.649223310855</v>
      </c>
      <c r="E5211" s="20" t="n">
        <f aca="true">IF($B$10="","",$B$10*(1-$B$14+2*$B$14*RAND()))</f>
        <v>3.58401964584917</v>
      </c>
      <c r="F5211" s="21" t="n">
        <f aca="false">INDEX($E$17:$E$28,B5211)</f>
        <v>4.761</v>
      </c>
      <c r="G5211" s="25" t="n">
        <f aca="false">IF(OR(D5211="",E5211="",F5211=""),"",D5211*($B$7-$B$8-F5211-E5211))</f>
        <v>3646.2920372877</v>
      </c>
      <c r="H5211" s="25" t="n">
        <f aca="false">IF(D5211="","",D5211*$F$30)</f>
        <v>4147.58239717562</v>
      </c>
    </row>
    <row r="5212" customFormat="false" ht="15" hidden="false" customHeight="false" outlineLevel="0" collapsed="false">
      <c r="A5212" s="2" t="n">
        <v>5178</v>
      </c>
      <c r="B5212" s="2" t="n">
        <v>6</v>
      </c>
      <c r="C5212" s="22" t="n">
        <f aca="true">NORMSINV(MAX(RAND(),0.000000000001))</f>
        <v>1.02211577227342</v>
      </c>
      <c r="D5212" s="24" t="n">
        <f aca="false">IF($B$11="","",$B$11*EXP($B$12*C5212))</f>
        <v>1426.78322691274</v>
      </c>
      <c r="E5212" s="20" t="n">
        <f aca="true">IF($B$10="","",$B$10*(1-$B$14+2*$B$14*RAND()))</f>
        <v>3.51142440800203</v>
      </c>
      <c r="F5212" s="21" t="n">
        <f aca="false">INDEX($E$17:$E$28,B5212)</f>
        <v>4.761</v>
      </c>
      <c r="G5212" s="25" t="n">
        <f aca="false">IF(OR(D5212="",E5212="",F5212=""),"",D5212*($B$7-$B$8-F5212-E5212))</f>
        <v>6374.26191962746</v>
      </c>
      <c r="H5212" s="25" t="n">
        <f aca="false">IF(D5212="","",D5212*$F$30)</f>
        <v>7132.77470798217</v>
      </c>
    </row>
    <row r="5213" customFormat="false" ht="15" hidden="false" customHeight="false" outlineLevel="0" collapsed="false">
      <c r="A5213" s="2" t="n">
        <v>5179</v>
      </c>
      <c r="B5213" s="2" t="n">
        <v>7</v>
      </c>
      <c r="C5213" s="22" t="n">
        <f aca="true">NORMSINV(MAX(RAND(),0.000000000001))</f>
        <v>1.90103978941654</v>
      </c>
      <c r="D5213" s="24" t="n">
        <f aca="false">IF($B$11="","",$B$11*EXP($B$12*C5213))</f>
        <v>2066.32398345108</v>
      </c>
      <c r="E5213" s="20" t="n">
        <f aca="true">IF($B$10="","",$B$10*(1-$B$14+2*$B$14*RAND()))</f>
        <v>3.57648753694396</v>
      </c>
      <c r="F5213" s="21" t="n">
        <f aca="false">INDEX($E$17:$E$28,B5213)</f>
        <v>4.761</v>
      </c>
      <c r="G5213" s="25" t="n">
        <f aca="false">IF(OR(D5213="",E5213="",F5213=""),"",D5213*($B$7-$B$8-F5213-E5213))</f>
        <v>9097.01708985498</v>
      </c>
      <c r="H5213" s="25" t="n">
        <f aca="false">IF(D5213="","",D5213*$F$30)</f>
        <v>10329.9668580686</v>
      </c>
    </row>
    <row r="5214" customFormat="false" ht="15" hidden="false" customHeight="false" outlineLevel="0" collapsed="false">
      <c r="A5214" s="2" t="n">
        <v>5180</v>
      </c>
      <c r="B5214" s="2" t="n">
        <v>8</v>
      </c>
      <c r="C5214" s="22" t="n">
        <f aca="true">NORMSINV(MAX(RAND(),0.000000000001))</f>
        <v>0.676055441072951</v>
      </c>
      <c r="D5214" s="24" t="n">
        <f aca="false">IF($B$11="","",$B$11*EXP($B$12*C5214))</f>
        <v>1233.19003688206</v>
      </c>
      <c r="E5214" s="20" t="n">
        <f aca="true">IF($B$10="","",$B$10*(1-$B$14+2*$B$14*RAND()))</f>
        <v>4.0177564154186</v>
      </c>
      <c r="F5214" s="21" t="n">
        <f aca="false">INDEX($E$17:$E$28,B5214)</f>
        <v>4.761</v>
      </c>
      <c r="G5214" s="25" t="n">
        <f aca="false">IF(OR(D5214="",E5214="",F5214=""),"",D5214*($B$7-$B$8-F5214-E5214))</f>
        <v>4884.96612216878</v>
      </c>
      <c r="H5214" s="25" t="n">
        <f aca="false">IF(D5214="","",D5214*$F$30)</f>
        <v>6164.96363238082</v>
      </c>
    </row>
    <row r="5215" customFormat="false" ht="15" hidden="false" customHeight="false" outlineLevel="0" collapsed="false">
      <c r="A5215" s="2" t="n">
        <v>5181</v>
      </c>
      <c r="B5215" s="2" t="n">
        <v>9</v>
      </c>
      <c r="C5215" s="22" t="n">
        <f aca="true">NORMSINV(MAX(RAND(),0.000000000001))</f>
        <v>0.466120067311324</v>
      </c>
      <c r="D5215" s="24" t="n">
        <f aca="false">IF($B$11="","",$B$11*EXP($B$12*C5215))</f>
        <v>1128.78823068852</v>
      </c>
      <c r="E5215" s="20" t="n">
        <f aca="true">IF($B$10="","",$B$10*(1-$B$14+2*$B$14*RAND()))</f>
        <v>3.85577530043403</v>
      </c>
      <c r="F5215" s="21" t="n">
        <f aca="false">INDEX($E$17:$E$28,B5215)</f>
        <v>4.761</v>
      </c>
      <c r="G5215" s="25" t="n">
        <f aca="false">IF(OR(D5215="",E5215="",F5215=""),"",D5215*($B$7-$B$8-F5215-E5215))</f>
        <v>4654.24751335427</v>
      </c>
      <c r="H5215" s="25" t="n">
        <f aca="false">IF(D5215="","",D5215*$F$30)</f>
        <v>5643.03812285805</v>
      </c>
    </row>
    <row r="5216" customFormat="false" ht="15" hidden="false" customHeight="false" outlineLevel="0" collapsed="false">
      <c r="A5216" s="2" t="n">
        <v>5182</v>
      </c>
      <c r="B5216" s="2" t="n">
        <v>10</v>
      </c>
      <c r="C5216" s="22" t="n">
        <f aca="true">NORMSINV(MAX(RAND(),0.000000000001))</f>
        <v>-1.47306117557648</v>
      </c>
      <c r="D5216" s="24" t="n">
        <f aca="false">IF($B$11="","",$B$11*EXP($B$12*C5216))</f>
        <v>498.595327681273</v>
      </c>
      <c r="E5216" s="20" t="n">
        <f aca="true">IF($B$10="","",$B$10*(1-$B$14+2*$B$14*RAND()))</f>
        <v>3.94340366077367</v>
      </c>
      <c r="F5216" s="21" t="n">
        <f aca="false">INDEX($E$17:$E$28,B5216)</f>
        <v>4.761</v>
      </c>
      <c r="G5216" s="25" t="n">
        <f aca="false">IF(OR(D5216="",E5216="",F5216=""),"",D5216*($B$7-$B$8-F5216-E5216))</f>
        <v>2012.1294791459</v>
      </c>
      <c r="H5216" s="25" t="n">
        <f aca="false">IF(D5216="","",D5216*$F$30)</f>
        <v>2492.57776214422</v>
      </c>
    </row>
    <row r="5217" customFormat="false" ht="15" hidden="false" customHeight="false" outlineLevel="0" collapsed="false">
      <c r="A5217" s="2" t="n">
        <v>5183</v>
      </c>
      <c r="B5217" s="2" t="n">
        <v>11</v>
      </c>
      <c r="C5217" s="22" t="n">
        <f aca="true">NORMSINV(MAX(RAND(),0.000000000001))</f>
        <v>0.510317302013733</v>
      </c>
      <c r="D5217" s="24" t="n">
        <f aca="false">IF($B$11="","",$B$11*EXP($B$12*C5217))</f>
        <v>1150.00686287879</v>
      </c>
      <c r="E5217" s="20" t="n">
        <f aca="true">IF($B$10="","",$B$10*(1-$B$14+2*$B$14*RAND()))</f>
        <v>4.07187320414474</v>
      </c>
      <c r="F5217" s="21" t="n">
        <f aca="false">INDEX($E$17:$E$28,B5217)</f>
        <v>4.761</v>
      </c>
      <c r="G5217" s="25" t="n">
        <f aca="false">IF(OR(D5217="",E5217="",F5217=""),"",D5217*($B$7-$B$8-F5217-E5217))</f>
        <v>4493.22262937118</v>
      </c>
      <c r="H5217" s="25" t="n">
        <f aca="false">IF(D5217="","",D5217*$F$30)</f>
        <v>5749.11430890366</v>
      </c>
    </row>
    <row r="5218" customFormat="false" ht="15" hidden="false" customHeight="false" outlineLevel="0" collapsed="false">
      <c r="A5218" s="2" t="n">
        <v>5184</v>
      </c>
      <c r="B5218" s="2" t="n">
        <v>12</v>
      </c>
      <c r="C5218" s="22" t="n">
        <f aca="true">NORMSINV(MAX(RAND(),0.000000000001))</f>
        <v>0.245682103143084</v>
      </c>
      <c r="D5218" s="24" t="n">
        <f aca="false">IF($B$11="","",$B$11*EXP($B$12*C5218))</f>
        <v>1028.66270817136</v>
      </c>
      <c r="E5218" s="20" t="n">
        <f aca="true">IF($B$10="","",$B$10*(1-$B$14+2*$B$14*RAND()))</f>
        <v>4.02329240995616</v>
      </c>
      <c r="F5218" s="21" t="n">
        <f aca="false">INDEX($E$17:$E$28,B5218)</f>
        <v>4.761</v>
      </c>
      <c r="G5218" s="25" t="n">
        <f aca="false">IF(OR(D5218="",E5218="",F5218=""),"",D5218*($B$7-$B$8-F5218-E5218))</f>
        <v>4069.08888230848</v>
      </c>
      <c r="H5218" s="25" t="n">
        <f aca="false">IF(D5218="","",D5218*$F$30)</f>
        <v>5142.49061069024</v>
      </c>
    </row>
    <row r="5219" customFormat="false" ht="15" hidden="false" customHeight="false" outlineLevel="0" collapsed="false">
      <c r="A5219" s="2" t="n">
        <v>5185</v>
      </c>
      <c r="B5219" s="2" t="n">
        <v>1</v>
      </c>
      <c r="C5219" s="22" t="n">
        <f aca="true">NORMSINV(MAX(RAND(),0.000000000001))</f>
        <v>0.768341906992127</v>
      </c>
      <c r="D5219" s="24" t="n">
        <f aca="false">IF($B$11="","",$B$11*EXP($B$12*C5219))</f>
        <v>1282.08892853044</v>
      </c>
      <c r="E5219" s="20" t="n">
        <f aca="true">IF($B$10="","",$B$10*(1-$B$14+2*$B$14*RAND()))</f>
        <v>3.68512397093349</v>
      </c>
      <c r="F5219" s="21" t="n">
        <f aca="false">INDEX($E$17:$E$28,B5219)</f>
        <v>4.92562580645161</v>
      </c>
      <c r="G5219" s="25" t="n">
        <f aca="false">IF(OR(D5219="",E5219="",F5219=""),"",D5219*($B$7-$B$8-F5219-E5219))</f>
        <v>5294.06599354641</v>
      </c>
      <c r="H5219" s="25" t="n">
        <f aca="false">IF(D5219="","",D5219*$F$30)</f>
        <v>6409.41897150937</v>
      </c>
    </row>
    <row r="5220" customFormat="false" ht="15" hidden="false" customHeight="false" outlineLevel="0" collapsed="false">
      <c r="A5220" s="2" t="n">
        <v>5186</v>
      </c>
      <c r="B5220" s="2" t="n">
        <v>2</v>
      </c>
      <c r="C5220" s="22" t="n">
        <f aca="true">NORMSINV(MAX(RAND(),0.000000000001))</f>
        <v>1.53869613387648</v>
      </c>
      <c r="D5220" s="24" t="n">
        <f aca="false">IF($B$11="","",$B$11*EXP($B$12*C5220))</f>
        <v>1773.74273574526</v>
      </c>
      <c r="E5220" s="20" t="n">
        <f aca="true">IF($B$10="","",$B$10*(1-$B$14+2*$B$14*RAND()))</f>
        <v>3.77630417981045</v>
      </c>
      <c r="F5220" s="21" t="n">
        <f aca="false">INDEX($E$17:$E$28,B5220)</f>
        <v>5.0612</v>
      </c>
      <c r="G5220" s="25" t="n">
        <f aca="false">IF(OR(D5220="",E5220="",F5220=""),"",D5220*($B$7-$B$8-F5220-E5220))</f>
        <v>6922.02361233745</v>
      </c>
      <c r="H5220" s="25" t="n">
        <f aca="false">IF(D5220="","",D5220*$F$30)</f>
        <v>8867.29468453769</v>
      </c>
    </row>
    <row r="5221" customFormat="false" ht="15" hidden="false" customHeight="false" outlineLevel="0" collapsed="false">
      <c r="A5221" s="2" t="n">
        <v>5187</v>
      </c>
      <c r="B5221" s="2" t="n">
        <v>3</v>
      </c>
      <c r="C5221" s="22" t="n">
        <f aca="true">NORMSINV(MAX(RAND(),0.000000000001))</f>
        <v>1.04308447164326</v>
      </c>
      <c r="D5221" s="24" t="n">
        <f aca="false">IF($B$11="","",$B$11*EXP($B$12*C5221))</f>
        <v>1439.44542385058</v>
      </c>
      <c r="E5221" s="20" t="n">
        <f aca="true">IF($B$10="","",$B$10*(1-$B$14+2*$B$14*RAND()))</f>
        <v>4.0855735651599</v>
      </c>
      <c r="F5221" s="21" t="n">
        <f aca="false">INDEX($E$17:$E$28,B5221)</f>
        <v>5.0612</v>
      </c>
      <c r="G5221" s="25" t="n">
        <f aca="false">IF(OR(D5221="",E5221="",F5221=""),"",D5221*($B$7-$B$8-F5221-E5221))</f>
        <v>5172.25334848951</v>
      </c>
      <c r="H5221" s="25" t="n">
        <f aca="false">IF(D5221="","",D5221*$F$30)</f>
        <v>7196.07556291381</v>
      </c>
    </row>
    <row r="5222" customFormat="false" ht="15" hidden="false" customHeight="false" outlineLevel="0" collapsed="false">
      <c r="A5222" s="2" t="n">
        <v>5188</v>
      </c>
      <c r="B5222" s="2" t="n">
        <v>4</v>
      </c>
      <c r="C5222" s="22" t="n">
        <f aca="true">NORMSINV(MAX(RAND(),0.000000000001))</f>
        <v>-2.27995243067965</v>
      </c>
      <c r="D5222" s="24" t="n">
        <f aca="false">IF($B$11="","",$B$11*EXP($B$12*C5222))</f>
        <v>354.886565759114</v>
      </c>
      <c r="E5222" s="20" t="n">
        <f aca="true">IF($B$10="","",$B$10*(1-$B$14+2*$B$14*RAND()))</f>
        <v>4.03515249597774</v>
      </c>
      <c r="F5222" s="21" t="n">
        <f aca="false">INDEX($E$17:$E$28,B5222)</f>
        <v>4.89657419354839</v>
      </c>
      <c r="G5222" s="25" t="n">
        <f aca="false">IF(OR(D5222="",E5222="",F5222=""),"",D5222*($B$7-$B$8-F5222-E5222))</f>
        <v>1351.50503662616</v>
      </c>
      <c r="H5222" s="25" t="n">
        <f aca="false">IF(D5222="","",D5222*$F$30)</f>
        <v>1774.14891954296</v>
      </c>
    </row>
    <row r="5223" customFormat="false" ht="15" hidden="false" customHeight="false" outlineLevel="0" collapsed="false">
      <c r="A5223" s="2" t="n">
        <v>5189</v>
      </c>
      <c r="B5223" s="2" t="n">
        <v>5</v>
      </c>
      <c r="C5223" s="22" t="n">
        <f aca="true">NORMSINV(MAX(RAND(),0.000000000001))</f>
        <v>-0.165131929660632</v>
      </c>
      <c r="D5223" s="24" t="n">
        <f aca="false">IF($B$11="","",$B$11*EXP($B$12*C5223))</f>
        <v>865.157700221457</v>
      </c>
      <c r="E5223" s="20" t="n">
        <f aca="true">IF($B$10="","",$B$10*(1-$B$14+2*$B$14*RAND()))</f>
        <v>3.49333140665056</v>
      </c>
      <c r="F5223" s="21" t="n">
        <f aca="false">INDEX($E$17:$E$28,B5223)</f>
        <v>4.761</v>
      </c>
      <c r="G5223" s="25" t="n">
        <f aca="false">IF(OR(D5223="",E5223="",F5223=""),"",D5223*($B$7-$B$8-F5223-E5223))</f>
        <v>3880.81072417782</v>
      </c>
      <c r="H5223" s="25" t="n">
        <f aca="false">IF(D5223="","",D5223*$F$30)</f>
        <v>4325.09637494711</v>
      </c>
    </row>
    <row r="5224" customFormat="false" ht="15" hidden="false" customHeight="false" outlineLevel="0" collapsed="false">
      <c r="A5224" s="2" t="n">
        <v>5190</v>
      </c>
      <c r="B5224" s="2" t="n">
        <v>6</v>
      </c>
      <c r="C5224" s="22" t="n">
        <f aca="true">NORMSINV(MAX(RAND(),0.000000000001))</f>
        <v>-0.71802908393331</v>
      </c>
      <c r="D5224" s="24" t="n">
        <f aca="false">IF($B$11="","",$B$11*EXP($B$12*C5224))</f>
        <v>685.356885447939</v>
      </c>
      <c r="E5224" s="20" t="n">
        <f aca="true">IF($B$10="","",$B$10*(1-$B$14+2*$B$14*RAND()))</f>
        <v>3.58513347633224</v>
      </c>
      <c r="F5224" s="21" t="n">
        <f aca="false">INDEX($E$17:$E$28,B5224)</f>
        <v>4.761</v>
      </c>
      <c r="G5224" s="25" t="n">
        <f aca="false">IF(OR(D5224="",E5224="",F5224=""),"",D5224*($B$7-$B$8-F5224-E5224))</f>
        <v>3011.3666757349</v>
      </c>
      <c r="H5224" s="25" t="n">
        <f aca="false">IF(D5224="","",D5224*$F$30)</f>
        <v>3426.23614173134</v>
      </c>
    </row>
    <row r="5225" customFormat="false" ht="15" hidden="false" customHeight="false" outlineLevel="0" collapsed="false">
      <c r="A5225" s="2" t="n">
        <v>5191</v>
      </c>
      <c r="B5225" s="2" t="n">
        <v>7</v>
      </c>
      <c r="C5225" s="22" t="n">
        <f aca="true">NORMSINV(MAX(RAND(),0.000000000001))</f>
        <v>-0.243661861498942</v>
      </c>
      <c r="D5225" s="24" t="n">
        <f aca="false">IF($B$11="","",$B$11*EXP($B$12*C5225))</f>
        <v>836.998228644807</v>
      </c>
      <c r="E5225" s="20" t="n">
        <f aca="true">IF($B$10="","",$B$10*(1-$B$14+2*$B$14*RAND()))</f>
        <v>3.87057172383981</v>
      </c>
      <c r="F5225" s="21" t="n">
        <f aca="false">INDEX($E$17:$E$28,B5225)</f>
        <v>4.761</v>
      </c>
      <c r="G5225" s="25" t="n">
        <f aca="false">IF(OR(D5225="",E5225="",F5225=""),"",D5225*($B$7-$B$8-F5225-E5225))</f>
        <v>3438.74718966032</v>
      </c>
      <c r="H5225" s="25" t="n">
        <f aca="false">IF(D5225="","",D5225*$F$30)</f>
        <v>4184.32154464112</v>
      </c>
    </row>
    <row r="5226" customFormat="false" ht="15" hidden="false" customHeight="false" outlineLevel="0" collapsed="false">
      <c r="A5226" s="2" t="n">
        <v>5192</v>
      </c>
      <c r="B5226" s="2" t="n">
        <v>8</v>
      </c>
      <c r="C5226" s="22" t="n">
        <f aca="true">NORMSINV(MAX(RAND(),0.000000000001))</f>
        <v>0.0292050549236106</v>
      </c>
      <c r="D5226" s="24" t="n">
        <f aca="false">IF($B$11="","",$B$11*EXP($B$12*C5226))</f>
        <v>938.984351140574</v>
      </c>
      <c r="E5226" s="20" t="n">
        <f aca="true">IF($B$10="","",$B$10*(1-$B$14+2*$B$14*RAND()))</f>
        <v>4.02923790154409</v>
      </c>
      <c r="F5226" s="21" t="n">
        <f aca="false">INDEX($E$17:$E$28,B5226)</f>
        <v>4.761</v>
      </c>
      <c r="G5226" s="25" t="n">
        <f aca="false">IF(OR(D5226="",E5226="",F5226=""),"",D5226*($B$7-$B$8-F5226-E5226))</f>
        <v>3708.76480117826</v>
      </c>
      <c r="H5226" s="25" t="n">
        <f aca="false">IF(D5226="","",D5226*$F$30)</f>
        <v>4694.17056822196</v>
      </c>
    </row>
    <row r="5227" customFormat="false" ht="15" hidden="false" customHeight="false" outlineLevel="0" collapsed="false">
      <c r="A5227" s="2" t="n">
        <v>5193</v>
      </c>
      <c r="B5227" s="2" t="n">
        <v>9</v>
      </c>
      <c r="C5227" s="22" t="n">
        <f aca="true">NORMSINV(MAX(RAND(),0.000000000001))</f>
        <v>0.777344529840206</v>
      </c>
      <c r="D5227" s="24" t="n">
        <f aca="false">IF($B$11="","",$B$11*EXP($B$12*C5227))</f>
        <v>1286.96164062444</v>
      </c>
      <c r="E5227" s="20" t="n">
        <f aca="true">IF($B$10="","",$B$10*(1-$B$14+2*$B$14*RAND()))</f>
        <v>3.45414053995358</v>
      </c>
      <c r="F5227" s="21" t="n">
        <f aca="false">INDEX($E$17:$E$28,B5227)</f>
        <v>4.761</v>
      </c>
      <c r="G5227" s="25" t="n">
        <f aca="false">IF(OR(D5227="",E5227="",F5227=""),"",D5227*($B$7-$B$8-F5227-E5227))</f>
        <v>5823.32055429636</v>
      </c>
      <c r="H5227" s="25" t="n">
        <f aca="false">IF(D5227="","",D5227*$F$30)</f>
        <v>6433.7786338097</v>
      </c>
    </row>
    <row r="5228" customFormat="false" ht="15" hidden="false" customHeight="false" outlineLevel="0" collapsed="false">
      <c r="A5228" s="2" t="n">
        <v>5194</v>
      </c>
      <c r="B5228" s="2" t="n">
        <v>10</v>
      </c>
      <c r="C5228" s="22" t="n">
        <f aca="true">NORMSINV(MAX(RAND(),0.000000000001))</f>
        <v>-1.17293349447584</v>
      </c>
      <c r="D5228" s="24" t="n">
        <f aca="false">IF($B$11="","",$B$11*EXP($B$12*C5228))</f>
        <v>565.81004979961</v>
      </c>
      <c r="E5228" s="20" t="n">
        <f aca="true">IF($B$10="","",$B$10*(1-$B$14+2*$B$14*RAND()))</f>
        <v>3.43311279592143</v>
      </c>
      <c r="F5228" s="21" t="n">
        <f aca="false">INDEX($E$17:$E$28,B5228)</f>
        <v>4.761</v>
      </c>
      <c r="G5228" s="25" t="n">
        <f aca="false">IF(OR(D5228="",E5228="",F5228=""),"",D5228*($B$7-$B$8-F5228-E5228))</f>
        <v>2572.10866532311</v>
      </c>
      <c r="H5228" s="25" t="n">
        <f aca="false">IF(D5228="","",D5228*$F$30)</f>
        <v>2828.59760095821</v>
      </c>
    </row>
    <row r="5229" customFormat="false" ht="15" hidden="false" customHeight="false" outlineLevel="0" collapsed="false">
      <c r="A5229" s="2" t="n">
        <v>5195</v>
      </c>
      <c r="B5229" s="2" t="n">
        <v>11</v>
      </c>
      <c r="C5229" s="22" t="n">
        <f aca="true">NORMSINV(MAX(RAND(),0.000000000001))</f>
        <v>-0.086793543267385</v>
      </c>
      <c r="D5229" s="24" t="n">
        <f aca="false">IF($B$11="","",$B$11*EXP($B$12*C5229))</f>
        <v>894.192378493988</v>
      </c>
      <c r="E5229" s="20" t="n">
        <f aca="true">IF($B$10="","",$B$10*(1-$B$14+2*$B$14*RAND()))</f>
        <v>3.72098411602117</v>
      </c>
      <c r="F5229" s="21" t="n">
        <f aca="false">INDEX($E$17:$E$28,B5229)</f>
        <v>4.761</v>
      </c>
      <c r="G5229" s="25" t="n">
        <f aca="false">IF(OR(D5229="",E5229="",F5229=""),"",D5229*($B$7-$B$8-F5229-E5229))</f>
        <v>3807.48535096021</v>
      </c>
      <c r="H5229" s="25" t="n">
        <f aca="false">IF(D5229="","",D5229*$F$30)</f>
        <v>4470.24653856714</v>
      </c>
    </row>
    <row r="5230" customFormat="false" ht="15" hidden="false" customHeight="false" outlineLevel="0" collapsed="false">
      <c r="A5230" s="2" t="n">
        <v>5196</v>
      </c>
      <c r="B5230" s="2" t="n">
        <v>12</v>
      </c>
      <c r="C5230" s="22" t="n">
        <f aca="true">NORMSINV(MAX(RAND(),0.000000000001))</f>
        <v>-0.836132017555951</v>
      </c>
      <c r="D5230" s="24" t="n">
        <f aca="false">IF($B$11="","",$B$11*EXP($B$12*C5230))</f>
        <v>652.085138925617</v>
      </c>
      <c r="E5230" s="20" t="n">
        <f aca="true">IF($B$10="","",$B$10*(1-$B$14+2*$B$14*RAND()))</f>
        <v>3.48069441285215</v>
      </c>
      <c r="F5230" s="21" t="n">
        <f aca="false">INDEX($E$17:$E$28,B5230)</f>
        <v>4.761</v>
      </c>
      <c r="G5230" s="25" t="n">
        <f aca="false">IF(OR(D5230="",E5230="",F5230=""),"",D5230*($B$7-$B$8-F5230-E5230))</f>
        <v>2933.27822372519</v>
      </c>
      <c r="H5230" s="25" t="n">
        <f aca="false">IF(D5230="","",D5230*$F$30)</f>
        <v>3259.90402651695</v>
      </c>
    </row>
    <row r="5231" customFormat="false" ht="15" hidden="false" customHeight="false" outlineLevel="0" collapsed="false">
      <c r="A5231" s="2" t="n">
        <v>5197</v>
      </c>
      <c r="B5231" s="2" t="n">
        <v>1</v>
      </c>
      <c r="C5231" s="22" t="n">
        <f aca="true">NORMSINV(MAX(RAND(),0.000000000001))</f>
        <v>1.66492841236001</v>
      </c>
      <c r="D5231" s="24" t="n">
        <f aca="false">IF($B$11="","",$B$11*EXP($B$12*C5231))</f>
        <v>1870.64230930326</v>
      </c>
      <c r="E5231" s="20" t="n">
        <f aca="true">IF($B$10="","",$B$10*(1-$B$14+2*$B$14*RAND()))</f>
        <v>3.8136436860689</v>
      </c>
      <c r="F5231" s="21" t="n">
        <f aca="false">INDEX($E$17:$E$28,B5231)</f>
        <v>4.92562580645161</v>
      </c>
      <c r="G5231" s="25" t="n">
        <f aca="false">IF(OR(D5231="",E5231="",F5231=""),"",D5231*($B$7-$B$8-F5231-E5231))</f>
        <v>7483.93575541145</v>
      </c>
      <c r="H5231" s="25" t="n">
        <f aca="false">IF(D5231="","",D5231*$F$30)</f>
        <v>9351.71503266887</v>
      </c>
    </row>
    <row r="5232" customFormat="false" ht="15" hidden="false" customHeight="false" outlineLevel="0" collapsed="false">
      <c r="A5232" s="2" t="n">
        <v>5198</v>
      </c>
      <c r="B5232" s="2" t="n">
        <v>2</v>
      </c>
      <c r="C5232" s="22" t="n">
        <f aca="true">NORMSINV(MAX(RAND(),0.000000000001))</f>
        <v>-1.45219015607082</v>
      </c>
      <c r="D5232" s="24" t="n">
        <f aca="false">IF($B$11="","",$B$11*EXP($B$12*C5232))</f>
        <v>502.99948164753</v>
      </c>
      <c r="E5232" s="20" t="n">
        <f aca="true">IF($B$10="","",$B$10*(1-$B$14+2*$B$14*RAND()))</f>
        <v>3.89944029931636</v>
      </c>
      <c r="F5232" s="21" t="n">
        <f aca="false">INDEX($E$17:$E$28,B5232)</f>
        <v>5.0612</v>
      </c>
      <c r="G5232" s="25" t="n">
        <f aca="false">IF(OR(D5232="",E5232="",F5232=""),"",D5232*($B$7-$B$8-F5232-E5232))</f>
        <v>1901.01597040344</v>
      </c>
      <c r="H5232" s="25" t="n">
        <f aca="false">IF(D5232="","",D5232*$F$30)</f>
        <v>2514.59500865233</v>
      </c>
    </row>
    <row r="5233" customFormat="false" ht="15" hidden="false" customHeight="false" outlineLevel="0" collapsed="false">
      <c r="A5233" s="2" t="n">
        <v>5199</v>
      </c>
      <c r="B5233" s="2" t="n">
        <v>3</v>
      </c>
      <c r="C5233" s="22" t="n">
        <f aca="true">NORMSINV(MAX(RAND(),0.000000000001))</f>
        <v>-0.444053714854429</v>
      </c>
      <c r="D5233" s="24" t="n">
        <f aca="false">IF($B$11="","",$B$11*EXP($B$12*C5233))</f>
        <v>769.225086566282</v>
      </c>
      <c r="E5233" s="20" t="n">
        <f aca="true">IF($B$10="","",$B$10*(1-$B$14+2*$B$14*RAND()))</f>
        <v>3.47595948883236</v>
      </c>
      <c r="F5233" s="21" t="n">
        <f aca="false">INDEX($E$17:$E$28,B5233)</f>
        <v>5.0612</v>
      </c>
      <c r="G5233" s="25" t="n">
        <f aca="false">IF(OR(D5233="",E5233="",F5233=""),"",D5233*($B$7-$B$8-F5233-E5233))</f>
        <v>3232.93035602721</v>
      </c>
      <c r="H5233" s="25" t="n">
        <f aca="false">IF(D5233="","",D5233*$F$30)</f>
        <v>3845.51005276216</v>
      </c>
    </row>
    <row r="5234" customFormat="false" ht="15" hidden="false" customHeight="false" outlineLevel="0" collapsed="false">
      <c r="A5234" s="2" t="n">
        <v>5200</v>
      </c>
      <c r="B5234" s="2" t="n">
        <v>4</v>
      </c>
      <c r="C5234" s="22" t="n">
        <f aca="true">NORMSINV(MAX(RAND(),0.000000000001))</f>
        <v>-0.0513256519946962</v>
      </c>
      <c r="D5234" s="24" t="n">
        <f aca="false">IF($B$11="","",$B$11*EXP($B$12*C5234))</f>
        <v>907.656412222426</v>
      </c>
      <c r="E5234" s="20" t="n">
        <f aca="true">IF($B$10="","",$B$10*(1-$B$14+2*$B$14*RAND()))</f>
        <v>3.44337888751423</v>
      </c>
      <c r="F5234" s="21" t="n">
        <f aca="false">INDEX($E$17:$E$28,B5234)</f>
        <v>4.89657419354839</v>
      </c>
      <c r="G5234" s="25" t="n">
        <f aca="false">IF(OR(D5234="",E5234="",F5234=""),"",D5234*($B$7-$B$8-F5234-E5234))</f>
        <v>3993.73080005304</v>
      </c>
      <c r="H5234" s="25" t="n">
        <f aca="false">IF(D5234="","",D5234*$F$30)</f>
        <v>4537.55593598235</v>
      </c>
    </row>
    <row r="5235" customFormat="false" ht="15" hidden="false" customHeight="false" outlineLevel="0" collapsed="false">
      <c r="A5235" s="2" t="n">
        <v>5201</v>
      </c>
      <c r="B5235" s="2" t="n">
        <v>5</v>
      </c>
      <c r="C5235" s="22" t="n">
        <f aca="true">NORMSINV(MAX(RAND(),0.000000000001))</f>
        <v>1.10559638234433</v>
      </c>
      <c r="D5235" s="24" t="n">
        <f aca="false">IF($B$11="","",$B$11*EXP($B$12*C5235))</f>
        <v>1477.86475813711</v>
      </c>
      <c r="E5235" s="20" t="n">
        <f aca="true">IF($B$10="","",$B$10*(1-$B$14+2*$B$14*RAND()))</f>
        <v>3.41246483396671</v>
      </c>
      <c r="F5235" s="21" t="n">
        <f aca="false">INDEX($E$17:$E$28,B5235)</f>
        <v>4.761</v>
      </c>
      <c r="G5235" s="25" t="n">
        <f aca="false">IF(OR(D5235="",E5235="",F5235=""),"",D5235*($B$7-$B$8-F5235-E5235))</f>
        <v>6748.7213886744</v>
      </c>
      <c r="H5235" s="25" t="n">
        <f aca="false">IF(D5235="","",D5235*$F$30)</f>
        <v>7388.14149887904</v>
      </c>
    </row>
    <row r="5236" customFormat="false" ht="15" hidden="false" customHeight="false" outlineLevel="0" collapsed="false">
      <c r="A5236" s="2" t="n">
        <v>5202</v>
      </c>
      <c r="B5236" s="2" t="n">
        <v>6</v>
      </c>
      <c r="C5236" s="22" t="n">
        <f aca="true">NORMSINV(MAX(RAND(),0.000000000001))</f>
        <v>0.868319032952228</v>
      </c>
      <c r="D5236" s="24" t="n">
        <f aca="false">IF($B$11="","",$B$11*EXP($B$12*C5236))</f>
        <v>1337.25324292696</v>
      </c>
      <c r="E5236" s="20" t="n">
        <f aca="true">IF($B$10="","",$B$10*(1-$B$14+2*$B$14*RAND()))</f>
        <v>3.74991656813644</v>
      </c>
      <c r="F5236" s="21" t="n">
        <f aca="false">INDEX($E$17:$E$28,B5236)</f>
        <v>4.761</v>
      </c>
      <c r="G5236" s="25" t="n">
        <f aca="false">IF(OR(D5236="",E5236="",F5236=""),"",D5236*($B$7-$B$8-F5236-E5236))</f>
        <v>5655.35553386824</v>
      </c>
      <c r="H5236" s="25" t="n">
        <f aca="false">IF(D5236="","",D5236*$F$30)</f>
        <v>6685.19641204048</v>
      </c>
    </row>
    <row r="5237" customFormat="false" ht="15" hidden="false" customHeight="false" outlineLevel="0" collapsed="false">
      <c r="A5237" s="2" t="n">
        <v>5203</v>
      </c>
      <c r="B5237" s="2" t="n">
        <v>7</v>
      </c>
      <c r="C5237" s="22" t="n">
        <f aca="true">NORMSINV(MAX(RAND(),0.000000000001))</f>
        <v>0.178833122544967</v>
      </c>
      <c r="D5237" s="24" t="n">
        <f aca="false">IF($B$11="","",$B$11*EXP($B$12*C5237))</f>
        <v>1000.09172923992</v>
      </c>
      <c r="E5237" s="20" t="n">
        <f aca="true">IF($B$10="","",$B$10*(1-$B$14+2*$B$14*RAND()))</f>
        <v>4.0634203347557</v>
      </c>
      <c r="F5237" s="21" t="n">
        <f aca="false">INDEX($E$17:$E$28,B5237)</f>
        <v>4.761</v>
      </c>
      <c r="G5237" s="25" t="n">
        <f aca="false">IF(OR(D5237="",E5237="",F5237=""),"",D5237*($B$7-$B$8-F5237-E5237))</f>
        <v>3915.93883839086</v>
      </c>
      <c r="H5237" s="25" t="n">
        <f aca="false">IF(D5237="","",D5237*$F$30)</f>
        <v>4999.65857281623</v>
      </c>
    </row>
    <row r="5238" customFormat="false" ht="15" hidden="false" customHeight="false" outlineLevel="0" collapsed="false">
      <c r="A5238" s="2" t="n">
        <v>5204</v>
      </c>
      <c r="B5238" s="2" t="n">
        <v>8</v>
      </c>
      <c r="C5238" s="22" t="n">
        <f aca="true">NORMSINV(MAX(RAND(),0.000000000001))</f>
        <v>1.16259391814996</v>
      </c>
      <c r="D5238" s="24" t="n">
        <f aca="false">IF($B$11="","",$B$11*EXP($B$12*C5238))</f>
        <v>1513.7880359701</v>
      </c>
      <c r="E5238" s="20" t="n">
        <f aca="true">IF($B$10="","",$B$10*(1-$B$14+2*$B$14*RAND()))</f>
        <v>3.54007247445351</v>
      </c>
      <c r="F5238" s="21" t="n">
        <f aca="false">INDEX($E$17:$E$28,B5238)</f>
        <v>4.761</v>
      </c>
      <c r="G5238" s="25" t="n">
        <f aca="false">IF(OR(D5238="",E5238="",F5238=""),"",D5238*($B$7-$B$8-F5238-E5238))</f>
        <v>6719.59538071062</v>
      </c>
      <c r="H5238" s="25" t="n">
        <f aca="false">IF(D5238="","",D5238*$F$30)</f>
        <v>7567.72914942171</v>
      </c>
    </row>
    <row r="5239" customFormat="false" ht="15" hidden="false" customHeight="false" outlineLevel="0" collapsed="false">
      <c r="A5239" s="2" t="n">
        <v>5205</v>
      </c>
      <c r="B5239" s="2" t="n">
        <v>9</v>
      </c>
      <c r="C5239" s="22" t="n">
        <f aca="true">NORMSINV(MAX(RAND(),0.000000000001))</f>
        <v>-1.79786570147753</v>
      </c>
      <c r="D5239" s="24" t="n">
        <f aca="false">IF($B$11="","",$B$11*EXP($B$12*C5239))</f>
        <v>434.820453139012</v>
      </c>
      <c r="E5239" s="20" t="n">
        <f aca="true">IF($B$10="","",$B$10*(1-$B$14+2*$B$14*RAND()))</f>
        <v>3.93326080984835</v>
      </c>
      <c r="F5239" s="21" t="n">
        <f aca="false">INDEX($E$17:$E$28,B5239)</f>
        <v>4.761</v>
      </c>
      <c r="G5239" s="25" t="n">
        <f aca="false">IF(OR(D5239="",E5239="",F5239=""),"",D5239*($B$7-$B$8-F5239-E5239))</f>
        <v>1759.170147944</v>
      </c>
      <c r="H5239" s="25" t="n">
        <f aca="false">IF(D5239="","",D5239*$F$30)</f>
        <v>2173.75440933255</v>
      </c>
    </row>
    <row r="5240" customFormat="false" ht="15" hidden="false" customHeight="false" outlineLevel="0" collapsed="false">
      <c r="A5240" s="2" t="n">
        <v>5206</v>
      </c>
      <c r="B5240" s="2" t="n">
        <v>10</v>
      </c>
      <c r="C5240" s="22" t="n">
        <f aca="true">NORMSINV(MAX(RAND(),0.000000000001))</f>
        <v>-0.448758445069353</v>
      </c>
      <c r="D5240" s="24" t="n">
        <f aca="false">IF($B$11="","",$B$11*EXP($B$12*C5240))</f>
        <v>767.701674756057</v>
      </c>
      <c r="E5240" s="20" t="n">
        <f aca="true">IF($B$10="","",$B$10*(1-$B$14+2*$B$14*RAND()))</f>
        <v>3.96401250464301</v>
      </c>
      <c r="F5240" s="21" t="n">
        <f aca="false">INDEX($E$17:$E$28,B5240)</f>
        <v>4.761</v>
      </c>
      <c r="G5240" s="25" t="n">
        <f aca="false">IF(OR(D5240="",E5240="",F5240=""),"",D5240*($B$7-$B$8-F5240-E5240))</f>
        <v>3082.31262431019</v>
      </c>
      <c r="H5240" s="25" t="n">
        <f aca="false">IF(D5240="","",D5240*$F$30)</f>
        <v>3837.89421244048</v>
      </c>
    </row>
    <row r="5241" customFormat="false" ht="15" hidden="false" customHeight="false" outlineLevel="0" collapsed="false">
      <c r="A5241" s="2" t="n">
        <v>5207</v>
      </c>
      <c r="B5241" s="2" t="n">
        <v>11</v>
      </c>
      <c r="C5241" s="22" t="n">
        <f aca="true">NORMSINV(MAX(RAND(),0.000000000001))</f>
        <v>0.414742717303354</v>
      </c>
      <c r="D5241" s="24" t="n">
        <f aca="false">IF($B$11="","",$B$11*EXP($B$12*C5241))</f>
        <v>1104.6140778947</v>
      </c>
      <c r="E5241" s="20" t="n">
        <f aca="true">IF($B$10="","",$B$10*(1-$B$14+2*$B$14*RAND()))</f>
        <v>3.38886526466909</v>
      </c>
      <c r="F5241" s="21" t="n">
        <f aca="false">INDEX($E$17:$E$28,B5241)</f>
        <v>4.761</v>
      </c>
      <c r="G5241" s="25" t="n">
        <f aca="false">IF(OR(D5241="",E5241="",F5241=""),"",D5241*($B$7-$B$8-F5241-E5241))</f>
        <v>5070.32744807996</v>
      </c>
      <c r="H5241" s="25" t="n">
        <f aca="false">IF(D5241="","",D5241*$F$30)</f>
        <v>5522.18669821116</v>
      </c>
    </row>
    <row r="5242" customFormat="false" ht="15" hidden="false" customHeight="false" outlineLevel="0" collapsed="false">
      <c r="A5242" s="2" t="n">
        <v>5208</v>
      </c>
      <c r="B5242" s="2" t="n">
        <v>12</v>
      </c>
      <c r="C5242" s="22" t="n">
        <f aca="true">NORMSINV(MAX(RAND(),0.000000000001))</f>
        <v>0.584418735180077</v>
      </c>
      <c r="D5242" s="24" t="n">
        <f aca="false">IF($B$11="","",$B$11*EXP($B$12*C5242))</f>
        <v>1186.48094810987</v>
      </c>
      <c r="E5242" s="20" t="n">
        <f aca="true">IF($B$10="","",$B$10*(1-$B$14+2*$B$14*RAND()))</f>
        <v>4.04190938906917</v>
      </c>
      <c r="F5242" s="21" t="n">
        <f aca="false">INDEX($E$17:$E$28,B5242)</f>
        <v>4.761</v>
      </c>
      <c r="G5242" s="25" t="n">
        <f aca="false">IF(OR(D5242="",E5242="",F5242=""),"",D5242*($B$7-$B$8-F5242-E5242))</f>
        <v>4671.28300085169</v>
      </c>
      <c r="H5242" s="25" t="n">
        <f aca="false">IF(D5242="","",D5242*$F$30)</f>
        <v>5931.45555579088</v>
      </c>
    </row>
    <row r="5243" customFormat="false" ht="15" hidden="false" customHeight="false" outlineLevel="0" collapsed="false">
      <c r="A5243" s="2" t="n">
        <v>5209</v>
      </c>
      <c r="B5243" s="2" t="n">
        <v>1</v>
      </c>
      <c r="C5243" s="22" t="n">
        <f aca="true">NORMSINV(MAX(RAND(),0.000000000001))</f>
        <v>1.32401016309533</v>
      </c>
      <c r="D5243" s="24" t="n">
        <f aca="false">IF($B$11="","",$B$11*EXP($B$12*C5243))</f>
        <v>1620.33103484901</v>
      </c>
      <c r="E5243" s="20" t="n">
        <f aca="true">IF($B$10="","",$B$10*(1-$B$14+2*$B$14*RAND()))</f>
        <v>3.41351353647829</v>
      </c>
      <c r="F5243" s="21" t="n">
        <f aca="false">INDEX($E$17:$E$28,B5243)</f>
        <v>4.92562580645161</v>
      </c>
      <c r="G5243" s="25" t="n">
        <f aca="false">IF(OR(D5243="",E5243="",F5243=""),"",D5243*($B$7-$B$8-F5243-E5243))</f>
        <v>7130.85110269669</v>
      </c>
      <c r="H5243" s="25" t="n">
        <f aca="false">IF(D5243="","",D5243*$F$30)</f>
        <v>8100.35890941718</v>
      </c>
    </row>
    <row r="5244" customFormat="false" ht="15" hidden="false" customHeight="false" outlineLevel="0" collapsed="false">
      <c r="A5244" s="2" t="n">
        <v>5210</v>
      </c>
      <c r="B5244" s="2" t="n">
        <v>2</v>
      </c>
      <c r="C5244" s="22" t="n">
        <f aca="true">NORMSINV(MAX(RAND(),0.000000000001))</f>
        <v>-1.112354054045</v>
      </c>
      <c r="D5244" s="24" t="n">
        <f aca="false">IF($B$11="","",$B$11*EXP($B$12*C5244))</f>
        <v>580.438899928515</v>
      </c>
      <c r="E5244" s="20" t="n">
        <f aca="true">IF($B$10="","",$B$10*(1-$B$14+2*$B$14*RAND()))</f>
        <v>3.91263760674074</v>
      </c>
      <c r="F5244" s="21" t="n">
        <f aca="false">INDEX($E$17:$E$28,B5244)</f>
        <v>5.0612</v>
      </c>
      <c r="G5244" s="25" t="n">
        <f aca="false">IF(OR(D5244="",E5244="",F5244=""),"",D5244*($B$7-$B$8-F5244-E5244))</f>
        <v>2186.02715649555</v>
      </c>
      <c r="H5244" s="25" t="n">
        <f aca="false">IF(D5244="","",D5244*$F$30)</f>
        <v>2901.73014852263</v>
      </c>
    </row>
    <row r="5245" customFormat="false" ht="15" hidden="false" customHeight="false" outlineLevel="0" collapsed="false">
      <c r="A5245" s="2" t="n">
        <v>5211</v>
      </c>
      <c r="B5245" s="2" t="n">
        <v>3</v>
      </c>
      <c r="C5245" s="22" t="n">
        <f aca="true">NORMSINV(MAX(RAND(),0.000000000001))</f>
        <v>-0.668768775286221</v>
      </c>
      <c r="D5245" s="24" t="n">
        <f aca="false">IF($B$11="","",$B$11*EXP($B$12*C5245))</f>
        <v>699.731245111719</v>
      </c>
      <c r="E5245" s="20" t="n">
        <f aca="true">IF($B$10="","",$B$10*(1-$B$14+2*$B$14*RAND()))</f>
        <v>3.99263647469479</v>
      </c>
      <c r="F5245" s="21" t="n">
        <f aca="false">INDEX($E$17:$E$28,B5245)</f>
        <v>5.0612</v>
      </c>
      <c r="G5245" s="25" t="n">
        <f aca="false">IF(OR(D5245="",E5245="",F5245=""),"",D5245*($B$7-$B$8-F5245-E5245))</f>
        <v>2579.32379324722</v>
      </c>
      <c r="H5245" s="25" t="n">
        <f aca="false">IF(D5245="","",D5245*$F$30)</f>
        <v>3498.09644056251</v>
      </c>
    </row>
    <row r="5246" customFormat="false" ht="15" hidden="false" customHeight="false" outlineLevel="0" collapsed="false">
      <c r="A5246" s="2" t="n">
        <v>5212</v>
      </c>
      <c r="B5246" s="2" t="n">
        <v>4</v>
      </c>
      <c r="C5246" s="22" t="n">
        <f aca="true">NORMSINV(MAX(RAND(),0.000000000001))</f>
        <v>-0.333640506993064</v>
      </c>
      <c r="D5246" s="24" t="n">
        <f aca="false">IF($B$11="","",$B$11*EXP($B$12*C5246))</f>
        <v>805.858368972468</v>
      </c>
      <c r="E5246" s="20" t="n">
        <f aca="true">IF($B$10="","",$B$10*(1-$B$14+2*$B$14*RAND()))</f>
        <v>3.55925569974862</v>
      </c>
      <c r="F5246" s="21" t="n">
        <f aca="false">INDEX($E$17:$E$28,B5246)</f>
        <v>4.89657419354839</v>
      </c>
      <c r="G5246" s="25" t="n">
        <f aca="false">IF(OR(D5246="",E5246="",F5246=""),"",D5246*($B$7-$B$8-F5246-E5246))</f>
        <v>3452.43433458828</v>
      </c>
      <c r="H5246" s="25" t="n">
        <f aca="false">IF(D5246="","",D5246*$F$30)</f>
        <v>4028.64715816716</v>
      </c>
    </row>
    <row r="5247" customFormat="false" ht="15" hidden="false" customHeight="false" outlineLevel="0" collapsed="false">
      <c r="A5247" s="2" t="n">
        <v>5213</v>
      </c>
      <c r="B5247" s="2" t="n">
        <v>5</v>
      </c>
      <c r="C5247" s="22" t="n">
        <f aca="true">NORMSINV(MAX(RAND(),0.000000000001))</f>
        <v>0.542192423409533</v>
      </c>
      <c r="D5247" s="24" t="n">
        <f aca="false">IF($B$11="","",$B$11*EXP($B$12*C5247))</f>
        <v>1165.55690707679</v>
      </c>
      <c r="E5247" s="20" t="n">
        <f aca="true">IF($B$10="","",$B$10*(1-$B$14+2*$B$14*RAND()))</f>
        <v>3.53533425545957</v>
      </c>
      <c r="F5247" s="21" t="n">
        <f aca="false">INDEX($E$17:$E$28,B5247)</f>
        <v>4.761</v>
      </c>
      <c r="G5247" s="25" t="n">
        <f aca="false">IF(OR(D5247="",E5247="",F5247=""),"",D5247*($B$7-$B$8-F5247-E5247))</f>
        <v>5179.34530128962</v>
      </c>
      <c r="H5247" s="25" t="n">
        <f aca="false">IF(D5247="","",D5247*$F$30)</f>
        <v>5826.85208985829</v>
      </c>
    </row>
    <row r="5248" customFormat="false" ht="15" hidden="false" customHeight="false" outlineLevel="0" collapsed="false">
      <c r="A5248" s="2" t="n">
        <v>5214</v>
      </c>
      <c r="B5248" s="2" t="n">
        <v>6</v>
      </c>
      <c r="C5248" s="22" t="n">
        <f aca="true">NORMSINV(MAX(RAND(),0.000000000001))</f>
        <v>-0.159005843880775</v>
      </c>
      <c r="D5248" s="24" t="n">
        <f aca="false">IF($B$11="","",$B$11*EXP($B$12*C5248))</f>
        <v>867.393837995741</v>
      </c>
      <c r="E5248" s="20" t="n">
        <f aca="true">IF($B$10="","",$B$10*(1-$B$14+2*$B$14*RAND()))</f>
        <v>3.75476974675308</v>
      </c>
      <c r="F5248" s="21" t="n">
        <f aca="false">INDEX($E$17:$E$28,B5248)</f>
        <v>4.761</v>
      </c>
      <c r="G5248" s="25" t="n">
        <f aca="false">IF(OR(D5248="",E5248="",F5248=""),"",D5248*($B$7-$B$8-F5248-E5248))</f>
        <v>3664.07129194157</v>
      </c>
      <c r="H5248" s="25" t="n">
        <f aca="false">IF(D5248="","",D5248*$F$30)</f>
        <v>4336.27527490831</v>
      </c>
    </row>
    <row r="5249" customFormat="false" ht="15" hidden="false" customHeight="false" outlineLevel="0" collapsed="false">
      <c r="A5249" s="2" t="n">
        <v>5215</v>
      </c>
      <c r="B5249" s="2" t="n">
        <v>7</v>
      </c>
      <c r="C5249" s="22" t="n">
        <f aca="true">NORMSINV(MAX(RAND(),0.000000000001))</f>
        <v>1.1556604486051</v>
      </c>
      <c r="D5249" s="24" t="n">
        <f aca="false">IF($B$11="","",$B$11*EXP($B$12*C5249))</f>
        <v>1509.37191468847</v>
      </c>
      <c r="E5249" s="20" t="n">
        <f aca="true">IF($B$10="","",$B$10*(1-$B$14+2*$B$14*RAND()))</f>
        <v>3.56776947678995</v>
      </c>
      <c r="F5249" s="21" t="n">
        <f aca="false">INDEX($E$17:$E$28,B5249)</f>
        <v>4.761</v>
      </c>
      <c r="G5249" s="25" t="n">
        <f aca="false">IF(OR(D5249="",E5249="",F5249=""),"",D5249*($B$7-$B$8-F5249-E5249))</f>
        <v>6658.18746094977</v>
      </c>
      <c r="H5249" s="25" t="n">
        <f aca="false">IF(D5249="","",D5249*$F$30)</f>
        <v>7545.65207591059</v>
      </c>
    </row>
    <row r="5250" customFormat="false" ht="15" hidden="false" customHeight="false" outlineLevel="0" collapsed="false">
      <c r="A5250" s="2" t="n">
        <v>5216</v>
      </c>
      <c r="B5250" s="2" t="n">
        <v>8</v>
      </c>
      <c r="C5250" s="22" t="n">
        <f aca="true">NORMSINV(MAX(RAND(),0.000000000001))</f>
        <v>0.107182236517303</v>
      </c>
      <c r="D5250" s="24" t="n">
        <f aca="false">IF($B$11="","",$B$11*EXP($B$12*C5250))</f>
        <v>970.34895279838</v>
      </c>
      <c r="E5250" s="20" t="n">
        <f aca="true">IF($B$10="","",$B$10*(1-$B$14+2*$B$14*RAND()))</f>
        <v>4.02352331807825</v>
      </c>
      <c r="F5250" s="21" t="n">
        <f aca="false">INDEX($E$17:$E$28,B5250)</f>
        <v>4.761</v>
      </c>
      <c r="G5250" s="25" t="n">
        <f aca="false">IF(OR(D5250="",E5250="",F5250=""),"",D5250*($B$7-$B$8-F5250-E5250))</f>
        <v>3838.19265612118</v>
      </c>
      <c r="H5250" s="25" t="n">
        <f aca="false">IF(D5250="","",D5250*$F$30)</f>
        <v>4850.96848482966</v>
      </c>
    </row>
    <row r="5251" customFormat="false" ht="15" hidden="false" customHeight="false" outlineLevel="0" collapsed="false">
      <c r="A5251" s="2" t="n">
        <v>5217</v>
      </c>
      <c r="B5251" s="2" t="n">
        <v>9</v>
      </c>
      <c r="C5251" s="22" t="n">
        <f aca="true">NORMSINV(MAX(RAND(),0.000000000001))</f>
        <v>1.50408454137594</v>
      </c>
      <c r="D5251" s="24" t="n">
        <f aca="false">IF($B$11="","",$B$11*EXP($B$12*C5251))</f>
        <v>1748.06192612349</v>
      </c>
      <c r="E5251" s="20" t="n">
        <f aca="true">IF($B$10="","",$B$10*(1-$B$14+2*$B$14*RAND()))</f>
        <v>3.98584981759222</v>
      </c>
      <c r="F5251" s="21" t="n">
        <f aca="false">INDEX($E$17:$E$28,B5251)</f>
        <v>4.761</v>
      </c>
      <c r="G5251" s="25" t="n">
        <f aca="false">IF(OR(D5251="",E5251="",F5251=""),"",D5251*($B$7-$B$8-F5251-E5251))</f>
        <v>6980.27379916012</v>
      </c>
      <c r="H5251" s="25" t="n">
        <f aca="false">IF(D5251="","",D5251*$F$30)</f>
        <v>8738.91118107655</v>
      </c>
    </row>
    <row r="5252" customFormat="false" ht="15" hidden="false" customHeight="false" outlineLevel="0" collapsed="false">
      <c r="A5252" s="2" t="n">
        <v>5218</v>
      </c>
      <c r="B5252" s="2" t="n">
        <v>10</v>
      </c>
      <c r="C5252" s="22" t="n">
        <f aca="true">NORMSINV(MAX(RAND(),0.000000000001))</f>
        <v>0.160010907784754</v>
      </c>
      <c r="D5252" s="24" t="n">
        <f aca="false">IF($B$11="","",$B$11*EXP($B$12*C5252))</f>
        <v>992.191329736438</v>
      </c>
      <c r="E5252" s="20" t="n">
        <f aca="true">IF($B$10="","",$B$10*(1-$B$14+2*$B$14*RAND()))</f>
        <v>3.72435990048927</v>
      </c>
      <c r="F5252" s="21" t="n">
        <f aca="false">INDEX($E$17:$E$28,B5252)</f>
        <v>4.761</v>
      </c>
      <c r="G5252" s="25" t="n">
        <f aca="false">IF(OR(D5252="",E5252="",F5252=""),"",D5252*($B$7-$B$8-F5252-E5252))</f>
        <v>4221.41701788352</v>
      </c>
      <c r="H5252" s="25" t="n">
        <f aca="false">IF(D5252="","",D5252*$F$30)</f>
        <v>4960.1628956184</v>
      </c>
    </row>
    <row r="5253" customFormat="false" ht="15" hidden="false" customHeight="false" outlineLevel="0" collapsed="false">
      <c r="A5253" s="2" t="n">
        <v>5219</v>
      </c>
      <c r="B5253" s="2" t="n">
        <v>11</v>
      </c>
      <c r="C5253" s="22" t="n">
        <f aca="true">NORMSINV(MAX(RAND(),0.000000000001))</f>
        <v>-1.84346579308423</v>
      </c>
      <c r="D5253" s="24" t="n">
        <f aca="false">IF($B$11="","",$B$11*EXP($B$12*C5253))</f>
        <v>426.545423083076</v>
      </c>
      <c r="E5253" s="20" t="n">
        <f aca="true">IF($B$10="","",$B$10*(1-$B$14+2*$B$14*RAND()))</f>
        <v>3.5595743213075</v>
      </c>
      <c r="F5253" s="21" t="n">
        <f aca="false">INDEX($E$17:$E$28,B5253)</f>
        <v>4.761</v>
      </c>
      <c r="G5253" s="25" t="n">
        <f aca="false">IF(OR(D5253="",E5253="",F5253=""),"",D5253*($B$7-$B$8-F5253-E5253))</f>
        <v>1885.0857959021</v>
      </c>
      <c r="H5253" s="25" t="n">
        <f aca="false">IF(D5253="","",D5253*$F$30)</f>
        <v>2132.38587907691</v>
      </c>
    </row>
    <row r="5254" customFormat="false" ht="15" hidden="false" customHeight="false" outlineLevel="0" collapsed="false">
      <c r="A5254" s="2" t="n">
        <v>5220</v>
      </c>
      <c r="B5254" s="2" t="n">
        <v>12</v>
      </c>
      <c r="C5254" s="22" t="n">
        <f aca="true">NORMSINV(MAX(RAND(),0.000000000001))</f>
        <v>-0.91822138497676</v>
      </c>
      <c r="D5254" s="24" t="n">
        <f aca="false">IF($B$11="","",$B$11*EXP($B$12*C5254))</f>
        <v>629.915359692935</v>
      </c>
      <c r="E5254" s="20" t="n">
        <f aca="true">IF($B$10="","",$B$10*(1-$B$14+2*$B$14*RAND()))</f>
        <v>3.61487882621364</v>
      </c>
      <c r="F5254" s="21" t="n">
        <f aca="false">INDEX($E$17:$E$28,B5254)</f>
        <v>4.761</v>
      </c>
      <c r="G5254" s="25" t="n">
        <f aca="false">IF(OR(D5254="",E5254="",F5254=""),"",D5254*($B$7-$B$8-F5254-E5254))</f>
        <v>2749.02695892919</v>
      </c>
      <c r="H5254" s="25" t="n">
        <f aca="false">IF(D5254="","",D5254*$F$30)</f>
        <v>3149.07286617692</v>
      </c>
    </row>
    <row r="5255" customFormat="false" ht="15" hidden="false" customHeight="false" outlineLevel="0" collapsed="false">
      <c r="A5255" s="2" t="n">
        <v>5221</v>
      </c>
      <c r="B5255" s="2" t="n">
        <v>1</v>
      </c>
      <c r="C5255" s="22" t="n">
        <f aca="true">NORMSINV(MAX(RAND(),0.000000000001))</f>
        <v>-0.765975265488541</v>
      </c>
      <c r="D5255" s="24" t="n">
        <f aca="false">IF($B$11="","",$B$11*EXP($B$12*C5255))</f>
        <v>671.649622380853</v>
      </c>
      <c r="E5255" s="20" t="n">
        <f aca="true">IF($B$10="","",$B$10*(1-$B$14+2*$B$14*RAND()))</f>
        <v>3.41580089995728</v>
      </c>
      <c r="F5255" s="21" t="n">
        <f aca="false">INDEX($E$17:$E$28,B5255)</f>
        <v>4.92562580645161</v>
      </c>
      <c r="G5255" s="25" t="n">
        <f aca="false">IF(OR(D5255="",E5255="",F5255=""),"",D5255*($B$7-$B$8-F5255-E5255))</f>
        <v>2954.30009165497</v>
      </c>
      <c r="H5255" s="25" t="n">
        <f aca="false">IF(D5255="","",D5255*$F$30)</f>
        <v>3357.71079220636</v>
      </c>
    </row>
    <row r="5256" customFormat="false" ht="15" hidden="false" customHeight="false" outlineLevel="0" collapsed="false">
      <c r="A5256" s="2" t="n">
        <v>5222</v>
      </c>
      <c r="B5256" s="2" t="n">
        <v>2</v>
      </c>
      <c r="C5256" s="22" t="n">
        <f aca="true">NORMSINV(MAX(RAND(),0.000000000001))</f>
        <v>-0.209922563996191</v>
      </c>
      <c r="D5256" s="24" t="n">
        <f aca="false">IF($B$11="","",$B$11*EXP($B$12*C5256))</f>
        <v>848.982479334331</v>
      </c>
      <c r="E5256" s="20" t="n">
        <f aca="true">IF($B$10="","",$B$10*(1-$B$14+2*$B$14*RAND()))</f>
        <v>4.0843548974761</v>
      </c>
      <c r="F5256" s="21" t="n">
        <f aca="false">INDEX($E$17:$E$28,B5256)</f>
        <v>5.0612</v>
      </c>
      <c r="G5256" s="25" t="n">
        <f aca="false">IF(OR(D5256="",E5256="",F5256=""),"",D5256*($B$7-$B$8-F5256-E5256))</f>
        <v>3051.62091497189</v>
      </c>
      <c r="H5256" s="25" t="n">
        <f aca="false">IF(D5256="","",D5256*$F$30)</f>
        <v>4244.23321068819</v>
      </c>
    </row>
    <row r="5257" customFormat="false" ht="15" hidden="false" customHeight="false" outlineLevel="0" collapsed="false">
      <c r="A5257" s="2" t="n">
        <v>5223</v>
      </c>
      <c r="B5257" s="2" t="n">
        <v>3</v>
      </c>
      <c r="C5257" s="22" t="n">
        <f aca="true">NORMSINV(MAX(RAND(),0.000000000001))</f>
        <v>-0.865547744432284</v>
      </c>
      <c r="D5257" s="24" t="n">
        <f aca="false">IF($B$11="","",$B$11*EXP($B$12*C5257))</f>
        <v>644.052564989519</v>
      </c>
      <c r="E5257" s="20" t="n">
        <f aca="true">IF($B$10="","",$B$10*(1-$B$14+2*$B$14*RAND()))</f>
        <v>3.42842117651529</v>
      </c>
      <c r="F5257" s="21" t="n">
        <f aca="false">INDEX($E$17:$E$28,B5257)</f>
        <v>5.0612</v>
      </c>
      <c r="G5257" s="25" t="n">
        <f aca="false">IF(OR(D5257="",E5257="",F5257=""),"",D5257*($B$7-$B$8-F5257-E5257))</f>
        <v>2737.46738344246</v>
      </c>
      <c r="H5257" s="25" t="n">
        <f aca="false">IF(D5257="","",D5257*$F$30)</f>
        <v>3219.7475828956</v>
      </c>
    </row>
    <row r="5258" customFormat="false" ht="15" hidden="false" customHeight="false" outlineLevel="0" collapsed="false">
      <c r="A5258" s="2" t="n">
        <v>5224</v>
      </c>
      <c r="B5258" s="2" t="n">
        <v>4</v>
      </c>
      <c r="C5258" s="22" t="n">
        <f aca="true">NORMSINV(MAX(RAND(),0.000000000001))</f>
        <v>0.28891647244267</v>
      </c>
      <c r="D5258" s="24" t="n">
        <f aca="false">IF($B$11="","",$B$11*EXP($B$12*C5258))</f>
        <v>1047.57410322203</v>
      </c>
      <c r="E5258" s="20" t="n">
        <f aca="true">IF($B$10="","",$B$10*(1-$B$14+2*$B$14*RAND()))</f>
        <v>3.83416552168956</v>
      </c>
      <c r="F5258" s="21" t="n">
        <f aca="false">INDEX($E$17:$E$28,B5258)</f>
        <v>4.89657419354839</v>
      </c>
      <c r="G5258" s="25" t="n">
        <f aca="false">IF(OR(D5258="",E5258="",F5258=""),"",D5258*($B$7-$B$8-F5258-E5258))</f>
        <v>4199.99724739331</v>
      </c>
      <c r="H5258" s="25" t="n">
        <f aca="false">IF(D5258="","",D5258*$F$30)</f>
        <v>5237.03245682758</v>
      </c>
    </row>
    <row r="5259" customFormat="false" ht="15" hidden="false" customHeight="false" outlineLevel="0" collapsed="false">
      <c r="A5259" s="2" t="n">
        <v>5225</v>
      </c>
      <c r="B5259" s="2" t="n">
        <v>5</v>
      </c>
      <c r="C5259" s="22" t="n">
        <f aca="true">NORMSINV(MAX(RAND(),0.000000000001))</f>
        <v>0.469901270103233</v>
      </c>
      <c r="D5259" s="24" t="n">
        <f aca="false">IF($B$11="","",$B$11*EXP($B$12*C5259))</f>
        <v>1130.58812921528</v>
      </c>
      <c r="E5259" s="20" t="n">
        <f aca="true">IF($B$10="","",$B$10*(1-$B$14+2*$B$14*RAND()))</f>
        <v>4.00864245156875</v>
      </c>
      <c r="F5259" s="21" t="n">
        <f aca="false">INDEX($E$17:$E$28,B5259)</f>
        <v>4.761</v>
      </c>
      <c r="G5259" s="25" t="n">
        <f aca="false">IF(OR(D5259="",E5259="",F5259=""),"",D5259*($B$7-$B$8-F5259-E5259))</f>
        <v>4488.83911299666</v>
      </c>
      <c r="H5259" s="25" t="n">
        <f aca="false">IF(D5259="","",D5259*$F$30)</f>
        <v>5652.03617557304</v>
      </c>
    </row>
    <row r="5260" customFormat="false" ht="15" hidden="false" customHeight="false" outlineLevel="0" collapsed="false">
      <c r="A5260" s="2" t="n">
        <v>5226</v>
      </c>
      <c r="B5260" s="2" t="n">
        <v>6</v>
      </c>
      <c r="C5260" s="22" t="n">
        <f aca="true">NORMSINV(MAX(RAND(),0.000000000001))</f>
        <v>-0.430904285159973</v>
      </c>
      <c r="D5260" s="24" t="n">
        <f aca="false">IF($B$11="","",$B$11*EXP($B$12*C5260))</f>
        <v>773.498979357219</v>
      </c>
      <c r="E5260" s="20" t="n">
        <f aca="true">IF($B$10="","",$B$10*(1-$B$14+2*$B$14*RAND()))</f>
        <v>3.48627825122837</v>
      </c>
      <c r="F5260" s="21" t="n">
        <f aca="false">INDEX($E$17:$E$28,B5260)</f>
        <v>4.761</v>
      </c>
      <c r="G5260" s="25" t="n">
        <f aca="false">IF(OR(D5260="",E5260="",F5260=""),"",D5260*($B$7-$B$8-F5260-E5260))</f>
        <v>3475.11568721084</v>
      </c>
      <c r="H5260" s="25" t="n">
        <f aca="false">IF(D5260="","",D5260*$F$30)</f>
        <v>3866.87609760261</v>
      </c>
    </row>
    <row r="5261" customFormat="false" ht="15" hidden="false" customHeight="false" outlineLevel="0" collapsed="false">
      <c r="A5261" s="2" t="n">
        <v>5227</v>
      </c>
      <c r="B5261" s="2" t="n">
        <v>7</v>
      </c>
      <c r="C5261" s="22" t="n">
        <f aca="true">NORMSINV(MAX(RAND(),0.000000000001))</f>
        <v>0.271749520722403</v>
      </c>
      <c r="D5261" s="24" t="n">
        <f aca="false">IF($B$11="","",$B$11*EXP($B$12*C5261))</f>
        <v>1040.02374259646</v>
      </c>
      <c r="E5261" s="20" t="n">
        <f aca="true">IF($B$10="","",$B$10*(1-$B$14+2*$B$14*RAND()))</f>
        <v>4.07538822776334</v>
      </c>
      <c r="F5261" s="21" t="n">
        <f aca="false">INDEX($E$17:$E$28,B5261)</f>
        <v>4.761</v>
      </c>
      <c r="G5261" s="25" t="n">
        <f aca="false">IF(OR(D5261="",E5261="",F5261=""),"",D5261*($B$7-$B$8-F5261-E5261))</f>
        <v>4059.84892500519</v>
      </c>
      <c r="H5261" s="25" t="n">
        <f aca="false">IF(D5261="","",D5261*$F$30)</f>
        <v>5199.28669398824</v>
      </c>
    </row>
    <row r="5262" customFormat="false" ht="15" hidden="false" customHeight="false" outlineLevel="0" collapsed="false">
      <c r="A5262" s="2" t="n">
        <v>5228</v>
      </c>
      <c r="B5262" s="2" t="n">
        <v>8</v>
      </c>
      <c r="C5262" s="22" t="n">
        <f aca="true">NORMSINV(MAX(RAND(),0.000000000001))</f>
        <v>0.0459779886442923</v>
      </c>
      <c r="D5262" s="24" t="n">
        <f aca="false">IF($B$11="","",$B$11*EXP($B$12*C5262))</f>
        <v>945.644171977372</v>
      </c>
      <c r="E5262" s="20" t="n">
        <f aca="true">IF($B$10="","",$B$10*(1-$B$14+2*$B$14*RAND()))</f>
        <v>3.76953303214202</v>
      </c>
      <c r="F5262" s="21" t="n">
        <f aca="false">INDEX($E$17:$E$28,B5262)</f>
        <v>4.761</v>
      </c>
      <c r="G5262" s="25" t="n">
        <f aca="false">IF(OR(D5262="",E5262="",F5262=""),"",D5262*($B$7-$B$8-F5262-E5262))</f>
        <v>3980.65790528616</v>
      </c>
      <c r="H5262" s="25" t="n">
        <f aca="false">IF(D5262="","",D5262*$F$30)</f>
        <v>4727.46434454928</v>
      </c>
    </row>
    <row r="5263" customFormat="false" ht="15" hidden="false" customHeight="false" outlineLevel="0" collapsed="false">
      <c r="A5263" s="2" t="n">
        <v>5229</v>
      </c>
      <c r="B5263" s="2" t="n">
        <v>9</v>
      </c>
      <c r="C5263" s="22" t="n">
        <f aca="true">NORMSINV(MAX(RAND(),0.000000000001))</f>
        <v>2.65947388674375</v>
      </c>
      <c r="D5263" s="24" t="n">
        <f aca="false">IF($B$11="","",$B$11*EXP($B$12*C5263))</f>
        <v>2844.39265854571</v>
      </c>
      <c r="E5263" s="20" t="n">
        <f aca="true">IF($B$10="","",$B$10*(1-$B$14+2*$B$14*RAND()))</f>
        <v>3.81208784880345</v>
      </c>
      <c r="F5263" s="21" t="n">
        <f aca="false">INDEX($E$17:$E$28,B5263)</f>
        <v>4.761</v>
      </c>
      <c r="G5263" s="25" t="n">
        <f aca="false">IF(OR(D5263="",E5263="",F5263=""),"",D5263*($B$7-$B$8-F5263-E5263))</f>
        <v>11852.3343316684</v>
      </c>
      <c r="H5263" s="25" t="n">
        <f aca="false">IF(D5263="","",D5263*$F$30)</f>
        <v>14219.6877786017</v>
      </c>
    </row>
    <row r="5264" customFormat="false" ht="15" hidden="false" customHeight="false" outlineLevel="0" collapsed="false">
      <c r="A5264" s="2" t="n">
        <v>5230</v>
      </c>
      <c r="B5264" s="2" t="n">
        <v>10</v>
      </c>
      <c r="C5264" s="22" t="n">
        <f aca="true">NORMSINV(MAX(RAND(),0.000000000001))</f>
        <v>1.0083371262617</v>
      </c>
      <c r="D5264" s="24" t="n">
        <f aca="false">IF($B$11="","",$B$11*EXP($B$12*C5264))</f>
        <v>1418.52353246776</v>
      </c>
      <c r="E5264" s="20" t="n">
        <f aca="true">IF($B$10="","",$B$10*(1-$B$14+2*$B$14*RAND()))</f>
        <v>3.94651396031777</v>
      </c>
      <c r="F5264" s="21" t="n">
        <f aca="false">INDEX($E$17:$E$28,B5264)</f>
        <v>4.761</v>
      </c>
      <c r="G5264" s="25" t="n">
        <f aca="false">IF(OR(D5264="",E5264="",F5264=""),"",D5264*($B$7-$B$8-F5264-E5264))</f>
        <v>5720.17634163696</v>
      </c>
      <c r="H5264" s="25" t="n">
        <f aca="false">IF(D5264="","",D5264*$F$30)</f>
        <v>7091.48284351281</v>
      </c>
    </row>
    <row r="5265" customFormat="false" ht="15" hidden="false" customHeight="false" outlineLevel="0" collapsed="false">
      <c r="A5265" s="2" t="n">
        <v>5231</v>
      </c>
      <c r="B5265" s="2" t="n">
        <v>11</v>
      </c>
      <c r="C5265" s="22" t="n">
        <f aca="true">NORMSINV(MAX(RAND(),0.000000000001))</f>
        <v>-0.00166238031399213</v>
      </c>
      <c r="D5265" s="24" t="n">
        <f aca="false">IF($B$11="","",$B$11*EXP($B$12*C5265))</f>
        <v>926.850540957438</v>
      </c>
      <c r="E5265" s="20" t="n">
        <f aca="true">IF($B$10="","",$B$10*(1-$B$14+2*$B$14*RAND()))</f>
        <v>3.70259930416136</v>
      </c>
      <c r="F5265" s="21" t="n">
        <f aca="false">INDEX($E$17:$E$28,B5265)</f>
        <v>4.761</v>
      </c>
      <c r="G5265" s="25" t="n">
        <f aca="false">IF(OR(D5265="",E5265="",F5265=""),"",D5265*($B$7-$B$8-F5265-E5265))</f>
        <v>3963.58429828881</v>
      </c>
      <c r="H5265" s="25" t="n">
        <f aca="false">IF(D5265="","",D5265*$F$30)</f>
        <v>4633.51122435442</v>
      </c>
    </row>
    <row r="5266" customFormat="false" ht="15" hidden="false" customHeight="false" outlineLevel="0" collapsed="false">
      <c r="A5266" s="2" t="n">
        <v>5232</v>
      </c>
      <c r="B5266" s="2" t="n">
        <v>12</v>
      </c>
      <c r="C5266" s="22" t="n">
        <f aca="true">NORMSINV(MAX(RAND(),0.000000000001))</f>
        <v>0.621612751136956</v>
      </c>
      <c r="D5266" s="24" t="n">
        <f aca="false">IF($B$11="","",$B$11*EXP($B$12*C5266))</f>
        <v>1205.22230544471</v>
      </c>
      <c r="E5266" s="20" t="n">
        <f aca="true">IF($B$10="","",$B$10*(1-$B$14+2*$B$14*RAND()))</f>
        <v>3.40236055349386</v>
      </c>
      <c r="F5266" s="21" t="n">
        <f aca="false">INDEX($E$17:$E$28,B5266)</f>
        <v>4.761</v>
      </c>
      <c r="G5266" s="25" t="n">
        <f aca="false">IF(OR(D5266="",E5266="",F5266=""),"",D5266*($B$7-$B$8-F5266-E5266))</f>
        <v>5515.86794490734</v>
      </c>
      <c r="H5266" s="25" t="n">
        <f aca="false">IF(D5266="","",D5266*$F$30)</f>
        <v>6025.1473493792</v>
      </c>
    </row>
    <row r="5267" customFormat="false" ht="15" hidden="false" customHeight="false" outlineLevel="0" collapsed="false">
      <c r="A5267" s="2" t="n">
        <v>5233</v>
      </c>
      <c r="B5267" s="2" t="n">
        <v>1</v>
      </c>
      <c r="C5267" s="22" t="n">
        <f aca="true">NORMSINV(MAX(RAND(),0.000000000001))</f>
        <v>-0.696669885748182</v>
      </c>
      <c r="D5267" s="24" t="n">
        <f aca="false">IF($B$11="","",$B$11*EXP($B$12*C5267))</f>
        <v>691.55296641682</v>
      </c>
      <c r="E5267" s="20" t="n">
        <f aca="true">IF($B$10="","",$B$10*(1-$B$14+2*$B$14*RAND()))</f>
        <v>3.68732866192906</v>
      </c>
      <c r="F5267" s="21" t="n">
        <f aca="false">INDEX($E$17:$E$28,B5267)</f>
        <v>4.92562580645161</v>
      </c>
      <c r="G5267" s="25" t="n">
        <f aca="false">IF(OR(D5267="",E5267="",F5267=""),"",D5267*($B$7-$B$8-F5267-E5267))</f>
        <v>2854.07057992863</v>
      </c>
      <c r="H5267" s="25" t="n">
        <f aca="false">IF(D5267="","",D5267*$F$30)</f>
        <v>3457.21158971097</v>
      </c>
    </row>
    <row r="5268" customFormat="false" ht="15" hidden="false" customHeight="false" outlineLevel="0" collapsed="false">
      <c r="A5268" s="2" t="n">
        <v>5234</v>
      </c>
      <c r="B5268" s="2" t="n">
        <v>2</v>
      </c>
      <c r="C5268" s="22" t="n">
        <f aca="true">NORMSINV(MAX(RAND(),0.000000000001))</f>
        <v>-0.450775344882479</v>
      </c>
      <c r="D5268" s="24" t="n">
        <f aca="false">IF($B$11="","",$B$11*EXP($B$12*C5268))</f>
        <v>767.04951823337</v>
      </c>
      <c r="E5268" s="20" t="n">
        <f aca="true">IF($B$10="","",$B$10*(1-$B$14+2*$B$14*RAND()))</f>
        <v>3.45901491977578</v>
      </c>
      <c r="F5268" s="21" t="n">
        <f aca="false">INDEX($E$17:$E$28,B5268)</f>
        <v>5.0612</v>
      </c>
      <c r="G5268" s="25" t="n">
        <f aca="false">IF(OR(D5268="",E5268="",F5268=""),"",D5268*($B$7-$B$8-F5268-E5268))</f>
        <v>3236.78411283435</v>
      </c>
      <c r="H5268" s="25" t="n">
        <f aca="false">IF(D5268="","",D5268*$F$30)</f>
        <v>3834.63395155226</v>
      </c>
    </row>
    <row r="5269" customFormat="false" ht="15" hidden="false" customHeight="false" outlineLevel="0" collapsed="false">
      <c r="A5269" s="2" t="n">
        <v>5235</v>
      </c>
      <c r="B5269" s="2" t="n">
        <v>3</v>
      </c>
      <c r="C5269" s="22" t="n">
        <f aca="true">NORMSINV(MAX(RAND(),0.000000000001))</f>
        <v>-0.99574673475749</v>
      </c>
      <c r="D5269" s="24" t="n">
        <f aca="false">IF($B$11="","",$B$11*EXP($B$12*C5269))</f>
        <v>609.670659506954</v>
      </c>
      <c r="E5269" s="20" t="n">
        <f aca="true">IF($B$10="","",$B$10*(1-$B$14+2*$B$14*RAND()))</f>
        <v>4.11643305247483</v>
      </c>
      <c r="F5269" s="21" t="n">
        <f aca="false">INDEX($E$17:$E$28,B5269)</f>
        <v>5.0612</v>
      </c>
      <c r="G5269" s="25" t="n">
        <f aca="false">IF(OR(D5269="",E5269="",F5269=""),"",D5269*($B$7-$B$8-F5269-E5269))</f>
        <v>2171.87060630344</v>
      </c>
      <c r="H5269" s="25" t="n">
        <f aca="false">IF(D5269="","",D5269*$F$30)</f>
        <v>3047.86556100716</v>
      </c>
    </row>
    <row r="5270" customFormat="false" ht="15" hidden="false" customHeight="false" outlineLevel="0" collapsed="false">
      <c r="A5270" s="2" t="n">
        <v>5236</v>
      </c>
      <c r="B5270" s="2" t="n">
        <v>4</v>
      </c>
      <c r="C5270" s="22" t="n">
        <f aca="true">NORMSINV(MAX(RAND(),0.000000000001))</f>
        <v>0.88026198929936</v>
      </c>
      <c r="D5270" s="24" t="n">
        <f aca="false">IF($B$11="","",$B$11*EXP($B$12*C5270))</f>
        <v>1343.99973918842</v>
      </c>
      <c r="E5270" s="20" t="n">
        <f aca="true">IF($B$10="","",$B$10*(1-$B$14+2*$B$14*RAND()))</f>
        <v>3.41062386371769</v>
      </c>
      <c r="F5270" s="21" t="n">
        <f aca="false">INDEX($E$17:$E$28,B5270)</f>
        <v>4.89657419354839</v>
      </c>
      <c r="G5270" s="25" t="n">
        <f aca="false">IF(OR(D5270="",E5270="",F5270=""),"",D5270*($B$7-$B$8-F5270-E5270))</f>
        <v>5957.68465490833</v>
      </c>
      <c r="H5270" s="25" t="n">
        <f aca="false">IF(D5270="","",D5270*$F$30)</f>
        <v>6718.92349615076</v>
      </c>
    </row>
    <row r="5271" customFormat="false" ht="15" hidden="false" customHeight="false" outlineLevel="0" collapsed="false">
      <c r="A5271" s="2" t="n">
        <v>5237</v>
      </c>
      <c r="B5271" s="2" t="n">
        <v>5</v>
      </c>
      <c r="C5271" s="22" t="n">
        <f aca="true">NORMSINV(MAX(RAND(),0.000000000001))</f>
        <v>0.790059410551263</v>
      </c>
      <c r="D5271" s="24" t="n">
        <f aca="false">IF($B$11="","",$B$11*EXP($B$12*C5271))</f>
        <v>1293.8751946812</v>
      </c>
      <c r="E5271" s="20" t="n">
        <f aca="true">IF($B$10="","",$B$10*(1-$B$14+2*$B$14*RAND()))</f>
        <v>4.10869022730815</v>
      </c>
      <c r="F5271" s="21" t="n">
        <f aca="false">INDEX($E$17:$E$28,B5271)</f>
        <v>4.761</v>
      </c>
      <c r="G5271" s="25" t="n">
        <f aca="false">IF(OR(D5271="",E5271="",F5271=""),"",D5271*($B$7-$B$8-F5271-E5271))</f>
        <v>5007.6978106182</v>
      </c>
      <c r="H5271" s="25" t="n">
        <f aca="false">IF(D5271="","",D5271*$F$30)</f>
        <v>6468.34087325023</v>
      </c>
    </row>
    <row r="5272" customFormat="false" ht="15" hidden="false" customHeight="false" outlineLevel="0" collapsed="false">
      <c r="A5272" s="2" t="n">
        <v>5238</v>
      </c>
      <c r="B5272" s="2" t="n">
        <v>6</v>
      </c>
      <c r="C5272" s="22" t="n">
        <f aca="true">NORMSINV(MAX(RAND(),0.000000000001))</f>
        <v>0.534883613065666</v>
      </c>
      <c r="D5272" s="24" t="n">
        <f aca="false">IF($B$11="","",$B$11*EXP($B$12*C5272))</f>
        <v>1161.97288100517</v>
      </c>
      <c r="E5272" s="20" t="n">
        <f aca="true">IF($B$10="","",$B$10*(1-$B$14+2*$B$14*RAND()))</f>
        <v>3.38996463418841</v>
      </c>
      <c r="F5272" s="21" t="n">
        <f aca="false">INDEX($E$17:$E$28,B5272)</f>
        <v>4.761</v>
      </c>
      <c r="G5272" s="25" t="n">
        <f aca="false">IF(OR(D5272="",E5272="",F5272=""),"",D5272*($B$7-$B$8-F5272-E5272))</f>
        <v>5332.3346450467</v>
      </c>
      <c r="H5272" s="25" t="n">
        <f aca="false">IF(D5272="","",D5272*$F$30)</f>
        <v>5808.93482672103</v>
      </c>
    </row>
    <row r="5273" customFormat="false" ht="15" hidden="false" customHeight="false" outlineLevel="0" collapsed="false">
      <c r="A5273" s="2" t="n">
        <v>5239</v>
      </c>
      <c r="B5273" s="2" t="n">
        <v>7</v>
      </c>
      <c r="C5273" s="22" t="n">
        <f aca="true">NORMSINV(MAX(RAND(),0.000000000001))</f>
        <v>-0.172301138882132</v>
      </c>
      <c r="D5273" s="24" t="n">
        <f aca="false">IF($B$11="","",$B$11*EXP($B$12*C5273))</f>
        <v>862.548122209408</v>
      </c>
      <c r="E5273" s="20" t="n">
        <f aca="true">IF($B$10="","",$B$10*(1-$B$14+2*$B$14*RAND()))</f>
        <v>3.72252562178361</v>
      </c>
      <c r="F5273" s="21" t="n">
        <f aca="false">INDEX($E$17:$E$28,B5273)</f>
        <v>4.761</v>
      </c>
      <c r="G5273" s="25" t="n">
        <f aca="false">IF(OR(D5273="",E5273="",F5273=""),"",D5273*($B$7-$B$8-F5273-E5273))</f>
        <v>3671.413982163</v>
      </c>
      <c r="H5273" s="25" t="n">
        <f aca="false">IF(D5273="","",D5273*$F$30)</f>
        <v>4312.05057254927</v>
      </c>
    </row>
    <row r="5274" customFormat="false" ht="15" hidden="false" customHeight="false" outlineLevel="0" collapsed="false">
      <c r="A5274" s="2" t="n">
        <v>5240</v>
      </c>
      <c r="B5274" s="2" t="n">
        <v>8</v>
      </c>
      <c r="C5274" s="22" t="n">
        <f aca="true">NORMSINV(MAX(RAND(),0.000000000001))</f>
        <v>0.172630968111568</v>
      </c>
      <c r="D5274" s="24" t="n">
        <f aca="false">IF($B$11="","",$B$11*EXP($B$12*C5274))</f>
        <v>997.481524305877</v>
      </c>
      <c r="E5274" s="20" t="n">
        <f aca="true">IF($B$10="","",$B$10*(1-$B$14+2*$B$14*RAND()))</f>
        <v>3.60335949905612</v>
      </c>
      <c r="F5274" s="21" t="n">
        <f aca="false">INDEX($E$17:$E$28,B5274)</f>
        <v>4.761</v>
      </c>
      <c r="G5274" s="25" t="n">
        <f aca="false">IF(OR(D5274="",E5274="",F5274=""),"",D5274*($B$7-$B$8-F5274-E5274))</f>
        <v>4364.62055669603</v>
      </c>
      <c r="H5274" s="25" t="n">
        <f aca="false">IF(D5274="","",D5274*$F$30)</f>
        <v>4986.60963630994</v>
      </c>
    </row>
    <row r="5275" customFormat="false" ht="15" hidden="false" customHeight="false" outlineLevel="0" collapsed="false">
      <c r="A5275" s="2" t="n">
        <v>5241</v>
      </c>
      <c r="B5275" s="2" t="n">
        <v>9</v>
      </c>
      <c r="C5275" s="22" t="n">
        <f aca="true">NORMSINV(MAX(RAND(),0.000000000001))</f>
        <v>-0.117513009417482</v>
      </c>
      <c r="D5275" s="24" t="n">
        <f aca="false">IF($B$11="","",$B$11*EXP($B$12*C5275))</f>
        <v>882.692415725168</v>
      </c>
      <c r="E5275" s="20" t="n">
        <f aca="true">IF($B$10="","",$B$10*(1-$B$14+2*$B$14*RAND()))</f>
        <v>3.46283240433937</v>
      </c>
      <c r="F5275" s="21" t="n">
        <f aca="false">INDEX($E$17:$E$28,B5275)</f>
        <v>4.761</v>
      </c>
      <c r="G5275" s="25" t="n">
        <f aca="false">IF(OR(D5275="",E5275="",F5275=""),"",D5275*($B$7-$B$8-F5275-E5275))</f>
        <v>3986.3868848334</v>
      </c>
      <c r="H5275" s="25" t="n">
        <f aca="false">IF(D5275="","",D5275*$F$30)</f>
        <v>4412.75592469326</v>
      </c>
    </row>
    <row r="5276" customFormat="false" ht="15" hidden="false" customHeight="false" outlineLevel="0" collapsed="false">
      <c r="A5276" s="2" t="n">
        <v>5242</v>
      </c>
      <c r="B5276" s="2" t="n">
        <v>10</v>
      </c>
      <c r="C5276" s="22" t="n">
        <f aca="true">NORMSINV(MAX(RAND(),0.000000000001))</f>
        <v>0.167863234049227</v>
      </c>
      <c r="D5276" s="24" t="n">
        <f aca="false">IF($B$11="","",$B$11*EXP($B$12*C5276))</f>
        <v>995.47963400827</v>
      </c>
      <c r="E5276" s="20" t="n">
        <f aca="true">IF($B$10="","",$B$10*(1-$B$14+2*$B$14*RAND()))</f>
        <v>3.430462123085</v>
      </c>
      <c r="F5276" s="21" t="n">
        <f aca="false">INDEX($E$17:$E$28,B5276)</f>
        <v>4.761</v>
      </c>
      <c r="G5276" s="25" t="n">
        <f aca="false">IF(OR(D5276="",E5276="",F5276=""),"",D5276*($B$7-$B$8-F5276-E5276))</f>
        <v>4527.97682098409</v>
      </c>
      <c r="H5276" s="25" t="n">
        <f aca="false">IF(D5276="","",D5276*$F$30)</f>
        <v>4976.60178633414</v>
      </c>
    </row>
    <row r="5277" customFormat="false" ht="15" hidden="false" customHeight="false" outlineLevel="0" collapsed="false">
      <c r="A5277" s="2" t="n">
        <v>5243</v>
      </c>
      <c r="B5277" s="2" t="n">
        <v>11</v>
      </c>
      <c r="C5277" s="22" t="n">
        <f aca="true">NORMSINV(MAX(RAND(),0.000000000001))</f>
        <v>0.109852541247287</v>
      </c>
      <c r="D5277" s="24" t="n">
        <f aca="false">IF($B$11="","",$B$11*EXP($B$12*C5277))</f>
        <v>971.441380431197</v>
      </c>
      <c r="E5277" s="20" t="n">
        <f aca="true">IF($B$10="","",$B$10*(1-$B$14+2*$B$14*RAND()))</f>
        <v>3.67692488393377</v>
      </c>
      <c r="F5277" s="21" t="n">
        <f aca="false">INDEX($E$17:$E$28,B5277)</f>
        <v>4.761</v>
      </c>
      <c r="G5277" s="25" t="n">
        <f aca="false">IF(OR(D5277="",E5277="",F5277=""),"",D5277*($B$7-$B$8-F5277-E5277))</f>
        <v>4179.21378947008</v>
      </c>
      <c r="H5277" s="25" t="n">
        <f aca="false">IF(D5277="","",D5277*$F$30)</f>
        <v>4856.42974905164</v>
      </c>
    </row>
    <row r="5278" customFormat="false" ht="15" hidden="false" customHeight="false" outlineLevel="0" collapsed="false">
      <c r="A5278" s="2" t="n">
        <v>5244</v>
      </c>
      <c r="B5278" s="2" t="n">
        <v>12</v>
      </c>
      <c r="C5278" s="22" t="n">
        <f aca="true">NORMSINV(MAX(RAND(),0.000000000001))</f>
        <v>1.11227383863756</v>
      </c>
      <c r="D5278" s="24" t="n">
        <f aca="false">IF($B$11="","",$B$11*EXP($B$12*C5278))</f>
        <v>1482.02881283872</v>
      </c>
      <c r="E5278" s="20" t="n">
        <f aca="true">IF($B$10="","",$B$10*(1-$B$14+2*$B$14*RAND()))</f>
        <v>3.48551347181125</v>
      </c>
      <c r="F5278" s="21" t="n">
        <f aca="false">INDEX($E$17:$E$28,B5278)</f>
        <v>4.761</v>
      </c>
      <c r="G5278" s="25" t="n">
        <f aca="false">IF(OR(D5278="",E5278="",F5278=""),"",D5278*($B$7-$B$8-F5278-E5278))</f>
        <v>6659.47650487837</v>
      </c>
      <c r="H5278" s="25" t="n">
        <f aca="false">IF(D5278="","",D5278*$F$30)</f>
        <v>7408.95844114335</v>
      </c>
    </row>
    <row r="5279" customFormat="false" ht="15" hidden="false" customHeight="false" outlineLevel="0" collapsed="false">
      <c r="A5279" s="2" t="n">
        <v>5245</v>
      </c>
      <c r="B5279" s="2" t="n">
        <v>1</v>
      </c>
      <c r="C5279" s="22" t="n">
        <f aca="true">NORMSINV(MAX(RAND(),0.000000000001))</f>
        <v>0.362323584468441</v>
      </c>
      <c r="D5279" s="24" t="n">
        <f aca="false">IF($B$11="","",$B$11*EXP($B$12*C5279))</f>
        <v>1080.48323334107</v>
      </c>
      <c r="E5279" s="20" t="n">
        <f aca="true">IF($B$10="","",$B$10*(1-$B$14+2*$B$14*RAND()))</f>
        <v>3.65900938493132</v>
      </c>
      <c r="F5279" s="21" t="n">
        <f aca="false">INDEX($E$17:$E$28,B5279)</f>
        <v>4.92562580645161</v>
      </c>
      <c r="G5279" s="25" t="n">
        <f aca="false">IF(OR(D5279="",E5279="",F5279=""),"",D5279*($B$7-$B$8-F5279-E5279))</f>
        <v>4489.80200412627</v>
      </c>
      <c r="H5279" s="25" t="n">
        <f aca="false">IF(D5279="","",D5279*$F$30)</f>
        <v>5401.55178011868</v>
      </c>
    </row>
    <row r="5280" customFormat="false" ht="15" hidden="false" customHeight="false" outlineLevel="0" collapsed="false">
      <c r="A5280" s="2" t="n">
        <v>5246</v>
      </c>
      <c r="B5280" s="2" t="n">
        <v>2</v>
      </c>
      <c r="C5280" s="22" t="n">
        <f aca="true">NORMSINV(MAX(RAND(),0.000000000001))</f>
        <v>0.345999887177512</v>
      </c>
      <c r="D5280" s="24" t="n">
        <f aca="false">IF($B$11="","",$B$11*EXP($B$12*C5280))</f>
        <v>1073.07689776154</v>
      </c>
      <c r="E5280" s="20" t="n">
        <f aca="true">IF($B$10="","",$B$10*(1-$B$14+2*$B$14*RAND()))</f>
        <v>3.60813854521256</v>
      </c>
      <c r="F5280" s="21" t="n">
        <f aca="false">INDEX($E$17:$E$28,B5280)</f>
        <v>5.0612</v>
      </c>
      <c r="G5280" s="25" t="n">
        <f aca="false">IF(OR(D5280="",E5280="",F5280=""),"",D5280*($B$7-$B$8-F5280-E5280))</f>
        <v>4368.13276574078</v>
      </c>
      <c r="H5280" s="25" t="n">
        <f aca="false">IF(D5280="","",D5280*$F$30)</f>
        <v>5364.52602728948</v>
      </c>
    </row>
    <row r="5281" customFormat="false" ht="15" hidden="false" customHeight="false" outlineLevel="0" collapsed="false">
      <c r="A5281" s="2" t="n">
        <v>5247</v>
      </c>
      <c r="B5281" s="2" t="n">
        <v>3</v>
      </c>
      <c r="C5281" s="22" t="n">
        <f aca="true">NORMSINV(MAX(RAND(),0.000000000001))</f>
        <v>1.7490495603629</v>
      </c>
      <c r="D5281" s="24" t="n">
        <f aca="false">IF($B$11="","",$B$11*EXP($B$12*C5281))</f>
        <v>1938.13786770391</v>
      </c>
      <c r="E5281" s="20" t="n">
        <f aca="true">IF($B$10="","",$B$10*(1-$B$14+2*$B$14*RAND()))</f>
        <v>3.60759703236215</v>
      </c>
      <c r="F5281" s="21" t="n">
        <f aca="false">INDEX($E$17:$E$28,B5281)</f>
        <v>5.0612</v>
      </c>
      <c r="G5281" s="25" t="n">
        <f aca="false">IF(OR(D5281="",E5281="",F5281=""),"",D5281*($B$7-$B$8-F5281-E5281))</f>
        <v>7890.55263868747</v>
      </c>
      <c r="H5281" s="25" t="n">
        <f aca="false">IF(D5281="","",D5281*$F$30)</f>
        <v>9689.13882822539</v>
      </c>
    </row>
    <row r="5282" customFormat="false" ht="15" hidden="false" customHeight="false" outlineLevel="0" collapsed="false">
      <c r="A5282" s="2" t="n">
        <v>5248</v>
      </c>
      <c r="B5282" s="2" t="n">
        <v>4</v>
      </c>
      <c r="C5282" s="22" t="n">
        <f aca="true">NORMSINV(MAX(RAND(),0.000000000001))</f>
        <v>0.490717574342688</v>
      </c>
      <c r="D5282" s="24" t="n">
        <f aca="false">IF($B$11="","",$B$11*EXP($B$12*C5282))</f>
        <v>1140.5484576452</v>
      </c>
      <c r="E5282" s="20" t="n">
        <f aca="true">IF($B$10="","",$B$10*(1-$B$14+2*$B$14*RAND()))</f>
        <v>3.96896783757717</v>
      </c>
      <c r="F5282" s="21" t="n">
        <f aca="false">INDEX($E$17:$E$28,B5282)</f>
        <v>4.89657419354839</v>
      </c>
      <c r="G5282" s="25" t="n">
        <f aca="false">IF(OR(D5282="",E5282="",F5282=""),"",D5282*($B$7-$B$8-F5282-E5282))</f>
        <v>4419.00706061091</v>
      </c>
      <c r="H5282" s="25" t="n">
        <f aca="false">IF(D5282="","",D5282*$F$30)</f>
        <v>5701.82984945989</v>
      </c>
    </row>
    <row r="5283" customFormat="false" ht="15" hidden="false" customHeight="false" outlineLevel="0" collapsed="false">
      <c r="A5283" s="2" t="n">
        <v>5249</v>
      </c>
      <c r="B5283" s="2" t="n">
        <v>5</v>
      </c>
      <c r="C5283" s="22" t="n">
        <f aca="true">NORMSINV(MAX(RAND(),0.000000000001))</f>
        <v>1.24442222443702</v>
      </c>
      <c r="D5283" s="24" t="n">
        <f aca="false">IF($B$11="","",$B$11*EXP($B$12*C5283))</f>
        <v>1566.89321381873</v>
      </c>
      <c r="E5283" s="20" t="n">
        <f aca="true">IF($B$10="","",$B$10*(1-$B$14+2*$B$14*RAND()))</f>
        <v>3.96273224114476</v>
      </c>
      <c r="F5283" s="21" t="n">
        <f aca="false">INDEX($E$17:$E$28,B5283)</f>
        <v>4.761</v>
      </c>
      <c r="G5283" s="25" t="n">
        <f aca="false">IF(OR(D5283="",E5283="",F5283=""),"",D5283*($B$7-$B$8-F5283-E5283))</f>
        <v>6293.06269622923</v>
      </c>
      <c r="H5283" s="25" t="n">
        <f aca="false">IF(D5283="","",D5283*$F$30)</f>
        <v>7833.2125545226</v>
      </c>
    </row>
    <row r="5284" customFormat="false" ht="15" hidden="false" customHeight="false" outlineLevel="0" collapsed="false">
      <c r="A5284" s="2" t="n">
        <v>5250</v>
      </c>
      <c r="B5284" s="2" t="n">
        <v>6</v>
      </c>
      <c r="C5284" s="22" t="n">
        <f aca="true">NORMSINV(MAX(RAND(),0.000000000001))</f>
        <v>0.882133485294312</v>
      </c>
      <c r="D5284" s="24" t="n">
        <f aca="false">IF($B$11="","",$B$11*EXP($B$12*C5284))</f>
        <v>1345.06001510186</v>
      </c>
      <c r="E5284" s="20" t="n">
        <f aca="true">IF($B$10="","",$B$10*(1-$B$14+2*$B$14*RAND()))</f>
        <v>3.72683008029308</v>
      </c>
      <c r="F5284" s="21" t="n">
        <f aca="false">INDEX($E$17:$E$28,B5284)</f>
        <v>4.761</v>
      </c>
      <c r="G5284" s="25" t="n">
        <f aca="false">IF(OR(D5284="",E5284="",F5284=""),"",D5284*($B$7-$B$8-F5284-E5284))</f>
        <v>5719.42373641667</v>
      </c>
      <c r="H5284" s="25" t="n">
        <f aca="false">IF(D5284="","",D5284*$F$30)</f>
        <v>6724.22402749722</v>
      </c>
    </row>
    <row r="5285" customFormat="false" ht="15" hidden="false" customHeight="false" outlineLevel="0" collapsed="false">
      <c r="A5285" s="2" t="n">
        <v>5251</v>
      </c>
      <c r="B5285" s="2" t="n">
        <v>7</v>
      </c>
      <c r="C5285" s="22" t="n">
        <f aca="true">NORMSINV(MAX(RAND(),0.000000000001))</f>
        <v>-1.78477065586577</v>
      </c>
      <c r="D5285" s="24" t="n">
        <f aca="false">IF($B$11="","",$B$11*EXP($B$12*C5285))</f>
        <v>437.226340364659</v>
      </c>
      <c r="E5285" s="20" t="n">
        <f aca="true">IF($B$10="","",$B$10*(1-$B$14+2*$B$14*RAND()))</f>
        <v>4.10073674211361</v>
      </c>
      <c r="F5285" s="21" t="n">
        <f aca="false">INDEX($E$17:$E$28,B5285)</f>
        <v>4.761</v>
      </c>
      <c r="G5285" s="25" t="n">
        <f aca="false">IF(OR(D5285="",E5285="",F5285=""),"",D5285*($B$7-$B$8-F5285-E5285))</f>
        <v>1695.67885121639</v>
      </c>
      <c r="H5285" s="25" t="n">
        <f aca="false">IF(D5285="","",D5285*$F$30)</f>
        <v>2185.78192075101</v>
      </c>
    </row>
    <row r="5286" customFormat="false" ht="15" hidden="false" customHeight="false" outlineLevel="0" collapsed="false">
      <c r="A5286" s="2" t="n">
        <v>5252</v>
      </c>
      <c r="B5286" s="2" t="n">
        <v>8</v>
      </c>
      <c r="C5286" s="22" t="n">
        <f aca="true">NORMSINV(MAX(RAND(),0.000000000001))</f>
        <v>0.817750164866064</v>
      </c>
      <c r="D5286" s="24" t="n">
        <f aca="false">IF($B$11="","",$B$11*EXP($B$12*C5286))</f>
        <v>1309.06047654429</v>
      </c>
      <c r="E5286" s="20" t="n">
        <f aca="true">IF($B$10="","",$B$10*(1-$B$14+2*$B$14*RAND()))</f>
        <v>3.88347306827382</v>
      </c>
      <c r="F5286" s="21" t="n">
        <f aca="false">INDEX($E$17:$E$28,B5286)</f>
        <v>4.761</v>
      </c>
      <c r="G5286" s="25" t="n">
        <f aca="false">IF(OR(D5286="",E5286="",F5286=""),"",D5286*($B$7-$B$8-F5286-E5286))</f>
        <v>5361.29243694545</v>
      </c>
      <c r="H5286" s="25" t="n">
        <f aca="false">IF(D5286="","",D5286*$F$30)</f>
        <v>6544.25513434022</v>
      </c>
    </row>
    <row r="5287" customFormat="false" ht="15" hidden="false" customHeight="false" outlineLevel="0" collapsed="false">
      <c r="A5287" s="2" t="n">
        <v>5253</v>
      </c>
      <c r="B5287" s="2" t="n">
        <v>9</v>
      </c>
      <c r="C5287" s="22" t="n">
        <f aca="true">NORMSINV(MAX(RAND(),0.000000000001))</f>
        <v>-1.34004363755943</v>
      </c>
      <c r="D5287" s="24" t="n">
        <f aca="false">IF($B$11="","",$B$11*EXP($B$12*C5287))</f>
        <v>527.339143194059</v>
      </c>
      <c r="E5287" s="20" t="n">
        <f aca="true">IF($B$10="","",$B$10*(1-$B$14+2*$B$14*RAND()))</f>
        <v>3.77658867007051</v>
      </c>
      <c r="F5287" s="21" t="n">
        <f aca="false">INDEX($E$17:$E$28,B5287)</f>
        <v>4.761</v>
      </c>
      <c r="G5287" s="25" t="n">
        <f aca="false">IF(OR(D5287="",E5287="",F5287=""),"",D5287*($B$7-$B$8-F5287-E5287))</f>
        <v>2216.09599007402</v>
      </c>
      <c r="H5287" s="25" t="n">
        <f aca="false">IF(D5287="","",D5287*$F$30)</f>
        <v>2636.27384465574</v>
      </c>
    </row>
    <row r="5288" customFormat="false" ht="15" hidden="false" customHeight="false" outlineLevel="0" collapsed="false">
      <c r="A5288" s="2" t="n">
        <v>5254</v>
      </c>
      <c r="B5288" s="2" t="n">
        <v>10</v>
      </c>
      <c r="C5288" s="22" t="n">
        <f aca="true">NORMSINV(MAX(RAND(),0.000000000001))</f>
        <v>-1.19025974138226</v>
      </c>
      <c r="D5288" s="24" t="n">
        <f aca="false">IF($B$11="","",$B$11*EXP($B$12*C5288))</f>
        <v>561.694286842948</v>
      </c>
      <c r="E5288" s="20" t="n">
        <f aca="true">IF($B$10="","",$B$10*(1-$B$14+2*$B$14*RAND()))</f>
        <v>3.76464583206074</v>
      </c>
      <c r="F5288" s="21" t="n">
        <f aca="false">INDEX($E$17:$E$28,B5288)</f>
        <v>4.761</v>
      </c>
      <c r="G5288" s="25" t="n">
        <f aca="false">IF(OR(D5288="",E5288="",F5288=""),"",D5288*($B$7-$B$8-F5288-E5288))</f>
        <v>2367.17865886425</v>
      </c>
      <c r="H5288" s="25" t="n">
        <f aca="false">IF(D5288="","",D5288*$F$30)</f>
        <v>2808.02207878527</v>
      </c>
    </row>
    <row r="5289" customFormat="false" ht="15" hidden="false" customHeight="false" outlineLevel="0" collapsed="false">
      <c r="A5289" s="2" t="n">
        <v>5255</v>
      </c>
      <c r="B5289" s="2" t="n">
        <v>11</v>
      </c>
      <c r="C5289" s="22" t="n">
        <f aca="true">NORMSINV(MAX(RAND(),0.000000000001))</f>
        <v>0.567650634830581</v>
      </c>
      <c r="D5289" s="24" t="n">
        <f aca="false">IF($B$11="","",$B$11*EXP($B$12*C5289))</f>
        <v>1178.12740266217</v>
      </c>
      <c r="E5289" s="20" t="n">
        <f aca="true">IF($B$10="","",$B$10*(1-$B$14+2*$B$14*RAND()))</f>
        <v>3.98478473606163</v>
      </c>
      <c r="F5289" s="21" t="n">
        <f aca="false">INDEX($E$17:$E$28,B5289)</f>
        <v>4.761</v>
      </c>
      <c r="G5289" s="25" t="n">
        <f aca="false">IF(OR(D5289="",E5289="",F5289=""),"",D5289*($B$7-$B$8-F5289-E5289))</f>
        <v>4705.69445457729</v>
      </c>
      <c r="H5289" s="25" t="n">
        <f aca="false">IF(D5289="","",D5289*$F$30)</f>
        <v>5889.6945113887</v>
      </c>
    </row>
    <row r="5290" customFormat="false" ht="15" hidden="false" customHeight="false" outlineLevel="0" collapsed="false">
      <c r="A5290" s="2" t="n">
        <v>5256</v>
      </c>
      <c r="B5290" s="2" t="n">
        <v>12</v>
      </c>
      <c r="C5290" s="22" t="n">
        <f aca="true">NORMSINV(MAX(RAND(),0.000000000001))</f>
        <v>0.0195722280725662</v>
      </c>
      <c r="D5290" s="24" t="n">
        <f aca="false">IF($B$11="","",$B$11*EXP($B$12*C5290))</f>
        <v>935.180788470892</v>
      </c>
      <c r="E5290" s="20" t="n">
        <f aca="true">IF($B$10="","",$B$10*(1-$B$14+2*$B$14*RAND()))</f>
        <v>4.03714941268091</v>
      </c>
      <c r="F5290" s="21" t="n">
        <f aca="false">INDEX($E$17:$E$28,B5290)</f>
        <v>4.761</v>
      </c>
      <c r="G5290" s="25" t="n">
        <f aca="false">IF(OR(D5290="",E5290="",F5290=""),"",D5290*($B$7-$B$8-F5290-E5290))</f>
        <v>3686.34294028352</v>
      </c>
      <c r="H5290" s="25" t="n">
        <f aca="false">IF(D5290="","",D5290*$F$30)</f>
        <v>4675.15579772368</v>
      </c>
    </row>
    <row r="5291" customFormat="false" ht="15" hidden="false" customHeight="false" outlineLevel="0" collapsed="false">
      <c r="A5291" s="2" t="n">
        <v>5257</v>
      </c>
      <c r="B5291" s="2" t="n">
        <v>1</v>
      </c>
      <c r="C5291" s="22" t="n">
        <f aca="true">NORMSINV(MAX(RAND(),0.000000000001))</f>
        <v>0.534220264703635</v>
      </c>
      <c r="D5291" s="24" t="n">
        <f aca="false">IF($B$11="","",$B$11*EXP($B$12*C5291))</f>
        <v>1161.64814045794</v>
      </c>
      <c r="E5291" s="20" t="n">
        <f aca="true">IF($B$10="","",$B$10*(1-$B$14+2*$B$14*RAND()))</f>
        <v>3.59867034962066</v>
      </c>
      <c r="F5291" s="21" t="n">
        <f aca="false">INDEX($E$17:$E$28,B5291)</f>
        <v>4.92562580645161</v>
      </c>
      <c r="G5291" s="25" t="n">
        <f aca="false">IF(OR(D5291="",E5291="",F5291=""),"",D5291*($B$7-$B$8-F5291-E5291))</f>
        <v>4897.16453102003</v>
      </c>
      <c r="H5291" s="25" t="n">
        <f aca="false">IF(D5291="","",D5291*$F$30)</f>
        <v>5807.31138377733</v>
      </c>
    </row>
    <row r="5292" customFormat="false" ht="15" hidden="false" customHeight="false" outlineLevel="0" collapsed="false">
      <c r="A5292" s="2" t="n">
        <v>5258</v>
      </c>
      <c r="B5292" s="2" t="n">
        <v>2</v>
      </c>
      <c r="C5292" s="22" t="n">
        <f aca="true">NORMSINV(MAX(RAND(),0.000000000001))</f>
        <v>-0.408740007346331</v>
      </c>
      <c r="D5292" s="24" t="n">
        <f aca="false">IF($B$11="","",$B$11*EXP($B$12*C5292))</f>
        <v>780.756737051812</v>
      </c>
      <c r="E5292" s="20" t="n">
        <f aca="true">IF($B$10="","",$B$10*(1-$B$14+2*$B$14*RAND()))</f>
        <v>4.11016394449488</v>
      </c>
      <c r="F5292" s="21" t="n">
        <f aca="false">INDEX($E$17:$E$28,B5292)</f>
        <v>5.0612</v>
      </c>
      <c r="G5292" s="25" t="n">
        <f aca="false">IF(OR(D5292="",E5292="",F5292=""),"",D5292*($B$7-$B$8-F5292-E5292))</f>
        <v>2786.23664242162</v>
      </c>
      <c r="H5292" s="25" t="n">
        <f aca="false">IF(D5292="","",D5292*$F$30)</f>
        <v>3903.15907986942</v>
      </c>
    </row>
    <row r="5293" customFormat="false" ht="15" hidden="false" customHeight="false" outlineLevel="0" collapsed="false">
      <c r="A5293" s="2" t="n">
        <v>5259</v>
      </c>
      <c r="B5293" s="2" t="n">
        <v>3</v>
      </c>
      <c r="C5293" s="22" t="n">
        <f aca="true">NORMSINV(MAX(RAND(),0.000000000001))</f>
        <v>-1.24208471491544</v>
      </c>
      <c r="D5293" s="24" t="n">
        <f aca="false">IF($B$11="","",$B$11*EXP($B$12*C5293))</f>
        <v>549.561365636672</v>
      </c>
      <c r="E5293" s="20" t="n">
        <f aca="true">IF($B$10="","",$B$10*(1-$B$14+2*$B$14*RAND()))</f>
        <v>3.59574425507444</v>
      </c>
      <c r="F5293" s="21" t="n">
        <f aca="false">INDEX($E$17:$E$28,B5293)</f>
        <v>5.0612</v>
      </c>
      <c r="G5293" s="25" t="n">
        <f aca="false">IF(OR(D5293="",E5293="",F5293=""),"",D5293*($B$7-$B$8-F5293-E5293))</f>
        <v>2243.88969115195</v>
      </c>
      <c r="H5293" s="25" t="n">
        <f aca="false">IF(D5293="","",D5293*$F$30)</f>
        <v>2747.36717909085</v>
      </c>
    </row>
    <row r="5294" customFormat="false" ht="15" hidden="false" customHeight="false" outlineLevel="0" collapsed="false">
      <c r="A5294" s="2" t="n">
        <v>5260</v>
      </c>
      <c r="B5294" s="2" t="n">
        <v>4</v>
      </c>
      <c r="C5294" s="22" t="n">
        <f aca="true">NORMSINV(MAX(RAND(),0.000000000001))</f>
        <v>0.763492744178869</v>
      </c>
      <c r="D5294" s="24" t="n">
        <f aca="false">IF($B$11="","",$B$11*EXP($B$12*C5294))</f>
        <v>1279.47194578524</v>
      </c>
      <c r="E5294" s="20" t="n">
        <f aca="true">IF($B$10="","",$B$10*(1-$B$14+2*$B$14*RAND()))</f>
        <v>3.59108650689849</v>
      </c>
      <c r="F5294" s="21" t="n">
        <f aca="false">INDEX($E$17:$E$28,B5294)</f>
        <v>4.89657419354839</v>
      </c>
      <c r="G5294" s="25" t="n">
        <f aca="false">IF(OR(D5294="",E5294="",F5294=""),"",D5294*($B$7-$B$8-F5294-E5294))</f>
        <v>5440.74883773829</v>
      </c>
      <c r="H5294" s="25" t="n">
        <f aca="false">IF(D5294="","",D5294*$F$30)</f>
        <v>6396.33615136959</v>
      </c>
    </row>
    <row r="5295" customFormat="false" ht="15" hidden="false" customHeight="false" outlineLevel="0" collapsed="false">
      <c r="A5295" s="2" t="n">
        <v>5261</v>
      </c>
      <c r="B5295" s="2" t="n">
        <v>5</v>
      </c>
      <c r="C5295" s="22" t="n">
        <f aca="true">NORMSINV(MAX(RAND(),0.000000000001))</f>
        <v>-0.122287980196199</v>
      </c>
      <c r="D5295" s="24" t="n">
        <f aca="false">IF($B$11="","",$B$11*EXP($B$12*C5295))</f>
        <v>880.918214631212</v>
      </c>
      <c r="E5295" s="20" t="n">
        <f aca="true">IF($B$10="","",$B$10*(1-$B$14+2*$B$14*RAND()))</f>
        <v>3.43125226178505</v>
      </c>
      <c r="F5295" s="21" t="n">
        <f aca="false">INDEX($E$17:$E$28,B5295)</f>
        <v>4.761</v>
      </c>
      <c r="G5295" s="25" t="n">
        <f aca="false">IF(OR(D5295="",E5295="",F5295=""),"",D5295*($B$7-$B$8-F5295-E5295))</f>
        <v>4006.19381814145</v>
      </c>
      <c r="H5295" s="25" t="n">
        <f aca="false">IF(D5295="","",D5295*$F$30)</f>
        <v>4403.88633858436</v>
      </c>
    </row>
    <row r="5296" customFormat="false" ht="15" hidden="false" customHeight="false" outlineLevel="0" collapsed="false">
      <c r="A5296" s="2" t="n">
        <v>5262</v>
      </c>
      <c r="B5296" s="2" t="n">
        <v>6</v>
      </c>
      <c r="C5296" s="22" t="n">
        <f aca="true">NORMSINV(MAX(RAND(),0.000000000001))</f>
        <v>-0.525445093756817</v>
      </c>
      <c r="D5296" s="24" t="n">
        <f aca="false">IF($B$11="","",$B$11*EXP($B$12*C5296))</f>
        <v>743.291325783769</v>
      </c>
      <c r="E5296" s="20" t="n">
        <f aca="true">IF($B$10="","",$B$10*(1-$B$14+2*$B$14*RAND()))</f>
        <v>3.53017714594398</v>
      </c>
      <c r="F5296" s="21" t="n">
        <f aca="false">INDEX($E$17:$E$28,B5296)</f>
        <v>4.761</v>
      </c>
      <c r="G5296" s="25" t="n">
        <f aca="false">IF(OR(D5296="",E5296="",F5296=""),"",D5296*($B$7-$B$8-F5296-E5296))</f>
        <v>3306.77143736843</v>
      </c>
      <c r="H5296" s="25" t="n">
        <f aca="false">IF(D5296="","",D5296*$F$30)</f>
        <v>3715.86199585822</v>
      </c>
    </row>
    <row r="5297" customFormat="false" ht="15" hidden="false" customHeight="false" outlineLevel="0" collapsed="false">
      <c r="A5297" s="2" t="n">
        <v>5263</v>
      </c>
      <c r="B5297" s="2" t="n">
        <v>7</v>
      </c>
      <c r="C5297" s="22" t="n">
        <f aca="true">NORMSINV(MAX(RAND(),0.000000000001))</f>
        <v>-0.858224778230653</v>
      </c>
      <c r="D5297" s="24" t="n">
        <f aca="false">IF($B$11="","",$B$11*EXP($B$12*C5297))</f>
        <v>646.042954687698</v>
      </c>
      <c r="E5297" s="20" t="n">
        <f aca="true">IF($B$10="","",$B$10*(1-$B$14+2*$B$14*RAND()))</f>
        <v>3.93672731438781</v>
      </c>
      <c r="F5297" s="21" t="n">
        <f aca="false">INDEX($E$17:$E$28,B5297)</f>
        <v>4.761</v>
      </c>
      <c r="G5297" s="25" t="n">
        <f aca="false">IF(OR(D5297="",E5297="",F5297=""),"",D5297*($B$7-$B$8-F5297-E5297))</f>
        <v>2611.48178946628</v>
      </c>
      <c r="H5297" s="25" t="n">
        <f aca="false">IF(D5297="","",D5297*$F$30)</f>
        <v>3229.69793907474</v>
      </c>
    </row>
    <row r="5298" customFormat="false" ht="15" hidden="false" customHeight="false" outlineLevel="0" collapsed="false">
      <c r="A5298" s="2" t="n">
        <v>5264</v>
      </c>
      <c r="B5298" s="2" t="n">
        <v>8</v>
      </c>
      <c r="C5298" s="22" t="n">
        <f aca="true">NORMSINV(MAX(RAND(),0.000000000001))</f>
        <v>-0.119420693999017</v>
      </c>
      <c r="D5298" s="24" t="n">
        <f aca="false">IF($B$11="","",$B$11*EXP($B$12*C5298))</f>
        <v>881.983163046172</v>
      </c>
      <c r="E5298" s="20" t="n">
        <f aca="true">IF($B$10="","",$B$10*(1-$B$14+2*$B$14*RAND()))</f>
        <v>3.5429415831304</v>
      </c>
      <c r="F5298" s="21" t="n">
        <f aca="false">INDEX($E$17:$E$28,B5298)</f>
        <v>4.761</v>
      </c>
      <c r="G5298" s="25" t="n">
        <f aca="false">IF(OR(D5298="",E5298="",F5298=""),"",D5298*($B$7-$B$8-F5298-E5298))</f>
        <v>3912.52883396824</v>
      </c>
      <c r="H5298" s="25" t="n">
        <f aca="false">IF(D5298="","",D5298*$F$30)</f>
        <v>4409.21022870042</v>
      </c>
    </row>
    <row r="5299" customFormat="false" ht="15" hidden="false" customHeight="false" outlineLevel="0" collapsed="false">
      <c r="A5299" s="2" t="n">
        <v>5265</v>
      </c>
      <c r="B5299" s="2" t="n">
        <v>9</v>
      </c>
      <c r="C5299" s="22" t="n">
        <f aca="true">NORMSINV(MAX(RAND(),0.000000000001))</f>
        <v>-1.27405982345784</v>
      </c>
      <c r="D5299" s="24" t="n">
        <f aca="false">IF($B$11="","",$B$11*EXP($B$12*C5299))</f>
        <v>542.206658374389</v>
      </c>
      <c r="E5299" s="20" t="n">
        <f aca="true">IF($B$10="","",$B$10*(1-$B$14+2*$B$14*RAND()))</f>
        <v>3.9558197271192</v>
      </c>
      <c r="F5299" s="21" t="n">
        <f aca="false">INDEX($E$17:$E$28,B5299)</f>
        <v>4.761</v>
      </c>
      <c r="G5299" s="25" t="n">
        <f aca="false">IF(OR(D5299="",E5299="",F5299=""),"",D5299*($B$7-$B$8-F5299-E5299))</f>
        <v>2181.39513179646</v>
      </c>
      <c r="H5299" s="25" t="n">
        <f aca="false">IF(D5299="","",D5299*$F$30)</f>
        <v>2710.59952654525</v>
      </c>
    </row>
    <row r="5300" customFormat="false" ht="15" hidden="false" customHeight="false" outlineLevel="0" collapsed="false">
      <c r="A5300" s="2" t="n">
        <v>5266</v>
      </c>
      <c r="B5300" s="2" t="n">
        <v>10</v>
      </c>
      <c r="C5300" s="22" t="n">
        <f aca="true">NORMSINV(MAX(RAND(),0.000000000001))</f>
        <v>-0.695682884964505</v>
      </c>
      <c r="D5300" s="24" t="n">
        <f aca="false">IF($B$11="","",$B$11*EXP($B$12*C5300))</f>
        <v>691.840635253463</v>
      </c>
      <c r="E5300" s="20" t="n">
        <f aca="true">IF($B$10="","",$B$10*(1-$B$14+2*$B$14*RAND()))</f>
        <v>3.58206113306588</v>
      </c>
      <c r="F5300" s="21" t="n">
        <f aca="false">INDEX($E$17:$E$28,B5300)</f>
        <v>4.761</v>
      </c>
      <c r="G5300" s="25" t="n">
        <f aca="false">IF(OR(D5300="",E5300="",F5300=""),"",D5300*($B$7-$B$8-F5300-E5300))</f>
        <v>3041.98097887035</v>
      </c>
      <c r="H5300" s="25" t="n">
        <f aca="false">IF(D5300="","",D5300*$F$30)</f>
        <v>3458.64970375911</v>
      </c>
    </row>
    <row r="5301" customFormat="false" ht="15" hidden="false" customHeight="false" outlineLevel="0" collapsed="false">
      <c r="A5301" s="2" t="n">
        <v>5267</v>
      </c>
      <c r="B5301" s="2" t="n">
        <v>11</v>
      </c>
      <c r="C5301" s="22" t="n">
        <f aca="true">NORMSINV(MAX(RAND(),0.000000000001))</f>
        <v>0.184534277566779</v>
      </c>
      <c r="D5301" s="24" t="n">
        <f aca="false">IF($B$11="","",$B$11*EXP($B$12*C5301))</f>
        <v>1002.49711090399</v>
      </c>
      <c r="E5301" s="20" t="n">
        <f aca="true">IF($B$10="","",$B$10*(1-$B$14+2*$B$14*RAND()))</f>
        <v>3.85687614616757</v>
      </c>
      <c r="F5301" s="21" t="n">
        <f aca="false">INDEX($E$17:$E$28,B5301)</f>
        <v>4.761</v>
      </c>
      <c r="G5301" s="25" t="n">
        <f aca="false">IF(OR(D5301="",E5301="",F5301=""),"",D5301*($B$7-$B$8-F5301-E5301))</f>
        <v>4132.41725425542</v>
      </c>
      <c r="H5301" s="25" t="n">
        <f aca="false">IF(D5301="","",D5301*$F$30)</f>
        <v>5011.68355683121</v>
      </c>
    </row>
    <row r="5302" customFormat="false" ht="15" hidden="false" customHeight="false" outlineLevel="0" collapsed="false">
      <c r="A5302" s="2" t="n">
        <v>5268</v>
      </c>
      <c r="B5302" s="2" t="n">
        <v>12</v>
      </c>
      <c r="C5302" s="22" t="n">
        <f aca="true">NORMSINV(MAX(RAND(),0.000000000001))</f>
        <v>1.55880357219945</v>
      </c>
      <c r="D5302" s="24" t="n">
        <f aca="false">IF($B$11="","",$B$11*EXP($B$12*C5302))</f>
        <v>1788.83477870807</v>
      </c>
      <c r="E5302" s="20" t="n">
        <f aca="true">IF($B$10="","",$B$10*(1-$B$14+2*$B$14*RAND()))</f>
        <v>3.55065439659559</v>
      </c>
      <c r="F5302" s="21" t="n">
        <f aca="false">INDEX($E$17:$E$28,B5302)</f>
        <v>4.761</v>
      </c>
      <c r="G5302" s="25" t="n">
        <f aca="false">IF(OR(D5302="",E5302="",F5302=""),"",D5302*($B$7-$B$8-F5302-E5302))</f>
        <v>7921.57862750879</v>
      </c>
      <c r="H5302" s="25" t="n">
        <f aca="false">IF(D5302="","",D5302*$F$30)</f>
        <v>8942.74282571739</v>
      </c>
    </row>
    <row r="5303" customFormat="false" ht="15" hidden="false" customHeight="false" outlineLevel="0" collapsed="false">
      <c r="A5303" s="2" t="n">
        <v>5269</v>
      </c>
      <c r="B5303" s="2" t="n">
        <v>1</v>
      </c>
      <c r="C5303" s="22" t="n">
        <f aca="true">NORMSINV(MAX(RAND(),0.000000000001))</f>
        <v>0.198681116427859</v>
      </c>
      <c r="D5303" s="24" t="n">
        <f aca="false">IF($B$11="","",$B$11*EXP($B$12*C5303))</f>
        <v>1008.49084058779</v>
      </c>
      <c r="E5303" s="20" t="n">
        <f aca="true">IF($B$10="","",$B$10*(1-$B$14+2*$B$14*RAND()))</f>
        <v>3.46297655372621</v>
      </c>
      <c r="F5303" s="21" t="n">
        <f aca="false">INDEX($E$17:$E$28,B5303)</f>
        <v>4.92562580645161</v>
      </c>
      <c r="G5303" s="25" t="n">
        <f aca="false">IF(OR(D5303="",E5303="",F5303=""),"",D5303*($B$7-$B$8-F5303-E5303))</f>
        <v>4388.344663516</v>
      </c>
      <c r="H5303" s="25" t="n">
        <f aca="false">IF(D5303="","",D5303*$F$30)</f>
        <v>5041.64741026649</v>
      </c>
    </row>
    <row r="5304" customFormat="false" ht="15" hidden="false" customHeight="false" outlineLevel="0" collapsed="false">
      <c r="A5304" s="2" t="n">
        <v>5270</v>
      </c>
      <c r="B5304" s="2" t="n">
        <v>2</v>
      </c>
      <c r="C5304" s="22" t="n">
        <f aca="true">NORMSINV(MAX(RAND(),0.000000000001))</f>
        <v>0.698264664605941</v>
      </c>
      <c r="D5304" s="24" t="n">
        <f aca="false">IF($B$11="","",$B$11*EXP($B$12*C5304))</f>
        <v>1244.78465999337</v>
      </c>
      <c r="E5304" s="20" t="n">
        <f aca="true">IF($B$10="","",$B$10*(1-$B$14+2*$B$14*RAND()))</f>
        <v>3.66769353387482</v>
      </c>
      <c r="F5304" s="21" t="n">
        <f aca="false">INDEX($E$17:$E$28,B5304)</f>
        <v>5.0612</v>
      </c>
      <c r="G5304" s="25" t="n">
        <f aca="false">IF(OR(D5304="",E5304="",F5304=""),"",D5304*($B$7-$B$8-F5304-E5304))</f>
        <v>4992.96379863286</v>
      </c>
      <c r="H5304" s="25" t="n">
        <f aca="false">IF(D5304="","",D5304*$F$30)</f>
        <v>6222.92747223888</v>
      </c>
    </row>
    <row r="5305" customFormat="false" ht="15" hidden="false" customHeight="false" outlineLevel="0" collapsed="false">
      <c r="A5305" s="2" t="n">
        <v>5271</v>
      </c>
      <c r="B5305" s="2" t="n">
        <v>3</v>
      </c>
      <c r="C5305" s="22" t="n">
        <f aca="true">NORMSINV(MAX(RAND(),0.000000000001))</f>
        <v>-0.127330944961221</v>
      </c>
      <c r="D5305" s="24" t="n">
        <f aca="false">IF($B$11="","",$B$11*EXP($B$12*C5305))</f>
        <v>879.048308780092</v>
      </c>
      <c r="E5305" s="20" t="n">
        <f aca="true">IF($B$10="","",$B$10*(1-$B$14+2*$B$14*RAND()))</f>
        <v>3.6551917088786</v>
      </c>
      <c r="F5305" s="21" t="n">
        <f aca="false">INDEX($E$17:$E$28,B5305)</f>
        <v>5.0612</v>
      </c>
      <c r="G5305" s="25" t="n">
        <f aca="false">IF(OR(D5305="",E5305="",F5305=""),"",D5305*($B$7-$B$8-F5305-E5305))</f>
        <v>3536.94606350382</v>
      </c>
      <c r="H5305" s="25" t="n">
        <f aca="false">IF(D5305="","",D5305*$F$30)</f>
        <v>4394.53830525344</v>
      </c>
    </row>
    <row r="5306" customFormat="false" ht="15" hidden="false" customHeight="false" outlineLevel="0" collapsed="false">
      <c r="A5306" s="2" t="n">
        <v>5272</v>
      </c>
      <c r="B5306" s="2" t="n">
        <v>4</v>
      </c>
      <c r="C5306" s="22" t="n">
        <f aca="true">NORMSINV(MAX(RAND(),0.000000000001))</f>
        <v>-2.41600083457729</v>
      </c>
      <c r="D5306" s="24" t="n">
        <f aca="false">IF($B$11="","",$B$11*EXP($B$12*C5306))</f>
        <v>335.11441956175</v>
      </c>
      <c r="E5306" s="20" t="n">
        <f aca="true">IF($B$10="","",$B$10*(1-$B$14+2*$B$14*RAND()))</f>
        <v>4.12129017432169</v>
      </c>
      <c r="F5306" s="21" t="n">
        <f aca="false">INDEX($E$17:$E$28,B5306)</f>
        <v>4.89657419354839</v>
      </c>
      <c r="G5306" s="25" t="n">
        <f aca="false">IF(OR(D5306="",E5306="",F5306=""),"",D5306*($B$7-$B$8-F5306-E5306))</f>
        <v>1247.34132189133</v>
      </c>
      <c r="H5306" s="25" t="n">
        <f aca="false">IF(D5306="","",D5306*$F$30)</f>
        <v>1675.3040062731</v>
      </c>
    </row>
    <row r="5307" customFormat="false" ht="15" hidden="false" customHeight="false" outlineLevel="0" collapsed="false">
      <c r="A5307" s="2" t="n">
        <v>5273</v>
      </c>
      <c r="B5307" s="2" t="n">
        <v>5</v>
      </c>
      <c r="C5307" s="22" t="n">
        <f aca="true">NORMSINV(MAX(RAND(),0.000000000001))</f>
        <v>0.482409696243616</v>
      </c>
      <c r="D5307" s="24" t="n">
        <f aca="false">IF($B$11="","",$B$11*EXP($B$12*C5307))</f>
        <v>1136.56276799042</v>
      </c>
      <c r="E5307" s="20" t="n">
        <f aca="true">IF($B$10="","",$B$10*(1-$B$14+2*$B$14*RAND()))</f>
        <v>3.73554230292116</v>
      </c>
      <c r="F5307" s="21" t="n">
        <f aca="false">INDEX($E$17:$E$28,B5307)</f>
        <v>4.761</v>
      </c>
      <c r="G5307" s="25" t="n">
        <f aca="false">IF(OR(D5307="",E5307="",F5307=""),"",D5307*($B$7-$B$8-F5307-E5307))</f>
        <v>4822.95602604217</v>
      </c>
      <c r="H5307" s="25" t="n">
        <f aca="false">IF(D5307="","",D5307*$F$30)</f>
        <v>5681.9045897377</v>
      </c>
    </row>
    <row r="5308" customFormat="false" ht="15" hidden="false" customHeight="false" outlineLevel="0" collapsed="false">
      <c r="A5308" s="2" t="n">
        <v>5274</v>
      </c>
      <c r="B5308" s="2" t="n">
        <v>6</v>
      </c>
      <c r="C5308" s="22" t="n">
        <f aca="true">NORMSINV(MAX(RAND(),0.000000000001))</f>
        <v>0.935491496996752</v>
      </c>
      <c r="D5308" s="24" t="n">
        <f aca="false">IF($B$11="","",$B$11*EXP($B$12*C5308))</f>
        <v>1375.64386709931</v>
      </c>
      <c r="E5308" s="20" t="n">
        <f aca="true">IF($B$10="","",$B$10*(1-$B$14+2*$B$14*RAND()))</f>
        <v>4.01929680222496</v>
      </c>
      <c r="F5308" s="21" t="n">
        <f aca="false">INDEX($E$17:$E$28,B5308)</f>
        <v>4.761</v>
      </c>
      <c r="G5308" s="25" t="n">
        <f aca="false">IF(OR(D5308="",E5308="",F5308=""),"",D5308*($B$7-$B$8-F5308-E5308))</f>
        <v>5447.14141955277</v>
      </c>
      <c r="H5308" s="25" t="n">
        <f aca="false">IF(D5308="","",D5308*$F$30)</f>
        <v>6877.11882040287</v>
      </c>
    </row>
    <row r="5309" customFormat="false" ht="15" hidden="false" customHeight="false" outlineLevel="0" collapsed="false">
      <c r="A5309" s="2" t="n">
        <v>5275</v>
      </c>
      <c r="B5309" s="2" t="n">
        <v>7</v>
      </c>
      <c r="C5309" s="22" t="n">
        <f aca="true">NORMSINV(MAX(RAND(),0.000000000001))</f>
        <v>-0.22214965747057</v>
      </c>
      <c r="D5309" s="24" t="n">
        <f aca="false">IF($B$11="","",$B$11*EXP($B$12*C5309))</f>
        <v>844.61970008673</v>
      </c>
      <c r="E5309" s="20" t="n">
        <f aca="true">IF($B$10="","",$B$10*(1-$B$14+2*$B$14*RAND()))</f>
        <v>3.78933497840574</v>
      </c>
      <c r="F5309" s="21" t="n">
        <f aca="false">INDEX($E$17:$E$28,B5309)</f>
        <v>4.761</v>
      </c>
      <c r="G5309" s="25" t="n">
        <f aca="false">IF(OR(D5309="",E5309="",F5309=""),"",D5309*($B$7-$B$8-F5309-E5309))</f>
        <v>3538.67361400281</v>
      </c>
      <c r="H5309" s="25" t="n">
        <f aca="false">IF(D5309="","",D5309*$F$30)</f>
        <v>4222.42280467358</v>
      </c>
    </row>
    <row r="5310" customFormat="false" ht="15" hidden="false" customHeight="false" outlineLevel="0" collapsed="false">
      <c r="A5310" s="2" t="n">
        <v>5276</v>
      </c>
      <c r="B5310" s="2" t="n">
        <v>8</v>
      </c>
      <c r="C5310" s="22" t="n">
        <f aca="true">NORMSINV(MAX(RAND(),0.000000000001))</f>
        <v>-1.24667852873954</v>
      </c>
      <c r="D5310" s="24" t="n">
        <f aca="false">IF($B$11="","",$B$11*EXP($B$12*C5310))</f>
        <v>548.498621092786</v>
      </c>
      <c r="E5310" s="20" t="n">
        <f aca="true">IF($B$10="","",$B$10*(1-$B$14+2*$B$14*RAND()))</f>
        <v>3.85287537840724</v>
      </c>
      <c r="F5310" s="21" t="n">
        <f aca="false">INDEX($E$17:$E$28,B5310)</f>
        <v>4.761</v>
      </c>
      <c r="G5310" s="25" t="n">
        <f aca="false">IF(OR(D5310="",E5310="",F5310=""),"",D5310*($B$7-$B$8-F5310-E5310))</f>
        <v>2263.17366540062</v>
      </c>
      <c r="H5310" s="25" t="n">
        <f aca="false">IF(D5310="","",D5310*$F$30)</f>
        <v>2742.05430656705</v>
      </c>
    </row>
    <row r="5311" customFormat="false" ht="15" hidden="false" customHeight="false" outlineLevel="0" collapsed="false">
      <c r="A5311" s="2" t="n">
        <v>5277</v>
      </c>
      <c r="B5311" s="2" t="n">
        <v>9</v>
      </c>
      <c r="C5311" s="22" t="n">
        <f aca="true">NORMSINV(MAX(RAND(),0.000000000001))</f>
        <v>-1.44497721930495</v>
      </c>
      <c r="D5311" s="24" t="n">
        <f aca="false">IF($B$11="","",$B$11*EXP($B$12*C5311))</f>
        <v>504.53056685648</v>
      </c>
      <c r="E5311" s="20" t="n">
        <f aca="true">IF($B$10="","",$B$10*(1-$B$14+2*$B$14*RAND()))</f>
        <v>3.55932079382227</v>
      </c>
      <c r="F5311" s="21" t="n">
        <f aca="false">INDEX($E$17:$E$28,B5311)</f>
        <v>4.761</v>
      </c>
      <c r="G5311" s="25" t="n">
        <f aca="false">IF(OR(D5311="",E5311="",F5311=""),"",D5311*($B$7-$B$8-F5311-E5311))</f>
        <v>2229.86325521665</v>
      </c>
      <c r="H5311" s="25" t="n">
        <f aca="false">IF(D5311="","",D5311*$F$30)</f>
        <v>2522.24920982891</v>
      </c>
    </row>
    <row r="5312" customFormat="false" ht="15" hidden="false" customHeight="false" outlineLevel="0" collapsed="false">
      <c r="A5312" s="2" t="n">
        <v>5278</v>
      </c>
      <c r="B5312" s="2" t="n">
        <v>10</v>
      </c>
      <c r="C5312" s="22" t="n">
        <f aca="true">NORMSINV(MAX(RAND(),0.000000000001))</f>
        <v>-0.204571363218269</v>
      </c>
      <c r="D5312" s="24" t="n">
        <f aca="false">IF($B$11="","",$B$11*EXP($B$12*C5312))</f>
        <v>850.898937093033</v>
      </c>
      <c r="E5312" s="20" t="n">
        <f aca="true">IF($B$10="","",$B$10*(1-$B$14+2*$B$14*RAND()))</f>
        <v>4.11225142076719</v>
      </c>
      <c r="F5312" s="21" t="n">
        <f aca="false">INDEX($E$17:$E$28,B5312)</f>
        <v>4.761</v>
      </c>
      <c r="G5312" s="25" t="n">
        <f aca="false">IF(OR(D5312="",E5312="",F5312=""),"",D5312*($B$7-$B$8-F5312-E5312))</f>
        <v>3290.2122560752</v>
      </c>
      <c r="H5312" s="25" t="n">
        <f aca="false">IF(D5312="","",D5312*$F$30)</f>
        <v>4253.81396631549</v>
      </c>
    </row>
    <row r="5313" customFormat="false" ht="15" hidden="false" customHeight="false" outlineLevel="0" collapsed="false">
      <c r="A5313" s="2" t="n">
        <v>5279</v>
      </c>
      <c r="B5313" s="2" t="n">
        <v>11</v>
      </c>
      <c r="C5313" s="22" t="n">
        <f aca="true">NORMSINV(MAX(RAND(),0.000000000001))</f>
        <v>-0.0241714973499332</v>
      </c>
      <c r="D5313" s="24" t="n">
        <f aca="false">IF($B$11="","",$B$11*EXP($B$12*C5313))</f>
        <v>918.101311557305</v>
      </c>
      <c r="E5313" s="20" t="n">
        <f aca="true">IF($B$10="","",$B$10*(1-$B$14+2*$B$14*RAND()))</f>
        <v>3.59470378649402</v>
      </c>
      <c r="F5313" s="21" t="n">
        <f aca="false">INDEX($E$17:$E$28,B5313)</f>
        <v>4.761</v>
      </c>
      <c r="G5313" s="25" t="n">
        <f aca="false">IF(OR(D5313="",E5313="",F5313=""),"",D5313*($B$7-$B$8-F5313-E5313))</f>
        <v>4025.22810387557</v>
      </c>
      <c r="H5313" s="25" t="n">
        <f aca="false">IF(D5313="","",D5313*$F$30)</f>
        <v>4589.77207673728</v>
      </c>
    </row>
    <row r="5314" customFormat="false" ht="15" hidden="false" customHeight="false" outlineLevel="0" collapsed="false">
      <c r="A5314" s="2" t="n">
        <v>5280</v>
      </c>
      <c r="B5314" s="2" t="n">
        <v>12</v>
      </c>
      <c r="C5314" s="22" t="n">
        <f aca="true">NORMSINV(MAX(RAND(),0.000000000001))</f>
        <v>-0.412841132333656</v>
      </c>
      <c r="D5314" s="24" t="n">
        <f aca="false">IF($B$11="","",$B$11*EXP($B$12*C5314))</f>
        <v>779.408696019413</v>
      </c>
      <c r="E5314" s="20" t="n">
        <f aca="true">IF($B$10="","",$B$10*(1-$B$14+2*$B$14*RAND()))</f>
        <v>4.1199157103043</v>
      </c>
      <c r="F5314" s="21" t="n">
        <f aca="false">INDEX($E$17:$E$28,B5314)</f>
        <v>4.761</v>
      </c>
      <c r="G5314" s="25" t="n">
        <f aca="false">IF(OR(D5314="",E5314="",F5314=""),"",D5314*($B$7-$B$8-F5314-E5314))</f>
        <v>3007.80385406073</v>
      </c>
      <c r="H5314" s="25" t="n">
        <f aca="false">IF(D5314="","",D5314*$F$30)</f>
        <v>3896.41995314025</v>
      </c>
    </row>
    <row r="5315" customFormat="false" ht="15" hidden="false" customHeight="false" outlineLevel="0" collapsed="false">
      <c r="A5315" s="2" t="n">
        <v>5281</v>
      </c>
      <c r="B5315" s="2" t="n">
        <v>1</v>
      </c>
      <c r="C5315" s="22" t="n">
        <f aca="true">NORMSINV(MAX(RAND(),0.000000000001))</f>
        <v>-1.20417185503852</v>
      </c>
      <c r="D5315" s="24" t="n">
        <f aca="false">IF($B$11="","",$B$11*EXP($B$12*C5315))</f>
        <v>558.411215147351</v>
      </c>
      <c r="E5315" s="20" t="n">
        <f aca="true">IF($B$10="","",$B$10*(1-$B$14+2*$B$14*RAND()))</f>
        <v>3.78024210569804</v>
      </c>
      <c r="F5315" s="21" t="n">
        <f aca="false">INDEX($E$17:$E$28,B5315)</f>
        <v>4.92562580645161</v>
      </c>
      <c r="G5315" s="25" t="n">
        <f aca="false">IF(OR(D5315="",E5315="",F5315=""),"",D5315*($B$7-$B$8-F5315-E5315))</f>
        <v>2252.70460124143</v>
      </c>
      <c r="H5315" s="25" t="n">
        <f aca="false">IF(D5315="","",D5315*$F$30)</f>
        <v>2791.60934676464</v>
      </c>
    </row>
    <row r="5316" customFormat="false" ht="15" hidden="false" customHeight="false" outlineLevel="0" collapsed="false">
      <c r="A5316" s="2" t="n">
        <v>5282</v>
      </c>
      <c r="B5316" s="2" t="n">
        <v>2</v>
      </c>
      <c r="C5316" s="22" t="n">
        <f aca="true">NORMSINV(MAX(RAND(),0.000000000001))</f>
        <v>0.804796237006372</v>
      </c>
      <c r="D5316" s="24" t="n">
        <f aca="false">IF($B$11="","",$B$11*EXP($B$12*C5316))</f>
        <v>1301.93463734202</v>
      </c>
      <c r="E5316" s="20" t="n">
        <f aca="true">IF($B$10="","",$B$10*(1-$B$14+2*$B$14*RAND()))</f>
        <v>4.07109670992955</v>
      </c>
      <c r="F5316" s="21" t="n">
        <f aca="false">INDEX($E$17:$E$28,B5316)</f>
        <v>5.0612</v>
      </c>
      <c r="G5316" s="25" t="n">
        <f aca="false">IF(OR(D5316="",E5316="",F5316=""),"",D5316*($B$7-$B$8-F5316-E5316))</f>
        <v>4696.99387459548</v>
      </c>
      <c r="H5316" s="25" t="n">
        <f aca="false">IF(D5316="","",D5316*$F$30)</f>
        <v>6508.63163900022</v>
      </c>
    </row>
    <row r="5317" customFormat="false" ht="15" hidden="false" customHeight="false" outlineLevel="0" collapsed="false">
      <c r="A5317" s="2" t="n">
        <v>5283</v>
      </c>
      <c r="B5317" s="2" t="n">
        <v>3</v>
      </c>
      <c r="C5317" s="22" t="n">
        <f aca="true">NORMSINV(MAX(RAND(),0.000000000001))</f>
        <v>0.67647047764402</v>
      </c>
      <c r="D5317" s="24" t="n">
        <f aca="false">IF($B$11="","",$B$11*EXP($B$12*C5317))</f>
        <v>1233.40571888515</v>
      </c>
      <c r="E5317" s="20" t="n">
        <f aca="true">IF($B$10="","",$B$10*(1-$B$14+2*$B$14*RAND()))</f>
        <v>4.05928662136798</v>
      </c>
      <c r="F5317" s="21" t="n">
        <f aca="false">INDEX($E$17:$E$28,B5317)</f>
        <v>5.0612</v>
      </c>
      <c r="G5317" s="25" t="n">
        <f aca="false">IF(OR(D5317="",E5317="",F5317=""),"",D5317*($B$7-$B$8-F5317-E5317))</f>
        <v>4464.32850078603</v>
      </c>
      <c r="H5317" s="25" t="n">
        <f aca="false">IF(D5317="","",D5317*$F$30)</f>
        <v>6166.04186985062</v>
      </c>
    </row>
    <row r="5318" customFormat="false" ht="15" hidden="false" customHeight="false" outlineLevel="0" collapsed="false">
      <c r="A5318" s="2" t="n">
        <v>5284</v>
      </c>
      <c r="B5318" s="2" t="n">
        <v>4</v>
      </c>
      <c r="C5318" s="22" t="n">
        <f aca="true">NORMSINV(MAX(RAND(),0.000000000001))</f>
        <v>0.973030561243833</v>
      </c>
      <c r="D5318" s="24" t="n">
        <f aca="false">IF($B$11="","",$B$11*EXP($B$12*C5318))</f>
        <v>1397.57637590705</v>
      </c>
      <c r="E5318" s="20" t="n">
        <f aca="true">IF($B$10="","",$B$10*(1-$B$14+2*$B$14*RAND()))</f>
        <v>4.11717875700638</v>
      </c>
      <c r="F5318" s="21" t="n">
        <f aca="false">INDEX($E$17:$E$28,B5318)</f>
        <v>4.89657419354839</v>
      </c>
      <c r="G5318" s="25" t="n">
        <f aca="false">IF(OR(D5318="",E5318="",F5318=""),"",D5318*($B$7-$B$8-F5318-E5318))</f>
        <v>5207.71484709803</v>
      </c>
      <c r="H5318" s="25" t="n">
        <f aca="false">IF(D5318="","",D5318*$F$30)</f>
        <v>6986.76381843455</v>
      </c>
    </row>
    <row r="5319" customFormat="false" ht="15" hidden="false" customHeight="false" outlineLevel="0" collapsed="false">
      <c r="A5319" s="2" t="n">
        <v>5285</v>
      </c>
      <c r="B5319" s="2" t="n">
        <v>5</v>
      </c>
      <c r="C5319" s="22" t="n">
        <f aca="true">NORMSINV(MAX(RAND(),0.000000000001))</f>
        <v>0.446823308101584</v>
      </c>
      <c r="D5319" s="24" t="n">
        <f aca="false">IF($B$11="","",$B$11*EXP($B$12*C5319))</f>
        <v>1119.64726705317</v>
      </c>
      <c r="E5319" s="20" t="n">
        <f aca="true">IF($B$10="","",$B$10*(1-$B$14+2*$B$14*RAND()))</f>
        <v>3.87212651985514</v>
      </c>
      <c r="F5319" s="21" t="n">
        <f aca="false">INDEX($E$17:$E$28,B5319)</f>
        <v>4.761</v>
      </c>
      <c r="G5319" s="25" t="n">
        <f aca="false">IF(OR(D5319="",E5319="",F5319=""),"",D5319*($B$7-$B$8-F5319-E5319))</f>
        <v>4598.24966817732</v>
      </c>
      <c r="H5319" s="25" t="n">
        <f aca="false">IF(D5319="","",D5319*$F$30)</f>
        <v>5597.34061745218</v>
      </c>
    </row>
    <row r="5320" customFormat="false" ht="15" hidden="false" customHeight="false" outlineLevel="0" collapsed="false">
      <c r="A5320" s="2" t="n">
        <v>5286</v>
      </c>
      <c r="B5320" s="2" t="n">
        <v>6</v>
      </c>
      <c r="C5320" s="22" t="n">
        <f aca="true">NORMSINV(MAX(RAND(),0.000000000001))</f>
        <v>2.45789316953885</v>
      </c>
      <c r="D5320" s="24" t="n">
        <f aca="false">IF($B$11="","",$B$11*EXP($B$12*C5320))</f>
        <v>2612.76825659465</v>
      </c>
      <c r="E5320" s="20" t="n">
        <f aca="true">IF($B$10="","",$B$10*(1-$B$14+2*$B$14*RAND()))</f>
        <v>4.1091896137797</v>
      </c>
      <c r="F5320" s="21" t="n">
        <f aca="false">INDEX($E$17:$E$28,B5320)</f>
        <v>4.761</v>
      </c>
      <c r="G5320" s="25" t="n">
        <f aca="false">IF(OR(D5320="",E5320="",F5320=""),"",D5320*($B$7-$B$8-F5320-E5320))</f>
        <v>10110.9177361567</v>
      </c>
      <c r="H5320" s="25" t="n">
        <f aca="false">IF(D5320="","",D5320*$F$30)</f>
        <v>13061.751068368</v>
      </c>
    </row>
    <row r="5321" customFormat="false" ht="15" hidden="false" customHeight="false" outlineLevel="0" collapsed="false">
      <c r="A5321" s="2" t="n">
        <v>5287</v>
      </c>
      <c r="B5321" s="2" t="n">
        <v>7</v>
      </c>
      <c r="C5321" s="22" t="n">
        <f aca="true">NORMSINV(MAX(RAND(),0.000000000001))</f>
        <v>0.72075028691256</v>
      </c>
      <c r="D5321" s="24" t="n">
        <f aca="false">IF($B$11="","",$B$11*EXP($B$12*C5321))</f>
        <v>1256.63464286531</v>
      </c>
      <c r="E5321" s="20" t="n">
        <f aca="true">IF($B$10="","",$B$10*(1-$B$14+2*$B$14*RAND()))</f>
        <v>3.38264404511246</v>
      </c>
      <c r="F5321" s="21" t="n">
        <f aca="false">INDEX($E$17:$E$28,B5321)</f>
        <v>4.761</v>
      </c>
      <c r="G5321" s="25" t="n">
        <f aca="false">IF(OR(D5321="",E5321="",F5321=""),"",D5321*($B$7-$B$8-F5321-E5321))</f>
        <v>5775.94012385195</v>
      </c>
      <c r="H5321" s="25" t="n">
        <f aca="false">IF(D5321="","",D5321*$F$30)</f>
        <v>6282.16790661226</v>
      </c>
    </row>
    <row r="5322" customFormat="false" ht="15" hidden="false" customHeight="false" outlineLevel="0" collapsed="false">
      <c r="A5322" s="2" t="n">
        <v>5288</v>
      </c>
      <c r="B5322" s="2" t="n">
        <v>8</v>
      </c>
      <c r="C5322" s="22" t="n">
        <f aca="true">NORMSINV(MAX(RAND(),0.000000000001))</f>
        <v>-0.705341938334873</v>
      </c>
      <c r="D5322" s="24" t="n">
        <f aca="false">IF($B$11="","",$B$11*EXP($B$12*C5322))</f>
        <v>689.030568076052</v>
      </c>
      <c r="E5322" s="20" t="n">
        <f aca="true">IF($B$10="","",$B$10*(1-$B$14+2*$B$14*RAND()))</f>
        <v>4.01342356363182</v>
      </c>
      <c r="F5322" s="21" t="n">
        <f aca="false">INDEX($E$17:$E$28,B5322)</f>
        <v>4.761</v>
      </c>
      <c r="G5322" s="25" t="n">
        <f aca="false">IF(OR(D5322="",E5322="",F5322=""),"",D5322*($B$7-$B$8-F5322-E5322))</f>
        <v>2732.40338469977</v>
      </c>
      <c r="H5322" s="25" t="n">
        <f aca="false">IF(D5322="","",D5322*$F$30)</f>
        <v>3444.6016159258</v>
      </c>
    </row>
    <row r="5323" customFormat="false" ht="15" hidden="false" customHeight="false" outlineLevel="0" collapsed="false">
      <c r="A5323" s="2" t="n">
        <v>5289</v>
      </c>
      <c r="B5323" s="2" t="n">
        <v>9</v>
      </c>
      <c r="C5323" s="22" t="n">
        <f aca="true">NORMSINV(MAX(RAND(),0.000000000001))</f>
        <v>0.370901523685453</v>
      </c>
      <c r="D5323" s="24" t="n">
        <f aca="false">IF($B$11="","",$B$11*EXP($B$12*C5323))</f>
        <v>1084.39565505051</v>
      </c>
      <c r="E5323" s="20" t="n">
        <f aca="true">IF($B$10="","",$B$10*(1-$B$14+2*$B$14*RAND()))</f>
        <v>4.09104840185198</v>
      </c>
      <c r="F5323" s="21" t="n">
        <f aca="false">INDEX($E$17:$E$28,B5323)</f>
        <v>4.761</v>
      </c>
      <c r="G5323" s="25" t="n">
        <f aca="false">IF(OR(D5323="",E5323="",F5323=""),"",D5323*($B$7-$B$8-F5323-E5323))</f>
        <v>4216.0778200784</v>
      </c>
      <c r="H5323" s="25" t="n">
        <f aca="false">IF(D5323="","",D5323*$F$30)</f>
        <v>5421.11075872851</v>
      </c>
    </row>
    <row r="5324" customFormat="false" ht="15" hidden="false" customHeight="false" outlineLevel="0" collapsed="false">
      <c r="A5324" s="2" t="n">
        <v>5290</v>
      </c>
      <c r="B5324" s="2" t="n">
        <v>10</v>
      </c>
      <c r="C5324" s="22" t="n">
        <f aca="true">NORMSINV(MAX(RAND(),0.000000000001))</f>
        <v>-0.0372826800131025</v>
      </c>
      <c r="D5324" s="24" t="n">
        <f aca="false">IF($B$11="","",$B$11*EXP($B$12*C5324))</f>
        <v>913.043147239775</v>
      </c>
      <c r="E5324" s="20" t="n">
        <f aca="true">IF($B$10="","",$B$10*(1-$B$14+2*$B$14*RAND()))</f>
        <v>3.75894886161179</v>
      </c>
      <c r="F5324" s="21" t="n">
        <f aca="false">INDEX($E$17:$E$28,B5324)</f>
        <v>4.761</v>
      </c>
      <c r="G5324" s="25" t="n">
        <f aca="false">IF(OR(D5324="",E5324="",F5324=""),"",D5324*($B$7-$B$8-F5324-E5324))</f>
        <v>3853.08877290677</v>
      </c>
      <c r="H5324" s="25" t="n">
        <f aca="false">IF(D5324="","",D5324*$F$30)</f>
        <v>4564.48530168108</v>
      </c>
    </row>
    <row r="5325" customFormat="false" ht="15" hidden="false" customHeight="false" outlineLevel="0" collapsed="false">
      <c r="A5325" s="2" t="n">
        <v>5291</v>
      </c>
      <c r="B5325" s="2" t="n">
        <v>11</v>
      </c>
      <c r="C5325" s="22" t="n">
        <f aca="true">NORMSINV(MAX(RAND(),0.000000000001))</f>
        <v>-1.89855328071009</v>
      </c>
      <c r="D5325" s="24" t="n">
        <f aca="false">IF($B$11="","",$B$11*EXP($B$12*C5325))</f>
        <v>416.758478268959</v>
      </c>
      <c r="E5325" s="20" t="n">
        <f aca="true">IF($B$10="","",$B$10*(1-$B$14+2*$B$14*RAND()))</f>
        <v>3.95413776250983</v>
      </c>
      <c r="F5325" s="21" t="n">
        <f aca="false">INDEX($E$17:$E$28,B5325)</f>
        <v>4.761</v>
      </c>
      <c r="G5325" s="25" t="n">
        <f aca="false">IF(OR(D5325="",E5325="",F5325=""),"",D5325*($B$7-$B$8-F5325-E5325))</f>
        <v>1677.3954613386</v>
      </c>
      <c r="H5325" s="25" t="n">
        <f aca="false">IF(D5325="","",D5325*$F$30)</f>
        <v>2083.45898456218</v>
      </c>
    </row>
    <row r="5326" customFormat="false" ht="15" hidden="false" customHeight="false" outlineLevel="0" collapsed="false">
      <c r="A5326" s="2" t="n">
        <v>5292</v>
      </c>
      <c r="B5326" s="2" t="n">
        <v>12</v>
      </c>
      <c r="C5326" s="22" t="n">
        <f aca="true">NORMSINV(MAX(RAND(),0.000000000001))</f>
        <v>0.639188242197875</v>
      </c>
      <c r="D5326" s="24" t="n">
        <f aca="false">IF($B$11="","",$B$11*EXP($B$12*C5326))</f>
        <v>1214.18097072936</v>
      </c>
      <c r="E5326" s="20" t="n">
        <f aca="true">IF($B$10="","",$B$10*(1-$B$14+2*$B$14*RAND()))</f>
        <v>3.49725382493538</v>
      </c>
      <c r="F5326" s="21" t="n">
        <f aca="false">INDEX($E$17:$E$28,B5326)</f>
        <v>4.761</v>
      </c>
      <c r="G5326" s="25" t="n">
        <f aca="false">IF(OR(D5326="",E5326="",F5326=""),"",D5326*($B$7-$B$8-F5326-E5326))</f>
        <v>5441.65092140254</v>
      </c>
      <c r="H5326" s="25" t="n">
        <f aca="false">IF(D5326="","",D5326*$F$30)</f>
        <v>6069.9335088702</v>
      </c>
    </row>
    <row r="5327" customFormat="false" ht="15" hidden="false" customHeight="false" outlineLevel="0" collapsed="false">
      <c r="A5327" s="2" t="n">
        <v>5293</v>
      </c>
      <c r="B5327" s="2" t="n">
        <v>1</v>
      </c>
      <c r="C5327" s="22" t="n">
        <f aca="true">NORMSINV(MAX(RAND(),0.000000000001))</f>
        <v>1.73581442346314</v>
      </c>
      <c r="D5327" s="24" t="n">
        <f aca="false">IF($B$11="","",$B$11*EXP($B$12*C5327))</f>
        <v>1927.35927077723</v>
      </c>
      <c r="E5327" s="20" t="n">
        <f aca="true">IF($B$10="","",$B$10*(1-$B$14+2*$B$14*RAND()))</f>
        <v>3.95780346142968</v>
      </c>
      <c r="F5327" s="21" t="n">
        <f aca="false">INDEX($E$17:$E$28,B5327)</f>
        <v>4.92562580645161</v>
      </c>
      <c r="G5327" s="25" t="n">
        <f aca="false">IF(OR(D5327="",E5327="",F5327=""),"",D5327*($B$7-$B$8-F5327-E5327))</f>
        <v>7432.99735395713</v>
      </c>
      <c r="H5327" s="25" t="n">
        <f aca="false">IF(D5327="","",D5327*$F$30)</f>
        <v>9635.25446646953</v>
      </c>
    </row>
    <row r="5328" customFormat="false" ht="15" hidden="false" customHeight="false" outlineLevel="0" collapsed="false">
      <c r="A5328" s="2" t="n">
        <v>5294</v>
      </c>
      <c r="B5328" s="2" t="n">
        <v>2</v>
      </c>
      <c r="C5328" s="22" t="n">
        <f aca="true">NORMSINV(MAX(RAND(),0.000000000001))</f>
        <v>-0.731725616885054</v>
      </c>
      <c r="D5328" s="24" t="n">
        <f aca="false">IF($B$11="","",$B$11*EXP($B$12*C5328))</f>
        <v>681.412908421646</v>
      </c>
      <c r="E5328" s="20" t="n">
        <f aca="true">IF($B$10="","",$B$10*(1-$B$14+2*$B$14*RAND()))</f>
        <v>3.75973994030616</v>
      </c>
      <c r="F5328" s="21" t="n">
        <f aca="false">INDEX($E$17:$E$28,B5328)</f>
        <v>5.0612</v>
      </c>
      <c r="G5328" s="25" t="n">
        <f aca="false">IF(OR(D5328="",E5328="",F5328=""),"",D5328*($B$7-$B$8-F5328-E5328))</f>
        <v>2670.49811355509</v>
      </c>
      <c r="H5328" s="25" t="n">
        <f aca="false">IF(D5328="","",D5328*$F$30)</f>
        <v>3406.51941178149</v>
      </c>
    </row>
    <row r="5329" customFormat="false" ht="15" hidden="false" customHeight="false" outlineLevel="0" collapsed="false">
      <c r="A5329" s="2" t="n">
        <v>5295</v>
      </c>
      <c r="B5329" s="2" t="n">
        <v>3</v>
      </c>
      <c r="C5329" s="22" t="n">
        <f aca="true">NORMSINV(MAX(RAND(),0.000000000001))</f>
        <v>1.13798396558216</v>
      </c>
      <c r="D5329" s="24" t="n">
        <f aca="false">IF($B$11="","",$B$11*EXP($B$12*C5329))</f>
        <v>1498.17146868999</v>
      </c>
      <c r="E5329" s="20" t="n">
        <f aca="true">IF($B$10="","",$B$10*(1-$B$14+2*$B$14*RAND()))</f>
        <v>3.68316274799292</v>
      </c>
      <c r="F5329" s="21" t="n">
        <f aca="false">INDEX($E$17:$E$28,B5329)</f>
        <v>5.0612</v>
      </c>
      <c r="G5329" s="25" t="n">
        <f aca="false">IF(OR(D5329="",E5329="",F5329=""),"",D5329*($B$7-$B$8-F5329-E5329))</f>
        <v>5986.14973019187</v>
      </c>
      <c r="H5329" s="25" t="n">
        <f aca="false">IF(D5329="","",D5329*$F$30)</f>
        <v>7489.65880627497</v>
      </c>
    </row>
    <row r="5330" customFormat="false" ht="15" hidden="false" customHeight="false" outlineLevel="0" collapsed="false">
      <c r="A5330" s="2" t="n">
        <v>5296</v>
      </c>
      <c r="B5330" s="2" t="n">
        <v>4</v>
      </c>
      <c r="C5330" s="22" t="n">
        <f aca="true">NORMSINV(MAX(RAND(),0.000000000001))</f>
        <v>-0.694223686986134</v>
      </c>
      <c r="D5330" s="24" t="n">
        <f aca="false">IF($B$11="","",$B$11*EXP($B$12*C5330))</f>
        <v>692.266148775776</v>
      </c>
      <c r="E5330" s="20" t="n">
        <f aca="true">IF($B$10="","",$B$10*(1-$B$14+2*$B$14*RAND()))</f>
        <v>3.67538732645109</v>
      </c>
      <c r="F5330" s="21" t="n">
        <f aca="false">INDEX($E$17:$E$28,B5330)</f>
        <v>4.89657419354839</v>
      </c>
      <c r="G5330" s="25" t="n">
        <f aca="false">IF(OR(D5330="",E5330="",F5330=""),"",D5330*($B$7-$B$8-F5330-E5330))</f>
        <v>2885.3919464992</v>
      </c>
      <c r="H5330" s="25" t="n">
        <f aca="false">IF(D5330="","",D5330*$F$30)</f>
        <v>3460.77693095986</v>
      </c>
    </row>
    <row r="5331" customFormat="false" ht="15" hidden="false" customHeight="false" outlineLevel="0" collapsed="false">
      <c r="A5331" s="2" t="n">
        <v>5297</v>
      </c>
      <c r="B5331" s="2" t="n">
        <v>5</v>
      </c>
      <c r="C5331" s="22" t="n">
        <f aca="true">NORMSINV(MAX(RAND(),0.000000000001))</f>
        <v>0.768554764936291</v>
      </c>
      <c r="D5331" s="24" t="n">
        <f aca="false">IF($B$11="","",$B$11*EXP($B$12*C5331))</f>
        <v>1282.20392567276</v>
      </c>
      <c r="E5331" s="20" t="n">
        <f aca="true">IF($B$10="","",$B$10*(1-$B$14+2*$B$14*RAND()))</f>
        <v>3.77510652329855</v>
      </c>
      <c r="F5331" s="21" t="n">
        <f aca="false">INDEX($E$17:$E$28,B5331)</f>
        <v>4.761</v>
      </c>
      <c r="G5331" s="25" t="n">
        <f aca="false">IF(OR(D5331="",E5331="",F5331=""),"",D5331*($B$7-$B$8-F5331-E5331))</f>
        <v>5390.24871893668</v>
      </c>
      <c r="H5331" s="25" t="n">
        <f aca="false">IF(D5331="","",D5331*$F$30)</f>
        <v>6409.99386522324</v>
      </c>
    </row>
    <row r="5332" customFormat="false" ht="15" hidden="false" customHeight="false" outlineLevel="0" collapsed="false">
      <c r="A5332" s="2" t="n">
        <v>5298</v>
      </c>
      <c r="B5332" s="2" t="n">
        <v>6</v>
      </c>
      <c r="C5332" s="22" t="n">
        <f aca="true">NORMSINV(MAX(RAND(),0.000000000001))</f>
        <v>-0.448917959714712</v>
      </c>
      <c r="D5332" s="24" t="n">
        <f aca="false">IF($B$11="","",$B$11*EXP($B$12*C5332))</f>
        <v>767.650076144662</v>
      </c>
      <c r="E5332" s="20" t="n">
        <f aca="true">IF($B$10="","",$B$10*(1-$B$14+2*$B$14*RAND()))</f>
        <v>3.77123600885662</v>
      </c>
      <c r="F5332" s="21" t="n">
        <f aca="false">INDEX($E$17:$E$28,B5332)</f>
        <v>4.761</v>
      </c>
      <c r="G5332" s="25" t="n">
        <f aca="false">IF(OR(D5332="",E5332="",F5332=""),"",D5332*($B$7-$B$8-F5332-E5332))</f>
        <v>3230.09034819998</v>
      </c>
      <c r="H5332" s="25" t="n">
        <f aca="false">IF(D5332="","",D5332*$F$30)</f>
        <v>3837.63626066239</v>
      </c>
    </row>
    <row r="5333" customFormat="false" ht="15" hidden="false" customHeight="false" outlineLevel="0" collapsed="false">
      <c r="A5333" s="2" t="n">
        <v>5299</v>
      </c>
      <c r="B5333" s="2" t="n">
        <v>7</v>
      </c>
      <c r="C5333" s="22" t="n">
        <f aca="true">NORMSINV(MAX(RAND(),0.000000000001))</f>
        <v>-1.78244619736449</v>
      </c>
      <c r="D5333" s="24" t="n">
        <f aca="false">IF($B$11="","",$B$11*EXP($B$12*C5333))</f>
        <v>437.654790589858</v>
      </c>
      <c r="E5333" s="20" t="n">
        <f aca="true">IF($B$10="","",$B$10*(1-$B$14+2*$B$14*RAND()))</f>
        <v>3.66597720732709</v>
      </c>
      <c r="F5333" s="21" t="n">
        <f aca="false">INDEX($E$17:$E$28,B5333)</f>
        <v>4.761</v>
      </c>
      <c r="G5333" s="25" t="n">
        <f aca="false">IF(OR(D5333="",E5333="",F5333=""),"",D5333*($B$7-$B$8-F5333-E5333))</f>
        <v>1887.61508713655</v>
      </c>
      <c r="H5333" s="25" t="n">
        <f aca="false">IF(D5333="","",D5333*$F$30)</f>
        <v>2187.92382911682</v>
      </c>
    </row>
    <row r="5334" customFormat="false" ht="15" hidden="false" customHeight="false" outlineLevel="0" collapsed="false">
      <c r="A5334" s="2" t="n">
        <v>5300</v>
      </c>
      <c r="B5334" s="2" t="n">
        <v>8</v>
      </c>
      <c r="C5334" s="22" t="n">
        <f aca="true">NORMSINV(MAX(RAND(),0.000000000001))</f>
        <v>-0.805178553564036</v>
      </c>
      <c r="D5334" s="24" t="n">
        <f aca="false">IF($B$11="","",$B$11*EXP($B$12*C5334))</f>
        <v>660.645821471</v>
      </c>
      <c r="E5334" s="20" t="n">
        <f aca="true">IF($B$10="","",$B$10*(1-$B$14+2*$B$14*RAND()))</f>
        <v>3.65317992373779</v>
      </c>
      <c r="F5334" s="21" t="n">
        <f aca="false">INDEX($E$17:$E$28,B5334)</f>
        <v>4.761</v>
      </c>
      <c r="G5334" s="25" t="n">
        <f aca="false">IF(OR(D5334="",E5334="",F5334=""),"",D5334*($B$7-$B$8-F5334-E5334))</f>
        <v>2857.83495781799</v>
      </c>
      <c r="H5334" s="25" t="n">
        <f aca="false">IF(D5334="","",D5334*$F$30)</f>
        <v>3302.70059069782</v>
      </c>
    </row>
    <row r="5335" customFormat="false" ht="15" hidden="false" customHeight="false" outlineLevel="0" collapsed="false">
      <c r="A5335" s="2" t="n">
        <v>5301</v>
      </c>
      <c r="B5335" s="2" t="n">
        <v>9</v>
      </c>
      <c r="C5335" s="22" t="n">
        <f aca="true">NORMSINV(MAX(RAND(),0.000000000001))</f>
        <v>0.563157339874597</v>
      </c>
      <c r="D5335" s="24" t="n">
        <f aca="false">IF($B$11="","",$B$11*EXP($B$12*C5335))</f>
        <v>1175.89893836909</v>
      </c>
      <c r="E5335" s="20" t="n">
        <f aca="true">IF($B$10="","",$B$10*(1-$B$14+2*$B$14*RAND()))</f>
        <v>3.69075915657173</v>
      </c>
      <c r="F5335" s="21" t="n">
        <f aca="false">INDEX($E$17:$E$28,B5335)</f>
        <v>4.761</v>
      </c>
      <c r="G5335" s="25" t="n">
        <f aca="false">IF(OR(D5335="",E5335="",F5335=""),"",D5335*($B$7-$B$8-F5335-E5335))</f>
        <v>5042.53785525828</v>
      </c>
      <c r="H5335" s="25" t="n">
        <f aca="false">IF(D5335="","",D5335*$F$30)</f>
        <v>5878.55397269477</v>
      </c>
    </row>
    <row r="5336" customFormat="false" ht="15" hidden="false" customHeight="false" outlineLevel="0" collapsed="false">
      <c r="A5336" s="2" t="n">
        <v>5302</v>
      </c>
      <c r="B5336" s="2" t="n">
        <v>10</v>
      </c>
      <c r="C5336" s="22" t="n">
        <f aca="true">NORMSINV(MAX(RAND(),0.000000000001))</f>
        <v>-0.581540818655732</v>
      </c>
      <c r="D5336" s="24" t="n">
        <f aca="false">IF($B$11="","",$B$11*EXP($B$12*C5336))</f>
        <v>725.928283438399</v>
      </c>
      <c r="E5336" s="20" t="n">
        <f aca="true">IF($B$10="","",$B$10*(1-$B$14+2*$B$14*RAND()))</f>
        <v>3.94429025691532</v>
      </c>
      <c r="F5336" s="21" t="n">
        <f aca="false">INDEX($E$17:$E$28,B5336)</f>
        <v>4.761</v>
      </c>
      <c r="G5336" s="25" t="n">
        <f aca="false">IF(OR(D5336="",E5336="",F5336=""),"",D5336*($B$7-$B$8-F5336-E5336))</f>
        <v>2928.90991796964</v>
      </c>
      <c r="H5336" s="25" t="n">
        <f aca="false">IF(D5336="","",D5336*$F$30)</f>
        <v>3629.06067456524</v>
      </c>
    </row>
    <row r="5337" customFormat="false" ht="15" hidden="false" customHeight="false" outlineLevel="0" collapsed="false">
      <c r="A5337" s="2" t="n">
        <v>5303</v>
      </c>
      <c r="B5337" s="2" t="n">
        <v>11</v>
      </c>
      <c r="C5337" s="22" t="n">
        <f aca="true">NORMSINV(MAX(RAND(),0.000000000001))</f>
        <v>1.02875227120124</v>
      </c>
      <c r="D5337" s="24" t="n">
        <f aca="false">IF($B$11="","",$B$11*EXP($B$12*C5337))</f>
        <v>1430.77866084427</v>
      </c>
      <c r="E5337" s="20" t="n">
        <f aca="true">IF($B$10="","",$B$10*(1-$B$14+2*$B$14*RAND()))</f>
        <v>3.82004680906788</v>
      </c>
      <c r="F5337" s="21" t="n">
        <f aca="false">INDEX($E$17:$E$28,B5337)</f>
        <v>4.761</v>
      </c>
      <c r="G5337" s="25" t="n">
        <f aca="false">IF(OR(D5337="",E5337="",F5337=""),"",D5337*($B$7-$B$8-F5337-E5337))</f>
        <v>5950.54147703586</v>
      </c>
      <c r="H5337" s="25" t="n">
        <f aca="false">IF(D5337="","",D5337*$F$30)</f>
        <v>7152.74868129267</v>
      </c>
    </row>
    <row r="5338" customFormat="false" ht="15" hidden="false" customHeight="false" outlineLevel="0" collapsed="false">
      <c r="A5338" s="2" t="n">
        <v>5304</v>
      </c>
      <c r="B5338" s="2" t="n">
        <v>12</v>
      </c>
      <c r="C5338" s="22" t="n">
        <f aca="true">NORMSINV(MAX(RAND(),0.000000000001))</f>
        <v>-0.259083066942115</v>
      </c>
      <c r="D5338" s="24" t="n">
        <f aca="false">IF($B$11="","",$B$11*EXP($B$12*C5338))</f>
        <v>831.577069361709</v>
      </c>
      <c r="E5338" s="20" t="n">
        <f aca="true">IF($B$10="","",$B$10*(1-$B$14+2*$B$14*RAND()))</f>
        <v>3.54661738106036</v>
      </c>
      <c r="F5338" s="21" t="n">
        <f aca="false">INDEX($E$17:$E$28,B5338)</f>
        <v>4.761</v>
      </c>
      <c r="G5338" s="25" t="n">
        <f aca="false">IF(OR(D5338="",E5338="",F5338=""),"",D5338*($B$7-$B$8-F5338-E5338))</f>
        <v>3685.86774854761</v>
      </c>
      <c r="H5338" s="25" t="n">
        <f aca="false">IF(D5338="","",D5338*$F$30)</f>
        <v>4157.22008515305</v>
      </c>
    </row>
    <row r="5339" customFormat="false" ht="15" hidden="false" customHeight="false" outlineLevel="0" collapsed="false">
      <c r="A5339" s="2" t="n">
        <v>5305</v>
      </c>
      <c r="B5339" s="2" t="n">
        <v>1</v>
      </c>
      <c r="C5339" s="22" t="n">
        <f aca="true">NORMSINV(MAX(RAND(),0.000000000001))</f>
        <v>-0.543651305636418</v>
      </c>
      <c r="D5339" s="24" t="n">
        <f aca="false">IF($B$11="","",$B$11*EXP($B$12*C5339))</f>
        <v>737.610997439657</v>
      </c>
      <c r="E5339" s="20" t="n">
        <f aca="true">IF($B$10="","",$B$10*(1-$B$14+2*$B$14*RAND()))</f>
        <v>3.9711228763701</v>
      </c>
      <c r="F5339" s="21" t="n">
        <f aca="false">INDEX($E$17:$E$28,B5339)</f>
        <v>4.92562580645161</v>
      </c>
      <c r="G5339" s="25" t="n">
        <f aca="false">IF(OR(D5339="",E5339="",F5339=""),"",D5339*($B$7-$B$8-F5339-E5339))</f>
        <v>2834.82443747515</v>
      </c>
      <c r="H5339" s="25" t="n">
        <f aca="false">IF(D5339="","",D5339*$F$30)</f>
        <v>3687.46489840033</v>
      </c>
    </row>
    <row r="5340" customFormat="false" ht="15" hidden="false" customHeight="false" outlineLevel="0" collapsed="false">
      <c r="A5340" s="2" t="n">
        <v>5306</v>
      </c>
      <c r="B5340" s="2" t="n">
        <v>2</v>
      </c>
      <c r="C5340" s="22" t="n">
        <f aca="true">NORMSINV(MAX(RAND(),0.000000000001))</f>
        <v>-0.645429018089584</v>
      </c>
      <c r="D5340" s="24" t="n">
        <f aca="false">IF($B$11="","",$B$11*EXP($B$12*C5340))</f>
        <v>706.646759064624</v>
      </c>
      <c r="E5340" s="20" t="n">
        <f aca="true">IF($B$10="","",$B$10*(1-$B$14+2*$B$14*RAND()))</f>
        <v>3.41276744745717</v>
      </c>
      <c r="F5340" s="21" t="n">
        <f aca="false">INDEX($E$17:$E$28,B5340)</f>
        <v>5.0612</v>
      </c>
      <c r="G5340" s="25" t="n">
        <f aca="false">IF(OR(D5340="",E5340="",F5340=""),"",D5340*($B$7-$B$8-F5340-E5340))</f>
        <v>3014.57807731857</v>
      </c>
      <c r="H5340" s="25" t="n">
        <f aca="false">IF(D5340="","",D5340*$F$30)</f>
        <v>3532.66847791587</v>
      </c>
    </row>
    <row r="5341" customFormat="false" ht="15" hidden="false" customHeight="false" outlineLevel="0" collapsed="false">
      <c r="A5341" s="2" t="n">
        <v>5307</v>
      </c>
      <c r="B5341" s="2" t="n">
        <v>3</v>
      </c>
      <c r="C5341" s="22" t="n">
        <f aca="true">NORMSINV(MAX(RAND(),0.000000000001))</f>
        <v>-2.02163473255742</v>
      </c>
      <c r="D5341" s="24" t="n">
        <f aca="false">IF($B$11="","",$B$11*EXP($B$12*C5341))</f>
        <v>395.695318698039</v>
      </c>
      <c r="E5341" s="20" t="n">
        <f aca="true">IF($B$10="","",$B$10*(1-$B$14+2*$B$14*RAND()))</f>
        <v>3.8240263997269</v>
      </c>
      <c r="F5341" s="21" t="n">
        <f aca="false">INDEX($E$17:$E$28,B5341)</f>
        <v>5.0612</v>
      </c>
      <c r="G5341" s="25" t="n">
        <f aca="false">IF(OR(D5341="",E5341="",F5341=""),"",D5341*($B$7-$B$8-F5341-E5341))</f>
        <v>1525.31586826885</v>
      </c>
      <c r="H5341" s="25" t="n">
        <f aca="false">IF(D5341="","",D5341*$F$30)</f>
        <v>1978.16003723524</v>
      </c>
    </row>
    <row r="5342" customFormat="false" ht="15" hidden="false" customHeight="false" outlineLevel="0" collapsed="false">
      <c r="A5342" s="2" t="n">
        <v>5308</v>
      </c>
      <c r="B5342" s="2" t="n">
        <v>4</v>
      </c>
      <c r="C5342" s="22" t="n">
        <f aca="true">NORMSINV(MAX(RAND(),0.000000000001))</f>
        <v>-0.202888009211766</v>
      </c>
      <c r="D5342" s="24" t="n">
        <f aca="false">IF($B$11="","",$B$11*EXP($B$12*C5342))</f>
        <v>851.502700837352</v>
      </c>
      <c r="E5342" s="20" t="n">
        <f aca="true">IF($B$10="","",$B$10*(1-$B$14+2*$B$14*RAND()))</f>
        <v>3.4271186731643</v>
      </c>
      <c r="F5342" s="21" t="n">
        <f aca="false">INDEX($E$17:$E$28,B5342)</f>
        <v>4.89657419354839</v>
      </c>
      <c r="G5342" s="25" t="n">
        <f aca="false">IF(OR(D5342="",E5342="",F5342=""),"",D5342*($B$7-$B$8-F5342-E5342))</f>
        <v>3760.49745172141</v>
      </c>
      <c r="H5342" s="25" t="n">
        <f aca="false">IF(D5342="","",D5342*$F$30)</f>
        <v>4256.83230202609</v>
      </c>
    </row>
    <row r="5343" customFormat="false" ht="15" hidden="false" customHeight="false" outlineLevel="0" collapsed="false">
      <c r="A5343" s="2" t="n">
        <v>5309</v>
      </c>
      <c r="B5343" s="2" t="n">
        <v>5</v>
      </c>
      <c r="C5343" s="22" t="n">
        <f aca="true">NORMSINV(MAX(RAND(),0.000000000001))</f>
        <v>-1.07845160306034</v>
      </c>
      <c r="D5343" s="24" t="n">
        <f aca="false">IF($B$11="","",$B$11*EXP($B$12*C5343))</f>
        <v>588.790176783797</v>
      </c>
      <c r="E5343" s="20" t="n">
        <f aca="true">IF($B$10="","",$B$10*(1-$B$14+2*$B$14*RAND()))</f>
        <v>3.50285100097437</v>
      </c>
      <c r="F5343" s="21" t="n">
        <f aca="false">INDEX($E$17:$E$28,B5343)</f>
        <v>4.761</v>
      </c>
      <c r="G5343" s="25" t="n">
        <f aca="false">IF(OR(D5343="",E5343="",F5343=""),"",D5343*($B$7-$B$8-F5343-E5343))</f>
        <v>2635.51256044691</v>
      </c>
      <c r="H5343" s="25" t="n">
        <f aca="false">IF(D5343="","",D5343*$F$30)</f>
        <v>2943.47985177756</v>
      </c>
    </row>
    <row r="5344" customFormat="false" ht="15" hidden="false" customHeight="false" outlineLevel="0" collapsed="false">
      <c r="A5344" s="2" t="n">
        <v>5310</v>
      </c>
      <c r="B5344" s="2" t="n">
        <v>6</v>
      </c>
      <c r="C5344" s="22" t="n">
        <f aca="true">NORMSINV(MAX(RAND(),0.000000000001))</f>
        <v>0.383629355143437</v>
      </c>
      <c r="D5344" s="24" t="n">
        <f aca="false">IF($B$11="","",$B$11*EXP($B$12*C5344))</f>
        <v>1090.22697460109</v>
      </c>
      <c r="E5344" s="20" t="n">
        <f aca="true">IF($B$10="","",$B$10*(1-$B$14+2*$B$14*RAND()))</f>
        <v>3.46097906928686</v>
      </c>
      <c r="F5344" s="21" t="n">
        <f aca="false">INDEX($E$17:$E$28,B5344)</f>
        <v>4.761</v>
      </c>
      <c r="G5344" s="25" t="n">
        <f aca="false">IF(OR(D5344="",E5344="",F5344=""),"",D5344*($B$7-$B$8-F5344-E5344))</f>
        <v>4925.6682904758</v>
      </c>
      <c r="H5344" s="25" t="n">
        <f aca="false">IF(D5344="","",D5344*$F$30)</f>
        <v>5450.26269142578</v>
      </c>
    </row>
    <row r="5345" customFormat="false" ht="15" hidden="false" customHeight="false" outlineLevel="0" collapsed="false">
      <c r="A5345" s="2" t="n">
        <v>5311</v>
      </c>
      <c r="B5345" s="2" t="n">
        <v>7</v>
      </c>
      <c r="C5345" s="22" t="n">
        <f aca="true">NORMSINV(MAX(RAND(),0.000000000001))</f>
        <v>-0.089519508782524</v>
      </c>
      <c r="D5345" s="24" t="n">
        <f aca="false">IF($B$11="","",$B$11*EXP($B$12*C5345))</f>
        <v>893.165872517309</v>
      </c>
      <c r="E5345" s="20" t="n">
        <f aca="true">IF($B$10="","",$B$10*(1-$B$14+2*$B$14*RAND()))</f>
        <v>3.89036491248769</v>
      </c>
      <c r="F5345" s="21" t="n">
        <f aca="false">INDEX($E$17:$E$28,B5345)</f>
        <v>4.761</v>
      </c>
      <c r="G5345" s="25" t="n">
        <f aca="false">IF(OR(D5345="",E5345="",F5345=""),"",D5345*($B$7-$B$8-F5345-E5345))</f>
        <v>3651.82932534282</v>
      </c>
      <c r="H5345" s="25" t="n">
        <f aca="false">IF(D5345="","",D5345*$F$30)</f>
        <v>4465.11482988853</v>
      </c>
    </row>
    <row r="5346" customFormat="false" ht="15" hidden="false" customHeight="false" outlineLevel="0" collapsed="false">
      <c r="A5346" s="2" t="n">
        <v>5312</v>
      </c>
      <c r="B5346" s="2" t="n">
        <v>8</v>
      </c>
      <c r="C5346" s="22" t="n">
        <f aca="true">NORMSINV(MAX(RAND(),0.000000000001))</f>
        <v>-1.23093802948483</v>
      </c>
      <c r="D5346" s="24" t="n">
        <f aca="false">IF($B$11="","",$B$11*EXP($B$12*C5346))</f>
        <v>552.148635929233</v>
      </c>
      <c r="E5346" s="20" t="n">
        <f aca="true">IF($B$10="","",$B$10*(1-$B$14+2*$B$14*RAND()))</f>
        <v>3.98899421545839</v>
      </c>
      <c r="F5346" s="21" t="n">
        <f aca="false">INDEX($E$17:$E$28,B5346)</f>
        <v>4.761</v>
      </c>
      <c r="G5346" s="25" t="n">
        <f aca="false">IF(OR(D5346="",E5346="",F5346=""),"",D5346*($B$7-$B$8-F5346-E5346))</f>
        <v>2203.0762512844</v>
      </c>
      <c r="H5346" s="25" t="n">
        <f aca="false">IF(D5346="","",D5346*$F$30)</f>
        <v>2760.30146073742</v>
      </c>
    </row>
    <row r="5347" customFormat="false" ht="15" hidden="false" customHeight="false" outlineLevel="0" collapsed="false">
      <c r="A5347" s="2" t="n">
        <v>5313</v>
      </c>
      <c r="B5347" s="2" t="n">
        <v>9</v>
      </c>
      <c r="C5347" s="22" t="n">
        <f aca="true">NORMSINV(MAX(RAND(),0.000000000001))</f>
        <v>1.20061885118086</v>
      </c>
      <c r="D5347" s="24" t="n">
        <f aca="false">IF($B$11="","",$B$11*EXP($B$12*C5347))</f>
        <v>1538.23792847803</v>
      </c>
      <c r="E5347" s="20" t="n">
        <f aca="true">IF($B$10="","",$B$10*(1-$B$14+2*$B$14*RAND()))</f>
        <v>3.83459179424299</v>
      </c>
      <c r="F5347" s="21" t="n">
        <f aca="false">INDEX($E$17:$E$28,B5347)</f>
        <v>4.761</v>
      </c>
      <c r="G5347" s="25" t="n">
        <f aca="false">IF(OR(D5347="",E5347="",F5347=""),"",D5347*($B$7-$B$8-F5347-E5347))</f>
        <v>6375.08589319103</v>
      </c>
      <c r="H5347" s="25" t="n">
        <f aca="false">IF(D5347="","",D5347*$F$30)</f>
        <v>7689.95905204738</v>
      </c>
    </row>
    <row r="5348" customFormat="false" ht="15" hidden="false" customHeight="false" outlineLevel="0" collapsed="false">
      <c r="A5348" s="2" t="n">
        <v>5314</v>
      </c>
      <c r="B5348" s="2" t="n">
        <v>10</v>
      </c>
      <c r="C5348" s="22" t="n">
        <f aca="true">NORMSINV(MAX(RAND(),0.000000000001))</f>
        <v>-0.542283628016634</v>
      </c>
      <c r="D5348" s="24" t="n">
        <f aca="false">IF($B$11="","",$B$11*EXP($B$12*C5348))</f>
        <v>738.036199958681</v>
      </c>
      <c r="E5348" s="20" t="n">
        <f aca="true">IF($B$10="","",$B$10*(1-$B$14+2*$B$14*RAND()))</f>
        <v>3.43460550622135</v>
      </c>
      <c r="F5348" s="21" t="n">
        <f aca="false">INDEX($E$17:$E$28,B5348)</f>
        <v>4.761</v>
      </c>
      <c r="G5348" s="25" t="n">
        <f aca="false">IF(OR(D5348="",E5348="",F5348=""),"",D5348*($B$7-$B$8-F5348-E5348))</f>
        <v>3353.92764330155</v>
      </c>
      <c r="H5348" s="25" t="n">
        <f aca="false">IF(D5348="","",D5348*$F$30)</f>
        <v>3689.59057083344</v>
      </c>
    </row>
    <row r="5349" customFormat="false" ht="15" hidden="false" customHeight="false" outlineLevel="0" collapsed="false">
      <c r="A5349" s="2" t="n">
        <v>5315</v>
      </c>
      <c r="B5349" s="2" t="n">
        <v>11</v>
      </c>
      <c r="C5349" s="22" t="n">
        <f aca="true">NORMSINV(MAX(RAND(),0.000000000001))</f>
        <v>1.25038120139382</v>
      </c>
      <c r="D5349" s="24" t="n">
        <f aca="false">IF($B$11="","",$B$11*EXP($B$12*C5349))</f>
        <v>1570.83248624233</v>
      </c>
      <c r="E5349" s="20" t="n">
        <f aca="true">IF($B$10="","",$B$10*(1-$B$14+2*$B$14*RAND()))</f>
        <v>3.57746538887995</v>
      </c>
      <c r="F5349" s="21" t="n">
        <f aca="false">INDEX($E$17:$E$28,B5349)</f>
        <v>4.761</v>
      </c>
      <c r="G5349" s="25" t="n">
        <f aca="false">IF(OR(D5349="",E5349="",F5349=""),"",D5349*($B$7-$B$8-F5349-E5349))</f>
        <v>6914.07355646738</v>
      </c>
      <c r="H5349" s="25" t="n">
        <f aca="false">IF(D5349="","",D5349*$F$30)</f>
        <v>7852.90576522266</v>
      </c>
    </row>
    <row r="5350" customFormat="false" ht="15" hidden="false" customHeight="false" outlineLevel="0" collapsed="false">
      <c r="A5350" s="2" t="n">
        <v>5316</v>
      </c>
      <c r="B5350" s="2" t="n">
        <v>12</v>
      </c>
      <c r="C5350" s="22" t="n">
        <f aca="true">NORMSINV(MAX(RAND(),0.000000000001))</f>
        <v>-0.690699814004549</v>
      </c>
      <c r="D5350" s="24" t="n">
        <f aca="false">IF($B$11="","",$B$11*EXP($B$12*C5350))</f>
        <v>693.29481710518</v>
      </c>
      <c r="E5350" s="20" t="n">
        <f aca="true">IF($B$10="","",$B$10*(1-$B$14+2*$B$14*RAND()))</f>
        <v>3.87430160673978</v>
      </c>
      <c r="F5350" s="21" t="n">
        <f aca="false">INDEX($E$17:$E$28,B5350)</f>
        <v>4.761</v>
      </c>
      <c r="G5350" s="25" t="n">
        <f aca="false">IF(OR(D5350="",E5350="",F5350=""),"",D5350*($B$7-$B$8-F5350-E5350))</f>
        <v>2845.76612182727</v>
      </c>
      <c r="H5350" s="25" t="n">
        <f aca="false">IF(D5350="","",D5350*$F$30)</f>
        <v>3465.91944967222</v>
      </c>
    </row>
    <row r="5351" customFormat="false" ht="15" hidden="false" customHeight="false" outlineLevel="0" collapsed="false">
      <c r="A5351" s="2" t="n">
        <v>5317</v>
      </c>
      <c r="B5351" s="2" t="n">
        <v>1</v>
      </c>
      <c r="C5351" s="22" t="n">
        <f aca="true">NORMSINV(MAX(RAND(),0.000000000001))</f>
        <v>-1.01292048078349</v>
      </c>
      <c r="D5351" s="24" t="n">
        <f aca="false">IF($B$11="","",$B$11*EXP($B$12*C5351))</f>
        <v>605.274742689665</v>
      </c>
      <c r="E5351" s="20" t="n">
        <f aca="true">IF($B$10="","",$B$10*(1-$B$14+2*$B$14*RAND()))</f>
        <v>3.66314184532021</v>
      </c>
      <c r="F5351" s="21" t="n">
        <f aca="false">INDEX($E$17:$E$28,B5351)</f>
        <v>4.92562580645161</v>
      </c>
      <c r="G5351" s="25" t="n">
        <f aca="false">IF(OR(D5351="",E5351="",F5351=""),"",D5351*($B$7-$B$8-F5351-E5351))</f>
        <v>2512.63609141882</v>
      </c>
      <c r="H5351" s="25" t="n">
        <f aca="false">IF(D5351="","",D5351*$F$30)</f>
        <v>3025.88949365417</v>
      </c>
    </row>
    <row r="5352" customFormat="false" ht="15" hidden="false" customHeight="false" outlineLevel="0" collapsed="false">
      <c r="A5352" s="2" t="n">
        <v>5318</v>
      </c>
      <c r="B5352" s="2" t="n">
        <v>2</v>
      </c>
      <c r="C5352" s="22" t="n">
        <f aca="true">NORMSINV(MAX(RAND(),0.000000000001))</f>
        <v>-1.44345489767089</v>
      </c>
      <c r="D5352" s="24" t="n">
        <f aca="false">IF($B$11="","",$B$11*EXP($B$12*C5352))</f>
        <v>504.854304170087</v>
      </c>
      <c r="E5352" s="20" t="n">
        <f aca="true">IF($B$10="","",$B$10*(1-$B$14+2*$B$14*RAND()))</f>
        <v>3.58469856475712</v>
      </c>
      <c r="F5352" s="21" t="n">
        <f aca="false">INDEX($E$17:$E$28,B5352)</f>
        <v>5.0612</v>
      </c>
      <c r="G5352" s="25" t="n">
        <f aca="false">IF(OR(D5352="",E5352="",F5352=""),"",D5352*($B$7-$B$8-F5352-E5352))</f>
        <v>2066.9247312913</v>
      </c>
      <c r="H5352" s="25" t="n">
        <f aca="false">IF(D5352="","",D5352*$F$30)</f>
        <v>2523.8676374071</v>
      </c>
    </row>
    <row r="5353" customFormat="false" ht="15" hidden="false" customHeight="false" outlineLevel="0" collapsed="false">
      <c r="A5353" s="2" t="n">
        <v>5319</v>
      </c>
      <c r="B5353" s="2" t="n">
        <v>3</v>
      </c>
      <c r="C5353" s="22" t="n">
        <f aca="true">NORMSINV(MAX(RAND(),0.000000000001))</f>
        <v>-0.210971518902349</v>
      </c>
      <c r="D5353" s="24" t="n">
        <f aca="false">IF($B$11="","",$B$11*EXP($B$12*C5353))</f>
        <v>848.607317085239</v>
      </c>
      <c r="E5353" s="20" t="n">
        <f aca="true">IF($B$10="","",$B$10*(1-$B$14+2*$B$14*RAND()))</f>
        <v>3.59379815092242</v>
      </c>
      <c r="F5353" s="21" t="n">
        <f aca="false">INDEX($E$17:$E$28,B5353)</f>
        <v>5.0612</v>
      </c>
      <c r="G5353" s="25" t="n">
        <f aca="false">IF(OR(D5353="",E5353="",F5353=""),"",D5353*($B$7-$B$8-F5353-E5353))</f>
        <v>3466.56245943396</v>
      </c>
      <c r="H5353" s="25" t="n">
        <f aca="false">IF(D5353="","",D5353*$F$30)</f>
        <v>4242.35769957252</v>
      </c>
    </row>
    <row r="5354" customFormat="false" ht="15" hidden="false" customHeight="false" outlineLevel="0" collapsed="false">
      <c r="A5354" s="2" t="n">
        <v>5320</v>
      </c>
      <c r="B5354" s="2" t="n">
        <v>4</v>
      </c>
      <c r="C5354" s="22" t="n">
        <f aca="true">NORMSINV(MAX(RAND(),0.000000000001))</f>
        <v>-1.15331504686264</v>
      </c>
      <c r="D5354" s="24" t="n">
        <f aca="false">IF($B$11="","",$B$11*EXP($B$12*C5354))</f>
        <v>570.506731728167</v>
      </c>
      <c r="E5354" s="20" t="n">
        <f aca="true">IF($B$10="","",$B$10*(1-$B$14+2*$B$14*RAND()))</f>
        <v>3.75838701271854</v>
      </c>
      <c r="F5354" s="21" t="n">
        <f aca="false">INDEX($E$17:$E$28,B5354)</f>
        <v>4.89657419354839</v>
      </c>
      <c r="G5354" s="25" t="n">
        <f aca="false">IF(OR(D5354="",E5354="",F5354=""),"",D5354*($B$7-$B$8-F5354-E5354))</f>
        <v>2330.54213119543</v>
      </c>
      <c r="H5354" s="25" t="n">
        <f aca="false">IF(D5354="","",D5354*$F$30)</f>
        <v>2852.07725325545</v>
      </c>
    </row>
    <row r="5355" customFormat="false" ht="15" hidden="false" customHeight="false" outlineLevel="0" collapsed="false">
      <c r="A5355" s="2" t="n">
        <v>5321</v>
      </c>
      <c r="B5355" s="2" t="n">
        <v>5</v>
      </c>
      <c r="C5355" s="22" t="n">
        <f aca="true">NORMSINV(MAX(RAND(),0.000000000001))</f>
        <v>-1.17855593941939</v>
      </c>
      <c r="D5355" s="24" t="n">
        <f aca="false">IF($B$11="","",$B$11*EXP($B$12*C5355))</f>
        <v>564.471171558624</v>
      </c>
      <c r="E5355" s="20" t="n">
        <f aca="true">IF($B$10="","",$B$10*(1-$B$14+2*$B$14*RAND()))</f>
        <v>3.50326574028989</v>
      </c>
      <c r="F5355" s="21" t="n">
        <f aca="false">INDEX($E$17:$E$28,B5355)</f>
        <v>4.761</v>
      </c>
      <c r="G5355" s="25" t="n">
        <f aca="false">IF(OR(D5355="",E5355="",F5355=""),"",D5355*($B$7-$B$8-F5355-E5355))</f>
        <v>2526.42296116364</v>
      </c>
      <c r="H5355" s="25" t="n">
        <f aca="false">IF(D5355="","",D5355*$F$30)</f>
        <v>2821.90428085587</v>
      </c>
    </row>
    <row r="5356" customFormat="false" ht="15" hidden="false" customHeight="false" outlineLevel="0" collapsed="false">
      <c r="A5356" s="2" t="n">
        <v>5322</v>
      </c>
      <c r="B5356" s="2" t="n">
        <v>6</v>
      </c>
      <c r="C5356" s="22" t="n">
        <f aca="true">NORMSINV(MAX(RAND(),0.000000000001))</f>
        <v>0.907212386181594</v>
      </c>
      <c r="D5356" s="24" t="n">
        <f aca="false">IF($B$11="","",$B$11*EXP($B$12*C5356))</f>
        <v>1359.34916599487</v>
      </c>
      <c r="E5356" s="20" t="n">
        <f aca="true">IF($B$10="","",$B$10*(1-$B$14+2*$B$14*RAND()))</f>
        <v>3.80981033329944</v>
      </c>
      <c r="F5356" s="21" t="n">
        <f aca="false">INDEX($E$17:$E$28,B5356)</f>
        <v>4.761</v>
      </c>
      <c r="G5356" s="25" t="n">
        <f aca="false">IF(OR(D5356="",E5356="",F5356=""),"",D5356*($B$7-$B$8-F5356-E5356))</f>
        <v>5667.38449630382</v>
      </c>
      <c r="H5356" s="25" t="n">
        <f aca="false">IF(D5356="","",D5356*$F$30)</f>
        <v>6795.65835064154</v>
      </c>
    </row>
    <row r="5357" customFormat="false" ht="15" hidden="false" customHeight="false" outlineLevel="0" collapsed="false">
      <c r="A5357" s="2" t="n">
        <v>5323</v>
      </c>
      <c r="B5357" s="2" t="n">
        <v>7</v>
      </c>
      <c r="C5357" s="22" t="n">
        <f aca="true">NORMSINV(MAX(RAND(),0.000000000001))</f>
        <v>0.609975864947753</v>
      </c>
      <c r="D5357" s="24" t="n">
        <f aca="false">IF($B$11="","",$B$11*EXP($B$12*C5357))</f>
        <v>1199.32709675036</v>
      </c>
      <c r="E5357" s="20" t="n">
        <f aca="true">IF($B$10="","",$B$10*(1-$B$14+2*$B$14*RAND()))</f>
        <v>3.92914730522635</v>
      </c>
      <c r="F5357" s="21" t="n">
        <f aca="false">INDEX($E$17:$E$28,B5357)</f>
        <v>4.761</v>
      </c>
      <c r="G5357" s="25" t="n">
        <f aca="false">IF(OR(D5357="",E5357="",F5357=""),"",D5357*($B$7-$B$8-F5357-E5357))</f>
        <v>4857.09807468949</v>
      </c>
      <c r="H5357" s="25" t="n">
        <f aca="false">IF(D5357="","",D5357*$F$30)</f>
        <v>5995.67602207438</v>
      </c>
    </row>
    <row r="5358" customFormat="false" ht="15" hidden="false" customHeight="false" outlineLevel="0" collapsed="false">
      <c r="A5358" s="2" t="n">
        <v>5324</v>
      </c>
      <c r="B5358" s="2" t="n">
        <v>8</v>
      </c>
      <c r="C5358" s="22" t="n">
        <f aca="true">NORMSINV(MAX(RAND(),0.000000000001))</f>
        <v>0.00952313074932303</v>
      </c>
      <c r="D5358" s="24" t="n">
        <f aca="false">IF($B$11="","",$B$11*EXP($B$12*C5358))</f>
        <v>931.229278930151</v>
      </c>
      <c r="E5358" s="20" t="n">
        <f aca="true">IF($B$10="","",$B$10*(1-$B$14+2*$B$14*RAND()))</f>
        <v>3.89564358634323</v>
      </c>
      <c r="F5358" s="21" t="n">
        <f aca="false">INDEX($E$17:$E$28,B5358)</f>
        <v>4.761</v>
      </c>
      <c r="G5358" s="25" t="n">
        <f aca="false">IF(OR(D5358="",E5358="",F5358=""),"",D5358*($B$7-$B$8-F5358-E5358))</f>
        <v>3802.54104870441</v>
      </c>
      <c r="H5358" s="25" t="n">
        <f aca="false">IF(D5358="","",D5358*$F$30)</f>
        <v>4655.40141122761</v>
      </c>
    </row>
    <row r="5359" customFormat="false" ht="15" hidden="false" customHeight="false" outlineLevel="0" collapsed="false">
      <c r="A5359" s="2" t="n">
        <v>5325</v>
      </c>
      <c r="B5359" s="2" t="n">
        <v>9</v>
      </c>
      <c r="C5359" s="22" t="n">
        <f aca="true">NORMSINV(MAX(RAND(),0.000000000001))</f>
        <v>1.3949813731422</v>
      </c>
      <c r="D5359" s="24" t="n">
        <f aca="false">IF($B$11="","",$B$11*EXP($B$12*C5359))</f>
        <v>1669.51861524513</v>
      </c>
      <c r="E5359" s="20" t="n">
        <f aca="true">IF($B$10="","",$B$10*(1-$B$14+2*$B$14*RAND()))</f>
        <v>3.71026345032213</v>
      </c>
      <c r="F5359" s="21" t="n">
        <f aca="false">INDEX($E$17:$E$28,B5359)</f>
        <v>4.761</v>
      </c>
      <c r="G5359" s="25" t="n">
        <f aca="false">IF(OR(D5359="",E5359="",F5359=""),"",D5359*($B$7-$B$8-F5359-E5359))</f>
        <v>7126.73513326446</v>
      </c>
      <c r="H5359" s="25" t="n">
        <f aca="false">IF(D5359="","",D5359*$F$30)</f>
        <v>8346.25746133343</v>
      </c>
    </row>
    <row r="5360" customFormat="false" ht="15" hidden="false" customHeight="false" outlineLevel="0" collapsed="false">
      <c r="A5360" s="2" t="n">
        <v>5326</v>
      </c>
      <c r="B5360" s="2" t="n">
        <v>10</v>
      </c>
      <c r="C5360" s="22" t="n">
        <f aca="true">NORMSINV(MAX(RAND(),0.000000000001))</f>
        <v>-0.635965879374053</v>
      </c>
      <c r="D5360" s="24" t="n">
        <f aca="false">IF($B$11="","",$B$11*EXP($B$12*C5360))</f>
        <v>709.470099753018</v>
      </c>
      <c r="E5360" s="20" t="n">
        <f aca="true">IF($B$10="","",$B$10*(1-$B$14+2*$B$14*RAND()))</f>
        <v>3.72065092904798</v>
      </c>
      <c r="F5360" s="21" t="n">
        <f aca="false">INDEX($E$17:$E$28,B5360)</f>
        <v>4.761</v>
      </c>
      <c r="G5360" s="25" t="n">
        <f aca="false">IF(OR(D5360="",E5360="",F5360=""),"",D5360*($B$7-$B$8-F5360-E5360))</f>
        <v>3021.1713401515</v>
      </c>
      <c r="H5360" s="25" t="n">
        <f aca="false">IF(D5360="","",D5360*$F$30)</f>
        <v>3546.78292268529</v>
      </c>
    </row>
    <row r="5361" customFormat="false" ht="15" hidden="false" customHeight="false" outlineLevel="0" collapsed="false">
      <c r="A5361" s="2" t="n">
        <v>5327</v>
      </c>
      <c r="B5361" s="2" t="n">
        <v>11</v>
      </c>
      <c r="C5361" s="22" t="n">
        <f aca="true">NORMSINV(MAX(RAND(),0.000000000001))</f>
        <v>0.940255526121348</v>
      </c>
      <c r="D5361" s="24" t="n">
        <f aca="false">IF($B$11="","",$B$11*EXP($B$12*C5361))</f>
        <v>1378.40810843677</v>
      </c>
      <c r="E5361" s="20" t="n">
        <f aca="true">IF($B$10="","",$B$10*(1-$B$14+2*$B$14*RAND()))</f>
        <v>3.87062422102839</v>
      </c>
      <c r="F5361" s="21" t="n">
        <f aca="false">INDEX($E$17:$E$28,B5361)</f>
        <v>4.761</v>
      </c>
      <c r="G5361" s="25" t="n">
        <f aca="false">IF(OR(D5361="",E5361="",F5361=""),"",D5361*($B$7-$B$8-F5361-E5361))</f>
        <v>5663.01848623969</v>
      </c>
      <c r="H5361" s="25" t="n">
        <f aca="false">IF(D5361="","",D5361*$F$30)</f>
        <v>6890.93781569708</v>
      </c>
    </row>
    <row r="5362" customFormat="false" ht="15" hidden="false" customHeight="false" outlineLevel="0" collapsed="false">
      <c r="A5362" s="2" t="n">
        <v>5328</v>
      </c>
      <c r="B5362" s="2" t="n">
        <v>12</v>
      </c>
      <c r="C5362" s="22" t="n">
        <f aca="true">NORMSINV(MAX(RAND(),0.000000000001))</f>
        <v>-0.289304913414771</v>
      </c>
      <c r="D5362" s="24" t="n">
        <f aca="false">IF($B$11="","",$B$11*EXP($B$12*C5362))</f>
        <v>821.054525602075</v>
      </c>
      <c r="E5362" s="20" t="n">
        <f aca="true">IF($B$10="","",$B$10*(1-$B$14+2*$B$14*RAND()))</f>
        <v>3.57444465935276</v>
      </c>
      <c r="F5362" s="21" t="n">
        <f aca="false">INDEX($E$17:$E$28,B5362)</f>
        <v>4.761</v>
      </c>
      <c r="G5362" s="25" t="n">
        <f aca="false">IF(OR(D5362="",E5362="",F5362=""),"",D5362*($B$7-$B$8-F5362-E5362))</f>
        <v>3616.3800957032</v>
      </c>
      <c r="H5362" s="25" t="n">
        <f aca="false">IF(D5362="","",D5362*$F$30)</f>
        <v>4104.61578438989</v>
      </c>
    </row>
    <row r="5363" customFormat="false" ht="15" hidden="false" customHeight="false" outlineLevel="0" collapsed="false">
      <c r="A5363" s="2" t="n">
        <v>5329</v>
      </c>
      <c r="B5363" s="2" t="n">
        <v>1</v>
      </c>
      <c r="C5363" s="22" t="n">
        <f aca="true">NORMSINV(MAX(RAND(),0.000000000001))</f>
        <v>-0.152344614556788</v>
      </c>
      <c r="D5363" s="24" t="n">
        <f aca="false">IF($B$11="","",$B$11*EXP($B$12*C5363))</f>
        <v>869.831872858178</v>
      </c>
      <c r="E5363" s="20" t="n">
        <f aca="true">IF($B$10="","",$B$10*(1-$B$14+2*$B$14*RAND()))</f>
        <v>3.73396832841874</v>
      </c>
      <c r="F5363" s="21" t="n">
        <f aca="false">INDEX($E$17:$E$28,B5363)</f>
        <v>4.92562580645161</v>
      </c>
      <c r="G5363" s="25" t="n">
        <f aca="false">IF(OR(D5363="",E5363="",F5363=""),"",D5363*($B$7-$B$8-F5363-E5363))</f>
        <v>3549.26707568721</v>
      </c>
      <c r="H5363" s="25" t="n">
        <f aca="false">IF(D5363="","",D5363*$F$30)</f>
        <v>4348.4634987926</v>
      </c>
    </row>
    <row r="5364" customFormat="false" ht="15" hidden="false" customHeight="false" outlineLevel="0" collapsed="false">
      <c r="A5364" s="2" t="n">
        <v>5330</v>
      </c>
      <c r="B5364" s="2" t="n">
        <v>2</v>
      </c>
      <c r="C5364" s="22" t="n">
        <f aca="true">NORMSINV(MAX(RAND(),0.000000000001))</f>
        <v>-0.572149262738412</v>
      </c>
      <c r="D5364" s="24" t="n">
        <f aca="false">IF($B$11="","",$B$11*EXP($B$12*C5364))</f>
        <v>728.806678636341</v>
      </c>
      <c r="E5364" s="20" t="n">
        <f aca="true">IF($B$10="","",$B$10*(1-$B$14+2*$B$14*RAND()))</f>
        <v>3.45191691185671</v>
      </c>
      <c r="F5364" s="21" t="n">
        <f aca="false">INDEX($E$17:$E$28,B5364)</f>
        <v>5.0612</v>
      </c>
      <c r="G5364" s="25" t="n">
        <f aca="false">IF(OR(D5364="",E5364="",F5364=""),"",D5364*($B$7-$B$8-F5364-E5364))</f>
        <v>3080.58062445383</v>
      </c>
      <c r="H5364" s="25" t="n">
        <f aca="false">IF(D5364="","",D5364*$F$30)</f>
        <v>3643.4503478388</v>
      </c>
    </row>
    <row r="5365" customFormat="false" ht="15" hidden="false" customHeight="false" outlineLevel="0" collapsed="false">
      <c r="A5365" s="2" t="n">
        <v>5331</v>
      </c>
      <c r="B5365" s="2" t="n">
        <v>3</v>
      </c>
      <c r="C5365" s="22" t="n">
        <f aca="true">NORMSINV(MAX(RAND(),0.000000000001))</f>
        <v>0.331133810079864</v>
      </c>
      <c r="D5365" s="24" t="n">
        <f aca="false">IF($B$11="","",$B$11*EXP($B$12*C5365))</f>
        <v>1066.37608826423</v>
      </c>
      <c r="E5365" s="20" t="n">
        <f aca="true">IF($B$10="","",$B$10*(1-$B$14+2*$B$14*RAND()))</f>
        <v>3.78379924615329</v>
      </c>
      <c r="F5365" s="21" t="n">
        <f aca="false">INDEX($E$17:$E$28,B5365)</f>
        <v>5.0612</v>
      </c>
      <c r="G5365" s="25" t="n">
        <f aca="false">IF(OR(D5365="",E5365="",F5365=""),"",D5365*($B$7-$B$8-F5365-E5365))</f>
        <v>4153.53566767328</v>
      </c>
      <c r="H5365" s="25" t="n">
        <f aca="false">IF(D5365="","",D5365*$F$30)</f>
        <v>5331.02734045054</v>
      </c>
    </row>
    <row r="5366" customFormat="false" ht="15" hidden="false" customHeight="false" outlineLevel="0" collapsed="false">
      <c r="A5366" s="2" t="n">
        <v>5332</v>
      </c>
      <c r="B5366" s="2" t="n">
        <v>4</v>
      </c>
      <c r="C5366" s="22" t="n">
        <f aca="true">NORMSINV(MAX(RAND(),0.000000000001))</f>
        <v>-0.17346344353449</v>
      </c>
      <c r="D5366" s="24" t="n">
        <f aca="false">IF($B$11="","",$B$11*EXP($B$12*C5366))</f>
        <v>862.125787744108</v>
      </c>
      <c r="E5366" s="20" t="n">
        <f aca="true">IF($B$10="","",$B$10*(1-$B$14+2*$B$14*RAND()))</f>
        <v>3.94140800548859</v>
      </c>
      <c r="F5366" s="21" t="n">
        <f aca="false">INDEX($E$17:$E$28,B5366)</f>
        <v>4.89657419354839</v>
      </c>
      <c r="G5366" s="25" t="n">
        <f aca="false">IF(OR(D5366="",E5366="",F5366=""),"",D5366*($B$7-$B$8-F5366-E5366))</f>
        <v>3364.03017044678</v>
      </c>
      <c r="H5366" s="25" t="n">
        <f aca="false">IF(D5366="","",D5366*$F$30)</f>
        <v>4309.93923809035</v>
      </c>
    </row>
    <row r="5367" customFormat="false" ht="15" hidden="false" customHeight="false" outlineLevel="0" collapsed="false">
      <c r="A5367" s="2" t="n">
        <v>5333</v>
      </c>
      <c r="B5367" s="2" t="n">
        <v>5</v>
      </c>
      <c r="C5367" s="22" t="n">
        <f aca="true">NORMSINV(MAX(RAND(),0.000000000001))</f>
        <v>0.361087230670565</v>
      </c>
      <c r="D5367" s="24" t="n">
        <f aca="false">IF($B$11="","",$B$11*EXP($B$12*C5367))</f>
        <v>1079.92049405089</v>
      </c>
      <c r="E5367" s="20" t="n">
        <f aca="true">IF($B$10="","",$B$10*(1-$B$14+2*$B$14*RAND()))</f>
        <v>3.65642309146463</v>
      </c>
      <c r="F5367" s="21" t="n">
        <f aca="false">INDEX($E$17:$E$28,B5367)</f>
        <v>4.761</v>
      </c>
      <c r="G5367" s="25" t="n">
        <f aca="false">IF(OR(D5367="",E5367="",F5367=""),"",D5367*($B$7-$B$8-F5367-E5367))</f>
        <v>4668.0393906385</v>
      </c>
      <c r="H5367" s="25" t="n">
        <f aca="false">IF(D5367="","",D5367*$F$30)</f>
        <v>5398.73853385922</v>
      </c>
    </row>
    <row r="5368" customFormat="false" ht="15" hidden="false" customHeight="false" outlineLevel="0" collapsed="false">
      <c r="A5368" s="2" t="n">
        <v>5334</v>
      </c>
      <c r="B5368" s="2" t="n">
        <v>6</v>
      </c>
      <c r="C5368" s="22" t="n">
        <f aca="true">NORMSINV(MAX(RAND(),0.000000000001))</f>
        <v>-0.0425167055908313</v>
      </c>
      <c r="D5368" s="24" t="n">
        <f aca="false">IF($B$11="","",$B$11*EXP($B$12*C5368))</f>
        <v>911.031703530298</v>
      </c>
      <c r="E5368" s="20" t="n">
        <f aca="true">IF($B$10="","",$B$10*(1-$B$14+2*$B$14*RAND()))</f>
        <v>3.89866607565358</v>
      </c>
      <c r="F5368" s="21" t="n">
        <f aca="false">INDEX($E$17:$E$28,B5368)</f>
        <v>4.761</v>
      </c>
      <c r="G5368" s="25" t="n">
        <f aca="false">IF(OR(D5368="",E5368="",F5368=""),"",D5368*($B$7-$B$8-F5368-E5368))</f>
        <v>3717.31356606979</v>
      </c>
      <c r="H5368" s="25" t="n">
        <f aca="false">IF(D5368="","",D5368*$F$30)</f>
        <v>4554.42969228867</v>
      </c>
    </row>
    <row r="5369" customFormat="false" ht="15" hidden="false" customHeight="false" outlineLevel="0" collapsed="false">
      <c r="A5369" s="2" t="n">
        <v>5335</v>
      </c>
      <c r="B5369" s="2" t="n">
        <v>7</v>
      </c>
      <c r="C5369" s="22" t="n">
        <f aca="true">NORMSINV(MAX(RAND(),0.000000000001))</f>
        <v>0.775774956120967</v>
      </c>
      <c r="D5369" s="24" t="n">
        <f aca="false">IF($B$11="","",$B$11*EXP($B$12*C5369))</f>
        <v>1286.11077050243</v>
      </c>
      <c r="E5369" s="20" t="n">
        <f aca="true">IF($B$10="","",$B$10*(1-$B$14+2*$B$14*RAND()))</f>
        <v>3.67506842865132</v>
      </c>
      <c r="F5369" s="21" t="n">
        <f aca="false">INDEX($E$17:$E$28,B5369)</f>
        <v>4.761</v>
      </c>
      <c r="G5369" s="25" t="n">
        <f aca="false">IF(OR(D5369="",E5369="",F5369=""),"",D5369*($B$7-$B$8-F5369-E5369))</f>
        <v>5535.33274941697</v>
      </c>
      <c r="H5369" s="25" t="n">
        <f aca="false">IF(D5369="","",D5369*$F$30)</f>
        <v>6429.52496389573</v>
      </c>
    </row>
    <row r="5370" customFormat="false" ht="15" hidden="false" customHeight="false" outlineLevel="0" collapsed="false">
      <c r="A5370" s="2" t="n">
        <v>5336</v>
      </c>
      <c r="B5370" s="2" t="n">
        <v>8</v>
      </c>
      <c r="C5370" s="22" t="n">
        <f aca="true">NORMSINV(MAX(RAND(),0.000000000001))</f>
        <v>0.660530700007144</v>
      </c>
      <c r="D5370" s="24" t="n">
        <f aca="false">IF($B$11="","",$B$11*EXP($B$12*C5370))</f>
        <v>1225.14933027526</v>
      </c>
      <c r="E5370" s="20" t="n">
        <f aca="true">IF($B$10="","",$B$10*(1-$B$14+2*$B$14*RAND()))</f>
        <v>4.05899267881998</v>
      </c>
      <c r="F5370" s="21" t="n">
        <f aca="false">INDEX($E$17:$E$28,B5370)</f>
        <v>4.761</v>
      </c>
      <c r="G5370" s="25" t="n">
        <f aca="false">IF(OR(D5370="",E5370="",F5370=""),"",D5370*($B$7-$B$8-F5370-E5370))</f>
        <v>4802.59434421781</v>
      </c>
      <c r="H5370" s="25" t="n">
        <f aca="false">IF(D5370="","",D5370*$F$30)</f>
        <v>6124.76653191207</v>
      </c>
    </row>
    <row r="5371" customFormat="false" ht="15" hidden="false" customHeight="false" outlineLevel="0" collapsed="false">
      <c r="A5371" s="2" t="n">
        <v>5337</v>
      </c>
      <c r="B5371" s="2" t="n">
        <v>9</v>
      </c>
      <c r="C5371" s="22" t="n">
        <f aca="true">NORMSINV(MAX(RAND(),0.000000000001))</f>
        <v>0.934837481168653</v>
      </c>
      <c r="D5371" s="24" t="n">
        <f aca="false">IF($B$11="","",$B$11*EXP($B$12*C5371))</f>
        <v>1375.26481928738</v>
      </c>
      <c r="E5371" s="20" t="n">
        <f aca="true">IF($B$10="","",$B$10*(1-$B$14+2*$B$14*RAND()))</f>
        <v>3.71198934524498</v>
      </c>
      <c r="F5371" s="21" t="n">
        <f aca="false">INDEX($E$17:$E$28,B5371)</f>
        <v>4.761</v>
      </c>
      <c r="G5371" s="25" t="n">
        <f aca="false">IF(OR(D5371="",E5371="",F5371=""),"",D5371*($B$7-$B$8-F5371-E5371))</f>
        <v>5868.26963700899</v>
      </c>
      <c r="H5371" s="25" t="n">
        <f aca="false">IF(D5371="","",D5371*$F$30)</f>
        <v>6875.22388458148</v>
      </c>
    </row>
    <row r="5372" customFormat="false" ht="15" hidden="false" customHeight="false" outlineLevel="0" collapsed="false">
      <c r="A5372" s="2" t="n">
        <v>5338</v>
      </c>
      <c r="B5372" s="2" t="n">
        <v>10</v>
      </c>
      <c r="C5372" s="22" t="n">
        <f aca="true">NORMSINV(MAX(RAND(),0.000000000001))</f>
        <v>0.929104996683925</v>
      </c>
      <c r="D5372" s="24" t="n">
        <f aca="false">IF($B$11="","",$B$11*EXP($B$12*C5372))</f>
        <v>1371.94691103898</v>
      </c>
      <c r="E5372" s="20" t="n">
        <f aca="true">IF($B$10="","",$B$10*(1-$B$14+2*$B$14*RAND()))</f>
        <v>3.49494257078013</v>
      </c>
      <c r="F5372" s="21" t="n">
        <f aca="false">INDEX($E$17:$E$28,B5372)</f>
        <v>4.761</v>
      </c>
      <c r="G5372" s="25" t="n">
        <f aca="false">IF(OR(D5372="",E5372="",F5372=""),"",D5372*($B$7-$B$8-F5372-E5372))</f>
        <v>6151.88873893957</v>
      </c>
      <c r="H5372" s="25" t="n">
        <f aca="false">IF(D5372="","",D5372*$F$30)</f>
        <v>6858.63699766605</v>
      </c>
    </row>
    <row r="5373" customFormat="false" ht="15" hidden="false" customHeight="false" outlineLevel="0" collapsed="false">
      <c r="A5373" s="2" t="n">
        <v>5339</v>
      </c>
      <c r="B5373" s="2" t="n">
        <v>11</v>
      </c>
      <c r="C5373" s="22" t="n">
        <f aca="true">NORMSINV(MAX(RAND(),0.000000000001))</f>
        <v>1.12286287959301</v>
      </c>
      <c r="D5373" s="24" t="n">
        <f aca="false">IF($B$11="","",$B$11*EXP($B$12*C5373))</f>
        <v>1488.65619592749</v>
      </c>
      <c r="E5373" s="20" t="n">
        <f aca="true">IF($B$10="","",$B$10*(1-$B$14+2*$B$14*RAND()))</f>
        <v>3.95177465589395</v>
      </c>
      <c r="F5373" s="21" t="n">
        <f aca="false">INDEX($E$17:$E$28,B5373)</f>
        <v>4.761</v>
      </c>
      <c r="G5373" s="25" t="n">
        <f aca="false">IF(OR(D5373="",E5373="",F5373=""),"",D5373*($B$7-$B$8-F5373-E5373))</f>
        <v>5995.15396089968</v>
      </c>
      <c r="H5373" s="25" t="n">
        <f aca="false">IF(D5373="","",D5373*$F$30)</f>
        <v>7442.0900546807</v>
      </c>
    </row>
    <row r="5374" customFormat="false" ht="15" hidden="false" customHeight="false" outlineLevel="0" collapsed="false">
      <c r="A5374" s="2" t="n">
        <v>5340</v>
      </c>
      <c r="B5374" s="2" t="n">
        <v>12</v>
      </c>
      <c r="C5374" s="22" t="n">
        <f aca="true">NORMSINV(MAX(RAND(),0.000000000001))</f>
        <v>0.0766680114608142</v>
      </c>
      <c r="D5374" s="24" t="n">
        <f aca="false">IF($B$11="","",$B$11*EXP($B$12*C5374))</f>
        <v>957.952402934009</v>
      </c>
      <c r="E5374" s="20" t="n">
        <f aca="true">IF($B$10="","",$B$10*(1-$B$14+2*$B$14*RAND()))</f>
        <v>4.09052848311432</v>
      </c>
      <c r="F5374" s="21" t="n">
        <f aca="false">INDEX($E$17:$E$28,B5374)</f>
        <v>4.761</v>
      </c>
      <c r="G5374" s="25" t="n">
        <f aca="false">IF(OR(D5374="",E5374="",F5374=""),"",D5374*($B$7-$B$8-F5374-E5374))</f>
        <v>3724.97063334109</v>
      </c>
      <c r="H5374" s="25" t="n">
        <f aca="false">IF(D5374="","",D5374*$F$30)</f>
        <v>4788.9956527477</v>
      </c>
    </row>
    <row r="5375" customFormat="false" ht="15" hidden="false" customHeight="false" outlineLevel="0" collapsed="false">
      <c r="A5375" s="2" t="n">
        <v>5341</v>
      </c>
      <c r="B5375" s="2" t="n">
        <v>1</v>
      </c>
      <c r="C5375" s="22" t="n">
        <f aca="true">NORMSINV(MAX(RAND(),0.000000000001))</f>
        <v>1.23229482103566</v>
      </c>
      <c r="D5375" s="24" t="n">
        <f aca="false">IF($B$11="","",$B$11*EXP($B$12*C5375))</f>
        <v>1558.90669322264</v>
      </c>
      <c r="E5375" s="20" t="n">
        <f aca="true">IF($B$10="","",$B$10*(1-$B$14+2*$B$14*RAND()))</f>
        <v>3.49040058080625</v>
      </c>
      <c r="F5375" s="21" t="n">
        <f aca="false">INDEX($E$17:$E$28,B5375)</f>
        <v>4.92562580645161</v>
      </c>
      <c r="G5375" s="25" t="n">
        <f aca="false">IF(OR(D5375="",E5375="",F5375=""),"",D5375*($B$7-$B$8-F5375-E5375))</f>
        <v>6740.6714062218</v>
      </c>
      <c r="H5375" s="25" t="n">
        <f aca="false">IF(D5375="","",D5375*$F$30)</f>
        <v>7793.28634075862</v>
      </c>
    </row>
    <row r="5376" customFormat="false" ht="15" hidden="false" customHeight="false" outlineLevel="0" collapsed="false">
      <c r="A5376" s="2" t="n">
        <v>5342</v>
      </c>
      <c r="B5376" s="2" t="n">
        <v>2</v>
      </c>
      <c r="C5376" s="22" t="n">
        <f aca="true">NORMSINV(MAX(RAND(),0.000000000001))</f>
        <v>-0.780831639505591</v>
      </c>
      <c r="D5376" s="24" t="n">
        <f aca="false">IF($B$11="","",$B$11*EXP($B$12*C5376))</f>
        <v>667.458247255699</v>
      </c>
      <c r="E5376" s="20" t="n">
        <f aca="true">IF($B$10="","",$B$10*(1-$B$14+2*$B$14*RAND()))</f>
        <v>3.61845504063214</v>
      </c>
      <c r="F5376" s="21" t="n">
        <f aca="false">INDEX($E$17:$E$28,B5376)</f>
        <v>5.0612</v>
      </c>
      <c r="G5376" s="25" t="n">
        <f aca="false">IF(OR(D5376="",E5376="",F5376=""),"",D5376*($B$7-$B$8-F5376-E5376))</f>
        <v>2710.11072983319</v>
      </c>
      <c r="H5376" s="25" t="n">
        <f aca="false">IF(D5376="","",D5376*$F$30)</f>
        <v>3336.75726968069</v>
      </c>
    </row>
    <row r="5377" customFormat="false" ht="15" hidden="false" customHeight="false" outlineLevel="0" collapsed="false">
      <c r="A5377" s="2" t="n">
        <v>5343</v>
      </c>
      <c r="B5377" s="2" t="n">
        <v>3</v>
      </c>
      <c r="C5377" s="22" t="n">
        <f aca="true">NORMSINV(MAX(RAND(),0.000000000001))</f>
        <v>0.711099744085039</v>
      </c>
      <c r="D5377" s="24" t="n">
        <f aca="false">IF($B$11="","",$B$11*EXP($B$12*C5377))</f>
        <v>1251.53502518023</v>
      </c>
      <c r="E5377" s="20" t="n">
        <f aca="true">IF($B$10="","",$B$10*(1-$B$14+2*$B$14*RAND()))</f>
        <v>4.04666447095232</v>
      </c>
      <c r="F5377" s="21" t="n">
        <f aca="false">INDEX($E$17:$E$28,B5377)</f>
        <v>5.0612</v>
      </c>
      <c r="G5377" s="25" t="n">
        <f aca="false">IF(OR(D5377="",E5377="",F5377=""),"",D5377*($B$7-$B$8-F5377-E5377))</f>
        <v>4545.74483080469</v>
      </c>
      <c r="H5377" s="25" t="n">
        <f aca="false">IF(D5377="","",D5377*$F$30)</f>
        <v>6256.67389788099</v>
      </c>
    </row>
    <row r="5378" customFormat="false" ht="15" hidden="false" customHeight="false" outlineLevel="0" collapsed="false">
      <c r="A5378" s="2" t="n">
        <v>5344</v>
      </c>
      <c r="B5378" s="2" t="n">
        <v>4</v>
      </c>
      <c r="C5378" s="22" t="n">
        <f aca="true">NORMSINV(MAX(RAND(),0.000000000001))</f>
        <v>1.02728803380806</v>
      </c>
      <c r="D5378" s="24" t="n">
        <f aca="false">IF($B$11="","",$B$11*EXP($B$12*C5378))</f>
        <v>1429.89617136218</v>
      </c>
      <c r="E5378" s="20" t="n">
        <f aca="true">IF($B$10="","",$B$10*(1-$B$14+2*$B$14*RAND()))</f>
        <v>3.69369910466545</v>
      </c>
      <c r="F5378" s="21" t="n">
        <f aca="false">INDEX($E$17:$E$28,B5378)</f>
        <v>4.89657419354839</v>
      </c>
      <c r="G5378" s="25" t="n">
        <f aca="false">IF(OR(D5378="",E5378="",F5378=""),"",D5378*($B$7-$B$8-F5378-E5378))</f>
        <v>5933.67832308343</v>
      </c>
      <c r="H5378" s="25" t="n">
        <f aca="false">IF(D5378="","",D5378*$F$30)</f>
        <v>7148.3369398738</v>
      </c>
    </row>
    <row r="5379" customFormat="false" ht="15" hidden="false" customHeight="false" outlineLevel="0" collapsed="false">
      <c r="A5379" s="2" t="n">
        <v>5345</v>
      </c>
      <c r="B5379" s="2" t="n">
        <v>5</v>
      </c>
      <c r="C5379" s="22" t="n">
        <f aca="true">NORMSINV(MAX(RAND(),0.000000000001))</f>
        <v>-0.404406539521797</v>
      </c>
      <c r="D5379" s="24" t="n">
        <f aca="false">IF($B$11="","",$B$11*EXP($B$12*C5379))</f>
        <v>782.18368273354</v>
      </c>
      <c r="E5379" s="20" t="n">
        <f aca="true">IF($B$10="","",$B$10*(1-$B$14+2*$B$14*RAND()))</f>
        <v>3.94631400422755</v>
      </c>
      <c r="F5379" s="21" t="n">
        <f aca="false">INDEX($E$17:$E$28,B5379)</f>
        <v>4.761</v>
      </c>
      <c r="G5379" s="25" t="n">
        <f aca="false">IF(OR(D5379="",E5379="",F5379=""),"",D5379*($B$7-$B$8-F5379-E5379))</f>
        <v>3154.30118348126</v>
      </c>
      <c r="H5379" s="25" t="n">
        <f aca="false">IF(D5379="","",D5379*$F$30)</f>
        <v>3910.29266672151</v>
      </c>
    </row>
    <row r="5380" customFormat="false" ht="15" hidden="false" customHeight="false" outlineLevel="0" collapsed="false">
      <c r="A5380" s="2" t="n">
        <v>5346</v>
      </c>
      <c r="B5380" s="2" t="n">
        <v>6</v>
      </c>
      <c r="C5380" s="22" t="n">
        <f aca="true">NORMSINV(MAX(RAND(),0.000000000001))</f>
        <v>-2.3482240320892</v>
      </c>
      <c r="D5380" s="24" t="n">
        <f aca="false">IF($B$11="","",$B$11*EXP($B$12*C5380))</f>
        <v>344.822871467807</v>
      </c>
      <c r="E5380" s="20" t="n">
        <f aca="true">IF($B$10="","",$B$10*(1-$B$14+2*$B$14*RAND()))</f>
        <v>3.57779733255549</v>
      </c>
      <c r="F5380" s="21" t="n">
        <f aca="false">INDEX($E$17:$E$28,B5380)</f>
        <v>4.761</v>
      </c>
      <c r="G5380" s="25" t="n">
        <f aca="false">IF(OR(D5380="",E5380="",F5380=""),"",D5380*($B$7-$B$8-F5380-E5380))</f>
        <v>1517.63534169999</v>
      </c>
      <c r="H5380" s="25" t="n">
        <f aca="false">IF(D5380="","",D5380*$F$30)</f>
        <v>1723.83849904186</v>
      </c>
    </row>
    <row r="5381" customFormat="false" ht="15" hidden="false" customHeight="false" outlineLevel="0" collapsed="false">
      <c r="A5381" s="2" t="n">
        <v>5347</v>
      </c>
      <c r="B5381" s="2" t="n">
        <v>7</v>
      </c>
      <c r="C5381" s="22" t="n">
        <f aca="true">NORMSINV(MAX(RAND(),0.000000000001))</f>
        <v>1.13734788348529</v>
      </c>
      <c r="D5381" s="24" t="n">
        <f aca="false">IF($B$11="","",$B$11*EXP($B$12*C5381))</f>
        <v>1497.76997746874</v>
      </c>
      <c r="E5381" s="20" t="n">
        <f aca="true">IF($B$10="","",$B$10*(1-$B$14+2*$B$14*RAND()))</f>
        <v>3.45857504543573</v>
      </c>
      <c r="F5381" s="21" t="n">
        <f aca="false">INDEX($E$17:$E$28,B5381)</f>
        <v>4.761</v>
      </c>
      <c r="G5381" s="25" t="n">
        <f aca="false">IF(OR(D5381="",E5381="",F5381=""),"",D5381*($B$7-$B$8-F5381-E5381))</f>
        <v>6770.55678234687</v>
      </c>
      <c r="H5381" s="25" t="n">
        <f aca="false">IF(D5381="","",D5381*$F$30)</f>
        <v>7487.65167136175</v>
      </c>
    </row>
    <row r="5382" customFormat="false" ht="15" hidden="false" customHeight="false" outlineLevel="0" collapsed="false">
      <c r="A5382" s="2" t="n">
        <v>5348</v>
      </c>
      <c r="B5382" s="2" t="n">
        <v>8</v>
      </c>
      <c r="C5382" s="22" t="n">
        <f aca="true">NORMSINV(MAX(RAND(),0.000000000001))</f>
        <v>0.567554583038624</v>
      </c>
      <c r="D5382" s="24" t="n">
        <f aca="false">IF($B$11="","",$B$11*EXP($B$12*C5382))</f>
        <v>1178.07972131697</v>
      </c>
      <c r="E5382" s="20" t="n">
        <f aca="true">IF($B$10="","",$B$10*(1-$B$14+2*$B$14*RAND()))</f>
        <v>3.63415919554223</v>
      </c>
      <c r="F5382" s="21" t="n">
        <f aca="false">INDEX($E$17:$E$28,B5382)</f>
        <v>4.761</v>
      </c>
      <c r="G5382" s="25" t="n">
        <f aca="false">IF(OR(D5382="",E5382="",F5382=""),"",D5382*($B$7-$B$8-F5382-E5382))</f>
        <v>5118.5688440822</v>
      </c>
      <c r="H5382" s="25" t="n">
        <f aca="false">IF(D5382="","",D5382*$F$30)</f>
        <v>5889.45614280779</v>
      </c>
    </row>
    <row r="5383" customFormat="false" ht="15" hidden="false" customHeight="false" outlineLevel="0" collapsed="false">
      <c r="A5383" s="2" t="n">
        <v>5349</v>
      </c>
      <c r="B5383" s="2" t="n">
        <v>9</v>
      </c>
      <c r="C5383" s="22" t="n">
        <f aca="true">NORMSINV(MAX(RAND(),0.000000000001))</f>
        <v>0.713337787570276</v>
      </c>
      <c r="D5383" s="24" t="n">
        <f aca="false">IF($B$11="","",$B$11*EXP($B$12*C5383))</f>
        <v>1252.71582392072</v>
      </c>
      <c r="E5383" s="20" t="n">
        <f aca="true">IF($B$10="","",$B$10*(1-$B$14+2*$B$14*RAND()))</f>
        <v>3.78619899157944</v>
      </c>
      <c r="F5383" s="21" t="n">
        <f aca="false">INDEX($E$17:$E$28,B5383)</f>
        <v>4.761</v>
      </c>
      <c r="G5383" s="25" t="n">
        <f aca="false">IF(OR(D5383="",E5383="",F5383=""),"",D5383*($B$7-$B$8-F5383-E5383))</f>
        <v>5252.38816979919</v>
      </c>
      <c r="H5383" s="25" t="n">
        <f aca="false">IF(D5383="","",D5383*$F$30)</f>
        <v>6262.57694694446</v>
      </c>
    </row>
    <row r="5384" customFormat="false" ht="15" hidden="false" customHeight="false" outlineLevel="0" collapsed="false">
      <c r="A5384" s="2" t="n">
        <v>5350</v>
      </c>
      <c r="B5384" s="2" t="n">
        <v>10</v>
      </c>
      <c r="C5384" s="22" t="n">
        <f aca="true">NORMSINV(MAX(RAND(),0.000000000001))</f>
        <v>-0.668957803220472</v>
      </c>
      <c r="D5384" s="24" t="n">
        <f aca="false">IF($B$11="","",$B$11*EXP($B$12*C5384))</f>
        <v>699.67551376749</v>
      </c>
      <c r="E5384" s="20" t="n">
        <f aca="true">IF($B$10="","",$B$10*(1-$B$14+2*$B$14*RAND()))</f>
        <v>3.8971890868975</v>
      </c>
      <c r="F5384" s="21" t="n">
        <f aca="false">INDEX($E$17:$E$28,B5384)</f>
        <v>4.761</v>
      </c>
      <c r="G5384" s="25" t="n">
        <f aca="false">IF(OR(D5384="",E5384="",F5384=""),"",D5384*($B$7-$B$8-F5384-E5384))</f>
        <v>2855.94314772674</v>
      </c>
      <c r="H5384" s="25" t="n">
        <f aca="false">IF(D5384="","",D5384*$F$30)</f>
        <v>3497.81782842644</v>
      </c>
    </row>
    <row r="5385" customFormat="false" ht="15" hidden="false" customHeight="false" outlineLevel="0" collapsed="false">
      <c r="A5385" s="2" t="n">
        <v>5351</v>
      </c>
      <c r="B5385" s="2" t="n">
        <v>11</v>
      </c>
      <c r="C5385" s="22" t="n">
        <f aca="true">NORMSINV(MAX(RAND(),0.000000000001))</f>
        <v>-0.865195575144912</v>
      </c>
      <c r="D5385" s="24" t="n">
        <f aca="false">IF($B$11="","",$B$11*EXP($B$12*C5385))</f>
        <v>644.148144450022</v>
      </c>
      <c r="E5385" s="20" t="n">
        <f aca="true">IF($B$10="","",$B$10*(1-$B$14+2*$B$14*RAND()))</f>
        <v>3.44636399008868</v>
      </c>
      <c r="F5385" s="21" t="n">
        <f aca="false">INDEX($E$17:$E$28,B5385)</f>
        <v>4.761</v>
      </c>
      <c r="G5385" s="25" t="n">
        <f aca="false">IF(OR(D5385="",E5385="",F5385=""),"",D5385*($B$7-$B$8-F5385-E5385))</f>
        <v>2919.68907525173</v>
      </c>
      <c r="H5385" s="25" t="n">
        <f aca="false">IF(D5385="","",D5385*$F$30)</f>
        <v>3220.22540373455</v>
      </c>
    </row>
    <row r="5386" customFormat="false" ht="15" hidden="false" customHeight="false" outlineLevel="0" collapsed="false">
      <c r="A5386" s="2" t="n">
        <v>5352</v>
      </c>
      <c r="B5386" s="2" t="n">
        <v>12</v>
      </c>
      <c r="C5386" s="22" t="n">
        <f aca="true">NORMSINV(MAX(RAND(),0.000000000001))</f>
        <v>1.43457330268522</v>
      </c>
      <c r="D5386" s="24" t="n">
        <f aca="false">IF($B$11="","",$B$11*EXP($B$12*C5386))</f>
        <v>1697.60430732317</v>
      </c>
      <c r="E5386" s="20" t="n">
        <f aca="true">IF($B$10="","",$B$10*(1-$B$14+2*$B$14*RAND()))</f>
        <v>3.72182866747521</v>
      </c>
      <c r="F5386" s="21" t="n">
        <f aca="false">INDEX($E$17:$E$28,B5386)</f>
        <v>4.761</v>
      </c>
      <c r="G5386" s="25" t="n">
        <f aca="false">IF(OR(D5386="",E5386="",F5386=""),"",D5386*($B$7-$B$8-F5386-E5386))</f>
        <v>7226.99239110678</v>
      </c>
      <c r="H5386" s="25" t="n">
        <f aca="false">IF(D5386="","",D5386*$F$30)</f>
        <v>8486.66345316997</v>
      </c>
    </row>
    <row r="5387" customFormat="false" ht="15" hidden="false" customHeight="false" outlineLevel="0" collapsed="false">
      <c r="A5387" s="2" t="n">
        <v>5353</v>
      </c>
      <c r="B5387" s="2" t="n">
        <v>1</v>
      </c>
      <c r="C5387" s="22" t="n">
        <f aca="true">NORMSINV(MAX(RAND(),0.000000000001))</f>
        <v>-0.0302527609280609</v>
      </c>
      <c r="D5387" s="24" t="n">
        <f aca="false">IF($B$11="","",$B$11*EXP($B$12*C5387))</f>
        <v>915.751745355389</v>
      </c>
      <c r="E5387" s="20" t="n">
        <f aca="true">IF($B$10="","",$B$10*(1-$B$14+2*$B$14*RAND()))</f>
        <v>3.78144777730736</v>
      </c>
      <c r="F5387" s="21" t="n">
        <f aca="false">INDEX($E$17:$E$28,B5387)</f>
        <v>4.92562580645161</v>
      </c>
      <c r="G5387" s="25" t="n">
        <f aca="false">IF(OR(D5387="",E5387="",F5387=""),"",D5387*($B$7-$B$8-F5387-E5387))</f>
        <v>3693.15940456257</v>
      </c>
      <c r="H5387" s="25" t="n">
        <f aca="false">IF(D5387="","",D5387*$F$30)</f>
        <v>4578.02612538066</v>
      </c>
    </row>
    <row r="5388" customFormat="false" ht="15" hidden="false" customHeight="false" outlineLevel="0" collapsed="false">
      <c r="A5388" s="2" t="n">
        <v>5354</v>
      </c>
      <c r="B5388" s="2" t="n">
        <v>2</v>
      </c>
      <c r="C5388" s="22" t="n">
        <f aca="true">NORMSINV(MAX(RAND(),0.000000000001))</f>
        <v>-1.83986137797438</v>
      </c>
      <c r="D5388" s="24" t="n">
        <f aca="false">IF($B$11="","",$B$11*EXP($B$12*C5388))</f>
        <v>427.193743183854</v>
      </c>
      <c r="E5388" s="20" t="n">
        <f aca="true">IF($B$10="","",$B$10*(1-$B$14+2*$B$14*RAND()))</f>
        <v>3.41688355775634</v>
      </c>
      <c r="F5388" s="21" t="n">
        <f aca="false">INDEX($E$17:$E$28,B5388)</f>
        <v>5.0612</v>
      </c>
      <c r="G5388" s="25" t="n">
        <f aca="false">IF(OR(D5388="",E5388="",F5388=""),"",D5388*($B$7-$B$8-F5388-E5388))</f>
        <v>1820.66403809888</v>
      </c>
      <c r="H5388" s="25" t="n">
        <f aca="false">IF(D5388="","",D5388*$F$30)</f>
        <v>2135.62696092472</v>
      </c>
    </row>
    <row r="5389" customFormat="false" ht="15" hidden="false" customHeight="false" outlineLevel="0" collapsed="false">
      <c r="A5389" s="2" t="n">
        <v>5355</v>
      </c>
      <c r="B5389" s="2" t="n">
        <v>3</v>
      </c>
      <c r="C5389" s="22" t="n">
        <f aca="true">NORMSINV(MAX(RAND(),0.000000000001))</f>
        <v>-0.880015645019225</v>
      </c>
      <c r="D5389" s="24" t="n">
        <f aca="false">IF($B$11="","",$B$11*EXP($B$12*C5389))</f>
        <v>640.138182405332</v>
      </c>
      <c r="E5389" s="20" t="n">
        <f aca="true">IF($B$10="","",$B$10*(1-$B$14+2*$B$14*RAND()))</f>
        <v>3.76287242470688</v>
      </c>
      <c r="F5389" s="21" t="n">
        <f aca="false">INDEX($E$17:$E$28,B5389)</f>
        <v>5.0612</v>
      </c>
      <c r="G5389" s="25" t="n">
        <f aca="false">IF(OR(D5389="",E5389="",F5389=""),"",D5389*($B$7-$B$8-F5389-E5389))</f>
        <v>2506.73476047906</v>
      </c>
      <c r="H5389" s="25" t="n">
        <f aca="false">IF(D5389="","",D5389*$F$30)</f>
        <v>3200.17880148074</v>
      </c>
    </row>
    <row r="5390" customFormat="false" ht="15" hidden="false" customHeight="false" outlineLevel="0" collapsed="false">
      <c r="A5390" s="2" t="n">
        <v>5356</v>
      </c>
      <c r="B5390" s="2" t="n">
        <v>4</v>
      </c>
      <c r="C5390" s="22" t="n">
        <f aca="true">NORMSINV(MAX(RAND(),0.000000000001))</f>
        <v>0.774134533624704</v>
      </c>
      <c r="D5390" s="24" t="n">
        <f aca="false">IF($B$11="","",$B$11*EXP($B$12*C5390))</f>
        <v>1285.22209427458</v>
      </c>
      <c r="E5390" s="20" t="n">
        <f aca="true">IF($B$10="","",$B$10*(1-$B$14+2*$B$14*RAND()))</f>
        <v>4.00631378943675</v>
      </c>
      <c r="F5390" s="21" t="n">
        <f aca="false">INDEX($E$17:$E$28,B5390)</f>
        <v>4.89657419354839</v>
      </c>
      <c r="G5390" s="25" t="n">
        <f aca="false">IF(OR(D5390="",E5390="",F5390=""),"",D5390*($B$7-$B$8-F5390-E5390))</f>
        <v>4931.54114247399</v>
      </c>
      <c r="H5390" s="25" t="n">
        <f aca="false">IF(D5390="","",D5390*$F$30)</f>
        <v>6425.08229369747</v>
      </c>
    </row>
    <row r="5391" customFormat="false" ht="15" hidden="false" customHeight="false" outlineLevel="0" collapsed="false">
      <c r="A5391" s="2" t="n">
        <v>5357</v>
      </c>
      <c r="B5391" s="2" t="n">
        <v>5</v>
      </c>
      <c r="C5391" s="22" t="n">
        <f aca="true">NORMSINV(MAX(RAND(),0.000000000001))</f>
        <v>-0.666324830574201</v>
      </c>
      <c r="D5391" s="24" t="n">
        <f aca="false">IF($B$11="","",$B$11*EXP($B$12*C5391))</f>
        <v>700.452196261792</v>
      </c>
      <c r="E5391" s="20" t="n">
        <f aca="true">IF($B$10="","",$B$10*(1-$B$14+2*$B$14*RAND()))</f>
        <v>3.44287579352716</v>
      </c>
      <c r="F5391" s="21" t="n">
        <f aca="false">INDEX($E$17:$E$28,B5391)</f>
        <v>4.761</v>
      </c>
      <c r="G5391" s="25" t="n">
        <f aca="false">IF(OR(D5391="",E5391="",F5391=""),"",D5391*($B$7-$B$8-F5391-E5391))</f>
        <v>3177.33816294018</v>
      </c>
      <c r="H5391" s="25" t="n">
        <f aca="false">IF(D5391="","",D5391*$F$30)</f>
        <v>3501.70061955195</v>
      </c>
    </row>
    <row r="5392" customFormat="false" ht="15" hidden="false" customHeight="false" outlineLevel="0" collapsed="false">
      <c r="A5392" s="2" t="n">
        <v>5358</v>
      </c>
      <c r="B5392" s="2" t="n">
        <v>6</v>
      </c>
      <c r="C5392" s="22" t="n">
        <f aca="true">NORMSINV(MAX(RAND(),0.000000000001))</f>
        <v>0.259076129302331</v>
      </c>
      <c r="D5392" s="24" t="n">
        <f aca="false">IF($B$11="","",$B$11*EXP($B$12*C5392))</f>
        <v>1034.4846760733</v>
      </c>
      <c r="E5392" s="20" t="n">
        <f aca="true">IF($B$10="","",$B$10*(1-$B$14+2*$B$14*RAND()))</f>
        <v>3.86548727138187</v>
      </c>
      <c r="F5392" s="21" t="n">
        <f aca="false">INDEX($E$17:$E$28,B5392)</f>
        <v>4.761</v>
      </c>
      <c r="G5392" s="25" t="n">
        <f aca="false">IF(OR(D5392="",E5392="",F5392=""),"",D5392*($B$7-$B$8-F5392-E5392))</f>
        <v>4255.36588258792</v>
      </c>
      <c r="H5392" s="25" t="n">
        <f aca="false">IF(D5392="","",D5392*$F$30)</f>
        <v>5171.59579262564</v>
      </c>
    </row>
    <row r="5393" customFormat="false" ht="15" hidden="false" customHeight="false" outlineLevel="0" collapsed="false">
      <c r="A5393" s="2" t="n">
        <v>5359</v>
      </c>
      <c r="B5393" s="2" t="n">
        <v>7</v>
      </c>
      <c r="C5393" s="22" t="n">
        <f aca="true">NORMSINV(MAX(RAND(),0.000000000001))</f>
        <v>0.769761568257765</v>
      </c>
      <c r="D5393" s="24" t="n">
        <f aca="false">IF($B$11="","",$B$11*EXP($B$12*C5393))</f>
        <v>1282.8560998262</v>
      </c>
      <c r="E5393" s="20" t="n">
        <f aca="true">IF($B$10="","",$B$10*(1-$B$14+2*$B$14*RAND()))</f>
        <v>3.65531562568036</v>
      </c>
      <c r="F5393" s="21" t="n">
        <f aca="false">INDEX($E$17:$E$28,B5393)</f>
        <v>4.761</v>
      </c>
      <c r="G5393" s="25" t="n">
        <f aca="false">IF(OR(D5393="",E5393="",F5393=""),"",D5393*($B$7-$B$8-F5393-E5393))</f>
        <v>5546.66487331919</v>
      </c>
      <c r="H5393" s="25" t="n">
        <f aca="false">IF(D5393="","",D5393*$F$30)</f>
        <v>6413.25421425115</v>
      </c>
    </row>
    <row r="5394" customFormat="false" ht="15" hidden="false" customHeight="false" outlineLevel="0" collapsed="false">
      <c r="A5394" s="2" t="n">
        <v>5360</v>
      </c>
      <c r="B5394" s="2" t="n">
        <v>8</v>
      </c>
      <c r="C5394" s="22" t="n">
        <f aca="true">NORMSINV(MAX(RAND(),0.000000000001))</f>
        <v>-0.468357369942416</v>
      </c>
      <c r="D5394" s="24" t="n">
        <f aca="false">IF($B$11="","",$B$11*EXP($B$12*C5394))</f>
        <v>761.387853872428</v>
      </c>
      <c r="E5394" s="20" t="n">
        <f aca="true">IF($B$10="","",$B$10*(1-$B$14+2*$B$14*RAND()))</f>
        <v>3.51638947979031</v>
      </c>
      <c r="F5394" s="21" t="n">
        <f aca="false">INDEX($E$17:$E$28,B5394)</f>
        <v>4.761</v>
      </c>
      <c r="G5394" s="25" t="n">
        <f aca="false">IF(OR(D5394="",E5394="",F5394=""),"",D5394*($B$7-$B$8-F5394-E5394))</f>
        <v>3397.77744665097</v>
      </c>
      <c r="H5394" s="25" t="n">
        <f aca="false">IF(D5394="","",D5394*$F$30)</f>
        <v>3806.33015907904</v>
      </c>
    </row>
    <row r="5395" customFormat="false" ht="15" hidden="false" customHeight="false" outlineLevel="0" collapsed="false">
      <c r="A5395" s="2" t="n">
        <v>5361</v>
      </c>
      <c r="B5395" s="2" t="n">
        <v>9</v>
      </c>
      <c r="C5395" s="22" t="n">
        <f aca="true">NORMSINV(MAX(RAND(),0.000000000001))</f>
        <v>-0.668968623430953</v>
      </c>
      <c r="D5395" s="24" t="n">
        <f aca="false">IF($B$11="","",$B$11*EXP($B$12*C5395))</f>
        <v>699.672323765506</v>
      </c>
      <c r="E5395" s="20" t="n">
        <f aca="true">IF($B$10="","",$B$10*(1-$B$14+2*$B$14*RAND()))</f>
        <v>3.56179745991392</v>
      </c>
      <c r="F5395" s="21" t="n">
        <f aca="false">INDEX($E$17:$E$28,B5395)</f>
        <v>4.761</v>
      </c>
      <c r="G5395" s="25" t="n">
        <f aca="false">IF(OR(D5395="",E5395="",F5395=""),"",D5395*($B$7-$B$8-F5395-E5395))</f>
        <v>3090.59436576492</v>
      </c>
      <c r="H5395" s="25" t="n">
        <f aca="false">IF(D5395="","",D5395*$F$30)</f>
        <v>3497.80188096852</v>
      </c>
    </row>
    <row r="5396" customFormat="false" ht="15" hidden="false" customHeight="false" outlineLevel="0" collapsed="false">
      <c r="A5396" s="2" t="n">
        <v>5362</v>
      </c>
      <c r="B5396" s="2" t="n">
        <v>10</v>
      </c>
      <c r="C5396" s="22" t="n">
        <f aca="true">NORMSINV(MAX(RAND(),0.000000000001))</f>
        <v>-0.0637695145746455</v>
      </c>
      <c r="D5396" s="24" t="n">
        <f aca="false">IF($B$11="","",$B$11*EXP($B$12*C5396))</f>
        <v>902.909642665912</v>
      </c>
      <c r="E5396" s="20" t="n">
        <f aca="true">IF($B$10="","",$B$10*(1-$B$14+2*$B$14*RAND()))</f>
        <v>3.76913812192187</v>
      </c>
      <c r="F5396" s="21" t="n">
        <f aca="false">INDEX($E$17:$E$28,B5396)</f>
        <v>4.761</v>
      </c>
      <c r="G5396" s="25" t="n">
        <f aca="false">IF(OR(D5396="",E5396="",F5396=""),"",D5396*($B$7-$B$8-F5396-E5396))</f>
        <v>3801.12488400837</v>
      </c>
      <c r="H5396" s="25" t="n">
        <f aca="false">IF(D5396="","",D5396*$F$30)</f>
        <v>4513.82588561543</v>
      </c>
    </row>
    <row r="5397" customFormat="false" ht="15" hidden="false" customHeight="false" outlineLevel="0" collapsed="false">
      <c r="A5397" s="2" t="n">
        <v>5363</v>
      </c>
      <c r="B5397" s="2" t="n">
        <v>11</v>
      </c>
      <c r="C5397" s="22" t="n">
        <f aca="true">NORMSINV(MAX(RAND(),0.000000000001))</f>
        <v>0.872027596799132</v>
      </c>
      <c r="D5397" s="24" t="n">
        <f aca="false">IF($B$11="","",$B$11*EXP($B$12*C5397))</f>
        <v>1339.3445526226</v>
      </c>
      <c r="E5397" s="20" t="n">
        <f aca="true">IF($B$10="","",$B$10*(1-$B$14+2*$B$14*RAND()))</f>
        <v>3.43499287575094</v>
      </c>
      <c r="F5397" s="21" t="n">
        <f aca="false">INDEX($E$17:$E$28,B5397)</f>
        <v>4.761</v>
      </c>
      <c r="G5397" s="25" t="n">
        <f aca="false">IF(OR(D5397="",E5397="",F5397=""),"",D5397*($B$7-$B$8-F5397-E5397))</f>
        <v>6085.99118894125</v>
      </c>
      <c r="H5397" s="25" t="n">
        <f aca="false">IF(D5397="","",D5397*$F$30)</f>
        <v>6695.65128747088</v>
      </c>
    </row>
    <row r="5398" customFormat="false" ht="15" hidden="false" customHeight="false" outlineLevel="0" collapsed="false">
      <c r="A5398" s="2" t="n">
        <v>5364</v>
      </c>
      <c r="B5398" s="2" t="n">
        <v>12</v>
      </c>
      <c r="C5398" s="22" t="n">
        <f aca="true">NORMSINV(MAX(RAND(),0.000000000001))</f>
        <v>-0.76065104902848</v>
      </c>
      <c r="D5398" s="24" t="n">
        <f aca="false">IF($B$11="","",$B$11*EXP($B$12*C5398))</f>
        <v>673.158122282481</v>
      </c>
      <c r="E5398" s="20" t="n">
        <f aca="true">IF($B$10="","",$B$10*(1-$B$14+2*$B$14*RAND()))</f>
        <v>3.45324508226333</v>
      </c>
      <c r="F5398" s="21" t="n">
        <f aca="false">INDEX($E$17:$E$28,B5398)</f>
        <v>4.761</v>
      </c>
      <c r="G5398" s="25" t="n">
        <f aca="false">IF(OR(D5398="",E5398="",F5398=""),"",D5398*($B$7-$B$8-F5398-E5398))</f>
        <v>3046.54868233432</v>
      </c>
      <c r="H5398" s="25" t="n">
        <f aca="false">IF(D5398="","",D5398*$F$30)</f>
        <v>3365.25208491458</v>
      </c>
    </row>
    <row r="5399" customFormat="false" ht="15" hidden="false" customHeight="false" outlineLevel="0" collapsed="false">
      <c r="A5399" s="2" t="n">
        <v>5365</v>
      </c>
      <c r="B5399" s="2" t="n">
        <v>1</v>
      </c>
      <c r="C5399" s="22" t="n">
        <f aca="true">NORMSINV(MAX(RAND(),0.000000000001))</f>
        <v>1.01140877783988</v>
      </c>
      <c r="D5399" s="24" t="n">
        <f aca="false">IF($B$11="","",$B$11*EXP($B$12*C5399))</f>
        <v>1420.36070158746</v>
      </c>
      <c r="E5399" s="20" t="n">
        <f aca="true">IF($B$10="","",$B$10*(1-$B$14+2*$B$14*RAND()))</f>
        <v>3.81792184794226</v>
      </c>
      <c r="F5399" s="21" t="n">
        <f aca="false">INDEX($E$17:$E$28,B5399)</f>
        <v>4.92562580645161</v>
      </c>
      <c r="G5399" s="25" t="n">
        <f aca="false">IF(OR(D5399="",E5399="",F5399=""),"",D5399*($B$7-$B$8-F5399-E5399))</f>
        <v>5676.40385746596</v>
      </c>
      <c r="H5399" s="25" t="n">
        <f aca="false">IF(D5399="","",D5399*$F$30)</f>
        <v>7100.66721937602</v>
      </c>
    </row>
    <row r="5400" customFormat="false" ht="15" hidden="false" customHeight="false" outlineLevel="0" collapsed="false">
      <c r="A5400" s="2" t="n">
        <v>5366</v>
      </c>
      <c r="B5400" s="2" t="n">
        <v>2</v>
      </c>
      <c r="C5400" s="22" t="n">
        <f aca="true">NORMSINV(MAX(RAND(),0.000000000001))</f>
        <v>1.27586236087775</v>
      </c>
      <c r="D5400" s="24" t="n">
        <f aca="false">IF($B$11="","",$B$11*EXP($B$12*C5400))</f>
        <v>1587.78921965978</v>
      </c>
      <c r="E5400" s="20" t="n">
        <f aca="true">IF($B$10="","",$B$10*(1-$B$14+2*$B$14*RAND()))</f>
        <v>3.94276288986554</v>
      </c>
      <c r="F5400" s="21" t="n">
        <f aca="false">INDEX($E$17:$E$28,B5400)</f>
        <v>5.0612</v>
      </c>
      <c r="G5400" s="25" t="n">
        <f aca="false">IF(OR(D5400="",E5400="",F5400=""),"",D5400*($B$7-$B$8-F5400-E5400))</f>
        <v>5932.03944772037</v>
      </c>
      <c r="H5400" s="25" t="n">
        <f aca="false">IF(D5400="","",D5400*$F$30)</f>
        <v>7937.67586692315</v>
      </c>
    </row>
    <row r="5401" customFormat="false" ht="15" hidden="false" customHeight="false" outlineLevel="0" collapsed="false">
      <c r="A5401" s="2" t="n">
        <v>5367</v>
      </c>
      <c r="B5401" s="2" t="n">
        <v>3</v>
      </c>
      <c r="C5401" s="22" t="n">
        <f aca="true">NORMSINV(MAX(RAND(),0.000000000001))</f>
        <v>-0.972300351098089</v>
      </c>
      <c r="D5401" s="24" t="n">
        <f aca="false">IF($B$11="","",$B$11*EXP($B$12*C5401))</f>
        <v>615.723758767132</v>
      </c>
      <c r="E5401" s="20" t="n">
        <f aca="true">IF($B$10="","",$B$10*(1-$B$14+2*$B$14*RAND()))</f>
        <v>4.10604140162962</v>
      </c>
      <c r="F5401" s="21" t="n">
        <f aca="false">INDEX($E$17:$E$28,B5401)</f>
        <v>5.0612</v>
      </c>
      <c r="G5401" s="25" t="n">
        <f aca="false">IF(OR(D5401="",E5401="",F5401=""),"",D5401*($B$7-$B$8-F5401-E5401))</f>
        <v>2199.8323533562</v>
      </c>
      <c r="H5401" s="25" t="n">
        <f aca="false">IF(D5401="","",D5401*$F$30)</f>
        <v>3078.12621482865</v>
      </c>
    </row>
    <row r="5402" customFormat="false" ht="15" hidden="false" customHeight="false" outlineLevel="0" collapsed="false">
      <c r="A5402" s="2" t="n">
        <v>5368</v>
      </c>
      <c r="B5402" s="2" t="n">
        <v>4</v>
      </c>
      <c r="C5402" s="22" t="n">
        <f aca="true">NORMSINV(MAX(RAND(),0.000000000001))</f>
        <v>-0.426844832054024</v>
      </c>
      <c r="D5402" s="24" t="n">
        <f aca="false">IF($B$11="","",$B$11*EXP($B$12*C5402))</f>
        <v>774.823193797154</v>
      </c>
      <c r="E5402" s="20" t="n">
        <f aca="true">IF($B$10="","",$B$10*(1-$B$14+2*$B$14*RAND()))</f>
        <v>3.42306417107333</v>
      </c>
      <c r="F5402" s="21" t="n">
        <f aca="false">INDEX($E$17:$E$28,B5402)</f>
        <v>4.89657419354839</v>
      </c>
      <c r="G5402" s="25" t="n">
        <f aca="false">IF(OR(D5402="",E5402="",F5402=""),"",D5402*($B$7-$B$8-F5402-E5402))</f>
        <v>3424.99872006221</v>
      </c>
      <c r="H5402" s="25" t="n">
        <f aca="false">IF(D5402="","",D5402*$F$30)</f>
        <v>3873.49611043073</v>
      </c>
    </row>
    <row r="5403" customFormat="false" ht="15" hidden="false" customHeight="false" outlineLevel="0" collapsed="false">
      <c r="A5403" s="2" t="n">
        <v>5369</v>
      </c>
      <c r="B5403" s="2" t="n">
        <v>5</v>
      </c>
      <c r="C5403" s="22" t="n">
        <f aca="true">NORMSINV(MAX(RAND(),0.000000000001))</f>
        <v>0.466135072591038</v>
      </c>
      <c r="D5403" s="24" t="n">
        <f aca="false">IF($B$11="","",$B$11*EXP($B$12*C5403))</f>
        <v>1128.79536771815</v>
      </c>
      <c r="E5403" s="20" t="n">
        <f aca="true">IF($B$10="","",$B$10*(1-$B$14+2*$B$14*RAND()))</f>
        <v>3.95346279725327</v>
      </c>
      <c r="F5403" s="21" t="n">
        <f aca="false">INDEX($E$17:$E$28,B5403)</f>
        <v>4.761</v>
      </c>
      <c r="G5403" s="25" t="n">
        <f aca="false">IF(OR(D5403="",E5403="",F5403=""),"",D5403*($B$7-$B$8-F5403-E5403))</f>
        <v>4544.00774703759</v>
      </c>
      <c r="H5403" s="25" t="n">
        <f aca="false">IF(D5403="","",D5403*$F$30)</f>
        <v>5643.07380229658</v>
      </c>
    </row>
    <row r="5404" customFormat="false" ht="15" hidden="false" customHeight="false" outlineLevel="0" collapsed="false">
      <c r="A5404" s="2" t="n">
        <v>5370</v>
      </c>
      <c r="B5404" s="2" t="n">
        <v>6</v>
      </c>
      <c r="C5404" s="22" t="n">
        <f aca="true">NORMSINV(MAX(RAND(),0.000000000001))</f>
        <v>0.674934482773545</v>
      </c>
      <c r="D5404" s="24" t="n">
        <f aca="false">IF($B$11="","",$B$11*EXP($B$12*C5404))</f>
        <v>1232.6076970982</v>
      </c>
      <c r="E5404" s="20" t="n">
        <f aca="true">IF($B$10="","",$B$10*(1-$B$14+2*$B$14*RAND()))</f>
        <v>3.78322293231611</v>
      </c>
      <c r="F5404" s="21" t="n">
        <f aca="false">INDEX($E$17:$E$28,B5404)</f>
        <v>4.761</v>
      </c>
      <c r="G5404" s="25" t="n">
        <f aca="false">IF(OR(D5404="",E5404="",F5404=""),"",D5404*($B$7-$B$8-F5404-E5404))</f>
        <v>5171.74710893528</v>
      </c>
      <c r="H5404" s="25" t="n">
        <f aca="false">IF(D5404="","",D5404*$F$30)</f>
        <v>6162.05239933333</v>
      </c>
    </row>
    <row r="5405" customFormat="false" ht="15" hidden="false" customHeight="false" outlineLevel="0" collapsed="false">
      <c r="A5405" s="2" t="n">
        <v>5371</v>
      </c>
      <c r="B5405" s="2" t="n">
        <v>7</v>
      </c>
      <c r="C5405" s="22" t="n">
        <f aca="true">NORMSINV(MAX(RAND(),0.000000000001))</f>
        <v>-0.994062878278269</v>
      </c>
      <c r="D5405" s="24" t="n">
        <f aca="false">IF($B$11="","",$B$11*EXP($B$12*C5405))</f>
        <v>610.103386518631</v>
      </c>
      <c r="E5405" s="20" t="n">
        <f aca="true">IF($B$10="","",$B$10*(1-$B$14+2*$B$14*RAND()))</f>
        <v>3.87934875708155</v>
      </c>
      <c r="F5405" s="21" t="n">
        <f aca="false">INDEX($E$17:$E$28,B5405)</f>
        <v>4.761</v>
      </c>
      <c r="G5405" s="25" t="n">
        <f aca="false">IF(OR(D5405="",E5405="",F5405=""),"",D5405*($B$7-$B$8-F5405-E5405))</f>
        <v>2501.21110684986</v>
      </c>
      <c r="H5405" s="25" t="n">
        <f aca="false">IF(D5405="","",D5405*$F$30)</f>
        <v>3050.02884988394</v>
      </c>
    </row>
    <row r="5406" customFormat="false" ht="15" hidden="false" customHeight="false" outlineLevel="0" collapsed="false">
      <c r="A5406" s="2" t="n">
        <v>5372</v>
      </c>
      <c r="B5406" s="2" t="n">
        <v>8</v>
      </c>
      <c r="C5406" s="22" t="n">
        <f aca="true">NORMSINV(MAX(RAND(),0.000000000001))</f>
        <v>-0.274934868682823</v>
      </c>
      <c r="D5406" s="24" t="n">
        <f aca="false">IF($B$11="","",$B$11*EXP($B$12*C5406))</f>
        <v>826.041133019796</v>
      </c>
      <c r="E5406" s="20" t="n">
        <f aca="true">IF($B$10="","",$B$10*(1-$B$14+2*$B$14*RAND()))</f>
        <v>3.71363816741488</v>
      </c>
      <c r="F5406" s="21" t="n">
        <f aca="false">INDEX($E$17:$E$28,B5406)</f>
        <v>4.761</v>
      </c>
      <c r="G5406" s="25" t="n">
        <f aca="false">IF(OR(D5406="",E5406="",F5406=""),"",D5406*($B$7-$B$8-F5406-E5406))</f>
        <v>3523.36432092801</v>
      </c>
      <c r="H5406" s="25" t="n">
        <f aca="false">IF(D5406="","",D5406*$F$30)</f>
        <v>4129.54483219256</v>
      </c>
    </row>
    <row r="5407" customFormat="false" ht="15" hidden="false" customHeight="false" outlineLevel="0" collapsed="false">
      <c r="A5407" s="2" t="n">
        <v>5373</v>
      </c>
      <c r="B5407" s="2" t="n">
        <v>9</v>
      </c>
      <c r="C5407" s="22" t="n">
        <f aca="true">NORMSINV(MAX(RAND(),0.000000000001))</f>
        <v>-0.717966203964845</v>
      </c>
      <c r="D5407" s="24" t="n">
        <f aca="false">IF($B$11="","",$B$11*EXP($B$12*C5407))</f>
        <v>685.375044551596</v>
      </c>
      <c r="E5407" s="20" t="n">
        <f aca="true">IF($B$10="","",$B$10*(1-$B$14+2*$B$14*RAND()))</f>
        <v>3.99171456357058</v>
      </c>
      <c r="F5407" s="21" t="n">
        <f aca="false">INDEX($E$17:$E$28,B5407)</f>
        <v>4.761</v>
      </c>
      <c r="G5407" s="25" t="n">
        <f aca="false">IF(OR(D5407="",E5407="",F5407=""),"",D5407*($B$7-$B$8-F5407-E5407))</f>
        <v>2732.78593363275</v>
      </c>
      <c r="H5407" s="25" t="n">
        <f aca="false">IF(D5407="","",D5407*$F$30)</f>
        <v>3426.32692272234</v>
      </c>
    </row>
    <row r="5408" customFormat="false" ht="15" hidden="false" customHeight="false" outlineLevel="0" collapsed="false">
      <c r="A5408" s="2" t="n">
        <v>5374</v>
      </c>
      <c r="B5408" s="2" t="n">
        <v>10</v>
      </c>
      <c r="C5408" s="22" t="n">
        <f aca="true">NORMSINV(MAX(RAND(),0.000000000001))</f>
        <v>1.19072334591123</v>
      </c>
      <c r="D5408" s="24" t="n">
        <f aca="false">IF($B$11="","",$B$11*EXP($B$12*C5408))</f>
        <v>1531.83739844591</v>
      </c>
      <c r="E5408" s="20" t="n">
        <f aca="true">IF($B$10="","",$B$10*(1-$B$14+2*$B$14*RAND()))</f>
        <v>3.45389598336024</v>
      </c>
      <c r="F5408" s="21" t="n">
        <f aca="false">INDEX($E$17:$E$28,B5408)</f>
        <v>4.761</v>
      </c>
      <c r="G5408" s="25" t="n">
        <f aca="false">IF(OR(D5408="",E5408="",F5408=""),"",D5408*($B$7-$B$8-F5408-E5408))</f>
        <v>6931.72356454658</v>
      </c>
      <c r="H5408" s="25" t="n">
        <f aca="false">IF(D5408="","",D5408*$F$30)</f>
        <v>7657.96152231078</v>
      </c>
    </row>
    <row r="5409" customFormat="false" ht="15" hidden="false" customHeight="false" outlineLevel="0" collapsed="false">
      <c r="A5409" s="2" t="n">
        <v>5375</v>
      </c>
      <c r="B5409" s="2" t="n">
        <v>11</v>
      </c>
      <c r="C5409" s="22" t="n">
        <f aca="true">NORMSINV(MAX(RAND(),0.000000000001))</f>
        <v>1.15609966289439</v>
      </c>
      <c r="D5409" s="24" t="n">
        <f aca="false">IF($B$11="","",$B$11*EXP($B$12*C5409))</f>
        <v>1509.65127999558</v>
      </c>
      <c r="E5409" s="20" t="n">
        <f aca="true">IF($B$10="","",$B$10*(1-$B$14+2*$B$14*RAND()))</f>
        <v>3.9818271042817</v>
      </c>
      <c r="F5409" s="21" t="n">
        <f aca="false">INDEX($E$17:$E$28,B5409)</f>
        <v>4.761</v>
      </c>
      <c r="G5409" s="25" t="n">
        <f aca="false">IF(OR(D5409="",E5409="",F5409=""),"",D5409*($B$7-$B$8-F5409-E5409))</f>
        <v>6034.33717838477</v>
      </c>
      <c r="H5409" s="25" t="n">
        <f aca="false">IF(D5409="","",D5409*$F$30)</f>
        <v>7547.0486789539</v>
      </c>
    </row>
    <row r="5410" customFormat="false" ht="15" hidden="false" customHeight="false" outlineLevel="0" collapsed="false">
      <c r="A5410" s="2" t="n">
        <v>5376</v>
      </c>
      <c r="B5410" s="2" t="n">
        <v>12</v>
      </c>
      <c r="C5410" s="22" t="n">
        <f aca="true">NORMSINV(MAX(RAND(),0.000000000001))</f>
        <v>-0.248199211730282</v>
      </c>
      <c r="D5410" s="24" t="n">
        <f aca="false">IF($B$11="","",$B$11*EXP($B$12*C5410))</f>
        <v>835.399512700613</v>
      </c>
      <c r="E5410" s="20" t="n">
        <f aca="true">IF($B$10="","",$B$10*(1-$B$14+2*$B$14*RAND()))</f>
        <v>3.76695467536973</v>
      </c>
      <c r="F5410" s="21" t="n">
        <f aca="false">INDEX($E$17:$E$28,B5410)</f>
        <v>4.761</v>
      </c>
      <c r="G5410" s="25" t="n">
        <f aca="false">IF(OR(D5410="",E5410="",F5410=""),"",D5410*($B$7-$B$8-F5410-E5410))</f>
        <v>3518.74061166902</v>
      </c>
      <c r="H5410" s="25" t="n">
        <f aca="false">IF(D5410="","",D5410*$F$30)</f>
        <v>4176.3292438929</v>
      </c>
    </row>
    <row r="5411" customFormat="false" ht="15" hidden="false" customHeight="false" outlineLevel="0" collapsed="false">
      <c r="A5411" s="2" t="n">
        <v>5377</v>
      </c>
      <c r="B5411" s="2" t="n">
        <v>1</v>
      </c>
      <c r="C5411" s="22" t="n">
        <f aca="true">NORMSINV(MAX(RAND(),0.000000000001))</f>
        <v>0.0349030268249349</v>
      </c>
      <c r="D5411" s="24" t="n">
        <f aca="false">IF($B$11="","",$B$11*EXP($B$12*C5411))</f>
        <v>941.241497270106</v>
      </c>
      <c r="E5411" s="20" t="n">
        <f aca="true">IF($B$10="","",$B$10*(1-$B$14+2*$B$14*RAND()))</f>
        <v>3.78779908070241</v>
      </c>
      <c r="F5411" s="21" t="n">
        <f aca="false">INDEX($E$17:$E$28,B5411)</f>
        <v>4.92562580645161</v>
      </c>
      <c r="G5411" s="25" t="n">
        <f aca="false">IF(OR(D5411="",E5411="",F5411=""),"",D5411*($B$7-$B$8-F5411-E5411))</f>
        <v>3789.9795880857</v>
      </c>
      <c r="H5411" s="25" t="n">
        <f aca="false">IF(D5411="","",D5411*$F$30)</f>
        <v>4705.45449315271</v>
      </c>
    </row>
    <row r="5412" customFormat="false" ht="15" hidden="false" customHeight="false" outlineLevel="0" collapsed="false">
      <c r="A5412" s="2" t="n">
        <v>5378</v>
      </c>
      <c r="B5412" s="2" t="n">
        <v>2</v>
      </c>
      <c r="C5412" s="22" t="n">
        <f aca="true">NORMSINV(MAX(RAND(),0.000000000001))</f>
        <v>-0.454576461100021</v>
      </c>
      <c r="D5412" s="24" t="n">
        <f aca="false">IF($B$11="","",$B$11*EXP($B$12*C5412))</f>
        <v>765.821947972947</v>
      </c>
      <c r="E5412" s="20" t="n">
        <f aca="true">IF($B$10="","",$B$10*(1-$B$14+2*$B$14*RAND()))</f>
        <v>3.53730868766565</v>
      </c>
      <c r="F5412" s="21" t="n">
        <f aca="false">INDEX($E$17:$E$28,B5412)</f>
        <v>5.0612</v>
      </c>
      <c r="G5412" s="25" t="n">
        <f aca="false">IF(OR(D5412="",E5412="",F5412=""),"",D5412*($B$7-$B$8-F5412-E5412))</f>
        <v>3171.64494432493</v>
      </c>
      <c r="H5412" s="25" t="n">
        <f aca="false">IF(D5412="","",D5412*$F$30)</f>
        <v>3828.49708230636</v>
      </c>
    </row>
    <row r="5413" customFormat="false" ht="15" hidden="false" customHeight="false" outlineLevel="0" collapsed="false">
      <c r="A5413" s="2" t="n">
        <v>5379</v>
      </c>
      <c r="B5413" s="2" t="n">
        <v>3</v>
      </c>
      <c r="C5413" s="22" t="n">
        <f aca="true">NORMSINV(MAX(RAND(),0.000000000001))</f>
        <v>-0.424744632957605</v>
      </c>
      <c r="D5413" s="24" t="n">
        <f aca="false">IF($B$11="","",$B$11*EXP($B$12*C5413))</f>
        <v>775.509179110577</v>
      </c>
      <c r="E5413" s="20" t="n">
        <f aca="true">IF($B$10="","",$B$10*(1-$B$14+2*$B$14*RAND()))</f>
        <v>3.99848160225321</v>
      </c>
      <c r="F5413" s="21" t="n">
        <f aca="false">INDEX($E$17:$E$28,B5413)</f>
        <v>5.0612</v>
      </c>
      <c r="G5413" s="25" t="n">
        <f aca="false">IF(OR(D5413="",E5413="",F5413=""),"",D5413*($B$7-$B$8-F5413-E5413))</f>
        <v>2854.12069950217</v>
      </c>
      <c r="H5413" s="25" t="n">
        <f aca="false">IF(D5413="","",D5413*$F$30)</f>
        <v>3876.9254882096</v>
      </c>
    </row>
    <row r="5414" customFormat="false" ht="15" hidden="false" customHeight="false" outlineLevel="0" collapsed="false">
      <c r="A5414" s="2" t="n">
        <v>5380</v>
      </c>
      <c r="B5414" s="2" t="n">
        <v>4</v>
      </c>
      <c r="C5414" s="22" t="n">
        <f aca="true">NORMSINV(MAX(RAND(),0.000000000001))</f>
        <v>-0.641292847363648</v>
      </c>
      <c r="D5414" s="24" t="n">
        <f aca="false">IF($B$11="","",$B$11*EXP($B$12*C5414))</f>
        <v>707.879406552788</v>
      </c>
      <c r="E5414" s="20" t="n">
        <f aca="true">IF($B$10="","",$B$10*(1-$B$14+2*$B$14*RAND()))</f>
        <v>3.82518435913538</v>
      </c>
      <c r="F5414" s="21" t="n">
        <f aca="false">INDEX($E$17:$E$28,B5414)</f>
        <v>4.89657419354839</v>
      </c>
      <c r="G5414" s="25" t="n">
        <f aca="false">IF(OR(D5414="",E5414="",F5414=""),"",D5414*($B$7-$B$8-F5414-E5414))</f>
        <v>2844.43037111203</v>
      </c>
      <c r="H5414" s="25" t="n">
        <f aca="false">IF(D5414="","",D5414*$F$30)</f>
        <v>3538.8307292387</v>
      </c>
    </row>
    <row r="5415" customFormat="false" ht="15" hidden="false" customHeight="false" outlineLevel="0" collapsed="false">
      <c r="A5415" s="2" t="n">
        <v>5381</v>
      </c>
      <c r="B5415" s="2" t="n">
        <v>5</v>
      </c>
      <c r="C5415" s="22" t="n">
        <f aca="true">NORMSINV(MAX(RAND(),0.000000000001))</f>
        <v>0.0535197783450478</v>
      </c>
      <c r="D5415" s="24" t="n">
        <f aca="false">IF($B$11="","",$B$11*EXP($B$12*C5415))</f>
        <v>948.654071321057</v>
      </c>
      <c r="E5415" s="20" t="n">
        <f aca="true">IF($B$10="","",$B$10*(1-$B$14+2*$B$14*RAND()))</f>
        <v>3.96349257492645</v>
      </c>
      <c r="F5415" s="21" t="n">
        <f aca="false">INDEX($E$17:$E$28,B5415)</f>
        <v>4.761</v>
      </c>
      <c r="G5415" s="25" t="n">
        <f aca="false">IF(OR(D5415="",E5415="",F5415=""),"",D5415*($B$7-$B$8-F5415-E5415))</f>
        <v>3809.32746721596</v>
      </c>
      <c r="H5415" s="25" t="n">
        <f aca="false">IF(D5415="","",D5415*$F$30)</f>
        <v>4742.51143334823</v>
      </c>
    </row>
    <row r="5416" customFormat="false" ht="15" hidden="false" customHeight="false" outlineLevel="0" collapsed="false">
      <c r="A5416" s="2" t="n">
        <v>5382</v>
      </c>
      <c r="B5416" s="2" t="n">
        <v>6</v>
      </c>
      <c r="C5416" s="22" t="n">
        <f aca="true">NORMSINV(MAX(RAND(),0.000000000001))</f>
        <v>-0.314408786601604</v>
      </c>
      <c r="D5416" s="24" t="n">
        <f aca="false">IF($B$11="","",$B$11*EXP($B$12*C5416))</f>
        <v>812.415249596995</v>
      </c>
      <c r="E5416" s="20" t="n">
        <f aca="true">IF($B$10="","",$B$10*(1-$B$14+2*$B$14*RAND()))</f>
        <v>3.97728245042089</v>
      </c>
      <c r="F5416" s="21" t="n">
        <f aca="false">INDEX($E$17:$E$28,B5416)</f>
        <v>4.761</v>
      </c>
      <c r="G5416" s="25" t="n">
        <f aca="false">IF(OR(D5416="",E5416="",F5416=""),"",D5416*($B$7-$B$8-F5416-E5416))</f>
        <v>3251.05636185798</v>
      </c>
      <c r="H5416" s="25" t="n">
        <f aca="false">IF(D5416="","",D5416*$F$30)</f>
        <v>4061.42631578529</v>
      </c>
    </row>
    <row r="5417" customFormat="false" ht="15" hidden="false" customHeight="false" outlineLevel="0" collapsed="false">
      <c r="A5417" s="2" t="n">
        <v>5383</v>
      </c>
      <c r="B5417" s="2" t="n">
        <v>7</v>
      </c>
      <c r="C5417" s="22" t="n">
        <f aca="true">NORMSINV(MAX(RAND(),0.000000000001))</f>
        <v>-0.537153184727849</v>
      </c>
      <c r="D5417" s="24" t="n">
        <f aca="false">IF($B$11="","",$B$11*EXP($B$12*C5417))</f>
        <v>739.633408509221</v>
      </c>
      <c r="E5417" s="20" t="n">
        <f aca="true">IF($B$10="","",$B$10*(1-$B$14+2*$B$14*RAND()))</f>
        <v>3.71469820144956</v>
      </c>
      <c r="F5417" s="21" t="n">
        <f aca="false">INDEX($E$17:$E$28,B5417)</f>
        <v>4.761</v>
      </c>
      <c r="G5417" s="25" t="n">
        <f aca="false">IF(OR(D5417="",E5417="",F5417=""),"",D5417*($B$7-$B$8-F5417-E5417))</f>
        <v>3154.02007417386</v>
      </c>
      <c r="H5417" s="25" t="n">
        <f aca="false">IF(D5417="","",D5417*$F$30)</f>
        <v>3697.57533581929</v>
      </c>
    </row>
    <row r="5418" customFormat="false" ht="15" hidden="false" customHeight="false" outlineLevel="0" collapsed="false">
      <c r="A5418" s="2" t="n">
        <v>5384</v>
      </c>
      <c r="B5418" s="2" t="n">
        <v>8</v>
      </c>
      <c r="C5418" s="22" t="n">
        <f aca="true">NORMSINV(MAX(RAND(),0.000000000001))</f>
        <v>-0.309992622694931</v>
      </c>
      <c r="D5418" s="24" t="n">
        <f aca="false">IF($B$11="","",$B$11*EXP($B$12*C5418))</f>
        <v>813.928416886408</v>
      </c>
      <c r="E5418" s="20" t="n">
        <f aca="true">IF($B$10="","",$B$10*(1-$B$14+2*$B$14*RAND()))</f>
        <v>4.12180408353747</v>
      </c>
      <c r="F5418" s="21" t="n">
        <f aca="false">INDEX($E$17:$E$28,B5418)</f>
        <v>4.761</v>
      </c>
      <c r="G5418" s="25" t="n">
        <f aca="false">IF(OR(D5418="",E5418="",F5418=""),"",D5418*($B$7-$B$8-F5418-E5418))</f>
        <v>3139.48136590706</v>
      </c>
      <c r="H5418" s="25" t="n">
        <f aca="false">IF(D5418="","",D5418*$F$30)</f>
        <v>4068.99094169853</v>
      </c>
    </row>
    <row r="5419" customFormat="false" ht="15" hidden="false" customHeight="false" outlineLevel="0" collapsed="false">
      <c r="A5419" s="2" t="n">
        <v>5385</v>
      </c>
      <c r="B5419" s="2" t="n">
        <v>9</v>
      </c>
      <c r="C5419" s="22" t="n">
        <f aca="true">NORMSINV(MAX(RAND(),0.000000000001))</f>
        <v>0.631901001734481</v>
      </c>
      <c r="D5419" s="24" t="n">
        <f aca="false">IF($B$11="","",$B$11*EXP($B$12*C5419))</f>
        <v>1210.45842980778</v>
      </c>
      <c r="E5419" s="20" t="n">
        <f aca="true">IF($B$10="","",$B$10*(1-$B$14+2*$B$14*RAND()))</f>
        <v>3.6728674656472</v>
      </c>
      <c r="F5419" s="21" t="n">
        <f aca="false">INDEX($E$17:$E$28,B5419)</f>
        <v>4.761</v>
      </c>
      <c r="G5419" s="25" t="n">
        <f aca="false">IF(OR(D5419="",E5419="",F5419=""),"",D5419*($B$7-$B$8-F5419-E5419))</f>
        <v>5212.3944260769</v>
      </c>
      <c r="H5419" s="25" t="n">
        <f aca="false">IF(D5419="","",D5419*$F$30)</f>
        <v>6051.32378229507</v>
      </c>
    </row>
    <row r="5420" customFormat="false" ht="15" hidden="false" customHeight="false" outlineLevel="0" collapsed="false">
      <c r="A5420" s="2" t="n">
        <v>5386</v>
      </c>
      <c r="B5420" s="2" t="n">
        <v>10</v>
      </c>
      <c r="C5420" s="22" t="n">
        <f aca="true">NORMSINV(MAX(RAND(),0.000000000001))</f>
        <v>-1.96259577299729</v>
      </c>
      <c r="D5420" s="24" t="n">
        <f aca="false">IF($B$11="","",$B$11*EXP($B$12*C5420))</f>
        <v>405.662499587553</v>
      </c>
      <c r="E5420" s="20" t="n">
        <f aca="true">IF($B$10="","",$B$10*(1-$B$14+2*$B$14*RAND()))</f>
        <v>3.76314497059235</v>
      </c>
      <c r="F5420" s="21" t="n">
        <f aca="false">INDEX($E$17:$E$28,B5420)</f>
        <v>4.761</v>
      </c>
      <c r="G5420" s="25" t="n">
        <f aca="false">IF(OR(D5420="",E5420="",F5420=""),"",D5420*($B$7-$B$8-F5420-E5420))</f>
        <v>1710.21428912826</v>
      </c>
      <c r="H5420" s="25" t="n">
        <f aca="false">IF(D5420="","",D5420*$F$30)</f>
        <v>2027.98796793809</v>
      </c>
    </row>
    <row r="5421" customFormat="false" ht="15" hidden="false" customHeight="false" outlineLevel="0" collapsed="false">
      <c r="A5421" s="2" t="n">
        <v>5387</v>
      </c>
      <c r="B5421" s="2" t="n">
        <v>11</v>
      </c>
      <c r="C5421" s="22" t="n">
        <f aca="true">NORMSINV(MAX(RAND(),0.000000000001))</f>
        <v>-0.481456341777474</v>
      </c>
      <c r="D5421" s="24" t="n">
        <f aca="false">IF($B$11="","",$B$11*EXP($B$12*C5421))</f>
        <v>757.196978686015</v>
      </c>
      <c r="E5421" s="20" t="n">
        <f aca="true">IF($B$10="","",$B$10*(1-$B$14+2*$B$14*RAND()))</f>
        <v>3.44955205791745</v>
      </c>
      <c r="F5421" s="21" t="n">
        <f aca="false">INDEX($E$17:$E$28,B5421)</f>
        <v>4.761</v>
      </c>
      <c r="G5421" s="25" t="n">
        <f aca="false">IF(OR(D5421="",E5421="",F5421=""),"",D5421*($B$7-$B$8-F5421-E5421))</f>
        <v>3429.68429686049</v>
      </c>
      <c r="H5421" s="25" t="n">
        <f aca="false">IF(D5421="","",D5421*$F$30)</f>
        <v>3785.37913584712</v>
      </c>
    </row>
    <row r="5422" customFormat="false" ht="15" hidden="false" customHeight="false" outlineLevel="0" collapsed="false">
      <c r="A5422" s="2" t="n">
        <v>5388</v>
      </c>
      <c r="B5422" s="2" t="n">
        <v>12</v>
      </c>
      <c r="C5422" s="22" t="n">
        <f aca="true">NORMSINV(MAX(RAND(),0.000000000001))</f>
        <v>-0.0374520159972031</v>
      </c>
      <c r="D5422" s="24" t="n">
        <f aca="false">IF($B$11="","",$B$11*EXP($B$12*C5422))</f>
        <v>912.978001709707</v>
      </c>
      <c r="E5422" s="20" t="n">
        <f aca="true">IF($B$10="","",$B$10*(1-$B$14+2*$B$14*RAND()))</f>
        <v>3.4154625035112</v>
      </c>
      <c r="F5422" s="21" t="n">
        <f aca="false">INDEX($E$17:$E$28,B5422)</f>
        <v>4.761</v>
      </c>
      <c r="G5422" s="25" t="n">
        <f aca="false">IF(OR(D5422="",E5422="",F5422=""),"",D5422*($B$7-$B$8-F5422-E5422))</f>
        <v>4166.40934427167</v>
      </c>
      <c r="H5422" s="25" t="n">
        <f aca="false">IF(D5422="","",D5422*$F$30)</f>
        <v>4564.15962614717</v>
      </c>
    </row>
    <row r="5423" customFormat="false" ht="15" hidden="false" customHeight="false" outlineLevel="0" collapsed="false">
      <c r="A5423" s="2" t="n">
        <v>5389</v>
      </c>
      <c r="B5423" s="2" t="n">
        <v>1</v>
      </c>
      <c r="C5423" s="22" t="n">
        <f aca="true">NORMSINV(MAX(RAND(),0.000000000001))</f>
        <v>0.494931580230775</v>
      </c>
      <c r="D5423" s="24" t="n">
        <f aca="false">IF($B$11="","",$B$11*EXP($B$12*C5423))</f>
        <v>1142.57545914763</v>
      </c>
      <c r="E5423" s="20" t="n">
        <f aca="true">IF($B$10="","",$B$10*(1-$B$14+2*$B$14*RAND()))</f>
        <v>3.63678816581027</v>
      </c>
      <c r="F5423" s="21" t="n">
        <f aca="false">INDEX($E$17:$E$28,B5423)</f>
        <v>4.92562580645161</v>
      </c>
      <c r="G5423" s="25" t="n">
        <f aca="false">IF(OR(D5423="",E5423="",F5423=""),"",D5423*($B$7-$B$8-F5423-E5423))</f>
        <v>4773.20727377159</v>
      </c>
      <c r="H5423" s="25" t="n">
        <f aca="false">IF(D5423="","",D5423*$F$30)</f>
        <v>5711.96323537081</v>
      </c>
    </row>
    <row r="5424" customFormat="false" ht="15" hidden="false" customHeight="false" outlineLevel="0" collapsed="false">
      <c r="A5424" s="2" t="n">
        <v>5390</v>
      </c>
      <c r="B5424" s="2" t="n">
        <v>2</v>
      </c>
      <c r="C5424" s="22" t="n">
        <f aca="true">NORMSINV(MAX(RAND(),0.000000000001))</f>
        <v>0.974881173325877</v>
      </c>
      <c r="D5424" s="24" t="n">
        <f aca="false">IF($B$11="","",$B$11*EXP($B$12*C5424))</f>
        <v>1398.66661020894</v>
      </c>
      <c r="E5424" s="20" t="n">
        <f aca="true">IF($B$10="","",$B$10*(1-$B$14+2*$B$14*RAND()))</f>
        <v>3.81476057157632</v>
      </c>
      <c r="F5424" s="21" t="n">
        <f aca="false">INDEX($E$17:$E$28,B5424)</f>
        <v>5.0612</v>
      </c>
      <c r="G5424" s="25" t="n">
        <f aca="false">IF(OR(D5424="",E5424="",F5424=""),"",D5424*($B$7-$B$8-F5424-E5424))</f>
        <v>5404.50292906704</v>
      </c>
      <c r="H5424" s="25" t="n">
        <f aca="false">IF(D5424="","",D5424*$F$30)</f>
        <v>6992.21411775653</v>
      </c>
    </row>
    <row r="5425" customFormat="false" ht="15" hidden="false" customHeight="false" outlineLevel="0" collapsed="false">
      <c r="A5425" s="2" t="n">
        <v>5391</v>
      </c>
      <c r="B5425" s="2" t="n">
        <v>3</v>
      </c>
      <c r="C5425" s="22" t="n">
        <f aca="true">NORMSINV(MAX(RAND(),0.000000000001))</f>
        <v>1.28618018320141</v>
      </c>
      <c r="D5425" s="24" t="n">
        <f aca="false">IF($B$11="","",$B$11*EXP($B$12*C5425))</f>
        <v>1594.7072881884</v>
      </c>
      <c r="E5425" s="20" t="n">
        <f aca="true">IF($B$10="","",$B$10*(1-$B$14+2*$B$14*RAND()))</f>
        <v>3.45150995054339</v>
      </c>
      <c r="F5425" s="21" t="n">
        <f aca="false">INDEX($E$17:$E$28,B5425)</f>
        <v>5.0612</v>
      </c>
      <c r="G5425" s="25" t="n">
        <f aca="false">IF(OR(D5425="",E5425="",F5425=""),"",D5425*($B$7-$B$8-F5425-E5425))</f>
        <v>6741.29025115476</v>
      </c>
      <c r="H5425" s="25" t="n">
        <f aca="false">IF(D5425="","",D5425*$F$30)</f>
        <v>7972.26067511146</v>
      </c>
    </row>
    <row r="5426" customFormat="false" ht="15" hidden="false" customHeight="false" outlineLevel="0" collapsed="false">
      <c r="A5426" s="2" t="n">
        <v>5392</v>
      </c>
      <c r="B5426" s="2" t="n">
        <v>4</v>
      </c>
      <c r="C5426" s="22" t="n">
        <f aca="true">NORMSINV(MAX(RAND(),0.000000000001))</f>
        <v>-1.478001713122</v>
      </c>
      <c r="D5426" s="24" t="n">
        <f aca="false">IF($B$11="","",$B$11*EXP($B$12*C5426))</f>
        <v>497.558444108639</v>
      </c>
      <c r="E5426" s="20" t="n">
        <f aca="true">IF($B$10="","",$B$10*(1-$B$14+2*$B$14*RAND()))</f>
        <v>3.96171002836687</v>
      </c>
      <c r="F5426" s="21" t="n">
        <f aca="false">INDEX($E$17:$E$28,B5426)</f>
        <v>4.89657419354839</v>
      </c>
      <c r="G5426" s="25" t="n">
        <f aca="false">IF(OR(D5426="",E5426="",F5426=""),"",D5426*($B$7-$B$8-F5426-E5426))</f>
        <v>1931.3804630158</v>
      </c>
      <c r="H5426" s="25" t="n">
        <f aca="false">IF(D5426="","",D5426*$F$30)</f>
        <v>2487.39417378791</v>
      </c>
    </row>
    <row r="5427" customFormat="false" ht="15" hidden="false" customHeight="false" outlineLevel="0" collapsed="false">
      <c r="A5427" s="2" t="n">
        <v>5393</v>
      </c>
      <c r="B5427" s="2" t="n">
        <v>5</v>
      </c>
      <c r="C5427" s="22" t="n">
        <f aca="true">NORMSINV(MAX(RAND(),0.000000000001))</f>
        <v>-0.20226226846536</v>
      </c>
      <c r="D5427" s="24" t="n">
        <f aca="false">IF($B$11="","",$B$11*EXP($B$12*C5427))</f>
        <v>851.727242678857</v>
      </c>
      <c r="E5427" s="20" t="n">
        <f aca="true">IF($B$10="","",$B$10*(1-$B$14+2*$B$14*RAND()))</f>
        <v>3.58665999103905</v>
      </c>
      <c r="F5427" s="21" t="n">
        <f aca="false">INDEX($E$17:$E$28,B5427)</f>
        <v>4.761</v>
      </c>
      <c r="G5427" s="25" t="n">
        <f aca="false">IF(OR(D5427="",E5427="",F5427=""),"",D5427*($B$7-$B$8-F5427-E5427))</f>
        <v>3741.07564474034</v>
      </c>
      <c r="H5427" s="25" t="n">
        <f aca="false">IF(D5427="","",D5427*$F$30)</f>
        <v>4257.95483160014</v>
      </c>
    </row>
    <row r="5428" customFormat="false" ht="15" hidden="false" customHeight="false" outlineLevel="0" collapsed="false">
      <c r="A5428" s="2" t="n">
        <v>5394</v>
      </c>
      <c r="B5428" s="2" t="n">
        <v>6</v>
      </c>
      <c r="C5428" s="22" t="n">
        <f aca="true">NORMSINV(MAX(RAND(),0.000000000001))</f>
        <v>1.25613717412972</v>
      </c>
      <c r="D5428" s="24" t="n">
        <f aca="false">IF($B$11="","",$B$11*EXP($B$12*C5428))</f>
        <v>1574.64696262596</v>
      </c>
      <c r="E5428" s="20" t="n">
        <f aca="true">IF($B$10="","",$B$10*(1-$B$14+2*$B$14*RAND()))</f>
        <v>3.50359317095635</v>
      </c>
      <c r="F5428" s="21" t="n">
        <f aca="false">INDEX($E$17:$E$28,B5428)</f>
        <v>4.761</v>
      </c>
      <c r="G5428" s="25" t="n">
        <f aca="false">IF(OR(D5428="",E5428="",F5428=""),"",D5428*($B$7-$B$8-F5428-E5428))</f>
        <v>7047.18576986905</v>
      </c>
      <c r="H5428" s="25" t="n">
        <f aca="false">IF(D5428="","",D5428*$F$30)</f>
        <v>7871.97509555968</v>
      </c>
    </row>
    <row r="5429" customFormat="false" ht="15" hidden="false" customHeight="false" outlineLevel="0" collapsed="false">
      <c r="A5429" s="2" t="n">
        <v>5395</v>
      </c>
      <c r="B5429" s="2" t="n">
        <v>7</v>
      </c>
      <c r="C5429" s="22" t="n">
        <f aca="true">NORMSINV(MAX(RAND(),0.000000000001))</f>
        <v>-0.925377130775038</v>
      </c>
      <c r="D5429" s="24" t="n">
        <f aca="false">IF($B$11="","",$B$11*EXP($B$12*C5429))</f>
        <v>628.018906684875</v>
      </c>
      <c r="E5429" s="20" t="n">
        <f aca="true">IF($B$10="","",$B$10*(1-$B$14+2*$B$14*RAND()))</f>
        <v>3.42212408716042</v>
      </c>
      <c r="F5429" s="21" t="n">
        <f aca="false">INDEX($E$17:$E$28,B5429)</f>
        <v>4.761</v>
      </c>
      <c r="G5429" s="25" t="n">
        <f aca="false">IF(OR(D5429="",E5429="",F5429=""),"",D5429*($B$7-$B$8-F5429-E5429))</f>
        <v>2861.80422868016</v>
      </c>
      <c r="H5429" s="25" t="n">
        <f aca="false">IF(D5429="","",D5429*$F$30)</f>
        <v>3139.59211829903</v>
      </c>
    </row>
    <row r="5430" customFormat="false" ht="15" hidden="false" customHeight="false" outlineLevel="0" collapsed="false">
      <c r="A5430" s="2" t="n">
        <v>5396</v>
      </c>
      <c r="B5430" s="2" t="n">
        <v>8</v>
      </c>
      <c r="C5430" s="22" t="n">
        <f aca="true">NORMSINV(MAX(RAND(),0.000000000001))</f>
        <v>-0.733071160204359</v>
      </c>
      <c r="D5430" s="24" t="n">
        <f aca="false">IF($B$11="","",$B$11*EXP($B$12*C5430))</f>
        <v>681.026679768085</v>
      </c>
      <c r="E5430" s="20" t="n">
        <f aca="true">IF($B$10="","",$B$10*(1-$B$14+2*$B$14*RAND()))</f>
        <v>3.5099777387943</v>
      </c>
      <c r="F5430" s="21" t="n">
        <f aca="false">INDEX($E$17:$E$28,B5430)</f>
        <v>4.761</v>
      </c>
      <c r="G5430" s="25" t="n">
        <f aca="false">IF(OR(D5430="",E5430="",F5430=""),"",D5430*($B$7-$B$8-F5430-E5430))</f>
        <v>3043.52339235858</v>
      </c>
      <c r="H5430" s="25" t="n">
        <f aca="false">IF(D5430="","",D5430*$F$30)</f>
        <v>3404.58857749661</v>
      </c>
    </row>
    <row r="5431" customFormat="false" ht="15" hidden="false" customHeight="false" outlineLevel="0" collapsed="false">
      <c r="A5431" s="2" t="n">
        <v>5397</v>
      </c>
      <c r="B5431" s="2" t="n">
        <v>9</v>
      </c>
      <c r="C5431" s="22" t="n">
        <f aca="true">NORMSINV(MAX(RAND(),0.000000000001))</f>
        <v>-1.05860313990005</v>
      </c>
      <c r="D5431" s="24" t="n">
        <f aca="false">IF($B$11="","",$B$11*EXP($B$12*C5431))</f>
        <v>593.73515485456</v>
      </c>
      <c r="E5431" s="20" t="n">
        <f aca="true">IF($B$10="","",$B$10*(1-$B$14+2*$B$14*RAND()))</f>
        <v>3.42030205652753</v>
      </c>
      <c r="F5431" s="21" t="n">
        <f aca="false">INDEX($E$17:$E$28,B5431)</f>
        <v>4.761</v>
      </c>
      <c r="G5431" s="25" t="n">
        <f aca="false">IF(OR(D5431="",E5431="",F5431=""),"",D5431*($B$7-$B$8-F5431-E5431))</f>
        <v>2706.65922940279</v>
      </c>
      <c r="H5431" s="25" t="n">
        <f aca="false">IF(D5431="","",D5431*$F$30)</f>
        <v>2968.20078614892</v>
      </c>
    </row>
    <row r="5432" customFormat="false" ht="15" hidden="false" customHeight="false" outlineLevel="0" collapsed="false">
      <c r="A5432" s="2" t="n">
        <v>5398</v>
      </c>
      <c r="B5432" s="2" t="n">
        <v>10</v>
      </c>
      <c r="C5432" s="22" t="n">
        <f aca="true">NORMSINV(MAX(RAND(),0.000000000001))</f>
        <v>1.15871106622818</v>
      </c>
      <c r="D5432" s="24" t="n">
        <f aca="false">IF($B$11="","",$B$11*EXP($B$12*C5432))</f>
        <v>1511.31334924254</v>
      </c>
      <c r="E5432" s="20" t="n">
        <f aca="true">IF($B$10="","",$B$10*(1-$B$14+2*$B$14*RAND()))</f>
        <v>4.0555464881665</v>
      </c>
      <c r="F5432" s="21" t="n">
        <f aca="false">INDEX($E$17:$E$28,B5432)</f>
        <v>4.761</v>
      </c>
      <c r="G5432" s="25" t="n">
        <f aca="false">IF(OR(D5432="",E5432="",F5432=""),"",D5432*($B$7-$B$8-F5432-E5432))</f>
        <v>5929.56766756648</v>
      </c>
      <c r="H5432" s="25" t="n">
        <f aca="false">IF(D5432="","",D5432*$F$30)</f>
        <v>7555.35769553329</v>
      </c>
    </row>
    <row r="5433" customFormat="false" ht="15" hidden="false" customHeight="false" outlineLevel="0" collapsed="false">
      <c r="A5433" s="2" t="n">
        <v>5399</v>
      </c>
      <c r="B5433" s="2" t="n">
        <v>11</v>
      </c>
      <c r="C5433" s="22" t="n">
        <f aca="true">NORMSINV(MAX(RAND(),0.000000000001))</f>
        <v>0.222611498911297</v>
      </c>
      <c r="D5433" s="24" t="n">
        <f aca="false">IF($B$11="","",$B$11*EXP($B$12*C5433))</f>
        <v>1018.71135112916</v>
      </c>
      <c r="E5433" s="20" t="n">
        <f aca="true">IF($B$10="","",$B$10*(1-$B$14+2*$B$14*RAND()))</f>
        <v>3.81569157173579</v>
      </c>
      <c r="F5433" s="21" t="n">
        <f aca="false">INDEX($E$17:$E$28,B5433)</f>
        <v>4.761</v>
      </c>
      <c r="G5433" s="25" t="n">
        <f aca="false">IF(OR(D5433="",E5433="",F5433=""),"",D5433*($B$7-$B$8-F5433-E5433))</f>
        <v>4241.20955412446</v>
      </c>
      <c r="H5433" s="25" t="n">
        <f aca="false">IF(D5433="","",D5433*$F$30)</f>
        <v>5092.7417865649</v>
      </c>
    </row>
    <row r="5434" customFormat="false" ht="15" hidden="false" customHeight="false" outlineLevel="0" collapsed="false">
      <c r="A5434" s="2" t="n">
        <v>5400</v>
      </c>
      <c r="B5434" s="2" t="n">
        <v>12</v>
      </c>
      <c r="C5434" s="22" t="n">
        <f aca="true">NORMSINV(MAX(RAND(),0.000000000001))</f>
        <v>-0.587360770134224</v>
      </c>
      <c r="D5434" s="24" t="n">
        <f aca="false">IF($B$11="","",$B$11*EXP($B$12*C5434))</f>
        <v>724.150248738334</v>
      </c>
      <c r="E5434" s="20" t="n">
        <f aca="true">IF($B$10="","",$B$10*(1-$B$14+2*$B$14*RAND()))</f>
        <v>3.73837535469436</v>
      </c>
      <c r="F5434" s="21" t="n">
        <f aca="false">INDEX($E$17:$E$28,B5434)</f>
        <v>4.761</v>
      </c>
      <c r="G5434" s="25" t="n">
        <f aca="false">IF(OR(D5434="",E5434="",F5434=""),"",D5434*($B$7-$B$8-F5434-E5434))</f>
        <v>3070.84939170399</v>
      </c>
      <c r="H5434" s="25" t="n">
        <f aca="false">IF(D5434="","",D5434*$F$30)</f>
        <v>3620.17192349268</v>
      </c>
    </row>
    <row r="5435" customFormat="false" ht="15" hidden="false" customHeight="false" outlineLevel="0" collapsed="false">
      <c r="A5435" s="2" t="n">
        <v>5401</v>
      </c>
      <c r="B5435" s="2" t="n">
        <v>1</v>
      </c>
      <c r="C5435" s="22" t="n">
        <f aca="true">NORMSINV(MAX(RAND(),0.000000000001))</f>
        <v>-0.0201529577641667</v>
      </c>
      <c r="D5435" s="24" t="n">
        <f aca="false">IF($B$11="","",$B$11*EXP($B$12*C5435))</f>
        <v>919.657227602863</v>
      </c>
      <c r="E5435" s="20" t="n">
        <f aca="true">IF($B$10="","",$B$10*(1-$B$14+2*$B$14*RAND()))</f>
        <v>3.70909595465702</v>
      </c>
      <c r="F5435" s="21" t="n">
        <f aca="false">INDEX($E$17:$E$28,B5435)</f>
        <v>4.92562580645161</v>
      </c>
      <c r="G5435" s="25" t="n">
        <f aca="false">IF(OR(D5435="",E5435="",F5435=""),"",D5435*($B$7-$B$8-F5435-E5435))</f>
        <v>3775.4488037172</v>
      </c>
      <c r="H5435" s="25" t="n">
        <f aca="false">IF(D5435="","",D5435*$F$30)</f>
        <v>4597.55041223223</v>
      </c>
    </row>
    <row r="5436" customFormat="false" ht="15" hidden="false" customHeight="false" outlineLevel="0" collapsed="false">
      <c r="A5436" s="2" t="n">
        <v>5402</v>
      </c>
      <c r="B5436" s="2" t="n">
        <v>2</v>
      </c>
      <c r="C5436" s="22" t="n">
        <f aca="true">NORMSINV(MAX(RAND(),0.000000000001))</f>
        <v>-1.95888287702741</v>
      </c>
      <c r="D5436" s="24" t="n">
        <f aca="false">IF($B$11="","",$B$11*EXP($B$12*C5436))</f>
        <v>406.297650565041</v>
      </c>
      <c r="E5436" s="20" t="n">
        <f aca="true">IF($B$10="","",$B$10*(1-$B$14+2*$B$14*RAND()))</f>
        <v>3.5207560328436</v>
      </c>
      <c r="F5436" s="21" t="n">
        <f aca="false">INDEX($E$17:$E$28,B5436)</f>
        <v>5.0612</v>
      </c>
      <c r="G5436" s="25" t="n">
        <f aca="false">IF(OR(D5436="",E5436="",F5436=""),"",D5436*($B$7-$B$8-F5436-E5436))</f>
        <v>1689.40349480179</v>
      </c>
      <c r="H5436" s="25" t="n">
        <f aca="false">IF(D5436="","",D5436*$F$30)</f>
        <v>2031.16321470475</v>
      </c>
    </row>
    <row r="5437" customFormat="false" ht="15" hidden="false" customHeight="false" outlineLevel="0" collapsed="false">
      <c r="A5437" s="2" t="n">
        <v>5403</v>
      </c>
      <c r="B5437" s="2" t="n">
        <v>3</v>
      </c>
      <c r="C5437" s="22" t="n">
        <f aca="true">NORMSINV(MAX(RAND(),0.000000000001))</f>
        <v>0.577607133002863</v>
      </c>
      <c r="D5437" s="24" t="n">
        <f aca="false">IF($B$11="","",$B$11*EXP($B$12*C5437))</f>
        <v>1183.08041896694</v>
      </c>
      <c r="E5437" s="20" t="n">
        <f aca="true">IF($B$10="","",$B$10*(1-$B$14+2*$B$14*RAND()))</f>
        <v>3.73978429133534</v>
      </c>
      <c r="F5437" s="21" t="n">
        <f aca="false">INDEX($E$17:$E$28,B5437)</f>
        <v>5.0612</v>
      </c>
      <c r="G5437" s="25" t="n">
        <f aca="false">IF(OR(D5437="",E5437="",F5437=""),"",D5437*($B$7-$B$8-F5437-E5437))</f>
        <v>4660.17235492435</v>
      </c>
      <c r="H5437" s="25" t="n">
        <f aca="false">IF(D5437="","",D5437*$F$30)</f>
        <v>5914.45563049954</v>
      </c>
    </row>
    <row r="5438" customFormat="false" ht="15" hidden="false" customHeight="false" outlineLevel="0" collapsed="false">
      <c r="A5438" s="2" t="n">
        <v>5404</v>
      </c>
      <c r="B5438" s="2" t="n">
        <v>4</v>
      </c>
      <c r="C5438" s="22" t="n">
        <f aca="true">NORMSINV(MAX(RAND(),0.000000000001))</f>
        <v>-1.14773771221736</v>
      </c>
      <c r="D5438" s="24" t="n">
        <f aca="false">IF($B$11="","",$B$11*EXP($B$12*C5438))</f>
        <v>571.849056030304</v>
      </c>
      <c r="E5438" s="20" t="n">
        <f aca="true">IF($B$10="","",$B$10*(1-$B$14+2*$B$14*RAND()))</f>
        <v>4.0831684721272</v>
      </c>
      <c r="F5438" s="21" t="n">
        <f aca="false">INDEX($E$17:$E$28,B5438)</f>
        <v>4.89657419354839</v>
      </c>
      <c r="G5438" s="25" t="n">
        <f aca="false">IF(OR(D5438="",E5438="",F5438=""),"",D5438*($B$7-$B$8-F5438-E5438))</f>
        <v>2150.29960706445</v>
      </c>
      <c r="H5438" s="25" t="n">
        <f aca="false">IF(D5438="","",D5438*$F$30)</f>
        <v>2858.7878009067</v>
      </c>
    </row>
    <row r="5439" customFormat="false" ht="15" hidden="false" customHeight="false" outlineLevel="0" collapsed="false">
      <c r="A5439" s="2" t="n">
        <v>5405</v>
      </c>
      <c r="B5439" s="2" t="n">
        <v>5</v>
      </c>
      <c r="C5439" s="22" t="n">
        <f aca="true">NORMSINV(MAX(RAND(),0.000000000001))</f>
        <v>1.34220000193666</v>
      </c>
      <c r="D5439" s="24" t="n">
        <f aca="false">IF($B$11="","",$B$11*EXP($B$12*C5439))</f>
        <v>1632.79790872881</v>
      </c>
      <c r="E5439" s="20" t="n">
        <f aca="true">IF($B$10="","",$B$10*(1-$B$14+2*$B$14*RAND()))</f>
        <v>4.02448256985931</v>
      </c>
      <c r="F5439" s="21" t="n">
        <f aca="false">INDEX($E$17:$E$28,B5439)</f>
        <v>4.761</v>
      </c>
      <c r="G5439" s="25" t="n">
        <f aca="false">IF(OR(D5439="",E5439="",F5439=""),"",D5439*($B$7-$B$8-F5439-E5439))</f>
        <v>6456.92778996535</v>
      </c>
      <c r="H5439" s="25" t="n">
        <f aca="false">IF(D5439="","",D5439*$F$30)</f>
        <v>8162.68330531708</v>
      </c>
    </row>
    <row r="5440" customFormat="false" ht="15" hidden="false" customHeight="false" outlineLevel="0" collapsed="false">
      <c r="A5440" s="2" t="n">
        <v>5406</v>
      </c>
      <c r="B5440" s="2" t="n">
        <v>6</v>
      </c>
      <c r="C5440" s="22" t="n">
        <f aca="true">NORMSINV(MAX(RAND(),0.000000000001))</f>
        <v>1.14018842009481</v>
      </c>
      <c r="D5440" s="24" t="n">
        <f aca="false">IF($B$11="","",$B$11*EXP($B$12*C5440))</f>
        <v>1499.56374022018</v>
      </c>
      <c r="E5440" s="20" t="n">
        <f aca="true">IF($B$10="","",$B$10*(1-$B$14+2*$B$14*RAND()))</f>
        <v>3.82635840151626</v>
      </c>
      <c r="F5440" s="21" t="n">
        <f aca="false">INDEX($E$17:$E$28,B5440)</f>
        <v>4.761</v>
      </c>
      <c r="G5440" s="25" t="n">
        <f aca="false">IF(OR(D5440="",E5440="",F5440=""),"",D5440*($B$7-$B$8-F5440-E5440))</f>
        <v>6227.15076721617</v>
      </c>
      <c r="H5440" s="25" t="n">
        <f aca="false">IF(D5440="","",D5440*$F$30)</f>
        <v>7496.61905010871</v>
      </c>
    </row>
    <row r="5441" customFormat="false" ht="15" hidden="false" customHeight="false" outlineLevel="0" collapsed="false">
      <c r="A5441" s="2" t="n">
        <v>5407</v>
      </c>
      <c r="B5441" s="2" t="n">
        <v>7</v>
      </c>
      <c r="C5441" s="22" t="n">
        <f aca="true">NORMSINV(MAX(RAND(),0.000000000001))</f>
        <v>-0.912902156650089</v>
      </c>
      <c r="D5441" s="24" t="n">
        <f aca="false">IF($B$11="","",$B$11*EXP($B$12*C5441))</f>
        <v>631.328799056027</v>
      </c>
      <c r="E5441" s="20" t="n">
        <f aca="true">IF($B$10="","",$B$10*(1-$B$14+2*$B$14*RAND()))</f>
        <v>3.47477468145162</v>
      </c>
      <c r="F5441" s="21" t="n">
        <f aca="false">INDEX($E$17:$E$28,B5441)</f>
        <v>4.761</v>
      </c>
      <c r="G5441" s="25" t="n">
        <f aca="false">IF(OR(D5441="",E5441="",F5441=""),"",D5441*($B$7-$B$8-F5441-E5441))</f>
        <v>2843.6471610369</v>
      </c>
      <c r="H5441" s="25" t="n">
        <f aca="false">IF(D5441="","",D5441*$F$30)</f>
        <v>3156.13893224089</v>
      </c>
    </row>
    <row r="5442" customFormat="false" ht="15" hidden="false" customHeight="false" outlineLevel="0" collapsed="false">
      <c r="A5442" s="2" t="n">
        <v>5408</v>
      </c>
      <c r="B5442" s="2" t="n">
        <v>8</v>
      </c>
      <c r="C5442" s="22" t="n">
        <f aca="true">NORMSINV(MAX(RAND(),0.000000000001))</f>
        <v>0.587127395326486</v>
      </c>
      <c r="D5442" s="24" t="n">
        <f aca="false">IF($B$11="","",$B$11*EXP($B$12*C5442))</f>
        <v>1187.83589635683</v>
      </c>
      <c r="E5442" s="20" t="n">
        <f aca="true">IF($B$10="","",$B$10*(1-$B$14+2*$B$14*RAND()))</f>
        <v>3.7935795979324</v>
      </c>
      <c r="F5442" s="21" t="n">
        <f aca="false">INDEX($E$17:$E$28,B5442)</f>
        <v>4.761</v>
      </c>
      <c r="G5442" s="25" t="n">
        <f aca="false">IF(OR(D5442="",E5442="",F5442=""),"",D5442*($B$7-$B$8-F5442-E5442))</f>
        <v>4971.59259492012</v>
      </c>
      <c r="H5442" s="25" t="n">
        <f aca="false">IF(D5442="","",D5442*$F$30)</f>
        <v>5938.22921306705</v>
      </c>
    </row>
    <row r="5443" customFormat="false" ht="15" hidden="false" customHeight="false" outlineLevel="0" collapsed="false">
      <c r="A5443" s="2" t="n">
        <v>5409</v>
      </c>
      <c r="B5443" s="2" t="n">
        <v>9</v>
      </c>
      <c r="C5443" s="22" t="n">
        <f aca="true">NORMSINV(MAX(RAND(),0.000000000001))</f>
        <v>-0.184770237060708</v>
      </c>
      <c r="D5443" s="24" t="n">
        <f aca="false">IF($B$11="","",$B$11*EXP($B$12*C5443))</f>
        <v>858.02813159216</v>
      </c>
      <c r="E5443" s="20" t="n">
        <f aca="true">IF($B$10="","",$B$10*(1-$B$14+2*$B$14*RAND()))</f>
        <v>3.86138006504539</v>
      </c>
      <c r="F5443" s="21" t="n">
        <f aca="false">INDEX($E$17:$E$28,B5443)</f>
        <v>4.761</v>
      </c>
      <c r="G5443" s="25" t="n">
        <f aca="false">IF(OR(D5443="",E5443="",F5443=""),"",D5443*($B$7-$B$8-F5443-E5443))</f>
        <v>3533.03373939574</v>
      </c>
      <c r="H5443" s="25" t="n">
        <f aca="false">IF(D5443="","",D5443*$F$30)</f>
        <v>4289.45423545553</v>
      </c>
    </row>
    <row r="5444" customFormat="false" ht="15" hidden="false" customHeight="false" outlineLevel="0" collapsed="false">
      <c r="A5444" s="2" t="n">
        <v>5410</v>
      </c>
      <c r="B5444" s="2" t="n">
        <v>10</v>
      </c>
      <c r="C5444" s="22" t="n">
        <f aca="true">NORMSINV(MAX(RAND(),0.000000000001))</f>
        <v>-0.930453634886962</v>
      </c>
      <c r="D5444" s="24" t="n">
        <f aca="false">IF($B$11="","",$B$11*EXP($B$12*C5444))</f>
        <v>626.676968194055</v>
      </c>
      <c r="E5444" s="20" t="n">
        <f aca="true">IF($B$10="","",$B$10*(1-$B$14+2*$B$14*RAND()))</f>
        <v>3.66696484403683</v>
      </c>
      <c r="F5444" s="21" t="n">
        <f aca="false">INDEX($E$17:$E$28,B5444)</f>
        <v>4.761</v>
      </c>
      <c r="G5444" s="25" t="n">
        <f aca="false">IF(OR(D5444="",E5444="",F5444=""),"",D5444*($B$7-$B$8-F5444-E5444))</f>
        <v>2702.25311828518</v>
      </c>
      <c r="H5444" s="25" t="n">
        <f aca="false">IF(D5444="","",D5444*$F$30)</f>
        <v>3132.88349939572</v>
      </c>
    </row>
    <row r="5445" customFormat="false" ht="15" hidden="false" customHeight="false" outlineLevel="0" collapsed="false">
      <c r="A5445" s="2" t="n">
        <v>5411</v>
      </c>
      <c r="B5445" s="2" t="n">
        <v>11</v>
      </c>
      <c r="C5445" s="22" t="n">
        <f aca="true">NORMSINV(MAX(RAND(),0.000000000001))</f>
        <v>0.0321412692286363</v>
      </c>
      <c r="D5445" s="24" t="n">
        <f aca="false">IF($B$11="","",$B$11*EXP($B$12*C5445))</f>
        <v>940.146801323794</v>
      </c>
      <c r="E5445" s="20" t="n">
        <f aca="true">IF($B$10="","",$B$10*(1-$B$14+2*$B$14*RAND()))</f>
        <v>4.04815746982248</v>
      </c>
      <c r="F5445" s="21" t="n">
        <f aca="false">INDEX($E$17:$E$28,B5445)</f>
        <v>4.761</v>
      </c>
      <c r="G5445" s="25" t="n">
        <f aca="false">IF(OR(D5445="",E5445="",F5445=""),"",D5445*($B$7-$B$8-F5445-E5445))</f>
        <v>3695.56903125393</v>
      </c>
      <c r="H5445" s="25" t="n">
        <f aca="false">IF(D5445="","",D5445*$F$30)</f>
        <v>4699.98188917791</v>
      </c>
    </row>
    <row r="5446" customFormat="false" ht="15" hidden="false" customHeight="false" outlineLevel="0" collapsed="false">
      <c r="A5446" s="2" t="n">
        <v>5412</v>
      </c>
      <c r="B5446" s="2" t="n">
        <v>12</v>
      </c>
      <c r="C5446" s="22" t="n">
        <f aca="true">NORMSINV(MAX(RAND(),0.000000000001))</f>
        <v>0.673555799649639</v>
      </c>
      <c r="D5446" s="24" t="n">
        <f aca="false">IF($B$11="","",$B$11*EXP($B$12*C5446))</f>
        <v>1231.89184590634</v>
      </c>
      <c r="E5446" s="20" t="n">
        <f aca="true">IF($B$10="","",$B$10*(1-$B$14+2*$B$14*RAND()))</f>
        <v>3.69441601148212</v>
      </c>
      <c r="F5446" s="21" t="n">
        <f aca="false">INDEX($E$17:$E$28,B5446)</f>
        <v>4.761</v>
      </c>
      <c r="G5446" s="25" t="n">
        <f aca="false">IF(OR(D5446="",E5446="",F5446=""),"",D5446*($B$7-$B$8-F5446-E5446))</f>
        <v>5278.14407855603</v>
      </c>
      <c r="H5446" s="25" t="n">
        <f aca="false">IF(D5446="","",D5446*$F$30)</f>
        <v>6158.47371605497</v>
      </c>
    </row>
    <row r="5447" customFormat="false" ht="15" hidden="false" customHeight="false" outlineLevel="0" collapsed="false">
      <c r="A5447" s="2" t="n">
        <v>5413</v>
      </c>
      <c r="B5447" s="2" t="n">
        <v>1</v>
      </c>
      <c r="C5447" s="22" t="n">
        <f aca="true">NORMSINV(MAX(RAND(),0.000000000001))</f>
        <v>0.697413819319446</v>
      </c>
      <c r="D5447" s="24" t="n">
        <f aca="false">IF($B$11="","",$B$11*EXP($B$12*C5447))</f>
        <v>1244.33846310738</v>
      </c>
      <c r="E5447" s="20" t="n">
        <f aca="true">IF($B$10="","",$B$10*(1-$B$14+2*$B$14*RAND()))</f>
        <v>3.87712891043376</v>
      </c>
      <c r="F5447" s="21" t="n">
        <f aca="false">INDEX($E$17:$E$28,B5447)</f>
        <v>4.92562580645161</v>
      </c>
      <c r="G5447" s="25" t="n">
        <f aca="false">IF(OR(D5447="",E5447="",F5447=""),"",D5447*($B$7-$B$8-F5447-E5447))</f>
        <v>4899.26574446764</v>
      </c>
      <c r="H5447" s="25" t="n">
        <f aca="false">IF(D5447="","",D5447*$F$30)</f>
        <v>6220.69684476641</v>
      </c>
    </row>
    <row r="5448" customFormat="false" ht="15" hidden="false" customHeight="false" outlineLevel="0" collapsed="false">
      <c r="A5448" s="2" t="n">
        <v>5414</v>
      </c>
      <c r="B5448" s="2" t="n">
        <v>2</v>
      </c>
      <c r="C5448" s="22" t="n">
        <f aca="true">NORMSINV(MAX(RAND(),0.000000000001))</f>
        <v>0.577981808658417</v>
      </c>
      <c r="D5448" s="24" t="n">
        <f aca="false">IF($B$11="","",$B$11*EXP($B$12*C5448))</f>
        <v>1183.2672132515</v>
      </c>
      <c r="E5448" s="20" t="n">
        <f aca="true">IF($B$10="","",$B$10*(1-$B$14+2*$B$14*RAND()))</f>
        <v>3.76953458659256</v>
      </c>
      <c r="F5448" s="21" t="n">
        <f aca="false">INDEX($E$17:$E$28,B5448)</f>
        <v>5.0612</v>
      </c>
      <c r="G5448" s="25" t="n">
        <f aca="false">IF(OR(D5448="",E5448="",F5448=""),"",D5448*($B$7-$B$8-F5448-E5448))</f>
        <v>4625.70559158311</v>
      </c>
      <c r="H5448" s="25" t="n">
        <f aca="false">IF(D5448="","",D5448*$F$30)</f>
        <v>5915.38945248691</v>
      </c>
    </row>
    <row r="5449" customFormat="false" ht="15" hidden="false" customHeight="false" outlineLevel="0" collapsed="false">
      <c r="A5449" s="2" t="n">
        <v>5415</v>
      </c>
      <c r="B5449" s="2" t="n">
        <v>3</v>
      </c>
      <c r="C5449" s="22" t="n">
        <f aca="true">NORMSINV(MAX(RAND(),0.000000000001))</f>
        <v>-0.152515492580255</v>
      </c>
      <c r="D5449" s="24" t="n">
        <f aca="false">IF($B$11="","",$B$11*EXP($B$12*C5449))</f>
        <v>869.769245303762</v>
      </c>
      <c r="E5449" s="20" t="n">
        <f aca="true">IF($B$10="","",$B$10*(1-$B$14+2*$B$14*RAND()))</f>
        <v>3.91405562225696</v>
      </c>
      <c r="F5449" s="21" t="n">
        <f aca="false">INDEX($E$17:$E$28,B5449)</f>
        <v>5.0612</v>
      </c>
      <c r="G5449" s="25" t="n">
        <f aca="false">IF(OR(D5449="",E5449="",F5449=""),"",D5449*($B$7-$B$8-F5449-E5449))</f>
        <v>3274.45887619114</v>
      </c>
      <c r="H5449" s="25" t="n">
        <f aca="false">IF(D5449="","",D5449*$F$30)</f>
        <v>4348.15041112257</v>
      </c>
    </row>
    <row r="5450" customFormat="false" ht="15" hidden="false" customHeight="false" outlineLevel="0" collapsed="false">
      <c r="A5450" s="2" t="n">
        <v>5416</v>
      </c>
      <c r="B5450" s="2" t="n">
        <v>4</v>
      </c>
      <c r="C5450" s="22" t="n">
        <f aca="true">NORMSINV(MAX(RAND(),0.000000000001))</f>
        <v>1.44504457529581</v>
      </c>
      <c r="D5450" s="24" t="n">
        <f aca="false">IF($B$11="","",$B$11*EXP($B$12*C5450))</f>
        <v>1705.11109186944</v>
      </c>
      <c r="E5450" s="20" t="n">
        <f aca="true">IF($B$10="","",$B$10*(1-$B$14+2*$B$14*RAND()))</f>
        <v>3.58434194853413</v>
      </c>
      <c r="F5450" s="21" t="n">
        <f aca="false">INDEX($E$17:$E$28,B5450)</f>
        <v>4.89657419354839</v>
      </c>
      <c r="G5450" s="25" t="n">
        <f aca="false">IF(OR(D5450="",E5450="",F5450=""),"",D5450*($B$7-$B$8-F5450-E5450))</f>
        <v>7262.21112733718</v>
      </c>
      <c r="H5450" s="25" t="n">
        <f aca="false">IF(D5450="","",D5450*$F$30)</f>
        <v>8524.19137047369</v>
      </c>
    </row>
    <row r="5451" customFormat="false" ht="15" hidden="false" customHeight="false" outlineLevel="0" collapsed="false">
      <c r="A5451" s="2" t="n">
        <v>5417</v>
      </c>
      <c r="B5451" s="2" t="n">
        <v>5</v>
      </c>
      <c r="C5451" s="22" t="n">
        <f aca="true">NORMSINV(MAX(RAND(),0.000000000001))</f>
        <v>0.295292800330079</v>
      </c>
      <c r="D5451" s="24" t="n">
        <f aca="false">IF($B$11="","",$B$11*EXP($B$12*C5451))</f>
        <v>1050.39247647752</v>
      </c>
      <c r="E5451" s="20" t="n">
        <f aca="true">IF($B$10="","",$B$10*(1-$B$14+2*$B$14*RAND()))</f>
        <v>3.57628223336106</v>
      </c>
      <c r="F5451" s="21" t="n">
        <f aca="false">INDEX($E$17:$E$28,B5451)</f>
        <v>4.761</v>
      </c>
      <c r="G5451" s="25" t="n">
        <f aca="false">IF(OR(D5451="",E5451="",F5451=""),"",D5451*($B$7-$B$8-F5451-E5451))</f>
        <v>4624.58161813145</v>
      </c>
      <c r="H5451" s="25" t="n">
        <f aca="false">IF(D5451="","",D5451*$F$30)</f>
        <v>5251.12206840641</v>
      </c>
    </row>
    <row r="5452" customFormat="false" ht="15" hidden="false" customHeight="false" outlineLevel="0" collapsed="false">
      <c r="A5452" s="2" t="n">
        <v>5418</v>
      </c>
      <c r="B5452" s="2" t="n">
        <v>6</v>
      </c>
      <c r="C5452" s="22" t="n">
        <f aca="true">NORMSINV(MAX(RAND(),0.000000000001))</f>
        <v>1.1825284137432</v>
      </c>
      <c r="D5452" s="24" t="n">
        <f aca="false">IF($B$11="","",$B$11*EXP($B$12*C5452))</f>
        <v>1526.5569843459</v>
      </c>
      <c r="E5452" s="20" t="n">
        <f aca="true">IF($B$10="","",$B$10*(1-$B$14+2*$B$14*RAND()))</f>
        <v>3.70223983195795</v>
      </c>
      <c r="F5452" s="21" t="n">
        <f aca="false">INDEX($E$17:$E$28,B5452)</f>
        <v>4.761</v>
      </c>
      <c r="G5452" s="25" t="n">
        <f aca="false">IF(OR(D5452="",E5452="",F5452=""),"",D5452*($B$7-$B$8-F5452-E5452))</f>
        <v>6528.71810489691</v>
      </c>
      <c r="H5452" s="25" t="n">
        <f aca="false">IF(D5452="","",D5452*$F$30)</f>
        <v>7631.563676142</v>
      </c>
    </row>
    <row r="5453" customFormat="false" ht="15" hidden="false" customHeight="false" outlineLevel="0" collapsed="false">
      <c r="A5453" s="2" t="n">
        <v>5419</v>
      </c>
      <c r="B5453" s="2" t="n">
        <v>7</v>
      </c>
      <c r="C5453" s="22" t="n">
        <f aca="true">NORMSINV(MAX(RAND(),0.000000000001))</f>
        <v>-0.108985177854394</v>
      </c>
      <c r="D5453" s="24" t="n">
        <f aca="false">IF($B$11="","",$B$11*EXP($B$12*C5453))</f>
        <v>885.869934204308</v>
      </c>
      <c r="E5453" s="20" t="n">
        <f aca="true">IF($B$10="","",$B$10*(1-$B$14+2*$B$14*RAND()))</f>
        <v>3.98028128575288</v>
      </c>
      <c r="F5453" s="21" t="n">
        <f aca="false">INDEX($E$17:$E$28,B5453)</f>
        <v>4.761</v>
      </c>
      <c r="G5453" s="25" t="n">
        <f aca="false">IF(OR(D5453="",E5453="",F5453=""),"",D5453*($B$7-$B$8-F5453-E5453))</f>
        <v>3542.34468429163</v>
      </c>
      <c r="H5453" s="25" t="n">
        <f aca="false">IF(D5453="","",D5453*$F$30)</f>
        <v>4428.64097507418</v>
      </c>
    </row>
    <row r="5454" customFormat="false" ht="15" hidden="false" customHeight="false" outlineLevel="0" collapsed="false">
      <c r="A5454" s="2" t="n">
        <v>5420</v>
      </c>
      <c r="B5454" s="2" t="n">
        <v>8</v>
      </c>
      <c r="C5454" s="22" t="n">
        <f aca="true">NORMSINV(MAX(RAND(),0.000000000001))</f>
        <v>1.23712555601672</v>
      </c>
      <c r="D5454" s="24" t="n">
        <f aca="false">IF($B$11="","",$B$11*EXP($B$12*C5454))</f>
        <v>1562.08309165242</v>
      </c>
      <c r="E5454" s="20" t="n">
        <f aca="true">IF($B$10="","",$B$10*(1-$B$14+2*$B$14*RAND()))</f>
        <v>3.9316240747465</v>
      </c>
      <c r="F5454" s="21" t="n">
        <f aca="false">INDEX($E$17:$E$28,B5454)</f>
        <v>4.761</v>
      </c>
      <c r="G5454" s="25" t="n">
        <f aca="false">IF(OR(D5454="",E5454="",F5454=""),"",D5454*($B$7-$B$8-F5454-E5454))</f>
        <v>6322.33749839957</v>
      </c>
      <c r="H5454" s="25" t="n">
        <f aca="false">IF(D5454="","",D5454*$F$30)</f>
        <v>7809.16579178879</v>
      </c>
    </row>
    <row r="5455" customFormat="false" ht="15" hidden="false" customHeight="false" outlineLevel="0" collapsed="false">
      <c r="A5455" s="2" t="n">
        <v>5421</v>
      </c>
      <c r="B5455" s="2" t="n">
        <v>9</v>
      </c>
      <c r="C5455" s="22" t="n">
        <f aca="true">NORMSINV(MAX(RAND(),0.000000000001))</f>
        <v>-1.6223407254497</v>
      </c>
      <c r="D5455" s="24" t="n">
        <f aca="false">IF($B$11="","",$B$11*EXP($B$12*C5455))</f>
        <v>468.199020652063</v>
      </c>
      <c r="E5455" s="20" t="n">
        <f aca="true">IF($B$10="","",$B$10*(1-$B$14+2*$B$14*RAND()))</f>
        <v>3.61958099659363</v>
      </c>
      <c r="F5455" s="21" t="n">
        <f aca="false">INDEX($E$17:$E$28,B5455)</f>
        <v>4.761</v>
      </c>
      <c r="G5455" s="25" t="n">
        <f aca="false">IF(OR(D5455="",E5455="",F5455=""),"",D5455*($B$7-$B$8-F5455-E5455))</f>
        <v>2041.07570800686</v>
      </c>
      <c r="H5455" s="25" t="n">
        <f aca="false">IF(D5455="","",D5455*$F$30)</f>
        <v>2340.62054404379</v>
      </c>
    </row>
    <row r="5456" customFormat="false" ht="15" hidden="false" customHeight="false" outlineLevel="0" collapsed="false">
      <c r="A5456" s="2" t="n">
        <v>5422</v>
      </c>
      <c r="B5456" s="2" t="n">
        <v>10</v>
      </c>
      <c r="C5456" s="22" t="n">
        <f aca="true">NORMSINV(MAX(RAND(),0.000000000001))</f>
        <v>-1.54170402050291</v>
      </c>
      <c r="D5456" s="24" t="n">
        <f aca="false">IF($B$11="","",$B$11*EXP($B$12*C5456))</f>
        <v>484.380635471099</v>
      </c>
      <c r="E5456" s="20" t="n">
        <f aca="true">IF($B$10="","",$B$10*(1-$B$14+2*$B$14*RAND()))</f>
        <v>3.59514699327765</v>
      </c>
      <c r="F5456" s="21" t="n">
        <f aca="false">INDEX($E$17:$E$28,B5456)</f>
        <v>4.761</v>
      </c>
      <c r="G5456" s="25" t="n">
        <f aca="false">IF(OR(D5456="",E5456="",F5456=""),"",D5456*($B$7-$B$8-F5456-E5456))</f>
        <v>2123.45350520806</v>
      </c>
      <c r="H5456" s="25" t="n">
        <f aca="false">IF(D5456="","",D5456*$F$30)</f>
        <v>2421.51567284712</v>
      </c>
    </row>
    <row r="5457" customFormat="false" ht="15" hidden="false" customHeight="false" outlineLevel="0" collapsed="false">
      <c r="A5457" s="2" t="n">
        <v>5423</v>
      </c>
      <c r="B5457" s="2" t="n">
        <v>11</v>
      </c>
      <c r="C5457" s="22" t="n">
        <f aca="true">NORMSINV(MAX(RAND(),0.000000000001))</f>
        <v>0.308349794813322</v>
      </c>
      <c r="D5457" s="24" t="n">
        <f aca="false">IF($B$11="","",$B$11*EXP($B$12*C5457))</f>
        <v>1056.18742556408</v>
      </c>
      <c r="E5457" s="20" t="n">
        <f aca="true">IF($B$10="","",$B$10*(1-$B$14+2*$B$14*RAND()))</f>
        <v>3.86881595418493</v>
      </c>
      <c r="F5457" s="21" t="n">
        <f aca="false">INDEX($E$17:$E$28,B5457)</f>
        <v>4.761</v>
      </c>
      <c r="G5457" s="25" t="n">
        <f aca="false">IF(OR(D5457="",E5457="",F5457=""),"",D5457*($B$7-$B$8-F5457-E5457))</f>
        <v>4341.12470594399</v>
      </c>
      <c r="H5457" s="25" t="n">
        <f aca="false">IF(D5457="","",D5457*$F$30)</f>
        <v>5280.09217787996</v>
      </c>
    </row>
    <row r="5458" customFormat="false" ht="15" hidden="false" customHeight="false" outlineLevel="0" collapsed="false">
      <c r="A5458" s="2" t="n">
        <v>5424</v>
      </c>
      <c r="B5458" s="2" t="n">
        <v>12</v>
      </c>
      <c r="C5458" s="22" t="n">
        <f aca="true">NORMSINV(MAX(RAND(),0.000000000001))</f>
        <v>1.08839256610368</v>
      </c>
      <c r="D5458" s="24" t="n">
        <f aca="false">IF($B$11="","",$B$11*EXP($B$12*C5458))</f>
        <v>1467.19029910927</v>
      </c>
      <c r="E5458" s="20" t="n">
        <f aca="true">IF($B$10="","",$B$10*(1-$B$14+2*$B$14*RAND()))</f>
        <v>3.88275993869012</v>
      </c>
      <c r="F5458" s="21" t="n">
        <f aca="false">INDEX($E$17:$E$28,B5458)</f>
        <v>4.761</v>
      </c>
      <c r="G5458" s="25" t="n">
        <f aca="false">IF(OR(D5458="",E5458="",F5458=""),"",D5458*($B$7-$B$8-F5458-E5458))</f>
        <v>6009.9636807766</v>
      </c>
      <c r="H5458" s="25" t="n">
        <f aca="false">IF(D5458="","",D5458*$F$30)</f>
        <v>7334.77774330704</v>
      </c>
    </row>
    <row r="5459" customFormat="false" ht="15" hidden="false" customHeight="false" outlineLevel="0" collapsed="false">
      <c r="A5459" s="2" t="n">
        <v>5425</v>
      </c>
      <c r="B5459" s="2" t="n">
        <v>1</v>
      </c>
      <c r="C5459" s="22" t="n">
        <f aca="true">NORMSINV(MAX(RAND(),0.000000000001))</f>
        <v>1.67383410506815</v>
      </c>
      <c r="D5459" s="24" t="n">
        <f aca="false">IF($B$11="","",$B$11*EXP($B$12*C5459))</f>
        <v>1877.67518804245</v>
      </c>
      <c r="E5459" s="20" t="n">
        <f aca="true">IF($B$10="","",$B$10*(1-$B$14+2*$B$14*RAND()))</f>
        <v>3.75855340096853</v>
      </c>
      <c r="F5459" s="21" t="n">
        <f aca="false">INDEX($E$17:$E$28,B5459)</f>
        <v>4.92562580645161</v>
      </c>
      <c r="G5459" s="25" t="n">
        <f aca="false">IF(OR(D5459="",E5459="",F5459=""),"",D5459*($B$7-$B$8-F5459-E5459))</f>
        <v>7615.51406937384</v>
      </c>
      <c r="H5459" s="25" t="n">
        <f aca="false">IF(D5459="","",D5459*$F$30)</f>
        <v>9386.87380006179</v>
      </c>
    </row>
    <row r="5460" customFormat="false" ht="15" hidden="false" customHeight="false" outlineLevel="0" collapsed="false">
      <c r="A5460" s="2" t="n">
        <v>5426</v>
      </c>
      <c r="B5460" s="2" t="n">
        <v>2</v>
      </c>
      <c r="C5460" s="22" t="n">
        <f aca="true">NORMSINV(MAX(RAND(),0.000000000001))</f>
        <v>-0.607436599693362</v>
      </c>
      <c r="D5460" s="24" t="n">
        <f aca="false">IF($B$11="","",$B$11*EXP($B$12*C5460))</f>
        <v>718.050300778959</v>
      </c>
      <c r="E5460" s="20" t="n">
        <f aca="true">IF($B$10="","",$B$10*(1-$B$14+2*$B$14*RAND()))</f>
        <v>3.68041492594044</v>
      </c>
      <c r="F5460" s="21" t="n">
        <f aca="false">INDEX($E$17:$E$28,B5460)</f>
        <v>5.0612</v>
      </c>
      <c r="G5460" s="25" t="n">
        <f aca="false">IF(OR(D5460="",E5460="",F5460=""),"",D5460*($B$7-$B$8-F5460-E5460))</f>
        <v>2871.04160505857</v>
      </c>
      <c r="H5460" s="25" t="n">
        <f aca="false">IF(D5460="","",D5460*$F$30)</f>
        <v>3589.67706365417</v>
      </c>
    </row>
    <row r="5461" customFormat="false" ht="15" hidden="false" customHeight="false" outlineLevel="0" collapsed="false">
      <c r="A5461" s="2" t="n">
        <v>5427</v>
      </c>
      <c r="B5461" s="2" t="n">
        <v>3</v>
      </c>
      <c r="C5461" s="22" t="n">
        <f aca="true">NORMSINV(MAX(RAND(),0.000000000001))</f>
        <v>-0.159951192668751</v>
      </c>
      <c r="D5461" s="24" t="n">
        <f aca="false">IF($B$11="","",$B$11*EXP($B$12*C5461))</f>
        <v>867.048390961924</v>
      </c>
      <c r="E5461" s="20" t="n">
        <f aca="true">IF($B$10="","",$B$10*(1-$B$14+2*$B$14*RAND()))</f>
        <v>3.39057336770871</v>
      </c>
      <c r="F5461" s="21" t="n">
        <f aca="false">INDEX($E$17:$E$28,B5461)</f>
        <v>5.0612</v>
      </c>
      <c r="G5461" s="25" t="n">
        <f aca="false">IF(OR(D5461="",E5461="",F5461=""),"",D5461*($B$7-$B$8-F5461-E5461))</f>
        <v>3718.10000160823</v>
      </c>
      <c r="H5461" s="25" t="n">
        <f aca="false">IF(D5461="","",D5461*$F$30)</f>
        <v>4334.54831609685</v>
      </c>
    </row>
    <row r="5462" customFormat="false" ht="15" hidden="false" customHeight="false" outlineLevel="0" collapsed="false">
      <c r="A5462" s="2" t="n">
        <v>5428</v>
      </c>
      <c r="B5462" s="2" t="n">
        <v>4</v>
      </c>
      <c r="C5462" s="22" t="n">
        <f aca="true">NORMSINV(MAX(RAND(),0.000000000001))</f>
        <v>-0.93549757285651</v>
      </c>
      <c r="D5462" s="24" t="n">
        <f aca="false">IF($B$11="","",$B$11*EXP($B$12*C5462))</f>
        <v>625.346478243778</v>
      </c>
      <c r="E5462" s="20" t="n">
        <f aca="true">IF($B$10="","",$B$10*(1-$B$14+2*$B$14*RAND()))</f>
        <v>3.95204925702497</v>
      </c>
      <c r="F5462" s="21" t="n">
        <f aca="false">INDEX($E$17:$E$28,B5462)</f>
        <v>4.89657419354839</v>
      </c>
      <c r="G5462" s="25" t="n">
        <f aca="false">IF(OR(D5462="",E5462="",F5462=""),"",D5462*($B$7-$B$8-F5462-E5462))</f>
        <v>2433.45862070437</v>
      </c>
      <c r="H5462" s="25" t="n">
        <f aca="false">IF(D5462="","",D5462*$F$30)</f>
        <v>3126.23211403629</v>
      </c>
    </row>
    <row r="5463" customFormat="false" ht="15" hidden="false" customHeight="false" outlineLevel="0" collapsed="false">
      <c r="A5463" s="2" t="n">
        <v>5429</v>
      </c>
      <c r="B5463" s="2" t="n">
        <v>5</v>
      </c>
      <c r="C5463" s="22" t="n">
        <f aca="true">NORMSINV(MAX(RAND(),0.000000000001))</f>
        <v>-0.770606823933056</v>
      </c>
      <c r="D5463" s="24" t="n">
        <f aca="false">IF($B$11="","",$B$11*EXP($B$12*C5463))</f>
        <v>670.340121572895</v>
      </c>
      <c r="E5463" s="20" t="n">
        <f aca="true">IF($B$10="","",$B$10*(1-$B$14+2*$B$14*RAND()))</f>
        <v>3.40109818939947</v>
      </c>
      <c r="F5463" s="21" t="n">
        <f aca="false">INDEX($E$17:$E$28,B5463)</f>
        <v>4.761</v>
      </c>
      <c r="G5463" s="25" t="n">
        <f aca="false">IF(OR(D5463="",E5463="",F5463=""),"",D5463*($B$7-$B$8-F5463-E5463))</f>
        <v>3068.75125626674</v>
      </c>
      <c r="H5463" s="25" t="n">
        <f aca="false">IF(D5463="","",D5463*$F$30)</f>
        <v>3351.16433576722</v>
      </c>
    </row>
    <row r="5464" customFormat="false" ht="15" hidden="false" customHeight="false" outlineLevel="0" collapsed="false">
      <c r="A5464" s="2" t="n">
        <v>5430</v>
      </c>
      <c r="B5464" s="2" t="n">
        <v>6</v>
      </c>
      <c r="C5464" s="22" t="n">
        <f aca="true">NORMSINV(MAX(RAND(),0.000000000001))</f>
        <v>1.07952387264307</v>
      </c>
      <c r="D5464" s="24" t="n">
        <f aca="false">IF($B$11="","",$B$11*EXP($B$12*C5464))</f>
        <v>1461.71768998185</v>
      </c>
      <c r="E5464" s="20" t="n">
        <f aca="true">IF($B$10="","",$B$10*(1-$B$14+2*$B$14*RAND()))</f>
        <v>3.8115530496058</v>
      </c>
      <c r="F5464" s="21" t="n">
        <f aca="false">INDEX($E$17:$E$28,B5464)</f>
        <v>4.761</v>
      </c>
      <c r="G5464" s="25" t="n">
        <f aca="false">IF(OR(D5464="",E5464="",F5464=""),"",D5464*($B$7-$B$8-F5464-E5464))</f>
        <v>6091.63092945212</v>
      </c>
      <c r="H5464" s="25" t="n">
        <f aca="false">IF(D5464="","",D5464*$F$30)</f>
        <v>7307.41907575727</v>
      </c>
    </row>
    <row r="5465" customFormat="false" ht="15" hidden="false" customHeight="false" outlineLevel="0" collapsed="false">
      <c r="A5465" s="2" t="n">
        <v>5431</v>
      </c>
      <c r="B5465" s="2" t="n">
        <v>7</v>
      </c>
      <c r="C5465" s="22" t="n">
        <f aca="true">NORMSINV(MAX(RAND(),0.000000000001))</f>
        <v>1.20766868355826</v>
      </c>
      <c r="D5465" s="24" t="n">
        <f aca="false">IF($B$11="","",$B$11*EXP($B$12*C5465))</f>
        <v>1542.8141503654</v>
      </c>
      <c r="E5465" s="20" t="n">
        <f aca="true">IF($B$10="","",$B$10*(1-$B$14+2*$B$14*RAND()))</f>
        <v>3.82429379677287</v>
      </c>
      <c r="F5465" s="21" t="n">
        <f aca="false">INDEX($E$17:$E$28,B5465)</f>
        <v>4.761</v>
      </c>
      <c r="G5465" s="25" t="n">
        <f aca="false">IF(OR(D5465="",E5465="",F5465=""),"",D5465*($B$7-$B$8-F5465-E5465))</f>
        <v>6409.93952094974</v>
      </c>
      <c r="H5465" s="25" t="n">
        <f aca="false">IF(D5465="","",D5465*$F$30)</f>
        <v>7712.83650050672</v>
      </c>
    </row>
    <row r="5466" customFormat="false" ht="15" hidden="false" customHeight="false" outlineLevel="0" collapsed="false">
      <c r="A5466" s="2" t="n">
        <v>5432</v>
      </c>
      <c r="B5466" s="2" t="n">
        <v>8</v>
      </c>
      <c r="C5466" s="22" t="n">
        <f aca="true">NORMSINV(MAX(RAND(),0.000000000001))</f>
        <v>0.887125527149522</v>
      </c>
      <c r="D5466" s="24" t="n">
        <f aca="false">IF($B$11="","",$B$11*EXP($B$12*C5466))</f>
        <v>1347.8922957406</v>
      </c>
      <c r="E5466" s="20" t="n">
        <f aca="true">IF($B$10="","",$B$10*(1-$B$14+2*$B$14*RAND()))</f>
        <v>3.52072771141743</v>
      </c>
      <c r="F5466" s="21" t="n">
        <f aca="false">INDEX($E$17:$E$28,B5466)</f>
        <v>4.761</v>
      </c>
      <c r="G5466" s="25" t="n">
        <f aca="false">IF(OR(D5466="",E5466="",F5466=""),"",D5466*($B$7-$B$8-F5466-E5466))</f>
        <v>6009.27087009428</v>
      </c>
      <c r="H5466" s="25" t="n">
        <f aca="false">IF(D5466="","",D5466*$F$30)</f>
        <v>6738.38316486642</v>
      </c>
    </row>
    <row r="5467" customFormat="false" ht="15" hidden="false" customHeight="false" outlineLevel="0" collapsed="false">
      <c r="A5467" s="2" t="n">
        <v>5433</v>
      </c>
      <c r="B5467" s="2" t="n">
        <v>9</v>
      </c>
      <c r="C5467" s="22" t="n">
        <f aca="true">NORMSINV(MAX(RAND(),0.000000000001))</f>
        <v>-1.5580655223819</v>
      </c>
      <c r="D5467" s="24" t="n">
        <f aca="false">IF($B$11="","",$B$11*EXP($B$12*C5467))</f>
        <v>481.052712193157</v>
      </c>
      <c r="E5467" s="20" t="n">
        <f aca="true">IF($B$10="","",$B$10*(1-$B$14+2*$B$14*RAND()))</f>
        <v>3.8516181102749</v>
      </c>
      <c r="F5467" s="21" t="n">
        <f aca="false">INDEX($E$17:$E$28,B5467)</f>
        <v>4.761</v>
      </c>
      <c r="G5467" s="25" t="n">
        <f aca="false">IF(OR(D5467="",E5467="",F5467=""),"",D5467*($B$7-$B$8-F5467-E5467))</f>
        <v>1985.48825230918</v>
      </c>
      <c r="H5467" s="25" t="n">
        <f aca="false">IF(D5467="","",D5467*$F$30)</f>
        <v>2404.87871879603</v>
      </c>
    </row>
    <row r="5468" customFormat="false" ht="15" hidden="false" customHeight="false" outlineLevel="0" collapsed="false">
      <c r="A5468" s="2" t="n">
        <v>5434</v>
      </c>
      <c r="B5468" s="2" t="n">
        <v>10</v>
      </c>
      <c r="C5468" s="22" t="n">
        <f aca="true">NORMSINV(MAX(RAND(),0.000000000001))</f>
        <v>-0.961904552465486</v>
      </c>
      <c r="D5468" s="24" t="n">
        <f aca="false">IF($B$11="","",$B$11*EXP($B$12*C5468))</f>
        <v>618.426813728091</v>
      </c>
      <c r="E5468" s="20" t="n">
        <f aca="true">IF($B$10="","",$B$10*(1-$B$14+2*$B$14*RAND()))</f>
        <v>3.66275488308008</v>
      </c>
      <c r="F5468" s="21" t="n">
        <f aca="false">INDEX($E$17:$E$28,B5468)</f>
        <v>4.761</v>
      </c>
      <c r="G5468" s="25" t="n">
        <f aca="false">IF(OR(D5468="",E5468="",F5468=""),"",D5468*($B$7-$B$8-F5468-E5468))</f>
        <v>2669.28171492622</v>
      </c>
      <c r="H5468" s="25" t="n">
        <f aca="false">IF(D5468="","",D5468*$F$30)</f>
        <v>3091.63932718947</v>
      </c>
    </row>
    <row r="5469" customFormat="false" ht="15" hidden="false" customHeight="false" outlineLevel="0" collapsed="false">
      <c r="A5469" s="2" t="n">
        <v>5435</v>
      </c>
      <c r="B5469" s="2" t="n">
        <v>11</v>
      </c>
      <c r="C5469" s="22" t="n">
        <f aca="true">NORMSINV(MAX(RAND(),0.000000000001))</f>
        <v>0.244934599470265</v>
      </c>
      <c r="D5469" s="24" t="n">
        <f aca="false">IF($B$11="","",$B$11*EXP($B$12*C5469))</f>
        <v>1028.33875853875</v>
      </c>
      <c r="E5469" s="20" t="n">
        <f aca="true">IF($B$10="","",$B$10*(1-$B$14+2*$B$14*RAND()))</f>
        <v>3.38672458794819</v>
      </c>
      <c r="F5469" s="21" t="n">
        <f aca="false">INDEX($E$17:$E$28,B5469)</f>
        <v>4.761</v>
      </c>
      <c r="G5469" s="25" t="n">
        <f aca="false">IF(OR(D5469="",E5469="",F5469=""),"",D5469*($B$7-$B$8-F5469-E5469))</f>
        <v>4722.41479609736</v>
      </c>
      <c r="H5469" s="25" t="n">
        <f aca="false">IF(D5469="","",D5469*$F$30)</f>
        <v>5140.8711216869</v>
      </c>
    </row>
    <row r="5470" customFormat="false" ht="15" hidden="false" customHeight="false" outlineLevel="0" collapsed="false">
      <c r="A5470" s="2" t="n">
        <v>5436</v>
      </c>
      <c r="B5470" s="2" t="n">
        <v>12</v>
      </c>
      <c r="C5470" s="22" t="n">
        <f aca="true">NORMSINV(MAX(RAND(),0.000000000001))</f>
        <v>-1.77497528331608</v>
      </c>
      <c r="D5470" s="24" t="n">
        <f aca="false">IF($B$11="","",$B$11*EXP($B$12*C5470))</f>
        <v>439.034694171675</v>
      </c>
      <c r="E5470" s="20" t="n">
        <f aca="true">IF($B$10="","",$B$10*(1-$B$14+2*$B$14*RAND()))</f>
        <v>3.62468348624652</v>
      </c>
      <c r="F5470" s="21" t="n">
        <f aca="false">INDEX($E$17:$E$28,B5470)</f>
        <v>4.761</v>
      </c>
      <c r="G5470" s="25" t="n">
        <f aca="false">IF(OR(D5470="",E5470="",F5470=""),"",D5470*($B$7-$B$8-F5470-E5470))</f>
        <v>1911.69601894243</v>
      </c>
      <c r="H5470" s="25" t="n">
        <f aca="false">IF(D5470="","",D5470*$F$30)</f>
        <v>2194.82224310304</v>
      </c>
    </row>
    <row r="5471" customFormat="false" ht="15" hidden="false" customHeight="false" outlineLevel="0" collapsed="false">
      <c r="A5471" s="2" t="n">
        <v>5437</v>
      </c>
      <c r="B5471" s="2" t="n">
        <v>1</v>
      </c>
      <c r="C5471" s="22" t="n">
        <f aca="true">NORMSINV(MAX(RAND(),0.000000000001))</f>
        <v>0.0283135954808553</v>
      </c>
      <c r="D5471" s="24" t="n">
        <f aca="false">IF($B$11="","",$B$11*EXP($B$12*C5471))</f>
        <v>938.631705971957</v>
      </c>
      <c r="E5471" s="20" t="n">
        <f aca="true">IF($B$10="","",$B$10*(1-$B$14+2*$B$14*RAND()))</f>
        <v>3.6670423616737</v>
      </c>
      <c r="F5471" s="21" t="n">
        <f aca="false">INDEX($E$17:$E$28,B5471)</f>
        <v>4.92562580645161</v>
      </c>
      <c r="G5471" s="25" t="n">
        <f aca="false">IF(OR(D5471="",E5471="",F5471=""),"",D5471*($B$7-$B$8-F5471-E5471))</f>
        <v>3892.81715258433</v>
      </c>
      <c r="H5471" s="25" t="n">
        <f aca="false">IF(D5471="","",D5471*$F$30)</f>
        <v>4692.40762449501</v>
      </c>
    </row>
    <row r="5472" customFormat="false" ht="15" hidden="false" customHeight="false" outlineLevel="0" collapsed="false">
      <c r="A5472" s="2" t="n">
        <v>5438</v>
      </c>
      <c r="B5472" s="2" t="n">
        <v>2</v>
      </c>
      <c r="C5472" s="22" t="n">
        <f aca="true">NORMSINV(MAX(RAND(),0.000000000001))</f>
        <v>0.675688184195681</v>
      </c>
      <c r="D5472" s="24" t="n">
        <f aca="false">IF($B$11="","",$B$11*EXP($B$12*C5472))</f>
        <v>1232.99921599947</v>
      </c>
      <c r="E5472" s="20" t="n">
        <f aca="true">IF($B$10="","",$B$10*(1-$B$14+2*$B$14*RAND()))</f>
        <v>3.46160140784462</v>
      </c>
      <c r="F5472" s="21" t="n">
        <f aca="false">INDEX($E$17:$E$28,B5472)</f>
        <v>5.0612</v>
      </c>
      <c r="G5472" s="25" t="n">
        <f aca="false">IF(OR(D5472="",E5472="",F5472=""),"",D5472*($B$7-$B$8-F5472-E5472))</f>
        <v>5199.80255784164</v>
      </c>
      <c r="H5472" s="25" t="n">
        <f aca="false">IF(D5472="","",D5472*$F$30)</f>
        <v>6164.00968062453</v>
      </c>
    </row>
    <row r="5473" customFormat="false" ht="15" hidden="false" customHeight="false" outlineLevel="0" collapsed="false">
      <c r="A5473" s="2" t="n">
        <v>5439</v>
      </c>
      <c r="B5473" s="2" t="n">
        <v>3</v>
      </c>
      <c r="C5473" s="22" t="n">
        <f aca="true">NORMSINV(MAX(RAND(),0.000000000001))</f>
        <v>0.302781307506362</v>
      </c>
      <c r="D5473" s="24" t="n">
        <f aca="false">IF($B$11="","",$B$11*EXP($B$12*C5473))</f>
        <v>1053.71212251382</v>
      </c>
      <c r="E5473" s="20" t="n">
        <f aca="true">IF($B$10="","",$B$10*(1-$B$14+2*$B$14*RAND()))</f>
        <v>3.54662402476047</v>
      </c>
      <c r="F5473" s="21" t="n">
        <f aca="false">INDEX($E$17:$E$28,B5473)</f>
        <v>5.0612</v>
      </c>
      <c r="G5473" s="25" t="n">
        <f aca="false">IF(OR(D5473="",E5473="",F5473=""),"",D5473*($B$7-$B$8-F5473-E5473))</f>
        <v>4354.12391747028</v>
      </c>
      <c r="H5473" s="25" t="n">
        <f aca="false">IF(D5473="","",D5473*$F$30)</f>
        <v>5267.71764287111</v>
      </c>
    </row>
    <row r="5474" customFormat="false" ht="15" hidden="false" customHeight="false" outlineLevel="0" collapsed="false">
      <c r="A5474" s="2" t="n">
        <v>5440</v>
      </c>
      <c r="B5474" s="2" t="n">
        <v>4</v>
      </c>
      <c r="C5474" s="22" t="n">
        <f aca="true">NORMSINV(MAX(RAND(),0.000000000001))</f>
        <v>-0.596902426425875</v>
      </c>
      <c r="D5474" s="24" t="n">
        <f aca="false">IF($B$11="","",$B$11*EXP($B$12*C5474))</f>
        <v>721.244625790299</v>
      </c>
      <c r="E5474" s="20" t="n">
        <f aca="true">IF($B$10="","",$B$10*(1-$B$14+2*$B$14*RAND()))</f>
        <v>3.99770423939471</v>
      </c>
      <c r="F5474" s="21" t="n">
        <f aca="false">INDEX($E$17:$E$28,B5474)</f>
        <v>4.89657419354839</v>
      </c>
      <c r="G5474" s="25" t="n">
        <f aca="false">IF(OR(D5474="",E5474="",F5474=""),"",D5474*($B$7-$B$8-F5474-E5474))</f>
        <v>2773.70601252564</v>
      </c>
      <c r="H5474" s="25" t="n">
        <f aca="false">IF(D5474="","",D5474*$F$30)</f>
        <v>3605.64613325086</v>
      </c>
    </row>
    <row r="5475" customFormat="false" ht="15" hidden="false" customHeight="false" outlineLevel="0" collapsed="false">
      <c r="A5475" s="2" t="n">
        <v>5441</v>
      </c>
      <c r="B5475" s="2" t="n">
        <v>5</v>
      </c>
      <c r="C5475" s="22" t="n">
        <f aca="true">NORMSINV(MAX(RAND(),0.000000000001))</f>
        <v>1.44032605046246</v>
      </c>
      <c r="D5475" s="24" t="n">
        <f aca="false">IF($B$11="","",$B$11*EXP($B$12*C5475))</f>
        <v>1701.72431319072</v>
      </c>
      <c r="E5475" s="20" t="n">
        <f aca="true">IF($B$10="","",$B$10*(1-$B$14+2*$B$14*RAND()))</f>
        <v>3.7429800757109</v>
      </c>
      <c r="F5475" s="21" t="n">
        <f aca="false">INDEX($E$17:$E$28,B5475)</f>
        <v>4.761</v>
      </c>
      <c r="G5475" s="25" t="n">
        <f aca="false">IF(OR(D5475="",E5475="",F5475=""),"",D5475*($B$7-$B$8-F5475-E5475))</f>
        <v>7208.53809632306</v>
      </c>
      <c r="H5475" s="25" t="n">
        <f aca="false">IF(D5475="","",D5475*$F$30)</f>
        <v>8507.26018650303</v>
      </c>
    </row>
    <row r="5476" customFormat="false" ht="15" hidden="false" customHeight="false" outlineLevel="0" collapsed="false">
      <c r="A5476" s="2" t="n">
        <v>5442</v>
      </c>
      <c r="B5476" s="2" t="n">
        <v>6</v>
      </c>
      <c r="C5476" s="22" t="n">
        <f aca="true">NORMSINV(MAX(RAND(),0.000000000001))</f>
        <v>1.59615999086114</v>
      </c>
      <c r="D5476" s="24" t="n">
        <f aca="false">IF($B$11="","",$B$11*EXP($B$12*C5476))</f>
        <v>1817.21511659183</v>
      </c>
      <c r="E5476" s="20" t="n">
        <f aca="true">IF($B$10="","",$B$10*(1-$B$14+2*$B$14*RAND()))</f>
        <v>3.74202211818113</v>
      </c>
      <c r="F5476" s="21" t="n">
        <f aca="false">INDEX($E$17:$E$28,B5476)</f>
        <v>4.761</v>
      </c>
      <c r="G5476" s="25" t="n">
        <f aca="false">IF(OR(D5476="",E5476="",F5476=""),"",D5476*($B$7-$B$8-F5476-E5476))</f>
        <v>7699.50025550647</v>
      </c>
      <c r="H5476" s="25" t="n">
        <f aca="false">IF(D5476="","",D5476*$F$30)</f>
        <v>9084.62181086586</v>
      </c>
    </row>
    <row r="5477" customFormat="false" ht="15" hidden="false" customHeight="false" outlineLevel="0" collapsed="false">
      <c r="A5477" s="2" t="n">
        <v>5443</v>
      </c>
      <c r="B5477" s="2" t="n">
        <v>7</v>
      </c>
      <c r="C5477" s="22" t="n">
        <f aca="true">NORMSINV(MAX(RAND(),0.000000000001))</f>
        <v>0.423721180859605</v>
      </c>
      <c r="D5477" s="24" t="n">
        <f aca="false">IF($B$11="","",$B$11*EXP($B$12*C5477))</f>
        <v>1108.80099084431</v>
      </c>
      <c r="E5477" s="20" t="n">
        <f aca="true">IF($B$10="","",$B$10*(1-$B$14+2*$B$14*RAND()))</f>
        <v>3.6385479822226</v>
      </c>
      <c r="F5477" s="21" t="n">
        <f aca="false">INDEX($E$17:$E$28,B5477)</f>
        <v>4.761</v>
      </c>
      <c r="G5477" s="25" t="n">
        <f aca="false">IF(OR(D5477="",E5477="",F5477=""),"",D5477*($B$7-$B$8-F5477-E5477))</f>
        <v>4812.69749802379</v>
      </c>
      <c r="H5477" s="25" t="n">
        <f aca="false">IF(D5477="","",D5477*$F$30)</f>
        <v>5543.1179134289</v>
      </c>
    </row>
    <row r="5478" customFormat="false" ht="15" hidden="false" customHeight="false" outlineLevel="0" collapsed="false">
      <c r="A5478" s="2" t="n">
        <v>5444</v>
      </c>
      <c r="B5478" s="2" t="n">
        <v>8</v>
      </c>
      <c r="C5478" s="22" t="n">
        <f aca="true">NORMSINV(MAX(RAND(),0.000000000001))</f>
        <v>-1.88705506230725</v>
      </c>
      <c r="D5478" s="24" t="n">
        <f aca="false">IF($B$11="","",$B$11*EXP($B$12*C5478))</f>
        <v>418.782555363518</v>
      </c>
      <c r="E5478" s="20" t="n">
        <f aca="true">IF($B$10="","",$B$10*(1-$B$14+2*$B$14*RAND()))</f>
        <v>3.98087375627957</v>
      </c>
      <c r="F5478" s="21" t="n">
        <f aca="false">INDEX($E$17:$E$28,B5478)</f>
        <v>4.761</v>
      </c>
      <c r="G5478" s="25" t="n">
        <f aca="false">IF(OR(D5478="",E5478="",F5478=""),"",D5478*($B$7-$B$8-F5478-E5478))</f>
        <v>1674.34552501118</v>
      </c>
      <c r="H5478" s="25" t="n">
        <f aca="false">IF(D5478="","",D5478*$F$30)</f>
        <v>2093.5777507733</v>
      </c>
    </row>
    <row r="5479" customFormat="false" ht="15" hidden="false" customHeight="false" outlineLevel="0" collapsed="false">
      <c r="A5479" s="2" t="n">
        <v>5445</v>
      </c>
      <c r="B5479" s="2" t="n">
        <v>9</v>
      </c>
      <c r="C5479" s="22" t="n">
        <f aca="true">NORMSINV(MAX(RAND(),0.000000000001))</f>
        <v>0.484815765343967</v>
      </c>
      <c r="D5479" s="24" t="n">
        <f aca="false">IF($B$11="","",$B$11*EXP($B$12*C5479))</f>
        <v>1137.7156404109</v>
      </c>
      <c r="E5479" s="20" t="n">
        <f aca="true">IF($B$10="","",$B$10*(1-$B$14+2*$B$14*RAND()))</f>
        <v>3.66208429860697</v>
      </c>
      <c r="F5479" s="21" t="n">
        <f aca="false">INDEX($E$17:$E$28,B5479)</f>
        <v>4.761</v>
      </c>
      <c r="G5479" s="25" t="n">
        <f aca="false">IF(OR(D5479="",E5479="",F5479=""),"",D5479*($B$7-$B$8-F5479-E5479))</f>
        <v>4911.42251181025</v>
      </c>
      <c r="H5479" s="25" t="n">
        <f aca="false">IF(D5479="","",D5479*$F$30)</f>
        <v>5687.66802954219</v>
      </c>
    </row>
    <row r="5480" customFormat="false" ht="15" hidden="false" customHeight="false" outlineLevel="0" collapsed="false">
      <c r="A5480" s="2" t="n">
        <v>5446</v>
      </c>
      <c r="B5480" s="2" t="n">
        <v>10</v>
      </c>
      <c r="C5480" s="22" t="n">
        <f aca="true">NORMSINV(MAX(RAND(),0.000000000001))</f>
        <v>1.04066918380373</v>
      </c>
      <c r="D5480" s="24" t="n">
        <f aca="false">IF($B$11="","",$B$11*EXP($B$12*C5480))</f>
        <v>1437.98121617046</v>
      </c>
      <c r="E5480" s="20" t="n">
        <f aca="true">IF($B$10="","",$B$10*(1-$B$14+2*$B$14*RAND()))</f>
        <v>4.04876899613755</v>
      </c>
      <c r="F5480" s="21" t="n">
        <f aca="false">INDEX($E$17:$E$28,B5480)</f>
        <v>4.761</v>
      </c>
      <c r="G5480" s="25" t="n">
        <f aca="false">IF(OR(D5480="",E5480="",F5480=""),"",D5480*($B$7-$B$8-F5480-E5480))</f>
        <v>5651.59835876497</v>
      </c>
      <c r="H5480" s="25" t="n">
        <f aca="false">IF(D5480="","",D5480*$F$30)</f>
        <v>7188.75569587936</v>
      </c>
    </row>
    <row r="5481" customFormat="false" ht="15" hidden="false" customHeight="false" outlineLevel="0" collapsed="false">
      <c r="A5481" s="2" t="n">
        <v>5447</v>
      </c>
      <c r="B5481" s="2" t="n">
        <v>11</v>
      </c>
      <c r="C5481" s="22" t="n">
        <f aca="true">NORMSINV(MAX(RAND(),0.000000000001))</f>
        <v>-0.0729108040823548</v>
      </c>
      <c r="D5481" s="24" t="n">
        <f aca="false">IF($B$11="","",$B$11*EXP($B$12*C5481))</f>
        <v>899.438478388785</v>
      </c>
      <c r="E5481" s="20" t="n">
        <f aca="true">IF($B$10="","",$B$10*(1-$B$14+2*$B$14*RAND()))</f>
        <v>3.94898839924521</v>
      </c>
      <c r="F5481" s="21" t="n">
        <f aca="false">INDEX($E$17:$E$28,B5481)</f>
        <v>4.761</v>
      </c>
      <c r="G5481" s="25" t="n">
        <f aca="false">IF(OR(D5481="",E5481="",F5481=""),"",D5481*($B$7-$B$8-F5481-E5481))</f>
        <v>3624.74750207204</v>
      </c>
      <c r="H5481" s="25" t="n">
        <f aca="false">IF(D5481="","",D5481*$F$30)</f>
        <v>4496.47284116121</v>
      </c>
    </row>
    <row r="5482" customFormat="false" ht="15" hidden="false" customHeight="false" outlineLevel="0" collapsed="false">
      <c r="A5482" s="2" t="n">
        <v>5448</v>
      </c>
      <c r="B5482" s="2" t="n">
        <v>12</v>
      </c>
      <c r="C5482" s="22" t="n">
        <f aca="true">NORMSINV(MAX(RAND(),0.000000000001))</f>
        <v>0.41734412645426</v>
      </c>
      <c r="D5482" s="24" t="n">
        <f aca="false">IF($B$11="","",$B$11*EXP($B$12*C5482))</f>
        <v>1105.82555955185</v>
      </c>
      <c r="E5482" s="20" t="n">
        <f aca="true">IF($B$10="","",$B$10*(1-$B$14+2*$B$14*RAND()))</f>
        <v>4.06776151441747</v>
      </c>
      <c r="F5482" s="21" t="n">
        <f aca="false">INDEX($E$17:$E$28,B5482)</f>
        <v>4.761</v>
      </c>
      <c r="G5482" s="25" t="n">
        <f aca="false">IF(OR(D5482="",E5482="",F5482=""),"",D5482*($B$7-$B$8-F5482-E5482))</f>
        <v>4325.14748686005</v>
      </c>
      <c r="H5482" s="25" t="n">
        <f aca="false">IF(D5482="","",D5482*$F$30)</f>
        <v>5528.24313731163</v>
      </c>
    </row>
    <row r="5483" customFormat="false" ht="15" hidden="false" customHeight="false" outlineLevel="0" collapsed="false">
      <c r="A5483" s="2" t="n">
        <v>5449</v>
      </c>
      <c r="B5483" s="2" t="n">
        <v>1</v>
      </c>
      <c r="C5483" s="22" t="n">
        <f aca="true">NORMSINV(MAX(RAND(),0.000000000001))</f>
        <v>0.36686314989728</v>
      </c>
      <c r="D5483" s="24" t="n">
        <f aca="false">IF($B$11="","",$B$11*EXP($B$12*C5483))</f>
        <v>1082.55197995499</v>
      </c>
      <c r="E5483" s="20" t="n">
        <f aca="true">IF($B$10="","",$B$10*(1-$B$14+2*$B$14*RAND()))</f>
        <v>3.92007653492433</v>
      </c>
      <c r="F5483" s="21" t="n">
        <f aca="false">INDEX($E$17:$E$28,B5483)</f>
        <v>4.92562580645161</v>
      </c>
      <c r="G5483" s="25" t="n">
        <f aca="false">IF(OR(D5483="",E5483="",F5483=""),"",D5483*($B$7-$B$8-F5483-E5483))</f>
        <v>4215.77964087755</v>
      </c>
      <c r="H5483" s="25" t="n">
        <f aca="false">IF(D5483="","",D5483*$F$30)</f>
        <v>5411.89385819098</v>
      </c>
    </row>
    <row r="5484" customFormat="false" ht="15" hidden="false" customHeight="false" outlineLevel="0" collapsed="false">
      <c r="A5484" s="2" t="n">
        <v>5450</v>
      </c>
      <c r="B5484" s="2" t="n">
        <v>2</v>
      </c>
      <c r="C5484" s="22" t="n">
        <f aca="true">NORMSINV(MAX(RAND(),0.000000000001))</f>
        <v>-0.337245423275761</v>
      </c>
      <c r="D5484" s="24" t="n">
        <f aca="false">IF($B$11="","",$B$11*EXP($B$12*C5484))</f>
        <v>804.635207874344</v>
      </c>
      <c r="E5484" s="20" t="n">
        <f aca="true">IF($B$10="","",$B$10*(1-$B$14+2*$B$14*RAND()))</f>
        <v>4.10242122518046</v>
      </c>
      <c r="F5484" s="21" t="n">
        <f aca="false">INDEX($E$17:$E$28,B5484)</f>
        <v>5.0612</v>
      </c>
      <c r="G5484" s="25" t="n">
        <f aca="false">IF(OR(D5484="",E5484="",F5484=""),"",D5484*($B$7-$B$8-F5484-E5484))</f>
        <v>2877.68027891431</v>
      </c>
      <c r="H5484" s="25" t="n">
        <f aca="false">IF(D5484="","",D5484*$F$30)</f>
        <v>4022.53233120542</v>
      </c>
    </row>
    <row r="5485" customFormat="false" ht="15" hidden="false" customHeight="false" outlineLevel="0" collapsed="false">
      <c r="A5485" s="2" t="n">
        <v>5451</v>
      </c>
      <c r="B5485" s="2" t="n">
        <v>3</v>
      </c>
      <c r="C5485" s="22" t="n">
        <f aca="true">NORMSINV(MAX(RAND(),0.000000000001))</f>
        <v>0.343221191840518</v>
      </c>
      <c r="D5485" s="24" t="n">
        <f aca="false">IF($B$11="","",$B$11*EXP($B$12*C5485))</f>
        <v>1071.82122314668</v>
      </c>
      <c r="E5485" s="20" t="n">
        <f aca="true">IF($B$10="","",$B$10*(1-$B$14+2*$B$14*RAND()))</f>
        <v>3.99875667385184</v>
      </c>
      <c r="F5485" s="21" t="n">
        <f aca="false">INDEX($E$17:$E$28,B5485)</f>
        <v>5.0612</v>
      </c>
      <c r="G5485" s="25" t="n">
        <f aca="false">IF(OR(D5485="",E5485="",F5485=""),"",D5485*($B$7-$B$8-F5485-E5485))</f>
        <v>3944.3485390649</v>
      </c>
      <c r="H5485" s="25" t="n">
        <f aca="false">IF(D5485="","",D5485*$F$30)</f>
        <v>5358.24865875489</v>
      </c>
    </row>
    <row r="5486" customFormat="false" ht="15" hidden="false" customHeight="false" outlineLevel="0" collapsed="false">
      <c r="A5486" s="2" t="n">
        <v>5452</v>
      </c>
      <c r="B5486" s="2" t="n">
        <v>4</v>
      </c>
      <c r="C5486" s="22" t="n">
        <f aca="true">NORMSINV(MAX(RAND(),0.000000000001))</f>
        <v>-0.315145405013117</v>
      </c>
      <c r="D5486" s="24" t="n">
        <f aca="false">IF($B$11="","",$B$11*EXP($B$12*C5486))</f>
        <v>812.163126404599</v>
      </c>
      <c r="E5486" s="20" t="n">
        <f aca="true">IF($B$10="","",$B$10*(1-$B$14+2*$B$14*RAND()))</f>
        <v>3.92205186388817</v>
      </c>
      <c r="F5486" s="21" t="n">
        <f aca="false">INDEX($E$17:$E$28,B5486)</f>
        <v>4.89657419354839</v>
      </c>
      <c r="G5486" s="25" t="n">
        <f aca="false">IF(OR(D5486="",E5486="",F5486=""),"",D5486*($B$7-$B$8-F5486-E5486))</f>
        <v>3184.79532099385</v>
      </c>
      <c r="H5486" s="25" t="n">
        <f aca="false">IF(D5486="","",D5486*$F$30)</f>
        <v>4060.16590152187</v>
      </c>
    </row>
    <row r="5487" customFormat="false" ht="15" hidden="false" customHeight="false" outlineLevel="0" collapsed="false">
      <c r="A5487" s="2" t="n">
        <v>5453</v>
      </c>
      <c r="B5487" s="2" t="n">
        <v>5</v>
      </c>
      <c r="C5487" s="22" t="n">
        <f aca="true">NORMSINV(MAX(RAND(),0.000000000001))</f>
        <v>0.560668721986527</v>
      </c>
      <c r="D5487" s="24" t="n">
        <f aca="false">IF($B$11="","",$B$11*EXP($B$12*C5487))</f>
        <v>1174.66651452923</v>
      </c>
      <c r="E5487" s="20" t="n">
        <f aca="true">IF($B$10="","",$B$10*(1-$B$14+2*$B$14*RAND()))</f>
        <v>3.46071299880302</v>
      </c>
      <c r="F5487" s="21" t="n">
        <f aca="false">INDEX($E$17:$E$28,B5487)</f>
        <v>4.761</v>
      </c>
      <c r="G5487" s="25" t="n">
        <f aca="false">IF(OR(D5487="",E5487="",F5487=""),"",D5487*($B$7-$B$8-F5487-E5487))</f>
        <v>5307.48044333877</v>
      </c>
      <c r="H5487" s="25" t="n">
        <f aca="false">IF(D5487="","",D5487*$F$30)</f>
        <v>5872.39283943451</v>
      </c>
    </row>
    <row r="5488" customFormat="false" ht="15" hidden="false" customHeight="false" outlineLevel="0" collapsed="false">
      <c r="A5488" s="2" t="n">
        <v>5454</v>
      </c>
      <c r="B5488" s="2" t="n">
        <v>6</v>
      </c>
      <c r="C5488" s="22" t="n">
        <f aca="true">NORMSINV(MAX(RAND(),0.000000000001))</f>
        <v>-0.0269512563800663</v>
      </c>
      <c r="D5488" s="24" t="n">
        <f aca="false">IF($B$11="","",$B$11*EXP($B$12*C5488))</f>
        <v>917.026572585511</v>
      </c>
      <c r="E5488" s="20" t="n">
        <f aca="true">IF($B$10="","",$B$10*(1-$B$14+2*$B$14*RAND()))</f>
        <v>3.83773956373243</v>
      </c>
      <c r="F5488" s="21" t="n">
        <f aca="false">INDEX($E$17:$E$28,B5488)</f>
        <v>4.761</v>
      </c>
      <c r="G5488" s="25" t="n">
        <f aca="false">IF(OR(D5488="",E5488="",F5488=""),"",D5488*($B$7-$B$8-F5488-E5488))</f>
        <v>3797.64586405443</v>
      </c>
      <c r="H5488" s="25" t="n">
        <f aca="false">IF(D5488="","",D5488*$F$30)</f>
        <v>4584.39924166948</v>
      </c>
    </row>
    <row r="5489" customFormat="false" ht="15" hidden="false" customHeight="false" outlineLevel="0" collapsed="false">
      <c r="A5489" s="2" t="n">
        <v>5455</v>
      </c>
      <c r="B5489" s="2" t="n">
        <v>7</v>
      </c>
      <c r="C5489" s="22" t="n">
        <f aca="true">NORMSINV(MAX(RAND(),0.000000000001))</f>
        <v>-0.473244400043201</v>
      </c>
      <c r="D5489" s="24" t="n">
        <f aca="false">IF($B$11="","",$B$11*EXP($B$12*C5489))</f>
        <v>759.821595382647</v>
      </c>
      <c r="E5489" s="20" t="n">
        <f aca="true">IF($B$10="","",$B$10*(1-$B$14+2*$B$14*RAND()))</f>
        <v>3.68219901130913</v>
      </c>
      <c r="F5489" s="21" t="n">
        <f aca="false">INDEX($E$17:$E$28,B5489)</f>
        <v>4.761</v>
      </c>
      <c r="G5489" s="25" t="n">
        <f aca="false">IF(OR(D5489="",E5489="",F5489=""),"",D5489*($B$7-$B$8-F5489-E5489))</f>
        <v>3264.80218226883</v>
      </c>
      <c r="H5489" s="25" t="n">
        <f aca="false">IF(D5489="","",D5489*$F$30)</f>
        <v>3798.50011963693</v>
      </c>
    </row>
    <row r="5490" customFormat="false" ht="15" hidden="false" customHeight="false" outlineLevel="0" collapsed="false">
      <c r="A5490" s="2" t="n">
        <v>5456</v>
      </c>
      <c r="B5490" s="2" t="n">
        <v>8</v>
      </c>
      <c r="C5490" s="22" t="n">
        <f aca="true">NORMSINV(MAX(RAND(),0.000000000001))</f>
        <v>0.643578930987799</v>
      </c>
      <c r="D5490" s="24" t="n">
        <f aca="false">IF($B$11="","",$B$11*EXP($B$12*C5490))</f>
        <v>1216.42939072933</v>
      </c>
      <c r="E5490" s="20" t="n">
        <f aca="true">IF($B$10="","",$B$10*(1-$B$14+2*$B$14*RAND()))</f>
        <v>3.91587758971748</v>
      </c>
      <c r="F5490" s="21" t="n">
        <f aca="false">INDEX($E$17:$E$28,B5490)</f>
        <v>4.761</v>
      </c>
      <c r="G5490" s="25" t="n">
        <f aca="false">IF(OR(D5490="",E5490="",F5490=""),"",D5490*($B$7-$B$8-F5490-E5490))</f>
        <v>4942.50151799865</v>
      </c>
      <c r="H5490" s="25" t="n">
        <f aca="false">IF(D5490="","",D5490*$F$30)</f>
        <v>6081.17381013406</v>
      </c>
    </row>
    <row r="5491" customFormat="false" ht="15" hidden="false" customHeight="false" outlineLevel="0" collapsed="false">
      <c r="A5491" s="2" t="n">
        <v>5457</v>
      </c>
      <c r="B5491" s="2" t="n">
        <v>9</v>
      </c>
      <c r="C5491" s="22" t="n">
        <f aca="true">NORMSINV(MAX(RAND(),0.000000000001))</f>
        <v>1.41794764299924</v>
      </c>
      <c r="D5491" s="24" t="n">
        <f aca="false">IF($B$11="","",$B$11*EXP($B$12*C5491))</f>
        <v>1685.75331875066</v>
      </c>
      <c r="E5491" s="20" t="n">
        <f aca="true">IF($B$10="","",$B$10*(1-$B$14+2*$B$14*RAND()))</f>
        <v>4.07380102189446</v>
      </c>
      <c r="F5491" s="21" t="n">
        <f aca="false">INDEX($E$17:$E$28,B5491)</f>
        <v>4.761</v>
      </c>
      <c r="G5491" s="25" t="n">
        <f aca="false">IF(OR(D5491="",E5491="",F5491=""),"",D5491*($B$7-$B$8-F5491-E5491))</f>
        <v>6583.20213772311</v>
      </c>
      <c r="H5491" s="25" t="n">
        <f aca="false">IF(D5491="","",D5491*$F$30)</f>
        <v>8427.4179910983</v>
      </c>
    </row>
    <row r="5492" customFormat="false" ht="15" hidden="false" customHeight="false" outlineLevel="0" collapsed="false">
      <c r="A5492" s="2" t="n">
        <v>5458</v>
      </c>
      <c r="B5492" s="2" t="n">
        <v>10</v>
      </c>
      <c r="C5492" s="22" t="n">
        <f aca="true">NORMSINV(MAX(RAND(),0.000000000001))</f>
        <v>-2.25284577980285</v>
      </c>
      <c r="D5492" s="24" t="n">
        <f aca="false">IF($B$11="","",$B$11*EXP($B$12*C5492))</f>
        <v>358.963254542961</v>
      </c>
      <c r="E5492" s="20" t="n">
        <f aca="true">IF($B$10="","",$B$10*(1-$B$14+2*$B$14*RAND()))</f>
        <v>3.89040892751428</v>
      </c>
      <c r="F5492" s="21" t="n">
        <f aca="false">INDEX($E$17:$E$28,B5492)</f>
        <v>4.761</v>
      </c>
      <c r="G5492" s="25" t="n">
        <f aca="false">IF(OR(D5492="",E5492="",F5492=""),"",D5492*($B$7-$B$8-F5492-E5492))</f>
        <v>1467.65395787477</v>
      </c>
      <c r="H5492" s="25" t="n">
        <f aca="false">IF(D5492="","",D5492*$F$30)</f>
        <v>1794.52910211117</v>
      </c>
    </row>
    <row r="5493" customFormat="false" ht="15" hidden="false" customHeight="false" outlineLevel="0" collapsed="false">
      <c r="A5493" s="2" t="n">
        <v>5459</v>
      </c>
      <c r="B5493" s="2" t="n">
        <v>11</v>
      </c>
      <c r="C5493" s="22" t="n">
        <f aca="true">NORMSINV(MAX(RAND(),0.000000000001))</f>
        <v>-0.738211572072317</v>
      </c>
      <c r="D5493" s="24" t="n">
        <f aca="false">IF($B$11="","",$B$11*EXP($B$12*C5493))</f>
        <v>679.553175671943</v>
      </c>
      <c r="E5493" s="20" t="n">
        <f aca="true">IF($B$10="","",$B$10*(1-$B$14+2*$B$14*RAND()))</f>
        <v>3.72588915033563</v>
      </c>
      <c r="F5493" s="21" t="n">
        <f aca="false">INDEX($E$17:$E$28,B5493)</f>
        <v>4.761</v>
      </c>
      <c r="G5493" s="25" t="n">
        <f aca="false">IF(OR(D5493="",E5493="",F5493=""),"",D5493*($B$7-$B$8-F5493-E5493))</f>
        <v>2890.21498437422</v>
      </c>
      <c r="H5493" s="25" t="n">
        <f aca="false">IF(D5493="","",D5493*$F$30)</f>
        <v>3397.22223581918</v>
      </c>
    </row>
    <row r="5494" customFormat="false" ht="15" hidden="false" customHeight="false" outlineLevel="0" collapsed="false">
      <c r="A5494" s="2" t="n">
        <v>5460</v>
      </c>
      <c r="B5494" s="2" t="n">
        <v>12</v>
      </c>
      <c r="C5494" s="22" t="n">
        <f aca="true">NORMSINV(MAX(RAND(),0.000000000001))</f>
        <v>-0.400139499772393</v>
      </c>
      <c r="D5494" s="24" t="n">
        <f aca="false">IF($B$11="","",$B$11*EXP($B$12*C5494))</f>
        <v>783.591302916418</v>
      </c>
      <c r="E5494" s="20" t="n">
        <f aca="true">IF($B$10="","",$B$10*(1-$B$14+2*$B$14*RAND()))</f>
        <v>3.94145237912204</v>
      </c>
      <c r="F5494" s="21" t="n">
        <f aca="false">INDEX($E$17:$E$28,B5494)</f>
        <v>4.761</v>
      </c>
      <c r="G5494" s="25" t="n">
        <f aca="false">IF(OR(D5494="",E5494="",F5494=""),"",D5494*($B$7-$B$8-F5494-E5494))</f>
        <v>3163.78720083085</v>
      </c>
      <c r="H5494" s="25" t="n">
        <f aca="false">IF(D5494="","",D5494*$F$30)</f>
        <v>3917.32964153976</v>
      </c>
    </row>
    <row r="5495" customFormat="false" ht="15" hidden="false" customHeight="false" outlineLevel="0" collapsed="false">
      <c r="A5495" s="2" t="n">
        <v>5461</v>
      </c>
      <c r="B5495" s="2" t="n">
        <v>1</v>
      </c>
      <c r="C5495" s="22" t="n">
        <f aca="true">NORMSINV(MAX(RAND(),0.000000000001))</f>
        <v>0.597051973760164</v>
      </c>
      <c r="D5495" s="24" t="n">
        <f aca="false">IF($B$11="","",$B$11*EXP($B$12*C5495))</f>
        <v>1192.81368523294</v>
      </c>
      <c r="E5495" s="20" t="n">
        <f aca="true">IF($B$10="","",$B$10*(1-$B$14+2*$B$14*RAND()))</f>
        <v>3.97733964107148</v>
      </c>
      <c r="F5495" s="21" t="n">
        <f aca="false">INDEX($E$17:$E$28,B5495)</f>
        <v>4.92562580645161</v>
      </c>
      <c r="G5495" s="25" t="n">
        <f aca="false">IF(OR(D5495="",E5495="",F5495=""),"",D5495*($B$7-$B$8-F5495-E5495))</f>
        <v>4576.86732490611</v>
      </c>
      <c r="H5495" s="25" t="n">
        <f aca="false">IF(D5495="","",D5495*$F$30)</f>
        <v>5963.11417521651</v>
      </c>
    </row>
    <row r="5496" customFormat="false" ht="15" hidden="false" customHeight="false" outlineLevel="0" collapsed="false">
      <c r="A5496" s="2" t="n">
        <v>5462</v>
      </c>
      <c r="B5496" s="2" t="n">
        <v>2</v>
      </c>
      <c r="C5496" s="22" t="n">
        <f aca="true">NORMSINV(MAX(RAND(),0.000000000001))</f>
        <v>-0.199706263953546</v>
      </c>
      <c r="D5496" s="24" t="n">
        <f aca="false">IF($B$11="","",$B$11*EXP($B$12*C5496))</f>
        <v>852.645058637637</v>
      </c>
      <c r="E5496" s="20" t="n">
        <f aca="true">IF($B$10="","",$B$10*(1-$B$14+2*$B$14*RAND()))</f>
        <v>3.76441429000218</v>
      </c>
      <c r="F5496" s="21" t="n">
        <f aca="false">INDEX($E$17:$E$28,B5496)</f>
        <v>5.0612</v>
      </c>
      <c r="G5496" s="25" t="n">
        <f aca="false">IF(OR(D5496="",E5496="",F5496=""),"",D5496*($B$7-$B$8-F5496-E5496))</f>
        <v>3337.58163323142</v>
      </c>
      <c r="H5496" s="25" t="n">
        <f aca="false">IF(D5496="","",D5496*$F$30)</f>
        <v>4262.54317714127</v>
      </c>
    </row>
    <row r="5497" customFormat="false" ht="15" hidden="false" customHeight="false" outlineLevel="0" collapsed="false">
      <c r="A5497" s="2" t="n">
        <v>5463</v>
      </c>
      <c r="B5497" s="2" t="n">
        <v>3</v>
      </c>
      <c r="C5497" s="22" t="n">
        <f aca="true">NORMSINV(MAX(RAND(),0.000000000001))</f>
        <v>1.2053737822263</v>
      </c>
      <c r="D5497" s="24" t="n">
        <f aca="false">IF($B$11="","",$B$11*EXP($B$12*C5497))</f>
        <v>1541.32298012707</v>
      </c>
      <c r="E5497" s="20" t="n">
        <f aca="true">IF($B$10="","",$B$10*(1-$B$14+2*$B$14*RAND()))</f>
        <v>3.9383995808596</v>
      </c>
      <c r="F5497" s="21" t="n">
        <f aca="false">INDEX($E$17:$E$28,B5497)</f>
        <v>5.0612</v>
      </c>
      <c r="G5497" s="25" t="n">
        <f aca="false">IF(OR(D5497="",E5497="",F5497=""),"",D5497*($B$7-$B$8-F5497-E5497))</f>
        <v>5765.16512089803</v>
      </c>
      <c r="H5497" s="25" t="n">
        <f aca="false">IF(D5497="","",D5497*$F$30)</f>
        <v>7705.38184225124</v>
      </c>
    </row>
    <row r="5498" customFormat="false" ht="15" hidden="false" customHeight="false" outlineLevel="0" collapsed="false">
      <c r="A5498" s="2" t="n">
        <v>5464</v>
      </c>
      <c r="B5498" s="2" t="n">
        <v>4</v>
      </c>
      <c r="C5498" s="22" t="n">
        <f aca="true">NORMSINV(MAX(RAND(),0.000000000001))</f>
        <v>-0.0785386965033662</v>
      </c>
      <c r="D5498" s="24" t="n">
        <f aca="false">IF($B$11="","",$B$11*EXP($B$12*C5498))</f>
        <v>897.308074397718</v>
      </c>
      <c r="E5498" s="20" t="n">
        <f aca="true">IF($B$10="","",$B$10*(1-$B$14+2*$B$14*RAND()))</f>
        <v>4.03784642572264</v>
      </c>
      <c r="F5498" s="21" t="n">
        <f aca="false">INDEX($E$17:$E$28,B5498)</f>
        <v>4.89657419354839</v>
      </c>
      <c r="G5498" s="25" t="n">
        <f aca="false">IF(OR(D5498="",E5498="",F5498=""),"",D5498*($B$7-$B$8-F5498-E5498))</f>
        <v>3414.77710608957</v>
      </c>
      <c r="H5498" s="25" t="n">
        <f aca="false">IF(D5498="","",D5498*$F$30)</f>
        <v>4485.82252552907</v>
      </c>
    </row>
    <row r="5499" customFormat="false" ht="15" hidden="false" customHeight="false" outlineLevel="0" collapsed="false">
      <c r="A5499" s="2" t="n">
        <v>5465</v>
      </c>
      <c r="B5499" s="2" t="n">
        <v>5</v>
      </c>
      <c r="C5499" s="22" t="n">
        <f aca="true">NORMSINV(MAX(RAND(),0.000000000001))</f>
        <v>0.971414327405815</v>
      </c>
      <c r="D5499" s="24" t="n">
        <f aca="false">IF($B$11="","",$B$11*EXP($B$12*C5499))</f>
        <v>1396.62491394587</v>
      </c>
      <c r="E5499" s="20" t="n">
        <f aca="true">IF($B$10="","",$B$10*(1-$B$14+2*$B$14*RAND()))</f>
        <v>3.71109320665823</v>
      </c>
      <c r="F5499" s="21" t="n">
        <f aca="false">INDEX($E$17:$E$28,B5499)</f>
        <v>4.761</v>
      </c>
      <c r="G5499" s="25" t="n">
        <f aca="false">IF(OR(D5499="",E5499="",F5499=""),"",D5499*($B$7-$B$8-F5499-E5499))</f>
        <v>5960.66495797996</v>
      </c>
      <c r="H5499" s="25" t="n">
        <f aca="false">IF(D5499="","",D5499*$F$30)</f>
        <v>6982.0072697982</v>
      </c>
    </row>
    <row r="5500" customFormat="false" ht="15" hidden="false" customHeight="false" outlineLevel="0" collapsed="false">
      <c r="A5500" s="2" t="n">
        <v>5466</v>
      </c>
      <c r="B5500" s="2" t="n">
        <v>6</v>
      </c>
      <c r="C5500" s="22" t="n">
        <f aca="true">NORMSINV(MAX(RAND(),0.000000000001))</f>
        <v>0.46386894720689</v>
      </c>
      <c r="D5500" s="24" t="n">
        <f aca="false">IF($B$11="","",$B$11*EXP($B$12*C5500))</f>
        <v>1127.71803119726</v>
      </c>
      <c r="E5500" s="20" t="n">
        <f aca="true">IF($B$10="","",$B$10*(1-$B$14+2*$B$14*RAND()))</f>
        <v>3.52356557281093</v>
      </c>
      <c r="F5500" s="21" t="n">
        <f aca="false">INDEX($E$17:$E$28,B5500)</f>
        <v>4.761</v>
      </c>
      <c r="G5500" s="25" t="n">
        <f aca="false">IF(OR(D5500="",E5500="",F5500=""),"",D5500*($B$7-$B$8-F5500-E5500))</f>
        <v>5024.47374035816</v>
      </c>
      <c r="H5500" s="25" t="n">
        <f aca="false">IF(D5500="","",D5500*$F$30)</f>
        <v>5637.68798156135</v>
      </c>
    </row>
    <row r="5501" customFormat="false" ht="15" hidden="false" customHeight="false" outlineLevel="0" collapsed="false">
      <c r="A5501" s="2" t="n">
        <v>5467</v>
      </c>
      <c r="B5501" s="2" t="n">
        <v>7</v>
      </c>
      <c r="C5501" s="22" t="n">
        <f aca="true">NORMSINV(MAX(RAND(),0.000000000001))</f>
        <v>0.255535872975856</v>
      </c>
      <c r="D5501" s="24" t="n">
        <f aca="false">IF($B$11="","",$B$11*EXP($B$12*C5501))</f>
        <v>1032.94264033059</v>
      </c>
      <c r="E5501" s="20" t="n">
        <f aca="true">IF($B$10="","",$B$10*(1-$B$14+2*$B$14*RAND()))</f>
        <v>4.07738116312481</v>
      </c>
      <c r="F5501" s="21" t="n">
        <f aca="false">INDEX($E$17:$E$28,B5501)</f>
        <v>4.761</v>
      </c>
      <c r="G5501" s="25" t="n">
        <f aca="false">IF(OR(D5501="",E5501="",F5501=""),"",D5501*($B$7-$B$8-F5501-E5501))</f>
        <v>4030.14846292541</v>
      </c>
      <c r="H5501" s="25" t="n">
        <f aca="false">IF(D5501="","",D5501*$F$30)</f>
        <v>5163.88684754066</v>
      </c>
    </row>
    <row r="5502" customFormat="false" ht="15" hidden="false" customHeight="false" outlineLevel="0" collapsed="false">
      <c r="A5502" s="2" t="n">
        <v>5468</v>
      </c>
      <c r="B5502" s="2" t="n">
        <v>8</v>
      </c>
      <c r="C5502" s="22" t="n">
        <f aca="true">NORMSINV(MAX(RAND(),0.000000000001))</f>
        <v>-1.7263666502881</v>
      </c>
      <c r="D5502" s="24" t="n">
        <f aca="false">IF($B$11="","",$B$11*EXP($B$12*C5502))</f>
        <v>448.119737758997</v>
      </c>
      <c r="E5502" s="20" t="n">
        <f aca="true">IF($B$10="","",$B$10*(1-$B$14+2*$B$14*RAND()))</f>
        <v>3.63211584653016</v>
      </c>
      <c r="F5502" s="21" t="n">
        <f aca="false">INDEX($E$17:$E$28,B5502)</f>
        <v>4.761</v>
      </c>
      <c r="G5502" s="25" t="n">
        <f aca="false">IF(OR(D5502="",E5502="",F5502=""),"",D5502*($B$7-$B$8-F5502-E5502))</f>
        <v>1947.92458692164</v>
      </c>
      <c r="H5502" s="25" t="n">
        <f aca="false">IF(D5502="","",D5502*$F$30)</f>
        <v>2240.24019300478</v>
      </c>
    </row>
    <row r="5503" customFormat="false" ht="15" hidden="false" customHeight="false" outlineLevel="0" collapsed="false">
      <c r="A5503" s="2" t="n">
        <v>5469</v>
      </c>
      <c r="B5503" s="2" t="n">
        <v>9</v>
      </c>
      <c r="C5503" s="22" t="n">
        <f aca="true">NORMSINV(MAX(RAND(),0.000000000001))</f>
        <v>-0.897824660472496</v>
      </c>
      <c r="D5503" s="24" t="n">
        <f aca="false">IF($B$11="","",$B$11*EXP($B$12*C5503))</f>
        <v>635.352490642878</v>
      </c>
      <c r="E5503" s="20" t="n">
        <f aca="true">IF($B$10="","",$B$10*(1-$B$14+2*$B$14*RAND()))</f>
        <v>3.53672126141555</v>
      </c>
      <c r="F5503" s="21" t="n">
        <f aca="false">INDEX($E$17:$E$28,B5503)</f>
        <v>4.761</v>
      </c>
      <c r="G5503" s="25" t="n">
        <f aca="false">IF(OR(D5503="",E5503="",F5503=""),"",D5503*($B$7-$B$8-F5503-E5503))</f>
        <v>2822.41286068953</v>
      </c>
      <c r="H5503" s="25" t="n">
        <f aca="false">IF(D5503="","",D5503*$F$30)</f>
        <v>3176.25417122187</v>
      </c>
    </row>
    <row r="5504" customFormat="false" ht="15" hidden="false" customHeight="false" outlineLevel="0" collapsed="false">
      <c r="A5504" s="2" t="n">
        <v>5470</v>
      </c>
      <c r="B5504" s="2" t="n">
        <v>10</v>
      </c>
      <c r="C5504" s="22" t="n">
        <f aca="true">NORMSINV(MAX(RAND(),0.000000000001))</f>
        <v>1.25265716051829</v>
      </c>
      <c r="D5504" s="24" t="n">
        <f aca="false">IF($B$11="","",$B$11*EXP($B$12*C5504))</f>
        <v>1572.33965594223</v>
      </c>
      <c r="E5504" s="20" t="n">
        <f aca="true">IF($B$10="","",$B$10*(1-$B$14+2*$B$14*RAND()))</f>
        <v>3.71963333611634</v>
      </c>
      <c r="F5504" s="21" t="n">
        <f aca="false">INDEX($E$17:$E$28,B5504)</f>
        <v>4.761</v>
      </c>
      <c r="G5504" s="25" t="n">
        <f aca="false">IF(OR(D5504="",E5504="",F5504=""),"",D5504*($B$7-$B$8-F5504-E5504))</f>
        <v>6697.17111482266</v>
      </c>
      <c r="H5504" s="25" t="n">
        <f aca="false">IF(D5504="","",D5504*$F$30)</f>
        <v>7860.44040798642</v>
      </c>
    </row>
    <row r="5505" customFormat="false" ht="15" hidden="false" customHeight="false" outlineLevel="0" collapsed="false">
      <c r="A5505" s="2" t="n">
        <v>5471</v>
      </c>
      <c r="B5505" s="2" t="n">
        <v>11</v>
      </c>
      <c r="C5505" s="22" t="n">
        <f aca="true">NORMSINV(MAX(RAND(),0.000000000001))</f>
        <v>-0.293676393285941</v>
      </c>
      <c r="D5505" s="24" t="n">
        <f aca="false">IF($B$11="","",$B$11*EXP($B$12*C5505))</f>
        <v>819.543540721639</v>
      </c>
      <c r="E5505" s="20" t="n">
        <f aca="true">IF($B$10="","",$B$10*(1-$B$14+2*$B$14*RAND()))</f>
        <v>3.3830360975219</v>
      </c>
      <c r="F5505" s="21" t="n">
        <f aca="false">INDEX($E$17:$E$28,B5505)</f>
        <v>4.761</v>
      </c>
      <c r="G5505" s="25" t="n">
        <f aca="false">IF(OR(D5505="",E5505="",F5505=""),"",D5505*($B$7-$B$8-F5505-E5505))</f>
        <v>3766.59252966574</v>
      </c>
      <c r="H5505" s="25" t="n">
        <f aca="false">IF(D5505="","",D5505*$F$30)</f>
        <v>4097.06206877561</v>
      </c>
    </row>
    <row r="5506" customFormat="false" ht="15" hidden="false" customHeight="false" outlineLevel="0" collapsed="false">
      <c r="A5506" s="2" t="n">
        <v>5472</v>
      </c>
      <c r="B5506" s="2" t="n">
        <v>12</v>
      </c>
      <c r="C5506" s="22" t="n">
        <f aca="true">NORMSINV(MAX(RAND(),0.000000000001))</f>
        <v>0.484722540608785</v>
      </c>
      <c r="D5506" s="24" t="n">
        <f aca="false">IF($B$11="","",$B$11*EXP($B$12*C5506))</f>
        <v>1137.67094983866</v>
      </c>
      <c r="E5506" s="20" t="n">
        <f aca="true">IF($B$10="","",$B$10*(1-$B$14+2*$B$14*RAND()))</f>
        <v>3.61326704195895</v>
      </c>
      <c r="F5506" s="21" t="n">
        <f aca="false">INDEX($E$17:$E$28,B5506)</f>
        <v>4.761</v>
      </c>
      <c r="G5506" s="25" t="n">
        <f aca="false">IF(OR(D5506="",E5506="",F5506=""),"",D5506*($B$7-$B$8-F5506-E5506))</f>
        <v>4966.76756111648</v>
      </c>
      <c r="H5506" s="25" t="n">
        <f aca="false">IF(D5506="","",D5506*$F$30)</f>
        <v>5687.44461243341</v>
      </c>
    </row>
    <row r="5507" customFormat="false" ht="15" hidden="false" customHeight="false" outlineLevel="0" collapsed="false">
      <c r="A5507" s="2" t="n">
        <v>5473</v>
      </c>
      <c r="B5507" s="2" t="n">
        <v>1</v>
      </c>
      <c r="C5507" s="22" t="n">
        <f aca="true">NORMSINV(MAX(RAND(),0.000000000001))</f>
        <v>0.284728089559701</v>
      </c>
      <c r="D5507" s="24" t="n">
        <f aca="false">IF($B$11="","",$B$11*EXP($B$12*C5507))</f>
        <v>1045.72693046691</v>
      </c>
      <c r="E5507" s="20" t="n">
        <f aca="true">IF($B$10="","",$B$10*(1-$B$14+2*$B$14*RAND()))</f>
        <v>4.07843944221323</v>
      </c>
      <c r="F5507" s="21" t="n">
        <f aca="false">INDEX($E$17:$E$28,B5507)</f>
        <v>4.92562580645161</v>
      </c>
      <c r="G5507" s="25" t="n">
        <f aca="false">IF(OR(D5507="",E5507="",F5507=""),"",D5507*($B$7-$B$8-F5507-E5507))</f>
        <v>3906.76757993837</v>
      </c>
      <c r="H5507" s="25" t="n">
        <f aca="false">IF(D5507="","",D5507*$F$30)</f>
        <v>5227.79807079018</v>
      </c>
    </row>
    <row r="5508" customFormat="false" ht="15" hidden="false" customHeight="false" outlineLevel="0" collapsed="false">
      <c r="A5508" s="2" t="n">
        <v>5474</v>
      </c>
      <c r="B5508" s="2" t="n">
        <v>2</v>
      </c>
      <c r="C5508" s="22" t="n">
        <f aca="true">NORMSINV(MAX(RAND(),0.000000000001))</f>
        <v>0.170411434658936</v>
      </c>
      <c r="D5508" s="24" t="n">
        <f aca="false">IF($B$11="","",$B$11*EXP($B$12*C5508))</f>
        <v>996.549079689132</v>
      </c>
      <c r="E5508" s="20" t="n">
        <f aca="true">IF($B$10="","",$B$10*(1-$B$14+2*$B$14*RAND()))</f>
        <v>3.79105224505961</v>
      </c>
      <c r="F5508" s="21" t="n">
        <f aca="false">INDEX($E$17:$E$28,B5508)</f>
        <v>5.0612</v>
      </c>
      <c r="G5508" s="25" t="n">
        <f aca="false">IF(OR(D5508="",E5508="",F5508=""),"",D5508*($B$7-$B$8-F5508-E5508))</f>
        <v>3874.33144724934</v>
      </c>
      <c r="H5508" s="25" t="n">
        <f aca="false">IF(D5508="","",D5508*$F$30)</f>
        <v>4981.94815918191</v>
      </c>
    </row>
    <row r="5509" customFormat="false" ht="15" hidden="false" customHeight="false" outlineLevel="0" collapsed="false">
      <c r="A5509" s="2" t="n">
        <v>5475</v>
      </c>
      <c r="B5509" s="2" t="n">
        <v>3</v>
      </c>
      <c r="C5509" s="22" t="n">
        <f aca="true">NORMSINV(MAX(RAND(),0.000000000001))</f>
        <v>-0.579192997889554</v>
      </c>
      <c r="D5509" s="24" t="n">
        <f aca="false">IF($B$11="","",$B$11*EXP($B$12*C5509))</f>
        <v>726.646793833474</v>
      </c>
      <c r="E5509" s="20" t="n">
        <f aca="true">IF($B$10="","",$B$10*(1-$B$14+2*$B$14*RAND()))</f>
        <v>3.60750849134779</v>
      </c>
      <c r="F5509" s="21" t="n">
        <f aca="false">INDEX($E$17:$E$28,B5509)</f>
        <v>5.0612</v>
      </c>
      <c r="G5509" s="25" t="n">
        <f aca="false">IF(OR(D5509="",E5509="",F5509=""),"",D5509*($B$7-$B$8-F5509-E5509))</f>
        <v>2958.39092152357</v>
      </c>
      <c r="H5509" s="25" t="n">
        <f aca="false">IF(D5509="","",D5509*$F$30)</f>
        <v>3632.6526517323</v>
      </c>
    </row>
    <row r="5510" customFormat="false" ht="15" hidden="false" customHeight="false" outlineLevel="0" collapsed="false">
      <c r="A5510" s="2" t="n">
        <v>5476</v>
      </c>
      <c r="B5510" s="2" t="n">
        <v>4</v>
      </c>
      <c r="C5510" s="22" t="n">
        <f aca="true">NORMSINV(MAX(RAND(),0.000000000001))</f>
        <v>-0.734331525697816</v>
      </c>
      <c r="D5510" s="24" t="n">
        <f aca="false">IF($B$11="","",$B$11*EXP($B$12*C5510))</f>
        <v>680.665099374734</v>
      </c>
      <c r="E5510" s="20" t="n">
        <f aca="true">IF($B$10="","",$B$10*(1-$B$14+2*$B$14*RAND()))</f>
        <v>3.890636169231</v>
      </c>
      <c r="F5510" s="21" t="n">
        <f aca="false">INDEX($E$17:$E$28,B5510)</f>
        <v>4.89657419354839</v>
      </c>
      <c r="G5510" s="25" t="n">
        <f aca="false">IF(OR(D5510="",E5510="",F5510=""),"",D5510*($B$7-$B$8-F5510-E5510))</f>
        <v>2690.52595122618</v>
      </c>
      <c r="H5510" s="25" t="n">
        <f aca="false">IF(D5510="","",D5510*$F$30)</f>
        <v>3402.78096479417</v>
      </c>
    </row>
    <row r="5511" customFormat="false" ht="15" hidden="false" customHeight="false" outlineLevel="0" collapsed="false">
      <c r="A5511" s="2" t="n">
        <v>5477</v>
      </c>
      <c r="B5511" s="2" t="n">
        <v>5</v>
      </c>
      <c r="C5511" s="22" t="n">
        <f aca="true">NORMSINV(MAX(RAND(),0.000000000001))</f>
        <v>-0.467913682544019</v>
      </c>
      <c r="D5511" s="24" t="n">
        <f aca="false">IF($B$11="","",$B$11*EXP($B$12*C5511))</f>
        <v>761.530212304014</v>
      </c>
      <c r="E5511" s="20" t="n">
        <f aca="true">IF($B$10="","",$B$10*(1-$B$14+2*$B$14*RAND()))</f>
        <v>3.74624074515128</v>
      </c>
      <c r="F5511" s="21" t="n">
        <f aca="false">INDEX($E$17:$E$28,B5511)</f>
        <v>4.761</v>
      </c>
      <c r="G5511" s="25" t="n">
        <f aca="false">IF(OR(D5511="",E5511="",F5511=""),"",D5511*($B$7-$B$8-F5511-E5511))</f>
        <v>3223.37405397672</v>
      </c>
      <c r="H5511" s="25" t="n">
        <f aca="false">IF(D5511="","",D5511*$F$30)</f>
        <v>3807.04183735023</v>
      </c>
    </row>
    <row r="5512" customFormat="false" ht="15" hidden="false" customHeight="false" outlineLevel="0" collapsed="false">
      <c r="A5512" s="2" t="n">
        <v>5478</v>
      </c>
      <c r="B5512" s="2" t="n">
        <v>6</v>
      </c>
      <c r="C5512" s="22" t="n">
        <f aca="true">NORMSINV(MAX(RAND(),0.000000000001))</f>
        <v>0.32738494917188</v>
      </c>
      <c r="D5512" s="24" t="n">
        <f aca="false">IF($B$11="","",$B$11*EXP($B$12*C5512))</f>
        <v>1064.69292472706</v>
      </c>
      <c r="E5512" s="20" t="n">
        <f aca="true">IF($B$10="","",$B$10*(1-$B$14+2*$B$14*RAND()))</f>
        <v>4.02962795414184</v>
      </c>
      <c r="F5512" s="21" t="n">
        <f aca="false">INDEX($E$17:$E$28,B5512)</f>
        <v>4.761</v>
      </c>
      <c r="G5512" s="25" t="n">
        <f aca="false">IF(OR(D5512="",E5512="",F5512=""),"",D5512*($B$7-$B$8-F5512-E5512))</f>
        <v>4204.86847434002</v>
      </c>
      <c r="H5512" s="25" t="n">
        <f aca="false">IF(D5512="","",D5512*$F$30)</f>
        <v>5322.61286929553</v>
      </c>
    </row>
    <row r="5513" customFormat="false" ht="15" hidden="false" customHeight="false" outlineLevel="0" collapsed="false">
      <c r="A5513" s="2" t="n">
        <v>5479</v>
      </c>
      <c r="B5513" s="2" t="n">
        <v>7</v>
      </c>
      <c r="C5513" s="22" t="n">
        <f aca="true">NORMSINV(MAX(RAND(),0.000000000001))</f>
        <v>-0.4284239100565</v>
      </c>
      <c r="D5513" s="24" t="n">
        <f aca="false">IF($B$11="","",$B$11*EXP($B$12*C5513))</f>
        <v>774.307821251394</v>
      </c>
      <c r="E5513" s="20" t="n">
        <f aca="true">IF($B$10="","",$B$10*(1-$B$14+2*$B$14*RAND()))</f>
        <v>3.83451733780256</v>
      </c>
      <c r="F5513" s="21" t="n">
        <f aca="false">INDEX($E$17:$E$28,B5513)</f>
        <v>4.761</v>
      </c>
      <c r="G5513" s="25" t="n">
        <f aca="false">IF(OR(D5513="",E5513="",F5513=""),"",D5513*($B$7-$B$8-F5513-E5513))</f>
        <v>3209.10534038028</v>
      </c>
      <c r="H5513" s="25" t="n">
        <f aca="false">IF(D5513="","",D5513*$F$30)</f>
        <v>3870.91965999997</v>
      </c>
    </row>
    <row r="5514" customFormat="false" ht="15" hidden="false" customHeight="false" outlineLevel="0" collapsed="false">
      <c r="A5514" s="2" t="n">
        <v>5480</v>
      </c>
      <c r="B5514" s="2" t="n">
        <v>8</v>
      </c>
      <c r="C5514" s="22" t="n">
        <f aca="true">NORMSINV(MAX(RAND(),0.000000000001))</f>
        <v>-0.542011054671579</v>
      </c>
      <c r="D5514" s="24" t="n">
        <f aca="false">IF($B$11="","",$B$11*EXP($B$12*C5514))</f>
        <v>738.120970615279</v>
      </c>
      <c r="E5514" s="20" t="n">
        <f aca="true">IF($B$10="","",$B$10*(1-$B$14+2*$B$14*RAND()))</f>
        <v>3.82540669539572</v>
      </c>
      <c r="F5514" s="21" t="n">
        <f aca="false">INDEX($E$17:$E$28,B5514)</f>
        <v>4.761</v>
      </c>
      <c r="G5514" s="25" t="n">
        <f aca="false">IF(OR(D5514="",E5514="",F5514=""),"",D5514*($B$7-$B$8-F5514-E5514))</f>
        <v>3065.85432153563</v>
      </c>
      <c r="H5514" s="25" t="n">
        <f aca="false">IF(D5514="","",D5514*$F$30)</f>
        <v>3690.0143562999</v>
      </c>
    </row>
    <row r="5515" customFormat="false" ht="15" hidden="false" customHeight="false" outlineLevel="0" collapsed="false">
      <c r="A5515" s="2" t="n">
        <v>5481</v>
      </c>
      <c r="B5515" s="2" t="n">
        <v>9</v>
      </c>
      <c r="C5515" s="22" t="n">
        <f aca="true">NORMSINV(MAX(RAND(),0.000000000001))</f>
        <v>2.66314783082256</v>
      </c>
      <c r="D5515" s="24" t="n">
        <f aca="false">IF($B$11="","",$B$11*EXP($B$12*C5515))</f>
        <v>2848.79940286238</v>
      </c>
      <c r="E5515" s="20" t="n">
        <f aca="true">IF($B$10="","",$B$10*(1-$B$14+2*$B$14*RAND()))</f>
        <v>4.0933753873939</v>
      </c>
      <c r="F5515" s="21" t="n">
        <f aca="false">INDEX($E$17:$E$28,B5515)</f>
        <v>4.761</v>
      </c>
      <c r="G5515" s="25" t="n">
        <f aca="false">IF(OR(D5515="",E5515="",F5515=""),"",D5515*($B$7-$B$8-F5515-E5515))</f>
        <v>11069.3650761396</v>
      </c>
      <c r="H5515" s="25" t="n">
        <f aca="false">IF(D5515="","",D5515*$F$30)</f>
        <v>14241.7179747896</v>
      </c>
    </row>
    <row r="5516" customFormat="false" ht="15" hidden="false" customHeight="false" outlineLevel="0" collapsed="false">
      <c r="A5516" s="2" t="n">
        <v>5482</v>
      </c>
      <c r="B5516" s="2" t="n">
        <v>10</v>
      </c>
      <c r="C5516" s="22" t="n">
        <f aca="true">NORMSINV(MAX(RAND(),0.000000000001))</f>
        <v>-0.180881775483477</v>
      </c>
      <c r="D5516" s="24" t="n">
        <f aca="false">IF($B$11="","",$B$11*EXP($B$12*C5516))</f>
        <v>859.435133656447</v>
      </c>
      <c r="E5516" s="20" t="n">
        <f aca="true">IF($B$10="","",$B$10*(1-$B$14+2*$B$14*RAND()))</f>
        <v>3.90450111877161</v>
      </c>
      <c r="F5516" s="21" t="n">
        <f aca="false">INDEX($E$17:$E$28,B5516)</f>
        <v>4.761</v>
      </c>
      <c r="G5516" s="25" t="n">
        <f aca="false">IF(OR(D5516="",E5516="",F5516=""),"",D5516*($B$7-$B$8-F5516-E5516))</f>
        <v>3501.76749057156</v>
      </c>
      <c r="H5516" s="25" t="n">
        <f aca="false">IF(D5516="","",D5516*$F$30)</f>
        <v>4296.48812017531</v>
      </c>
    </row>
    <row r="5517" customFormat="false" ht="15" hidden="false" customHeight="false" outlineLevel="0" collapsed="false">
      <c r="A5517" s="2" t="n">
        <v>5483</v>
      </c>
      <c r="B5517" s="2" t="n">
        <v>11</v>
      </c>
      <c r="C5517" s="22" t="n">
        <f aca="true">NORMSINV(MAX(RAND(),0.000000000001))</f>
        <v>-0.0432468868407404</v>
      </c>
      <c r="D5517" s="24" t="n">
        <f aca="false">IF($B$11="","",$B$11*EXP($B$12*C5517))</f>
        <v>910.751446240975</v>
      </c>
      <c r="E5517" s="20" t="n">
        <f aca="true">IF($B$10="","",$B$10*(1-$B$14+2*$B$14*RAND()))</f>
        <v>3.53283310031853</v>
      </c>
      <c r="F5517" s="21" t="n">
        <f aca="false">INDEX($E$17:$E$28,B5517)</f>
        <v>4.761</v>
      </c>
      <c r="G5517" s="25" t="n">
        <f aca="false">IF(OR(D5517="",E5517="",F5517=""),"",D5517*($B$7-$B$8-F5517-E5517))</f>
        <v>4049.35293411365</v>
      </c>
      <c r="H5517" s="25" t="n">
        <f aca="false">IF(D5517="","",D5517*$F$30)</f>
        <v>4553.02863004788</v>
      </c>
    </row>
    <row r="5518" customFormat="false" ht="15" hidden="false" customHeight="false" outlineLevel="0" collapsed="false">
      <c r="A5518" s="2" t="n">
        <v>5484</v>
      </c>
      <c r="B5518" s="2" t="n">
        <v>12</v>
      </c>
      <c r="C5518" s="22" t="n">
        <f aca="true">NORMSINV(MAX(RAND(),0.000000000001))</f>
        <v>-2.08936403338717</v>
      </c>
      <c r="D5518" s="24" t="n">
        <f aca="false">IF($B$11="","",$B$11*EXP($B$12*C5518))</f>
        <v>384.562255519525</v>
      </c>
      <c r="E5518" s="20" t="n">
        <f aca="true">IF($B$10="","",$B$10*(1-$B$14+2*$B$14*RAND()))</f>
        <v>3.90312647114438</v>
      </c>
      <c r="F5518" s="21" t="n">
        <f aca="false">INDEX($E$17:$E$28,B5518)</f>
        <v>4.761</v>
      </c>
      <c r="G5518" s="25" t="n">
        <f aca="false">IF(OR(D5518="",E5518="",F5518=""),"",D5518*($B$7-$B$8-F5518-E5518))</f>
        <v>1567.42711746904</v>
      </c>
      <c r="H5518" s="25" t="n">
        <f aca="false">IF(D5518="","",D5518*$F$30)</f>
        <v>1922.50362779321</v>
      </c>
    </row>
    <row r="5519" customFormat="false" ht="15" hidden="false" customHeight="false" outlineLevel="0" collapsed="false">
      <c r="A5519" s="2" t="n">
        <v>5485</v>
      </c>
      <c r="B5519" s="2" t="n">
        <v>1</v>
      </c>
      <c r="C5519" s="22" t="n">
        <f aca="true">NORMSINV(MAX(RAND(),0.000000000001))</f>
        <v>0.756805006633986</v>
      </c>
      <c r="D5519" s="24" t="n">
        <f aca="false">IF($B$11="","",$B$11*EXP($B$12*C5519))</f>
        <v>1275.87148758207</v>
      </c>
      <c r="E5519" s="20" t="n">
        <f aca="true">IF($B$10="","",$B$10*(1-$B$14+2*$B$14*RAND()))</f>
        <v>3.57877236739179</v>
      </c>
      <c r="F5519" s="21" t="n">
        <f aca="false">INDEX($E$17:$E$28,B5519)</f>
        <v>4.92562580645161</v>
      </c>
      <c r="G5519" s="25" t="n">
        <f aca="false">IF(OR(D5519="",E5519="",F5519=""),"",D5519*($B$7-$B$8-F5519-E5519))</f>
        <v>5404.08360274374</v>
      </c>
      <c r="H5519" s="25" t="n">
        <f aca="false">IF(D5519="","",D5519*$F$30)</f>
        <v>6378.33674072028</v>
      </c>
    </row>
    <row r="5520" customFormat="false" ht="15" hidden="false" customHeight="false" outlineLevel="0" collapsed="false">
      <c r="A5520" s="2" t="n">
        <v>5486</v>
      </c>
      <c r="B5520" s="2" t="n">
        <v>2</v>
      </c>
      <c r="C5520" s="22" t="n">
        <f aca="true">NORMSINV(MAX(RAND(),0.000000000001))</f>
        <v>-0.201024685660604</v>
      </c>
      <c r="D5520" s="24" t="n">
        <f aca="false">IF($B$11="","",$B$11*EXP($B$12*C5520))</f>
        <v>852.171513310851</v>
      </c>
      <c r="E5520" s="20" t="n">
        <f aca="true">IF($B$10="","",$B$10*(1-$B$14+2*$B$14*RAND()))</f>
        <v>3.95724053174646</v>
      </c>
      <c r="F5520" s="21" t="n">
        <f aca="false">INDEX($E$17:$E$28,B5520)</f>
        <v>5.0612</v>
      </c>
      <c r="G5520" s="25" t="n">
        <f aca="false">IF(OR(D5520="",E5520="",F5520=""),"",D5520*($B$7-$B$8-F5520-E5520))</f>
        <v>3171.40696393795</v>
      </c>
      <c r="H5520" s="25" t="n">
        <f aca="false">IF(D5520="","",D5520*$F$30)</f>
        <v>4260.1758293436</v>
      </c>
    </row>
    <row r="5521" customFormat="false" ht="15" hidden="false" customHeight="false" outlineLevel="0" collapsed="false">
      <c r="A5521" s="2" t="n">
        <v>5487</v>
      </c>
      <c r="B5521" s="2" t="n">
        <v>3</v>
      </c>
      <c r="C5521" s="22" t="n">
        <f aca="true">NORMSINV(MAX(RAND(),0.000000000001))</f>
        <v>1.05362820935256</v>
      </c>
      <c r="D5521" s="24" t="n">
        <f aca="false">IF($B$11="","",$B$11*EXP($B$12*C5521))</f>
        <v>1445.85478065249</v>
      </c>
      <c r="E5521" s="20" t="n">
        <f aca="true">IF($B$10="","",$B$10*(1-$B$14+2*$B$14*RAND()))</f>
        <v>3.47949629283936</v>
      </c>
      <c r="F5521" s="21" t="n">
        <f aca="false">INDEX($E$17:$E$28,B5521)</f>
        <v>5.0612</v>
      </c>
      <c r="G5521" s="25" t="n">
        <f aca="false">IF(OR(D5521="",E5521="",F5521=""),"",D5521*($B$7-$B$8-F5521-E5521))</f>
        <v>6071.58334040995</v>
      </c>
      <c r="H5521" s="25" t="n">
        <f aca="false">IF(D5521="","",D5521*$F$30)</f>
        <v>7228.11721943794</v>
      </c>
    </row>
    <row r="5522" customFormat="false" ht="15" hidden="false" customHeight="false" outlineLevel="0" collapsed="false">
      <c r="A5522" s="2" t="n">
        <v>5488</v>
      </c>
      <c r="B5522" s="2" t="n">
        <v>4</v>
      </c>
      <c r="C5522" s="22" t="n">
        <f aca="true">NORMSINV(MAX(RAND(),0.000000000001))</f>
        <v>-0.403056475031663</v>
      </c>
      <c r="D5522" s="24" t="n">
        <f aca="false">IF($B$11="","",$B$11*EXP($B$12*C5522))</f>
        <v>782.628771219617</v>
      </c>
      <c r="E5522" s="20" t="n">
        <f aca="true">IF($B$10="","",$B$10*(1-$B$14+2*$B$14*RAND()))</f>
        <v>3.71333229695562</v>
      </c>
      <c r="F5522" s="21" t="n">
        <f aca="false">INDEX($E$17:$E$28,B5522)</f>
        <v>4.89657419354839</v>
      </c>
      <c r="G5522" s="25" t="n">
        <f aca="false">IF(OR(D5522="",E5522="",F5522=""),"",D5522*($B$7-$B$8-F5522-E5522))</f>
        <v>3232.33000835896</v>
      </c>
      <c r="H5522" s="25" t="n">
        <f aca="false">IF(D5522="","",D5522*$F$30)</f>
        <v>3912.51775308111</v>
      </c>
    </row>
    <row r="5523" customFormat="false" ht="15" hidden="false" customHeight="false" outlineLevel="0" collapsed="false">
      <c r="A5523" s="2" t="n">
        <v>5489</v>
      </c>
      <c r="B5523" s="2" t="n">
        <v>5</v>
      </c>
      <c r="C5523" s="22" t="n">
        <f aca="true">NORMSINV(MAX(RAND(),0.000000000001))</f>
        <v>0.912203344316718</v>
      </c>
      <c r="D5523" s="24" t="n">
        <f aca="false">IF($B$11="","",$B$11*EXP($B$12*C5523))</f>
        <v>1362.21091312462</v>
      </c>
      <c r="E5523" s="20" t="n">
        <f aca="true">IF($B$10="","",$B$10*(1-$B$14+2*$B$14*RAND()))</f>
        <v>3.8638878677162</v>
      </c>
      <c r="F5523" s="21" t="n">
        <f aca="false">INDEX($E$17:$E$28,B5523)</f>
        <v>4.761</v>
      </c>
      <c r="G5523" s="25" t="n">
        <f aca="false">IF(OR(D5523="",E5523="",F5523=""),"",D5523*($B$7-$B$8-F5523-E5523))</f>
        <v>5605.65065532853</v>
      </c>
      <c r="H5523" s="25" t="n">
        <f aca="false">IF(D5523="","",D5523*$F$30)</f>
        <v>6809.96479689262</v>
      </c>
    </row>
    <row r="5524" customFormat="false" ht="15" hidden="false" customHeight="false" outlineLevel="0" collapsed="false">
      <c r="A5524" s="2" t="n">
        <v>5490</v>
      </c>
      <c r="B5524" s="2" t="n">
        <v>6</v>
      </c>
      <c r="C5524" s="22" t="n">
        <f aca="true">NORMSINV(MAX(RAND(),0.000000000001))</f>
        <v>1.38789940779278</v>
      </c>
      <c r="D5524" s="24" t="n">
        <f aca="false">IF($B$11="","",$B$11*EXP($B$12*C5524))</f>
        <v>1664.54403095307</v>
      </c>
      <c r="E5524" s="20" t="n">
        <f aca="true">IF($B$10="","",$B$10*(1-$B$14+2*$B$14*RAND()))</f>
        <v>3.56192573742409</v>
      </c>
      <c r="F5524" s="21" t="n">
        <f aca="false">INDEX($E$17:$E$28,B5524)</f>
        <v>4.761</v>
      </c>
      <c r="G5524" s="25" t="n">
        <f aca="false">IF(OR(D5524="",E5524="",F5524=""),"",D5524*($B$7-$B$8-F5524-E5524))</f>
        <v>7352.41459804715</v>
      </c>
      <c r="H5524" s="25" t="n">
        <f aca="false">IF(D5524="","",D5524*$F$30)</f>
        <v>8321.38851954058</v>
      </c>
    </row>
    <row r="5525" customFormat="false" ht="15" hidden="false" customHeight="false" outlineLevel="0" collapsed="false">
      <c r="A5525" s="2" t="n">
        <v>5491</v>
      </c>
      <c r="B5525" s="2" t="n">
        <v>7</v>
      </c>
      <c r="C5525" s="22" t="n">
        <f aca="true">NORMSINV(MAX(RAND(),0.000000000001))</f>
        <v>0.916085318174772</v>
      </c>
      <c r="D5525" s="24" t="n">
        <f aca="false">IF($B$11="","",$B$11*EXP($B$12*C5525))</f>
        <v>1364.4409485574</v>
      </c>
      <c r="E5525" s="20" t="n">
        <f aca="true">IF($B$10="","",$B$10*(1-$B$14+2*$B$14*RAND()))</f>
        <v>3.85081637718958</v>
      </c>
      <c r="F5525" s="21" t="n">
        <f aca="false">INDEX($E$17:$E$28,B5525)</f>
        <v>4.761</v>
      </c>
      <c r="G5525" s="25" t="n">
        <f aca="false">IF(OR(D5525="",E5525="",F5525=""),"",D5525*($B$7-$B$8-F5525-E5525))</f>
        <v>5632.66277812658</v>
      </c>
      <c r="H5525" s="25" t="n">
        <f aca="false">IF(D5525="","",D5525*$F$30)</f>
        <v>6821.11319002816</v>
      </c>
    </row>
    <row r="5526" customFormat="false" ht="15" hidden="false" customHeight="false" outlineLevel="0" collapsed="false">
      <c r="A5526" s="2" t="n">
        <v>5492</v>
      </c>
      <c r="B5526" s="2" t="n">
        <v>8</v>
      </c>
      <c r="C5526" s="22" t="n">
        <f aca="true">NORMSINV(MAX(RAND(),0.000000000001))</f>
        <v>-0.383499893991237</v>
      </c>
      <c r="D5526" s="24" t="n">
        <f aca="false">IF($B$11="","",$B$11*EXP($B$12*C5526))</f>
        <v>789.104653216618</v>
      </c>
      <c r="E5526" s="20" t="n">
        <f aca="true">IF($B$10="","",$B$10*(1-$B$14+2*$B$14*RAND()))</f>
        <v>3.91795640421741</v>
      </c>
      <c r="F5526" s="21" t="n">
        <f aca="false">INDEX($E$17:$E$28,B5526)</f>
        <v>4.761</v>
      </c>
      <c r="G5526" s="25" t="n">
        <f aca="false">IF(OR(D5526="",E5526="",F5526=""),"",D5526*($B$7-$B$8-F5526-E5526))</f>
        <v>3204.58839834759</v>
      </c>
      <c r="H5526" s="25" t="n">
        <f aca="false">IF(D5526="","",D5526*$F$30)</f>
        <v>3944.89198236051</v>
      </c>
    </row>
    <row r="5527" customFormat="false" ht="15" hidden="false" customHeight="false" outlineLevel="0" collapsed="false">
      <c r="A5527" s="2" t="n">
        <v>5493</v>
      </c>
      <c r="B5527" s="2" t="n">
        <v>9</v>
      </c>
      <c r="C5527" s="22" t="n">
        <f aca="true">NORMSINV(MAX(RAND(),0.000000000001))</f>
        <v>-0.206350954515801</v>
      </c>
      <c r="D5527" s="24" t="n">
        <f aca="false">IF($B$11="","",$B$11*EXP($B$12*C5527))</f>
        <v>850.261121704091</v>
      </c>
      <c r="E5527" s="20" t="n">
        <f aca="true">IF($B$10="","",$B$10*(1-$B$14+2*$B$14*RAND()))</f>
        <v>3.83166270602537</v>
      </c>
      <c r="F5527" s="21" t="n">
        <f aca="false">INDEX($E$17:$E$28,B5527)</f>
        <v>4.761</v>
      </c>
      <c r="G5527" s="25" t="n">
        <f aca="false">IF(OR(D5527="",E5527="",F5527=""),"",D5527*($B$7-$B$8-F5527-E5527))</f>
        <v>3526.31965966008</v>
      </c>
      <c r="H5527" s="25" t="n">
        <f aca="false">IF(D5527="","",D5527*$F$30)</f>
        <v>4250.62539962309</v>
      </c>
    </row>
    <row r="5528" customFormat="false" ht="15" hidden="false" customHeight="false" outlineLevel="0" collapsed="false">
      <c r="A5528" s="2" t="n">
        <v>5494</v>
      </c>
      <c r="B5528" s="2" t="n">
        <v>10</v>
      </c>
      <c r="C5528" s="22" t="n">
        <f aca="true">NORMSINV(MAX(RAND(),0.000000000001))</f>
        <v>0.724447677389836</v>
      </c>
      <c r="D5528" s="24" t="n">
        <f aca="false">IF($B$11="","",$B$11*EXP($B$12*C5528))</f>
        <v>1258.59394880383</v>
      </c>
      <c r="E5528" s="20" t="n">
        <f aca="true">IF($B$10="","",$B$10*(1-$B$14+2*$B$14*RAND()))</f>
        <v>3.88463853747585</v>
      </c>
      <c r="F5528" s="21" t="n">
        <f aca="false">INDEX($E$17:$E$28,B5528)</f>
        <v>4.761</v>
      </c>
      <c r="G5528" s="25" t="n">
        <f aca="false">IF(OR(D5528="",E5528="",F5528=""),"",D5528*($B$7-$B$8-F5528-E5528))</f>
        <v>5153.13856094848</v>
      </c>
      <c r="H5528" s="25" t="n">
        <f aca="false">IF(D5528="","",D5528*$F$30)</f>
        <v>6291.96286886009</v>
      </c>
    </row>
    <row r="5529" customFormat="false" ht="15" hidden="false" customHeight="false" outlineLevel="0" collapsed="false">
      <c r="A5529" s="2" t="n">
        <v>5495</v>
      </c>
      <c r="B5529" s="2" t="n">
        <v>11</v>
      </c>
      <c r="C5529" s="22" t="n">
        <f aca="true">NORMSINV(MAX(RAND(),0.000000000001))</f>
        <v>1.45118116493721</v>
      </c>
      <c r="D5529" s="24" t="n">
        <f aca="false">IF($B$11="","",$B$11*EXP($B$12*C5529))</f>
        <v>1709.52578916552</v>
      </c>
      <c r="E5529" s="20" t="n">
        <f aca="true">IF($B$10="","",$B$10*(1-$B$14+2*$B$14*RAND()))</f>
        <v>3.55598417552687</v>
      </c>
      <c r="F5529" s="21" t="n">
        <f aca="false">INDEX($E$17:$E$28,B5529)</f>
        <v>4.761</v>
      </c>
      <c r="G5529" s="25" t="n">
        <f aca="false">IF(OR(D5529="",E5529="",F5529=""),"",D5529*($B$7-$B$8-F5529-E5529))</f>
        <v>7561.25961782403</v>
      </c>
      <c r="H5529" s="25" t="n">
        <f aca="false">IF(D5529="","",D5529*$F$30)</f>
        <v>8546.26132519628</v>
      </c>
    </row>
    <row r="5530" customFormat="false" ht="15" hidden="false" customHeight="false" outlineLevel="0" collapsed="false">
      <c r="A5530" s="2" t="n">
        <v>5496</v>
      </c>
      <c r="B5530" s="2" t="n">
        <v>12</v>
      </c>
      <c r="C5530" s="22" t="n">
        <f aca="true">NORMSINV(MAX(RAND(),0.000000000001))</f>
        <v>-0.150654120148524</v>
      </c>
      <c r="D5530" s="24" t="n">
        <f aca="false">IF($B$11="","",$B$11*EXP($B$12*C5530))</f>
        <v>870.451689598138</v>
      </c>
      <c r="E5530" s="20" t="n">
        <f aca="true">IF($B$10="","",$B$10*(1-$B$14+2*$B$14*RAND()))</f>
        <v>3.44223184959374</v>
      </c>
      <c r="F5530" s="21" t="n">
        <f aca="false">INDEX($E$17:$E$28,B5530)</f>
        <v>4.761</v>
      </c>
      <c r="G5530" s="25" t="n">
        <f aca="false">IF(OR(D5530="",E5530="",F5530=""),"",D5530*($B$7-$B$8-F5530-E5530))</f>
        <v>3949.03750183615</v>
      </c>
      <c r="H5530" s="25" t="n">
        <f aca="false">IF(D5530="","",D5530*$F$30)</f>
        <v>4351.56208663901</v>
      </c>
    </row>
    <row r="5531" customFormat="false" ht="15" hidden="false" customHeight="false" outlineLevel="0" collapsed="false">
      <c r="A5531" s="2" t="n">
        <v>5497</v>
      </c>
      <c r="B5531" s="2" t="n">
        <v>1</v>
      </c>
      <c r="C5531" s="22" t="n">
        <f aca="true">NORMSINV(MAX(RAND(),0.000000000001))</f>
        <v>2.66091263847092</v>
      </c>
      <c r="D5531" s="24" t="n">
        <f aca="false">IF($B$11="","",$B$11*EXP($B$12*C5531))</f>
        <v>2846.11756924501</v>
      </c>
      <c r="E5531" s="20" t="n">
        <f aca="true">IF($B$10="","",$B$10*(1-$B$14+2*$B$14*RAND()))</f>
        <v>3.65655856013664</v>
      </c>
      <c r="F5531" s="21" t="n">
        <f aca="false">INDEX($E$17:$E$28,B5531)</f>
        <v>4.92562580645161</v>
      </c>
      <c r="G5531" s="25" t="n">
        <f aca="false">IF(OR(D5531="",E5531="",F5531=""),"",D5531*($B$7-$B$8-F5531-E5531))</f>
        <v>11833.6321239347</v>
      </c>
      <c r="H5531" s="25" t="n">
        <f aca="false">IF(D5531="","",D5531*$F$30)</f>
        <v>14228.3109521696</v>
      </c>
    </row>
    <row r="5532" customFormat="false" ht="15" hidden="false" customHeight="false" outlineLevel="0" collapsed="false">
      <c r="A5532" s="2" t="n">
        <v>5498</v>
      </c>
      <c r="B5532" s="2" t="n">
        <v>2</v>
      </c>
      <c r="C5532" s="22" t="n">
        <f aca="true">NORMSINV(MAX(RAND(),0.000000000001))</f>
        <v>-0.111672460207871</v>
      </c>
      <c r="D5532" s="24" t="n">
        <f aca="false">IF($B$11="","",$B$11*EXP($B$12*C5532))</f>
        <v>884.867405162693</v>
      </c>
      <c r="E5532" s="20" t="n">
        <f aca="true">IF($B$10="","",$B$10*(1-$B$14+2*$B$14*RAND()))</f>
        <v>3.93591265466262</v>
      </c>
      <c r="F5532" s="21" t="n">
        <f aca="false">INDEX($E$17:$E$28,B5532)</f>
        <v>5.0612</v>
      </c>
      <c r="G5532" s="25" t="n">
        <f aca="false">IF(OR(D5532="",E5532="",F5532=""),"",D5532*($B$7-$B$8-F5532-E5532))</f>
        <v>3311.95901308497</v>
      </c>
      <c r="H5532" s="25" t="n">
        <f aca="false">IF(D5532="","",D5532*$F$30)</f>
        <v>4423.62913188933</v>
      </c>
    </row>
    <row r="5533" customFormat="false" ht="15" hidden="false" customHeight="false" outlineLevel="0" collapsed="false">
      <c r="A5533" s="2" t="n">
        <v>5499</v>
      </c>
      <c r="B5533" s="2" t="n">
        <v>3</v>
      </c>
      <c r="C5533" s="22" t="n">
        <f aca="true">NORMSINV(MAX(RAND(),0.000000000001))</f>
        <v>0.0669796795640209</v>
      </c>
      <c r="D5533" s="24" t="n">
        <f aca="false">IF($B$11="","",$B$11*EXP($B$12*C5533))</f>
        <v>954.049692477389</v>
      </c>
      <c r="E5533" s="20" t="n">
        <f aca="true">IF($B$10="","",$B$10*(1-$B$14+2*$B$14*RAND()))</f>
        <v>3.93365829758607</v>
      </c>
      <c r="F5533" s="21" t="n">
        <f aca="false">INDEX($E$17:$E$28,B5533)</f>
        <v>5.0612</v>
      </c>
      <c r="G5533" s="25" t="n">
        <f aca="false">IF(OR(D5533="",E5533="",F5533=""),"",D5533*($B$7-$B$8-F5533-E5533))</f>
        <v>3573.05128947225</v>
      </c>
      <c r="H5533" s="25" t="n">
        <f aca="false">IF(D5533="","",D5533*$F$30)</f>
        <v>4769.48522263296</v>
      </c>
    </row>
    <row r="5534" customFormat="false" ht="15" hidden="false" customHeight="false" outlineLevel="0" collapsed="false">
      <c r="A5534" s="2" t="n">
        <v>5500</v>
      </c>
      <c r="B5534" s="2" t="n">
        <v>4</v>
      </c>
      <c r="C5534" s="22" t="n">
        <f aca="true">NORMSINV(MAX(RAND(),0.000000000001))</f>
        <v>1.58282433814105</v>
      </c>
      <c r="D5534" s="24" t="n">
        <f aca="false">IF($B$11="","",$B$11*EXP($B$12*C5534))</f>
        <v>1807.03247268827</v>
      </c>
      <c r="E5534" s="20" t="n">
        <f aca="true">IF($B$10="","",$B$10*(1-$B$14+2*$B$14*RAND()))</f>
        <v>3.40251442348443</v>
      </c>
      <c r="F5534" s="21" t="n">
        <f aca="false">INDEX($E$17:$E$28,B5534)</f>
        <v>4.89657419354839</v>
      </c>
      <c r="G5534" s="25" t="n">
        <f aca="false">IF(OR(D5534="",E5534="",F5534=""),"",D5534*($B$7-$B$8-F5534-E5534))</f>
        <v>8024.87107735269</v>
      </c>
      <c r="H5534" s="25" t="n">
        <f aca="false">IF(D5534="","",D5534*$F$30)</f>
        <v>9033.71673746322</v>
      </c>
    </row>
    <row r="5535" customFormat="false" ht="15" hidden="false" customHeight="false" outlineLevel="0" collapsed="false">
      <c r="A5535" s="2" t="n">
        <v>5501</v>
      </c>
      <c r="B5535" s="2" t="n">
        <v>5</v>
      </c>
      <c r="C5535" s="22" t="n">
        <f aca="true">NORMSINV(MAX(RAND(),0.000000000001))</f>
        <v>0.59357288739984</v>
      </c>
      <c r="D5535" s="24" t="n">
        <f aca="false">IF($B$11="","",$B$11*EXP($B$12*C5535))</f>
        <v>1191.06633851354</v>
      </c>
      <c r="E5535" s="20" t="n">
        <f aca="true">IF($B$10="","",$B$10*(1-$B$14+2*$B$14*RAND()))</f>
        <v>3.81669148162228</v>
      </c>
      <c r="F5535" s="21" t="n">
        <f aca="false">INDEX($E$17:$E$28,B5535)</f>
        <v>4.761</v>
      </c>
      <c r="G5535" s="25" t="n">
        <f aca="false">IF(OR(D5535="",E5535="",F5535=""),"",D5535*($B$7-$B$8-F5535-E5535))</f>
        <v>4957.58556674787</v>
      </c>
      <c r="H5535" s="25" t="n">
        <f aca="false">IF(D5535="","",D5535*$F$30)</f>
        <v>5954.37883949688</v>
      </c>
    </row>
    <row r="5536" customFormat="false" ht="15" hidden="false" customHeight="false" outlineLevel="0" collapsed="false">
      <c r="A5536" s="2" t="n">
        <v>5502</v>
      </c>
      <c r="B5536" s="2" t="n">
        <v>6</v>
      </c>
      <c r="C5536" s="22" t="n">
        <f aca="true">NORMSINV(MAX(RAND(),0.000000000001))</f>
        <v>-1.46988616649449</v>
      </c>
      <c r="D5536" s="24" t="n">
        <f aca="false">IF($B$11="","",$B$11*EXP($B$12*C5536))</f>
        <v>499.26281539473</v>
      </c>
      <c r="E5536" s="20" t="n">
        <f aca="true">IF($B$10="","",$B$10*(1-$B$14+2*$B$14*RAND()))</f>
        <v>3.61960166129497</v>
      </c>
      <c r="F5536" s="21" t="n">
        <f aca="false">INDEX($E$17:$E$28,B5536)</f>
        <v>4.761</v>
      </c>
      <c r="G5536" s="25" t="n">
        <f aca="false">IF(OR(D5536="",E5536="",F5536=""),"",D5536*($B$7-$B$8-F5536-E5536))</f>
        <v>2176.48548800898</v>
      </c>
      <c r="H5536" s="25" t="n">
        <f aca="false">IF(D5536="","",D5536*$F$30)</f>
        <v>2495.91466672133</v>
      </c>
    </row>
    <row r="5537" customFormat="false" ht="15" hidden="false" customHeight="false" outlineLevel="0" collapsed="false">
      <c r="A5537" s="2" t="n">
        <v>5503</v>
      </c>
      <c r="B5537" s="2" t="n">
        <v>7</v>
      </c>
      <c r="C5537" s="22" t="n">
        <f aca="true">NORMSINV(MAX(RAND(),0.000000000001))</f>
        <v>0.14215429864546</v>
      </c>
      <c r="D5537" s="24" t="n">
        <f aca="false">IF($B$11="","",$B$11*EXP($B$12*C5537))</f>
        <v>984.753929542192</v>
      </c>
      <c r="E5537" s="20" t="n">
        <f aca="true">IF($B$10="","",$B$10*(1-$B$14+2*$B$14*RAND()))</f>
        <v>3.64864939519992</v>
      </c>
      <c r="F5537" s="21" t="n">
        <f aca="false">INDEX($E$17:$E$28,B5537)</f>
        <v>4.761</v>
      </c>
      <c r="G5537" s="25" t="n">
        <f aca="false">IF(OR(D5537="",E5537="",F5537=""),"",D5537*($B$7-$B$8-F5537-E5537))</f>
        <v>4264.32977437228</v>
      </c>
      <c r="H5537" s="25" t="n">
        <f aca="false">IF(D5537="","",D5537*$F$30)</f>
        <v>4922.98184456732</v>
      </c>
    </row>
    <row r="5538" customFormat="false" ht="15" hidden="false" customHeight="false" outlineLevel="0" collapsed="false">
      <c r="A5538" s="2" t="n">
        <v>5504</v>
      </c>
      <c r="B5538" s="2" t="n">
        <v>8</v>
      </c>
      <c r="C5538" s="22" t="n">
        <f aca="true">NORMSINV(MAX(RAND(),0.000000000001))</f>
        <v>-1.99910426449054</v>
      </c>
      <c r="D5538" s="24" t="n">
        <f aca="false">IF($B$11="","",$B$11*EXP($B$12*C5538))</f>
        <v>399.469769942008</v>
      </c>
      <c r="E5538" s="20" t="n">
        <f aca="true">IF($B$10="","",$B$10*(1-$B$14+2*$B$14*RAND()))</f>
        <v>3.97584188047222</v>
      </c>
      <c r="F5538" s="21" t="n">
        <f aca="false">INDEX($E$17:$E$28,B5538)</f>
        <v>4.761</v>
      </c>
      <c r="G5538" s="25" t="n">
        <f aca="false">IF(OR(D5538="",E5538="",F5538=""),"",D5538*($B$7-$B$8-F5538-E5538))</f>
        <v>1599.14065304924</v>
      </c>
      <c r="H5538" s="25" t="n">
        <f aca="false">IF(D5538="","",D5538*$F$30)</f>
        <v>1997.02927389409</v>
      </c>
    </row>
    <row r="5539" customFormat="false" ht="15" hidden="false" customHeight="false" outlineLevel="0" collapsed="false">
      <c r="A5539" s="2" t="n">
        <v>5505</v>
      </c>
      <c r="B5539" s="2" t="n">
        <v>9</v>
      </c>
      <c r="C5539" s="22" t="n">
        <f aca="true">NORMSINV(MAX(RAND(),0.000000000001))</f>
        <v>-0.490503756513264</v>
      </c>
      <c r="D5539" s="24" t="n">
        <f aca="false">IF($B$11="","",$B$11*EXP($B$12*C5539))</f>
        <v>754.31583200926</v>
      </c>
      <c r="E5539" s="20" t="n">
        <f aca="true">IF($B$10="","",$B$10*(1-$B$14+2*$B$14*RAND()))</f>
        <v>3.70880542430758</v>
      </c>
      <c r="F5539" s="21" t="n">
        <f aca="false">INDEX($E$17:$E$28,B5539)</f>
        <v>4.761</v>
      </c>
      <c r="G5539" s="25" t="n">
        <f aca="false">IF(OR(D5539="",E5539="",F5539=""),"",D5539*($B$7-$B$8-F5539-E5539))</f>
        <v>3221.07537420486</v>
      </c>
      <c r="H5539" s="25" t="n">
        <f aca="false">IF(D5539="","",D5539*$F$30)</f>
        <v>3770.97570738069</v>
      </c>
    </row>
    <row r="5540" customFormat="false" ht="15" hidden="false" customHeight="false" outlineLevel="0" collapsed="false">
      <c r="A5540" s="2" t="n">
        <v>5506</v>
      </c>
      <c r="B5540" s="2" t="n">
        <v>10</v>
      </c>
      <c r="C5540" s="22" t="n">
        <f aca="true">NORMSINV(MAX(RAND(),0.000000000001))</f>
        <v>-0.242264685587491</v>
      </c>
      <c r="D5540" s="24" t="n">
        <f aca="false">IF($B$11="","",$B$11*EXP($B$12*C5540))</f>
        <v>837.491133428217</v>
      </c>
      <c r="E5540" s="20" t="n">
        <f aca="true">IF($B$10="","",$B$10*(1-$B$14+2*$B$14*RAND()))</f>
        <v>3.63489805651459</v>
      </c>
      <c r="F5540" s="21" t="n">
        <f aca="false">INDEX($E$17:$E$28,B5540)</f>
        <v>4.761</v>
      </c>
      <c r="G5540" s="25" t="n">
        <f aca="false">IF(OR(D5540="",E5540="",F5540=""),"",D5540*($B$7-$B$8-F5540-E5540))</f>
        <v>3638.14686037731</v>
      </c>
      <c r="H5540" s="25" t="n">
        <f aca="false">IF(D5540="","",D5540*$F$30)</f>
        <v>4186.78567423434</v>
      </c>
    </row>
    <row r="5541" customFormat="false" ht="15" hidden="false" customHeight="false" outlineLevel="0" collapsed="false">
      <c r="A5541" s="2" t="n">
        <v>5507</v>
      </c>
      <c r="B5541" s="2" t="n">
        <v>11</v>
      </c>
      <c r="C5541" s="22" t="n">
        <f aca="true">NORMSINV(MAX(RAND(),0.000000000001))</f>
        <v>0.82102861633504</v>
      </c>
      <c r="D5541" s="24" t="n">
        <f aca="false">IF($B$11="","",$B$11*EXP($B$12*C5541))</f>
        <v>1310.87009924888</v>
      </c>
      <c r="E5541" s="20" t="n">
        <f aca="true">IF($B$10="","",$B$10*(1-$B$14+2*$B$14*RAND()))</f>
        <v>3.54139339617552</v>
      </c>
      <c r="F5541" s="21" t="n">
        <f aca="false">INDEX($E$17:$E$28,B5541)</f>
        <v>4.761</v>
      </c>
      <c r="G5541" s="25" t="n">
        <f aca="false">IF(OR(D5541="",E5541="",F5541=""),"",D5541*($B$7-$B$8-F5541-E5541))</f>
        <v>5817.12580918287</v>
      </c>
      <c r="H5541" s="25" t="n">
        <f aca="false">IF(D5541="","",D5541*$F$30)</f>
        <v>6553.30180016499</v>
      </c>
    </row>
    <row r="5542" customFormat="false" ht="15" hidden="false" customHeight="false" outlineLevel="0" collapsed="false">
      <c r="A5542" s="2" t="n">
        <v>5508</v>
      </c>
      <c r="B5542" s="2" t="n">
        <v>12</v>
      </c>
      <c r="C5542" s="22" t="n">
        <f aca="true">NORMSINV(MAX(RAND(),0.000000000001))</f>
        <v>1.48921092203887</v>
      </c>
      <c r="D5542" s="24" t="n">
        <f aca="false">IF($B$11="","",$B$11*EXP($B$12*C5542))</f>
        <v>1737.14066397009</v>
      </c>
      <c r="E5542" s="20" t="n">
        <f aca="true">IF($B$10="","",$B$10*(1-$B$14+2*$B$14*RAND()))</f>
        <v>3.58755441477153</v>
      </c>
      <c r="F5542" s="21" t="n">
        <f aca="false">INDEX($E$17:$E$28,B5542)</f>
        <v>4.761</v>
      </c>
      <c r="G5542" s="25" t="n">
        <f aca="false">IF(OR(D5542="",E5542="",F5542=""),"",D5542*($B$7-$B$8-F5542-E5542))</f>
        <v>7628.55869971231</v>
      </c>
      <c r="H5542" s="25" t="n">
        <f aca="false">IF(D5542="","",D5542*$F$30)</f>
        <v>8684.31360731928</v>
      </c>
    </row>
    <row r="5543" customFormat="false" ht="15" hidden="false" customHeight="false" outlineLevel="0" collapsed="false">
      <c r="A5543" s="2" t="n">
        <v>5509</v>
      </c>
      <c r="B5543" s="2" t="n">
        <v>1</v>
      </c>
      <c r="C5543" s="22" t="n">
        <f aca="true">NORMSINV(MAX(RAND(),0.000000000001))</f>
        <v>-0.497678919355194</v>
      </c>
      <c r="D5543" s="24" t="n">
        <f aca="false">IF($B$11="","",$B$11*EXP($B$12*C5543))</f>
        <v>752.038700081286</v>
      </c>
      <c r="E5543" s="20" t="n">
        <f aca="true">IF($B$10="","",$B$10*(1-$B$14+2*$B$14*RAND()))</f>
        <v>3.98363879204539</v>
      </c>
      <c r="F5543" s="21" t="n">
        <f aca="false">INDEX($E$17:$E$28,B5543)</f>
        <v>4.92562580645161</v>
      </c>
      <c r="G5543" s="25" t="n">
        <f aca="false">IF(OR(D5543="",E5543="",F5543=""),"",D5543*($B$7-$B$8-F5543-E5543))</f>
        <v>2880.86127170168</v>
      </c>
      <c r="H5543" s="25" t="n">
        <f aca="false">IF(D5543="","",D5543*$F$30)</f>
        <v>3759.59186944636</v>
      </c>
    </row>
    <row r="5544" customFormat="false" ht="15" hidden="false" customHeight="false" outlineLevel="0" collapsed="false">
      <c r="A5544" s="2" t="n">
        <v>5510</v>
      </c>
      <c r="B5544" s="2" t="n">
        <v>2</v>
      </c>
      <c r="C5544" s="22" t="n">
        <f aca="true">NORMSINV(MAX(RAND(),0.000000000001))</f>
        <v>-0.970069559461261</v>
      </c>
      <c r="D5544" s="24" t="n">
        <f aca="false">IF($B$11="","",$B$11*EXP($B$12*C5544))</f>
        <v>616.302798823943</v>
      </c>
      <c r="E5544" s="20" t="n">
        <f aca="true">IF($B$10="","",$B$10*(1-$B$14+2*$B$14*RAND()))</f>
        <v>4.04079890466349</v>
      </c>
      <c r="F5544" s="21" t="n">
        <f aca="false">INDEX($E$17:$E$28,B5544)</f>
        <v>5.0612</v>
      </c>
      <c r="G5544" s="25" t="n">
        <f aca="false">IF(OR(D5544="",E5544="",F5544=""),"",D5544*($B$7-$B$8-F5544-E5544))</f>
        <v>2242.11025718046</v>
      </c>
      <c r="H5544" s="25" t="n">
        <f aca="false">IF(D5544="","",D5544*$F$30)</f>
        <v>3081.02095188066</v>
      </c>
    </row>
    <row r="5545" customFormat="false" ht="15" hidden="false" customHeight="false" outlineLevel="0" collapsed="false">
      <c r="A5545" s="2" t="n">
        <v>5511</v>
      </c>
      <c r="B5545" s="2" t="n">
        <v>3</v>
      </c>
      <c r="C5545" s="22" t="n">
        <f aca="true">NORMSINV(MAX(RAND(),0.000000000001))</f>
        <v>1.08087145351636</v>
      </c>
      <c r="D5545" s="24" t="n">
        <f aca="false">IF($B$11="","",$B$11*EXP($B$12*C5545))</f>
        <v>1462.54792530585</v>
      </c>
      <c r="E5545" s="20" t="n">
        <f aca="true">IF($B$10="","",$B$10*(1-$B$14+2*$B$14*RAND()))</f>
        <v>3.85018528186577</v>
      </c>
      <c r="F5545" s="21" t="n">
        <f aca="false">INDEX($E$17:$E$28,B5545)</f>
        <v>5.0612</v>
      </c>
      <c r="G5545" s="25" t="n">
        <f aca="false">IF(OR(D5545="",E5545="",F5545=""),"",D5545*($B$7-$B$8-F5545-E5545))</f>
        <v>5599.53251280267</v>
      </c>
      <c r="H5545" s="25" t="n">
        <f aca="false">IF(D5545="","",D5545*$F$30)</f>
        <v>7311.56958818901</v>
      </c>
    </row>
    <row r="5546" customFormat="false" ht="15" hidden="false" customHeight="false" outlineLevel="0" collapsed="false">
      <c r="A5546" s="2" t="n">
        <v>5512</v>
      </c>
      <c r="B5546" s="2" t="n">
        <v>4</v>
      </c>
      <c r="C5546" s="22" t="n">
        <f aca="true">NORMSINV(MAX(RAND(),0.000000000001))</f>
        <v>0.681038249665358</v>
      </c>
      <c r="D5546" s="24" t="n">
        <f aca="false">IF($B$11="","",$B$11*EXP($B$12*C5546))</f>
        <v>1235.7819460029</v>
      </c>
      <c r="E5546" s="20" t="n">
        <f aca="true">IF($B$10="","",$B$10*(1-$B$14+2*$B$14*RAND()))</f>
        <v>3.69571842665958</v>
      </c>
      <c r="F5546" s="21" t="n">
        <f aca="false">INDEX($E$17:$E$28,B5546)</f>
        <v>4.89657419354839</v>
      </c>
      <c r="G5546" s="25" t="n">
        <f aca="false">IF(OR(D5546="",E5546="",F5546=""),"",D5546*($B$7-$B$8-F5546-E5546))</f>
        <v>5125.66189725</v>
      </c>
      <c r="H5546" s="25" t="n">
        <f aca="false">IF(D5546="","",D5546*$F$30)</f>
        <v>6177.92110445771</v>
      </c>
    </row>
    <row r="5547" customFormat="false" ht="15" hidden="false" customHeight="false" outlineLevel="0" collapsed="false">
      <c r="A5547" s="2" t="n">
        <v>5513</v>
      </c>
      <c r="B5547" s="2" t="n">
        <v>5</v>
      </c>
      <c r="C5547" s="22" t="n">
        <f aca="true">NORMSINV(MAX(RAND(),0.000000000001))</f>
        <v>0.560604826688271</v>
      </c>
      <c r="D5547" s="24" t="n">
        <f aca="false">IF($B$11="","",$B$11*EXP($B$12*C5547))</f>
        <v>1174.63488904361</v>
      </c>
      <c r="E5547" s="20" t="n">
        <f aca="true">IF($B$10="","",$B$10*(1-$B$14+2*$B$14*RAND()))</f>
        <v>3.38600088926923</v>
      </c>
      <c r="F5547" s="21" t="n">
        <f aca="false">INDEX($E$17:$E$28,B5547)</f>
        <v>4.761</v>
      </c>
      <c r="G5547" s="25" t="n">
        <f aca="false">IF(OR(D5547="",E5547="",F5547=""),"",D5547*($B$7-$B$8-F5547-E5547))</f>
        <v>5395.09700081064</v>
      </c>
      <c r="H5547" s="25" t="n">
        <f aca="false">IF(D5547="","",D5547*$F$30)</f>
        <v>5872.23473730681</v>
      </c>
    </row>
    <row r="5548" customFormat="false" ht="15" hidden="false" customHeight="false" outlineLevel="0" collapsed="false">
      <c r="A5548" s="2" t="n">
        <v>5514</v>
      </c>
      <c r="B5548" s="2" t="n">
        <v>6</v>
      </c>
      <c r="C5548" s="22" t="n">
        <f aca="true">NORMSINV(MAX(RAND(),0.000000000001))</f>
        <v>-1.25412058575566</v>
      </c>
      <c r="D5548" s="24" t="n">
        <f aca="false">IF($B$11="","",$B$11*EXP($B$12*C5548))</f>
        <v>546.781316494137</v>
      </c>
      <c r="E5548" s="20" t="n">
        <f aca="true">IF($B$10="","",$B$10*(1-$B$14+2*$B$14*RAND()))</f>
        <v>3.42149220196105</v>
      </c>
      <c r="F5548" s="21" t="n">
        <f aca="false">INDEX($E$17:$E$28,B5548)</f>
        <v>4.761</v>
      </c>
      <c r="G5548" s="25" t="n">
        <f aca="false">IF(OR(D5548="",E5548="",F5548=""),"",D5548*($B$7-$B$8-F5548-E5548))</f>
        <v>2491.96011374403</v>
      </c>
      <c r="H5548" s="25" t="n">
        <f aca="false">IF(D5548="","",D5548*$F$30)</f>
        <v>2733.46915741749</v>
      </c>
    </row>
    <row r="5549" customFormat="false" ht="15" hidden="false" customHeight="false" outlineLevel="0" collapsed="false">
      <c r="A5549" s="2" t="n">
        <v>5515</v>
      </c>
      <c r="B5549" s="2" t="n">
        <v>7</v>
      </c>
      <c r="C5549" s="22" t="n">
        <f aca="true">NORMSINV(MAX(RAND(),0.000000000001))</f>
        <v>0.967973840549142</v>
      </c>
      <c r="D5549" s="24" t="n">
        <f aca="false">IF($B$11="","",$B$11*EXP($B$12*C5549))</f>
        <v>1394.60168753499</v>
      </c>
      <c r="E5549" s="20" t="n">
        <f aca="true">IF($B$10="","",$B$10*(1-$B$14+2*$B$14*RAND()))</f>
        <v>4.01266044282813</v>
      </c>
      <c r="F5549" s="21" t="n">
        <f aca="false">INDEX($E$17:$E$28,B5549)</f>
        <v>4.761</v>
      </c>
      <c r="G5549" s="25" t="n">
        <f aca="false">IF(OR(D5549="",E5549="",F5549=""),"",D5549*($B$7-$B$8-F5549-E5549))</f>
        <v>5531.46383976865</v>
      </c>
      <c r="H5549" s="25" t="n">
        <f aca="false">IF(D5549="","",D5549*$F$30)</f>
        <v>6971.8927563249</v>
      </c>
    </row>
    <row r="5550" customFormat="false" ht="15" hidden="false" customHeight="false" outlineLevel="0" collapsed="false">
      <c r="A5550" s="2" t="n">
        <v>5516</v>
      </c>
      <c r="B5550" s="2" t="n">
        <v>8</v>
      </c>
      <c r="C5550" s="22" t="n">
        <f aca="true">NORMSINV(MAX(RAND(),0.000000000001))</f>
        <v>1.17695898929652</v>
      </c>
      <c r="D5550" s="24" t="n">
        <f aca="false">IF($B$11="","",$B$11*EXP($B$12*C5550))</f>
        <v>1522.97871191887</v>
      </c>
      <c r="E5550" s="20" t="n">
        <f aca="true">IF($B$10="","",$B$10*(1-$B$14+2*$B$14*RAND()))</f>
        <v>3.50522426725867</v>
      </c>
      <c r="F5550" s="21" t="n">
        <f aca="false">INDEX($E$17:$E$28,B5550)</f>
        <v>4.761</v>
      </c>
      <c r="G5550" s="25" t="n">
        <f aca="false">IF(OR(D5550="",E5550="",F5550=""),"",D5550*($B$7-$B$8-F5550-E5550))</f>
        <v>6813.4652028643</v>
      </c>
      <c r="H5550" s="25" t="n">
        <f aca="false">IF(D5550="","",D5550*$F$30)</f>
        <v>7613.67517662481</v>
      </c>
    </row>
    <row r="5551" customFormat="false" ht="15" hidden="false" customHeight="false" outlineLevel="0" collapsed="false">
      <c r="A5551" s="2" t="n">
        <v>5517</v>
      </c>
      <c r="B5551" s="2" t="n">
        <v>9</v>
      </c>
      <c r="C5551" s="22" t="n">
        <f aca="true">NORMSINV(MAX(RAND(),0.000000000001))</f>
        <v>0.225377291021926</v>
      </c>
      <c r="D5551" s="24" t="n">
        <f aca="false">IF($B$11="","",$B$11*EXP($B$12*C5551))</f>
        <v>1019.8992605538</v>
      </c>
      <c r="E5551" s="20" t="n">
        <f aca="true">IF($B$10="","",$B$10*(1-$B$14+2*$B$14*RAND()))</f>
        <v>3.52146801072863</v>
      </c>
      <c r="F5551" s="21" t="n">
        <f aca="false">INDEX($E$17:$E$28,B5551)</f>
        <v>4.761</v>
      </c>
      <c r="G5551" s="25" t="n">
        <f aca="false">IF(OR(D5551="",E5551="",F5551=""),"",D5551*($B$7-$B$8-F5551-E5551))</f>
        <v>4546.23357975277</v>
      </c>
      <c r="H5551" s="25" t="n">
        <f aca="false">IF(D5551="","",D5551*$F$30)</f>
        <v>5098.68038336055</v>
      </c>
    </row>
    <row r="5552" customFormat="false" ht="15" hidden="false" customHeight="false" outlineLevel="0" collapsed="false">
      <c r="A5552" s="2" t="n">
        <v>5518</v>
      </c>
      <c r="B5552" s="2" t="n">
        <v>10</v>
      </c>
      <c r="C5552" s="22" t="n">
        <f aca="true">NORMSINV(MAX(RAND(),0.000000000001))</f>
        <v>-0.766967095144573</v>
      </c>
      <c r="D5552" s="24" t="n">
        <f aca="false">IF($B$11="","",$B$11*EXP($B$12*C5552))</f>
        <v>671.368982959884</v>
      </c>
      <c r="E5552" s="20" t="n">
        <f aca="true">IF($B$10="","",$B$10*(1-$B$14+2*$B$14*RAND()))</f>
        <v>3.93856491111622</v>
      </c>
      <c r="F5552" s="21" t="n">
        <f aca="false">INDEX($E$17:$E$28,B5552)</f>
        <v>4.761</v>
      </c>
      <c r="G5552" s="25" t="n">
        <f aca="false">IF(OR(D5552="",E5552="",F5552=""),"",D5552*($B$7-$B$8-F5552-E5552))</f>
        <v>2712.62279633933</v>
      </c>
      <c r="H5552" s="25" t="n">
        <f aca="false">IF(D5552="","",D5552*$F$30)</f>
        <v>3356.30781961305</v>
      </c>
    </row>
    <row r="5553" customFormat="false" ht="15" hidden="false" customHeight="false" outlineLevel="0" collapsed="false">
      <c r="A5553" s="2" t="n">
        <v>5519</v>
      </c>
      <c r="B5553" s="2" t="n">
        <v>11</v>
      </c>
      <c r="C5553" s="22" t="n">
        <f aca="true">NORMSINV(MAX(RAND(),0.000000000001))</f>
        <v>-1.26564676997623</v>
      </c>
      <c r="D5553" s="24" t="n">
        <f aca="false">IF($B$11="","",$B$11*EXP($B$12*C5553))</f>
        <v>544.132178507606</v>
      </c>
      <c r="E5553" s="20" t="n">
        <f aca="true">IF($B$10="","",$B$10*(1-$B$14+2*$B$14*RAND()))</f>
        <v>3.38881190266851</v>
      </c>
      <c r="F5553" s="21" t="n">
        <f aca="false">INDEX($E$17:$E$28,B5553)</f>
        <v>4.761</v>
      </c>
      <c r="G5553" s="25" t="n">
        <f aca="false">IF(OR(D5553="",E5553="",F5553=""),"",D5553*($B$7-$B$8-F5553-E5553))</f>
        <v>2497.66904916066</v>
      </c>
      <c r="H5553" s="25" t="n">
        <f aca="false">IF(D5553="","",D5553*$F$30)</f>
        <v>2720.22558679522</v>
      </c>
    </row>
    <row r="5554" customFormat="false" ht="15" hidden="false" customHeight="false" outlineLevel="0" collapsed="false">
      <c r="A5554" s="2" t="n">
        <v>5520</v>
      </c>
      <c r="B5554" s="2" t="n">
        <v>12</v>
      </c>
      <c r="C5554" s="22" t="n">
        <f aca="true">NORMSINV(MAX(RAND(),0.000000000001))</f>
        <v>-1.50834978981543</v>
      </c>
      <c r="D5554" s="24" t="n">
        <f aca="false">IF($B$11="","",$B$11*EXP($B$12*C5554))</f>
        <v>491.236349524783</v>
      </c>
      <c r="E5554" s="20" t="n">
        <f aca="true">IF($B$10="","",$B$10*(1-$B$14+2*$B$14*RAND()))</f>
        <v>3.9468584067103</v>
      </c>
      <c r="F5554" s="21" t="n">
        <f aca="false">INDEX($E$17:$E$28,B5554)</f>
        <v>4.761</v>
      </c>
      <c r="G5554" s="25" t="n">
        <f aca="false">IF(OR(D5554="",E5554="",F5554=""),"",D5554*($B$7-$B$8-F5554-E5554))</f>
        <v>1980.73451705468</v>
      </c>
      <c r="H5554" s="25" t="n">
        <f aca="false">IF(D5554="","",D5554*$F$30)</f>
        <v>2455.7887585443</v>
      </c>
    </row>
    <row r="5555" customFormat="false" ht="15" hidden="false" customHeight="false" outlineLevel="0" collapsed="false">
      <c r="A5555" s="2" t="n">
        <v>5521</v>
      </c>
      <c r="B5555" s="2" t="n">
        <v>1</v>
      </c>
      <c r="C5555" s="22" t="n">
        <f aca="true">NORMSINV(MAX(RAND(),0.000000000001))</f>
        <v>-1.94003729923299</v>
      </c>
      <c r="D5555" s="24" t="n">
        <f aca="false">IF($B$11="","",$B$11*EXP($B$12*C5555))</f>
        <v>409.536858366518</v>
      </c>
      <c r="E5555" s="20" t="n">
        <f aca="true">IF($B$10="","",$B$10*(1-$B$14+2*$B$14*RAND()))</f>
        <v>3.57141564355617</v>
      </c>
      <c r="F5555" s="21" t="n">
        <f aca="false">INDEX($E$17:$E$28,B5555)</f>
        <v>4.92562580645161</v>
      </c>
      <c r="G5555" s="25" t="n">
        <f aca="false">IF(OR(D5555="",E5555="",F5555=""),"",D5555*($B$7-$B$8-F5555-E5555))</f>
        <v>1737.64791474317</v>
      </c>
      <c r="H5555" s="25" t="n">
        <f aca="false">IF(D5555="","",D5555*$F$30)</f>
        <v>2047.3566623459</v>
      </c>
    </row>
    <row r="5556" customFormat="false" ht="15" hidden="false" customHeight="false" outlineLevel="0" collapsed="false">
      <c r="A5556" s="2" t="n">
        <v>5522</v>
      </c>
      <c r="B5556" s="2" t="n">
        <v>2</v>
      </c>
      <c r="C5556" s="22" t="n">
        <f aca="true">NORMSINV(MAX(RAND(),0.000000000001))</f>
        <v>-0.13705068332447</v>
      </c>
      <c r="D5556" s="24" t="n">
        <f aca="false">IF($B$11="","",$B$11*EXP($B$12*C5556))</f>
        <v>875.455469100687</v>
      </c>
      <c r="E5556" s="20" t="n">
        <f aca="true">IF($B$10="","",$B$10*(1-$B$14+2*$B$14*RAND()))</f>
        <v>3.50101823028598</v>
      </c>
      <c r="F5556" s="21" t="n">
        <f aca="false">INDEX($E$17:$E$28,B5556)</f>
        <v>5.0612</v>
      </c>
      <c r="G5556" s="25" t="n">
        <f aca="false">IF(OR(D5556="",E5556="",F5556=""),"",D5556*($B$7-$B$8-F5556-E5556))</f>
        <v>3657.46189900529</v>
      </c>
      <c r="H5556" s="25" t="n">
        <f aca="false">IF(D5556="","",D5556*$F$30)</f>
        <v>4376.57698112815</v>
      </c>
    </row>
    <row r="5557" customFormat="false" ht="15" hidden="false" customHeight="false" outlineLevel="0" collapsed="false">
      <c r="A5557" s="2" t="n">
        <v>5523</v>
      </c>
      <c r="B5557" s="2" t="n">
        <v>3</v>
      </c>
      <c r="C5557" s="22" t="n">
        <f aca="true">NORMSINV(MAX(RAND(),0.000000000001))</f>
        <v>-0.24238093129567</v>
      </c>
      <c r="D5557" s="24" t="n">
        <f aca="false">IF($B$11="","",$B$11*EXP($B$12*C5557))</f>
        <v>837.450112444781</v>
      </c>
      <c r="E5557" s="20" t="n">
        <f aca="true">IF($B$10="","",$B$10*(1-$B$14+2*$B$14*RAND()))</f>
        <v>3.52050249627245</v>
      </c>
      <c r="F5557" s="21" t="n">
        <f aca="false">INDEX($E$17:$E$28,B5557)</f>
        <v>5.0612</v>
      </c>
      <c r="G5557" s="25" t="n">
        <f aca="false">IF(OR(D5557="",E5557="",F5557=""),"",D5557*($B$7-$B$8-F5557-E5557))</f>
        <v>3482.36671207549</v>
      </c>
      <c r="H5557" s="25" t="n">
        <f aca="false">IF(D5557="","",D5557*$F$30)</f>
        <v>4186.58060213395</v>
      </c>
    </row>
    <row r="5558" customFormat="false" ht="15" hidden="false" customHeight="false" outlineLevel="0" collapsed="false">
      <c r="A5558" s="2" t="n">
        <v>5524</v>
      </c>
      <c r="B5558" s="2" t="n">
        <v>4</v>
      </c>
      <c r="C5558" s="22" t="n">
        <f aca="true">NORMSINV(MAX(RAND(),0.000000000001))</f>
        <v>1.1262510559879</v>
      </c>
      <c r="D5558" s="24" t="n">
        <f aca="false">IF($B$11="","",$B$11*EXP($B$12*C5558))</f>
        <v>1490.78301247383</v>
      </c>
      <c r="E5558" s="20" t="n">
        <f aca="true">IF($B$10="","",$B$10*(1-$B$14+2*$B$14*RAND()))</f>
        <v>3.53345368172138</v>
      </c>
      <c r="F5558" s="21" t="n">
        <f aca="false">INDEX($E$17:$E$28,B5558)</f>
        <v>4.89657419354839</v>
      </c>
      <c r="G5558" s="25" t="n">
        <f aca="false">IF(OR(D5558="",E5558="",F5558=""),"",D5558*($B$7-$B$8-F5558-E5558))</f>
        <v>6425.23322778359</v>
      </c>
      <c r="H5558" s="25" t="n">
        <f aca="false">IF(D5558="","",D5558*$F$30)</f>
        <v>7452.72243595918</v>
      </c>
    </row>
    <row r="5559" customFormat="false" ht="15" hidden="false" customHeight="false" outlineLevel="0" collapsed="false">
      <c r="A5559" s="2" t="n">
        <v>5525</v>
      </c>
      <c r="B5559" s="2" t="n">
        <v>5</v>
      </c>
      <c r="C5559" s="22" t="n">
        <f aca="true">NORMSINV(MAX(RAND(),0.000000000001))</f>
        <v>-0.290761823995792</v>
      </c>
      <c r="D5559" s="24" t="n">
        <f aca="false">IF($B$11="","",$B$11*EXP($B$12*C5559))</f>
        <v>820.550640918833</v>
      </c>
      <c r="E5559" s="20" t="n">
        <f aca="true">IF($B$10="","",$B$10*(1-$B$14+2*$B$14*RAND()))</f>
        <v>3.72224052064259</v>
      </c>
      <c r="F5559" s="21" t="n">
        <f aca="false">INDEX($E$17:$E$28,B5559)</f>
        <v>4.761</v>
      </c>
      <c r="G5559" s="25" t="n">
        <f aca="false">IF(OR(D5559="",E5559="",F5559=""),"",D5559*($B$7-$B$8-F5559-E5559))</f>
        <v>3492.88671902404</v>
      </c>
      <c r="H5559" s="25" t="n">
        <f aca="false">IF(D5559="","",D5559*$F$30)</f>
        <v>4102.09676408143</v>
      </c>
    </row>
    <row r="5560" customFormat="false" ht="15" hidden="false" customHeight="false" outlineLevel="0" collapsed="false">
      <c r="A5560" s="2" t="n">
        <v>5526</v>
      </c>
      <c r="B5560" s="2" t="n">
        <v>6</v>
      </c>
      <c r="C5560" s="22" t="n">
        <f aca="true">NORMSINV(MAX(RAND(),0.000000000001))</f>
        <v>0.769266768130887</v>
      </c>
      <c r="D5560" s="24" t="n">
        <f aca="false">IF($B$11="","",$B$11*EXP($B$12*C5560))</f>
        <v>1282.58866249362</v>
      </c>
      <c r="E5560" s="20" t="n">
        <f aca="true">IF($B$10="","",$B$10*(1-$B$14+2*$B$14*RAND()))</f>
        <v>3.64864370485586</v>
      </c>
      <c r="F5560" s="21" t="n">
        <f aca="false">INDEX($E$17:$E$28,B5560)</f>
        <v>4.761</v>
      </c>
      <c r="G5560" s="25" t="n">
        <f aca="false">IF(OR(D5560="",E5560="",F5560=""),"",D5560*($B$7-$B$8-F5560-E5560))</f>
        <v>5554.06588870976</v>
      </c>
      <c r="H5560" s="25" t="n">
        <f aca="false">IF(D5560="","",D5560*$F$30)</f>
        <v>6411.91724153811</v>
      </c>
    </row>
    <row r="5561" customFormat="false" ht="15" hidden="false" customHeight="false" outlineLevel="0" collapsed="false">
      <c r="A5561" s="2" t="n">
        <v>5527</v>
      </c>
      <c r="B5561" s="2" t="n">
        <v>7</v>
      </c>
      <c r="C5561" s="22" t="n">
        <f aca="true">NORMSINV(MAX(RAND(),0.000000000001))</f>
        <v>-0.143557275990656</v>
      </c>
      <c r="D5561" s="24" t="n">
        <f aca="false">IF($B$11="","",$B$11*EXP($B$12*C5561))</f>
        <v>873.058557424797</v>
      </c>
      <c r="E5561" s="20" t="n">
        <f aca="true">IF($B$10="","",$B$10*(1-$B$14+2*$B$14*RAND()))</f>
        <v>3.85677215230729</v>
      </c>
      <c r="F5561" s="21" t="n">
        <f aca="false">INDEX($E$17:$E$28,B5561)</f>
        <v>4.761</v>
      </c>
      <c r="G5561" s="25" t="n">
        <f aca="false">IF(OR(D5561="",E5561="",F5561=""),"",D5561*($B$7-$B$8-F5561-E5561))</f>
        <v>3598.94629808292</v>
      </c>
      <c r="H5561" s="25" t="n">
        <f aca="false">IF(D5561="","",D5561*$F$30)</f>
        <v>4364.59434027804</v>
      </c>
    </row>
    <row r="5562" customFormat="false" ht="15" hidden="false" customHeight="false" outlineLevel="0" collapsed="false">
      <c r="A5562" s="2" t="n">
        <v>5528</v>
      </c>
      <c r="B5562" s="2" t="n">
        <v>8</v>
      </c>
      <c r="C5562" s="22" t="n">
        <f aca="true">NORMSINV(MAX(RAND(),0.000000000001))</f>
        <v>0.67895547981285</v>
      </c>
      <c r="D5562" s="24" t="n">
        <f aca="false">IF($B$11="","",$B$11*EXP($B$12*C5562))</f>
        <v>1234.6978889699</v>
      </c>
      <c r="E5562" s="20" t="n">
        <f aca="true">IF($B$10="","",$B$10*(1-$B$14+2*$B$14*RAND()))</f>
        <v>3.96304274526592</v>
      </c>
      <c r="F5562" s="21" t="n">
        <f aca="false">INDEX($E$17:$E$28,B5562)</f>
        <v>4.761</v>
      </c>
      <c r="G5562" s="25" t="n">
        <f aca="false">IF(OR(D5562="",E5562="",F5562=""),"",D5562*($B$7-$B$8-F5562-E5562))</f>
        <v>4958.49394461353</v>
      </c>
      <c r="H5562" s="25" t="n">
        <f aca="false">IF(D5562="","",D5562*$F$30)</f>
        <v>6172.50168653834</v>
      </c>
    </row>
    <row r="5563" customFormat="false" ht="15" hidden="false" customHeight="false" outlineLevel="0" collapsed="false">
      <c r="A5563" s="2" t="n">
        <v>5529</v>
      </c>
      <c r="B5563" s="2" t="n">
        <v>9</v>
      </c>
      <c r="C5563" s="22" t="n">
        <f aca="true">NORMSINV(MAX(RAND(),0.000000000001))</f>
        <v>-0.516027488333319</v>
      </c>
      <c r="D5563" s="24" t="n">
        <f aca="false">IF($B$11="","",$B$11*EXP($B$12*C5563))</f>
        <v>746.24675862813</v>
      </c>
      <c r="E5563" s="20" t="n">
        <f aca="true">IF($B$10="","",$B$10*(1-$B$14+2*$B$14*RAND()))</f>
        <v>3.55326384409802</v>
      </c>
      <c r="F5563" s="21" t="n">
        <f aca="false">INDEX($E$17:$E$28,B5563)</f>
        <v>4.761</v>
      </c>
      <c r="G5563" s="25" t="n">
        <f aca="false">IF(OR(D5563="",E5563="",F5563=""),"",D5563*($B$7-$B$8-F5563-E5563))</f>
        <v>3302.69126088517</v>
      </c>
      <c r="H5563" s="25" t="n">
        <f aca="false">IF(D5563="","",D5563*$F$30)</f>
        <v>3730.63679573375</v>
      </c>
    </row>
    <row r="5564" customFormat="false" ht="15" hidden="false" customHeight="false" outlineLevel="0" collapsed="false">
      <c r="A5564" s="2" t="n">
        <v>5530</v>
      </c>
      <c r="B5564" s="2" t="n">
        <v>10</v>
      </c>
      <c r="C5564" s="22" t="n">
        <f aca="true">NORMSINV(MAX(RAND(),0.000000000001))</f>
        <v>0.0769286200272119</v>
      </c>
      <c r="D5564" s="24" t="n">
        <f aca="false">IF($B$11="","",$B$11*EXP($B$12*C5564))</f>
        <v>958.05760300251</v>
      </c>
      <c r="E5564" s="20" t="n">
        <f aca="true">IF($B$10="","",$B$10*(1-$B$14+2*$B$14*RAND()))</f>
        <v>3.86767098409687</v>
      </c>
      <c r="F5564" s="21" t="n">
        <f aca="false">INDEX($E$17:$E$28,B5564)</f>
        <v>4.761</v>
      </c>
      <c r="G5564" s="25" t="n">
        <f aca="false">IF(OR(D5564="",E5564="",F5564=""),"",D5564*($B$7-$B$8-F5564-E5564))</f>
        <v>3938.89002213082</v>
      </c>
      <c r="H5564" s="25" t="n">
        <f aca="false">IF(D5564="","",D5564*$F$30)</f>
        <v>4789.52156893015</v>
      </c>
    </row>
    <row r="5565" customFormat="false" ht="15" hidden="false" customHeight="false" outlineLevel="0" collapsed="false">
      <c r="A5565" s="2" t="n">
        <v>5531</v>
      </c>
      <c r="B5565" s="2" t="n">
        <v>11</v>
      </c>
      <c r="C5565" s="22" t="n">
        <f aca="true">NORMSINV(MAX(RAND(),0.000000000001))</f>
        <v>0.222253094130396</v>
      </c>
      <c r="D5565" s="24" t="n">
        <f aca="false">IF($B$11="","",$B$11*EXP($B$12*C5565))</f>
        <v>1018.55751735141</v>
      </c>
      <c r="E5565" s="20" t="n">
        <f aca="true">IF($B$10="","",$B$10*(1-$B$14+2*$B$14*RAND()))</f>
        <v>3.79051385031617</v>
      </c>
      <c r="F5565" s="21" t="n">
        <f aca="false">INDEX($E$17:$E$28,B5565)</f>
        <v>4.761</v>
      </c>
      <c r="G5565" s="25" t="n">
        <f aca="false">IF(OR(D5565="",E5565="",F5565=""),"",D5565*($B$7-$B$8-F5565-E5565))</f>
        <v>4266.21405408272</v>
      </c>
      <c r="H5565" s="25" t="n">
        <f aca="false">IF(D5565="","",D5565*$F$30)</f>
        <v>5091.97274074316</v>
      </c>
    </row>
    <row r="5566" customFormat="false" ht="15" hidden="false" customHeight="false" outlineLevel="0" collapsed="false">
      <c r="A5566" s="2" t="n">
        <v>5532</v>
      </c>
      <c r="B5566" s="2" t="n">
        <v>12</v>
      </c>
      <c r="C5566" s="22" t="n">
        <f aca="true">NORMSINV(MAX(RAND(),0.000000000001))</f>
        <v>0.551082710982383</v>
      </c>
      <c r="D5566" s="24" t="n">
        <f aca="false">IF($B$11="","",$B$11*EXP($B$12*C5566))</f>
        <v>1169.93134796294</v>
      </c>
      <c r="E5566" s="20" t="n">
        <f aca="true">IF($B$10="","",$B$10*(1-$B$14+2*$B$14*RAND()))</f>
        <v>4.02553117357066</v>
      </c>
      <c r="F5566" s="21" t="n">
        <f aca="false">INDEX($E$17:$E$28,B5566)</f>
        <v>4.761</v>
      </c>
      <c r="G5566" s="25" t="n">
        <f aca="false">IF(OR(D5566="",E5566="",F5566=""),"",D5566*($B$7-$B$8-F5566-E5566))</f>
        <v>4625.28711323396</v>
      </c>
      <c r="H5566" s="25" t="n">
        <f aca="false">IF(D5566="","",D5566*$F$30)</f>
        <v>5848.72079473635</v>
      </c>
    </row>
    <row r="5567" customFormat="false" ht="15" hidden="false" customHeight="false" outlineLevel="0" collapsed="false">
      <c r="A5567" s="2" t="n">
        <v>5533</v>
      </c>
      <c r="B5567" s="2" t="n">
        <v>1</v>
      </c>
      <c r="C5567" s="22" t="n">
        <f aca="true">NORMSINV(MAX(RAND(),0.000000000001))</f>
        <v>0.613090053710437</v>
      </c>
      <c r="D5567" s="24" t="n">
        <f aca="false">IF($B$11="","",$B$11*EXP($B$12*C5567))</f>
        <v>1200.9019029384</v>
      </c>
      <c r="E5567" s="20" t="n">
        <f aca="true">IF($B$10="","",$B$10*(1-$B$14+2*$B$14*RAND()))</f>
        <v>3.58763449621592</v>
      </c>
      <c r="F5567" s="21" t="n">
        <f aca="false">INDEX($E$17:$E$28,B5567)</f>
        <v>4.92562580645161</v>
      </c>
      <c r="G5567" s="25" t="n">
        <f aca="false">IF(OR(D5567="",E5567="",F5567=""),"",D5567*($B$7-$B$8-F5567-E5567))</f>
        <v>5075.89974575183</v>
      </c>
      <c r="H5567" s="25" t="n">
        <f aca="false">IF(D5567="","",D5567*$F$30)</f>
        <v>6003.54879316964</v>
      </c>
    </row>
    <row r="5568" customFormat="false" ht="15" hidden="false" customHeight="false" outlineLevel="0" collapsed="false">
      <c r="A5568" s="2" t="n">
        <v>5534</v>
      </c>
      <c r="B5568" s="2" t="n">
        <v>2</v>
      </c>
      <c r="C5568" s="22" t="n">
        <f aca="true">NORMSINV(MAX(RAND(),0.000000000001))</f>
        <v>0.0111988031831071</v>
      </c>
      <c r="D5568" s="24" t="n">
        <f aca="false">IF($B$11="","",$B$11*EXP($B$12*C5568))</f>
        <v>931.887025567847</v>
      </c>
      <c r="E5568" s="20" t="n">
        <f aca="true">IF($B$10="","",$B$10*(1-$B$14+2*$B$14*RAND()))</f>
        <v>4.03265166878546</v>
      </c>
      <c r="F5568" s="21" t="n">
        <f aca="false">INDEX($E$17:$E$28,B5568)</f>
        <v>5.0612</v>
      </c>
      <c r="G5568" s="25" t="n">
        <f aca="false">IF(OR(D5568="",E5568="",F5568=""),"",D5568*($B$7-$B$8-F5568-E5568))</f>
        <v>3397.79832315469</v>
      </c>
      <c r="H5568" s="25" t="n">
        <f aca="false">IF(D5568="","",D5568*$F$30)</f>
        <v>4658.68961821878</v>
      </c>
    </row>
    <row r="5569" customFormat="false" ht="15" hidden="false" customHeight="false" outlineLevel="0" collapsed="false">
      <c r="A5569" s="2" t="n">
        <v>5535</v>
      </c>
      <c r="B5569" s="2" t="n">
        <v>3</v>
      </c>
      <c r="C5569" s="22" t="n">
        <f aca="true">NORMSINV(MAX(RAND(),0.000000000001))</f>
        <v>-0.915442521769602</v>
      </c>
      <c r="D5569" s="24" t="n">
        <f aca="false">IF($B$11="","",$B$11*EXP($B$12*C5569))</f>
        <v>630.653371333876</v>
      </c>
      <c r="E5569" s="20" t="n">
        <f aca="true">IF($B$10="","",$B$10*(1-$B$14+2*$B$14*RAND()))</f>
        <v>3.6061716169685</v>
      </c>
      <c r="F5569" s="21" t="n">
        <f aca="false">INDEX($E$17:$E$28,B5569)</f>
        <v>5.0612</v>
      </c>
      <c r="G5569" s="25" t="n">
        <f aca="false">IF(OR(D5569="",E5569="",F5569=""),"",D5569*($B$7-$B$8-F5569-E5569))</f>
        <v>2568.41681994885</v>
      </c>
      <c r="H5569" s="25" t="n">
        <f aca="false">IF(D5569="","",D5569*$F$30)</f>
        <v>3152.76233397231</v>
      </c>
    </row>
    <row r="5570" customFormat="false" ht="15" hidden="false" customHeight="false" outlineLevel="0" collapsed="false">
      <c r="A5570" s="2" t="n">
        <v>5536</v>
      </c>
      <c r="B5570" s="2" t="n">
        <v>4</v>
      </c>
      <c r="C5570" s="22" t="n">
        <f aca="true">NORMSINV(MAX(RAND(),0.000000000001))</f>
        <v>-0.803766566223106</v>
      </c>
      <c r="D5570" s="24" t="n">
        <f aca="false">IF($B$11="","",$B$11*EXP($B$12*C5570))</f>
        <v>661.038998607519</v>
      </c>
      <c r="E5570" s="20" t="n">
        <f aca="true">IF($B$10="","",$B$10*(1-$B$14+2*$B$14*RAND()))</f>
        <v>3.86125251334811</v>
      </c>
      <c r="F5570" s="21" t="n">
        <f aca="false">INDEX($E$17:$E$28,B5570)</f>
        <v>4.89657419354839</v>
      </c>
      <c r="G5570" s="25" t="n">
        <f aca="false">IF(OR(D5570="",E5570="",F5570=""),"",D5570*($B$7-$B$8-F5570-E5570))</f>
        <v>2632.37184595474</v>
      </c>
      <c r="H5570" s="25" t="n">
        <f aca="false">IF(D5570="","",D5570*$F$30)</f>
        <v>3304.66616183871</v>
      </c>
    </row>
    <row r="5571" customFormat="false" ht="15" hidden="false" customHeight="false" outlineLevel="0" collapsed="false">
      <c r="A5571" s="2" t="n">
        <v>5537</v>
      </c>
      <c r="B5571" s="2" t="n">
        <v>5</v>
      </c>
      <c r="C5571" s="22" t="n">
        <f aca="true">NORMSINV(MAX(RAND(),0.000000000001))</f>
        <v>-2.20219796750389</v>
      </c>
      <c r="D5571" s="24" t="n">
        <f aca="false">IF($B$11="","",$B$11*EXP($B$12*C5571))</f>
        <v>366.706315589146</v>
      </c>
      <c r="E5571" s="20" t="n">
        <f aca="true">IF($B$10="","",$B$10*(1-$B$14+2*$B$14*RAND()))</f>
        <v>3.87808954635346</v>
      </c>
      <c r="F5571" s="21" t="n">
        <f aca="false">INDEX($E$17:$E$28,B5571)</f>
        <v>4.761</v>
      </c>
      <c r="G5571" s="25" t="n">
        <f aca="false">IF(OR(D5571="",E5571="",F5571=""),"",D5571*($B$7-$B$8-F5571-E5571))</f>
        <v>1503.82976301773</v>
      </c>
      <c r="H5571" s="25" t="n">
        <f aca="false">IF(D5571="","",D5571*$F$30)</f>
        <v>1833.23821289326</v>
      </c>
    </row>
    <row r="5572" customFormat="false" ht="15" hidden="false" customHeight="false" outlineLevel="0" collapsed="false">
      <c r="A5572" s="2" t="n">
        <v>5538</v>
      </c>
      <c r="B5572" s="2" t="n">
        <v>6</v>
      </c>
      <c r="C5572" s="22" t="n">
        <f aca="true">NORMSINV(MAX(RAND(),0.000000000001))</f>
        <v>-0.358585505197414</v>
      </c>
      <c r="D5572" s="24" t="n">
        <f aca="false">IF($B$11="","",$B$11*EXP($B$12*C5572))</f>
        <v>797.432371469611</v>
      </c>
      <c r="E5572" s="20" t="n">
        <f aca="true">IF($B$10="","",$B$10*(1-$B$14+2*$B$14*RAND()))</f>
        <v>4.0102112450096</v>
      </c>
      <c r="F5572" s="21" t="n">
        <f aca="false">INDEX($E$17:$E$28,B5572)</f>
        <v>4.761</v>
      </c>
      <c r="G5572" s="25" t="n">
        <f aca="false">IF(OR(D5572="",E5572="",F5572=""),"",D5572*($B$7-$B$8-F5572-E5572))</f>
        <v>3164.84062875392</v>
      </c>
      <c r="H5572" s="25" t="n">
        <f aca="false">IF(D5572="","",D5572*$F$30)</f>
        <v>3986.52391145088</v>
      </c>
    </row>
    <row r="5573" customFormat="false" ht="15" hidden="false" customHeight="false" outlineLevel="0" collapsed="false">
      <c r="A5573" s="2" t="n">
        <v>5539</v>
      </c>
      <c r="B5573" s="2" t="n">
        <v>7</v>
      </c>
      <c r="C5573" s="22" t="n">
        <f aca="true">NORMSINV(MAX(RAND(),0.000000000001))</f>
        <v>0.778860441943818</v>
      </c>
      <c r="D5573" s="24" t="n">
        <f aca="false">IF($B$11="","",$B$11*EXP($B$12*C5573))</f>
        <v>1287.78395501931</v>
      </c>
      <c r="E5573" s="20" t="n">
        <f aca="true">IF($B$10="","",$B$10*(1-$B$14+2*$B$14*RAND()))</f>
        <v>3.81302824743303</v>
      </c>
      <c r="F5573" s="21" t="n">
        <f aca="false">INDEX($E$17:$E$28,B5573)</f>
        <v>4.761</v>
      </c>
      <c r="G5573" s="25" t="n">
        <f aca="false">IF(OR(D5573="",E5573="",F5573=""),"",D5573*($B$7-$B$8-F5573-E5573))</f>
        <v>5364.87158001942</v>
      </c>
      <c r="H5573" s="25" t="n">
        <f aca="false">IF(D5573="","",D5573*$F$30)</f>
        <v>6437.88954793253</v>
      </c>
    </row>
    <row r="5574" customFormat="false" ht="15" hidden="false" customHeight="false" outlineLevel="0" collapsed="false">
      <c r="A5574" s="2" t="n">
        <v>5540</v>
      </c>
      <c r="B5574" s="2" t="n">
        <v>8</v>
      </c>
      <c r="C5574" s="22" t="n">
        <f aca="true">NORMSINV(MAX(RAND(),0.000000000001))</f>
        <v>-2.08166946005129</v>
      </c>
      <c r="D5574" s="24" t="n">
        <f aca="false">IF($B$11="","",$B$11*EXP($B$12*C5574))</f>
        <v>385.81111906963</v>
      </c>
      <c r="E5574" s="20" t="n">
        <f aca="true">IF($B$10="","",$B$10*(1-$B$14+2*$B$14*RAND()))</f>
        <v>4.07765315548495</v>
      </c>
      <c r="F5574" s="21" t="n">
        <f aca="false">INDEX($E$17:$E$28,B5574)</f>
        <v>4.761</v>
      </c>
      <c r="G5574" s="25" t="n">
        <f aca="false">IF(OR(D5574="",E5574="",F5574=""),"",D5574*($B$7-$B$8-F5574-E5574))</f>
        <v>1505.18299196112</v>
      </c>
      <c r="H5574" s="25" t="n">
        <f aca="false">IF(D5574="","",D5574*$F$30)</f>
        <v>1928.74694645289</v>
      </c>
    </row>
    <row r="5575" customFormat="false" ht="15" hidden="false" customHeight="false" outlineLevel="0" collapsed="false">
      <c r="A5575" s="2" t="n">
        <v>5541</v>
      </c>
      <c r="B5575" s="2" t="n">
        <v>9</v>
      </c>
      <c r="C5575" s="22" t="n">
        <f aca="true">NORMSINV(MAX(RAND(),0.000000000001))</f>
        <v>-0.45095580933268</v>
      </c>
      <c r="D5575" s="24" t="n">
        <f aca="false">IF($B$11="","",$B$11*EXP($B$12*C5575))</f>
        <v>766.991192781667</v>
      </c>
      <c r="E5575" s="20" t="n">
        <f aca="true">IF($B$10="","",$B$10*(1-$B$14+2*$B$14*RAND()))</f>
        <v>3.97908812168308</v>
      </c>
      <c r="F5575" s="21" t="n">
        <f aca="false">INDEX($E$17:$E$28,B5575)</f>
        <v>4.761</v>
      </c>
      <c r="G5575" s="25" t="n">
        <f aca="false">IF(OR(D5575="",E5575="",F5575=""),"",D5575*($B$7-$B$8-F5575-E5575))</f>
        <v>3067.89718257185</v>
      </c>
      <c r="H5575" s="25" t="n">
        <f aca="false">IF(D5575="","",D5575*$F$30)</f>
        <v>3834.34237095411</v>
      </c>
    </row>
    <row r="5576" customFormat="false" ht="15" hidden="false" customHeight="false" outlineLevel="0" collapsed="false">
      <c r="A5576" s="2" t="n">
        <v>5542</v>
      </c>
      <c r="B5576" s="2" t="n">
        <v>10</v>
      </c>
      <c r="C5576" s="22" t="n">
        <f aca="true">NORMSINV(MAX(RAND(),0.000000000001))</f>
        <v>0.510851445107541</v>
      </c>
      <c r="D5576" s="24" t="n">
        <f aca="false">IF($B$11="","",$B$11*EXP($B$12*C5576))</f>
        <v>1150.26572379419</v>
      </c>
      <c r="E5576" s="20" t="n">
        <f aca="true">IF($B$10="","",$B$10*(1-$B$14+2*$B$14*RAND()))</f>
        <v>4.02444661701564</v>
      </c>
      <c r="F5576" s="21" t="n">
        <f aca="false">INDEX($E$17:$E$28,B5576)</f>
        <v>4.761</v>
      </c>
      <c r="G5576" s="25" t="n">
        <f aca="false">IF(OR(D5576="",E5576="",F5576=""),"",D5576*($B$7-$B$8-F5576-E5576))</f>
        <v>4548.78720936127</v>
      </c>
      <c r="H5576" s="25" t="n">
        <f aca="false">IF(D5576="","",D5576*$F$30)</f>
        <v>5750.40840639192</v>
      </c>
    </row>
    <row r="5577" customFormat="false" ht="15" hidden="false" customHeight="false" outlineLevel="0" collapsed="false">
      <c r="A5577" s="2" t="n">
        <v>5543</v>
      </c>
      <c r="B5577" s="2" t="n">
        <v>11</v>
      </c>
      <c r="C5577" s="22" t="n">
        <f aca="true">NORMSINV(MAX(RAND(),0.000000000001))</f>
        <v>0.97855598967311</v>
      </c>
      <c r="D5577" s="24" t="n">
        <f aca="false">IF($B$11="","",$B$11*EXP($B$12*C5577))</f>
        <v>1400.8340432478</v>
      </c>
      <c r="E5577" s="20" t="n">
        <f aca="true">IF($B$10="","",$B$10*(1-$B$14+2*$B$14*RAND()))</f>
        <v>3.83031910817664</v>
      </c>
      <c r="F5577" s="21" t="n">
        <f aca="false">INDEX($E$17:$E$28,B5577)</f>
        <v>4.761</v>
      </c>
      <c r="G5577" s="25" t="n">
        <f aca="false">IF(OR(D5577="",E5577="",F5577=""),"",D5577*($B$7-$B$8-F5577-E5577))</f>
        <v>5811.6134278378</v>
      </c>
      <c r="H5577" s="25" t="n">
        <f aca="false">IF(D5577="","",D5577*$F$30)</f>
        <v>7003.04954900439</v>
      </c>
    </row>
    <row r="5578" customFormat="false" ht="15" hidden="false" customHeight="false" outlineLevel="0" collapsed="false">
      <c r="A5578" s="2" t="n">
        <v>5544</v>
      </c>
      <c r="B5578" s="2" t="n">
        <v>12</v>
      </c>
      <c r="C5578" s="22" t="n">
        <f aca="true">NORMSINV(MAX(RAND(),0.000000000001))</f>
        <v>1.90249521358748</v>
      </c>
      <c r="D5578" s="24" t="n">
        <f aca="false">IF($B$11="","",$B$11*EXP($B$12*C5578))</f>
        <v>2067.59157908414</v>
      </c>
      <c r="E5578" s="20" t="n">
        <f aca="true">IF($B$10="","",$B$10*(1-$B$14+2*$B$14*RAND()))</f>
        <v>3.90108518916844</v>
      </c>
      <c r="F5578" s="21" t="n">
        <f aca="false">INDEX($E$17:$E$28,B5578)</f>
        <v>4.761</v>
      </c>
      <c r="G5578" s="25" t="n">
        <f aca="false">IF(OR(D5578="",E5578="",F5578=""),"",D5578*($B$7-$B$8-F5578-E5578))</f>
        <v>8431.46232309782</v>
      </c>
      <c r="H5578" s="25" t="n">
        <f aca="false">IF(D5578="","",D5578*$F$30)</f>
        <v>10336.3038221574</v>
      </c>
    </row>
    <row r="5579" customFormat="false" ht="15" hidden="false" customHeight="false" outlineLevel="0" collapsed="false">
      <c r="A5579" s="2" t="n">
        <v>5545</v>
      </c>
      <c r="B5579" s="2" t="n">
        <v>1</v>
      </c>
      <c r="C5579" s="22" t="n">
        <f aca="true">NORMSINV(MAX(RAND(),0.000000000001))</f>
        <v>-1.33729325258574</v>
      </c>
      <c r="D5579" s="24" t="n">
        <f aca="false">IF($B$11="","",$B$11*EXP($B$12*C5579))</f>
        <v>527.950640763248</v>
      </c>
      <c r="E5579" s="20" t="n">
        <f aca="true">IF($B$10="","",$B$10*(1-$B$14+2*$B$14*RAND()))</f>
        <v>3.49881528339015</v>
      </c>
      <c r="F5579" s="21" t="n">
        <f aca="false">INDEX($E$17:$E$28,B5579)</f>
        <v>4.92562580645161</v>
      </c>
      <c r="G5579" s="25" t="n">
        <f aca="false">IF(OR(D5579="",E5579="",F5579=""),"",D5579*($B$7-$B$8-F5579-E5579))</f>
        <v>2278.40209186958</v>
      </c>
      <c r="H5579" s="25" t="n">
        <f aca="false">IF(D5579="","",D5579*$F$30)</f>
        <v>2639.33084330363</v>
      </c>
    </row>
    <row r="5580" customFormat="false" ht="15" hidden="false" customHeight="false" outlineLevel="0" collapsed="false">
      <c r="A5580" s="2" t="n">
        <v>5546</v>
      </c>
      <c r="B5580" s="2" t="n">
        <v>2</v>
      </c>
      <c r="C5580" s="22" t="n">
        <f aca="true">NORMSINV(MAX(RAND(),0.000000000001))</f>
        <v>0.899903218020424</v>
      </c>
      <c r="D5580" s="24" t="n">
        <f aca="false">IF($B$11="","",$B$11*EXP($B$12*C5580))</f>
        <v>1355.16903461707</v>
      </c>
      <c r="E5580" s="20" t="n">
        <f aca="true">IF($B$10="","",$B$10*(1-$B$14+2*$B$14*RAND()))</f>
        <v>3.59068500079622</v>
      </c>
      <c r="F5580" s="21" t="n">
        <f aca="false">INDEX($E$17:$E$28,B5580)</f>
        <v>5.0612</v>
      </c>
      <c r="G5580" s="25" t="n">
        <f aca="false">IF(OR(D5580="",E5580="",F5580=""),"",D5580*($B$7-$B$8-F5580-E5580))</f>
        <v>5540.08685687455</v>
      </c>
      <c r="H5580" s="25" t="n">
        <f aca="false">IF(D5580="","",D5580*$F$30)</f>
        <v>6774.76103785766</v>
      </c>
    </row>
    <row r="5581" customFormat="false" ht="15" hidden="false" customHeight="false" outlineLevel="0" collapsed="false">
      <c r="A5581" s="2" t="n">
        <v>5547</v>
      </c>
      <c r="B5581" s="2" t="n">
        <v>3</v>
      </c>
      <c r="C5581" s="22" t="n">
        <f aca="true">NORMSINV(MAX(RAND(),0.000000000001))</f>
        <v>0.899082143584245</v>
      </c>
      <c r="D5581" s="24" t="n">
        <f aca="false">IF($B$11="","",$B$11*EXP($B$12*C5581))</f>
        <v>1354.70026394361</v>
      </c>
      <c r="E5581" s="20" t="n">
        <f aca="true">IF($B$10="","",$B$10*(1-$B$14+2*$B$14*RAND()))</f>
        <v>3.89692645906286</v>
      </c>
      <c r="F5581" s="21" t="n">
        <f aca="false">INDEX($E$17:$E$28,B5581)</f>
        <v>5.0612</v>
      </c>
      <c r="G5581" s="25" t="n">
        <f aca="false">IF(OR(D5581="",E5581="",F5581=""),"",D5581*($B$7-$B$8-F5581-E5581))</f>
        <v>5123.30508410891</v>
      </c>
      <c r="H5581" s="25" t="n">
        <f aca="false">IF(D5581="","",D5581*$F$30)</f>
        <v>6772.41755950692</v>
      </c>
    </row>
    <row r="5582" customFormat="false" ht="15" hidden="false" customHeight="false" outlineLevel="0" collapsed="false">
      <c r="A5582" s="2" t="n">
        <v>5548</v>
      </c>
      <c r="B5582" s="2" t="n">
        <v>4</v>
      </c>
      <c r="C5582" s="22" t="n">
        <f aca="true">NORMSINV(MAX(RAND(),0.000000000001))</f>
        <v>1.33010313194487</v>
      </c>
      <c r="D5582" s="24" t="n">
        <f aca="false">IF($B$11="","",$B$11*EXP($B$12*C5582))</f>
        <v>1624.49636934945</v>
      </c>
      <c r="E5582" s="20" t="n">
        <f aca="true">IF($B$10="","",$B$10*(1-$B$14+2*$B$14*RAND()))</f>
        <v>3.98436114560492</v>
      </c>
      <c r="F5582" s="21" t="n">
        <f aca="false">INDEX($E$17:$E$28,B5582)</f>
        <v>4.89657419354839</v>
      </c>
      <c r="G5582" s="25" t="n">
        <f aca="false">IF(OR(D5582="",E5582="",F5582=""),"",D5582*($B$7-$B$8-F5582-E5582))</f>
        <v>6269.03653063024</v>
      </c>
      <c r="H5582" s="25" t="n">
        <f aca="false">IF(D5582="","",D5582*$F$30)</f>
        <v>8121.18224965179</v>
      </c>
    </row>
    <row r="5583" customFormat="false" ht="15" hidden="false" customHeight="false" outlineLevel="0" collapsed="false">
      <c r="A5583" s="2" t="n">
        <v>5549</v>
      </c>
      <c r="B5583" s="2" t="n">
        <v>5</v>
      </c>
      <c r="C5583" s="22" t="n">
        <f aca="true">NORMSINV(MAX(RAND(),0.000000000001))</f>
        <v>-0.102161119303715</v>
      </c>
      <c r="D5583" s="24" t="n">
        <f aca="false">IF($B$11="","",$B$11*EXP($B$12*C5583))</f>
        <v>888.420854012047</v>
      </c>
      <c r="E5583" s="20" t="n">
        <f aca="true">IF($B$10="","",$B$10*(1-$B$14+2*$B$14*RAND()))</f>
        <v>3.569962579296</v>
      </c>
      <c r="F5583" s="21" t="n">
        <f aca="false">INDEX($E$17:$E$28,B5583)</f>
        <v>4.761</v>
      </c>
      <c r="G5583" s="25" t="n">
        <f aca="false">IF(OR(D5583="",E5583="",F5583=""),"",D5583*($B$7-$B$8-F5583-E5583))</f>
        <v>3917.08079067292</v>
      </c>
      <c r="H5583" s="25" t="n">
        <f aca="false">IF(D5583="","",D5583*$F$30)</f>
        <v>4441.39353337702</v>
      </c>
    </row>
    <row r="5584" customFormat="false" ht="15" hidden="false" customHeight="false" outlineLevel="0" collapsed="false">
      <c r="A5584" s="2" t="n">
        <v>5550</v>
      </c>
      <c r="B5584" s="2" t="n">
        <v>6</v>
      </c>
      <c r="C5584" s="22" t="n">
        <f aca="true">NORMSINV(MAX(RAND(),0.000000000001))</f>
        <v>0.990418310497475</v>
      </c>
      <c r="D5584" s="24" t="n">
        <f aca="false">IF($B$11="","",$B$11*EXP($B$12*C5584))</f>
        <v>1407.85347164477</v>
      </c>
      <c r="E5584" s="20" t="n">
        <f aca="true">IF($B$10="","",$B$10*(1-$B$14+2*$B$14*RAND()))</f>
        <v>3.46007515576249</v>
      </c>
      <c r="F5584" s="21" t="n">
        <f aca="false">INDEX($E$17:$E$28,B5584)</f>
        <v>4.761</v>
      </c>
      <c r="G5584" s="25" t="n">
        <f aca="false">IF(OR(D5584="",E5584="",F5584=""),"",D5584*($B$7-$B$8-F5584-E5584))</f>
        <v>6361.98403006157</v>
      </c>
      <c r="H5584" s="25" t="n">
        <f aca="false">IF(D5584="","",D5584*$F$30)</f>
        <v>7038.14107544653</v>
      </c>
    </row>
    <row r="5585" customFormat="false" ht="15" hidden="false" customHeight="false" outlineLevel="0" collapsed="false">
      <c r="A5585" s="2" t="n">
        <v>5551</v>
      </c>
      <c r="B5585" s="2" t="n">
        <v>7</v>
      </c>
      <c r="C5585" s="22" t="n">
        <f aca="true">NORMSINV(MAX(RAND(),0.000000000001))</f>
        <v>-0.242378456459254</v>
      </c>
      <c r="D5585" s="24" t="n">
        <f aca="false">IF($B$11="","",$B$11*EXP($B$12*C5585))</f>
        <v>837.450985748336</v>
      </c>
      <c r="E5585" s="20" t="n">
        <f aca="true">IF($B$10="","",$B$10*(1-$B$14+2*$B$14*RAND()))</f>
        <v>4.1141331241971</v>
      </c>
      <c r="F5585" s="21" t="n">
        <f aca="false">INDEX($E$17:$E$28,B5585)</f>
        <v>4.761</v>
      </c>
      <c r="G5585" s="25" t="n">
        <f aca="false">IF(OR(D5585="",E5585="",F5585=""),"",D5585*($B$7-$B$8-F5585-E5585))</f>
        <v>3236.63657492723</v>
      </c>
      <c r="H5585" s="25" t="n">
        <f aca="false">IF(D5585="","",D5585*$F$30)</f>
        <v>4186.58496795308</v>
      </c>
    </row>
    <row r="5586" customFormat="false" ht="15" hidden="false" customHeight="false" outlineLevel="0" collapsed="false">
      <c r="A5586" s="2" t="n">
        <v>5552</v>
      </c>
      <c r="B5586" s="2" t="n">
        <v>8</v>
      </c>
      <c r="C5586" s="22" t="n">
        <f aca="true">NORMSINV(MAX(RAND(),0.000000000001))</f>
        <v>-1.42092622342368</v>
      </c>
      <c r="D5586" s="24" t="n">
        <f aca="false">IF($B$11="","",$B$11*EXP($B$12*C5586))</f>
        <v>509.669613904989</v>
      </c>
      <c r="E5586" s="20" t="n">
        <f aca="true">IF($B$10="","",$B$10*(1-$B$14+2*$B$14*RAND()))</f>
        <v>4.06199473835096</v>
      </c>
      <c r="F5586" s="21" t="n">
        <f aca="false">INDEX($E$17:$E$28,B5586)</f>
        <v>4.761</v>
      </c>
      <c r="G5586" s="25" t="n">
        <f aca="false">IF(OR(D5586="",E5586="",F5586=""),"",D5586*($B$7-$B$8-F5586-E5586))</f>
        <v>1996.37855936847</v>
      </c>
      <c r="H5586" s="25" t="n">
        <f aca="false">IF(D5586="","",D5586*$F$30)</f>
        <v>2547.94033383382</v>
      </c>
    </row>
    <row r="5587" customFormat="false" ht="15" hidden="false" customHeight="false" outlineLevel="0" collapsed="false">
      <c r="A5587" s="2" t="n">
        <v>5553</v>
      </c>
      <c r="B5587" s="2" t="n">
        <v>9</v>
      </c>
      <c r="C5587" s="22" t="n">
        <f aca="true">NORMSINV(MAX(RAND(),0.000000000001))</f>
        <v>-0.32968387138622</v>
      </c>
      <c r="D5587" s="24" t="n">
        <f aca="false">IF($B$11="","",$B$11*EXP($B$12*C5587))</f>
        <v>807.203010162346</v>
      </c>
      <c r="E5587" s="20" t="n">
        <f aca="true">IF($B$10="","",$B$10*(1-$B$14+2*$B$14*RAND()))</f>
        <v>3.41011916956963</v>
      </c>
      <c r="F5587" s="21" t="n">
        <f aca="false">INDEX($E$17:$E$28,B5587)</f>
        <v>4.761</v>
      </c>
      <c r="G5587" s="25" t="n">
        <f aca="false">IF(OR(D5587="",E5587="",F5587=""),"",D5587*($B$7-$B$8-F5587-E5587))</f>
        <v>3688.01435939644</v>
      </c>
      <c r="H5587" s="25" t="n">
        <f aca="false">IF(D5587="","",D5587*$F$30)</f>
        <v>4035.3692884036</v>
      </c>
    </row>
    <row r="5588" customFormat="false" ht="15" hidden="false" customHeight="false" outlineLevel="0" collapsed="false">
      <c r="A5588" s="2" t="n">
        <v>5554</v>
      </c>
      <c r="B5588" s="2" t="n">
        <v>10</v>
      </c>
      <c r="C5588" s="22" t="n">
        <f aca="true">NORMSINV(MAX(RAND(),0.000000000001))</f>
        <v>-2.45957084818972</v>
      </c>
      <c r="D5588" s="24" t="n">
        <f aca="false">IF($B$11="","",$B$11*EXP($B$12*C5588))</f>
        <v>329.018210124555</v>
      </c>
      <c r="E5588" s="20" t="n">
        <f aca="true">IF($B$10="","",$B$10*(1-$B$14+2*$B$14*RAND()))</f>
        <v>4.00164350013265</v>
      </c>
      <c r="F5588" s="21" t="n">
        <f aca="false">INDEX($E$17:$E$28,B5588)</f>
        <v>4.761</v>
      </c>
      <c r="G5588" s="25" t="n">
        <f aca="false">IF(OR(D5588="",E5588="",F5588=""),"",D5588*($B$7-$B$8-F5588-E5588))</f>
        <v>1308.62271661362</v>
      </c>
      <c r="H5588" s="25" t="n">
        <f aca="false">IF(D5588="","",D5588*$F$30)</f>
        <v>1644.82783605467</v>
      </c>
    </row>
    <row r="5589" customFormat="false" ht="15" hidden="false" customHeight="false" outlineLevel="0" collapsed="false">
      <c r="A5589" s="2" t="n">
        <v>5555</v>
      </c>
      <c r="B5589" s="2" t="n">
        <v>11</v>
      </c>
      <c r="C5589" s="22" t="n">
        <f aca="true">NORMSINV(MAX(RAND(),0.000000000001))</f>
        <v>-0.143908761474695</v>
      </c>
      <c r="D5589" s="24" t="n">
        <f aca="false">IF($B$11="","",$B$11*EXP($B$12*C5589))</f>
        <v>872.929263485952</v>
      </c>
      <c r="E5589" s="20" t="n">
        <f aca="true">IF($B$10="","",$B$10*(1-$B$14+2*$B$14*RAND()))</f>
        <v>3.45581915361601</v>
      </c>
      <c r="F5589" s="21" t="n">
        <f aca="false">INDEX($E$17:$E$28,B5589)</f>
        <v>4.761</v>
      </c>
      <c r="G5589" s="25" t="n">
        <f aca="false">IF(OR(D5589="",E5589="",F5589=""),"",D5589*($B$7-$B$8-F5589-E5589))</f>
        <v>3948.41692484774</v>
      </c>
      <c r="H5589" s="25" t="n">
        <f aca="false">IF(D5589="","",D5589*$F$30)</f>
        <v>4363.94797401897</v>
      </c>
    </row>
    <row r="5590" customFormat="false" ht="15" hidden="false" customHeight="false" outlineLevel="0" collapsed="false">
      <c r="A5590" s="2" t="n">
        <v>5556</v>
      </c>
      <c r="B5590" s="2" t="n">
        <v>12</v>
      </c>
      <c r="C5590" s="22" t="n">
        <f aca="true">NORMSINV(MAX(RAND(),0.000000000001))</f>
        <v>-0.252905050810043</v>
      </c>
      <c r="D5590" s="24" t="n">
        <f aca="false">IF($B$11="","",$B$11*EXP($B$12*C5590))</f>
        <v>833.744656191932</v>
      </c>
      <c r="E5590" s="20" t="n">
        <f aca="true">IF($B$10="","",$B$10*(1-$B$14+2*$B$14*RAND()))</f>
        <v>3.67479745268462</v>
      </c>
      <c r="F5590" s="21" t="n">
        <f aca="false">INDEX($E$17:$E$28,B5590)</f>
        <v>4.761</v>
      </c>
      <c r="G5590" s="25" t="n">
        <f aca="false">IF(OR(D5590="",E5590="",F5590=""),"",D5590*($B$7-$B$8-F5590-E5590))</f>
        <v>3588.6058729919</v>
      </c>
      <c r="H5590" s="25" t="n">
        <f aca="false">IF(D5590="","",D5590*$F$30)</f>
        <v>4168.05628523471</v>
      </c>
    </row>
    <row r="5591" customFormat="false" ht="15" hidden="false" customHeight="false" outlineLevel="0" collapsed="false">
      <c r="A5591" s="2" t="n">
        <v>5557</v>
      </c>
      <c r="B5591" s="2" t="n">
        <v>1</v>
      </c>
      <c r="C5591" s="22" t="n">
        <f aca="true">NORMSINV(MAX(RAND(),0.000000000001))</f>
        <v>0.801799120106778</v>
      </c>
      <c r="D5591" s="24" t="n">
        <f aca="false">IF($B$11="","",$B$11*EXP($B$12*C5591))</f>
        <v>1300.29148352567</v>
      </c>
      <c r="E5591" s="20" t="n">
        <f aca="true">IF($B$10="","",$B$10*(1-$B$14+2*$B$14*RAND()))</f>
        <v>4.00222899992327</v>
      </c>
      <c r="F5591" s="21" t="n">
        <f aca="false">INDEX($E$17:$E$28,B5591)</f>
        <v>4.92562580645161</v>
      </c>
      <c r="G5591" s="25" t="n">
        <f aca="false">IF(OR(D5591="",E5591="",F5591=""),"",D5591*($B$7-$B$8-F5591-E5591))</f>
        <v>4956.89992923405</v>
      </c>
      <c r="H5591" s="25" t="n">
        <f aca="false">IF(D5591="","",D5591*$F$30)</f>
        <v>6500.41718444152</v>
      </c>
    </row>
    <row r="5592" customFormat="false" ht="15" hidden="false" customHeight="false" outlineLevel="0" collapsed="false">
      <c r="A5592" s="2" t="n">
        <v>5558</v>
      </c>
      <c r="B5592" s="2" t="n">
        <v>2</v>
      </c>
      <c r="C5592" s="22" t="n">
        <f aca="true">NORMSINV(MAX(RAND(),0.000000000001))</f>
        <v>-0.0463358028899584</v>
      </c>
      <c r="D5592" s="24" t="n">
        <f aca="false">IF($B$11="","",$B$11*EXP($B$12*C5592))</f>
        <v>909.566815678103</v>
      </c>
      <c r="E5592" s="20" t="n">
        <f aca="true">IF($B$10="","",$B$10*(1-$B$14+2*$B$14*RAND()))</f>
        <v>4.11756199799236</v>
      </c>
      <c r="F5592" s="21" t="n">
        <f aca="false">INDEX($E$17:$E$28,B5592)</f>
        <v>5.0612</v>
      </c>
      <c r="G5592" s="25" t="n">
        <f aca="false">IF(OR(D5592="",E5592="",F5592=""),"",D5592*($B$7-$B$8-F5592-E5592))</f>
        <v>3239.18390935794</v>
      </c>
      <c r="H5592" s="25" t="n">
        <f aca="false">IF(D5592="","",D5592*$F$30)</f>
        <v>4547.10642493797</v>
      </c>
    </row>
    <row r="5593" customFormat="false" ht="15" hidden="false" customHeight="false" outlineLevel="0" collapsed="false">
      <c r="A5593" s="2" t="n">
        <v>5559</v>
      </c>
      <c r="B5593" s="2" t="n">
        <v>3</v>
      </c>
      <c r="C5593" s="22" t="n">
        <f aca="true">NORMSINV(MAX(RAND(),0.000000000001))</f>
        <v>0.926952710036954</v>
      </c>
      <c r="D5593" s="24" t="n">
        <f aca="false">IF($B$11="","",$B$11*EXP($B$12*C5593))</f>
        <v>1370.70325563827</v>
      </c>
      <c r="E5593" s="20" t="n">
        <f aca="true">IF($B$10="","",$B$10*(1-$B$14+2*$B$14*RAND()))</f>
        <v>3.76977123183541</v>
      </c>
      <c r="F5593" s="21" t="n">
        <f aca="false">INDEX($E$17:$E$28,B5593)</f>
        <v>5.0612</v>
      </c>
      <c r="G5593" s="25" t="n">
        <f aca="false">IF(OR(D5593="",E5593="",F5593=""),"",D5593*($B$7-$B$8-F5593-E5593))</f>
        <v>5358.11845890687</v>
      </c>
      <c r="H5593" s="25" t="n">
        <f aca="false">IF(D5593="","",D5593*$F$30)</f>
        <v>6852.41971558685</v>
      </c>
    </row>
    <row r="5594" customFormat="false" ht="15" hidden="false" customHeight="false" outlineLevel="0" collapsed="false">
      <c r="A5594" s="2" t="n">
        <v>5560</v>
      </c>
      <c r="B5594" s="2" t="n">
        <v>4</v>
      </c>
      <c r="C5594" s="22" t="n">
        <f aca="true">NORMSINV(MAX(RAND(),0.000000000001))</f>
        <v>-0.0518638320224615</v>
      </c>
      <c r="D5594" s="24" t="n">
        <f aca="false">IF($B$11="","",$B$11*EXP($B$12*C5594))</f>
        <v>907.450605586462</v>
      </c>
      <c r="E5594" s="20" t="n">
        <f aca="true">IF($B$10="","",$B$10*(1-$B$14+2*$B$14*RAND()))</f>
        <v>3.91131315781057</v>
      </c>
      <c r="F5594" s="21" t="n">
        <f aca="false">INDEX($E$17:$E$28,B5594)</f>
        <v>4.89657419354839</v>
      </c>
      <c r="G5594" s="25" t="n">
        <f aca="false">IF(OR(D5594="",E5594="",F5594=""),"",D5594*($B$7-$B$8-F5594-E5594))</f>
        <v>3568.19800424351</v>
      </c>
      <c r="H5594" s="25" t="n">
        <f aca="false">IF(D5594="","",D5594*$F$30)</f>
        <v>4536.52706744784</v>
      </c>
    </row>
    <row r="5595" customFormat="false" ht="15" hidden="false" customHeight="false" outlineLevel="0" collapsed="false">
      <c r="A5595" s="2" t="n">
        <v>5561</v>
      </c>
      <c r="B5595" s="2" t="n">
        <v>5</v>
      </c>
      <c r="C5595" s="22" t="n">
        <f aca="true">NORMSINV(MAX(RAND(),0.000000000001))</f>
        <v>-0.413075810452337</v>
      </c>
      <c r="D5595" s="24" t="n">
        <f aca="false">IF($B$11="","",$B$11*EXP($B$12*C5595))</f>
        <v>779.331627692445</v>
      </c>
      <c r="E5595" s="20" t="n">
        <f aca="true">IF($B$10="","",$B$10*(1-$B$14+2*$B$14*RAND()))</f>
        <v>3.69995004414005</v>
      </c>
      <c r="F5595" s="21" t="n">
        <f aca="false">INDEX($E$17:$E$28,B5595)</f>
        <v>4.761</v>
      </c>
      <c r="G5595" s="25" t="n">
        <f aca="false">IF(OR(D5595="",E5595="",F5595=""),"",D5595*($B$7-$B$8-F5595-E5595))</f>
        <v>3334.79896707762</v>
      </c>
      <c r="H5595" s="25" t="n">
        <f aca="false">IF(D5595="","",D5595*$F$30)</f>
        <v>3896.03467316007</v>
      </c>
    </row>
    <row r="5596" customFormat="false" ht="15" hidden="false" customHeight="false" outlineLevel="0" collapsed="false">
      <c r="A5596" s="2" t="n">
        <v>5562</v>
      </c>
      <c r="B5596" s="2" t="n">
        <v>6</v>
      </c>
      <c r="C5596" s="22" t="n">
        <f aca="true">NORMSINV(MAX(RAND(),0.000000000001))</f>
        <v>0.77811631037876</v>
      </c>
      <c r="D5596" s="24" t="n">
        <f aca="false">IF($B$11="","",$B$11*EXP($B$12*C5596))</f>
        <v>1287.38023135117</v>
      </c>
      <c r="E5596" s="20" t="n">
        <f aca="true">IF($B$10="","",$B$10*(1-$B$14+2*$B$14*RAND()))</f>
        <v>3.61254325523188</v>
      </c>
      <c r="F5596" s="21" t="n">
        <f aca="false">INDEX($E$17:$E$28,B5596)</f>
        <v>4.761</v>
      </c>
      <c r="G5596" s="25" t="n">
        <f aca="false">IF(OR(D5596="",E5596="",F5596=""),"",D5596*($B$7-$B$8-F5596-E5596))</f>
        <v>5621.29009426445</v>
      </c>
      <c r="H5596" s="25" t="n">
        <f aca="false">IF(D5596="","",D5596*$F$30)</f>
        <v>6435.87125257076</v>
      </c>
    </row>
    <row r="5597" customFormat="false" ht="15" hidden="false" customHeight="false" outlineLevel="0" collapsed="false">
      <c r="A5597" s="2" t="n">
        <v>5563</v>
      </c>
      <c r="B5597" s="2" t="n">
        <v>7</v>
      </c>
      <c r="C5597" s="22" t="n">
        <f aca="true">NORMSINV(MAX(RAND(),0.000000000001))</f>
        <v>0.615486446477239</v>
      </c>
      <c r="D5597" s="24" t="n">
        <f aca="false">IF($B$11="","",$B$11*EXP($B$12*C5597))</f>
        <v>1202.11513639078</v>
      </c>
      <c r="E5597" s="20" t="n">
        <f aca="true">IF($B$10="","",$B$10*(1-$B$14+2*$B$14*RAND()))</f>
        <v>4.12061367312336</v>
      </c>
      <c r="F5597" s="21" t="n">
        <f aca="false">INDEX($E$17:$E$28,B5597)</f>
        <v>4.761</v>
      </c>
      <c r="G5597" s="25" t="n">
        <f aca="false">IF(OR(D5597="",E5597="",F5597=""),"",D5597*($B$7-$B$8-F5597-E5597))</f>
        <v>4638.22460558162</v>
      </c>
      <c r="H5597" s="25" t="n">
        <f aca="false">IF(D5597="","",D5597*$F$30)</f>
        <v>6009.61398984477</v>
      </c>
    </row>
    <row r="5598" customFormat="false" ht="15" hidden="false" customHeight="false" outlineLevel="0" collapsed="false">
      <c r="A5598" s="2" t="n">
        <v>5564</v>
      </c>
      <c r="B5598" s="2" t="n">
        <v>8</v>
      </c>
      <c r="C5598" s="22" t="n">
        <f aca="true">NORMSINV(MAX(RAND(),0.000000000001))</f>
        <v>-0.483067657262006</v>
      </c>
      <c r="D5598" s="24" t="n">
        <f aca="false">IF($B$11="","",$B$11*EXP($B$12*C5598))</f>
        <v>756.683051505483</v>
      </c>
      <c r="E5598" s="20" t="n">
        <f aca="true">IF($B$10="","",$B$10*(1-$B$14+2*$B$14*RAND()))</f>
        <v>3.51594789399733</v>
      </c>
      <c r="F5598" s="21" t="n">
        <f aca="false">INDEX($E$17:$E$28,B5598)</f>
        <v>4.761</v>
      </c>
      <c r="G5598" s="25" t="n">
        <f aca="false">IF(OR(D5598="",E5598="",F5598=""),"",D5598*($B$7-$B$8-F5598-E5598))</f>
        <v>3377.11588659808</v>
      </c>
      <c r="H5598" s="25" t="n">
        <f aca="false">IF(D5598="","",D5598*$F$30)</f>
        <v>3782.80991108621</v>
      </c>
    </row>
    <row r="5599" customFormat="false" ht="15" hidden="false" customHeight="false" outlineLevel="0" collapsed="false">
      <c r="A5599" s="2" t="n">
        <v>5565</v>
      </c>
      <c r="B5599" s="2" t="n">
        <v>9</v>
      </c>
      <c r="C5599" s="22" t="n">
        <f aca="true">NORMSINV(MAX(RAND(),0.000000000001))</f>
        <v>1.63850200326343</v>
      </c>
      <c r="D5599" s="24" t="n">
        <f aca="false">IF($B$11="","",$B$11*EXP($B$12*C5599))</f>
        <v>1849.92789143849</v>
      </c>
      <c r="E5599" s="20" t="n">
        <f aca="true">IF($B$10="","",$B$10*(1-$B$14+2*$B$14*RAND()))</f>
        <v>3.7253229434382</v>
      </c>
      <c r="F5599" s="21" t="n">
        <f aca="false">INDEX($E$17:$E$28,B5599)</f>
        <v>4.761</v>
      </c>
      <c r="G5599" s="25" t="n">
        <f aca="false">IF(OR(D5599="",E5599="",F5599=""),"",D5599*($B$7-$B$8-F5599-E5599))</f>
        <v>7868.99582810564</v>
      </c>
      <c r="H5599" s="25" t="n">
        <f aca="false">IF(D5599="","",D5599*$F$30)</f>
        <v>9248.15951487928</v>
      </c>
    </row>
    <row r="5600" customFormat="false" ht="15" hidden="false" customHeight="false" outlineLevel="0" collapsed="false">
      <c r="A5600" s="2" t="n">
        <v>5566</v>
      </c>
      <c r="B5600" s="2" t="n">
        <v>10</v>
      </c>
      <c r="C5600" s="22" t="n">
        <f aca="true">NORMSINV(MAX(RAND(),0.000000000001))</f>
        <v>-0.264395814208744</v>
      </c>
      <c r="D5600" s="24" t="n">
        <f aca="false">IF($B$11="","",$B$11*EXP($B$12*C5600))</f>
        <v>829.717573556941</v>
      </c>
      <c r="E5600" s="20" t="n">
        <f aca="true">IF($B$10="","",$B$10*(1-$B$14+2*$B$14*RAND()))</f>
        <v>3.5929827094021</v>
      </c>
      <c r="F5600" s="21" t="n">
        <f aca="false">INDEX($E$17:$E$28,B5600)</f>
        <v>4.761</v>
      </c>
      <c r="G5600" s="25" t="n">
        <f aca="false">IF(OR(D5600="",E5600="",F5600=""),"",D5600*($B$7-$B$8-F5600-E5600))</f>
        <v>3639.15562393368</v>
      </c>
      <c r="H5600" s="25" t="n">
        <f aca="false">IF(D5600="","",D5600*$F$30)</f>
        <v>4147.92409372586</v>
      </c>
    </row>
    <row r="5601" customFormat="false" ht="15" hidden="false" customHeight="false" outlineLevel="0" collapsed="false">
      <c r="A5601" s="2" t="n">
        <v>5567</v>
      </c>
      <c r="B5601" s="2" t="n">
        <v>11</v>
      </c>
      <c r="C5601" s="22" t="n">
        <f aca="true">NORMSINV(MAX(RAND(),0.000000000001))</f>
        <v>-1.10309448848368</v>
      </c>
      <c r="D5601" s="24" t="n">
        <f aca="false">IF($B$11="","",$B$11*EXP($B$12*C5601))</f>
        <v>582.708002833159</v>
      </c>
      <c r="E5601" s="20" t="n">
        <f aca="true">IF($B$10="","",$B$10*(1-$B$14+2*$B$14*RAND()))</f>
        <v>3.71009463969434</v>
      </c>
      <c r="F5601" s="21" t="n">
        <f aca="false">INDEX($E$17:$E$28,B5601)</f>
        <v>4.761</v>
      </c>
      <c r="G5601" s="25" t="n">
        <f aca="false">IF(OR(D5601="",E5601="",F5601=""),"",D5601*($B$7-$B$8-F5601-E5601))</f>
        <v>2487.52531678748</v>
      </c>
      <c r="H5601" s="25" t="n">
        <f aca="false">IF(D5601="","",D5601*$F$30)</f>
        <v>2913.07384776353</v>
      </c>
    </row>
    <row r="5602" customFormat="false" ht="15" hidden="false" customHeight="false" outlineLevel="0" collapsed="false">
      <c r="A5602" s="2" t="n">
        <v>5568</v>
      </c>
      <c r="B5602" s="2" t="n">
        <v>12</v>
      </c>
      <c r="C5602" s="22" t="n">
        <f aca="true">NORMSINV(MAX(RAND(),0.000000000001))</f>
        <v>1.49881659129385</v>
      </c>
      <c r="D5602" s="24" t="n">
        <f aca="false">IF($B$11="","",$B$11*EXP($B$12*C5602))</f>
        <v>1744.18599453285</v>
      </c>
      <c r="E5602" s="20" t="n">
        <f aca="true">IF($B$10="","",$B$10*(1-$B$14+2*$B$14*RAND()))</f>
        <v>3.5624254047496</v>
      </c>
      <c r="F5602" s="21" t="n">
        <f aca="false">INDEX($E$17:$E$28,B5602)</f>
        <v>4.761</v>
      </c>
      <c r="G5602" s="25" t="n">
        <f aca="false">IF(OR(D5602="",E5602="",F5602=""),"",D5602*($B$7-$B$8-F5602-E5602))</f>
        <v>7703.32755284533</v>
      </c>
      <c r="H5602" s="25" t="n">
        <f aca="false">IF(D5602="","",D5602*$F$30)</f>
        <v>8719.53462386862</v>
      </c>
    </row>
    <row r="5603" customFormat="false" ht="15" hidden="false" customHeight="false" outlineLevel="0" collapsed="false">
      <c r="A5603" s="2" t="n">
        <v>5569</v>
      </c>
      <c r="B5603" s="2" t="n">
        <v>1</v>
      </c>
      <c r="C5603" s="22" t="n">
        <f aca="true">NORMSINV(MAX(RAND(),0.000000000001))</f>
        <v>-0.0977099441041204</v>
      </c>
      <c r="D5603" s="24" t="n">
        <f aca="false">IF($B$11="","",$B$11*EXP($B$12*C5603))</f>
        <v>890.088716845501</v>
      </c>
      <c r="E5603" s="20" t="n">
        <f aca="true">IF($B$10="","",$B$10*(1-$B$14+2*$B$14*RAND()))</f>
        <v>4.10792756458237</v>
      </c>
      <c r="F5603" s="21" t="n">
        <f aca="false">INDEX($E$17:$E$28,B5603)</f>
        <v>4.92562580645161</v>
      </c>
      <c r="G5603" s="25" t="n">
        <f aca="false">IF(OR(D5603="",E5603="",F5603=""),"",D5603*($B$7-$B$8-F5603-E5603))</f>
        <v>3299.0663240327</v>
      </c>
      <c r="H5603" s="25" t="n">
        <f aca="false">IF(D5603="","",D5603*$F$30)</f>
        <v>4449.73151325403</v>
      </c>
    </row>
    <row r="5604" customFormat="false" ht="15" hidden="false" customHeight="false" outlineLevel="0" collapsed="false">
      <c r="A5604" s="2" t="n">
        <v>5570</v>
      </c>
      <c r="B5604" s="2" t="n">
        <v>2</v>
      </c>
      <c r="C5604" s="22" t="n">
        <f aca="true">NORMSINV(MAX(RAND(),0.000000000001))</f>
        <v>-0.788942034077444</v>
      </c>
      <c r="D5604" s="24" t="n">
        <f aca="false">IF($B$11="","",$B$11*EXP($B$12*C5604))</f>
        <v>665.181138526192</v>
      </c>
      <c r="E5604" s="20" t="n">
        <f aca="true">IF($B$10="","",$B$10*(1-$B$14+2*$B$14*RAND()))</f>
        <v>3.89124167950623</v>
      </c>
      <c r="F5604" s="21" t="n">
        <f aca="false">INDEX($E$17:$E$28,B5604)</f>
        <v>5.0612</v>
      </c>
      <c r="G5604" s="25" t="n">
        <f aca="false">IF(OR(D5604="",E5604="",F5604=""),"",D5604*($B$7-$B$8-F5604-E5604))</f>
        <v>2519.4123558604</v>
      </c>
      <c r="H5604" s="25" t="n">
        <f aca="false">IF(D5604="","",D5604*$F$30)</f>
        <v>3325.37354772014</v>
      </c>
    </row>
    <row r="5605" customFormat="false" ht="15" hidden="false" customHeight="false" outlineLevel="0" collapsed="false">
      <c r="A5605" s="2" t="n">
        <v>5571</v>
      </c>
      <c r="B5605" s="2" t="n">
        <v>3</v>
      </c>
      <c r="C5605" s="22" t="n">
        <f aca="true">NORMSINV(MAX(RAND(),0.000000000001))</f>
        <v>1.45106425582272</v>
      </c>
      <c r="D5605" s="24" t="n">
        <f aca="false">IF($B$11="","",$B$11*EXP($B$12*C5605))</f>
        <v>1709.44157737731</v>
      </c>
      <c r="E5605" s="20" t="n">
        <f aca="true">IF($B$10="","",$B$10*(1-$B$14+2*$B$14*RAND()))</f>
        <v>4.07693176256074</v>
      </c>
      <c r="F5605" s="21" t="n">
        <f aca="false">INDEX($E$17:$E$28,B5605)</f>
        <v>5.0612</v>
      </c>
      <c r="G5605" s="25" t="n">
        <f aca="false">IF(OR(D5605="",E5605="",F5605=""),"",D5605*($B$7-$B$8-F5605-E5605))</f>
        <v>6157.18332131339</v>
      </c>
      <c r="H5605" s="25" t="n">
        <f aca="false">IF(D5605="","",D5605*$F$30)</f>
        <v>8545.84033362464</v>
      </c>
    </row>
    <row r="5606" customFormat="false" ht="15" hidden="false" customHeight="false" outlineLevel="0" collapsed="false">
      <c r="A5606" s="2" t="n">
        <v>5572</v>
      </c>
      <c r="B5606" s="2" t="n">
        <v>4</v>
      </c>
      <c r="C5606" s="22" t="n">
        <f aca="true">NORMSINV(MAX(RAND(),0.000000000001))</f>
        <v>1.17420396762343</v>
      </c>
      <c r="D5606" s="24" t="n">
        <f aca="false">IF($B$11="","",$B$11*EXP($B$12*C5606))</f>
        <v>1521.21175339487</v>
      </c>
      <c r="E5606" s="20" t="n">
        <f aca="true">IF($B$10="","",$B$10*(1-$B$14+2*$B$14*RAND()))</f>
        <v>4.02169874643962</v>
      </c>
      <c r="F5606" s="21" t="n">
        <f aca="false">INDEX($E$17:$E$28,B5606)</f>
        <v>4.89657419354839</v>
      </c>
      <c r="G5606" s="25" t="n">
        <f aca="false">IF(OR(D5606="",E5606="",F5606=""),"",D5606*($B$7-$B$8-F5606-E5606))</f>
        <v>5813.65612195745</v>
      </c>
      <c r="H5606" s="25" t="n">
        <f aca="false">IF(D5606="","",D5606*$F$30)</f>
        <v>7604.84179757161</v>
      </c>
    </row>
    <row r="5607" customFormat="false" ht="15" hidden="false" customHeight="false" outlineLevel="0" collapsed="false">
      <c r="A5607" s="2" t="n">
        <v>5573</v>
      </c>
      <c r="B5607" s="2" t="n">
        <v>5</v>
      </c>
      <c r="C5607" s="22" t="n">
        <f aca="true">NORMSINV(MAX(RAND(),0.000000000001))</f>
        <v>-0.115999627836738</v>
      </c>
      <c r="D5607" s="24" t="n">
        <f aca="false">IF($B$11="","",$B$11*EXP($B$12*C5607))</f>
        <v>883.255477282511</v>
      </c>
      <c r="E5607" s="20" t="n">
        <f aca="true">IF($B$10="","",$B$10*(1-$B$14+2*$B$14*RAND()))</f>
        <v>3.60051310351721</v>
      </c>
      <c r="F5607" s="21" t="n">
        <f aca="false">INDEX($E$17:$E$28,B5607)</f>
        <v>4.761</v>
      </c>
      <c r="G5607" s="25" t="n">
        <f aca="false">IF(OR(D5607="",E5607="",F5607=""),"",D5607*($B$7-$B$8-F5607-E5607))</f>
        <v>3867.32253352812</v>
      </c>
      <c r="H5607" s="25" t="n">
        <f aca="false">IF(D5607="","",D5607*$F$30)</f>
        <v>4415.57078203073</v>
      </c>
    </row>
    <row r="5608" customFormat="false" ht="15" hidden="false" customHeight="false" outlineLevel="0" collapsed="false">
      <c r="A5608" s="2" t="n">
        <v>5574</v>
      </c>
      <c r="B5608" s="2" t="n">
        <v>6</v>
      </c>
      <c r="C5608" s="22" t="n">
        <f aca="true">NORMSINV(MAX(RAND(),0.000000000001))</f>
        <v>-1.13155799974619</v>
      </c>
      <c r="D5608" s="24" t="n">
        <f aca="false">IF($B$11="","",$B$11*EXP($B$12*C5608))</f>
        <v>575.761003613498</v>
      </c>
      <c r="E5608" s="20" t="n">
        <f aca="true">IF($B$10="","",$B$10*(1-$B$14+2*$B$14*RAND()))</f>
        <v>3.51943848743159</v>
      </c>
      <c r="F5608" s="21" t="n">
        <f aca="false">INDEX($E$17:$E$28,B5608)</f>
        <v>4.761</v>
      </c>
      <c r="G5608" s="25" t="n">
        <f aca="false">IF(OR(D5608="",E5608="",F5608=""),"",D5608*($B$7-$B$8-F5608-E5608))</f>
        <v>2567.64161215252</v>
      </c>
      <c r="H5608" s="25" t="n">
        <f aca="false">IF(D5608="","",D5608*$F$30)</f>
        <v>2878.3444092646</v>
      </c>
    </row>
    <row r="5609" customFormat="false" ht="15" hidden="false" customHeight="false" outlineLevel="0" collapsed="false">
      <c r="A5609" s="2" t="n">
        <v>5575</v>
      </c>
      <c r="B5609" s="2" t="n">
        <v>7</v>
      </c>
      <c r="C5609" s="22" t="n">
        <f aca="true">NORMSINV(MAX(RAND(),0.000000000001))</f>
        <v>0.0339964915647947</v>
      </c>
      <c r="D5609" s="24" t="n">
        <f aca="false">IF($B$11="","",$B$11*EXP($B$12*C5609))</f>
        <v>940.882027493577</v>
      </c>
      <c r="E5609" s="20" t="n">
        <f aca="true">IF($B$10="","",$B$10*(1-$B$14+2*$B$14*RAND()))</f>
        <v>3.55570412095191</v>
      </c>
      <c r="F5609" s="21" t="n">
        <f aca="false">INDEX($E$17:$E$28,B5609)</f>
        <v>4.761</v>
      </c>
      <c r="G5609" s="25" t="n">
        <f aca="false">IF(OR(D5609="",E5609="",F5609=""),"",D5609*($B$7-$B$8-F5609-E5609))</f>
        <v>4161.79959488275</v>
      </c>
      <c r="H5609" s="25" t="n">
        <f aca="false">IF(D5609="","",D5609*$F$30)</f>
        <v>4703.65743184589</v>
      </c>
    </row>
    <row r="5610" customFormat="false" ht="15" hidden="false" customHeight="false" outlineLevel="0" collapsed="false">
      <c r="A5610" s="2" t="n">
        <v>5576</v>
      </c>
      <c r="B5610" s="2" t="n">
        <v>8</v>
      </c>
      <c r="C5610" s="22" t="n">
        <f aca="true">NORMSINV(MAX(RAND(),0.000000000001))</f>
        <v>-0.609365583456774</v>
      </c>
      <c r="D5610" s="24" t="n">
        <f aca="false">IF($B$11="","",$B$11*EXP($B$12*C5610))</f>
        <v>717.466900661509</v>
      </c>
      <c r="E5610" s="20" t="n">
        <f aca="true">IF($B$10="","",$B$10*(1-$B$14+2*$B$14*RAND()))</f>
        <v>3.78903840783377</v>
      </c>
      <c r="F5610" s="21" t="n">
        <f aca="false">INDEX($E$17:$E$28,B5610)</f>
        <v>4.761</v>
      </c>
      <c r="G5610" s="25" t="n">
        <f aca="false">IF(OR(D5610="",E5610="",F5610=""),"",D5610*($B$7-$B$8-F5610-E5610))</f>
        <v>3006.15875742227</v>
      </c>
      <c r="H5610" s="25" t="n">
        <f aca="false">IF(D5610="","",D5610*$F$30)</f>
        <v>3586.76052978702</v>
      </c>
    </row>
    <row r="5611" customFormat="false" ht="15" hidden="false" customHeight="false" outlineLevel="0" collapsed="false">
      <c r="A5611" s="2" t="n">
        <v>5577</v>
      </c>
      <c r="B5611" s="2" t="n">
        <v>9</v>
      </c>
      <c r="C5611" s="22" t="n">
        <f aca="true">NORMSINV(MAX(RAND(),0.000000000001))</f>
        <v>0.505830043055965</v>
      </c>
      <c r="D5611" s="24" t="n">
        <f aca="false">IF($B$11="","",$B$11*EXP($B$12*C5611))</f>
        <v>1147.83450881163</v>
      </c>
      <c r="E5611" s="20" t="n">
        <f aca="true">IF($B$10="","",$B$10*(1-$B$14+2*$B$14*RAND()))</f>
        <v>3.42221087450608</v>
      </c>
      <c r="F5611" s="21" t="n">
        <f aca="false">INDEX($E$17:$E$28,B5611)</f>
        <v>4.761</v>
      </c>
      <c r="G5611" s="25" t="n">
        <f aca="false">IF(OR(D5611="",E5611="",F5611=""),"",D5611*($B$7-$B$8-F5611-E5611))</f>
        <v>5230.43980761948</v>
      </c>
      <c r="H5611" s="25" t="n">
        <f aca="false">IF(D5611="","",D5611*$F$30)</f>
        <v>5738.25427645109</v>
      </c>
    </row>
    <row r="5612" customFormat="false" ht="15" hidden="false" customHeight="false" outlineLevel="0" collapsed="false">
      <c r="A5612" s="2" t="n">
        <v>5578</v>
      </c>
      <c r="B5612" s="2" t="n">
        <v>10</v>
      </c>
      <c r="C5612" s="22" t="n">
        <f aca="true">NORMSINV(MAX(RAND(),0.000000000001))</f>
        <v>-0.0945275458818273</v>
      </c>
      <c r="D5612" s="24" t="n">
        <f aca="false">IF($B$11="","",$B$11*EXP($B$12*C5612))</f>
        <v>891.283086043911</v>
      </c>
      <c r="E5612" s="20" t="n">
        <f aca="true">IF($B$10="","",$B$10*(1-$B$14+2*$B$14*RAND()))</f>
        <v>3.67990336831983</v>
      </c>
      <c r="F5612" s="21" t="n">
        <f aca="false">INDEX($E$17:$E$28,B5612)</f>
        <v>4.761</v>
      </c>
      <c r="G5612" s="25" t="n">
        <f aca="false">IF(OR(D5612="",E5612="",F5612=""),"",D5612*($B$7-$B$8-F5612-E5612))</f>
        <v>3831.71211308488</v>
      </c>
      <c r="H5612" s="25" t="n">
        <f aca="false">IF(D5612="","",D5612*$F$30)</f>
        <v>4455.70240375072</v>
      </c>
    </row>
    <row r="5613" customFormat="false" ht="15" hidden="false" customHeight="false" outlineLevel="0" collapsed="false">
      <c r="A5613" s="2" t="n">
        <v>5579</v>
      </c>
      <c r="B5613" s="2" t="n">
        <v>11</v>
      </c>
      <c r="C5613" s="22" t="n">
        <f aca="true">NORMSINV(MAX(RAND(),0.000000000001))</f>
        <v>1.83448601818683</v>
      </c>
      <c r="D5613" s="24" t="n">
        <f aca="false">IF($B$11="","",$B$11*EXP($B$12*C5613))</f>
        <v>2009.18200054239</v>
      </c>
      <c r="E5613" s="20" t="n">
        <f aca="true">IF($B$10="","",$B$10*(1-$B$14+2*$B$14*RAND()))</f>
        <v>3.46281607004941</v>
      </c>
      <c r="F5613" s="21" t="n">
        <f aca="false">INDEX($E$17:$E$28,B5613)</f>
        <v>4.761</v>
      </c>
      <c r="G5613" s="25" t="n">
        <f aca="false">IF(OR(D5613="",E5613="",F5613=""),"",D5613*($B$7-$B$8-F5613-E5613))</f>
        <v>9073.8354631955</v>
      </c>
      <c r="H5613" s="25" t="n">
        <f aca="false">IF(D5613="","",D5613*$F$30)</f>
        <v>10044.3026571115</v>
      </c>
    </row>
    <row r="5614" customFormat="false" ht="15" hidden="false" customHeight="false" outlineLevel="0" collapsed="false">
      <c r="A5614" s="2" t="n">
        <v>5580</v>
      </c>
      <c r="B5614" s="2" t="n">
        <v>12</v>
      </c>
      <c r="C5614" s="22" t="n">
        <f aca="true">NORMSINV(MAX(RAND(),0.000000000001))</f>
        <v>-0.462136769518147</v>
      </c>
      <c r="D5614" s="24" t="n">
        <f aca="false">IF($B$11="","",$B$11*EXP($B$12*C5614))</f>
        <v>763.386183413785</v>
      </c>
      <c r="E5614" s="20" t="n">
        <f aca="true">IF($B$10="","",$B$10*(1-$B$14+2*$B$14*RAND()))</f>
        <v>3.87630361961114</v>
      </c>
      <c r="F5614" s="21" t="n">
        <f aca="false">INDEX($E$17:$E$28,B5614)</f>
        <v>4.761</v>
      </c>
      <c r="G5614" s="25" t="n">
        <f aca="false">IF(OR(D5614="",E5614="",F5614=""),"",D5614*($B$7-$B$8-F5614-E5614))</f>
        <v>3131.9417315306</v>
      </c>
      <c r="H5614" s="25" t="n">
        <f aca="false">IF(D5614="","",D5614*$F$30)</f>
        <v>3816.3202081222</v>
      </c>
    </row>
    <row r="5615" customFormat="false" ht="15" hidden="false" customHeight="false" outlineLevel="0" collapsed="false">
      <c r="A5615" s="2" t="n">
        <v>5581</v>
      </c>
      <c r="B5615" s="2" t="n">
        <v>1</v>
      </c>
      <c r="C5615" s="22" t="n">
        <f aca="true">NORMSINV(MAX(RAND(),0.000000000001))</f>
        <v>-0.504121323992585</v>
      </c>
      <c r="D5615" s="24" t="n">
        <f aca="false">IF($B$11="","",$B$11*EXP($B$12*C5615))</f>
        <v>749.999976197952</v>
      </c>
      <c r="E5615" s="20" t="n">
        <f aca="true">IF($B$10="","",$B$10*(1-$B$14+2*$B$14*RAND()))</f>
        <v>3.97576485305109</v>
      </c>
      <c r="F5615" s="21" t="n">
        <f aca="false">INDEX($E$17:$E$28,B5615)</f>
        <v>4.92562580645161</v>
      </c>
      <c r="G5615" s="25" t="n">
        <f aca="false">IF(OR(D5615="",E5615="",F5615=""),"",D5615*($B$7-$B$8-F5615-E5615))</f>
        <v>2878.95691400621</v>
      </c>
      <c r="H5615" s="25" t="n">
        <f aca="false">IF(D5615="","",D5615*$F$30)</f>
        <v>3749.3998810088</v>
      </c>
    </row>
    <row r="5616" customFormat="false" ht="15" hidden="false" customHeight="false" outlineLevel="0" collapsed="false">
      <c r="A5616" s="2" t="n">
        <v>5582</v>
      </c>
      <c r="B5616" s="2" t="n">
        <v>2</v>
      </c>
      <c r="C5616" s="22" t="n">
        <f aca="true">NORMSINV(MAX(RAND(),0.000000000001))</f>
        <v>-0.992066111158943</v>
      </c>
      <c r="D5616" s="24" t="n">
        <f aca="false">IF($B$11="","",$B$11*EXP($B$12*C5616))</f>
        <v>610.616925156625</v>
      </c>
      <c r="E5616" s="20" t="n">
        <f aca="true">IF($B$10="","",$B$10*(1-$B$14+2*$B$14*RAND()))</f>
        <v>3.43933416016605</v>
      </c>
      <c r="F5616" s="21" t="n">
        <f aca="false">INDEX($E$17:$E$28,B5616)</f>
        <v>5.0612</v>
      </c>
      <c r="G5616" s="25" t="n">
        <f aca="false">IF(OR(D5616="",E5616="",F5616=""),"",D5616*($B$7-$B$8-F5616-E5616))</f>
        <v>2588.68959542596</v>
      </c>
      <c r="H5616" s="25" t="n">
        <f aca="false">IF(D5616="","",D5616*$F$30)</f>
        <v>3052.596132243</v>
      </c>
    </row>
    <row r="5617" customFormat="false" ht="15" hidden="false" customHeight="false" outlineLevel="0" collapsed="false">
      <c r="A5617" s="2" t="n">
        <v>5583</v>
      </c>
      <c r="B5617" s="2" t="n">
        <v>3</v>
      </c>
      <c r="C5617" s="22" t="n">
        <f aca="true">NORMSINV(MAX(RAND(),0.000000000001))</f>
        <v>0.832385070486933</v>
      </c>
      <c r="D5617" s="24" t="n">
        <f aca="false">IF($B$11="","",$B$11*EXP($B$12*C5617))</f>
        <v>1317.15793922803</v>
      </c>
      <c r="E5617" s="20" t="n">
        <f aca="true">IF($B$10="","",$B$10*(1-$B$14+2*$B$14*RAND()))</f>
        <v>3.74469332030532</v>
      </c>
      <c r="F5617" s="21" t="n">
        <f aca="false">INDEX($E$17:$E$28,B5617)</f>
        <v>5.0612</v>
      </c>
      <c r="G5617" s="25" t="n">
        <f aca="false">IF(OR(D5617="",E5617="",F5617=""),"",D5617*($B$7-$B$8-F5617-E5617))</f>
        <v>5181.83984692987</v>
      </c>
      <c r="H5617" s="25" t="n">
        <f aca="false">IF(D5617="","",D5617*$F$30)</f>
        <v>6584.73596978877</v>
      </c>
    </row>
    <row r="5618" customFormat="false" ht="15" hidden="false" customHeight="false" outlineLevel="0" collapsed="false">
      <c r="A5618" s="2" t="n">
        <v>5584</v>
      </c>
      <c r="B5618" s="2" t="n">
        <v>4</v>
      </c>
      <c r="C5618" s="22" t="n">
        <f aca="true">NORMSINV(MAX(RAND(),0.000000000001))</f>
        <v>-0.798449111953657</v>
      </c>
      <c r="D5618" s="24" t="n">
        <f aca="false">IF($B$11="","",$B$11*EXP($B$12*C5618))</f>
        <v>662.521779681272</v>
      </c>
      <c r="E5618" s="20" t="n">
        <f aca="true">IF($B$10="","",$B$10*(1-$B$14+2*$B$14*RAND()))</f>
        <v>3.57398454810835</v>
      </c>
      <c r="F5618" s="21" t="n">
        <f aca="false">INDEX($E$17:$E$28,B5618)</f>
        <v>4.89657419354839</v>
      </c>
      <c r="G5618" s="25" t="n">
        <f aca="false">IF(OR(D5618="",E5618="",F5618=""),"",D5618*($B$7-$B$8-F5618-E5618))</f>
        <v>2828.59782072223</v>
      </c>
      <c r="H5618" s="25" t="n">
        <f aca="false">IF(D5618="","",D5618*$F$30)</f>
        <v>3312.07888098261</v>
      </c>
    </row>
    <row r="5619" customFormat="false" ht="15" hidden="false" customHeight="false" outlineLevel="0" collapsed="false">
      <c r="A5619" s="2" t="n">
        <v>5585</v>
      </c>
      <c r="B5619" s="2" t="n">
        <v>5</v>
      </c>
      <c r="C5619" s="22" t="n">
        <f aca="true">NORMSINV(MAX(RAND(),0.000000000001))</f>
        <v>-1.42020901342466</v>
      </c>
      <c r="D5619" s="24" t="n">
        <f aca="false">IF($B$11="","",$B$11*EXP($B$12*C5619))</f>
        <v>509.823663393892</v>
      </c>
      <c r="E5619" s="20" t="n">
        <f aca="true">IF($B$10="","",$B$10*(1-$B$14+2*$B$14*RAND()))</f>
        <v>3.71751522174534</v>
      </c>
      <c r="F5619" s="21" t="n">
        <f aca="false">INDEX($E$17:$E$28,B5619)</f>
        <v>4.761</v>
      </c>
      <c r="G5619" s="25" t="n">
        <f aca="false">IF(OR(D5619="",E5619="",F5619=""),"",D5619*($B$7-$B$8-F5619-E5619))</f>
        <v>2172.6057811471</v>
      </c>
      <c r="H5619" s="25" t="n">
        <f aca="false">IF(D5619="","",D5619*$F$30)</f>
        <v>2548.71045803874</v>
      </c>
    </row>
    <row r="5620" customFormat="false" ht="15" hidden="false" customHeight="false" outlineLevel="0" collapsed="false">
      <c r="A5620" s="2" t="n">
        <v>5586</v>
      </c>
      <c r="B5620" s="2" t="n">
        <v>6</v>
      </c>
      <c r="C5620" s="22" t="n">
        <f aca="true">NORMSINV(MAX(RAND(),0.000000000001))</f>
        <v>0.198404821248983</v>
      </c>
      <c r="D5620" s="24" t="n">
        <f aca="false">IF($B$11="","",$B$11*EXP($B$12*C5620))</f>
        <v>1008.37343749347</v>
      </c>
      <c r="E5620" s="20" t="n">
        <f aca="true">IF($B$10="","",$B$10*(1-$B$14+2*$B$14*RAND()))</f>
        <v>3.48534300602043</v>
      </c>
      <c r="F5620" s="21" t="n">
        <f aca="false">INDEX($E$17:$E$28,B5620)</f>
        <v>4.761</v>
      </c>
      <c r="G5620" s="25" t="n">
        <f aca="false">IF(OR(D5620="",E5620="",F5620=""),"",D5620*($B$7-$B$8-F5620-E5620))</f>
        <v>4531.28434993575</v>
      </c>
      <c r="H5620" s="25" t="n">
        <f aca="false">IF(D5620="","",D5620*$F$30)</f>
        <v>5041.06048871736</v>
      </c>
    </row>
    <row r="5621" customFormat="false" ht="15" hidden="false" customHeight="false" outlineLevel="0" collapsed="false">
      <c r="A5621" s="2" t="n">
        <v>5587</v>
      </c>
      <c r="B5621" s="2" t="n">
        <v>7</v>
      </c>
      <c r="C5621" s="22" t="n">
        <f aca="true">NORMSINV(MAX(RAND(),0.000000000001))</f>
        <v>-0.27642522621964</v>
      </c>
      <c r="D5621" s="24" t="n">
        <f aca="false">IF($B$11="","",$B$11*EXP($B$12*C5621))</f>
        <v>825.522553522566</v>
      </c>
      <c r="E5621" s="20" t="n">
        <f aca="true">IF($B$10="","",$B$10*(1-$B$14+2*$B$14*RAND()))</f>
        <v>3.84360517270084</v>
      </c>
      <c r="F5621" s="21" t="n">
        <f aca="false">INDEX($E$17:$E$28,B5621)</f>
        <v>4.761</v>
      </c>
      <c r="G5621" s="25" t="n">
        <f aca="false">IF(OR(D5621="",E5621="",F5621=""),"",D5621*($B$7-$B$8-F5621-E5621))</f>
        <v>3413.86169765601</v>
      </c>
      <c r="H5621" s="25" t="n">
        <f aca="false">IF(D5621="","",D5621*$F$30)</f>
        <v>4126.95234957001</v>
      </c>
    </row>
    <row r="5622" customFormat="false" ht="15" hidden="false" customHeight="false" outlineLevel="0" collapsed="false">
      <c r="A5622" s="2" t="n">
        <v>5588</v>
      </c>
      <c r="B5622" s="2" t="n">
        <v>8</v>
      </c>
      <c r="C5622" s="22" t="n">
        <f aca="true">NORMSINV(MAX(RAND(),0.000000000001))</f>
        <v>-0.808324077216336</v>
      </c>
      <c r="D5622" s="24" t="n">
        <f aca="false">IF($B$11="","",$B$11*EXP($B$12*C5622))</f>
        <v>659.770770345927</v>
      </c>
      <c r="E5622" s="20" t="n">
        <f aca="true">IF($B$10="","",$B$10*(1-$B$14+2*$B$14*RAND()))</f>
        <v>3.95035393070916</v>
      </c>
      <c r="F5622" s="21" t="n">
        <f aca="false">INDEX($E$17:$E$28,B5622)</f>
        <v>4.761</v>
      </c>
      <c r="G5622" s="25" t="n">
        <f aca="false">IF(OR(D5622="",E5622="",F5622=""),"",D5622*($B$7-$B$8-F5622-E5622))</f>
        <v>2657.98292058711</v>
      </c>
      <c r="H5622" s="25" t="n">
        <f aca="false">IF(D5622="","",D5622*$F$30)</f>
        <v>3298.32603511336</v>
      </c>
    </row>
    <row r="5623" customFormat="false" ht="15" hidden="false" customHeight="false" outlineLevel="0" collapsed="false">
      <c r="A5623" s="2" t="n">
        <v>5589</v>
      </c>
      <c r="B5623" s="2" t="n">
        <v>9</v>
      </c>
      <c r="C5623" s="22" t="n">
        <f aca="true">NORMSINV(MAX(RAND(),0.000000000001))</f>
        <v>0.102828937706247</v>
      </c>
      <c r="D5623" s="24" t="n">
        <f aca="false">IF($B$11="","",$B$11*EXP($B$12*C5623))</f>
        <v>968.570641780928</v>
      </c>
      <c r="E5623" s="20" t="n">
        <f aca="true">IF($B$10="","",$B$10*(1-$B$14+2*$B$14*RAND()))</f>
        <v>3.53093817490203</v>
      </c>
      <c r="F5623" s="21" t="n">
        <f aca="false">INDEX($E$17:$E$28,B5623)</f>
        <v>4.761</v>
      </c>
      <c r="G5623" s="25" t="n">
        <f aca="false">IF(OR(D5623="",E5623="",F5623=""),"",D5623*($B$7-$B$8-F5623-E5623))</f>
        <v>4308.26209661638</v>
      </c>
      <c r="H5623" s="25" t="n">
        <f aca="false">IF(D5623="","",D5623*$F$30)</f>
        <v>4842.07835239121</v>
      </c>
    </row>
    <row r="5624" customFormat="false" ht="15" hidden="false" customHeight="false" outlineLevel="0" collapsed="false">
      <c r="A5624" s="2" t="n">
        <v>5590</v>
      </c>
      <c r="B5624" s="2" t="n">
        <v>10</v>
      </c>
      <c r="C5624" s="22" t="n">
        <f aca="true">NORMSINV(MAX(RAND(),0.000000000001))</f>
        <v>-0.988961107082889</v>
      </c>
      <c r="D5624" s="24" t="n">
        <f aca="false">IF($B$11="","",$B$11*EXP($B$12*C5624))</f>
        <v>611.416344597358</v>
      </c>
      <c r="E5624" s="20" t="n">
        <f aca="true">IF($B$10="","",$B$10*(1-$B$14+2*$B$14*RAND()))</f>
        <v>3.44291513040791</v>
      </c>
      <c r="F5624" s="21" t="n">
        <f aca="false">INDEX($E$17:$E$28,B5624)</f>
        <v>4.761</v>
      </c>
      <c r="G5624" s="25" t="n">
        <f aca="false">IF(OR(D5624="",E5624="",F5624=""),"",D5624*($B$7-$B$8-F5624-E5624))</f>
        <v>2773.43642974938</v>
      </c>
      <c r="H5624" s="25" t="n">
        <f aca="false">IF(D5624="","",D5624*$F$30)</f>
        <v>3056.59258991111</v>
      </c>
    </row>
    <row r="5625" customFormat="false" ht="15" hidden="false" customHeight="false" outlineLevel="0" collapsed="false">
      <c r="A5625" s="2" t="n">
        <v>5591</v>
      </c>
      <c r="B5625" s="2" t="n">
        <v>11</v>
      </c>
      <c r="C5625" s="22" t="n">
        <f aca="true">NORMSINV(MAX(RAND(),0.000000000001))</f>
        <v>-1.38041383109005</v>
      </c>
      <c r="D5625" s="24" t="n">
        <f aca="false">IF($B$11="","",$B$11*EXP($B$12*C5625))</f>
        <v>518.444637361886</v>
      </c>
      <c r="E5625" s="20" t="n">
        <f aca="true">IF($B$10="","",$B$10*(1-$B$14+2*$B$14*RAND()))</f>
        <v>3.39017812987049</v>
      </c>
      <c r="F5625" s="21" t="n">
        <f aca="false">INDEX($E$17:$E$28,B5625)</f>
        <v>4.761</v>
      </c>
      <c r="G5625" s="25" t="n">
        <f aca="false">IF(OR(D5625="",E5625="",F5625=""),"",D5625*($B$7-$B$8-F5625-E5625))</f>
        <v>2379.05009037758</v>
      </c>
      <c r="H5625" s="25" t="n">
        <f aca="false">IF(D5625="","",D5625*$F$30)</f>
        <v>2591.80843109954</v>
      </c>
    </row>
    <row r="5626" customFormat="false" ht="15" hidden="false" customHeight="false" outlineLevel="0" collapsed="false">
      <c r="A5626" s="2" t="n">
        <v>5592</v>
      </c>
      <c r="B5626" s="2" t="n">
        <v>12</v>
      </c>
      <c r="C5626" s="22" t="n">
        <f aca="true">NORMSINV(MAX(RAND(),0.000000000001))</f>
        <v>-1.17016612168826</v>
      </c>
      <c r="D5626" s="24" t="n">
        <f aca="false">IF($B$11="","",$B$11*EXP($B$12*C5626))</f>
        <v>566.470212703844</v>
      </c>
      <c r="E5626" s="20" t="n">
        <f aca="true">IF($B$10="","",$B$10*(1-$B$14+2*$B$14*RAND()))</f>
        <v>3.87747037030065</v>
      </c>
      <c r="F5626" s="21" t="n">
        <f aca="false">INDEX($E$17:$E$28,B5626)</f>
        <v>4.761</v>
      </c>
      <c r="G5626" s="25" t="n">
        <f aca="false">IF(OR(D5626="",E5626="",F5626=""),"",D5626*($B$7-$B$8-F5626-E5626))</f>
        <v>2323.39436174691</v>
      </c>
      <c r="H5626" s="25" t="n">
        <f aca="false">IF(D5626="","",D5626*$F$30)</f>
        <v>2831.89788734906</v>
      </c>
    </row>
    <row r="5627" customFormat="false" ht="15" hidden="false" customHeight="false" outlineLevel="0" collapsed="false">
      <c r="A5627" s="2" t="n">
        <v>5593</v>
      </c>
      <c r="B5627" s="2" t="n">
        <v>1</v>
      </c>
      <c r="C5627" s="22" t="n">
        <f aca="true">NORMSINV(MAX(RAND(),0.000000000001))</f>
        <v>-1.12928160677892</v>
      </c>
      <c r="D5627" s="24" t="n">
        <f aca="false">IF($B$11="","",$B$11*EXP($B$12*C5627))</f>
        <v>576.313535497074</v>
      </c>
      <c r="E5627" s="20" t="n">
        <f aca="true">IF($B$10="","",$B$10*(1-$B$14+2*$B$14*RAND()))</f>
        <v>3.92917157408844</v>
      </c>
      <c r="F5627" s="21" t="n">
        <f aca="false">INDEX($E$17:$E$28,B5627)</f>
        <v>4.92562580645161</v>
      </c>
      <c r="G5627" s="25" t="n">
        <f aca="false">IF(OR(D5627="",E5627="",F5627=""),"",D5627*($B$7-$B$8-F5627-E5627))</f>
        <v>2239.09485774345</v>
      </c>
      <c r="H5627" s="25" t="n">
        <f aca="false">IF(D5627="","",D5627*$F$30)</f>
        <v>2881.10662665697</v>
      </c>
    </row>
    <row r="5628" customFormat="false" ht="15" hidden="false" customHeight="false" outlineLevel="0" collapsed="false">
      <c r="A5628" s="2" t="n">
        <v>5594</v>
      </c>
      <c r="B5628" s="2" t="n">
        <v>2</v>
      </c>
      <c r="C5628" s="22" t="n">
        <f aca="true">NORMSINV(MAX(RAND(),0.000000000001))</f>
        <v>-0.0722543761198595</v>
      </c>
      <c r="D5628" s="24" t="n">
        <f aca="false">IF($B$11="","",$B$11*EXP($B$12*C5628))</f>
        <v>899.687294305172</v>
      </c>
      <c r="E5628" s="20" t="n">
        <f aca="true">IF($B$10="","",$B$10*(1-$B$14+2*$B$14*RAND()))</f>
        <v>3.65135494647962</v>
      </c>
      <c r="F5628" s="21" t="n">
        <f aca="false">INDEX($E$17:$E$28,B5628)</f>
        <v>5.0612</v>
      </c>
      <c r="G5628" s="25" t="n">
        <f aca="false">IF(OR(D5628="",E5628="",F5628=""),"",D5628*($B$7-$B$8-F5628-E5628))</f>
        <v>3623.4411431645</v>
      </c>
      <c r="H5628" s="25" t="n">
        <f aca="false">IF(D5628="","",D5628*$F$30)</f>
        <v>4497.71672169042</v>
      </c>
    </row>
    <row r="5629" customFormat="false" ht="15" hidden="false" customHeight="false" outlineLevel="0" collapsed="false">
      <c r="A5629" s="2" t="n">
        <v>5595</v>
      </c>
      <c r="B5629" s="2" t="n">
        <v>3</v>
      </c>
      <c r="C5629" s="22" t="n">
        <f aca="true">NORMSINV(MAX(RAND(),0.000000000001))</f>
        <v>0.494430961922053</v>
      </c>
      <c r="D5629" s="24" t="n">
        <f aca="false">IF($B$11="","",$B$11*EXP($B$12*C5629))</f>
        <v>1142.33446562257</v>
      </c>
      <c r="E5629" s="20" t="n">
        <f aca="true">IF($B$10="","",$B$10*(1-$B$14+2*$B$14*RAND()))</f>
        <v>3.46402587892571</v>
      </c>
      <c r="F5629" s="21" t="n">
        <f aca="false">INDEX($E$17:$E$28,B5629)</f>
        <v>5.0612</v>
      </c>
      <c r="G5629" s="25" t="n">
        <f aca="false">IF(OR(D5629="",E5629="",F5629=""),"",D5629*($B$7-$B$8-F5629-E5629))</f>
        <v>4814.68174331722</v>
      </c>
      <c r="H5629" s="25" t="n">
        <f aca="false">IF(D5629="","",D5629*$F$30)</f>
        <v>5710.75846054034</v>
      </c>
    </row>
    <row r="5630" customFormat="false" ht="15" hidden="false" customHeight="false" outlineLevel="0" collapsed="false">
      <c r="A5630" s="2" t="n">
        <v>5596</v>
      </c>
      <c r="B5630" s="2" t="n">
        <v>4</v>
      </c>
      <c r="C5630" s="22" t="n">
        <f aca="true">NORMSINV(MAX(RAND(),0.000000000001))</f>
        <v>0.192899440254102</v>
      </c>
      <c r="D5630" s="24" t="n">
        <f aca="false">IF($B$11="","",$B$11*EXP($B$12*C5630))</f>
        <v>1006.03694334102</v>
      </c>
      <c r="E5630" s="20" t="n">
        <f aca="true">IF($B$10="","",$B$10*(1-$B$14+2*$B$14*RAND()))</f>
        <v>3.56190893254731</v>
      </c>
      <c r="F5630" s="21" t="n">
        <f aca="false">INDEX($E$17:$E$28,B5630)</f>
        <v>4.89657419354839</v>
      </c>
      <c r="G5630" s="25" t="n">
        <f aca="false">IF(OR(D5630="",E5630="",F5630=""),"",D5630*($B$7-$B$8-F5630-E5630))</f>
        <v>4307.36414868568</v>
      </c>
      <c r="H5630" s="25" t="n">
        <f aca="false">IF(D5630="","",D5630*$F$30)</f>
        <v>5029.37988715042</v>
      </c>
    </row>
    <row r="5631" customFormat="false" ht="15" hidden="false" customHeight="false" outlineLevel="0" collapsed="false">
      <c r="A5631" s="2" t="n">
        <v>5597</v>
      </c>
      <c r="B5631" s="2" t="n">
        <v>5</v>
      </c>
      <c r="C5631" s="22" t="n">
        <f aca="true">NORMSINV(MAX(RAND(),0.000000000001))</f>
        <v>1.81577416372193</v>
      </c>
      <c r="D5631" s="24" t="n">
        <f aca="false">IF($B$11="","",$B$11*EXP($B$12*C5631))</f>
        <v>1993.40281120771</v>
      </c>
      <c r="E5631" s="20" t="n">
        <f aca="true">IF($B$10="","",$B$10*(1-$B$14+2*$B$14*RAND()))</f>
        <v>3.53626404789008</v>
      </c>
      <c r="F5631" s="21" t="n">
        <f aca="false">INDEX($E$17:$E$28,B5631)</f>
        <v>4.761</v>
      </c>
      <c r="G5631" s="25" t="n">
        <f aca="false">IF(OR(D5631="",E5631="",F5631=""),"",D5631*($B$7-$B$8-F5631-E5631))</f>
        <v>8856.16233638949</v>
      </c>
      <c r="H5631" s="25" t="n">
        <f aca="false">IF(D5631="","",D5631*$F$30)</f>
        <v>9965.4193337896</v>
      </c>
    </row>
    <row r="5632" customFormat="false" ht="15" hidden="false" customHeight="false" outlineLevel="0" collapsed="false">
      <c r="A5632" s="2" t="n">
        <v>5598</v>
      </c>
      <c r="B5632" s="2" t="n">
        <v>6</v>
      </c>
      <c r="C5632" s="22" t="n">
        <f aca="true">NORMSINV(MAX(RAND(),0.000000000001))</f>
        <v>0.984577190269714</v>
      </c>
      <c r="D5632" s="24" t="n">
        <f aca="false">IF($B$11="","",$B$11*EXP($B$12*C5632))</f>
        <v>1404.39265320345</v>
      </c>
      <c r="E5632" s="20" t="n">
        <f aca="true">IF($B$10="","",$B$10*(1-$B$14+2*$B$14*RAND()))</f>
        <v>3.68690592982975</v>
      </c>
      <c r="F5632" s="21" t="n">
        <f aca="false">INDEX($E$17:$E$28,B5632)</f>
        <v>4.761</v>
      </c>
      <c r="G5632" s="25" t="n">
        <f aca="false">IF(OR(D5632="",E5632="",F5632=""),"",D5632*($B$7-$B$8-F5632-E5632))</f>
        <v>6027.7853790052</v>
      </c>
      <c r="H5632" s="25" t="n">
        <f aca="false">IF(D5632="","",D5632*$F$30)</f>
        <v>7020.83975189469</v>
      </c>
    </row>
    <row r="5633" customFormat="false" ht="15" hidden="false" customHeight="false" outlineLevel="0" collapsed="false">
      <c r="A5633" s="2" t="n">
        <v>5599</v>
      </c>
      <c r="B5633" s="2" t="n">
        <v>7</v>
      </c>
      <c r="C5633" s="22" t="n">
        <f aca="true">NORMSINV(MAX(RAND(),0.000000000001))</f>
        <v>0.444964650747254</v>
      </c>
      <c r="D5633" s="24" t="n">
        <f aca="false">IF($B$11="","",$B$11*EXP($B$12*C5633))</f>
        <v>1118.77073043404</v>
      </c>
      <c r="E5633" s="20" t="n">
        <f aca="true">IF($B$10="","",$B$10*(1-$B$14+2*$B$14*RAND()))</f>
        <v>3.77351898471813</v>
      </c>
      <c r="F5633" s="21" t="n">
        <f aca="false">INDEX($E$17:$E$28,B5633)</f>
        <v>4.761</v>
      </c>
      <c r="G5633" s="25" t="n">
        <f aca="false">IF(OR(D5633="",E5633="",F5633=""),"",D5633*($B$7-$B$8-F5633-E5633))</f>
        <v>4704.96906729339</v>
      </c>
      <c r="H5633" s="25" t="n">
        <f aca="false">IF(D5633="","",D5633*$F$30)</f>
        <v>5592.95863558586</v>
      </c>
    </row>
    <row r="5634" customFormat="false" ht="15" hidden="false" customHeight="false" outlineLevel="0" collapsed="false">
      <c r="A5634" s="2" t="n">
        <v>5600</v>
      </c>
      <c r="B5634" s="2" t="n">
        <v>8</v>
      </c>
      <c r="C5634" s="22" t="n">
        <f aca="true">NORMSINV(MAX(RAND(),0.000000000001))</f>
        <v>2.1993315092049</v>
      </c>
      <c r="D5634" s="24" t="n">
        <f aca="false">IF($B$11="","",$B$11*EXP($B$12*C5634))</f>
        <v>2343.0680053853</v>
      </c>
      <c r="E5634" s="20" t="n">
        <f aca="true">IF($B$10="","",$B$10*(1-$B$14+2*$B$14*RAND()))</f>
        <v>3.54643040147891</v>
      </c>
      <c r="F5634" s="21" t="n">
        <f aca="false">INDEX($E$17:$E$28,B5634)</f>
        <v>4.761</v>
      </c>
      <c r="G5634" s="25" t="n">
        <f aca="false">IF(OR(D5634="",E5634="",F5634=""),"",D5634*($B$7-$B$8-F5634-E5634))</f>
        <v>10385.8120079383</v>
      </c>
      <c r="H5634" s="25" t="n">
        <f aca="false">IF(D5634="","",D5634*$F$30)</f>
        <v>11713.4655725222</v>
      </c>
    </row>
    <row r="5635" customFormat="false" ht="15" hidden="false" customHeight="false" outlineLevel="0" collapsed="false">
      <c r="A5635" s="2" t="n">
        <v>5601</v>
      </c>
      <c r="B5635" s="2" t="n">
        <v>9</v>
      </c>
      <c r="C5635" s="22" t="n">
        <f aca="true">NORMSINV(MAX(RAND(),0.000000000001))</f>
        <v>0.135411929938522</v>
      </c>
      <c r="D5635" s="24" t="n">
        <f aca="false">IF($B$11="","",$B$11*EXP($B$12*C5635))</f>
        <v>981.960208691826</v>
      </c>
      <c r="E5635" s="20" t="n">
        <f aca="true">IF($B$10="","",$B$10*(1-$B$14+2*$B$14*RAND()))</f>
        <v>3.56781192260722</v>
      </c>
      <c r="F5635" s="21" t="n">
        <f aca="false">INDEX($E$17:$E$28,B5635)</f>
        <v>4.761</v>
      </c>
      <c r="G5635" s="25" t="n">
        <f aca="false">IF(OR(D5635="",E5635="",F5635=""),"",D5635*($B$7-$B$8-F5635-E5635))</f>
        <v>4331.61116505551</v>
      </c>
      <c r="H5635" s="25" t="n">
        <f aca="false">IF(D5635="","",D5635*$F$30)</f>
        <v>4909.01547529218</v>
      </c>
    </row>
    <row r="5636" customFormat="false" ht="15" hidden="false" customHeight="false" outlineLevel="0" collapsed="false">
      <c r="A5636" s="2" t="n">
        <v>5602</v>
      </c>
      <c r="B5636" s="2" t="n">
        <v>10</v>
      </c>
      <c r="C5636" s="22" t="n">
        <f aca="true">NORMSINV(MAX(RAND(),0.000000000001))</f>
        <v>-1.87148285895067</v>
      </c>
      <c r="D5636" s="24" t="n">
        <f aca="false">IF($B$11="","",$B$11*EXP($B$12*C5636))</f>
        <v>421.53947317915</v>
      </c>
      <c r="E5636" s="20" t="n">
        <f aca="true">IF($B$10="","",$B$10*(1-$B$14+2*$B$14*RAND()))</f>
        <v>3.92208983097147</v>
      </c>
      <c r="F5636" s="21" t="n">
        <f aca="false">INDEX($E$17:$E$28,B5636)</f>
        <v>4.761</v>
      </c>
      <c r="G5636" s="25" t="n">
        <f aca="false">IF(OR(D5636="",E5636="",F5636=""),"",D5636*($B$7-$B$8-F5636-E5636))</f>
        <v>1710.14777538742</v>
      </c>
      <c r="H5636" s="25" t="n">
        <f aca="false">IF(D5636="","",D5636*$F$30)</f>
        <v>2107.36013431721</v>
      </c>
    </row>
    <row r="5637" customFormat="false" ht="15" hidden="false" customHeight="false" outlineLevel="0" collapsed="false">
      <c r="A5637" s="2" t="n">
        <v>5603</v>
      </c>
      <c r="B5637" s="2" t="n">
        <v>11</v>
      </c>
      <c r="C5637" s="22" t="n">
        <f aca="true">NORMSINV(MAX(RAND(),0.000000000001))</f>
        <v>0.713823709983411</v>
      </c>
      <c r="D5637" s="24" t="n">
        <f aca="false">IF($B$11="","",$B$11*EXP($B$12*C5637))</f>
        <v>1252.97234526984</v>
      </c>
      <c r="E5637" s="20" t="n">
        <f aca="true">IF($B$10="","",$B$10*(1-$B$14+2*$B$14*RAND()))</f>
        <v>3.71091294920647</v>
      </c>
      <c r="F5637" s="21" t="n">
        <f aca="false">INDEX($E$17:$E$28,B5637)</f>
        <v>4.761</v>
      </c>
      <c r="G5637" s="25" t="n">
        <f aca="false">IF(OR(D5637="",E5637="",F5637=""),"",D5637*($B$7-$B$8-F5637-E5637))</f>
        <v>5347.79504184861</v>
      </c>
      <c r="H5637" s="25" t="n">
        <f aca="false">IF(D5637="","",D5637*$F$30)</f>
        <v>6263.859348473</v>
      </c>
    </row>
    <row r="5638" customFormat="false" ht="15" hidden="false" customHeight="false" outlineLevel="0" collapsed="false">
      <c r="A5638" s="2" t="n">
        <v>5604</v>
      </c>
      <c r="B5638" s="2" t="n">
        <v>12</v>
      </c>
      <c r="C5638" s="22" t="n">
        <f aca="true">NORMSINV(MAX(RAND(),0.000000000001))</f>
        <v>-1.21057078341151</v>
      </c>
      <c r="D5638" s="24" t="n">
        <f aca="false">IF($B$11="","",$B$11*EXP($B$12*C5638))</f>
        <v>556.907603853634</v>
      </c>
      <c r="E5638" s="20" t="n">
        <f aca="true">IF($B$10="","",$B$10*(1-$B$14+2*$B$14*RAND()))</f>
        <v>3.74958287357317</v>
      </c>
      <c r="F5638" s="21" t="n">
        <f aca="false">INDEX($E$17:$E$28,B5638)</f>
        <v>4.761</v>
      </c>
      <c r="G5638" s="25" t="n">
        <f aca="false">IF(OR(D5638="",E5638="",F5638=""),"",D5638*($B$7-$B$8-F5638-E5638))</f>
        <v>2355.39455757589</v>
      </c>
      <c r="H5638" s="25" t="n">
        <f aca="false">IF(D5638="","",D5638*$F$30)</f>
        <v>2784.09249318509</v>
      </c>
    </row>
    <row r="5639" customFormat="false" ht="15" hidden="false" customHeight="false" outlineLevel="0" collapsed="false">
      <c r="A5639" s="2" t="n">
        <v>5605</v>
      </c>
      <c r="B5639" s="2" t="n">
        <v>1</v>
      </c>
      <c r="C5639" s="22" t="n">
        <f aca="true">NORMSINV(MAX(RAND(),0.000000000001))</f>
        <v>-1.83754584416734</v>
      </c>
      <c r="D5639" s="24" t="n">
        <f aca="false">IF($B$11="","",$B$11*EXP($B$12*C5639))</f>
        <v>427.610754128304</v>
      </c>
      <c r="E5639" s="20" t="n">
        <f aca="true">IF($B$10="","",$B$10*(1-$B$14+2*$B$14*RAND()))</f>
        <v>3.77613090652851</v>
      </c>
      <c r="F5639" s="21" t="n">
        <f aca="false">INDEX($E$17:$E$28,B5639)</f>
        <v>4.92562580645161</v>
      </c>
      <c r="G5639" s="25" t="n">
        <f aca="false">IF(OR(D5639="",E5639="",F5639=""),"",D5639*($B$7-$B$8-F5639-E5639))</f>
        <v>1726.79625731613</v>
      </c>
      <c r="H5639" s="25" t="n">
        <f aca="false">IF(D5639="","",D5639*$F$30)</f>
        <v>2137.71168203822</v>
      </c>
    </row>
    <row r="5640" customFormat="false" ht="15" hidden="false" customHeight="false" outlineLevel="0" collapsed="false">
      <c r="A5640" s="2" t="n">
        <v>5606</v>
      </c>
      <c r="B5640" s="2" t="n">
        <v>2</v>
      </c>
      <c r="C5640" s="22" t="n">
        <f aca="true">NORMSINV(MAX(RAND(),0.000000000001))</f>
        <v>1.32406831396311</v>
      </c>
      <c r="D5640" s="24" t="n">
        <f aca="false">IF($B$11="","",$B$11*EXP($B$12*C5640))</f>
        <v>1620.3707379867</v>
      </c>
      <c r="E5640" s="20" t="n">
        <f aca="true">IF($B$10="","",$B$10*(1-$B$14+2*$B$14*RAND()))</f>
        <v>3.71398319756919</v>
      </c>
      <c r="F5640" s="21" t="n">
        <f aca="false">INDEX($E$17:$E$28,B5640)</f>
        <v>5.0612</v>
      </c>
      <c r="G5640" s="25" t="n">
        <f aca="false">IF(OR(D5640="",E5640="",F5640=""),"",D5640*($B$7-$B$8-F5640-E5640))</f>
        <v>6424.47312813687</v>
      </c>
      <c r="H5640" s="25" t="n">
        <f aca="false">IF(D5640="","",D5640*$F$30)</f>
        <v>8100.55739334309</v>
      </c>
    </row>
    <row r="5641" customFormat="false" ht="15" hidden="false" customHeight="false" outlineLevel="0" collapsed="false">
      <c r="A5641" s="2" t="n">
        <v>5607</v>
      </c>
      <c r="B5641" s="2" t="n">
        <v>3</v>
      </c>
      <c r="C5641" s="22" t="n">
        <f aca="true">NORMSINV(MAX(RAND(),0.000000000001))</f>
        <v>-0.552764577167278</v>
      </c>
      <c r="D5641" s="24" t="n">
        <f aca="false">IF($B$11="","",$B$11*EXP($B$12*C5641))</f>
        <v>734.783985331095</v>
      </c>
      <c r="E5641" s="20" t="n">
        <f aca="true">IF($B$10="","",$B$10*(1-$B$14+2*$B$14*RAND()))</f>
        <v>3.70393095979052</v>
      </c>
      <c r="F5641" s="21" t="n">
        <f aca="false">INDEX($E$17:$E$28,B5641)</f>
        <v>5.0612</v>
      </c>
      <c r="G5641" s="25" t="n">
        <f aca="false">IF(OR(D5641="",E5641="",F5641=""),"",D5641*($B$7-$B$8-F5641-E5641))</f>
        <v>2920.6701145343</v>
      </c>
      <c r="H5641" s="25" t="n">
        <f aca="false">IF(D5641="","",D5641*$F$30)</f>
        <v>3673.33209946721</v>
      </c>
    </row>
    <row r="5642" customFormat="false" ht="15" hidden="false" customHeight="false" outlineLevel="0" collapsed="false">
      <c r="A5642" s="2" t="n">
        <v>5608</v>
      </c>
      <c r="B5642" s="2" t="n">
        <v>4</v>
      </c>
      <c r="C5642" s="22" t="n">
        <f aca="true">NORMSINV(MAX(RAND(),0.000000000001))</f>
        <v>-0.478966217778302</v>
      </c>
      <c r="D5642" s="24" t="n">
        <f aca="false">IF($B$11="","",$B$11*EXP($B$12*C5642))</f>
        <v>757.99188741779</v>
      </c>
      <c r="E5642" s="20" t="n">
        <f aca="true">IF($B$10="","",$B$10*(1-$B$14+2*$B$14*RAND()))</f>
        <v>3.9365242328702</v>
      </c>
      <c r="F5642" s="21" t="n">
        <f aca="false">INDEX($E$17:$E$28,B5642)</f>
        <v>4.89657419354839</v>
      </c>
      <c r="G5642" s="25" t="n">
        <f aca="false">IF(OR(D5642="",E5642="",F5642=""),"",D5642*($B$7-$B$8-F5642-E5642))</f>
        <v>2961.39969771451</v>
      </c>
      <c r="H5642" s="25" t="n">
        <f aca="false">IF(D5642="","",D5642*$F$30)</f>
        <v>3789.35304357902</v>
      </c>
    </row>
    <row r="5643" customFormat="false" ht="15" hidden="false" customHeight="false" outlineLevel="0" collapsed="false">
      <c r="A5643" s="2" t="n">
        <v>5609</v>
      </c>
      <c r="B5643" s="2" t="n">
        <v>5</v>
      </c>
      <c r="C5643" s="22" t="n">
        <f aca="true">NORMSINV(MAX(RAND(),0.000000000001))</f>
        <v>1.35945267735716</v>
      </c>
      <c r="D5643" s="24" t="n">
        <f aca="false">IF($B$11="","",$B$11*EXP($B$12*C5643))</f>
        <v>1644.71109674617</v>
      </c>
      <c r="E5643" s="20" t="n">
        <f aca="true">IF($B$10="","",$B$10*(1-$B$14+2*$B$14*RAND()))</f>
        <v>3.54382140898754</v>
      </c>
      <c r="F5643" s="21" t="n">
        <f aca="false">INDEX($E$17:$E$28,B5643)</f>
        <v>4.761</v>
      </c>
      <c r="G5643" s="25" t="n">
        <f aca="false">IF(OR(D5643="",E5643="",F5643=""),"",D5643*($B$7-$B$8-F5643-E5643))</f>
        <v>7294.58744468921</v>
      </c>
      <c r="H5643" s="25" t="n">
        <f aca="false">IF(D5643="","",D5643*$F$30)</f>
        <v>8222.23971485343</v>
      </c>
    </row>
    <row r="5644" customFormat="false" ht="15" hidden="false" customHeight="false" outlineLevel="0" collapsed="false">
      <c r="A5644" s="2" t="n">
        <v>5610</v>
      </c>
      <c r="B5644" s="2" t="n">
        <v>6</v>
      </c>
      <c r="C5644" s="22" t="n">
        <f aca="true">NORMSINV(MAX(RAND(),0.000000000001))</f>
        <v>0.110218319192149</v>
      </c>
      <c r="D5644" s="24" t="n">
        <f aca="false">IF($B$11="","",$B$11*EXP($B$12*C5644))</f>
        <v>971.591116746534</v>
      </c>
      <c r="E5644" s="20" t="n">
        <f aca="true">IF($B$10="","",$B$10*(1-$B$14+2*$B$14*RAND()))</f>
        <v>3.56844115522306</v>
      </c>
      <c r="F5644" s="21" t="n">
        <f aca="false">INDEX($E$17:$E$28,B5644)</f>
        <v>4.761</v>
      </c>
      <c r="G5644" s="25" t="n">
        <f aca="false">IF(OR(D5644="",E5644="",F5644=""),"",D5644*($B$7-$B$8-F5644-E5644))</f>
        <v>4285.25979347313</v>
      </c>
      <c r="H5644" s="25" t="n">
        <f aca="false">IF(D5644="","",D5644*$F$30)</f>
        <v>4857.17831083927</v>
      </c>
    </row>
    <row r="5645" customFormat="false" ht="15" hidden="false" customHeight="false" outlineLevel="0" collapsed="false">
      <c r="A5645" s="2" t="n">
        <v>5611</v>
      </c>
      <c r="B5645" s="2" t="n">
        <v>7</v>
      </c>
      <c r="C5645" s="22" t="n">
        <f aca="true">NORMSINV(MAX(RAND(),0.000000000001))</f>
        <v>-1.23957141718403</v>
      </c>
      <c r="D5645" s="24" t="n">
        <f aca="false">IF($B$11="","",$B$11*EXP($B$12*C5645))</f>
        <v>550.143669505092</v>
      </c>
      <c r="E5645" s="20" t="n">
        <f aca="true">IF($B$10="","",$B$10*(1-$B$14+2*$B$14*RAND()))</f>
        <v>4.09458413223609</v>
      </c>
      <c r="F5645" s="21" t="n">
        <f aca="false">INDEX($E$17:$E$28,B5645)</f>
        <v>4.761</v>
      </c>
      <c r="G5645" s="25" t="n">
        <f aca="false">IF(OR(D5645="",E5645="",F5645=""),"",D5645*($B$7-$B$8-F5645-E5645))</f>
        <v>2136.98679937544</v>
      </c>
      <c r="H5645" s="25" t="n">
        <f aca="false">IF(D5645="","",D5645*$F$30)</f>
        <v>2750.27823258986</v>
      </c>
    </row>
    <row r="5646" customFormat="false" ht="15" hidden="false" customHeight="false" outlineLevel="0" collapsed="false">
      <c r="A5646" s="2" t="n">
        <v>5612</v>
      </c>
      <c r="B5646" s="2" t="n">
        <v>8</v>
      </c>
      <c r="C5646" s="22" t="n">
        <f aca="true">NORMSINV(MAX(RAND(),0.000000000001))</f>
        <v>0.936126380948534</v>
      </c>
      <c r="D5646" s="24" t="n">
        <f aca="false">IF($B$11="","",$B$11*EXP($B$12*C5646))</f>
        <v>1376.01192658649</v>
      </c>
      <c r="E5646" s="20" t="n">
        <f aca="true">IF($B$10="","",$B$10*(1-$B$14+2*$B$14*RAND()))</f>
        <v>3.84957900178364</v>
      </c>
      <c r="F5646" s="21" t="n">
        <f aca="false">INDEX($E$17:$E$28,B5646)</f>
        <v>4.761</v>
      </c>
      <c r="G5646" s="25" t="n">
        <f aca="false">IF(OR(D5646="",E5646="",F5646=""),"",D5646*($B$7-$B$8-F5646-E5646))</f>
        <v>5682.1325434424</v>
      </c>
      <c r="H5646" s="25" t="n">
        <f aca="false">IF(D5646="","",D5646*$F$30)</f>
        <v>6878.95882339118</v>
      </c>
    </row>
    <row r="5647" customFormat="false" ht="15" hidden="false" customHeight="false" outlineLevel="0" collapsed="false">
      <c r="A5647" s="2" t="n">
        <v>5613</v>
      </c>
      <c r="B5647" s="2" t="n">
        <v>9</v>
      </c>
      <c r="C5647" s="22" t="n">
        <f aca="true">NORMSINV(MAX(RAND(),0.000000000001))</f>
        <v>-0.292837943721399</v>
      </c>
      <c r="D5647" s="24" t="n">
        <f aca="false">IF($B$11="","",$B$11*EXP($B$12*C5647))</f>
        <v>819.833131850008</v>
      </c>
      <c r="E5647" s="20" t="n">
        <f aca="true">IF($B$10="","",$B$10*(1-$B$14+2*$B$14*RAND()))</f>
        <v>3.62786757409564</v>
      </c>
      <c r="F5647" s="21" t="n">
        <f aca="false">INDEX($E$17:$E$28,B5647)</f>
        <v>4.761</v>
      </c>
      <c r="G5647" s="25" t="n">
        <f aca="false">IF(OR(D5647="",E5647="",F5647=""),"",D5647*($B$7-$B$8-F5647-E5647))</f>
        <v>3567.2025238233</v>
      </c>
      <c r="H5647" s="25" t="n">
        <f aca="false">IF(D5647="","",D5647*$F$30)</f>
        <v>4098.50979274456</v>
      </c>
    </row>
    <row r="5648" customFormat="false" ht="15" hidden="false" customHeight="false" outlineLevel="0" collapsed="false">
      <c r="A5648" s="2" t="n">
        <v>5614</v>
      </c>
      <c r="B5648" s="2" t="n">
        <v>10</v>
      </c>
      <c r="C5648" s="22" t="n">
        <f aca="true">NORMSINV(MAX(RAND(),0.000000000001))</f>
        <v>1.08888268154911</v>
      </c>
      <c r="D5648" s="24" t="n">
        <f aca="false">IF($B$11="","",$B$11*EXP($B$12*C5648))</f>
        <v>1467.49333163122</v>
      </c>
      <c r="E5648" s="20" t="n">
        <f aca="true">IF($B$10="","",$B$10*(1-$B$14+2*$B$14*RAND()))</f>
        <v>3.68284326439008</v>
      </c>
      <c r="F5648" s="21" t="n">
        <f aca="false">INDEX($E$17:$E$28,B5648)</f>
        <v>4.761</v>
      </c>
      <c r="G5648" s="25" t="n">
        <f aca="false">IF(OR(D5648="",E5648="",F5648=""),"",D5648*($B$7-$B$8-F5648-E5648))</f>
        <v>6304.5813611501</v>
      </c>
      <c r="H5648" s="25" t="n">
        <f aca="false">IF(D5648="","",D5648*$F$30)</f>
        <v>7336.29266349078</v>
      </c>
    </row>
    <row r="5649" customFormat="false" ht="15" hidden="false" customHeight="false" outlineLevel="0" collapsed="false">
      <c r="A5649" s="2" t="n">
        <v>5615</v>
      </c>
      <c r="B5649" s="2" t="n">
        <v>11</v>
      </c>
      <c r="C5649" s="22" t="n">
        <f aca="true">NORMSINV(MAX(RAND(),0.000000000001))</f>
        <v>0.96312064299799</v>
      </c>
      <c r="D5649" s="24" t="n">
        <f aca="false">IF($B$11="","",$B$11*EXP($B$12*C5649))</f>
        <v>1391.75267913038</v>
      </c>
      <c r="E5649" s="20" t="n">
        <f aca="true">IF($B$10="","",$B$10*(1-$B$14+2*$B$14*RAND()))</f>
        <v>3.90261984879383</v>
      </c>
      <c r="F5649" s="21" t="n">
        <f aca="false">INDEX($E$17:$E$28,B5649)</f>
        <v>4.761</v>
      </c>
      <c r="G5649" s="25" t="n">
        <f aca="false">IF(OR(D5649="",E5649="",F5649=""),"",D5649*($B$7-$B$8-F5649-E5649))</f>
        <v>5673.31299659511</v>
      </c>
      <c r="H5649" s="25" t="n">
        <f aca="false">IF(D5649="","",D5649*$F$30)</f>
        <v>6957.64999350862</v>
      </c>
    </row>
    <row r="5650" customFormat="false" ht="15" hidden="false" customHeight="false" outlineLevel="0" collapsed="false">
      <c r="A5650" s="2" t="n">
        <v>5616</v>
      </c>
      <c r="B5650" s="2" t="n">
        <v>12</v>
      </c>
      <c r="C5650" s="22" t="n">
        <f aca="true">NORMSINV(MAX(RAND(),0.000000000001))</f>
        <v>0.451215320296027</v>
      </c>
      <c r="D5650" s="24" t="n">
        <f aca="false">IF($B$11="","",$B$11*EXP($B$12*C5650))</f>
        <v>1121.72125507966</v>
      </c>
      <c r="E5650" s="20" t="n">
        <f aca="true">IF($B$10="","",$B$10*(1-$B$14+2*$B$14*RAND()))</f>
        <v>3.48906974855581</v>
      </c>
      <c r="F5650" s="21" t="n">
        <f aca="false">INDEX($E$17:$E$28,B5650)</f>
        <v>4.761</v>
      </c>
      <c r="G5650" s="25" t="n">
        <f aca="false">IF(OR(D5650="",E5650="",F5650=""),"",D5650*($B$7-$B$8-F5650-E5650))</f>
        <v>5036.45019687012</v>
      </c>
      <c r="H5650" s="25" t="n">
        <f aca="false">IF(D5650="","",D5650*$F$30)</f>
        <v>5607.70889839424</v>
      </c>
    </row>
    <row r="5651" customFormat="false" ht="15" hidden="false" customHeight="false" outlineLevel="0" collapsed="false">
      <c r="A5651" s="2" t="n">
        <v>5617</v>
      </c>
      <c r="B5651" s="2" t="n">
        <v>1</v>
      </c>
      <c r="C5651" s="22" t="n">
        <f aca="true">NORMSINV(MAX(RAND(),0.000000000001))</f>
        <v>1.15989206502829</v>
      </c>
      <c r="D5651" s="24" t="n">
        <f aca="false">IF($B$11="","",$B$11*EXP($B$12*C5651))</f>
        <v>1512.06561552677</v>
      </c>
      <c r="E5651" s="20" t="n">
        <f aca="true">IF($B$10="","",$B$10*(1-$B$14+2*$B$14*RAND()))</f>
        <v>3.63878872194021</v>
      </c>
      <c r="F5651" s="21" t="n">
        <f aca="false">INDEX($E$17:$E$28,B5651)</f>
        <v>4.92562580645161</v>
      </c>
      <c r="G5651" s="25" t="n">
        <f aca="false">IF(OR(D5651="",E5651="",F5651=""),"",D5651*($B$7-$B$8-F5651-E5651))</f>
        <v>6313.75921631185</v>
      </c>
      <c r="H5651" s="25" t="n">
        <f aca="false">IF(D5651="","",D5651*$F$30)</f>
        <v>7559.11842514142</v>
      </c>
    </row>
    <row r="5652" customFormat="false" ht="15" hidden="false" customHeight="false" outlineLevel="0" collapsed="false">
      <c r="A5652" s="2" t="n">
        <v>5618</v>
      </c>
      <c r="B5652" s="2" t="n">
        <v>2</v>
      </c>
      <c r="C5652" s="22" t="n">
        <f aca="true">NORMSINV(MAX(RAND(),0.000000000001))</f>
        <v>0.900634701439253</v>
      </c>
      <c r="D5652" s="24" t="n">
        <f aca="false">IF($B$11="","",$B$11*EXP($B$12*C5652))</f>
        <v>1355.58679229999</v>
      </c>
      <c r="E5652" s="20" t="n">
        <f aca="true">IF($B$10="","",$B$10*(1-$B$14+2*$B$14*RAND()))</f>
        <v>4.05241220049299</v>
      </c>
      <c r="F5652" s="21" t="n">
        <f aca="false">INDEX($E$17:$E$28,B5652)</f>
        <v>5.0612</v>
      </c>
      <c r="G5652" s="25" t="n">
        <f aca="false">IF(OR(D5652="",E5652="",F5652=""),"",D5652*($B$7-$B$8-F5652-E5652))</f>
        <v>4915.88340476953</v>
      </c>
      <c r="H5652" s="25" t="n">
        <f aca="false">IF(D5652="","",D5652*$F$30)</f>
        <v>6776.84949206611</v>
      </c>
    </row>
    <row r="5653" customFormat="false" ht="15" hidden="false" customHeight="false" outlineLevel="0" collapsed="false">
      <c r="A5653" s="2" t="n">
        <v>5619</v>
      </c>
      <c r="B5653" s="2" t="n">
        <v>3</v>
      </c>
      <c r="C5653" s="22" t="n">
        <f aca="true">NORMSINV(MAX(RAND(),0.000000000001))</f>
        <v>0.240736000234085</v>
      </c>
      <c r="D5653" s="24" t="n">
        <f aca="false">IF($B$11="","",$B$11*EXP($B$12*C5653))</f>
        <v>1026.521084195</v>
      </c>
      <c r="E5653" s="20" t="n">
        <f aca="true">IF($B$10="","",$B$10*(1-$B$14+2*$B$14*RAND()))</f>
        <v>3.84734454896126</v>
      </c>
      <c r="F5653" s="21" t="n">
        <f aca="false">INDEX($E$17:$E$28,B5653)</f>
        <v>5.0612</v>
      </c>
      <c r="G5653" s="25" t="n">
        <f aca="false">IF(OR(D5653="",E5653="",F5653=""),"",D5653*($B$7-$B$8-F5653-E5653))</f>
        <v>3933.06980364513</v>
      </c>
      <c r="H5653" s="25" t="n">
        <f aca="false">IF(D5653="","",D5653*$F$30)</f>
        <v>5131.78420410765</v>
      </c>
    </row>
    <row r="5654" customFormat="false" ht="15" hidden="false" customHeight="false" outlineLevel="0" collapsed="false">
      <c r="A5654" s="2" t="n">
        <v>5620</v>
      </c>
      <c r="B5654" s="2" t="n">
        <v>4</v>
      </c>
      <c r="C5654" s="22" t="n">
        <f aca="true">NORMSINV(MAX(RAND(),0.000000000001))</f>
        <v>-1.47674611449557</v>
      </c>
      <c r="D5654" s="24" t="n">
        <f aca="false">IF($B$11="","",$B$11*EXP($B$12*C5654))</f>
        <v>497.821755338891</v>
      </c>
      <c r="E5654" s="20" t="n">
        <f aca="true">IF($B$10="","",$B$10*(1-$B$14+2*$B$14*RAND()))</f>
        <v>4.03975702418899</v>
      </c>
      <c r="F5654" s="21" t="n">
        <f aca="false">INDEX($E$17:$E$28,B5654)</f>
        <v>4.89657419354839</v>
      </c>
      <c r="G5654" s="25" t="n">
        <f aca="false">IF(OR(D5654="",E5654="",F5654=""),"",D5654*($B$7-$B$8-F5654-E5654))</f>
        <v>1893.54906991372</v>
      </c>
      <c r="H5654" s="25" t="n">
        <f aca="false">IF(D5654="","",D5654*$F$30)</f>
        <v>2488.71051929018</v>
      </c>
    </row>
    <row r="5655" customFormat="false" ht="15" hidden="false" customHeight="false" outlineLevel="0" collapsed="false">
      <c r="A5655" s="2" t="n">
        <v>5621</v>
      </c>
      <c r="B5655" s="2" t="n">
        <v>5</v>
      </c>
      <c r="C5655" s="22" t="n">
        <f aca="true">NORMSINV(MAX(RAND(),0.000000000001))</f>
        <v>1.39162350137803</v>
      </c>
      <c r="D5655" s="24" t="n">
        <f aca="false">IF($B$11="","",$B$11*EXP($B$12*C5655))</f>
        <v>1667.15809501248</v>
      </c>
      <c r="E5655" s="20" t="n">
        <f aca="true">IF($B$10="","",$B$10*(1-$B$14+2*$B$14*RAND()))</f>
        <v>4.03336541033054</v>
      </c>
      <c r="F5655" s="21" t="n">
        <f aca="false">INDEX($E$17:$E$28,B5655)</f>
        <v>4.761</v>
      </c>
      <c r="G5655" s="25" t="n">
        <f aca="false">IF(OR(D5655="",E5655="",F5655=""),"",D5655*($B$7-$B$8-F5655-E5655))</f>
        <v>6577.99664612871</v>
      </c>
      <c r="H5655" s="25" t="n">
        <f aca="false">IF(D5655="","",D5655*$F$30)</f>
        <v>8334.45674858641</v>
      </c>
    </row>
    <row r="5656" customFormat="false" ht="15" hidden="false" customHeight="false" outlineLevel="0" collapsed="false">
      <c r="A5656" s="2" t="n">
        <v>5622</v>
      </c>
      <c r="B5656" s="2" t="n">
        <v>6</v>
      </c>
      <c r="C5656" s="22" t="n">
        <f aca="true">NORMSINV(MAX(RAND(),0.000000000001))</f>
        <v>2.257919095904</v>
      </c>
      <c r="D5656" s="24" t="n">
        <f aca="false">IF($B$11="","",$B$11*EXP($B$12*C5656))</f>
        <v>2401.63079620515</v>
      </c>
      <c r="E5656" s="20" t="n">
        <f aca="true">IF($B$10="","",$B$10*(1-$B$14+2*$B$14*RAND()))</f>
        <v>3.89423324804815</v>
      </c>
      <c r="F5656" s="21" t="n">
        <f aca="false">INDEX($E$17:$E$28,B5656)</f>
        <v>4.761</v>
      </c>
      <c r="G5656" s="25" t="n">
        <f aca="false">IF(OR(D5656="",E5656="",F5656=""),"",D5656*($B$7-$B$8-F5656-E5656))</f>
        <v>9810.10162680247</v>
      </c>
      <c r="H5656" s="25" t="n">
        <f aca="false">IF(D5656="","",D5656*$F$30)</f>
        <v>12006.2326763888</v>
      </c>
    </row>
    <row r="5657" customFormat="false" ht="15" hidden="false" customHeight="false" outlineLevel="0" collapsed="false">
      <c r="A5657" s="2" t="n">
        <v>5623</v>
      </c>
      <c r="B5657" s="2" t="n">
        <v>7</v>
      </c>
      <c r="C5657" s="22" t="n">
        <f aca="true">NORMSINV(MAX(RAND(),0.000000000001))</f>
        <v>0.944977742738288</v>
      </c>
      <c r="D5657" s="24" t="n">
        <f aca="false">IF($B$11="","",$B$11*EXP($B$12*C5657))</f>
        <v>1381.15357039445</v>
      </c>
      <c r="E5657" s="20" t="n">
        <f aca="true">IF($B$10="","",$B$10*(1-$B$14+2*$B$14*RAND()))</f>
        <v>3.57629274813876</v>
      </c>
      <c r="F5657" s="21" t="n">
        <f aca="false">INDEX($E$17:$E$28,B5657)</f>
        <v>4.761</v>
      </c>
      <c r="G5657" s="25" t="n">
        <f aca="false">IF(OR(D5657="",E5657="",F5657=""),"",D5657*($B$7-$B$8-F5657-E5657))</f>
        <v>6080.81484030969</v>
      </c>
      <c r="H5657" s="25" t="n">
        <f aca="false">IF(D5657="","",D5657*$F$30)</f>
        <v>6904.66292911593</v>
      </c>
    </row>
    <row r="5658" customFormat="false" ht="15" hidden="false" customHeight="false" outlineLevel="0" collapsed="false">
      <c r="A5658" s="2" t="n">
        <v>5624</v>
      </c>
      <c r="B5658" s="2" t="n">
        <v>8</v>
      </c>
      <c r="C5658" s="22" t="n">
        <f aca="true">NORMSINV(MAX(RAND(),0.000000000001))</f>
        <v>-1.4534277334445</v>
      </c>
      <c r="D5658" s="24" t="n">
        <f aca="false">IF($B$11="","",$B$11*EXP($B$12*C5658))</f>
        <v>502.737249322593</v>
      </c>
      <c r="E5658" s="20" t="n">
        <f aca="true">IF($B$10="","",$B$10*(1-$B$14+2*$B$14*RAND()))</f>
        <v>3.97478495182804</v>
      </c>
      <c r="F5658" s="21" t="n">
        <f aca="false">INDEX($E$17:$E$28,B5658)</f>
        <v>4.761</v>
      </c>
      <c r="G5658" s="25" t="n">
        <f aca="false">IF(OR(D5658="",E5658="",F5658=""),"",D5658*($B$7-$B$8-F5658-E5658))</f>
        <v>2013.0680590141</v>
      </c>
      <c r="H5658" s="25" t="n">
        <f aca="false">IF(D5658="","",D5658*$F$30)</f>
        <v>2513.2840568135</v>
      </c>
    </row>
    <row r="5659" customFormat="false" ht="15" hidden="false" customHeight="false" outlineLevel="0" collapsed="false">
      <c r="A5659" s="2" t="n">
        <v>5625</v>
      </c>
      <c r="B5659" s="2" t="n">
        <v>9</v>
      </c>
      <c r="C5659" s="22" t="n">
        <f aca="true">NORMSINV(MAX(RAND(),0.000000000001))</f>
        <v>-2.88352607917285</v>
      </c>
      <c r="D5659" s="24" t="n">
        <f aca="false">IF($B$11="","",$B$11*EXP($B$12*C5659))</f>
        <v>275.193022322216</v>
      </c>
      <c r="E5659" s="20" t="n">
        <f aca="true">IF($B$10="","",$B$10*(1-$B$14+2*$B$14*RAND()))</f>
        <v>3.69295117446858</v>
      </c>
      <c r="F5659" s="21" t="n">
        <f aca="false">INDEX($E$17:$E$28,B5659)</f>
        <v>4.761</v>
      </c>
      <c r="G5659" s="25" t="n">
        <f aca="false">IF(OR(D5659="",E5659="",F5659=""),"",D5659*($B$7-$B$8-F5659-E5659))</f>
        <v>1179.49073011858</v>
      </c>
      <c r="H5659" s="25" t="n">
        <f aca="false">IF(D5659="","",D5659*$F$30)</f>
        <v>1375.74495719322</v>
      </c>
    </row>
    <row r="5660" customFormat="false" ht="15" hidden="false" customHeight="false" outlineLevel="0" collapsed="false">
      <c r="A5660" s="2" t="n">
        <v>5626</v>
      </c>
      <c r="B5660" s="2" t="n">
        <v>10</v>
      </c>
      <c r="C5660" s="22" t="n">
        <f aca="true">NORMSINV(MAX(RAND(),0.000000000001))</f>
        <v>0.487148819090248</v>
      </c>
      <c r="D5660" s="24" t="n">
        <f aca="false">IF($B$11="","",$B$11*EXP($B$12*C5660))</f>
        <v>1138.83464410252</v>
      </c>
      <c r="E5660" s="20" t="n">
        <f aca="true">IF($B$10="","",$B$10*(1-$B$14+2*$B$14*RAND()))</f>
        <v>3.68968684783152</v>
      </c>
      <c r="F5660" s="21" t="n">
        <f aca="false">INDEX($E$17:$E$28,B5660)</f>
        <v>4.761</v>
      </c>
      <c r="G5660" s="25" t="n">
        <f aca="false">IF(OR(D5660="",E5660="",F5660=""),"",D5660*($B$7-$B$8-F5660-E5660))</f>
        <v>4884.81841709406</v>
      </c>
      <c r="H5660" s="25" t="n">
        <f aca="false">IF(D5660="","",D5660*$F$30)</f>
        <v>5693.26215279733</v>
      </c>
    </row>
    <row r="5661" customFormat="false" ht="15" hidden="false" customHeight="false" outlineLevel="0" collapsed="false">
      <c r="A5661" s="2" t="n">
        <v>5627</v>
      </c>
      <c r="B5661" s="2" t="n">
        <v>11</v>
      </c>
      <c r="C5661" s="22" t="n">
        <f aca="true">NORMSINV(MAX(RAND(),0.000000000001))</f>
        <v>0.395838358465</v>
      </c>
      <c r="D5661" s="24" t="n">
        <f aca="false">IF($B$11="","",$B$11*EXP($B$12*C5661))</f>
        <v>1095.85005480456</v>
      </c>
      <c r="E5661" s="20" t="n">
        <f aca="true">IF($B$10="","",$B$10*(1-$B$14+2*$B$14*RAND()))</f>
        <v>3.43553161641138</v>
      </c>
      <c r="F5661" s="21" t="n">
        <f aca="false">INDEX($E$17:$E$28,B5661)</f>
        <v>4.761</v>
      </c>
      <c r="G5661" s="25" t="n">
        <f aca="false">IF(OR(D5661="",E5661="",F5661=""),"",D5661*($B$7-$B$8-F5661-E5661))</f>
        <v>4978.96007715836</v>
      </c>
      <c r="H5661" s="25" t="n">
        <f aca="false">IF(D5661="","",D5661*$F$30)</f>
        <v>5478.37359397894</v>
      </c>
    </row>
    <row r="5662" customFormat="false" ht="15" hidden="false" customHeight="false" outlineLevel="0" collapsed="false">
      <c r="A5662" s="2" t="n">
        <v>5628</v>
      </c>
      <c r="B5662" s="2" t="n">
        <v>12</v>
      </c>
      <c r="C5662" s="22" t="n">
        <f aca="true">NORMSINV(MAX(RAND(),0.000000000001))</f>
        <v>-0.431399621333835</v>
      </c>
      <c r="D5662" s="24" t="n">
        <f aca="false">IF($B$11="","",$B$11*EXP($B$12*C5662))</f>
        <v>773.337553155847</v>
      </c>
      <c r="E5662" s="20" t="n">
        <f aca="true">IF($B$10="","",$B$10*(1-$B$14+2*$B$14*RAND()))</f>
        <v>4.00863595565224</v>
      </c>
      <c r="F5662" s="21" t="n">
        <f aca="false">INDEX($E$17:$E$28,B5662)</f>
        <v>4.761</v>
      </c>
      <c r="G5662" s="25" t="n">
        <f aca="false">IF(OR(D5662="",E5662="",F5662=""),"",D5662*($B$7-$B$8-F5662-E5662))</f>
        <v>3070.43161519385</v>
      </c>
      <c r="H5662" s="25" t="n">
        <f aca="false">IF(D5662="","",D5662*$F$30)</f>
        <v>3866.06909573671</v>
      </c>
    </row>
    <row r="5663" customFormat="false" ht="15" hidden="false" customHeight="false" outlineLevel="0" collapsed="false">
      <c r="A5663" s="2" t="n">
        <v>5629</v>
      </c>
      <c r="B5663" s="2" t="n">
        <v>1</v>
      </c>
      <c r="C5663" s="22" t="n">
        <f aca="true">NORMSINV(MAX(RAND(),0.000000000001))</f>
        <v>2.4336715339289</v>
      </c>
      <c r="D5663" s="24" t="n">
        <f aca="false">IF($B$11="","",$B$11*EXP($B$12*C5663))</f>
        <v>2586.23750470204</v>
      </c>
      <c r="E5663" s="20" t="n">
        <f aca="true">IF($B$10="","",$B$10*(1-$B$14+2*$B$14*RAND()))</f>
        <v>3.78813341445238</v>
      </c>
      <c r="F5663" s="21" t="n">
        <f aca="false">INDEX($E$17:$E$28,B5663)</f>
        <v>4.92562580645161</v>
      </c>
      <c r="G5663" s="25" t="n">
        <f aca="false">IF(OR(D5663="",E5663="",F5663=""),"",D5663*($B$7-$B$8-F5663-E5663))</f>
        <v>10412.8149058589</v>
      </c>
      <c r="H5663" s="25" t="n">
        <f aca="false">IF(D5663="","",D5663*$F$30)</f>
        <v>12929.1185335064</v>
      </c>
    </row>
    <row r="5664" customFormat="false" ht="15" hidden="false" customHeight="false" outlineLevel="0" collapsed="false">
      <c r="A5664" s="2" t="n">
        <v>5630</v>
      </c>
      <c r="B5664" s="2" t="n">
        <v>2</v>
      </c>
      <c r="C5664" s="22" t="n">
        <f aca="true">NORMSINV(MAX(RAND(),0.000000000001))</f>
        <v>0.885989167938632</v>
      </c>
      <c r="D5664" s="24" t="n">
        <f aca="false">IF($B$11="","",$B$11*EXP($B$12*C5664))</f>
        <v>1347.24704811472</v>
      </c>
      <c r="E5664" s="20" t="n">
        <f aca="true">IF($B$10="","",$B$10*(1-$B$14+2*$B$14*RAND()))</f>
        <v>3.37540298838563</v>
      </c>
      <c r="F5664" s="21" t="n">
        <f aca="false">INDEX($E$17:$E$28,B5664)</f>
        <v>5.0612</v>
      </c>
      <c r="G5664" s="25" t="n">
        <f aca="false">IF(OR(D5664="",E5664="",F5664=""),"",D5664*($B$7-$B$8-F5664-E5664))</f>
        <v>5797.73892076318</v>
      </c>
      <c r="H5664" s="25" t="n">
        <f aca="false">IF(D5664="","",D5664*$F$30)</f>
        <v>6735.15744293513</v>
      </c>
    </row>
    <row r="5665" customFormat="false" ht="15" hidden="false" customHeight="false" outlineLevel="0" collapsed="false">
      <c r="A5665" s="2" t="n">
        <v>5631</v>
      </c>
      <c r="B5665" s="2" t="n">
        <v>3</v>
      </c>
      <c r="C5665" s="22" t="n">
        <f aca="true">NORMSINV(MAX(RAND(),0.000000000001))</f>
        <v>-0.588623522680926</v>
      </c>
      <c r="D5665" s="24" t="n">
        <f aca="false">IF($B$11="","",$B$11*EXP($B$12*C5665))</f>
        <v>723.76504458492</v>
      </c>
      <c r="E5665" s="20" t="n">
        <f aca="true">IF($B$10="","",$B$10*(1-$B$14+2*$B$14*RAND()))</f>
        <v>4.08474747528198</v>
      </c>
      <c r="F5665" s="21" t="n">
        <f aca="false">INDEX($E$17:$E$28,B5665)</f>
        <v>5.0612</v>
      </c>
      <c r="G5665" s="25" t="n">
        <f aca="false">IF(OR(D5665="",E5665="",F5665=""),"",D5665*($B$7-$B$8-F5665-E5665))</f>
        <v>2601.24958579308</v>
      </c>
      <c r="H5665" s="25" t="n">
        <f aca="false">IF(D5665="","",D5665*$F$30)</f>
        <v>3618.24621088893</v>
      </c>
    </row>
    <row r="5666" customFormat="false" ht="15" hidden="false" customHeight="false" outlineLevel="0" collapsed="false">
      <c r="A5666" s="2" t="n">
        <v>5632</v>
      </c>
      <c r="B5666" s="2" t="n">
        <v>4</v>
      </c>
      <c r="C5666" s="22" t="n">
        <f aca="true">NORMSINV(MAX(RAND(),0.000000000001))</f>
        <v>0.865103356075499</v>
      </c>
      <c r="D5666" s="24" t="n">
        <f aca="false">IF($B$11="","",$B$11*EXP($B$12*C5666))</f>
        <v>1335.44252240001</v>
      </c>
      <c r="E5666" s="20" t="n">
        <f aca="true">IF($B$10="","",$B$10*(1-$B$14+2*$B$14*RAND()))</f>
        <v>3.70303295021249</v>
      </c>
      <c r="F5666" s="21" t="n">
        <f aca="false">INDEX($E$17:$E$28,B5666)</f>
        <v>4.89657419354839</v>
      </c>
      <c r="G5666" s="25" t="n">
        <f aca="false">IF(OR(D5666="",E5666="",F5666=""),"",D5666*($B$7-$B$8-F5666-E5666))</f>
        <v>5529.25667966297</v>
      </c>
      <c r="H5666" s="25" t="n">
        <f aca="false">IF(D5666="","",D5666*$F$30)</f>
        <v>6676.14425798215</v>
      </c>
    </row>
    <row r="5667" customFormat="false" ht="15" hidden="false" customHeight="false" outlineLevel="0" collapsed="false">
      <c r="A5667" s="2" t="n">
        <v>5633</v>
      </c>
      <c r="B5667" s="2" t="n">
        <v>5</v>
      </c>
      <c r="C5667" s="22" t="n">
        <f aca="true">NORMSINV(MAX(RAND(),0.000000000001))</f>
        <v>1.09609847610913</v>
      </c>
      <c r="D5667" s="24" t="n">
        <f aca="false">IF($B$11="","",$B$11*EXP($B$12*C5667))</f>
        <v>1471.96202192637</v>
      </c>
      <c r="E5667" s="20" t="n">
        <f aca="true">IF($B$10="","",$B$10*(1-$B$14+2*$B$14*RAND()))</f>
        <v>3.44314713412662</v>
      </c>
      <c r="F5667" s="21" t="n">
        <f aca="false">INDEX($E$17:$E$28,B5667)</f>
        <v>4.761</v>
      </c>
      <c r="G5667" s="25" t="n">
        <f aca="false">IF(OR(D5667="",E5667="",F5667=""),"",D5667*($B$7-$B$8-F5667-E5667))</f>
        <v>6676.60315561152</v>
      </c>
      <c r="H5667" s="25" t="n">
        <f aca="false">IF(D5667="","",D5667*$F$30)</f>
        <v>7358.63254001432</v>
      </c>
    </row>
    <row r="5668" customFormat="false" ht="15" hidden="false" customHeight="false" outlineLevel="0" collapsed="false">
      <c r="A5668" s="2" t="n">
        <v>5634</v>
      </c>
      <c r="B5668" s="2" t="n">
        <v>6</v>
      </c>
      <c r="C5668" s="22" t="n">
        <f aca="true">NORMSINV(MAX(RAND(),0.000000000001))</f>
        <v>0.372026550375936</v>
      </c>
      <c r="D5668" s="24" t="n">
        <f aca="false">IF($B$11="","",$B$11*EXP($B$12*C5668))</f>
        <v>1084.90983258296</v>
      </c>
      <c r="E5668" s="20" t="n">
        <f aca="true">IF($B$10="","",$B$10*(1-$B$14+2*$B$14*RAND()))</f>
        <v>4.06669550309785</v>
      </c>
      <c r="F5668" s="21" t="n">
        <f aca="false">INDEX($E$17:$E$28,B5668)</f>
        <v>4.761</v>
      </c>
      <c r="G5668" s="25" t="n">
        <f aca="false">IF(OR(D5668="",E5668="",F5668=""),"",D5668*($B$7-$B$8-F5668-E5668))</f>
        <v>4244.49761674766</v>
      </c>
      <c r="H5668" s="25" t="n">
        <f aca="false">IF(D5668="","",D5668*$F$30)</f>
        <v>5423.68123504873</v>
      </c>
    </row>
    <row r="5669" customFormat="false" ht="15" hidden="false" customHeight="false" outlineLevel="0" collapsed="false">
      <c r="A5669" s="2" t="n">
        <v>5635</v>
      </c>
      <c r="B5669" s="2" t="n">
        <v>7</v>
      </c>
      <c r="C5669" s="22" t="n">
        <f aca="true">NORMSINV(MAX(RAND(),0.000000000001))</f>
        <v>0.753172105806586</v>
      </c>
      <c r="D5669" s="24" t="n">
        <f aca="false">IF($B$11="","",$B$11*EXP($B$12*C5669))</f>
        <v>1273.91990168574</v>
      </c>
      <c r="E5669" s="20" t="n">
        <f aca="true">IF($B$10="","",$B$10*(1-$B$14+2*$B$14*RAND()))</f>
        <v>4.05528126837036</v>
      </c>
      <c r="F5669" s="21" t="n">
        <f aca="false">INDEX($E$17:$E$28,B5669)</f>
        <v>4.761</v>
      </c>
      <c r="G5669" s="25" t="n">
        <f aca="false">IF(OR(D5669="",E5669="",F5669=""),"",D5669*($B$7-$B$8-F5669-E5669))</f>
        <v>4998.50338084013</v>
      </c>
      <c r="H5669" s="25" t="n">
        <f aca="false">IF(D5669="","",D5669*$F$30)</f>
        <v>6368.58037250735</v>
      </c>
    </row>
    <row r="5670" customFormat="false" ht="15" hidden="false" customHeight="false" outlineLevel="0" collapsed="false">
      <c r="A5670" s="2" t="n">
        <v>5636</v>
      </c>
      <c r="B5670" s="2" t="n">
        <v>8</v>
      </c>
      <c r="C5670" s="22" t="n">
        <f aca="true">NORMSINV(MAX(RAND(),0.000000000001))</f>
        <v>-1.76284646884465</v>
      </c>
      <c r="D5670" s="24" t="n">
        <f aca="false">IF($B$11="","",$B$11*EXP($B$12*C5670))</f>
        <v>441.284199330963</v>
      </c>
      <c r="E5670" s="20" t="n">
        <f aca="true">IF($B$10="","",$B$10*(1-$B$14+2*$B$14*RAND()))</f>
        <v>3.74102398193336</v>
      </c>
      <c r="F5670" s="21" t="n">
        <f aca="false">INDEX($E$17:$E$28,B5670)</f>
        <v>4.761</v>
      </c>
      <c r="G5670" s="25" t="n">
        <f aca="false">IF(OR(D5670="",E5670="",F5670=""),"",D5670*($B$7-$B$8-F5670-E5670))</f>
        <v>1870.15185391636</v>
      </c>
      <c r="H5670" s="25" t="n">
        <f aca="false">IF(D5670="","",D5670*$F$30)</f>
        <v>2206.06796929535</v>
      </c>
    </row>
    <row r="5671" customFormat="false" ht="15" hidden="false" customHeight="false" outlineLevel="0" collapsed="false">
      <c r="A5671" s="2" t="n">
        <v>5637</v>
      </c>
      <c r="B5671" s="2" t="n">
        <v>9</v>
      </c>
      <c r="C5671" s="22" t="n">
        <f aca="true">NORMSINV(MAX(RAND(),0.000000000001))</f>
        <v>-0.330624279080751</v>
      </c>
      <c r="D5671" s="24" t="n">
        <f aca="false">IF($B$11="","",$B$11*EXP($B$12*C5671))</f>
        <v>806.883214578302</v>
      </c>
      <c r="E5671" s="20" t="n">
        <f aca="true">IF($B$10="","",$B$10*(1-$B$14+2*$B$14*RAND()))</f>
        <v>4.03331294594319</v>
      </c>
      <c r="F5671" s="21" t="n">
        <f aca="false">INDEX($E$17:$E$28,B5671)</f>
        <v>4.761</v>
      </c>
      <c r="G5671" s="25" t="n">
        <f aca="false">IF(OR(D5671="",E5671="",F5671=""),"",D5671*($B$7-$B$8-F5671-E5671))</f>
        <v>3183.70865389735</v>
      </c>
      <c r="H5671" s="25" t="n">
        <f aca="false">IF(D5671="","",D5671*$F$30)</f>
        <v>4033.77056631985</v>
      </c>
    </row>
    <row r="5672" customFormat="false" ht="15" hidden="false" customHeight="false" outlineLevel="0" collapsed="false">
      <c r="A5672" s="2" t="n">
        <v>5638</v>
      </c>
      <c r="B5672" s="2" t="n">
        <v>10</v>
      </c>
      <c r="C5672" s="22" t="n">
        <f aca="true">NORMSINV(MAX(RAND(),0.000000000001))</f>
        <v>-2.09639355756161</v>
      </c>
      <c r="D5672" s="24" t="n">
        <f aca="false">IF($B$11="","",$B$11*EXP($B$12*C5672))</f>
        <v>383.424866288712</v>
      </c>
      <c r="E5672" s="20" t="n">
        <f aca="true">IF($B$10="","",$B$10*(1-$B$14+2*$B$14*RAND()))</f>
        <v>4.00595670435361</v>
      </c>
      <c r="F5672" s="21" t="n">
        <f aca="false">INDEX($E$17:$E$28,B5672)</f>
        <v>4.761</v>
      </c>
      <c r="G5672" s="25" t="n">
        <f aca="false">IF(OR(D5672="",E5672="",F5672=""),"",D5672*($B$7-$B$8-F5672-E5672))</f>
        <v>1523.36359439248</v>
      </c>
      <c r="H5672" s="25" t="n">
        <f aca="false">IF(D5672="","",D5672*$F$30)</f>
        <v>1916.81759155053</v>
      </c>
    </row>
    <row r="5673" customFormat="false" ht="15" hidden="false" customHeight="false" outlineLevel="0" collapsed="false">
      <c r="A5673" s="2" t="n">
        <v>5639</v>
      </c>
      <c r="B5673" s="2" t="n">
        <v>11</v>
      </c>
      <c r="C5673" s="22" t="n">
        <f aca="true">NORMSINV(MAX(RAND(),0.000000000001))</f>
        <v>-0.440505795365022</v>
      </c>
      <c r="D5673" s="24" t="n">
        <f aca="false">IF($B$11="","",$B$11*EXP($B$12*C5673))</f>
        <v>770.375917226852</v>
      </c>
      <c r="E5673" s="20" t="n">
        <f aca="true">IF($B$10="","",$B$10*(1-$B$14+2*$B$14*RAND()))</f>
        <v>3.52500789492268</v>
      </c>
      <c r="F5673" s="21" t="n">
        <f aca="false">INDEX($E$17:$E$28,B5673)</f>
        <v>4.761</v>
      </c>
      <c r="G5673" s="25" t="n">
        <f aca="false">IF(OR(D5673="",E5673="",F5673=""),"",D5673*($B$7-$B$8-F5673-E5673))</f>
        <v>3431.24825327009</v>
      </c>
      <c r="H5673" s="25" t="n">
        <f aca="false">IF(D5673="","",D5673*$F$30)</f>
        <v>3851.26328540048</v>
      </c>
    </row>
    <row r="5674" customFormat="false" ht="15" hidden="false" customHeight="false" outlineLevel="0" collapsed="false">
      <c r="A5674" s="2" t="n">
        <v>5640</v>
      </c>
      <c r="B5674" s="2" t="n">
        <v>12</v>
      </c>
      <c r="C5674" s="22" t="n">
        <f aca="true">NORMSINV(MAX(RAND(),0.000000000001))</f>
        <v>1.80681273503581</v>
      </c>
      <c r="D5674" s="24" t="n">
        <f aca="false">IF($B$11="","",$B$11*EXP($B$12*C5674))</f>
        <v>1985.88983213442</v>
      </c>
      <c r="E5674" s="20" t="n">
        <f aca="true">IF($B$10="","",$B$10*(1-$B$14+2*$B$14*RAND()))</f>
        <v>3.60542996007039</v>
      </c>
      <c r="F5674" s="21" t="n">
        <f aca="false">INDEX($E$17:$E$28,B5674)</f>
        <v>4.761</v>
      </c>
      <c r="G5674" s="25" t="n">
        <f aca="false">IF(OR(D5674="",E5674="",F5674=""),"",D5674*($B$7-$B$8-F5674-E5674))</f>
        <v>8685.42827242393</v>
      </c>
      <c r="H5674" s="25" t="n">
        <f aca="false">IF(D5674="","",D5674*$F$30)</f>
        <v>9927.86044880639</v>
      </c>
    </row>
    <row r="5675" customFormat="false" ht="15" hidden="false" customHeight="false" outlineLevel="0" collapsed="false">
      <c r="A5675" s="2" t="n">
        <v>5641</v>
      </c>
      <c r="B5675" s="2" t="n">
        <v>1</v>
      </c>
      <c r="C5675" s="22" t="n">
        <f aca="true">NORMSINV(MAX(RAND(),0.000000000001))</f>
        <v>0.317385691276451</v>
      </c>
      <c r="D5675" s="24" t="n">
        <f aca="false">IF($B$11="","",$B$11*EXP($B$12*C5675))</f>
        <v>1060.21644006541</v>
      </c>
      <c r="E5675" s="20" t="n">
        <f aca="true">IF($B$10="","",$B$10*(1-$B$14+2*$B$14*RAND()))</f>
        <v>3.96071355956705</v>
      </c>
      <c r="F5675" s="21" t="n">
        <f aca="false">INDEX($E$17:$E$28,B5675)</f>
        <v>4.92562580645161</v>
      </c>
      <c r="G5675" s="25" t="n">
        <f aca="false">IF(OR(D5675="",E5675="",F5675=""),"",D5675*($B$7-$B$8-F5675-E5675))</f>
        <v>4085.71435857989</v>
      </c>
      <c r="H5675" s="25" t="n">
        <f aca="false">IF(D5675="","",D5675*$F$30)</f>
        <v>5300.23402717498</v>
      </c>
    </row>
    <row r="5676" customFormat="false" ht="15" hidden="false" customHeight="false" outlineLevel="0" collapsed="false">
      <c r="A5676" s="2" t="n">
        <v>5642</v>
      </c>
      <c r="B5676" s="2" t="n">
        <v>2</v>
      </c>
      <c r="C5676" s="22" t="n">
        <f aca="true">NORMSINV(MAX(RAND(),0.000000000001))</f>
        <v>0.402411118302397</v>
      </c>
      <c r="D5676" s="24" t="n">
        <f aca="false">IF($B$11="","",$B$11*EXP($B$12*C5676))</f>
        <v>1098.88925978767</v>
      </c>
      <c r="E5676" s="20" t="n">
        <f aca="true">IF($B$10="","",$B$10*(1-$B$14+2*$B$14*RAND()))</f>
        <v>3.6703144751114</v>
      </c>
      <c r="F5676" s="21" t="n">
        <f aca="false">INDEX($E$17:$E$28,B5676)</f>
        <v>5.0612</v>
      </c>
      <c r="G5676" s="25" t="n">
        <f aca="false">IF(OR(D5676="",E5676="",F5676=""),"",D5676*($B$7-$B$8-F5676-E5676))</f>
        <v>4404.88169131444</v>
      </c>
      <c r="H5676" s="25" t="n">
        <f aca="false">IF(D5676="","",D5676*$F$30)</f>
        <v>5493.56718753054</v>
      </c>
    </row>
    <row r="5677" customFormat="false" ht="15" hidden="false" customHeight="false" outlineLevel="0" collapsed="false">
      <c r="A5677" s="2" t="n">
        <v>5643</v>
      </c>
      <c r="B5677" s="2" t="n">
        <v>3</v>
      </c>
      <c r="C5677" s="22" t="n">
        <f aca="true">NORMSINV(MAX(RAND(),0.000000000001))</f>
        <v>-1.53330892399888</v>
      </c>
      <c r="D5677" s="24" t="n">
        <f aca="false">IF($B$11="","",$B$11*EXP($B$12*C5677))</f>
        <v>486.097121959773</v>
      </c>
      <c r="E5677" s="20" t="n">
        <f aca="true">IF($B$10="","",$B$10*(1-$B$14+2*$B$14*RAND()))</f>
        <v>3.61708795342897</v>
      </c>
      <c r="F5677" s="21" t="n">
        <f aca="false">INDEX($E$17:$E$28,B5677)</f>
        <v>5.0612</v>
      </c>
      <c r="G5677" s="25" t="n">
        <f aca="false">IF(OR(D5677="",E5677="",F5677=""),"",D5677*($B$7-$B$8-F5677-E5677))</f>
        <v>1974.38653606752</v>
      </c>
      <c r="H5677" s="25" t="n">
        <f aca="false">IF(D5677="","",D5677*$F$30)</f>
        <v>2430.0967321013</v>
      </c>
    </row>
    <row r="5678" customFormat="false" ht="15" hidden="false" customHeight="false" outlineLevel="0" collapsed="false">
      <c r="A5678" s="2" t="n">
        <v>5644</v>
      </c>
      <c r="B5678" s="2" t="n">
        <v>4</v>
      </c>
      <c r="C5678" s="22" t="n">
        <f aca="true">NORMSINV(MAX(RAND(),0.000000000001))</f>
        <v>-0.818384783413271</v>
      </c>
      <c r="D5678" s="24" t="n">
        <f aca="false">IF($B$11="","",$B$11*EXP($B$12*C5678))</f>
        <v>656.979763624897</v>
      </c>
      <c r="E5678" s="20" t="n">
        <f aca="true">IF($B$10="","",$B$10*(1-$B$14+2*$B$14*RAND()))</f>
        <v>3.76290137237855</v>
      </c>
      <c r="F5678" s="21" t="n">
        <f aca="false">INDEX($E$17:$E$28,B5678)</f>
        <v>4.89657419354839</v>
      </c>
      <c r="G5678" s="25" t="n">
        <f aca="false">IF(OR(D5678="",E5678="",F5678=""),"",D5678*($B$7-$B$8-F5678-E5678))</f>
        <v>2680.82197816294</v>
      </c>
      <c r="H5678" s="25" t="n">
        <f aca="false">IF(D5678="","",D5678*$F$30)</f>
        <v>3284.37323431359</v>
      </c>
    </row>
    <row r="5679" customFormat="false" ht="15" hidden="false" customHeight="false" outlineLevel="0" collapsed="false">
      <c r="A5679" s="2" t="n">
        <v>5645</v>
      </c>
      <c r="B5679" s="2" t="n">
        <v>5</v>
      </c>
      <c r="C5679" s="22" t="n">
        <f aca="true">NORMSINV(MAX(RAND(),0.000000000001))</f>
        <v>-0.762956166304344</v>
      </c>
      <c r="D5679" s="24" t="n">
        <f aca="false">IF($B$11="","",$B$11*EXP($B$12*C5679))</f>
        <v>672.504602442029</v>
      </c>
      <c r="E5679" s="20" t="n">
        <f aca="true">IF($B$10="","",$B$10*(1-$B$14+2*$B$14*RAND()))</f>
        <v>3.79943233314706</v>
      </c>
      <c r="F5679" s="21" t="n">
        <f aca="false">INDEX($E$17:$E$28,B5679)</f>
        <v>4.761</v>
      </c>
      <c r="G5679" s="25" t="n">
        <f aca="false">IF(OR(D5679="",E5679="",F5679=""),"",D5679*($B$7-$B$8-F5679-E5679))</f>
        <v>2810.77849217649</v>
      </c>
      <c r="H5679" s="25" t="n">
        <f aca="false">IF(D5679="","",D5679*$F$30)</f>
        <v>3361.98500852819</v>
      </c>
    </row>
    <row r="5680" customFormat="false" ht="15" hidden="false" customHeight="false" outlineLevel="0" collapsed="false">
      <c r="A5680" s="2" t="n">
        <v>5646</v>
      </c>
      <c r="B5680" s="2" t="n">
        <v>6</v>
      </c>
      <c r="C5680" s="22" t="n">
        <f aca="true">NORMSINV(MAX(RAND(),0.000000000001))</f>
        <v>-1.3311650372317</v>
      </c>
      <c r="D5680" s="24" t="n">
        <f aca="false">IF($B$11="","",$B$11*EXP($B$12*C5680))</f>
        <v>529.31568819345</v>
      </c>
      <c r="E5680" s="20" t="n">
        <f aca="true">IF($B$10="","",$B$10*(1-$B$14+2*$B$14*RAND()))</f>
        <v>4.11247232305834</v>
      </c>
      <c r="F5680" s="21" t="n">
        <f aca="false">INDEX($E$17:$E$28,B5680)</f>
        <v>4.761</v>
      </c>
      <c r="G5680" s="25" t="n">
        <f aca="false">IF(OR(D5680="",E5680="",F5680=""),"",D5680*($B$7-$B$8-F5680-E5680))</f>
        <v>2046.61375823939</v>
      </c>
      <c r="H5680" s="25" t="n">
        <f aca="false">IF(D5680="","",D5680*$F$30)</f>
        <v>2646.15498841669</v>
      </c>
    </row>
    <row r="5681" customFormat="false" ht="15" hidden="false" customHeight="false" outlineLevel="0" collapsed="false">
      <c r="A5681" s="2" t="n">
        <v>5647</v>
      </c>
      <c r="B5681" s="2" t="n">
        <v>7</v>
      </c>
      <c r="C5681" s="22" t="n">
        <f aca="true">NORMSINV(MAX(RAND(),0.000000000001))</f>
        <v>0.498760110979803</v>
      </c>
      <c r="D5681" s="24" t="n">
        <f aca="false">IF($B$11="","",$B$11*EXP($B$12*C5681))</f>
        <v>1144.42016421985</v>
      </c>
      <c r="E5681" s="20" t="n">
        <f aca="true">IF($B$10="","",$B$10*(1-$B$14+2*$B$14*RAND()))</f>
        <v>4.01742923799867</v>
      </c>
      <c r="F5681" s="21" t="n">
        <f aca="false">INDEX($E$17:$E$28,B5681)</f>
        <v>4.761</v>
      </c>
      <c r="G5681" s="25" t="n">
        <f aca="false">IF(OR(D5681="",E5681="",F5681=""),"",D5681*($B$7-$B$8-F5681-E5681))</f>
        <v>4533.7014620181</v>
      </c>
      <c r="H5681" s="25" t="n">
        <f aca="false">IF(D5681="","",D5681*$F$30)</f>
        <v>5721.18528496786</v>
      </c>
    </row>
    <row r="5682" customFormat="false" ht="15" hidden="false" customHeight="false" outlineLevel="0" collapsed="false">
      <c r="A5682" s="2" t="n">
        <v>5648</v>
      </c>
      <c r="B5682" s="2" t="n">
        <v>8</v>
      </c>
      <c r="C5682" s="22" t="n">
        <f aca="true">NORMSINV(MAX(RAND(),0.000000000001))</f>
        <v>1.39641211774395</v>
      </c>
      <c r="D5682" s="24" t="n">
        <f aca="false">IF($B$11="","",$B$11*EXP($B$12*C5682))</f>
        <v>1670.52541675481</v>
      </c>
      <c r="E5682" s="20" t="n">
        <f aca="true">IF($B$10="","",$B$10*(1-$B$14+2*$B$14*RAND()))</f>
        <v>3.44848023990848</v>
      </c>
      <c r="F5682" s="21" t="n">
        <f aca="false">INDEX($E$17:$E$28,B5682)</f>
        <v>4.761</v>
      </c>
      <c r="G5682" s="25" t="n">
        <f aca="false">IF(OR(D5682="",E5682="",F5682=""),"",D5682*($B$7-$B$8-F5682-E5682))</f>
        <v>7568.3484103428</v>
      </c>
      <c r="H5682" s="25" t="n">
        <f aca="false">IF(D5682="","",D5682*$F$30)</f>
        <v>8351.29066344065</v>
      </c>
    </row>
    <row r="5683" customFormat="false" ht="15" hidden="false" customHeight="false" outlineLevel="0" collapsed="false">
      <c r="A5683" s="2" t="n">
        <v>5649</v>
      </c>
      <c r="B5683" s="2" t="n">
        <v>9</v>
      </c>
      <c r="C5683" s="22" t="n">
        <f aca="true">NORMSINV(MAX(RAND(),0.000000000001))</f>
        <v>0.949084710996309</v>
      </c>
      <c r="D5683" s="24" t="n">
        <f aca="false">IF($B$11="","",$B$11*EXP($B$12*C5683))</f>
        <v>1383.54577714198</v>
      </c>
      <c r="E5683" s="20" t="n">
        <f aca="true">IF($B$10="","",$B$10*(1-$B$14+2*$B$14*RAND()))</f>
        <v>3.68953728980254</v>
      </c>
      <c r="F5683" s="21" t="n">
        <f aca="false">INDEX($E$17:$E$28,B5683)</f>
        <v>4.761</v>
      </c>
      <c r="G5683" s="25" t="n">
        <f aca="false">IF(OR(D5683="",E5683="",F5683=""),"",D5683*($B$7-$B$8-F5683-E5683))</f>
        <v>5934.66801890167</v>
      </c>
      <c r="H5683" s="25" t="n">
        <f aca="false">IF(D5683="","",D5683*$F$30)</f>
        <v>6916.62204908817</v>
      </c>
    </row>
    <row r="5684" customFormat="false" ht="15" hidden="false" customHeight="false" outlineLevel="0" collapsed="false">
      <c r="A5684" s="2" t="n">
        <v>5650</v>
      </c>
      <c r="B5684" s="2" t="n">
        <v>10</v>
      </c>
      <c r="C5684" s="22" t="n">
        <f aca="true">NORMSINV(MAX(RAND(),0.000000000001))</f>
        <v>-0.350127070205988</v>
      </c>
      <c r="D5684" s="24" t="n">
        <f aca="false">IF($B$11="","",$B$11*EXP($B$12*C5684))</f>
        <v>800.279569011743</v>
      </c>
      <c r="E5684" s="20" t="n">
        <f aca="true">IF($B$10="","",$B$10*(1-$B$14+2*$B$14*RAND()))</f>
        <v>3.56745650562768</v>
      </c>
      <c r="F5684" s="21" t="n">
        <f aca="false">INDEX($E$17:$E$28,B5684)</f>
        <v>4.761</v>
      </c>
      <c r="G5684" s="25" t="n">
        <f aca="false">IF(OR(D5684="",E5684="",F5684=""),"",D5684*($B$7-$B$8-F5684-E5684))</f>
        <v>3530.46812635284</v>
      </c>
      <c r="H5684" s="25" t="n">
        <f aca="false">IF(D5684="","",D5684*$F$30)</f>
        <v>4000.75762140351</v>
      </c>
    </row>
    <row r="5685" customFormat="false" ht="15" hidden="false" customHeight="false" outlineLevel="0" collapsed="false">
      <c r="A5685" s="2" t="n">
        <v>5651</v>
      </c>
      <c r="B5685" s="2" t="n">
        <v>11</v>
      </c>
      <c r="C5685" s="22" t="n">
        <f aca="true">NORMSINV(MAX(RAND(),0.000000000001))</f>
        <v>-0.0488757463995695</v>
      </c>
      <c r="D5685" s="24" t="n">
        <f aca="false">IF($B$11="","",$B$11*EXP($B$12*C5685))</f>
        <v>908.593876160183</v>
      </c>
      <c r="E5685" s="20" t="n">
        <f aca="true">IF($B$10="","",$B$10*(1-$B$14+2*$B$14*RAND()))</f>
        <v>4.11112975950907</v>
      </c>
      <c r="F5685" s="21" t="n">
        <f aca="false">INDEX($E$17:$E$28,B5685)</f>
        <v>4.761</v>
      </c>
      <c r="G5685" s="25" t="n">
        <f aca="false">IF(OR(D5685="",E5685="",F5685=""),"",D5685*($B$7-$B$8-F5685-E5685))</f>
        <v>3514.32321429227</v>
      </c>
      <c r="H5685" s="25" t="n">
        <f aca="false">IF(D5685="","",D5685*$F$30)</f>
        <v>4542.24250569999</v>
      </c>
    </row>
    <row r="5686" customFormat="false" ht="15" hidden="false" customHeight="false" outlineLevel="0" collapsed="false">
      <c r="A5686" s="2" t="n">
        <v>5652</v>
      </c>
      <c r="B5686" s="2" t="n">
        <v>12</v>
      </c>
      <c r="C5686" s="22" t="n">
        <f aca="true">NORMSINV(MAX(RAND(),0.000000000001))</f>
        <v>0.887986758209979</v>
      </c>
      <c r="D5686" s="24" t="n">
        <f aca="false">IF($B$11="","",$B$11*EXP($B$12*C5686))</f>
        <v>1348.38152591782</v>
      </c>
      <c r="E5686" s="20" t="n">
        <f aca="true">IF($B$10="","",$B$10*(1-$B$14+2*$B$14*RAND()))</f>
        <v>3.44589759456517</v>
      </c>
      <c r="F5686" s="21" t="n">
        <f aca="false">INDEX($E$17:$E$28,B5686)</f>
        <v>4.761</v>
      </c>
      <c r="G5686" s="25" t="n">
        <f aca="false">IF(OR(D5686="",E5686="",F5686=""),"",D5686*($B$7-$B$8-F5686-E5686))</f>
        <v>6112.35153858196</v>
      </c>
      <c r="H5686" s="25" t="n">
        <f aca="false">IF(D5686="","",D5686*$F$30)</f>
        <v>6740.82892436837</v>
      </c>
    </row>
    <row r="5687" customFormat="false" ht="15" hidden="false" customHeight="false" outlineLevel="0" collapsed="false">
      <c r="A5687" s="2" t="n">
        <v>5653</v>
      </c>
      <c r="B5687" s="2" t="n">
        <v>1</v>
      </c>
      <c r="C5687" s="22" t="n">
        <f aca="true">NORMSINV(MAX(RAND(),0.000000000001))</f>
        <v>-0.386822662691809</v>
      </c>
      <c r="D5687" s="24" t="n">
        <f aca="false">IF($B$11="","",$B$11*EXP($B$12*C5687))</f>
        <v>788.000599303921</v>
      </c>
      <c r="E5687" s="20" t="n">
        <f aca="true">IF($B$10="","",$B$10*(1-$B$14+2*$B$14*RAND()))</f>
        <v>3.72301289906441</v>
      </c>
      <c r="F5687" s="21" t="n">
        <f aca="false">INDEX($E$17:$E$28,B5687)</f>
        <v>4.92562580645161</v>
      </c>
      <c r="G5687" s="25" t="n">
        <f aca="false">IF(OR(D5687="",E5687="",F5687=""),"",D5687*($B$7-$B$8-F5687-E5687))</f>
        <v>3223.99515202224</v>
      </c>
      <c r="H5687" s="25" t="n">
        <f aca="false">IF(D5687="","",D5687*$F$30)</f>
        <v>3939.37259604016</v>
      </c>
    </row>
    <row r="5688" customFormat="false" ht="15" hidden="false" customHeight="false" outlineLevel="0" collapsed="false">
      <c r="A5688" s="2" t="n">
        <v>5654</v>
      </c>
      <c r="B5688" s="2" t="n">
        <v>2</v>
      </c>
      <c r="C5688" s="22" t="n">
        <f aca="true">NORMSINV(MAX(RAND(),0.000000000001))</f>
        <v>0.670090120477845</v>
      </c>
      <c r="D5688" s="24" t="n">
        <f aca="false">IF($B$11="","",$B$11*EXP($B$12*C5688))</f>
        <v>1230.09420298126</v>
      </c>
      <c r="E5688" s="20" t="n">
        <f aca="true">IF($B$10="","",$B$10*(1-$B$14+2*$B$14*RAND()))</f>
        <v>3.45258163495973</v>
      </c>
      <c r="F5688" s="21" t="n">
        <f aca="false">INDEX($E$17:$E$28,B5688)</f>
        <v>5.0612</v>
      </c>
      <c r="G5688" s="25" t="n">
        <f aca="false">IF(OR(D5688="",E5688="",F5688=""),"",D5688*($B$7-$B$8-F5688-E5688))</f>
        <v>5198.64671136897</v>
      </c>
      <c r="H5688" s="25" t="n">
        <f aca="false">IF(D5688="","",D5688*$F$30)</f>
        <v>6149.48693954391</v>
      </c>
    </row>
    <row r="5689" customFormat="false" ht="15" hidden="false" customHeight="false" outlineLevel="0" collapsed="false">
      <c r="A5689" s="2" t="n">
        <v>5655</v>
      </c>
      <c r="B5689" s="2" t="n">
        <v>3</v>
      </c>
      <c r="C5689" s="22" t="n">
        <f aca="true">NORMSINV(MAX(RAND(),0.000000000001))</f>
        <v>0.63217956244713</v>
      </c>
      <c r="D5689" s="24" t="n">
        <f aca="false">IF($B$11="","",$B$11*EXP($B$12*C5689))</f>
        <v>1210.60051695379</v>
      </c>
      <c r="E5689" s="20" t="n">
        <f aca="true">IF($B$10="","",$B$10*(1-$B$14+2*$B$14*RAND()))</f>
        <v>4.12344955430269</v>
      </c>
      <c r="F5689" s="21" t="n">
        <f aca="false">INDEX($E$17:$E$28,B5689)</f>
        <v>5.0612</v>
      </c>
      <c r="G5689" s="25" t="n">
        <f aca="false">IF(OR(D5689="",E5689="",F5689=""),"",D5689*($B$7-$B$8-F5689-E5689))</f>
        <v>4304.10908751304</v>
      </c>
      <c r="H5689" s="25" t="n">
        <f aca="false">IF(D5689="","",D5689*$F$30)</f>
        <v>6052.03410435536</v>
      </c>
    </row>
    <row r="5690" customFormat="false" ht="15" hidden="false" customHeight="false" outlineLevel="0" collapsed="false">
      <c r="A5690" s="2" t="n">
        <v>5656</v>
      </c>
      <c r="B5690" s="2" t="n">
        <v>4</v>
      </c>
      <c r="C5690" s="22" t="n">
        <f aca="true">NORMSINV(MAX(RAND(),0.000000000001))</f>
        <v>0.254689054556815</v>
      </c>
      <c r="D5690" s="24" t="n">
        <f aca="false">IF($B$11="","",$B$11*EXP($B$12*C5690))</f>
        <v>1032.57413092255</v>
      </c>
      <c r="E5690" s="20" t="n">
        <f aca="true">IF($B$10="","",$B$10*(1-$B$14+2*$B$14*RAND()))</f>
        <v>3.65138754751997</v>
      </c>
      <c r="F5690" s="21" t="n">
        <f aca="false">INDEX($E$17:$E$28,B5690)</f>
        <v>4.89657419354839</v>
      </c>
      <c r="G5690" s="25" t="n">
        <f aca="false">IF(OR(D5690="",E5690="",F5690=""),"",D5690*($B$7-$B$8-F5690-E5690))</f>
        <v>4328.59026201043</v>
      </c>
      <c r="H5690" s="25" t="n">
        <f aca="false">IF(D5690="","",D5690*$F$30)</f>
        <v>5162.04459530801</v>
      </c>
    </row>
    <row r="5691" customFormat="false" ht="15" hidden="false" customHeight="false" outlineLevel="0" collapsed="false">
      <c r="A5691" s="2" t="n">
        <v>5657</v>
      </c>
      <c r="B5691" s="2" t="n">
        <v>5</v>
      </c>
      <c r="C5691" s="22" t="n">
        <f aca="true">NORMSINV(MAX(RAND(),0.000000000001))</f>
        <v>1.03429859625073</v>
      </c>
      <c r="D5691" s="24" t="n">
        <f aca="false">IF($B$11="","",$B$11*EXP($B$12*C5691))</f>
        <v>1434.12634834339</v>
      </c>
      <c r="E5691" s="20" t="n">
        <f aca="true">IF($B$10="","",$B$10*(1-$B$14+2*$B$14*RAND()))</f>
        <v>3.81898720129142</v>
      </c>
      <c r="F5691" s="21" t="n">
        <f aca="false">INDEX($E$17:$E$28,B5691)</f>
        <v>4.761</v>
      </c>
      <c r="G5691" s="25" t="n">
        <f aca="false">IF(OR(D5691="",E5691="",F5691=""),"",D5691*($B$7-$B$8-F5691-E5691))</f>
        <v>5965.9839640737</v>
      </c>
      <c r="H5691" s="25" t="n">
        <f aca="false">IF(D5691="","",D5691*$F$30)</f>
        <v>7169.48444063827</v>
      </c>
    </row>
    <row r="5692" customFormat="false" ht="15" hidden="false" customHeight="false" outlineLevel="0" collapsed="false">
      <c r="A5692" s="2" t="n">
        <v>5658</v>
      </c>
      <c r="B5692" s="2" t="n">
        <v>6</v>
      </c>
      <c r="C5692" s="22" t="n">
        <f aca="true">NORMSINV(MAX(RAND(),0.000000000001))</f>
        <v>-0.841333664733007</v>
      </c>
      <c r="D5692" s="24" t="n">
        <f aca="false">IF($B$11="","",$B$11*EXP($B$12*C5692))</f>
        <v>650.657465431211</v>
      </c>
      <c r="E5692" s="20" t="n">
        <f aca="true">IF($B$10="","",$B$10*(1-$B$14+2*$B$14*RAND()))</f>
        <v>4.11588728694411</v>
      </c>
      <c r="F5692" s="21" t="n">
        <f aca="false">INDEX($E$17:$E$28,B5692)</f>
        <v>4.761</v>
      </c>
      <c r="G5692" s="25" t="n">
        <f aca="false">IF(OR(D5692="",E5692="",F5692=""),"",D5692*($B$7-$B$8-F5692-E5692))</f>
        <v>2513.56312655204</v>
      </c>
      <c r="H5692" s="25" t="n">
        <f aca="false">IF(D5692="","",D5692*$F$30)</f>
        <v>3252.76680118371</v>
      </c>
    </row>
    <row r="5693" customFormat="false" ht="15" hidden="false" customHeight="false" outlineLevel="0" collapsed="false">
      <c r="A5693" s="2" t="n">
        <v>5659</v>
      </c>
      <c r="B5693" s="2" t="n">
        <v>7</v>
      </c>
      <c r="C5693" s="22" t="n">
        <f aca="true">NORMSINV(MAX(RAND(),0.000000000001))</f>
        <v>-0.169048654846408</v>
      </c>
      <c r="D5693" s="24" t="n">
        <f aca="false">IF($B$11="","",$B$11*EXP($B$12*C5693))</f>
        <v>863.731043089446</v>
      </c>
      <c r="E5693" s="20" t="n">
        <f aca="true">IF($B$10="","",$B$10*(1-$B$14+2*$B$14*RAND()))</f>
        <v>4.10936054627549</v>
      </c>
      <c r="F5693" s="21" t="n">
        <f aca="false">INDEX($E$17:$E$28,B5693)</f>
        <v>4.761</v>
      </c>
      <c r="G5693" s="25" t="n">
        <f aca="false">IF(OR(D5693="",E5693="",F5693=""),"",D5693*($B$7-$B$8-F5693-E5693))</f>
        <v>3342.32772174555</v>
      </c>
      <c r="H5693" s="25" t="n">
        <f aca="false">IF(D5693="","",D5693*$F$30)</f>
        <v>4317.96423061276</v>
      </c>
    </row>
    <row r="5694" customFormat="false" ht="15" hidden="false" customHeight="false" outlineLevel="0" collapsed="false">
      <c r="A5694" s="2" t="n">
        <v>5660</v>
      </c>
      <c r="B5694" s="2" t="n">
        <v>8</v>
      </c>
      <c r="C5694" s="22" t="n">
        <f aca="true">NORMSINV(MAX(RAND(),0.000000000001))</f>
        <v>-2.32523189336266</v>
      </c>
      <c r="D5694" s="24" t="n">
        <f aca="false">IF($B$11="","",$B$11*EXP($B$12*C5694))</f>
        <v>348.179787190446</v>
      </c>
      <c r="E5694" s="20" t="n">
        <f aca="true">IF($B$10="","",$B$10*(1-$B$14+2*$B$14*RAND()))</f>
        <v>3.76712772528472</v>
      </c>
      <c r="F5694" s="21" t="n">
        <f aca="false">INDEX($E$17:$E$28,B5694)</f>
        <v>4.761</v>
      </c>
      <c r="G5694" s="25" t="n">
        <f aca="false">IF(OR(D5694="",E5694="",F5694=""),"",D5694*($B$7-$B$8-F5694-E5694))</f>
        <v>1466.48879228371</v>
      </c>
      <c r="H5694" s="25" t="n">
        <f aca="false">IF(D5694="","",D5694*$F$30)</f>
        <v>1740.62039212247</v>
      </c>
    </row>
    <row r="5695" customFormat="false" ht="15" hidden="false" customHeight="false" outlineLevel="0" collapsed="false">
      <c r="A5695" s="2" t="n">
        <v>5661</v>
      </c>
      <c r="B5695" s="2" t="n">
        <v>9</v>
      </c>
      <c r="C5695" s="22" t="n">
        <f aca="true">NORMSINV(MAX(RAND(),0.000000000001))</f>
        <v>-0.302948589541206</v>
      </c>
      <c r="D5695" s="24" t="n">
        <f aca="false">IF($B$11="","",$B$11*EXP($B$12*C5695))</f>
        <v>816.347840077672</v>
      </c>
      <c r="E5695" s="20" t="n">
        <f aca="true">IF($B$10="","",$B$10*(1-$B$14+2*$B$14*RAND()))</f>
        <v>3.79488013275474</v>
      </c>
      <c r="F5695" s="21" t="n">
        <f aca="false">INDEX($E$17:$E$28,B5695)</f>
        <v>4.761</v>
      </c>
      <c r="G5695" s="25" t="n">
        <f aca="false">IF(OR(D5695="",E5695="",F5695=""),"",D5695*($B$7-$B$8-F5695-E5695))</f>
        <v>3415.69721625174</v>
      </c>
      <c r="H5695" s="25" t="n">
        <f aca="false">IF(D5695="","",D5695*$F$30)</f>
        <v>4081.0861221163</v>
      </c>
    </row>
    <row r="5696" customFormat="false" ht="15" hidden="false" customHeight="false" outlineLevel="0" collapsed="false">
      <c r="A5696" s="2" t="n">
        <v>5662</v>
      </c>
      <c r="B5696" s="2" t="n">
        <v>10</v>
      </c>
      <c r="C5696" s="22" t="n">
        <f aca="true">NORMSINV(MAX(RAND(),0.000000000001))</f>
        <v>1.1366001890774</v>
      </c>
      <c r="D5696" s="24" t="n">
        <f aca="false">IF($B$11="","",$B$11*EXP($B$12*C5696))</f>
        <v>1497.29817479129</v>
      </c>
      <c r="E5696" s="20" t="n">
        <f aca="true">IF($B$10="","",$B$10*(1-$B$14+2*$B$14*RAND()))</f>
        <v>4.08253719013691</v>
      </c>
      <c r="F5696" s="21" t="n">
        <f aca="false">INDEX($E$17:$E$28,B5696)</f>
        <v>4.761</v>
      </c>
      <c r="G5696" s="25" t="n">
        <f aca="false">IF(OR(D5696="",E5696="",F5696=""),"",D5696*($B$7-$B$8-F5696-E5696))</f>
        <v>5834.16665335017</v>
      </c>
      <c r="H5696" s="25" t="n">
        <f aca="false">IF(D5696="","",D5696*$F$30)</f>
        <v>7485.29303541663</v>
      </c>
    </row>
    <row r="5697" customFormat="false" ht="15" hidden="false" customHeight="false" outlineLevel="0" collapsed="false">
      <c r="A5697" s="2" t="n">
        <v>5663</v>
      </c>
      <c r="B5697" s="2" t="n">
        <v>11</v>
      </c>
      <c r="C5697" s="22" t="n">
        <f aca="true">NORMSINV(MAX(RAND(),0.000000000001))</f>
        <v>-0.0274662334803676</v>
      </c>
      <c r="D5697" s="24" t="n">
        <f aca="false">IF($B$11="","",$B$11*EXP($B$12*C5697))</f>
        <v>916.82760502378</v>
      </c>
      <c r="E5697" s="20" t="n">
        <f aca="true">IF($B$10="","",$B$10*(1-$B$14+2*$B$14*RAND()))</f>
        <v>4.0000360088441</v>
      </c>
      <c r="F5697" s="21" t="n">
        <f aca="false">INDEX($E$17:$E$28,B5697)</f>
        <v>4.761</v>
      </c>
      <c r="G5697" s="25" t="n">
        <f aca="false">IF(OR(D5697="",E5697="",F5697=""),"",D5697*($B$7-$B$8-F5697-E5697))</f>
        <v>3648.02402648733</v>
      </c>
      <c r="H5697" s="25" t="n">
        <f aca="false">IF(D5697="","",D5697*$F$30)</f>
        <v>4583.40456303488</v>
      </c>
    </row>
    <row r="5698" customFormat="false" ht="15" hidden="false" customHeight="false" outlineLevel="0" collapsed="false">
      <c r="A5698" s="2" t="n">
        <v>5664</v>
      </c>
      <c r="B5698" s="2" t="n">
        <v>12</v>
      </c>
      <c r="C5698" s="22" t="n">
        <f aca="true">NORMSINV(MAX(RAND(),0.000000000001))</f>
        <v>1.67341558558843</v>
      </c>
      <c r="D5698" s="24" t="n">
        <f aca="false">IF($B$11="","",$B$11*EXP($B$12*C5698))</f>
        <v>1877.34408939271</v>
      </c>
      <c r="E5698" s="20" t="n">
        <f aca="true">IF($B$10="","",$B$10*(1-$B$14+2*$B$14*RAND()))</f>
        <v>3.56911264776072</v>
      </c>
      <c r="F5698" s="21" t="n">
        <f aca="false">INDEX($E$17:$E$28,B5698)</f>
        <v>4.761</v>
      </c>
      <c r="G5698" s="25" t="n">
        <f aca="false">IF(OR(D5698="",E5698="",F5698=""),"",D5698*($B$7-$B$8-F5698-E5698))</f>
        <v>8278.87595561407</v>
      </c>
      <c r="H5698" s="25" t="n">
        <f aca="false">IF(D5698="","",D5698*$F$30)</f>
        <v>9385.21857169202</v>
      </c>
    </row>
    <row r="5699" customFormat="false" ht="15" hidden="false" customHeight="false" outlineLevel="0" collapsed="false">
      <c r="A5699" s="2" t="n">
        <v>5665</v>
      </c>
      <c r="B5699" s="2" t="n">
        <v>1</v>
      </c>
      <c r="C5699" s="22" t="n">
        <f aca="true">NORMSINV(MAX(RAND(),0.000000000001))</f>
        <v>-1.84824889695985</v>
      </c>
      <c r="D5699" s="24" t="n">
        <f aca="false">IF($B$11="","",$B$11*EXP($B$12*C5699))</f>
        <v>425.686613099504</v>
      </c>
      <c r="E5699" s="20" t="n">
        <f aca="true">IF($B$10="","",$B$10*(1-$B$14+2*$B$14*RAND()))</f>
        <v>3.94072756862099</v>
      </c>
      <c r="F5699" s="21" t="n">
        <f aca="false">INDEX($E$17:$E$28,B5699)</f>
        <v>4.92562580645161</v>
      </c>
      <c r="G5699" s="25" t="n">
        <f aca="false">IF(OR(D5699="",E5699="",F5699=""),"",D5699*($B$7-$B$8-F5699-E5699))</f>
        <v>1648.95951210966</v>
      </c>
      <c r="H5699" s="25" t="n">
        <f aca="false">IF(D5699="","",D5699*$F$30)</f>
        <v>2128.09251620704</v>
      </c>
    </row>
    <row r="5700" customFormat="false" ht="15" hidden="false" customHeight="false" outlineLevel="0" collapsed="false">
      <c r="A5700" s="2" t="n">
        <v>5666</v>
      </c>
      <c r="B5700" s="2" t="n">
        <v>2</v>
      </c>
      <c r="C5700" s="22" t="n">
        <f aca="true">NORMSINV(MAX(RAND(),0.000000000001))</f>
        <v>-1.42912976498809</v>
      </c>
      <c r="D5700" s="24" t="n">
        <f aca="false">IF($B$11="","",$B$11*EXP($B$12*C5700))</f>
        <v>507.910883432873</v>
      </c>
      <c r="E5700" s="20" t="n">
        <f aca="true">IF($B$10="","",$B$10*(1-$B$14+2*$B$14*RAND()))</f>
        <v>3.79933237455454</v>
      </c>
      <c r="F5700" s="21" t="n">
        <f aca="false">INDEX($E$17:$E$28,B5700)</f>
        <v>5.0612</v>
      </c>
      <c r="G5700" s="25" t="n">
        <f aca="false">IF(OR(D5700="",E5700="",F5700=""),"",D5700*($B$7-$B$8-F5700-E5700))</f>
        <v>1970.42382888923</v>
      </c>
      <c r="H5700" s="25" t="n">
        <f aca="false">IF(D5700="","",D5700*$F$30)</f>
        <v>2539.14808845762</v>
      </c>
    </row>
    <row r="5701" customFormat="false" ht="15" hidden="false" customHeight="false" outlineLevel="0" collapsed="false">
      <c r="A5701" s="2" t="n">
        <v>5667</v>
      </c>
      <c r="B5701" s="2" t="n">
        <v>3</v>
      </c>
      <c r="C5701" s="22" t="n">
        <f aca="true">NORMSINV(MAX(RAND(),0.000000000001))</f>
        <v>-0.198424903751796</v>
      </c>
      <c r="D5701" s="24" t="n">
        <f aca="false">IF($B$11="","",$B$11*EXP($B$12*C5701))</f>
        <v>853.105544516748</v>
      </c>
      <c r="E5701" s="20" t="n">
        <f aca="true">IF($B$10="","",$B$10*(1-$B$14+2*$B$14*RAND()))</f>
        <v>3.50958708276846</v>
      </c>
      <c r="F5701" s="21" t="n">
        <f aca="false">INDEX($E$17:$E$28,B5701)</f>
        <v>5.0612</v>
      </c>
      <c r="G5701" s="25" t="n">
        <f aca="false">IF(OR(D5701="",E5701="",F5701=""),"",D5701*($B$7-$B$8-F5701-E5701))</f>
        <v>3556.77865596108</v>
      </c>
      <c r="H5701" s="25" t="n">
        <f aca="false">IF(D5701="","",D5701*$F$30)</f>
        <v>4264.84523814813</v>
      </c>
    </row>
    <row r="5702" customFormat="false" ht="15" hidden="false" customHeight="false" outlineLevel="0" collapsed="false">
      <c r="A5702" s="2" t="n">
        <v>5668</v>
      </c>
      <c r="B5702" s="2" t="n">
        <v>4</v>
      </c>
      <c r="C5702" s="22" t="n">
        <f aca="true">NORMSINV(MAX(RAND(),0.000000000001))</f>
        <v>-1.35868971705247</v>
      </c>
      <c r="D5702" s="24" t="n">
        <f aca="false">IF($B$11="","",$B$11*EXP($B$12*C5702))</f>
        <v>523.212165433987</v>
      </c>
      <c r="E5702" s="20" t="n">
        <f aca="true">IF($B$10="","",$B$10*(1-$B$14+2*$B$14*RAND()))</f>
        <v>3.54087123540971</v>
      </c>
      <c r="F5702" s="21" t="n">
        <f aca="false">INDEX($E$17:$E$28,B5702)</f>
        <v>4.89657419354839</v>
      </c>
      <c r="G5702" s="25" t="n">
        <f aca="false">IF(OR(D5702="",E5702="",F5702=""),"",D5702*($B$7-$B$8-F5702-E5702))</f>
        <v>2251.14889401273</v>
      </c>
      <c r="H5702" s="25" t="n">
        <f aca="false">IF(D5702="","",D5702*$F$30)</f>
        <v>2615.64225743759</v>
      </c>
    </row>
    <row r="5703" customFormat="false" ht="15" hidden="false" customHeight="false" outlineLevel="0" collapsed="false">
      <c r="A5703" s="2" t="n">
        <v>5669</v>
      </c>
      <c r="B5703" s="2" t="n">
        <v>5</v>
      </c>
      <c r="C5703" s="22" t="n">
        <f aca="true">NORMSINV(MAX(RAND(),0.000000000001))</f>
        <v>-2.00898017214103</v>
      </c>
      <c r="D5703" s="24" t="n">
        <f aca="false">IF($B$11="","",$B$11*EXP($B$12*C5703))</f>
        <v>397.81088150017</v>
      </c>
      <c r="E5703" s="20" t="n">
        <f aca="true">IF($B$10="","",$B$10*(1-$B$14+2*$B$14*RAND()))</f>
        <v>3.7714532222131</v>
      </c>
      <c r="F5703" s="21" t="n">
        <f aca="false">INDEX($E$17:$E$28,B5703)</f>
        <v>4.761</v>
      </c>
      <c r="G5703" s="25" t="n">
        <f aca="false">IF(OR(D5703="",E5703="",F5703=""),"",D5703*($B$7-$B$8-F5703-E5703))</f>
        <v>1673.80789262461</v>
      </c>
      <c r="H5703" s="25" t="n">
        <f aca="false">IF(D5703="","",D5703*$F$30)</f>
        <v>1988.73615879565</v>
      </c>
    </row>
    <row r="5704" customFormat="false" ht="15" hidden="false" customHeight="false" outlineLevel="0" collapsed="false">
      <c r="A5704" s="2" t="n">
        <v>5670</v>
      </c>
      <c r="B5704" s="2" t="n">
        <v>6</v>
      </c>
      <c r="C5704" s="22" t="n">
        <f aca="true">NORMSINV(MAX(RAND(),0.000000000001))</f>
        <v>-0.312275777123775</v>
      </c>
      <c r="D5704" s="24" t="n">
        <f aca="false">IF($B$11="","",$B$11*EXP($B$12*C5704))</f>
        <v>813.145758633377</v>
      </c>
      <c r="E5704" s="20" t="n">
        <f aca="true">IF($B$10="","",$B$10*(1-$B$14+2*$B$14*RAND()))</f>
        <v>3.70025381471105</v>
      </c>
      <c r="F5704" s="21" t="n">
        <f aca="false">INDEX($E$17:$E$28,B5704)</f>
        <v>4.761</v>
      </c>
      <c r="G5704" s="25" t="n">
        <f aca="false">IF(OR(D5704="",E5704="",F5704=""),"",D5704*($B$7-$B$8-F5704-E5704))</f>
        <v>3479.24431283646</v>
      </c>
      <c r="H5704" s="25" t="n">
        <f aca="false">IF(D5704="","",D5704*$F$30)</f>
        <v>4065.07827655998</v>
      </c>
    </row>
    <row r="5705" customFormat="false" ht="15" hidden="false" customHeight="false" outlineLevel="0" collapsed="false">
      <c r="A5705" s="2" t="n">
        <v>5671</v>
      </c>
      <c r="B5705" s="2" t="n">
        <v>7</v>
      </c>
      <c r="C5705" s="22" t="n">
        <f aca="true">NORMSINV(MAX(RAND(),0.000000000001))</f>
        <v>2.06676185246905</v>
      </c>
      <c r="D5705" s="24" t="n">
        <f aca="false">IF($B$11="","",$B$11*EXP($B$12*C5705))</f>
        <v>2215.7718972509</v>
      </c>
      <c r="E5705" s="20" t="n">
        <f aca="true">IF($B$10="","",$B$10*(1-$B$14+2*$B$14*RAND()))</f>
        <v>3.62917524945139</v>
      </c>
      <c r="F5705" s="21" t="n">
        <f aca="false">INDEX($E$17:$E$28,B5705)</f>
        <v>4.761</v>
      </c>
      <c r="G5705" s="25" t="n">
        <f aca="false">IF(OR(D5705="",E5705="",F5705=""),"",D5705*($B$7-$B$8-F5705-E5705))</f>
        <v>9638.21944023202</v>
      </c>
      <c r="H5705" s="25" t="n">
        <f aca="false">IF(D5705="","",D5705*$F$30)</f>
        <v>11077.0868687367</v>
      </c>
    </row>
    <row r="5706" customFormat="false" ht="15" hidden="false" customHeight="false" outlineLevel="0" collapsed="false">
      <c r="A5706" s="2" t="n">
        <v>5672</v>
      </c>
      <c r="B5706" s="2" t="n">
        <v>8</v>
      </c>
      <c r="C5706" s="22" t="n">
        <f aca="true">NORMSINV(MAX(RAND(),0.000000000001))</f>
        <v>-0.611161166889636</v>
      </c>
      <c r="D5706" s="24" t="n">
        <f aca="false">IF($B$11="","",$B$11*EXP($B$12*C5706))</f>
        <v>716.924271991768</v>
      </c>
      <c r="E5706" s="20" t="n">
        <f aca="true">IF($B$10="","",$B$10*(1-$B$14+2*$B$14*RAND()))</f>
        <v>3.93916791958648</v>
      </c>
      <c r="F5706" s="21" t="n">
        <f aca="false">INDEX($E$17:$E$28,B5706)</f>
        <v>4.761</v>
      </c>
      <c r="G5706" s="25" t="n">
        <f aca="false">IF(OR(D5706="",E5706="",F5706=""),"",D5706*($B$7-$B$8-F5706-E5706))</f>
        <v>2896.25367321945</v>
      </c>
      <c r="H5706" s="25" t="n">
        <f aca="false">IF(D5706="","",D5706*$F$30)</f>
        <v>3584.04782054124</v>
      </c>
    </row>
    <row r="5707" customFormat="false" ht="15" hidden="false" customHeight="false" outlineLevel="0" collapsed="false">
      <c r="A5707" s="2" t="n">
        <v>5673</v>
      </c>
      <c r="B5707" s="2" t="n">
        <v>9</v>
      </c>
      <c r="C5707" s="22" t="n">
        <f aca="true">NORMSINV(MAX(RAND(),0.000000000001))</f>
        <v>-0.536601925651356</v>
      </c>
      <c r="D5707" s="24" t="n">
        <f aca="false">IF($B$11="","",$B$11*EXP($B$12*C5707))</f>
        <v>739.805231894736</v>
      </c>
      <c r="E5707" s="20" t="n">
        <f aca="true">IF($B$10="","",$B$10*(1-$B$14+2*$B$14*RAND()))</f>
        <v>4.05763541923165</v>
      </c>
      <c r="F5707" s="21" t="n">
        <f aca="false">INDEX($E$17:$E$28,B5707)</f>
        <v>4.761</v>
      </c>
      <c r="G5707" s="25" t="n">
        <f aca="false">IF(OR(D5707="",E5707="",F5707=""),"",D5707*($B$7-$B$8-F5707-E5707))</f>
        <v>2901.04603301913</v>
      </c>
      <c r="H5707" s="25" t="n">
        <f aca="false">IF(D5707="","",D5707*$F$30)</f>
        <v>3698.43431528816</v>
      </c>
    </row>
    <row r="5708" customFormat="false" ht="15" hidden="false" customHeight="false" outlineLevel="0" collapsed="false">
      <c r="A5708" s="2" t="n">
        <v>5674</v>
      </c>
      <c r="B5708" s="2" t="n">
        <v>10</v>
      </c>
      <c r="C5708" s="22" t="n">
        <f aca="true">NORMSINV(MAX(RAND(),0.000000000001))</f>
        <v>2.05908833285545</v>
      </c>
      <c r="D5708" s="24" t="n">
        <f aca="false">IF($B$11="","",$B$11*EXP($B$12*C5708))</f>
        <v>2208.61907735349</v>
      </c>
      <c r="E5708" s="20" t="n">
        <f aca="true">IF($B$10="","",$B$10*(1-$B$14+2*$B$14*RAND()))</f>
        <v>3.39107238455792</v>
      </c>
      <c r="F5708" s="21" t="n">
        <f aca="false">INDEX($E$17:$E$28,B5708)</f>
        <v>4.761</v>
      </c>
      <c r="G5708" s="25" t="n">
        <f aca="false">IF(OR(D5708="",E5708="",F5708=""),"",D5708*($B$7-$B$8-F5708-E5708))</f>
        <v>10132.9844569823</v>
      </c>
      <c r="H5708" s="25" t="n">
        <f aca="false">IF(D5708="","",D5708*$F$30)</f>
        <v>11041.3284915056</v>
      </c>
    </row>
    <row r="5709" customFormat="false" ht="15" hidden="false" customHeight="false" outlineLevel="0" collapsed="false">
      <c r="A5709" s="2" t="n">
        <v>5675</v>
      </c>
      <c r="B5709" s="2" t="n">
        <v>11</v>
      </c>
      <c r="C5709" s="22" t="n">
        <f aca="true">NORMSINV(MAX(RAND(),0.000000000001))</f>
        <v>0.598230743019581</v>
      </c>
      <c r="D5709" s="24" t="n">
        <f aca="false">IF($B$11="","",$B$11*EXP($B$12*C5709))</f>
        <v>1193.40629503895</v>
      </c>
      <c r="E5709" s="20" t="n">
        <f aca="true">IF($B$10="","",$B$10*(1-$B$14+2*$B$14*RAND()))</f>
        <v>3.60470540525014</v>
      </c>
      <c r="F5709" s="21" t="n">
        <f aca="false">INDEX($E$17:$E$28,B5709)</f>
        <v>4.761</v>
      </c>
      <c r="G5709" s="25" t="n">
        <f aca="false">IF(OR(D5709="",E5709="",F5709=""),"",D5709*($B$7-$B$8-F5709-E5709))</f>
        <v>5220.31070572931</v>
      </c>
      <c r="H5709" s="25" t="n">
        <f aca="false">IF(D5709="","",D5709*$F$30)</f>
        <v>5966.07675015869</v>
      </c>
    </row>
    <row r="5710" customFormat="false" ht="15" hidden="false" customHeight="false" outlineLevel="0" collapsed="false">
      <c r="A5710" s="2" t="n">
        <v>5676</v>
      </c>
      <c r="B5710" s="2" t="n">
        <v>12</v>
      </c>
      <c r="C5710" s="22" t="n">
        <f aca="true">NORMSINV(MAX(RAND(),0.000000000001))</f>
        <v>0.363360790986109</v>
      </c>
      <c r="D5710" s="24" t="n">
        <f aca="false">IF($B$11="","",$B$11*EXP($B$12*C5710))</f>
        <v>1080.9555548619</v>
      </c>
      <c r="E5710" s="20" t="n">
        <f aca="true">IF($B$10="","",$B$10*(1-$B$14+2*$B$14*RAND()))</f>
        <v>3.41490826337145</v>
      </c>
      <c r="F5710" s="21" t="n">
        <f aca="false">INDEX($E$17:$E$28,B5710)</f>
        <v>4.761</v>
      </c>
      <c r="G5710" s="25" t="n">
        <f aca="false">IF(OR(D5710="",E5710="",F5710=""),"",D5710*($B$7-$B$8-F5710-E5710))</f>
        <v>4933.5803156079</v>
      </c>
      <c r="H5710" s="25" t="n">
        <f aca="false">IF(D5710="","",D5710*$F$30)</f>
        <v>5403.91300986559</v>
      </c>
    </row>
    <row r="5711" customFormat="false" ht="15" hidden="false" customHeight="false" outlineLevel="0" collapsed="false">
      <c r="A5711" s="2" t="n">
        <v>5677</v>
      </c>
      <c r="B5711" s="2" t="n">
        <v>1</v>
      </c>
      <c r="C5711" s="22" t="n">
        <f aca="true">NORMSINV(MAX(RAND(),0.000000000001))</f>
        <v>-0.271585138277382</v>
      </c>
      <c r="D5711" s="24" t="n">
        <f aca="false">IF($B$11="","",$B$11*EXP($B$12*C5711))</f>
        <v>827.207882508154</v>
      </c>
      <c r="E5711" s="20" t="n">
        <f aca="true">IF($B$10="","",$B$10*(1-$B$14+2*$B$14*RAND()))</f>
        <v>3.59930531479387</v>
      </c>
      <c r="F5711" s="21" t="n">
        <f aca="false">INDEX($E$17:$E$28,B5711)</f>
        <v>4.92562580645161</v>
      </c>
      <c r="G5711" s="25" t="n">
        <f aca="false">IF(OR(D5711="",E5711="",F5711=""),"",D5711*($B$7-$B$8-F5711-E5711))</f>
        <v>3486.73820182054</v>
      </c>
      <c r="H5711" s="25" t="n">
        <f aca="false">IF(D5711="","",D5711*$F$30)</f>
        <v>4135.37764623476</v>
      </c>
    </row>
    <row r="5712" customFormat="false" ht="15" hidden="false" customHeight="false" outlineLevel="0" collapsed="false">
      <c r="A5712" s="2" t="n">
        <v>5678</v>
      </c>
      <c r="B5712" s="2" t="n">
        <v>2</v>
      </c>
      <c r="C5712" s="22" t="n">
        <f aca="true">NORMSINV(MAX(RAND(),0.000000000001))</f>
        <v>-0.712203066235144</v>
      </c>
      <c r="D5712" s="24" t="n">
        <f aca="false">IF($B$11="","",$B$11*EXP($B$12*C5712))</f>
        <v>687.041425415037</v>
      </c>
      <c r="E5712" s="20" t="n">
        <f aca="true">IF($B$10="","",$B$10*(1-$B$14+2*$B$14*RAND()))</f>
        <v>3.8113743118325</v>
      </c>
      <c r="F5712" s="21" t="n">
        <f aca="false">INDEX($E$17:$E$28,B5712)</f>
        <v>5.0612</v>
      </c>
      <c r="G5712" s="25" t="n">
        <f aca="false">IF(OR(D5712="",E5712="",F5712=""),"",D5712*($B$7-$B$8-F5712-E5712))</f>
        <v>2657.08165748533</v>
      </c>
      <c r="H5712" s="25" t="n">
        <f aca="false">IF(D5712="","",D5712*$F$30)</f>
        <v>3434.65749393485</v>
      </c>
    </row>
    <row r="5713" customFormat="false" ht="15" hidden="false" customHeight="false" outlineLevel="0" collapsed="false">
      <c r="A5713" s="2" t="n">
        <v>5679</v>
      </c>
      <c r="B5713" s="2" t="n">
        <v>3</v>
      </c>
      <c r="C5713" s="22" t="n">
        <f aca="true">NORMSINV(MAX(RAND(),0.000000000001))</f>
        <v>-0.649179731279916</v>
      </c>
      <c r="D5713" s="24" t="n">
        <f aca="false">IF($B$11="","",$B$11*EXP($B$12*C5713))</f>
        <v>705.53084012998</v>
      </c>
      <c r="E5713" s="20" t="n">
        <f aca="true">IF($B$10="","",$B$10*(1-$B$14+2*$B$14*RAND()))</f>
        <v>3.45902285837756</v>
      </c>
      <c r="F5713" s="21" t="n">
        <f aca="false">INDEX($E$17:$E$28,B5713)</f>
        <v>5.0612</v>
      </c>
      <c r="G5713" s="25" t="n">
        <f aca="false">IF(OR(D5713="",E5713="",F5713=""),"",D5713*($B$7-$B$8-F5713-E5713))</f>
        <v>2977.18291189017</v>
      </c>
      <c r="H5713" s="25" t="n">
        <f aca="false">IF(D5713="","",D5713*$F$30)</f>
        <v>3527.0897759778</v>
      </c>
    </row>
    <row r="5714" customFormat="false" ht="15" hidden="false" customHeight="false" outlineLevel="0" collapsed="false">
      <c r="A5714" s="2" t="n">
        <v>5680</v>
      </c>
      <c r="B5714" s="2" t="n">
        <v>4</v>
      </c>
      <c r="C5714" s="22" t="n">
        <f aca="true">NORMSINV(MAX(RAND(),0.000000000001))</f>
        <v>-1.40204737497432</v>
      </c>
      <c r="D5714" s="24" t="n">
        <f aca="false">IF($B$11="","",$B$11*EXP($B$12*C5714))</f>
        <v>513.740156765821</v>
      </c>
      <c r="E5714" s="20" t="n">
        <f aca="true">IF($B$10="","",$B$10*(1-$B$14+2*$B$14*RAND()))</f>
        <v>3.39955870533923</v>
      </c>
      <c r="F5714" s="21" t="n">
        <f aca="false">INDEX($E$17:$E$28,B5714)</f>
        <v>4.89657419354839</v>
      </c>
      <c r="G5714" s="25" t="n">
        <f aca="false">IF(OR(D5714="",E5714="",F5714=""),"",D5714*($B$7-$B$8-F5714-E5714))</f>
        <v>2282.99298117195</v>
      </c>
      <c r="H5714" s="25" t="n">
        <f aca="false">IF(D5714="","",D5714*$F$30)</f>
        <v>2568.28979170369</v>
      </c>
    </row>
    <row r="5715" customFormat="false" ht="15" hidden="false" customHeight="false" outlineLevel="0" collapsed="false">
      <c r="A5715" s="2" t="n">
        <v>5681</v>
      </c>
      <c r="B5715" s="2" t="n">
        <v>5</v>
      </c>
      <c r="C5715" s="22" t="n">
        <f aca="true">NORMSINV(MAX(RAND(),0.000000000001))</f>
        <v>-0.5999936168472</v>
      </c>
      <c r="D5715" s="24" t="n">
        <f aca="false">IF($B$11="","",$B$11*EXP($B$12*C5715))</f>
        <v>720.305799810124</v>
      </c>
      <c r="E5715" s="20" t="n">
        <f aca="true">IF($B$10="","",$B$10*(1-$B$14+2*$B$14*RAND()))</f>
        <v>3.5565860726039</v>
      </c>
      <c r="F5715" s="21" t="n">
        <f aca="false">INDEX($E$17:$E$28,B5715)</f>
        <v>4.761</v>
      </c>
      <c r="G5715" s="25" t="n">
        <f aca="false">IF(OR(D5715="",E5715="",F5715=""),"",D5715*($B$7-$B$8-F5715-E5715))</f>
        <v>3185.49040106448</v>
      </c>
      <c r="H5715" s="25" t="n">
        <f aca="false">IF(D5715="","",D5715*$F$30)</f>
        <v>3600.95275441077</v>
      </c>
    </row>
    <row r="5716" customFormat="false" ht="15" hidden="false" customHeight="false" outlineLevel="0" collapsed="false">
      <c r="A5716" s="2" t="n">
        <v>5682</v>
      </c>
      <c r="B5716" s="2" t="n">
        <v>6</v>
      </c>
      <c r="C5716" s="22" t="n">
        <f aca="true">NORMSINV(MAX(RAND(),0.000000000001))</f>
        <v>1.73165534880945</v>
      </c>
      <c r="D5716" s="24" t="n">
        <f aca="false">IF($B$11="","",$B$11*EXP($B$12*C5716))</f>
        <v>1923.98454523656</v>
      </c>
      <c r="E5716" s="20" t="n">
        <f aca="true">IF($B$10="","",$B$10*(1-$B$14+2*$B$14*RAND()))</f>
        <v>3.52129489619492</v>
      </c>
      <c r="F5716" s="21" t="n">
        <f aca="false">INDEX($E$17:$E$28,B5716)</f>
        <v>4.761</v>
      </c>
      <c r="G5716" s="25" t="n">
        <f aca="false">IF(OR(D5716="",E5716="",F5716=""),"",D5716*($B$7-$B$8-F5716-E5716))</f>
        <v>8576.5557269431</v>
      </c>
      <c r="H5716" s="25" t="n">
        <f aca="false">IF(D5716="","",D5716*$F$30)</f>
        <v>9618.38353854659</v>
      </c>
    </row>
    <row r="5717" customFormat="false" ht="15" hidden="false" customHeight="false" outlineLevel="0" collapsed="false">
      <c r="A5717" s="2" t="n">
        <v>5683</v>
      </c>
      <c r="B5717" s="2" t="n">
        <v>7</v>
      </c>
      <c r="C5717" s="22" t="n">
        <f aca="true">NORMSINV(MAX(RAND(),0.000000000001))</f>
        <v>-0.413319973425289</v>
      </c>
      <c r="D5717" s="24" t="n">
        <f aca="false">IF($B$11="","",$B$11*EXP($B$12*C5717))</f>
        <v>779.251452626772</v>
      </c>
      <c r="E5717" s="20" t="n">
        <f aca="true">IF($B$10="","",$B$10*(1-$B$14+2*$B$14*RAND()))</f>
        <v>3.86346103457058</v>
      </c>
      <c r="F5717" s="21" t="n">
        <f aca="false">INDEX($E$17:$E$28,B5717)</f>
        <v>4.761</v>
      </c>
      <c r="G5717" s="25" t="n">
        <f aca="false">IF(OR(D5717="",E5717="",F5717=""),"",D5717*($B$7-$B$8-F5717-E5717))</f>
        <v>3207.03971715296</v>
      </c>
      <c r="H5717" s="25" t="n">
        <f aca="false">IF(D5717="","",D5717*$F$30)</f>
        <v>3895.63386197176</v>
      </c>
    </row>
    <row r="5718" customFormat="false" ht="15" hidden="false" customHeight="false" outlineLevel="0" collapsed="false">
      <c r="A5718" s="2" t="n">
        <v>5684</v>
      </c>
      <c r="B5718" s="2" t="n">
        <v>8</v>
      </c>
      <c r="C5718" s="22" t="n">
        <f aca="true">NORMSINV(MAX(RAND(),0.000000000001))</f>
        <v>-1.46099414018949</v>
      </c>
      <c r="D5718" s="24" t="n">
        <f aca="false">IF($B$11="","",$B$11*EXP($B$12*C5718))</f>
        <v>501.136961220188</v>
      </c>
      <c r="E5718" s="20" t="n">
        <f aca="true">IF($B$10="","",$B$10*(1-$B$14+2*$B$14*RAND()))</f>
        <v>3.79797121034087</v>
      </c>
      <c r="F5718" s="21" t="n">
        <f aca="false">INDEX($E$17:$E$28,B5718)</f>
        <v>4.761</v>
      </c>
      <c r="G5718" s="25" t="n">
        <f aca="false">IF(OR(D5718="",E5718="",F5718=""),"",D5718*($B$7-$B$8-F5718-E5718))</f>
        <v>2095.2680624239</v>
      </c>
      <c r="H5718" s="25" t="n">
        <f aca="false">IF(D5718="","",D5718*$F$30)</f>
        <v>2505.28389653196</v>
      </c>
    </row>
    <row r="5719" customFormat="false" ht="15" hidden="false" customHeight="false" outlineLevel="0" collapsed="false">
      <c r="A5719" s="2" t="n">
        <v>5685</v>
      </c>
      <c r="B5719" s="2" t="n">
        <v>9</v>
      </c>
      <c r="C5719" s="22" t="n">
        <f aca="true">NORMSINV(MAX(RAND(),0.000000000001))</f>
        <v>-0.013237449775954</v>
      </c>
      <c r="D5719" s="24" t="n">
        <f aca="false">IF($B$11="","",$B$11*EXP($B$12*C5719))</f>
        <v>922.340980625125</v>
      </c>
      <c r="E5719" s="20" t="n">
        <f aca="true">IF($B$10="","",$B$10*(1-$B$14+2*$B$14*RAND()))</f>
        <v>3.70175200616686</v>
      </c>
      <c r="F5719" s="21" t="n">
        <f aca="false">INDEX($E$17:$E$28,B5719)</f>
        <v>4.761</v>
      </c>
      <c r="G5719" s="25" t="n">
        <f aca="false">IF(OR(D5719="",E5719="",F5719=""),"",D5719*($B$7-$B$8-F5719-E5719))</f>
        <v>3945.08110900891</v>
      </c>
      <c r="H5719" s="25" t="n">
        <f aca="false">IF(D5719="","",D5719*$F$30)</f>
        <v>4610.96703034113</v>
      </c>
    </row>
    <row r="5720" customFormat="false" ht="15" hidden="false" customHeight="false" outlineLevel="0" collapsed="false">
      <c r="A5720" s="2" t="n">
        <v>5686</v>
      </c>
      <c r="B5720" s="2" t="n">
        <v>10</v>
      </c>
      <c r="C5720" s="22" t="n">
        <f aca="true">NORMSINV(MAX(RAND(),0.000000000001))</f>
        <v>2.49348469757108</v>
      </c>
      <c r="D5720" s="24" t="n">
        <f aca="false">IF($B$11="","",$B$11*EXP($B$12*C5720))</f>
        <v>2652.24740027985</v>
      </c>
      <c r="E5720" s="20" t="n">
        <f aca="true">IF($B$10="","",$B$10*(1-$B$14+2*$B$14*RAND()))</f>
        <v>3.90521407197546</v>
      </c>
      <c r="F5720" s="21" t="n">
        <f aca="false">INDEX($E$17:$E$28,B5720)</f>
        <v>4.761</v>
      </c>
      <c r="G5720" s="25" t="n">
        <f aca="false">IF(OR(D5720="",E5720="",F5720=""),"",D5720*($B$7-$B$8-F5720-E5720))</f>
        <v>10804.6881368997</v>
      </c>
      <c r="H5720" s="25" t="n">
        <f aca="false">IF(D5720="","",D5720*$F$30)</f>
        <v>13259.115203479</v>
      </c>
    </row>
    <row r="5721" customFormat="false" ht="15" hidden="false" customHeight="false" outlineLevel="0" collapsed="false">
      <c r="A5721" s="2" t="n">
        <v>5687</v>
      </c>
      <c r="B5721" s="2" t="n">
        <v>11</v>
      </c>
      <c r="C5721" s="22" t="n">
        <f aca="true">NORMSINV(MAX(RAND(),0.000000000001))</f>
        <v>0.789303251165855</v>
      </c>
      <c r="D5721" s="24" t="n">
        <f aca="false">IF($B$11="","",$B$11*EXP($B$12*C5721))</f>
        <v>1293.46300595701</v>
      </c>
      <c r="E5721" s="20" t="n">
        <f aca="true">IF($B$10="","",$B$10*(1-$B$14+2*$B$14*RAND()))</f>
        <v>3.46631076473913</v>
      </c>
      <c r="F5721" s="21" t="n">
        <f aca="false">INDEX($E$17:$E$28,B5721)</f>
        <v>4.761</v>
      </c>
      <c r="G5721" s="25" t="n">
        <f aca="false">IF(OR(D5721="",E5721="",F5721=""),"",D5721*($B$7-$B$8-F5721-E5721))</f>
        <v>5836.99658319036</v>
      </c>
      <c r="H5721" s="25" t="n">
        <f aca="false">IF(D5721="","",D5721*$F$30)</f>
        <v>6466.28025938028</v>
      </c>
    </row>
    <row r="5722" customFormat="false" ht="15" hidden="false" customHeight="false" outlineLevel="0" collapsed="false">
      <c r="A5722" s="2" t="n">
        <v>5688</v>
      </c>
      <c r="B5722" s="2" t="n">
        <v>12</v>
      </c>
      <c r="C5722" s="22" t="n">
        <f aca="true">NORMSINV(MAX(RAND(),0.000000000001))</f>
        <v>1.52838443174435</v>
      </c>
      <c r="D5722" s="24" t="n">
        <f aca="false">IF($B$11="","",$B$11*EXP($B$12*C5722))</f>
        <v>1766.05254017572</v>
      </c>
      <c r="E5722" s="20" t="n">
        <f aca="true">IF($B$10="","",$B$10*(1-$B$14+2*$B$14*RAND()))</f>
        <v>3.60144111369121</v>
      </c>
      <c r="F5722" s="21" t="n">
        <f aca="false">INDEX($E$17:$E$28,B5722)</f>
        <v>4.761</v>
      </c>
      <c r="G5722" s="25" t="n">
        <f aca="false">IF(OR(D5722="",E5722="",F5722=""),"",D5722*($B$7-$B$8-F5722-E5722))</f>
        <v>7730.99899093441</v>
      </c>
      <c r="H5722" s="25" t="n">
        <f aca="false">IF(D5722="","",D5722*$F$30)</f>
        <v>8828.84985884643</v>
      </c>
    </row>
    <row r="5723" customFormat="false" ht="15" hidden="false" customHeight="false" outlineLevel="0" collapsed="false">
      <c r="A5723" s="2" t="n">
        <v>5689</v>
      </c>
      <c r="B5723" s="2" t="n">
        <v>1</v>
      </c>
      <c r="C5723" s="22" t="n">
        <f aca="true">NORMSINV(MAX(RAND(),0.000000000001))</f>
        <v>-0.386217131568237</v>
      </c>
      <c r="D5723" s="24" t="n">
        <f aca="false">IF($B$11="","",$B$11*EXP($B$12*C5723))</f>
        <v>788.201683520361</v>
      </c>
      <c r="E5723" s="20" t="n">
        <f aca="true">IF($B$10="","",$B$10*(1-$B$14+2*$B$14*RAND()))</f>
        <v>3.39518236672562</v>
      </c>
      <c r="F5723" s="21" t="n">
        <f aca="false">INDEX($E$17:$E$28,B5723)</f>
        <v>4.92562580645161</v>
      </c>
      <c r="G5723" s="25" t="n">
        <f aca="false">IF(OR(D5723="",E5723="",F5723=""),"",D5723*($B$7-$B$8-F5723-E5723))</f>
        <v>3483.21443770112</v>
      </c>
      <c r="H5723" s="25" t="n">
        <f aca="false">IF(D5723="","",D5723*$F$30)</f>
        <v>3940.37785625499</v>
      </c>
    </row>
    <row r="5724" customFormat="false" ht="15" hidden="false" customHeight="false" outlineLevel="0" collapsed="false">
      <c r="A5724" s="2" t="n">
        <v>5690</v>
      </c>
      <c r="B5724" s="2" t="n">
        <v>2</v>
      </c>
      <c r="C5724" s="22" t="n">
        <f aca="true">NORMSINV(MAX(RAND(),0.000000000001))</f>
        <v>-0.249628485408599</v>
      </c>
      <c r="D5724" s="24" t="n">
        <f aca="false">IF($B$11="","",$B$11*EXP($B$12*C5724))</f>
        <v>834.896546962183</v>
      </c>
      <c r="E5724" s="20" t="n">
        <f aca="true">IF($B$10="","",$B$10*(1-$B$14+2*$B$14*RAND()))</f>
        <v>3.57919214865808</v>
      </c>
      <c r="F5724" s="21" t="n">
        <f aca="false">INDEX($E$17:$E$28,B5724)</f>
        <v>5.0612</v>
      </c>
      <c r="G5724" s="25" t="n">
        <f aca="false">IF(OR(D5724="",E5724="",F5724=""),"",D5724*($B$7-$B$8-F5724-E5724))</f>
        <v>3422.74843898443</v>
      </c>
      <c r="H5724" s="25" t="n">
        <f aca="false">IF(D5724="","",D5724*$F$30)</f>
        <v>4173.81481757334</v>
      </c>
    </row>
    <row r="5725" customFormat="false" ht="15" hidden="false" customHeight="false" outlineLevel="0" collapsed="false">
      <c r="A5725" s="2" t="n">
        <v>5691</v>
      </c>
      <c r="B5725" s="2" t="n">
        <v>3</v>
      </c>
      <c r="C5725" s="22" t="n">
        <f aca="true">NORMSINV(MAX(RAND(),0.000000000001))</f>
        <v>-0.370249553128386</v>
      </c>
      <c r="D5725" s="24" t="n">
        <f aca="false">IF($B$11="","",$B$11*EXP($B$12*C5725))</f>
        <v>793.522739200851</v>
      </c>
      <c r="E5725" s="20" t="n">
        <f aca="true">IF($B$10="","",$B$10*(1-$B$14+2*$B$14*RAND()))</f>
        <v>3.63330446077221</v>
      </c>
      <c r="F5725" s="21" t="n">
        <f aca="false">INDEX($E$17:$E$28,B5725)</f>
        <v>5.0612</v>
      </c>
      <c r="G5725" s="25" t="n">
        <f aca="false">IF(OR(D5725="",E5725="",F5725=""),"",D5725*($B$7-$B$8-F5725-E5725))</f>
        <v>3210.19270171286</v>
      </c>
      <c r="H5725" s="25" t="n">
        <f aca="false">IF(D5725="","",D5725*$F$30)</f>
        <v>3966.97887781289</v>
      </c>
    </row>
    <row r="5726" customFormat="false" ht="15" hidden="false" customHeight="false" outlineLevel="0" collapsed="false">
      <c r="A5726" s="2" t="n">
        <v>5692</v>
      </c>
      <c r="B5726" s="2" t="n">
        <v>4</v>
      </c>
      <c r="C5726" s="22" t="n">
        <f aca="true">NORMSINV(MAX(RAND(),0.000000000001))</f>
        <v>-1.72350668358518</v>
      </c>
      <c r="D5726" s="24" t="n">
        <f aca="false">IF($B$11="","",$B$11*EXP($B$12*C5726))</f>
        <v>448.66008920462</v>
      </c>
      <c r="E5726" s="20" t="n">
        <f aca="true">IF($B$10="","",$B$10*(1-$B$14+2*$B$14*RAND()))</f>
        <v>4.10252391025483</v>
      </c>
      <c r="F5726" s="21" t="n">
        <f aca="false">INDEX($E$17:$E$28,B5726)</f>
        <v>4.89657419354839</v>
      </c>
      <c r="G5726" s="25" t="n">
        <f aca="false">IF(OR(D5726="",E5726="",F5726=""),"",D5726*($B$7-$B$8-F5726-E5726))</f>
        <v>1678.39337845338</v>
      </c>
      <c r="H5726" s="25" t="n">
        <f aca="false">IF(D5726="","",D5726*$F$30)</f>
        <v>2242.94151795173</v>
      </c>
    </row>
    <row r="5727" customFormat="false" ht="15" hidden="false" customHeight="false" outlineLevel="0" collapsed="false">
      <c r="A5727" s="2" t="n">
        <v>5693</v>
      </c>
      <c r="B5727" s="2" t="n">
        <v>5</v>
      </c>
      <c r="C5727" s="22" t="n">
        <f aca="true">NORMSINV(MAX(RAND(),0.000000000001))</f>
        <v>-0.396436777783871</v>
      </c>
      <c r="D5727" s="24" t="n">
        <f aca="false">IF($B$11="","",$B$11*EXP($B$12*C5727))</f>
        <v>784.814817382338</v>
      </c>
      <c r="E5727" s="20" t="n">
        <f aca="true">IF($B$10="","",$B$10*(1-$B$14+2*$B$14*RAND()))</f>
        <v>3.63334343689333</v>
      </c>
      <c r="F5727" s="21" t="n">
        <f aca="false">INDEX($E$17:$E$28,B5727)</f>
        <v>4.761</v>
      </c>
      <c r="G5727" s="25" t="n">
        <f aca="false">IF(OR(D5727="",E5727="",F5727=""),"",D5727*($B$7-$B$8-F5727-E5727))</f>
        <v>3410.53566198092</v>
      </c>
      <c r="H5727" s="25" t="n">
        <f aca="false">IF(D5727="","",D5727*$F$30)</f>
        <v>3923.44623505778</v>
      </c>
    </row>
    <row r="5728" customFormat="false" ht="15" hidden="false" customHeight="false" outlineLevel="0" collapsed="false">
      <c r="A5728" s="2" t="n">
        <v>5694</v>
      </c>
      <c r="B5728" s="2" t="n">
        <v>6</v>
      </c>
      <c r="C5728" s="22" t="n">
        <f aca="true">NORMSINV(MAX(RAND(),0.000000000001))</f>
        <v>0.787225039347797</v>
      </c>
      <c r="D5728" s="24" t="n">
        <f aca="false">IF($B$11="","",$B$11*EXP($B$12*C5728))</f>
        <v>1292.33083178906</v>
      </c>
      <c r="E5728" s="20" t="n">
        <f aca="true">IF($B$10="","",$B$10*(1-$B$14+2*$B$14*RAND()))</f>
        <v>3.87069214937072</v>
      </c>
      <c r="F5728" s="21" t="n">
        <f aca="false">INDEX($E$17:$E$28,B5728)</f>
        <v>4.761</v>
      </c>
      <c r="G5728" s="25" t="n">
        <f aca="false">IF(OR(D5728="",E5728="",F5728=""),"",D5728*($B$7-$B$8-F5728-E5728))</f>
        <v>5309.29290184926</v>
      </c>
      <c r="H5728" s="25" t="n">
        <f aca="false">IF(D5728="","",D5728*$F$30)</f>
        <v>6460.62029427985</v>
      </c>
    </row>
    <row r="5729" customFormat="false" ht="15" hidden="false" customHeight="false" outlineLevel="0" collapsed="false">
      <c r="A5729" s="2" t="n">
        <v>5695</v>
      </c>
      <c r="B5729" s="2" t="n">
        <v>7</v>
      </c>
      <c r="C5729" s="22" t="n">
        <f aca="true">NORMSINV(MAX(RAND(),0.000000000001))</f>
        <v>0.513616089739988</v>
      </c>
      <c r="D5729" s="24" t="n">
        <f aca="false">IF($B$11="","",$B$11*EXP($B$12*C5729))</f>
        <v>1151.60648068516</v>
      </c>
      <c r="E5729" s="20" t="n">
        <f aca="true">IF($B$10="","",$B$10*(1-$B$14+2*$B$14*RAND()))</f>
        <v>3.76478767185636</v>
      </c>
      <c r="F5729" s="21" t="n">
        <f aca="false">INDEX($E$17:$E$28,B5729)</f>
        <v>4.761</v>
      </c>
      <c r="G5729" s="25" t="n">
        <f aca="false">IF(OR(D5729="",E5729="",F5729=""),"",D5729*($B$7-$B$8-F5729-E5729))</f>
        <v>4853.1142280735</v>
      </c>
      <c r="H5729" s="25" t="n">
        <f aca="false">IF(D5729="","",D5729*$F$30)</f>
        <v>5757.11111824123</v>
      </c>
    </row>
    <row r="5730" customFormat="false" ht="15" hidden="false" customHeight="false" outlineLevel="0" collapsed="false">
      <c r="A5730" s="2" t="n">
        <v>5696</v>
      </c>
      <c r="B5730" s="2" t="n">
        <v>8</v>
      </c>
      <c r="C5730" s="22" t="n">
        <f aca="true">NORMSINV(MAX(RAND(),0.000000000001))</f>
        <v>1.21599051126169</v>
      </c>
      <c r="D5730" s="24" t="n">
        <f aca="false">IF($B$11="","",$B$11*EXP($B$12*C5730))</f>
        <v>1548.23357959229</v>
      </c>
      <c r="E5730" s="20" t="n">
        <f aca="true">IF($B$10="","",$B$10*(1-$B$14+2*$B$14*RAND()))</f>
        <v>3.48125907429997</v>
      </c>
      <c r="F5730" s="21" t="n">
        <f aca="false">INDEX($E$17:$E$28,B5730)</f>
        <v>4.761</v>
      </c>
      <c r="G5730" s="25" t="n">
        <f aca="false">IF(OR(D5730="",E5730="",F5730=""),"",D5730*($B$7-$B$8-F5730-E5730))</f>
        <v>6963.55353347532</v>
      </c>
      <c r="H5730" s="25" t="n">
        <f aca="false">IF(D5730="","",D5730*$F$30)</f>
        <v>7739.9293110978</v>
      </c>
    </row>
    <row r="5731" customFormat="false" ht="15" hidden="false" customHeight="false" outlineLevel="0" collapsed="false">
      <c r="A5731" s="2" t="n">
        <v>5697</v>
      </c>
      <c r="B5731" s="2" t="n">
        <v>9</v>
      </c>
      <c r="C5731" s="22" t="n">
        <f aca="true">NORMSINV(MAX(RAND(),0.000000000001))</f>
        <v>-0.614358036874075</v>
      </c>
      <c r="D5731" s="24" t="n">
        <f aca="false">IF($B$11="","",$B$11*EXP($B$12*C5731))</f>
        <v>715.959187491103</v>
      </c>
      <c r="E5731" s="20" t="n">
        <f aca="true">IF($B$10="","",$B$10*(1-$B$14+2*$B$14*RAND()))</f>
        <v>3.80524717665888</v>
      </c>
      <c r="F5731" s="21" t="n">
        <f aca="false">INDEX($E$17:$E$28,B5731)</f>
        <v>4.761</v>
      </c>
      <c r="G5731" s="25" t="n">
        <f aca="false">IF(OR(D5731="",E5731="",F5731=""),"",D5731*($B$7-$B$8-F5731-E5731))</f>
        <v>2988.236680188</v>
      </c>
      <c r="H5731" s="25" t="n">
        <f aca="false">IF(D5731="","",D5731*$F$30)</f>
        <v>3579.22317010552</v>
      </c>
    </row>
    <row r="5732" customFormat="false" ht="15" hidden="false" customHeight="false" outlineLevel="0" collapsed="false">
      <c r="A5732" s="2" t="n">
        <v>5698</v>
      </c>
      <c r="B5732" s="2" t="n">
        <v>10</v>
      </c>
      <c r="C5732" s="22" t="n">
        <f aca="true">NORMSINV(MAX(RAND(),0.000000000001))</f>
        <v>0.286368289569011</v>
      </c>
      <c r="D5732" s="24" t="n">
        <f aca="false">IF($B$11="","",$B$11*EXP($B$12*C5732))</f>
        <v>1046.44990790703</v>
      </c>
      <c r="E5732" s="20" t="n">
        <f aca="true">IF($B$10="","",$B$10*(1-$B$14+2*$B$14*RAND()))</f>
        <v>3.88646494394521</v>
      </c>
      <c r="F5732" s="21" t="n">
        <f aca="false">INDEX($E$17:$E$28,B5732)</f>
        <v>4.761</v>
      </c>
      <c r="G5732" s="25" t="n">
        <f aca="false">IF(OR(D5732="",E5732="",F5732=""),"",D5732*($B$7-$B$8-F5732-E5732))</f>
        <v>4282.63293251483</v>
      </c>
      <c r="H5732" s="25" t="n">
        <f aca="false">IF(D5732="","",D5732*$F$30)</f>
        <v>5231.41237960882</v>
      </c>
    </row>
    <row r="5733" customFormat="false" ht="15" hidden="false" customHeight="false" outlineLevel="0" collapsed="false">
      <c r="A5733" s="2" t="n">
        <v>5699</v>
      </c>
      <c r="B5733" s="2" t="n">
        <v>11</v>
      </c>
      <c r="C5733" s="22" t="n">
        <f aca="true">NORMSINV(MAX(RAND(),0.000000000001))</f>
        <v>-0.32508384630609</v>
      </c>
      <c r="D5733" s="24" t="n">
        <f aca="false">IF($B$11="","",$B$11*EXP($B$12*C5733))</f>
        <v>808.76912460399</v>
      </c>
      <c r="E5733" s="20" t="n">
        <f aca="true">IF($B$10="","",$B$10*(1-$B$14+2*$B$14*RAND()))</f>
        <v>3.44878083259626</v>
      </c>
      <c r="F5733" s="21" t="n">
        <f aca="false">INDEX($E$17:$E$28,B5733)</f>
        <v>4.761</v>
      </c>
      <c r="G5733" s="25" t="n">
        <f aca="false">IF(OR(D5733="",E5733="",F5733=""),"",D5733*($B$7-$B$8-F5733-E5733))</f>
        <v>3663.90139028534</v>
      </c>
      <c r="H5733" s="25" t="n">
        <f aca="false">IF(D5733="","",D5733*$F$30)</f>
        <v>4043.19860772027</v>
      </c>
    </row>
    <row r="5734" customFormat="false" ht="15" hidden="false" customHeight="false" outlineLevel="0" collapsed="false">
      <c r="A5734" s="2" t="n">
        <v>5700</v>
      </c>
      <c r="B5734" s="2" t="n">
        <v>12</v>
      </c>
      <c r="C5734" s="22" t="n">
        <f aca="true">NORMSINV(MAX(RAND(),0.000000000001))</f>
        <v>0.722536781812285</v>
      </c>
      <c r="D5734" s="24" t="n">
        <f aca="false">IF($B$11="","",$B$11*EXP($B$12*C5734))</f>
        <v>1257.58095375857</v>
      </c>
      <c r="E5734" s="20" t="n">
        <f aca="true">IF($B$10="","",$B$10*(1-$B$14+2*$B$14*RAND()))</f>
        <v>3.83104225635615</v>
      </c>
      <c r="F5734" s="21" t="n">
        <f aca="false">INDEX($E$17:$E$28,B5734)</f>
        <v>4.761</v>
      </c>
      <c r="G5734" s="25" t="n">
        <f aca="false">IF(OR(D5734="",E5734="",F5734=""),"",D5734*($B$7-$B$8-F5734-E5734))</f>
        <v>5216.39265540189</v>
      </c>
      <c r="H5734" s="25" t="n">
        <f aca="false">IF(D5734="","",D5734*$F$30)</f>
        <v>6286.89870402986</v>
      </c>
    </row>
    <row r="5735" customFormat="false" ht="15" hidden="false" customHeight="false" outlineLevel="0" collapsed="false">
      <c r="A5735" s="2" t="n">
        <v>5701</v>
      </c>
      <c r="B5735" s="2" t="n">
        <v>1</v>
      </c>
      <c r="C5735" s="22" t="n">
        <f aca="true">NORMSINV(MAX(RAND(),0.000000000001))</f>
        <v>-0.978969847982812</v>
      </c>
      <c r="D5735" s="24" t="n">
        <f aca="false">IF($B$11="","",$B$11*EXP($B$12*C5735))</f>
        <v>613.995819640089</v>
      </c>
      <c r="E5735" s="20" t="n">
        <f aca="true">IF($B$10="","",$B$10*(1-$B$14+2*$B$14*RAND()))</f>
        <v>3.49488934060254</v>
      </c>
      <c r="F5735" s="21" t="n">
        <f aca="false">INDEX($E$17:$E$28,B5735)</f>
        <v>4.92562580645161</v>
      </c>
      <c r="G5735" s="25" t="n">
        <f aca="false">IF(OR(D5735="",E5735="",F5735=""),"",D5735*($B$7-$B$8-F5735-E5735))</f>
        <v>2652.14564270743</v>
      </c>
      <c r="H5735" s="25" t="n">
        <f aca="false">IF(D5735="","",D5735*$F$30)</f>
        <v>3069.48790154473</v>
      </c>
    </row>
    <row r="5736" customFormat="false" ht="15" hidden="false" customHeight="false" outlineLevel="0" collapsed="false">
      <c r="A5736" s="2" t="n">
        <v>5702</v>
      </c>
      <c r="B5736" s="2" t="n">
        <v>2</v>
      </c>
      <c r="C5736" s="22" t="n">
        <f aca="true">NORMSINV(MAX(RAND(),0.000000000001))</f>
        <v>0.123247777303341</v>
      </c>
      <c r="D5736" s="24" t="n">
        <f aca="false">IF($B$11="","",$B$11*EXP($B$12*C5736))</f>
        <v>976.939988302592</v>
      </c>
      <c r="E5736" s="20" t="n">
        <f aca="true">IF($B$10="","",$B$10*(1-$B$14+2*$B$14*RAND()))</f>
        <v>4.08857297067167</v>
      </c>
      <c r="F5736" s="21" t="n">
        <f aca="false">INDEX($E$17:$E$28,B5736)</f>
        <v>5.0612</v>
      </c>
      <c r="G5736" s="25" t="n">
        <f aca="false">IF(OR(D5736="",E5736="",F5736=""),"",D5736*($B$7-$B$8-F5736-E5736))</f>
        <v>3507.43635203567</v>
      </c>
      <c r="H5736" s="25" t="n">
        <f aca="false">IF(D5736="","",D5736*$F$30)</f>
        <v>4883.91838952232</v>
      </c>
    </row>
    <row r="5737" customFormat="false" ht="15" hidden="false" customHeight="false" outlineLevel="0" collapsed="false">
      <c r="A5737" s="2" t="n">
        <v>5703</v>
      </c>
      <c r="B5737" s="2" t="n">
        <v>3</v>
      </c>
      <c r="C5737" s="22" t="n">
        <f aca="true">NORMSINV(MAX(RAND(),0.000000000001))</f>
        <v>-0.962165657549254</v>
      </c>
      <c r="D5737" s="24" t="n">
        <f aca="false">IF($B$11="","",$B$11*EXP($B$12*C5737))</f>
        <v>618.358777644288</v>
      </c>
      <c r="E5737" s="20" t="n">
        <f aca="true">IF($B$10="","",$B$10*(1-$B$14+2*$B$14*RAND()))</f>
        <v>3.83346025286814</v>
      </c>
      <c r="F5737" s="21" t="n">
        <f aca="false">INDEX($E$17:$E$28,B5737)</f>
        <v>5.0612</v>
      </c>
      <c r="G5737" s="25" t="n">
        <f aca="false">IF(OR(D5737="",E5737="",F5737=""),"",D5737*($B$7-$B$8-F5737-E5737))</f>
        <v>2377.79958566346</v>
      </c>
      <c r="H5737" s="25" t="n">
        <f aca="false">IF(D5737="","",D5737*$F$30)</f>
        <v>3091.29920119933</v>
      </c>
    </row>
    <row r="5738" customFormat="false" ht="15" hidden="false" customHeight="false" outlineLevel="0" collapsed="false">
      <c r="A5738" s="2" t="n">
        <v>5704</v>
      </c>
      <c r="B5738" s="2" t="n">
        <v>4</v>
      </c>
      <c r="C5738" s="22" t="n">
        <f aca="true">NORMSINV(MAX(RAND(),0.000000000001))</f>
        <v>1.58091458687223</v>
      </c>
      <c r="D5738" s="24" t="n">
        <f aca="false">IF($B$11="","",$B$11*EXP($B$12*C5738))</f>
        <v>1805.57893065426</v>
      </c>
      <c r="E5738" s="20" t="n">
        <f aca="true">IF($B$10="","",$B$10*(1-$B$14+2*$B$14*RAND()))</f>
        <v>3.94041142970024</v>
      </c>
      <c r="F5738" s="21" t="n">
        <f aca="false">INDEX($E$17:$E$28,B5738)</f>
        <v>4.89657419354839</v>
      </c>
      <c r="G5738" s="25" t="n">
        <f aca="false">IF(OR(D5738="",E5738="",F5738=""),"",D5738*($B$7-$B$8-F5738-E5738))</f>
        <v>7047.20052470296</v>
      </c>
      <c r="H5738" s="25" t="n">
        <f aca="false">IF(D5738="","",D5738*$F$30)</f>
        <v>9026.45019012679</v>
      </c>
    </row>
    <row r="5739" customFormat="false" ht="15" hidden="false" customHeight="false" outlineLevel="0" collapsed="false">
      <c r="A5739" s="2" t="n">
        <v>5705</v>
      </c>
      <c r="B5739" s="2" t="n">
        <v>5</v>
      </c>
      <c r="C5739" s="22" t="n">
        <f aca="true">NORMSINV(MAX(RAND(),0.000000000001))</f>
        <v>-1.0823731459009</v>
      </c>
      <c r="D5739" s="24" t="n">
        <f aca="false">IF($B$11="","",$B$11*EXP($B$12*C5739))</f>
        <v>587.818060288512</v>
      </c>
      <c r="E5739" s="20" t="n">
        <f aca="true">IF($B$10="","",$B$10*(1-$B$14+2*$B$14*RAND()))</f>
        <v>3.9457382165549</v>
      </c>
      <c r="F5739" s="21" t="n">
        <f aca="false">INDEX($E$17:$E$28,B5739)</f>
        <v>4.761</v>
      </c>
      <c r="G5739" s="25" t="n">
        <f aca="false">IF(OR(D5739="",E5739="",F5739=""),"",D5739*($B$7-$B$8-F5739-E5739))</f>
        <v>2370.82411818049</v>
      </c>
      <c r="H5739" s="25" t="n">
        <f aca="false">IF(D5739="","",D5739*$F$30)</f>
        <v>2938.62004699433</v>
      </c>
    </row>
    <row r="5740" customFormat="false" ht="15" hidden="false" customHeight="false" outlineLevel="0" collapsed="false">
      <c r="A5740" s="2" t="n">
        <v>5706</v>
      </c>
      <c r="B5740" s="2" t="n">
        <v>6</v>
      </c>
      <c r="C5740" s="22" t="n">
        <f aca="true">NORMSINV(MAX(RAND(),0.000000000001))</f>
        <v>-0.64503090196561</v>
      </c>
      <c r="D5740" s="24" t="n">
        <f aca="false">IF($B$11="","",$B$11*EXP($B$12*C5740))</f>
        <v>706.765310857133</v>
      </c>
      <c r="E5740" s="20" t="n">
        <f aca="true">IF($B$10="","",$B$10*(1-$B$14+2*$B$14*RAND()))</f>
        <v>4.00626594842145</v>
      </c>
      <c r="F5740" s="21" t="n">
        <f aca="false">INDEX($E$17:$E$28,B5740)</f>
        <v>4.761</v>
      </c>
      <c r="G5740" s="25" t="n">
        <f aca="false">IF(OR(D5740="",E5740="",F5740=""),"",D5740*($B$7-$B$8-F5740-E5740))</f>
        <v>2807.79061691663</v>
      </c>
      <c r="H5740" s="25" t="n">
        <f aca="false">IF(D5740="","",D5740*$F$30)</f>
        <v>3533.26114203698</v>
      </c>
    </row>
    <row r="5741" customFormat="false" ht="15" hidden="false" customHeight="false" outlineLevel="0" collapsed="false">
      <c r="A5741" s="2" t="n">
        <v>5707</v>
      </c>
      <c r="B5741" s="2" t="n">
        <v>7</v>
      </c>
      <c r="C5741" s="22" t="n">
        <f aca="true">NORMSINV(MAX(RAND(),0.000000000001))</f>
        <v>0.0827416718262844</v>
      </c>
      <c r="D5741" s="24" t="n">
        <f aca="false">IF($B$11="","",$B$11*EXP($B$12*C5741))</f>
        <v>960.407167478777</v>
      </c>
      <c r="E5741" s="20" t="n">
        <f aca="true">IF($B$10="","",$B$10*(1-$B$14+2*$B$14*RAND()))</f>
        <v>3.56698251069423</v>
      </c>
      <c r="F5741" s="21" t="n">
        <f aca="false">INDEX($E$17:$E$28,B5741)</f>
        <v>4.761</v>
      </c>
      <c r="G5741" s="25" t="n">
        <f aca="false">IF(OR(D5741="",E5741="",F5741=""),"",D5741*($B$7-$B$8-F5741-E5741))</f>
        <v>4237.33321977098</v>
      </c>
      <c r="H5741" s="25" t="n">
        <f aca="false">IF(D5741="","",D5741*$F$30)</f>
        <v>4801.2675116599</v>
      </c>
    </row>
    <row r="5742" customFormat="false" ht="15" hidden="false" customHeight="false" outlineLevel="0" collapsed="false">
      <c r="A5742" s="2" t="n">
        <v>5708</v>
      </c>
      <c r="B5742" s="2" t="n">
        <v>8</v>
      </c>
      <c r="C5742" s="22" t="n">
        <f aca="true">NORMSINV(MAX(RAND(),0.000000000001))</f>
        <v>-0.561059809036987</v>
      </c>
      <c r="D5742" s="24" t="n">
        <f aca="false">IF($B$11="","",$B$11*EXP($B$12*C5742))</f>
        <v>732.22015671259</v>
      </c>
      <c r="E5742" s="20" t="n">
        <f aca="true">IF($B$10="","",$B$10*(1-$B$14+2*$B$14*RAND()))</f>
        <v>3.83949985870813</v>
      </c>
      <c r="F5742" s="21" t="n">
        <f aca="false">INDEX($E$17:$E$28,B5742)</f>
        <v>4.761</v>
      </c>
      <c r="G5742" s="25" t="n">
        <f aca="false">IF(OR(D5742="",E5742="",F5742=""),"",D5742*($B$7-$B$8-F5742-E5742))</f>
        <v>3031.02544216852</v>
      </c>
      <c r="H5742" s="25" t="n">
        <f aca="false">IF(D5742="","",D5742*$F$30)</f>
        <v>3660.51500743758</v>
      </c>
    </row>
    <row r="5743" customFormat="false" ht="15" hidden="false" customHeight="false" outlineLevel="0" collapsed="false">
      <c r="A5743" s="2" t="n">
        <v>5709</v>
      </c>
      <c r="B5743" s="2" t="n">
        <v>9</v>
      </c>
      <c r="C5743" s="22" t="n">
        <f aca="true">NORMSINV(MAX(RAND(),0.000000000001))</f>
        <v>0.0557284113620978</v>
      </c>
      <c r="D5743" s="24" t="n">
        <f aca="false">IF($B$11="","",$B$11*EXP($B$12*C5743))</f>
        <v>949.537340540243</v>
      </c>
      <c r="E5743" s="20" t="n">
        <f aca="true">IF($B$10="","",$B$10*(1-$B$14+2*$B$14*RAND()))</f>
        <v>3.91340618214518</v>
      </c>
      <c r="F5743" s="21" t="n">
        <f aca="false">INDEX($E$17:$E$28,B5743)</f>
        <v>4.761</v>
      </c>
      <c r="G5743" s="25" t="n">
        <f aca="false">IF(OR(D5743="",E5743="",F5743=""),"",D5743*($B$7-$B$8-F5743-E5743))</f>
        <v>3860.43314152272</v>
      </c>
      <c r="H5743" s="25" t="n">
        <f aca="false">IF(D5743="","",D5743*$F$30)</f>
        <v>4746.92707282878</v>
      </c>
    </row>
    <row r="5744" customFormat="false" ht="15" hidden="false" customHeight="false" outlineLevel="0" collapsed="false">
      <c r="A5744" s="2" t="n">
        <v>5710</v>
      </c>
      <c r="B5744" s="2" t="n">
        <v>10</v>
      </c>
      <c r="C5744" s="22" t="n">
        <f aca="true">NORMSINV(MAX(RAND(),0.000000000001))</f>
        <v>1.24710682215949</v>
      </c>
      <c r="D5744" s="24" t="n">
        <f aca="false">IF($B$11="","",$B$11*EXP($B$12*C5744))</f>
        <v>1568.66668377472</v>
      </c>
      <c r="E5744" s="20" t="n">
        <f aca="true">IF($B$10="","",$B$10*(1-$B$14+2*$B$14*RAND()))</f>
        <v>3.82866333040069</v>
      </c>
      <c r="F5744" s="21" t="n">
        <f aca="false">INDEX($E$17:$E$28,B5744)</f>
        <v>4.761</v>
      </c>
      <c r="G5744" s="25" t="n">
        <f aca="false">IF(OR(D5744="",E5744="",F5744=""),"",D5744*($B$7-$B$8-F5744-E5744))</f>
        <v>6510.49486004899</v>
      </c>
      <c r="H5744" s="25" t="n">
        <f aca="false">IF(D5744="","",D5744*$F$30)</f>
        <v>7842.0784855266</v>
      </c>
    </row>
    <row r="5745" customFormat="false" ht="15" hidden="false" customHeight="false" outlineLevel="0" collapsed="false">
      <c r="A5745" s="2" t="n">
        <v>5711</v>
      </c>
      <c r="B5745" s="2" t="n">
        <v>11</v>
      </c>
      <c r="C5745" s="22" t="n">
        <f aca="true">NORMSINV(MAX(RAND(),0.000000000001))</f>
        <v>1.24018490470633</v>
      </c>
      <c r="D5745" s="24" t="n">
        <f aca="false">IF($B$11="","",$B$11*EXP($B$12*C5745))</f>
        <v>1564.0980803974</v>
      </c>
      <c r="E5745" s="20" t="n">
        <f aca="true">IF($B$10="","",$B$10*(1-$B$14+2*$B$14*RAND()))</f>
        <v>4.02926165201478</v>
      </c>
      <c r="F5745" s="21" t="n">
        <f aca="false">INDEX($E$17:$E$28,B5745)</f>
        <v>4.761</v>
      </c>
      <c r="G5745" s="25" t="n">
        <f aca="false">IF(OR(D5745="",E5745="",F5745=""),"",D5745*($B$7-$B$8-F5745-E5745))</f>
        <v>6177.77816815568</v>
      </c>
      <c r="H5745" s="25" t="n">
        <f aca="false">IF(D5745="","",D5745*$F$30)</f>
        <v>7819.23912352268</v>
      </c>
    </row>
    <row r="5746" customFormat="false" ht="15" hidden="false" customHeight="false" outlineLevel="0" collapsed="false">
      <c r="A5746" s="2" t="n">
        <v>5712</v>
      </c>
      <c r="B5746" s="2" t="n">
        <v>12</v>
      </c>
      <c r="C5746" s="22" t="n">
        <f aca="true">NORMSINV(MAX(RAND(),0.000000000001))</f>
        <v>-0.367114507479334</v>
      </c>
      <c r="D5746" s="24" t="n">
        <f aca="false">IF($B$11="","",$B$11*EXP($B$12*C5746))</f>
        <v>794.571676883623</v>
      </c>
      <c r="E5746" s="20" t="n">
        <f aca="true">IF($B$10="","",$B$10*(1-$B$14+2*$B$14*RAND()))</f>
        <v>4.01680973306554</v>
      </c>
      <c r="F5746" s="21" t="n">
        <f aca="false">INDEX($E$17:$E$28,B5746)</f>
        <v>4.761</v>
      </c>
      <c r="G5746" s="25" t="n">
        <f aca="false">IF(OR(D5746="",E5746="",F5746=""),"",D5746*($B$7-$B$8-F5746-E5746))</f>
        <v>3148.24416453008</v>
      </c>
      <c r="H5746" s="25" t="n">
        <f aca="false">IF(D5746="","",D5746*$F$30)</f>
        <v>3972.22272707661</v>
      </c>
    </row>
    <row r="5747" customFormat="false" ht="15" hidden="false" customHeight="false" outlineLevel="0" collapsed="false">
      <c r="A5747" s="2" t="n">
        <v>5713</v>
      </c>
      <c r="B5747" s="2" t="n">
        <v>1</v>
      </c>
      <c r="C5747" s="22" t="n">
        <f aca="true">NORMSINV(MAX(RAND(),0.000000000001))</f>
        <v>-0.44923589014639</v>
      </c>
      <c r="D5747" s="24" t="n">
        <f aca="false">IF($B$11="","",$B$11*EXP($B$12*C5747))</f>
        <v>767.547244716856</v>
      </c>
      <c r="E5747" s="20" t="n">
        <f aca="true">IF($B$10="","",$B$10*(1-$B$14+2*$B$14*RAND()))</f>
        <v>3.73983427531551</v>
      </c>
      <c r="F5747" s="21" t="n">
        <f aca="false">INDEX($E$17:$E$28,B5747)</f>
        <v>4.92562580645161</v>
      </c>
      <c r="G5747" s="25" t="n">
        <f aca="false">IF(OR(D5747="",E5747="",F5747=""),"",D5747*($B$7-$B$8-F5747-E5747))</f>
        <v>3127.40188772849</v>
      </c>
      <c r="H5747" s="25" t="n">
        <f aca="false">IF(D5747="","",D5747*$F$30)</f>
        <v>3837.12218578851</v>
      </c>
    </row>
    <row r="5748" customFormat="false" ht="15" hidden="false" customHeight="false" outlineLevel="0" collapsed="false">
      <c r="A5748" s="2" t="n">
        <v>5714</v>
      </c>
      <c r="B5748" s="2" t="n">
        <v>2</v>
      </c>
      <c r="C5748" s="22" t="n">
        <f aca="true">NORMSINV(MAX(RAND(),0.000000000001))</f>
        <v>1.32032019776326</v>
      </c>
      <c r="D5748" s="24" t="n">
        <f aca="false">IF($B$11="","",$B$11*EXP($B$12*C5748))</f>
        <v>1617.81365928343</v>
      </c>
      <c r="E5748" s="20" t="n">
        <f aca="true">IF($B$10="","",$B$10*(1-$B$14+2*$B$14*RAND()))</f>
        <v>3.64878203589171</v>
      </c>
      <c r="F5748" s="21" t="n">
        <f aca="false">INDEX($E$17:$E$28,B5748)</f>
        <v>5.0612</v>
      </c>
      <c r="G5748" s="25" t="n">
        <f aca="false">IF(OR(D5748="",E5748="",F5748=""),"",D5748*($B$7-$B$8-F5748-E5748))</f>
        <v>6519.81810949201</v>
      </c>
      <c r="H5748" s="25" t="n">
        <f aca="false">IF(D5748="","",D5748*$F$30)</f>
        <v>8087.77404548974</v>
      </c>
    </row>
    <row r="5749" customFormat="false" ht="15" hidden="false" customHeight="false" outlineLevel="0" collapsed="false">
      <c r="A5749" s="2" t="n">
        <v>5715</v>
      </c>
      <c r="B5749" s="2" t="n">
        <v>3</v>
      </c>
      <c r="C5749" s="22" t="n">
        <f aca="true">NORMSINV(MAX(RAND(),0.000000000001))</f>
        <v>0.466598064049701</v>
      </c>
      <c r="D5749" s="24" t="n">
        <f aca="false">IF($B$11="","",$B$11*EXP($B$12*C5749))</f>
        <v>1129.01560463577</v>
      </c>
      <c r="E5749" s="20" t="n">
        <f aca="true">IF($B$10="","",$B$10*(1-$B$14+2*$B$14*RAND()))</f>
        <v>3.46422589452709</v>
      </c>
      <c r="F5749" s="21" t="n">
        <f aca="false">INDEX($E$17:$E$28,B5749)</f>
        <v>5.0612</v>
      </c>
      <c r="G5749" s="25" t="n">
        <f aca="false">IF(OR(D5749="",E5749="",F5749=""),"",D5749*($B$7-$B$8-F5749-E5749))</f>
        <v>4758.31993197274</v>
      </c>
      <c r="H5749" s="25" t="n">
        <f aca="false">IF(D5749="","",D5749*$F$30)</f>
        <v>5644.17481069512</v>
      </c>
    </row>
    <row r="5750" customFormat="false" ht="15" hidden="false" customHeight="false" outlineLevel="0" collapsed="false">
      <c r="A5750" s="2" t="n">
        <v>5716</v>
      </c>
      <c r="B5750" s="2" t="n">
        <v>4</v>
      </c>
      <c r="C5750" s="22" t="n">
        <f aca="true">NORMSINV(MAX(RAND(),0.000000000001))</f>
        <v>-0.124671236631093</v>
      </c>
      <c r="D5750" s="24" t="n">
        <f aca="false">IF($B$11="","",$B$11*EXP($B$12*C5750))</f>
        <v>880.034019993188</v>
      </c>
      <c r="E5750" s="20" t="n">
        <f aca="true">IF($B$10="","",$B$10*(1-$B$14+2*$B$14*RAND()))</f>
        <v>3.89272879380996</v>
      </c>
      <c r="F5750" s="21" t="n">
        <f aca="false">INDEX($E$17:$E$28,B5750)</f>
        <v>4.89657419354839</v>
      </c>
      <c r="G5750" s="25" t="n">
        <f aca="false">IF(OR(D5750="",E5750="",F5750=""),"",D5750*($B$7-$B$8-F5750-E5750))</f>
        <v>3476.74777381012</v>
      </c>
      <c r="H5750" s="25" t="n">
        <f aca="false">IF(D5750="","",D5750*$F$30)</f>
        <v>4399.46607274995</v>
      </c>
    </row>
    <row r="5751" customFormat="false" ht="15" hidden="false" customHeight="false" outlineLevel="0" collapsed="false">
      <c r="A5751" s="2" t="n">
        <v>5717</v>
      </c>
      <c r="B5751" s="2" t="n">
        <v>5</v>
      </c>
      <c r="C5751" s="22" t="n">
        <f aca="true">NORMSINV(MAX(RAND(),0.000000000001))</f>
        <v>1.04027902011781</v>
      </c>
      <c r="D5751" s="24" t="n">
        <f aca="false">IF($B$11="","",$B$11*EXP($B$12*C5751))</f>
        <v>1437.74482899121</v>
      </c>
      <c r="E5751" s="20" t="n">
        <f aca="true">IF($B$10="","",$B$10*(1-$B$14+2*$B$14*RAND()))</f>
        <v>3.73174124147163</v>
      </c>
      <c r="F5751" s="21" t="n">
        <f aca="false">INDEX($E$17:$E$28,B5751)</f>
        <v>4.761</v>
      </c>
      <c r="G5751" s="25" t="n">
        <f aca="false">IF(OR(D5751="",E5751="",F5751=""),"",D5751*($B$7-$B$8-F5751-E5751))</f>
        <v>6106.47431746179</v>
      </c>
      <c r="H5751" s="25" t="n">
        <f aca="false">IF(D5751="","",D5751*$F$30)</f>
        <v>7187.57394909285</v>
      </c>
    </row>
    <row r="5752" customFormat="false" ht="15" hidden="false" customHeight="false" outlineLevel="0" collapsed="false">
      <c r="A5752" s="2" t="n">
        <v>5718</v>
      </c>
      <c r="B5752" s="2" t="n">
        <v>6</v>
      </c>
      <c r="C5752" s="22" t="n">
        <f aca="true">NORMSINV(MAX(RAND(),0.000000000001))</f>
        <v>-1.34119909582932</v>
      </c>
      <c r="D5752" s="24" t="n">
        <f aca="false">IF($B$11="","",$B$11*EXP($B$12*C5752))</f>
        <v>527.08245959807</v>
      </c>
      <c r="E5752" s="20" t="n">
        <f aca="true">IF($B$10="","",$B$10*(1-$B$14+2*$B$14*RAND()))</f>
        <v>3.78531593275029</v>
      </c>
      <c r="F5752" s="21" t="n">
        <f aca="false">INDEX($E$17:$E$28,B5752)</f>
        <v>4.761</v>
      </c>
      <c r="G5752" s="25" t="n">
        <f aca="false">IF(OR(D5752="",E5752="",F5752=""),"",D5752*($B$7-$B$8-F5752-E5752))</f>
        <v>2210.41731294321</v>
      </c>
      <c r="H5752" s="25" t="n">
        <f aca="false">IF(D5752="","",D5752*$F$30)</f>
        <v>2634.99063202267</v>
      </c>
    </row>
    <row r="5753" customFormat="false" ht="15" hidden="false" customHeight="false" outlineLevel="0" collapsed="false">
      <c r="A5753" s="2" t="n">
        <v>5719</v>
      </c>
      <c r="B5753" s="2" t="n">
        <v>7</v>
      </c>
      <c r="C5753" s="22" t="n">
        <f aca="true">NORMSINV(MAX(RAND(),0.000000000001))</f>
        <v>-0.827123272651437</v>
      </c>
      <c r="D5753" s="24" t="n">
        <f aca="false">IF($B$11="","",$B$11*EXP($B$12*C5753))</f>
        <v>654.565144734673</v>
      </c>
      <c r="E5753" s="20" t="n">
        <f aca="true">IF($B$10="","",$B$10*(1-$B$14+2*$B$14*RAND()))</f>
        <v>3.63000472563494</v>
      </c>
      <c r="F5753" s="21" t="n">
        <f aca="false">INDEX($E$17:$E$28,B5753)</f>
        <v>4.761</v>
      </c>
      <c r="G5753" s="25" t="n">
        <f aca="false">IF(OR(D5753="",E5753="",F5753=""),"",D5753*($B$7-$B$8-F5753-E5753))</f>
        <v>2846.70072121518</v>
      </c>
      <c r="H5753" s="25" t="n">
        <f aca="false">IF(D5753="","",D5753*$F$30)</f>
        <v>3272.30207155758</v>
      </c>
    </row>
    <row r="5754" customFormat="false" ht="15" hidden="false" customHeight="false" outlineLevel="0" collapsed="false">
      <c r="A5754" s="2" t="n">
        <v>5720</v>
      </c>
      <c r="B5754" s="2" t="n">
        <v>8</v>
      </c>
      <c r="C5754" s="22" t="n">
        <f aca="true">NORMSINV(MAX(RAND(),0.000000000001))</f>
        <v>0.230231151834606</v>
      </c>
      <c r="D5754" s="24" t="n">
        <f aca="false">IF($B$11="","",$B$11*EXP($B$12*C5754))</f>
        <v>1021.98734640572</v>
      </c>
      <c r="E5754" s="20" t="n">
        <f aca="true">IF($B$10="","",$B$10*(1-$B$14+2*$B$14*RAND()))</f>
        <v>3.4341654347844</v>
      </c>
      <c r="F5754" s="21" t="n">
        <f aca="false">INDEX($E$17:$E$28,B5754)</f>
        <v>4.761</v>
      </c>
      <c r="G5754" s="25" t="n">
        <f aca="false">IF(OR(D5754="",E5754="",F5754=""),"",D5754*($B$7-$B$8-F5754-E5754))</f>
        <v>4644.76341715771</v>
      </c>
      <c r="H5754" s="25" t="n">
        <f aca="false">IF(D5754="","",D5754*$F$30)</f>
        <v>5109.1191421515</v>
      </c>
    </row>
    <row r="5755" customFormat="false" ht="15" hidden="false" customHeight="false" outlineLevel="0" collapsed="false">
      <c r="A5755" s="2" t="n">
        <v>5721</v>
      </c>
      <c r="B5755" s="2" t="n">
        <v>9</v>
      </c>
      <c r="C5755" s="22" t="n">
        <f aca="true">NORMSINV(MAX(RAND(),0.000000000001))</f>
        <v>0.305488408937577</v>
      </c>
      <c r="D5755" s="24" t="n">
        <f aca="false">IF($B$11="","",$B$11*EXP($B$12*C5755))</f>
        <v>1054.91475735883</v>
      </c>
      <c r="E5755" s="20" t="n">
        <f aca="true">IF($B$10="","",$B$10*(1-$B$14+2*$B$14*RAND()))</f>
        <v>3.68795322923262</v>
      </c>
      <c r="F5755" s="21" t="n">
        <f aca="false">INDEX($E$17:$E$28,B5755)</f>
        <v>4.761</v>
      </c>
      <c r="G5755" s="25" t="n">
        <f aca="false">IF(OR(D5755="",E5755="",F5755=""),"",D5755*($B$7-$B$8-F5755-E5755))</f>
        <v>4526.68856299945</v>
      </c>
      <c r="H5755" s="25" t="n">
        <f aca="false">IF(D5755="","",D5755*$F$30)</f>
        <v>5273.72985498825</v>
      </c>
    </row>
    <row r="5756" customFormat="false" ht="15" hidden="false" customHeight="false" outlineLevel="0" collapsed="false">
      <c r="A5756" s="2" t="n">
        <v>5722</v>
      </c>
      <c r="B5756" s="2" t="n">
        <v>10</v>
      </c>
      <c r="C5756" s="22" t="n">
        <f aca="true">NORMSINV(MAX(RAND(),0.000000000001))</f>
        <v>-0.604305745043364</v>
      </c>
      <c r="D5756" s="24" t="n">
        <f aca="false">IF($B$11="","",$B$11*EXP($B$12*C5756))</f>
        <v>718.998203637831</v>
      </c>
      <c r="E5756" s="20" t="n">
        <f aca="true">IF($B$10="","",$B$10*(1-$B$14+2*$B$14*RAND()))</f>
        <v>3.5505778985026</v>
      </c>
      <c r="F5756" s="21" t="n">
        <f aca="false">INDEX($E$17:$E$28,B5756)</f>
        <v>4.761</v>
      </c>
      <c r="G5756" s="25" t="n">
        <f aca="false">IF(OR(D5756="",E5756="",F5756=""),"",D5756*($B$7-$B$8-F5756-E5756))</f>
        <v>3184.0275359267</v>
      </c>
      <c r="H5756" s="25" t="n">
        <f aca="false">IF(D5756="","",D5756*$F$30)</f>
        <v>3594.41581962624</v>
      </c>
    </row>
    <row r="5757" customFormat="false" ht="15" hidden="false" customHeight="false" outlineLevel="0" collapsed="false">
      <c r="A5757" s="2" t="n">
        <v>5723</v>
      </c>
      <c r="B5757" s="2" t="n">
        <v>11</v>
      </c>
      <c r="C5757" s="22" t="n">
        <f aca="true">NORMSINV(MAX(RAND(),0.000000000001))</f>
        <v>1.16222754323287</v>
      </c>
      <c r="D5757" s="24" t="n">
        <f aca="false">IF($B$11="","",$B$11*EXP($B$12*C5757))</f>
        <v>1513.55435850214</v>
      </c>
      <c r="E5757" s="20" t="n">
        <f aca="true">IF($B$10="","",$B$10*(1-$B$14+2*$B$14*RAND()))</f>
        <v>3.80445731179206</v>
      </c>
      <c r="F5757" s="21" t="n">
        <f aca="false">INDEX($E$17:$E$28,B5757)</f>
        <v>4.761</v>
      </c>
      <c r="G5757" s="25" t="n">
        <f aca="false">IF(OR(D5757="",E5757="",F5757=""),"",D5757*($B$7-$B$8-F5757-E5757))</f>
        <v>6318.39728049037</v>
      </c>
      <c r="H5757" s="25" t="n">
        <f aca="false">IF(D5757="","",D5757*$F$30)</f>
        <v>7566.5609490239</v>
      </c>
    </row>
    <row r="5758" customFormat="false" ht="15" hidden="false" customHeight="false" outlineLevel="0" collapsed="false">
      <c r="A5758" s="2" t="n">
        <v>5724</v>
      </c>
      <c r="B5758" s="2" t="n">
        <v>12</v>
      </c>
      <c r="C5758" s="22" t="n">
        <f aca="true">NORMSINV(MAX(RAND(),0.000000000001))</f>
        <v>-0.629352960040898</v>
      </c>
      <c r="D5758" s="24" t="n">
        <f aca="false">IF($B$11="","",$B$11*EXP($B$12*C5758))</f>
        <v>711.449766523974</v>
      </c>
      <c r="E5758" s="20" t="n">
        <f aca="true">IF($B$10="","",$B$10*(1-$B$14+2*$B$14*RAND()))</f>
        <v>3.38043662256236</v>
      </c>
      <c r="F5758" s="21" t="n">
        <f aca="false">INDEX($E$17:$E$28,B5758)</f>
        <v>4.761</v>
      </c>
      <c r="G5758" s="25" t="n">
        <f aca="false">IF(OR(D5758="",E5758="",F5758=""),"",D5758*($B$7-$B$8-F5758-E5758))</f>
        <v>3271.64684122371</v>
      </c>
      <c r="H5758" s="25" t="n">
        <f aca="false">IF(D5758="","",D5758*$F$30)</f>
        <v>3556.67967280665</v>
      </c>
    </row>
    <row r="5759" customFormat="false" ht="15" hidden="false" customHeight="false" outlineLevel="0" collapsed="false">
      <c r="A5759" s="2" t="n">
        <v>5725</v>
      </c>
      <c r="B5759" s="2" t="n">
        <v>1</v>
      </c>
      <c r="C5759" s="22" t="n">
        <f aca="true">NORMSINV(MAX(RAND(),0.000000000001))</f>
        <v>-1.77757139918205</v>
      </c>
      <c r="D5759" s="24" t="n">
        <f aca="false">IF($B$11="","",$B$11*EXP($B$12*C5759))</f>
        <v>438.554690065788</v>
      </c>
      <c r="E5759" s="20" t="n">
        <f aca="true">IF($B$10="","",$B$10*(1-$B$14+2*$B$14*RAND()))</f>
        <v>4.01705070824511</v>
      </c>
      <c r="F5759" s="21" t="n">
        <f aca="false">INDEX($E$17:$E$28,B5759)</f>
        <v>4.92562580645161</v>
      </c>
      <c r="G5759" s="25" t="n">
        <f aca="false">IF(OR(D5759="",E5759="",F5759=""),"",D5759*($B$7-$B$8-F5759-E5759))</f>
        <v>1665.33402417672</v>
      </c>
      <c r="H5759" s="25" t="n">
        <f aca="false">IF(D5759="","",D5759*$F$30)</f>
        <v>2192.42260657689</v>
      </c>
    </row>
    <row r="5760" customFormat="false" ht="15" hidden="false" customHeight="false" outlineLevel="0" collapsed="false">
      <c r="A5760" s="2" t="n">
        <v>5726</v>
      </c>
      <c r="B5760" s="2" t="n">
        <v>2</v>
      </c>
      <c r="C5760" s="22" t="n">
        <f aca="true">NORMSINV(MAX(RAND(),0.000000000001))</f>
        <v>-0.815354165806125</v>
      </c>
      <c r="D5760" s="24" t="n">
        <f aca="false">IF($B$11="","",$B$11*EXP($B$12*C5760))</f>
        <v>657.81926230912</v>
      </c>
      <c r="E5760" s="20" t="n">
        <f aca="true">IF($B$10="","",$B$10*(1-$B$14+2*$B$14*RAND()))</f>
        <v>3.72732157813247</v>
      </c>
      <c r="F5760" s="21" t="n">
        <f aca="false">INDEX($E$17:$E$28,B5760)</f>
        <v>5.0612</v>
      </c>
      <c r="G5760" s="25" t="n">
        <f aca="false">IF(OR(D5760="",E5760="",F5760=""),"",D5760*($B$7-$B$8-F5760-E5760))</f>
        <v>2599.35862050331</v>
      </c>
      <c r="H5760" s="25" t="n">
        <f aca="false">IF(D5760="","",D5760*$F$30)</f>
        <v>3288.57005613575</v>
      </c>
    </row>
    <row r="5761" customFormat="false" ht="15" hidden="false" customHeight="false" outlineLevel="0" collapsed="false">
      <c r="A5761" s="2" t="n">
        <v>5727</v>
      </c>
      <c r="B5761" s="2" t="n">
        <v>3</v>
      </c>
      <c r="C5761" s="22" t="n">
        <f aca="true">NORMSINV(MAX(RAND(),0.000000000001))</f>
        <v>-1.58873466388801</v>
      </c>
      <c r="D5761" s="24" t="n">
        <f aca="false">IF($B$11="","",$B$11*EXP($B$12*C5761))</f>
        <v>474.876094973544</v>
      </c>
      <c r="E5761" s="20" t="n">
        <f aca="true">IF($B$10="","",$B$10*(1-$B$14+2*$B$14*RAND()))</f>
        <v>4.03005331944593</v>
      </c>
      <c r="F5761" s="21" t="n">
        <f aca="false">INDEX($E$17:$E$28,B5761)</f>
        <v>5.0612</v>
      </c>
      <c r="G5761" s="25" t="n">
        <f aca="false">IF(OR(D5761="",E5761="",F5761=""),"",D5761*($B$7-$B$8-F5761-E5761))</f>
        <v>1732.7025752092</v>
      </c>
      <c r="H5761" s="25" t="n">
        <f aca="false">IF(D5761="","",D5761*$F$30)</f>
        <v>2374.00057399174</v>
      </c>
    </row>
    <row r="5762" customFormat="false" ht="15" hidden="false" customHeight="false" outlineLevel="0" collapsed="false">
      <c r="A5762" s="2" t="n">
        <v>5728</v>
      </c>
      <c r="B5762" s="2" t="n">
        <v>4</v>
      </c>
      <c r="C5762" s="22" t="n">
        <f aca="true">NORMSINV(MAX(RAND(),0.000000000001))</f>
        <v>-0.339990131949373</v>
      </c>
      <c r="D5762" s="24" t="n">
        <f aca="false">IF($B$11="","",$B$11*EXP($B$12*C5762))</f>
        <v>803.705163365782</v>
      </c>
      <c r="E5762" s="20" t="n">
        <f aca="true">IF($B$10="","",$B$10*(1-$B$14+2*$B$14*RAND()))</f>
        <v>3.81218773486316</v>
      </c>
      <c r="F5762" s="21" t="n">
        <f aca="false">INDEX($E$17:$E$28,B5762)</f>
        <v>4.89657419354839</v>
      </c>
      <c r="G5762" s="25" t="n">
        <f aca="false">IF(OR(D5762="",E5762="",F5762=""),"",D5762*($B$7-$B$8-F5762-E5762))</f>
        <v>3239.92685289236</v>
      </c>
      <c r="H5762" s="25" t="n">
        <f aca="false">IF(D5762="","",D5762*$F$30)</f>
        <v>4017.88285269821</v>
      </c>
    </row>
    <row r="5763" customFormat="false" ht="15" hidden="false" customHeight="false" outlineLevel="0" collapsed="false">
      <c r="A5763" s="2" t="n">
        <v>5729</v>
      </c>
      <c r="B5763" s="2" t="n">
        <v>5</v>
      </c>
      <c r="C5763" s="22" t="n">
        <f aca="true">NORMSINV(MAX(RAND(),0.000000000001))</f>
        <v>-0.0421919768047338</v>
      </c>
      <c r="D5763" s="24" t="n">
        <f aca="false">IF($B$11="","",$B$11*EXP($B$12*C5763))</f>
        <v>911.156368245969</v>
      </c>
      <c r="E5763" s="20" t="n">
        <f aca="true">IF($B$10="","",$B$10*(1-$B$14+2*$B$14*RAND()))</f>
        <v>4.09518310434363</v>
      </c>
      <c r="F5763" s="21" t="n">
        <f aca="false">INDEX($E$17:$E$28,B5763)</f>
        <v>4.761</v>
      </c>
      <c r="G5763" s="25" t="n">
        <f aca="false">IF(OR(D5763="",E5763="",F5763=""),"",D5763*($B$7-$B$8-F5763-E5763))</f>
        <v>3538.76449757859</v>
      </c>
      <c r="H5763" s="25" t="n">
        <f aca="false">IF(D5763="","",D5763*$F$30)</f>
        <v>4555.05291613525</v>
      </c>
    </row>
    <row r="5764" customFormat="false" ht="15" hidden="false" customHeight="false" outlineLevel="0" collapsed="false">
      <c r="A5764" s="2" t="n">
        <v>5730</v>
      </c>
      <c r="B5764" s="2" t="n">
        <v>6</v>
      </c>
      <c r="C5764" s="22" t="n">
        <f aca="true">NORMSINV(MAX(RAND(),0.000000000001))</f>
        <v>0.285490462992222</v>
      </c>
      <c r="D5764" s="24" t="n">
        <f aca="false">IF($B$11="","",$B$11*EXP($B$12*C5764))</f>
        <v>1046.06291196527</v>
      </c>
      <c r="E5764" s="20" t="n">
        <f aca="true">IF($B$10="","",$B$10*(1-$B$14+2*$B$14*RAND()))</f>
        <v>4.11366492520279</v>
      </c>
      <c r="F5764" s="21" t="n">
        <f aca="false">INDEX($E$17:$E$28,B5764)</f>
        <v>4.761</v>
      </c>
      <c r="G5764" s="25" t="n">
        <f aca="false">IF(OR(D5764="",E5764="",F5764=""),"",D5764*($B$7-$B$8-F5764-E5764))</f>
        <v>4043.38366406386</v>
      </c>
      <c r="H5764" s="25" t="n">
        <f aca="false">IF(D5764="","",D5764*$F$30)</f>
        <v>5229.47770949677</v>
      </c>
    </row>
    <row r="5765" customFormat="false" ht="15" hidden="false" customHeight="false" outlineLevel="0" collapsed="false">
      <c r="A5765" s="2" t="n">
        <v>5731</v>
      </c>
      <c r="B5765" s="2" t="n">
        <v>7</v>
      </c>
      <c r="C5765" s="22" t="n">
        <f aca="true">NORMSINV(MAX(RAND(),0.000000000001))</f>
        <v>-0.133908744943513</v>
      </c>
      <c r="D5765" s="24" t="n">
        <f aca="false">IF($B$11="","",$B$11*EXP($B$12*C5765))</f>
        <v>876.615257596887</v>
      </c>
      <c r="E5765" s="20" t="n">
        <f aca="true">IF($B$10="","",$B$10*(1-$B$14+2*$B$14*RAND()))</f>
        <v>3.54151024942562</v>
      </c>
      <c r="F5765" s="21" t="n">
        <f aca="false">INDEX($E$17:$E$28,B5765)</f>
        <v>4.761</v>
      </c>
      <c r="G5765" s="25" t="n">
        <f aca="false">IF(OR(D5765="",E5765="",F5765=""),"",D5765*($B$7-$B$8-F5765-E5765))</f>
        <v>3889.9712207833</v>
      </c>
      <c r="H5765" s="25" t="n">
        <f aca="false">IF(D5765="","",D5765*$F$30)</f>
        <v>4382.37499577836</v>
      </c>
    </row>
    <row r="5766" customFormat="false" ht="15" hidden="false" customHeight="false" outlineLevel="0" collapsed="false">
      <c r="A5766" s="2" t="n">
        <v>5732</v>
      </c>
      <c r="B5766" s="2" t="n">
        <v>8</v>
      </c>
      <c r="C5766" s="22" t="n">
        <f aca="true">NORMSINV(MAX(RAND(),0.000000000001))</f>
        <v>-0.116875669614038</v>
      </c>
      <c r="D5766" s="24" t="n">
        <f aca="false">IF($B$11="","",$B$11*EXP($B$12*C5766))</f>
        <v>882.929497578094</v>
      </c>
      <c r="E5766" s="20" t="n">
        <f aca="true">IF($B$10="","",$B$10*(1-$B$14+2*$B$14*RAND()))</f>
        <v>3.42185196138544</v>
      </c>
      <c r="F5766" s="21" t="n">
        <f aca="false">INDEX($E$17:$E$28,B5766)</f>
        <v>4.761</v>
      </c>
      <c r="G5766" s="25" t="n">
        <f aca="false">IF(OR(D5766="",E5766="",F5766=""),"",D5766*($B$7-$B$8-F5766-E5766))</f>
        <v>4023.64042812295</v>
      </c>
      <c r="H5766" s="25" t="n">
        <f aca="false">IF(D5766="","",D5766*$F$30)</f>
        <v>4413.94114429241</v>
      </c>
    </row>
    <row r="5767" customFormat="false" ht="15" hidden="false" customHeight="false" outlineLevel="0" collapsed="false">
      <c r="A5767" s="2" t="n">
        <v>5733</v>
      </c>
      <c r="B5767" s="2" t="n">
        <v>9</v>
      </c>
      <c r="C5767" s="22" t="n">
        <f aca="true">NORMSINV(MAX(RAND(),0.000000000001))</f>
        <v>-0.744631308984722</v>
      </c>
      <c r="D5767" s="24" t="n">
        <f aca="false">IF($B$11="","",$B$11*EXP($B$12*C5767))</f>
        <v>677.717428059911</v>
      </c>
      <c r="E5767" s="20" t="n">
        <f aca="true">IF($B$10="","",$B$10*(1-$B$14+2*$B$14*RAND()))</f>
        <v>3.72635959379355</v>
      </c>
      <c r="F5767" s="21" t="n">
        <f aca="false">INDEX($E$17:$E$28,B5767)</f>
        <v>4.761</v>
      </c>
      <c r="G5767" s="25" t="n">
        <f aca="false">IF(OR(D5767="",E5767="",F5767=""),"",D5767*($B$7-$B$8-F5767-E5767))</f>
        <v>2882.08851855789</v>
      </c>
      <c r="H5767" s="25" t="n">
        <f aca="false">IF(D5767="","",D5767*$F$30)</f>
        <v>3388.04496635711</v>
      </c>
    </row>
    <row r="5768" customFormat="false" ht="15" hidden="false" customHeight="false" outlineLevel="0" collapsed="false">
      <c r="A5768" s="2" t="n">
        <v>5734</v>
      </c>
      <c r="B5768" s="2" t="n">
        <v>10</v>
      </c>
      <c r="C5768" s="22" t="n">
        <f aca="true">NORMSINV(MAX(RAND(),0.000000000001))</f>
        <v>-0.0840549694618768</v>
      </c>
      <c r="D5768" s="24" t="n">
        <f aca="false">IF($B$11="","",$B$11*EXP($B$12*C5768))</f>
        <v>895.224820276393</v>
      </c>
      <c r="E5768" s="20" t="n">
        <f aca="true">IF($B$10="","",$B$10*(1-$B$14+2*$B$14*RAND()))</f>
        <v>3.88582479381258</v>
      </c>
      <c r="F5768" s="21" t="n">
        <f aca="false">INDEX($E$17:$E$28,B5768)</f>
        <v>4.761</v>
      </c>
      <c r="G5768" s="25" t="n">
        <f aca="false">IF(OR(D5768="",E5768="",F5768=""),"",D5768*($B$7-$B$8-F5768-E5768))</f>
        <v>3664.31203831892</v>
      </c>
      <c r="H5768" s="25" t="n">
        <f aca="false">IF(D5768="","",D5768*$F$30)</f>
        <v>4475.40792152574</v>
      </c>
    </row>
    <row r="5769" customFormat="false" ht="15" hidden="false" customHeight="false" outlineLevel="0" collapsed="false">
      <c r="A5769" s="2" t="n">
        <v>5735</v>
      </c>
      <c r="B5769" s="2" t="n">
        <v>11</v>
      </c>
      <c r="C5769" s="22" t="n">
        <f aca="true">NORMSINV(MAX(RAND(),0.000000000001))</f>
        <v>-0.40206625141136</v>
      </c>
      <c r="D5769" s="24" t="n">
        <f aca="false">IF($B$11="","",$B$11*EXP($B$12*C5769))</f>
        <v>782.955388574198</v>
      </c>
      <c r="E5769" s="20" t="n">
        <f aca="true">IF($B$10="","",$B$10*(1-$B$14+2*$B$14*RAND()))</f>
        <v>3.55466844458928</v>
      </c>
      <c r="F5769" s="21" t="n">
        <f aca="false">INDEX($E$17:$E$28,B5769)</f>
        <v>4.761</v>
      </c>
      <c r="G5769" s="25" t="n">
        <f aca="false">IF(OR(D5769="",E5769="",F5769=""),"",D5769*($B$7-$B$8-F5769-E5769))</f>
        <v>3464.05423214769</v>
      </c>
      <c r="H5769" s="25" t="n">
        <f aca="false">IF(D5769="","",D5769*$F$30)</f>
        <v>3914.15057856013</v>
      </c>
    </row>
    <row r="5770" customFormat="false" ht="15" hidden="false" customHeight="false" outlineLevel="0" collapsed="false">
      <c r="A5770" s="2" t="n">
        <v>5736</v>
      </c>
      <c r="B5770" s="2" t="n">
        <v>12</v>
      </c>
      <c r="C5770" s="22" t="n">
        <f aca="true">NORMSINV(MAX(RAND(),0.000000000001))</f>
        <v>-1.30661529932168</v>
      </c>
      <c r="D5770" s="24" t="n">
        <f aca="false">IF($B$11="","",$B$11*EXP($B$12*C5770))</f>
        <v>534.81957362244</v>
      </c>
      <c r="E5770" s="20" t="n">
        <f aca="true">IF($B$10="","",$B$10*(1-$B$14+2*$B$14*RAND()))</f>
        <v>3.4502896390796</v>
      </c>
      <c r="F5770" s="21" t="n">
        <f aca="false">INDEX($E$17:$E$28,B5770)</f>
        <v>4.761</v>
      </c>
      <c r="G5770" s="25" t="n">
        <f aca="false">IF(OR(D5770="",E5770="",F5770=""),"",D5770*($B$7-$B$8-F5770-E5770))</f>
        <v>2422.04294428697</v>
      </c>
      <c r="H5770" s="25" t="n">
        <f aca="false">IF(D5770="","",D5770*$F$30)</f>
        <v>2673.6700124533</v>
      </c>
    </row>
    <row r="5771" customFormat="false" ht="15" hidden="false" customHeight="false" outlineLevel="0" collapsed="false">
      <c r="A5771" s="2" t="n">
        <v>5737</v>
      </c>
      <c r="B5771" s="2" t="n">
        <v>1</v>
      </c>
      <c r="C5771" s="22" t="n">
        <f aca="true">NORMSINV(MAX(RAND(),0.000000000001))</f>
        <v>0.542384559202138</v>
      </c>
      <c r="D5771" s="24" t="n">
        <f aca="false">IF($B$11="","",$B$11*EXP($B$12*C5771))</f>
        <v>1165.65127380495</v>
      </c>
      <c r="E5771" s="20" t="n">
        <f aca="true">IF($B$10="","",$B$10*(1-$B$14+2*$B$14*RAND()))</f>
        <v>3.43970363871184</v>
      </c>
      <c r="F5771" s="21" t="n">
        <f aca="false">INDEX($E$17:$E$28,B5771)</f>
        <v>4.92562580645161</v>
      </c>
      <c r="G5771" s="25" t="n">
        <f aca="false">IF(OR(D5771="",E5771="",F5771=""),"",D5771*($B$7-$B$8-F5771-E5771))</f>
        <v>5099.3403047222</v>
      </c>
      <c r="H5771" s="25" t="n">
        <f aca="false">IF(D5771="","",D5771*$F$30)</f>
        <v>5827.32384800568</v>
      </c>
    </row>
    <row r="5772" customFormat="false" ht="15" hidden="false" customHeight="false" outlineLevel="0" collapsed="false">
      <c r="A5772" s="2" t="n">
        <v>5738</v>
      </c>
      <c r="B5772" s="2" t="n">
        <v>2</v>
      </c>
      <c r="C5772" s="22" t="n">
        <f aca="true">NORMSINV(MAX(RAND(),0.000000000001))</f>
        <v>-0.211840225661496</v>
      </c>
      <c r="D5772" s="24" t="n">
        <f aca="false">IF($B$11="","",$B$11*EXP($B$12*C5772))</f>
        <v>848.296746694389</v>
      </c>
      <c r="E5772" s="20" t="n">
        <f aca="true">IF($B$10="","",$B$10*(1-$B$14+2*$B$14*RAND()))</f>
        <v>3.53801276655175</v>
      </c>
      <c r="F5772" s="21" t="n">
        <f aca="false">INDEX($E$17:$E$28,B5772)</f>
        <v>5.0612</v>
      </c>
      <c r="G5772" s="25" t="n">
        <f aca="false">IF(OR(D5772="",E5772="",F5772=""),"",D5772*($B$7-$B$8-F5772-E5772))</f>
        <v>3512.61633888781</v>
      </c>
      <c r="H5772" s="25" t="n">
        <f aca="false">IF(D5772="","",D5772*$F$30)</f>
        <v>4240.80509607459</v>
      </c>
    </row>
    <row r="5773" customFormat="false" ht="15" hidden="false" customHeight="false" outlineLevel="0" collapsed="false">
      <c r="A5773" s="2" t="n">
        <v>5739</v>
      </c>
      <c r="B5773" s="2" t="n">
        <v>3</v>
      </c>
      <c r="C5773" s="22" t="n">
        <f aca="true">NORMSINV(MAX(RAND(),0.000000000001))</f>
        <v>-0.139005517440169</v>
      </c>
      <c r="D5773" s="24" t="n">
        <f aca="false">IF($B$11="","",$B$11*EXP($B$12*C5773))</f>
        <v>874.73465267176</v>
      </c>
      <c r="E5773" s="20" t="n">
        <f aca="true">IF($B$10="","",$B$10*(1-$B$14+2*$B$14*RAND()))</f>
        <v>4.02780929644913</v>
      </c>
      <c r="F5773" s="21" t="n">
        <f aca="false">INDEX($E$17:$E$28,B5773)</f>
        <v>5.0612</v>
      </c>
      <c r="G5773" s="25" t="n">
        <f aca="false">IF(OR(D5773="",E5773="",F5773=""),"",D5773*($B$7-$B$8-F5773-E5773))</f>
        <v>3193.64808497839</v>
      </c>
      <c r="H5773" s="25" t="n">
        <f aca="false">IF(D5773="","",D5773*$F$30)</f>
        <v>4372.97347563666</v>
      </c>
    </row>
    <row r="5774" customFormat="false" ht="15" hidden="false" customHeight="false" outlineLevel="0" collapsed="false">
      <c r="A5774" s="2" t="n">
        <v>5740</v>
      </c>
      <c r="B5774" s="2" t="n">
        <v>4</v>
      </c>
      <c r="C5774" s="22" t="n">
        <f aca="true">NORMSINV(MAX(RAND(),0.000000000001))</f>
        <v>-0.230578751076718</v>
      </c>
      <c r="D5774" s="24" t="n">
        <f aca="false">IF($B$11="","",$B$11*EXP($B$12*C5774))</f>
        <v>841.625156620389</v>
      </c>
      <c r="E5774" s="20" t="n">
        <f aca="true">IF($B$10="","",$B$10*(1-$B$14+2*$B$14*RAND()))</f>
        <v>4.03581187041267</v>
      </c>
      <c r="F5774" s="21" t="n">
        <f aca="false">INDEX($E$17:$E$28,B5774)</f>
        <v>4.89657419354839</v>
      </c>
      <c r="G5774" s="25" t="n">
        <f aca="false">IF(OR(D5774="",E5774="",F5774=""),"",D5774*($B$7-$B$8-F5774-E5774))</f>
        <v>3204.58367526875</v>
      </c>
      <c r="H5774" s="25" t="n">
        <f aca="false">IF(D5774="","",D5774*$F$30)</f>
        <v>4207.45248297665</v>
      </c>
    </row>
    <row r="5775" customFormat="false" ht="15" hidden="false" customHeight="false" outlineLevel="0" collapsed="false">
      <c r="A5775" s="2" t="n">
        <v>5741</v>
      </c>
      <c r="B5775" s="2" t="n">
        <v>5</v>
      </c>
      <c r="C5775" s="22" t="n">
        <f aca="true">NORMSINV(MAX(RAND(),0.000000000001))</f>
        <v>-0.789530028825241</v>
      </c>
      <c r="D5775" s="24" t="n">
        <f aca="false">IF($B$11="","",$B$11*EXP($B$12*C5775))</f>
        <v>665.016352973797</v>
      </c>
      <c r="E5775" s="20" t="n">
        <f aca="true">IF($B$10="","",$B$10*(1-$B$14+2*$B$14*RAND()))</f>
        <v>3.9855577873493</v>
      </c>
      <c r="F5775" s="21" t="n">
        <f aca="false">INDEX($E$17:$E$28,B5775)</f>
        <v>4.761</v>
      </c>
      <c r="G5775" s="25" t="n">
        <f aca="false">IF(OR(D5775="",E5775="",F5775=""),"",D5775*($B$7-$B$8-F5775-E5775))</f>
        <v>2655.70437606858</v>
      </c>
      <c r="H5775" s="25" t="n">
        <f aca="false">IF(D5775="","",D5775*$F$30)</f>
        <v>3324.54975178661</v>
      </c>
    </row>
    <row r="5776" customFormat="false" ht="15" hidden="false" customHeight="false" outlineLevel="0" collapsed="false">
      <c r="A5776" s="2" t="n">
        <v>5742</v>
      </c>
      <c r="B5776" s="2" t="n">
        <v>6</v>
      </c>
      <c r="C5776" s="22" t="n">
        <f aca="true">NORMSINV(MAX(RAND(),0.000000000001))</f>
        <v>-0.896072632912709</v>
      </c>
      <c r="D5776" s="24" t="n">
        <f aca="false">IF($B$11="","",$B$11*EXP($B$12*C5776))</f>
        <v>635.821709596467</v>
      </c>
      <c r="E5776" s="20" t="n">
        <f aca="true">IF($B$10="","",$B$10*(1-$B$14+2*$B$14*RAND()))</f>
        <v>3.49156474446173</v>
      </c>
      <c r="F5776" s="21" t="n">
        <f aca="false">INDEX($E$17:$E$28,B5776)</f>
        <v>4.761</v>
      </c>
      <c r="G5776" s="25" t="n">
        <f aca="false">IF(OR(D5776="",E5776="",F5776=""),"",D5776*($B$7-$B$8-F5776-E5776))</f>
        <v>2853.2087558798</v>
      </c>
      <c r="H5776" s="25" t="n">
        <f aca="false">IF(D5776="","",D5776*$F$30)</f>
        <v>3178.59989061466</v>
      </c>
    </row>
    <row r="5777" customFormat="false" ht="15" hidden="false" customHeight="false" outlineLevel="0" collapsed="false">
      <c r="A5777" s="2" t="n">
        <v>5743</v>
      </c>
      <c r="B5777" s="2" t="n">
        <v>7</v>
      </c>
      <c r="C5777" s="22" t="n">
        <f aca="true">NORMSINV(MAX(RAND(),0.000000000001))</f>
        <v>-0.585597811560481</v>
      </c>
      <c r="D5777" s="24" t="n">
        <f aca="false">IF($B$11="","",$B$11*EXP($B$12*C5777))</f>
        <v>724.688384269949</v>
      </c>
      <c r="E5777" s="20" t="n">
        <f aca="true">IF($B$10="","",$B$10*(1-$B$14+2*$B$14*RAND()))</f>
        <v>3.53304105069646</v>
      </c>
      <c r="F5777" s="21" t="n">
        <f aca="false">INDEX($E$17:$E$28,B5777)</f>
        <v>4.761</v>
      </c>
      <c r="G5777" s="25" t="n">
        <f aca="false">IF(OR(D5777="",E5777="",F5777=""),"",D5777*($B$7-$B$8-F5777-E5777))</f>
        <v>3221.93480750131</v>
      </c>
      <c r="H5777" s="25" t="n">
        <f aca="false">IF(D5777="","",D5777*$F$30)</f>
        <v>3622.86217064233</v>
      </c>
    </row>
    <row r="5778" customFormat="false" ht="15" hidden="false" customHeight="false" outlineLevel="0" collapsed="false">
      <c r="A5778" s="2" t="n">
        <v>5744</v>
      </c>
      <c r="B5778" s="2" t="n">
        <v>8</v>
      </c>
      <c r="C5778" s="22" t="n">
        <f aca="true">NORMSINV(MAX(RAND(),0.000000000001))</f>
        <v>-1.02852957459965</v>
      </c>
      <c r="D5778" s="24" t="n">
        <f aca="false">IF($B$11="","",$B$11*EXP($B$12*C5778))</f>
        <v>601.306827546606</v>
      </c>
      <c r="E5778" s="20" t="n">
        <f aca="true">IF($B$10="","",$B$10*(1-$B$14+2*$B$14*RAND()))</f>
        <v>3.57242135380664</v>
      </c>
      <c r="F5778" s="21" t="n">
        <f aca="false">INDEX($E$17:$E$28,B5778)</f>
        <v>4.761</v>
      </c>
      <c r="G5778" s="25" t="n">
        <f aca="false">IF(OR(D5778="",E5778="",F5778=""),"",D5778*($B$7-$B$8-F5778-E5778))</f>
        <v>2649.70582607715</v>
      </c>
      <c r="H5778" s="25" t="n">
        <f aca="false">IF(D5778="","",D5778*$F$30)</f>
        <v>3006.05309227099</v>
      </c>
    </row>
    <row r="5779" customFormat="false" ht="15" hidden="false" customHeight="false" outlineLevel="0" collapsed="false">
      <c r="A5779" s="2" t="n">
        <v>5745</v>
      </c>
      <c r="B5779" s="2" t="n">
        <v>9</v>
      </c>
      <c r="C5779" s="22" t="n">
        <f aca="true">NORMSINV(MAX(RAND(),0.000000000001))</f>
        <v>-1.57614148732962</v>
      </c>
      <c r="D5779" s="24" t="n">
        <f aca="false">IF($B$11="","",$B$11*EXP($B$12*C5779))</f>
        <v>477.402645134998</v>
      </c>
      <c r="E5779" s="20" t="n">
        <f aca="true">IF($B$10="","",$B$10*(1-$B$14+2*$B$14*RAND()))</f>
        <v>3.38715945983205</v>
      </c>
      <c r="F5779" s="21" t="n">
        <f aca="false">INDEX($E$17:$E$28,B5779)</f>
        <v>4.761</v>
      </c>
      <c r="G5779" s="25" t="n">
        <f aca="false">IF(OR(D5779="",E5779="",F5779=""),"",D5779*($B$7-$B$8-F5779-E5779))</f>
        <v>2192.1568199143</v>
      </c>
      <c r="H5779" s="25" t="n">
        <f aca="false">IF(D5779="","",D5779*$F$30)</f>
        <v>2386.63130355888</v>
      </c>
    </row>
    <row r="5780" customFormat="false" ht="15" hidden="false" customHeight="false" outlineLevel="0" collapsed="false">
      <c r="A5780" s="2" t="n">
        <v>5746</v>
      </c>
      <c r="B5780" s="2" t="n">
        <v>10</v>
      </c>
      <c r="C5780" s="22" t="n">
        <f aca="true">NORMSINV(MAX(RAND(),0.000000000001))</f>
        <v>0.956403612013674</v>
      </c>
      <c r="D5780" s="24" t="n">
        <f aca="false">IF($B$11="","",$B$11*EXP($B$12*C5780))</f>
        <v>1387.8191305045</v>
      </c>
      <c r="E5780" s="20" t="n">
        <f aca="true">IF($B$10="","",$B$10*(1-$B$14+2*$B$14*RAND()))</f>
        <v>3.47794662611247</v>
      </c>
      <c r="F5780" s="21" t="n">
        <f aca="false">INDEX($E$17:$E$28,B5780)</f>
        <v>4.761</v>
      </c>
      <c r="G5780" s="25" t="n">
        <f aca="false">IF(OR(D5780="",E5780="",F5780=""),"",D5780*($B$7-$B$8-F5780-E5780))</f>
        <v>6246.64797970292</v>
      </c>
      <c r="H5780" s="25" t="n">
        <f aca="false">IF(D5780="","",D5780*$F$30)</f>
        <v>6937.98539721808</v>
      </c>
    </row>
    <row r="5781" customFormat="false" ht="15" hidden="false" customHeight="false" outlineLevel="0" collapsed="false">
      <c r="A5781" s="2" t="n">
        <v>5747</v>
      </c>
      <c r="B5781" s="2" t="n">
        <v>11</v>
      </c>
      <c r="C5781" s="22" t="n">
        <f aca="true">NORMSINV(MAX(RAND(),0.000000000001))</f>
        <v>-0.445466499403495</v>
      </c>
      <c r="D5781" s="24" t="n">
        <f aca="false">IF($B$11="","",$B$11*EXP($B$12*C5781))</f>
        <v>768.767303553023</v>
      </c>
      <c r="E5781" s="20" t="n">
        <f aca="true">IF($B$10="","",$B$10*(1-$B$14+2*$B$14*RAND()))</f>
        <v>3.56515080392482</v>
      </c>
      <c r="F5781" s="21" t="n">
        <f aca="false">INDEX($E$17:$E$28,B5781)</f>
        <v>4.761</v>
      </c>
      <c r="G5781" s="25" t="n">
        <f aca="false">IF(OR(D5781="",E5781="",F5781=""),"",D5781*($B$7-$B$8-F5781-E5781))</f>
        <v>3393.22294475639</v>
      </c>
      <c r="H5781" s="25" t="n">
        <f aca="false">IF(D5781="","",D5781*$F$30)</f>
        <v>3843.22150392227</v>
      </c>
    </row>
    <row r="5782" customFormat="false" ht="15" hidden="false" customHeight="false" outlineLevel="0" collapsed="false">
      <c r="A5782" s="2" t="n">
        <v>5748</v>
      </c>
      <c r="B5782" s="2" t="n">
        <v>12</v>
      </c>
      <c r="C5782" s="22" t="n">
        <f aca="true">NORMSINV(MAX(RAND(),0.000000000001))</f>
        <v>2.45055071150935</v>
      </c>
      <c r="D5782" s="24" t="n">
        <f aca="false">IF($B$11="","",$B$11*EXP($B$12*C5782))</f>
        <v>2604.69720224195</v>
      </c>
      <c r="E5782" s="20" t="n">
        <f aca="true">IF($B$10="","",$B$10*(1-$B$14+2*$B$14*RAND()))</f>
        <v>3.50091962911928</v>
      </c>
      <c r="F5782" s="21" t="n">
        <f aca="false">INDEX($E$17:$E$28,B5782)</f>
        <v>4.761</v>
      </c>
      <c r="G5782" s="25" t="n">
        <f aca="false">IF(OR(D5782="",E5782="",F5782=""),"",D5782*($B$7-$B$8-F5782-E5782))</f>
        <v>11664.0434134476</v>
      </c>
      <c r="H5782" s="25" t="n">
        <f aca="false">IF(D5782="","",D5782*$F$30)</f>
        <v>13021.402253448</v>
      </c>
    </row>
    <row r="5783" customFormat="false" ht="15" hidden="false" customHeight="false" outlineLevel="0" collapsed="false">
      <c r="A5783" s="2" t="n">
        <v>5749</v>
      </c>
      <c r="B5783" s="2" t="n">
        <v>1</v>
      </c>
      <c r="C5783" s="22" t="n">
        <f aca="true">NORMSINV(MAX(RAND(),0.000000000001))</f>
        <v>0.0389869671684101</v>
      </c>
      <c r="D5783" s="24" t="n">
        <f aca="false">IF($B$11="","",$B$11*EXP($B$12*C5783))</f>
        <v>942.862611963545</v>
      </c>
      <c r="E5783" s="20" t="n">
        <f aca="true">IF($B$10="","",$B$10*(1-$B$14+2*$B$14*RAND()))</f>
        <v>3.89582534679139</v>
      </c>
      <c r="F5783" s="21" t="n">
        <f aca="false">INDEX($E$17:$E$28,B5783)</f>
        <v>4.92562580645161</v>
      </c>
      <c r="G5783" s="25" t="n">
        <f aca="false">IF(OR(D5783="",E5783="",F5783=""),"",D5783*($B$7-$B$8-F5783-E5783))</f>
        <v>3694.65320076004</v>
      </c>
      <c r="H5783" s="25" t="n">
        <f aca="false">IF(D5783="","",D5783*$F$30)</f>
        <v>4713.55876972815</v>
      </c>
    </row>
    <row r="5784" customFormat="false" ht="15" hidden="false" customHeight="false" outlineLevel="0" collapsed="false">
      <c r="A5784" s="2" t="n">
        <v>5750</v>
      </c>
      <c r="B5784" s="2" t="n">
        <v>2</v>
      </c>
      <c r="C5784" s="22" t="n">
        <f aca="true">NORMSINV(MAX(RAND(),0.000000000001))</f>
        <v>-0.994052292135476</v>
      </c>
      <c r="D5784" s="24" t="n">
        <f aca="false">IF($B$11="","",$B$11*EXP($B$12*C5784))</f>
        <v>610.106107977098</v>
      </c>
      <c r="E5784" s="20" t="n">
        <f aca="true">IF($B$10="","",$B$10*(1-$B$14+2*$B$14*RAND()))</f>
        <v>3.95435610862241</v>
      </c>
      <c r="F5784" s="21" t="n">
        <f aca="false">INDEX($E$17:$E$28,B5784)</f>
        <v>5.0612</v>
      </c>
      <c r="G5784" s="25" t="n">
        <f aca="false">IF(OR(D5784="",E5784="",F5784=""),"",D5784*($B$7-$B$8-F5784-E5784))</f>
        <v>2272.30596694746</v>
      </c>
      <c r="H5784" s="25" t="n">
        <f aca="false">IF(D5784="","",D5784*$F$30)</f>
        <v>3050.04245499911</v>
      </c>
    </row>
    <row r="5785" customFormat="false" ht="15" hidden="false" customHeight="false" outlineLevel="0" collapsed="false">
      <c r="A5785" s="2" t="n">
        <v>5751</v>
      </c>
      <c r="B5785" s="2" t="n">
        <v>3</v>
      </c>
      <c r="C5785" s="22" t="n">
        <f aca="true">NORMSINV(MAX(RAND(),0.000000000001))</f>
        <v>0.414180093326149</v>
      </c>
      <c r="D5785" s="24" t="n">
        <f aca="false">IF($B$11="","",$B$11*EXP($B$12*C5785))</f>
        <v>1104.35223735297</v>
      </c>
      <c r="E5785" s="20" t="n">
        <f aca="true">IF($B$10="","",$B$10*(1-$B$14+2*$B$14*RAND()))</f>
        <v>3.93044442921978</v>
      </c>
      <c r="F5785" s="21" t="n">
        <f aca="false">INDEX($E$17:$E$28,B5785)</f>
        <v>5.0612</v>
      </c>
      <c r="G5785" s="25" t="n">
        <f aca="false">IF(OR(D5785="",E5785="",F5785=""),"",D5785*($B$7-$B$8-F5785-E5785))</f>
        <v>4139.50486098559</v>
      </c>
      <c r="H5785" s="25" t="n">
        <f aca="false">IF(D5785="","",D5785*$F$30)</f>
        <v>5520.87770497495</v>
      </c>
    </row>
    <row r="5786" customFormat="false" ht="15" hidden="false" customHeight="false" outlineLevel="0" collapsed="false">
      <c r="A5786" s="2" t="n">
        <v>5752</v>
      </c>
      <c r="B5786" s="2" t="n">
        <v>4</v>
      </c>
      <c r="C5786" s="22" t="n">
        <f aca="true">NORMSINV(MAX(RAND(),0.000000000001))</f>
        <v>1.12546516803328</v>
      </c>
      <c r="D5786" s="24" t="n">
        <f aca="false">IF($B$11="","",$B$11*EXP($B$12*C5786))</f>
        <v>1490.28942660121</v>
      </c>
      <c r="E5786" s="20" t="n">
        <f aca="true">IF($B$10="","",$B$10*(1-$B$14+2*$B$14*RAND()))</f>
        <v>3.44481643760555</v>
      </c>
      <c r="F5786" s="21" t="n">
        <f aca="false">INDEX($E$17:$E$28,B5786)</f>
        <v>4.89657419354839</v>
      </c>
      <c r="G5786" s="25" t="n">
        <f aca="false">IF(OR(D5786="",E5786="",F5786=""),"",D5786*($B$7-$B$8-F5786-E5786))</f>
        <v>6555.20103414033</v>
      </c>
      <c r="H5786" s="25" t="n">
        <f aca="false">IF(D5786="","",D5786*$F$30)</f>
        <v>7450.25490146479</v>
      </c>
    </row>
    <row r="5787" customFormat="false" ht="15" hidden="false" customHeight="false" outlineLevel="0" collapsed="false">
      <c r="A5787" s="2" t="n">
        <v>5753</v>
      </c>
      <c r="B5787" s="2" t="n">
        <v>5</v>
      </c>
      <c r="C5787" s="22" t="n">
        <f aca="true">NORMSINV(MAX(RAND(),0.000000000001))</f>
        <v>1.15147071880289</v>
      </c>
      <c r="D5787" s="24" t="n">
        <f aca="false">IF($B$11="","",$B$11*EXP($B$12*C5787))</f>
        <v>1506.70960518803</v>
      </c>
      <c r="E5787" s="20" t="n">
        <f aca="true">IF($B$10="","",$B$10*(1-$B$14+2*$B$14*RAND()))</f>
        <v>3.79390457798324</v>
      </c>
      <c r="F5787" s="21" t="n">
        <f aca="false">INDEX($E$17:$E$28,B5787)</f>
        <v>4.761</v>
      </c>
      <c r="G5787" s="25" t="n">
        <f aca="false">IF(OR(D5787="",E5787="",F5787=""),"",D5787*($B$7-$B$8-F5787-E5787))</f>
        <v>6305.72347098109</v>
      </c>
      <c r="H5787" s="25" t="n">
        <f aca="false">IF(D5787="","",D5787*$F$30)</f>
        <v>7532.34265825599</v>
      </c>
    </row>
    <row r="5788" customFormat="false" ht="15" hidden="false" customHeight="false" outlineLevel="0" collapsed="false">
      <c r="A5788" s="2" t="n">
        <v>5754</v>
      </c>
      <c r="B5788" s="2" t="n">
        <v>6</v>
      </c>
      <c r="C5788" s="22" t="n">
        <f aca="true">NORMSINV(MAX(RAND(),0.000000000001))</f>
        <v>-0.264555761538958</v>
      </c>
      <c r="D5788" s="24" t="n">
        <f aca="false">IF($B$11="","",$B$11*EXP($B$12*C5788))</f>
        <v>829.6616554825</v>
      </c>
      <c r="E5788" s="20" t="n">
        <f aca="true">IF($B$10="","",$B$10*(1-$B$14+2*$B$14*RAND()))</f>
        <v>3.7751499865711</v>
      </c>
      <c r="F5788" s="21" t="n">
        <f aca="false">INDEX($E$17:$E$28,B5788)</f>
        <v>4.761</v>
      </c>
      <c r="G5788" s="25" t="n">
        <f aca="false">IF(OR(D5788="",E5788="",F5788=""),"",D5788*($B$7-$B$8-F5788-E5788))</f>
        <v>3487.77316154155</v>
      </c>
      <c r="H5788" s="25" t="n">
        <f aca="false">IF(D5788="","",D5788*$F$30)</f>
        <v>4147.64454808811</v>
      </c>
    </row>
    <row r="5789" customFormat="false" ht="15" hidden="false" customHeight="false" outlineLevel="0" collapsed="false">
      <c r="A5789" s="2" t="n">
        <v>5755</v>
      </c>
      <c r="B5789" s="2" t="n">
        <v>7</v>
      </c>
      <c r="C5789" s="22" t="n">
        <f aca="true">NORMSINV(MAX(RAND(),0.000000000001))</f>
        <v>-1.07760500835002</v>
      </c>
      <c r="D5789" s="24" t="n">
        <f aca="false">IF($B$11="","",$B$11*EXP($B$12*C5789))</f>
        <v>589.00025118269</v>
      </c>
      <c r="E5789" s="20" t="n">
        <f aca="true">IF($B$10="","",$B$10*(1-$B$14+2*$B$14*RAND()))</f>
        <v>3.50270936040002</v>
      </c>
      <c r="F5789" s="21" t="n">
        <f aca="false">INDEX($E$17:$E$28,B5789)</f>
        <v>4.761</v>
      </c>
      <c r="G5789" s="25" t="n">
        <f aca="false">IF(OR(D5789="",E5789="",F5789=""),"",D5789*($B$7-$B$8-F5789-E5789))</f>
        <v>2636.53631109111</v>
      </c>
      <c r="H5789" s="25" t="n">
        <f aca="false">IF(D5789="","",D5789*$F$30)</f>
        <v>2944.5300557125</v>
      </c>
    </row>
    <row r="5790" customFormat="false" ht="15" hidden="false" customHeight="false" outlineLevel="0" collapsed="false">
      <c r="A5790" s="2" t="n">
        <v>5756</v>
      </c>
      <c r="B5790" s="2" t="n">
        <v>8</v>
      </c>
      <c r="C5790" s="22" t="n">
        <f aca="true">NORMSINV(MAX(RAND(),0.000000000001))</f>
        <v>-0.148122957422616</v>
      </c>
      <c r="D5790" s="24" t="n">
        <f aca="false">IF($B$11="","",$B$11*EXP($B$12*C5790))</f>
        <v>871.380561692763</v>
      </c>
      <c r="E5790" s="20" t="n">
        <f aca="true">IF($B$10="","",$B$10*(1-$B$14+2*$B$14*RAND()))</f>
        <v>4.02240544830096</v>
      </c>
      <c r="F5790" s="21" t="n">
        <f aca="false">INDEX($E$17:$E$28,B5790)</f>
        <v>4.761</v>
      </c>
      <c r="G5790" s="25" t="n">
        <f aca="false">IF(OR(D5790="",E5790="",F5790=""),"",D5790*($B$7-$B$8-F5790-E5790))</f>
        <v>3447.69958285004</v>
      </c>
      <c r="H5790" s="25" t="n">
        <f aca="false">IF(D5790="","",D5790*$F$30)</f>
        <v>4356.20570401446</v>
      </c>
    </row>
    <row r="5791" customFormat="false" ht="15" hidden="false" customHeight="false" outlineLevel="0" collapsed="false">
      <c r="A5791" s="2" t="n">
        <v>5757</v>
      </c>
      <c r="B5791" s="2" t="n">
        <v>9</v>
      </c>
      <c r="C5791" s="22" t="n">
        <f aca="true">NORMSINV(MAX(RAND(),0.000000000001))</f>
        <v>-0.153826746796444</v>
      </c>
      <c r="D5791" s="24" t="n">
        <f aca="false">IF($B$11="","",$B$11*EXP($B$12*C5791))</f>
        <v>869.288814847357</v>
      </c>
      <c r="E5791" s="20" t="n">
        <f aca="true">IF($B$10="","",$B$10*(1-$B$14+2*$B$14*RAND()))</f>
        <v>3.97877476337765</v>
      </c>
      <c r="F5791" s="21" t="n">
        <f aca="false">INDEX($E$17:$E$28,B5791)</f>
        <v>4.761</v>
      </c>
      <c r="G5791" s="25" t="n">
        <f aca="false">IF(OR(D5791="",E5791="",F5791=""),"",D5791*($B$7-$B$8-F5791-E5791))</f>
        <v>3477.35105506594</v>
      </c>
      <c r="H5791" s="25" t="n">
        <f aca="false">IF(D5791="","",D5791*$F$30)</f>
        <v>4345.74864318491</v>
      </c>
    </row>
    <row r="5792" customFormat="false" ht="15" hidden="false" customHeight="false" outlineLevel="0" collapsed="false">
      <c r="A5792" s="2" t="n">
        <v>5758</v>
      </c>
      <c r="B5792" s="2" t="n">
        <v>10</v>
      </c>
      <c r="C5792" s="22" t="n">
        <f aca="true">NORMSINV(MAX(RAND(),0.000000000001))</f>
        <v>0.496171543601801</v>
      </c>
      <c r="D5792" s="24" t="n">
        <f aca="false">IF($B$11="","",$B$11*EXP($B$12*C5792))</f>
        <v>1143.17258622669</v>
      </c>
      <c r="E5792" s="20" t="n">
        <f aca="true">IF($B$10="","",$B$10*(1-$B$14+2*$B$14*RAND()))</f>
        <v>4.06076362093404</v>
      </c>
      <c r="F5792" s="21" t="n">
        <f aca="false">INDEX($E$17:$E$28,B5792)</f>
        <v>4.761</v>
      </c>
      <c r="G5792" s="25" t="n">
        <f aca="false">IF(OR(D5792="",E5792="",F5792=""),"",D5792*($B$7-$B$8-F5792-E5792))</f>
        <v>4479.22041490432</v>
      </c>
      <c r="H5792" s="25" t="n">
        <f aca="false">IF(D5792="","",D5792*$F$30)</f>
        <v>5714.94839306445</v>
      </c>
    </row>
    <row r="5793" customFormat="false" ht="15" hidden="false" customHeight="false" outlineLevel="0" collapsed="false">
      <c r="A5793" s="2" t="n">
        <v>5759</v>
      </c>
      <c r="B5793" s="2" t="n">
        <v>11</v>
      </c>
      <c r="C5793" s="22" t="n">
        <f aca="true">NORMSINV(MAX(RAND(),0.000000000001))</f>
        <v>-0.966695058760818</v>
      </c>
      <c r="D5793" s="24" t="n">
        <f aca="false">IF($B$11="","",$B$11*EXP($B$12*C5793))</f>
        <v>617.179743144259</v>
      </c>
      <c r="E5793" s="20" t="n">
        <f aca="true">IF($B$10="","",$B$10*(1-$B$14+2*$B$14*RAND()))</f>
        <v>3.6798769751009</v>
      </c>
      <c r="F5793" s="21" t="n">
        <f aca="false">INDEX($E$17:$E$28,B5793)</f>
        <v>4.761</v>
      </c>
      <c r="G5793" s="25" t="n">
        <f aca="false">IF(OR(D5793="",E5793="",F5793=""),"",D5793*($B$7-$B$8-F5793-E5793))</f>
        <v>2653.3316442528</v>
      </c>
      <c r="H5793" s="25" t="n">
        <f aca="false">IF(D5793="","",D5793*$F$30)</f>
        <v>3085.40497192678</v>
      </c>
    </row>
    <row r="5794" customFormat="false" ht="15" hidden="false" customHeight="false" outlineLevel="0" collapsed="false">
      <c r="A5794" s="2" t="n">
        <v>5760</v>
      </c>
      <c r="B5794" s="2" t="n">
        <v>12</v>
      </c>
      <c r="C5794" s="22" t="n">
        <f aca="true">NORMSINV(MAX(RAND(),0.000000000001))</f>
        <v>0.463107360477577</v>
      </c>
      <c r="D5794" s="24" t="n">
        <f aca="false">IF($B$11="","",$B$11*EXP($B$12*C5794))</f>
        <v>1127.35619686762</v>
      </c>
      <c r="E5794" s="20" t="n">
        <f aca="true">IF($B$10="","",$B$10*(1-$B$14+2*$B$14*RAND()))</f>
        <v>3.81498745745259</v>
      </c>
      <c r="F5794" s="21" t="n">
        <f aca="false">INDEX($E$17:$E$28,B5794)</f>
        <v>4.761</v>
      </c>
      <c r="G5794" s="25" t="n">
        <f aca="false">IF(OR(D5794="",E5794="",F5794=""),"",D5794*($B$7-$B$8-F5794-E5794))</f>
        <v>4694.32534367531</v>
      </c>
      <c r="H5794" s="25" t="n">
        <f aca="false">IF(D5794="","",D5794*$F$30)</f>
        <v>5635.8790993806</v>
      </c>
    </row>
    <row r="5795" customFormat="false" ht="15" hidden="false" customHeight="false" outlineLevel="0" collapsed="false">
      <c r="A5795" s="2" t="n">
        <v>5761</v>
      </c>
      <c r="B5795" s="2" t="n">
        <v>1</v>
      </c>
      <c r="C5795" s="22" t="n">
        <f aca="true">NORMSINV(MAX(RAND(),0.000000000001))</f>
        <v>-0.857976100702262</v>
      </c>
      <c r="D5795" s="24" t="n">
        <f aca="false">IF($B$11="","",$B$11*EXP($B$12*C5795))</f>
        <v>646.110653375294</v>
      </c>
      <c r="E5795" s="20" t="n">
        <f aca="true">IF($B$10="","",$B$10*(1-$B$14+2*$B$14*RAND()))</f>
        <v>4.08795500644233</v>
      </c>
      <c r="F5795" s="21" t="n">
        <f aca="false">INDEX($E$17:$E$28,B5795)</f>
        <v>4.92562580645161</v>
      </c>
      <c r="G5795" s="25" t="n">
        <f aca="false">IF(OR(D5795="",E5795="",F5795=""),"",D5795*($B$7-$B$8-F5795-E5795))</f>
        <v>2407.67913573132</v>
      </c>
      <c r="H5795" s="25" t="n">
        <f aca="false">IF(D5795="","",D5795*$F$30)</f>
        <v>3230.03637835377</v>
      </c>
    </row>
    <row r="5796" customFormat="false" ht="15" hidden="false" customHeight="false" outlineLevel="0" collapsed="false">
      <c r="A5796" s="2" t="n">
        <v>5762</v>
      </c>
      <c r="B5796" s="2" t="n">
        <v>2</v>
      </c>
      <c r="C5796" s="22" t="n">
        <f aca="true">NORMSINV(MAX(RAND(),0.000000000001))</f>
        <v>0.957886665611987</v>
      </c>
      <c r="D5796" s="24" t="n">
        <f aca="false">IF($B$11="","",$B$11*EXP($B$12*C5796))</f>
        <v>1388.68666145861</v>
      </c>
      <c r="E5796" s="20" t="n">
        <f aca="true">IF($B$10="","",$B$10*(1-$B$14+2*$B$14*RAND()))</f>
        <v>3.92721012614172</v>
      </c>
      <c r="F5796" s="21" t="n">
        <f aca="false">INDEX($E$17:$E$28,B5796)</f>
        <v>5.0612</v>
      </c>
      <c r="G5796" s="25" t="n">
        <f aca="false">IF(OR(D5796="",E5796="",F5796=""),"",D5796*($B$7-$B$8-F5796-E5796))</f>
        <v>5209.7828170902</v>
      </c>
      <c r="H5796" s="25" t="n">
        <f aca="false">IF(D5796="","",D5796*$F$30)</f>
        <v>6942.3223579639</v>
      </c>
    </row>
    <row r="5797" customFormat="false" ht="15" hidden="false" customHeight="false" outlineLevel="0" collapsed="false">
      <c r="A5797" s="2" t="n">
        <v>5763</v>
      </c>
      <c r="B5797" s="2" t="n">
        <v>3</v>
      </c>
      <c r="C5797" s="22" t="n">
        <f aca="true">NORMSINV(MAX(RAND(),0.000000000001))</f>
        <v>0.733146593068168</v>
      </c>
      <c r="D5797" s="24" t="n">
        <f aca="false">IF($B$11="","",$B$11*EXP($B$12*C5797))</f>
        <v>1263.21569933598</v>
      </c>
      <c r="E5797" s="20" t="n">
        <f aca="true">IF($B$10="","",$B$10*(1-$B$14+2*$B$14*RAND()))</f>
        <v>3.40057353501197</v>
      </c>
      <c r="F5797" s="21" t="n">
        <f aca="false">INDEX($E$17:$E$28,B5797)</f>
        <v>5.0612</v>
      </c>
      <c r="G5797" s="25" t="n">
        <f aca="false">IF(OR(D5797="",E5797="",F5797=""),"",D5797*($B$7-$B$8-F5797-E5797))</f>
        <v>5404.32283588753</v>
      </c>
      <c r="H5797" s="25" t="n">
        <f aca="false">IF(D5797="","",D5797*$F$30)</f>
        <v>6315.06792412041</v>
      </c>
    </row>
    <row r="5798" customFormat="false" ht="15" hidden="false" customHeight="false" outlineLevel="0" collapsed="false">
      <c r="A5798" s="2" t="n">
        <v>5764</v>
      </c>
      <c r="B5798" s="2" t="n">
        <v>4</v>
      </c>
      <c r="C5798" s="22" t="n">
        <f aca="true">NORMSINV(MAX(RAND(),0.000000000001))</f>
        <v>0.228983815119878</v>
      </c>
      <c r="D5798" s="24" t="n">
        <f aca="false">IF($B$11="","",$B$11*EXP($B$12*C5798))</f>
        <v>1021.4503459444</v>
      </c>
      <c r="E5798" s="20" t="n">
        <f aca="true">IF($B$10="","",$B$10*(1-$B$14+2*$B$14*RAND()))</f>
        <v>3.43728353098843</v>
      </c>
      <c r="F5798" s="21" t="n">
        <f aca="false">INDEX($E$17:$E$28,B5798)</f>
        <v>4.89657419354839</v>
      </c>
      <c r="G5798" s="25" t="n">
        <f aca="false">IF(OR(D5798="",E5798="",F5798=""),"",D5798*($B$7-$B$8-F5798-E5798))</f>
        <v>4500.65555155211</v>
      </c>
      <c r="H5798" s="25" t="n">
        <f aca="false">IF(D5798="","",D5798*$F$30)</f>
        <v>5106.43456944524</v>
      </c>
    </row>
    <row r="5799" customFormat="false" ht="15" hidden="false" customHeight="false" outlineLevel="0" collapsed="false">
      <c r="A5799" s="2" t="n">
        <v>5765</v>
      </c>
      <c r="B5799" s="2" t="n">
        <v>5</v>
      </c>
      <c r="C5799" s="22" t="n">
        <f aca="true">NORMSINV(MAX(RAND(),0.000000000001))</f>
        <v>-2.07100728778506</v>
      </c>
      <c r="D5799" s="24" t="n">
        <f aca="false">IF($B$11="","",$B$11*EXP($B$12*C5799))</f>
        <v>387.548343513095</v>
      </c>
      <c r="E5799" s="20" t="n">
        <f aca="true">IF($B$10="","",$B$10*(1-$B$14+2*$B$14*RAND()))</f>
        <v>3.56048378888289</v>
      </c>
      <c r="F5799" s="21" t="n">
        <f aca="false">INDEX($E$17:$E$28,B5799)</f>
        <v>4.761</v>
      </c>
      <c r="G5799" s="25" t="n">
        <f aca="false">IF(OR(D5799="",E5799="",F5799=""),"",D5799*($B$7-$B$8-F5799-E5799))</f>
        <v>1712.3886384042</v>
      </c>
      <c r="H5799" s="25" t="n">
        <f aca="false">IF(D5799="","",D5799*$F$30)</f>
        <v>1937.43167889067</v>
      </c>
    </row>
    <row r="5800" customFormat="false" ht="15" hidden="false" customHeight="false" outlineLevel="0" collapsed="false">
      <c r="A5800" s="2" t="n">
        <v>5766</v>
      </c>
      <c r="B5800" s="2" t="n">
        <v>6</v>
      </c>
      <c r="C5800" s="22" t="n">
        <f aca="true">NORMSINV(MAX(RAND(),0.000000000001))</f>
        <v>-1.78797734298175</v>
      </c>
      <c r="D5800" s="24" t="n">
        <f aca="false">IF($B$11="","",$B$11*EXP($B$12*C5800))</f>
        <v>436.635963827351</v>
      </c>
      <c r="E5800" s="20" t="n">
        <f aca="true">IF($B$10="","",$B$10*(1-$B$14+2*$B$14*RAND()))</f>
        <v>3.40680553866083</v>
      </c>
      <c r="F5800" s="21" t="n">
        <f aca="false">INDEX($E$17:$E$28,B5800)</f>
        <v>4.761</v>
      </c>
      <c r="G5800" s="25" t="n">
        <f aca="false">IF(OR(D5800="",E5800="",F5800=""),"",D5800*($B$7-$B$8-F5800-E5800))</f>
        <v>1996.3845354329</v>
      </c>
      <c r="H5800" s="25" t="n">
        <f aca="false">IF(D5800="","",D5800*$F$30)</f>
        <v>2182.83051036569</v>
      </c>
    </row>
    <row r="5801" customFormat="false" ht="15" hidden="false" customHeight="false" outlineLevel="0" collapsed="false">
      <c r="A5801" s="2" t="n">
        <v>5767</v>
      </c>
      <c r="B5801" s="2" t="n">
        <v>7</v>
      </c>
      <c r="C5801" s="22" t="n">
        <f aca="true">NORMSINV(MAX(RAND(),0.000000000001))</f>
        <v>1.62815050936341</v>
      </c>
      <c r="D5801" s="24" t="n">
        <f aca="false">IF($B$11="","",$B$11*EXP($B$12*C5801))</f>
        <v>1841.87650655407</v>
      </c>
      <c r="E5801" s="20" t="n">
        <f aca="true">IF($B$10="","",$B$10*(1-$B$14+2*$B$14*RAND()))</f>
        <v>3.60146508520298</v>
      </c>
      <c r="F5801" s="21" t="n">
        <f aca="false">INDEX($E$17:$E$28,B5801)</f>
        <v>4.761</v>
      </c>
      <c r="G5801" s="25" t="n">
        <f aca="false">IF(OR(D5801="",E5801="",F5801=""),"",D5801*($B$7-$B$8-F5801-E5801))</f>
        <v>8062.87871618481</v>
      </c>
      <c r="H5801" s="25" t="n">
        <f aca="false">IF(D5801="","",D5801*$F$30)</f>
        <v>9207.90903156512</v>
      </c>
    </row>
    <row r="5802" customFormat="false" ht="15" hidden="false" customHeight="false" outlineLevel="0" collapsed="false">
      <c r="A5802" s="2" t="n">
        <v>5768</v>
      </c>
      <c r="B5802" s="2" t="n">
        <v>8</v>
      </c>
      <c r="C5802" s="22" t="n">
        <f aca="true">NORMSINV(MAX(RAND(),0.000000000001))</f>
        <v>1.10992606763269</v>
      </c>
      <c r="D5802" s="24" t="n">
        <f aca="false">IF($B$11="","",$B$11*EXP($B$12*C5802))</f>
        <v>1480.56340962109</v>
      </c>
      <c r="E5802" s="20" t="n">
        <f aca="true">IF($B$10="","",$B$10*(1-$B$14+2*$B$14*RAND()))</f>
        <v>3.96247568581113</v>
      </c>
      <c r="F5802" s="21" t="n">
        <f aca="false">INDEX($E$17:$E$28,B5802)</f>
        <v>4.761</v>
      </c>
      <c r="G5802" s="25" t="n">
        <f aca="false">IF(OR(D5802="",E5802="",F5802=""),"",D5802*($B$7-$B$8-F5802-E5802))</f>
        <v>5946.71893344147</v>
      </c>
      <c r="H5802" s="25" t="n">
        <f aca="false">IF(D5802="","",D5802*$F$30)</f>
        <v>7401.63259737773</v>
      </c>
    </row>
    <row r="5803" customFormat="false" ht="15" hidden="false" customHeight="false" outlineLevel="0" collapsed="false">
      <c r="A5803" s="2" t="n">
        <v>5769</v>
      </c>
      <c r="B5803" s="2" t="n">
        <v>9</v>
      </c>
      <c r="C5803" s="22" t="n">
        <f aca="true">NORMSINV(MAX(RAND(),0.000000000001))</f>
        <v>1.13389417721915</v>
      </c>
      <c r="D5803" s="24" t="n">
        <f aca="false">IF($B$11="","",$B$11*EXP($B$12*C5803))</f>
        <v>1495.59189606166</v>
      </c>
      <c r="E5803" s="20" t="n">
        <f aca="true">IF($B$10="","",$B$10*(1-$B$14+2*$B$14*RAND()))</f>
        <v>3.74009752473354</v>
      </c>
      <c r="F5803" s="21" t="n">
        <f aca="false">INDEX($E$17:$E$28,B5803)</f>
        <v>4.761</v>
      </c>
      <c r="G5803" s="25" t="n">
        <f aca="false">IF(OR(D5803="",E5803="",F5803=""),"",D5803*($B$7-$B$8-F5803-E5803))</f>
        <v>6339.66819020425</v>
      </c>
      <c r="H5803" s="25" t="n">
        <f aca="false">IF(D5803="","",D5803*$F$30)</f>
        <v>7476.76300679147</v>
      </c>
    </row>
    <row r="5804" customFormat="false" ht="15" hidden="false" customHeight="false" outlineLevel="0" collapsed="false">
      <c r="A5804" s="2" t="n">
        <v>5770</v>
      </c>
      <c r="B5804" s="2" t="n">
        <v>10</v>
      </c>
      <c r="C5804" s="22" t="n">
        <f aca="true">NORMSINV(MAX(RAND(),0.000000000001))</f>
        <v>0.140643803930325</v>
      </c>
      <c r="D5804" s="24" t="n">
        <f aca="false">IF($B$11="","",$B$11*EXP($B$12*C5804))</f>
        <v>984.127361427</v>
      </c>
      <c r="E5804" s="20" t="n">
        <f aca="true">IF($B$10="","",$B$10*(1-$B$14+2*$B$14*RAND()))</f>
        <v>3.70138208001529</v>
      </c>
      <c r="F5804" s="21" t="n">
        <f aca="false">INDEX($E$17:$E$28,B5804)</f>
        <v>4.761</v>
      </c>
      <c r="G5804" s="25" t="n">
        <f aca="false">IF(OR(D5804="",E5804="",F5804=""),"",D5804*($B$7-$B$8-F5804-E5804))</f>
        <v>4209.7208367874</v>
      </c>
      <c r="H5804" s="25" t="n">
        <f aca="false">IF(D5804="","",D5804*$F$30)</f>
        <v>4919.84950524586</v>
      </c>
    </row>
    <row r="5805" customFormat="false" ht="15" hidden="false" customHeight="false" outlineLevel="0" collapsed="false">
      <c r="A5805" s="2" t="n">
        <v>5771</v>
      </c>
      <c r="B5805" s="2" t="n">
        <v>11</v>
      </c>
      <c r="C5805" s="22" t="n">
        <f aca="true">NORMSINV(MAX(RAND(),0.000000000001))</f>
        <v>-0.47132659870043</v>
      </c>
      <c r="D5805" s="24" t="n">
        <f aca="false">IF($B$11="","",$B$11*EXP($B$12*C5805))</f>
        <v>760.435852641847</v>
      </c>
      <c r="E5805" s="20" t="n">
        <f aca="true">IF($B$10="","",$B$10*(1-$B$14+2*$B$14*RAND()))</f>
        <v>3.94637852828975</v>
      </c>
      <c r="F5805" s="21" t="n">
        <f aca="false">INDEX($E$17:$E$28,B5805)</f>
        <v>4.761</v>
      </c>
      <c r="G5805" s="25" t="n">
        <f aca="false">IF(OR(D5805="",E5805="",F5805=""),"",D5805*($B$7-$B$8-F5805-E5805))</f>
        <v>3066.5499472218</v>
      </c>
      <c r="H5805" s="25" t="n">
        <f aca="false">IF(D5805="","",D5805*$F$30)</f>
        <v>3801.57091452712</v>
      </c>
    </row>
    <row r="5806" customFormat="false" ht="15" hidden="false" customHeight="false" outlineLevel="0" collapsed="false">
      <c r="A5806" s="2" t="n">
        <v>5772</v>
      </c>
      <c r="B5806" s="2" t="n">
        <v>12</v>
      </c>
      <c r="C5806" s="22" t="n">
        <f aca="true">NORMSINV(MAX(RAND(),0.000000000001))</f>
        <v>-2.55842219552843</v>
      </c>
      <c r="D5806" s="24" t="n">
        <f aca="false">IF($B$11="","",$B$11*EXP($B$12*C5806))</f>
        <v>315.59523659617</v>
      </c>
      <c r="E5806" s="20" t="n">
        <f aca="true">IF($B$10="","",$B$10*(1-$B$14+2*$B$14*RAND()))</f>
        <v>4.032627697803</v>
      </c>
      <c r="F5806" s="21" t="n">
        <f aca="false">INDEX($E$17:$E$28,B5806)</f>
        <v>4.761</v>
      </c>
      <c r="G5806" s="25" t="n">
        <f aca="false">IF(OR(D5806="",E5806="",F5806=""),"",D5806*($B$7-$B$8-F5806-E5806))</f>
        <v>1245.45630040843</v>
      </c>
      <c r="H5806" s="25" t="n">
        <f aca="false">IF(D5806="","",D5806*$F$30)</f>
        <v>1577.72370679157</v>
      </c>
    </row>
    <row r="5807" customFormat="false" ht="15" hidden="false" customHeight="false" outlineLevel="0" collapsed="false">
      <c r="A5807" s="2" t="n">
        <v>5773</v>
      </c>
      <c r="B5807" s="2" t="n">
        <v>1</v>
      </c>
      <c r="C5807" s="22" t="n">
        <f aca="true">NORMSINV(MAX(RAND(),0.000000000001))</f>
        <v>0.672414866171101</v>
      </c>
      <c r="D5807" s="24" t="n">
        <f aca="false">IF($B$11="","",$B$11*EXP($B$12*C5807))</f>
        <v>1231.29975543259</v>
      </c>
      <c r="E5807" s="20" t="n">
        <f aca="true">IF($B$10="","",$B$10*(1-$B$14+2*$B$14*RAND()))</f>
        <v>4.09528927655866</v>
      </c>
      <c r="F5807" s="21" t="n">
        <f aca="false">INDEX($E$17:$E$28,B5807)</f>
        <v>4.92562580645161</v>
      </c>
      <c r="G5807" s="25" t="n">
        <f aca="false">IF(OR(D5807="",E5807="",F5807=""),"",D5807*($B$7-$B$8-F5807-E5807))</f>
        <v>4579.30834872247</v>
      </c>
      <c r="H5807" s="25" t="n">
        <f aca="false">IF(D5807="","",D5807*$F$30)</f>
        <v>6155.51373735858</v>
      </c>
    </row>
    <row r="5808" customFormat="false" ht="15" hidden="false" customHeight="false" outlineLevel="0" collapsed="false">
      <c r="A5808" s="2" t="n">
        <v>5774</v>
      </c>
      <c r="B5808" s="2" t="n">
        <v>2</v>
      </c>
      <c r="C5808" s="22" t="n">
        <f aca="true">NORMSINV(MAX(RAND(),0.000000000001))</f>
        <v>-0.106462970229068</v>
      </c>
      <c r="D5808" s="24" t="n">
        <f aca="false">IF($B$11="","",$B$11*EXP($B$12*C5808))</f>
        <v>886.81191305906</v>
      </c>
      <c r="E5808" s="20" t="n">
        <f aca="true">IF($B$10="","",$B$10*(1-$B$14+2*$B$14*RAND()))</f>
        <v>3.52937880938938</v>
      </c>
      <c r="F5808" s="21" t="n">
        <f aca="false">INDEX($E$17:$E$28,B5808)</f>
        <v>5.0612</v>
      </c>
      <c r="G5808" s="25" t="n">
        <f aca="false">IF(OR(D5808="",E5808="",F5808=""),"",D5808*($B$7-$B$8-F5808-E5808))</f>
        <v>3679.7561441332</v>
      </c>
      <c r="H5808" s="25" t="n">
        <f aca="false">IF(D5808="","",D5808*$F$30)</f>
        <v>4433.35011576485</v>
      </c>
    </row>
    <row r="5809" customFormat="false" ht="15" hidden="false" customHeight="false" outlineLevel="0" collapsed="false">
      <c r="A5809" s="2" t="n">
        <v>5775</v>
      </c>
      <c r="B5809" s="2" t="n">
        <v>3</v>
      </c>
      <c r="C5809" s="22" t="n">
        <f aca="true">NORMSINV(MAX(RAND(),0.000000000001))</f>
        <v>0.800556063273218</v>
      </c>
      <c r="D5809" s="24" t="n">
        <f aca="false">IF($B$11="","",$B$11*EXP($B$12*C5809))</f>
        <v>1299.61059262655</v>
      </c>
      <c r="E5809" s="20" t="n">
        <f aca="true">IF($B$10="","",$B$10*(1-$B$14+2*$B$14*RAND()))</f>
        <v>3.82854423624675</v>
      </c>
      <c r="F5809" s="21" t="n">
        <f aca="false">INDEX($E$17:$E$28,B5809)</f>
        <v>5.0612</v>
      </c>
      <c r="G5809" s="25" t="n">
        <f aca="false">IF(OR(D5809="",E5809="",F5809=""),"",D5809*($B$7-$B$8-F5809-E5809))</f>
        <v>5003.83317489515</v>
      </c>
      <c r="H5809" s="25" t="n">
        <f aca="false">IF(D5809="","",D5809*$F$30)</f>
        <v>6497.01327465865</v>
      </c>
    </row>
    <row r="5810" customFormat="false" ht="15" hidden="false" customHeight="false" outlineLevel="0" collapsed="false">
      <c r="A5810" s="2" t="n">
        <v>5776</v>
      </c>
      <c r="B5810" s="2" t="n">
        <v>4</v>
      </c>
      <c r="C5810" s="22" t="n">
        <f aca="true">NORMSINV(MAX(RAND(),0.000000000001))</f>
        <v>-1.04310848043339</v>
      </c>
      <c r="D5810" s="24" t="n">
        <f aca="false">IF($B$11="","",$B$11*EXP($B$12*C5810))</f>
        <v>597.624288505166</v>
      </c>
      <c r="E5810" s="20" t="n">
        <f aca="true">IF($B$10="","",$B$10*(1-$B$14+2*$B$14*RAND()))</f>
        <v>3.92383620162475</v>
      </c>
      <c r="F5810" s="21" t="n">
        <f aca="false">INDEX($E$17:$E$28,B5810)</f>
        <v>4.89657419354839</v>
      </c>
      <c r="G5810" s="25" t="n">
        <f aca="false">IF(OR(D5810="",E5810="",F5810=""),"",D5810*($B$7-$B$8-F5810-E5810))</f>
        <v>2342.4419488169</v>
      </c>
      <c r="H5810" s="25" t="n">
        <f aca="false">IF(D5810="","",D5810*$F$30)</f>
        <v>2987.64334309503</v>
      </c>
    </row>
    <row r="5811" customFormat="false" ht="15" hidden="false" customHeight="false" outlineLevel="0" collapsed="false">
      <c r="A5811" s="2" t="n">
        <v>5777</v>
      </c>
      <c r="B5811" s="2" t="n">
        <v>5</v>
      </c>
      <c r="C5811" s="22" t="n">
        <f aca="true">NORMSINV(MAX(RAND(),0.000000000001))</f>
        <v>-0.7055517916216</v>
      </c>
      <c r="D5811" s="24" t="n">
        <f aca="false">IF($B$11="","",$B$11*EXP($B$12*C5811))</f>
        <v>688.969643204462</v>
      </c>
      <c r="E5811" s="20" t="n">
        <f aca="true">IF($B$10="","",$B$10*(1-$B$14+2*$B$14*RAND()))</f>
        <v>4.08260252094039</v>
      </c>
      <c r="F5811" s="21" t="n">
        <f aca="false">INDEX($E$17:$E$28,B5811)</f>
        <v>4.761</v>
      </c>
      <c r="G5811" s="25" t="n">
        <f aca="false">IF(OR(D5811="",E5811="",F5811=""),"",D5811*($B$7-$B$8-F5811-E5811))</f>
        <v>2684.49958093047</v>
      </c>
      <c r="H5811" s="25" t="n">
        <f aca="false">IF(D5811="","",D5811*$F$30)</f>
        <v>3444.29704030775</v>
      </c>
    </row>
    <row r="5812" customFormat="false" ht="15" hidden="false" customHeight="false" outlineLevel="0" collapsed="false">
      <c r="A5812" s="2" t="n">
        <v>5778</v>
      </c>
      <c r="B5812" s="2" t="n">
        <v>6</v>
      </c>
      <c r="C5812" s="22" t="n">
        <f aca="true">NORMSINV(MAX(RAND(),0.000000000001))</f>
        <v>1.38910066382502</v>
      </c>
      <c r="D5812" s="24" t="n">
        <f aca="false">IF($B$11="","",$B$11*EXP($B$12*C5812))</f>
        <v>1665.38678402791</v>
      </c>
      <c r="E5812" s="20" t="n">
        <f aca="true">IF($B$10="","",$B$10*(1-$B$14+2*$B$14*RAND()))</f>
        <v>3.63832207337084</v>
      </c>
      <c r="F5812" s="21" t="n">
        <f aca="false">INDEX($E$17:$E$28,B5812)</f>
        <v>4.761</v>
      </c>
      <c r="G5812" s="25" t="n">
        <f aca="false">IF(OR(D5812="",E5812="",F5812=""),"",D5812*($B$7-$B$8-F5812-E5812))</f>
        <v>7228.90765272989</v>
      </c>
      <c r="H5812" s="25" t="n">
        <f aca="false">IF(D5812="","",D5812*$F$30)</f>
        <v>8325.60161071235</v>
      </c>
    </row>
    <row r="5813" customFormat="false" ht="15" hidden="false" customHeight="false" outlineLevel="0" collapsed="false">
      <c r="A5813" s="2" t="n">
        <v>5779</v>
      </c>
      <c r="B5813" s="2" t="n">
        <v>7</v>
      </c>
      <c r="C5813" s="22" t="n">
        <f aca="true">NORMSINV(MAX(RAND(),0.000000000001))</f>
        <v>1.6585324876758</v>
      </c>
      <c r="D5813" s="24" t="n">
        <f aca="false">IF($B$11="","",$B$11*EXP($B$12*C5813))</f>
        <v>1865.60766762593</v>
      </c>
      <c r="E5813" s="20" t="n">
        <f aca="true">IF($B$10="","",$B$10*(1-$B$14+2*$B$14*RAND()))</f>
        <v>4.04879931637109</v>
      </c>
      <c r="F5813" s="21" t="n">
        <f aca="false">INDEX($E$17:$E$28,B5813)</f>
        <v>4.761</v>
      </c>
      <c r="G5813" s="25" t="n">
        <f aca="false">IF(OR(D5813="",E5813="",F5813=""),"",D5813*($B$7-$B$8-F5813-E5813))</f>
        <v>7332.21253068678</v>
      </c>
      <c r="H5813" s="25" t="n">
        <f aca="false">IF(D5813="","",D5813*$F$30)</f>
        <v>9326.54585199556</v>
      </c>
    </row>
    <row r="5814" customFormat="false" ht="15" hidden="false" customHeight="false" outlineLevel="0" collapsed="false">
      <c r="A5814" s="2" t="n">
        <v>5780</v>
      </c>
      <c r="B5814" s="2" t="n">
        <v>8</v>
      </c>
      <c r="C5814" s="22" t="n">
        <f aca="true">NORMSINV(MAX(RAND(),0.000000000001))</f>
        <v>-0.687933944889046</v>
      </c>
      <c r="D5814" s="24" t="n">
        <f aca="false">IF($B$11="","",$B$11*EXP($B$12*C5814))</f>
        <v>694.103283987902</v>
      </c>
      <c r="E5814" s="20" t="n">
        <f aca="true">IF($B$10="","",$B$10*(1-$B$14+2*$B$14*RAND()))</f>
        <v>4.08279336455294</v>
      </c>
      <c r="F5814" s="21" t="n">
        <f aca="false">INDEX($E$17:$E$28,B5814)</f>
        <v>4.761</v>
      </c>
      <c r="G5814" s="25" t="n">
        <f aca="false">IF(OR(D5814="",E5814="",F5814=""),"",D5814*($B$7-$B$8-F5814-E5814))</f>
        <v>2704.36982075926</v>
      </c>
      <c r="H5814" s="25" t="n">
        <f aca="false">IF(D5814="","",D5814*$F$30)</f>
        <v>3469.96113731232</v>
      </c>
    </row>
    <row r="5815" customFormat="false" ht="15" hidden="false" customHeight="false" outlineLevel="0" collapsed="false">
      <c r="A5815" s="2" t="n">
        <v>5781</v>
      </c>
      <c r="B5815" s="2" t="n">
        <v>9</v>
      </c>
      <c r="C5815" s="22" t="n">
        <f aca="true">NORMSINV(MAX(RAND(),0.000000000001))</f>
        <v>1.11161187248714</v>
      </c>
      <c r="D5815" s="24" t="n">
        <f aca="false">IF($B$11="","",$B$11*EXP($B$12*C5815))</f>
        <v>1481.61548808017</v>
      </c>
      <c r="E5815" s="20" t="n">
        <f aca="true">IF($B$10="","",$B$10*(1-$B$14+2*$B$14*RAND()))</f>
        <v>3.39325146571935</v>
      </c>
      <c r="F5815" s="21" t="n">
        <f aca="false">INDEX($E$17:$E$28,B5815)</f>
        <v>4.761</v>
      </c>
      <c r="G5815" s="25" t="n">
        <f aca="false">IF(OR(D5815="",E5815="",F5815=""),"",D5815*($B$7-$B$8-F5815-E5815))</f>
        <v>6794.31605283113</v>
      </c>
      <c r="H5815" s="25" t="n">
        <f aca="false">IF(D5815="","",D5815*$F$30)</f>
        <v>7406.89214801037</v>
      </c>
    </row>
    <row r="5816" customFormat="false" ht="15" hidden="false" customHeight="false" outlineLevel="0" collapsed="false">
      <c r="A5816" s="2" t="n">
        <v>5782</v>
      </c>
      <c r="B5816" s="2" t="n">
        <v>10</v>
      </c>
      <c r="C5816" s="22" t="n">
        <f aca="true">NORMSINV(MAX(RAND(),0.000000000001))</f>
        <v>-0.798422130092827</v>
      </c>
      <c r="D5816" s="24" t="n">
        <f aca="false">IF($B$11="","",$B$11*EXP($B$12*C5816))</f>
        <v>662.529312093596</v>
      </c>
      <c r="E5816" s="20" t="n">
        <f aca="true">IF($B$10="","",$B$10*(1-$B$14+2*$B$14*RAND()))</f>
        <v>3.64260095889761</v>
      </c>
      <c r="F5816" s="21" t="n">
        <f aca="false">INDEX($E$17:$E$28,B5816)</f>
        <v>4.761</v>
      </c>
      <c r="G5816" s="25" t="n">
        <f aca="false">IF(OR(D5816="",E5816="",F5816=""),"",D5816*($B$7-$B$8-F5816-E5816))</f>
        <v>2872.99147366489</v>
      </c>
      <c r="H5816" s="25" t="n">
        <f aca="false">IF(D5816="","",D5816*$F$30)</f>
        <v>3312.11653701831</v>
      </c>
    </row>
    <row r="5817" customFormat="false" ht="15" hidden="false" customHeight="false" outlineLevel="0" collapsed="false">
      <c r="A5817" s="2" t="n">
        <v>5783</v>
      </c>
      <c r="B5817" s="2" t="n">
        <v>11</v>
      </c>
      <c r="C5817" s="22" t="n">
        <f aca="true">NORMSINV(MAX(RAND(),0.000000000001))</f>
        <v>0.150873063896095</v>
      </c>
      <c r="D5817" s="24" t="n">
        <f aca="false">IF($B$11="","",$B$11*EXP($B$12*C5817))</f>
        <v>988.378364110308</v>
      </c>
      <c r="E5817" s="20" t="n">
        <f aca="true">IF($B$10="","",$B$10*(1-$B$14+2*$B$14*RAND()))</f>
        <v>3.68707402177354</v>
      </c>
      <c r="F5817" s="21" t="n">
        <f aca="false">INDEX($E$17:$E$28,B5817)</f>
        <v>4.761</v>
      </c>
      <c r="G5817" s="25" t="n">
        <f aca="false">IF(OR(D5817="",E5817="",F5817=""),"",D5817*($B$7-$B$8-F5817-E5817))</f>
        <v>4242.04677724201</v>
      </c>
      <c r="H5817" s="25" t="n">
        <f aca="false">IF(D5817="","",D5817*$F$30)</f>
        <v>4941.10111786025</v>
      </c>
    </row>
    <row r="5818" customFormat="false" ht="15" hidden="false" customHeight="false" outlineLevel="0" collapsed="false">
      <c r="A5818" s="2" t="n">
        <v>5784</v>
      </c>
      <c r="B5818" s="2" t="n">
        <v>12</v>
      </c>
      <c r="C5818" s="22" t="n">
        <f aca="true">NORMSINV(MAX(RAND(),0.000000000001))</f>
        <v>1.27408288447483</v>
      </c>
      <c r="D5818" s="24" t="n">
        <f aca="false">IF($B$11="","",$B$11*EXP($B$12*C5818))</f>
        <v>1586.59912410824</v>
      </c>
      <c r="E5818" s="20" t="n">
        <f aca="true">IF($B$10="","",$B$10*(1-$B$14+2*$B$14*RAND()))</f>
        <v>3.43149341666272</v>
      </c>
      <c r="F5818" s="21" t="n">
        <f aca="false">INDEX($E$17:$E$28,B5818)</f>
        <v>4.761</v>
      </c>
      <c r="G5818" s="25" t="n">
        <f aca="false">IF(OR(D5818="",E5818="",F5818=""),"",D5818*($B$7-$B$8-F5818-E5818))</f>
        <v>7215.06996199938</v>
      </c>
      <c r="H5818" s="25" t="n">
        <f aca="false">IF(D5818="","",D5818*$F$30)</f>
        <v>7931.72634124191</v>
      </c>
    </row>
    <row r="5819" customFormat="false" ht="15" hidden="false" customHeight="false" outlineLevel="0" collapsed="false">
      <c r="A5819" s="2" t="n">
        <v>5785</v>
      </c>
      <c r="B5819" s="2" t="n">
        <v>1</v>
      </c>
      <c r="C5819" s="22" t="n">
        <f aca="true">NORMSINV(MAX(RAND(),0.000000000001))</f>
        <v>0.965514950813792</v>
      </c>
      <c r="D5819" s="24" t="n">
        <f aca="false">IF($B$11="","",$B$11*EXP($B$12*C5819))</f>
        <v>1393.15749919632</v>
      </c>
      <c r="E5819" s="20" t="n">
        <f aca="true">IF($B$10="","",$B$10*(1-$B$14+2*$B$14*RAND()))</f>
        <v>4.0996843225576</v>
      </c>
      <c r="F5819" s="21" t="n">
        <f aca="false">INDEX($E$17:$E$28,B5819)</f>
        <v>4.92562580645161</v>
      </c>
      <c r="G5819" s="25" t="n">
        <f aca="false">IF(OR(D5819="",E5819="",F5819=""),"",D5819*($B$7-$B$8-F5819-E5819))</f>
        <v>5175.14805095942</v>
      </c>
      <c r="H5819" s="25" t="n">
        <f aca="false">IF(D5819="","",D5819*$F$30)</f>
        <v>6964.67296998223</v>
      </c>
    </row>
    <row r="5820" customFormat="false" ht="15" hidden="false" customHeight="false" outlineLevel="0" collapsed="false">
      <c r="A5820" s="2" t="n">
        <v>5786</v>
      </c>
      <c r="B5820" s="2" t="n">
        <v>2</v>
      </c>
      <c r="C5820" s="22" t="n">
        <f aca="true">NORMSINV(MAX(RAND(),0.000000000001))</f>
        <v>-0.320515022668967</v>
      </c>
      <c r="D5820" s="24" t="n">
        <f aca="false">IF($B$11="","",$B$11*EXP($B$12*C5820))</f>
        <v>810.327623947306</v>
      </c>
      <c r="E5820" s="20" t="n">
        <f aca="true">IF($B$10="","",$B$10*(1-$B$14+2*$B$14*RAND()))</f>
        <v>4.02749044420274</v>
      </c>
      <c r="F5820" s="21" t="n">
        <f aca="false">INDEX($E$17:$E$28,B5820)</f>
        <v>5.0612</v>
      </c>
      <c r="G5820" s="25" t="n">
        <f aca="false">IF(OR(D5820="",E5820="",F5820=""),"",D5820*($B$7-$B$8-F5820-E5820))</f>
        <v>2958.75699664528</v>
      </c>
      <c r="H5820" s="25" t="n">
        <f aca="false">IF(D5820="","",D5820*$F$30)</f>
        <v>4050.98985763737</v>
      </c>
    </row>
    <row r="5821" customFormat="false" ht="15" hidden="false" customHeight="false" outlineLevel="0" collapsed="false">
      <c r="A5821" s="2" t="n">
        <v>5787</v>
      </c>
      <c r="B5821" s="2" t="n">
        <v>3</v>
      </c>
      <c r="C5821" s="22" t="n">
        <f aca="true">NORMSINV(MAX(RAND(),0.000000000001))</f>
        <v>0.660217485591204</v>
      </c>
      <c r="D5821" s="24" t="n">
        <f aca="false">IF($B$11="","",$B$11*EXP($B$12*C5821))</f>
        <v>1224.98764827629</v>
      </c>
      <c r="E5821" s="20" t="n">
        <f aca="true">IF($B$10="","",$B$10*(1-$B$14+2*$B$14*RAND()))</f>
        <v>4.0728414553133</v>
      </c>
      <c r="F5821" s="21" t="n">
        <f aca="false">INDEX($E$17:$E$28,B5821)</f>
        <v>5.0612</v>
      </c>
      <c r="G5821" s="25" t="n">
        <f aca="false">IF(OR(D5821="",E5821="",F5821=""),"",D5821*($B$7-$B$8-F5821-E5821))</f>
        <v>4417.25467743755</v>
      </c>
      <c r="H5821" s="25" t="n">
        <f aca="false">IF(D5821="","",D5821*$F$30)</f>
        <v>6123.95825126282</v>
      </c>
    </row>
    <row r="5822" customFormat="false" ht="15" hidden="false" customHeight="false" outlineLevel="0" collapsed="false">
      <c r="A5822" s="2" t="n">
        <v>5788</v>
      </c>
      <c r="B5822" s="2" t="n">
        <v>4</v>
      </c>
      <c r="C5822" s="22" t="n">
        <f aca="true">NORMSINV(MAX(RAND(),0.000000000001))</f>
        <v>-1.12160397318023</v>
      </c>
      <c r="D5822" s="24" t="n">
        <f aca="false">IF($B$11="","",$B$11*EXP($B$12*C5822))</f>
        <v>578.180983172282</v>
      </c>
      <c r="E5822" s="20" t="n">
        <f aca="true">IF($B$10="","",$B$10*(1-$B$14+2*$B$14*RAND()))</f>
        <v>3.91486238601309</v>
      </c>
      <c r="F5822" s="21" t="n">
        <f aca="false">INDEX($E$17:$E$28,B5822)</f>
        <v>4.89657419354839</v>
      </c>
      <c r="G5822" s="25" t="n">
        <f aca="false">IF(OR(D5822="",E5822="",F5822=""),"",D5822*($B$7-$B$8-F5822-E5822))</f>
        <v>2271.42066088381</v>
      </c>
      <c r="H5822" s="25" t="n">
        <f aca="false">IF(D5822="","",D5822*$F$30)</f>
        <v>2890.44237107487</v>
      </c>
    </row>
    <row r="5823" customFormat="false" ht="15" hidden="false" customHeight="false" outlineLevel="0" collapsed="false">
      <c r="A5823" s="2" t="n">
        <v>5789</v>
      </c>
      <c r="B5823" s="2" t="n">
        <v>5</v>
      </c>
      <c r="C5823" s="22" t="n">
        <f aca="true">NORMSINV(MAX(RAND(),0.000000000001))</f>
        <v>-0.343734674163413</v>
      </c>
      <c r="D5823" s="24" t="n">
        <f aca="false">IF($B$11="","",$B$11*EXP($B$12*C5823))</f>
        <v>802.438058749017</v>
      </c>
      <c r="E5823" s="20" t="n">
        <f aca="true">IF($B$10="","",$B$10*(1-$B$14+2*$B$14*RAND()))</f>
        <v>3.41382838877682</v>
      </c>
      <c r="F5823" s="21" t="n">
        <f aca="false">INDEX($E$17:$E$28,B5823)</f>
        <v>4.761</v>
      </c>
      <c r="G5823" s="25" t="n">
        <f aca="false">IF(OR(D5823="",E5823="",F5823=""),"",D5823*($B$7-$B$8-F5823-E5823))</f>
        <v>3663.26744556605</v>
      </c>
      <c r="H5823" s="25" t="n">
        <f aca="false">IF(D5823="","",D5823*$F$30)</f>
        <v>4011.54834329809</v>
      </c>
    </row>
    <row r="5824" customFormat="false" ht="15" hidden="false" customHeight="false" outlineLevel="0" collapsed="false">
      <c r="A5824" s="2" t="n">
        <v>5790</v>
      </c>
      <c r="B5824" s="2" t="n">
        <v>6</v>
      </c>
      <c r="C5824" s="22" t="n">
        <f aca="true">NORMSINV(MAX(RAND(),0.000000000001))</f>
        <v>-0.0909575009875292</v>
      </c>
      <c r="D5824" s="24" t="n">
        <f aca="false">IF($B$11="","",$B$11*EXP($B$12*C5824))</f>
        <v>892.624848376927</v>
      </c>
      <c r="E5824" s="20" t="n">
        <f aca="true">IF($B$10="","",$B$10*(1-$B$14+2*$B$14*RAND()))</f>
        <v>3.66745122340204</v>
      </c>
      <c r="F5824" s="21" t="n">
        <f aca="false">INDEX($E$17:$E$28,B5824)</f>
        <v>4.761</v>
      </c>
      <c r="G5824" s="25" t="n">
        <f aca="false">IF(OR(D5824="",E5824="",F5824=""),"",D5824*($B$7-$B$8-F5824-E5824))</f>
        <v>3848.59557298048</v>
      </c>
      <c r="H5824" s="25" t="n">
        <f aca="false">IF(D5824="","",D5824*$F$30)</f>
        <v>4462.41014200593</v>
      </c>
    </row>
    <row r="5825" customFormat="false" ht="15" hidden="false" customHeight="false" outlineLevel="0" collapsed="false">
      <c r="A5825" s="2" t="n">
        <v>5791</v>
      </c>
      <c r="B5825" s="2" t="n">
        <v>7</v>
      </c>
      <c r="C5825" s="22" t="n">
        <f aca="true">NORMSINV(MAX(RAND(),0.000000000001))</f>
        <v>0.687396467070449</v>
      </c>
      <c r="D5825" s="24" t="n">
        <f aca="false">IF($B$11="","",$B$11*EXP($B$12*C5825))</f>
        <v>1239.09721426155</v>
      </c>
      <c r="E5825" s="20" t="n">
        <f aca="true">IF($B$10="","",$B$10*(1-$B$14+2*$B$14*RAND()))</f>
        <v>4.10498011631935</v>
      </c>
      <c r="F5825" s="21" t="n">
        <f aca="false">INDEX($E$17:$E$28,B5825)</f>
        <v>4.761</v>
      </c>
      <c r="G5825" s="25" t="n">
        <f aca="false">IF(OR(D5825="",E5825="",F5825=""),"",D5825*($B$7-$B$8-F5825-E5825))</f>
        <v>4800.28724586256</v>
      </c>
      <c r="H5825" s="25" t="n">
        <f aca="false">IF(D5825="","",D5825*$F$30)</f>
        <v>6194.49479353636</v>
      </c>
    </row>
    <row r="5826" customFormat="false" ht="15" hidden="false" customHeight="false" outlineLevel="0" collapsed="false">
      <c r="A5826" s="2" t="n">
        <v>5792</v>
      </c>
      <c r="B5826" s="2" t="n">
        <v>8</v>
      </c>
      <c r="C5826" s="22" t="n">
        <f aca="true">NORMSINV(MAX(RAND(),0.000000000001))</f>
        <v>-0.502374093319252</v>
      </c>
      <c r="D5826" s="24" t="n">
        <f aca="false">IF($B$11="","",$B$11*EXP($B$12*C5826))</f>
        <v>750.552347277821</v>
      </c>
      <c r="E5826" s="20" t="n">
        <f aca="true">IF($B$10="","",$B$10*(1-$B$14+2*$B$14*RAND()))</f>
        <v>3.6050753779236</v>
      </c>
      <c r="F5826" s="21" t="n">
        <f aca="false">INDEX($E$17:$E$28,B5826)</f>
        <v>4.761</v>
      </c>
      <c r="G5826" s="25" t="n">
        <f aca="false">IF(OR(D5826="",E5826="",F5826=""),"",D5826*($B$7-$B$8-F5826-E5826))</f>
        <v>3282.8593919157</v>
      </c>
      <c r="H5826" s="25" t="n">
        <f aca="false">IF(D5826="","",D5826*$F$30)</f>
        <v>3752.16129451128</v>
      </c>
    </row>
    <row r="5827" customFormat="false" ht="15" hidden="false" customHeight="false" outlineLevel="0" collapsed="false">
      <c r="A5827" s="2" t="n">
        <v>5793</v>
      </c>
      <c r="B5827" s="2" t="n">
        <v>9</v>
      </c>
      <c r="C5827" s="22" t="n">
        <f aca="true">NORMSINV(MAX(RAND(),0.000000000001))</f>
        <v>0.518000513115286</v>
      </c>
      <c r="D5827" s="24" t="n">
        <f aca="false">IF($B$11="","",$B$11*EXP($B$12*C5827))</f>
        <v>1153.73597935582</v>
      </c>
      <c r="E5827" s="20" t="n">
        <f aca="true">IF($B$10="","",$B$10*(1-$B$14+2*$B$14*RAND()))</f>
        <v>3.66250832082092</v>
      </c>
      <c r="F5827" s="21" t="n">
        <f aca="false">INDEX($E$17:$E$28,B5827)</f>
        <v>4.761</v>
      </c>
      <c r="G5827" s="25" t="n">
        <f aca="false">IF(OR(D5827="",E5827="",F5827=""),"",D5827*($B$7-$B$8-F5827-E5827))</f>
        <v>4980.09175485893</v>
      </c>
      <c r="H5827" s="25" t="n">
        <f aca="false">IF(D5827="","",D5827*$F$30)</f>
        <v>5767.75690799562</v>
      </c>
    </row>
    <row r="5828" customFormat="false" ht="15" hidden="false" customHeight="false" outlineLevel="0" collapsed="false">
      <c r="A5828" s="2" t="n">
        <v>5794</v>
      </c>
      <c r="B5828" s="2" t="n">
        <v>10</v>
      </c>
      <c r="C5828" s="22" t="n">
        <f aca="true">NORMSINV(MAX(RAND(),0.000000000001))</f>
        <v>0.676993758986238</v>
      </c>
      <c r="D5828" s="24" t="n">
        <f aca="false">IF($B$11="","",$B$11*EXP($B$12*C5828))</f>
        <v>1233.67770619837</v>
      </c>
      <c r="E5828" s="20" t="n">
        <f aca="true">IF($B$10="","",$B$10*(1-$B$14+2*$B$14*RAND()))</f>
        <v>3.4265484669409</v>
      </c>
      <c r="F5828" s="21" t="n">
        <f aca="false">INDEX($E$17:$E$28,B5828)</f>
        <v>4.761</v>
      </c>
      <c r="G5828" s="25" t="n">
        <f aca="false">IF(OR(D5828="",E5828="",F5828=""),"",D5828*($B$7-$B$8-F5828-E5828))</f>
        <v>5616.25796488358</v>
      </c>
      <c r="H5828" s="25" t="n">
        <f aca="false">IF(D5828="","",D5828*$F$30)</f>
        <v>6167.40158882687</v>
      </c>
    </row>
    <row r="5829" customFormat="false" ht="15" hidden="false" customHeight="false" outlineLevel="0" collapsed="false">
      <c r="A5829" s="2" t="n">
        <v>5795</v>
      </c>
      <c r="B5829" s="2" t="n">
        <v>11</v>
      </c>
      <c r="C5829" s="22" t="n">
        <f aca="true">NORMSINV(MAX(RAND(),0.000000000001))</f>
        <v>-0.190016102544849</v>
      </c>
      <c r="D5829" s="24" t="n">
        <f aca="false">IF($B$11="","",$B$11*EXP($B$12*C5829))</f>
        <v>856.133615338537</v>
      </c>
      <c r="E5829" s="20" t="n">
        <f aca="true">IF($B$10="","",$B$10*(1-$B$14+2*$B$14*RAND()))</f>
        <v>3.80377000981998</v>
      </c>
      <c r="F5829" s="21" t="n">
        <f aca="false">INDEX($E$17:$E$28,B5829)</f>
        <v>4.761</v>
      </c>
      <c r="G5829" s="25" t="n">
        <f aca="false">IF(OR(D5829="",E5829="",F5829=""),"",D5829*($B$7-$B$8-F5829-E5829))</f>
        <v>3574.55474636271</v>
      </c>
      <c r="H5829" s="25" t="n">
        <f aca="false">IF(D5829="","",D5829*$F$30)</f>
        <v>4279.98316980041</v>
      </c>
    </row>
    <row r="5830" customFormat="false" ht="15" hidden="false" customHeight="false" outlineLevel="0" collapsed="false">
      <c r="A5830" s="2" t="n">
        <v>5796</v>
      </c>
      <c r="B5830" s="2" t="n">
        <v>12</v>
      </c>
      <c r="C5830" s="22" t="n">
        <f aca="true">NORMSINV(MAX(RAND(),0.000000000001))</f>
        <v>1.41619440774995</v>
      </c>
      <c r="D5830" s="24" t="n">
        <f aca="false">IF($B$11="","",$B$11*EXP($B$12*C5830))</f>
        <v>1684.50842190274</v>
      </c>
      <c r="E5830" s="20" t="n">
        <f aca="true">IF($B$10="","",$B$10*(1-$B$14+2*$B$14*RAND()))</f>
        <v>3.8348644476639</v>
      </c>
      <c r="F5830" s="21" t="n">
        <f aca="false">INDEX($E$17:$E$28,B5830)</f>
        <v>4.761</v>
      </c>
      <c r="G5830" s="25" t="n">
        <f aca="false">IF(OR(D5830="",E5830="",F5830=""),"",D5830*($B$7-$B$8-F5830-E5830))</f>
        <v>6980.83123941672</v>
      </c>
      <c r="H5830" s="25" t="n">
        <f aca="false">IF(D5830="","",D5830*$F$30)</f>
        <v>8421.19450277618</v>
      </c>
    </row>
    <row r="5831" customFormat="false" ht="15" hidden="false" customHeight="false" outlineLevel="0" collapsed="false">
      <c r="A5831" s="2" t="n">
        <v>5797</v>
      </c>
      <c r="B5831" s="2" t="n">
        <v>1</v>
      </c>
      <c r="C5831" s="22" t="n">
        <f aca="true">NORMSINV(MAX(RAND(),0.000000000001))</f>
        <v>-0.434549218570403</v>
      </c>
      <c r="D5831" s="24" t="n">
        <f aca="false">IF($B$11="","",$B$11*EXP($B$12*C5831))</f>
        <v>772.311911790902</v>
      </c>
      <c r="E5831" s="20" t="n">
        <f aca="true">IF($B$10="","",$B$10*(1-$B$14+2*$B$14*RAND()))</f>
        <v>4.0825665822172</v>
      </c>
      <c r="F5831" s="21" t="n">
        <f aca="false">INDEX($E$17:$E$28,B5831)</f>
        <v>4.92562580645161</v>
      </c>
      <c r="G5831" s="25" t="n">
        <f aca="false">IF(OR(D5831="",E5831="",F5831=""),"",D5831*($B$7-$B$8-F5831-E5831))</f>
        <v>2882.11947074303</v>
      </c>
      <c r="H5831" s="25" t="n">
        <f aca="false">IF(D5831="","",D5831*$F$30)</f>
        <v>3860.94170942508</v>
      </c>
    </row>
    <row r="5832" customFormat="false" ht="15" hidden="false" customHeight="false" outlineLevel="0" collapsed="false">
      <c r="A5832" s="2" t="n">
        <v>5798</v>
      </c>
      <c r="B5832" s="2" t="n">
        <v>2</v>
      </c>
      <c r="C5832" s="22" t="n">
        <f aca="true">NORMSINV(MAX(RAND(),0.000000000001))</f>
        <v>-0.576016275449437</v>
      </c>
      <c r="D5832" s="24" t="n">
        <f aca="false">IF($B$11="","",$B$11*EXP($B$12*C5832))</f>
        <v>727.620107651336</v>
      </c>
      <c r="E5832" s="20" t="n">
        <f aca="true">IF($B$10="","",$B$10*(1-$B$14+2*$B$14*RAND()))</f>
        <v>3.64371450828707</v>
      </c>
      <c r="F5832" s="21" t="n">
        <f aca="false">INDEX($E$17:$E$28,B5832)</f>
        <v>5.0612</v>
      </c>
      <c r="G5832" s="25" t="n">
        <f aca="false">IF(OR(D5832="",E5832="",F5832=""),"",D5832*($B$7-$B$8-F5832-E5832))</f>
        <v>2936.0093398625</v>
      </c>
      <c r="H5832" s="25" t="n">
        <f aca="false">IF(D5832="","",D5832*$F$30)</f>
        <v>3637.51844217056</v>
      </c>
    </row>
    <row r="5833" customFormat="false" ht="15" hidden="false" customHeight="false" outlineLevel="0" collapsed="false">
      <c r="A5833" s="2" t="n">
        <v>5799</v>
      </c>
      <c r="B5833" s="2" t="n">
        <v>3</v>
      </c>
      <c r="C5833" s="22" t="n">
        <f aca="true">NORMSINV(MAX(RAND(),0.000000000001))</f>
        <v>-0.23015217824434</v>
      </c>
      <c r="D5833" s="24" t="n">
        <f aca="false">IF($B$11="","",$B$11*EXP($B$12*C5833))</f>
        <v>841.776446713791</v>
      </c>
      <c r="E5833" s="20" t="n">
        <f aca="true">IF($B$10="","",$B$10*(1-$B$14+2*$B$14*RAND()))</f>
        <v>4.04102356213209</v>
      </c>
      <c r="F5833" s="21" t="n">
        <f aca="false">INDEX($E$17:$E$28,B5833)</f>
        <v>5.0612</v>
      </c>
      <c r="G5833" s="25" t="n">
        <f aca="false">IF(OR(D5833="",E5833="",F5833=""),"",D5833*($B$7-$B$8-F5833-E5833))</f>
        <v>3062.1945238076</v>
      </c>
      <c r="H5833" s="25" t="n">
        <f aca="false">IF(D5833="","",D5833*$F$30)</f>
        <v>4208.20881241158</v>
      </c>
    </row>
    <row r="5834" customFormat="false" ht="15" hidden="false" customHeight="false" outlineLevel="0" collapsed="false">
      <c r="A5834" s="2" t="n">
        <v>5800</v>
      </c>
      <c r="B5834" s="2" t="n">
        <v>4</v>
      </c>
      <c r="C5834" s="22" t="n">
        <f aca="true">NORMSINV(MAX(RAND(),0.000000000001))</f>
        <v>0.205443800193284</v>
      </c>
      <c r="D5834" s="24" t="n">
        <f aca="false">IF($B$11="","",$B$11*EXP($B$12*C5834))</f>
        <v>1011.36869963241</v>
      </c>
      <c r="E5834" s="20" t="n">
        <f aca="true">IF($B$10="","",$B$10*(1-$B$14+2*$B$14*RAND()))</f>
        <v>3.70005146746585</v>
      </c>
      <c r="F5834" s="21" t="n">
        <f aca="false">INDEX($E$17:$E$28,B5834)</f>
        <v>4.89657419354839</v>
      </c>
      <c r="G5834" s="25" t="n">
        <f aca="false">IF(OR(D5834="",E5834="",F5834=""),"",D5834*($B$7-$B$8-F5834-E5834))</f>
        <v>4190.47911731031</v>
      </c>
      <c r="H5834" s="25" t="n">
        <f aca="false">IF(D5834="","",D5834*$F$30)</f>
        <v>5056.03440320233</v>
      </c>
    </row>
    <row r="5835" customFormat="false" ht="15" hidden="false" customHeight="false" outlineLevel="0" collapsed="false">
      <c r="A5835" s="2" t="n">
        <v>5801</v>
      </c>
      <c r="B5835" s="2" t="n">
        <v>5</v>
      </c>
      <c r="C5835" s="22" t="n">
        <f aca="true">NORMSINV(MAX(RAND(),0.000000000001))</f>
        <v>1.06833565978726</v>
      </c>
      <c r="D5835" s="24" t="n">
        <f aca="false">IF($B$11="","",$B$11*EXP($B$12*C5835))</f>
        <v>1454.84288347076</v>
      </c>
      <c r="E5835" s="20" t="n">
        <f aca="true">IF($B$10="","",$B$10*(1-$B$14+2*$B$14*RAND()))</f>
        <v>3.37820198412552</v>
      </c>
      <c r="F5835" s="21" t="n">
        <f aca="false">INDEX($E$17:$E$28,B5835)</f>
        <v>4.761</v>
      </c>
      <c r="G5835" s="25" t="n">
        <f aca="false">IF(OR(D5835="",E5835="",F5835=""),"",D5835*($B$7-$B$8-F5835-E5835))</f>
        <v>6693.43825168138</v>
      </c>
      <c r="H5835" s="25" t="n">
        <f aca="false">IF(D5835="","",D5835*$F$30)</f>
        <v>7273.05054304702</v>
      </c>
    </row>
    <row r="5836" customFormat="false" ht="15" hidden="false" customHeight="false" outlineLevel="0" collapsed="false">
      <c r="A5836" s="2" t="n">
        <v>5802</v>
      </c>
      <c r="B5836" s="2" t="n">
        <v>6</v>
      </c>
      <c r="C5836" s="22" t="n">
        <f aca="true">NORMSINV(MAX(RAND(),0.000000000001))</f>
        <v>-0.835453455539438</v>
      </c>
      <c r="D5836" s="24" t="n">
        <f aca="false">IF($B$11="","",$B$11*EXP($B$12*C5836))</f>
        <v>652.27161172734</v>
      </c>
      <c r="E5836" s="20" t="n">
        <f aca="true">IF($B$10="","",$B$10*(1-$B$14+2*$B$14*RAND()))</f>
        <v>3.48921677717412</v>
      </c>
      <c r="F5836" s="21" t="n">
        <f aca="false">INDEX($E$17:$E$28,B5836)</f>
        <v>4.761</v>
      </c>
      <c r="G5836" s="25" t="n">
        <f aca="false">IF(OR(D5836="",E5836="",F5836=""),"",D5836*($B$7-$B$8-F5836-E5836))</f>
        <v>2928.558139059</v>
      </c>
      <c r="H5836" s="25" t="n">
        <f aca="false">IF(D5836="","",D5836*$F$30)</f>
        <v>3260.83624134732</v>
      </c>
    </row>
    <row r="5837" customFormat="false" ht="15" hidden="false" customHeight="false" outlineLevel="0" collapsed="false">
      <c r="A5837" s="2" t="n">
        <v>5803</v>
      </c>
      <c r="B5837" s="2" t="n">
        <v>7</v>
      </c>
      <c r="C5837" s="22" t="n">
        <f aca="true">NORMSINV(MAX(RAND(),0.000000000001))</f>
        <v>-0.442656177519876</v>
      </c>
      <c r="D5837" s="24" t="n">
        <f aca="false">IF($B$11="","",$B$11*EXP($B$12*C5837))</f>
        <v>769.678197242957</v>
      </c>
      <c r="E5837" s="20" t="n">
        <f aca="true">IF($B$10="","",$B$10*(1-$B$14+2*$B$14*RAND()))</f>
        <v>3.68397196975091</v>
      </c>
      <c r="F5837" s="21" t="n">
        <f aca="false">INDEX($E$17:$E$28,B5837)</f>
        <v>4.761</v>
      </c>
      <c r="G5837" s="25" t="n">
        <f aca="false">IF(OR(D5837="",E5837="",F5837=""),"",D5837*($B$7-$B$8-F5837-E5837))</f>
        <v>3305.78943143009</v>
      </c>
      <c r="H5837" s="25" t="n">
        <f aca="false">IF(D5837="","",D5837*$F$30)</f>
        <v>3847.77524365699</v>
      </c>
    </row>
    <row r="5838" customFormat="false" ht="15" hidden="false" customHeight="false" outlineLevel="0" collapsed="false">
      <c r="A5838" s="2" t="n">
        <v>5804</v>
      </c>
      <c r="B5838" s="2" t="n">
        <v>8</v>
      </c>
      <c r="C5838" s="22" t="n">
        <f aca="true">NORMSINV(MAX(RAND(),0.000000000001))</f>
        <v>-0.151979466045774</v>
      </c>
      <c r="D5838" s="24" t="n">
        <f aca="false">IF($B$11="","",$B$11*EXP($B$12*C5838))</f>
        <v>869.965716523413</v>
      </c>
      <c r="E5838" s="20" t="n">
        <f aca="true">IF($B$10="","",$B$10*(1-$B$14+2*$B$14*RAND()))</f>
        <v>3.90536340155272</v>
      </c>
      <c r="F5838" s="21" t="n">
        <f aca="false">INDEX($E$17:$E$28,B5838)</f>
        <v>4.761</v>
      </c>
      <c r="G5838" s="25" t="n">
        <f aca="false">IF(OR(D5838="",E5838="",F5838=""),"",D5838*($B$7-$B$8-F5838-E5838))</f>
        <v>3543.92418222419</v>
      </c>
      <c r="H5838" s="25" t="n">
        <f aca="false">IF(D5838="","",D5838*$F$30)</f>
        <v>4349.13261004385</v>
      </c>
    </row>
    <row r="5839" customFormat="false" ht="15" hidden="false" customHeight="false" outlineLevel="0" collapsed="false">
      <c r="A5839" s="2" t="n">
        <v>5805</v>
      </c>
      <c r="B5839" s="2" t="n">
        <v>9</v>
      </c>
      <c r="C5839" s="22" t="n">
        <f aca="true">NORMSINV(MAX(RAND(),0.000000000001))</f>
        <v>-0.372322350889754</v>
      </c>
      <c r="D5839" s="24" t="n">
        <f aca="false">IF($B$11="","",$B$11*EXP($B$12*C5839))</f>
        <v>792.829973747797</v>
      </c>
      <c r="E5839" s="20" t="n">
        <f aca="true">IF($B$10="","",$B$10*(1-$B$14+2*$B$14*RAND()))</f>
        <v>3.86931142536818</v>
      </c>
      <c r="F5839" s="21" t="n">
        <f aca="false">INDEX($E$17:$E$28,B5839)</f>
        <v>4.761</v>
      </c>
      <c r="G5839" s="25" t="n">
        <f aca="false">IF(OR(D5839="",E5839="",F5839=""),"",D5839*($B$7-$B$8-F5839-E5839))</f>
        <v>3258.28428473697</v>
      </c>
      <c r="H5839" s="25" t="n">
        <f aca="false">IF(D5839="","",D5839*$F$30)</f>
        <v>3963.51560475999</v>
      </c>
    </row>
    <row r="5840" customFormat="false" ht="15" hidden="false" customHeight="false" outlineLevel="0" collapsed="false">
      <c r="A5840" s="2" t="n">
        <v>5806</v>
      </c>
      <c r="B5840" s="2" t="n">
        <v>10</v>
      </c>
      <c r="C5840" s="22" t="n">
        <f aca="true">NORMSINV(MAX(RAND(),0.000000000001))</f>
        <v>-0.475868862385741</v>
      </c>
      <c r="D5840" s="24" t="n">
        <f aca="false">IF($B$11="","",$B$11*EXP($B$12*C5840))</f>
        <v>758.981803978628</v>
      </c>
      <c r="E5840" s="20" t="n">
        <f aca="true">IF($B$10="","",$B$10*(1-$B$14+2*$B$14*RAND()))</f>
        <v>4.0182481585029</v>
      </c>
      <c r="F5840" s="21" t="n">
        <f aca="false">INDEX($E$17:$E$28,B5840)</f>
        <v>4.761</v>
      </c>
      <c r="G5840" s="25" t="n">
        <f aca="false">IF(OR(D5840="",E5840="",F5840=""),"",D5840*($B$7-$B$8-F5840-E5840))</f>
        <v>3006.13857777114</v>
      </c>
      <c r="H5840" s="25" t="n">
        <f aca="false">IF(D5840="","",D5840*$F$30)</f>
        <v>3794.30183444996</v>
      </c>
    </row>
    <row r="5841" customFormat="false" ht="15" hidden="false" customHeight="false" outlineLevel="0" collapsed="false">
      <c r="A5841" s="2" t="n">
        <v>5807</v>
      </c>
      <c r="B5841" s="2" t="n">
        <v>11</v>
      </c>
      <c r="C5841" s="22" t="n">
        <f aca="true">NORMSINV(MAX(RAND(),0.000000000001))</f>
        <v>-0.849788512385431</v>
      </c>
      <c r="D5841" s="24" t="n">
        <f aca="false">IF($B$11="","",$B$11*EXP($B$12*C5841))</f>
        <v>648.343566495633</v>
      </c>
      <c r="E5841" s="20" t="n">
        <f aca="true">IF($B$10="","",$B$10*(1-$B$14+2*$B$14*RAND()))</f>
        <v>3.77696385888391</v>
      </c>
      <c r="F5841" s="21" t="n">
        <f aca="false">INDEX($E$17:$E$28,B5841)</f>
        <v>4.761</v>
      </c>
      <c r="G5841" s="25" t="n">
        <f aca="false">IF(OR(D5841="",E5841="",F5841=""),"",D5841*($B$7-$B$8-F5841-E5841))</f>
        <v>2724.36309827475</v>
      </c>
      <c r="H5841" s="25" t="n">
        <f aca="false">IF(D5841="","",D5841*$F$30)</f>
        <v>3241.19915762497</v>
      </c>
    </row>
    <row r="5842" customFormat="false" ht="15" hidden="false" customHeight="false" outlineLevel="0" collapsed="false">
      <c r="A5842" s="2" t="n">
        <v>5808</v>
      </c>
      <c r="B5842" s="2" t="n">
        <v>12</v>
      </c>
      <c r="C5842" s="22" t="n">
        <f aca="true">NORMSINV(MAX(RAND(),0.000000000001))</f>
        <v>0.107928165226844</v>
      </c>
      <c r="D5842" s="24" t="n">
        <f aca="false">IF($B$11="","",$B$11*EXP($B$12*C5842))</f>
        <v>970.653990188252</v>
      </c>
      <c r="E5842" s="20" t="n">
        <f aca="true">IF($B$10="","",$B$10*(1-$B$14+2*$B$14*RAND()))</f>
        <v>3.97154523489577</v>
      </c>
      <c r="F5842" s="21" t="n">
        <f aca="false">INDEX($E$17:$E$28,B5842)</f>
        <v>4.761</v>
      </c>
      <c r="G5842" s="25" t="n">
        <f aca="false">IF(OR(D5842="",E5842="",F5842=""),"",D5842*($B$7-$B$8-F5842-E5842))</f>
        <v>3889.85195824734</v>
      </c>
      <c r="H5842" s="25" t="n">
        <f aca="false">IF(D5842="","",D5842*$F$30)</f>
        <v>4852.49342774911</v>
      </c>
    </row>
    <row r="5843" customFormat="false" ht="15" hidden="false" customHeight="false" outlineLevel="0" collapsed="false">
      <c r="A5843" s="2" t="n">
        <v>5809</v>
      </c>
      <c r="B5843" s="2" t="n">
        <v>1</v>
      </c>
      <c r="C5843" s="22" t="n">
        <f aca="true">NORMSINV(MAX(RAND(),0.000000000001))</f>
        <v>-1.34195336403001</v>
      </c>
      <c r="D5843" s="24" t="n">
        <f aca="false">IF($B$11="","",$B$11*EXP($B$12*C5843))</f>
        <v>526.914967274022</v>
      </c>
      <c r="E5843" s="20" t="n">
        <f aca="true">IF($B$10="","",$B$10*(1-$B$14+2*$B$14*RAND()))</f>
        <v>3.47226727949714</v>
      </c>
      <c r="F5843" s="21" t="n">
        <f aca="false">INDEX($E$17:$E$28,B5843)</f>
        <v>4.92562580645161</v>
      </c>
      <c r="G5843" s="25" t="n">
        <f aca="false">IF(OR(D5843="",E5843="",F5843=""),"",D5843*($B$7-$B$8-F5843-E5843))</f>
        <v>2287.92112251762</v>
      </c>
      <c r="H5843" s="25" t="n">
        <f aca="false">IF(D5843="","",D5843*$F$30)</f>
        <v>2634.15330439629</v>
      </c>
    </row>
    <row r="5844" customFormat="false" ht="15" hidden="false" customHeight="false" outlineLevel="0" collapsed="false">
      <c r="A5844" s="2" t="n">
        <v>5810</v>
      </c>
      <c r="B5844" s="2" t="n">
        <v>2</v>
      </c>
      <c r="C5844" s="22" t="n">
        <f aca="true">NORMSINV(MAX(RAND(),0.000000000001))</f>
        <v>-1.31934050780586</v>
      </c>
      <c r="D5844" s="24" t="n">
        <f aca="false">IF($B$11="","",$B$11*EXP($B$12*C5844))</f>
        <v>531.959561054469</v>
      </c>
      <c r="E5844" s="20" t="n">
        <f aca="true">IF($B$10="","",$B$10*(1-$B$14+2*$B$14*RAND()))</f>
        <v>3.41251815480353</v>
      </c>
      <c r="F5844" s="21" t="n">
        <f aca="false">INDEX($E$17:$E$28,B5844)</f>
        <v>5.0612</v>
      </c>
      <c r="G5844" s="25" t="n">
        <f aca="false">IF(OR(D5844="",E5844="",F5844=""),"",D5844*($B$7-$B$8-F5844-E5844))</f>
        <v>2269.48941770537</v>
      </c>
      <c r="H5844" s="25" t="n">
        <f aca="false">IF(D5844="","",D5844*$F$30)</f>
        <v>2659.3722376235</v>
      </c>
    </row>
    <row r="5845" customFormat="false" ht="15" hidden="false" customHeight="false" outlineLevel="0" collapsed="false">
      <c r="A5845" s="2" t="n">
        <v>5811</v>
      </c>
      <c r="B5845" s="2" t="n">
        <v>3</v>
      </c>
      <c r="C5845" s="22" t="n">
        <f aca="true">NORMSINV(MAX(RAND(),0.000000000001))</f>
        <v>-0.0531963203673536</v>
      </c>
      <c r="D5845" s="24" t="n">
        <f aca="false">IF($B$11="","",$B$11*EXP($B$12*C5845))</f>
        <v>906.941246500399</v>
      </c>
      <c r="E5845" s="20" t="n">
        <f aca="true">IF($B$10="","",$B$10*(1-$B$14+2*$B$14*RAND()))</f>
        <v>3.6443004439858</v>
      </c>
      <c r="F5845" s="21" t="n">
        <f aca="false">INDEX($E$17:$E$28,B5845)</f>
        <v>5.0612</v>
      </c>
      <c r="G5845" s="25" t="n">
        <f aca="false">IF(OR(D5845="",E5845="",F5845=""),"",D5845*($B$7-$B$8-F5845-E5845))</f>
        <v>3659.05405633682</v>
      </c>
      <c r="H5845" s="25" t="n">
        <f aca="false">IF(D5845="","",D5845*$F$30)</f>
        <v>4533.98067950479</v>
      </c>
    </row>
    <row r="5846" customFormat="false" ht="15" hidden="false" customHeight="false" outlineLevel="0" collapsed="false">
      <c r="A5846" s="2" t="n">
        <v>5812</v>
      </c>
      <c r="B5846" s="2" t="n">
        <v>4</v>
      </c>
      <c r="C5846" s="22" t="n">
        <f aca="true">NORMSINV(MAX(RAND(),0.000000000001))</f>
        <v>-2.60857230463103</v>
      </c>
      <c r="D5846" s="24" t="n">
        <f aca="false">IF($B$11="","",$B$11*EXP($B$12*C5846))</f>
        <v>308.996188369255</v>
      </c>
      <c r="E5846" s="20" t="n">
        <f aca="true">IF($B$10="","",$B$10*(1-$B$14+2*$B$14*RAND()))</f>
        <v>3.61081221444374</v>
      </c>
      <c r="F5846" s="21" t="n">
        <f aca="false">INDEX($E$17:$E$28,B5846)</f>
        <v>4.89657419354839</v>
      </c>
      <c r="G5846" s="25" t="n">
        <f aca="false">IF(OR(D5846="",E5846="",F5846=""),"",D5846*($B$7-$B$8-F5846-E5846))</f>
        <v>1307.86146677034</v>
      </c>
      <c r="H5846" s="25" t="n">
        <f aca="false">IF(D5846="","",D5846*$F$30)</f>
        <v>1544.73374489558</v>
      </c>
    </row>
    <row r="5847" customFormat="false" ht="15" hidden="false" customHeight="false" outlineLevel="0" collapsed="false">
      <c r="A5847" s="2" t="n">
        <v>5813</v>
      </c>
      <c r="B5847" s="2" t="n">
        <v>5</v>
      </c>
      <c r="C5847" s="22" t="n">
        <f aca="true">NORMSINV(MAX(RAND(),0.000000000001))</f>
        <v>-0.713810277552029</v>
      </c>
      <c r="D5847" s="24" t="n">
        <f aca="false">IF($B$11="","",$B$11*EXP($B$12*C5847))</f>
        <v>686.576301772848</v>
      </c>
      <c r="E5847" s="20" t="n">
        <f aca="true">IF($B$10="","",$B$10*(1-$B$14+2*$B$14*RAND()))</f>
        <v>3.50376435998135</v>
      </c>
      <c r="F5847" s="21" t="n">
        <f aca="false">INDEX($E$17:$E$28,B5847)</f>
        <v>4.761</v>
      </c>
      <c r="G5847" s="25" t="n">
        <f aca="false">IF(OR(D5847="",E5847="",F5847=""),"",D5847*($B$7-$B$8-F5847-E5847))</f>
        <v>3072.59073528605</v>
      </c>
      <c r="H5847" s="25" t="n">
        <f aca="false">IF(D5847="","",D5847*$F$30)</f>
        <v>3432.33224782282</v>
      </c>
    </row>
    <row r="5848" customFormat="false" ht="15" hidden="false" customHeight="false" outlineLevel="0" collapsed="false">
      <c r="A5848" s="2" t="n">
        <v>5814</v>
      </c>
      <c r="B5848" s="2" t="n">
        <v>6</v>
      </c>
      <c r="C5848" s="22" t="n">
        <f aca="true">NORMSINV(MAX(RAND(),0.000000000001))</f>
        <v>1.43206506689177</v>
      </c>
      <c r="D5848" s="24" t="n">
        <f aca="false">IF($B$11="","",$B$11*EXP($B$12*C5848))</f>
        <v>1695.81108181153</v>
      </c>
      <c r="E5848" s="20" t="n">
        <f aca="true">IF($B$10="","",$B$10*(1-$B$14+2*$B$14*RAND()))</f>
        <v>3.44612235041817</v>
      </c>
      <c r="F5848" s="21" t="n">
        <f aca="false">INDEX($E$17:$E$28,B5848)</f>
        <v>4.761</v>
      </c>
      <c r="G5848" s="25" t="n">
        <f aca="false">IF(OR(D5848="",E5848="",F5848=""),"",D5848*($B$7-$B$8-F5848-E5848))</f>
        <v>7686.90415065669</v>
      </c>
      <c r="H5848" s="25" t="n">
        <f aca="false">IF(D5848="","",D5848*$F$30)</f>
        <v>8477.69876019222</v>
      </c>
    </row>
    <row r="5849" customFormat="false" ht="15" hidden="false" customHeight="false" outlineLevel="0" collapsed="false">
      <c r="A5849" s="2" t="n">
        <v>5815</v>
      </c>
      <c r="B5849" s="2" t="n">
        <v>7</v>
      </c>
      <c r="C5849" s="22" t="n">
        <f aca="true">NORMSINV(MAX(RAND(),0.000000000001))</f>
        <v>-0.221114047297405</v>
      </c>
      <c r="D5849" s="24" t="n">
        <f aca="false">IF($B$11="","",$B$11*EXP($B$12*C5849))</f>
        <v>844.988348045695</v>
      </c>
      <c r="E5849" s="20" t="n">
        <f aca="true">IF($B$10="","",$B$10*(1-$B$14+2*$B$14*RAND()))</f>
        <v>3.75264059688395</v>
      </c>
      <c r="F5849" s="21" t="n">
        <f aca="false">INDEX($E$17:$E$28,B5849)</f>
        <v>4.761</v>
      </c>
      <c r="G5849" s="25" t="n">
        <f aca="false">IF(OR(D5849="",E5849="",F5849=""),"",D5849*($B$7-$B$8-F5849-E5849))</f>
        <v>3571.22445028642</v>
      </c>
      <c r="H5849" s="25" t="n">
        <f aca="false">IF(D5849="","",D5849*$F$30)</f>
        <v>4224.26574955004</v>
      </c>
    </row>
    <row r="5850" customFormat="false" ht="15" hidden="false" customHeight="false" outlineLevel="0" collapsed="false">
      <c r="A5850" s="2" t="n">
        <v>5816</v>
      </c>
      <c r="B5850" s="2" t="n">
        <v>8</v>
      </c>
      <c r="C5850" s="22" t="n">
        <f aca="true">NORMSINV(MAX(RAND(),0.000000000001))</f>
        <v>-0.701025035607397</v>
      </c>
      <c r="D5850" s="24" t="n">
        <f aca="false">IF($B$11="","",$B$11*EXP($B$12*C5850))</f>
        <v>690.28505275267</v>
      </c>
      <c r="E5850" s="20" t="n">
        <f aca="true">IF($B$10="","",$B$10*(1-$B$14+2*$B$14*RAND()))</f>
        <v>3.63370051061332</v>
      </c>
      <c r="F5850" s="21" t="n">
        <f aca="false">INDEX($E$17:$E$28,B5850)</f>
        <v>4.761</v>
      </c>
      <c r="G5850" s="25" t="n">
        <f aca="false">IF(OR(D5850="",E5850="",F5850=""),"",D5850*($B$7-$B$8-F5850-E5850))</f>
        <v>2999.49528725743</v>
      </c>
      <c r="H5850" s="25" t="n">
        <f aca="false">IF(D5850="","",D5850*$F$30)</f>
        <v>3450.87303572115</v>
      </c>
    </row>
    <row r="5851" customFormat="false" ht="15" hidden="false" customHeight="false" outlineLevel="0" collapsed="false">
      <c r="A5851" s="2" t="n">
        <v>5817</v>
      </c>
      <c r="B5851" s="2" t="n">
        <v>9</v>
      </c>
      <c r="C5851" s="22" t="n">
        <f aca="true">NORMSINV(MAX(RAND(),0.000000000001))</f>
        <v>-0.590538087066829</v>
      </c>
      <c r="D5851" s="24" t="n">
        <f aca="false">IF($B$11="","",$B$11*EXP($B$12*C5851))</f>
        <v>723.181395281984</v>
      </c>
      <c r="E5851" s="20" t="n">
        <f aca="true">IF($B$10="","",$B$10*(1-$B$14+2*$B$14*RAND()))</f>
        <v>3.37685835545584</v>
      </c>
      <c r="F5851" s="21" t="n">
        <f aca="false">INDEX($E$17:$E$28,B5851)</f>
        <v>4.761</v>
      </c>
      <c r="G5851" s="25" t="n">
        <f aca="false">IF(OR(D5851="",E5851="",F5851=""),"",D5851*($B$7-$B$8-F5851-E5851))</f>
        <v>3328.18321578677</v>
      </c>
      <c r="H5851" s="25" t="n">
        <f aca="false">IF(D5851="","",D5851*$F$30)</f>
        <v>3615.32843129369</v>
      </c>
    </row>
    <row r="5852" customFormat="false" ht="15" hidden="false" customHeight="false" outlineLevel="0" collapsed="false">
      <c r="A5852" s="2" t="n">
        <v>5818</v>
      </c>
      <c r="B5852" s="2" t="n">
        <v>10</v>
      </c>
      <c r="C5852" s="22" t="n">
        <f aca="true">NORMSINV(MAX(RAND(),0.000000000001))</f>
        <v>1.18751867604456</v>
      </c>
      <c r="D5852" s="24" t="n">
        <f aca="false">IF($B$11="","",$B$11*EXP($B$12*C5852))</f>
        <v>1529.77029441292</v>
      </c>
      <c r="E5852" s="20" t="n">
        <f aca="true">IF($B$10="","",$B$10*(1-$B$14+2*$B$14*RAND()))</f>
        <v>3.60798044706748</v>
      </c>
      <c r="F5852" s="21" t="n">
        <f aca="false">INDEX($E$17:$E$28,B5852)</f>
        <v>4.761</v>
      </c>
      <c r="G5852" s="25" t="n">
        <f aca="false">IF(OR(D5852="",E5852="",F5852=""),"",D5852*($B$7-$B$8-F5852-E5852))</f>
        <v>6686.65586837419</v>
      </c>
      <c r="H5852" s="25" t="n">
        <f aca="false">IF(D5852="","",D5852*$F$30)</f>
        <v>7647.62765582906</v>
      </c>
    </row>
    <row r="5853" customFormat="false" ht="15" hidden="false" customHeight="false" outlineLevel="0" collapsed="false">
      <c r="A5853" s="2" t="n">
        <v>5819</v>
      </c>
      <c r="B5853" s="2" t="n">
        <v>11</v>
      </c>
      <c r="C5853" s="22" t="n">
        <f aca="true">NORMSINV(MAX(RAND(),0.000000000001))</f>
        <v>0.513730814373948</v>
      </c>
      <c r="D5853" s="24" t="n">
        <f aca="false">IF($B$11="","",$B$11*EXP($B$12*C5853))</f>
        <v>1151.66215191774</v>
      </c>
      <c r="E5853" s="20" t="n">
        <f aca="true">IF($B$10="","",$B$10*(1-$B$14+2*$B$14*RAND()))</f>
        <v>3.38644212561309</v>
      </c>
      <c r="F5853" s="21" t="n">
        <f aca="false">INDEX($E$17:$E$28,B5853)</f>
        <v>4.761</v>
      </c>
      <c r="G5853" s="25" t="n">
        <f aca="false">IF(OR(D5853="",E5853="",F5853=""),"",D5853*($B$7-$B$8-F5853-E5853))</f>
        <v>5289.07508442318</v>
      </c>
      <c r="H5853" s="25" t="n">
        <f aca="false">IF(D5853="","",D5853*$F$30)</f>
        <v>5757.38942986715</v>
      </c>
    </row>
    <row r="5854" customFormat="false" ht="15" hidden="false" customHeight="false" outlineLevel="0" collapsed="false">
      <c r="A5854" s="2" t="n">
        <v>5820</v>
      </c>
      <c r="B5854" s="2" t="n">
        <v>12</v>
      </c>
      <c r="C5854" s="22" t="n">
        <f aca="true">NORMSINV(MAX(RAND(),0.000000000001))</f>
        <v>-0.037376027460509</v>
      </c>
      <c r="D5854" s="24" t="n">
        <f aca="false">IF($B$11="","",$B$11*EXP($B$12*C5854))</f>
        <v>913.007234812004</v>
      </c>
      <c r="E5854" s="20" t="n">
        <f aca="true">IF($B$10="","",$B$10*(1-$B$14+2*$B$14*RAND()))</f>
        <v>3.97895928858179</v>
      </c>
      <c r="F5854" s="21" t="n">
        <f aca="false">INDEX($E$17:$E$28,B5854)</f>
        <v>4.761</v>
      </c>
      <c r="G5854" s="25" t="n">
        <f aca="false">IF(OR(D5854="",E5854="",F5854=""),"",D5854*($B$7-$B$8-F5854-E5854))</f>
        <v>3652.06610906738</v>
      </c>
      <c r="H5854" s="25" t="n">
        <f aca="false">IF(D5854="","",D5854*$F$30)</f>
        <v>4564.30576827217</v>
      </c>
    </row>
    <row r="5855" customFormat="false" ht="15" hidden="false" customHeight="false" outlineLevel="0" collapsed="false">
      <c r="A5855" s="2" t="n">
        <v>5821</v>
      </c>
      <c r="B5855" s="2" t="n">
        <v>1</v>
      </c>
      <c r="C5855" s="22" t="n">
        <f aca="true">NORMSINV(MAX(RAND(),0.000000000001))</f>
        <v>0.618724082397624</v>
      </c>
      <c r="D5855" s="24" t="n">
        <f aca="false">IF($B$11="","",$B$11*EXP($B$12*C5855))</f>
        <v>1203.756216972</v>
      </c>
      <c r="E5855" s="20" t="n">
        <f aca="true">IF($B$10="","",$B$10*(1-$B$14+2*$B$14*RAND()))</f>
        <v>3.78745056231376</v>
      </c>
      <c r="F5855" s="21" t="n">
        <f aca="false">INDEX($E$17:$E$28,B5855)</f>
        <v>4.92562580645161</v>
      </c>
      <c r="G5855" s="25" t="n">
        <f aca="false">IF(OR(D5855="",E5855="",F5855=""),"",D5855*($B$7-$B$8-F5855-E5855))</f>
        <v>4847.43435637015</v>
      </c>
      <c r="H5855" s="25" t="n">
        <f aca="false">IF(D5855="","",D5855*$F$30)</f>
        <v>6017.81807988642</v>
      </c>
    </row>
    <row r="5856" customFormat="false" ht="15" hidden="false" customHeight="false" outlineLevel="0" collapsed="false">
      <c r="A5856" s="2" t="n">
        <v>5822</v>
      </c>
      <c r="B5856" s="2" t="n">
        <v>2</v>
      </c>
      <c r="C5856" s="22" t="n">
        <f aca="true">NORMSINV(MAX(RAND(),0.000000000001))</f>
        <v>-1.61583785233837</v>
      </c>
      <c r="D5856" s="24" t="n">
        <f aca="false">IF($B$11="","",$B$11*EXP($B$12*C5856))</f>
        <v>469.483687386124</v>
      </c>
      <c r="E5856" s="20" t="n">
        <f aca="true">IF($B$10="","",$B$10*(1-$B$14+2*$B$14*RAND()))</f>
        <v>3.47688451166817</v>
      </c>
      <c r="F5856" s="21" t="n">
        <f aca="false">INDEX($E$17:$E$28,B5856)</f>
        <v>5.0612</v>
      </c>
      <c r="G5856" s="25" t="n">
        <f aca="false">IF(OR(D5856="",E5856="",F5856=""),"",D5856*($B$7-$B$8-F5856-E5856))</f>
        <v>1972.73077754689</v>
      </c>
      <c r="H5856" s="25" t="n">
        <f aca="false">IF(D5856="","",D5856*$F$30)</f>
        <v>2347.04284998071</v>
      </c>
    </row>
    <row r="5857" customFormat="false" ht="15" hidden="false" customHeight="false" outlineLevel="0" collapsed="false">
      <c r="A5857" s="2" t="n">
        <v>5823</v>
      </c>
      <c r="B5857" s="2" t="n">
        <v>3</v>
      </c>
      <c r="C5857" s="22" t="n">
        <f aca="true">NORMSINV(MAX(RAND(),0.000000000001))</f>
        <v>-1.34041962926877</v>
      </c>
      <c r="D5857" s="24" t="n">
        <f aca="false">IF($B$11="","",$B$11*EXP($B$12*C5857))</f>
        <v>527.255603393412</v>
      </c>
      <c r="E5857" s="20" t="n">
        <f aca="true">IF($B$10="","",$B$10*(1-$B$14+2*$B$14*RAND()))</f>
        <v>4.0835716856143</v>
      </c>
      <c r="F5857" s="21" t="n">
        <f aca="false">INDEX($E$17:$E$28,B5857)</f>
        <v>5.0612</v>
      </c>
      <c r="G5857" s="25" t="n">
        <f aca="false">IF(OR(D5857="",E5857="",F5857=""),"",D5857*($B$7-$B$8-F5857-E5857))</f>
        <v>1895.60427423851</v>
      </c>
      <c r="H5857" s="25" t="n">
        <f aca="false">IF(D5857="","",D5857*$F$30)</f>
        <v>2635.85621248434</v>
      </c>
    </row>
    <row r="5858" customFormat="false" ht="15" hidden="false" customHeight="false" outlineLevel="0" collapsed="false">
      <c r="A5858" s="2" t="n">
        <v>5824</v>
      </c>
      <c r="B5858" s="2" t="n">
        <v>4</v>
      </c>
      <c r="C5858" s="22" t="n">
        <f aca="true">NORMSINV(MAX(RAND(),0.000000000001))</f>
        <v>-1.46986295042369</v>
      </c>
      <c r="D5858" s="24" t="n">
        <f aca="false">IF($B$11="","",$B$11*EXP($B$12*C5858))</f>
        <v>499.267699439362</v>
      </c>
      <c r="E5858" s="20" t="n">
        <f aca="true">IF($B$10="","",$B$10*(1-$B$14+2*$B$14*RAND()))</f>
        <v>3.53886860335436</v>
      </c>
      <c r="F5858" s="21" t="n">
        <f aca="false">INDEX($E$17:$E$28,B5858)</f>
        <v>4.89657419354839</v>
      </c>
      <c r="G5858" s="25" t="n">
        <f aca="false">IF(OR(D5858="",E5858="",F5858=""),"",D5858*($B$7-$B$8-F5858-E5858))</f>
        <v>2149.1263718955</v>
      </c>
      <c r="H5858" s="25" t="n">
        <f aca="false">IF(D5858="","",D5858*$F$30)</f>
        <v>2495.93908303726</v>
      </c>
    </row>
    <row r="5859" customFormat="false" ht="15" hidden="false" customHeight="false" outlineLevel="0" collapsed="false">
      <c r="A5859" s="2" t="n">
        <v>5825</v>
      </c>
      <c r="B5859" s="2" t="n">
        <v>5</v>
      </c>
      <c r="C5859" s="22" t="n">
        <f aca="true">NORMSINV(MAX(RAND(),0.000000000001))</f>
        <v>1.59175312216425</v>
      </c>
      <c r="D5859" s="24" t="n">
        <f aca="false">IF($B$11="","",$B$11*EXP($B$12*C5859))</f>
        <v>1813.84385190792</v>
      </c>
      <c r="E5859" s="20" t="n">
        <f aca="true">IF($B$10="","",$B$10*(1-$B$14+2*$B$14*RAND()))</f>
        <v>3.48554086889828</v>
      </c>
      <c r="F5859" s="21" t="n">
        <f aca="false">INDEX($E$17:$E$28,B5859)</f>
        <v>4.761</v>
      </c>
      <c r="G5859" s="25" t="n">
        <f aca="false">IF(OR(D5859="",E5859="",F5859=""),"",D5859*($B$7-$B$8-F5859-E5859))</f>
        <v>8150.43321874835</v>
      </c>
      <c r="H5859" s="25" t="n">
        <f aca="false">IF(D5859="","",D5859*$F$30)</f>
        <v>9067.76818445805</v>
      </c>
    </row>
    <row r="5860" customFormat="false" ht="15" hidden="false" customHeight="false" outlineLevel="0" collapsed="false">
      <c r="A5860" s="2" t="n">
        <v>5826</v>
      </c>
      <c r="B5860" s="2" t="n">
        <v>6</v>
      </c>
      <c r="C5860" s="22" t="n">
        <f aca="true">NORMSINV(MAX(RAND(),0.000000000001))</f>
        <v>-0.589576730108549</v>
      </c>
      <c r="D5860" s="24" t="n">
        <f aca="false">IF($B$11="","",$B$11*EXP($B$12*C5860))</f>
        <v>723.474403258566</v>
      </c>
      <c r="E5860" s="20" t="n">
        <f aca="true">IF($B$10="","",$B$10*(1-$B$14+2*$B$14*RAND()))</f>
        <v>3.93513780273475</v>
      </c>
      <c r="F5860" s="21" t="n">
        <f aca="false">INDEX($E$17:$E$28,B5860)</f>
        <v>4.761</v>
      </c>
      <c r="G5860" s="25" t="n">
        <f aca="false">IF(OR(D5860="",E5860="",F5860=""),"",D5860*($B$7-$B$8-F5860-E5860))</f>
        <v>2925.63079002635</v>
      </c>
      <c r="H5860" s="25" t="n">
        <f aca="false">IF(D5860="","",D5860*$F$30)</f>
        <v>3616.79323677022</v>
      </c>
    </row>
    <row r="5861" customFormat="false" ht="15" hidden="false" customHeight="false" outlineLevel="0" collapsed="false">
      <c r="A5861" s="2" t="n">
        <v>5827</v>
      </c>
      <c r="B5861" s="2" t="n">
        <v>7</v>
      </c>
      <c r="C5861" s="22" t="n">
        <f aca="true">NORMSINV(MAX(RAND(),0.000000000001))</f>
        <v>-1.48198963956666</v>
      </c>
      <c r="D5861" s="24" t="n">
        <f aca="false">IF($B$11="","",$B$11*EXP($B$12*C5861))</f>
        <v>496.723060477803</v>
      </c>
      <c r="E5861" s="20" t="n">
        <f aca="true">IF($B$10="","",$B$10*(1-$B$14+2*$B$14*RAND()))</f>
        <v>3.5270703096215</v>
      </c>
      <c r="F5861" s="21" t="n">
        <f aca="false">INDEX($E$17:$E$28,B5861)</f>
        <v>4.761</v>
      </c>
      <c r="G5861" s="25" t="n">
        <f aca="false">IF(OR(D5861="",E5861="",F5861=""),"",D5861*($B$7-$B$8-F5861-E5861))</f>
        <v>2211.37614083681</v>
      </c>
      <c r="H5861" s="25" t="n">
        <f aca="false">IF(D5861="","",D5861*$F$30)</f>
        <v>2483.21792394063</v>
      </c>
    </row>
    <row r="5862" customFormat="false" ht="15" hidden="false" customHeight="false" outlineLevel="0" collapsed="false">
      <c r="A5862" s="2" t="n">
        <v>5828</v>
      </c>
      <c r="B5862" s="2" t="n">
        <v>8</v>
      </c>
      <c r="C5862" s="22" t="n">
        <f aca="true">NORMSINV(MAX(RAND(),0.000000000001))</f>
        <v>-0.0813270928290319</v>
      </c>
      <c r="D5862" s="24" t="n">
        <f aca="false">IF($B$11="","",$B$11*EXP($B$12*C5862))</f>
        <v>896.254414315292</v>
      </c>
      <c r="E5862" s="20" t="n">
        <f aca="true">IF($B$10="","",$B$10*(1-$B$14+2*$B$14*RAND()))</f>
        <v>3.74742305507652</v>
      </c>
      <c r="F5862" s="21" t="n">
        <f aca="false">INDEX($E$17:$E$28,B5862)</f>
        <v>4.761</v>
      </c>
      <c r="G5862" s="25" t="n">
        <f aca="false">IF(OR(D5862="",E5862="",F5862=""),"",D5862*($B$7-$B$8-F5862-E5862))</f>
        <v>3792.56951640248</v>
      </c>
      <c r="H5862" s="25" t="n">
        <f aca="false">IF(D5862="","",D5862*$F$30)</f>
        <v>4480.55506804501</v>
      </c>
    </row>
    <row r="5863" customFormat="false" ht="15" hidden="false" customHeight="false" outlineLevel="0" collapsed="false">
      <c r="A5863" s="2" t="n">
        <v>5829</v>
      </c>
      <c r="B5863" s="2" t="n">
        <v>9</v>
      </c>
      <c r="C5863" s="22" t="n">
        <f aca="true">NORMSINV(MAX(RAND(),0.000000000001))</f>
        <v>1.36996996398001</v>
      </c>
      <c r="D5863" s="24" t="n">
        <f aca="false">IF($B$11="","",$B$11*EXP($B$12*C5863))</f>
        <v>1652.01601839554</v>
      </c>
      <c r="E5863" s="20" t="n">
        <f aca="true">IF($B$10="","",$B$10*(1-$B$14+2*$B$14*RAND()))</f>
        <v>3.62666029777384</v>
      </c>
      <c r="F5863" s="21" t="n">
        <f aca="false">INDEX($E$17:$E$28,B5863)</f>
        <v>4.761</v>
      </c>
      <c r="G5863" s="25" t="n">
        <f aca="false">IF(OR(D5863="",E5863="",F5863=""),"",D5863*($B$7-$B$8-F5863-E5863))</f>
        <v>7190.1349055765</v>
      </c>
      <c r="H5863" s="25" t="n">
        <f aca="false">IF(D5863="","",D5863*$F$30)</f>
        <v>8258.75847916299</v>
      </c>
    </row>
    <row r="5864" customFormat="false" ht="15" hidden="false" customHeight="false" outlineLevel="0" collapsed="false">
      <c r="A5864" s="2" t="n">
        <v>5830</v>
      </c>
      <c r="B5864" s="2" t="n">
        <v>10</v>
      </c>
      <c r="C5864" s="22" t="n">
        <f aca="true">NORMSINV(MAX(RAND(),0.000000000001))</f>
        <v>1.16103725729417</v>
      </c>
      <c r="D5864" s="24" t="n">
        <f aca="false">IF($B$11="","",$B$11*EXP($B$12*C5864))</f>
        <v>1512.7954315435</v>
      </c>
      <c r="E5864" s="20" t="n">
        <f aca="true">IF($B$10="","",$B$10*(1-$B$14+2*$B$14*RAND()))</f>
        <v>3.80839727277225</v>
      </c>
      <c r="F5864" s="21" t="n">
        <f aca="false">INDEX($E$17:$E$28,B5864)</f>
        <v>4.761</v>
      </c>
      <c r="G5864" s="25" t="n">
        <f aca="false">IF(OR(D5864="",E5864="",F5864=""),"",D5864*($B$7-$B$8-F5864-E5864))</f>
        <v>6309.26875253301</v>
      </c>
      <c r="H5864" s="25" t="n">
        <f aca="false">IF(D5864="","",D5864*$F$30)</f>
        <v>7562.76692137228</v>
      </c>
    </row>
    <row r="5865" customFormat="false" ht="15" hidden="false" customHeight="false" outlineLevel="0" collapsed="false">
      <c r="A5865" s="2" t="n">
        <v>5831</v>
      </c>
      <c r="B5865" s="2" t="n">
        <v>11</v>
      </c>
      <c r="C5865" s="22" t="n">
        <f aca="true">NORMSINV(MAX(RAND(),0.000000000001))</f>
        <v>1.78574178961385</v>
      </c>
      <c r="D5865" s="24" t="n">
        <f aca="false">IF($B$11="","",$B$11*EXP($B$12*C5865))</f>
        <v>1968.33598952188</v>
      </c>
      <c r="E5865" s="20" t="n">
        <f aca="true">IF($B$10="","",$B$10*(1-$B$14+2*$B$14*RAND()))</f>
        <v>3.57595830056013</v>
      </c>
      <c r="F5865" s="21" t="n">
        <f aca="false">INDEX($E$17:$E$28,B5865)</f>
        <v>4.761</v>
      </c>
      <c r="G5865" s="25" t="n">
        <f aca="false">IF(OR(D5865="",E5865="",F5865=""),"",D5865*($B$7-$B$8-F5865-E5865))</f>
        <v>8666.66544037308</v>
      </c>
      <c r="H5865" s="25" t="n">
        <f aca="false">IF(D5865="","",D5865*$F$30)</f>
        <v>9840.1052788178</v>
      </c>
    </row>
    <row r="5866" customFormat="false" ht="15" hidden="false" customHeight="false" outlineLevel="0" collapsed="false">
      <c r="A5866" s="2" t="n">
        <v>5832</v>
      </c>
      <c r="B5866" s="2" t="n">
        <v>12</v>
      </c>
      <c r="C5866" s="22" t="n">
        <f aca="true">NORMSINV(MAX(RAND(),0.000000000001))</f>
        <v>0.304005694440894</v>
      </c>
      <c r="D5866" s="24" t="n">
        <f aca="false">IF($B$11="","",$B$11*EXP($B$12*C5866))</f>
        <v>1054.25588877318</v>
      </c>
      <c r="E5866" s="20" t="n">
        <f aca="true">IF($B$10="","",$B$10*(1-$B$14+2*$B$14*RAND()))</f>
        <v>3.51597640080135</v>
      </c>
      <c r="F5866" s="21" t="n">
        <f aca="false">INDEX($E$17:$E$28,B5866)</f>
        <v>4.761</v>
      </c>
      <c r="G5866" s="25" t="n">
        <f aca="false">IF(OR(D5866="",E5866="",F5866=""),"",D5866*($B$7-$B$8-F5866-E5866))</f>
        <v>4705.16891118883</v>
      </c>
      <c r="H5866" s="25" t="n">
        <f aca="false">IF(D5866="","",D5866*$F$30)</f>
        <v>5270.43603915486</v>
      </c>
    </row>
    <row r="5867" customFormat="false" ht="15" hidden="false" customHeight="false" outlineLevel="0" collapsed="false">
      <c r="A5867" s="2" t="n">
        <v>5833</v>
      </c>
      <c r="B5867" s="2" t="n">
        <v>1</v>
      </c>
      <c r="C5867" s="22" t="n">
        <f aca="true">NORMSINV(MAX(RAND(),0.000000000001))</f>
        <v>-1.08120685474974</v>
      </c>
      <c r="D5867" s="24" t="n">
        <f aca="false">IF($B$11="","",$B$11*EXP($B$12*C5867))</f>
        <v>588.107005953305</v>
      </c>
      <c r="E5867" s="20" t="n">
        <f aca="true">IF($B$10="","",$B$10*(1-$B$14+2*$B$14*RAND()))</f>
        <v>3.8131677581605</v>
      </c>
      <c r="F5867" s="21" t="n">
        <f aca="false">INDEX($E$17:$E$28,B5867)</f>
        <v>4.92562580645161</v>
      </c>
      <c r="G5867" s="25" t="n">
        <f aca="false">IF(OR(D5867="",E5867="",F5867=""),"",D5867*($B$7-$B$8-F5867-E5867))</f>
        <v>2353.13753691706</v>
      </c>
      <c r="H5867" s="25" t="n">
        <f aca="false">IF(D5867="","",D5867*$F$30)</f>
        <v>2940.06454416176</v>
      </c>
    </row>
    <row r="5868" customFormat="false" ht="15" hidden="false" customHeight="false" outlineLevel="0" collapsed="false">
      <c r="A5868" s="2" t="n">
        <v>5834</v>
      </c>
      <c r="B5868" s="2" t="n">
        <v>2</v>
      </c>
      <c r="C5868" s="22" t="n">
        <f aca="true">NORMSINV(MAX(RAND(),0.000000000001))</f>
        <v>0.0220194429036128</v>
      </c>
      <c r="D5868" s="24" t="n">
        <f aca="false">IF($B$11="","",$B$11*EXP($B$12*C5868))</f>
        <v>936.145619288716</v>
      </c>
      <c r="E5868" s="20" t="n">
        <f aca="true">IF($B$10="","",$B$10*(1-$B$14+2*$B$14*RAND()))</f>
        <v>4.00842186377728</v>
      </c>
      <c r="F5868" s="21" t="n">
        <f aca="false">INDEX($E$17:$E$28,B5868)</f>
        <v>5.0612</v>
      </c>
      <c r="G5868" s="25" t="n">
        <f aca="false">IF(OR(D5868="",E5868="",F5868=""),"",D5868*($B$7-$B$8-F5868-E5868))</f>
        <v>3436.00841335799</v>
      </c>
      <c r="H5868" s="25" t="n">
        <f aca="false">IF(D5868="","",D5868*$F$30)</f>
        <v>4679.97917994815</v>
      </c>
    </row>
    <row r="5869" customFormat="false" ht="15" hidden="false" customHeight="false" outlineLevel="0" collapsed="false">
      <c r="A5869" s="2" t="n">
        <v>5835</v>
      </c>
      <c r="B5869" s="2" t="n">
        <v>3</v>
      </c>
      <c r="C5869" s="22" t="n">
        <f aca="true">NORMSINV(MAX(RAND(),0.000000000001))</f>
        <v>-0.67815152232612</v>
      </c>
      <c r="D5869" s="24" t="n">
        <f aca="false">IF($B$11="","",$B$11*EXP($B$12*C5869))</f>
        <v>696.970269253116</v>
      </c>
      <c r="E5869" s="20" t="n">
        <f aca="true">IF($B$10="","",$B$10*(1-$B$14+2*$B$14*RAND()))</f>
        <v>3.56768678502821</v>
      </c>
      <c r="F5869" s="21" t="n">
        <f aca="false">INDEX($E$17:$E$28,B5869)</f>
        <v>5.0612</v>
      </c>
      <c r="G5869" s="25" t="n">
        <f aca="false">IF(OR(D5869="",E5869="",F5869=""),"",D5869*($B$7-$B$8-F5869-E5869))</f>
        <v>2865.32368436893</v>
      </c>
      <c r="H5869" s="25" t="n">
        <f aca="false">IF(D5869="","",D5869*$F$30)</f>
        <v>3484.29377005018</v>
      </c>
    </row>
    <row r="5870" customFormat="false" ht="15" hidden="false" customHeight="false" outlineLevel="0" collapsed="false">
      <c r="A5870" s="2" t="n">
        <v>5836</v>
      </c>
      <c r="B5870" s="2" t="n">
        <v>4</v>
      </c>
      <c r="C5870" s="22" t="n">
        <f aca="true">NORMSINV(MAX(RAND(),0.000000000001))</f>
        <v>0.324218768574151</v>
      </c>
      <c r="D5870" s="24" t="n">
        <f aca="false">IF($B$11="","",$B$11*EXP($B$12*C5870))</f>
        <v>1063.27344255786</v>
      </c>
      <c r="E5870" s="20" t="n">
        <f aca="true">IF($B$10="","",$B$10*(1-$B$14+2*$B$14*RAND()))</f>
        <v>3.5897091245122</v>
      </c>
      <c r="F5870" s="21" t="n">
        <f aca="false">INDEX($E$17:$E$28,B5870)</f>
        <v>4.89657419354839</v>
      </c>
      <c r="G5870" s="25" t="n">
        <f aca="false">IF(OR(D5870="",E5870="",F5870=""),"",D5870*($B$7-$B$8-F5870-E5870))</f>
        <v>4522.86398007153</v>
      </c>
      <c r="H5870" s="25" t="n">
        <f aca="false">IF(D5870="","",D5870*$F$30)</f>
        <v>5315.51659403526</v>
      </c>
    </row>
    <row r="5871" customFormat="false" ht="15" hidden="false" customHeight="false" outlineLevel="0" collapsed="false">
      <c r="A5871" s="2" t="n">
        <v>5837</v>
      </c>
      <c r="B5871" s="2" t="n">
        <v>5</v>
      </c>
      <c r="C5871" s="22" t="n">
        <f aca="true">NORMSINV(MAX(RAND(),0.000000000001))</f>
        <v>-1.31267302625482</v>
      </c>
      <c r="D5871" s="24" t="n">
        <f aca="false">IF($B$11="","",$B$11*EXP($B$12*C5871))</f>
        <v>533.456176447286</v>
      </c>
      <c r="E5871" s="20" t="n">
        <f aca="true">IF($B$10="","",$B$10*(1-$B$14+2*$B$14*RAND()))</f>
        <v>3.53337201610191</v>
      </c>
      <c r="F5871" s="21" t="n">
        <f aca="false">INDEX($E$17:$E$28,B5871)</f>
        <v>4.761</v>
      </c>
      <c r="G5871" s="25" t="n">
        <f aca="false">IF(OR(D5871="",E5871="",F5871=""),"",D5871*($B$7-$B$8-F5871-E5871))</f>
        <v>2371.54770619733</v>
      </c>
      <c r="H5871" s="25" t="n">
        <f aca="false">IF(D5871="","",D5871*$F$30)</f>
        <v>2666.85411729527</v>
      </c>
    </row>
    <row r="5872" customFormat="false" ht="15" hidden="false" customHeight="false" outlineLevel="0" collapsed="false">
      <c r="A5872" s="2" t="n">
        <v>5838</v>
      </c>
      <c r="B5872" s="2" t="n">
        <v>6</v>
      </c>
      <c r="C5872" s="22" t="n">
        <f aca="true">NORMSINV(MAX(RAND(),0.000000000001))</f>
        <v>0.555084688115971</v>
      </c>
      <c r="D5872" s="24" t="n">
        <f aca="false">IF($B$11="","",$B$11*EXP($B$12*C5872))</f>
        <v>1171.90586445632</v>
      </c>
      <c r="E5872" s="20" t="n">
        <f aca="true">IF($B$10="","",$B$10*(1-$B$14+2*$B$14*RAND()))</f>
        <v>3.64456062529317</v>
      </c>
      <c r="F5872" s="21" t="n">
        <f aca="false">INDEX($E$17:$E$28,B5872)</f>
        <v>4.761</v>
      </c>
      <c r="G5872" s="25" t="n">
        <f aca="false">IF(OR(D5872="",E5872="",F5872=""),"",D5872*($B$7-$B$8-F5872-E5872))</f>
        <v>5079.5549223493</v>
      </c>
      <c r="H5872" s="25" t="n">
        <f aca="false">IF(D5872="","",D5872*$F$30)</f>
        <v>5858.59179759002</v>
      </c>
    </row>
    <row r="5873" customFormat="false" ht="15" hidden="false" customHeight="false" outlineLevel="0" collapsed="false">
      <c r="A5873" s="2" t="n">
        <v>5839</v>
      </c>
      <c r="B5873" s="2" t="n">
        <v>7</v>
      </c>
      <c r="C5873" s="22" t="n">
        <f aca="true">NORMSINV(MAX(RAND(),0.000000000001))</f>
        <v>-0.209207353389392</v>
      </c>
      <c r="D5873" s="24" t="n">
        <f aca="false">IF($B$11="","",$B$11*EXP($B$12*C5873))</f>
        <v>849.238371903905</v>
      </c>
      <c r="E5873" s="20" t="n">
        <f aca="true">IF($B$10="","",$B$10*(1-$B$14+2*$B$14*RAND()))</f>
        <v>3.68205122716337</v>
      </c>
      <c r="F5873" s="21" t="n">
        <f aca="false">INDEX($E$17:$E$28,B5873)</f>
        <v>4.761</v>
      </c>
      <c r="G5873" s="25" t="n">
        <f aca="false">IF(OR(D5873="",E5873="",F5873=""),"",D5873*($B$7-$B$8-F5873-E5873))</f>
        <v>3649.13377999826</v>
      </c>
      <c r="H5873" s="25" t="n">
        <f aca="false">IF(D5873="","",D5873*$F$30)</f>
        <v>4245.512468822</v>
      </c>
    </row>
    <row r="5874" customFormat="false" ht="15" hidden="false" customHeight="false" outlineLevel="0" collapsed="false">
      <c r="A5874" s="2" t="n">
        <v>5840</v>
      </c>
      <c r="B5874" s="2" t="n">
        <v>8</v>
      </c>
      <c r="C5874" s="22" t="n">
        <f aca="true">NORMSINV(MAX(RAND(),0.000000000001))</f>
        <v>1.26777118694693</v>
      </c>
      <c r="D5874" s="24" t="n">
        <f aca="false">IF($B$11="","",$B$11*EXP($B$12*C5874))</f>
        <v>1582.38511408309</v>
      </c>
      <c r="E5874" s="20" t="n">
        <f aca="true">IF($B$10="","",$B$10*(1-$B$14+2*$B$14*RAND()))</f>
        <v>4.09694967094385</v>
      </c>
      <c r="F5874" s="21" t="n">
        <f aca="false">INDEX($E$17:$E$28,B5874)</f>
        <v>4.761</v>
      </c>
      <c r="G5874" s="25" t="n">
        <f aca="false">IF(OR(D5874="",E5874="",F5874=""),"",D5874*($B$7-$B$8-F5874-E5874))</f>
        <v>6142.89865281981</v>
      </c>
      <c r="H5874" s="25" t="n">
        <f aca="false">IF(D5874="","",D5874*$F$30)</f>
        <v>7910.65966232417</v>
      </c>
    </row>
    <row r="5875" customFormat="false" ht="15" hidden="false" customHeight="false" outlineLevel="0" collapsed="false">
      <c r="A5875" s="2" t="n">
        <v>5841</v>
      </c>
      <c r="B5875" s="2" t="n">
        <v>9</v>
      </c>
      <c r="C5875" s="22" t="n">
        <f aca="true">NORMSINV(MAX(RAND(),0.000000000001))</f>
        <v>-0.469285683303253</v>
      </c>
      <c r="D5875" s="24" t="n">
        <f aca="false">IF($B$11="","",$B$11*EXP($B$12*C5875))</f>
        <v>761.0900878307</v>
      </c>
      <c r="E5875" s="20" t="n">
        <f aca="true">IF($B$10="","",$B$10*(1-$B$14+2*$B$14*RAND()))</f>
        <v>3.52573765537799</v>
      </c>
      <c r="F5875" s="21" t="n">
        <f aca="false">INDEX($E$17:$E$28,B5875)</f>
        <v>4.761</v>
      </c>
      <c r="G5875" s="25" t="n">
        <f aca="false">IF(OR(D5875="",E5875="",F5875=""),"",D5875*($B$7-$B$8-F5875-E5875))</f>
        <v>3389.33382900151</v>
      </c>
      <c r="H5875" s="25" t="n">
        <f aca="false">IF(D5875="","",D5875*$F$30)</f>
        <v>3804.84156708324</v>
      </c>
    </row>
    <row r="5876" customFormat="false" ht="15" hidden="false" customHeight="false" outlineLevel="0" collapsed="false">
      <c r="A5876" s="2" t="n">
        <v>5842</v>
      </c>
      <c r="B5876" s="2" t="n">
        <v>10</v>
      </c>
      <c r="C5876" s="22" t="n">
        <f aca="true">NORMSINV(MAX(RAND(),0.000000000001))</f>
        <v>-0.886210875333261</v>
      </c>
      <c r="D5876" s="24" t="n">
        <f aca="false">IF($B$11="","",$B$11*EXP($B$12*C5876))</f>
        <v>638.469306607</v>
      </c>
      <c r="E5876" s="20" t="n">
        <f aca="true">IF($B$10="","",$B$10*(1-$B$14+2*$B$14*RAND()))</f>
        <v>3.84106914908614</v>
      </c>
      <c r="F5876" s="21" t="n">
        <f aca="false">INDEX($E$17:$E$28,B5876)</f>
        <v>4.761</v>
      </c>
      <c r="G5876" s="25" t="n">
        <f aca="false">IF(OR(D5876="",E5876="",F5876=""),"",D5876*($B$7-$B$8-F5876-E5876))</f>
        <v>2641.94184117068</v>
      </c>
      <c r="H5876" s="25" t="n">
        <f aca="false">IF(D5876="","",D5876*$F$30)</f>
        <v>3191.83575758971</v>
      </c>
    </row>
    <row r="5877" customFormat="false" ht="15" hidden="false" customHeight="false" outlineLevel="0" collapsed="false">
      <c r="A5877" s="2" t="n">
        <v>5843</v>
      </c>
      <c r="B5877" s="2" t="n">
        <v>11</v>
      </c>
      <c r="C5877" s="22" t="n">
        <f aca="true">NORMSINV(MAX(RAND(),0.000000000001))</f>
        <v>-1.1715931355701</v>
      </c>
      <c r="D5877" s="24" t="n">
        <f aca="false">IF($B$11="","",$B$11*EXP($B$12*C5877))</f>
        <v>566.129699253384</v>
      </c>
      <c r="E5877" s="20" t="n">
        <f aca="true">IF($B$10="","",$B$10*(1-$B$14+2*$B$14*RAND()))</f>
        <v>4.06779749554993</v>
      </c>
      <c r="F5877" s="21" t="n">
        <f aca="false">INDEX($E$17:$E$28,B5877)</f>
        <v>4.761</v>
      </c>
      <c r="G5877" s="25" t="n">
        <f aca="false">IF(OR(D5877="",E5877="",F5877=""),"",D5877*($B$7-$B$8-F5877-E5877))</f>
        <v>2214.2478975634</v>
      </c>
      <c r="H5877" s="25" t="n">
        <f aca="false">IF(D5877="","",D5877*$F$30)</f>
        <v>2830.19559250752</v>
      </c>
    </row>
    <row r="5878" customFormat="false" ht="15" hidden="false" customHeight="false" outlineLevel="0" collapsed="false">
      <c r="A5878" s="2" t="n">
        <v>5844</v>
      </c>
      <c r="B5878" s="2" t="n">
        <v>12</v>
      </c>
      <c r="C5878" s="22" t="n">
        <f aca="true">NORMSINV(MAX(RAND(),0.000000000001))</f>
        <v>-1.15531607358589</v>
      </c>
      <c r="D5878" s="24" t="n">
        <f aca="false">IF($B$11="","",$B$11*EXP($B$12*C5878))</f>
        <v>570.025903293481</v>
      </c>
      <c r="E5878" s="20" t="n">
        <f aca="true">IF($B$10="","",$B$10*(1-$B$14+2*$B$14*RAND()))</f>
        <v>3.94540837602228</v>
      </c>
      <c r="F5878" s="21" t="n">
        <f aca="false">INDEX($E$17:$E$28,B5878)</f>
        <v>4.761</v>
      </c>
      <c r="G5878" s="25" t="n">
        <f aca="false">IF(OR(D5878="",E5878="",F5878=""),"",D5878*($B$7-$B$8-F5878-E5878))</f>
        <v>2299.25170897492</v>
      </c>
      <c r="H5878" s="25" t="n">
        <f aca="false">IF(D5878="","",D5878*$F$30)</f>
        <v>2849.67349574477</v>
      </c>
    </row>
    <row r="5879" customFormat="false" ht="15" hidden="false" customHeight="false" outlineLevel="0" collapsed="false">
      <c r="A5879" s="2" t="n">
        <v>5845</v>
      </c>
      <c r="B5879" s="2" t="n">
        <v>1</v>
      </c>
      <c r="C5879" s="22" t="n">
        <f aca="true">NORMSINV(MAX(RAND(),0.000000000001))</f>
        <v>0.119369337190937</v>
      </c>
      <c r="D5879" s="24" t="n">
        <f aca="false">IF($B$11="","",$B$11*EXP($B$12*C5879))</f>
        <v>975.344734780572</v>
      </c>
      <c r="E5879" s="20" t="n">
        <f aca="true">IF($B$10="","",$B$10*(1-$B$14+2*$B$14*RAND()))</f>
        <v>3.88093176419791</v>
      </c>
      <c r="F5879" s="21" t="n">
        <f aca="false">INDEX($E$17:$E$28,B5879)</f>
        <v>4.92562580645161</v>
      </c>
      <c r="G5879" s="25" t="n">
        <f aca="false">IF(OR(D5879="",E5879="",F5879=""),"",D5879*($B$7-$B$8-F5879-E5879))</f>
        <v>3836.46236302949</v>
      </c>
      <c r="H5879" s="25" t="n">
        <f aca="false">IF(D5879="","",D5879*$F$30)</f>
        <v>4875.94339811504</v>
      </c>
    </row>
    <row r="5880" customFormat="false" ht="15" hidden="false" customHeight="false" outlineLevel="0" collapsed="false">
      <c r="A5880" s="2" t="n">
        <v>5846</v>
      </c>
      <c r="B5880" s="2" t="n">
        <v>2</v>
      </c>
      <c r="C5880" s="22" t="n">
        <f aca="true">NORMSINV(MAX(RAND(),0.000000000001))</f>
        <v>-0.225800026114999</v>
      </c>
      <c r="D5880" s="24" t="n">
        <f aca="false">IF($B$11="","",$B$11*EXP($B$12*C5880))</f>
        <v>843.321554113588</v>
      </c>
      <c r="E5880" s="20" t="n">
        <f aca="true">IF($B$10="","",$B$10*(1-$B$14+2*$B$14*RAND()))</f>
        <v>3.92407354316163</v>
      </c>
      <c r="F5880" s="21" t="n">
        <f aca="false">INDEX($E$17:$E$28,B5880)</f>
        <v>5.0612</v>
      </c>
      <c r="G5880" s="25" t="n">
        <f aca="false">IF(OR(D5880="",E5880="",F5880=""),"",D5880*($B$7-$B$8-F5880-E5880))</f>
        <v>3166.44175085234</v>
      </c>
      <c r="H5880" s="25" t="n">
        <f aca="false">IF(D5880="","",D5880*$F$30)</f>
        <v>4215.93311332465</v>
      </c>
    </row>
    <row r="5881" customFormat="false" ht="15" hidden="false" customHeight="false" outlineLevel="0" collapsed="false">
      <c r="A5881" s="2" t="n">
        <v>5847</v>
      </c>
      <c r="B5881" s="2" t="n">
        <v>3</v>
      </c>
      <c r="C5881" s="22" t="n">
        <f aca="true">NORMSINV(MAX(RAND(),0.000000000001))</f>
        <v>1.74747258261831</v>
      </c>
      <c r="D5881" s="24" t="n">
        <f aca="false">IF($B$11="","",$B$11*EXP($B$12*C5881))</f>
        <v>1936.85043212484</v>
      </c>
      <c r="E5881" s="20" t="n">
        <f aca="true">IF($B$10="","",$B$10*(1-$B$14+2*$B$14*RAND()))</f>
        <v>3.41923924606562</v>
      </c>
      <c r="F5881" s="21" t="n">
        <f aca="false">INDEX($E$17:$E$28,B5881)</f>
        <v>5.0612</v>
      </c>
      <c r="G5881" s="25" t="n">
        <f aca="false">IF(OR(D5881="",E5881="",F5881=""),"",D5881*($B$7-$B$8-F5881-E5881))</f>
        <v>8250.13208691982</v>
      </c>
      <c r="H5881" s="25" t="n">
        <f aca="false">IF(D5881="","",D5881*$F$30)</f>
        <v>9682.7026802785</v>
      </c>
    </row>
    <row r="5882" customFormat="false" ht="15" hidden="false" customHeight="false" outlineLevel="0" collapsed="false">
      <c r="A5882" s="2" t="n">
        <v>5848</v>
      </c>
      <c r="B5882" s="2" t="n">
        <v>4</v>
      </c>
      <c r="C5882" s="22" t="n">
        <f aca="true">NORMSINV(MAX(RAND(),0.000000000001))</f>
        <v>-0.164924515694069</v>
      </c>
      <c r="D5882" s="24" t="n">
        <f aca="false">IF($B$11="","",$B$11*EXP($B$12*C5882))</f>
        <v>865.233315892646</v>
      </c>
      <c r="E5882" s="20" t="n">
        <f aca="true">IF($B$10="","",$B$10*(1-$B$14+2*$B$14*RAND()))</f>
        <v>3.90084717524271</v>
      </c>
      <c r="F5882" s="21" t="n">
        <f aca="false">INDEX($E$17:$E$28,B5882)</f>
        <v>4.89657419354839</v>
      </c>
      <c r="G5882" s="25" t="n">
        <f aca="false">IF(OR(D5882="",E5882="",F5882=""),"",D5882*($B$7-$B$8-F5882-E5882))</f>
        <v>3411.25038224837</v>
      </c>
      <c r="H5882" s="25" t="n">
        <f aca="false">IF(D5882="","",D5882*$F$30)</f>
        <v>4325.47439281052</v>
      </c>
    </row>
    <row r="5883" customFormat="false" ht="15" hidden="false" customHeight="false" outlineLevel="0" collapsed="false">
      <c r="A5883" s="2" t="n">
        <v>5849</v>
      </c>
      <c r="B5883" s="2" t="n">
        <v>5</v>
      </c>
      <c r="C5883" s="22" t="n">
        <f aca="true">NORMSINV(MAX(RAND(),0.000000000001))</f>
        <v>1.31918026181483</v>
      </c>
      <c r="D5883" s="24" t="n">
        <f aca="false">IF($B$11="","",$B$11*EXP($B$12*C5883))</f>
        <v>1617.03676091756</v>
      </c>
      <c r="E5883" s="20" t="n">
        <f aca="true">IF($B$10="","",$B$10*(1-$B$14+2*$B$14*RAND()))</f>
        <v>3.66627570603047</v>
      </c>
      <c r="F5883" s="21" t="n">
        <f aca="false">INDEX($E$17:$E$28,B5883)</f>
        <v>4.761</v>
      </c>
      <c r="G5883" s="25" t="n">
        <f aca="false">IF(OR(D5883="",E5883="",F5883=""),"",D5883*($B$7-$B$8-F5883-E5883))</f>
        <v>6973.83372305095</v>
      </c>
      <c r="H5883" s="25" t="n">
        <f aca="false">IF(D5883="","",D5883*$F$30)</f>
        <v>8083.89017517906</v>
      </c>
    </row>
    <row r="5884" customFormat="false" ht="15" hidden="false" customHeight="false" outlineLevel="0" collapsed="false">
      <c r="A5884" s="2" t="n">
        <v>5850</v>
      </c>
      <c r="B5884" s="2" t="n">
        <v>6</v>
      </c>
      <c r="C5884" s="22" t="n">
        <f aca="true">NORMSINV(MAX(RAND(),0.000000000001))</f>
        <v>0.0363808361115508</v>
      </c>
      <c r="D5884" s="24" t="n">
        <f aca="false">IF($B$11="","",$B$11*EXP($B$12*C5884))</f>
        <v>941.827789637582</v>
      </c>
      <c r="E5884" s="20" t="n">
        <f aca="true">IF($B$10="","",$B$10*(1-$B$14+2*$B$14*RAND()))</f>
        <v>4.03645076290442</v>
      </c>
      <c r="F5884" s="21" t="n">
        <f aca="false">INDEX($E$17:$E$28,B5884)</f>
        <v>4.761</v>
      </c>
      <c r="G5884" s="25" t="n">
        <f aca="false">IF(OR(D5884="",E5884="",F5884=""),"",D5884*($B$7-$B$8-F5884-E5884))</f>
        <v>3713.20243351106</v>
      </c>
      <c r="H5884" s="25" t="n">
        <f aca="false">IF(D5884="","",D5884*$F$30)</f>
        <v>4708.3854859562</v>
      </c>
    </row>
    <row r="5885" customFormat="false" ht="15" hidden="false" customHeight="false" outlineLevel="0" collapsed="false">
      <c r="A5885" s="2" t="n">
        <v>5851</v>
      </c>
      <c r="B5885" s="2" t="n">
        <v>7</v>
      </c>
      <c r="C5885" s="22" t="n">
        <f aca="true">NORMSINV(MAX(RAND(),0.000000000001))</f>
        <v>1.22325236369892</v>
      </c>
      <c r="D5885" s="24" t="n">
        <f aca="false">IF($B$11="","",$B$11*EXP($B$12*C5885))</f>
        <v>1552.97827217509</v>
      </c>
      <c r="E5885" s="20" t="n">
        <f aca="true">IF($B$10="","",$B$10*(1-$B$14+2*$B$14*RAND()))</f>
        <v>3.58560602771089</v>
      </c>
      <c r="F5885" s="21" t="n">
        <f aca="false">INDEX($E$17:$E$28,B5885)</f>
        <v>4.761</v>
      </c>
      <c r="G5885" s="25" t="n">
        <f aca="false">IF(OR(D5885="",E5885="",F5885=""),"",D5885*($B$7-$B$8-F5885-E5885))</f>
        <v>6822.84538006998</v>
      </c>
      <c r="H5885" s="25" t="n">
        <f aca="false">IF(D5885="","",D5885*$F$30)</f>
        <v>7763.6489782577</v>
      </c>
    </row>
    <row r="5886" customFormat="false" ht="15" hidden="false" customHeight="false" outlineLevel="0" collapsed="false">
      <c r="A5886" s="2" t="n">
        <v>5852</v>
      </c>
      <c r="B5886" s="2" t="n">
        <v>8</v>
      </c>
      <c r="C5886" s="22" t="n">
        <f aca="true">NORMSINV(MAX(RAND(),0.000000000001))</f>
        <v>-0.329039317844441</v>
      </c>
      <c r="D5886" s="24" t="n">
        <f aca="false">IF($B$11="","",$B$11*EXP($B$12*C5886))</f>
        <v>807.422270615678</v>
      </c>
      <c r="E5886" s="20" t="n">
        <f aca="true">IF($B$10="","",$B$10*(1-$B$14+2*$B$14*RAND()))</f>
        <v>3.67485782693087</v>
      </c>
      <c r="F5886" s="21" t="n">
        <f aca="false">INDEX($E$17:$E$28,B5886)</f>
        <v>4.761</v>
      </c>
      <c r="G5886" s="25" t="n">
        <f aca="false">IF(OR(D5886="",E5886="",F5886=""),"",D5886*($B$7-$B$8-F5886-E5886))</f>
        <v>3475.26024643217</v>
      </c>
      <c r="H5886" s="25" t="n">
        <f aca="false">IF(D5886="","",D5886*$F$30)</f>
        <v>4036.4654152619</v>
      </c>
    </row>
    <row r="5887" customFormat="false" ht="15" hidden="false" customHeight="false" outlineLevel="0" collapsed="false">
      <c r="A5887" s="2" t="n">
        <v>5853</v>
      </c>
      <c r="B5887" s="2" t="n">
        <v>9</v>
      </c>
      <c r="C5887" s="22" t="n">
        <f aca="true">NORMSINV(MAX(RAND(),0.000000000001))</f>
        <v>-0.636359866946689</v>
      </c>
      <c r="D5887" s="24" t="n">
        <f aca="false">IF($B$11="","",$B$11*EXP($B$12*C5887))</f>
        <v>709.352328273665</v>
      </c>
      <c r="E5887" s="20" t="n">
        <f aca="true">IF($B$10="","",$B$10*(1-$B$14+2*$B$14*RAND()))</f>
        <v>3.62981294088099</v>
      </c>
      <c r="F5887" s="21" t="n">
        <f aca="false">INDEX($E$17:$E$28,B5887)</f>
        <v>4.761</v>
      </c>
      <c r="G5887" s="25" t="n">
        <f aca="false">IF(OR(D5887="",E5887="",F5887=""),"",D5887*($B$7-$B$8-F5887-E5887))</f>
        <v>3085.10596648376</v>
      </c>
      <c r="H5887" s="25" t="n">
        <f aca="false">IF(D5887="","",D5887*$F$30)</f>
        <v>3546.19415950571</v>
      </c>
    </row>
    <row r="5888" customFormat="false" ht="15" hidden="false" customHeight="false" outlineLevel="0" collapsed="false">
      <c r="A5888" s="2" t="n">
        <v>5854</v>
      </c>
      <c r="B5888" s="2" t="n">
        <v>10</v>
      </c>
      <c r="C5888" s="22" t="n">
        <f aca="true">NORMSINV(MAX(RAND(),0.000000000001))</f>
        <v>-0.641121764653819</v>
      </c>
      <c r="D5888" s="24" t="n">
        <f aca="false">IF($B$11="","",$B$11*EXP($B$12*C5888))</f>
        <v>707.930438320387</v>
      </c>
      <c r="E5888" s="20" t="n">
        <f aca="true">IF($B$10="","",$B$10*(1-$B$14+2*$B$14*RAND()))</f>
        <v>3.49660206359976</v>
      </c>
      <c r="F5888" s="21" t="n">
        <f aca="false">INDEX($E$17:$E$28,B5888)</f>
        <v>4.761</v>
      </c>
      <c r="G5888" s="25" t="n">
        <f aca="false">IF(OR(D5888="",E5888="",F5888=""),"",D5888*($B$7-$B$8-F5888-E5888))</f>
        <v>3173.22593584222</v>
      </c>
      <c r="H5888" s="25" t="n">
        <f aca="false">IF(D5888="","",D5888*$F$30)</f>
        <v>3539.08584725128</v>
      </c>
    </row>
    <row r="5889" customFormat="false" ht="15" hidden="false" customHeight="false" outlineLevel="0" collapsed="false">
      <c r="A5889" s="2" t="n">
        <v>5855</v>
      </c>
      <c r="B5889" s="2" t="n">
        <v>11</v>
      </c>
      <c r="C5889" s="22" t="n">
        <f aca="true">NORMSINV(MAX(RAND(),0.000000000001))</f>
        <v>0.508566034642103</v>
      </c>
      <c r="D5889" s="24" t="n">
        <f aca="false">IF($B$11="","",$B$11*EXP($B$12*C5889))</f>
        <v>1149.15855750395</v>
      </c>
      <c r="E5889" s="20" t="n">
        <f aca="true">IF($B$10="","",$B$10*(1-$B$14+2*$B$14*RAND()))</f>
        <v>3.40956964254726</v>
      </c>
      <c r="F5889" s="21" t="n">
        <f aca="false">INDEX($E$17:$E$28,B5889)</f>
        <v>4.761</v>
      </c>
      <c r="G5889" s="25" t="n">
        <f aca="false">IF(OR(D5889="",E5889="",F5889=""),"",D5889*($B$7-$B$8-F5889-E5889))</f>
        <v>5250.99999818516</v>
      </c>
      <c r="H5889" s="25" t="n">
        <f aca="false">IF(D5889="","",D5889*$F$30)</f>
        <v>5744.87346067376</v>
      </c>
    </row>
    <row r="5890" customFormat="false" ht="15" hidden="false" customHeight="false" outlineLevel="0" collapsed="false">
      <c r="A5890" s="2" t="n">
        <v>5856</v>
      </c>
      <c r="B5890" s="2" t="n">
        <v>12</v>
      </c>
      <c r="C5890" s="22" t="n">
        <f aca="true">NORMSINV(MAX(RAND(),0.000000000001))</f>
        <v>0.196971906083356</v>
      </c>
      <c r="D5890" s="24" t="n">
        <f aca="false">IF($B$11="","",$B$11*EXP($B$12*C5890))</f>
        <v>1007.76478370163</v>
      </c>
      <c r="E5890" s="20" t="n">
        <f aca="true">IF($B$10="","",$B$10*(1-$B$14+2*$B$14*RAND()))</f>
        <v>3.74588010807525</v>
      </c>
      <c r="F5890" s="21" t="n">
        <f aca="false">INDEX($E$17:$E$28,B5890)</f>
        <v>4.761</v>
      </c>
      <c r="G5890" s="25" t="n">
        <f aca="false">IF(OR(D5890="",E5890="",F5890=""),"",D5890*($B$7-$B$8-F5890-E5890))</f>
        <v>4265.98915226861</v>
      </c>
      <c r="H5890" s="25" t="n">
        <f aca="false">IF(D5890="","",D5890*$F$30)</f>
        <v>5038.01770668119</v>
      </c>
    </row>
    <row r="5891" customFormat="false" ht="15" hidden="false" customHeight="false" outlineLevel="0" collapsed="false">
      <c r="A5891" s="2" t="n">
        <v>5857</v>
      </c>
      <c r="B5891" s="2" t="n">
        <v>1</v>
      </c>
      <c r="C5891" s="22" t="n">
        <f aca="true">NORMSINV(MAX(RAND(),0.000000000001))</f>
        <v>-1.71223939948375</v>
      </c>
      <c r="D5891" s="24" t="n">
        <f aca="false">IF($B$11="","",$B$11*EXP($B$12*C5891))</f>
        <v>450.795235264835</v>
      </c>
      <c r="E5891" s="20" t="n">
        <f aca="true">IF($B$10="","",$B$10*(1-$B$14+2*$B$14*RAND()))</f>
        <v>3.45504843755827</v>
      </c>
      <c r="F5891" s="21" t="n">
        <f aca="false">INDEX($E$17:$E$28,B5891)</f>
        <v>4.92562580645161</v>
      </c>
      <c r="G5891" s="25" t="n">
        <f aca="false">IF(OR(D5891="",E5891="",F5891=""),"",D5891*($B$7-$B$8-F5891-E5891))</f>
        <v>1965.16327976762</v>
      </c>
      <c r="H5891" s="25" t="n">
        <f aca="false">IF(D5891="","",D5891*$F$30)</f>
        <v>2253.61554013596</v>
      </c>
    </row>
    <row r="5892" customFormat="false" ht="15" hidden="false" customHeight="false" outlineLevel="0" collapsed="false">
      <c r="A5892" s="2" t="n">
        <v>5858</v>
      </c>
      <c r="B5892" s="2" t="n">
        <v>2</v>
      </c>
      <c r="C5892" s="22" t="n">
        <f aca="true">NORMSINV(MAX(RAND(),0.000000000001))</f>
        <v>-0.248239485086397</v>
      </c>
      <c r="D5892" s="24" t="n">
        <f aca="false">IF($B$11="","",$B$11*EXP($B$12*C5892))</f>
        <v>835.385336236796</v>
      </c>
      <c r="E5892" s="20" t="n">
        <f aca="true">IF($B$10="","",$B$10*(1-$B$14+2*$B$14*RAND()))</f>
        <v>3.9110119544014</v>
      </c>
      <c r="F5892" s="21" t="n">
        <f aca="false">INDEX($E$17:$E$28,B5892)</f>
        <v>5.0612</v>
      </c>
      <c r="G5892" s="25" t="n">
        <f aca="false">IF(OR(D5892="",E5892="",F5892=""),"",D5892*($B$7-$B$8-F5892-E5892))</f>
        <v>3147.55488334137</v>
      </c>
      <c r="H5892" s="25" t="n">
        <f aca="false">IF(D5892="","",D5892*$F$30)</f>
        <v>4176.25837291499</v>
      </c>
    </row>
    <row r="5893" customFormat="false" ht="15" hidden="false" customHeight="false" outlineLevel="0" collapsed="false">
      <c r="A5893" s="2" t="n">
        <v>5859</v>
      </c>
      <c r="B5893" s="2" t="n">
        <v>3</v>
      </c>
      <c r="C5893" s="22" t="n">
        <f aca="true">NORMSINV(MAX(RAND(),0.000000000001))</f>
        <v>0.0604201029618381</v>
      </c>
      <c r="D5893" s="24" t="n">
        <f aca="false">IF($B$11="","",$B$11*EXP($B$12*C5893))</f>
        <v>951.416356275305</v>
      </c>
      <c r="E5893" s="20" t="n">
        <f aca="true">IF($B$10="","",$B$10*(1-$B$14+2*$B$14*RAND()))</f>
        <v>3.58906503103535</v>
      </c>
      <c r="F5893" s="21" t="n">
        <f aca="false">INDEX($E$17:$E$28,B5893)</f>
        <v>5.0612</v>
      </c>
      <c r="G5893" s="25" t="n">
        <f aca="false">IF(OR(D5893="",E5893="",F5893=""),"",D5893*($B$7-$B$8-F5893-E5893))</f>
        <v>3891.04074230405</v>
      </c>
      <c r="H5893" s="25" t="n">
        <f aca="false">IF(D5893="","",D5893*$F$30)</f>
        <v>4756.3206482915</v>
      </c>
    </row>
    <row r="5894" customFormat="false" ht="15" hidden="false" customHeight="false" outlineLevel="0" collapsed="false">
      <c r="A5894" s="2" t="n">
        <v>5860</v>
      </c>
      <c r="B5894" s="2" t="n">
        <v>4</v>
      </c>
      <c r="C5894" s="22" t="n">
        <f aca="true">NORMSINV(MAX(RAND(),0.000000000001))</f>
        <v>-0.0413801046396013</v>
      </c>
      <c r="D5894" s="24" t="n">
        <f aca="false">IF($B$11="","",$B$11*EXP($B$12*C5894))</f>
        <v>911.46812395324</v>
      </c>
      <c r="E5894" s="20" t="n">
        <f aca="true">IF($B$10="","",$B$10*(1-$B$14+2*$B$14*RAND()))</f>
        <v>3.43614515514685</v>
      </c>
      <c r="F5894" s="21" t="n">
        <f aca="false">INDEX($E$17:$E$28,B5894)</f>
        <v>4.89657419354839</v>
      </c>
      <c r="G5894" s="25" t="n">
        <f aca="false">IF(OR(D5894="",E5894="",F5894=""),"",D5894*($B$7-$B$8-F5894-E5894))</f>
        <v>4017.09582698017</v>
      </c>
      <c r="H5894" s="25" t="n">
        <f aca="false">IF(D5894="","",D5894*$F$30)</f>
        <v>4556.61144526704</v>
      </c>
    </row>
    <row r="5895" customFormat="false" ht="15" hidden="false" customHeight="false" outlineLevel="0" collapsed="false">
      <c r="A5895" s="2" t="n">
        <v>5861</v>
      </c>
      <c r="B5895" s="2" t="n">
        <v>5</v>
      </c>
      <c r="C5895" s="22" t="n">
        <f aca="true">NORMSINV(MAX(RAND(),0.000000000001))</f>
        <v>0.793864686370817</v>
      </c>
      <c r="D5895" s="24" t="n">
        <f aca="false">IF($B$11="","",$B$11*EXP($B$12*C5895))</f>
        <v>1295.95147654568</v>
      </c>
      <c r="E5895" s="20" t="n">
        <f aca="true">IF($B$10="","",$B$10*(1-$B$14+2*$B$14*RAND()))</f>
        <v>4.12377486773577</v>
      </c>
      <c r="F5895" s="21" t="n">
        <f aca="false">INDEX($E$17:$E$28,B5895)</f>
        <v>4.761</v>
      </c>
      <c r="G5895" s="25" t="n">
        <f aca="false">IF(OR(D5895="",E5895="",F5895=""),"",D5895*($B$7-$B$8-F5895-E5895))</f>
        <v>4996.18470257386</v>
      </c>
      <c r="H5895" s="25" t="n">
        <f aca="false">IF(D5895="","",D5895*$F$30)</f>
        <v>6478.72062154718</v>
      </c>
    </row>
    <row r="5896" customFormat="false" ht="15" hidden="false" customHeight="false" outlineLevel="0" collapsed="false">
      <c r="A5896" s="2" t="n">
        <v>5862</v>
      </c>
      <c r="B5896" s="2" t="n">
        <v>6</v>
      </c>
      <c r="C5896" s="22" t="n">
        <f aca="true">NORMSINV(MAX(RAND(),0.000000000001))</f>
        <v>-0.268297271162267</v>
      </c>
      <c r="D5896" s="24" t="n">
        <f aca="false">IF($B$11="","",$B$11*EXP($B$12*C5896))</f>
        <v>828.354686903962</v>
      </c>
      <c r="E5896" s="20" t="n">
        <f aca="true">IF($B$10="","",$B$10*(1-$B$14+2*$B$14*RAND()))</f>
        <v>4.06654516407771</v>
      </c>
      <c r="F5896" s="21" t="n">
        <f aca="false">INDEX($E$17:$E$28,B5896)</f>
        <v>4.761</v>
      </c>
      <c r="G5896" s="25" t="n">
        <f aca="false">IF(OR(D5896="",E5896="",F5896=""),"",D5896*($B$7-$B$8-F5896-E5896))</f>
        <v>3240.9003006363</v>
      </c>
      <c r="H5896" s="25" t="n">
        <f aca="false">IF(D5896="","",D5896*$F$30)</f>
        <v>4141.11075077029</v>
      </c>
    </row>
    <row r="5897" customFormat="false" ht="15" hidden="false" customHeight="false" outlineLevel="0" collapsed="false">
      <c r="A5897" s="2" t="n">
        <v>5863</v>
      </c>
      <c r="B5897" s="2" t="n">
        <v>7</v>
      </c>
      <c r="C5897" s="22" t="n">
        <f aca="true">NORMSINV(MAX(RAND(),0.000000000001))</f>
        <v>-1.51009399110537</v>
      </c>
      <c r="D5897" s="24" t="n">
        <f aca="false">IF($B$11="","",$B$11*EXP($B$12*C5897))</f>
        <v>490.875449364046</v>
      </c>
      <c r="E5897" s="20" t="n">
        <f aca="true">IF($B$10="","",$B$10*(1-$B$14+2*$B$14*RAND()))</f>
        <v>3.92659417934381</v>
      </c>
      <c r="F5897" s="21" t="n">
        <f aca="false">INDEX($E$17:$E$28,B5897)</f>
        <v>4.761</v>
      </c>
      <c r="G5897" s="25" t="n">
        <f aca="false">IF(OR(D5897="",E5897="",F5897=""),"",D5897*($B$7-$B$8-F5897-E5897))</f>
        <v>1989.22652822008</v>
      </c>
      <c r="H5897" s="25" t="n">
        <f aca="false">IF(D5897="","",D5897*$F$30)</f>
        <v>2453.98454646074</v>
      </c>
    </row>
    <row r="5898" customFormat="false" ht="15" hidden="false" customHeight="false" outlineLevel="0" collapsed="false">
      <c r="A5898" s="2" t="n">
        <v>5864</v>
      </c>
      <c r="B5898" s="2" t="n">
        <v>8</v>
      </c>
      <c r="C5898" s="22" t="n">
        <f aca="true">NORMSINV(MAX(RAND(),0.000000000001))</f>
        <v>-1.03839693273394</v>
      </c>
      <c r="D5898" s="24" t="n">
        <f aca="false">IF($B$11="","",$B$11*EXP($B$12*C5898))</f>
        <v>598.811922338908</v>
      </c>
      <c r="E5898" s="20" t="n">
        <f aca="true">IF($B$10="","",$B$10*(1-$B$14+2*$B$14*RAND()))</f>
        <v>3.65377931329385</v>
      </c>
      <c r="F5898" s="21" t="n">
        <f aca="false">INDEX($E$17:$E$28,B5898)</f>
        <v>4.761</v>
      </c>
      <c r="G5898" s="25" t="n">
        <f aca="false">IF(OR(D5898="",E5898="",F5898=""),"",D5898*($B$7-$B$8-F5898-E5898))</f>
        <v>2589.99371394652</v>
      </c>
      <c r="H5898" s="25" t="n">
        <f aca="false">IF(D5898="","",D5898*$F$30)</f>
        <v>2993.58056215667</v>
      </c>
    </row>
    <row r="5899" customFormat="false" ht="15" hidden="false" customHeight="false" outlineLevel="0" collapsed="false">
      <c r="A5899" s="2" t="n">
        <v>5865</v>
      </c>
      <c r="B5899" s="2" t="n">
        <v>9</v>
      </c>
      <c r="C5899" s="22" t="n">
        <f aca="true">NORMSINV(MAX(RAND(),0.000000000001))</f>
        <v>-0.629826622697165</v>
      </c>
      <c r="D5899" s="24" t="n">
        <f aca="false">IF($B$11="","",$B$11*EXP($B$12*C5899))</f>
        <v>711.307785727736</v>
      </c>
      <c r="E5899" s="20" t="n">
        <f aca="true">IF($B$10="","",$B$10*(1-$B$14+2*$B$14*RAND()))</f>
        <v>3.52075110349026</v>
      </c>
      <c r="F5899" s="21" t="n">
        <f aca="false">INDEX($E$17:$E$28,B5899)</f>
        <v>4.761</v>
      </c>
      <c r="G5899" s="25" t="n">
        <f aca="false">IF(OR(D5899="",E5899="",F5899=""),"",D5899*($B$7-$B$8-F5899-E5899))</f>
        <v>3171.18715079946</v>
      </c>
      <c r="H5899" s="25" t="n">
        <f aca="false">IF(D5899="","",D5899*$F$30)</f>
        <v>3555.9698824101</v>
      </c>
    </row>
    <row r="5900" customFormat="false" ht="15" hidden="false" customHeight="false" outlineLevel="0" collapsed="false">
      <c r="A5900" s="2" t="n">
        <v>5866</v>
      </c>
      <c r="B5900" s="2" t="n">
        <v>10</v>
      </c>
      <c r="C5900" s="22" t="n">
        <f aca="true">NORMSINV(MAX(RAND(),0.000000000001))</f>
        <v>-0.47282685750084</v>
      </c>
      <c r="D5900" s="24" t="n">
        <f aca="false">IF($B$11="","",$B$11*EXP($B$12*C5900))</f>
        <v>759.955288831816</v>
      </c>
      <c r="E5900" s="20" t="n">
        <f aca="true">IF($B$10="","",$B$10*(1-$B$14+2*$B$14*RAND()))</f>
        <v>3.86968413318511</v>
      </c>
      <c r="F5900" s="21" t="n">
        <f aca="false">INDEX($E$17:$E$28,B5900)</f>
        <v>4.761</v>
      </c>
      <c r="G5900" s="25" t="n">
        <f aca="false">IF(OR(D5900="",E5900="",F5900=""),"",D5900*($B$7-$B$8-F5900-E5900))</f>
        <v>3122.89632646648</v>
      </c>
      <c r="H5900" s="25" t="n">
        <f aca="false">IF(D5900="","",D5900*$F$30)</f>
        <v>3799.16847992801</v>
      </c>
    </row>
    <row r="5901" customFormat="false" ht="15" hidden="false" customHeight="false" outlineLevel="0" collapsed="false">
      <c r="A5901" s="2" t="n">
        <v>5867</v>
      </c>
      <c r="B5901" s="2" t="n">
        <v>11</v>
      </c>
      <c r="C5901" s="22" t="n">
        <f aca="true">NORMSINV(MAX(RAND(),0.000000000001))</f>
        <v>1.90675823993326</v>
      </c>
      <c r="D5901" s="24" t="n">
        <f aca="false">IF($B$11="","",$B$11*EXP($B$12*C5901))</f>
        <v>2071.30892048789</v>
      </c>
      <c r="E5901" s="20" t="n">
        <f aca="true">IF($B$10="","",$B$10*(1-$B$14+2*$B$14*RAND()))</f>
        <v>3.6793977572301</v>
      </c>
      <c r="F5901" s="21" t="n">
        <f aca="false">INDEX($E$17:$E$28,B5901)</f>
        <v>4.761</v>
      </c>
      <c r="G5901" s="25" t="n">
        <f aca="false">IF(OR(D5901="",E5901="",F5901=""),"",D5901*($B$7-$B$8-F5901-E5901))</f>
        <v>8905.80447999903</v>
      </c>
      <c r="H5901" s="25" t="n">
        <f aca="false">IF(D5901="","",D5901*$F$30)</f>
        <v>10354.8875553031</v>
      </c>
    </row>
    <row r="5902" customFormat="false" ht="15" hidden="false" customHeight="false" outlineLevel="0" collapsed="false">
      <c r="A5902" s="2" t="n">
        <v>5868</v>
      </c>
      <c r="B5902" s="2" t="n">
        <v>12</v>
      </c>
      <c r="C5902" s="22" t="n">
        <f aca="true">NORMSINV(MAX(RAND(),0.000000000001))</f>
        <v>-1.29864118196025</v>
      </c>
      <c r="D5902" s="24" t="n">
        <f aca="false">IF($B$11="","",$B$11*EXP($B$12*C5902))</f>
        <v>536.619601782349</v>
      </c>
      <c r="E5902" s="20" t="n">
        <f aca="true">IF($B$10="","",$B$10*(1-$B$14+2*$B$14*RAND()))</f>
        <v>3.92253855782723</v>
      </c>
      <c r="F5902" s="21" t="n">
        <f aca="false">INDEX($E$17:$E$28,B5902)</f>
        <v>4.761</v>
      </c>
      <c r="G5902" s="25" t="n">
        <f aca="false">IF(OR(D5902="",E5902="",F5902=""),"",D5902*($B$7-$B$8-F5902-E5902))</f>
        <v>2176.7767237442</v>
      </c>
      <c r="H5902" s="25" t="n">
        <f aca="false">IF(D5902="","",D5902*$F$30)</f>
        <v>2682.66871323032</v>
      </c>
    </row>
    <row r="5903" customFormat="false" ht="15" hidden="false" customHeight="false" outlineLevel="0" collapsed="false">
      <c r="A5903" s="2" t="n">
        <v>5869</v>
      </c>
      <c r="B5903" s="2" t="n">
        <v>1</v>
      </c>
      <c r="C5903" s="22" t="n">
        <f aca="true">NORMSINV(MAX(RAND(),0.000000000001))</f>
        <v>-3.07538314816038</v>
      </c>
      <c r="D5903" s="24" t="n">
        <f aca="false">IF($B$11="","",$B$11*EXP($B$12*C5903))</f>
        <v>253.821354843064</v>
      </c>
      <c r="E5903" s="20" t="n">
        <f aca="true">IF($B$10="","",$B$10*(1-$B$14+2*$B$14*RAND()))</f>
        <v>3.45652567435977</v>
      </c>
      <c r="F5903" s="21" t="n">
        <f aca="false">INDEX($E$17:$E$28,B5903)</f>
        <v>4.92562580645161</v>
      </c>
      <c r="G5903" s="25" t="n">
        <f aca="false">IF(OR(D5903="",E5903="",F5903=""),"",D5903*($B$7-$B$8-F5903-E5903))</f>
        <v>1106.1150153413</v>
      </c>
      <c r="H5903" s="25" t="n">
        <f aca="false">IF(D5903="","",D5903*$F$30)</f>
        <v>1268.90371713145</v>
      </c>
    </row>
    <row r="5904" customFormat="false" ht="15" hidden="false" customHeight="false" outlineLevel="0" collapsed="false">
      <c r="A5904" s="2" t="n">
        <v>5870</v>
      </c>
      <c r="B5904" s="2" t="n">
        <v>2</v>
      </c>
      <c r="C5904" s="22" t="n">
        <f aca="true">NORMSINV(MAX(RAND(),0.000000000001))</f>
        <v>0.196997628542225</v>
      </c>
      <c r="D5904" s="24" t="n">
        <f aca="false">IF($B$11="","",$B$11*EXP($B$12*C5904))</f>
        <v>1007.77570649132</v>
      </c>
      <c r="E5904" s="20" t="n">
        <f aca="true">IF($B$10="","",$B$10*(1-$B$14+2*$B$14*RAND()))</f>
        <v>3.46173838833982</v>
      </c>
      <c r="F5904" s="21" t="n">
        <f aca="false">INDEX($E$17:$E$28,B5904)</f>
        <v>5.0612</v>
      </c>
      <c r="G5904" s="25" t="n">
        <f aca="false">IF(OR(D5904="",E5904="",F5904=""),"",D5904*($B$7-$B$8-F5904-E5904))</f>
        <v>4249.85224500825</v>
      </c>
      <c r="H5904" s="25" t="n">
        <f aca="false">IF(D5904="","",D5904*$F$30)</f>
        <v>5038.07231189139</v>
      </c>
    </row>
    <row r="5905" customFormat="false" ht="15" hidden="false" customHeight="false" outlineLevel="0" collapsed="false">
      <c r="A5905" s="2" t="n">
        <v>5871</v>
      </c>
      <c r="B5905" s="2" t="n">
        <v>3</v>
      </c>
      <c r="C5905" s="22" t="n">
        <f aca="true">NORMSINV(MAX(RAND(),0.000000000001))</f>
        <v>1.19705703657347</v>
      </c>
      <c r="D5905" s="24" t="n">
        <f aca="false">IF($B$11="","",$B$11*EXP($B$12*C5905))</f>
        <v>1535.93102977348</v>
      </c>
      <c r="E5905" s="20" t="n">
        <f aca="true">IF($B$10="","",$B$10*(1-$B$14+2*$B$14*RAND()))</f>
        <v>3.74620367502812</v>
      </c>
      <c r="F5905" s="21" t="n">
        <f aca="false">INDEX($E$17:$E$28,B5905)</f>
        <v>5.0612</v>
      </c>
      <c r="G5905" s="25" t="n">
        <f aca="false">IF(OR(D5905="",E5905="",F5905=""),"",D5905*($B$7-$B$8-F5905-E5905))</f>
        <v>6040.19672309745</v>
      </c>
      <c r="H5905" s="25" t="n">
        <f aca="false">IF(D5905="","",D5905*$F$30)</f>
        <v>7678.42640404357</v>
      </c>
    </row>
    <row r="5906" customFormat="false" ht="15" hidden="false" customHeight="false" outlineLevel="0" collapsed="false">
      <c r="A5906" s="2" t="n">
        <v>5872</v>
      </c>
      <c r="B5906" s="2" t="n">
        <v>4</v>
      </c>
      <c r="C5906" s="22" t="n">
        <f aca="true">NORMSINV(MAX(RAND(),0.000000000001))</f>
        <v>-0.209325307666677</v>
      </c>
      <c r="D5906" s="24" t="n">
        <f aca="false">IF($B$11="","",$B$11*EXP($B$12*C5906))</f>
        <v>849.196164166763</v>
      </c>
      <c r="E5906" s="20" t="n">
        <f aca="true">IF($B$10="","",$B$10*(1-$B$14+2*$B$14*RAND()))</f>
        <v>3.5516669580461</v>
      </c>
      <c r="F5906" s="21" t="n">
        <f aca="false">INDEX($E$17:$E$28,B5906)</f>
        <v>4.89657419354839</v>
      </c>
      <c r="G5906" s="25" t="n">
        <f aca="false">IF(OR(D5906="",E5906="",F5906=""),"",D5906*($B$7-$B$8-F5906-E5906))</f>
        <v>3644.54515159472</v>
      </c>
      <c r="H5906" s="25" t="n">
        <f aca="false">IF(D5906="","",D5906*$F$30)</f>
        <v>4245.30146390248</v>
      </c>
    </row>
    <row r="5907" customFormat="false" ht="15" hidden="false" customHeight="false" outlineLevel="0" collapsed="false">
      <c r="A5907" s="2" t="n">
        <v>5873</v>
      </c>
      <c r="B5907" s="2" t="n">
        <v>5</v>
      </c>
      <c r="C5907" s="22" t="n">
        <f aca="true">NORMSINV(MAX(RAND(),0.000000000001))</f>
        <v>0.587087846068581</v>
      </c>
      <c r="D5907" s="24" t="n">
        <f aca="false">IF($B$11="","",$B$11*EXP($B$12*C5907))</f>
        <v>1187.81610157477</v>
      </c>
      <c r="E5907" s="20" t="n">
        <f aca="true">IF($B$10="","",$B$10*(1-$B$14+2*$B$14*RAND()))</f>
        <v>4.11080996663108</v>
      </c>
      <c r="F5907" s="21" t="n">
        <f aca="false">INDEX($E$17:$E$28,B5907)</f>
        <v>4.761</v>
      </c>
      <c r="G5907" s="25" t="n">
        <f aca="false">IF(OR(D5907="",E5907="",F5907=""),"",D5907*($B$7-$B$8-F5907-E5907))</f>
        <v>4594.69840558665</v>
      </c>
      <c r="H5907" s="25" t="n">
        <f aca="false">IF(D5907="","",D5907*$F$30)</f>
        <v>5938.13025499259</v>
      </c>
    </row>
    <row r="5908" customFormat="false" ht="15" hidden="false" customHeight="false" outlineLevel="0" collapsed="false">
      <c r="A5908" s="2" t="n">
        <v>5874</v>
      </c>
      <c r="B5908" s="2" t="n">
        <v>6</v>
      </c>
      <c r="C5908" s="22" t="n">
        <f aca="true">NORMSINV(MAX(RAND(),0.000000000001))</f>
        <v>0.885127161335204</v>
      </c>
      <c r="D5908" s="24" t="n">
        <f aca="false">IF($B$11="","",$B$11*EXP($B$12*C5908))</f>
        <v>1346.75778945382</v>
      </c>
      <c r="E5908" s="20" t="n">
        <f aca="true">IF($B$10="","",$B$10*(1-$B$14+2*$B$14*RAND()))</f>
        <v>3.38316037395764</v>
      </c>
      <c r="F5908" s="21" t="n">
        <f aca="false">INDEX($E$17:$E$28,B5908)</f>
        <v>4.761</v>
      </c>
      <c r="G5908" s="25" t="n">
        <f aca="false">IF(OR(D5908="",E5908="",F5908=""),"",D5908*($B$7-$B$8-F5908-E5908))</f>
        <v>6189.48281545305</v>
      </c>
      <c r="H5908" s="25" t="n">
        <f aca="false">IF(D5908="","",D5908*$F$30)</f>
        <v>6732.71154103751</v>
      </c>
    </row>
    <row r="5909" customFormat="false" ht="15" hidden="false" customHeight="false" outlineLevel="0" collapsed="false">
      <c r="A5909" s="2" t="n">
        <v>5875</v>
      </c>
      <c r="B5909" s="2" t="n">
        <v>7</v>
      </c>
      <c r="C5909" s="22" t="n">
        <f aca="true">NORMSINV(MAX(RAND(),0.000000000001))</f>
        <v>-0.0537772885195072</v>
      </c>
      <c r="D5909" s="24" t="n">
        <f aca="false">IF($B$11="","",$B$11*EXP($B$12*C5909))</f>
        <v>906.719254215504</v>
      </c>
      <c r="E5909" s="20" t="n">
        <f aca="true">IF($B$10="","",$B$10*(1-$B$14+2*$B$14*RAND()))</f>
        <v>3.8126157211596</v>
      </c>
      <c r="F5909" s="21" t="n">
        <f aca="false">INDEX($E$17:$E$28,B5909)</f>
        <v>4.761</v>
      </c>
      <c r="G5909" s="25" t="n">
        <f aca="false">IF(OR(D5909="",E5909="",F5909=""),"",D5909*($B$7-$B$8-F5909-E5909))</f>
        <v>3777.74084608537</v>
      </c>
      <c r="H5909" s="25" t="n">
        <f aca="false">IF(D5909="","",D5909*$F$30)</f>
        <v>4532.87089567415</v>
      </c>
    </row>
    <row r="5910" customFormat="false" ht="15" hidden="false" customHeight="false" outlineLevel="0" collapsed="false">
      <c r="A5910" s="2" t="n">
        <v>5876</v>
      </c>
      <c r="B5910" s="2" t="n">
        <v>8</v>
      </c>
      <c r="C5910" s="22" t="n">
        <f aca="true">NORMSINV(MAX(RAND(),0.000000000001))</f>
        <v>0.00577864979750281</v>
      </c>
      <c r="D5910" s="24" t="n">
        <f aca="false">IF($B$11="","",$B$11*EXP($B$12*C5910))</f>
        <v>929.761146481952</v>
      </c>
      <c r="E5910" s="20" t="n">
        <f aca="true">IF($B$10="","",$B$10*(1-$B$14+2*$B$14*RAND()))</f>
        <v>3.51614493146744</v>
      </c>
      <c r="F5910" s="21" t="n">
        <f aca="false">INDEX($E$17:$E$28,B5910)</f>
        <v>4.761</v>
      </c>
      <c r="G5910" s="25" t="n">
        <f aca="false">IF(OR(D5910="",E5910="",F5910=""),"",D5910*($B$7-$B$8-F5910-E5910))</f>
        <v>4149.38924510163</v>
      </c>
      <c r="H5910" s="25" t="n">
        <f aca="false">IF(D5910="","",D5910*$F$30)</f>
        <v>4648.06192349258</v>
      </c>
    </row>
    <row r="5911" customFormat="false" ht="15" hidden="false" customHeight="false" outlineLevel="0" collapsed="false">
      <c r="A5911" s="2" t="n">
        <v>5877</v>
      </c>
      <c r="B5911" s="2" t="n">
        <v>9</v>
      </c>
      <c r="C5911" s="22" t="n">
        <f aca="true">NORMSINV(MAX(RAND(),0.000000000001))</f>
        <v>0.765966038520984</v>
      </c>
      <c r="D5911" s="24" t="n">
        <f aca="false">IF($B$11="","",$B$11*EXP($B$12*C5911))</f>
        <v>1280.80605828396</v>
      </c>
      <c r="E5911" s="20" t="n">
        <f aca="true">IF($B$10="","",$B$10*(1-$B$14+2*$B$14*RAND()))</f>
        <v>4.10426438329632</v>
      </c>
      <c r="F5911" s="21" t="n">
        <f aca="false">INDEX($E$17:$E$28,B5911)</f>
        <v>4.761</v>
      </c>
      <c r="G5911" s="25" t="n">
        <f aca="false">IF(OR(D5911="",E5911="",F5911=""),"",D5911*($B$7-$B$8-F5911-E5911))</f>
        <v>4962.78485212273</v>
      </c>
      <c r="H5911" s="25" t="n">
        <f aca="false">IF(D5911="","",D5911*$F$30)</f>
        <v>6403.00564657319</v>
      </c>
    </row>
    <row r="5912" customFormat="false" ht="15" hidden="false" customHeight="false" outlineLevel="0" collapsed="false">
      <c r="A5912" s="2" t="n">
        <v>5878</v>
      </c>
      <c r="B5912" s="2" t="n">
        <v>10</v>
      </c>
      <c r="C5912" s="22" t="n">
        <f aca="true">NORMSINV(MAX(RAND(),0.000000000001))</f>
        <v>0.373701607170418</v>
      </c>
      <c r="D5912" s="24" t="n">
        <f aca="false">IF($B$11="","",$B$11*EXP($B$12*C5912))</f>
        <v>1085.67584536227</v>
      </c>
      <c r="E5912" s="20" t="n">
        <f aca="true">IF($B$10="","",$B$10*(1-$B$14+2*$B$14*RAND()))</f>
        <v>3.63546073268533</v>
      </c>
      <c r="F5912" s="21" t="n">
        <f aca="false">INDEX($E$17:$E$28,B5912)</f>
        <v>4.761</v>
      </c>
      <c r="G5912" s="25" t="n">
        <f aca="false">IF(OR(D5912="",E5912="",F5912=""),"",D5912*($B$7-$B$8-F5912-E5912))</f>
        <v>4715.67566590606</v>
      </c>
      <c r="H5912" s="25" t="n">
        <f aca="false">IF(D5912="","",D5912*$F$30)</f>
        <v>5427.51068613504</v>
      </c>
    </row>
    <row r="5913" customFormat="false" ht="15" hidden="false" customHeight="false" outlineLevel="0" collapsed="false">
      <c r="A5913" s="2" t="n">
        <v>5879</v>
      </c>
      <c r="B5913" s="2" t="n">
        <v>11</v>
      </c>
      <c r="C5913" s="22" t="n">
        <f aca="true">NORMSINV(MAX(RAND(),0.000000000001))</f>
        <v>-0.486189212774995</v>
      </c>
      <c r="D5913" s="24" t="n">
        <f aca="false">IF($B$11="","",$B$11*EXP($B$12*C5913))</f>
        <v>755.688427259622</v>
      </c>
      <c r="E5913" s="20" t="n">
        <f aca="true">IF($B$10="","",$B$10*(1-$B$14+2*$B$14*RAND()))</f>
        <v>3.90520024157157</v>
      </c>
      <c r="F5913" s="21" t="n">
        <f aca="false">INDEX($E$17:$E$28,B5913)</f>
        <v>4.761</v>
      </c>
      <c r="G5913" s="25" t="n">
        <f aca="false">IF(OR(D5913="",E5913="",F5913=""),"",D5913*($B$7-$B$8-F5913-E5913))</f>
        <v>3078.52333241741</v>
      </c>
      <c r="H5913" s="25" t="n">
        <f aca="false">IF(D5913="","",D5913*$F$30)</f>
        <v>3777.8375855563</v>
      </c>
    </row>
    <row r="5914" customFormat="false" ht="15" hidden="false" customHeight="false" outlineLevel="0" collapsed="false">
      <c r="A5914" s="2" t="n">
        <v>5880</v>
      </c>
      <c r="B5914" s="2" t="n">
        <v>12</v>
      </c>
      <c r="C5914" s="22" t="n">
        <f aca="true">NORMSINV(MAX(RAND(),0.000000000001))</f>
        <v>-0.371864484014861</v>
      </c>
      <c r="D5914" s="24" t="n">
        <f aca="false">IF($B$11="","",$B$11*EXP($B$12*C5914))</f>
        <v>792.982948845494</v>
      </c>
      <c r="E5914" s="20" t="n">
        <f aca="true">IF($B$10="","",$B$10*(1-$B$14+2*$B$14*RAND()))</f>
        <v>3.54735545562704</v>
      </c>
      <c r="F5914" s="21" t="n">
        <f aca="false">INDEX($E$17:$E$28,B5914)</f>
        <v>4.761</v>
      </c>
      <c r="G5914" s="25" t="n">
        <f aca="false">IF(OR(D5914="",E5914="",F5914=""),"",D5914*($B$7-$B$8-F5914-E5914))</f>
        <v>3514.21855903191</v>
      </c>
      <c r="H5914" s="25" t="n">
        <f aca="false">IF(D5914="","",D5914*$F$30)</f>
        <v>3964.28035786839</v>
      </c>
    </row>
    <row r="5915" customFormat="false" ht="15" hidden="false" customHeight="false" outlineLevel="0" collapsed="false">
      <c r="A5915" s="2" t="n">
        <v>5881</v>
      </c>
      <c r="B5915" s="2" t="n">
        <v>1</v>
      </c>
      <c r="C5915" s="22" t="n">
        <f aca="true">NORMSINV(MAX(RAND(),0.000000000001))</f>
        <v>0.805758045198208</v>
      </c>
      <c r="D5915" s="24" t="n">
        <f aca="false">IF($B$11="","",$B$11*EXP($B$12*C5915))</f>
        <v>1302.46238366825</v>
      </c>
      <c r="E5915" s="20" t="n">
        <f aca="true">IF($B$10="","",$B$10*(1-$B$14+2*$B$14*RAND()))</f>
        <v>3.6099649491888</v>
      </c>
      <c r="F5915" s="21" t="n">
        <f aca="false">INDEX($E$17:$E$28,B5915)</f>
        <v>4.92562580645161</v>
      </c>
      <c r="G5915" s="25" t="n">
        <f aca="false">IF(OR(D5915="",E5915="",F5915=""),"",D5915*($B$7-$B$8-F5915-E5915))</f>
        <v>5476.08488632539</v>
      </c>
      <c r="H5915" s="25" t="n">
        <f aca="false">IF(D5915="","",D5915*$F$30)</f>
        <v>6511.2699484343</v>
      </c>
    </row>
    <row r="5916" customFormat="false" ht="15" hidden="false" customHeight="false" outlineLevel="0" collapsed="false">
      <c r="A5916" s="2" t="n">
        <v>5882</v>
      </c>
      <c r="B5916" s="2" t="n">
        <v>2</v>
      </c>
      <c r="C5916" s="22" t="n">
        <f aca="true">NORMSINV(MAX(RAND(),0.000000000001))</f>
        <v>0.280724612518161</v>
      </c>
      <c r="D5916" s="24" t="n">
        <f aca="false">IF($B$11="","",$B$11*EXP($B$12*C5916))</f>
        <v>1043.96435008077</v>
      </c>
      <c r="E5916" s="20" t="n">
        <f aca="true">IF($B$10="","",$B$10*(1-$B$14+2*$B$14*RAND()))</f>
        <v>3.41772958639638</v>
      </c>
      <c r="F5916" s="21" t="n">
        <f aca="false">INDEX($E$17:$E$28,B5916)</f>
        <v>5.0612</v>
      </c>
      <c r="G5916" s="25" t="n">
        <f aca="false">IF(OR(D5916="",E5916="",F5916=""),"",D5916*($B$7-$B$8-F5916-E5916))</f>
        <v>4448.40560498609</v>
      </c>
      <c r="H5916" s="25" t="n">
        <f aca="false">IF(D5916="","",D5916*$F$30)</f>
        <v>5218.98657892378</v>
      </c>
    </row>
    <row r="5917" customFormat="false" ht="15" hidden="false" customHeight="false" outlineLevel="0" collapsed="false">
      <c r="A5917" s="2" t="n">
        <v>5883</v>
      </c>
      <c r="B5917" s="2" t="n">
        <v>3</v>
      </c>
      <c r="C5917" s="22" t="n">
        <f aca="true">NORMSINV(MAX(RAND(),0.000000000001))</f>
        <v>0.789412219752655</v>
      </c>
      <c r="D5917" s="24" t="n">
        <f aca="false">IF($B$11="","",$B$11*EXP($B$12*C5917))</f>
        <v>1293.5223975344</v>
      </c>
      <c r="E5917" s="20" t="n">
        <f aca="true">IF($B$10="","",$B$10*(1-$B$14+2*$B$14*RAND()))</f>
        <v>3.59503170014015</v>
      </c>
      <c r="F5917" s="21" t="n">
        <f aca="false">INDEX($E$17:$E$28,B5917)</f>
        <v>5.0612</v>
      </c>
      <c r="G5917" s="25" t="n">
        <f aca="false">IF(OR(D5917="",E5917="",F5917=""),"",D5917*($B$7-$B$8-F5917-E5917))</f>
        <v>5282.44576220971</v>
      </c>
      <c r="H5917" s="25" t="n">
        <f aca="false">IF(D5917="","",D5917*$F$30)</f>
        <v>6466.57716975399</v>
      </c>
    </row>
    <row r="5918" customFormat="false" ht="15" hidden="false" customHeight="false" outlineLevel="0" collapsed="false">
      <c r="A5918" s="2" t="n">
        <v>5884</v>
      </c>
      <c r="B5918" s="2" t="n">
        <v>4</v>
      </c>
      <c r="C5918" s="22" t="n">
        <f aca="true">NORMSINV(MAX(RAND(),0.000000000001))</f>
        <v>-0.63324302247531</v>
      </c>
      <c r="D5918" s="24" t="n">
        <f aca="false">IF($B$11="","",$B$11*EXP($B$12*C5918))</f>
        <v>710.284555766551</v>
      </c>
      <c r="E5918" s="20" t="n">
        <f aca="true">IF($B$10="","",$B$10*(1-$B$14+2*$B$14*RAND()))</f>
        <v>3.82677149185188</v>
      </c>
      <c r="F5918" s="21" t="n">
        <f aca="false">INDEX($E$17:$E$28,B5918)</f>
        <v>4.89657419354839</v>
      </c>
      <c r="G5918" s="25" t="n">
        <f aca="false">IF(OR(D5918="",E5918="",F5918=""),"",D5918*($B$7-$B$8-F5918-E5918))</f>
        <v>2852.96752551327</v>
      </c>
      <c r="H5918" s="25" t="n">
        <f aca="false">IF(D5918="","",D5918*$F$30)</f>
        <v>3550.85455118814</v>
      </c>
    </row>
    <row r="5919" customFormat="false" ht="15" hidden="false" customHeight="false" outlineLevel="0" collapsed="false">
      <c r="A5919" s="2" t="n">
        <v>5885</v>
      </c>
      <c r="B5919" s="2" t="n">
        <v>5</v>
      </c>
      <c r="C5919" s="22" t="n">
        <f aca="true">NORMSINV(MAX(RAND(),0.000000000001))</f>
        <v>1.86605780097276</v>
      </c>
      <c r="D5919" s="24" t="n">
        <f aca="false">IF($B$11="","",$B$11*EXP($B$12*C5919))</f>
        <v>2036.08928787321</v>
      </c>
      <c r="E5919" s="20" t="n">
        <f aca="true">IF($B$10="","",$B$10*(1-$B$14+2*$B$14*RAND()))</f>
        <v>3.8706964613438</v>
      </c>
      <c r="F5919" s="21" t="n">
        <f aca="false">INDEX($E$17:$E$28,B5919)</f>
        <v>4.761</v>
      </c>
      <c r="G5919" s="25" t="n">
        <f aca="false">IF(OR(D5919="",E5919="",F5919=""),"",D5919*($B$7-$B$8-F5919-E5919))</f>
        <v>8364.87282638949</v>
      </c>
      <c r="H5919" s="25" t="n">
        <f aca="false">IF(D5919="","",D5919*$F$30)</f>
        <v>10178.8175679357</v>
      </c>
    </row>
    <row r="5920" customFormat="false" ht="15" hidden="false" customHeight="false" outlineLevel="0" collapsed="false">
      <c r="A5920" s="2" t="n">
        <v>5886</v>
      </c>
      <c r="B5920" s="2" t="n">
        <v>6</v>
      </c>
      <c r="C5920" s="22" t="n">
        <f aca="true">NORMSINV(MAX(RAND(),0.000000000001))</f>
        <v>0.465641946597669</v>
      </c>
      <c r="D5920" s="24" t="n">
        <f aca="false">IF($B$11="","",$B$11*EXP($B$12*C5920))</f>
        <v>1128.56084357755</v>
      </c>
      <c r="E5920" s="20" t="n">
        <f aca="true">IF($B$10="","",$B$10*(1-$B$14+2*$B$14*RAND()))</f>
        <v>3.79272849893256</v>
      </c>
      <c r="F5920" s="21" t="n">
        <f aca="false">INDEX($E$17:$E$28,B5920)</f>
        <v>4.761</v>
      </c>
      <c r="G5920" s="25" t="n">
        <f aca="false">IF(OR(D5920="",E5920="",F5920=""),"",D5920*($B$7-$B$8-F5920-E5920))</f>
        <v>4724.46209668933</v>
      </c>
      <c r="H5920" s="25" t="n">
        <f aca="false">IF(D5920="","",D5920*$F$30)</f>
        <v>5641.90136921289</v>
      </c>
    </row>
    <row r="5921" customFormat="false" ht="15" hidden="false" customHeight="false" outlineLevel="0" collapsed="false">
      <c r="A5921" s="2" t="n">
        <v>5887</v>
      </c>
      <c r="B5921" s="2" t="n">
        <v>7</v>
      </c>
      <c r="C5921" s="22" t="n">
        <f aca="true">NORMSINV(MAX(RAND(),0.000000000001))</f>
        <v>0.88004214898676</v>
      </c>
      <c r="D5921" s="24" t="n">
        <f aca="false">IF($B$11="","",$B$11*EXP($B$12*C5921))</f>
        <v>1343.87524589356</v>
      </c>
      <c r="E5921" s="20" t="n">
        <f aca="true">IF($B$10="","",$B$10*(1-$B$14+2*$B$14*RAND()))</f>
        <v>3.41191738788778</v>
      </c>
      <c r="F5921" s="21" t="n">
        <f aca="false">INDEX($E$17:$E$28,B5921)</f>
        <v>4.761</v>
      </c>
      <c r="G5921" s="25" t="n">
        <f aca="false">IF(OR(D5921="",E5921="",F5921=""),"",D5921*($B$7-$B$8-F5921-E5921))</f>
        <v>6137.58926836849</v>
      </c>
      <c r="H5921" s="25" t="n">
        <f aca="false">IF(D5921="","",D5921*$F$30)</f>
        <v>6718.30112927107</v>
      </c>
    </row>
    <row r="5922" customFormat="false" ht="15" hidden="false" customHeight="false" outlineLevel="0" collapsed="false">
      <c r="A5922" s="2" t="n">
        <v>5888</v>
      </c>
      <c r="B5922" s="2" t="n">
        <v>8</v>
      </c>
      <c r="C5922" s="22" t="n">
        <f aca="true">NORMSINV(MAX(RAND(),0.000000000001))</f>
        <v>1.04147909606004</v>
      </c>
      <c r="D5922" s="24" t="n">
        <f aca="false">IF($B$11="","",$B$11*EXP($B$12*C5922))</f>
        <v>1438.47203910853</v>
      </c>
      <c r="E5922" s="20" t="n">
        <f aca="true">IF($B$10="","",$B$10*(1-$B$14+2*$B$14*RAND()))</f>
        <v>3.69836040262126</v>
      </c>
      <c r="F5922" s="21" t="n">
        <f aca="false">INDEX($E$17:$E$28,B5922)</f>
        <v>4.761</v>
      </c>
      <c r="G5922" s="25" t="n">
        <f aca="false">IF(OR(D5922="",E5922="",F5922=""),"",D5922*($B$7-$B$8-F5922-E5922))</f>
        <v>6157.58037033011</v>
      </c>
      <c r="H5922" s="25" t="n">
        <f aca="false">IF(D5922="","",D5922*$F$30)</f>
        <v>7191.20941791135</v>
      </c>
    </row>
    <row r="5923" customFormat="false" ht="15" hidden="false" customHeight="false" outlineLevel="0" collapsed="false">
      <c r="A5923" s="2" t="n">
        <v>5889</v>
      </c>
      <c r="B5923" s="2" t="n">
        <v>9</v>
      </c>
      <c r="C5923" s="22" t="n">
        <f aca="true">NORMSINV(MAX(RAND(),0.000000000001))</f>
        <v>-0.585686879344923</v>
      </c>
      <c r="D5923" s="24" t="n">
        <f aca="false">IF($B$11="","",$B$11*EXP($B$12*C5923))</f>
        <v>724.661187122309</v>
      </c>
      <c r="E5923" s="20" t="n">
        <f aca="true">IF($B$10="","",$B$10*(1-$B$14+2*$B$14*RAND()))</f>
        <v>3.58573139767267</v>
      </c>
      <c r="F5923" s="21" t="n">
        <f aca="false">INDEX($E$17:$E$28,B5923)</f>
        <v>4.761</v>
      </c>
      <c r="G5923" s="25" t="n">
        <f aca="false">IF(OR(D5923="",E5923="",F5923=""),"",D5923*($B$7-$B$8-F5923-E5923))</f>
        <v>3183.63124070969</v>
      </c>
      <c r="H5923" s="25" t="n">
        <f aca="false">IF(D5923="","",D5923*$F$30)</f>
        <v>3622.72620666185</v>
      </c>
    </row>
    <row r="5924" customFormat="false" ht="15" hidden="false" customHeight="false" outlineLevel="0" collapsed="false">
      <c r="A5924" s="2" t="n">
        <v>5890</v>
      </c>
      <c r="B5924" s="2" t="n">
        <v>10</v>
      </c>
      <c r="C5924" s="22" t="n">
        <f aca="true">NORMSINV(MAX(RAND(),0.000000000001))</f>
        <v>1.72556999484456</v>
      </c>
      <c r="D5924" s="24" t="n">
        <f aca="false">IF($B$11="","",$B$11*EXP($B$12*C5924))</f>
        <v>1919.05745744072</v>
      </c>
      <c r="E5924" s="20" t="n">
        <f aca="true">IF($B$10="","",$B$10*(1-$B$14+2*$B$14*RAND()))</f>
        <v>3.55837923781331</v>
      </c>
      <c r="F5924" s="21" t="n">
        <f aca="false">INDEX($E$17:$E$28,B5924)</f>
        <v>4.761</v>
      </c>
      <c r="G5924" s="25" t="n">
        <f aca="false">IF(OR(D5924="",E5924="",F5924=""),"",D5924*($B$7-$B$8-F5924-E5924))</f>
        <v>8483.42524019164</v>
      </c>
      <c r="H5924" s="25" t="n">
        <f aca="false">IF(D5924="","",D5924*$F$30)</f>
        <v>9593.75204123765</v>
      </c>
    </row>
    <row r="5925" customFormat="false" ht="15" hidden="false" customHeight="false" outlineLevel="0" collapsed="false">
      <c r="A5925" s="2" t="n">
        <v>5891</v>
      </c>
      <c r="B5925" s="2" t="n">
        <v>11</v>
      </c>
      <c r="C5925" s="22" t="n">
        <f aca="true">NORMSINV(MAX(RAND(),0.000000000001))</f>
        <v>0.611209401778703</v>
      </c>
      <c r="D5925" s="24" t="n">
        <f aca="false">IF($B$11="","",$B$11*EXP($B$12*C5925))</f>
        <v>1199.95063370495</v>
      </c>
      <c r="E5925" s="20" t="n">
        <f aca="true">IF($B$10="","",$B$10*(1-$B$14+2*$B$14*RAND()))</f>
        <v>3.60864775877753</v>
      </c>
      <c r="F5925" s="21" t="n">
        <f aca="false">INDEX($E$17:$E$28,B5925)</f>
        <v>4.761</v>
      </c>
      <c r="G5925" s="25" t="n">
        <f aca="false">IF(OR(D5925="",E5925="",F5925=""),"",D5925*($B$7-$B$8-F5925-E5925))</f>
        <v>5244.20694136876</v>
      </c>
      <c r="H5925" s="25" t="n">
        <f aca="false">IF(D5925="","",D5925*$F$30)</f>
        <v>5998.7932080178</v>
      </c>
    </row>
    <row r="5926" customFormat="false" ht="15" hidden="false" customHeight="false" outlineLevel="0" collapsed="false">
      <c r="A5926" s="2" t="n">
        <v>5892</v>
      </c>
      <c r="B5926" s="2" t="n">
        <v>12</v>
      </c>
      <c r="C5926" s="22" t="n">
        <f aca="true">NORMSINV(MAX(RAND(),0.000000000001))</f>
        <v>0.939909674124217</v>
      </c>
      <c r="D5926" s="24" t="n">
        <f aca="false">IF($B$11="","",$B$11*EXP($B$12*C5926))</f>
        <v>1378.20724725143</v>
      </c>
      <c r="E5926" s="20" t="n">
        <f aca="true">IF($B$10="","",$B$10*(1-$B$14+2*$B$14*RAND()))</f>
        <v>3.42402219032424</v>
      </c>
      <c r="F5926" s="21" t="n">
        <f aca="false">INDEX($E$17:$E$28,B5926)</f>
        <v>4.761</v>
      </c>
      <c r="G5926" s="25" t="n">
        <f aca="false">IF(OR(D5926="",E5926="",F5926=""),"",D5926*($B$7-$B$8-F5926-E5926))</f>
        <v>6277.7034283646</v>
      </c>
      <c r="H5926" s="25" t="n">
        <f aca="false">IF(D5926="","",D5926*$F$30)</f>
        <v>6889.93367045937</v>
      </c>
    </row>
    <row r="5927" customFormat="false" ht="15" hidden="false" customHeight="false" outlineLevel="0" collapsed="false">
      <c r="A5927" s="2" t="n">
        <v>5893</v>
      </c>
      <c r="B5927" s="2" t="n">
        <v>1</v>
      </c>
      <c r="C5927" s="22" t="n">
        <f aca="true">NORMSINV(MAX(RAND(),0.000000000001))</f>
        <v>0.113656653585683</v>
      </c>
      <c r="D5927" s="24" t="n">
        <f aca="false">IF($B$11="","",$B$11*EXP($B$12*C5927))</f>
        <v>972.999775654636</v>
      </c>
      <c r="E5927" s="20" t="n">
        <f aca="true">IF($B$10="","",$B$10*(1-$B$14+2*$B$14*RAND()))</f>
        <v>3.99696675117314</v>
      </c>
      <c r="F5927" s="21" t="n">
        <f aca="false">INDEX($E$17:$E$28,B5927)</f>
        <v>4.92562580645161</v>
      </c>
      <c r="G5927" s="25" t="n">
        <f aca="false">IF(OR(D5927="",E5927="",F5927=""),"",D5927*($B$7-$B$8-F5927-E5927))</f>
        <v>3714.33658501345</v>
      </c>
      <c r="H5927" s="25" t="n">
        <f aca="false">IF(D5927="","",D5927*$F$30)</f>
        <v>4864.22047845266</v>
      </c>
    </row>
    <row r="5928" customFormat="false" ht="15" hidden="false" customHeight="false" outlineLevel="0" collapsed="false">
      <c r="A5928" s="2" t="n">
        <v>5894</v>
      </c>
      <c r="B5928" s="2" t="n">
        <v>2</v>
      </c>
      <c r="C5928" s="22" t="n">
        <f aca="true">NORMSINV(MAX(RAND(),0.000000000001))</f>
        <v>0.0395676158239694</v>
      </c>
      <c r="D5928" s="24" t="n">
        <f aca="false">IF($B$11="","",$B$11*EXP($B$12*C5928))</f>
        <v>943.093326271114</v>
      </c>
      <c r="E5928" s="20" t="n">
        <f aca="true">IF($B$10="","",$B$10*(1-$B$14+2*$B$14*RAND()))</f>
        <v>3.91572986238854</v>
      </c>
      <c r="F5928" s="21" t="n">
        <f aca="false">INDEX($E$17:$E$28,B5928)</f>
        <v>5.0612</v>
      </c>
      <c r="G5928" s="25" t="n">
        <f aca="false">IF(OR(D5928="",E5928="",F5928=""),"",D5928*($B$7-$B$8-F5928-E5928))</f>
        <v>3548.92633307149</v>
      </c>
      <c r="H5928" s="25" t="n">
        <f aca="false">IF(D5928="","",D5928*$F$30)</f>
        <v>4714.71215669455</v>
      </c>
    </row>
    <row r="5929" customFormat="false" ht="15" hidden="false" customHeight="false" outlineLevel="0" collapsed="false">
      <c r="A5929" s="2" t="n">
        <v>5895</v>
      </c>
      <c r="B5929" s="2" t="n">
        <v>3</v>
      </c>
      <c r="C5929" s="22" t="n">
        <f aca="true">NORMSINV(MAX(RAND(),0.000000000001))</f>
        <v>-0.0505727589717363</v>
      </c>
      <c r="D5929" s="24" t="n">
        <f aca="false">IF($B$11="","",$B$11*EXP($B$12*C5929))</f>
        <v>907.944406064574</v>
      </c>
      <c r="E5929" s="20" t="n">
        <f aca="true">IF($B$10="","",$B$10*(1-$B$14+2*$B$14*RAND()))</f>
        <v>3.70846924620677</v>
      </c>
      <c r="F5929" s="21" t="n">
        <f aca="false">INDEX($E$17:$E$28,B5929)</f>
        <v>5.0612</v>
      </c>
      <c r="G5929" s="25" t="n">
        <f aca="false">IF(OR(D5929="",E5929="",F5929=""),"",D5929*($B$7-$B$8-F5929-E5929))</f>
        <v>3604.8395981327</v>
      </c>
      <c r="H5929" s="25" t="n">
        <f aca="false">IF(D5929="","",D5929*$F$30)</f>
        <v>4538.99567479802</v>
      </c>
    </row>
    <row r="5930" customFormat="false" ht="15" hidden="false" customHeight="false" outlineLevel="0" collapsed="false">
      <c r="A5930" s="2" t="n">
        <v>5896</v>
      </c>
      <c r="B5930" s="2" t="n">
        <v>4</v>
      </c>
      <c r="C5930" s="22" t="n">
        <f aca="true">NORMSINV(MAX(RAND(),0.000000000001))</f>
        <v>-0.747358695765479</v>
      </c>
      <c r="D5930" s="24" t="n">
        <f aca="false">IF($B$11="","",$B$11*EXP($B$12*C5930))</f>
        <v>676.939023419752</v>
      </c>
      <c r="E5930" s="20" t="n">
        <f aca="true">IF($B$10="","",$B$10*(1-$B$14+2*$B$14*RAND()))</f>
        <v>4.07612704327337</v>
      </c>
      <c r="F5930" s="21" t="n">
        <f aca="false">INDEX($E$17:$E$28,B5930)</f>
        <v>4.89657419354839</v>
      </c>
      <c r="G5930" s="25" t="n">
        <f aca="false">IF(OR(D5930="",E5930="",F5930=""),"",D5930*($B$7-$B$8-F5930-E5930))</f>
        <v>2550.23154567632</v>
      </c>
      <c r="H5930" s="25" t="n">
        <f aca="false">IF(D5930="","",D5930*$F$30)</f>
        <v>3384.15356588002</v>
      </c>
    </row>
    <row r="5931" customFormat="false" ht="15" hidden="false" customHeight="false" outlineLevel="0" collapsed="false">
      <c r="A5931" s="2" t="n">
        <v>5897</v>
      </c>
      <c r="B5931" s="2" t="n">
        <v>5</v>
      </c>
      <c r="C5931" s="22" t="n">
        <f aca="true">NORMSINV(MAX(RAND(),0.000000000001))</f>
        <v>-0.424164102333097</v>
      </c>
      <c r="D5931" s="24" t="n">
        <f aca="false">IF($B$11="","",$B$11*EXP($B$12*C5931))</f>
        <v>775.698904195089</v>
      </c>
      <c r="E5931" s="20" t="n">
        <f aca="true">IF($B$10="","",$B$10*(1-$B$14+2*$B$14*RAND()))</f>
        <v>3.61699037938867</v>
      </c>
      <c r="F5931" s="21" t="n">
        <f aca="false">INDEX($E$17:$E$28,B5931)</f>
        <v>4.761</v>
      </c>
      <c r="G5931" s="25" t="n">
        <f aca="false">IF(OR(D5931="",E5931="",F5931=""),"",D5931*($B$7-$B$8-F5931-E5931))</f>
        <v>3383.60608279664</v>
      </c>
      <c r="H5931" s="25" t="n">
        <f aca="false">IF(D5931="","",D5931*$F$30)</f>
        <v>3877.87396185209</v>
      </c>
    </row>
    <row r="5932" customFormat="false" ht="15" hidden="false" customHeight="false" outlineLevel="0" collapsed="false">
      <c r="A5932" s="2" t="n">
        <v>5898</v>
      </c>
      <c r="B5932" s="2" t="n">
        <v>6</v>
      </c>
      <c r="C5932" s="22" t="n">
        <f aca="true">NORMSINV(MAX(RAND(),0.000000000001))</f>
        <v>-0.896304431527268</v>
      </c>
      <c r="D5932" s="24" t="n">
        <f aca="false">IF($B$11="","",$B$11*EXP($B$12*C5932))</f>
        <v>635.759610606275</v>
      </c>
      <c r="E5932" s="20" t="n">
        <f aca="true">IF($B$10="","",$B$10*(1-$B$14+2*$B$14*RAND()))</f>
        <v>3.85821008641733</v>
      </c>
      <c r="F5932" s="21" t="n">
        <f aca="false">INDEX($E$17:$E$28,B5932)</f>
        <v>4.761</v>
      </c>
      <c r="G5932" s="25" t="n">
        <f aca="false">IF(OR(D5932="",E5932="",F5932=""),"",D5932*($B$7-$B$8-F5932-E5932))</f>
        <v>2619.83179084958</v>
      </c>
      <c r="H5932" s="25" t="n">
        <f aca="false">IF(D5932="","",D5932*$F$30)</f>
        <v>3178.28944534289</v>
      </c>
    </row>
    <row r="5933" customFormat="false" ht="15" hidden="false" customHeight="false" outlineLevel="0" collapsed="false">
      <c r="A5933" s="2" t="n">
        <v>5899</v>
      </c>
      <c r="B5933" s="2" t="n">
        <v>7</v>
      </c>
      <c r="C5933" s="22" t="n">
        <f aca="true">NORMSINV(MAX(RAND(),0.000000000001))</f>
        <v>-0.458489011333857</v>
      </c>
      <c r="D5933" s="24" t="n">
        <f aca="false">IF($B$11="","",$B$11*EXP($B$12*C5933))</f>
        <v>764.560441884505</v>
      </c>
      <c r="E5933" s="20" t="n">
        <f aca="true">IF($B$10="","",$B$10*(1-$B$14+2*$B$14*RAND()))</f>
        <v>3.53879692812682</v>
      </c>
      <c r="F5933" s="21" t="n">
        <f aca="false">INDEX($E$17:$E$28,B5933)</f>
        <v>4.761</v>
      </c>
      <c r="G5933" s="25" t="n">
        <f aca="false">IF(OR(D5933="",E5933="",F5933=""),"",D5933*($B$7-$B$8-F5933-E5933))</f>
        <v>3394.80362268829</v>
      </c>
      <c r="H5933" s="25" t="n">
        <f aca="false">IF(D5933="","",D5933*$F$30)</f>
        <v>3822.19056106902</v>
      </c>
    </row>
    <row r="5934" customFormat="false" ht="15" hidden="false" customHeight="false" outlineLevel="0" collapsed="false">
      <c r="A5934" s="2" t="n">
        <v>5900</v>
      </c>
      <c r="B5934" s="2" t="n">
        <v>8</v>
      </c>
      <c r="C5934" s="22" t="n">
        <f aca="true">NORMSINV(MAX(RAND(),0.000000000001))</f>
        <v>0.0738768186618111</v>
      </c>
      <c r="D5934" s="24" t="n">
        <f aca="false">IF($B$11="","",$B$11*EXP($B$12*C5934))</f>
        <v>956.826404047492</v>
      </c>
      <c r="E5934" s="20" t="n">
        <f aca="true">IF($B$10="","",$B$10*(1-$B$14+2*$B$14*RAND()))</f>
        <v>3.38499609313832</v>
      </c>
      <c r="F5934" s="21" t="n">
        <f aca="false">INDEX($E$17:$E$28,B5934)</f>
        <v>4.761</v>
      </c>
      <c r="G5934" s="25" t="n">
        <f aca="false">IF(OR(D5934="",E5934="",F5934=""),"",D5934*($B$7-$B$8-F5934-E5934))</f>
        <v>4395.66423838259</v>
      </c>
      <c r="H5934" s="25" t="n">
        <f aca="false">IF(D5934="","",D5934*$F$30)</f>
        <v>4783.36655911422</v>
      </c>
    </row>
    <row r="5935" customFormat="false" ht="15" hidden="false" customHeight="false" outlineLevel="0" collapsed="false">
      <c r="A5935" s="2" t="n">
        <v>5901</v>
      </c>
      <c r="B5935" s="2" t="n">
        <v>9</v>
      </c>
      <c r="C5935" s="22" t="n">
        <f aca="true">NORMSINV(MAX(RAND(),0.000000000001))</f>
        <v>-0.783987094841129</v>
      </c>
      <c r="D5935" s="24" t="n">
        <f aca="false">IF($B$11="","",$B$11*EXP($B$12*C5935))</f>
        <v>666.571383284013</v>
      </c>
      <c r="E5935" s="20" t="n">
        <f aca="true">IF($B$10="","",$B$10*(1-$B$14+2*$B$14*RAND()))</f>
        <v>3.87256930526701</v>
      </c>
      <c r="F5935" s="21" t="n">
        <f aca="false">INDEX($E$17:$E$28,B5935)</f>
        <v>4.761</v>
      </c>
      <c r="G5935" s="25" t="n">
        <f aca="false">IF(OR(D5935="",E5935="",F5935=""),"",D5935*($B$7-$B$8-F5935-E5935))</f>
        <v>2737.2291885481</v>
      </c>
      <c r="H5935" s="25" t="n">
        <f aca="false">IF(D5935="","",D5935*$F$30)</f>
        <v>3332.32365931344</v>
      </c>
    </row>
    <row r="5936" customFormat="false" ht="15" hidden="false" customHeight="false" outlineLevel="0" collapsed="false">
      <c r="A5936" s="2" t="n">
        <v>5902</v>
      </c>
      <c r="B5936" s="2" t="n">
        <v>10</v>
      </c>
      <c r="C5936" s="22" t="n">
        <f aca="true">NORMSINV(MAX(RAND(),0.000000000001))</f>
        <v>0.735138061866543</v>
      </c>
      <c r="D5936" s="24" t="n">
        <f aca="false">IF($B$11="","",$B$11*EXP($B$12*C5936))</f>
        <v>1264.27615571473</v>
      </c>
      <c r="E5936" s="20" t="n">
        <f aca="true">IF($B$10="","",$B$10*(1-$B$14+2*$B$14*RAND()))</f>
        <v>3.74345864573188</v>
      </c>
      <c r="F5936" s="21" t="n">
        <f aca="false">INDEX($E$17:$E$28,B5936)</f>
        <v>4.761</v>
      </c>
      <c r="G5936" s="25" t="n">
        <f aca="false">IF(OR(D5936="",E5936="",F5936=""),"",D5936*($B$7-$B$8-F5936-E5936))</f>
        <v>5354.89394074484</v>
      </c>
      <c r="H5936" s="25" t="n">
        <f aca="false">IF(D5936="","",D5936*$F$30)</f>
        <v>6320.36935764905</v>
      </c>
    </row>
    <row r="5937" customFormat="false" ht="15" hidden="false" customHeight="false" outlineLevel="0" collapsed="false">
      <c r="A5937" s="2" t="n">
        <v>5903</v>
      </c>
      <c r="B5937" s="2" t="n">
        <v>11</v>
      </c>
      <c r="C5937" s="22" t="n">
        <f aca="true">NORMSINV(MAX(RAND(),0.000000000001))</f>
        <v>1.13150509567239</v>
      </c>
      <c r="D5937" s="24" t="n">
        <f aca="false">IF($B$11="","",$B$11*EXP($B$12*C5937))</f>
        <v>1494.08707432153</v>
      </c>
      <c r="E5937" s="20" t="n">
        <f aca="true">IF($B$10="","",$B$10*(1-$B$14+2*$B$14*RAND()))</f>
        <v>3.91243353597755</v>
      </c>
      <c r="F5937" s="21" t="n">
        <f aca="false">INDEX($E$17:$E$28,B5937)</f>
        <v>4.761</v>
      </c>
      <c r="G5937" s="25" t="n">
        <f aca="false">IF(OR(D5937="",E5937="",F5937=""),"",D5937*($B$7-$B$8-F5937-E5937))</f>
        <v>6075.80439076535</v>
      </c>
      <c r="H5937" s="25" t="n">
        <f aca="false">IF(D5937="","",D5937*$F$30)</f>
        <v>7469.24010194819</v>
      </c>
    </row>
    <row r="5938" customFormat="false" ht="15" hidden="false" customHeight="false" outlineLevel="0" collapsed="false">
      <c r="A5938" s="2" t="n">
        <v>5904</v>
      </c>
      <c r="B5938" s="2" t="n">
        <v>12</v>
      </c>
      <c r="C5938" s="22" t="n">
        <f aca="true">NORMSINV(MAX(RAND(),0.000000000001))</f>
        <v>1.5217596356078</v>
      </c>
      <c r="D5938" s="24" t="n">
        <f aca="false">IF($B$11="","",$B$11*EXP($B$12*C5938))</f>
        <v>1761.12954195193</v>
      </c>
      <c r="E5938" s="20" t="n">
        <f aca="true">IF($B$10="","",$B$10*(1-$B$14+2*$B$14*RAND()))</f>
        <v>3.86282558559499</v>
      </c>
      <c r="F5938" s="21" t="n">
        <f aca="false">INDEX($E$17:$E$28,B5938)</f>
        <v>4.761</v>
      </c>
      <c r="G5938" s="25" t="n">
        <f aca="false">IF(OR(D5938="",E5938="",F5938=""),"",D5938*($B$7-$B$8-F5938-E5938))</f>
        <v>7249.11636103534</v>
      </c>
      <c r="H5938" s="25" t="n">
        <f aca="false">IF(D5938="","",D5938*$F$30)</f>
        <v>8804.23880612606</v>
      </c>
    </row>
    <row r="5939" customFormat="false" ht="15" hidden="false" customHeight="false" outlineLevel="0" collapsed="false">
      <c r="A5939" s="2" t="n">
        <v>5905</v>
      </c>
      <c r="B5939" s="2" t="n">
        <v>1</v>
      </c>
      <c r="C5939" s="22" t="n">
        <f aca="true">NORMSINV(MAX(RAND(),0.000000000001))</f>
        <v>-0.519834120091459</v>
      </c>
      <c r="D5939" s="24" t="n">
        <f aca="false">IF($B$11="","",$B$11*EXP($B$12*C5939))</f>
        <v>745.0507491301</v>
      </c>
      <c r="E5939" s="20" t="n">
        <f aca="true">IF($B$10="","",$B$10*(1-$B$14+2*$B$14*RAND()))</f>
        <v>3.75301970519432</v>
      </c>
      <c r="F5939" s="21" t="n">
        <f aca="false">INDEX($E$17:$E$28,B5939)</f>
        <v>4.92562580645161</v>
      </c>
      <c r="G5939" s="25" t="n">
        <f aca="false">IF(OR(D5939="",E5939="",F5939=""),"",D5939*($B$7-$B$8-F5939-E5939))</f>
        <v>3025.9152040311</v>
      </c>
      <c r="H5939" s="25" t="n">
        <f aca="false">IF(D5939="","",D5939*$F$30)</f>
        <v>3724.6577050512</v>
      </c>
    </row>
    <row r="5940" customFormat="false" ht="15" hidden="false" customHeight="false" outlineLevel="0" collapsed="false">
      <c r="A5940" s="2" t="n">
        <v>5906</v>
      </c>
      <c r="B5940" s="2" t="n">
        <v>2</v>
      </c>
      <c r="C5940" s="22" t="n">
        <f aca="true">NORMSINV(MAX(RAND(),0.000000000001))</f>
        <v>0.07898803021961</v>
      </c>
      <c r="D5940" s="24" t="n">
        <f aca="false">IF($B$11="","",$B$11*EXP($B$12*C5940))</f>
        <v>958.889333229102</v>
      </c>
      <c r="E5940" s="20" t="n">
        <f aca="true">IF($B$10="","",$B$10*(1-$B$14+2*$B$14*RAND()))</f>
        <v>3.7769719081758</v>
      </c>
      <c r="F5940" s="21" t="n">
        <f aca="false">INDEX($E$17:$E$28,B5940)</f>
        <v>5.0612</v>
      </c>
      <c r="G5940" s="25" t="n">
        <f aca="false">IF(OR(D5940="",E5940="",F5940=""),"",D5940*($B$7-$B$8-F5940-E5940))</f>
        <v>3741.42133734389</v>
      </c>
      <c r="H5940" s="25" t="n">
        <f aca="false">IF(D5940="","",D5940*$F$30)</f>
        <v>4793.67955467893</v>
      </c>
    </row>
    <row r="5941" customFormat="false" ht="15" hidden="false" customHeight="false" outlineLevel="0" collapsed="false">
      <c r="A5941" s="2" t="n">
        <v>5907</v>
      </c>
      <c r="B5941" s="2" t="n">
        <v>3</v>
      </c>
      <c r="C5941" s="22" t="n">
        <f aca="true">NORMSINV(MAX(RAND(),0.000000000001))</f>
        <v>-0.0748802203673916</v>
      </c>
      <c r="D5941" s="24" t="n">
        <f aca="false">IF($B$11="","",$B$11*EXP($B$12*C5941))</f>
        <v>898.692393299922</v>
      </c>
      <c r="E5941" s="20" t="n">
        <f aca="true">IF($B$10="","",$B$10*(1-$B$14+2*$B$14*RAND()))</f>
        <v>3.74733366724724</v>
      </c>
      <c r="F5941" s="21" t="n">
        <f aca="false">INDEX($E$17:$E$28,B5941)</f>
        <v>5.0612</v>
      </c>
      <c r="G5941" s="25" t="n">
        <f aca="false">IF(OR(D5941="",E5941="",F5941=""),"",D5941*($B$7-$B$8-F5941-E5941))</f>
        <v>3533.17888775965</v>
      </c>
      <c r="H5941" s="25" t="n">
        <f aca="false">IF(D5941="","",D5941*$F$30)</f>
        <v>4492.74301258497</v>
      </c>
    </row>
    <row r="5942" customFormat="false" ht="15" hidden="false" customHeight="false" outlineLevel="0" collapsed="false">
      <c r="A5942" s="2" t="n">
        <v>5908</v>
      </c>
      <c r="B5942" s="2" t="n">
        <v>4</v>
      </c>
      <c r="C5942" s="22" t="n">
        <f aca="true">NORMSINV(MAX(RAND(),0.000000000001))</f>
        <v>0.37803834272515</v>
      </c>
      <c r="D5942" s="24" t="n">
        <f aca="false">IF($B$11="","",$B$11*EXP($B$12*C5942))</f>
        <v>1087.66157235786</v>
      </c>
      <c r="E5942" s="20" t="n">
        <f aca="true">IF($B$10="","",$B$10*(1-$B$14+2*$B$14*RAND()))</f>
        <v>3.77354013456149</v>
      </c>
      <c r="F5942" s="21" t="n">
        <f aca="false">INDEX($E$17:$E$28,B5942)</f>
        <v>4.89657419354839</v>
      </c>
      <c r="G5942" s="25" t="n">
        <f aca="false">IF(OR(D5942="",E5942="",F5942=""),"",D5942*($B$7-$B$8-F5942-E5942))</f>
        <v>4426.65824920473</v>
      </c>
      <c r="H5942" s="25" t="n">
        <f aca="false">IF(D5942="","",D5942*$F$30)</f>
        <v>5437.43773253139</v>
      </c>
    </row>
    <row r="5943" customFormat="false" ht="15" hidden="false" customHeight="false" outlineLevel="0" collapsed="false">
      <c r="A5943" s="2" t="n">
        <v>5909</v>
      </c>
      <c r="B5943" s="2" t="n">
        <v>5</v>
      </c>
      <c r="C5943" s="22" t="n">
        <f aca="true">NORMSINV(MAX(RAND(),0.000000000001))</f>
        <v>0.175324683518237</v>
      </c>
      <c r="D5943" s="24" t="n">
        <f aca="false">IF($B$11="","",$B$11*EXP($B$12*C5943))</f>
        <v>998.614348780721</v>
      </c>
      <c r="E5943" s="20" t="n">
        <f aca="true">IF($B$10="","",$B$10*(1-$B$14+2*$B$14*RAND()))</f>
        <v>3.43285269255695</v>
      </c>
      <c r="F5943" s="21" t="n">
        <f aca="false">INDEX($E$17:$E$28,B5943)</f>
        <v>4.761</v>
      </c>
      <c r="G5943" s="25" t="n">
        <f aca="false">IF(OR(D5943="",E5943="",F5943=""),"",D5943*($B$7-$B$8-F5943-E5943))</f>
        <v>4539.84793288346</v>
      </c>
      <c r="H5943" s="25" t="n">
        <f aca="false">IF(D5943="","",D5943*$F$30)</f>
        <v>4992.27285242458</v>
      </c>
    </row>
    <row r="5944" customFormat="false" ht="15" hidden="false" customHeight="false" outlineLevel="0" collapsed="false">
      <c r="A5944" s="2" t="n">
        <v>5910</v>
      </c>
      <c r="B5944" s="2" t="n">
        <v>6</v>
      </c>
      <c r="C5944" s="22" t="n">
        <f aca="true">NORMSINV(MAX(RAND(),0.000000000001))</f>
        <v>-0.59970747790379</v>
      </c>
      <c r="D5944" s="24" t="n">
        <f aca="false">IF($B$11="","",$B$11*EXP($B$12*C5944))</f>
        <v>720.392651769615</v>
      </c>
      <c r="E5944" s="20" t="n">
        <f aca="true">IF($B$10="","",$B$10*(1-$B$14+2*$B$14*RAND()))</f>
        <v>3.53610052155889</v>
      </c>
      <c r="F5944" s="21" t="n">
        <f aca="false">INDEX($E$17:$E$28,B5944)</f>
        <v>4.761</v>
      </c>
      <c r="G5944" s="25" t="n">
        <f aca="false">IF(OR(D5944="",E5944="",F5944=""),"",D5944*($B$7-$B$8-F5944-E5944))</f>
        <v>3200.63213682003</v>
      </c>
      <c r="H5944" s="25" t="n">
        <f aca="false">IF(D5944="","",D5944*$F$30)</f>
        <v>3601.38694472666</v>
      </c>
    </row>
    <row r="5945" customFormat="false" ht="15" hidden="false" customHeight="false" outlineLevel="0" collapsed="false">
      <c r="A5945" s="2" t="n">
        <v>5911</v>
      </c>
      <c r="B5945" s="2" t="n">
        <v>7</v>
      </c>
      <c r="C5945" s="22" t="n">
        <f aca="true">NORMSINV(MAX(RAND(),0.000000000001))</f>
        <v>-1.50004495045841</v>
      </c>
      <c r="D5945" s="24" t="n">
        <f aca="false">IF($B$11="","",$B$11*EXP($B$12*C5945))</f>
        <v>492.958382216787</v>
      </c>
      <c r="E5945" s="20" t="n">
        <f aca="true">IF($B$10="","",$B$10*(1-$B$14+2*$B$14*RAND()))</f>
        <v>3.69741335082158</v>
      </c>
      <c r="F5945" s="21" t="n">
        <f aca="false">INDEX($E$17:$E$28,B5945)</f>
        <v>4.761</v>
      </c>
      <c r="G5945" s="25" t="n">
        <f aca="false">IF(OR(D5945="",E5945="",F5945=""),"",D5945*($B$7-$B$8-F5945-E5945))</f>
        <v>2110.64402789999</v>
      </c>
      <c r="H5945" s="25" t="n">
        <f aca="false">IF(D5945="","",D5945*$F$30)</f>
        <v>2464.39754437816</v>
      </c>
    </row>
    <row r="5946" customFormat="false" ht="15" hidden="false" customHeight="false" outlineLevel="0" collapsed="false">
      <c r="A5946" s="2" t="n">
        <v>5912</v>
      </c>
      <c r="B5946" s="2" t="n">
        <v>8</v>
      </c>
      <c r="C5946" s="22" t="n">
        <f aca="true">NORMSINV(MAX(RAND(),0.000000000001))</f>
        <v>-0.437685629948261</v>
      </c>
      <c r="D5946" s="24" t="n">
        <f aca="false">IF($B$11="","",$B$11*EXP($B$12*C5946))</f>
        <v>771.291916028662</v>
      </c>
      <c r="E5946" s="20" t="n">
        <f aca="true">IF($B$10="","",$B$10*(1-$B$14+2*$B$14*RAND()))</f>
        <v>3.69207914929589</v>
      </c>
      <c r="F5946" s="21" t="n">
        <f aca="false">INDEX($E$17:$E$28,B5946)</f>
        <v>4.761</v>
      </c>
      <c r="G5946" s="25" t="n">
        <f aca="false">IF(OR(D5946="",E5946="",F5946=""),"",D5946*($B$7-$B$8-F5946-E5946))</f>
        <v>3306.4673968028</v>
      </c>
      <c r="H5946" s="25" t="n">
        <f aca="false">IF(D5946="","",D5946*$F$30)</f>
        <v>3855.84254661049</v>
      </c>
    </row>
    <row r="5947" customFormat="false" ht="15" hidden="false" customHeight="false" outlineLevel="0" collapsed="false">
      <c r="A5947" s="2" t="n">
        <v>5913</v>
      </c>
      <c r="B5947" s="2" t="n">
        <v>9</v>
      </c>
      <c r="C5947" s="22" t="n">
        <f aca="true">NORMSINV(MAX(RAND(),0.000000000001))</f>
        <v>0.129181696692146</v>
      </c>
      <c r="D5947" s="24" t="n">
        <f aca="false">IF($B$11="","",$B$11*EXP($B$12*C5947))</f>
        <v>979.385738770547</v>
      </c>
      <c r="E5947" s="20" t="n">
        <f aca="true">IF($B$10="","",$B$10*(1-$B$14+2*$B$14*RAND()))</f>
        <v>3.74641524365028</v>
      </c>
      <c r="F5947" s="21" t="n">
        <f aca="false">INDEX($E$17:$E$28,B5947)</f>
        <v>4.761</v>
      </c>
      <c r="G5947" s="25" t="n">
        <f aca="false">IF(OR(D5947="",E5947="",F5947=""),"",D5947*($B$7-$B$8-F5947-E5947))</f>
        <v>4145.33314850652</v>
      </c>
      <c r="H5947" s="25" t="n">
        <f aca="false">IF(D5947="","",D5947*$F$30)</f>
        <v>4896.14518526172</v>
      </c>
    </row>
    <row r="5948" customFormat="false" ht="15" hidden="false" customHeight="false" outlineLevel="0" collapsed="false">
      <c r="A5948" s="2" t="n">
        <v>5914</v>
      </c>
      <c r="B5948" s="2" t="n">
        <v>10</v>
      </c>
      <c r="C5948" s="22" t="n">
        <f aca="true">NORMSINV(MAX(RAND(),0.000000000001))</f>
        <v>1.99839299520052</v>
      </c>
      <c r="D5948" s="24" t="n">
        <f aca="false">IF($B$11="","",$B$11*EXP($B$12*C5948))</f>
        <v>2152.84992873838</v>
      </c>
      <c r="E5948" s="20" t="n">
        <f aca="true">IF($B$10="","",$B$10*(1-$B$14+2*$B$14*RAND()))</f>
        <v>3.56468551227933</v>
      </c>
      <c r="F5948" s="21" t="n">
        <f aca="false">INDEX($E$17:$E$28,B5948)</f>
        <v>4.761</v>
      </c>
      <c r="G5948" s="25" t="n">
        <f aca="false">IF(OR(D5948="",E5948="",F5948=""),"",D5948*($B$7-$B$8-F5948-E5948))</f>
        <v>9503.35663031828</v>
      </c>
      <c r="H5948" s="25" t="n">
        <f aca="false">IF(D5948="","",D5948*$F$30)</f>
        <v>10762.5273637489</v>
      </c>
    </row>
    <row r="5949" customFormat="false" ht="15" hidden="false" customHeight="false" outlineLevel="0" collapsed="false">
      <c r="A5949" s="2" t="n">
        <v>5915</v>
      </c>
      <c r="B5949" s="2" t="n">
        <v>11</v>
      </c>
      <c r="C5949" s="22" t="n">
        <f aca="true">NORMSINV(MAX(RAND(),0.000000000001))</f>
        <v>1.47296148110176</v>
      </c>
      <c r="D5949" s="24" t="n">
        <f aca="false">IF($B$11="","",$B$11*EXP($B$12*C5949))</f>
        <v>1725.2871526652</v>
      </c>
      <c r="E5949" s="20" t="n">
        <f aca="true">IF($B$10="","",$B$10*(1-$B$14+2*$B$14*RAND()))</f>
        <v>3.92646432014153</v>
      </c>
      <c r="F5949" s="21" t="n">
        <f aca="false">INDEX($E$17:$E$28,B5949)</f>
        <v>4.761</v>
      </c>
      <c r="G5949" s="25" t="n">
        <f aca="false">IF(OR(D5949="",E5949="",F5949=""),"",D5949*($B$7-$B$8-F5949-E5949))</f>
        <v>6991.78774417714</v>
      </c>
      <c r="H5949" s="25" t="n">
        <f aca="false">IF(D5949="","",D5949*$F$30)</f>
        <v>8625.05553360385</v>
      </c>
    </row>
    <row r="5950" customFormat="false" ht="15" hidden="false" customHeight="false" outlineLevel="0" collapsed="false">
      <c r="A5950" s="2" t="n">
        <v>5916</v>
      </c>
      <c r="B5950" s="2" t="n">
        <v>12</v>
      </c>
      <c r="C5950" s="22" t="n">
        <f aca="true">NORMSINV(MAX(RAND(),0.000000000001))</f>
        <v>-0.269941497082679</v>
      </c>
      <c r="D5950" s="24" t="n">
        <f aca="false">IF($B$11="","",$B$11*EXP($B$12*C5950))</f>
        <v>827.780984133016</v>
      </c>
      <c r="E5950" s="20" t="n">
        <f aca="true">IF($B$10="","",$B$10*(1-$B$14+2*$B$14*RAND()))</f>
        <v>3.86102159593373</v>
      </c>
      <c r="F5950" s="21" t="n">
        <f aca="false">INDEX($E$17:$E$28,B5950)</f>
        <v>4.761</v>
      </c>
      <c r="G5950" s="25" t="n">
        <f aca="false">IF(OR(D5950="",E5950="",F5950=""),"",D5950*($B$7-$B$8-F5950-E5950))</f>
        <v>3408.78421595648</v>
      </c>
      <c r="H5950" s="25" t="n">
        <f aca="false">IF(D5950="","",D5950*$F$30)</f>
        <v>4138.24269587777</v>
      </c>
    </row>
    <row r="5951" customFormat="false" ht="15" hidden="false" customHeight="false" outlineLevel="0" collapsed="false">
      <c r="A5951" s="2" t="n">
        <v>5917</v>
      </c>
      <c r="B5951" s="2" t="n">
        <v>1</v>
      </c>
      <c r="C5951" s="22" t="n">
        <f aca="true">NORMSINV(MAX(RAND(),0.000000000001))</f>
        <v>2.32035996581213</v>
      </c>
      <c r="D5951" s="24" t="n">
        <f aca="false">IF($B$11="","",$B$11*EXP($B$12*C5951))</f>
        <v>2465.65740777755</v>
      </c>
      <c r="E5951" s="20" t="n">
        <f aca="true">IF($B$10="","",$B$10*(1-$B$14+2*$B$14*RAND()))</f>
        <v>3.90658276098619</v>
      </c>
      <c r="F5951" s="21" t="n">
        <f aca="false">INDEX($E$17:$E$28,B5951)</f>
        <v>4.92562580645161</v>
      </c>
      <c r="G5951" s="25" t="n">
        <f aca="false">IF(OR(D5951="",E5951="",F5951=""),"",D5951*($B$7-$B$8-F5951-E5951))</f>
        <v>9635.27489374663</v>
      </c>
      <c r="H5951" s="25" t="n">
        <f aca="false">IF(D5951="","",D5951*$F$30)</f>
        <v>12326.3145129615</v>
      </c>
    </row>
    <row r="5952" customFormat="false" ht="15" hidden="false" customHeight="false" outlineLevel="0" collapsed="false">
      <c r="A5952" s="2" t="n">
        <v>5918</v>
      </c>
      <c r="B5952" s="2" t="n">
        <v>2</v>
      </c>
      <c r="C5952" s="22" t="n">
        <f aca="true">NORMSINV(MAX(RAND(),0.000000000001))</f>
        <v>-1.60087136845865</v>
      </c>
      <c r="D5952" s="24" t="n">
        <f aca="false">IF($B$11="","",$B$11*EXP($B$12*C5952))</f>
        <v>472.453779906592</v>
      </c>
      <c r="E5952" s="20" t="n">
        <f aca="true">IF($B$10="","",$B$10*(1-$B$14+2*$B$14*RAND()))</f>
        <v>3.98090376603505</v>
      </c>
      <c r="F5952" s="21" t="n">
        <f aca="false">INDEX($E$17:$E$28,B5952)</f>
        <v>5.0612</v>
      </c>
      <c r="G5952" s="25" t="n">
        <f aca="false">IF(OR(D5952="",E5952="",F5952=""),"",D5952*($B$7-$B$8-F5952-E5952))</f>
        <v>1747.08505343909</v>
      </c>
      <c r="H5952" s="25" t="n">
        <f aca="false">IF(D5952="","",D5952*$F$30)</f>
        <v>2361.89093650904</v>
      </c>
    </row>
    <row r="5953" customFormat="false" ht="15" hidden="false" customHeight="false" outlineLevel="0" collapsed="false">
      <c r="A5953" s="2" t="n">
        <v>5919</v>
      </c>
      <c r="B5953" s="2" t="n">
        <v>3</v>
      </c>
      <c r="C5953" s="22" t="n">
        <f aca="true">NORMSINV(MAX(RAND(),0.000000000001))</f>
        <v>0.362564961535825</v>
      </c>
      <c r="D5953" s="24" t="n">
        <f aca="false">IF($B$11="","",$B$11*EXP($B$12*C5953))</f>
        <v>1080.5931328326</v>
      </c>
      <c r="E5953" s="20" t="n">
        <f aca="true">IF($B$10="","",$B$10*(1-$B$14+2*$B$14*RAND()))</f>
        <v>3.38696728836463</v>
      </c>
      <c r="F5953" s="21" t="n">
        <f aca="false">INDEX($E$17:$E$28,B5953)</f>
        <v>5.0612</v>
      </c>
      <c r="G5953" s="25" t="n">
        <f aca="false">IF(OR(D5953="",E5953="",F5953=""),"",D5953*($B$7-$B$8-F5953-E5953))</f>
        <v>4637.72495545951</v>
      </c>
      <c r="H5953" s="25" t="n">
        <f aca="false">IF(D5953="","",D5953*$F$30)</f>
        <v>5402.10118965675</v>
      </c>
    </row>
    <row r="5954" customFormat="false" ht="15" hidden="false" customHeight="false" outlineLevel="0" collapsed="false">
      <c r="A5954" s="2" t="n">
        <v>5920</v>
      </c>
      <c r="B5954" s="2" t="n">
        <v>4</v>
      </c>
      <c r="C5954" s="22" t="n">
        <f aca="true">NORMSINV(MAX(RAND(),0.000000000001))</f>
        <v>-0.408145517595004</v>
      </c>
      <c r="D5954" s="24" t="n">
        <f aca="false">IF($B$11="","",$B$11*EXP($B$12*C5954))</f>
        <v>780.952339401383</v>
      </c>
      <c r="E5954" s="20" t="n">
        <f aca="true">IF($B$10="","",$B$10*(1-$B$14+2*$B$14*RAND()))</f>
        <v>3.43278720424014</v>
      </c>
      <c r="F5954" s="21" t="n">
        <f aca="false">INDEX($E$17:$E$28,B5954)</f>
        <v>4.89657419354839</v>
      </c>
      <c r="G5954" s="25" t="n">
        <f aca="false">IF(OR(D5954="",E5954="",F5954=""),"",D5954*($B$7-$B$8-F5954-E5954))</f>
        <v>3444.4985346511</v>
      </c>
      <c r="H5954" s="25" t="n">
        <f aca="false">IF(D5954="","",D5954*$F$30)</f>
        <v>3904.13693513539</v>
      </c>
    </row>
    <row r="5955" customFormat="false" ht="15" hidden="false" customHeight="false" outlineLevel="0" collapsed="false">
      <c r="A5955" s="2" t="n">
        <v>5921</v>
      </c>
      <c r="B5955" s="2" t="n">
        <v>5</v>
      </c>
      <c r="C5955" s="22" t="n">
        <f aca="true">NORMSINV(MAX(RAND(),0.000000000001))</f>
        <v>0.861871546212858</v>
      </c>
      <c r="D5955" s="24" t="n">
        <f aca="false">IF($B$11="","",$B$11*EXP($B$12*C5955))</f>
        <v>1333.62518782458</v>
      </c>
      <c r="E5955" s="20" t="n">
        <f aca="true">IF($B$10="","",$B$10*(1-$B$14+2*$B$14*RAND()))</f>
        <v>3.49611188193438</v>
      </c>
      <c r="F5955" s="21" t="n">
        <f aca="false">INDEX($E$17:$E$28,B5955)</f>
        <v>4.761</v>
      </c>
      <c r="G5955" s="25" t="n">
        <f aca="false">IF(OR(D5955="",E5955="",F5955=""),"",D5955*($B$7-$B$8-F5955-E5955))</f>
        <v>5978.49250845183</v>
      </c>
      <c r="H5955" s="25" t="n">
        <f aca="false">IF(D5955="","",D5955*$F$30)</f>
        <v>6667.05903897262</v>
      </c>
    </row>
    <row r="5956" customFormat="false" ht="15" hidden="false" customHeight="false" outlineLevel="0" collapsed="false">
      <c r="A5956" s="2" t="n">
        <v>5922</v>
      </c>
      <c r="B5956" s="2" t="n">
        <v>6</v>
      </c>
      <c r="C5956" s="22" t="n">
        <f aca="true">NORMSINV(MAX(RAND(),0.000000000001))</f>
        <v>-0.195266980985579</v>
      </c>
      <c r="D5956" s="24" t="n">
        <f aca="false">IF($B$11="","",$B$11*EXP($B$12*C5956))</f>
        <v>854.241477747561</v>
      </c>
      <c r="E5956" s="20" t="n">
        <f aca="true">IF($B$10="","",$B$10*(1-$B$14+2*$B$14*RAND()))</f>
        <v>3.61997970908526</v>
      </c>
      <c r="F5956" s="21" t="n">
        <f aca="false">INDEX($E$17:$E$28,B5956)</f>
        <v>4.761</v>
      </c>
      <c r="G5956" s="25" t="n">
        <f aca="false">IF(OR(D5956="",E5956="",F5956=""),"",D5956*($B$7-$B$8-F5956-E5956))</f>
        <v>3723.65593484261</v>
      </c>
      <c r="H5956" s="25" t="n">
        <f aca="false">IF(D5956="","",D5956*$F$30)</f>
        <v>4270.52399555561</v>
      </c>
    </row>
    <row r="5957" customFormat="false" ht="15" hidden="false" customHeight="false" outlineLevel="0" collapsed="false">
      <c r="A5957" s="2" t="n">
        <v>5923</v>
      </c>
      <c r="B5957" s="2" t="n">
        <v>7</v>
      </c>
      <c r="C5957" s="22" t="n">
        <f aca="true">NORMSINV(MAX(RAND(),0.000000000001))</f>
        <v>0.494640386429892</v>
      </c>
      <c r="D5957" s="24" t="n">
        <f aca="false">IF($B$11="","",$B$11*EXP($B$12*C5957))</f>
        <v>1142.43527466851</v>
      </c>
      <c r="E5957" s="20" t="n">
        <f aca="true">IF($B$10="","",$B$10*(1-$B$14+2*$B$14*RAND()))</f>
        <v>3.95511297505663</v>
      </c>
      <c r="F5957" s="21" t="n">
        <f aca="false">INDEX($E$17:$E$28,B5957)</f>
        <v>4.761</v>
      </c>
      <c r="G5957" s="25" t="n">
        <f aca="false">IF(OR(D5957="",E5957="",F5957=""),"",D5957*($B$7-$B$8-F5957-E5957))</f>
        <v>4597.03047857624</v>
      </c>
      <c r="H5957" s="25" t="n">
        <f aca="false">IF(D5957="","",D5957*$F$30)</f>
        <v>5711.26242512283</v>
      </c>
    </row>
    <row r="5958" customFormat="false" ht="15" hidden="false" customHeight="false" outlineLevel="0" collapsed="false">
      <c r="A5958" s="2" t="n">
        <v>5924</v>
      </c>
      <c r="B5958" s="2" t="n">
        <v>8</v>
      </c>
      <c r="C5958" s="22" t="n">
        <f aca="true">NORMSINV(MAX(RAND(),0.000000000001))</f>
        <v>-1.49270403516531</v>
      </c>
      <c r="D5958" s="24" t="n">
        <f aca="false">IF($B$11="","",$B$11*EXP($B$12*C5958))</f>
        <v>494.485568036819</v>
      </c>
      <c r="E5958" s="20" t="n">
        <f aca="true">IF($B$10="","",$B$10*(1-$B$14+2*$B$14*RAND()))</f>
        <v>3.70263155970736</v>
      </c>
      <c r="F5958" s="21" t="n">
        <f aca="false">INDEX($E$17:$E$28,B5958)</f>
        <v>4.761</v>
      </c>
      <c r="G5958" s="25" t="n">
        <f aca="false">IF(OR(D5958="",E5958="",F5958=""),"",D5958*($B$7-$B$8-F5958-E5958))</f>
        <v>2114.60247733283</v>
      </c>
      <c r="H5958" s="25" t="n">
        <f aca="false">IF(D5958="","",D5958*$F$30)</f>
        <v>2472.03225172967</v>
      </c>
    </row>
    <row r="5959" customFormat="false" ht="15" hidden="false" customHeight="false" outlineLevel="0" collapsed="false">
      <c r="A5959" s="2" t="n">
        <v>5925</v>
      </c>
      <c r="B5959" s="2" t="n">
        <v>9</v>
      </c>
      <c r="C5959" s="22" t="n">
        <f aca="true">NORMSINV(MAX(RAND(),0.000000000001))</f>
        <v>-1.72001451407824</v>
      </c>
      <c r="D5959" s="24" t="n">
        <f aca="false">IF($B$11="","",$B$11*EXP($B$12*C5959))</f>
        <v>449.320770300258</v>
      </c>
      <c r="E5959" s="20" t="n">
        <f aca="true">IF($B$10="","",$B$10*(1-$B$14+2*$B$14*RAND()))</f>
        <v>3.90142738024203</v>
      </c>
      <c r="F5959" s="21" t="n">
        <f aca="false">INDEX($E$17:$E$28,B5959)</f>
        <v>4.761</v>
      </c>
      <c r="G5959" s="25" t="n">
        <f aca="false">IF(OR(D5959="",E5959="",F5959=""),"",D5959*($B$7-$B$8-F5959-E5959))</f>
        <v>1832.13807046489</v>
      </c>
      <c r="H5959" s="25" t="n">
        <f aca="false">IF(D5959="","",D5959*$F$30)</f>
        <v>2246.24439488505</v>
      </c>
    </row>
    <row r="5960" customFormat="false" ht="15" hidden="false" customHeight="false" outlineLevel="0" collapsed="false">
      <c r="A5960" s="2" t="n">
        <v>5926</v>
      </c>
      <c r="B5960" s="2" t="n">
        <v>10</v>
      </c>
      <c r="C5960" s="22" t="n">
        <f aca="true">NORMSINV(MAX(RAND(),0.000000000001))</f>
        <v>-0.786279365115497</v>
      </c>
      <c r="D5960" s="24" t="n">
        <f aca="false">IF($B$11="","",$B$11*EXP($B$12*C5960))</f>
        <v>665.927862876489</v>
      </c>
      <c r="E5960" s="20" t="n">
        <f aca="true">IF($B$10="","",$B$10*(1-$B$14+2*$B$14*RAND()))</f>
        <v>3.95212686341393</v>
      </c>
      <c r="F5960" s="21" t="n">
        <f aca="false">INDEX($E$17:$E$28,B5960)</f>
        <v>4.761</v>
      </c>
      <c r="G5960" s="25" t="n">
        <f aca="false">IF(OR(D5960="",E5960="",F5960=""),"",D5960*($B$7-$B$8-F5960-E5960))</f>
        <v>2681.60702192151</v>
      </c>
      <c r="H5960" s="25" t="n">
        <f aca="false">IF(D5960="","",D5960*$F$30)</f>
        <v>3329.10657209214</v>
      </c>
    </row>
    <row r="5961" customFormat="false" ht="15" hidden="false" customHeight="false" outlineLevel="0" collapsed="false">
      <c r="A5961" s="2" t="n">
        <v>5927</v>
      </c>
      <c r="B5961" s="2" t="n">
        <v>11</v>
      </c>
      <c r="C5961" s="22" t="n">
        <f aca="true">NORMSINV(MAX(RAND(),0.000000000001))</f>
        <v>-0.122315229556857</v>
      </c>
      <c r="D5961" s="24" t="n">
        <f aca="false">IF($B$11="","",$B$11*EXP($B$12*C5961))</f>
        <v>880.908100025158</v>
      </c>
      <c r="E5961" s="20" t="n">
        <f aca="true">IF($B$10="","",$B$10*(1-$B$14+2*$B$14*RAND()))</f>
        <v>3.59983618850105</v>
      </c>
      <c r="F5961" s="21" t="n">
        <f aca="false">INDEX($E$17:$E$28,B5961)</f>
        <v>4.761</v>
      </c>
      <c r="G5961" s="25" t="n">
        <f aca="false">IF(OR(D5961="",E5961="",F5961=""),"",D5961*($B$7-$B$8-F5961-E5961))</f>
        <v>3857.64087288647</v>
      </c>
      <c r="H5961" s="25" t="n">
        <f aca="false">IF(D5961="","",D5961*$F$30)</f>
        <v>4403.83577364577</v>
      </c>
    </row>
    <row r="5962" customFormat="false" ht="15" hidden="false" customHeight="false" outlineLevel="0" collapsed="false">
      <c r="A5962" s="2" t="n">
        <v>5928</v>
      </c>
      <c r="B5962" s="2" t="n">
        <v>12</v>
      </c>
      <c r="C5962" s="22" t="n">
        <f aca="true">NORMSINV(MAX(RAND(),0.000000000001))</f>
        <v>0.16429856705976</v>
      </c>
      <c r="D5962" s="24" t="n">
        <f aca="false">IF($B$11="","",$B$11*EXP($B$12*C5962))</f>
        <v>993.985516407446</v>
      </c>
      <c r="E5962" s="20" t="n">
        <f aca="true">IF($B$10="","",$B$10*(1-$B$14+2*$B$14*RAND()))</f>
        <v>3.80556362962555</v>
      </c>
      <c r="F5962" s="21" t="n">
        <f aca="false">INDEX($E$17:$E$28,B5962)</f>
        <v>4.761</v>
      </c>
      <c r="G5962" s="25" t="n">
        <f aca="false">IF(OR(D5962="",E5962="",F5962=""),"",D5962*($B$7-$B$8-F5962-E5962))</f>
        <v>4148.33530580026</v>
      </c>
      <c r="H5962" s="25" t="n">
        <f aca="false">IF(D5962="","",D5962*$F$30)</f>
        <v>4969.1323936241</v>
      </c>
    </row>
    <row r="5963" customFormat="false" ht="15" hidden="false" customHeight="false" outlineLevel="0" collapsed="false">
      <c r="A5963" s="2" t="n">
        <v>5929</v>
      </c>
      <c r="B5963" s="2" t="n">
        <v>1</v>
      </c>
      <c r="C5963" s="22" t="n">
        <f aca="true">NORMSINV(MAX(RAND(),0.000000000001))</f>
        <v>-0.430137927641506</v>
      </c>
      <c r="D5963" s="24" t="n">
        <f aca="false">IF($B$11="","",$B$11*EXP($B$12*C5963))</f>
        <v>773.748795701429</v>
      </c>
      <c r="E5963" s="20" t="n">
        <f aca="true">IF($B$10="","",$B$10*(1-$B$14+2*$B$14*RAND()))</f>
        <v>3.96350320768311</v>
      </c>
      <c r="F5963" s="21" t="n">
        <f aca="false">INDEX($E$17:$E$28,B5963)</f>
        <v>4.92562580645161</v>
      </c>
      <c r="G5963" s="25" t="n">
        <f aca="false">IF(OR(D5963="",E5963="",F5963=""),"",D5963*($B$7-$B$8-F5963-E5963))</f>
        <v>2979.60678771483</v>
      </c>
      <c r="H5963" s="25" t="n">
        <f aca="false">IF(D5963="","",D5963*$F$30)</f>
        <v>3868.12497947058</v>
      </c>
    </row>
    <row r="5964" customFormat="false" ht="15" hidden="false" customHeight="false" outlineLevel="0" collapsed="false">
      <c r="A5964" s="2" t="n">
        <v>5930</v>
      </c>
      <c r="B5964" s="2" t="n">
        <v>2</v>
      </c>
      <c r="C5964" s="22" t="n">
        <f aca="true">NORMSINV(MAX(RAND(),0.000000000001))</f>
        <v>1.26769265359891</v>
      </c>
      <c r="D5964" s="24" t="n">
        <f aca="false">IF($B$11="","",$B$11*EXP($B$12*C5964))</f>
        <v>1582.33275178792</v>
      </c>
      <c r="E5964" s="20" t="n">
        <f aca="true">IF($B$10="","",$B$10*(1-$B$14+2*$B$14*RAND()))</f>
        <v>4.00159779305092</v>
      </c>
      <c r="F5964" s="21" t="n">
        <f aca="false">INDEX($E$17:$E$28,B5964)</f>
        <v>5.0612</v>
      </c>
      <c r="G5964" s="25" t="n">
        <f aca="false">IF(OR(D5964="",E5964="",F5964=""),"",D5964*($B$7-$B$8-F5964-E5964))</f>
        <v>5818.55748700236</v>
      </c>
      <c r="H5964" s="25" t="n">
        <f aca="false">IF(D5964="","",D5964*$F$30)</f>
        <v>7910.39789273818</v>
      </c>
    </row>
    <row r="5965" customFormat="false" ht="15" hidden="false" customHeight="false" outlineLevel="0" collapsed="false">
      <c r="A5965" s="2" t="n">
        <v>5931</v>
      </c>
      <c r="B5965" s="2" t="n">
        <v>3</v>
      </c>
      <c r="C5965" s="22" t="n">
        <f aca="true">NORMSINV(MAX(RAND(),0.000000000001))</f>
        <v>2.19459335178473</v>
      </c>
      <c r="D5965" s="24" t="n">
        <f aca="false">IF($B$11="","",$B$11*EXP($B$12*C5965))</f>
        <v>2338.39473965966</v>
      </c>
      <c r="E5965" s="20" t="n">
        <f aca="true">IF($B$10="","",$B$10*(1-$B$14+2*$B$14*RAND()))</f>
        <v>3.68893210461494</v>
      </c>
      <c r="F5965" s="21" t="n">
        <f aca="false">INDEX($E$17:$E$28,B5965)</f>
        <v>5.0612</v>
      </c>
      <c r="G5965" s="25" t="n">
        <f aca="false">IF(OR(D5965="",E5965="",F5965=""),"",D5965*($B$7-$B$8-F5965-E5965))</f>
        <v>9329.88609850539</v>
      </c>
      <c r="H5965" s="25" t="n">
        <f aca="false">IF(D5965="","",D5965*$F$30)</f>
        <v>11690.1029825066</v>
      </c>
    </row>
    <row r="5966" customFormat="false" ht="15" hidden="false" customHeight="false" outlineLevel="0" collapsed="false">
      <c r="A5966" s="2" t="n">
        <v>5932</v>
      </c>
      <c r="B5966" s="2" t="n">
        <v>4</v>
      </c>
      <c r="C5966" s="22" t="n">
        <f aca="true">NORMSINV(MAX(RAND(),0.000000000001))</f>
        <v>0.460254787901494</v>
      </c>
      <c r="D5966" s="24" t="n">
        <f aca="false">IF($B$11="","",$B$11*EXP($B$12*C5966))</f>
        <v>1126.00195437111</v>
      </c>
      <c r="E5966" s="20" t="n">
        <f aca="true">IF($B$10="","",$B$10*(1-$B$14+2*$B$14*RAND()))</f>
        <v>4.01419144009841</v>
      </c>
      <c r="F5966" s="21" t="n">
        <f aca="false">INDEX($E$17:$E$28,B5966)</f>
        <v>4.89657419354839</v>
      </c>
      <c r="G5966" s="25" t="n">
        <f aca="false">IF(OR(D5966="",E5966="",F5966=""),"",D5966*($B$7-$B$8-F5966-E5966))</f>
        <v>4311.72538025875</v>
      </c>
      <c r="H5966" s="25" t="n">
        <f aca="false">IF(D5966="","",D5966*$F$30)</f>
        <v>5629.10897029207</v>
      </c>
    </row>
    <row r="5967" customFormat="false" ht="15" hidden="false" customHeight="false" outlineLevel="0" collapsed="false">
      <c r="A5967" s="2" t="n">
        <v>5933</v>
      </c>
      <c r="B5967" s="2" t="n">
        <v>5</v>
      </c>
      <c r="C5967" s="22" t="n">
        <f aca="true">NORMSINV(MAX(RAND(),0.000000000001))</f>
        <v>0.679033327932605</v>
      </c>
      <c r="D5967" s="24" t="n">
        <f aca="false">IF($B$11="","",$B$11*EXP($B$12*C5967))</f>
        <v>1234.7383908809</v>
      </c>
      <c r="E5967" s="20" t="n">
        <f aca="true">IF($B$10="","",$B$10*(1-$B$14+2*$B$14*RAND()))</f>
        <v>3.78223428977839</v>
      </c>
      <c r="F5967" s="21" t="n">
        <f aca="false">INDEX($E$17:$E$28,B5967)</f>
        <v>4.761</v>
      </c>
      <c r="G5967" s="25" t="n">
        <f aca="false">IF(OR(D5967="",E5967="",F5967=""),"",D5967*($B$7-$B$8-F5967-E5967))</f>
        <v>5181.90773994318</v>
      </c>
      <c r="H5967" s="25" t="n">
        <f aca="false">IF(D5967="","",D5967*$F$30)</f>
        <v>6172.70416369181</v>
      </c>
    </row>
    <row r="5968" customFormat="false" ht="15" hidden="false" customHeight="false" outlineLevel="0" collapsed="false">
      <c r="A5968" s="2" t="n">
        <v>5934</v>
      </c>
      <c r="B5968" s="2" t="n">
        <v>6</v>
      </c>
      <c r="C5968" s="22" t="n">
        <f aca="true">NORMSINV(MAX(RAND(),0.000000000001))</f>
        <v>-0.829459620259396</v>
      </c>
      <c r="D5968" s="24" t="n">
        <f aca="false">IF($B$11="","",$B$11*EXP($B$12*C5968))</f>
        <v>653.92107018521</v>
      </c>
      <c r="E5968" s="20" t="n">
        <f aca="true">IF($B$10="","",$B$10*(1-$B$14+2*$B$14*RAND()))</f>
        <v>3.80513326567376</v>
      </c>
      <c r="F5968" s="21" t="n">
        <f aca="false">INDEX($E$17:$E$28,B5968)</f>
        <v>4.761</v>
      </c>
      <c r="G5968" s="25" t="n">
        <f aca="false">IF(OR(D5968="",E5968="",F5968=""),"",D5968*($B$7-$B$8-F5968-E5968))</f>
        <v>2729.37940172106</v>
      </c>
      <c r="H5968" s="25" t="n">
        <f aca="false">IF(D5968="","",D5968*$F$30)</f>
        <v>3269.0822140699</v>
      </c>
    </row>
    <row r="5969" customFormat="false" ht="15" hidden="false" customHeight="false" outlineLevel="0" collapsed="false">
      <c r="A5969" s="2" t="n">
        <v>5935</v>
      </c>
      <c r="B5969" s="2" t="n">
        <v>7</v>
      </c>
      <c r="C5969" s="22" t="n">
        <f aca="true">NORMSINV(MAX(RAND(),0.000000000001))</f>
        <v>-2.32965285173389</v>
      </c>
      <c r="D5969" s="24" t="n">
        <f aca="false">IF($B$11="","",$B$11*EXP($B$12*C5969))</f>
        <v>347.531787062531</v>
      </c>
      <c r="E5969" s="20" t="n">
        <f aca="true">IF($B$10="","",$B$10*(1-$B$14+2*$B$14*RAND()))</f>
        <v>4.05666143292592</v>
      </c>
      <c r="F5969" s="21" t="n">
        <f aca="false">INDEX($E$17:$E$28,B5969)</f>
        <v>4.761</v>
      </c>
      <c r="G5969" s="25" t="n">
        <f aca="false">IF(OR(D5969="",E5969="",F5969=""),"",D5969*($B$7-$B$8-F5969-E5969))</f>
        <v>1363.13733167954</v>
      </c>
      <c r="H5969" s="25" t="n">
        <f aca="false">IF(D5969="","",D5969*$F$30)</f>
        <v>1737.380909883</v>
      </c>
    </row>
    <row r="5970" customFormat="false" ht="15" hidden="false" customHeight="false" outlineLevel="0" collapsed="false">
      <c r="A5970" s="2" t="n">
        <v>5936</v>
      </c>
      <c r="B5970" s="2" t="n">
        <v>8</v>
      </c>
      <c r="C5970" s="22" t="n">
        <f aca="true">NORMSINV(MAX(RAND(),0.000000000001))</f>
        <v>1.4502378811641</v>
      </c>
      <c r="D5970" s="24" t="n">
        <f aca="false">IF($B$11="","",$B$11*EXP($B$12*C5970))</f>
        <v>1708.84644277404</v>
      </c>
      <c r="E5970" s="20" t="n">
        <f aca="true">IF($B$10="","",$B$10*(1-$B$14+2*$B$14*RAND()))</f>
        <v>3.43697833144462</v>
      </c>
      <c r="F5970" s="21" t="n">
        <f aca="false">INDEX($E$17:$E$28,B5970)</f>
        <v>4.761</v>
      </c>
      <c r="G5970" s="25" t="n">
        <f aca="false">IF(OR(D5970="",E5970="",F5970=""),"",D5970*($B$7-$B$8-F5970-E5970))</f>
        <v>7761.61757131349</v>
      </c>
      <c r="H5970" s="25" t="n">
        <f aca="false">IF(D5970="","",D5970*$F$30)</f>
        <v>8542.865136716</v>
      </c>
    </row>
    <row r="5971" customFormat="false" ht="15" hidden="false" customHeight="false" outlineLevel="0" collapsed="false">
      <c r="A5971" s="2" t="n">
        <v>5937</v>
      </c>
      <c r="B5971" s="2" t="n">
        <v>9</v>
      </c>
      <c r="C5971" s="22" t="n">
        <f aca="true">NORMSINV(MAX(RAND(),0.000000000001))</f>
        <v>-0.789244213631917</v>
      </c>
      <c r="D5971" s="24" t="n">
        <f aca="false">IF($B$11="","",$B$11*EXP($B$12*C5971))</f>
        <v>665.096447594079</v>
      </c>
      <c r="E5971" s="20" t="n">
        <f aca="true">IF($B$10="","",$B$10*(1-$B$14+2*$B$14*RAND()))</f>
        <v>3.77592019425494</v>
      </c>
      <c r="F5971" s="21" t="n">
        <f aca="false">INDEX($E$17:$E$28,B5971)</f>
        <v>4.761</v>
      </c>
      <c r="G5971" s="25" t="n">
        <f aca="false">IF(OR(D5971="",E5971="",F5971=""),"",D5971*($B$7-$B$8-F5971-E5971))</f>
        <v>2795.45344775545</v>
      </c>
      <c r="H5971" s="25" t="n">
        <f aca="false">IF(D5971="","",D5971*$F$30)</f>
        <v>3324.95016081232</v>
      </c>
    </row>
    <row r="5972" customFormat="false" ht="15" hidden="false" customHeight="false" outlineLevel="0" collapsed="false">
      <c r="A5972" s="2" t="n">
        <v>5938</v>
      </c>
      <c r="B5972" s="2" t="n">
        <v>10</v>
      </c>
      <c r="C5972" s="22" t="n">
        <f aca="true">NORMSINV(MAX(RAND(),0.000000000001))</f>
        <v>0.287780537388661</v>
      </c>
      <c r="D5972" s="24" t="n">
        <f aca="false">IF($B$11="","",$B$11*EXP($B$12*C5972))</f>
        <v>1047.07280763427</v>
      </c>
      <c r="E5972" s="20" t="n">
        <f aca="true">IF($B$10="","",$B$10*(1-$B$14+2*$B$14*RAND()))</f>
        <v>3.99072251182265</v>
      </c>
      <c r="F5972" s="21" t="n">
        <f aca="false">INDEX($E$17:$E$28,B5972)</f>
        <v>4.761</v>
      </c>
      <c r="G5972" s="25" t="n">
        <f aca="false">IF(OR(D5972="",E5972="",F5972=""),"",D5972*($B$7-$B$8-F5972-E5972))</f>
        <v>4176.01690717043</v>
      </c>
      <c r="H5972" s="25" t="n">
        <f aca="false">IF(D5972="","",D5972*$F$30)</f>
        <v>5234.52637992526</v>
      </c>
    </row>
    <row r="5973" customFormat="false" ht="15" hidden="false" customHeight="false" outlineLevel="0" collapsed="false">
      <c r="A5973" s="2" t="n">
        <v>5939</v>
      </c>
      <c r="B5973" s="2" t="n">
        <v>11</v>
      </c>
      <c r="C5973" s="22" t="n">
        <f aca="true">NORMSINV(MAX(RAND(),0.000000000001))</f>
        <v>-1.34283202017028</v>
      </c>
      <c r="D5973" s="24" t="n">
        <f aca="false">IF($B$11="","",$B$11*EXP($B$12*C5973))</f>
        <v>526.719920555114</v>
      </c>
      <c r="E5973" s="20" t="n">
        <f aca="true">IF($B$10="","",$B$10*(1-$B$14+2*$B$14*RAND()))</f>
        <v>3.38478978275926</v>
      </c>
      <c r="F5973" s="21" t="n">
        <f aca="false">INDEX($E$17:$E$28,B5973)</f>
        <v>4.761</v>
      </c>
      <c r="G5973" s="25" t="n">
        <f aca="false">IF(OR(D5973="",E5973="",F5973=""),"",D5973*($B$7-$B$8-F5973-E5973))</f>
        <v>2419.86204063854</v>
      </c>
      <c r="H5973" s="25" t="n">
        <f aca="false">IF(D5973="","",D5973*$F$30)</f>
        <v>2633.17822683913</v>
      </c>
    </row>
    <row r="5974" customFormat="false" ht="15" hidden="false" customHeight="false" outlineLevel="0" collapsed="false">
      <c r="A5974" s="2" t="n">
        <v>5940</v>
      </c>
      <c r="B5974" s="2" t="n">
        <v>12</v>
      </c>
      <c r="C5974" s="22" t="n">
        <f aca="true">NORMSINV(MAX(RAND(),0.000000000001))</f>
        <v>1.27631614435006</v>
      </c>
      <c r="D5974" s="24" t="n">
        <f aca="false">IF($B$11="","",$B$11*EXP($B$12*C5974))</f>
        <v>1588.09284820788</v>
      </c>
      <c r="E5974" s="20" t="n">
        <f aca="true">IF($B$10="","",$B$10*(1-$B$14+2*$B$14*RAND()))</f>
        <v>3.65675837619716</v>
      </c>
      <c r="F5974" s="21" t="n">
        <f aca="false">INDEX($E$17:$E$28,B5974)</f>
        <v>4.761</v>
      </c>
      <c r="G5974" s="25" t="n">
        <f aca="false">IF(OR(D5974="",E5974="",F5974=""),"",D5974*($B$7-$B$8-F5974-E5974))</f>
        <v>6864.12101098769</v>
      </c>
      <c r="H5974" s="25" t="n">
        <f aca="false">IF(D5974="","",D5974*$F$30)</f>
        <v>7939.19376676081</v>
      </c>
    </row>
    <row r="5975" customFormat="false" ht="15" hidden="false" customHeight="false" outlineLevel="0" collapsed="false">
      <c r="A5975" s="2" t="n">
        <v>5941</v>
      </c>
      <c r="B5975" s="2" t="n">
        <v>1</v>
      </c>
      <c r="C5975" s="22" t="n">
        <f aca="true">NORMSINV(MAX(RAND(),0.000000000001))</f>
        <v>-1.75809757521752</v>
      </c>
      <c r="D5975" s="24" t="n">
        <f aca="false">IF($B$11="","",$B$11*EXP($B$12*C5975))</f>
        <v>442.16810306139</v>
      </c>
      <c r="E5975" s="20" t="n">
        <f aca="true">IF($B$10="","",$B$10*(1-$B$14+2*$B$14*RAND()))</f>
        <v>3.91990418152794</v>
      </c>
      <c r="F5975" s="21" t="n">
        <f aca="false">INDEX($E$17:$E$28,B5975)</f>
        <v>4.92562580645161</v>
      </c>
      <c r="G5975" s="25" t="n">
        <f aca="false">IF(OR(D5975="",E5975="",F5975=""),"",D5975*($B$7-$B$8-F5975-E5975))</f>
        <v>1722.01041764455</v>
      </c>
      <c r="H5975" s="25" t="n">
        <f aca="false">IF(D5975="","",D5975*$F$30)</f>
        <v>2210.4867808245</v>
      </c>
    </row>
    <row r="5976" customFormat="false" ht="15" hidden="false" customHeight="false" outlineLevel="0" collapsed="false">
      <c r="A5976" s="2" t="n">
        <v>5942</v>
      </c>
      <c r="B5976" s="2" t="n">
        <v>2</v>
      </c>
      <c r="C5976" s="22" t="n">
        <f aca="true">NORMSINV(MAX(RAND(),0.000000000001))</f>
        <v>0.594355182147098</v>
      </c>
      <c r="D5976" s="24" t="n">
        <f aca="false">IF($B$11="","",$B$11*EXP($B$12*C5976))</f>
        <v>1191.45901735827</v>
      </c>
      <c r="E5976" s="20" t="n">
        <f aca="true">IF($B$10="","",$B$10*(1-$B$14+2*$B$14*RAND()))</f>
        <v>3.82237528390016</v>
      </c>
      <c r="F5976" s="21" t="n">
        <f aca="false">INDEX($E$17:$E$28,B5976)</f>
        <v>5.0612</v>
      </c>
      <c r="G5976" s="25" t="n">
        <f aca="false">IF(OR(D5976="",E5976="",F5976=""),"",D5976*($B$7-$B$8-F5976-E5976))</f>
        <v>4594.77200276045</v>
      </c>
      <c r="H5976" s="25" t="n">
        <f aca="false">IF(D5976="","",D5976*$F$30)</f>
        <v>5956.34191957746</v>
      </c>
    </row>
    <row r="5977" customFormat="false" ht="15" hidden="false" customHeight="false" outlineLevel="0" collapsed="false">
      <c r="A5977" s="2" t="n">
        <v>5943</v>
      </c>
      <c r="B5977" s="2" t="n">
        <v>3</v>
      </c>
      <c r="C5977" s="22" t="n">
        <f aca="true">NORMSINV(MAX(RAND(),0.000000000001))</f>
        <v>1.08854294590755</v>
      </c>
      <c r="D5977" s="24" t="n">
        <f aca="false">IF($B$11="","",$B$11*EXP($B$12*C5977))</f>
        <v>1467.28327048967</v>
      </c>
      <c r="E5977" s="20" t="n">
        <f aca="true">IF($B$10="","",$B$10*(1-$B$14+2*$B$14*RAND()))</f>
        <v>3.7137290809687</v>
      </c>
      <c r="F5977" s="21" t="n">
        <f aca="false">INDEX($E$17:$E$28,B5977)</f>
        <v>5.0612</v>
      </c>
      <c r="G5977" s="25" t="n">
        <f aca="false">IF(OR(D5977="",E5977="",F5977=""),"",D5977*($B$7-$B$8-F5977-E5977))</f>
        <v>5817.88222579973</v>
      </c>
      <c r="H5977" s="25" t="n">
        <f aca="false">IF(D5977="","",D5977*$F$30)</f>
        <v>7335.24252583196</v>
      </c>
    </row>
    <row r="5978" customFormat="false" ht="15" hidden="false" customHeight="false" outlineLevel="0" collapsed="false">
      <c r="A5978" s="2" t="n">
        <v>5944</v>
      </c>
      <c r="B5978" s="2" t="n">
        <v>4</v>
      </c>
      <c r="C5978" s="22" t="n">
        <f aca="true">NORMSINV(MAX(RAND(),0.000000000001))</f>
        <v>0.440750859367751</v>
      </c>
      <c r="D5978" s="24" t="n">
        <f aca="false">IF($B$11="","",$B$11*EXP($B$12*C5978))</f>
        <v>1116.78606097625</v>
      </c>
      <c r="E5978" s="20" t="n">
        <f aca="true">IF($B$10="","",$B$10*(1-$B$14+2*$B$14*RAND()))</f>
        <v>4.03903069065905</v>
      </c>
      <c r="F5978" s="21" t="n">
        <f aca="false">INDEX($E$17:$E$28,B5978)</f>
        <v>4.89657419354839</v>
      </c>
      <c r="G5978" s="25" t="n">
        <f aca="false">IF(OR(D5978="",E5978="",F5978=""),"",D5978*($B$7-$B$8-F5978-E5978))</f>
        <v>4248.69543576325</v>
      </c>
      <c r="H5978" s="25" t="n">
        <f aca="false">IF(D5978="","",D5978*$F$30)</f>
        <v>5583.03687603245</v>
      </c>
    </row>
    <row r="5979" customFormat="false" ht="15" hidden="false" customHeight="false" outlineLevel="0" collapsed="false">
      <c r="A5979" s="2" t="n">
        <v>5945</v>
      </c>
      <c r="B5979" s="2" t="n">
        <v>5</v>
      </c>
      <c r="C5979" s="22" t="n">
        <f aca="true">NORMSINV(MAX(RAND(),0.000000000001))</f>
        <v>-0.647906009100553</v>
      </c>
      <c r="D5979" s="24" t="n">
        <f aca="false">IF($B$11="","",$B$11*EXP($B$12*C5979))</f>
        <v>705.90960249638</v>
      </c>
      <c r="E5979" s="20" t="n">
        <f aca="true">IF($B$10="","",$B$10*(1-$B$14+2*$B$14*RAND()))</f>
        <v>3.54177479253307</v>
      </c>
      <c r="F5979" s="21" t="n">
        <f aca="false">INDEX($E$17:$E$28,B5979)</f>
        <v>4.761</v>
      </c>
      <c r="G5979" s="25" t="n">
        <f aca="false">IF(OR(D5979="",E5979="",F5979=""),"",D5979*($B$7-$B$8-F5979-E5979))</f>
        <v>3132.2798823899</v>
      </c>
      <c r="H5979" s="25" t="n">
        <f aca="false">IF(D5979="","",D5979*$F$30)</f>
        <v>3528.9832847999</v>
      </c>
    </row>
    <row r="5980" customFormat="false" ht="15" hidden="false" customHeight="false" outlineLevel="0" collapsed="false">
      <c r="A5980" s="2" t="n">
        <v>5946</v>
      </c>
      <c r="B5980" s="2" t="n">
        <v>6</v>
      </c>
      <c r="C5980" s="22" t="n">
        <f aca="true">NORMSINV(MAX(RAND(),0.000000000001))</f>
        <v>0.358785984464595</v>
      </c>
      <c r="D5980" s="24" t="n">
        <f aca="false">IF($B$11="","",$B$11*EXP($B$12*C5980))</f>
        <v>1078.87383825246</v>
      </c>
      <c r="E5980" s="20" t="n">
        <f aca="true">IF($B$10="","",$B$10*(1-$B$14+2*$B$14*RAND()))</f>
        <v>3.92997863076067</v>
      </c>
      <c r="F5980" s="21" t="n">
        <f aca="false">INDEX($E$17:$E$28,B5980)</f>
        <v>4.761</v>
      </c>
      <c r="G5980" s="25" t="n">
        <f aca="false">IF(OR(D5980="",E5980="",F5980=""),"",D5980*($B$7-$B$8-F5980-E5980))</f>
        <v>4368.38322579747</v>
      </c>
      <c r="H5980" s="25" t="n">
        <f aca="false">IF(D5980="","",D5980*$F$30)</f>
        <v>5393.5060921917</v>
      </c>
    </row>
    <row r="5981" customFormat="false" ht="15" hidden="false" customHeight="false" outlineLevel="0" collapsed="false">
      <c r="A5981" s="2" t="n">
        <v>5947</v>
      </c>
      <c r="B5981" s="2" t="n">
        <v>7</v>
      </c>
      <c r="C5981" s="22" t="n">
        <f aca="true">NORMSINV(MAX(RAND(),0.000000000001))</f>
        <v>0.00246151922333975</v>
      </c>
      <c r="D5981" s="24" t="n">
        <f aca="false">IF($B$11="","",$B$11*EXP($B$12*C5981))</f>
        <v>928.462502693533</v>
      </c>
      <c r="E5981" s="20" t="n">
        <f aca="true">IF($B$10="","",$B$10*(1-$B$14+2*$B$14*RAND()))</f>
        <v>3.74286507137943</v>
      </c>
      <c r="F5981" s="21" t="n">
        <f aca="false">INDEX($E$17:$E$28,B5981)</f>
        <v>4.761</v>
      </c>
      <c r="G5981" s="25" t="n">
        <f aca="false">IF(OR(D5981="",E5981="",F5981=""),"",D5981*($B$7-$B$8-F5981-E5981))</f>
        <v>3933.09243757455</v>
      </c>
      <c r="H5981" s="25" t="n">
        <f aca="false">IF(D5981="","",D5981*$F$30)</f>
        <v>4641.56974346551</v>
      </c>
    </row>
    <row r="5982" customFormat="false" ht="15" hidden="false" customHeight="false" outlineLevel="0" collapsed="false">
      <c r="A5982" s="2" t="n">
        <v>5948</v>
      </c>
      <c r="B5982" s="2" t="n">
        <v>8</v>
      </c>
      <c r="C5982" s="22" t="n">
        <f aca="true">NORMSINV(MAX(RAND(),0.000000000001))</f>
        <v>-0.306912660403659</v>
      </c>
      <c r="D5982" s="24" t="n">
        <f aca="false">IF($B$11="","",$B$11*EXP($B$12*C5982))</f>
        <v>814.985412078461</v>
      </c>
      <c r="E5982" s="20" t="n">
        <f aca="true">IF($B$10="","",$B$10*(1-$B$14+2*$B$14*RAND()))</f>
        <v>3.67815910119079</v>
      </c>
      <c r="F5982" s="21" t="n">
        <f aca="false">INDEX($E$17:$E$28,B5982)</f>
        <v>4.761</v>
      </c>
      <c r="G5982" s="25" t="n">
        <f aca="false">IF(OR(D5982="",E5982="",F5982=""),"",D5982*($B$7-$B$8-F5982-E5982))</f>
        <v>3505.12259219992</v>
      </c>
      <c r="H5982" s="25" t="n">
        <f aca="false">IF(D5982="","",D5982*$F$30)</f>
        <v>4074.27507206264</v>
      </c>
    </row>
    <row r="5983" customFormat="false" ht="15" hidden="false" customHeight="false" outlineLevel="0" collapsed="false">
      <c r="A5983" s="2" t="n">
        <v>5949</v>
      </c>
      <c r="B5983" s="2" t="n">
        <v>9</v>
      </c>
      <c r="C5983" s="22" t="n">
        <f aca="true">NORMSINV(MAX(RAND(),0.000000000001))</f>
        <v>0.752276861518915</v>
      </c>
      <c r="D5983" s="24" t="n">
        <f aca="false">IF($B$11="","",$B$11*EXP($B$12*C5983))</f>
        <v>1273.43943715891</v>
      </c>
      <c r="E5983" s="20" t="n">
        <f aca="true">IF($B$10="","",$B$10*(1-$B$14+2*$B$14*RAND()))</f>
        <v>3.49426448221229</v>
      </c>
      <c r="F5983" s="21" t="n">
        <f aca="false">INDEX($E$17:$E$28,B5983)</f>
        <v>4.761</v>
      </c>
      <c r="G5983" s="25" t="n">
        <f aca="false">IF(OR(D5983="",E5983="",F5983=""),"",D5983*($B$7-$B$8-F5983-E5983))</f>
        <v>5711.03907357815</v>
      </c>
      <c r="H5983" s="25" t="n">
        <f aca="false">IF(D5983="","",D5983*$F$30)</f>
        <v>6366.17843424481</v>
      </c>
    </row>
    <row r="5984" customFormat="false" ht="15" hidden="false" customHeight="false" outlineLevel="0" collapsed="false">
      <c r="A5984" s="2" t="n">
        <v>5950</v>
      </c>
      <c r="B5984" s="2" t="n">
        <v>10</v>
      </c>
      <c r="C5984" s="22" t="n">
        <f aca="true">NORMSINV(MAX(RAND(),0.000000000001))</f>
        <v>-1.84290328504826</v>
      </c>
      <c r="D5984" s="24" t="n">
        <f aca="false">IF($B$11="","",$B$11*EXP($B$12*C5984))</f>
        <v>426.64653562903</v>
      </c>
      <c r="E5984" s="20" t="n">
        <f aca="true">IF($B$10="","",$B$10*(1-$B$14+2*$B$14*RAND()))</f>
        <v>3.91427277596996</v>
      </c>
      <c r="F5984" s="21" t="n">
        <f aca="false">INDEX($E$17:$E$28,B5984)</f>
        <v>4.761</v>
      </c>
      <c r="G5984" s="25" t="n">
        <f aca="false">IF(OR(D5984="",E5984="",F5984=""),"",D5984*($B$7-$B$8-F5984-E5984))</f>
        <v>1734.20178840942</v>
      </c>
      <c r="H5984" s="25" t="n">
        <f aca="false">IF(D5984="","",D5984*$F$30)</f>
        <v>2132.89136091665</v>
      </c>
    </row>
    <row r="5985" customFormat="false" ht="15" hidden="false" customHeight="false" outlineLevel="0" collapsed="false">
      <c r="A5985" s="2" t="n">
        <v>5951</v>
      </c>
      <c r="B5985" s="2" t="n">
        <v>11</v>
      </c>
      <c r="C5985" s="22" t="n">
        <f aca="true">NORMSINV(MAX(RAND(),0.000000000001))</f>
        <v>1.48078667169789</v>
      </c>
      <c r="D5985" s="24" t="n">
        <f aca="false">IF($B$11="","",$B$11*EXP($B$12*C5985))</f>
        <v>1730.98527883412</v>
      </c>
      <c r="E5985" s="20" t="n">
        <f aca="true">IF($B$10="","",$B$10*(1-$B$14+2*$B$14*RAND()))</f>
        <v>3.89532027610559</v>
      </c>
      <c r="F5985" s="21" t="n">
        <f aca="false">INDEX($E$17:$E$28,B5985)</f>
        <v>4.761</v>
      </c>
      <c r="G5985" s="25" t="n">
        <f aca="false">IF(OR(D5985="",E5985="",F5985=""),"",D5985*($B$7-$B$8-F5985-E5985))</f>
        <v>7068.7894855346</v>
      </c>
      <c r="H5985" s="25" t="n">
        <f aca="false">IF(D5985="","",D5985*$F$30)</f>
        <v>8653.54160594752</v>
      </c>
    </row>
    <row r="5986" customFormat="false" ht="15" hidden="false" customHeight="false" outlineLevel="0" collapsed="false">
      <c r="A5986" s="2" t="n">
        <v>5952</v>
      </c>
      <c r="B5986" s="2" t="n">
        <v>12</v>
      </c>
      <c r="C5986" s="22" t="n">
        <f aca="true">NORMSINV(MAX(RAND(),0.000000000001))</f>
        <v>0.920198758880536</v>
      </c>
      <c r="D5986" s="24" t="n">
        <f aca="false">IF($B$11="","",$B$11*EXP($B$12*C5986))</f>
        <v>1366.80793610284</v>
      </c>
      <c r="E5986" s="20" t="n">
        <f aca="true">IF($B$10="","",$B$10*(1-$B$14+2*$B$14*RAND()))</f>
        <v>3.76513193148063</v>
      </c>
      <c r="F5986" s="21" t="n">
        <f aca="false">INDEX($E$17:$E$28,B5986)</f>
        <v>4.761</v>
      </c>
      <c r="G5986" s="25" t="n">
        <f aca="false">IF(OR(D5986="",E5986="",F5986=""),"",D5986*($B$7-$B$8-F5986-E5986))</f>
        <v>5759.5483177426</v>
      </c>
      <c r="H5986" s="25" t="n">
        <f aca="false">IF(D5986="","",D5986*$F$30)</f>
        <v>6832.9462341653</v>
      </c>
    </row>
    <row r="5987" customFormat="false" ht="15" hidden="false" customHeight="false" outlineLevel="0" collapsed="false">
      <c r="A5987" s="2" t="n">
        <v>5953</v>
      </c>
      <c r="B5987" s="2" t="n">
        <v>1</v>
      </c>
      <c r="C5987" s="22" t="n">
        <f aca="true">NORMSINV(MAX(RAND(),0.000000000001))</f>
        <v>0.141630985839156</v>
      </c>
      <c r="D5987" s="24" t="n">
        <f aca="false">IF($B$11="","",$B$11*EXP($B$12*C5987))</f>
        <v>984.536809076132</v>
      </c>
      <c r="E5987" s="20" t="n">
        <f aca="true">IF($B$10="","",$B$10*(1-$B$14+2*$B$14*RAND()))</f>
        <v>3.45386176885002</v>
      </c>
      <c r="F5987" s="21" t="n">
        <f aca="false">INDEX($E$17:$E$28,B5987)</f>
        <v>4.92562580645161</v>
      </c>
      <c r="G5987" s="25" t="n">
        <f aca="false">IF(OR(D5987="",E5987="",F5987=""),"",D5987*($B$7-$B$8-F5987-E5987))</f>
        <v>4293.08498854936</v>
      </c>
      <c r="H5987" s="25" t="n">
        <f aca="false">IF(D5987="","",D5987*$F$30)</f>
        <v>4921.8964159334</v>
      </c>
    </row>
    <row r="5988" customFormat="false" ht="15" hidden="false" customHeight="false" outlineLevel="0" collapsed="false">
      <c r="A5988" s="2" t="n">
        <v>5954</v>
      </c>
      <c r="B5988" s="2" t="n">
        <v>2</v>
      </c>
      <c r="C5988" s="22" t="n">
        <f aca="true">NORMSINV(MAX(RAND(),0.000000000001))</f>
        <v>0.0252711335990294</v>
      </c>
      <c r="D5988" s="24" t="n">
        <f aca="false">IF($B$11="","",$B$11*EXP($B$12*C5988))</f>
        <v>937.429160316145</v>
      </c>
      <c r="E5988" s="20" t="n">
        <f aca="true">IF($B$10="","",$B$10*(1-$B$14+2*$B$14*RAND()))</f>
        <v>3.85552176775448</v>
      </c>
      <c r="F5988" s="21" t="n">
        <f aca="false">INDEX($E$17:$E$28,B5988)</f>
        <v>5.0612</v>
      </c>
      <c r="G5988" s="25" t="n">
        <f aca="false">IF(OR(D5988="",E5988="",F5988=""),"",D5988*($B$7-$B$8-F5988-E5988))</f>
        <v>3584.05250290891</v>
      </c>
      <c r="H5988" s="25" t="n">
        <f aca="false">IF(D5988="","",D5988*$F$30)</f>
        <v>4686.39585825247</v>
      </c>
    </row>
    <row r="5989" customFormat="false" ht="15" hidden="false" customHeight="false" outlineLevel="0" collapsed="false">
      <c r="A5989" s="2" t="n">
        <v>5955</v>
      </c>
      <c r="B5989" s="2" t="n">
        <v>3</v>
      </c>
      <c r="C5989" s="22" t="n">
        <f aca="true">NORMSINV(MAX(RAND(),0.000000000001))</f>
        <v>-0.818331203553223</v>
      </c>
      <c r="D5989" s="24" t="n">
        <f aca="false">IF($B$11="","",$B$11*EXP($B$12*C5989))</f>
        <v>656.994596250297</v>
      </c>
      <c r="E5989" s="20" t="n">
        <f aca="true">IF($B$10="","",$B$10*(1-$B$14+2*$B$14*RAND()))</f>
        <v>3.44838417757962</v>
      </c>
      <c r="F5989" s="21" t="n">
        <f aca="false">INDEX($E$17:$E$28,B5989)</f>
        <v>5.0612</v>
      </c>
      <c r="G5989" s="25" t="n">
        <f aca="false">IF(OR(D5989="",E5989="",F5989=""),"",D5989*($B$7-$B$8-F5989-E5989))</f>
        <v>2779.36033522195</v>
      </c>
      <c r="H5989" s="25" t="n">
        <f aca="false">IF(D5989="","",D5989*$F$30)</f>
        <v>3284.44738557449</v>
      </c>
    </row>
    <row r="5990" customFormat="false" ht="15" hidden="false" customHeight="false" outlineLevel="0" collapsed="false">
      <c r="A5990" s="2" t="n">
        <v>5956</v>
      </c>
      <c r="B5990" s="2" t="n">
        <v>4</v>
      </c>
      <c r="C5990" s="22" t="n">
        <f aca="true">NORMSINV(MAX(RAND(),0.000000000001))</f>
        <v>-0.632371576062577</v>
      </c>
      <c r="D5990" s="24" t="n">
        <f aca="false">IF($B$11="","",$B$11*EXP($B$12*C5990))</f>
        <v>710.545418688958</v>
      </c>
      <c r="E5990" s="20" t="n">
        <f aca="true">IF($B$10="","",$B$10*(1-$B$14+2*$B$14*RAND()))</f>
        <v>3.70801691618979</v>
      </c>
      <c r="F5990" s="21" t="n">
        <f aca="false">INDEX($E$17:$E$28,B5990)</f>
        <v>4.89657419354839</v>
      </c>
      <c r="G5990" s="25" t="n">
        <f aca="false">IF(OR(D5990="",E5990="",F5990=""),"",D5990*($B$7-$B$8-F5990-E5990))</f>
        <v>2938.39584138113</v>
      </c>
      <c r="H5990" s="25" t="n">
        <f aca="false">IF(D5990="","",D5990*$F$30)</f>
        <v>3552.15865710984</v>
      </c>
    </row>
    <row r="5991" customFormat="false" ht="15" hidden="false" customHeight="false" outlineLevel="0" collapsed="false">
      <c r="A5991" s="2" t="n">
        <v>5957</v>
      </c>
      <c r="B5991" s="2" t="n">
        <v>5</v>
      </c>
      <c r="C5991" s="22" t="n">
        <f aca="true">NORMSINV(MAX(RAND(),0.000000000001))</f>
        <v>-1.23624952370035</v>
      </c>
      <c r="D5991" s="24" t="n">
        <f aca="false">IF($B$11="","",$B$11*EXP($B$12*C5991))</f>
        <v>550.914263047031</v>
      </c>
      <c r="E5991" s="20" t="n">
        <f aca="true">IF($B$10="","",$B$10*(1-$B$14+2*$B$14*RAND()))</f>
        <v>3.915012036401</v>
      </c>
      <c r="F5991" s="21" t="n">
        <f aca="false">INDEX($E$17:$E$28,B5991)</f>
        <v>4.761</v>
      </c>
      <c r="G5991" s="25" t="n">
        <f aca="false">IF(OR(D5991="",E5991="",F5991=""),"",D5991*($B$7-$B$8-F5991-E5991))</f>
        <v>2238.90893399815</v>
      </c>
      <c r="H5991" s="25" t="n">
        <f aca="false">IF(D5991="","",D5991*$F$30)</f>
        <v>2754.13058382472</v>
      </c>
    </row>
    <row r="5992" customFormat="false" ht="15" hidden="false" customHeight="false" outlineLevel="0" collapsed="false">
      <c r="A5992" s="2" t="n">
        <v>5958</v>
      </c>
      <c r="B5992" s="2" t="n">
        <v>6</v>
      </c>
      <c r="C5992" s="22" t="n">
        <f aca="true">NORMSINV(MAX(RAND(),0.000000000001))</f>
        <v>-0.105418724440046</v>
      </c>
      <c r="D5992" s="24" t="n">
        <f aca="false">IF($B$11="","",$B$11*EXP($B$12*C5992))</f>
        <v>887.202204799312</v>
      </c>
      <c r="E5992" s="20" t="n">
        <f aca="true">IF($B$10="","",$B$10*(1-$B$14+2*$B$14*RAND()))</f>
        <v>3.76463167183191</v>
      </c>
      <c r="F5992" s="21" t="n">
        <f aca="false">INDEX($E$17:$E$28,B5992)</f>
        <v>4.761</v>
      </c>
      <c r="G5992" s="25" t="n">
        <f aca="false">IF(OR(D5992="",E5992="",F5992=""),"",D5992*($B$7-$B$8-F5992-E5992))</f>
        <v>3738.99687258712</v>
      </c>
      <c r="H5992" s="25" t="n">
        <f aca="false">IF(D5992="","",D5992*$F$30)</f>
        <v>4435.30126223272</v>
      </c>
    </row>
    <row r="5993" customFormat="false" ht="15" hidden="false" customHeight="false" outlineLevel="0" collapsed="false">
      <c r="A5993" s="2" t="n">
        <v>5959</v>
      </c>
      <c r="B5993" s="2" t="n">
        <v>7</v>
      </c>
      <c r="C5993" s="22" t="n">
        <f aca="true">NORMSINV(MAX(RAND(),0.000000000001))</f>
        <v>1.15563260297059</v>
      </c>
      <c r="D5993" s="24" t="n">
        <f aca="false">IF($B$11="","",$B$11*EXP($B$12*C5993))</f>
        <v>1509.35420502151</v>
      </c>
      <c r="E5993" s="20" t="n">
        <f aca="true">IF($B$10="","",$B$10*(1-$B$14+2*$B$14*RAND()))</f>
        <v>3.89451047483566</v>
      </c>
      <c r="F5993" s="21" t="n">
        <f aca="false">INDEX($E$17:$E$28,B5993)</f>
        <v>4.761</v>
      </c>
      <c r="G5993" s="25" t="n">
        <f aca="false">IF(OR(D5993="",E5993="",F5993=""),"",D5993*($B$7-$B$8-F5993-E5993))</f>
        <v>6164.9414401731</v>
      </c>
      <c r="H5993" s="25" t="n">
        <f aca="false">IF(D5993="","",D5993*$F$30)</f>
        <v>7545.56354174352</v>
      </c>
    </row>
    <row r="5994" customFormat="false" ht="15" hidden="false" customHeight="false" outlineLevel="0" collapsed="false">
      <c r="A5994" s="2" t="n">
        <v>5960</v>
      </c>
      <c r="B5994" s="2" t="n">
        <v>8</v>
      </c>
      <c r="C5994" s="22" t="n">
        <f aca="true">NORMSINV(MAX(RAND(),0.000000000001))</f>
        <v>0.972031321432382</v>
      </c>
      <c r="D5994" s="24" t="n">
        <f aca="false">IF($B$11="","",$B$11*EXP($B$12*C5994))</f>
        <v>1396.98805617776</v>
      </c>
      <c r="E5994" s="20" t="n">
        <f aca="true">IF($B$10="","",$B$10*(1-$B$14+2*$B$14*RAND()))</f>
        <v>3.97677745486212</v>
      </c>
      <c r="F5994" s="21" t="n">
        <f aca="false">INDEX($E$17:$E$28,B5994)</f>
        <v>4.761</v>
      </c>
      <c r="G5994" s="25" t="n">
        <f aca="false">IF(OR(D5994="",E5994="",F5994=""),"",D5994*($B$7-$B$8-F5994-E5994))</f>
        <v>5591.05709372298</v>
      </c>
      <c r="H5994" s="25" t="n">
        <f aca="false">IF(D5994="","",D5994*$F$30)</f>
        <v>6983.82269044385</v>
      </c>
    </row>
    <row r="5995" customFormat="false" ht="15" hidden="false" customHeight="false" outlineLevel="0" collapsed="false">
      <c r="A5995" s="2" t="n">
        <v>5961</v>
      </c>
      <c r="B5995" s="2" t="n">
        <v>9</v>
      </c>
      <c r="C5995" s="22" t="n">
        <f aca="true">NORMSINV(MAX(RAND(),0.000000000001))</f>
        <v>-1.19076962642223</v>
      </c>
      <c r="D5995" s="24" t="n">
        <f aca="false">IF($B$11="","",$B$11*EXP($B$12*C5995))</f>
        <v>561.573620769037</v>
      </c>
      <c r="E5995" s="20" t="n">
        <f aca="true">IF($B$10="","",$B$10*(1-$B$14+2*$B$14*RAND()))</f>
        <v>3.9752363956403</v>
      </c>
      <c r="F5995" s="21" t="n">
        <f aca="false">INDEX($E$17:$E$28,B5995)</f>
        <v>4.761</v>
      </c>
      <c r="G5995" s="25" t="n">
        <f aca="false">IF(OR(D5995="",E5995="",F5995=""),"",D5995*($B$7-$B$8-F5995-E5995))</f>
        <v>2248.40802400357</v>
      </c>
      <c r="H5995" s="25" t="n">
        <f aca="false">IF(D5995="","",D5995*$F$30)</f>
        <v>2807.41884494857</v>
      </c>
    </row>
    <row r="5996" customFormat="false" ht="15" hidden="false" customHeight="false" outlineLevel="0" collapsed="false">
      <c r="A5996" s="2" t="n">
        <v>5962</v>
      </c>
      <c r="B5996" s="2" t="n">
        <v>10</v>
      </c>
      <c r="C5996" s="22" t="n">
        <f aca="true">NORMSINV(MAX(RAND(),0.000000000001))</f>
        <v>0.539185807293174</v>
      </c>
      <c r="D5996" s="24" t="n">
        <f aca="false">IF($B$11="","",$B$11*EXP($B$12*C5996))</f>
        <v>1164.08121430367</v>
      </c>
      <c r="E5996" s="20" t="n">
        <f aca="true">IF($B$10="","",$B$10*(1-$B$14+2*$B$14*RAND()))</f>
        <v>3.61429589254565</v>
      </c>
      <c r="F5996" s="21" t="n">
        <f aca="false">INDEX($E$17:$E$28,B5996)</f>
        <v>4.761</v>
      </c>
      <c r="G5996" s="25" t="n">
        <f aca="false">IF(OR(D5996="",E5996="",F5996=""),"",D5996*($B$7-$B$8-F5996-E5996))</f>
        <v>5080.87005748169</v>
      </c>
      <c r="H5996" s="25" t="n">
        <f aca="false">IF(D5996="","",D5996*$F$30)</f>
        <v>5819.47480654692</v>
      </c>
    </row>
    <row r="5997" customFormat="false" ht="15" hidden="false" customHeight="false" outlineLevel="0" collapsed="false">
      <c r="A5997" s="2" t="n">
        <v>5963</v>
      </c>
      <c r="B5997" s="2" t="n">
        <v>11</v>
      </c>
      <c r="C5997" s="22" t="n">
        <f aca="true">NORMSINV(MAX(RAND(),0.000000000001))</f>
        <v>-1.61621360112976</v>
      </c>
      <c r="D5997" s="24" t="n">
        <f aca="false">IF($B$11="","",$B$11*EXP($B$12*C5997))</f>
        <v>469.409360955354</v>
      </c>
      <c r="E5997" s="20" t="n">
        <f aca="true">IF($B$10="","",$B$10*(1-$B$14+2*$B$14*RAND()))</f>
        <v>3.78787682591604</v>
      </c>
      <c r="F5997" s="21" t="n">
        <f aca="false">INDEX($E$17:$E$28,B5997)</f>
        <v>4.761</v>
      </c>
      <c r="G5997" s="25" t="n">
        <f aca="false">IF(OR(D5997="",E5997="",F5997=""),"",D5997*($B$7-$B$8-F5997-E5997))</f>
        <v>1967.35245083193</v>
      </c>
      <c r="H5997" s="25" t="n">
        <f aca="false">IF(D5997="","",D5997*$F$30)</f>
        <v>2346.67127728801</v>
      </c>
    </row>
    <row r="5998" customFormat="false" ht="15" hidden="false" customHeight="false" outlineLevel="0" collapsed="false">
      <c r="A5998" s="2" t="n">
        <v>5964</v>
      </c>
      <c r="B5998" s="2" t="n">
        <v>12</v>
      </c>
      <c r="C5998" s="22" t="n">
        <f aca="true">NORMSINV(MAX(RAND(),0.000000000001))</f>
        <v>1.51264275461908</v>
      </c>
      <c r="D5998" s="24" t="n">
        <f aca="false">IF($B$11="","",$B$11*EXP($B$12*C5998))</f>
        <v>1754.37706309801</v>
      </c>
      <c r="E5998" s="20" t="n">
        <f aca="true">IF($B$10="","",$B$10*(1-$B$14+2*$B$14*RAND()))</f>
        <v>3.43877909572667</v>
      </c>
      <c r="F5998" s="21" t="n">
        <f aca="false">INDEX($E$17:$E$28,B5998)</f>
        <v>4.761</v>
      </c>
      <c r="G5998" s="25" t="n">
        <f aca="false">IF(OR(D5998="",E5998="",F5998=""),"",D5998*($B$7-$B$8-F5998-E5998))</f>
        <v>7965.25941585521</v>
      </c>
      <c r="H5998" s="25" t="n">
        <f aca="false">IF(D5998="","",D5998*$F$30)</f>
        <v>8770.48181383955</v>
      </c>
    </row>
    <row r="5999" customFormat="false" ht="15" hidden="false" customHeight="false" outlineLevel="0" collapsed="false">
      <c r="A5999" s="2" t="n">
        <v>5965</v>
      </c>
      <c r="B5999" s="2" t="n">
        <v>1</v>
      </c>
      <c r="C5999" s="22" t="n">
        <f aca="true">NORMSINV(MAX(RAND(),0.000000000001))</f>
        <v>0.637385676734565</v>
      </c>
      <c r="D5999" s="24" t="n">
        <f aca="false">IF($B$11="","",$B$11*EXP($B$12*C5999))</f>
        <v>1213.25910195417</v>
      </c>
      <c r="E5999" s="20" t="n">
        <f aca="true">IF($B$10="","",$B$10*(1-$B$14+2*$B$14*RAND()))</f>
        <v>3.44604287942559</v>
      </c>
      <c r="F5999" s="21" t="n">
        <f aca="false">INDEX($E$17:$E$28,B5999)</f>
        <v>4.92562580645161</v>
      </c>
      <c r="G5999" s="25" t="n">
        <f aca="false">IF(OR(D5999="",E5999="",F5999=""),"",D5999*($B$7-$B$8-F5999-E5999))</f>
        <v>5299.91772721092</v>
      </c>
      <c r="H5999" s="25" t="n">
        <f aca="false">IF(D5999="","",D5999*$F$30)</f>
        <v>6065.3249024893</v>
      </c>
    </row>
    <row r="6000" customFormat="false" ht="15" hidden="false" customHeight="false" outlineLevel="0" collapsed="false">
      <c r="A6000" s="2" t="n">
        <v>5966</v>
      </c>
      <c r="B6000" s="2" t="n">
        <v>2</v>
      </c>
      <c r="C6000" s="22" t="n">
        <f aca="true">NORMSINV(MAX(RAND(),0.000000000001))</f>
        <v>0.814271487034572</v>
      </c>
      <c r="D6000" s="24" t="n">
        <f aca="false">IF($B$11="","",$B$11*EXP($B$12*C6000))</f>
        <v>1307.14306550155</v>
      </c>
      <c r="E6000" s="20" t="n">
        <f aca="true">IF($B$10="","",$B$10*(1-$B$14+2*$B$14*RAND()))</f>
        <v>3.53564739664607</v>
      </c>
      <c r="F6000" s="21" t="n">
        <f aca="false">INDEX($E$17:$E$28,B6000)</f>
        <v>5.0612</v>
      </c>
      <c r="G6000" s="25" t="n">
        <f aca="false">IF(OR(D6000="",E6000="",F6000=""),"",D6000*($B$7-$B$8-F6000-E6000))</f>
        <v>5415.6931947888</v>
      </c>
      <c r="H6000" s="25" t="n">
        <f aca="false">IF(D6000="","",D6000*$F$30)</f>
        <v>6534.66961305537</v>
      </c>
    </row>
    <row r="6001" customFormat="false" ht="15" hidden="false" customHeight="false" outlineLevel="0" collapsed="false">
      <c r="A6001" s="2" t="n">
        <v>5967</v>
      </c>
      <c r="B6001" s="2" t="n">
        <v>3</v>
      </c>
      <c r="C6001" s="22" t="n">
        <f aca="true">NORMSINV(MAX(RAND(),0.000000000001))</f>
        <v>0.686040330702488</v>
      </c>
      <c r="D6001" s="24" t="n">
        <f aca="false">IF($B$11="","",$B$11*EXP($B$12*C6001))</f>
        <v>1238.38935939275</v>
      </c>
      <c r="E6001" s="20" t="n">
        <f aca="true">IF($B$10="","",$B$10*(1-$B$14+2*$B$14*RAND()))</f>
        <v>3.6297710182826</v>
      </c>
      <c r="F6001" s="21" t="n">
        <f aca="false">INDEX($E$17:$E$28,B6001)</f>
        <v>5.0612</v>
      </c>
      <c r="G6001" s="25" t="n">
        <f aca="false">IF(OR(D6001="",E6001="",F6001=""),"",D6001*($B$7-$B$8-F6001-E6001))</f>
        <v>5014.27440683171</v>
      </c>
      <c r="H6001" s="25" t="n">
        <f aca="false">IF(D6001="","",D6001*$F$30)</f>
        <v>6190.95608547625</v>
      </c>
    </row>
    <row r="6002" customFormat="false" ht="15" hidden="false" customHeight="false" outlineLevel="0" collapsed="false">
      <c r="A6002" s="2" t="n">
        <v>5968</v>
      </c>
      <c r="B6002" s="2" t="n">
        <v>4</v>
      </c>
      <c r="C6002" s="22" t="n">
        <f aca="true">NORMSINV(MAX(RAND(),0.000000000001))</f>
        <v>0.375796705010983</v>
      </c>
      <c r="D6002" s="24" t="n">
        <f aca="false">IF($B$11="","",$B$11*EXP($B$12*C6002))</f>
        <v>1086.63470658543</v>
      </c>
      <c r="E6002" s="20" t="n">
        <f aca="true">IF($B$10="","",$B$10*(1-$B$14+2*$B$14*RAND()))</f>
        <v>3.43376746498445</v>
      </c>
      <c r="F6002" s="21" t="n">
        <f aca="false">INDEX($E$17:$E$28,B6002)</f>
        <v>4.89657419354839</v>
      </c>
      <c r="G6002" s="25" t="n">
        <f aca="false">IF(OR(D6002="",E6002="",F6002=""),"",D6002*($B$7-$B$8-F6002-E6002))</f>
        <v>4791.68779802219</v>
      </c>
      <c r="H6002" s="25" t="n">
        <f aca="false">IF(D6002="","",D6002*$F$30)</f>
        <v>5432.3042251619</v>
      </c>
    </row>
    <row r="6003" customFormat="false" ht="15" hidden="false" customHeight="false" outlineLevel="0" collapsed="false">
      <c r="A6003" s="2" t="n">
        <v>5969</v>
      </c>
      <c r="B6003" s="2" t="n">
        <v>5</v>
      </c>
      <c r="C6003" s="22" t="n">
        <f aca="true">NORMSINV(MAX(RAND(),0.000000000001))</f>
        <v>-1.40629946367263</v>
      </c>
      <c r="D6003" s="24" t="n">
        <f aca="false">IF($B$11="","",$B$11*EXP($B$12*C6003))</f>
        <v>512.820519870909</v>
      </c>
      <c r="E6003" s="20" t="n">
        <f aca="true">IF($B$10="","",$B$10*(1-$B$14+2*$B$14*RAND()))</f>
        <v>4.08486402920424</v>
      </c>
      <c r="F6003" s="21" t="n">
        <f aca="false">INDEX($E$17:$E$28,B6003)</f>
        <v>4.761</v>
      </c>
      <c r="G6003" s="25" t="n">
        <f aca="false">IF(OR(D6003="",E6003="",F6003=""),"",D6003*($B$7-$B$8-F6003-E6003))</f>
        <v>1996.99283299149</v>
      </c>
      <c r="H6003" s="25" t="n">
        <f aca="false">IF(D6003="","",D6003*$F$30)</f>
        <v>2563.69234293865</v>
      </c>
    </row>
    <row r="6004" customFormat="false" ht="15" hidden="false" customHeight="false" outlineLevel="0" collapsed="false">
      <c r="A6004" s="2" t="n">
        <v>5970</v>
      </c>
      <c r="B6004" s="2" t="n">
        <v>6</v>
      </c>
      <c r="C6004" s="22" t="n">
        <f aca="true">NORMSINV(MAX(RAND(),0.000000000001))</f>
        <v>-0.475308507365351</v>
      </c>
      <c r="D6004" s="24" t="n">
        <f aca="false">IF($B$11="","",$B$11*EXP($B$12*C6004))</f>
        <v>759.161031815311</v>
      </c>
      <c r="E6004" s="20" t="n">
        <f aca="true">IF($B$10="","",$B$10*(1-$B$14+2*$B$14*RAND()))</f>
        <v>3.44533439561843</v>
      </c>
      <c r="F6004" s="21" t="n">
        <f aca="false">INDEX($E$17:$E$28,B6004)</f>
        <v>4.761</v>
      </c>
      <c r="G6004" s="25" t="n">
        <f aca="false">IF(OR(D6004="",E6004="",F6004=""),"",D6004*($B$7-$B$8-F6004-E6004))</f>
        <v>3441.7822581279</v>
      </c>
      <c r="H6004" s="25" t="n">
        <f aca="false">IF(D6004="","",D6004*$F$30)</f>
        <v>3795.1978302511</v>
      </c>
    </row>
    <row r="6005" customFormat="false" ht="15" hidden="false" customHeight="false" outlineLevel="0" collapsed="false">
      <c r="A6005" s="2" t="n">
        <v>5971</v>
      </c>
      <c r="B6005" s="2" t="n">
        <v>7</v>
      </c>
      <c r="C6005" s="22" t="n">
        <f aca="true">NORMSINV(MAX(RAND(),0.000000000001))</f>
        <v>-0.298499900647375</v>
      </c>
      <c r="D6005" s="24" t="n">
        <f aca="false">IF($B$11="","",$B$11*EXP($B$12*C6005))</f>
        <v>817.879540931011</v>
      </c>
      <c r="E6005" s="20" t="n">
        <f aca="true">IF($B$10="","",$B$10*(1-$B$14+2*$B$14*RAND()))</f>
        <v>4.12414384371779</v>
      </c>
      <c r="F6005" s="21" t="n">
        <f aca="false">INDEX($E$17:$E$28,B6005)</f>
        <v>4.761</v>
      </c>
      <c r="G6005" s="25" t="n">
        <f aca="false">IF(OR(D6005="",E6005="",F6005=""),"",D6005*($B$7-$B$8-F6005-E6005))</f>
        <v>3152.80798345518</v>
      </c>
      <c r="H6005" s="25" t="n">
        <f aca="false">IF(D6005="","",D6005*$F$30)</f>
        <v>4088.74340102231</v>
      </c>
    </row>
    <row r="6006" customFormat="false" ht="15" hidden="false" customHeight="false" outlineLevel="0" collapsed="false">
      <c r="A6006" s="2" t="n">
        <v>5972</v>
      </c>
      <c r="B6006" s="2" t="n">
        <v>8</v>
      </c>
      <c r="C6006" s="22" t="n">
        <f aca="true">NORMSINV(MAX(RAND(),0.000000000001))</f>
        <v>0.508495078099486</v>
      </c>
      <c r="D6006" s="24" t="n">
        <f aca="false">IF($B$11="","",$B$11*EXP($B$12*C6006))</f>
        <v>1149.1241996944</v>
      </c>
      <c r="E6006" s="20" t="n">
        <f aca="true">IF($B$10="","",$B$10*(1-$B$14+2*$B$14*RAND()))</f>
        <v>3.95371611670205</v>
      </c>
      <c r="F6006" s="21" t="n">
        <f aca="false">INDEX($E$17:$E$28,B6006)</f>
        <v>4.761</v>
      </c>
      <c r="G6006" s="25" t="n">
        <f aca="false">IF(OR(D6006="",E6006="",F6006=""),"",D6006*($B$7-$B$8-F6006-E6006))</f>
        <v>4625.55112093752</v>
      </c>
      <c r="H6006" s="25" t="n">
        <f aca="false">IF(D6006="","",D6006*$F$30)</f>
        <v>5744.70169911224</v>
      </c>
    </row>
    <row r="6007" customFormat="false" ht="15" hidden="false" customHeight="false" outlineLevel="0" collapsed="false">
      <c r="A6007" s="2" t="n">
        <v>5973</v>
      </c>
      <c r="B6007" s="2" t="n">
        <v>9</v>
      </c>
      <c r="C6007" s="22" t="n">
        <f aca="true">NORMSINV(MAX(RAND(),0.000000000001))</f>
        <v>0.582668281262207</v>
      </c>
      <c r="D6007" s="24" t="n">
        <f aca="false">IF($B$11="","",$B$11*EXP($B$12*C6007))</f>
        <v>1185.6061439173</v>
      </c>
      <c r="E6007" s="20" t="n">
        <f aca="true">IF($B$10="","",$B$10*(1-$B$14+2*$B$14*RAND()))</f>
        <v>3.81248616009454</v>
      </c>
      <c r="F6007" s="21" t="n">
        <f aca="false">INDEX($E$17:$E$28,B6007)</f>
        <v>4.761</v>
      </c>
      <c r="G6007" s="25" t="n">
        <f aca="false">IF(OR(D6007="",E6007="",F6007=""),"",D6007*($B$7-$B$8-F6007-E6007))</f>
        <v>4939.84440730838</v>
      </c>
      <c r="H6007" s="25" t="n">
        <f aca="false">IF(D6007="","",D6007*$F$30)</f>
        <v>5927.08223467137</v>
      </c>
    </row>
    <row r="6008" customFormat="false" ht="15" hidden="false" customHeight="false" outlineLevel="0" collapsed="false">
      <c r="A6008" s="2" t="n">
        <v>5974</v>
      </c>
      <c r="B6008" s="2" t="n">
        <v>10</v>
      </c>
      <c r="C6008" s="22" t="n">
        <f aca="true">NORMSINV(MAX(RAND(),0.000000000001))</f>
        <v>-0.472635235726654</v>
      </c>
      <c r="D6008" s="24" t="n">
        <f aca="false">IF($B$11="","",$B$11*EXP($B$12*C6008))</f>
        <v>760.016652313175</v>
      </c>
      <c r="E6008" s="20" t="n">
        <f aca="true">IF($B$10="","",$B$10*(1-$B$14+2*$B$14*RAND()))</f>
        <v>4.06997899500949</v>
      </c>
      <c r="F6008" s="21" t="n">
        <f aca="false">INDEX($E$17:$E$28,B6008)</f>
        <v>4.761</v>
      </c>
      <c r="G6008" s="25" t="n">
        <f aca="false">IF(OR(D6008="",E6008="",F6008=""),"",D6008*($B$7-$B$8-F6008-E6008))</f>
        <v>2970.92105803477</v>
      </c>
      <c r="H6008" s="25" t="n">
        <f aca="false">IF(D6008="","",D6008*$F$30)</f>
        <v>3799.47524824402</v>
      </c>
    </row>
    <row r="6009" customFormat="false" ht="15" hidden="false" customHeight="false" outlineLevel="0" collapsed="false">
      <c r="A6009" s="2" t="n">
        <v>5975</v>
      </c>
      <c r="B6009" s="2" t="n">
        <v>11</v>
      </c>
      <c r="C6009" s="22" t="n">
        <f aca="true">NORMSINV(MAX(RAND(),0.000000000001))</f>
        <v>0.0726764452941366</v>
      </c>
      <c r="D6009" s="24" t="n">
        <f aca="false">IF($B$11="","",$B$11*EXP($B$12*C6009))</f>
        <v>956.34256687255</v>
      </c>
      <c r="E6009" s="20" t="n">
        <f aca="true">IF($B$10="","",$B$10*(1-$B$14+2*$B$14*RAND()))</f>
        <v>3.48481182646575</v>
      </c>
      <c r="F6009" s="21" t="n">
        <f aca="false">INDEX($E$17:$E$28,B6009)</f>
        <v>4.761</v>
      </c>
      <c r="G6009" s="25" t="n">
        <f aca="false">IF(OR(D6009="",E6009="",F6009=""),"",D6009*($B$7-$B$8-F6009-E6009))</f>
        <v>4297.983453886</v>
      </c>
      <c r="H6009" s="25" t="n">
        <f aca="false">IF(D6009="","",D6009*$F$30)</f>
        <v>4780.94776030925</v>
      </c>
    </row>
    <row r="6010" customFormat="false" ht="15" hidden="false" customHeight="false" outlineLevel="0" collapsed="false">
      <c r="A6010" s="2" t="n">
        <v>5976</v>
      </c>
      <c r="B6010" s="2" t="n">
        <v>12</v>
      </c>
      <c r="C6010" s="22" t="n">
        <f aca="true">NORMSINV(MAX(RAND(),0.000000000001))</f>
        <v>0.878069063363967</v>
      </c>
      <c r="D6010" s="24" t="n">
        <f aca="false">IF($B$11="","",$B$11*EXP($B$12*C6010))</f>
        <v>1342.75842398902</v>
      </c>
      <c r="E6010" s="20" t="n">
        <f aca="true">IF($B$10="","",$B$10*(1-$B$14+2*$B$14*RAND()))</f>
        <v>3.79276966871386</v>
      </c>
      <c r="F6010" s="21" t="n">
        <f aca="false">INDEX($E$17:$E$28,B6010)</f>
        <v>4.761</v>
      </c>
      <c r="G6010" s="25" t="n">
        <f aca="false">IF(OR(D6010="",E6010="",F6010=""),"",D6010*($B$7-$B$8-F6010-E6010))</f>
        <v>5621.09604209283</v>
      </c>
      <c r="H6010" s="25" t="n">
        <f aca="false">IF(D6010="","",D6010*$F$30)</f>
        <v>6712.71791320592</v>
      </c>
    </row>
    <row r="6011" customFormat="false" ht="15" hidden="false" customHeight="false" outlineLevel="0" collapsed="false">
      <c r="A6011" s="2" t="n">
        <v>5977</v>
      </c>
      <c r="B6011" s="2" t="n">
        <v>1</v>
      </c>
      <c r="C6011" s="22" t="n">
        <f aca="true">NORMSINV(MAX(RAND(),0.000000000001))</f>
        <v>-0.537732633136021</v>
      </c>
      <c r="D6011" s="24" t="n">
        <f aca="false">IF($B$11="","",$B$11*EXP($B$12*C6011))</f>
        <v>739.452841736933</v>
      </c>
      <c r="E6011" s="20" t="n">
        <f aca="true">IF($B$10="","",$B$10*(1-$B$14+2*$B$14*RAND()))</f>
        <v>4.10087065508541</v>
      </c>
      <c r="F6011" s="21" t="n">
        <f aca="false">INDEX($E$17:$E$28,B6011)</f>
        <v>4.92562580645161</v>
      </c>
      <c r="G6011" s="25" t="n">
        <f aca="false">IF(OR(D6011="",E6011="",F6011=""),"",D6011*($B$7-$B$8-F6011-E6011))</f>
        <v>2745.9607443166</v>
      </c>
      <c r="H6011" s="25" t="n">
        <f aca="false">IF(D6011="","",D6011*$F$30)</f>
        <v>3696.67264641127</v>
      </c>
    </row>
    <row r="6012" customFormat="false" ht="15" hidden="false" customHeight="false" outlineLevel="0" collapsed="false">
      <c r="A6012" s="2" t="n">
        <v>5978</v>
      </c>
      <c r="B6012" s="2" t="n">
        <v>2</v>
      </c>
      <c r="C6012" s="22" t="n">
        <f aca="true">NORMSINV(MAX(RAND(),0.000000000001))</f>
        <v>0.756756912789748</v>
      </c>
      <c r="D6012" s="24" t="n">
        <f aca="false">IF($B$11="","",$B$11*EXP($B$12*C6012))</f>
        <v>1275.8456321629</v>
      </c>
      <c r="E6012" s="20" t="n">
        <f aca="true">IF($B$10="","",$B$10*(1-$B$14+2*$B$14*RAND()))</f>
        <v>3.45172867892206</v>
      </c>
      <c r="F6012" s="21" t="n">
        <f aca="false">INDEX($E$17:$E$28,B6012)</f>
        <v>5.0612</v>
      </c>
      <c r="G6012" s="25" t="n">
        <f aca="false">IF(OR(D6012="",E6012="",F6012=""),"",D6012*($B$7-$B$8-F6012-E6012))</f>
        <v>5393.09048183836</v>
      </c>
      <c r="H6012" s="25" t="n">
        <f aca="false">IF(D6012="","",D6012*$F$30)</f>
        <v>6378.20748430878</v>
      </c>
    </row>
    <row r="6013" customFormat="false" ht="15" hidden="false" customHeight="false" outlineLevel="0" collapsed="false">
      <c r="A6013" s="2" t="n">
        <v>5979</v>
      </c>
      <c r="B6013" s="2" t="n">
        <v>3</v>
      </c>
      <c r="C6013" s="22" t="n">
        <f aca="true">NORMSINV(MAX(RAND(),0.000000000001))</f>
        <v>0.495714444623078</v>
      </c>
      <c r="D6013" s="24" t="n">
        <f aca="false">IF($B$11="","",$B$11*EXP($B$12*C6013))</f>
        <v>1142.95242553151</v>
      </c>
      <c r="E6013" s="20" t="n">
        <f aca="true">IF($B$10="","",$B$10*(1-$B$14+2*$B$14*RAND()))</f>
        <v>3.96725546481294</v>
      </c>
      <c r="F6013" s="21" t="n">
        <f aca="false">INDEX($E$17:$E$28,B6013)</f>
        <v>5.0612</v>
      </c>
      <c r="G6013" s="25" t="n">
        <f aca="false">IF(OR(D6013="",E6013="",F6013=""),"",D6013*($B$7-$B$8-F6013-E6013))</f>
        <v>4242.11882896029</v>
      </c>
      <c r="H6013" s="25" t="n">
        <f aca="false">IF(D6013="","",D6013*$F$30)</f>
        <v>5713.84776571714</v>
      </c>
    </row>
    <row r="6014" customFormat="false" ht="15" hidden="false" customHeight="false" outlineLevel="0" collapsed="false">
      <c r="A6014" s="2" t="n">
        <v>5980</v>
      </c>
      <c r="B6014" s="2" t="n">
        <v>4</v>
      </c>
      <c r="C6014" s="22" t="n">
        <f aca="true">NORMSINV(MAX(RAND(),0.000000000001))</f>
        <v>-0.177578212000053</v>
      </c>
      <c r="D6014" s="24" t="n">
        <f aca="false">IF($B$11="","",$B$11*EXP($B$12*C6014))</f>
        <v>860.632308618678</v>
      </c>
      <c r="E6014" s="20" t="n">
        <f aca="true">IF($B$10="","",$B$10*(1-$B$14+2*$B$14*RAND()))</f>
        <v>3.60676597920906</v>
      </c>
      <c r="F6014" s="21" t="n">
        <f aca="false">INDEX($E$17:$E$28,B6014)</f>
        <v>4.89657419354839</v>
      </c>
      <c r="G6014" s="25" t="n">
        <f aca="false">IF(OR(D6014="",E6014="",F6014=""),"",D6014*($B$7-$B$8-F6014-E6014))</f>
        <v>3646.20632795177</v>
      </c>
      <c r="H6014" s="25" t="n">
        <f aca="false">IF(D6014="","",D6014*$F$30)</f>
        <v>4302.47303724649</v>
      </c>
    </row>
    <row r="6015" customFormat="false" ht="15" hidden="false" customHeight="false" outlineLevel="0" collapsed="false">
      <c r="A6015" s="2" t="n">
        <v>5981</v>
      </c>
      <c r="B6015" s="2" t="n">
        <v>5</v>
      </c>
      <c r="C6015" s="22" t="n">
        <f aca="true">NORMSINV(MAX(RAND(),0.000000000001))</f>
        <v>-1.27903133551779</v>
      </c>
      <c r="D6015" s="24" t="n">
        <f aca="false">IF($B$11="","",$B$11*EXP($B$12*C6015))</f>
        <v>541.072018358104</v>
      </c>
      <c r="E6015" s="20" t="n">
        <f aca="true">IF($B$10="","",$B$10*(1-$B$14+2*$B$14*RAND()))</f>
        <v>3.75681096173442</v>
      </c>
      <c r="F6015" s="21" t="n">
        <f aca="false">INDEX($E$17:$E$28,B6015)</f>
        <v>4.761</v>
      </c>
      <c r="G6015" s="25" t="n">
        <f aca="false">IF(OR(D6015="",E6015="",F6015=""),"",D6015*($B$7-$B$8-F6015-E6015))</f>
        <v>2284.50834482382</v>
      </c>
      <c r="H6015" s="25" t="n">
        <f aca="false">IF(D6015="","",D6015*$F$30)</f>
        <v>2704.92723417583</v>
      </c>
    </row>
    <row r="6016" customFormat="false" ht="15" hidden="false" customHeight="false" outlineLevel="0" collapsed="false">
      <c r="A6016" s="2" t="n">
        <v>5982</v>
      </c>
      <c r="B6016" s="2" t="n">
        <v>6</v>
      </c>
      <c r="C6016" s="22" t="n">
        <f aca="true">NORMSINV(MAX(RAND(),0.000000000001))</f>
        <v>0.0181910655549108</v>
      </c>
      <c r="D6016" s="24" t="n">
        <f aca="false">IF($B$11="","",$B$11*EXP($B$12*C6016))</f>
        <v>934.636694954236</v>
      </c>
      <c r="E6016" s="20" t="n">
        <f aca="true">IF($B$10="","",$B$10*(1-$B$14+2*$B$14*RAND()))</f>
        <v>3.50313341283202</v>
      </c>
      <c r="F6016" s="21" t="n">
        <f aca="false">INDEX($E$17:$E$28,B6016)</f>
        <v>4.761</v>
      </c>
      <c r="G6016" s="25" t="n">
        <f aca="false">IF(OR(D6016="",E6016="",F6016=""),"",D6016*($B$7-$B$8-F6016-E6016))</f>
        <v>4183.30915408677</v>
      </c>
      <c r="H6016" s="25" t="n">
        <f aca="false">IF(D6016="","",D6016*$F$30)</f>
        <v>4672.43576541521</v>
      </c>
    </row>
    <row r="6017" customFormat="false" ht="15" hidden="false" customHeight="false" outlineLevel="0" collapsed="false">
      <c r="A6017" s="2" t="n">
        <v>5983</v>
      </c>
      <c r="B6017" s="2" t="n">
        <v>7</v>
      </c>
      <c r="C6017" s="22" t="n">
        <f aca="true">NORMSINV(MAX(RAND(),0.000000000001))</f>
        <v>1.27196439851243</v>
      </c>
      <c r="D6017" s="24" t="n">
        <f aca="false">IF($B$11="","",$B$11*EXP($B$12*C6017))</f>
        <v>1585.18346549473</v>
      </c>
      <c r="E6017" s="20" t="n">
        <f aca="true">IF($B$10="","",$B$10*(1-$B$14+2*$B$14*RAND()))</f>
        <v>3.55154156542522</v>
      </c>
      <c r="F6017" s="21" t="n">
        <f aca="false">INDEX($E$17:$E$28,B6017)</f>
        <v>4.761</v>
      </c>
      <c r="G6017" s="25" t="n">
        <f aca="false">IF(OR(D6017="",E6017="",F6017=""),"",D6017*($B$7-$B$8-F6017-E6017))</f>
        <v>7018.33390465312</v>
      </c>
      <c r="H6017" s="25" t="n">
        <f aca="false">IF(D6017="","",D6017*$F$30)</f>
        <v>7924.64918070124</v>
      </c>
    </row>
    <row r="6018" customFormat="false" ht="15" hidden="false" customHeight="false" outlineLevel="0" collapsed="false">
      <c r="A6018" s="2" t="n">
        <v>5984</v>
      </c>
      <c r="B6018" s="2" t="n">
        <v>8</v>
      </c>
      <c r="C6018" s="22" t="n">
        <f aca="true">NORMSINV(MAX(RAND(),0.000000000001))</f>
        <v>1.40640236045339</v>
      </c>
      <c r="D6018" s="24" t="n">
        <f aca="false">IF($B$11="","",$B$11*EXP($B$12*C6018))</f>
        <v>1677.57239772233</v>
      </c>
      <c r="E6018" s="20" t="n">
        <f aca="true">IF($B$10="","",$B$10*(1-$B$14+2*$B$14*RAND()))</f>
        <v>3.70445204214835</v>
      </c>
      <c r="F6018" s="21" t="n">
        <f aca="false">INDEX($E$17:$E$28,B6018)</f>
        <v>4.761</v>
      </c>
      <c r="G6018" s="25" t="n">
        <f aca="false">IF(OR(D6018="",E6018="",F6018=""),"",D6018*($B$7-$B$8-F6018-E6018))</f>
        <v>7170.8636668323</v>
      </c>
      <c r="H6018" s="25" t="n">
        <f aca="false">IF(D6018="","",D6018*$F$30)</f>
        <v>8386.51993069349</v>
      </c>
    </row>
    <row r="6019" customFormat="false" ht="15" hidden="false" customHeight="false" outlineLevel="0" collapsed="false">
      <c r="A6019" s="2" t="n">
        <v>5985</v>
      </c>
      <c r="B6019" s="2" t="n">
        <v>9</v>
      </c>
      <c r="C6019" s="22" t="n">
        <f aca="true">NORMSINV(MAX(RAND(),0.000000000001))</f>
        <v>-0.740541495961955</v>
      </c>
      <c r="D6019" s="24" t="n">
        <f aca="false">IF($B$11="","",$B$11*EXP($B$12*C6019))</f>
        <v>678.88635113439</v>
      </c>
      <c r="E6019" s="20" t="n">
        <f aca="true">IF($B$10="","",$B$10*(1-$B$14+2*$B$14*RAND()))</f>
        <v>3.70044478259394</v>
      </c>
      <c r="F6019" s="21" t="n">
        <f aca="false">INDEX($E$17:$E$28,B6019)</f>
        <v>4.761</v>
      </c>
      <c r="G6019" s="25" t="n">
        <f aca="false">IF(OR(D6019="",E6019="",F6019=""),"",D6019*($B$7-$B$8-F6019-E6019))</f>
        <v>2904.65273967181</v>
      </c>
      <c r="H6019" s="25" t="n">
        <f aca="false">IF(D6019="","",D6019*$F$30)</f>
        <v>3393.88864659104</v>
      </c>
    </row>
    <row r="6020" customFormat="false" ht="15" hidden="false" customHeight="false" outlineLevel="0" collapsed="false">
      <c r="A6020" s="2" t="n">
        <v>5986</v>
      </c>
      <c r="B6020" s="2" t="n">
        <v>10</v>
      </c>
      <c r="C6020" s="22" t="n">
        <f aca="true">NORMSINV(MAX(RAND(),0.000000000001))</f>
        <v>-0.198818550633834</v>
      </c>
      <c r="D6020" s="24" t="n">
        <f aca="false">IF($B$11="","",$B$11*EXP($B$12*C6020))</f>
        <v>852.964052114009</v>
      </c>
      <c r="E6020" s="20" t="n">
        <f aca="true">IF($B$10="","",$B$10*(1-$B$14+2*$B$14*RAND()))</f>
        <v>4.08232160998305</v>
      </c>
      <c r="F6020" s="21" t="n">
        <f aca="false">INDEX($E$17:$E$28,B6020)</f>
        <v>4.761</v>
      </c>
      <c r="G6020" s="25" t="n">
        <f aca="false">IF(OR(D6020="",E6020="",F6020=""),"",D6020*($B$7-$B$8-F6020-E6020))</f>
        <v>3323.72658933395</v>
      </c>
      <c r="H6020" s="25" t="n">
        <f aca="false">IF(D6020="","",D6020*$F$30)</f>
        <v>4264.13788932835</v>
      </c>
    </row>
    <row r="6021" customFormat="false" ht="15" hidden="false" customHeight="false" outlineLevel="0" collapsed="false">
      <c r="A6021" s="2" t="n">
        <v>5987</v>
      </c>
      <c r="B6021" s="2" t="n">
        <v>11</v>
      </c>
      <c r="C6021" s="22" t="n">
        <f aca="true">NORMSINV(MAX(RAND(),0.000000000001))</f>
        <v>0.710073158871631</v>
      </c>
      <c r="D6021" s="24" t="n">
        <f aca="false">IF($B$11="","",$B$11*EXP($B$12*C6021))</f>
        <v>1250.9937680334</v>
      </c>
      <c r="E6021" s="20" t="n">
        <f aca="true">IF($B$10="","",$B$10*(1-$B$14+2*$B$14*RAND()))</f>
        <v>4.04203766794452</v>
      </c>
      <c r="F6021" s="21" t="n">
        <f aca="false">INDEX($E$17:$E$28,B6021)</f>
        <v>4.761</v>
      </c>
      <c r="G6021" s="25" t="n">
        <f aca="false">IF(OR(D6021="",E6021="",F6021=""),"",D6021*($B$7-$B$8-F6021-E6021))</f>
        <v>4925.11534238365</v>
      </c>
      <c r="H6021" s="25" t="n">
        <f aca="false">IF(D6021="","",D6021*$F$30)</f>
        <v>6253.96804515257</v>
      </c>
    </row>
    <row r="6022" customFormat="false" ht="15" hidden="false" customHeight="false" outlineLevel="0" collapsed="false">
      <c r="A6022" s="2" t="n">
        <v>5988</v>
      </c>
      <c r="B6022" s="2" t="n">
        <v>12</v>
      </c>
      <c r="C6022" s="22" t="n">
        <f aca="true">NORMSINV(MAX(RAND(),0.000000000001))</f>
        <v>1.09606793495675</v>
      </c>
      <c r="D6022" s="24" t="n">
        <f aca="false">IF($B$11="","",$B$11*EXP($B$12*C6022))</f>
        <v>1471.94307936125</v>
      </c>
      <c r="E6022" s="20" t="n">
        <f aca="true">IF($B$10="","",$B$10*(1-$B$14+2*$B$14*RAND()))</f>
        <v>3.7848386592468</v>
      </c>
      <c r="F6022" s="21" t="n">
        <f aca="false">INDEX($E$17:$E$28,B6022)</f>
        <v>4.761</v>
      </c>
      <c r="G6022" s="25" t="n">
        <f aca="false">IF(OR(D6022="",E6022="",F6022=""),"",D6022*($B$7-$B$8-F6022-E6022))</f>
        <v>6173.56675924618</v>
      </c>
      <c r="H6022" s="25" t="n">
        <f aca="false">IF(D6022="","",D6022*$F$30)</f>
        <v>7358.53784234276</v>
      </c>
    </row>
    <row r="6023" customFormat="false" ht="15" hidden="false" customHeight="false" outlineLevel="0" collapsed="false">
      <c r="A6023" s="2" t="n">
        <v>5989</v>
      </c>
      <c r="B6023" s="2" t="n">
        <v>1</v>
      </c>
      <c r="C6023" s="22" t="n">
        <f aca="true">NORMSINV(MAX(RAND(),0.000000000001))</f>
        <v>1.47991655535718</v>
      </c>
      <c r="D6023" s="24" t="n">
        <f aca="false">IF($B$11="","",$B$11*EXP($B$12*C6023))</f>
        <v>1730.35075104603</v>
      </c>
      <c r="E6023" s="20" t="n">
        <f aca="true">IF($B$10="","",$B$10*(1-$B$14+2*$B$14*RAND()))</f>
        <v>3.62806041069243</v>
      </c>
      <c r="F6023" s="21" t="n">
        <f aca="false">INDEX($E$17:$E$28,B6023)</f>
        <v>4.92562580645161</v>
      </c>
      <c r="G6023" s="25" t="n">
        <f aca="false">IF(OR(D6023="",E6023="",F6023=""),"",D6023*($B$7-$B$8-F6023-E6023))</f>
        <v>7243.79119827916</v>
      </c>
      <c r="H6023" s="25" t="n">
        <f aca="false">IF(D6023="","",D6023*$F$30)</f>
        <v>8650.36947462932</v>
      </c>
    </row>
    <row r="6024" customFormat="false" ht="15" hidden="false" customHeight="false" outlineLevel="0" collapsed="false">
      <c r="A6024" s="2" t="n">
        <v>5990</v>
      </c>
      <c r="B6024" s="2" t="n">
        <v>2</v>
      </c>
      <c r="C6024" s="22" t="n">
        <f aca="true">NORMSINV(MAX(RAND(),0.000000000001))</f>
        <v>1.16884781502239</v>
      </c>
      <c r="D6024" s="24" t="n">
        <f aca="false">IF($B$11="","",$B$11*EXP($B$12*C6024))</f>
        <v>1517.78240044364</v>
      </c>
      <c r="E6024" s="20" t="n">
        <f aca="true">IF($B$10="","",$B$10*(1-$B$14+2*$B$14*RAND()))</f>
        <v>3.77714865759122</v>
      </c>
      <c r="F6024" s="21" t="n">
        <f aca="false">INDEX($E$17:$E$28,B6024)</f>
        <v>5.0612</v>
      </c>
      <c r="G6024" s="25" t="n">
        <f aca="false">IF(OR(D6024="",E6024="",F6024=""),"",D6024*($B$7-$B$8-F6024-E6024))</f>
        <v>5921.85774017536</v>
      </c>
      <c r="H6024" s="25" t="n">
        <f aca="false">IF(D6024="","",D6024*$F$30)</f>
        <v>7587.69777629786</v>
      </c>
    </row>
    <row r="6025" customFormat="false" ht="15" hidden="false" customHeight="false" outlineLevel="0" collapsed="false">
      <c r="A6025" s="2" t="n">
        <v>5991</v>
      </c>
      <c r="B6025" s="2" t="n">
        <v>3</v>
      </c>
      <c r="C6025" s="22" t="n">
        <f aca="true">NORMSINV(MAX(RAND(),0.000000000001))</f>
        <v>-0.0123883877683968</v>
      </c>
      <c r="D6025" s="24" t="n">
        <f aca="false">IF($B$11="","",$B$11*EXP($B$12*C6025))</f>
        <v>922.671021828863</v>
      </c>
      <c r="E6025" s="20" t="n">
        <f aca="true">IF($B$10="","",$B$10*(1-$B$14+2*$B$14*RAND()))</f>
        <v>4.05217128652437</v>
      </c>
      <c r="F6025" s="21" t="n">
        <f aca="false">INDEX($E$17:$E$28,B6025)</f>
        <v>5.0612</v>
      </c>
      <c r="G6025" s="25" t="n">
        <f aca="false">IF(OR(D6025="",E6025="",F6025=""),"",D6025*($B$7-$B$8-F6025-E6025))</f>
        <v>3346.18522085646</v>
      </c>
      <c r="H6025" s="25" t="n">
        <f aca="false">IF(D6025="","",D6025*$F$30)</f>
        <v>4612.61697232685</v>
      </c>
    </row>
    <row r="6026" customFormat="false" ht="15" hidden="false" customHeight="false" outlineLevel="0" collapsed="false">
      <c r="A6026" s="2" t="n">
        <v>5992</v>
      </c>
      <c r="B6026" s="2" t="n">
        <v>4</v>
      </c>
      <c r="C6026" s="22" t="n">
        <f aca="true">NORMSINV(MAX(RAND(),0.000000000001))</f>
        <v>0.369655456794809</v>
      </c>
      <c r="D6026" s="24" t="n">
        <f aca="false">IF($B$11="","",$B$11*EXP($B$12*C6026))</f>
        <v>1083.82644222664</v>
      </c>
      <c r="E6026" s="20" t="n">
        <f aca="true">IF($B$10="","",$B$10*(1-$B$14+2*$B$14*RAND()))</f>
        <v>3.57267346367525</v>
      </c>
      <c r="F6026" s="21" t="n">
        <f aca="false">INDEX($E$17:$E$28,B6026)</f>
        <v>4.89657419354839</v>
      </c>
      <c r="G6026" s="25" t="n">
        <f aca="false">IF(OR(D6026="",E6026="",F6026=""),"",D6026*($B$7-$B$8-F6026-E6026))</f>
        <v>4628.75431730239</v>
      </c>
      <c r="H6026" s="25" t="n">
        <f aca="false">IF(D6026="","",D6026*$F$30)</f>
        <v>5418.26514997941</v>
      </c>
    </row>
    <row r="6027" customFormat="false" ht="15" hidden="false" customHeight="false" outlineLevel="0" collapsed="false">
      <c r="A6027" s="2" t="n">
        <v>5993</v>
      </c>
      <c r="B6027" s="2" t="n">
        <v>5</v>
      </c>
      <c r="C6027" s="22" t="n">
        <f aca="true">NORMSINV(MAX(RAND(),0.000000000001))</f>
        <v>-0.952586661447553</v>
      </c>
      <c r="D6027" s="24" t="n">
        <f aca="false">IF($B$11="","",$B$11*EXP($B$12*C6027))</f>
        <v>620.859680622086</v>
      </c>
      <c r="E6027" s="20" t="n">
        <f aca="true">IF($B$10="","",$B$10*(1-$B$14+2*$B$14*RAND()))</f>
        <v>3.97955496159695</v>
      </c>
      <c r="F6027" s="21" t="n">
        <f aca="false">INDEX($E$17:$E$28,B6027)</f>
        <v>4.761</v>
      </c>
      <c r="G6027" s="25" t="n">
        <f aca="false">IF(OR(D6027="",E6027="",F6027=""),"",D6027*($B$7-$B$8-F6027-E6027))</f>
        <v>2483.09416920851</v>
      </c>
      <c r="H6027" s="25" t="n">
        <f aca="false">IF(D6027="","",D6027*$F$30)</f>
        <v>3103.80171536593</v>
      </c>
    </row>
    <row r="6028" customFormat="false" ht="15" hidden="false" customHeight="false" outlineLevel="0" collapsed="false">
      <c r="A6028" s="2" t="n">
        <v>5994</v>
      </c>
      <c r="B6028" s="2" t="n">
        <v>6</v>
      </c>
      <c r="C6028" s="22" t="n">
        <f aca="true">NORMSINV(MAX(RAND(),0.000000000001))</f>
        <v>0.395370061313045</v>
      </c>
      <c r="D6028" s="24" t="n">
        <f aca="false">IF($B$11="","",$B$11*EXP($B$12*C6028))</f>
        <v>1095.63383804155</v>
      </c>
      <c r="E6028" s="20" t="n">
        <f aca="true">IF($B$10="","",$B$10*(1-$B$14+2*$B$14*RAND()))</f>
        <v>4.06090175018985</v>
      </c>
      <c r="F6028" s="21" t="n">
        <f aca="false">INDEX($E$17:$E$28,B6028)</f>
        <v>4.761</v>
      </c>
      <c r="G6028" s="25" t="n">
        <f aca="false">IF(OR(D6028="",E6028="",F6028=""),"",D6028*($B$7-$B$8-F6028-E6028))</f>
        <v>4292.80102326337</v>
      </c>
      <c r="H6028" s="25" t="n">
        <f aca="false">IF(D6028="","",D6028*$F$30)</f>
        <v>5477.29268313731</v>
      </c>
    </row>
    <row r="6029" customFormat="false" ht="15" hidden="false" customHeight="false" outlineLevel="0" collapsed="false">
      <c r="A6029" s="2" t="n">
        <v>5995</v>
      </c>
      <c r="B6029" s="2" t="n">
        <v>7</v>
      </c>
      <c r="C6029" s="22" t="n">
        <f aca="true">NORMSINV(MAX(RAND(),0.000000000001))</f>
        <v>-0.202646084729046</v>
      </c>
      <c r="D6029" s="24" t="n">
        <f aca="false">IF($B$11="","",$B$11*EXP($B$12*C6029))</f>
        <v>851.589506397844</v>
      </c>
      <c r="E6029" s="20" t="n">
        <f aca="true">IF($B$10="","",$B$10*(1-$B$14+2*$B$14*RAND()))</f>
        <v>3.83738155344168</v>
      </c>
      <c r="F6029" s="21" t="n">
        <f aca="false">INDEX($E$17:$E$28,B6029)</f>
        <v>4.761</v>
      </c>
      <c r="G6029" s="25" t="n">
        <f aca="false">IF(OR(D6029="",E6029="",F6029=""),"",D6029*($B$7-$B$8-F6029-E6029))</f>
        <v>3526.9588085928</v>
      </c>
      <c r="H6029" s="25" t="n">
        <f aca="false">IF(D6029="","",D6029*$F$30)</f>
        <v>4257.2662603841</v>
      </c>
    </row>
    <row r="6030" customFormat="false" ht="15" hidden="false" customHeight="false" outlineLevel="0" collapsed="false">
      <c r="A6030" s="2" t="n">
        <v>5996</v>
      </c>
      <c r="B6030" s="2" t="n">
        <v>8</v>
      </c>
      <c r="C6030" s="22" t="n">
        <f aca="true">NORMSINV(MAX(RAND(),0.000000000001))</f>
        <v>2.2370318130599</v>
      </c>
      <c r="D6030" s="24" t="n">
        <f aca="false">IF($B$11="","",$B$11*EXP($B$12*C6030))</f>
        <v>2380.58632596769</v>
      </c>
      <c r="E6030" s="20" t="n">
        <f aca="true">IF($B$10="","",$B$10*(1-$B$14+2*$B$14*RAND()))</f>
        <v>4.01766352824984</v>
      </c>
      <c r="F6030" s="21" t="n">
        <f aca="false">INDEX($E$17:$E$28,B6030)</f>
        <v>4.761</v>
      </c>
      <c r="G6030" s="25" t="n">
        <f aca="false">IF(OR(D6030="",E6030="",F6030=""),"",D6030*($B$7-$B$8-F6030-E6030))</f>
        <v>9430.30343720553</v>
      </c>
      <c r="H6030" s="25" t="n">
        <f aca="false">IF(D6030="","",D6030*$F$30)</f>
        <v>11901.0271607777</v>
      </c>
    </row>
    <row r="6031" customFormat="false" ht="15" hidden="false" customHeight="false" outlineLevel="0" collapsed="false">
      <c r="A6031" s="2" t="n">
        <v>5997</v>
      </c>
      <c r="B6031" s="2" t="n">
        <v>9</v>
      </c>
      <c r="C6031" s="22" t="n">
        <f aca="true">NORMSINV(MAX(RAND(),0.000000000001))</f>
        <v>0.714387363682313</v>
      </c>
      <c r="D6031" s="24" t="n">
        <f aca="false">IF($B$11="","",$B$11*EXP($B$12*C6031))</f>
        <v>1253.2699672352</v>
      </c>
      <c r="E6031" s="20" t="n">
        <f aca="true">IF($B$10="","",$B$10*(1-$B$14+2*$B$14*RAND()))</f>
        <v>3.6301683238418</v>
      </c>
      <c r="F6031" s="21" t="n">
        <f aca="false">INDEX($E$17:$E$28,B6031)</f>
        <v>4.761</v>
      </c>
      <c r="G6031" s="25" t="n">
        <f aca="false">IF(OR(D6031="",E6031="",F6031=""),"",D6031*($B$7-$B$8-F6031-E6031))</f>
        <v>5450.26013229019</v>
      </c>
      <c r="H6031" s="25" t="n">
        <f aca="false">IF(D6031="","",D6031*$F$30)</f>
        <v>6265.34722020221</v>
      </c>
    </row>
    <row r="6032" customFormat="false" ht="15" hidden="false" customHeight="false" outlineLevel="0" collapsed="false">
      <c r="A6032" s="2" t="n">
        <v>5998</v>
      </c>
      <c r="B6032" s="2" t="n">
        <v>10</v>
      </c>
      <c r="C6032" s="22" t="n">
        <f aca="true">NORMSINV(MAX(RAND(),0.000000000001))</f>
        <v>-0.497733693875811</v>
      </c>
      <c r="D6032" s="24" t="n">
        <f aca="false">IF($B$11="","",$B$11*EXP($B$12*C6032))</f>
        <v>752.021343134884</v>
      </c>
      <c r="E6032" s="20" t="n">
        <f aca="true">IF($B$10="","",$B$10*(1-$B$14+2*$B$14*RAND()))</f>
        <v>3.9209862537114</v>
      </c>
      <c r="F6032" s="21" t="n">
        <f aca="false">INDEX($E$17:$E$28,B6032)</f>
        <v>4.761</v>
      </c>
      <c r="G6032" s="25" t="n">
        <f aca="false">IF(OR(D6032="",E6032="",F6032=""),"",D6032*($B$7-$B$8-F6032-E6032))</f>
        <v>3051.71294794378</v>
      </c>
      <c r="H6032" s="25" t="n">
        <f aca="false">IF(D6032="","",D6032*$F$30)</f>
        <v>3759.50509859991</v>
      </c>
    </row>
    <row r="6033" customFormat="false" ht="15" hidden="false" customHeight="false" outlineLevel="0" collapsed="false">
      <c r="A6033" s="2" t="n">
        <v>5999</v>
      </c>
      <c r="B6033" s="2" t="n">
        <v>11</v>
      </c>
      <c r="C6033" s="22" t="n">
        <f aca="true">NORMSINV(MAX(RAND(),0.000000000001))</f>
        <v>-0.0520789296890354</v>
      </c>
      <c r="D6033" s="24" t="n">
        <f aca="false">IF($B$11="","",$B$11*EXP($B$12*C6033))</f>
        <v>907.368362656931</v>
      </c>
      <c r="E6033" s="20" t="n">
        <f aca="true">IF($B$10="","",$B$10*(1-$B$14+2*$B$14*RAND()))</f>
        <v>3.82666126635762</v>
      </c>
      <c r="F6033" s="21" t="n">
        <f aca="false">INDEX($E$17:$E$28,B6033)</f>
        <v>4.761</v>
      </c>
      <c r="G6033" s="25" t="n">
        <f aca="false">IF(OR(D6033="",E6033="",F6033=""),"",D6033*($B$7-$B$8-F6033-E6033))</f>
        <v>3767.70079794204</v>
      </c>
      <c r="H6033" s="25" t="n">
        <f aca="false">IF(D6033="","",D6033*$F$30)</f>
        <v>4536.11591859453</v>
      </c>
    </row>
    <row r="6034" customFormat="false" ht="15" hidden="false" customHeight="false" outlineLevel="0" collapsed="false">
      <c r="A6034" s="2" t="n">
        <v>6000</v>
      </c>
      <c r="B6034" s="2" t="n">
        <v>12</v>
      </c>
      <c r="C6034" s="22" t="n">
        <f aca="true">NORMSINV(MAX(RAND(),0.000000000001))</f>
        <v>-0.477359464468144</v>
      </c>
      <c r="D6034" s="24" t="n">
        <f aca="false">IF($B$11="","",$B$11*EXP($B$12*C6034))</f>
        <v>758.50524542848</v>
      </c>
      <c r="E6034" s="20" t="n">
        <f aca="true">IF($B$10="","",$B$10*(1-$B$14+2*$B$14*RAND()))</f>
        <v>3.84510493860244</v>
      </c>
      <c r="F6034" s="21" t="n">
        <f aca="false">INDEX($E$17:$E$28,B6034)</f>
        <v>4.761</v>
      </c>
      <c r="G6034" s="25" t="n">
        <f aca="false">IF(OR(D6034="",E6034="",F6034=""),"",D6034*($B$7-$B$8-F6034-E6034))</f>
        <v>3135.58108812094</v>
      </c>
      <c r="H6034" s="25" t="n">
        <f aca="false">IF(D6034="","",D6034*$F$30)</f>
        <v>3791.91942294606</v>
      </c>
    </row>
    <row r="6035" customFormat="false" ht="15" hidden="false" customHeight="false" outlineLevel="0" collapsed="false">
      <c r="A6035" s="2" t="n">
        <v>6001</v>
      </c>
      <c r="B6035" s="2" t="n">
        <v>1</v>
      </c>
      <c r="C6035" s="22" t="n">
        <f aca="true">NORMSINV(MAX(RAND(),0.000000000001))</f>
        <v>-0.159802797736644</v>
      </c>
      <c r="D6035" s="24" t="n">
        <f aca="false">IF($B$11="","",$B$11*EXP($B$12*C6035))</f>
        <v>867.102607969389</v>
      </c>
      <c r="E6035" s="20" t="n">
        <f aca="true">IF($B$10="","",$B$10*(1-$B$14+2*$B$14*RAND()))</f>
        <v>4.11286070116311</v>
      </c>
      <c r="F6035" s="21" t="n">
        <f aca="false">INDEX($E$17:$E$28,B6035)</f>
        <v>4.92562580645161</v>
      </c>
      <c r="G6035" s="25" t="n">
        <f aca="false">IF(OR(D6035="",E6035="",F6035=""),"",D6035*($B$7-$B$8-F6035-E6035))</f>
        <v>3209.59200268115</v>
      </c>
      <c r="H6035" s="25" t="n">
        <f aca="false">IF(D6035="","",D6035*$F$30)</f>
        <v>4334.81935776057</v>
      </c>
    </row>
    <row r="6036" customFormat="false" ht="15" hidden="false" customHeight="false" outlineLevel="0" collapsed="false">
      <c r="A6036" s="2" t="n">
        <v>6002</v>
      </c>
      <c r="B6036" s="2" t="n">
        <v>2</v>
      </c>
      <c r="C6036" s="22" t="n">
        <f aca="true">NORMSINV(MAX(RAND(),0.000000000001))</f>
        <v>1.25229935262922</v>
      </c>
      <c r="D6036" s="24" t="n">
        <f aca="false">IF($B$11="","",$B$11*EXP($B$12*C6036))</f>
        <v>1572.10261514453</v>
      </c>
      <c r="E6036" s="20" t="n">
        <f aca="true">IF($B$10="","",$B$10*(1-$B$14+2*$B$14*RAND()))</f>
        <v>3.45603688692577</v>
      </c>
      <c r="F6036" s="21" t="n">
        <f aca="false">INDEX($E$17:$E$28,B6036)</f>
        <v>5.0612</v>
      </c>
      <c r="G6036" s="25" t="n">
        <f aca="false">IF(OR(D6036="",E6036="",F6036=""),"",D6036*($B$7-$B$8-F6036-E6036))</f>
        <v>6638.61693319984</v>
      </c>
      <c r="H6036" s="25" t="n">
        <f aca="false">IF(D6036="","",D6036*$F$30)</f>
        <v>7859.25539363052</v>
      </c>
    </row>
    <row r="6037" customFormat="false" ht="15" hidden="false" customHeight="false" outlineLevel="0" collapsed="false">
      <c r="A6037" s="2" t="n">
        <v>6003</v>
      </c>
      <c r="B6037" s="2" t="n">
        <v>3</v>
      </c>
      <c r="C6037" s="22" t="n">
        <f aca="true">NORMSINV(MAX(RAND(),0.000000000001))</f>
        <v>1.72889989576761</v>
      </c>
      <c r="D6037" s="24" t="n">
        <f aca="false">IF($B$11="","",$B$11*EXP($B$12*C6037))</f>
        <v>1921.7519908018</v>
      </c>
      <c r="E6037" s="20" t="n">
        <f aca="true">IF($B$10="","",$B$10*(1-$B$14+2*$B$14*RAND()))</f>
        <v>3.4645790389168</v>
      </c>
      <c r="F6037" s="21" t="n">
        <f aca="false">INDEX($E$17:$E$28,B6037)</f>
        <v>5.0612</v>
      </c>
      <c r="G6037" s="25" t="n">
        <f aca="false">IF(OR(D6037="",E6037="",F6037=""),"",D6037*($B$7-$B$8-F6037-E6037))</f>
        <v>8098.68752164034</v>
      </c>
      <c r="H6037" s="25" t="n">
        <f aca="false">IF(D6037="","",D6037*$F$30)</f>
        <v>9607.22255241638</v>
      </c>
    </row>
    <row r="6038" customFormat="false" ht="15" hidden="false" customHeight="false" outlineLevel="0" collapsed="false">
      <c r="A6038" s="2" t="n">
        <v>6004</v>
      </c>
      <c r="B6038" s="2" t="n">
        <v>4</v>
      </c>
      <c r="C6038" s="22" t="n">
        <f aca="true">NORMSINV(MAX(RAND(),0.000000000001))</f>
        <v>0.964452202247942</v>
      </c>
      <c r="D6038" s="24" t="n">
        <f aca="false">IF($B$11="","",$B$11*EXP($B$12*C6038))</f>
        <v>1392.53377431777</v>
      </c>
      <c r="E6038" s="20" t="n">
        <f aca="true">IF($B$10="","",$B$10*(1-$B$14+2*$B$14*RAND()))</f>
        <v>3.76991371572046</v>
      </c>
      <c r="F6038" s="21" t="n">
        <f aca="false">INDEX($E$17:$E$28,B6038)</f>
        <v>4.89657419354839</v>
      </c>
      <c r="G6038" s="25" t="n">
        <f aca="false">IF(OR(D6038="",E6038="",F6038=""),"",D6038*($B$7-$B$8-F6038-E6038))</f>
        <v>5672.50316643491</v>
      </c>
      <c r="H6038" s="25" t="n">
        <f aca="false">IF(D6038="","",D6038*$F$30)</f>
        <v>6961.55484456937</v>
      </c>
    </row>
    <row r="6039" customFormat="false" ht="15" hidden="false" customHeight="false" outlineLevel="0" collapsed="false">
      <c r="A6039" s="2" t="n">
        <v>6005</v>
      </c>
      <c r="B6039" s="2" t="n">
        <v>5</v>
      </c>
      <c r="C6039" s="22" t="n">
        <f aca="true">NORMSINV(MAX(RAND(),0.000000000001))</f>
        <v>-0.33726129945367</v>
      </c>
      <c r="D6039" s="24" t="n">
        <f aca="false">IF($B$11="","",$B$11*EXP($B$12*C6039))</f>
        <v>804.629825138161</v>
      </c>
      <c r="E6039" s="20" t="n">
        <f aca="true">IF($B$10="","",$B$10*(1-$B$14+2*$B$14*RAND()))</f>
        <v>3.40247419629959</v>
      </c>
      <c r="F6039" s="21" t="n">
        <f aca="false">INDEX($E$17:$E$28,B6039)</f>
        <v>4.761</v>
      </c>
      <c r="G6039" s="25" t="n">
        <f aca="false">IF(OR(D6039="",E6039="",F6039=""),"",D6039*($B$7-$B$8-F6039-E6039))</f>
        <v>3682.40915717175</v>
      </c>
      <c r="H6039" s="25" t="n">
        <f aca="false">IF(D6039="","",D6039*$F$30)</f>
        <v>4022.50542183069</v>
      </c>
    </row>
    <row r="6040" customFormat="false" ht="15" hidden="false" customHeight="false" outlineLevel="0" collapsed="false">
      <c r="A6040" s="2" t="n">
        <v>6006</v>
      </c>
      <c r="B6040" s="2" t="n">
        <v>6</v>
      </c>
      <c r="C6040" s="22" t="n">
        <f aca="true">NORMSINV(MAX(RAND(),0.000000000001))</f>
        <v>-1.12024469440718</v>
      </c>
      <c r="D6040" s="24" t="n">
        <f aca="false">IF($B$11="","",$B$11*EXP($B$12*C6040))</f>
        <v>578.512233468098</v>
      </c>
      <c r="E6040" s="20" t="n">
        <f aca="true">IF($B$10="","",$B$10*(1-$B$14+2*$B$14*RAND()))</f>
        <v>3.43404599409897</v>
      </c>
      <c r="F6040" s="21" t="n">
        <f aca="false">INDEX($E$17:$E$28,B6040)</f>
        <v>4.761</v>
      </c>
      <c r="G6040" s="25" t="n">
        <f aca="false">IF(OR(D6040="",E6040="",F6040=""),"",D6040*($B$7-$B$8-F6040-E6040))</f>
        <v>2629.31149296358</v>
      </c>
      <c r="H6040" s="25" t="n">
        <f aca="false">IF(D6040="","",D6040*$F$30)</f>
        <v>2892.09835755371</v>
      </c>
    </row>
    <row r="6041" customFormat="false" ht="15" hidden="false" customHeight="false" outlineLevel="0" collapsed="false">
      <c r="A6041" s="2" t="n">
        <v>6007</v>
      </c>
      <c r="B6041" s="2" t="n">
        <v>7</v>
      </c>
      <c r="C6041" s="22" t="n">
        <f aca="true">NORMSINV(MAX(RAND(),0.000000000001))</f>
        <v>-0.0478232375778635</v>
      </c>
      <c r="D6041" s="24" t="n">
        <f aca="false">IF($B$11="","",$B$11*EXP($B$12*C6041))</f>
        <v>908.996919190326</v>
      </c>
      <c r="E6041" s="20" t="n">
        <f aca="true">IF($B$10="","",$B$10*(1-$B$14+2*$B$14*RAND()))</f>
        <v>4.06016475989608</v>
      </c>
      <c r="F6041" s="21" t="n">
        <f aca="false">INDEX($E$17:$E$28,B6041)</f>
        <v>4.761</v>
      </c>
      <c r="G6041" s="25" t="n">
        <f aca="false">IF(OR(D6041="",E6041="",F6041=""),"",D6041*($B$7-$B$8-F6041-E6041))</f>
        <v>3562.20916006895</v>
      </c>
      <c r="H6041" s="25" t="n">
        <f aca="false">IF(D6041="","",D6041*$F$30)</f>
        <v>4544.25739841628</v>
      </c>
    </row>
    <row r="6042" customFormat="false" ht="15" hidden="false" customHeight="false" outlineLevel="0" collapsed="false">
      <c r="A6042" s="2" t="n">
        <v>6008</v>
      </c>
      <c r="B6042" s="2" t="n">
        <v>8</v>
      </c>
      <c r="C6042" s="22" t="n">
        <f aca="true">NORMSINV(MAX(RAND(),0.000000000001))</f>
        <v>-0.843986777045062</v>
      </c>
      <c r="D6042" s="24" t="n">
        <f aca="false">IF($B$11="","",$B$11*EXP($B$12*C6042))</f>
        <v>649.930481389272</v>
      </c>
      <c r="E6042" s="20" t="n">
        <f aca="true">IF($B$10="","",$B$10*(1-$B$14+2*$B$14*RAND()))</f>
        <v>3.73676548632681</v>
      </c>
      <c r="F6042" s="21" t="n">
        <f aca="false">INDEX($E$17:$E$28,B6042)</f>
        <v>4.761</v>
      </c>
      <c r="G6042" s="25" t="n">
        <f aca="false">IF(OR(D6042="",E6042="",F6042=""),"",D6042*($B$7-$B$8-F6042-E6042))</f>
        <v>2757.1575196378</v>
      </c>
      <c r="H6042" s="25" t="n">
        <f aca="false">IF(D6042="","",D6042*$F$30)</f>
        <v>3249.13246256125</v>
      </c>
    </row>
    <row r="6043" customFormat="false" ht="15" hidden="false" customHeight="false" outlineLevel="0" collapsed="false">
      <c r="A6043" s="2" t="n">
        <v>6009</v>
      </c>
      <c r="B6043" s="2" t="n">
        <v>9</v>
      </c>
      <c r="C6043" s="22" t="n">
        <f aca="true">NORMSINV(MAX(RAND(),0.000000000001))</f>
        <v>-0.0775436410740931</v>
      </c>
      <c r="D6043" s="24" t="n">
        <f aca="false">IF($B$11="","",$B$11*EXP($B$12*C6043))</f>
        <v>897.68437893723</v>
      </c>
      <c r="E6043" s="20" t="n">
        <f aca="true">IF($B$10="","",$B$10*(1-$B$14+2*$B$14*RAND()))</f>
        <v>4.07894930896988</v>
      </c>
      <c r="F6043" s="21" t="n">
        <f aca="false">INDEX($E$17:$E$28,B6043)</f>
        <v>4.761</v>
      </c>
      <c r="G6043" s="25" t="n">
        <f aca="false">IF(OR(D6043="",E6043="",F6043=""),"",D6043*($B$7-$B$8-F6043-E6043))</f>
        <v>3501.01458240109</v>
      </c>
      <c r="H6043" s="25" t="n">
        <f aca="false">IF(D6043="","",D6043*$F$30)</f>
        <v>4487.703747183</v>
      </c>
    </row>
    <row r="6044" customFormat="false" ht="15" hidden="false" customHeight="false" outlineLevel="0" collapsed="false">
      <c r="A6044" s="2" t="n">
        <v>6010</v>
      </c>
      <c r="B6044" s="2" t="n">
        <v>10</v>
      </c>
      <c r="C6044" s="22" t="n">
        <f aca="true">NORMSINV(MAX(RAND(),0.000000000001))</f>
        <v>1.87240584035631</v>
      </c>
      <c r="D6044" s="24" t="n">
        <f aca="false">IF($B$11="","",$B$11*EXP($B$12*C6044))</f>
        <v>2041.54280844461</v>
      </c>
      <c r="E6044" s="20" t="n">
        <f aca="true">IF($B$10="","",$B$10*(1-$B$14+2*$B$14*RAND()))</f>
        <v>3.53418886567275</v>
      </c>
      <c r="F6044" s="21" t="n">
        <f aca="false">INDEX($E$17:$E$28,B6044)</f>
        <v>4.761</v>
      </c>
      <c r="G6044" s="25" t="n">
        <f aca="false">IF(OR(D6044="",E6044="",F6044=""),"",D6044*($B$7-$B$8-F6044-E6044))</f>
        <v>9074.27220618033</v>
      </c>
      <c r="H6044" s="25" t="n">
        <f aca="false">IF(D6044="","",D6044*$F$30)</f>
        <v>10206.0808079763</v>
      </c>
    </row>
    <row r="6045" customFormat="false" ht="15" hidden="false" customHeight="false" outlineLevel="0" collapsed="false">
      <c r="A6045" s="2" t="n">
        <v>6011</v>
      </c>
      <c r="B6045" s="2" t="n">
        <v>11</v>
      </c>
      <c r="C6045" s="22" t="n">
        <f aca="true">NORMSINV(MAX(RAND(),0.000000000001))</f>
        <v>-1.27500901826845</v>
      </c>
      <c r="D6045" s="24" t="n">
        <f aca="false">IF($B$11="","",$B$11*EXP($B$12*C6045))</f>
        <v>541.98984158284</v>
      </c>
      <c r="E6045" s="20" t="n">
        <f aca="true">IF($B$10="","",$B$10*(1-$B$14+2*$B$14*RAND()))</f>
        <v>3.48205979836335</v>
      </c>
      <c r="F6045" s="21" t="n">
        <f aca="false">INDEX($E$17:$E$28,B6045)</f>
        <v>4.761</v>
      </c>
      <c r="G6045" s="25" t="n">
        <f aca="false">IF(OR(D6045="",E6045="",F6045=""),"",D6045*($B$7-$B$8-F6045-E6045))</f>
        <v>2437.29590749255</v>
      </c>
      <c r="H6045" s="25" t="n">
        <f aca="false">IF(D6045="","",D6045*$F$30)</f>
        <v>2709.51561604093</v>
      </c>
    </row>
    <row r="6046" customFormat="false" ht="15" hidden="false" customHeight="false" outlineLevel="0" collapsed="false">
      <c r="A6046" s="2" t="n">
        <v>6012</v>
      </c>
      <c r="B6046" s="2" t="n">
        <v>12</v>
      </c>
      <c r="C6046" s="22" t="n">
        <f aca="true">NORMSINV(MAX(RAND(),0.000000000001))</f>
        <v>0.374344926847954</v>
      </c>
      <c r="D6046" s="24" t="n">
        <f aca="false">IF($B$11="","",$B$11*EXP($B$12*C6046))</f>
        <v>1085.97018275192</v>
      </c>
      <c r="E6046" s="20" t="n">
        <f aca="true">IF($B$10="","",$B$10*(1-$B$14+2*$B$14*RAND()))</f>
        <v>3.40470602414106</v>
      </c>
      <c r="F6046" s="21" t="n">
        <f aca="false">INDEX($E$17:$E$28,B6046)</f>
        <v>4.761</v>
      </c>
      <c r="G6046" s="25" t="n">
        <f aca="false">IF(OR(D6046="",E6046="",F6046=""),"",D6046*($B$7-$B$8-F6046-E6046))</f>
        <v>4967.54686492452</v>
      </c>
      <c r="H6046" s="25" t="n">
        <f aca="false">IF(D6046="","",D6046*$F$30)</f>
        <v>5428.98213761337</v>
      </c>
    </row>
    <row r="6047" customFormat="false" ht="15" hidden="false" customHeight="false" outlineLevel="0" collapsed="false">
      <c r="A6047" s="2" t="n">
        <v>6013</v>
      </c>
      <c r="B6047" s="2" t="n">
        <v>1</v>
      </c>
      <c r="C6047" s="22" t="n">
        <f aca="true">NORMSINV(MAX(RAND(),0.000000000001))</f>
        <v>0.336623278889821</v>
      </c>
      <c r="D6047" s="24" t="n">
        <f aca="false">IF($B$11="","",$B$11*EXP($B$12*C6047))</f>
        <v>1068.84555200423</v>
      </c>
      <c r="E6047" s="20" t="n">
        <f aca="true">IF($B$10="","",$B$10*(1-$B$14+2*$B$14*RAND()))</f>
        <v>3.76284986560003</v>
      </c>
      <c r="F6047" s="21" t="n">
        <f aca="false">INDEX($E$17:$E$28,B6047)</f>
        <v>4.92562580645161</v>
      </c>
      <c r="G6047" s="25" t="n">
        <f aca="false">IF(OR(D6047="",E6047="",F6047=""),"",D6047*($B$7-$B$8-F6047-E6047))</f>
        <v>4330.45375676455</v>
      </c>
      <c r="H6047" s="25" t="n">
        <f aca="false">IF(D6047="","",D6047*$F$30)</f>
        <v>5343.37268357957</v>
      </c>
    </row>
    <row r="6048" customFormat="false" ht="15" hidden="false" customHeight="false" outlineLevel="0" collapsed="false">
      <c r="A6048" s="2" t="n">
        <v>6014</v>
      </c>
      <c r="B6048" s="2" t="n">
        <v>2</v>
      </c>
      <c r="C6048" s="22" t="n">
        <f aca="true">NORMSINV(MAX(RAND(),0.000000000001))</f>
        <v>-1.58191508174303</v>
      </c>
      <c r="D6048" s="24" t="n">
        <f aca="false">IF($B$11="","",$B$11*EXP($B$12*C6048))</f>
        <v>476.242633129998</v>
      </c>
      <c r="E6048" s="20" t="n">
        <f aca="true">IF($B$10="","",$B$10*(1-$B$14+2*$B$14*RAND()))</f>
        <v>3.37622760902639</v>
      </c>
      <c r="F6048" s="21" t="n">
        <f aca="false">INDEX($E$17:$E$28,B6048)</f>
        <v>5.0612</v>
      </c>
      <c r="G6048" s="25" t="n">
        <f aca="false">IF(OR(D6048="",E6048="",F6048=""),"",D6048*($B$7-$B$8-F6048-E6048))</f>
        <v>2049.0684047097</v>
      </c>
      <c r="H6048" s="25" t="n">
        <f aca="false">IF(D6048="","",D6048*$F$30)</f>
        <v>2380.83217154349</v>
      </c>
    </row>
    <row r="6049" customFormat="false" ht="15" hidden="false" customHeight="false" outlineLevel="0" collapsed="false">
      <c r="A6049" s="2" t="n">
        <v>6015</v>
      </c>
      <c r="B6049" s="2" t="n">
        <v>3</v>
      </c>
      <c r="C6049" s="22" t="n">
        <f aca="true">NORMSINV(MAX(RAND(),0.000000000001))</f>
        <v>1.214382276647</v>
      </c>
      <c r="D6049" s="24" t="n">
        <f aca="false">IF($B$11="","",$B$11*EXP($B$12*C6049))</f>
        <v>1547.18476600722</v>
      </c>
      <c r="E6049" s="20" t="n">
        <f aca="true">IF($B$10="","",$B$10*(1-$B$14+2*$B$14*RAND()))</f>
        <v>3.72919702973611</v>
      </c>
      <c r="F6049" s="21" t="n">
        <f aca="false">INDEX($E$17:$E$28,B6049)</f>
        <v>5.0612</v>
      </c>
      <c r="G6049" s="25" t="n">
        <f aca="false">IF(OR(D6049="",E6049="",F6049=""),"",D6049*($B$7-$B$8-F6049-E6049))</f>
        <v>6110.76554736916</v>
      </c>
      <c r="H6049" s="25" t="n">
        <f aca="false">IF(D6049="","",D6049*$F$30)</f>
        <v>7734.6860822233</v>
      </c>
    </row>
    <row r="6050" customFormat="false" ht="15" hidden="false" customHeight="false" outlineLevel="0" collapsed="false">
      <c r="A6050" s="2" t="n">
        <v>6016</v>
      </c>
      <c r="B6050" s="2" t="n">
        <v>4</v>
      </c>
      <c r="C6050" s="22" t="n">
        <f aca="true">NORMSINV(MAX(RAND(),0.000000000001))</f>
        <v>-1.30414779577759</v>
      </c>
      <c r="D6050" s="24" t="n">
        <f aca="false">IF($B$11="","",$B$11*EXP($B$12*C6050))</f>
        <v>535.375926616643</v>
      </c>
      <c r="E6050" s="20" t="n">
        <f aca="true">IF($B$10="","",$B$10*(1-$B$14+2*$B$14*RAND()))</f>
        <v>3.39171080871654</v>
      </c>
      <c r="F6050" s="21" t="n">
        <f aca="false">INDEX($E$17:$E$28,B6050)</f>
        <v>4.89657419354839</v>
      </c>
      <c r="G6050" s="25" t="n">
        <f aca="false">IF(OR(D6050="",E6050="",F6050=""),"",D6050*($B$7-$B$8-F6050-E6050))</f>
        <v>2383.34104194562</v>
      </c>
      <c r="H6050" s="25" t="n">
        <f aca="false">IF(D6050="","",D6050*$F$30)</f>
        <v>2676.45133234192</v>
      </c>
    </row>
    <row r="6051" customFormat="false" ht="15" hidden="false" customHeight="false" outlineLevel="0" collapsed="false">
      <c r="A6051" s="2" t="n">
        <v>6017</v>
      </c>
      <c r="B6051" s="2" t="n">
        <v>5</v>
      </c>
      <c r="C6051" s="22" t="n">
        <f aca="true">NORMSINV(MAX(RAND(),0.000000000001))</f>
        <v>1.03184164687534</v>
      </c>
      <c r="D6051" s="24" t="n">
        <f aca="false">IF($B$11="","",$B$11*EXP($B$12*C6051))</f>
        <v>1432.64240133018</v>
      </c>
      <c r="E6051" s="20" t="n">
        <f aca="true">IF($B$10="","",$B$10*(1-$B$14+2*$B$14*RAND()))</f>
        <v>3.86074474445973</v>
      </c>
      <c r="F6051" s="21" t="n">
        <f aca="false">INDEX($E$17:$E$28,B6051)</f>
        <v>4.761</v>
      </c>
      <c r="G6051" s="25" t="n">
        <f aca="false">IF(OR(D6051="",E6051="",F6051=""),"",D6051*($B$7-$B$8-F6051-E6051))</f>
        <v>5899.98709858785</v>
      </c>
      <c r="H6051" s="25" t="n">
        <f aca="false">IF(D6051="","",D6051*$F$30)</f>
        <v>7162.06589272983</v>
      </c>
    </row>
    <row r="6052" customFormat="false" ht="15" hidden="false" customHeight="false" outlineLevel="0" collapsed="false">
      <c r="A6052" s="2" t="n">
        <v>6018</v>
      </c>
      <c r="B6052" s="2" t="n">
        <v>6</v>
      </c>
      <c r="C6052" s="22" t="n">
        <f aca="true">NORMSINV(MAX(RAND(),0.000000000001))</f>
        <v>0.600410046538674</v>
      </c>
      <c r="D6052" s="24" t="n">
        <f aca="false">IF($B$11="","",$B$11*EXP($B$12*C6052))</f>
        <v>1194.50268492715</v>
      </c>
      <c r="E6052" s="20" t="n">
        <f aca="true">IF($B$10="","",$B$10*(1-$B$14+2*$B$14*RAND()))</f>
        <v>3.62913590447169</v>
      </c>
      <c r="F6052" s="21" t="n">
        <f aca="false">INDEX($E$17:$E$28,B6052)</f>
        <v>4.761</v>
      </c>
      <c r="G6052" s="25" t="n">
        <f aca="false">IF(OR(D6052="",E6052="",F6052=""),"",D6052*($B$7-$B$8-F6052-E6052))</f>
        <v>5195.92434117678</v>
      </c>
      <c r="H6052" s="25" t="n">
        <f aca="false">IF(D6052="","",D6052*$F$30)</f>
        <v>5971.55782248782</v>
      </c>
    </row>
    <row r="6053" customFormat="false" ht="15" hidden="false" customHeight="false" outlineLevel="0" collapsed="false">
      <c r="A6053" s="2" t="n">
        <v>6019</v>
      </c>
      <c r="B6053" s="2" t="n">
        <v>7</v>
      </c>
      <c r="C6053" s="22" t="n">
        <f aca="true">NORMSINV(MAX(RAND(),0.000000000001))</f>
        <v>0.129530020619358</v>
      </c>
      <c r="D6053" s="24" t="n">
        <f aca="false">IF($B$11="","",$B$11*EXP($B$12*C6053))</f>
        <v>979.5294956094</v>
      </c>
      <c r="E6053" s="20" t="n">
        <f aca="true">IF($B$10="","",$B$10*(1-$B$14+2*$B$14*RAND()))</f>
        <v>3.95669259277227</v>
      </c>
      <c r="F6053" s="21" t="n">
        <f aca="false">INDEX($E$17:$E$28,B6053)</f>
        <v>4.761</v>
      </c>
      <c r="G6053" s="25" t="n">
        <f aca="false">IF(OR(D6053="",E6053="",F6053=""),"",D6053*($B$7-$B$8-F6053-E6053))</f>
        <v>3939.96874578773</v>
      </c>
      <c r="H6053" s="25" t="n">
        <f aca="false">IF(D6053="","",D6053*$F$30)</f>
        <v>4896.86385445051</v>
      </c>
    </row>
    <row r="6054" customFormat="false" ht="15" hidden="false" customHeight="false" outlineLevel="0" collapsed="false">
      <c r="A6054" s="2" t="n">
        <v>6020</v>
      </c>
      <c r="B6054" s="2" t="n">
        <v>8</v>
      </c>
      <c r="C6054" s="22" t="n">
        <f aca="true">NORMSINV(MAX(RAND(),0.000000000001))</f>
        <v>1.11960063711323</v>
      </c>
      <c r="D6054" s="24" t="n">
        <f aca="false">IF($B$11="","",$B$11*EXP($B$12*C6054))</f>
        <v>1486.61129745408</v>
      </c>
      <c r="E6054" s="20" t="n">
        <f aca="true">IF($B$10="","",$B$10*(1-$B$14+2*$B$14*RAND()))</f>
        <v>3.73826952406964</v>
      </c>
      <c r="F6054" s="21" t="n">
        <f aca="false">INDEX($E$17:$E$28,B6054)</f>
        <v>4.761</v>
      </c>
      <c r="G6054" s="25" t="n">
        <f aca="false">IF(OR(D6054="",E6054="",F6054=""),"",D6054*($B$7-$B$8-F6054-E6054))</f>
        <v>6304.31783497588</v>
      </c>
      <c r="H6054" s="25" t="n">
        <f aca="false">IF(D6054="","",D6054*$F$30)</f>
        <v>7431.86719823242</v>
      </c>
    </row>
    <row r="6055" customFormat="false" ht="15" hidden="false" customHeight="false" outlineLevel="0" collapsed="false">
      <c r="A6055" s="2" t="n">
        <v>6021</v>
      </c>
      <c r="B6055" s="2" t="n">
        <v>9</v>
      </c>
      <c r="C6055" s="22" t="n">
        <f aca="true">NORMSINV(MAX(RAND(),0.000000000001))</f>
        <v>-1.18856365638628</v>
      </c>
      <c r="D6055" s="24" t="n">
        <f aca="false">IF($B$11="","",$B$11*EXP($B$12*C6055))</f>
        <v>562.095857874337</v>
      </c>
      <c r="E6055" s="20" t="n">
        <f aca="true">IF($B$10="","",$B$10*(1-$B$14+2*$B$14*RAND()))</f>
        <v>3.61820140714852</v>
      </c>
      <c r="F6055" s="21" t="n">
        <f aca="false">INDEX($E$17:$E$28,B6055)</f>
        <v>4.761</v>
      </c>
      <c r="G6055" s="25" t="n">
        <f aca="false">IF(OR(D6055="",E6055="",F6055=""),"",D6055*($B$7-$B$8-F6055-E6055))</f>
        <v>2451.18682606605</v>
      </c>
      <c r="H6055" s="25" t="n">
        <f aca="false">IF(D6055="","",D6055*$F$30)</f>
        <v>2810.02961268539</v>
      </c>
    </row>
    <row r="6056" customFormat="false" ht="15" hidden="false" customHeight="false" outlineLevel="0" collapsed="false">
      <c r="A6056" s="2" t="n">
        <v>6022</v>
      </c>
      <c r="B6056" s="2" t="n">
        <v>10</v>
      </c>
      <c r="C6056" s="22" t="n">
        <f aca="true">NORMSINV(MAX(RAND(),0.000000000001))</f>
        <v>1.26591475662815</v>
      </c>
      <c r="D6056" s="24" t="n">
        <f aca="false">IF($B$11="","",$B$11*EXP($B$12*C6056))</f>
        <v>1581.14779830613</v>
      </c>
      <c r="E6056" s="20" t="n">
        <f aca="true">IF($B$10="","",$B$10*(1-$B$14+2*$B$14*RAND()))</f>
        <v>3.56385614296921</v>
      </c>
      <c r="F6056" s="21" t="n">
        <f aca="false">INDEX($E$17:$E$28,B6056)</f>
        <v>4.761</v>
      </c>
      <c r="G6056" s="25" t="n">
        <f aca="false">IF(OR(D6056="",E6056="",F6056=""),"",D6056*($B$7-$B$8-F6056-E6056))</f>
        <v>6980.99498874908</v>
      </c>
      <c r="H6056" s="25" t="n">
        <f aca="false">IF(D6056="","",D6056*$F$30)</f>
        <v>7904.47407329202</v>
      </c>
    </row>
    <row r="6057" customFormat="false" ht="15" hidden="false" customHeight="false" outlineLevel="0" collapsed="false">
      <c r="A6057" s="2" t="n">
        <v>6023</v>
      </c>
      <c r="B6057" s="2" t="n">
        <v>11</v>
      </c>
      <c r="C6057" s="22" t="n">
        <f aca="true">NORMSINV(MAX(RAND(),0.000000000001))</f>
        <v>-1.20176371211424</v>
      </c>
      <c r="D6057" s="24" t="n">
        <f aca="false">IF($B$11="","",$B$11*EXP($B$12*C6057))</f>
        <v>558.978128008717</v>
      </c>
      <c r="E6057" s="20" t="n">
        <f aca="true">IF($B$10="","",$B$10*(1-$B$14+2*$B$14*RAND()))</f>
        <v>3.75800074331144</v>
      </c>
      <c r="F6057" s="21" t="n">
        <f aca="false">INDEX($E$17:$E$28,B6057)</f>
        <v>4.761</v>
      </c>
      <c r="G6057" s="25" t="n">
        <f aca="false">IF(OR(D6057="",E6057="",F6057=""),"",D6057*($B$7-$B$8-F6057-E6057))</f>
        <v>2359.44626282996</v>
      </c>
      <c r="H6057" s="25" t="n">
        <f aca="false">IF(D6057="","",D6057*$F$30)</f>
        <v>2794.44345754118</v>
      </c>
    </row>
    <row r="6058" customFormat="false" ht="15" hidden="false" customHeight="false" outlineLevel="0" collapsed="false">
      <c r="A6058" s="2" t="n">
        <v>6024</v>
      </c>
      <c r="B6058" s="2" t="n">
        <v>12</v>
      </c>
      <c r="C6058" s="22" t="n">
        <f aca="true">NORMSINV(MAX(RAND(),0.000000000001))</f>
        <v>0.349204383346932</v>
      </c>
      <c r="D6058" s="24" t="n">
        <f aca="false">IF($B$11="","",$B$11*EXP($B$12*C6058))</f>
        <v>1074.52681562355</v>
      </c>
      <c r="E6058" s="20" t="n">
        <f aca="true">IF($B$10="","",$B$10*(1-$B$14+2*$B$14*RAND()))</f>
        <v>3.4944735041952</v>
      </c>
      <c r="F6058" s="21" t="n">
        <f aca="false">INDEX($E$17:$E$28,B6058)</f>
        <v>4.761</v>
      </c>
      <c r="G6058" s="25" t="n">
        <f aca="false">IF(OR(D6058="",E6058="",F6058=""),"",D6058*($B$7-$B$8-F6058-E6058))</f>
        <v>4818.74397511659</v>
      </c>
      <c r="H6058" s="25" t="n">
        <f aca="false">IF(D6058="","",D6058*$F$30)</f>
        <v>5371.77445666527</v>
      </c>
    </row>
    <row r="6059" customFormat="false" ht="15" hidden="false" customHeight="false" outlineLevel="0" collapsed="false">
      <c r="A6059" s="2" t="n">
        <v>6025</v>
      </c>
      <c r="B6059" s="2" t="n">
        <v>1</v>
      </c>
      <c r="C6059" s="22" t="n">
        <f aca="true">NORMSINV(MAX(RAND(),0.000000000001))</f>
        <v>0.374214650102485</v>
      </c>
      <c r="D6059" s="24" t="n">
        <f aca="false">IF($B$11="","",$B$11*EXP($B$12*C6059))</f>
        <v>1085.91057092382</v>
      </c>
      <c r="E6059" s="20" t="n">
        <f aca="true">IF($B$10="","",$B$10*(1-$B$14+2*$B$14*RAND()))</f>
        <v>3.7513857007003</v>
      </c>
      <c r="F6059" s="21" t="n">
        <f aca="false">INDEX($E$17:$E$28,B6059)</f>
        <v>4.92562580645161</v>
      </c>
      <c r="G6059" s="25" t="n">
        <f aca="false">IF(OR(D6059="",E6059="",F6059=""),"",D6059*($B$7-$B$8-F6059-E6059))</f>
        <v>4412.04215392558</v>
      </c>
      <c r="H6059" s="25" t="n">
        <f aca="false">IF(D6059="","",D6059*$F$30)</f>
        <v>5428.68412616235</v>
      </c>
    </row>
    <row r="6060" customFormat="false" ht="15" hidden="false" customHeight="false" outlineLevel="0" collapsed="false">
      <c r="A6060" s="2" t="n">
        <v>6026</v>
      </c>
      <c r="B6060" s="2" t="n">
        <v>2</v>
      </c>
      <c r="C6060" s="22" t="n">
        <f aca="true">NORMSINV(MAX(RAND(),0.000000000001))</f>
        <v>1.18097097927338</v>
      </c>
      <c r="D6060" s="24" t="n">
        <f aca="false">IF($B$11="","",$B$11*EXP($B$12*C6060))</f>
        <v>1525.55550991245</v>
      </c>
      <c r="E6060" s="20" t="n">
        <f aca="true">IF($B$10="","",$B$10*(1-$B$14+2*$B$14*RAND()))</f>
        <v>4.05444444455308</v>
      </c>
      <c r="F6060" s="21" t="n">
        <f aca="false">INDEX($E$17:$E$28,B6060)</f>
        <v>5.0612</v>
      </c>
      <c r="G6060" s="25" t="n">
        <f aca="false">IF(OR(D6060="",E6060="",F6060=""),"",D6060*($B$7-$B$8-F6060-E6060))</f>
        <v>5529.15558749386</v>
      </c>
      <c r="H6060" s="25" t="n">
        <f aca="false">IF(D6060="","",D6060*$F$30)</f>
        <v>7626.55710515433</v>
      </c>
    </row>
    <row r="6061" customFormat="false" ht="15" hidden="false" customHeight="false" outlineLevel="0" collapsed="false">
      <c r="A6061" s="2" t="n">
        <v>6027</v>
      </c>
      <c r="B6061" s="2" t="n">
        <v>3</v>
      </c>
      <c r="C6061" s="22" t="n">
        <f aca="true">NORMSINV(MAX(RAND(),0.000000000001))</f>
        <v>-1.10819372505807</v>
      </c>
      <c r="D6061" s="24" t="n">
        <f aca="false">IF($B$11="","",$B$11*EXP($B$12*C6061))</f>
        <v>581.457314168558</v>
      </c>
      <c r="E6061" s="20" t="n">
        <f aca="true">IF($B$10="","",$B$10*(1-$B$14+2*$B$14*RAND()))</f>
        <v>3.48030928298893</v>
      </c>
      <c r="F6061" s="21" t="n">
        <f aca="false">INDEX($E$17:$E$28,B6061)</f>
        <v>5.0612</v>
      </c>
      <c r="G6061" s="25" t="n">
        <f aca="false">IF(OR(D6061="",E6061="",F6061=""),"",D6061*($B$7-$B$8-F6061-E6061))</f>
        <v>2441.24313587488</v>
      </c>
      <c r="H6061" s="25" t="n">
        <f aca="false">IF(D6061="","",D6061*$F$30)</f>
        <v>2906.82140499145</v>
      </c>
    </row>
    <row r="6062" customFormat="false" ht="15" hidden="false" customHeight="false" outlineLevel="0" collapsed="false">
      <c r="A6062" s="2" t="n">
        <v>6028</v>
      </c>
      <c r="B6062" s="2" t="n">
        <v>4</v>
      </c>
      <c r="C6062" s="22" t="n">
        <f aca="true">NORMSINV(MAX(RAND(),0.000000000001))</f>
        <v>1.18324897679678</v>
      </c>
      <c r="D6062" s="24" t="n">
        <f aca="false">IF($B$11="","",$B$11*EXP($B$12*C6062))</f>
        <v>1527.02054919977</v>
      </c>
      <c r="E6062" s="20" t="n">
        <f aca="true">IF($B$10="","",$B$10*(1-$B$14+2*$B$14*RAND()))</f>
        <v>3.51094654215036</v>
      </c>
      <c r="F6062" s="21" t="n">
        <f aca="false">INDEX($E$17:$E$28,B6062)</f>
        <v>4.89657419354839</v>
      </c>
      <c r="G6062" s="25" t="n">
        <f aca="false">IF(OR(D6062="",E6062="",F6062=""),"",D6062*($B$7-$B$8-F6062-E6062))</f>
        <v>6615.78486556992</v>
      </c>
      <c r="H6062" s="25" t="n">
        <f aca="false">IF(D6062="","",D6062*$F$30)</f>
        <v>7633.88112955949</v>
      </c>
    </row>
    <row r="6063" customFormat="false" ht="15" hidden="false" customHeight="false" outlineLevel="0" collapsed="false">
      <c r="A6063" s="2" t="n">
        <v>6029</v>
      </c>
      <c r="B6063" s="2" t="n">
        <v>5</v>
      </c>
      <c r="C6063" s="22" t="n">
        <f aca="true">NORMSINV(MAX(RAND(),0.000000000001))</f>
        <v>0.897680303551445</v>
      </c>
      <c r="D6063" s="24" t="n">
        <f aca="false">IF($B$11="","",$B$11*EXP($B$12*C6063))</f>
        <v>1353.90029528508</v>
      </c>
      <c r="E6063" s="20" t="n">
        <f aca="true">IF($B$10="","",$B$10*(1-$B$14+2*$B$14*RAND()))</f>
        <v>3.92837634885119</v>
      </c>
      <c r="F6063" s="21" t="n">
        <f aca="false">INDEX($E$17:$E$28,B6063)</f>
        <v>4.761</v>
      </c>
      <c r="G6063" s="25" t="n">
        <f aca="false">IF(OR(D6063="",E6063="",F6063=""),"",D6063*($B$7-$B$8-F6063-E6063))</f>
        <v>5484.14055737911</v>
      </c>
      <c r="H6063" s="25" t="n">
        <f aca="false">IF(D6063="","",D6063*$F$30)</f>
        <v>6768.41835618918</v>
      </c>
    </row>
    <row r="6064" customFormat="false" ht="15" hidden="false" customHeight="false" outlineLevel="0" collapsed="false">
      <c r="A6064" s="2" t="n">
        <v>6030</v>
      </c>
      <c r="B6064" s="2" t="n">
        <v>6</v>
      </c>
      <c r="C6064" s="22" t="n">
        <f aca="true">NORMSINV(MAX(RAND(),0.000000000001))</f>
        <v>2.51428478526719</v>
      </c>
      <c r="D6064" s="24" t="n">
        <f aca="false">IF($B$11="","",$B$11*EXP($B$12*C6064))</f>
        <v>2675.59505830659</v>
      </c>
      <c r="E6064" s="20" t="n">
        <f aca="true">IF($B$10="","",$B$10*(1-$B$14+2*$B$14*RAND()))</f>
        <v>3.97156167314279</v>
      </c>
      <c r="F6064" s="21" t="n">
        <f aca="false">INDEX($E$17:$E$28,B6064)</f>
        <v>4.761</v>
      </c>
      <c r="G6064" s="25" t="n">
        <f aca="false">IF(OR(D6064="",E6064="",F6064=""),"",D6064*($B$7-$B$8-F6064-E6064))</f>
        <v>10722.2821838076</v>
      </c>
      <c r="H6064" s="25" t="n">
        <f aca="false">IF(D6064="","",D6064*$F$30)</f>
        <v>13375.8348154863</v>
      </c>
    </row>
    <row r="6065" customFormat="false" ht="15" hidden="false" customHeight="false" outlineLevel="0" collapsed="false">
      <c r="A6065" s="2" t="n">
        <v>6031</v>
      </c>
      <c r="B6065" s="2" t="n">
        <v>7</v>
      </c>
      <c r="C6065" s="22" t="n">
        <f aca="true">NORMSINV(MAX(RAND(),0.000000000001))</f>
        <v>2.067225220267</v>
      </c>
      <c r="D6065" s="24" t="n">
        <f aca="false">IF($B$11="","",$B$11*EXP($B$12*C6065))</f>
        <v>2216.20456333771</v>
      </c>
      <c r="E6065" s="20" t="n">
        <f aca="true">IF($B$10="","",$B$10*(1-$B$14+2*$B$14*RAND()))</f>
        <v>3.39632464205463</v>
      </c>
      <c r="F6065" s="21" t="n">
        <f aca="false">INDEX($E$17:$E$28,B6065)</f>
        <v>4.761</v>
      </c>
      <c r="G6065" s="25" t="n">
        <f aca="false">IF(OR(D6065="",E6065="",F6065=""),"",D6065*($B$7-$B$8-F6065-E6065))</f>
        <v>10156.1460405738</v>
      </c>
      <c r="H6065" s="25" t="n">
        <f aca="false">IF(D6065="","",D6065*$F$30)</f>
        <v>11079.2498530379</v>
      </c>
    </row>
    <row r="6066" customFormat="false" ht="15" hidden="false" customHeight="false" outlineLevel="0" collapsed="false">
      <c r="A6066" s="2" t="n">
        <v>6032</v>
      </c>
      <c r="B6066" s="2" t="n">
        <v>8</v>
      </c>
      <c r="C6066" s="22" t="n">
        <f aca="true">NORMSINV(MAX(RAND(),0.000000000001))</f>
        <v>-1.32634234735065</v>
      </c>
      <c r="D6066" s="24" t="n">
        <f aca="false">IF($B$11="","",$B$11*EXP($B$12*C6066))</f>
        <v>530.392413707581</v>
      </c>
      <c r="E6066" s="20" t="n">
        <f aca="true">IF($B$10="","",$B$10*(1-$B$14+2*$B$14*RAND()))</f>
        <v>4.06546188669261</v>
      </c>
      <c r="F6066" s="21" t="n">
        <f aca="false">INDEX($E$17:$E$28,B6066)</f>
        <v>4.761</v>
      </c>
      <c r="G6066" s="25" t="n">
        <f aca="false">IF(OR(D6066="",E6066="",F6066=""),"",D6066*($B$7-$B$8-F6066-E6066))</f>
        <v>2075.71092605372</v>
      </c>
      <c r="H6066" s="25" t="n">
        <f aca="false">IF(D6066="","",D6066*$F$30)</f>
        <v>2651.53775460694</v>
      </c>
    </row>
    <row r="6067" customFormat="false" ht="15" hidden="false" customHeight="false" outlineLevel="0" collapsed="false">
      <c r="A6067" s="2" t="n">
        <v>6033</v>
      </c>
      <c r="B6067" s="2" t="n">
        <v>9</v>
      </c>
      <c r="C6067" s="22" t="n">
        <f aca="true">NORMSINV(MAX(RAND(),0.000000000001))</f>
        <v>-0.783114569957694</v>
      </c>
      <c r="D6067" s="24" t="n">
        <f aca="false">IF($B$11="","",$B$11*EXP($B$12*C6067))</f>
        <v>666.816494893807</v>
      </c>
      <c r="E6067" s="20" t="n">
        <f aca="true">IF($B$10="","",$B$10*(1-$B$14+2*$B$14*RAND()))</f>
        <v>3.61320022003444</v>
      </c>
      <c r="F6067" s="21" t="n">
        <f aca="false">INDEX($E$17:$E$28,B6067)</f>
        <v>4.761</v>
      </c>
      <c r="G6067" s="25" t="n">
        <f aca="false">IF(OR(D6067="",E6067="",F6067=""),"",D6067*($B$7-$B$8-F6067-E6067))</f>
        <v>2911.18730668479</v>
      </c>
      <c r="H6067" s="25" t="n">
        <f aca="false">IF(D6067="","",D6067*$F$30)</f>
        <v>3333.54902127312</v>
      </c>
    </row>
    <row r="6068" customFormat="false" ht="15" hidden="false" customHeight="false" outlineLevel="0" collapsed="false">
      <c r="A6068" s="2" t="n">
        <v>6034</v>
      </c>
      <c r="B6068" s="2" t="n">
        <v>10</v>
      </c>
      <c r="C6068" s="22" t="n">
        <f aca="true">NORMSINV(MAX(RAND(),0.000000000001))</f>
        <v>0.41992911910145</v>
      </c>
      <c r="D6068" s="24" t="n">
        <f aca="false">IF($B$11="","",$B$11*EXP($B$12*C6068))</f>
        <v>1107.03071214351</v>
      </c>
      <c r="E6068" s="20" t="n">
        <f aca="true">IF($B$10="","",$B$10*(1-$B$14+2*$B$14*RAND()))</f>
        <v>3.92259612645885</v>
      </c>
      <c r="F6068" s="21" t="n">
        <f aca="false">INDEX($E$17:$E$28,B6068)</f>
        <v>4.761</v>
      </c>
      <c r="G6068" s="25" t="n">
        <f aca="false">IF(OR(D6068="",E6068="",F6068=""),"",D6068*($B$7-$B$8-F6068-E6068))</f>
        <v>4490.56366886796</v>
      </c>
      <c r="H6068" s="25" t="n">
        <f aca="false">IF(D6068="","",D6068*$F$30)</f>
        <v>5534.26793614784</v>
      </c>
    </row>
    <row r="6069" customFormat="false" ht="15" hidden="false" customHeight="false" outlineLevel="0" collapsed="false">
      <c r="A6069" s="2" t="n">
        <v>6035</v>
      </c>
      <c r="B6069" s="2" t="n">
        <v>11</v>
      </c>
      <c r="C6069" s="22" t="n">
        <f aca="true">NORMSINV(MAX(RAND(),0.000000000001))</f>
        <v>1.1076228266552</v>
      </c>
      <c r="D6069" s="24" t="n">
        <f aca="false">IF($B$11="","",$B$11*EXP($B$12*C6069))</f>
        <v>1479.12720862556</v>
      </c>
      <c r="E6069" s="20" t="n">
        <f aca="true">IF($B$10="","",$B$10*(1-$B$14+2*$B$14*RAND()))</f>
        <v>3.46735030368826</v>
      </c>
      <c r="F6069" s="21" t="n">
        <f aca="false">INDEX($E$17:$E$28,B6069)</f>
        <v>4.761</v>
      </c>
      <c r="G6069" s="25" t="n">
        <f aca="false">IF(OR(D6069="",E6069="",F6069=""),"",D6069*($B$7-$B$8-F6069-E6069))</f>
        <v>6673.30382160193</v>
      </c>
      <c r="H6069" s="25" t="n">
        <f aca="false">IF(D6069="","",D6069*$F$30)</f>
        <v>7394.45274136088</v>
      </c>
    </row>
    <row r="6070" customFormat="false" ht="15" hidden="false" customHeight="false" outlineLevel="0" collapsed="false">
      <c r="A6070" s="2" t="n">
        <v>6036</v>
      </c>
      <c r="B6070" s="2" t="n">
        <v>12</v>
      </c>
      <c r="C6070" s="22" t="n">
        <f aca="true">NORMSINV(MAX(RAND(),0.000000000001))</f>
        <v>-0.648684621808114</v>
      </c>
      <c r="D6070" s="24" t="n">
        <f aca="false">IF($B$11="","",$B$11*EXP($B$12*C6070))</f>
        <v>705.678044972995</v>
      </c>
      <c r="E6070" s="20" t="n">
        <f aca="true">IF($B$10="","",$B$10*(1-$B$14+2*$B$14*RAND()))</f>
        <v>3.58272729113971</v>
      </c>
      <c r="F6070" s="21" t="n">
        <f aca="false">INDEX($E$17:$E$28,B6070)</f>
        <v>4.761</v>
      </c>
      <c r="G6070" s="25" t="n">
        <f aca="false">IF(OR(D6070="",E6070="",F6070=""),"",D6070*($B$7-$B$8-F6070-E6070))</f>
        <v>3102.35313035667</v>
      </c>
      <c r="H6070" s="25" t="n">
        <f aca="false">IF(D6070="","",D6070*$F$30)</f>
        <v>3527.825682429</v>
      </c>
    </row>
    <row r="6071" customFormat="false" ht="15" hidden="false" customHeight="false" outlineLevel="0" collapsed="false">
      <c r="A6071" s="2" t="n">
        <v>6037</v>
      </c>
      <c r="B6071" s="2" t="n">
        <v>1</v>
      </c>
      <c r="C6071" s="22" t="n">
        <f aca="true">NORMSINV(MAX(RAND(),0.000000000001))</f>
        <v>0.508662071264443</v>
      </c>
      <c r="D6071" s="24" t="n">
        <f aca="false">IF($B$11="","",$B$11*EXP($B$12*C6071))</f>
        <v>1149.20506095451</v>
      </c>
      <c r="E6071" s="20" t="n">
        <f aca="true">IF($B$10="","",$B$10*(1-$B$14+2*$B$14*RAND()))</f>
        <v>3.84557703755783</v>
      </c>
      <c r="F6071" s="21" t="n">
        <f aca="false">INDEX($E$17:$E$28,B6071)</f>
        <v>4.92562580645161</v>
      </c>
      <c r="G6071" s="25" t="n">
        <f aca="false">IF(OR(D6071="",E6071="",F6071=""),"",D6071*($B$7-$B$8-F6071-E6071))</f>
        <v>4560.96177756621</v>
      </c>
      <c r="H6071" s="25" t="n">
        <f aca="false">IF(D6071="","",D6071*$F$30)</f>
        <v>5745.10594072379</v>
      </c>
    </row>
    <row r="6072" customFormat="false" ht="15" hidden="false" customHeight="false" outlineLevel="0" collapsed="false">
      <c r="A6072" s="2" t="n">
        <v>6038</v>
      </c>
      <c r="B6072" s="2" t="n">
        <v>2</v>
      </c>
      <c r="C6072" s="22" t="n">
        <f aca="true">NORMSINV(MAX(RAND(),0.000000000001))</f>
        <v>1.25478652021491</v>
      </c>
      <c r="D6072" s="24" t="n">
        <f aca="false">IF($B$11="","",$B$11*EXP($B$12*C6072))</f>
        <v>1573.75105493806</v>
      </c>
      <c r="E6072" s="20" t="n">
        <f aca="true">IF($B$10="","",$B$10*(1-$B$14+2*$B$14*RAND()))</f>
        <v>4.09027809282077</v>
      </c>
      <c r="F6072" s="21" t="n">
        <f aca="false">INDEX($E$17:$E$28,B6072)</f>
        <v>5.0612</v>
      </c>
      <c r="G6072" s="25" t="n">
        <f aca="false">IF(OR(D6072="",E6072="",F6072=""),"",D6072*($B$7-$B$8-F6072-E6072))</f>
        <v>5647.44013709164</v>
      </c>
      <c r="H6072" s="25" t="n">
        <f aca="false">IF(D6072="","",D6072*$F$30)</f>
        <v>7867.49627384633</v>
      </c>
    </row>
    <row r="6073" customFormat="false" ht="15" hidden="false" customHeight="false" outlineLevel="0" collapsed="false">
      <c r="A6073" s="2" t="n">
        <v>6039</v>
      </c>
      <c r="B6073" s="2" t="n">
        <v>3</v>
      </c>
      <c r="C6073" s="22" t="n">
        <f aca="true">NORMSINV(MAX(RAND(),0.000000000001))</f>
        <v>-0.261073896131326</v>
      </c>
      <c r="D6073" s="24" t="n">
        <f aca="false">IF($B$11="","",$B$11*EXP($B$12*C6073))</f>
        <v>830.879778588467</v>
      </c>
      <c r="E6073" s="20" t="n">
        <f aca="true">IF($B$10="","",$B$10*(1-$B$14+2*$B$14*RAND()))</f>
        <v>3.54172759475823</v>
      </c>
      <c r="F6073" s="21" t="n">
        <f aca="false">INDEX($E$17:$E$28,B6073)</f>
        <v>5.0612</v>
      </c>
      <c r="G6073" s="25" t="n">
        <f aca="false">IF(OR(D6073="",E6073="",F6073=""),"",D6073*($B$7-$B$8-F6073-E6073))</f>
        <v>3437.40980407174</v>
      </c>
      <c r="H6073" s="25" t="n">
        <f aca="false">IF(D6073="","",D6073*$F$30)</f>
        <v>4153.73418911947</v>
      </c>
    </row>
    <row r="6074" customFormat="false" ht="15" hidden="false" customHeight="false" outlineLevel="0" collapsed="false">
      <c r="A6074" s="2" t="n">
        <v>6040</v>
      </c>
      <c r="B6074" s="2" t="n">
        <v>4</v>
      </c>
      <c r="C6074" s="22" t="n">
        <f aca="true">NORMSINV(MAX(RAND(),0.000000000001))</f>
        <v>-0.0350339874270061</v>
      </c>
      <c r="D6074" s="24" t="n">
        <f aca="false">IF($B$11="","",$B$11*EXP($B$12*C6074))</f>
        <v>913.908686389026</v>
      </c>
      <c r="E6074" s="20" t="n">
        <f aca="true">IF($B$10="","",$B$10*(1-$B$14+2*$B$14*RAND()))</f>
        <v>3.99065480001368</v>
      </c>
      <c r="F6074" s="21" t="n">
        <f aca="false">INDEX($E$17:$E$28,B6074)</f>
        <v>4.89657419354839</v>
      </c>
      <c r="G6074" s="25" t="n">
        <f aca="false">IF(OR(D6074="",E6074="",F6074=""),"",D6074*($B$7-$B$8-F6074-E6074))</f>
        <v>3521.08088945142</v>
      </c>
      <c r="H6074" s="25" t="n">
        <f aca="false">IF(D6074="","",D6074*$F$30)</f>
        <v>4568.81230499602</v>
      </c>
    </row>
    <row r="6075" customFormat="false" ht="15" hidden="false" customHeight="false" outlineLevel="0" collapsed="false">
      <c r="A6075" s="2" t="n">
        <v>6041</v>
      </c>
      <c r="B6075" s="2" t="n">
        <v>5</v>
      </c>
      <c r="C6075" s="22" t="n">
        <f aca="true">NORMSINV(MAX(RAND(),0.000000000001))</f>
        <v>-0.284859805274449</v>
      </c>
      <c r="D6075" s="24" t="n">
        <f aca="false">IF($B$11="","",$B$11*EXP($B$12*C6075))</f>
        <v>822.593816399737</v>
      </c>
      <c r="E6075" s="20" t="n">
        <f aca="true">IF($B$10="","",$B$10*(1-$B$14+2*$B$14*RAND()))</f>
        <v>3.7887789926637</v>
      </c>
      <c r="F6075" s="21" t="n">
        <f aca="false">INDEX($E$17:$E$28,B6075)</f>
        <v>4.761</v>
      </c>
      <c r="G6075" s="25" t="n">
        <f aca="false">IF(OR(D6075="",E6075="",F6075=""),"",D6075*($B$7-$B$8-F6075-E6075))</f>
        <v>3446.84988998312</v>
      </c>
      <c r="H6075" s="25" t="n">
        <f aca="false">IF(D6075="","",D6075*$F$30)</f>
        <v>4112.31100694556</v>
      </c>
    </row>
    <row r="6076" customFormat="false" ht="15" hidden="false" customHeight="false" outlineLevel="0" collapsed="false">
      <c r="A6076" s="2" t="n">
        <v>6042</v>
      </c>
      <c r="B6076" s="2" t="n">
        <v>6</v>
      </c>
      <c r="C6076" s="22" t="n">
        <f aca="true">NORMSINV(MAX(RAND(),0.000000000001))</f>
        <v>0.181749155299878</v>
      </c>
      <c r="D6076" s="24" t="n">
        <f aca="false">IF($B$11="","",$B$11*EXP($B$12*C6076))</f>
        <v>1001.3213144546</v>
      </c>
      <c r="E6076" s="20" t="n">
        <f aca="true">IF($B$10="","",$B$10*(1-$B$14+2*$B$14*RAND()))</f>
        <v>3.49284063874838</v>
      </c>
      <c r="F6076" s="21" t="n">
        <f aca="false">INDEX($E$17:$E$28,B6076)</f>
        <v>4.761</v>
      </c>
      <c r="G6076" s="25" t="n">
        <f aca="false">IF(OR(D6076="",E6076="",F6076=""),"",D6076*($B$7-$B$8-F6076-E6076))</f>
        <v>4492.08698846129</v>
      </c>
      <c r="H6076" s="25" t="n">
        <f aca="false">IF(D6076="","",D6076*$F$30)</f>
        <v>5005.80551522145</v>
      </c>
    </row>
    <row r="6077" customFormat="false" ht="15" hidden="false" customHeight="false" outlineLevel="0" collapsed="false">
      <c r="A6077" s="2" t="n">
        <v>6043</v>
      </c>
      <c r="B6077" s="2" t="n">
        <v>7</v>
      </c>
      <c r="C6077" s="22" t="n">
        <f aca="true">NORMSINV(MAX(RAND(),0.000000000001))</f>
        <v>0.670511500872771</v>
      </c>
      <c r="D6077" s="24" t="n">
        <f aca="false">IF($B$11="","",$B$11*EXP($B$12*C6077))</f>
        <v>1230.31263224035</v>
      </c>
      <c r="E6077" s="20" t="n">
        <f aca="true">IF($B$10="","",$B$10*(1-$B$14+2*$B$14*RAND()))</f>
        <v>3.97154727409872</v>
      </c>
      <c r="F6077" s="21" t="n">
        <f aca="false">INDEX($E$17:$E$28,B6077)</f>
        <v>4.761</v>
      </c>
      <c r="G6077" s="25" t="n">
        <f aca="false">IF(OR(D6077="",E6077="",F6077=""),"",D6077*($B$7-$B$8-F6077-E6077))</f>
        <v>4930.41971178235</v>
      </c>
      <c r="H6077" s="25" t="n">
        <f aca="false">IF(D6077="","",D6077*$F$30)</f>
        <v>6150.57891109593</v>
      </c>
    </row>
    <row r="6078" customFormat="false" ht="15" hidden="false" customHeight="false" outlineLevel="0" collapsed="false">
      <c r="A6078" s="2" t="n">
        <v>6044</v>
      </c>
      <c r="B6078" s="2" t="n">
        <v>8</v>
      </c>
      <c r="C6078" s="22" t="n">
        <f aca="true">NORMSINV(MAX(RAND(),0.000000000001))</f>
        <v>-0.53497084786367</v>
      </c>
      <c r="D6078" s="24" t="n">
        <f aca="false">IF($B$11="","",$B$11*EXP($B$12*C6078))</f>
        <v>740.313860615921</v>
      </c>
      <c r="E6078" s="20" t="n">
        <f aca="true">IF($B$10="","",$B$10*(1-$B$14+2*$B$14*RAND()))</f>
        <v>3.63573973052165</v>
      </c>
      <c r="F6078" s="21" t="n">
        <f aca="false">INDEX($E$17:$E$28,B6078)</f>
        <v>4.761</v>
      </c>
      <c r="G6078" s="25" t="n">
        <f aca="false">IF(OR(D6078="",E6078="",F6078=""),"",D6078*($B$7-$B$8-F6078-E6078))</f>
        <v>3215.37577775726</v>
      </c>
      <c r="H6078" s="25" t="n">
        <f aca="false">IF(D6078="","",D6078*$F$30)</f>
        <v>3700.97705199111</v>
      </c>
    </row>
    <row r="6079" customFormat="false" ht="15" hidden="false" customHeight="false" outlineLevel="0" collapsed="false">
      <c r="A6079" s="2" t="n">
        <v>6045</v>
      </c>
      <c r="B6079" s="2" t="n">
        <v>9</v>
      </c>
      <c r="C6079" s="22" t="n">
        <f aca="true">NORMSINV(MAX(RAND(),0.000000000001))</f>
        <v>0.0498695298782842</v>
      </c>
      <c r="D6079" s="24" t="n">
        <f aca="false">IF($B$11="","",$B$11*EXP($B$12*C6079))</f>
        <v>947.196076734385</v>
      </c>
      <c r="E6079" s="20" t="n">
        <f aca="true">IF($B$10="","",$B$10*(1-$B$14+2*$B$14*RAND()))</f>
        <v>3.7129049022991</v>
      </c>
      <c r="F6079" s="21" t="n">
        <f aca="false">INDEX($E$17:$E$28,B6079)</f>
        <v>4.761</v>
      </c>
      <c r="G6079" s="25" t="n">
        <f aca="false">IF(OR(D6079="",E6079="",F6079=""),"",D6079*($B$7-$B$8-F6079-E6079))</f>
        <v>4040.82853951809</v>
      </c>
      <c r="H6079" s="25" t="n">
        <f aca="false">IF(D6079="","",D6079*$F$30)</f>
        <v>4735.22262681054</v>
      </c>
    </row>
    <row r="6080" customFormat="false" ht="15" hidden="false" customHeight="false" outlineLevel="0" collapsed="false">
      <c r="A6080" s="2" t="n">
        <v>6046</v>
      </c>
      <c r="B6080" s="2" t="n">
        <v>10</v>
      </c>
      <c r="C6080" s="22" t="n">
        <f aca="true">NORMSINV(MAX(RAND(),0.000000000001))</f>
        <v>-0.804621565236658</v>
      </c>
      <c r="D6080" s="24" t="n">
        <f aca="false">IF($B$11="","",$B$11*EXP($B$12*C6080))</f>
        <v>660.800890586494</v>
      </c>
      <c r="E6080" s="20" t="n">
        <f aca="true">IF($B$10="","",$B$10*(1-$B$14+2*$B$14*RAND()))</f>
        <v>3.45264554790551</v>
      </c>
      <c r="F6080" s="21" t="n">
        <f aca="false">INDEX($E$17:$E$28,B6080)</f>
        <v>4.761</v>
      </c>
      <c r="G6080" s="25" t="n">
        <f aca="false">IF(OR(D6080="",E6080="",F6080=""),"",D6080*($B$7-$B$8-F6080-E6080))</f>
        <v>2991.01905305418</v>
      </c>
      <c r="H6080" s="25" t="n">
        <f aca="false">IF(D6080="","",D6080*$F$30)</f>
        <v>3303.47581222</v>
      </c>
    </row>
    <row r="6081" customFormat="false" ht="15" hidden="false" customHeight="false" outlineLevel="0" collapsed="false">
      <c r="A6081" s="2" t="n">
        <v>6047</v>
      </c>
      <c r="B6081" s="2" t="n">
        <v>11</v>
      </c>
      <c r="C6081" s="22" t="n">
        <f aca="true">NORMSINV(MAX(RAND(),0.000000000001))</f>
        <v>-0.273259433210136</v>
      </c>
      <c r="D6081" s="24" t="n">
        <f aca="false">IF($B$11="","",$B$11*EXP($B$12*C6081))</f>
        <v>826.624500542629</v>
      </c>
      <c r="E6081" s="20" t="n">
        <f aca="true">IF($B$10="","",$B$10*(1-$B$14+2*$B$14*RAND()))</f>
        <v>3.62955683779445</v>
      </c>
      <c r="F6081" s="21" t="n">
        <f aca="false">INDEX($E$17:$E$28,B6081)</f>
        <v>4.761</v>
      </c>
      <c r="G6081" s="25" t="n">
        <f aca="false">IF(OR(D6081="",E6081="",F6081=""),"",D6081*($B$7-$B$8-F6081-E6081))</f>
        <v>3595.35628159672</v>
      </c>
      <c r="H6081" s="25" t="n">
        <f aca="false">IF(D6081="","",D6081*$F$30)</f>
        <v>4132.46120311271</v>
      </c>
    </row>
    <row r="6082" customFormat="false" ht="15" hidden="false" customHeight="false" outlineLevel="0" collapsed="false">
      <c r="A6082" s="2" t="n">
        <v>6048</v>
      </c>
      <c r="B6082" s="2" t="n">
        <v>12</v>
      </c>
      <c r="C6082" s="22" t="n">
        <f aca="true">NORMSINV(MAX(RAND(),0.000000000001))</f>
        <v>0.0974315754841667</v>
      </c>
      <c r="D6082" s="24" t="n">
        <f aca="false">IF($B$11="","",$B$11*EXP($B$12*C6082))</f>
        <v>966.3703581494</v>
      </c>
      <c r="E6082" s="20" t="n">
        <f aca="true">IF($B$10="","",$B$10*(1-$B$14+2*$B$14*RAND()))</f>
        <v>3.63515125199928</v>
      </c>
      <c r="F6082" s="21" t="n">
        <f aca="false">INDEX($E$17:$E$28,B6082)</f>
        <v>4.761</v>
      </c>
      <c r="G6082" s="25" t="n">
        <f aca="false">IF(OR(D6082="",E6082="",F6082=""),"",D6082*($B$7-$B$8-F6082-E6082))</f>
        <v>4197.76667035228</v>
      </c>
      <c r="H6082" s="25" t="n">
        <f aca="false">IF(D6082="","",D6082*$F$30)</f>
        <v>4831.07869446048</v>
      </c>
    </row>
    <row r="6083" customFormat="false" ht="15" hidden="false" customHeight="false" outlineLevel="0" collapsed="false">
      <c r="A6083" s="2" t="n">
        <v>6049</v>
      </c>
      <c r="B6083" s="2" t="n">
        <v>1</v>
      </c>
      <c r="C6083" s="22" t="n">
        <f aca="true">NORMSINV(MAX(RAND(),0.000000000001))</f>
        <v>-1.89635748949208</v>
      </c>
      <c r="D6083" s="24" t="n">
        <f aca="false">IF($B$11="","",$B$11*EXP($B$12*C6083))</f>
        <v>417.144254950723</v>
      </c>
      <c r="E6083" s="20" t="n">
        <f aca="true">IF($B$10="","",$B$10*(1-$B$14+2*$B$14*RAND()))</f>
        <v>3.43725254742409</v>
      </c>
      <c r="F6083" s="21" t="n">
        <f aca="false">INDEX($E$17:$E$28,B6083)</f>
        <v>4.92562580645161</v>
      </c>
      <c r="G6083" s="25" t="n">
        <f aca="false">IF(OR(D6083="",E6083="",F6083=""),"",D6083*($B$7-$B$8-F6083-E6083))</f>
        <v>1825.8911479012</v>
      </c>
      <c r="H6083" s="25" t="n">
        <f aca="false">IF(D6083="","",D6083*$F$30)</f>
        <v>2085.38755934965</v>
      </c>
    </row>
    <row r="6084" customFormat="false" ht="15" hidden="false" customHeight="false" outlineLevel="0" collapsed="false">
      <c r="A6084" s="2" t="n">
        <v>6050</v>
      </c>
      <c r="B6084" s="2" t="n">
        <v>2</v>
      </c>
      <c r="C6084" s="22" t="n">
        <f aca="true">NORMSINV(MAX(RAND(),0.000000000001))</f>
        <v>0.777340252640618</v>
      </c>
      <c r="D6084" s="24" t="n">
        <f aca="false">IF($B$11="","",$B$11*EXP($B$12*C6084))</f>
        <v>1286.95932117833</v>
      </c>
      <c r="E6084" s="20" t="n">
        <f aca="true">IF($B$10="","",$B$10*(1-$B$14+2*$B$14*RAND()))</f>
        <v>3.4549958463242</v>
      </c>
      <c r="F6084" s="21" t="n">
        <f aca="false">INDEX($E$17:$E$28,B6084)</f>
        <v>5.0612</v>
      </c>
      <c r="G6084" s="25" t="n">
        <f aca="false">IF(OR(D6084="",E6084="",F6084=""),"",D6084*($B$7-$B$8-F6084-E6084))</f>
        <v>5435.86412640484</v>
      </c>
      <c r="H6084" s="25" t="n">
        <f aca="false">IF(D6084="","",D6084*$F$30)</f>
        <v>6433.76703843472</v>
      </c>
    </row>
    <row r="6085" customFormat="false" ht="15" hidden="false" customHeight="false" outlineLevel="0" collapsed="false">
      <c r="A6085" s="2" t="n">
        <v>6051</v>
      </c>
      <c r="B6085" s="2" t="n">
        <v>3</v>
      </c>
      <c r="C6085" s="22" t="n">
        <f aca="true">NORMSINV(MAX(RAND(),0.000000000001))</f>
        <v>-0.574073695265782</v>
      </c>
      <c r="D6085" s="24" t="n">
        <f aca="false">IF($B$11="","",$B$11*EXP($B$12*C6085))</f>
        <v>728.215935722737</v>
      </c>
      <c r="E6085" s="20" t="n">
        <f aca="true">IF($B$10="","",$B$10*(1-$B$14+2*$B$14*RAND()))</f>
        <v>3.56889866022781</v>
      </c>
      <c r="F6085" s="21" t="n">
        <f aca="false">INDEX($E$17:$E$28,B6085)</f>
        <v>5.0612</v>
      </c>
      <c r="G6085" s="25" t="n">
        <f aca="false">IF(OR(D6085="",E6085="",F6085=""),"",D6085*($B$7-$B$8-F6085-E6085))</f>
        <v>2992.89564987034</v>
      </c>
      <c r="H6085" s="25" t="n">
        <f aca="false">IF(D6085="","",D6085*$F$30)</f>
        <v>3640.49710586511</v>
      </c>
    </row>
    <row r="6086" customFormat="false" ht="15" hidden="false" customHeight="false" outlineLevel="0" collapsed="false">
      <c r="A6086" s="2" t="n">
        <v>6052</v>
      </c>
      <c r="B6086" s="2" t="n">
        <v>4</v>
      </c>
      <c r="C6086" s="22" t="n">
        <f aca="true">NORMSINV(MAX(RAND(),0.000000000001))</f>
        <v>-0.83843155092386</v>
      </c>
      <c r="D6086" s="24" t="n">
        <f aca="false">IF($B$11="","",$B$11*EXP($B$12*C6086))</f>
        <v>651.453610082287</v>
      </c>
      <c r="E6086" s="20" t="n">
        <f aca="true">IF($B$10="","",$B$10*(1-$B$14+2*$B$14*RAND()))</f>
        <v>3.91361398719041</v>
      </c>
      <c r="F6086" s="21" t="n">
        <f aca="false">INDEX($E$17:$E$28,B6086)</f>
        <v>4.89657419354839</v>
      </c>
      <c r="G6086" s="25" t="n">
        <f aca="false">IF(OR(D6086="",E6086="",F6086=""),"",D6086*($B$7-$B$8-F6086-E6086))</f>
        <v>2560.09009660175</v>
      </c>
      <c r="H6086" s="25" t="n">
        <f aca="false">IF(D6086="","",D6086*$F$30)</f>
        <v>3256.74688752337</v>
      </c>
    </row>
    <row r="6087" customFormat="false" ht="15" hidden="false" customHeight="false" outlineLevel="0" collapsed="false">
      <c r="A6087" s="2" t="n">
        <v>6053</v>
      </c>
      <c r="B6087" s="2" t="n">
        <v>5</v>
      </c>
      <c r="C6087" s="22" t="n">
        <f aca="true">NORMSINV(MAX(RAND(),0.000000000001))</f>
        <v>-0.39637200603711</v>
      </c>
      <c r="D6087" s="24" t="n">
        <f aca="false">IF($B$11="","",$B$11*EXP($B$12*C6087))</f>
        <v>784.836237324238</v>
      </c>
      <c r="E6087" s="20" t="n">
        <f aca="true">IF($B$10="","",$B$10*(1-$B$14+2*$B$14*RAND()))</f>
        <v>3.56094081331209</v>
      </c>
      <c r="F6087" s="21" t="n">
        <f aca="false">INDEX($E$17:$E$28,B6087)</f>
        <v>4.761</v>
      </c>
      <c r="G6087" s="25" t="n">
        <f aca="false">IF(OR(D6087="",E6087="",F6087=""),"",D6087*($B$7-$B$8-F6087-E6087))</f>
        <v>3467.45294835592</v>
      </c>
      <c r="H6087" s="25" t="n">
        <f aca="false">IF(D6087="","",D6087*$F$30)</f>
        <v>3923.55331763133</v>
      </c>
    </row>
    <row r="6088" customFormat="false" ht="15" hidden="false" customHeight="false" outlineLevel="0" collapsed="false">
      <c r="A6088" s="2" t="n">
        <v>6054</v>
      </c>
      <c r="B6088" s="2" t="n">
        <v>6</v>
      </c>
      <c r="C6088" s="22" t="n">
        <f aca="true">NORMSINV(MAX(RAND(),0.000000000001))</f>
        <v>-0.458730412337649</v>
      </c>
      <c r="D6088" s="24" t="n">
        <f aca="false">IF($B$11="","",$B$11*EXP($B$12*C6088))</f>
        <v>764.48267613416</v>
      </c>
      <c r="E6088" s="20" t="n">
        <f aca="true">IF($B$10="","",$B$10*(1-$B$14+2*$B$14*RAND()))</f>
        <v>3.81304077976884</v>
      </c>
      <c r="F6088" s="21" t="n">
        <f aca="false">INDEX($E$17:$E$28,B6088)</f>
        <v>4.761</v>
      </c>
      <c r="G6088" s="25" t="n">
        <f aca="false">IF(OR(D6088="",E6088="",F6088=""),"",D6088*($B$7-$B$8-F6088-E6088))</f>
        <v>3184.80365334809</v>
      </c>
      <c r="H6088" s="25" t="n">
        <f aca="false">IF(D6088="","",D6088*$F$30)</f>
        <v>3821.80179452989</v>
      </c>
    </row>
    <row r="6089" customFormat="false" ht="15" hidden="false" customHeight="false" outlineLevel="0" collapsed="false">
      <c r="A6089" s="2" t="n">
        <v>6055</v>
      </c>
      <c r="B6089" s="2" t="n">
        <v>7</v>
      </c>
      <c r="C6089" s="22" t="n">
        <f aca="true">NORMSINV(MAX(RAND(),0.000000000001))</f>
        <v>-1.1180353500586</v>
      </c>
      <c r="D6089" s="24" t="n">
        <f aca="false">IF($B$11="","",$B$11*EXP($B$12*C6089))</f>
        <v>579.051045994317</v>
      </c>
      <c r="E6089" s="20" t="n">
        <f aca="true">IF($B$10="","",$B$10*(1-$B$14+2*$B$14*RAND()))</f>
        <v>3.87242624313221</v>
      </c>
      <c r="F6089" s="21" t="n">
        <f aca="false">INDEX($E$17:$E$28,B6089)</f>
        <v>4.761</v>
      </c>
      <c r="G6089" s="25" t="n">
        <f aca="false">IF(OR(D6089="",E6089="",F6089=""),"",D6089*($B$7-$B$8-F6089-E6089))</f>
        <v>2377.91582936711</v>
      </c>
      <c r="H6089" s="25" t="n">
        <f aca="false">IF(D6089="","",D6089*$F$30)</f>
        <v>2894.79198913479</v>
      </c>
    </row>
    <row r="6090" customFormat="false" ht="15" hidden="false" customHeight="false" outlineLevel="0" collapsed="false">
      <c r="A6090" s="2" t="n">
        <v>6056</v>
      </c>
      <c r="B6090" s="2" t="n">
        <v>8</v>
      </c>
      <c r="C6090" s="22" t="n">
        <f aca="true">NORMSINV(MAX(RAND(),0.000000000001))</f>
        <v>-0.399160522311812</v>
      </c>
      <c r="D6090" s="24" t="n">
        <f aca="false">IF($B$11="","",$B$11*EXP($B$12*C6090))</f>
        <v>783.914607183686</v>
      </c>
      <c r="E6090" s="20" t="n">
        <f aca="true">IF($B$10="","",$B$10*(1-$B$14+2*$B$14*RAND()))</f>
        <v>3.85131961331828</v>
      </c>
      <c r="F6090" s="21" t="n">
        <f aca="false">INDEX($E$17:$E$28,B6090)</f>
        <v>4.761</v>
      </c>
      <c r="G6090" s="25" t="n">
        <f aca="false">IF(OR(D6090="",E6090="",F6090=""),"",D6090*($B$7-$B$8-F6090-E6090))</f>
        <v>3235.74894890541</v>
      </c>
      <c r="H6090" s="25" t="n">
        <f aca="false">IF(D6090="","",D6090*$F$30)</f>
        <v>3918.94590423268</v>
      </c>
    </row>
    <row r="6091" customFormat="false" ht="15" hidden="false" customHeight="false" outlineLevel="0" collapsed="false">
      <c r="A6091" s="2" t="n">
        <v>6057</v>
      </c>
      <c r="B6091" s="2" t="n">
        <v>9</v>
      </c>
      <c r="C6091" s="22" t="n">
        <f aca="true">NORMSINV(MAX(RAND(),0.000000000001))</f>
        <v>0.0384256967073695</v>
      </c>
      <c r="D6091" s="24" t="n">
        <f aca="false">IF($B$11="","",$B$11*EXP($B$12*C6091))</f>
        <v>942.639651013887</v>
      </c>
      <c r="E6091" s="20" t="n">
        <f aca="true">IF($B$10="","",$B$10*(1-$B$14+2*$B$14*RAND()))</f>
        <v>3.8652800230046</v>
      </c>
      <c r="F6091" s="21" t="n">
        <f aca="false">INDEX($E$17:$E$28,B6091)</f>
        <v>4.761</v>
      </c>
      <c r="G6091" s="25" t="n">
        <f aca="false">IF(OR(D6091="",E6091="",F6091=""),"",D6091*($B$7-$B$8-F6091-E6091))</f>
        <v>3877.7555634838</v>
      </c>
      <c r="H6091" s="25" t="n">
        <f aca="false">IF(D6091="","",D6091*$F$30)</f>
        <v>4712.44414334862</v>
      </c>
    </row>
    <row r="6092" customFormat="false" ht="15" hidden="false" customHeight="false" outlineLevel="0" collapsed="false">
      <c r="A6092" s="2" t="n">
        <v>6058</v>
      </c>
      <c r="B6092" s="2" t="n">
        <v>10</v>
      </c>
      <c r="C6092" s="22" t="n">
        <f aca="true">NORMSINV(MAX(RAND(),0.000000000001))</f>
        <v>-0.656653985078041</v>
      </c>
      <c r="D6092" s="24" t="n">
        <f aca="false">IF($B$11="","",$B$11*EXP($B$12*C6092))</f>
        <v>703.312338773693</v>
      </c>
      <c r="E6092" s="20" t="n">
        <f aca="true">IF($B$10="","",$B$10*(1-$B$14+2*$B$14*RAND()))</f>
        <v>3.88163681950343</v>
      </c>
      <c r="F6092" s="21" t="n">
        <f aca="false">INDEX($E$17:$E$28,B6092)</f>
        <v>4.761</v>
      </c>
      <c r="G6092" s="25" t="n">
        <f aca="false">IF(OR(D6092="",E6092="",F6092=""),"",D6092*($B$7-$B$8-F6092-E6092))</f>
        <v>2881.72608128026</v>
      </c>
      <c r="H6092" s="25" t="n">
        <f aca="false">IF(D6092="","",D6092*$F$30)</f>
        <v>3515.99904399745</v>
      </c>
    </row>
    <row r="6093" customFormat="false" ht="15" hidden="false" customHeight="false" outlineLevel="0" collapsed="false">
      <c r="A6093" s="2" t="n">
        <v>6059</v>
      </c>
      <c r="B6093" s="2" t="n">
        <v>11</v>
      </c>
      <c r="C6093" s="22" t="n">
        <f aca="true">NORMSINV(MAX(RAND(),0.000000000001))</f>
        <v>-0.766538635223621</v>
      </c>
      <c r="D6093" s="24" t="n">
        <f aca="false">IF($B$11="","",$B$11*EXP($B$12*C6093))</f>
        <v>671.49020183212</v>
      </c>
      <c r="E6093" s="20" t="n">
        <f aca="true">IF($B$10="","",$B$10*(1-$B$14+2*$B$14*RAND()))</f>
        <v>3.52387051104195</v>
      </c>
      <c r="F6093" s="21" t="n">
        <f aca="false">INDEX($E$17:$E$28,B6093)</f>
        <v>4.761</v>
      </c>
      <c r="G6093" s="25" t="n">
        <f aca="false">IF(OR(D6093="",E6093="",F6093=""),"",D6093*($B$7-$B$8-F6093-E6093))</f>
        <v>2991.57579972867</v>
      </c>
      <c r="H6093" s="25" t="n">
        <f aca="false">IF(D6093="","",D6093*$F$30)</f>
        <v>3356.91381699913</v>
      </c>
    </row>
    <row r="6094" customFormat="false" ht="15" hidden="false" customHeight="false" outlineLevel="0" collapsed="false">
      <c r="A6094" s="2" t="n">
        <v>6060</v>
      </c>
      <c r="B6094" s="2" t="n">
        <v>12</v>
      </c>
      <c r="C6094" s="22" t="n">
        <f aca="true">NORMSINV(MAX(RAND(),0.000000000001))</f>
        <v>-0.824524011862463</v>
      </c>
      <c r="D6094" s="24" t="n">
        <f aca="false">IF($B$11="","",$B$11*EXP($B$12*C6094))</f>
        <v>655.282443593346</v>
      </c>
      <c r="E6094" s="20" t="n">
        <f aca="true">IF($B$10="","",$B$10*(1-$B$14+2*$B$14*RAND()))</f>
        <v>4.01440679798207</v>
      </c>
      <c r="F6094" s="21" t="n">
        <f aca="false">INDEX($E$17:$E$28,B6094)</f>
        <v>4.761</v>
      </c>
      <c r="G6094" s="25" t="n">
        <f aca="false">IF(OR(D6094="",E6094="",F6094=""),"",D6094*($B$7-$B$8-F6094-E6094))</f>
        <v>2597.92832127188</v>
      </c>
      <c r="H6094" s="25" t="n">
        <f aca="false">IF(D6094="","",D6094*$F$30)</f>
        <v>3275.88799201185</v>
      </c>
    </row>
    <row r="6095" customFormat="false" ht="15" hidden="false" customHeight="false" outlineLevel="0" collapsed="false">
      <c r="A6095" s="2" t="n">
        <v>6061</v>
      </c>
      <c r="B6095" s="2" t="n">
        <v>1</v>
      </c>
      <c r="C6095" s="22" t="n">
        <f aca="true">NORMSINV(MAX(RAND(),0.000000000001))</f>
        <v>0.29480836510442</v>
      </c>
      <c r="D6095" s="24" t="n">
        <f aca="false">IF($B$11="","",$B$11*EXP($B$12*C6095))</f>
        <v>1050.17808745106</v>
      </c>
      <c r="E6095" s="20" t="n">
        <f aca="true">IF($B$10="","",$B$10*(1-$B$14+2*$B$14*RAND()))</f>
        <v>3.4119448662972</v>
      </c>
      <c r="F6095" s="21" t="n">
        <f aca="false">INDEX($E$17:$E$28,B6095)</f>
        <v>4.92562580645161</v>
      </c>
      <c r="G6095" s="25" t="n">
        <f aca="false">IF(OR(D6095="",E6095="",F6095=""),"",D6095*($B$7-$B$8-F6095-E6095))</f>
        <v>4623.3348110311</v>
      </c>
      <c r="H6095" s="25" t="n">
        <f aca="false">IF(D6095="","",D6095*$F$30)</f>
        <v>5250.05029478534</v>
      </c>
    </row>
    <row r="6096" customFormat="false" ht="15" hidden="false" customHeight="false" outlineLevel="0" collapsed="false">
      <c r="A6096" s="2" t="n">
        <v>6062</v>
      </c>
      <c r="B6096" s="2" t="n">
        <v>2</v>
      </c>
      <c r="C6096" s="22" t="n">
        <f aca="true">NORMSINV(MAX(RAND(),0.000000000001))</f>
        <v>-0.361603173809643</v>
      </c>
      <c r="D6096" s="24" t="n">
        <f aca="false">IF($B$11="","",$B$11*EXP($B$12*C6096))</f>
        <v>796.419046175823</v>
      </c>
      <c r="E6096" s="20" t="n">
        <f aca="true">IF($B$10="","",$B$10*(1-$B$14+2*$B$14*RAND()))</f>
        <v>3.82817992964375</v>
      </c>
      <c r="F6096" s="21" t="n">
        <f aca="false">INDEX($E$17:$E$28,B6096)</f>
        <v>5.0612</v>
      </c>
      <c r="G6096" s="25" t="n">
        <f aca="false">IF(OR(D6096="",E6096="",F6096=""),"",D6096*($B$7-$B$8-F6096-E6096))</f>
        <v>3066.70716361861</v>
      </c>
      <c r="H6096" s="25" t="n">
        <f aca="false">IF(D6096="","",D6096*$F$30)</f>
        <v>3981.45809564218</v>
      </c>
    </row>
    <row r="6097" customFormat="false" ht="15" hidden="false" customHeight="false" outlineLevel="0" collapsed="false">
      <c r="A6097" s="2" t="n">
        <v>6063</v>
      </c>
      <c r="B6097" s="2" t="n">
        <v>3</v>
      </c>
      <c r="C6097" s="22" t="n">
        <f aca="true">NORMSINV(MAX(RAND(),0.000000000001))</f>
        <v>-1.43534602533424</v>
      </c>
      <c r="D6097" s="24" t="n">
        <f aca="false">IF($B$11="","",$B$11*EXP($B$12*C6097))</f>
        <v>506.582242529242</v>
      </c>
      <c r="E6097" s="20" t="n">
        <f aca="true">IF($B$10="","",$B$10*(1-$B$14+2*$B$14*RAND()))</f>
        <v>3.99527666335345</v>
      </c>
      <c r="F6097" s="21" t="n">
        <f aca="false">INDEX($E$17:$E$28,B6097)</f>
        <v>5.0612</v>
      </c>
      <c r="G6097" s="25" t="n">
        <f aca="false">IF(OR(D6097="",E6097="",F6097=""),"",D6097*($B$7-$B$8-F6097-E6097))</f>
        <v>1866.00751228721</v>
      </c>
      <c r="H6097" s="25" t="n">
        <f aca="false">IF(D6097="","",D6097*$F$30)</f>
        <v>2532.50594685219</v>
      </c>
    </row>
    <row r="6098" customFormat="false" ht="15" hidden="false" customHeight="false" outlineLevel="0" collapsed="false">
      <c r="A6098" s="2" t="n">
        <v>6064</v>
      </c>
      <c r="B6098" s="2" t="n">
        <v>4</v>
      </c>
      <c r="C6098" s="22" t="n">
        <f aca="true">NORMSINV(MAX(RAND(),0.000000000001))</f>
        <v>-0.707987609050114</v>
      </c>
      <c r="D6098" s="24" t="n">
        <f aca="false">IF($B$11="","",$B$11*EXP($B$12*C6098))</f>
        <v>688.262867642447</v>
      </c>
      <c r="E6098" s="20" t="n">
        <f aca="true">IF($B$10="","",$B$10*(1-$B$14+2*$B$14*RAND()))</f>
        <v>3.68302891295406</v>
      </c>
      <c r="F6098" s="21" t="n">
        <f aca="false">INDEX($E$17:$E$28,B6098)</f>
        <v>4.89657419354839</v>
      </c>
      <c r="G6098" s="25" t="n">
        <f aca="false">IF(OR(D6098="",E6098="",F6098=""),"",D6098*($B$7-$B$8-F6098-E6098))</f>
        <v>2863.44669644935</v>
      </c>
      <c r="H6098" s="25" t="n">
        <f aca="false">IF(D6098="","",D6098*$F$30)</f>
        <v>3440.76372791812</v>
      </c>
    </row>
    <row r="6099" customFormat="false" ht="15" hidden="false" customHeight="false" outlineLevel="0" collapsed="false">
      <c r="A6099" s="2" t="n">
        <v>6065</v>
      </c>
      <c r="B6099" s="2" t="n">
        <v>5</v>
      </c>
      <c r="C6099" s="22" t="n">
        <f aca="true">NORMSINV(MAX(RAND(),0.000000000001))</f>
        <v>0.856277783923629</v>
      </c>
      <c r="D6099" s="24" t="n">
        <f aca="false">IF($B$11="","",$B$11*EXP($B$12*C6099))</f>
        <v>1330.48550603076</v>
      </c>
      <c r="E6099" s="20" t="n">
        <f aca="true">IF($B$10="","",$B$10*(1-$B$14+2*$B$14*RAND()))</f>
        <v>3.81779504983999</v>
      </c>
      <c r="F6099" s="21" t="n">
        <f aca="false">INDEX($E$17:$E$28,B6099)</f>
        <v>4.761</v>
      </c>
      <c r="G6099" s="25" t="n">
        <f aca="false">IF(OR(D6099="",E6099="",F6099=""),"",D6099*($B$7-$B$8-F6099-E6099))</f>
        <v>5536.42287381134</v>
      </c>
      <c r="H6099" s="25" t="n">
        <f aca="false">IF(D6099="","",D6099*$F$30)</f>
        <v>6651.36314174896</v>
      </c>
    </row>
    <row r="6100" customFormat="false" ht="15" hidden="false" customHeight="false" outlineLevel="0" collapsed="false">
      <c r="A6100" s="2" t="n">
        <v>6066</v>
      </c>
      <c r="B6100" s="2" t="n">
        <v>6</v>
      </c>
      <c r="C6100" s="22" t="n">
        <f aca="true">NORMSINV(MAX(RAND(),0.000000000001))</f>
        <v>0.740414717320863</v>
      </c>
      <c r="D6100" s="24" t="n">
        <f aca="false">IF($B$11="","",$B$11*EXP($B$12*C6100))</f>
        <v>1267.09027912282</v>
      </c>
      <c r="E6100" s="20" t="n">
        <f aca="true">IF($B$10="","",$B$10*(1-$B$14+2*$B$14*RAND()))</f>
        <v>3.80521416547067</v>
      </c>
      <c r="F6100" s="21" t="n">
        <f aca="false">INDEX($E$17:$E$28,B6100)</f>
        <v>4.761</v>
      </c>
      <c r="G6100" s="25" t="n">
        <f aca="false">IF(OR(D6100="",E6100="",F6100=""),"",D6100*($B$7-$B$8-F6100-E6100))</f>
        <v>5288.56345807263</v>
      </c>
      <c r="H6100" s="25" t="n">
        <f aca="false">IF(D6100="","",D6100*$F$30)</f>
        <v>6334.43772339079</v>
      </c>
    </row>
    <row r="6101" customFormat="false" ht="15" hidden="false" customHeight="false" outlineLevel="0" collapsed="false">
      <c r="A6101" s="2" t="n">
        <v>6067</v>
      </c>
      <c r="B6101" s="2" t="n">
        <v>7</v>
      </c>
      <c r="C6101" s="22" t="n">
        <f aca="true">NORMSINV(MAX(RAND(),0.000000000001))</f>
        <v>0.108048780114251</v>
      </c>
      <c r="D6101" s="24" t="n">
        <f aca="false">IF($B$11="","",$B$11*EXP($B$12*C6101))</f>
        <v>970.70332300975</v>
      </c>
      <c r="E6101" s="20" t="n">
        <f aca="true">IF($B$10="","",$B$10*(1-$B$14+2*$B$14*RAND()))</f>
        <v>3.7890460575383</v>
      </c>
      <c r="F6101" s="21" t="n">
        <f aca="false">INDEX($E$17:$E$28,B6101)</f>
        <v>4.761</v>
      </c>
      <c r="G6101" s="25" t="n">
        <f aca="false">IF(OR(D6101="",E6101="",F6101=""),"",D6101*($B$7-$B$8-F6101-E6101))</f>
        <v>4067.20221520537</v>
      </c>
      <c r="H6101" s="25" t="n">
        <f aca="false">IF(D6101="","",D6101*$F$30)</f>
        <v>4852.74005239034</v>
      </c>
    </row>
    <row r="6102" customFormat="false" ht="15" hidden="false" customHeight="false" outlineLevel="0" collapsed="false">
      <c r="A6102" s="2" t="n">
        <v>6068</v>
      </c>
      <c r="B6102" s="2" t="n">
        <v>8</v>
      </c>
      <c r="C6102" s="22" t="n">
        <f aca="true">NORMSINV(MAX(RAND(),0.000000000001))</f>
        <v>0.172670346156635</v>
      </c>
      <c r="D6102" s="24" t="n">
        <f aca="false">IF($B$11="","",$B$11*EXP($B$12*C6102))</f>
        <v>997.498075227183</v>
      </c>
      <c r="E6102" s="20" t="n">
        <f aca="true">IF($B$10="","",$B$10*(1-$B$14+2*$B$14*RAND()))</f>
        <v>3.87475689669651</v>
      </c>
      <c r="F6102" s="21" t="n">
        <f aca="false">INDEX($E$17:$E$28,B6102)</f>
        <v>4.761</v>
      </c>
      <c r="G6102" s="25" t="n">
        <f aca="false">IF(OR(D6102="",E6102="",F6102=""),"",D6102*($B$7-$B$8-F6102-E6102))</f>
        <v>4093.97459580967</v>
      </c>
      <c r="H6102" s="25" t="n">
        <f aca="false">IF(D6102="","",D6102*$F$30)</f>
        <v>4986.69237767573</v>
      </c>
    </row>
    <row r="6103" customFormat="false" ht="15" hidden="false" customHeight="false" outlineLevel="0" collapsed="false">
      <c r="A6103" s="2" t="n">
        <v>6069</v>
      </c>
      <c r="B6103" s="2" t="n">
        <v>9</v>
      </c>
      <c r="C6103" s="22" t="n">
        <f aca="true">NORMSINV(MAX(RAND(),0.000000000001))</f>
        <v>-0.0172724869161894</v>
      </c>
      <c r="D6103" s="24" t="n">
        <f aca="false">IF($B$11="","",$B$11*EXP($B$12*C6103))</f>
        <v>920.774123297181</v>
      </c>
      <c r="E6103" s="20" t="n">
        <f aca="true">IF($B$10="","",$B$10*(1-$B$14+2*$B$14*RAND()))</f>
        <v>3.72173822073265</v>
      </c>
      <c r="F6103" s="21" t="n">
        <f aca="false">INDEX($E$17:$E$28,B6103)</f>
        <v>4.761</v>
      </c>
      <c r="G6103" s="25" t="n">
        <f aca="false">IF(OR(D6103="",E6103="",F6103=""),"",D6103*($B$7-$B$8-F6103-E6103))</f>
        <v>3919.97648245149</v>
      </c>
      <c r="H6103" s="25" t="n">
        <f aca="false">IF(D6103="","",D6103*$F$30)</f>
        <v>4603.13399718727</v>
      </c>
    </row>
    <row r="6104" customFormat="false" ht="15" hidden="false" customHeight="false" outlineLevel="0" collapsed="false">
      <c r="A6104" s="2" t="n">
        <v>6070</v>
      </c>
      <c r="B6104" s="2" t="n">
        <v>10</v>
      </c>
      <c r="C6104" s="22" t="n">
        <f aca="true">NORMSINV(MAX(RAND(),0.000000000001))</f>
        <v>0.951226509753898</v>
      </c>
      <c r="D6104" s="24" t="n">
        <f aca="false">IF($B$11="","",$B$11*EXP($B$12*C6104))</f>
        <v>1384.79496495971</v>
      </c>
      <c r="E6104" s="20" t="n">
        <f aca="true">IF($B$10="","",$B$10*(1-$B$14+2*$B$14*RAND()))</f>
        <v>3.49495994647517</v>
      </c>
      <c r="F6104" s="21" t="n">
        <f aca="false">INDEX($E$17:$E$28,B6104)</f>
        <v>4.761</v>
      </c>
      <c r="G6104" s="25" t="n">
        <f aca="false">IF(OR(D6104="",E6104="",F6104=""),"",D6104*($B$7-$B$8-F6104-E6104))</f>
        <v>6209.47608879885</v>
      </c>
      <c r="H6104" s="25" t="n">
        <f aca="false">IF(D6104="","",D6104*$F$30)</f>
        <v>6922.86698882658</v>
      </c>
    </row>
    <row r="6105" customFormat="false" ht="15" hidden="false" customHeight="false" outlineLevel="0" collapsed="false">
      <c r="A6105" s="2" t="n">
        <v>6071</v>
      </c>
      <c r="B6105" s="2" t="n">
        <v>11</v>
      </c>
      <c r="C6105" s="22" t="n">
        <f aca="true">NORMSINV(MAX(RAND(),0.000000000001))</f>
        <v>-0.852925757304628</v>
      </c>
      <c r="D6105" s="24" t="n">
        <f aca="false">IF($B$11="","",$B$11*EXP($B$12*C6105))</f>
        <v>647.487068861687</v>
      </c>
      <c r="E6105" s="20" t="n">
        <f aca="true">IF($B$10="","",$B$10*(1-$B$14+2*$B$14*RAND()))</f>
        <v>4.09400224336661</v>
      </c>
      <c r="F6105" s="21" t="n">
        <f aca="false">INDEX($E$17:$E$28,B6105)</f>
        <v>4.761</v>
      </c>
      <c r="G6105" s="25" t="n">
        <f aca="false">IF(OR(D6105="",E6105="",F6105=""),"",D6105*($B$7-$B$8-F6105-E6105))</f>
        <v>2515.48580997678</v>
      </c>
      <c r="H6105" s="25" t="n">
        <f aca="false">IF(D6105="","",D6105*$F$30)</f>
        <v>3236.91735465334</v>
      </c>
    </row>
    <row r="6106" customFormat="false" ht="15" hidden="false" customHeight="false" outlineLevel="0" collapsed="false">
      <c r="A6106" s="2" t="n">
        <v>6072</v>
      </c>
      <c r="B6106" s="2" t="n">
        <v>12</v>
      </c>
      <c r="C6106" s="22" t="n">
        <f aca="true">NORMSINV(MAX(RAND(),0.000000000001))</f>
        <v>0.331558605540839</v>
      </c>
      <c r="D6106" s="24" t="n">
        <f aca="false">IF($B$11="","",$B$11*EXP($B$12*C6106))</f>
        <v>1066.56698068843</v>
      </c>
      <c r="E6106" s="20" t="n">
        <f aca="true">IF($B$10="","",$B$10*(1-$B$14+2*$B$14*RAND()))</f>
        <v>3.93032582109266</v>
      </c>
      <c r="F6106" s="21" t="n">
        <f aca="false">INDEX($E$17:$E$28,B6106)</f>
        <v>4.761</v>
      </c>
      <c r="G6106" s="25" t="n">
        <f aca="false">IF(OR(D6106="",E6106="",F6106=""),"",D6106*($B$7-$B$8-F6106-E6106))</f>
        <v>4318.18219478841</v>
      </c>
      <c r="H6106" s="25" t="n">
        <f aca="false">IF(D6106="","",D6106*$F$30)</f>
        <v>5331.9816498576</v>
      </c>
    </row>
    <row r="6107" customFormat="false" ht="15" hidden="false" customHeight="false" outlineLevel="0" collapsed="false">
      <c r="A6107" s="2" t="n">
        <v>6073</v>
      </c>
      <c r="B6107" s="2" t="n">
        <v>1</v>
      </c>
      <c r="C6107" s="22" t="n">
        <f aca="true">NORMSINV(MAX(RAND(),0.000000000001))</f>
        <v>-1.29584897656947</v>
      </c>
      <c r="D6107" s="24" t="n">
        <f aca="false">IF($B$11="","",$B$11*EXP($B$12*C6107))</f>
        <v>537.251328085891</v>
      </c>
      <c r="E6107" s="20" t="n">
        <f aca="true">IF($B$10="","",$B$10*(1-$B$14+2*$B$14*RAND()))</f>
        <v>3.63788739454291</v>
      </c>
      <c r="F6107" s="21" t="n">
        <f aca="false">INDEX($E$17:$E$28,B6107)</f>
        <v>4.92562580645161</v>
      </c>
      <c r="G6107" s="25" t="n">
        <f aca="false">IF(OR(D6107="",E6107="",F6107=""),"",D6107*($B$7-$B$8-F6107-E6107))</f>
        <v>2243.82307949888</v>
      </c>
      <c r="H6107" s="25" t="n">
        <f aca="false">IF(D6107="","",D6107*$F$30)</f>
        <v>2685.82683936699</v>
      </c>
    </row>
    <row r="6108" customFormat="false" ht="15" hidden="false" customHeight="false" outlineLevel="0" collapsed="false">
      <c r="A6108" s="2" t="n">
        <v>6074</v>
      </c>
      <c r="B6108" s="2" t="n">
        <v>2</v>
      </c>
      <c r="C6108" s="22" t="n">
        <f aca="true">NORMSINV(MAX(RAND(),0.000000000001))</f>
        <v>0.0115387168976947</v>
      </c>
      <c r="D6108" s="24" t="n">
        <f aca="false">IF($B$11="","",$B$11*EXP($B$12*C6108))</f>
        <v>932.020507539649</v>
      </c>
      <c r="E6108" s="20" t="n">
        <f aca="true">IF($B$10="","",$B$10*(1-$B$14+2*$B$14*RAND()))</f>
        <v>3.98851732941579</v>
      </c>
      <c r="F6108" s="21" t="n">
        <f aca="false">INDEX($E$17:$E$28,B6108)</f>
        <v>5.0612</v>
      </c>
      <c r="G6108" s="25" t="n">
        <f aca="false">IF(OR(D6108="",E6108="",F6108=""),"",D6108*($B$7-$B$8-F6108-E6108))</f>
        <v>3439.41912760267</v>
      </c>
      <c r="H6108" s="25" t="n">
        <f aca="false">IF(D6108="","",D6108*$F$30)</f>
        <v>4659.35692129221</v>
      </c>
    </row>
    <row r="6109" customFormat="false" ht="15" hidden="false" customHeight="false" outlineLevel="0" collapsed="false">
      <c r="A6109" s="2" t="n">
        <v>6075</v>
      </c>
      <c r="B6109" s="2" t="n">
        <v>3</v>
      </c>
      <c r="C6109" s="22" t="n">
        <f aca="true">NORMSINV(MAX(RAND(),0.000000000001))</f>
        <v>-0.319344089831001</v>
      </c>
      <c r="D6109" s="24" t="n">
        <f aca="false">IF($B$11="","",$B$11*EXP($B$12*C6109))</f>
        <v>810.727531246993</v>
      </c>
      <c r="E6109" s="20" t="n">
        <f aca="true">IF($B$10="","",$B$10*(1-$B$14+2*$B$14*RAND()))</f>
        <v>3.6326214983764</v>
      </c>
      <c r="F6109" s="21" t="n">
        <f aca="false">INDEX($E$17:$E$28,B6109)</f>
        <v>5.0612</v>
      </c>
      <c r="G6109" s="25" t="n">
        <f aca="false">IF(OR(D6109="",E6109="",F6109=""),"",D6109*($B$7-$B$8-F6109-E6109))</f>
        <v>3280.34830760596</v>
      </c>
      <c r="H6109" s="25" t="n">
        <f aca="false">IF(D6109="","",D6109*$F$30)</f>
        <v>4052.98907420997</v>
      </c>
    </row>
    <row r="6110" customFormat="false" ht="15" hidden="false" customHeight="false" outlineLevel="0" collapsed="false">
      <c r="A6110" s="2" t="n">
        <v>6076</v>
      </c>
      <c r="B6110" s="2" t="n">
        <v>4</v>
      </c>
      <c r="C6110" s="22" t="n">
        <f aca="true">NORMSINV(MAX(RAND(),0.000000000001))</f>
        <v>0.719327525874365</v>
      </c>
      <c r="D6110" s="24" t="n">
        <f aca="false">IF($B$11="","",$B$11*EXP($B$12*C6110))</f>
        <v>1255.88151212118</v>
      </c>
      <c r="E6110" s="20" t="n">
        <f aca="true">IF($B$10="","",$B$10*(1-$B$14+2*$B$14*RAND()))</f>
        <v>3.55103823934262</v>
      </c>
      <c r="F6110" s="21" t="n">
        <f aca="false">INDEX($E$17:$E$28,B6110)</f>
        <v>4.89657419354839</v>
      </c>
      <c r="G6110" s="25" t="n">
        <f aca="false">IF(OR(D6110="",E6110="",F6110=""),"",D6110*($B$7-$B$8-F6110-E6110))</f>
        <v>5390.73018839101</v>
      </c>
      <c r="H6110" s="25" t="n">
        <f aca="false">IF(D6110="","",D6110*$F$30)</f>
        <v>6278.40285539622</v>
      </c>
    </row>
    <row r="6111" customFormat="false" ht="15" hidden="false" customHeight="false" outlineLevel="0" collapsed="false">
      <c r="A6111" s="2" t="n">
        <v>6077</v>
      </c>
      <c r="B6111" s="2" t="n">
        <v>5</v>
      </c>
      <c r="C6111" s="22" t="n">
        <f aca="true">NORMSINV(MAX(RAND(),0.000000000001))</f>
        <v>-0.996985078267972</v>
      </c>
      <c r="D6111" s="24" t="n">
        <f aca="false">IF($B$11="","",$B$11*EXP($B$12*C6111))</f>
        <v>609.352618818601</v>
      </c>
      <c r="E6111" s="20" t="n">
        <f aca="true">IF($B$10="","",$B$10*(1-$B$14+2*$B$14*RAND()))</f>
        <v>3.96848592067557</v>
      </c>
      <c r="F6111" s="21" t="n">
        <f aca="false">INDEX($E$17:$E$28,B6111)</f>
        <v>4.761</v>
      </c>
      <c r="G6111" s="25" t="n">
        <f aca="false">IF(OR(D6111="",E6111="",F6111=""),"",D6111*($B$7-$B$8-F6111-E6111))</f>
        <v>2443.81725704521</v>
      </c>
      <c r="H6111" s="25" t="n">
        <f aca="false">IF(D6111="","",D6111*$F$30)</f>
        <v>3046.27561199795</v>
      </c>
    </row>
    <row r="6112" customFormat="false" ht="15" hidden="false" customHeight="false" outlineLevel="0" collapsed="false">
      <c r="A6112" s="2" t="n">
        <v>6078</v>
      </c>
      <c r="B6112" s="2" t="n">
        <v>6</v>
      </c>
      <c r="C6112" s="22" t="n">
        <f aca="true">NORMSINV(MAX(RAND(),0.000000000001))</f>
        <v>0.584975931496496</v>
      </c>
      <c r="D6112" s="24" t="n">
        <f aca="false">IF($B$11="","",$B$11*EXP($B$12*C6112))</f>
        <v>1186.7595471065</v>
      </c>
      <c r="E6112" s="20" t="n">
        <f aca="true">IF($B$10="","",$B$10*(1-$B$14+2*$B$14*RAND()))</f>
        <v>3.56229495042989</v>
      </c>
      <c r="F6112" s="21" t="n">
        <f aca="false">INDEX($E$17:$E$28,B6112)</f>
        <v>4.761</v>
      </c>
      <c r="G6112" s="25" t="n">
        <f aca="false">IF(OR(D6112="",E6112="",F6112=""),"",D6112*($B$7-$B$8-F6112-E6112))</f>
        <v>5241.56688433082</v>
      </c>
      <c r="H6112" s="25" t="n">
        <f aca="false">IF(D6112="","",D6112*$F$30)</f>
        <v>5932.84832789482</v>
      </c>
    </row>
    <row r="6113" customFormat="false" ht="15" hidden="false" customHeight="false" outlineLevel="0" collapsed="false">
      <c r="A6113" s="2" t="n">
        <v>6079</v>
      </c>
      <c r="B6113" s="2" t="n">
        <v>7</v>
      </c>
      <c r="C6113" s="22" t="n">
        <f aca="true">NORMSINV(MAX(RAND(),0.000000000001))</f>
        <v>-0.202377521490689</v>
      </c>
      <c r="D6113" s="24" t="n">
        <f aca="false">IF($B$11="","",$B$11*EXP($B$12*C6113))</f>
        <v>851.685880644978</v>
      </c>
      <c r="E6113" s="20" t="n">
        <f aca="true">IF($B$10="","",$B$10*(1-$B$14+2*$B$14*RAND()))</f>
        <v>3.5543356922007</v>
      </c>
      <c r="F6113" s="21" t="n">
        <f aca="false">INDEX($E$17:$E$28,B6113)</f>
        <v>4.761</v>
      </c>
      <c r="G6113" s="25" t="n">
        <f aca="false">IF(OR(D6113="",E6113="",F6113=""),"",D6113*($B$7-$B$8-F6113-E6113))</f>
        <v>3768.42411754645</v>
      </c>
      <c r="H6113" s="25" t="n">
        <f aca="false">IF(D6113="","",D6113*$F$30)</f>
        <v>4257.74805452037</v>
      </c>
    </row>
    <row r="6114" customFormat="false" ht="15" hidden="false" customHeight="false" outlineLevel="0" collapsed="false">
      <c r="A6114" s="2" t="n">
        <v>6080</v>
      </c>
      <c r="B6114" s="2" t="n">
        <v>8</v>
      </c>
      <c r="C6114" s="22" t="n">
        <f aca="true">NORMSINV(MAX(RAND(),0.000000000001))</f>
        <v>-0.336436732416554</v>
      </c>
      <c r="D6114" s="24" t="n">
        <f aca="false">IF($B$11="","",$B$11*EXP($B$12*C6114))</f>
        <v>804.909437973595</v>
      </c>
      <c r="E6114" s="20" t="n">
        <f aca="true">IF($B$10="","",$B$10*(1-$B$14+2*$B$14*RAND()))</f>
        <v>3.73715863030813</v>
      </c>
      <c r="F6114" s="21" t="n">
        <f aca="false">INDEX($E$17:$E$28,B6114)</f>
        <v>4.761</v>
      </c>
      <c r="G6114" s="25" t="n">
        <f aca="false">IF(OR(D6114="",E6114="",F6114=""),"",D6114*($B$7-$B$8-F6114-E6114))</f>
        <v>3414.29815285183</v>
      </c>
      <c r="H6114" s="25" t="n">
        <f aca="false">IF(D6114="","",D6114*$F$30)</f>
        <v>4023.9032623176</v>
      </c>
    </row>
    <row r="6115" customFormat="false" ht="15" hidden="false" customHeight="false" outlineLevel="0" collapsed="false">
      <c r="A6115" s="2" t="n">
        <v>6081</v>
      </c>
      <c r="B6115" s="2" t="n">
        <v>9</v>
      </c>
      <c r="C6115" s="22" t="n">
        <f aca="true">NORMSINV(MAX(RAND(),0.000000000001))</f>
        <v>-1.83248971296244</v>
      </c>
      <c r="D6115" s="24" t="n">
        <f aca="false">IF($B$11="","",$B$11*EXP($B$12*C6115))</f>
        <v>428.522742337097</v>
      </c>
      <c r="E6115" s="20" t="n">
        <f aca="true">IF($B$10="","",$B$10*(1-$B$14+2*$B$14*RAND()))</f>
        <v>3.79537183950262</v>
      </c>
      <c r="F6115" s="21" t="n">
        <f aca="false">INDEX($E$17:$E$28,B6115)</f>
        <v>4.761</v>
      </c>
      <c r="G6115" s="25" t="n">
        <f aca="false">IF(OR(D6115="",E6115="",F6115=""),"",D6115*($B$7-$B$8-F6115-E6115))</f>
        <v>1792.77981225504</v>
      </c>
      <c r="H6115" s="25" t="n">
        <f aca="false">IF(D6115="","",D6115*$F$30)</f>
        <v>2142.27089349162</v>
      </c>
    </row>
    <row r="6116" customFormat="false" ht="15" hidden="false" customHeight="false" outlineLevel="0" collapsed="false">
      <c r="A6116" s="2" t="n">
        <v>6082</v>
      </c>
      <c r="B6116" s="2" t="n">
        <v>10</v>
      </c>
      <c r="C6116" s="22" t="n">
        <f aca="true">NORMSINV(MAX(RAND(),0.000000000001))</f>
        <v>1.59478170944419</v>
      </c>
      <c r="D6116" s="24" t="n">
        <f aca="false">IF($B$11="","",$B$11*EXP($B$12*C6116))</f>
        <v>1816.16005528575</v>
      </c>
      <c r="E6116" s="20" t="n">
        <f aca="true">IF($B$10="","",$B$10*(1-$B$14+2*$B$14*RAND()))</f>
        <v>3.4473778297214</v>
      </c>
      <c r="F6116" s="21" t="n">
        <f aca="false">INDEX($E$17:$E$28,B6116)</f>
        <v>4.761</v>
      </c>
      <c r="G6116" s="25" t="n">
        <f aca="false">IF(OR(D6116="",E6116="",F6116=""),"",D6116*($B$7-$B$8-F6116-E6116))</f>
        <v>8230.15117130729</v>
      </c>
      <c r="H6116" s="25" t="n">
        <f aca="false">IF(D6116="","",D6116*$F$30)</f>
        <v>9079.3473483845</v>
      </c>
    </row>
    <row r="6117" customFormat="false" ht="15" hidden="false" customHeight="false" outlineLevel="0" collapsed="false">
      <c r="A6117" s="2" t="n">
        <v>6083</v>
      </c>
      <c r="B6117" s="2" t="n">
        <v>11</v>
      </c>
      <c r="C6117" s="22" t="n">
        <f aca="true">NORMSINV(MAX(RAND(),0.000000000001))</f>
        <v>0.585560529915112</v>
      </c>
      <c r="D6117" s="24" t="n">
        <f aca="false">IF($B$11="","",$B$11*EXP($B$12*C6117))</f>
        <v>1187.05191751875</v>
      </c>
      <c r="E6117" s="20" t="n">
        <f aca="true">IF($B$10="","",$B$10*(1-$B$14+2*$B$14*RAND()))</f>
        <v>3.43923451710477</v>
      </c>
      <c r="F6117" s="21" t="n">
        <f aca="false">INDEX($E$17:$E$28,B6117)</f>
        <v>4.761</v>
      </c>
      <c r="G6117" s="25" t="n">
        <f aca="false">IF(OR(D6117="",E6117="",F6117=""),"",D6117*($B$7-$B$8-F6117-E6117))</f>
        <v>5388.93732155624</v>
      </c>
      <c r="H6117" s="25" t="n">
        <f aca="false">IF(D6117="","",D6117*$F$30)</f>
        <v>5934.30994605975</v>
      </c>
    </row>
    <row r="6118" customFormat="false" ht="15" hidden="false" customHeight="false" outlineLevel="0" collapsed="false">
      <c r="A6118" s="2" t="n">
        <v>6084</v>
      </c>
      <c r="B6118" s="2" t="n">
        <v>12</v>
      </c>
      <c r="C6118" s="22" t="n">
        <f aca="true">NORMSINV(MAX(RAND(),0.000000000001))</f>
        <v>0.269275251269664</v>
      </c>
      <c r="D6118" s="24" t="n">
        <f aca="false">IF($B$11="","",$B$11*EXP($B$12*C6118))</f>
        <v>1038.94000676214</v>
      </c>
      <c r="E6118" s="20" t="n">
        <f aca="true">IF($B$10="","",$B$10*(1-$B$14+2*$B$14*RAND()))</f>
        <v>3.6193452751805</v>
      </c>
      <c r="F6118" s="21" t="n">
        <f aca="false">INDEX($E$17:$E$28,B6118)</f>
        <v>4.761</v>
      </c>
      <c r="G6118" s="25" t="n">
        <f aca="false">IF(OR(D6118="",E6118="",F6118=""),"",D6118*($B$7-$B$8-F6118-E6118))</f>
        <v>4529.41970928456</v>
      </c>
      <c r="H6118" s="25" t="n">
        <f aca="false">IF(D6118="","",D6118*$F$30)</f>
        <v>5193.86888180528</v>
      </c>
    </row>
    <row r="6119" customFormat="false" ht="15" hidden="false" customHeight="false" outlineLevel="0" collapsed="false">
      <c r="A6119" s="2" t="n">
        <v>6085</v>
      </c>
      <c r="B6119" s="2" t="n">
        <v>1</v>
      </c>
      <c r="C6119" s="22" t="n">
        <f aca="true">NORMSINV(MAX(RAND(),0.000000000001))</f>
        <v>1.00381248427332</v>
      </c>
      <c r="D6119" s="24" t="n">
        <f aca="false">IF($B$11="","",$B$11*EXP($B$12*C6119))</f>
        <v>1415.8216503749</v>
      </c>
      <c r="E6119" s="20" t="n">
        <f aca="true">IF($B$10="","",$B$10*(1-$B$14+2*$B$14*RAND()))</f>
        <v>3.96877233919657</v>
      </c>
      <c r="F6119" s="21" t="n">
        <f aca="false">INDEX($E$17:$E$28,B6119)</f>
        <v>4.92562580645161</v>
      </c>
      <c r="G6119" s="25" t="n">
        <f aca="false">IF(OR(D6119="",E6119="",F6119=""),"",D6119*($B$7-$B$8-F6119-E6119))</f>
        <v>5444.68636411315</v>
      </c>
      <c r="H6119" s="25" t="n">
        <f aca="false">IF(D6119="","",D6119*$F$30)</f>
        <v>7077.97559455418</v>
      </c>
    </row>
    <row r="6120" customFormat="false" ht="15" hidden="false" customHeight="false" outlineLevel="0" collapsed="false">
      <c r="A6120" s="2" t="n">
        <v>6086</v>
      </c>
      <c r="B6120" s="2" t="n">
        <v>2</v>
      </c>
      <c r="C6120" s="22" t="n">
        <f aca="true">NORMSINV(MAX(RAND(),0.000000000001))</f>
        <v>0.549725938044632</v>
      </c>
      <c r="D6120" s="24" t="n">
        <f aca="false">IF($B$11="","",$B$11*EXP($B$12*C6120))</f>
        <v>1169.26269161422</v>
      </c>
      <c r="E6120" s="20" t="n">
        <f aca="true">IF($B$10="","",$B$10*(1-$B$14+2*$B$14*RAND()))</f>
        <v>4.07694368086932</v>
      </c>
      <c r="F6120" s="21" t="n">
        <f aca="false">INDEX($E$17:$E$28,B6120)</f>
        <v>5.0612</v>
      </c>
      <c r="G6120" s="25" t="n">
        <f aca="false">IF(OR(D6120="",E6120="",F6120=""),"",D6120*($B$7-$B$8-F6120-E6120))</f>
        <v>4211.51621451443</v>
      </c>
      <c r="H6120" s="25" t="n">
        <f aca="false">IF(D6120="","",D6120*$F$30)</f>
        <v>5845.37804791782</v>
      </c>
    </row>
    <row r="6121" customFormat="false" ht="15" hidden="false" customHeight="false" outlineLevel="0" collapsed="false">
      <c r="A6121" s="2" t="n">
        <v>6087</v>
      </c>
      <c r="B6121" s="2" t="n">
        <v>3</v>
      </c>
      <c r="C6121" s="22" t="n">
        <f aca="true">NORMSINV(MAX(RAND(),0.000000000001))</f>
        <v>1.29804348046243</v>
      </c>
      <c r="D6121" s="24" t="n">
        <f aca="false">IF($B$11="","",$B$11*EXP($B$12*C6121))</f>
        <v>1602.69885392839</v>
      </c>
      <c r="E6121" s="20" t="n">
        <f aca="true">IF($B$10="","",$B$10*(1-$B$14+2*$B$14*RAND()))</f>
        <v>3.89068323805678</v>
      </c>
      <c r="F6121" s="21" t="n">
        <f aca="false">INDEX($E$17:$E$28,B6121)</f>
        <v>5.0612</v>
      </c>
      <c r="G6121" s="25" t="n">
        <f aca="false">IF(OR(D6121="",E6121="",F6121=""),"",D6121*($B$7-$B$8-F6121-E6121))</f>
        <v>6071.2103929133</v>
      </c>
      <c r="H6121" s="25" t="n">
        <f aca="false">IF(D6121="","",D6121*$F$30)</f>
        <v>8012.21211055879</v>
      </c>
    </row>
    <row r="6122" customFormat="false" ht="15" hidden="false" customHeight="false" outlineLevel="0" collapsed="false">
      <c r="A6122" s="2" t="n">
        <v>6088</v>
      </c>
      <c r="B6122" s="2" t="n">
        <v>4</v>
      </c>
      <c r="C6122" s="22" t="n">
        <f aca="true">NORMSINV(MAX(RAND(),0.000000000001))</f>
        <v>-0.531498033655843</v>
      </c>
      <c r="D6122" s="24" t="n">
        <f aca="false">IF($B$11="","",$B$11*EXP($B$12*C6122))</f>
        <v>741.397974196745</v>
      </c>
      <c r="E6122" s="20" t="n">
        <f aca="true">IF($B$10="","",$B$10*(1-$B$14+2*$B$14*RAND()))</f>
        <v>3.66931168873851</v>
      </c>
      <c r="F6122" s="21" t="n">
        <f aca="false">INDEX($E$17:$E$28,B6122)</f>
        <v>4.89657419354839</v>
      </c>
      <c r="G6122" s="25" t="n">
        <f aca="false">IF(OR(D6122="",E6122="",F6122=""),"",D6122*($B$7-$B$8-F6122-E6122))</f>
        <v>3094.67975093853</v>
      </c>
      <c r="H6122" s="25" t="n">
        <f aca="false">IF(D6122="","",D6122*$F$30)</f>
        <v>3706.39675260437</v>
      </c>
    </row>
    <row r="6123" customFormat="false" ht="15" hidden="false" customHeight="false" outlineLevel="0" collapsed="false">
      <c r="A6123" s="2" t="n">
        <v>6089</v>
      </c>
      <c r="B6123" s="2" t="n">
        <v>5</v>
      </c>
      <c r="C6123" s="22" t="n">
        <f aca="true">NORMSINV(MAX(RAND(),0.000000000001))</f>
        <v>-0.766849218329224</v>
      </c>
      <c r="D6123" s="24" t="n">
        <f aca="false">IF($B$11="","",$B$11*EXP($B$12*C6123))</f>
        <v>671.402330208822</v>
      </c>
      <c r="E6123" s="20" t="n">
        <f aca="true">IF($B$10="","",$B$10*(1-$B$14+2*$B$14*RAND()))</f>
        <v>3.77774158165639</v>
      </c>
      <c r="F6123" s="21" t="n">
        <f aca="false">INDEX($E$17:$E$28,B6123)</f>
        <v>4.761</v>
      </c>
      <c r="G6123" s="25" t="n">
        <f aca="false">IF(OR(D6123="",E6123="",F6123=""),"",D6123*($B$7-$B$8-F6123-E6123))</f>
        <v>2820.73469188533</v>
      </c>
      <c r="H6123" s="25" t="n">
        <f aca="false">IF(D6123="","",D6123*$F$30)</f>
        <v>3356.47452917994</v>
      </c>
    </row>
    <row r="6124" customFormat="false" ht="15" hidden="false" customHeight="false" outlineLevel="0" collapsed="false">
      <c r="A6124" s="2" t="n">
        <v>6090</v>
      </c>
      <c r="B6124" s="2" t="n">
        <v>6</v>
      </c>
      <c r="C6124" s="22" t="n">
        <f aca="true">NORMSINV(MAX(RAND(),0.000000000001))</f>
        <v>1.2009271407935</v>
      </c>
      <c r="D6124" s="24" t="n">
        <f aca="false">IF($B$11="","",$B$11*EXP($B$12*C6124))</f>
        <v>1538.437762843</v>
      </c>
      <c r="E6124" s="20" t="n">
        <f aca="true">IF($B$10="","",$B$10*(1-$B$14+2*$B$14*RAND()))</f>
        <v>4.11311261684545</v>
      </c>
      <c r="F6124" s="21" t="n">
        <f aca="false">INDEX($E$17:$E$28,B6124)</f>
        <v>4.761</v>
      </c>
      <c r="G6124" s="25" t="n">
        <f aca="false">IF(OR(D6124="",E6124="",F6124=""),"",D6124*($B$7-$B$8-F6124-E6124))</f>
        <v>5947.42713714328</v>
      </c>
      <c r="H6124" s="25" t="n">
        <f aca="false">IF(D6124="","",D6124*$F$30)</f>
        <v>7690.95806400474</v>
      </c>
    </row>
    <row r="6125" customFormat="false" ht="15" hidden="false" customHeight="false" outlineLevel="0" collapsed="false">
      <c r="A6125" s="2" t="n">
        <v>6091</v>
      </c>
      <c r="B6125" s="2" t="n">
        <v>7</v>
      </c>
      <c r="C6125" s="22" t="n">
        <f aca="true">NORMSINV(MAX(RAND(),0.000000000001))</f>
        <v>-0.597475975458541</v>
      </c>
      <c r="D6125" s="24" t="n">
        <f aca="false">IF($B$11="","",$B$11*EXP($B$12*C6125))</f>
        <v>721.070340705248</v>
      </c>
      <c r="E6125" s="20" t="n">
        <f aca="true">IF($B$10="","",$B$10*(1-$B$14+2*$B$14*RAND()))</f>
        <v>4.08136556069401</v>
      </c>
      <c r="F6125" s="21" t="n">
        <f aca="false">INDEX($E$17:$E$28,B6125)</f>
        <v>4.761</v>
      </c>
      <c r="G6125" s="25" t="n">
        <f aca="false">IF(OR(D6125="",E6125="",F6125=""),"",D6125*($B$7-$B$8-F6125-E6125))</f>
        <v>2810.46859309488</v>
      </c>
      <c r="H6125" s="25" t="n">
        <f aca="false">IF(D6125="","",D6125*$F$30)</f>
        <v>3604.77484725367</v>
      </c>
    </row>
    <row r="6126" customFormat="false" ht="15" hidden="false" customHeight="false" outlineLevel="0" collapsed="false">
      <c r="A6126" s="2" t="n">
        <v>6092</v>
      </c>
      <c r="B6126" s="2" t="n">
        <v>8</v>
      </c>
      <c r="C6126" s="22" t="n">
        <f aca="true">NORMSINV(MAX(RAND(),0.000000000001))</f>
        <v>-0.771564743699216</v>
      </c>
      <c r="D6126" s="24" t="n">
        <f aca="false">IF($B$11="","",$B$11*EXP($B$12*C6126))</f>
        <v>670.069603514238</v>
      </c>
      <c r="E6126" s="20" t="n">
        <f aca="true">IF($B$10="","",$B$10*(1-$B$14+2*$B$14*RAND()))</f>
        <v>3.69236139716924</v>
      </c>
      <c r="F6126" s="21" t="n">
        <f aca="false">INDEX($E$17:$E$28,B6126)</f>
        <v>4.761</v>
      </c>
      <c r="G6126" s="25" t="n">
        <f aca="false">IF(OR(D6126="",E6126="",F6126=""),"",D6126*($B$7-$B$8-F6126-E6126))</f>
        <v>2872.34622900763</v>
      </c>
      <c r="H6126" s="25" t="n">
        <f aca="false">IF(D6126="","",D6126*$F$30)</f>
        <v>3349.81196188838</v>
      </c>
    </row>
    <row r="6127" customFormat="false" ht="15" hidden="false" customHeight="false" outlineLevel="0" collapsed="false">
      <c r="A6127" s="2" t="n">
        <v>6093</v>
      </c>
      <c r="B6127" s="2" t="n">
        <v>9</v>
      </c>
      <c r="C6127" s="22" t="n">
        <f aca="true">NORMSINV(MAX(RAND(),0.000000000001))</f>
        <v>-1.13891621850194</v>
      </c>
      <c r="D6127" s="24" t="n">
        <f aca="false">IF($B$11="","",$B$11*EXP($B$12*C6127))</f>
        <v>573.978619064981</v>
      </c>
      <c r="E6127" s="20" t="n">
        <f aca="true">IF($B$10="","",$B$10*(1-$B$14+2*$B$14*RAND()))</f>
        <v>3.70633078688599</v>
      </c>
      <c r="F6127" s="21" t="n">
        <f aca="false">INDEX($E$17:$E$28,B6127)</f>
        <v>4.761</v>
      </c>
      <c r="G6127" s="25" t="n">
        <f aca="false">IF(OR(D6127="",E6127="",F6127=""),"",D6127*($B$7-$B$8-F6127-E6127))</f>
        <v>2452.42077466464</v>
      </c>
      <c r="H6127" s="25" t="n">
        <f aca="false">IF(D6127="","",D6127*$F$30)</f>
        <v>2869.43391242965</v>
      </c>
    </row>
    <row r="6128" customFormat="false" ht="15" hidden="false" customHeight="false" outlineLevel="0" collapsed="false">
      <c r="A6128" s="2" t="n">
        <v>6094</v>
      </c>
      <c r="B6128" s="2" t="n">
        <v>10</v>
      </c>
      <c r="C6128" s="22" t="n">
        <f aca="true">NORMSINV(MAX(RAND(),0.000000000001))</f>
        <v>-1.06515324719213</v>
      </c>
      <c r="D6128" s="24" t="n">
        <f aca="false">IF($B$11="","",$B$11*EXP($B$12*C6128))</f>
        <v>592.098709341162</v>
      </c>
      <c r="E6128" s="20" t="n">
        <f aca="true">IF($B$10="","",$B$10*(1-$B$14+2*$B$14*RAND()))</f>
        <v>3.9300333070165</v>
      </c>
      <c r="F6128" s="21" t="n">
        <f aca="false">INDEX($E$17:$E$28,B6128)</f>
        <v>4.761</v>
      </c>
      <c r="G6128" s="25" t="n">
        <f aca="false">IF(OR(D6128="",E6128="",F6128=""),"",D6128*($B$7-$B$8-F6128-E6128))</f>
        <v>2397.38795308088</v>
      </c>
      <c r="H6128" s="25" t="n">
        <f aca="false">IF(D6128="","",D6128*$F$30)</f>
        <v>2960.01986773834</v>
      </c>
    </row>
    <row r="6129" customFormat="false" ht="15" hidden="false" customHeight="false" outlineLevel="0" collapsed="false">
      <c r="A6129" s="2" t="n">
        <v>6095</v>
      </c>
      <c r="B6129" s="2" t="n">
        <v>11</v>
      </c>
      <c r="C6129" s="22" t="n">
        <f aca="true">NORMSINV(MAX(RAND(),0.000000000001))</f>
        <v>-0.193904345281814</v>
      </c>
      <c r="D6129" s="24" t="n">
        <f aca="false">IF($B$11="","",$B$11*EXP($B$12*C6129))</f>
        <v>854.732097086253</v>
      </c>
      <c r="E6129" s="20" t="n">
        <f aca="true">IF($B$10="","",$B$10*(1-$B$14+2*$B$14*RAND()))</f>
        <v>4.05282099103233</v>
      </c>
      <c r="F6129" s="21" t="n">
        <f aca="false">INDEX($E$17:$E$28,B6129)</f>
        <v>4.761</v>
      </c>
      <c r="G6129" s="25" t="n">
        <f aca="false">IF(OR(D6129="",E6129="",F6129=""),"",D6129*($B$7-$B$8-F6129-E6129))</f>
        <v>3355.83121787097</v>
      </c>
      <c r="H6129" s="25" t="n">
        <f aca="false">IF(D6129="","",D6129*$F$30)</f>
        <v>4272.97669975359</v>
      </c>
    </row>
    <row r="6130" customFormat="false" ht="15" hidden="false" customHeight="false" outlineLevel="0" collapsed="false">
      <c r="A6130" s="2" t="n">
        <v>6096</v>
      </c>
      <c r="B6130" s="2" t="n">
        <v>12</v>
      </c>
      <c r="C6130" s="22" t="n">
        <f aca="true">NORMSINV(MAX(RAND(),0.000000000001))</f>
        <v>0.138156616462383</v>
      </c>
      <c r="D6130" s="24" t="n">
        <f aca="false">IF($B$11="","",$B$11*EXP($B$12*C6130))</f>
        <v>983.096520074458</v>
      </c>
      <c r="E6130" s="20" t="n">
        <f aca="true">IF($B$10="","",$B$10*(1-$B$14+2*$B$14*RAND()))</f>
        <v>4.01196291674954</v>
      </c>
      <c r="F6130" s="21" t="n">
        <f aca="false">INDEX($E$17:$E$28,B6130)</f>
        <v>4.761</v>
      </c>
      <c r="G6130" s="25" t="n">
        <f aca="false">IF(OR(D6130="",E6130="",F6130=""),"",D6130*($B$7-$B$8-F6130-E6130))</f>
        <v>3899.98035154986</v>
      </c>
      <c r="H6130" s="25" t="n">
        <f aca="false">IF(D6130="","",D6130*$F$30)</f>
        <v>4914.69612315623</v>
      </c>
    </row>
    <row r="6131" customFormat="false" ht="15" hidden="false" customHeight="false" outlineLevel="0" collapsed="false">
      <c r="A6131" s="2" t="n">
        <v>6097</v>
      </c>
      <c r="B6131" s="2" t="n">
        <v>1</v>
      </c>
      <c r="C6131" s="22" t="n">
        <f aca="true">NORMSINV(MAX(RAND(),0.000000000001))</f>
        <v>-0.486047409300777</v>
      </c>
      <c r="D6131" s="24" t="n">
        <f aca="false">IF($B$11="","",$B$11*EXP($B$12*C6131))</f>
        <v>755.733581878012</v>
      </c>
      <c r="E6131" s="20" t="n">
        <f aca="true">IF($B$10="","",$B$10*(1-$B$14+2*$B$14*RAND()))</f>
        <v>3.44144829193598</v>
      </c>
      <c r="F6131" s="21" t="n">
        <f aca="false">INDEX($E$17:$E$28,B6131)</f>
        <v>4.92562580645161</v>
      </c>
      <c r="G6131" s="25" t="n">
        <f aca="false">IF(OR(D6131="",E6131="",F6131=""),"",D6131*($B$7-$B$8-F6131-E6131))</f>
        <v>3304.76695491268</v>
      </c>
      <c r="H6131" s="25" t="n">
        <f aca="false">IF(D6131="","",D6131*$F$30)</f>
        <v>3778.06332252456</v>
      </c>
    </row>
    <row r="6132" customFormat="false" ht="15" hidden="false" customHeight="false" outlineLevel="0" collapsed="false">
      <c r="A6132" s="2" t="n">
        <v>6098</v>
      </c>
      <c r="B6132" s="2" t="n">
        <v>2</v>
      </c>
      <c r="C6132" s="22" t="n">
        <f aca="true">NORMSINV(MAX(RAND(),0.000000000001))</f>
        <v>0.536061307155133</v>
      </c>
      <c r="D6132" s="24" t="n">
        <f aca="false">IF($B$11="","",$B$11*EXP($B$12*C6132))</f>
        <v>1162.54964190161</v>
      </c>
      <c r="E6132" s="20" t="n">
        <f aca="true">IF($B$10="","",$B$10*(1-$B$14+2*$B$14*RAND()))</f>
        <v>3.67543878116397</v>
      </c>
      <c r="F6132" s="21" t="n">
        <f aca="false">INDEX($E$17:$E$28,B6132)</f>
        <v>5.0612</v>
      </c>
      <c r="G6132" s="25" t="n">
        <f aca="false">IF(OR(D6132="",E6132="",F6132=""),"",D6132*($B$7-$B$8-F6132-E6132))</f>
        <v>4654.10615136061</v>
      </c>
      <c r="H6132" s="25" t="n">
        <f aca="false">IF(D6132="","",D6132*$F$30)</f>
        <v>5811.81816979451</v>
      </c>
    </row>
    <row r="6133" customFormat="false" ht="15" hidden="false" customHeight="false" outlineLevel="0" collapsed="false">
      <c r="A6133" s="2" t="n">
        <v>6099</v>
      </c>
      <c r="B6133" s="2" t="n">
        <v>3</v>
      </c>
      <c r="C6133" s="22" t="n">
        <f aca="true">NORMSINV(MAX(RAND(),0.000000000001))</f>
        <v>-0.61581540287781</v>
      </c>
      <c r="D6133" s="24" t="n">
        <f aca="false">IF($B$11="","",$B$11*EXP($B$12*C6133))</f>
        <v>715.519662959528</v>
      </c>
      <c r="E6133" s="20" t="n">
        <f aca="true">IF($B$10="","",$B$10*(1-$B$14+2*$B$14*RAND()))</f>
        <v>3.74396050578984</v>
      </c>
      <c r="F6133" s="21" t="n">
        <f aca="false">INDEX($E$17:$E$28,B6133)</f>
        <v>5.0612</v>
      </c>
      <c r="G6133" s="25" t="n">
        <f aca="false">IF(OR(D6133="",E6133="",F6133=""),"",D6133*($B$7-$B$8-F6133-E6133))</f>
        <v>2815.45502869709</v>
      </c>
      <c r="H6133" s="25" t="n">
        <f aca="false">IF(D6133="","",D6133*$F$30)</f>
        <v>3577.02589906727</v>
      </c>
    </row>
    <row r="6134" customFormat="false" ht="15" hidden="false" customHeight="false" outlineLevel="0" collapsed="false">
      <c r="A6134" s="2" t="n">
        <v>6100</v>
      </c>
      <c r="B6134" s="2" t="n">
        <v>4</v>
      </c>
      <c r="C6134" s="22" t="n">
        <f aca="true">NORMSINV(MAX(RAND(),0.000000000001))</f>
        <v>0.239872034189437</v>
      </c>
      <c r="D6134" s="24" t="n">
        <f aca="false">IF($B$11="","",$B$11*EXP($B$12*C6134))</f>
        <v>1026.14745134052</v>
      </c>
      <c r="E6134" s="20" t="n">
        <f aca="true">IF($B$10="","",$B$10*(1-$B$14+2*$B$14*RAND()))</f>
        <v>3.50637855730666</v>
      </c>
      <c r="F6134" s="21" t="n">
        <f aca="false">INDEX($E$17:$E$28,B6134)</f>
        <v>4.89657419354839</v>
      </c>
      <c r="G6134" s="25" t="n">
        <f aca="false">IF(OR(D6134="",E6134="",F6134=""),"",D6134*($B$7-$B$8-F6134-E6134))</f>
        <v>4450.44998105351</v>
      </c>
      <c r="H6134" s="25" t="n">
        <f aca="false">IF(D6134="","",D6134*$F$30)</f>
        <v>5129.91633874154</v>
      </c>
    </row>
    <row r="6135" customFormat="false" ht="15" hidden="false" customHeight="false" outlineLevel="0" collapsed="false">
      <c r="A6135" s="2" t="n">
        <v>6101</v>
      </c>
      <c r="B6135" s="2" t="n">
        <v>5</v>
      </c>
      <c r="C6135" s="22" t="n">
        <f aca="true">NORMSINV(MAX(RAND(),0.000000000001))</f>
        <v>0.340492926919724</v>
      </c>
      <c r="D6135" s="24" t="n">
        <f aca="false">IF($B$11="","",$B$11*EXP($B$12*C6135))</f>
        <v>1070.58976730891</v>
      </c>
      <c r="E6135" s="20" t="n">
        <f aca="true">IF($B$10="","",$B$10*(1-$B$14+2*$B$14*RAND()))</f>
        <v>3.97581101630311</v>
      </c>
      <c r="F6135" s="21" t="n">
        <f aca="false">INDEX($E$17:$E$28,B6135)</f>
        <v>4.761</v>
      </c>
      <c r="G6135" s="25" t="n">
        <f aca="false">IF(OR(D6135="",E6135="",F6135=""),"",D6135*($B$7-$B$8-F6135-E6135))</f>
        <v>4285.77316254963</v>
      </c>
      <c r="H6135" s="25" t="n">
        <f aca="false">IF(D6135="","",D6135*$F$30)</f>
        <v>5352.09236473069</v>
      </c>
    </row>
    <row r="6136" customFormat="false" ht="15" hidden="false" customHeight="false" outlineLevel="0" collapsed="false">
      <c r="A6136" s="2" t="n">
        <v>6102</v>
      </c>
      <c r="B6136" s="2" t="n">
        <v>6</v>
      </c>
      <c r="C6136" s="22" t="n">
        <f aca="true">NORMSINV(MAX(RAND(),0.000000000001))</f>
        <v>0.961246182123053</v>
      </c>
      <c r="D6136" s="24" t="n">
        <f aca="false">IF($B$11="","",$B$11*EXP($B$12*C6136))</f>
        <v>1390.65385925659</v>
      </c>
      <c r="E6136" s="20" t="n">
        <f aca="true">IF($B$10="","",$B$10*(1-$B$14+2*$B$14*RAND()))</f>
        <v>4.0911762453305</v>
      </c>
      <c r="F6136" s="21" t="n">
        <f aca="false">INDEX($E$17:$E$28,B6136)</f>
        <v>4.761</v>
      </c>
      <c r="G6136" s="25" t="n">
        <f aca="false">IF(OR(D6136="",E6136="",F6136=""),"",D6136*($B$7-$B$8-F6136-E6136))</f>
        <v>5406.61710854061</v>
      </c>
      <c r="H6136" s="25" t="n">
        <f aca="false">IF(D6136="","",D6136*$F$30)</f>
        <v>6952.15677319557</v>
      </c>
    </row>
    <row r="6137" customFormat="false" ht="15" hidden="false" customHeight="false" outlineLevel="0" collapsed="false">
      <c r="A6137" s="2" t="n">
        <v>6103</v>
      </c>
      <c r="B6137" s="2" t="n">
        <v>7</v>
      </c>
      <c r="C6137" s="22" t="n">
        <f aca="true">NORMSINV(MAX(RAND(),0.000000000001))</f>
        <v>-0.948764777441865</v>
      </c>
      <c r="D6137" s="24" t="n">
        <f aca="false">IF($B$11="","",$B$11*EXP($B$12*C6137))</f>
        <v>621.860326156263</v>
      </c>
      <c r="E6137" s="20" t="n">
        <f aca="true">IF($B$10="","",$B$10*(1-$B$14+2*$B$14*RAND()))</f>
        <v>3.90494540494944</v>
      </c>
      <c r="F6137" s="21" t="n">
        <f aca="false">INDEX($E$17:$E$28,B6137)</f>
        <v>4.761</v>
      </c>
      <c r="G6137" s="25" t="n">
        <f aca="false">IF(OR(D6137="",E6137="",F6137=""),"",D6137*($B$7-$B$8-F6137-E6137))</f>
        <v>2533.49291925657</v>
      </c>
      <c r="H6137" s="25" t="n">
        <f aca="false">IF(D6137="","",D6137*$F$30)</f>
        <v>3108.80414252039</v>
      </c>
    </row>
    <row r="6138" customFormat="false" ht="15" hidden="false" customHeight="false" outlineLevel="0" collapsed="false">
      <c r="A6138" s="2" t="n">
        <v>6104</v>
      </c>
      <c r="B6138" s="2" t="n">
        <v>8</v>
      </c>
      <c r="C6138" s="22" t="n">
        <f aca="true">NORMSINV(MAX(RAND(),0.000000000001))</f>
        <v>0.141584811376895</v>
      </c>
      <c r="D6138" s="24" t="n">
        <f aca="false">IF($B$11="","",$B$11*EXP($B$12*C6138))</f>
        <v>984.51765376819</v>
      </c>
      <c r="E6138" s="20" t="n">
        <f aca="true">IF($B$10="","",$B$10*(1-$B$14+2*$B$14*RAND()))</f>
        <v>3.72300952790866</v>
      </c>
      <c r="F6138" s="21" t="n">
        <f aca="false">INDEX($E$17:$E$28,B6138)</f>
        <v>4.761</v>
      </c>
      <c r="G6138" s="25" t="n">
        <f aca="false">IF(OR(D6138="",E6138="",F6138=""),"",D6138*($B$7-$B$8-F6138-E6138))</f>
        <v>4190.09775404314</v>
      </c>
      <c r="H6138" s="25" t="n">
        <f aca="false">IF(D6138="","",D6138*$F$30)</f>
        <v>4921.80065471793</v>
      </c>
    </row>
    <row r="6139" customFormat="false" ht="15" hidden="false" customHeight="false" outlineLevel="0" collapsed="false">
      <c r="A6139" s="2" t="n">
        <v>6105</v>
      </c>
      <c r="B6139" s="2" t="n">
        <v>9</v>
      </c>
      <c r="C6139" s="22" t="n">
        <f aca="true">NORMSINV(MAX(RAND(),0.000000000001))</f>
        <v>1.06500437038237</v>
      </c>
      <c r="D6139" s="24" t="n">
        <f aca="false">IF($B$11="","",$B$11*EXP($B$12*C6139))</f>
        <v>1452.80216430128</v>
      </c>
      <c r="E6139" s="20" t="n">
        <f aca="true">IF($B$10="","",$B$10*(1-$B$14+2*$B$14*RAND()))</f>
        <v>3.56769411406629</v>
      </c>
      <c r="F6139" s="21" t="n">
        <f aca="false">INDEX($E$17:$E$28,B6139)</f>
        <v>4.761</v>
      </c>
      <c r="G6139" s="25" t="n">
        <f aca="false">IF(OR(D6139="",E6139="",F6139=""),"",D6139*($B$7-$B$8-F6139-E6139))</f>
        <v>6408.75473847948</v>
      </c>
      <c r="H6139" s="25" t="n">
        <f aca="false">IF(D6139="","",D6139*$F$30)</f>
        <v>7262.84857977496</v>
      </c>
    </row>
    <row r="6140" customFormat="false" ht="15" hidden="false" customHeight="false" outlineLevel="0" collapsed="false">
      <c r="A6140" s="2" t="n">
        <v>6106</v>
      </c>
      <c r="B6140" s="2" t="n">
        <v>10</v>
      </c>
      <c r="C6140" s="22" t="n">
        <f aca="true">NORMSINV(MAX(RAND(),0.000000000001))</f>
        <v>0.0662470566286007</v>
      </c>
      <c r="D6140" s="24" t="n">
        <f aca="false">IF($B$11="","",$B$11*EXP($B$12*C6140))</f>
        <v>953.755220459081</v>
      </c>
      <c r="E6140" s="20" t="n">
        <f aca="true">IF($B$10="","",$B$10*(1-$B$14+2*$B$14*RAND()))</f>
        <v>3.97995146572594</v>
      </c>
      <c r="F6140" s="21" t="n">
        <f aca="false">INDEX($E$17:$E$28,B6140)</f>
        <v>4.761</v>
      </c>
      <c r="G6140" s="25" t="n">
        <f aca="false">IF(OR(D6140="",E6140="",F6140=""),"",D6140*($B$7-$B$8-F6140-E6140))</f>
        <v>3814.11341643312</v>
      </c>
      <c r="H6140" s="25" t="n">
        <f aca="false">IF(D6140="","",D6140*$F$30)</f>
        <v>4768.01309811904</v>
      </c>
    </row>
    <row r="6141" customFormat="false" ht="15" hidden="false" customHeight="false" outlineLevel="0" collapsed="false">
      <c r="A6141" s="2" t="n">
        <v>6107</v>
      </c>
      <c r="B6141" s="2" t="n">
        <v>11</v>
      </c>
      <c r="C6141" s="22" t="n">
        <f aca="true">NORMSINV(MAX(RAND(),0.000000000001))</f>
        <v>0.422733842391127</v>
      </c>
      <c r="D6141" s="24" t="n">
        <f aca="false">IF($B$11="","",$B$11*EXP($B$12*C6141))</f>
        <v>1108.33979128301</v>
      </c>
      <c r="E6141" s="20" t="n">
        <f aca="true">IF($B$10="","",$B$10*(1-$B$14+2*$B$14*RAND()))</f>
        <v>4.11308516992145</v>
      </c>
      <c r="F6141" s="21" t="n">
        <f aca="false">INDEX($E$17:$E$28,B6141)</f>
        <v>4.761</v>
      </c>
      <c r="G6141" s="25" t="n">
        <f aca="false">IF(OR(D6141="",E6141="",F6141=""),"",D6141*($B$7-$B$8-F6141-E6141))</f>
        <v>4284.74723588715</v>
      </c>
      <c r="H6141" s="25" t="n">
        <f aca="false">IF(D6141="","",D6141*$F$30)</f>
        <v>5540.81228458202</v>
      </c>
    </row>
    <row r="6142" customFormat="false" ht="15" hidden="false" customHeight="false" outlineLevel="0" collapsed="false">
      <c r="A6142" s="2" t="n">
        <v>6108</v>
      </c>
      <c r="B6142" s="2" t="n">
        <v>12</v>
      </c>
      <c r="C6142" s="22" t="n">
        <f aca="true">NORMSINV(MAX(RAND(),0.000000000001))</f>
        <v>2.26192060873715</v>
      </c>
      <c r="D6142" s="24" t="n">
        <f aca="false">IF($B$11="","",$B$11*EXP($B$12*C6142))</f>
        <v>2405.68360579886</v>
      </c>
      <c r="E6142" s="20" t="n">
        <f aca="true">IF($B$10="","",$B$10*(1-$B$14+2*$B$14*RAND()))</f>
        <v>3.75827778141299</v>
      </c>
      <c r="F6142" s="21" t="n">
        <f aca="false">INDEX($E$17:$E$28,B6142)</f>
        <v>4.761</v>
      </c>
      <c r="G6142" s="25" t="n">
        <f aca="false">IF(OR(D6142="",E6142="",F6142=""),"",D6142*($B$7-$B$8-F6142-E6142))</f>
        <v>10153.7222458858</v>
      </c>
      <c r="H6142" s="25" t="n">
        <f aca="false">IF(D6142="","",D6142*$F$30)</f>
        <v>12026.4934821096</v>
      </c>
    </row>
    <row r="6143" customFormat="false" ht="15" hidden="false" customHeight="false" outlineLevel="0" collapsed="false">
      <c r="A6143" s="2" t="n">
        <v>6109</v>
      </c>
      <c r="B6143" s="2" t="n">
        <v>1</v>
      </c>
      <c r="C6143" s="22" t="n">
        <f aca="true">NORMSINV(MAX(RAND(),0.000000000001))</f>
        <v>0.571669673259626</v>
      </c>
      <c r="D6143" s="24" t="n">
        <f aca="false">IF($B$11="","",$B$11*EXP($B$12*C6143))</f>
        <v>1180.12423574347</v>
      </c>
      <c r="E6143" s="20" t="n">
        <f aca="true">IF($B$10="","",$B$10*(1-$B$14+2*$B$14*RAND()))</f>
        <v>3.45373426541366</v>
      </c>
      <c r="F6143" s="21" t="n">
        <f aca="false">INDEX($E$17:$E$28,B6143)</f>
        <v>4.92562580645161</v>
      </c>
      <c r="G6143" s="25" t="n">
        <f aca="false">IF(OR(D6143="",E6143="",F6143=""),"",D6143*($B$7-$B$8-F6143-E6143))</f>
        <v>5146.09686254246</v>
      </c>
      <c r="H6143" s="25" t="n">
        <f aca="false">IF(D6143="","",D6143*$F$30)</f>
        <v>5899.67707932876</v>
      </c>
    </row>
    <row r="6144" customFormat="false" ht="15" hidden="false" customHeight="false" outlineLevel="0" collapsed="false">
      <c r="A6144" s="2" t="n">
        <v>6110</v>
      </c>
      <c r="B6144" s="2" t="n">
        <v>2</v>
      </c>
      <c r="C6144" s="22" t="n">
        <f aca="true">NORMSINV(MAX(RAND(),0.000000000001))</f>
        <v>1.06524365213025</v>
      </c>
      <c r="D6144" s="24" t="n">
        <f aca="false">IF($B$11="","",$B$11*EXP($B$12*C6144))</f>
        <v>1452.94865076786</v>
      </c>
      <c r="E6144" s="20" t="n">
        <f aca="true">IF($B$10="","",$B$10*(1-$B$14+2*$B$14*RAND()))</f>
        <v>3.61804639552944</v>
      </c>
      <c r="F6144" s="21" t="n">
        <f aca="false">INDEX($E$17:$E$28,B6144)</f>
        <v>5.0612</v>
      </c>
      <c r="G6144" s="25" t="n">
        <f aca="false">IF(OR(D6144="",E6144="",F6144=""),"",D6144*($B$7-$B$8-F6144-E6144))</f>
        <v>5900.06647071624</v>
      </c>
      <c r="H6144" s="25" t="n">
        <f aca="false">IF(D6144="","",D6144*$F$30)</f>
        <v>7263.5808949187</v>
      </c>
    </row>
    <row r="6145" customFormat="false" ht="15" hidden="false" customHeight="false" outlineLevel="0" collapsed="false">
      <c r="A6145" s="2" t="n">
        <v>6111</v>
      </c>
      <c r="B6145" s="2" t="n">
        <v>3</v>
      </c>
      <c r="C6145" s="22" t="n">
        <f aca="true">NORMSINV(MAX(RAND(),0.000000000001))</f>
        <v>-1.12548863350086</v>
      </c>
      <c r="D6145" s="24" t="n">
        <f aca="false">IF($B$11="","",$B$11*EXP($B$12*C6145))</f>
        <v>577.235353655916</v>
      </c>
      <c r="E6145" s="20" t="n">
        <f aca="true">IF($B$10="","",$B$10*(1-$B$14+2*$B$14*RAND()))</f>
        <v>3.76378579224296</v>
      </c>
      <c r="F6145" s="21" t="n">
        <f aca="false">INDEX($E$17:$E$28,B6145)</f>
        <v>5.0612</v>
      </c>
      <c r="G6145" s="25" t="n">
        <f aca="false">IF(OR(D6145="",E6145="",F6145=""),"",D6145*($B$7-$B$8-F6145-E6145))</f>
        <v>2259.88461078257</v>
      </c>
      <c r="H6145" s="25" t="n">
        <f aca="false">IF(D6145="","",D6145*$F$30)</f>
        <v>2885.71497999666</v>
      </c>
    </row>
    <row r="6146" customFormat="false" ht="15" hidden="false" customHeight="false" outlineLevel="0" collapsed="false">
      <c r="A6146" s="2" t="n">
        <v>6112</v>
      </c>
      <c r="B6146" s="2" t="n">
        <v>4</v>
      </c>
      <c r="C6146" s="22" t="n">
        <f aca="true">NORMSINV(MAX(RAND(),0.000000000001))</f>
        <v>-0.273775629865141</v>
      </c>
      <c r="D6146" s="24" t="n">
        <f aca="false">IF($B$11="","",$B$11*EXP($B$12*C6146))</f>
        <v>826.444722855991</v>
      </c>
      <c r="E6146" s="20" t="n">
        <f aca="true">IF($B$10="","",$B$10*(1-$B$14+2*$B$14*RAND()))</f>
        <v>3.69295524623047</v>
      </c>
      <c r="F6146" s="21" t="n">
        <f aca="false">INDEX($E$17:$E$28,B6146)</f>
        <v>4.89657419354839</v>
      </c>
      <c r="G6146" s="25" t="n">
        <f aca="false">IF(OR(D6146="",E6146="",F6146=""),"",D6146*($B$7-$B$8-F6146-E6146))</f>
        <v>3430.13449186391</v>
      </c>
      <c r="H6146" s="25" t="n">
        <f aca="false">IF(D6146="","",D6146*$F$30)</f>
        <v>4131.56245850167</v>
      </c>
    </row>
    <row r="6147" customFormat="false" ht="15" hidden="false" customHeight="false" outlineLevel="0" collapsed="false">
      <c r="A6147" s="2" t="n">
        <v>6113</v>
      </c>
      <c r="B6147" s="2" t="n">
        <v>5</v>
      </c>
      <c r="C6147" s="22" t="n">
        <f aca="true">NORMSINV(MAX(RAND(),0.000000000001))</f>
        <v>-0.822030872928479</v>
      </c>
      <c r="D6147" s="24" t="n">
        <f aca="false">IF($B$11="","",$B$11*EXP($B$12*C6147))</f>
        <v>655.971195335678</v>
      </c>
      <c r="E6147" s="20" t="n">
        <f aca="true">IF($B$10="","",$B$10*(1-$B$14+2*$B$14*RAND()))</f>
        <v>4.09704254813165</v>
      </c>
      <c r="F6147" s="21" t="n">
        <f aca="false">INDEX($E$17:$E$28,B6147)</f>
        <v>4.761</v>
      </c>
      <c r="G6147" s="25" t="n">
        <f aca="false">IF(OR(D6147="",E6147="",F6147=""),"",D6147*($B$7-$B$8-F6147-E6147))</f>
        <v>2546.45226994433</v>
      </c>
      <c r="H6147" s="25" t="n">
        <f aca="false">IF(D6147="","",D6147*$F$30)</f>
        <v>3279.33119972212</v>
      </c>
    </row>
    <row r="6148" customFormat="false" ht="15" hidden="false" customHeight="false" outlineLevel="0" collapsed="false">
      <c r="A6148" s="2" t="n">
        <v>6114</v>
      </c>
      <c r="B6148" s="2" t="n">
        <v>6</v>
      </c>
      <c r="C6148" s="22" t="n">
        <f aca="true">NORMSINV(MAX(RAND(),0.000000000001))</f>
        <v>-1.1401637148073</v>
      </c>
      <c r="D6148" s="24" t="n">
        <f aca="false">IF($B$11="","",$B$11*EXP($B$12*C6148))</f>
        <v>573.676984988925</v>
      </c>
      <c r="E6148" s="20" t="n">
        <f aca="true">IF($B$10="","",$B$10*(1-$B$14+2*$B$14*RAND()))</f>
        <v>3.75431829674015</v>
      </c>
      <c r="F6148" s="21" t="n">
        <f aca="false">INDEX($E$17:$E$28,B6148)</f>
        <v>4.761</v>
      </c>
      <c r="G6148" s="25" t="n">
        <f aca="false">IF(OR(D6148="",E6148="",F6148=""),"",D6148*($B$7-$B$8-F6148-E6148))</f>
        <v>2423.60266206399</v>
      </c>
      <c r="H6148" s="25" t="n">
        <f aca="false">IF(D6148="","",D6148*$F$30)</f>
        <v>2867.92598335663</v>
      </c>
    </row>
    <row r="6149" customFormat="false" ht="15" hidden="false" customHeight="false" outlineLevel="0" collapsed="false">
      <c r="A6149" s="2" t="n">
        <v>6115</v>
      </c>
      <c r="B6149" s="2" t="n">
        <v>7</v>
      </c>
      <c r="C6149" s="22" t="n">
        <f aca="true">NORMSINV(MAX(RAND(),0.000000000001))</f>
        <v>0.830581195326228</v>
      </c>
      <c r="D6149" s="24" t="n">
        <f aca="false">IF($B$11="","",$B$11*EXP($B$12*C6149))</f>
        <v>1316.15715869327</v>
      </c>
      <c r="E6149" s="20" t="n">
        <f aca="true">IF($B$10="","",$B$10*(1-$B$14+2*$B$14*RAND()))</f>
        <v>3.84354460731817</v>
      </c>
      <c r="F6149" s="21" t="n">
        <f aca="false">INDEX($E$17:$E$28,B6149)</f>
        <v>4.761</v>
      </c>
      <c r="G6149" s="25" t="n">
        <f aca="false">IF(OR(D6149="",E6149="",F6149=""),"",D6149*($B$7-$B$8-F6149-E6149))</f>
        <v>5442.90921953489</v>
      </c>
      <c r="H6149" s="25" t="n">
        <f aca="false">IF(D6149="","",D6149*$F$30)</f>
        <v>6579.7328677394</v>
      </c>
    </row>
    <row r="6150" customFormat="false" ht="15" hidden="false" customHeight="false" outlineLevel="0" collapsed="false">
      <c r="A6150" s="2" t="n">
        <v>6116</v>
      </c>
      <c r="B6150" s="2" t="n">
        <v>8</v>
      </c>
      <c r="C6150" s="22" t="n">
        <f aca="true">NORMSINV(MAX(RAND(),0.000000000001))</f>
        <v>1.5416411438905</v>
      </c>
      <c r="D6150" s="24" t="n">
        <f aca="false">IF($B$11="","",$B$11*EXP($B$12*C6150))</f>
        <v>1775.94518776582</v>
      </c>
      <c r="E6150" s="20" t="n">
        <f aca="true">IF($B$10="","",$B$10*(1-$B$14+2*$B$14*RAND()))</f>
        <v>3.85622300913404</v>
      </c>
      <c r="F6150" s="21" t="n">
        <f aca="false">INDEX($E$17:$E$28,B6150)</f>
        <v>4.761</v>
      </c>
      <c r="G6150" s="25" t="n">
        <f aca="false">IF(OR(D6150="",E6150="",F6150=""),"",D6150*($B$7-$B$8-F6150-E6150))</f>
        <v>7321.82595716005</v>
      </c>
      <c r="H6150" s="25" t="n">
        <f aca="false">IF(D6150="","",D6150*$F$30)</f>
        <v>8878.3051826789</v>
      </c>
    </row>
    <row r="6151" customFormat="false" ht="15" hidden="false" customHeight="false" outlineLevel="0" collapsed="false">
      <c r="A6151" s="2" t="n">
        <v>6117</v>
      </c>
      <c r="B6151" s="2" t="n">
        <v>9</v>
      </c>
      <c r="C6151" s="22" t="n">
        <f aca="true">NORMSINV(MAX(RAND(),0.000000000001))</f>
        <v>1.0809991927779</v>
      </c>
      <c r="D6151" s="24" t="n">
        <f aca="false">IF($B$11="","",$B$11*EXP($B$12*C6151))</f>
        <v>1462.62664905232</v>
      </c>
      <c r="E6151" s="20" t="n">
        <f aca="true">IF($B$10="","",$B$10*(1-$B$14+2*$B$14*RAND()))</f>
        <v>3.83094937137523</v>
      </c>
      <c r="F6151" s="21" t="n">
        <f aca="false">INDEX($E$17:$E$28,B6151)</f>
        <v>4.761</v>
      </c>
      <c r="G6151" s="25" t="n">
        <f aca="false">IF(OR(D6151="",E6151="",F6151=""),"",D6151*($B$7-$B$8-F6151-E6151))</f>
        <v>6067.04939104484</v>
      </c>
      <c r="H6151" s="25" t="n">
        <f aca="false">IF(D6151="","",D6151*$F$30)</f>
        <v>7311.96314394237</v>
      </c>
    </row>
    <row r="6152" customFormat="false" ht="15" hidden="false" customHeight="false" outlineLevel="0" collapsed="false">
      <c r="A6152" s="2" t="n">
        <v>6118</v>
      </c>
      <c r="B6152" s="2" t="n">
        <v>10</v>
      </c>
      <c r="C6152" s="22" t="n">
        <f aca="true">NORMSINV(MAX(RAND(),0.000000000001))</f>
        <v>-0.0350902603268927</v>
      </c>
      <c r="D6152" s="24" t="n">
        <f aca="false">IF($B$11="","",$B$11*EXP($B$12*C6152))</f>
        <v>913.88701650879</v>
      </c>
      <c r="E6152" s="20" t="n">
        <f aca="true">IF($B$10="","",$B$10*(1-$B$14+2*$B$14*RAND()))</f>
        <v>3.44217802089442</v>
      </c>
      <c r="F6152" s="21" t="n">
        <f aca="false">INDEX($E$17:$E$28,B6152)</f>
        <v>4.761</v>
      </c>
      <c r="G6152" s="25" t="n">
        <f aca="false">IF(OR(D6152="",E6152="",F6152=""),"",D6152*($B$7-$B$8-F6152-E6152))</f>
        <v>4146.1427029163</v>
      </c>
      <c r="H6152" s="25" t="n">
        <f aca="false">IF(D6152="","",D6152*$F$30)</f>
        <v>4568.70397293074</v>
      </c>
    </row>
    <row r="6153" customFormat="false" ht="15" hidden="false" customHeight="false" outlineLevel="0" collapsed="false">
      <c r="A6153" s="2" t="n">
        <v>6119</v>
      </c>
      <c r="B6153" s="2" t="n">
        <v>11</v>
      </c>
      <c r="C6153" s="22" t="n">
        <f aca="true">NORMSINV(MAX(RAND(),0.000000000001))</f>
        <v>-0.136380459866234</v>
      </c>
      <c r="D6153" s="24" t="n">
        <f aca="false">IF($B$11="","",$B$11*EXP($B$12*C6153))</f>
        <v>875.702740888655</v>
      </c>
      <c r="E6153" s="20" t="n">
        <f aca="true">IF($B$10="","",$B$10*(1-$B$14+2*$B$14*RAND()))</f>
        <v>3.96577940438881</v>
      </c>
      <c r="F6153" s="21" t="n">
        <f aca="false">INDEX($E$17:$E$28,B6153)</f>
        <v>4.761</v>
      </c>
      <c r="G6153" s="25" t="n">
        <f aca="false">IF(OR(D6153="",E6153="",F6153=""),"",D6153*($B$7-$B$8-F6153-E6153))</f>
        <v>3514.38827536752</v>
      </c>
      <c r="H6153" s="25" t="n">
        <f aca="false">IF(D6153="","",D6153*$F$30)</f>
        <v>4377.81314225056</v>
      </c>
    </row>
    <row r="6154" customFormat="false" ht="15" hidden="false" customHeight="false" outlineLevel="0" collapsed="false">
      <c r="A6154" s="2" t="n">
        <v>6120</v>
      </c>
      <c r="B6154" s="2" t="n">
        <v>12</v>
      </c>
      <c r="C6154" s="22" t="n">
        <f aca="true">NORMSINV(MAX(RAND(),0.000000000001))</f>
        <v>0.385901143221294</v>
      </c>
      <c r="D6154" s="24" t="n">
        <f aca="false">IF($B$11="","",$B$11*EXP($B$12*C6154))</f>
        <v>1091.27109884468</v>
      </c>
      <c r="E6154" s="20" t="n">
        <f aca="true">IF($B$10="","",$B$10*(1-$B$14+2*$B$14*RAND()))</f>
        <v>4.02979315570387</v>
      </c>
      <c r="F6154" s="21" t="n">
        <f aca="false">INDEX($E$17:$E$28,B6154)</f>
        <v>4.761</v>
      </c>
      <c r="G6154" s="25" t="n">
        <f aca="false">IF(OR(D6154="",E6154="",F6154=""),"",D6154*($B$7-$B$8-F6154-E6154))</f>
        <v>4309.65529253997</v>
      </c>
      <c r="H6154" s="25" t="n">
        <f aca="false">IF(D6154="","",D6154*$F$30)</f>
        <v>5455.48247734431</v>
      </c>
    </row>
    <row r="6155" customFormat="false" ht="15" hidden="false" customHeight="false" outlineLevel="0" collapsed="false">
      <c r="A6155" s="2" t="n">
        <v>6121</v>
      </c>
      <c r="B6155" s="2" t="n">
        <v>1</v>
      </c>
      <c r="C6155" s="22" t="n">
        <f aca="true">NORMSINV(MAX(RAND(),0.000000000001))</f>
        <v>0.854429706790142</v>
      </c>
      <c r="D6155" s="24" t="n">
        <f aca="false">IF($B$11="","",$B$11*EXP($B$12*C6155))</f>
        <v>1329.44983765604</v>
      </c>
      <c r="E6155" s="20" t="n">
        <f aca="true">IF($B$10="","",$B$10*(1-$B$14+2*$B$14*RAND()))</f>
        <v>3.4895840169386</v>
      </c>
      <c r="F6155" s="21" t="n">
        <f aca="false">INDEX($E$17:$E$28,B6155)</f>
        <v>4.92562580645161</v>
      </c>
      <c r="G6155" s="25" t="n">
        <f aca="false">IF(OR(D6155="",E6155="",F6155=""),"",D6155*($B$7-$B$8-F6155-E6155))</f>
        <v>5749.59159819032</v>
      </c>
      <c r="H6155" s="25" t="n">
        <f aca="false">IF(D6155="","",D6155*$F$30)</f>
        <v>6646.18562841008</v>
      </c>
    </row>
    <row r="6156" customFormat="false" ht="15" hidden="false" customHeight="false" outlineLevel="0" collapsed="false">
      <c r="A6156" s="2" t="n">
        <v>6122</v>
      </c>
      <c r="B6156" s="2" t="n">
        <v>2</v>
      </c>
      <c r="C6156" s="22" t="n">
        <f aca="true">NORMSINV(MAX(RAND(),0.000000000001))</f>
        <v>-0.111889274165625</v>
      </c>
      <c r="D6156" s="24" t="n">
        <f aca="false">IF($B$11="","",$B$11*EXP($B$12*C6156))</f>
        <v>884.786569099312</v>
      </c>
      <c r="E6156" s="20" t="n">
        <f aca="true">IF($B$10="","",$B$10*(1-$B$14+2*$B$14*RAND()))</f>
        <v>4.11789342512785</v>
      </c>
      <c r="F6156" s="21" t="n">
        <f aca="false">INDEX($E$17:$E$28,B6156)</f>
        <v>5.0612</v>
      </c>
      <c r="G6156" s="25" t="n">
        <f aca="false">IF(OR(D6156="",E6156="",F6156=""),"",D6156*($B$7-$B$8-F6156-E6156))</f>
        <v>3150.64231126431</v>
      </c>
      <c r="H6156" s="25" t="n">
        <f aca="false">IF(D6156="","",D6156*$F$30)</f>
        <v>4423.22501624128</v>
      </c>
    </row>
    <row r="6157" customFormat="false" ht="15" hidden="false" customHeight="false" outlineLevel="0" collapsed="false">
      <c r="A6157" s="2" t="n">
        <v>6123</v>
      </c>
      <c r="B6157" s="2" t="n">
        <v>3</v>
      </c>
      <c r="C6157" s="22" t="n">
        <f aca="true">NORMSINV(MAX(RAND(),0.000000000001))</f>
        <v>-0.171330093608066</v>
      </c>
      <c r="D6157" s="24" t="n">
        <f aca="false">IF($B$11="","",$B$11*EXP($B$12*C6157))</f>
        <v>862.901119379655</v>
      </c>
      <c r="E6157" s="20" t="n">
        <f aca="true">IF($B$10="","",$B$10*(1-$B$14+2*$B$14*RAND()))</f>
        <v>3.98595643560897</v>
      </c>
      <c r="F6157" s="21" t="n">
        <f aca="false">INDEX($E$17:$E$28,B6157)</f>
        <v>5.0612</v>
      </c>
      <c r="G6157" s="25" t="n">
        <f aca="false">IF(OR(D6157="",E6157="",F6157=""),"",D6157*($B$7-$B$8-F6157-E6157))</f>
        <v>3186.55884540698</v>
      </c>
      <c r="H6157" s="25" t="n">
        <f aca="false">IF(D6157="","",D6157*$F$30)</f>
        <v>4313.81527600277</v>
      </c>
    </row>
    <row r="6158" customFormat="false" ht="15" hidden="false" customHeight="false" outlineLevel="0" collapsed="false">
      <c r="A6158" s="2" t="n">
        <v>6124</v>
      </c>
      <c r="B6158" s="2" t="n">
        <v>4</v>
      </c>
      <c r="C6158" s="22" t="n">
        <f aca="true">NORMSINV(MAX(RAND(),0.000000000001))</f>
        <v>0.226600373646765</v>
      </c>
      <c r="D6158" s="24" t="n">
        <f aca="false">IF($B$11="","",$B$11*EXP($B$12*C6158))</f>
        <v>1020.42501692869</v>
      </c>
      <c r="E6158" s="20" t="n">
        <f aca="true">IF($B$10="","",$B$10*(1-$B$14+2*$B$14*RAND()))</f>
        <v>3.43176045851637</v>
      </c>
      <c r="F6158" s="21" t="n">
        <f aca="false">INDEX($E$17:$E$28,B6158)</f>
        <v>4.89657419354839</v>
      </c>
      <c r="G6158" s="25" t="n">
        <f aca="false">IF(OR(D6158="",E6158="",F6158=""),"",D6158*($B$7-$B$8-F6158-E6158))</f>
        <v>4501.77368735053</v>
      </c>
      <c r="H6158" s="25" t="n">
        <f aca="false">IF(D6158="","",D6158*$F$30)</f>
        <v>5101.3087446299</v>
      </c>
    </row>
    <row r="6159" customFormat="false" ht="15" hidden="false" customHeight="false" outlineLevel="0" collapsed="false">
      <c r="A6159" s="2" t="n">
        <v>6125</v>
      </c>
      <c r="B6159" s="2" t="n">
        <v>5</v>
      </c>
      <c r="C6159" s="22" t="n">
        <f aca="true">NORMSINV(MAX(RAND(),0.000000000001))</f>
        <v>0.418893680698669</v>
      </c>
      <c r="D6159" s="24" t="n">
        <f aca="false">IF($B$11="","",$B$11*EXP($B$12*C6159))</f>
        <v>1106.54782153512</v>
      </c>
      <c r="E6159" s="20" t="n">
        <f aca="true">IF($B$10="","",$B$10*(1-$B$14+2*$B$14*RAND()))</f>
        <v>3.89116432531395</v>
      </c>
      <c r="F6159" s="21" t="n">
        <f aca="false">INDEX($E$17:$E$28,B6159)</f>
        <v>4.761</v>
      </c>
      <c r="G6159" s="25" t="n">
        <f aca="false">IF(OR(D6159="",E6159="",F6159=""),"",D6159*($B$7-$B$8-F6159-E6159))</f>
        <v>4523.38566061741</v>
      </c>
      <c r="H6159" s="25" t="n">
        <f aca="false">IF(D6159="","",D6159*$F$30)</f>
        <v>5531.85386941839</v>
      </c>
    </row>
    <row r="6160" customFormat="false" ht="15" hidden="false" customHeight="false" outlineLevel="0" collapsed="false">
      <c r="A6160" s="2" t="n">
        <v>6126</v>
      </c>
      <c r="B6160" s="2" t="n">
        <v>6</v>
      </c>
      <c r="C6160" s="22" t="n">
        <f aca="true">NORMSINV(MAX(RAND(),0.000000000001))</f>
        <v>0.0838972515483</v>
      </c>
      <c r="D6160" s="24" t="n">
        <f aca="false">IF($B$11="","",$B$11*EXP($B$12*C6160))</f>
        <v>960.874924808559</v>
      </c>
      <c r="E6160" s="20" t="n">
        <f aca="true">IF($B$10="","",$B$10*(1-$B$14+2*$B$14*RAND()))</f>
        <v>3.635243075551</v>
      </c>
      <c r="F6160" s="21" t="n">
        <f aca="false">INDEX($E$17:$E$28,B6160)</f>
        <v>4.761</v>
      </c>
      <c r="G6160" s="25" t="n">
        <f aca="false">IF(OR(D6160="",E6160="",F6160=""),"",D6160*($B$7-$B$8-F6160-E6160))</f>
        <v>4173.80710816659</v>
      </c>
      <c r="H6160" s="25" t="n">
        <f aca="false">IF(D6160="","",D6160*$F$30)</f>
        <v>4803.60592410295</v>
      </c>
    </row>
    <row r="6161" customFormat="false" ht="15" hidden="false" customHeight="false" outlineLevel="0" collapsed="false">
      <c r="A6161" s="2" t="n">
        <v>6127</v>
      </c>
      <c r="B6161" s="2" t="n">
        <v>7</v>
      </c>
      <c r="C6161" s="22" t="n">
        <f aca="true">NORMSINV(MAX(RAND(),0.000000000001))</f>
        <v>2.00637950140044</v>
      </c>
      <c r="D6161" s="24" t="n">
        <f aca="false">IF($B$11="","",$B$11*EXP($B$12*C6161))</f>
        <v>2160.10699530935</v>
      </c>
      <c r="E6161" s="20" t="n">
        <f aca="true">IF($B$10="","",$B$10*(1-$B$14+2*$B$14*RAND()))</f>
        <v>3.91308176257778</v>
      </c>
      <c r="F6161" s="21" t="n">
        <f aca="false">INDEX($E$17:$E$28,B6161)</f>
        <v>4.761</v>
      </c>
      <c r="G6161" s="25" t="n">
        <f aca="false">IF(OR(D6161="",E6161="",F6161=""),"",D6161*($B$7-$B$8-F6161-E6161))</f>
        <v>8782.81842701159</v>
      </c>
      <c r="H6161" s="25" t="n">
        <f aca="false">IF(D6161="","",D6161*$F$30)</f>
        <v>10798.8068909505</v>
      </c>
    </row>
    <row r="6162" customFormat="false" ht="15" hidden="false" customHeight="false" outlineLevel="0" collapsed="false">
      <c r="A6162" s="2" t="n">
        <v>6128</v>
      </c>
      <c r="B6162" s="2" t="n">
        <v>8</v>
      </c>
      <c r="C6162" s="22" t="n">
        <f aca="true">NORMSINV(MAX(RAND(),0.000000000001))</f>
        <v>0.509319269120361</v>
      </c>
      <c r="D6162" s="24" t="n">
        <f aca="false">IF($B$11="","",$B$11*EXP($B$12*C6162))</f>
        <v>1149.52334389417</v>
      </c>
      <c r="E6162" s="20" t="n">
        <f aca="true">IF($B$10="","",$B$10*(1-$B$14+2*$B$14*RAND()))</f>
        <v>3.91969605928913</v>
      </c>
      <c r="F6162" s="21" t="n">
        <f aca="false">INDEX($E$17:$E$28,B6162)</f>
        <v>4.761</v>
      </c>
      <c r="G6162" s="25" t="n">
        <f aca="false">IF(OR(D6162="",E6162="",F6162=""),"",D6162*($B$7-$B$8-F6162-E6162))</f>
        <v>4666.26463980875</v>
      </c>
      <c r="H6162" s="25" t="n">
        <f aca="false">IF(D6162="","",D6162*$F$30)</f>
        <v>5746.69710079574</v>
      </c>
    </row>
    <row r="6163" customFormat="false" ht="15" hidden="false" customHeight="false" outlineLevel="0" collapsed="false">
      <c r="A6163" s="2" t="n">
        <v>6129</v>
      </c>
      <c r="B6163" s="2" t="n">
        <v>9</v>
      </c>
      <c r="C6163" s="22" t="n">
        <f aca="true">NORMSINV(MAX(RAND(),0.000000000001))</f>
        <v>0.544063213647552</v>
      </c>
      <c r="D6163" s="24" t="n">
        <f aca="false">IF($B$11="","",$B$11*EXP($B$12*C6163))</f>
        <v>1166.4760632786</v>
      </c>
      <c r="E6163" s="20" t="n">
        <f aca="true">IF($B$10="","",$B$10*(1-$B$14+2*$B$14*RAND()))</f>
        <v>3.81467410295705</v>
      </c>
      <c r="F6163" s="21" t="n">
        <f aca="false">INDEX($E$17:$E$28,B6163)</f>
        <v>4.761</v>
      </c>
      <c r="G6163" s="25" t="n">
        <f aca="false">IF(OR(D6163="",E6163="",F6163=""),"",D6163*($B$7-$B$8-F6163-E6163))</f>
        <v>4857.58647859179</v>
      </c>
      <c r="H6163" s="25" t="n">
        <f aca="false">IF(D6163="","",D6163*$F$30)</f>
        <v>5831.44713554237</v>
      </c>
    </row>
    <row r="6164" customFormat="false" ht="15" hidden="false" customHeight="false" outlineLevel="0" collapsed="false">
      <c r="A6164" s="2" t="n">
        <v>6130</v>
      </c>
      <c r="B6164" s="2" t="n">
        <v>10</v>
      </c>
      <c r="C6164" s="22" t="n">
        <f aca="true">NORMSINV(MAX(RAND(),0.000000000001))</f>
        <v>1.19384477267304</v>
      </c>
      <c r="D6164" s="24" t="n">
        <f aca="false">IF($B$11="","",$B$11*EXP($B$12*C6164))</f>
        <v>1533.85349354363</v>
      </c>
      <c r="E6164" s="20" t="n">
        <f aca="true">IF($B$10="","",$B$10*(1-$B$14+2*$B$14*RAND()))</f>
        <v>3.74593616262201</v>
      </c>
      <c r="F6164" s="21" t="n">
        <f aca="false">INDEX($E$17:$E$28,B6164)</f>
        <v>4.761</v>
      </c>
      <c r="G6164" s="25" t="n">
        <f aca="false">IF(OR(D6164="",E6164="",F6164=""),"",D6164*($B$7-$B$8-F6164-E6164))</f>
        <v>6492.89975535544</v>
      </c>
      <c r="H6164" s="25" t="n">
        <f aca="false">IF(D6164="","",D6164*$F$30)</f>
        <v>7668.04038492332</v>
      </c>
    </row>
    <row r="6165" customFormat="false" ht="15" hidden="false" customHeight="false" outlineLevel="0" collapsed="false">
      <c r="A6165" s="2" t="n">
        <v>6131</v>
      </c>
      <c r="B6165" s="2" t="n">
        <v>11</v>
      </c>
      <c r="C6165" s="22" t="n">
        <f aca="true">NORMSINV(MAX(RAND(),0.000000000001))</f>
        <v>-0.695429362839462</v>
      </c>
      <c r="D6165" s="24" t="n">
        <f aca="false">IF($B$11="","",$B$11*EXP($B$12*C6165))</f>
        <v>691.914545506489</v>
      </c>
      <c r="E6165" s="20" t="n">
        <f aca="true">IF($B$10="","",$B$10*(1-$B$14+2*$B$14*RAND()))</f>
        <v>3.47579934423279</v>
      </c>
      <c r="F6165" s="21" t="n">
        <f aca="false">INDEX($E$17:$E$28,B6165)</f>
        <v>4.761</v>
      </c>
      <c r="G6165" s="25" t="n">
        <f aca="false">IF(OR(D6165="",E6165="",F6165=""),"",D6165*($B$7-$B$8-F6165-E6165))</f>
        <v>3115.83003505969</v>
      </c>
      <c r="H6165" s="25" t="n">
        <f aca="false">IF(D6165="","",D6165*$F$30)</f>
        <v>3459.01919589604</v>
      </c>
    </row>
    <row r="6166" customFormat="false" ht="15" hidden="false" customHeight="false" outlineLevel="0" collapsed="false">
      <c r="A6166" s="2" t="n">
        <v>6132</v>
      </c>
      <c r="B6166" s="2" t="n">
        <v>12</v>
      </c>
      <c r="C6166" s="22" t="n">
        <f aca="true">NORMSINV(MAX(RAND(),0.000000000001))</f>
        <v>0.476533156915757</v>
      </c>
      <c r="D6166" s="24" t="n">
        <f aca="false">IF($B$11="","",$B$11*EXP($B$12*C6166))</f>
        <v>1133.75192202176</v>
      </c>
      <c r="E6166" s="20" t="n">
        <f aca="true">IF($B$10="","",$B$10*(1-$B$14+2*$B$14*RAND()))</f>
        <v>3.91844198223308</v>
      </c>
      <c r="F6166" s="21" t="n">
        <f aca="false">INDEX($E$17:$E$28,B6166)</f>
        <v>4.761</v>
      </c>
      <c r="G6166" s="25" t="n">
        <f aca="false">IF(OR(D6166="",E6166="",F6166=""),"",D6166*($B$7-$B$8-F6166-E6166))</f>
        <v>4603.66545712414</v>
      </c>
      <c r="H6166" s="25" t="n">
        <f aca="false">IF(D6166="","",D6166*$F$30)</f>
        <v>5667.85260857121</v>
      </c>
    </row>
    <row r="6167" customFormat="false" ht="15" hidden="false" customHeight="false" outlineLevel="0" collapsed="false">
      <c r="A6167" s="2" t="n">
        <v>6133</v>
      </c>
      <c r="B6167" s="2" t="n">
        <v>1</v>
      </c>
      <c r="C6167" s="22" t="n">
        <f aca="true">NORMSINV(MAX(RAND(),0.000000000001))</f>
        <v>-0.468092695845163</v>
      </c>
      <c r="D6167" s="24" t="n">
        <f aca="false">IF($B$11="","",$B$11*EXP($B$12*C6167))</f>
        <v>761.472772146969</v>
      </c>
      <c r="E6167" s="20" t="n">
        <f aca="true">IF($B$10="","",$B$10*(1-$B$14+2*$B$14*RAND()))</f>
        <v>3.55664896630034</v>
      </c>
      <c r="F6167" s="21" t="n">
        <f aca="false">INDEX($E$17:$E$28,B6167)</f>
        <v>4.92562580645161</v>
      </c>
      <c r="G6167" s="25" t="n">
        <f aca="false">IF(OR(D6167="",E6167="",F6167=""),"",D6167*($B$7-$B$8-F6167-E6167))</f>
        <v>3242.14183183265</v>
      </c>
      <c r="H6167" s="25" t="n">
        <f aca="false">IF(D6167="","",D6167*$F$30)</f>
        <v>3806.75468251713</v>
      </c>
    </row>
    <row r="6168" customFormat="false" ht="15" hidden="false" customHeight="false" outlineLevel="0" collapsed="false">
      <c r="A6168" s="2" t="n">
        <v>6134</v>
      </c>
      <c r="B6168" s="2" t="n">
        <v>2</v>
      </c>
      <c r="C6168" s="22" t="n">
        <f aca="true">NORMSINV(MAX(RAND(),0.000000000001))</f>
        <v>-0.886926775628659</v>
      </c>
      <c r="D6168" s="24" t="n">
        <f aca="false">IF($B$11="","",$B$11*EXP($B$12*C6168))</f>
        <v>638.276737497399</v>
      </c>
      <c r="E6168" s="20" t="n">
        <f aca="true">IF($B$10="","",$B$10*(1-$B$14+2*$B$14*RAND()))</f>
        <v>4.06206816803533</v>
      </c>
      <c r="F6168" s="21" t="n">
        <f aca="false">INDEX($E$17:$E$28,B6168)</f>
        <v>5.0612</v>
      </c>
      <c r="G6168" s="25" t="n">
        <f aca="false">IF(OR(D6168="",E6168="",F6168=""),"",D6168*($B$7-$B$8-F6168-E6168))</f>
        <v>2308.4757941094</v>
      </c>
      <c r="H6168" s="25" t="n">
        <f aca="false">IF(D6168="","",D6168*$F$30)</f>
        <v>3190.87306609699</v>
      </c>
    </row>
    <row r="6169" customFormat="false" ht="15" hidden="false" customHeight="false" outlineLevel="0" collapsed="false">
      <c r="A6169" s="2" t="n">
        <v>6135</v>
      </c>
      <c r="B6169" s="2" t="n">
        <v>3</v>
      </c>
      <c r="C6169" s="22" t="n">
        <f aca="true">NORMSINV(MAX(RAND(),0.000000000001))</f>
        <v>-0.247237112486129</v>
      </c>
      <c r="D6169" s="24" t="n">
        <f aca="false">IF($B$11="","",$B$11*EXP($B$12*C6169))</f>
        <v>835.738248956908</v>
      </c>
      <c r="E6169" s="20" t="n">
        <f aca="true">IF($B$10="","",$B$10*(1-$B$14+2*$B$14*RAND()))</f>
        <v>3.4630816676671</v>
      </c>
      <c r="F6169" s="21" t="n">
        <f aca="false">INDEX($E$17:$E$28,B6169)</f>
        <v>5.0612</v>
      </c>
      <c r="G6169" s="25" t="n">
        <f aca="false">IF(OR(D6169="",E6169="",F6169=""),"",D6169*($B$7-$B$8-F6169-E6169))</f>
        <v>3523.23705715943</v>
      </c>
      <c r="H6169" s="25" t="n">
        <f aca="false">IF(D6169="","",D6169*$F$30)</f>
        <v>4178.02265418537</v>
      </c>
    </row>
    <row r="6170" customFormat="false" ht="15" hidden="false" customHeight="false" outlineLevel="0" collapsed="false">
      <c r="A6170" s="2" t="n">
        <v>6136</v>
      </c>
      <c r="B6170" s="2" t="n">
        <v>4</v>
      </c>
      <c r="C6170" s="22" t="n">
        <f aca="true">NORMSINV(MAX(RAND(),0.000000000001))</f>
        <v>0.161330775256671</v>
      </c>
      <c r="D6170" s="24" t="n">
        <f aca="false">IF($B$11="","",$B$11*EXP($B$12*C6170))</f>
        <v>992.743287801705</v>
      </c>
      <c r="E6170" s="20" t="n">
        <f aca="true">IF($B$10="","",$B$10*(1-$B$14+2*$B$14*RAND()))</f>
        <v>3.63915136459086</v>
      </c>
      <c r="F6170" s="21" t="n">
        <f aca="false">INDEX($E$17:$E$28,B6170)</f>
        <v>4.89657419354839</v>
      </c>
      <c r="G6170" s="25" t="n">
        <f aca="false">IF(OR(D6170="",E6170="",F6170=""),"",D6170*($B$7-$B$8-F6170-E6170))</f>
        <v>4173.76523223352</v>
      </c>
      <c r="H6170" s="25" t="n">
        <f aca="false">IF(D6170="","",D6170*$F$30)</f>
        <v>4962.92224437828</v>
      </c>
    </row>
    <row r="6171" customFormat="false" ht="15" hidden="false" customHeight="false" outlineLevel="0" collapsed="false">
      <c r="A6171" s="2" t="n">
        <v>6137</v>
      </c>
      <c r="B6171" s="2" t="n">
        <v>5</v>
      </c>
      <c r="C6171" s="22" t="n">
        <f aca="true">NORMSINV(MAX(RAND(),0.000000000001))</f>
        <v>0.0649098082607631</v>
      </c>
      <c r="D6171" s="24" t="n">
        <f aca="false">IF($B$11="","",$B$11*EXP($B$12*C6171))</f>
        <v>953.217958349622</v>
      </c>
      <c r="E6171" s="20" t="n">
        <f aca="true">IF($B$10="","",$B$10*(1-$B$14+2*$B$14*RAND()))</f>
        <v>3.97017507785</v>
      </c>
      <c r="F6171" s="21" t="n">
        <f aca="false">INDEX($E$17:$E$28,B6171)</f>
        <v>4.761</v>
      </c>
      <c r="G6171" s="25" t="n">
        <f aca="false">IF(OR(D6171="",E6171="",F6171=""),"",D6171*($B$7-$B$8-F6171-E6171))</f>
        <v>3821.28390767291</v>
      </c>
      <c r="H6171" s="25" t="n">
        <f aca="false">IF(D6171="","",D6171*$F$30)</f>
        <v>4765.32721738143</v>
      </c>
    </row>
    <row r="6172" customFormat="false" ht="15" hidden="false" customHeight="false" outlineLevel="0" collapsed="false">
      <c r="A6172" s="2" t="n">
        <v>6138</v>
      </c>
      <c r="B6172" s="2" t="n">
        <v>6</v>
      </c>
      <c r="C6172" s="22" t="n">
        <f aca="true">NORMSINV(MAX(RAND(),0.000000000001))</f>
        <v>1.28060234071827</v>
      </c>
      <c r="D6172" s="24" t="n">
        <f aca="false">IF($B$11="","",$B$11*EXP($B$12*C6172))</f>
        <v>1590.96362715163</v>
      </c>
      <c r="E6172" s="20" t="n">
        <f aca="true">IF($B$10="","",$B$10*(1-$B$14+2*$B$14*RAND()))</f>
        <v>3.97936530305288</v>
      </c>
      <c r="F6172" s="21" t="n">
        <f aca="false">INDEX($E$17:$E$28,B6172)</f>
        <v>4.761</v>
      </c>
      <c r="G6172" s="25" t="n">
        <f aca="false">IF(OR(D6172="",E6172="",F6172=""),"",D6172*($B$7-$B$8-F6172-E6172))</f>
        <v>6363.27332473652</v>
      </c>
      <c r="H6172" s="25" t="n">
        <f aca="false">IF(D6172="","",D6172*$F$30)</f>
        <v>7953.54536485645</v>
      </c>
    </row>
    <row r="6173" customFormat="false" ht="15" hidden="false" customHeight="false" outlineLevel="0" collapsed="false">
      <c r="A6173" s="2" t="n">
        <v>6139</v>
      </c>
      <c r="B6173" s="2" t="n">
        <v>7</v>
      </c>
      <c r="C6173" s="22" t="n">
        <f aca="true">NORMSINV(MAX(RAND(),0.000000000001))</f>
        <v>2.16436444984989</v>
      </c>
      <c r="D6173" s="24" t="n">
        <f aca="false">IF($B$11="","",$B$11*EXP($B$12*C6173))</f>
        <v>2308.79848243481</v>
      </c>
      <c r="E6173" s="20" t="n">
        <f aca="true">IF($B$10="","",$B$10*(1-$B$14+2*$B$14*RAND()))</f>
        <v>3.84471370638519</v>
      </c>
      <c r="F6173" s="21" t="n">
        <f aca="false">INDEX($E$17:$E$28,B6173)</f>
        <v>4.761</v>
      </c>
      <c r="G6173" s="25" t="n">
        <f aca="false">IF(OR(D6173="",E6173="",F6173=""),"",D6173*($B$7-$B$8-F6173-E6173))</f>
        <v>9545.23392064892</v>
      </c>
      <c r="H6173" s="25" t="n">
        <f aca="false">IF(D6173="","",D6173*$F$30)</f>
        <v>11542.1453733881</v>
      </c>
    </row>
    <row r="6174" customFormat="false" ht="15" hidden="false" customHeight="false" outlineLevel="0" collapsed="false">
      <c r="A6174" s="2" t="n">
        <v>6140</v>
      </c>
      <c r="B6174" s="2" t="n">
        <v>8</v>
      </c>
      <c r="C6174" s="22" t="n">
        <f aca="true">NORMSINV(MAX(RAND(),0.000000000001))</f>
        <v>-0.324217550086189</v>
      </c>
      <c r="D6174" s="24" t="n">
        <f aca="false">IF($B$11="","",$B$11*EXP($B$12*C6174))</f>
        <v>809.064401732407</v>
      </c>
      <c r="E6174" s="20" t="n">
        <f aca="true">IF($B$10="","",$B$10*(1-$B$14+2*$B$14*RAND()))</f>
        <v>3.65675328873224</v>
      </c>
      <c r="F6174" s="21" t="n">
        <f aca="false">INDEX($E$17:$E$28,B6174)</f>
        <v>4.761</v>
      </c>
      <c r="G6174" s="25" t="n">
        <f aca="false">IF(OR(D6174="",E6174="",F6174=""),"",D6174*($B$7-$B$8-F6174-E6174))</f>
        <v>3496.97594959172</v>
      </c>
      <c r="H6174" s="25" t="n">
        <f aca="false">IF(D6174="","",D6174*$F$30)</f>
        <v>4044.67475714065</v>
      </c>
    </row>
    <row r="6175" customFormat="false" ht="15" hidden="false" customHeight="false" outlineLevel="0" collapsed="false">
      <c r="A6175" s="2" t="n">
        <v>6141</v>
      </c>
      <c r="B6175" s="2" t="n">
        <v>9</v>
      </c>
      <c r="C6175" s="22" t="n">
        <f aca="true">NORMSINV(MAX(RAND(),0.000000000001))</f>
        <v>-0.633402655318332</v>
      </c>
      <c r="D6175" s="24" t="n">
        <f aca="false">IF($B$11="","",$B$11*EXP($B$12*C6175))</f>
        <v>710.236780890095</v>
      </c>
      <c r="E6175" s="20" t="n">
        <f aca="true">IF($B$10="","",$B$10*(1-$B$14+2*$B$14*RAND()))</f>
        <v>3.9476547386171</v>
      </c>
      <c r="F6175" s="21" t="n">
        <f aca="false">INDEX($E$17:$E$28,B6175)</f>
        <v>4.761</v>
      </c>
      <c r="G6175" s="25" t="n">
        <f aca="false">IF(OR(D6175="",E6175="",F6175=""),"",D6175*($B$7-$B$8-F6175-E6175))</f>
        <v>2863.20968110113</v>
      </c>
      <c r="H6175" s="25" t="n">
        <f aca="false">IF(D6175="","",D6175*$F$30)</f>
        <v>3550.61571502576</v>
      </c>
    </row>
    <row r="6176" customFormat="false" ht="15" hidden="false" customHeight="false" outlineLevel="0" collapsed="false">
      <c r="A6176" s="2" t="n">
        <v>6142</v>
      </c>
      <c r="B6176" s="2" t="n">
        <v>10</v>
      </c>
      <c r="C6176" s="22" t="n">
        <f aca="true">NORMSINV(MAX(RAND(),0.000000000001))</f>
        <v>-0.137330461517531</v>
      </c>
      <c r="D6176" s="24" t="n">
        <f aca="false">IF($B$11="","",$B$11*EXP($B$12*C6176))</f>
        <v>875.352268581809</v>
      </c>
      <c r="E6176" s="20" t="n">
        <f aca="true">IF($B$10="","",$B$10*(1-$B$14+2*$B$14*RAND()))</f>
        <v>3.65745096278178</v>
      </c>
      <c r="F6176" s="21" t="n">
        <f aca="false">INDEX($E$17:$E$28,B6176)</f>
        <v>4.761</v>
      </c>
      <c r="G6176" s="25" t="n">
        <f aca="false">IF(OR(D6176="",E6176="",F6176=""),"",D6176*($B$7-$B$8-F6176-E6176))</f>
        <v>3782.8777535165</v>
      </c>
      <c r="H6176" s="25" t="n">
        <f aca="false">IF(D6176="","",D6176*$F$30)</f>
        <v>4376.06106109418</v>
      </c>
    </row>
    <row r="6177" customFormat="false" ht="15" hidden="false" customHeight="false" outlineLevel="0" collapsed="false">
      <c r="A6177" s="2" t="n">
        <v>6143</v>
      </c>
      <c r="B6177" s="2" t="n">
        <v>11</v>
      </c>
      <c r="C6177" s="22" t="n">
        <f aca="true">NORMSINV(MAX(RAND(),0.000000000001))</f>
        <v>0.180316323364177</v>
      </c>
      <c r="D6177" s="24" t="n">
        <f aca="false">IF($B$11="","",$B$11*EXP($B$12*C6177))</f>
        <v>1000.71695241673</v>
      </c>
      <c r="E6177" s="20" t="n">
        <f aca="true">IF($B$10="","",$B$10*(1-$B$14+2*$B$14*RAND()))</f>
        <v>3.89015045311587</v>
      </c>
      <c r="F6177" s="21" t="n">
        <f aca="false">INDEX($E$17:$E$28,B6177)</f>
        <v>4.761</v>
      </c>
      <c r="G6177" s="25" t="n">
        <f aca="false">IF(OR(D6177="",E6177="",F6177=""),"",D6177*($B$7-$B$8-F6177-E6177))</f>
        <v>4091.78105744843</v>
      </c>
      <c r="H6177" s="25" t="n">
        <f aca="false">IF(D6177="","",D6177*$F$30)</f>
        <v>5002.78418852174</v>
      </c>
    </row>
    <row r="6178" customFormat="false" ht="15" hidden="false" customHeight="false" outlineLevel="0" collapsed="false">
      <c r="A6178" s="2" t="n">
        <v>6144</v>
      </c>
      <c r="B6178" s="2" t="n">
        <v>12</v>
      </c>
      <c r="C6178" s="22" t="n">
        <f aca="true">NORMSINV(MAX(RAND(),0.000000000001))</f>
        <v>-0.106949628414944</v>
      </c>
      <c r="D6178" s="24" t="n">
        <f aca="false">IF($B$11="","",$B$11*EXP($B$12*C6178))</f>
        <v>886.630080947324</v>
      </c>
      <c r="E6178" s="20" t="n">
        <f aca="true">IF($B$10="","",$B$10*(1-$B$14+2*$B$14*RAND()))</f>
        <v>3.40546517444492</v>
      </c>
      <c r="F6178" s="21" t="n">
        <f aca="false">INDEX($E$17:$E$28,B6178)</f>
        <v>4.761</v>
      </c>
      <c r="G6178" s="25" t="n">
        <f aca="false">IF(OR(D6178="",E6178="",F6178=""),"",D6178*($B$7-$B$8-F6178-E6178))</f>
        <v>4055.03355259731</v>
      </c>
      <c r="H6178" s="25" t="n">
        <f aca="false">IF(D6178="","",D6178*$F$30)</f>
        <v>4432.44110067186</v>
      </c>
    </row>
    <row r="6179" customFormat="false" ht="15" hidden="false" customHeight="false" outlineLevel="0" collapsed="false">
      <c r="A6179" s="2" t="n">
        <v>6145</v>
      </c>
      <c r="B6179" s="2" t="n">
        <v>1</v>
      </c>
      <c r="C6179" s="22" t="n">
        <f aca="true">NORMSINV(MAX(RAND(),0.000000000001))</f>
        <v>-0.212964375247546</v>
      </c>
      <c r="D6179" s="24" t="n">
        <f aca="false">IF($B$11="","",$B$11*EXP($B$12*C6179))</f>
        <v>847.89502192402</v>
      </c>
      <c r="E6179" s="20" t="n">
        <f aca="true">IF($B$10="","",$B$10*(1-$B$14+2*$B$14*RAND()))</f>
        <v>3.54126420148928</v>
      </c>
      <c r="F6179" s="21" t="n">
        <f aca="false">INDEX($E$17:$E$28,B6179)</f>
        <v>4.92562580645161</v>
      </c>
      <c r="G6179" s="25" t="n">
        <f aca="false">IF(OR(D6179="",E6179="",F6179=""),"",D6179*($B$7-$B$8-F6179-E6179))</f>
        <v>3623.1486904007</v>
      </c>
      <c r="H6179" s="25" t="n">
        <f aca="false">IF(D6179="","",D6179*$F$30)</f>
        <v>4238.79679360256</v>
      </c>
    </row>
    <row r="6180" customFormat="false" ht="15" hidden="false" customHeight="false" outlineLevel="0" collapsed="false">
      <c r="A6180" s="2" t="n">
        <v>6146</v>
      </c>
      <c r="B6180" s="2" t="n">
        <v>2</v>
      </c>
      <c r="C6180" s="22" t="n">
        <f aca="true">NORMSINV(MAX(RAND(),0.000000000001))</f>
        <v>-0.93974265214589</v>
      </c>
      <c r="D6180" s="24" t="n">
        <f aca="false">IF($B$11="","",$B$11*EXP($B$12*C6180))</f>
        <v>624.228900580353</v>
      </c>
      <c r="E6180" s="20" t="n">
        <f aca="true">IF($B$10="","",$B$10*(1-$B$14+2*$B$14*RAND()))</f>
        <v>3.93701085337191</v>
      </c>
      <c r="F6180" s="21" t="n">
        <f aca="false">INDEX($E$17:$E$28,B6180)</f>
        <v>5.0612</v>
      </c>
      <c r="G6180" s="25" t="n">
        <f aca="false">IF(OR(D6180="",E6180="",F6180=""),"",D6180*($B$7-$B$8-F6180-E6180))</f>
        <v>2335.73292520315</v>
      </c>
      <c r="H6180" s="25" t="n">
        <f aca="false">IF(D6180="","",D6180*$F$30)</f>
        <v>3120.6451197813</v>
      </c>
    </row>
    <row r="6181" customFormat="false" ht="15" hidden="false" customHeight="false" outlineLevel="0" collapsed="false">
      <c r="A6181" s="2" t="n">
        <v>6147</v>
      </c>
      <c r="B6181" s="2" t="n">
        <v>3</v>
      </c>
      <c r="C6181" s="22" t="n">
        <f aca="true">NORMSINV(MAX(RAND(),0.000000000001))</f>
        <v>1.57698069357028</v>
      </c>
      <c r="D6181" s="24" t="n">
        <f aca="false">IF($B$11="","",$B$11*EXP($B$12*C6181))</f>
        <v>1802.58846569451</v>
      </c>
      <c r="E6181" s="20" t="n">
        <f aca="true">IF($B$10="","",$B$10*(1-$B$14+2*$B$14*RAND()))</f>
        <v>3.95666055403062</v>
      </c>
      <c r="F6181" s="21" t="n">
        <f aca="false">INDEX($E$17:$E$28,B6181)</f>
        <v>5.0612</v>
      </c>
      <c r="G6181" s="25" t="n">
        <f aca="false">IF(OR(D6181="",E6181="",F6181=""),"",D6181*($B$7-$B$8-F6181-E6181))</f>
        <v>6709.48563301094</v>
      </c>
      <c r="H6181" s="25" t="n">
        <f aca="false">IF(D6181="","",D6181*$F$30)</f>
        <v>9011.50025769997</v>
      </c>
    </row>
    <row r="6182" customFormat="false" ht="15" hidden="false" customHeight="false" outlineLevel="0" collapsed="false">
      <c r="A6182" s="2" t="n">
        <v>6148</v>
      </c>
      <c r="B6182" s="2" t="n">
        <v>4</v>
      </c>
      <c r="C6182" s="22" t="n">
        <f aca="true">NORMSINV(MAX(RAND(),0.000000000001))</f>
        <v>-0.645314327254</v>
      </c>
      <c r="D6182" s="24" t="n">
        <f aca="false">IF($B$11="","",$B$11*EXP($B$12*C6182))</f>
        <v>706.680909885023</v>
      </c>
      <c r="E6182" s="20" t="n">
        <f aca="true">IF($B$10="","",$B$10*(1-$B$14+2*$B$14*RAND()))</f>
        <v>3.69919558470827</v>
      </c>
      <c r="F6182" s="21" t="n">
        <f aca="false">INDEX($E$17:$E$28,B6182)</f>
        <v>4.89657419354839</v>
      </c>
      <c r="G6182" s="25" t="n">
        <f aca="false">IF(OR(D6182="",E6182="",F6182=""),"",D6182*($B$7-$B$8-F6182-E6182))</f>
        <v>2928.6483838746</v>
      </c>
      <c r="H6182" s="25" t="n">
        <f aca="false">IF(D6182="","",D6182*$F$30)</f>
        <v>3532.83920469721</v>
      </c>
    </row>
    <row r="6183" customFormat="false" ht="15" hidden="false" customHeight="false" outlineLevel="0" collapsed="false">
      <c r="A6183" s="2" t="n">
        <v>6149</v>
      </c>
      <c r="B6183" s="2" t="n">
        <v>5</v>
      </c>
      <c r="C6183" s="22" t="n">
        <f aca="true">NORMSINV(MAX(RAND(),0.000000000001))</f>
        <v>-0.29482425219971</v>
      </c>
      <c r="D6183" s="24" t="n">
        <f aca="false">IF($B$11="","",$B$11*EXP($B$12*C6183))</f>
        <v>819.147248928572</v>
      </c>
      <c r="E6183" s="20" t="n">
        <f aca="true">IF($B$10="","",$B$10*(1-$B$14+2*$B$14*RAND()))</f>
        <v>3.66413452106056</v>
      </c>
      <c r="F6183" s="21" t="n">
        <f aca="false">INDEX($E$17:$E$28,B6183)</f>
        <v>4.761</v>
      </c>
      <c r="G6183" s="25" t="n">
        <f aca="false">IF(OR(D6183="",E6183="",F6183=""),"",D6183*($B$7-$B$8-F6183-E6183))</f>
        <v>3534.51018657011</v>
      </c>
      <c r="H6183" s="25" t="n">
        <f aca="false">IF(D6183="","",D6183*$F$30)</f>
        <v>4095.08092684371</v>
      </c>
    </row>
    <row r="6184" customFormat="false" ht="15" hidden="false" customHeight="false" outlineLevel="0" collapsed="false">
      <c r="A6184" s="2" t="n">
        <v>6150</v>
      </c>
      <c r="B6184" s="2" t="n">
        <v>6</v>
      </c>
      <c r="C6184" s="22" t="n">
        <f aca="true">NORMSINV(MAX(RAND(),0.000000000001))</f>
        <v>-0.921893164061895</v>
      </c>
      <c r="D6184" s="24" t="n">
        <f aca="false">IF($B$11="","",$B$11*EXP($B$12*C6184))</f>
        <v>628.941531414104</v>
      </c>
      <c r="E6184" s="20" t="n">
        <f aca="true">IF($B$10="","",$B$10*(1-$B$14+2*$B$14*RAND()))</f>
        <v>4.10034522293186</v>
      </c>
      <c r="F6184" s="21" t="n">
        <f aca="false">INDEX($E$17:$E$28,B6184)</f>
        <v>4.761</v>
      </c>
      <c r="G6184" s="25" t="n">
        <f aca="false">IF(OR(D6184="",E6184="",F6184=""),"",D6184*($B$7-$B$8-F6184-E6184))</f>
        <v>2439.44707531587</v>
      </c>
      <c r="H6184" s="25" t="n">
        <f aca="false">IF(D6184="","",D6184*$F$30)</f>
        <v>3144.20450384539</v>
      </c>
    </row>
    <row r="6185" customFormat="false" ht="15" hidden="false" customHeight="false" outlineLevel="0" collapsed="false">
      <c r="A6185" s="2" t="n">
        <v>6151</v>
      </c>
      <c r="B6185" s="2" t="n">
        <v>7</v>
      </c>
      <c r="C6185" s="22" t="n">
        <f aca="true">NORMSINV(MAX(RAND(),0.000000000001))</f>
        <v>-1.68758619304617</v>
      </c>
      <c r="D6185" s="24" t="n">
        <f aca="false">IF($B$11="","",$B$11*EXP($B$12*C6185))</f>
        <v>455.502514613063</v>
      </c>
      <c r="E6185" s="20" t="n">
        <f aca="true">IF($B$10="","",$B$10*(1-$B$14+2*$B$14*RAND()))</f>
        <v>3.38639309233139</v>
      </c>
      <c r="F6185" s="21" t="n">
        <f aca="false">INDEX($E$17:$E$28,B6185)</f>
        <v>4.761</v>
      </c>
      <c r="G6185" s="25" t="n">
        <f aca="false">IF(OR(D6185="",E6185="",F6185=""),"",D6185*($B$7-$B$8-F6185-E6185))</f>
        <v>2091.94399507238</v>
      </c>
      <c r="H6185" s="25" t="n">
        <f aca="false">IF(D6185="","",D6185*$F$30)</f>
        <v>2277.14817105363</v>
      </c>
    </row>
    <row r="6186" customFormat="false" ht="15" hidden="false" customHeight="false" outlineLevel="0" collapsed="false">
      <c r="A6186" s="2" t="n">
        <v>6152</v>
      </c>
      <c r="B6186" s="2" t="n">
        <v>8</v>
      </c>
      <c r="C6186" s="22" t="n">
        <f aca="true">NORMSINV(MAX(RAND(),0.000000000001))</f>
        <v>-1.24622907393089</v>
      </c>
      <c r="D6186" s="24" t="n">
        <f aca="false">IF($B$11="","",$B$11*EXP($B$12*C6186))</f>
        <v>548.602508343977</v>
      </c>
      <c r="E6186" s="20" t="n">
        <f aca="true">IF($B$10="","",$B$10*(1-$B$14+2*$B$14*RAND()))</f>
        <v>3.70448617521555</v>
      </c>
      <c r="F6186" s="21" t="n">
        <f aca="false">INDEX($E$17:$E$28,B6186)</f>
        <v>4.761</v>
      </c>
      <c r="G6186" s="25" t="n">
        <f aca="false">IF(OR(D6186="",E6186="",F6186=""),"",D6186*($B$7-$B$8-F6186-E6186))</f>
        <v>2345.00900622776</v>
      </c>
      <c r="H6186" s="25" t="n">
        <f aca="false">IF(D6186="","",D6186*$F$30)</f>
        <v>2742.57365971321</v>
      </c>
    </row>
    <row r="6187" customFormat="false" ht="15" hidden="false" customHeight="false" outlineLevel="0" collapsed="false">
      <c r="A6187" s="2" t="n">
        <v>6153</v>
      </c>
      <c r="B6187" s="2" t="n">
        <v>9</v>
      </c>
      <c r="C6187" s="22" t="n">
        <f aca="true">NORMSINV(MAX(RAND(),0.000000000001))</f>
        <v>0.0910202462229404</v>
      </c>
      <c r="D6187" s="24" t="n">
        <f aca="false">IF($B$11="","",$B$11*EXP($B$12*C6187))</f>
        <v>963.763215793391</v>
      </c>
      <c r="E6187" s="20" t="n">
        <f aca="true">IF($B$10="","",$B$10*(1-$B$14+2*$B$14*RAND()))</f>
        <v>4.04563369108309</v>
      </c>
      <c r="F6187" s="21" t="n">
        <f aca="false">INDEX($E$17:$E$28,B6187)</f>
        <v>4.761</v>
      </c>
      <c r="G6187" s="25" t="n">
        <f aca="false">IF(OR(D6187="",E6187="",F6187=""),"",D6187*($B$7-$B$8-F6187-E6187))</f>
        <v>3790.83376277514</v>
      </c>
      <c r="H6187" s="25" t="n">
        <f aca="false">IF(D6187="","",D6187*$F$30)</f>
        <v>4818.04506839432</v>
      </c>
    </row>
    <row r="6188" customFormat="false" ht="15" hidden="false" customHeight="false" outlineLevel="0" collapsed="false">
      <c r="A6188" s="2" t="n">
        <v>6154</v>
      </c>
      <c r="B6188" s="2" t="n">
        <v>10</v>
      </c>
      <c r="C6188" s="22" t="n">
        <f aca="true">NORMSINV(MAX(RAND(),0.000000000001))</f>
        <v>-1.01888018815131</v>
      </c>
      <c r="D6188" s="24" t="n">
        <f aca="false">IF($B$11="","",$B$11*EXP($B$12*C6188))</f>
        <v>603.756672486026</v>
      </c>
      <c r="E6188" s="20" t="n">
        <f aca="true">IF($B$10="","",$B$10*(1-$B$14+2*$B$14*RAND()))</f>
        <v>3.70502371457342</v>
      </c>
      <c r="F6188" s="21" t="n">
        <f aca="false">INDEX($E$17:$E$28,B6188)</f>
        <v>4.761</v>
      </c>
      <c r="G6188" s="25" t="n">
        <f aca="false">IF(OR(D6188="",E6188="",F6188=""),"",D6188*($B$7-$B$8-F6188-E6188))</f>
        <v>2580.44170037334</v>
      </c>
      <c r="H6188" s="25" t="n">
        <f aca="false">IF(D6188="","",D6188*$F$30)</f>
        <v>3018.30035709214</v>
      </c>
    </row>
    <row r="6189" customFormat="false" ht="15" hidden="false" customHeight="false" outlineLevel="0" collapsed="false">
      <c r="A6189" s="2" t="n">
        <v>6155</v>
      </c>
      <c r="B6189" s="2" t="n">
        <v>11</v>
      </c>
      <c r="C6189" s="22" t="n">
        <f aca="true">NORMSINV(MAX(RAND(),0.000000000001))</f>
        <v>-1.14712925193874</v>
      </c>
      <c r="D6189" s="24" t="n">
        <f aca="false">IF($B$11="","",$B$11*EXP($B$12*C6189))</f>
        <v>571.99568806928</v>
      </c>
      <c r="E6189" s="20" t="n">
        <f aca="true">IF($B$10="","",$B$10*(1-$B$14+2*$B$14*RAND()))</f>
        <v>3.64723276983898</v>
      </c>
      <c r="F6189" s="21" t="n">
        <f aca="false">INDEX($E$17:$E$28,B6189)</f>
        <v>4.761</v>
      </c>
      <c r="G6189" s="25" t="n">
        <f aca="false">IF(OR(D6189="",E6189="",F6189=""),"",D6189*($B$7-$B$8-F6189-E6189))</f>
        <v>2477.75217737191</v>
      </c>
      <c r="H6189" s="25" t="n">
        <f aca="false">IF(D6189="","",D6189*$F$30)</f>
        <v>2859.52084379595</v>
      </c>
    </row>
    <row r="6190" customFormat="false" ht="15" hidden="false" customHeight="false" outlineLevel="0" collapsed="false">
      <c r="A6190" s="2" t="n">
        <v>6156</v>
      </c>
      <c r="B6190" s="2" t="n">
        <v>12</v>
      </c>
      <c r="C6190" s="22" t="n">
        <f aca="true">NORMSINV(MAX(RAND(),0.000000000001))</f>
        <v>1.3008406853172</v>
      </c>
      <c r="D6190" s="24" t="n">
        <f aca="false">IF($B$11="","",$B$11*EXP($B$12*C6190))</f>
        <v>1604.5889841387</v>
      </c>
      <c r="E6190" s="20" t="n">
        <f aca="true">IF($B$10="","",$B$10*(1-$B$14+2*$B$14*RAND()))</f>
        <v>4.01298775641489</v>
      </c>
      <c r="F6190" s="21" t="n">
        <f aca="false">INDEX($E$17:$E$28,B6190)</f>
        <v>4.761</v>
      </c>
      <c r="G6190" s="25" t="n">
        <f aca="false">IF(OR(D6190="",E6190="",F6190=""),"",D6190*($B$7-$B$8-F6190-E6190))</f>
        <v>6363.81955701589</v>
      </c>
      <c r="H6190" s="25" t="n">
        <f aca="false">IF(D6190="","",D6190*$F$30)</f>
        <v>8021.66124950621</v>
      </c>
    </row>
    <row r="6191" customFormat="false" ht="15" hidden="false" customHeight="false" outlineLevel="0" collapsed="false">
      <c r="A6191" s="2" t="n">
        <v>6157</v>
      </c>
      <c r="B6191" s="2" t="n">
        <v>1</v>
      </c>
      <c r="C6191" s="22" t="n">
        <f aca="true">NORMSINV(MAX(RAND(),0.000000000001))</f>
        <v>1.47245446176326</v>
      </c>
      <c r="D6191" s="24" t="n">
        <f aca="false">IF($B$11="","",$B$11*EXP($B$12*C6191))</f>
        <v>1724.91860040343</v>
      </c>
      <c r="E6191" s="20" t="n">
        <f aca="true">IF($B$10="","",$B$10*(1-$B$14+2*$B$14*RAND()))</f>
        <v>3.98510696679616</v>
      </c>
      <c r="F6191" s="21" t="n">
        <f aca="false">INDEX($E$17:$E$28,B6191)</f>
        <v>4.92562580645161</v>
      </c>
      <c r="G6191" s="25" t="n">
        <f aca="false">IF(OR(D6191="",E6191="",F6191=""),"",D6191*($B$7-$B$8-F6191-E6191))</f>
        <v>6605.17426534019</v>
      </c>
      <c r="H6191" s="25" t="n">
        <f aca="false">IF(D6191="","",D6191*$F$30)</f>
        <v>8623.21306713683</v>
      </c>
    </row>
    <row r="6192" customFormat="false" ht="15" hidden="false" customHeight="false" outlineLevel="0" collapsed="false">
      <c r="A6192" s="2" t="n">
        <v>6158</v>
      </c>
      <c r="B6192" s="2" t="n">
        <v>2</v>
      </c>
      <c r="C6192" s="22" t="n">
        <f aca="true">NORMSINV(MAX(RAND(),0.000000000001))</f>
        <v>-0.681926485041209</v>
      </c>
      <c r="D6192" s="24" t="n">
        <f aca="false">IF($B$11="","",$B$11*EXP($B$12*C6192))</f>
        <v>695.862520881121</v>
      </c>
      <c r="E6192" s="20" t="n">
        <f aca="true">IF($B$10="","",$B$10*(1-$B$14+2*$B$14*RAND()))</f>
        <v>3.57557044662349</v>
      </c>
      <c r="F6192" s="21" t="n">
        <f aca="false">INDEX($E$17:$E$28,B6192)</f>
        <v>5.0612</v>
      </c>
      <c r="G6192" s="25" t="n">
        <f aca="false">IF(OR(D6192="",E6192="",F6192=""),"",D6192*($B$7-$B$8-F6192-E6192))</f>
        <v>2855.2836607665</v>
      </c>
      <c r="H6192" s="25" t="n">
        <f aca="false">IF(D6192="","",D6192*$F$30)</f>
        <v>3478.7559143889</v>
      </c>
    </row>
    <row r="6193" customFormat="false" ht="15" hidden="false" customHeight="false" outlineLevel="0" collapsed="false">
      <c r="A6193" s="2" t="n">
        <v>6159</v>
      </c>
      <c r="B6193" s="2" t="n">
        <v>3</v>
      </c>
      <c r="C6193" s="22" t="n">
        <f aca="true">NORMSINV(MAX(RAND(),0.000000000001))</f>
        <v>-0.235061904720765</v>
      </c>
      <c r="D6193" s="24" t="n">
        <f aca="false">IF($B$11="","",$B$11*EXP($B$12*C6193))</f>
        <v>840.0367863385</v>
      </c>
      <c r="E6193" s="20" t="n">
        <f aca="true">IF($B$10="","",$B$10*(1-$B$14+2*$B$14*RAND()))</f>
        <v>3.41734956496983</v>
      </c>
      <c r="F6193" s="21" t="n">
        <f aca="false">INDEX($E$17:$E$28,B6193)</f>
        <v>5.0612</v>
      </c>
      <c r="G6193" s="25" t="n">
        <f aca="false">IF(OR(D6193="",E6193="",F6193=""),"",D6193*($B$7-$B$8-F6193-E6193))</f>
        <v>3579.77512858355</v>
      </c>
      <c r="H6193" s="25" t="n">
        <f aca="false">IF(D6193="","",D6193*$F$30)</f>
        <v>4199.51190226343</v>
      </c>
    </row>
    <row r="6194" customFormat="false" ht="15" hidden="false" customHeight="false" outlineLevel="0" collapsed="false">
      <c r="A6194" s="2" t="n">
        <v>6160</v>
      </c>
      <c r="B6194" s="2" t="n">
        <v>4</v>
      </c>
      <c r="C6194" s="22" t="n">
        <f aca="true">NORMSINV(MAX(RAND(),0.000000000001))</f>
        <v>-0.382406696026732</v>
      </c>
      <c r="D6194" s="24" t="n">
        <f aca="false">IF($B$11="","",$B$11*EXP($B$12*C6194))</f>
        <v>789.468227374843</v>
      </c>
      <c r="E6194" s="20" t="n">
        <f aca="true">IF($B$10="","",$B$10*(1-$B$14+2*$B$14*RAND()))</f>
        <v>3.39410261654742</v>
      </c>
      <c r="F6194" s="21" t="n">
        <f aca="false">INDEX($E$17:$E$28,B6194)</f>
        <v>4.89657419354839</v>
      </c>
      <c r="G6194" s="25" t="n">
        <f aca="false">IF(OR(D6194="",E6194="",F6194=""),"",D6194*($B$7-$B$8-F6194-E6194))</f>
        <v>3512.59929175144</v>
      </c>
      <c r="H6194" s="25" t="n">
        <f aca="false">IF(D6194="","",D6194*$F$30)</f>
        <v>3946.70956229232</v>
      </c>
    </row>
    <row r="6195" customFormat="false" ht="15" hidden="false" customHeight="false" outlineLevel="0" collapsed="false">
      <c r="A6195" s="2" t="n">
        <v>6161</v>
      </c>
      <c r="B6195" s="2" t="n">
        <v>5</v>
      </c>
      <c r="C6195" s="22" t="n">
        <f aca="true">NORMSINV(MAX(RAND(),0.000000000001))</f>
        <v>-0.154417111756666</v>
      </c>
      <c r="D6195" s="24" t="n">
        <f aca="false">IF($B$11="","",$B$11*EXP($B$12*C6195))</f>
        <v>869.072597663277</v>
      </c>
      <c r="E6195" s="20" t="n">
        <f aca="true">IF($B$10="","",$B$10*(1-$B$14+2*$B$14*RAND()))</f>
        <v>3.95346699670181</v>
      </c>
      <c r="F6195" s="21" t="n">
        <f aca="false">INDEX($E$17:$E$28,B6195)</f>
        <v>4.761</v>
      </c>
      <c r="G6195" s="25" t="n">
        <f aca="false">IF(OR(D6195="",E6195="",F6195=""),"",D6195*($B$7-$B$8-F6195-E6195))</f>
        <v>3498.48042415562</v>
      </c>
      <c r="H6195" s="25" t="n">
        <f aca="false">IF(D6195="","",D6195*$F$30)</f>
        <v>4344.66773023826</v>
      </c>
    </row>
    <row r="6196" customFormat="false" ht="15" hidden="false" customHeight="false" outlineLevel="0" collapsed="false">
      <c r="A6196" s="2" t="n">
        <v>6162</v>
      </c>
      <c r="B6196" s="2" t="n">
        <v>6</v>
      </c>
      <c r="C6196" s="22" t="n">
        <f aca="true">NORMSINV(MAX(RAND(),0.000000000001))</f>
        <v>0.111964960590079</v>
      </c>
      <c r="D6196" s="24" t="n">
        <f aca="false">IF($B$11="","",$B$11*EXP($B$12*C6196))</f>
        <v>972.306447124013</v>
      </c>
      <c r="E6196" s="20" t="n">
        <f aca="true">IF($B$10="","",$B$10*(1-$B$14+2*$B$14*RAND()))</f>
        <v>3.80670410799021</v>
      </c>
      <c r="F6196" s="21" t="n">
        <f aca="false">INDEX($E$17:$E$28,B6196)</f>
        <v>4.761</v>
      </c>
      <c r="G6196" s="25" t="n">
        <f aca="false">IF(OR(D6196="",E6196="",F6196=""),"",D6196*($B$7-$B$8-F6196-E6196))</f>
        <v>4056.75019511015</v>
      </c>
      <c r="H6196" s="25" t="n">
        <f aca="false">IF(D6196="","",D6196*$F$30)</f>
        <v>4860.75439046236</v>
      </c>
    </row>
    <row r="6197" customFormat="false" ht="15" hidden="false" customHeight="false" outlineLevel="0" collapsed="false">
      <c r="A6197" s="2" t="n">
        <v>6163</v>
      </c>
      <c r="B6197" s="2" t="n">
        <v>7</v>
      </c>
      <c r="C6197" s="22" t="n">
        <f aca="true">NORMSINV(MAX(RAND(),0.000000000001))</f>
        <v>1.58643148042251</v>
      </c>
      <c r="D6197" s="24" t="n">
        <f aca="false">IF($B$11="","",$B$11*EXP($B$12*C6197))</f>
        <v>1809.78111912081</v>
      </c>
      <c r="E6197" s="20" t="n">
        <f aca="true">IF($B$10="","",$B$10*(1-$B$14+2*$B$14*RAND()))</f>
        <v>4.08721941330771</v>
      </c>
      <c r="F6197" s="21" t="n">
        <f aca="false">INDEX($E$17:$E$28,B6197)</f>
        <v>4.761</v>
      </c>
      <c r="G6197" s="25" t="n">
        <f aca="false">IF(OR(D6197="",E6197="",F6197=""),"",D6197*($B$7-$B$8-F6197-E6197))</f>
        <v>7043.27102555659</v>
      </c>
      <c r="H6197" s="25" t="n">
        <f aca="false">IF(D6197="","",D6197*$F$30)</f>
        <v>9047.45777070873</v>
      </c>
    </row>
    <row r="6198" customFormat="false" ht="15" hidden="false" customHeight="false" outlineLevel="0" collapsed="false">
      <c r="A6198" s="2" t="n">
        <v>6164</v>
      </c>
      <c r="B6198" s="2" t="n">
        <v>8</v>
      </c>
      <c r="C6198" s="22" t="n">
        <f aca="true">NORMSINV(MAX(RAND(),0.000000000001))</f>
        <v>0.748751637256421</v>
      </c>
      <c r="D6198" s="24" t="n">
        <f aca="false">IF($B$11="","",$B$11*EXP($B$12*C6198))</f>
        <v>1271.549261823</v>
      </c>
      <c r="E6198" s="20" t="n">
        <f aca="true">IF($B$10="","",$B$10*(1-$B$14+2*$B$14*RAND()))</f>
        <v>3.96527113521011</v>
      </c>
      <c r="F6198" s="21" t="n">
        <f aca="false">INDEX($E$17:$E$28,B6198)</f>
        <v>4.761</v>
      </c>
      <c r="G6198" s="25" t="n">
        <f aca="false">IF(OR(D6198="",E6198="",F6198=""),"",D6198*($B$7-$B$8-F6198-E6198))</f>
        <v>5103.65397518125</v>
      </c>
      <c r="H6198" s="25" t="n">
        <f aca="false">IF(D6198="","",D6198*$F$30)</f>
        <v>6356.72906970553</v>
      </c>
    </row>
    <row r="6199" customFormat="false" ht="15" hidden="false" customHeight="false" outlineLevel="0" collapsed="false">
      <c r="A6199" s="2" t="n">
        <v>6165</v>
      </c>
      <c r="B6199" s="2" t="n">
        <v>9</v>
      </c>
      <c r="C6199" s="22" t="n">
        <f aca="true">NORMSINV(MAX(RAND(),0.000000000001))</f>
        <v>0.112536172272393</v>
      </c>
      <c r="D6199" s="24" t="n">
        <f aca="false">IF($B$11="","",$B$11*EXP($B$12*C6199))</f>
        <v>972.540498970238</v>
      </c>
      <c r="E6199" s="20" t="n">
        <f aca="true">IF($B$10="","",$B$10*(1-$B$14+2*$B$14*RAND()))</f>
        <v>3.85265073979746</v>
      </c>
      <c r="F6199" s="21" t="n">
        <f aca="false">INDEX($E$17:$E$28,B6199)</f>
        <v>4.761</v>
      </c>
      <c r="G6199" s="25" t="n">
        <f aca="false">IF(OR(D6199="",E6199="",F6199=""),"",D6199*($B$7-$B$8-F6199-E6199))</f>
        <v>4013.04176844285</v>
      </c>
      <c r="H6199" s="25" t="n">
        <f aca="false">IF(D6199="","",D6199*$F$30)</f>
        <v>4861.92446245201</v>
      </c>
    </row>
    <row r="6200" customFormat="false" ht="15" hidden="false" customHeight="false" outlineLevel="0" collapsed="false">
      <c r="A6200" s="2" t="n">
        <v>6166</v>
      </c>
      <c r="B6200" s="2" t="n">
        <v>10</v>
      </c>
      <c r="C6200" s="22" t="n">
        <f aca="true">NORMSINV(MAX(RAND(),0.000000000001))</f>
        <v>-0.799431971014177</v>
      </c>
      <c r="D6200" s="24" t="n">
        <f aca="false">IF($B$11="","",$B$11*EXP($B$12*C6200))</f>
        <v>662.247457429432</v>
      </c>
      <c r="E6200" s="20" t="n">
        <f aca="true">IF($B$10="","",$B$10*(1-$B$14+2*$B$14*RAND()))</f>
        <v>3.48408724300628</v>
      </c>
      <c r="F6200" s="21" t="n">
        <f aca="false">INDEX($E$17:$E$28,B6200)</f>
        <v>4.761</v>
      </c>
      <c r="G6200" s="25" t="n">
        <f aca="false">IF(OR(D6200="",E6200="",F6200=""),"",D6200*($B$7-$B$8-F6200-E6200))</f>
        <v>2976.74454468621</v>
      </c>
      <c r="H6200" s="25" t="n">
        <f aca="false">IF(D6200="","",D6200*$F$30)</f>
        <v>3310.70748918122</v>
      </c>
    </row>
    <row r="6201" customFormat="false" ht="15" hidden="false" customHeight="false" outlineLevel="0" collapsed="false">
      <c r="A6201" s="2" t="n">
        <v>6167</v>
      </c>
      <c r="B6201" s="2" t="n">
        <v>11</v>
      </c>
      <c r="C6201" s="22" t="n">
        <f aca="true">NORMSINV(MAX(RAND(),0.000000000001))</f>
        <v>-0.346987571717623</v>
      </c>
      <c r="D6201" s="24" t="n">
        <f aca="false">IF($B$11="","",$B$11*EXP($B$12*C6201))</f>
        <v>801.338941908444</v>
      </c>
      <c r="E6201" s="20" t="n">
        <f aca="true">IF($B$10="","",$B$10*(1-$B$14+2*$B$14*RAND()))</f>
        <v>3.50914351905416</v>
      </c>
      <c r="F6201" s="21" t="n">
        <f aca="false">INDEX($E$17:$E$28,B6201)</f>
        <v>4.761</v>
      </c>
      <c r="G6201" s="25" t="n">
        <f aca="false">IF(OR(D6201="",E6201="",F6201=""),"",D6201*($B$7-$B$8-F6201-E6201))</f>
        <v>3581.87006292374</v>
      </c>
      <c r="H6201" s="25" t="n">
        <f aca="false">IF(D6201="","",D6201*$F$30)</f>
        <v>4006.05363838869</v>
      </c>
    </row>
    <row r="6202" customFormat="false" ht="15" hidden="false" customHeight="false" outlineLevel="0" collapsed="false">
      <c r="A6202" s="2" t="n">
        <v>6168</v>
      </c>
      <c r="B6202" s="2" t="n">
        <v>12</v>
      </c>
      <c r="C6202" s="22" t="n">
        <f aca="true">NORMSINV(MAX(RAND(),0.000000000001))</f>
        <v>0.517239316101324</v>
      </c>
      <c r="D6202" s="24" t="n">
        <f aca="false">IF($B$11="","",$B$11*EXP($B$12*C6202))</f>
        <v>1153.36598642657</v>
      </c>
      <c r="E6202" s="20" t="n">
        <f aca="true">IF($B$10="","",$B$10*(1-$B$14+2*$B$14*RAND()))</f>
        <v>3.74018212863886</v>
      </c>
      <c r="F6202" s="21" t="n">
        <f aca="false">INDEX($E$17:$E$28,B6202)</f>
        <v>4.761</v>
      </c>
      <c r="G6202" s="25" t="n">
        <f aca="false">IF(OR(D6202="",E6202="",F6202=""),"",D6202*($B$7-$B$8-F6202-E6202))</f>
        <v>4888.90835548501</v>
      </c>
      <c r="H6202" s="25" t="n">
        <f aca="false">IF(D6202="","",D6202*$F$30)</f>
        <v>5765.9072393437</v>
      </c>
    </row>
    <row r="6203" customFormat="false" ht="15" hidden="false" customHeight="false" outlineLevel="0" collapsed="false">
      <c r="A6203" s="2" t="n">
        <v>6169</v>
      </c>
      <c r="B6203" s="2" t="n">
        <v>1</v>
      </c>
      <c r="C6203" s="22" t="n">
        <f aca="true">NORMSINV(MAX(RAND(),0.000000000001))</f>
        <v>1.17006297561188</v>
      </c>
      <c r="D6203" s="24" t="n">
        <f aca="false">IF($B$11="","",$B$11*EXP($B$12*C6203))</f>
        <v>1518.55974567259</v>
      </c>
      <c r="E6203" s="20" t="n">
        <f aca="true">IF($B$10="","",$B$10*(1-$B$14+2*$B$14*RAND()))</f>
        <v>3.53187554071957</v>
      </c>
      <c r="F6203" s="21" t="n">
        <f aca="false">INDEX($E$17:$E$28,B6203)</f>
        <v>4.92562580645161</v>
      </c>
      <c r="G6203" s="25" t="n">
        <f aca="false">IF(OR(D6203="",E6203="",F6203=""),"",D6203*($B$7-$B$8-F6203-E6203))</f>
        <v>6503.23006508294</v>
      </c>
      <c r="H6203" s="25" t="n">
        <f aca="false">IF(D6203="","",D6203*$F$30)</f>
        <v>7591.58388056642</v>
      </c>
    </row>
    <row r="6204" customFormat="false" ht="15" hidden="false" customHeight="false" outlineLevel="0" collapsed="false">
      <c r="A6204" s="2" t="n">
        <v>6170</v>
      </c>
      <c r="B6204" s="2" t="n">
        <v>2</v>
      </c>
      <c r="C6204" s="22" t="n">
        <f aca="true">NORMSINV(MAX(RAND(),0.000000000001))</f>
        <v>1.88246716629974</v>
      </c>
      <c r="D6204" s="24" t="n">
        <f aca="false">IF($B$11="","",$B$11*EXP($B$12*C6204))</f>
        <v>2050.21630458251</v>
      </c>
      <c r="E6204" s="20" t="n">
        <f aca="true">IF($B$10="","",$B$10*(1-$B$14+2*$B$14*RAND()))</f>
        <v>3.89662821207645</v>
      </c>
      <c r="F6204" s="21" t="n">
        <f aca="false">INDEX($E$17:$E$28,B6204)</f>
        <v>5.0612</v>
      </c>
      <c r="G6204" s="25" t="n">
        <f aca="false">IF(OR(D6204="",E6204="",F6204=""),"",D6204*($B$7-$B$8-F6204-E6204))</f>
        <v>7754.27026633284</v>
      </c>
      <c r="H6204" s="25" t="n">
        <f aca="false">IF(D6204="","",D6204*$F$30)</f>
        <v>10249.4413498689</v>
      </c>
    </row>
    <row r="6205" customFormat="false" ht="15" hidden="false" customHeight="false" outlineLevel="0" collapsed="false">
      <c r="A6205" s="2" t="n">
        <v>6171</v>
      </c>
      <c r="B6205" s="2" t="n">
        <v>3</v>
      </c>
      <c r="C6205" s="22" t="n">
        <f aca="true">NORMSINV(MAX(RAND(),0.000000000001))</f>
        <v>1.52790144177655</v>
      </c>
      <c r="D6205" s="24" t="n">
        <f aca="false">IF($B$11="","",$B$11*EXP($B$12*C6205))</f>
        <v>1765.6931575342</v>
      </c>
      <c r="E6205" s="20" t="n">
        <f aca="true">IF($B$10="","",$B$10*(1-$B$14+2*$B$14*RAND()))</f>
        <v>3.58094714942572</v>
      </c>
      <c r="F6205" s="21" t="n">
        <f aca="false">INDEX($E$17:$E$28,B6205)</f>
        <v>5.0612</v>
      </c>
      <c r="G6205" s="25" t="n">
        <f aca="false">IF(OR(D6205="",E6205="",F6205=""),"",D6205*($B$7-$B$8-F6205-E6205))</f>
        <v>7235.55073884102</v>
      </c>
      <c r="H6205" s="25" t="n">
        <f aca="false">IF(D6205="","",D6205*$F$30)</f>
        <v>8827.05323314497</v>
      </c>
    </row>
    <row r="6206" customFormat="false" ht="15" hidden="false" customHeight="false" outlineLevel="0" collapsed="false">
      <c r="A6206" s="2" t="n">
        <v>6172</v>
      </c>
      <c r="B6206" s="2" t="n">
        <v>4</v>
      </c>
      <c r="C6206" s="22" t="n">
        <f aca="true">NORMSINV(MAX(RAND(),0.000000000001))</f>
        <v>0.192223616895868</v>
      </c>
      <c r="D6206" s="24" t="n">
        <f aca="false">IF($B$11="","",$B$11*EXP($B$12*C6206))</f>
        <v>1005.75049596354</v>
      </c>
      <c r="E6206" s="20" t="n">
        <f aca="true">IF($B$10="","",$B$10*(1-$B$14+2*$B$14*RAND()))</f>
        <v>3.74974285171471</v>
      </c>
      <c r="F6206" s="21" t="n">
        <f aca="false">INDEX($E$17:$E$28,B6206)</f>
        <v>4.89657419354839</v>
      </c>
      <c r="G6206" s="25" t="n">
        <f aca="false">IF(OR(D6206="",E6206="",F6206=""),"",D6206*($B$7-$B$8-F6206-E6206))</f>
        <v>4117.22366204411</v>
      </c>
      <c r="H6206" s="25" t="n">
        <f aca="false">IF(D6206="","",D6206*$F$30)</f>
        <v>5027.9478794209</v>
      </c>
    </row>
    <row r="6207" customFormat="false" ht="15" hidden="false" customHeight="false" outlineLevel="0" collapsed="false">
      <c r="A6207" s="2" t="n">
        <v>6173</v>
      </c>
      <c r="B6207" s="2" t="n">
        <v>5</v>
      </c>
      <c r="C6207" s="22" t="n">
        <f aca="true">NORMSINV(MAX(RAND(),0.000000000001))</f>
        <v>0.0397477969021977</v>
      </c>
      <c r="D6207" s="24" t="n">
        <f aca="false">IF($B$11="","",$B$11*EXP($B$12*C6207))</f>
        <v>943.164930702154</v>
      </c>
      <c r="E6207" s="20" t="n">
        <f aca="true">IF($B$10="","",$B$10*(1-$B$14+2*$B$14*RAND()))</f>
        <v>3.43710849341305</v>
      </c>
      <c r="F6207" s="21" t="n">
        <f aca="false">INDEX($E$17:$E$28,B6207)</f>
        <v>4.761</v>
      </c>
      <c r="G6207" s="25" t="n">
        <f aca="false">IF(OR(D6207="",E6207="",F6207=""),"",D6207*($B$7-$B$8-F6207-E6207))</f>
        <v>4283.75278806678</v>
      </c>
      <c r="H6207" s="25" t="n">
        <f aca="false">IF(D6207="","",D6207*$F$30)</f>
        <v>4715.07012156621</v>
      </c>
    </row>
    <row r="6208" customFormat="false" ht="15" hidden="false" customHeight="false" outlineLevel="0" collapsed="false">
      <c r="A6208" s="2" t="n">
        <v>6174</v>
      </c>
      <c r="B6208" s="2" t="n">
        <v>6</v>
      </c>
      <c r="C6208" s="22" t="n">
        <f aca="true">NORMSINV(MAX(RAND(),0.000000000001))</f>
        <v>0.940980277282985</v>
      </c>
      <c r="D6208" s="24" t="n">
        <f aca="false">IF($B$11="","",$B$11*EXP($B$12*C6208))</f>
        <v>1378.82911863246</v>
      </c>
      <c r="E6208" s="20" t="n">
        <f aca="true">IF($B$10="","",$B$10*(1-$B$14+2*$B$14*RAND()))</f>
        <v>3.57702843298471</v>
      </c>
      <c r="F6208" s="21" t="n">
        <f aca="false">INDEX($E$17:$E$28,B6208)</f>
        <v>4.761</v>
      </c>
      <c r="G6208" s="25" t="n">
        <f aca="false">IF(OR(D6208="",E6208="",F6208=""),"",D6208*($B$7-$B$8-F6208-E6208))</f>
        <v>6069.56657599284</v>
      </c>
      <c r="H6208" s="25" t="n">
        <f aca="false">IF(D6208="","",D6208*$F$30)</f>
        <v>6893.04252986739</v>
      </c>
    </row>
    <row r="6209" customFormat="false" ht="15" hidden="false" customHeight="false" outlineLevel="0" collapsed="false">
      <c r="A6209" s="2" t="n">
        <v>6175</v>
      </c>
      <c r="B6209" s="2" t="n">
        <v>7</v>
      </c>
      <c r="C6209" s="22" t="n">
        <f aca="true">NORMSINV(MAX(RAND(),0.000000000001))</f>
        <v>0.421021808478855</v>
      </c>
      <c r="D6209" s="24" t="n">
        <f aca="false">IF($B$11="","",$B$11*EXP($B$12*C6209))</f>
        <v>1107.54053104482</v>
      </c>
      <c r="E6209" s="20" t="n">
        <f aca="true">IF($B$10="","",$B$10*(1-$B$14+2*$B$14*RAND()))</f>
        <v>3.90609623867724</v>
      </c>
      <c r="F6209" s="21" t="n">
        <f aca="false">INDEX($E$17:$E$28,B6209)</f>
        <v>4.761</v>
      </c>
      <c r="G6209" s="25" t="n">
        <f aca="false">IF(OR(D6209="",E6209="",F6209=""),"",D6209*($B$7-$B$8-F6209-E6209))</f>
        <v>4510.90599470985</v>
      </c>
      <c r="H6209" s="25" t="n">
        <f aca="false">IF(D6209="","",D6209*$F$30)</f>
        <v>5536.81662279925</v>
      </c>
    </row>
    <row r="6210" customFormat="false" ht="15" hidden="false" customHeight="false" outlineLevel="0" collapsed="false">
      <c r="A6210" s="2" t="n">
        <v>6176</v>
      </c>
      <c r="B6210" s="2" t="n">
        <v>8</v>
      </c>
      <c r="C6210" s="22" t="n">
        <f aca="true">NORMSINV(MAX(RAND(),0.000000000001))</f>
        <v>0.62947837897527</v>
      </c>
      <c r="D6210" s="24" t="n">
        <f aca="false">IF($B$11="","",$B$11*EXP($B$12*C6210))</f>
        <v>1209.22341096575</v>
      </c>
      <c r="E6210" s="20" t="n">
        <f aca="true">IF($B$10="","",$B$10*(1-$B$14+2*$B$14*RAND()))</f>
        <v>3.57942961938279</v>
      </c>
      <c r="F6210" s="21" t="n">
        <f aca="false">INDEX($E$17:$E$28,B6210)</f>
        <v>4.761</v>
      </c>
      <c r="G6210" s="25" t="n">
        <f aca="false">IF(OR(D6210="",E6210="",F6210=""),"",D6210*($B$7-$B$8-F6210-E6210))</f>
        <v>5320.06350243382</v>
      </c>
      <c r="H6210" s="25" t="n">
        <f aca="false">IF(D6210="","",D6210*$F$30)</f>
        <v>6045.14967609998</v>
      </c>
    </row>
    <row r="6211" customFormat="false" ht="15" hidden="false" customHeight="false" outlineLevel="0" collapsed="false">
      <c r="A6211" s="2" t="n">
        <v>6177</v>
      </c>
      <c r="B6211" s="2" t="n">
        <v>9</v>
      </c>
      <c r="C6211" s="22" t="n">
        <f aca="true">NORMSINV(MAX(RAND(),0.000000000001))</f>
        <v>1.9443917773461</v>
      </c>
      <c r="D6211" s="24" t="n">
        <f aca="false">IF($B$11="","",$B$11*EXP($B$12*C6211))</f>
        <v>2104.41650058119</v>
      </c>
      <c r="E6211" s="20" t="n">
        <f aca="true">IF($B$10="","",$B$10*(1-$B$14+2*$B$14*RAND()))</f>
        <v>3.89845825736323</v>
      </c>
      <c r="F6211" s="21" t="n">
        <f aca="false">INDEX($E$17:$E$28,B6211)</f>
        <v>4.761</v>
      </c>
      <c r="G6211" s="25" t="n">
        <f aca="false">IF(OR(D6211="",E6211="",F6211=""),"",D6211*($B$7-$B$8-F6211-E6211))</f>
        <v>8587.15937451513</v>
      </c>
      <c r="H6211" s="25" t="n">
        <f aca="false">IF(D6211="","",D6211*$F$30)</f>
        <v>10520.3989697055</v>
      </c>
    </row>
    <row r="6212" customFormat="false" ht="15" hidden="false" customHeight="false" outlineLevel="0" collapsed="false">
      <c r="A6212" s="2" t="n">
        <v>6178</v>
      </c>
      <c r="B6212" s="2" t="n">
        <v>10</v>
      </c>
      <c r="C6212" s="22" t="n">
        <f aca="true">NORMSINV(MAX(RAND(),0.000000000001))</f>
        <v>1.77394873981852</v>
      </c>
      <c r="D6212" s="24" t="n">
        <f aca="false">IF($B$11="","",$B$11*EXP($B$12*C6212))</f>
        <v>1958.57921373101</v>
      </c>
      <c r="E6212" s="20" t="n">
        <f aca="true">IF($B$10="","",$B$10*(1-$B$14+2*$B$14*RAND()))</f>
        <v>4.06614130694938</v>
      </c>
      <c r="F6212" s="21" t="n">
        <f aca="false">INDEX($E$17:$E$28,B6212)</f>
        <v>4.761</v>
      </c>
      <c r="G6212" s="25" t="n">
        <f aca="false">IF(OR(D6212="",E6212="",F6212=""),"",D6212*($B$7-$B$8-F6212-E6212))</f>
        <v>7663.64370247562</v>
      </c>
      <c r="H6212" s="25" t="n">
        <f aca="false">IF(D6212="","",D6212*$F$30)</f>
        <v>9791.32920528404</v>
      </c>
    </row>
    <row r="6213" customFormat="false" ht="15" hidden="false" customHeight="false" outlineLevel="0" collapsed="false">
      <c r="A6213" s="2" t="n">
        <v>6179</v>
      </c>
      <c r="B6213" s="2" t="n">
        <v>11</v>
      </c>
      <c r="C6213" s="22" t="n">
        <f aca="true">NORMSINV(MAX(RAND(),0.000000000001))</f>
        <v>-0.940335177180146</v>
      </c>
      <c r="D6213" s="24" t="n">
        <f aca="false">IF($B$11="","",$B$11*EXP($B$12*C6213))</f>
        <v>624.073068840132</v>
      </c>
      <c r="E6213" s="20" t="n">
        <f aca="true">IF($B$10="","",$B$10*(1-$B$14+2*$B$14*RAND()))</f>
        <v>3.87352036470775</v>
      </c>
      <c r="F6213" s="21" t="n">
        <f aca="false">INDEX($E$17:$E$28,B6213)</f>
        <v>4.761</v>
      </c>
      <c r="G6213" s="25" t="n">
        <f aca="false">IF(OR(D6213="",E6213="",F6213=""),"",D6213*($B$7-$B$8-F6213-E6213))</f>
        <v>2562.1192750575</v>
      </c>
      <c r="H6213" s="25" t="n">
        <f aca="false">IF(D6213="","",D6213*$F$30)</f>
        <v>3119.86608574559</v>
      </c>
    </row>
    <row r="6214" customFormat="false" ht="15" hidden="false" customHeight="false" outlineLevel="0" collapsed="false">
      <c r="A6214" s="2" t="n">
        <v>6180</v>
      </c>
      <c r="B6214" s="2" t="n">
        <v>12</v>
      </c>
      <c r="C6214" s="22" t="n">
        <f aca="true">NORMSINV(MAX(RAND(),0.000000000001))</f>
        <v>0.110003729903996</v>
      </c>
      <c r="D6214" s="24" t="n">
        <f aca="false">IF($B$11="","",$B$11*EXP($B$12*C6214))</f>
        <v>971.503268823343</v>
      </c>
      <c r="E6214" s="20" t="n">
        <f aca="true">IF($B$10="","",$B$10*(1-$B$14+2*$B$14*RAND()))</f>
        <v>3.4851361232968</v>
      </c>
      <c r="F6214" s="21" t="n">
        <f aca="false">INDEX($E$17:$E$28,B6214)</f>
        <v>4.761</v>
      </c>
      <c r="G6214" s="25" t="n">
        <f aca="false">IF(OR(D6214="",E6214="",F6214=""),"",D6214*($B$7-$B$8-F6214-E6214))</f>
        <v>4365.8034458643</v>
      </c>
      <c r="H6214" s="25" t="n">
        <f aca="false">IF(D6214="","",D6214*$F$30)</f>
        <v>4856.73914150166</v>
      </c>
    </row>
    <row r="6215" customFormat="false" ht="15" hidden="false" customHeight="false" outlineLevel="0" collapsed="false">
      <c r="A6215" s="2" t="n">
        <v>6181</v>
      </c>
      <c r="B6215" s="2" t="n">
        <v>1</v>
      </c>
      <c r="C6215" s="22" t="n">
        <f aca="true">NORMSINV(MAX(RAND(),0.000000000001))</f>
        <v>-1.50652231455475</v>
      </c>
      <c r="D6215" s="24" t="n">
        <f aca="false">IF($B$11="","",$B$11*EXP($B$12*C6215))</f>
        <v>491.614764907674</v>
      </c>
      <c r="E6215" s="20" t="n">
        <f aca="true">IF($B$10="","",$B$10*(1-$B$14+2*$B$14*RAND()))</f>
        <v>3.71150595271125</v>
      </c>
      <c r="F6215" s="21" t="n">
        <f aca="false">INDEX($E$17:$E$28,B6215)</f>
        <v>4.92562580645161</v>
      </c>
      <c r="G6215" s="25" t="n">
        <f aca="false">IF(OR(D6215="",E6215="",F6215=""),"",D6215*($B$7-$B$8-F6215-E6215))</f>
        <v>2017.03060566631</v>
      </c>
      <c r="H6215" s="25" t="n">
        <f aca="false">IF(D6215="","",D6215*$F$30)</f>
        <v>2457.68053272644</v>
      </c>
    </row>
    <row r="6216" customFormat="false" ht="15" hidden="false" customHeight="false" outlineLevel="0" collapsed="false">
      <c r="A6216" s="2" t="n">
        <v>6182</v>
      </c>
      <c r="B6216" s="2" t="n">
        <v>2</v>
      </c>
      <c r="C6216" s="22" t="n">
        <f aca="true">NORMSINV(MAX(RAND(),0.000000000001))</f>
        <v>-2.17330417921006</v>
      </c>
      <c r="D6216" s="24" t="n">
        <f aca="false">IF($B$11="","",$B$11*EXP($B$12*C6216))</f>
        <v>371.198202923222</v>
      </c>
      <c r="E6216" s="20" t="n">
        <f aca="true">IF($B$10="","",$B$10*(1-$B$14+2*$B$14*RAND()))</f>
        <v>3.68635424235145</v>
      </c>
      <c r="F6216" s="21" t="n">
        <f aca="false">INDEX($E$17:$E$28,B6216)</f>
        <v>5.0612</v>
      </c>
      <c r="G6216" s="25" t="n">
        <f aca="false">IF(OR(D6216="",E6216="",F6216=""),"",D6216*($B$7-$B$8-F6216-E6216))</f>
        <v>1481.98869050758</v>
      </c>
      <c r="H6216" s="25" t="n">
        <f aca="false">IF(D6216="","",D6216*$F$30)</f>
        <v>1855.69405605377</v>
      </c>
    </row>
    <row r="6217" customFormat="false" ht="15" hidden="false" customHeight="false" outlineLevel="0" collapsed="false">
      <c r="A6217" s="2" t="n">
        <v>6183</v>
      </c>
      <c r="B6217" s="2" t="n">
        <v>3</v>
      </c>
      <c r="C6217" s="22" t="n">
        <f aca="true">NORMSINV(MAX(RAND(),0.000000000001))</f>
        <v>0.265608251312921</v>
      </c>
      <c r="D6217" s="24" t="n">
        <f aca="false">IF($B$11="","",$B$11*EXP($B$12*C6217))</f>
        <v>1037.33592887486</v>
      </c>
      <c r="E6217" s="20" t="n">
        <f aca="true">IF($B$10="","",$B$10*(1-$B$14+2*$B$14*RAND()))</f>
        <v>3.89128866030241</v>
      </c>
      <c r="F6217" s="21" t="n">
        <f aca="false">INDEX($E$17:$E$28,B6217)</f>
        <v>5.0612</v>
      </c>
      <c r="G6217" s="25" t="n">
        <f aca="false">IF(OR(D6217="",E6217="",F6217=""),"",D6217*($B$7-$B$8-F6217-E6217))</f>
        <v>3928.92159368925</v>
      </c>
      <c r="H6217" s="25" t="n">
        <f aca="false">IF(D6217="","",D6217*$F$30)</f>
        <v>5185.84977563118</v>
      </c>
    </row>
    <row r="6218" customFormat="false" ht="15" hidden="false" customHeight="false" outlineLevel="0" collapsed="false">
      <c r="A6218" s="2" t="n">
        <v>6184</v>
      </c>
      <c r="B6218" s="2" t="n">
        <v>4</v>
      </c>
      <c r="C6218" s="22" t="n">
        <f aca="true">NORMSINV(MAX(RAND(),0.000000000001))</f>
        <v>1.297813660999</v>
      </c>
      <c r="D6218" s="24" t="n">
        <f aca="false">IF($B$11="","",$B$11*EXP($B$12*C6218))</f>
        <v>1602.54365909338</v>
      </c>
      <c r="E6218" s="20" t="n">
        <f aca="true">IF($B$10="","",$B$10*(1-$B$14+2*$B$14*RAND()))</f>
        <v>3.53984592287635</v>
      </c>
      <c r="F6218" s="21" t="n">
        <f aca="false">INDEX($E$17:$E$28,B6218)</f>
        <v>4.89657419354839</v>
      </c>
      <c r="G6218" s="25" t="n">
        <f aca="false">IF(OR(D6218="",E6218="",F6218=""),"",D6218*($B$7-$B$8-F6218-E6218))</f>
        <v>6896.67465382538</v>
      </c>
      <c r="H6218" s="25" t="n">
        <f aca="false">IF(D6218="","",D6218*$F$30)</f>
        <v>8011.43626053965</v>
      </c>
    </row>
    <row r="6219" customFormat="false" ht="15" hidden="false" customHeight="false" outlineLevel="0" collapsed="false">
      <c r="A6219" s="2" t="n">
        <v>6185</v>
      </c>
      <c r="B6219" s="2" t="n">
        <v>5</v>
      </c>
      <c r="C6219" s="22" t="n">
        <f aca="true">NORMSINV(MAX(RAND(),0.000000000001))</f>
        <v>-0.656498790123214</v>
      </c>
      <c r="D6219" s="24" t="n">
        <f aca="false">IF($B$11="","",$B$11*EXP($B$12*C6219))</f>
        <v>703.358332605681</v>
      </c>
      <c r="E6219" s="20" t="n">
        <f aca="true">IF($B$10="","",$B$10*(1-$B$14+2*$B$14*RAND()))</f>
        <v>3.51092507272723</v>
      </c>
      <c r="F6219" s="21" t="n">
        <f aca="false">INDEX($E$17:$E$28,B6219)</f>
        <v>4.761</v>
      </c>
      <c r="G6219" s="25" t="n">
        <f aca="false">IF(OR(D6219="",E6219="",F6219=""),"",D6219*($B$7-$B$8-F6219-E6219))</f>
        <v>3142.65773080382</v>
      </c>
      <c r="H6219" s="25" t="n">
        <f aca="false">IF(D6219="","",D6219*$F$30)</f>
        <v>3516.22897636232</v>
      </c>
    </row>
    <row r="6220" customFormat="false" ht="15" hidden="false" customHeight="false" outlineLevel="0" collapsed="false">
      <c r="A6220" s="2" t="n">
        <v>6186</v>
      </c>
      <c r="B6220" s="2" t="n">
        <v>6</v>
      </c>
      <c r="C6220" s="22" t="n">
        <f aca="true">NORMSINV(MAX(RAND(),0.000000000001))</f>
        <v>2.10943329203024</v>
      </c>
      <c r="D6220" s="24" t="n">
        <f aca="false">IF($B$11="","",$B$11*EXP($B$12*C6220))</f>
        <v>2255.97245929826</v>
      </c>
      <c r="E6220" s="20" t="n">
        <f aca="true">IF($B$10="","",$B$10*(1-$B$14+2*$B$14*RAND()))</f>
        <v>3.51603214353537</v>
      </c>
      <c r="F6220" s="21" t="n">
        <f aca="false">INDEX($E$17:$E$28,B6220)</f>
        <v>4.761</v>
      </c>
      <c r="G6220" s="25" t="n">
        <f aca="false">IF(OR(D6220="",E6220="",F6220=""),"",D6220*($B$7-$B$8-F6220-E6220))</f>
        <v>10068.3325709176</v>
      </c>
      <c r="H6220" s="25" t="n">
        <f aca="false">IF(D6220="","",D6220*$F$30)</f>
        <v>11278.0575185238</v>
      </c>
    </row>
    <row r="6221" customFormat="false" ht="15" hidden="false" customHeight="false" outlineLevel="0" collapsed="false">
      <c r="A6221" s="2" t="n">
        <v>6187</v>
      </c>
      <c r="B6221" s="2" t="n">
        <v>7</v>
      </c>
      <c r="C6221" s="22" t="n">
        <f aca="true">NORMSINV(MAX(RAND(),0.000000000001))</f>
        <v>0.233886699025273</v>
      </c>
      <c r="D6221" s="24" t="n">
        <f aca="false">IF($B$11="","",$B$11*EXP($B$12*C6221))</f>
        <v>1023.56275058086</v>
      </c>
      <c r="E6221" s="20" t="n">
        <f aca="true">IF($B$10="","",$B$10*(1-$B$14+2*$B$14*RAND()))</f>
        <v>3.97800664462246</v>
      </c>
      <c r="F6221" s="21" t="n">
        <f aca="false">INDEX($E$17:$E$28,B6221)</f>
        <v>4.761</v>
      </c>
      <c r="G6221" s="25" t="n">
        <f aca="false">IF(OR(D6221="",E6221="",F6221=""),"",D6221*($B$7-$B$8-F6221-E6221))</f>
        <v>4095.267763886</v>
      </c>
      <c r="H6221" s="25" t="n">
        <f aca="false">IF(D6221="","",D6221*$F$30)</f>
        <v>5116.99490270386</v>
      </c>
    </row>
    <row r="6222" customFormat="false" ht="15" hidden="false" customHeight="false" outlineLevel="0" collapsed="false">
      <c r="A6222" s="2" t="n">
        <v>6188</v>
      </c>
      <c r="B6222" s="2" t="n">
        <v>8</v>
      </c>
      <c r="C6222" s="22" t="n">
        <f aca="true">NORMSINV(MAX(RAND(),0.000000000001))</f>
        <v>-0.0794952844515826</v>
      </c>
      <c r="D6222" s="24" t="n">
        <f aca="false">IF($B$11="","",$B$11*EXP($B$12*C6222))</f>
        <v>896.946465992938</v>
      </c>
      <c r="E6222" s="20" t="n">
        <f aca="true">IF($B$10="","",$B$10*(1-$B$14+2*$B$14*RAND()))</f>
        <v>3.53434632115756</v>
      </c>
      <c r="F6222" s="21" t="n">
        <f aca="false">INDEX($E$17:$E$28,B6222)</f>
        <v>4.761</v>
      </c>
      <c r="G6222" s="25" t="n">
        <f aca="false">IF(OR(D6222="",E6222="",F6222=""),"",D6222*($B$7-$B$8-F6222-E6222))</f>
        <v>3986.61640980024</v>
      </c>
      <c r="H6222" s="25" t="n">
        <f aca="false">IF(D6222="","",D6222*$F$30)</f>
        <v>4484.0147727919</v>
      </c>
    </row>
    <row r="6223" customFormat="false" ht="15" hidden="false" customHeight="false" outlineLevel="0" collapsed="false">
      <c r="A6223" s="2" t="n">
        <v>6189</v>
      </c>
      <c r="B6223" s="2" t="n">
        <v>9</v>
      </c>
      <c r="C6223" s="22" t="n">
        <f aca="true">NORMSINV(MAX(RAND(),0.000000000001))</f>
        <v>2.22544015778619</v>
      </c>
      <c r="D6223" s="24" t="n">
        <f aca="false">IF($B$11="","",$B$11*EXP($B$12*C6223))</f>
        <v>2368.98710656234</v>
      </c>
      <c r="E6223" s="20" t="n">
        <f aca="true">IF($B$10="","",$B$10*(1-$B$14+2*$B$14*RAND()))</f>
        <v>3.65965301357757</v>
      </c>
      <c r="F6223" s="21" t="n">
        <f aca="false">INDEX($E$17:$E$28,B6223)</f>
        <v>4.761</v>
      </c>
      <c r="G6223" s="25" t="n">
        <f aca="false">IF(OR(D6223="",E6223="",F6223=""),"",D6223*($B$7-$B$8-F6223-E6223))</f>
        <v>10232.4773196036</v>
      </c>
      <c r="H6223" s="25" t="n">
        <f aca="false">IF(D6223="","",D6223*$F$30)</f>
        <v>11843.0403431264</v>
      </c>
    </row>
    <row r="6224" customFormat="false" ht="15" hidden="false" customHeight="false" outlineLevel="0" collapsed="false">
      <c r="A6224" s="2" t="n">
        <v>6190</v>
      </c>
      <c r="B6224" s="2" t="n">
        <v>10</v>
      </c>
      <c r="C6224" s="22" t="n">
        <f aca="true">NORMSINV(MAX(RAND(),0.000000000001))</f>
        <v>0.815551760103158</v>
      </c>
      <c r="D6224" s="24" t="n">
        <f aca="false">IF($B$11="","",$B$11*EXP($B$12*C6224))</f>
        <v>1307.84841187906</v>
      </c>
      <c r="E6224" s="20" t="n">
        <f aca="true">IF($B$10="","",$B$10*(1-$B$14+2*$B$14*RAND()))</f>
        <v>3.87412412550658</v>
      </c>
      <c r="F6224" s="21" t="n">
        <f aca="false">INDEX($E$17:$E$28,B6224)</f>
        <v>4.761</v>
      </c>
      <c r="G6224" s="25" t="n">
        <f aca="false">IF(OR(D6224="",E6224="",F6224=""),"",D6224*($B$7-$B$8-F6224-E6224))</f>
        <v>5368.55539341689</v>
      </c>
      <c r="H6224" s="25" t="n">
        <f aca="false">IF(D6224="","",D6224*$F$30)</f>
        <v>6538.19578066579</v>
      </c>
    </row>
    <row r="6225" customFormat="false" ht="15" hidden="false" customHeight="false" outlineLevel="0" collapsed="false">
      <c r="A6225" s="2" t="n">
        <v>6191</v>
      </c>
      <c r="B6225" s="2" t="n">
        <v>11</v>
      </c>
      <c r="C6225" s="22" t="n">
        <f aca="true">NORMSINV(MAX(RAND(),0.000000000001))</f>
        <v>1.9372515142204</v>
      </c>
      <c r="D6225" s="24" t="n">
        <f aca="false">IF($B$11="","",$B$11*EXP($B$12*C6225))</f>
        <v>2098.09453227881</v>
      </c>
      <c r="E6225" s="20" t="n">
        <f aca="true">IF($B$10="","",$B$10*(1-$B$14+2*$B$14*RAND()))</f>
        <v>3.90227651888286</v>
      </c>
      <c r="F6225" s="21" t="n">
        <f aca="false">INDEX($E$17:$E$28,B6225)</f>
        <v>4.761</v>
      </c>
      <c r="G6225" s="25" t="n">
        <f aca="false">IF(OR(D6225="",E6225="",F6225=""),"",D6225*($B$7-$B$8-F6225-E6225))</f>
        <v>8553.3512453445</v>
      </c>
      <c r="H6225" s="25" t="n">
        <f aca="false">IF(D6225="","",D6225*$F$30)</f>
        <v>10488.7941857682</v>
      </c>
    </row>
    <row r="6226" customFormat="false" ht="15" hidden="false" customHeight="false" outlineLevel="0" collapsed="false">
      <c r="A6226" s="2" t="n">
        <v>6192</v>
      </c>
      <c r="B6226" s="2" t="n">
        <v>12</v>
      </c>
      <c r="C6226" s="22" t="n">
        <f aca="true">NORMSINV(MAX(RAND(),0.000000000001))</f>
        <v>2.20958106875138</v>
      </c>
      <c r="D6226" s="24" t="n">
        <f aca="false">IF($B$11="","",$B$11*EXP($B$12*C6226))</f>
        <v>2353.20916952534</v>
      </c>
      <c r="E6226" s="20" t="n">
        <f aca="true">IF($B$10="","",$B$10*(1-$B$14+2*$B$14*RAND()))</f>
        <v>3.62687966894925</v>
      </c>
      <c r="F6226" s="21" t="n">
        <f aca="false">INDEX($E$17:$E$28,B6226)</f>
        <v>4.761</v>
      </c>
      <c r="G6226" s="25" t="n">
        <f aca="false">IF(OR(D6226="",E6226="",F6226=""),"",D6226*($B$7-$B$8-F6226-E6226))</f>
        <v>10241.4494699063</v>
      </c>
      <c r="H6226" s="25" t="n">
        <f aca="false">IF(D6226="","",D6226*$F$30)</f>
        <v>11764.1632802911</v>
      </c>
    </row>
    <row r="6227" customFormat="false" ht="15" hidden="false" customHeight="false" outlineLevel="0" collapsed="false">
      <c r="A6227" s="2" t="n">
        <v>6193</v>
      </c>
      <c r="B6227" s="2" t="n">
        <v>1</v>
      </c>
      <c r="C6227" s="22" t="n">
        <f aca="true">NORMSINV(MAX(RAND(),0.000000000001))</f>
        <v>-0.491042294534914</v>
      </c>
      <c r="D6227" s="24" t="n">
        <f aca="false">IF($B$11="","",$B$11*EXP($B$12*C6227))</f>
        <v>754.144680837065</v>
      </c>
      <c r="E6227" s="20" t="n">
        <f aca="true">IF($B$10="","",$B$10*(1-$B$14+2*$B$14*RAND()))</f>
        <v>4.03173433605915</v>
      </c>
      <c r="F6227" s="21" t="n">
        <f aca="false">INDEX($E$17:$E$28,B6227)</f>
        <v>4.92562580645161</v>
      </c>
      <c r="G6227" s="25" t="n">
        <f aca="false">IF(OR(D6227="",E6227="",F6227=""),"",D6227*($B$7-$B$8-F6227-E6227))</f>
        <v>2852.65772804778</v>
      </c>
      <c r="H6227" s="25" t="n">
        <f aca="false">IF(D6227="","",D6227*$F$30)</f>
        <v>3770.12008844065</v>
      </c>
    </row>
    <row r="6228" customFormat="false" ht="15" hidden="false" customHeight="false" outlineLevel="0" collapsed="false">
      <c r="A6228" s="2" t="n">
        <v>6194</v>
      </c>
      <c r="B6228" s="2" t="n">
        <v>2</v>
      </c>
      <c r="C6228" s="22" t="n">
        <f aca="true">NORMSINV(MAX(RAND(),0.000000000001))</f>
        <v>-1.00861782585011</v>
      </c>
      <c r="D6228" s="24" t="n">
        <f aca="false">IF($B$11="","",$B$11*EXP($B$12*C6228))</f>
        <v>606.373096785997</v>
      </c>
      <c r="E6228" s="20" t="n">
        <f aca="true">IF($B$10="","",$B$10*(1-$B$14+2*$B$14*RAND()))</f>
        <v>3.81386265348337</v>
      </c>
      <c r="F6228" s="21" t="n">
        <f aca="false">INDEX($E$17:$E$28,B6228)</f>
        <v>5.0612</v>
      </c>
      <c r="G6228" s="25" t="n">
        <f aca="false">IF(OR(D6228="",E6228="",F6228=""),"",D6228*($B$7-$B$8-F6228-E6228))</f>
        <v>2343.59402769114</v>
      </c>
      <c r="H6228" s="25" t="n">
        <f aca="false">IF(D6228="","",D6228*$F$30)</f>
        <v>3031.38038545255</v>
      </c>
    </row>
    <row r="6229" customFormat="false" ht="15" hidden="false" customHeight="false" outlineLevel="0" collapsed="false">
      <c r="A6229" s="2" t="n">
        <v>6195</v>
      </c>
      <c r="B6229" s="2" t="n">
        <v>3</v>
      </c>
      <c r="C6229" s="22" t="n">
        <f aca="true">NORMSINV(MAX(RAND(),0.000000000001))</f>
        <v>2.27783271735923</v>
      </c>
      <c r="D6229" s="24" t="n">
        <f aca="false">IF($B$11="","",$B$11*EXP($B$12*C6229))</f>
        <v>2421.86748206388</v>
      </c>
      <c r="E6229" s="20" t="n">
        <f aca="true">IF($B$10="","",$B$10*(1-$B$14+2*$B$14*RAND()))</f>
        <v>3.38941662880793</v>
      </c>
      <c r="F6229" s="21" t="n">
        <f aca="false">INDEX($E$17:$E$28,B6229)</f>
        <v>5.0612</v>
      </c>
      <c r="G6229" s="25" t="n">
        <f aca="false">IF(OR(D6229="",E6229="",F6229=""),"",D6229*($B$7-$B$8-F6229-E6229))</f>
        <v>10388.3181047956</v>
      </c>
      <c r="H6229" s="25" t="n">
        <f aca="false">IF(D6229="","",D6229*$F$30)</f>
        <v>12107.3999163337</v>
      </c>
    </row>
    <row r="6230" customFormat="false" ht="15" hidden="false" customHeight="false" outlineLevel="0" collapsed="false">
      <c r="A6230" s="2" t="n">
        <v>6196</v>
      </c>
      <c r="B6230" s="2" t="n">
        <v>4</v>
      </c>
      <c r="C6230" s="22" t="n">
        <f aca="true">NORMSINV(MAX(RAND(),0.000000000001))</f>
        <v>2.80448180994961</v>
      </c>
      <c r="D6230" s="24" t="n">
        <f aca="false">IF($B$11="","",$B$11*EXP($B$12*C6230))</f>
        <v>3023.60850202187</v>
      </c>
      <c r="E6230" s="20" t="n">
        <f aca="true">IF($B$10="","",$B$10*(1-$B$14+2*$B$14*RAND()))</f>
        <v>4.09799096259987</v>
      </c>
      <c r="F6230" s="21" t="n">
        <f aca="false">INDEX($E$17:$E$28,B6230)</f>
        <v>4.89657419354839</v>
      </c>
      <c r="G6230" s="25" t="n">
        <f aca="false">IF(OR(D6230="",E6230="",F6230=""),"",D6230*($B$7-$B$8-F6230-E6230))</f>
        <v>11324.7286376391</v>
      </c>
      <c r="H6230" s="25" t="n">
        <f aca="false">IF(D6230="","",D6230*$F$30)</f>
        <v>15115.6236233077</v>
      </c>
    </row>
    <row r="6231" customFormat="false" ht="15" hidden="false" customHeight="false" outlineLevel="0" collapsed="false">
      <c r="A6231" s="2" t="n">
        <v>6197</v>
      </c>
      <c r="B6231" s="2" t="n">
        <v>5</v>
      </c>
      <c r="C6231" s="22" t="n">
        <f aca="true">NORMSINV(MAX(RAND(),0.000000000001))</f>
        <v>-1.08088206810742</v>
      </c>
      <c r="D6231" s="24" t="n">
        <f aca="false">IF($B$11="","",$B$11*EXP($B$12*C6231))</f>
        <v>588.187496298348</v>
      </c>
      <c r="E6231" s="20" t="n">
        <f aca="true">IF($B$10="","",$B$10*(1-$B$14+2*$B$14*RAND()))</f>
        <v>3.95583765739906</v>
      </c>
      <c r="F6231" s="21" t="n">
        <f aca="false">INDEX($E$17:$E$28,B6231)</f>
        <v>4.761</v>
      </c>
      <c r="G6231" s="25" t="n">
        <f aca="false">IF(OR(D6231="",E6231="",F6231=""),"",D6231*($B$7-$B$8-F6231-E6231))</f>
        <v>2366.37378549624</v>
      </c>
      <c r="H6231" s="25" t="n">
        <f aca="false">IF(D6231="","",D6231*$F$30)</f>
        <v>2940.4669314947</v>
      </c>
    </row>
    <row r="6232" customFormat="false" ht="15" hidden="false" customHeight="false" outlineLevel="0" collapsed="false">
      <c r="A6232" s="2" t="n">
        <v>6198</v>
      </c>
      <c r="B6232" s="2" t="n">
        <v>6</v>
      </c>
      <c r="C6232" s="22" t="n">
        <f aca="true">NORMSINV(MAX(RAND(),0.000000000001))</f>
        <v>0.148976007352345</v>
      </c>
      <c r="D6232" s="24" t="n">
        <f aca="false">IF($B$11="","",$B$11*EXP($B$12*C6232))</f>
        <v>987.588614358275</v>
      </c>
      <c r="E6232" s="20" t="n">
        <f aca="true">IF($B$10="","",$B$10*(1-$B$14+2*$B$14*RAND()))</f>
        <v>3.76962032985317</v>
      </c>
      <c r="F6232" s="21" t="n">
        <f aca="false">INDEX($E$17:$E$28,B6232)</f>
        <v>4.761</v>
      </c>
      <c r="G6232" s="25" t="n">
        <f aca="false">IF(OR(D6232="",E6232="",F6232=""),"",D6232*($B$7-$B$8-F6232-E6232))</f>
        <v>4157.1354357482</v>
      </c>
      <c r="H6232" s="25" t="n">
        <f aca="false">IF(D6232="","",D6232*$F$30)</f>
        <v>4937.15300089989</v>
      </c>
    </row>
    <row r="6233" customFormat="false" ht="15" hidden="false" customHeight="false" outlineLevel="0" collapsed="false">
      <c r="A6233" s="2" t="n">
        <v>6199</v>
      </c>
      <c r="B6233" s="2" t="n">
        <v>7</v>
      </c>
      <c r="C6233" s="22" t="n">
        <f aca="true">NORMSINV(MAX(RAND(),0.000000000001))</f>
        <v>0.817181920748158</v>
      </c>
      <c r="D6233" s="24" t="n">
        <f aca="false">IF($B$11="","",$B$11*EXP($B$12*C6233))</f>
        <v>1308.74707421066</v>
      </c>
      <c r="E6233" s="20" t="n">
        <f aca="true">IF($B$10="","",$B$10*(1-$B$14+2*$B$14*RAND()))</f>
        <v>3.73117550436875</v>
      </c>
      <c r="F6233" s="21" t="n">
        <f aca="false">INDEX($E$17:$E$28,B6233)</f>
        <v>4.761</v>
      </c>
      <c r="G6233" s="25" t="n">
        <f aca="false">IF(OR(D6233="",E6233="",F6233=""),"",D6233*($B$7-$B$8-F6233-E6233))</f>
        <v>5559.32788041778</v>
      </c>
      <c r="H6233" s="25" t="n">
        <f aca="false">IF(D6233="","",D6233*$F$30)</f>
        <v>6542.68837339394</v>
      </c>
    </row>
    <row r="6234" customFormat="false" ht="15" hidden="false" customHeight="false" outlineLevel="0" collapsed="false">
      <c r="A6234" s="2" t="n">
        <v>6200</v>
      </c>
      <c r="B6234" s="2" t="n">
        <v>8</v>
      </c>
      <c r="C6234" s="22" t="n">
        <f aca="true">NORMSINV(MAX(RAND(),0.000000000001))</f>
        <v>0.701254619651715</v>
      </c>
      <c r="D6234" s="24" t="n">
        <f aca="false">IF($B$11="","",$B$11*EXP($B$12*C6234))</f>
        <v>1246.35390967866</v>
      </c>
      <c r="E6234" s="20" t="n">
        <f aca="true">IF($B$10="","",$B$10*(1-$B$14+2*$B$14*RAND()))</f>
        <v>3.63736075453494</v>
      </c>
      <c r="F6234" s="21" t="n">
        <f aca="false">INDEX($E$17:$E$28,B6234)</f>
        <v>4.761</v>
      </c>
      <c r="G6234" s="25" t="n">
        <f aca="false">IF(OR(D6234="",E6234="",F6234=""),"",D6234*($B$7-$B$8-F6234-E6234))</f>
        <v>5411.21904799967</v>
      </c>
      <c r="H6234" s="25" t="n">
        <f aca="false">IF(D6234="","",D6234*$F$30)</f>
        <v>6230.77246526555</v>
      </c>
    </row>
    <row r="6235" customFormat="false" ht="15" hidden="false" customHeight="false" outlineLevel="0" collapsed="false">
      <c r="A6235" s="2" t="n">
        <v>6201</v>
      </c>
      <c r="B6235" s="2" t="n">
        <v>9</v>
      </c>
      <c r="C6235" s="22" t="n">
        <f aca="true">NORMSINV(MAX(RAND(),0.000000000001))</f>
        <v>0.338147227101496</v>
      </c>
      <c r="D6235" s="24" t="n">
        <f aca="false">IF($B$11="","",$B$11*EXP($B$12*C6235))</f>
        <v>1069.53212096916</v>
      </c>
      <c r="E6235" s="20" t="n">
        <f aca="true">IF($B$10="","",$B$10*(1-$B$14+2*$B$14*RAND()))</f>
        <v>4.06802396898357</v>
      </c>
      <c r="F6235" s="21" t="n">
        <f aca="false">INDEX($E$17:$E$28,B6235)</f>
        <v>4.761</v>
      </c>
      <c r="G6235" s="25" t="n">
        <f aca="false">IF(OR(D6235="",E6235="",F6235=""),"",D6235*($B$7-$B$8-F6235-E6235))</f>
        <v>4182.91448951254</v>
      </c>
      <c r="H6235" s="25" t="n">
        <f aca="false">IF(D6235="","",D6235*$F$30)</f>
        <v>5346.80497914901</v>
      </c>
    </row>
    <row r="6236" customFormat="false" ht="15" hidden="false" customHeight="false" outlineLevel="0" collapsed="false">
      <c r="A6236" s="2" t="n">
        <v>6202</v>
      </c>
      <c r="B6236" s="2" t="n">
        <v>10</v>
      </c>
      <c r="C6236" s="22" t="n">
        <f aca="true">NORMSINV(MAX(RAND(),0.000000000001))</f>
        <v>-1.9560566391654</v>
      </c>
      <c r="D6236" s="24" t="n">
        <f aca="false">IF($B$11="","",$B$11*EXP($B$12*C6236))</f>
        <v>406.781790828366</v>
      </c>
      <c r="E6236" s="20" t="n">
        <f aca="true">IF($B$10="","",$B$10*(1-$B$14+2*$B$14*RAND()))</f>
        <v>3.6846066645828</v>
      </c>
      <c r="F6236" s="21" t="n">
        <f aca="false">INDEX($E$17:$E$28,B6236)</f>
        <v>4.761</v>
      </c>
      <c r="G6236" s="25" t="n">
        <f aca="false">IF(OR(D6236="",E6236="",F6236=""),"",D6236*($B$7-$B$8-F6236-E6236))</f>
        <v>1746.88101150241</v>
      </c>
      <c r="H6236" s="25" t="n">
        <f aca="false">IF(D6236="","",D6236*$F$30)</f>
        <v>2033.58352870917</v>
      </c>
    </row>
    <row r="6237" customFormat="false" ht="15" hidden="false" customHeight="false" outlineLevel="0" collapsed="false">
      <c r="A6237" s="2" t="n">
        <v>6203</v>
      </c>
      <c r="B6237" s="2" t="n">
        <v>11</v>
      </c>
      <c r="C6237" s="22" t="n">
        <f aca="true">NORMSINV(MAX(RAND(),0.000000000001))</f>
        <v>-0.321797276657796</v>
      </c>
      <c r="D6237" s="24" t="n">
        <f aca="false">IF($B$11="","",$B$11*EXP($B$12*C6237))</f>
        <v>809.889923548126</v>
      </c>
      <c r="E6237" s="20" t="n">
        <f aca="true">IF($B$10="","",$B$10*(1-$B$14+2*$B$14*RAND()))</f>
        <v>3.73728049466046</v>
      </c>
      <c r="F6237" s="21" t="n">
        <f aca="false">INDEX($E$17:$E$28,B6237)</f>
        <v>4.761</v>
      </c>
      <c r="G6237" s="25" t="n">
        <f aca="false">IF(OR(D6237="",E6237="",F6237=""),"",D6237*($B$7-$B$8-F6237-E6237))</f>
        <v>3435.32588589203</v>
      </c>
      <c r="H6237" s="25" t="n">
        <f aca="false">IF(D6237="","",D6237*$F$30)</f>
        <v>4048.80170580179</v>
      </c>
    </row>
    <row r="6238" customFormat="false" ht="15" hidden="false" customHeight="false" outlineLevel="0" collapsed="false">
      <c r="A6238" s="2" t="n">
        <v>6204</v>
      </c>
      <c r="B6238" s="2" t="n">
        <v>12</v>
      </c>
      <c r="C6238" s="22" t="n">
        <f aca="true">NORMSINV(MAX(RAND(),0.000000000001))</f>
        <v>-0.591308708445523</v>
      </c>
      <c r="D6238" s="24" t="n">
        <f aca="false">IF($B$11="","",$B$11*EXP($B$12*C6238))</f>
        <v>722.946606497236</v>
      </c>
      <c r="E6238" s="20" t="n">
        <f aca="true">IF($B$10="","",$B$10*(1-$B$14+2*$B$14*RAND()))</f>
        <v>3.65068033966735</v>
      </c>
      <c r="F6238" s="21" t="n">
        <f aca="false">INDEX($E$17:$E$28,B6238)</f>
        <v>4.761</v>
      </c>
      <c r="G6238" s="25" t="n">
        <f aca="false">IF(OR(D6238="",E6238="",F6238=""),"",D6238*($B$7-$B$8-F6238-E6238))</f>
        <v>3129.14401027276</v>
      </c>
      <c r="H6238" s="25" t="n">
        <f aca="false">IF(D6238="","",D6238*$F$30)</f>
        <v>3614.15467520098</v>
      </c>
    </row>
    <row r="6239" customFormat="false" ht="15" hidden="false" customHeight="false" outlineLevel="0" collapsed="false">
      <c r="A6239" s="2" t="n">
        <v>6205</v>
      </c>
      <c r="B6239" s="2" t="n">
        <v>1</v>
      </c>
      <c r="C6239" s="22" t="n">
        <f aca="true">NORMSINV(MAX(RAND(),0.000000000001))</f>
        <v>-1.83919172799622</v>
      </c>
      <c r="D6239" s="24" t="n">
        <f aca="false">IF($B$11="","",$B$11*EXP($B$12*C6239))</f>
        <v>427.314300500912</v>
      </c>
      <c r="E6239" s="20" t="n">
        <f aca="true">IF($B$10="","",$B$10*(1-$B$14+2*$B$14*RAND()))</f>
        <v>3.52490363163448</v>
      </c>
      <c r="F6239" s="21" t="n">
        <f aca="false">INDEX($E$17:$E$28,B6239)</f>
        <v>4.92562580645161</v>
      </c>
      <c r="G6239" s="25" t="n">
        <f aca="false">IF(OR(D6239="",E6239="",F6239=""),"",D6239*($B$7-$B$8-F6239-E6239))</f>
        <v>1832.9521126835</v>
      </c>
      <c r="H6239" s="25" t="n">
        <f aca="false">IF(D6239="","",D6239*$F$30)</f>
        <v>2136.22965106416</v>
      </c>
    </row>
    <row r="6240" customFormat="false" ht="15" hidden="false" customHeight="false" outlineLevel="0" collapsed="false">
      <c r="A6240" s="2" t="n">
        <v>6206</v>
      </c>
      <c r="B6240" s="2" t="n">
        <v>2</v>
      </c>
      <c r="C6240" s="22" t="n">
        <f aca="true">NORMSINV(MAX(RAND(),0.000000000001))</f>
        <v>1.08440059246334</v>
      </c>
      <c r="D6240" s="24" t="n">
        <f aca="false">IF($B$11="","",$B$11*EXP($B$12*C6240))</f>
        <v>1464.72443884564</v>
      </c>
      <c r="E6240" s="20" t="n">
        <f aca="true">IF($B$10="","",$B$10*(1-$B$14+2*$B$14*RAND()))</f>
        <v>4.08923223995776</v>
      </c>
      <c r="F6240" s="21" t="n">
        <f aca="false">INDEX($E$17:$E$28,B6240)</f>
        <v>5.0612</v>
      </c>
      <c r="G6240" s="25" t="n">
        <f aca="false">IF(OR(D6240="",E6240="",F6240=""),"",D6240*($B$7-$B$8-F6240-E6240))</f>
        <v>5257.72762302626</v>
      </c>
      <c r="H6240" s="25" t="n">
        <f aca="false">IF(D6240="","",D6240*$F$30)</f>
        <v>7322.45041467711</v>
      </c>
    </row>
    <row r="6241" customFormat="false" ht="15" hidden="false" customHeight="false" outlineLevel="0" collapsed="false">
      <c r="A6241" s="2" t="n">
        <v>6207</v>
      </c>
      <c r="B6241" s="2" t="n">
        <v>3</v>
      </c>
      <c r="C6241" s="22" t="n">
        <f aca="true">NORMSINV(MAX(RAND(),0.000000000001))</f>
        <v>0.147320636899158</v>
      </c>
      <c r="D6241" s="24" t="n">
        <f aca="false">IF($B$11="","",$B$11*EXP($B$12*C6241))</f>
        <v>986.89999476218</v>
      </c>
      <c r="E6241" s="20" t="n">
        <f aca="true">IF($B$10="","",$B$10*(1-$B$14+2*$B$14*RAND()))</f>
        <v>3.52671700815315</v>
      </c>
      <c r="F6241" s="21" t="n">
        <f aca="false">INDEX($E$17:$E$28,B6241)</f>
        <v>5.0612</v>
      </c>
      <c r="G6241" s="25" t="n">
        <f aca="false">IF(OR(D6241="",E6241="",F6241=""),"",D6241*($B$7-$B$8-F6241-E6241))</f>
        <v>4097.69068290579</v>
      </c>
      <c r="H6241" s="25" t="n">
        <f aca="false">IF(D6241="","",D6241*$F$30)</f>
        <v>4933.71045381509</v>
      </c>
    </row>
    <row r="6242" customFormat="false" ht="15" hidden="false" customHeight="false" outlineLevel="0" collapsed="false">
      <c r="A6242" s="2" t="n">
        <v>6208</v>
      </c>
      <c r="B6242" s="2" t="n">
        <v>4</v>
      </c>
      <c r="C6242" s="22" t="n">
        <f aca="true">NORMSINV(MAX(RAND(),0.000000000001))</f>
        <v>-0.245649337573596</v>
      </c>
      <c r="D6242" s="24" t="n">
        <f aca="false">IF($B$11="","",$B$11*EXP($B$12*C6242))</f>
        <v>836.297573736698</v>
      </c>
      <c r="E6242" s="20" t="n">
        <f aca="true">IF($B$10="","",$B$10*(1-$B$14+2*$B$14*RAND()))</f>
        <v>3.60919554685463</v>
      </c>
      <c r="F6242" s="21" t="n">
        <f aca="false">INDEX($E$17:$E$28,B6242)</f>
        <v>4.89657419354839</v>
      </c>
      <c r="G6242" s="25" t="n">
        <f aca="false">IF(OR(D6242="",E6242="",F6242=""),"",D6242*($B$7-$B$8-F6242-E6242))</f>
        <v>3541.07649274347</v>
      </c>
      <c r="H6242" s="25" t="n">
        <f aca="false">IF(D6242="","",D6242*$F$30)</f>
        <v>4180.8188306245</v>
      </c>
    </row>
    <row r="6243" customFormat="false" ht="15" hidden="false" customHeight="false" outlineLevel="0" collapsed="false">
      <c r="A6243" s="2" t="n">
        <v>6209</v>
      </c>
      <c r="B6243" s="2" t="n">
        <v>5</v>
      </c>
      <c r="C6243" s="22" t="n">
        <f aca="true">NORMSINV(MAX(RAND(),0.000000000001))</f>
        <v>0.518375111255894</v>
      </c>
      <c r="D6243" s="24" t="n">
        <f aca="false">IF($B$11="","",$B$11*EXP($B$12*C6243))</f>
        <v>1153.91810281397</v>
      </c>
      <c r="E6243" s="20" t="n">
        <f aca="true">IF($B$10="","",$B$10*(1-$B$14+2*$B$14*RAND()))</f>
        <v>3.66349822699987</v>
      </c>
      <c r="F6243" s="21" t="n">
        <f aca="false">INDEX($E$17:$E$28,B6243)</f>
        <v>4.761</v>
      </c>
      <c r="G6243" s="25" t="n">
        <f aca="false">IF(OR(D6243="",E6243="",F6243=""),"",D6243*($B$7-$B$8-F6243-E6243))</f>
        <v>4979.73561859061</v>
      </c>
      <c r="H6243" s="25" t="n">
        <f aca="false">IF(D6243="","",D6243*$F$30)</f>
        <v>5768.66737958758</v>
      </c>
    </row>
    <row r="6244" customFormat="false" ht="15" hidden="false" customHeight="false" outlineLevel="0" collapsed="false">
      <c r="A6244" s="2" t="n">
        <v>6210</v>
      </c>
      <c r="B6244" s="2" t="n">
        <v>6</v>
      </c>
      <c r="C6244" s="22" t="n">
        <f aca="true">NORMSINV(MAX(RAND(),0.000000000001))</f>
        <v>0.498813338556964</v>
      </c>
      <c r="D6244" s="24" t="n">
        <f aca="false">IF($B$11="","",$B$11*EXP($B$12*C6244))</f>
        <v>1144.44583190057</v>
      </c>
      <c r="E6244" s="20" t="n">
        <f aca="true">IF($B$10="","",$B$10*(1-$B$14+2*$B$14*RAND()))</f>
        <v>3.3957446686447</v>
      </c>
      <c r="F6244" s="21" t="n">
        <f aca="false">INDEX($E$17:$E$28,B6244)</f>
        <v>4.761</v>
      </c>
      <c r="G6244" s="25" t="n">
        <f aca="false">IF(OR(D6244="",E6244="",F6244=""),"",D6244*($B$7-$B$8-F6244-E6244))</f>
        <v>5245.28746050563</v>
      </c>
      <c r="H6244" s="25" t="n">
        <f aca="false">IF(D6244="","",D6244*$F$30)</f>
        <v>5721.31360283732</v>
      </c>
    </row>
    <row r="6245" customFormat="false" ht="15" hidden="false" customHeight="false" outlineLevel="0" collapsed="false">
      <c r="A6245" s="2" t="n">
        <v>6211</v>
      </c>
      <c r="B6245" s="2" t="n">
        <v>7</v>
      </c>
      <c r="C6245" s="22" t="n">
        <f aca="true">NORMSINV(MAX(RAND(),0.000000000001))</f>
        <v>-0.631722687624023</v>
      </c>
      <c r="D6245" s="24" t="n">
        <f aca="false">IF($B$11="","",$B$11*EXP($B$12*C6245))</f>
        <v>710.739722273374</v>
      </c>
      <c r="E6245" s="20" t="n">
        <f aca="true">IF($B$10="","",$B$10*(1-$B$14+2*$B$14*RAND()))</f>
        <v>3.47344351773377</v>
      </c>
      <c r="F6245" s="21" t="n">
        <f aca="false">INDEX($E$17:$E$28,B6245)</f>
        <v>4.761</v>
      </c>
      <c r="G6245" s="25" t="n">
        <f aca="false">IF(OR(D6245="",E6245="",F6245=""),"",D6245*($B$7-$B$8-F6245-E6245))</f>
        <v>3202.2779628929</v>
      </c>
      <c r="H6245" s="25" t="n">
        <f aca="false">IF(D6245="","",D6245*$F$30)</f>
        <v>3553.13001958905</v>
      </c>
    </row>
    <row r="6246" customFormat="false" ht="15" hidden="false" customHeight="false" outlineLevel="0" collapsed="false">
      <c r="A6246" s="2" t="n">
        <v>6212</v>
      </c>
      <c r="B6246" s="2" t="n">
        <v>8</v>
      </c>
      <c r="C6246" s="22" t="n">
        <f aca="true">NORMSINV(MAX(RAND(),0.000000000001))</f>
        <v>0.834989757625793</v>
      </c>
      <c r="D6246" s="24" t="n">
        <f aca="false">IF($B$11="","",$B$11*EXP($B$12*C6246))</f>
        <v>1318.60434892607</v>
      </c>
      <c r="E6246" s="20" t="n">
        <f aca="true">IF($B$10="","",$B$10*(1-$B$14+2*$B$14*RAND()))</f>
        <v>4.09750814236799</v>
      </c>
      <c r="F6246" s="21" t="n">
        <f aca="false">INDEX($E$17:$E$28,B6246)</f>
        <v>4.761</v>
      </c>
      <c r="G6246" s="25" t="n">
        <f aca="false">IF(OR(D6246="",E6246="",F6246=""),"",D6246*($B$7-$B$8-F6246-E6246))</f>
        <v>5118.15204379468</v>
      </c>
      <c r="H6246" s="25" t="n">
        <f aca="false">IF(D6246="","",D6246*$F$30)</f>
        <v>6591.96686115118</v>
      </c>
    </row>
    <row r="6247" customFormat="false" ht="15" hidden="false" customHeight="false" outlineLevel="0" collapsed="false">
      <c r="A6247" s="2" t="n">
        <v>6213</v>
      </c>
      <c r="B6247" s="2" t="n">
        <v>9</v>
      </c>
      <c r="C6247" s="22" t="n">
        <f aca="true">NORMSINV(MAX(RAND(),0.000000000001))</f>
        <v>-0.144662315280096</v>
      </c>
      <c r="D6247" s="24" t="n">
        <f aca="false">IF($B$11="","",$B$11*EXP($B$12*C6247))</f>
        <v>872.652133237177</v>
      </c>
      <c r="E6247" s="20" t="n">
        <f aca="true">IF($B$10="","",$B$10*(1-$B$14+2*$B$14*RAND()))</f>
        <v>3.37953127588156</v>
      </c>
      <c r="F6247" s="21" t="n">
        <f aca="false">INDEX($E$17:$E$28,B6247)</f>
        <v>4.761</v>
      </c>
      <c r="G6247" s="25" t="n">
        <f aca="false">IF(OR(D6247="",E6247="",F6247=""),"",D6247*($B$7-$B$8-F6247-E6247))</f>
        <v>4013.73619385964</v>
      </c>
      <c r="H6247" s="25" t="n">
        <f aca="false">IF(D6247="","",D6247*$F$30)</f>
        <v>4362.56254447929</v>
      </c>
    </row>
    <row r="6248" customFormat="false" ht="15" hidden="false" customHeight="false" outlineLevel="0" collapsed="false">
      <c r="A6248" s="2" t="n">
        <v>6214</v>
      </c>
      <c r="B6248" s="2" t="n">
        <v>10</v>
      </c>
      <c r="C6248" s="22" t="n">
        <f aca="true">NORMSINV(MAX(RAND(),0.000000000001))</f>
        <v>-1.67888129996338</v>
      </c>
      <c r="D6248" s="24" t="n">
        <f aca="false">IF($B$11="","",$B$11*EXP($B$12*C6248))</f>
        <v>457.176341373272</v>
      </c>
      <c r="E6248" s="20" t="n">
        <f aca="true">IF($B$10="","",$B$10*(1-$B$14+2*$B$14*RAND()))</f>
        <v>3.72946950642044</v>
      </c>
      <c r="F6248" s="21" t="n">
        <f aca="false">INDEX($E$17:$E$28,B6248)</f>
        <v>4.761</v>
      </c>
      <c r="G6248" s="25" t="n">
        <f aca="false">IF(OR(D6248="",E6248="",F6248=""),"",D6248*($B$7-$B$8-F6248-E6248))</f>
        <v>1942.78480360886</v>
      </c>
      <c r="H6248" s="25" t="n">
        <f aca="false">IF(D6248="","",D6248*$F$30)</f>
        <v>2285.51596579326</v>
      </c>
    </row>
    <row r="6249" customFormat="false" ht="15" hidden="false" customHeight="false" outlineLevel="0" collapsed="false">
      <c r="A6249" s="2" t="n">
        <v>6215</v>
      </c>
      <c r="B6249" s="2" t="n">
        <v>11</v>
      </c>
      <c r="C6249" s="22" t="n">
        <f aca="true">NORMSINV(MAX(RAND(),0.000000000001))</f>
        <v>1.41938202566935</v>
      </c>
      <c r="D6249" s="24" t="n">
        <f aca="false">IF($B$11="","",$B$11*EXP($B$12*C6249))</f>
        <v>1686.7724963322</v>
      </c>
      <c r="E6249" s="20" t="n">
        <f aca="true">IF($B$10="","",$B$10*(1-$B$14+2*$B$14*RAND()))</f>
        <v>3.90237811618063</v>
      </c>
      <c r="F6249" s="21" t="n">
        <f aca="false">INDEX($E$17:$E$28,B6249)</f>
        <v>4.761</v>
      </c>
      <c r="G6249" s="25" t="n">
        <f aca="false">IF(OR(D6249="",E6249="",F6249=""),"",D6249*($B$7-$B$8-F6249-E6249))</f>
        <v>6876.33367157247</v>
      </c>
      <c r="H6249" s="25" t="n">
        <f aca="false">IF(D6249="","",D6249*$F$30)</f>
        <v>8432.51306366392</v>
      </c>
    </row>
    <row r="6250" customFormat="false" ht="15" hidden="false" customHeight="false" outlineLevel="0" collapsed="false">
      <c r="A6250" s="2" t="n">
        <v>6216</v>
      </c>
      <c r="B6250" s="2" t="n">
        <v>12</v>
      </c>
      <c r="C6250" s="22" t="n">
        <f aca="true">NORMSINV(MAX(RAND(),0.000000000001))</f>
        <v>-0.122077288552004</v>
      </c>
      <c r="D6250" s="24" t="n">
        <f aca="false">IF($B$11="","",$B$11*EXP($B$12*C6250))</f>
        <v>880.996424532743</v>
      </c>
      <c r="E6250" s="20" t="n">
        <f aca="true">IF($B$10="","",$B$10*(1-$B$14+2*$B$14*RAND()))</f>
        <v>4.0040383114348</v>
      </c>
      <c r="F6250" s="21" t="n">
        <f aca="false">INDEX($E$17:$E$28,B6250)</f>
        <v>4.761</v>
      </c>
      <c r="G6250" s="25" t="n">
        <f aca="false">IF(OR(D6250="",E6250="",F6250=""),"",D6250*($B$7-$B$8-F6250-E6250))</f>
        <v>3501.92703528058</v>
      </c>
      <c r="H6250" s="25" t="n">
        <f aca="false">IF(D6250="","",D6250*$F$30)</f>
        <v>4404.27732552409</v>
      </c>
    </row>
    <row r="6251" customFormat="false" ht="15" hidden="false" customHeight="false" outlineLevel="0" collapsed="false">
      <c r="A6251" s="2" t="n">
        <v>6217</v>
      </c>
      <c r="B6251" s="2" t="n">
        <v>1</v>
      </c>
      <c r="C6251" s="22" t="n">
        <f aca="true">NORMSINV(MAX(RAND(),0.000000000001))</f>
        <v>-0.678167216032519</v>
      </c>
      <c r="D6251" s="24" t="n">
        <f aca="false">IF($B$11="","",$B$11*EXP($B$12*C6251))</f>
        <v>696.965660346603</v>
      </c>
      <c r="E6251" s="20" t="n">
        <f aca="true">IF($B$10="","",$B$10*(1-$B$14+2*$B$14*RAND()))</f>
        <v>3.98577201159554</v>
      </c>
      <c r="F6251" s="21" t="n">
        <f aca="false">INDEX($E$17:$E$28,B6251)</f>
        <v>4.92562580645161</v>
      </c>
      <c r="G6251" s="25" t="n">
        <f aca="false">IF(OR(D6251="",E6251="",F6251=""),"",D6251*($B$7-$B$8-F6251-E6251))</f>
        <v>2668.40424794921</v>
      </c>
      <c r="H6251" s="25" t="n">
        <f aca="false">IF(D6251="","",D6251*$F$30)</f>
        <v>3484.27072920474</v>
      </c>
    </row>
    <row r="6252" customFormat="false" ht="15" hidden="false" customHeight="false" outlineLevel="0" collapsed="false">
      <c r="A6252" s="2" t="n">
        <v>6218</v>
      </c>
      <c r="B6252" s="2" t="n">
        <v>2</v>
      </c>
      <c r="C6252" s="22" t="n">
        <f aca="true">NORMSINV(MAX(RAND(),0.000000000001))</f>
        <v>-1.90500777747238</v>
      </c>
      <c r="D6252" s="24" t="n">
        <f aca="false">IF($B$11="","",$B$11*EXP($B$12*C6252))</f>
        <v>415.626557713074</v>
      </c>
      <c r="E6252" s="20" t="n">
        <f aca="true">IF($B$10="","",$B$10*(1-$B$14+2*$B$14*RAND()))</f>
        <v>3.37983289636794</v>
      </c>
      <c r="F6252" s="21" t="n">
        <f aca="false">INDEX($E$17:$E$28,B6252)</f>
        <v>5.0612</v>
      </c>
      <c r="G6252" s="25" t="n">
        <f aca="false">IF(OR(D6252="",E6252="",F6252=""),"",D6252*($B$7-$B$8-F6252-E6252))</f>
        <v>1786.76489900433</v>
      </c>
      <c r="H6252" s="25" t="n">
        <f aca="false">IF(D6252="","",D6252*$F$30)</f>
        <v>2077.8002873192</v>
      </c>
    </row>
    <row r="6253" customFormat="false" ht="15" hidden="false" customHeight="false" outlineLevel="0" collapsed="false">
      <c r="A6253" s="2" t="n">
        <v>6219</v>
      </c>
      <c r="B6253" s="2" t="n">
        <v>3</v>
      </c>
      <c r="C6253" s="22" t="n">
        <f aca="true">NORMSINV(MAX(RAND(),0.000000000001))</f>
        <v>1.5406864471122</v>
      </c>
      <c r="D6253" s="24" t="n">
        <f aca="false">IF($B$11="","",$B$11*EXP($B$12*C6253))</f>
        <v>1775.23090984939</v>
      </c>
      <c r="E6253" s="20" t="n">
        <f aca="true">IF($B$10="","",$B$10*(1-$B$14+2*$B$14*RAND()))</f>
        <v>3.4957232065883</v>
      </c>
      <c r="F6253" s="21" t="n">
        <f aca="false">INDEX($E$17:$E$28,B6253)</f>
        <v>5.0612</v>
      </c>
      <c r="G6253" s="25" t="n">
        <f aca="false">IF(OR(D6253="",E6253="",F6253=""),"",D6253*($B$7-$B$8-F6253-E6253))</f>
        <v>7425.92722193811</v>
      </c>
      <c r="H6253" s="25" t="n">
        <f aca="false">IF(D6253="","",D6253*$F$30)</f>
        <v>8874.73436451906</v>
      </c>
    </row>
    <row r="6254" customFormat="false" ht="15" hidden="false" customHeight="false" outlineLevel="0" collapsed="false">
      <c r="A6254" s="2" t="n">
        <v>6220</v>
      </c>
      <c r="B6254" s="2" t="n">
        <v>4</v>
      </c>
      <c r="C6254" s="22" t="n">
        <f aca="true">NORMSINV(MAX(RAND(),0.000000000001))</f>
        <v>-0.341829799900491</v>
      </c>
      <c r="D6254" s="24" t="n">
        <f aca="false">IF($B$11="","",$B$11*EXP($B$12*C6254))</f>
        <v>803.082393709644</v>
      </c>
      <c r="E6254" s="20" t="n">
        <f aca="true">IF($B$10="","",$B$10*(1-$B$14+2*$B$14*RAND()))</f>
        <v>3.67745180944177</v>
      </c>
      <c r="F6254" s="21" t="n">
        <f aca="false">INDEX($E$17:$E$28,B6254)</f>
        <v>4.89657419354839</v>
      </c>
      <c r="G6254" s="25" t="n">
        <f aca="false">IF(OR(D6254="",E6254="",F6254=""),"",D6254*($B$7-$B$8-F6254-E6254))</f>
        <v>3345.6203696508</v>
      </c>
      <c r="H6254" s="25" t="n">
        <f aca="false">IF(D6254="","",D6254*$F$30)</f>
        <v>4014.76950263325</v>
      </c>
    </row>
    <row r="6255" customFormat="false" ht="15" hidden="false" customHeight="false" outlineLevel="0" collapsed="false">
      <c r="A6255" s="2" t="n">
        <v>6221</v>
      </c>
      <c r="B6255" s="2" t="n">
        <v>5</v>
      </c>
      <c r="C6255" s="22" t="n">
        <f aca="true">NORMSINV(MAX(RAND(),0.000000000001))</f>
        <v>-0.478864881037164</v>
      </c>
      <c r="D6255" s="24" t="n">
        <f aca="false">IF($B$11="","",$B$11*EXP($B$12*C6255))</f>
        <v>758.024254259379</v>
      </c>
      <c r="E6255" s="20" t="n">
        <f aca="true">IF($B$10="","",$B$10*(1-$B$14+2*$B$14*RAND()))</f>
        <v>3.54570688978479</v>
      </c>
      <c r="F6255" s="21" t="n">
        <f aca="false">INDEX($E$17:$E$28,B6255)</f>
        <v>4.761</v>
      </c>
      <c r="G6255" s="25" t="n">
        <f aca="false">IF(OR(D6255="",E6255="",F6255=""),"",D6255*($B$7-$B$8-F6255-E6255))</f>
        <v>3360.54370378413</v>
      </c>
      <c r="H6255" s="25" t="n">
        <f aca="false">IF(D6255="","",D6255*$F$30)</f>
        <v>3789.51485189349</v>
      </c>
    </row>
    <row r="6256" customFormat="false" ht="15" hidden="false" customHeight="false" outlineLevel="0" collapsed="false">
      <c r="A6256" s="2" t="n">
        <v>6222</v>
      </c>
      <c r="B6256" s="2" t="n">
        <v>6</v>
      </c>
      <c r="C6256" s="22" t="n">
        <f aca="true">NORMSINV(MAX(RAND(),0.000000000001))</f>
        <v>0.183459017429582</v>
      </c>
      <c r="D6256" s="24" t="n">
        <f aca="false">IF($B$11="","",$B$11*EXP($B$12*C6256))</f>
        <v>1002.04300426306</v>
      </c>
      <c r="E6256" s="20" t="n">
        <f aca="true">IF($B$10="","",$B$10*(1-$B$14+2*$B$14*RAND()))</f>
        <v>4.00433074446835</v>
      </c>
      <c r="F6256" s="21" t="n">
        <f aca="false">INDEX($E$17:$E$28,B6256)</f>
        <v>4.761</v>
      </c>
      <c r="G6256" s="25" t="n">
        <f aca="false">IF(OR(D6256="",E6256="",F6256=""),"",D6256*($B$7-$B$8-F6256-E6256))</f>
        <v>3982.78952176496</v>
      </c>
      <c r="H6256" s="25" t="n">
        <f aca="false">IF(D6256="","",D6256*$F$30)</f>
        <v>5009.41338691189</v>
      </c>
    </row>
    <row r="6257" customFormat="false" ht="15" hidden="false" customHeight="false" outlineLevel="0" collapsed="false">
      <c r="A6257" s="2" t="n">
        <v>6223</v>
      </c>
      <c r="B6257" s="2" t="n">
        <v>7</v>
      </c>
      <c r="C6257" s="22" t="n">
        <f aca="true">NORMSINV(MAX(RAND(),0.000000000001))</f>
        <v>0.170041363359641</v>
      </c>
      <c r="D6257" s="24" t="n">
        <f aca="false">IF($B$11="","",$B$11*EXP($B$12*C6257))</f>
        <v>996.393694437456</v>
      </c>
      <c r="E6257" s="20" t="n">
        <f aca="true">IF($B$10="","",$B$10*(1-$B$14+2*$B$14*RAND()))</f>
        <v>3.78857127102518</v>
      </c>
      <c r="F6257" s="21" t="n">
        <f aca="false">INDEX($E$17:$E$28,B6257)</f>
        <v>4.761</v>
      </c>
      <c r="G6257" s="25" t="n">
        <f aca="false">IF(OR(D6257="",E6257="",F6257=""),"",D6257*($B$7-$B$8-F6257-E6257))</f>
        <v>4175.31676254007</v>
      </c>
      <c r="H6257" s="25" t="n">
        <f aca="false">IF(D6257="","",D6257*$F$30)</f>
        <v>4981.17135723173</v>
      </c>
    </row>
    <row r="6258" customFormat="false" ht="15" hidden="false" customHeight="false" outlineLevel="0" collapsed="false">
      <c r="A6258" s="2" t="n">
        <v>6224</v>
      </c>
      <c r="B6258" s="2" t="n">
        <v>8</v>
      </c>
      <c r="C6258" s="22" t="n">
        <f aca="true">NORMSINV(MAX(RAND(),0.000000000001))</f>
        <v>-1.7531397557846</v>
      </c>
      <c r="D6258" s="24" t="n">
        <f aca="false">IF($B$11="","",$B$11*EXP($B$12*C6258))</f>
        <v>443.092782895703</v>
      </c>
      <c r="E6258" s="20" t="n">
        <f aca="true">IF($B$10="","",$B$10*(1-$B$14+2*$B$14*RAND()))</f>
        <v>3.83916383718295</v>
      </c>
      <c r="F6258" s="21" t="n">
        <f aca="false">INDEX($E$17:$E$28,B6258)</f>
        <v>4.761</v>
      </c>
      <c r="G6258" s="25" t="n">
        <f aca="false">IF(OR(D6258="",E6258="",F6258=""),"",D6258*($B$7-$B$8-F6258-E6258))</f>
        <v>1834.33152611488</v>
      </c>
      <c r="H6258" s="25" t="n">
        <f aca="false">IF(D6258="","",D6258*$F$30)</f>
        <v>2215.1094402522</v>
      </c>
    </row>
    <row r="6259" customFormat="false" ht="15" hidden="false" customHeight="false" outlineLevel="0" collapsed="false">
      <c r="A6259" s="2" t="n">
        <v>6225</v>
      </c>
      <c r="B6259" s="2" t="n">
        <v>9</v>
      </c>
      <c r="C6259" s="22" t="n">
        <f aca="true">NORMSINV(MAX(RAND(),0.000000000001))</f>
        <v>-0.0882573360137221</v>
      </c>
      <c r="D6259" s="24" t="n">
        <f aca="false">IF($B$11="","",$B$11*EXP($B$12*C6259))</f>
        <v>893.641017313679</v>
      </c>
      <c r="E6259" s="20" t="n">
        <f aca="true">IF($B$10="","",$B$10*(1-$B$14+2*$B$14*RAND()))</f>
        <v>3.68676543817619</v>
      </c>
      <c r="F6259" s="21" t="n">
        <f aca="false">INDEX($E$17:$E$28,B6259)</f>
        <v>4.761</v>
      </c>
      <c r="G6259" s="25" t="n">
        <f aca="false">IF(OR(D6259="",E6259="",F6259=""),"",D6259*($B$7-$B$8-F6259-E6259))</f>
        <v>3835.71686037716</v>
      </c>
      <c r="H6259" s="25" t="n">
        <f aca="false">IF(D6259="","",D6259*$F$30)</f>
        <v>4467.49017375454</v>
      </c>
    </row>
    <row r="6260" customFormat="false" ht="15" hidden="false" customHeight="false" outlineLevel="0" collapsed="false">
      <c r="A6260" s="2" t="n">
        <v>6226</v>
      </c>
      <c r="B6260" s="2" t="n">
        <v>10</v>
      </c>
      <c r="C6260" s="22" t="n">
        <f aca="true">NORMSINV(MAX(RAND(),0.000000000001))</f>
        <v>-0.0898296477698302</v>
      </c>
      <c r="D6260" s="24" t="n">
        <f aca="false">IF($B$11="","",$B$11*EXP($B$12*C6260))</f>
        <v>893.049159400555</v>
      </c>
      <c r="E6260" s="20" t="n">
        <f aca="true">IF($B$10="","",$B$10*(1-$B$14+2*$B$14*RAND()))</f>
        <v>3.95152756169616</v>
      </c>
      <c r="F6260" s="21" t="n">
        <f aca="false">INDEX($E$17:$E$28,B6260)</f>
        <v>4.761</v>
      </c>
      <c r="G6260" s="25" t="n">
        <f aca="false">IF(OR(D6260="",E6260="",F6260=""),"",D6260*($B$7-$B$8-F6260-E6260))</f>
        <v>3596.73087553615</v>
      </c>
      <c r="H6260" s="25" t="n">
        <f aca="false">IF(D6260="","",D6260*$F$30)</f>
        <v>4464.53135767525</v>
      </c>
    </row>
    <row r="6261" customFormat="false" ht="15" hidden="false" customHeight="false" outlineLevel="0" collapsed="false">
      <c r="A6261" s="2" t="n">
        <v>6227</v>
      </c>
      <c r="B6261" s="2" t="n">
        <v>11</v>
      </c>
      <c r="C6261" s="22" t="n">
        <f aca="true">NORMSINV(MAX(RAND(),0.000000000001))</f>
        <v>-0.670137787635293</v>
      </c>
      <c r="D6261" s="24" t="n">
        <f aca="false">IF($B$11="","",$B$11*EXP($B$12*C6261))</f>
        <v>699.327717799406</v>
      </c>
      <c r="E6261" s="20" t="n">
        <f aca="true">IF($B$10="","",$B$10*(1-$B$14+2*$B$14*RAND()))</f>
        <v>3.76951066633904</v>
      </c>
      <c r="F6261" s="21" t="n">
        <f aca="false">INDEX($E$17:$E$28,B6261)</f>
        <v>4.761</v>
      </c>
      <c r="G6261" s="25" t="n">
        <f aca="false">IF(OR(D6261="",E6261="",F6261=""),"",D6261*($B$7-$B$8-F6261-E6261))</f>
        <v>2943.81256881006</v>
      </c>
      <c r="H6261" s="25" t="n">
        <f aca="false">IF(D6261="","",D6261*$F$30)</f>
        <v>3496.07912682279</v>
      </c>
    </row>
    <row r="6262" customFormat="false" ht="15" hidden="false" customHeight="false" outlineLevel="0" collapsed="false">
      <c r="A6262" s="2" t="n">
        <v>6228</v>
      </c>
      <c r="B6262" s="2" t="n">
        <v>12</v>
      </c>
      <c r="C6262" s="22" t="n">
        <f aca="true">NORMSINV(MAX(RAND(),0.000000000001))</f>
        <v>0.468362904958536</v>
      </c>
      <c r="D6262" s="24" t="n">
        <f aca="false">IF($B$11="","",$B$11*EXP($B$12*C6262))</f>
        <v>1129.85550265237</v>
      </c>
      <c r="E6262" s="20" t="n">
        <f aca="true">IF($B$10="","",$B$10*(1-$B$14+2*$B$14*RAND()))</f>
        <v>4.0282613343828</v>
      </c>
      <c r="F6262" s="21" t="n">
        <f aca="false">INDEX($E$17:$E$28,B6262)</f>
        <v>4.761</v>
      </c>
      <c r="G6262" s="25" t="n">
        <f aca="false">IF(OR(D6262="",E6262="",F6262=""),"",D6262*($B$7-$B$8-F6262-E6262))</f>
        <v>4463.76382088908</v>
      </c>
      <c r="H6262" s="25" t="n">
        <f aca="false">IF(D6262="","",D6262*$F$30)</f>
        <v>5648.37362885973</v>
      </c>
    </row>
    <row r="6263" customFormat="false" ht="15" hidden="false" customHeight="false" outlineLevel="0" collapsed="false">
      <c r="A6263" s="2" t="n">
        <v>6229</v>
      </c>
      <c r="B6263" s="2" t="n">
        <v>1</v>
      </c>
      <c r="C6263" s="22" t="n">
        <f aca="true">NORMSINV(MAX(RAND(),0.000000000001))</f>
        <v>0.193250537617436</v>
      </c>
      <c r="D6263" s="24" t="n">
        <f aca="false">IF($B$11="","",$B$11*EXP($B$12*C6263))</f>
        <v>1006.18578797453</v>
      </c>
      <c r="E6263" s="20" t="n">
        <f aca="true">IF($B$10="","",$B$10*(1-$B$14+2*$B$14*RAND()))</f>
        <v>3.60531753091123</v>
      </c>
      <c r="F6263" s="21" t="n">
        <f aca="false">INDEX($E$17:$E$28,B6263)</f>
        <v>4.92562580645161</v>
      </c>
      <c r="G6263" s="25" t="n">
        <f aca="false">IF(OR(D6263="",E6263="",F6263=""),"",D6263*($B$7-$B$8-F6263-E6263))</f>
        <v>4235.092994725</v>
      </c>
      <c r="H6263" s="25" t="n">
        <f aca="false">IF(D6263="","",D6263*$F$30)</f>
        <v>5030.12399124225</v>
      </c>
    </row>
    <row r="6264" customFormat="false" ht="15" hidden="false" customHeight="false" outlineLevel="0" collapsed="false">
      <c r="A6264" s="2" t="n">
        <v>6230</v>
      </c>
      <c r="B6264" s="2" t="n">
        <v>2</v>
      </c>
      <c r="C6264" s="22" t="n">
        <f aca="true">NORMSINV(MAX(RAND(),0.000000000001))</f>
        <v>1.24423945475981</v>
      </c>
      <c r="D6264" s="24" t="n">
        <f aca="false">IF($B$11="","",$B$11*EXP($B$12*C6264))</f>
        <v>1566.77254741202</v>
      </c>
      <c r="E6264" s="20" t="n">
        <f aca="true">IF($B$10="","",$B$10*(1-$B$14+2*$B$14*RAND()))</f>
        <v>3.93170525146237</v>
      </c>
      <c r="F6264" s="21" t="n">
        <f aca="false">INDEX($E$17:$E$28,B6264)</f>
        <v>5.0612</v>
      </c>
      <c r="G6264" s="25" t="n">
        <f aca="false">IF(OR(D6264="",E6264="",F6264=""),"",D6264*($B$7-$B$8-F6264-E6264))</f>
        <v>5870.84518456051</v>
      </c>
      <c r="H6264" s="25" t="n">
        <f aca="false">IF(D6264="","",D6264*$F$30)</f>
        <v>7832.60931902218</v>
      </c>
    </row>
    <row r="6265" customFormat="false" ht="15" hidden="false" customHeight="false" outlineLevel="0" collapsed="false">
      <c r="A6265" s="2" t="n">
        <v>6231</v>
      </c>
      <c r="B6265" s="2" t="n">
        <v>3</v>
      </c>
      <c r="C6265" s="22" t="n">
        <f aca="true">NORMSINV(MAX(RAND(),0.000000000001))</f>
        <v>1.46333085698104</v>
      </c>
      <c r="D6265" s="24" t="n">
        <f aca="false">IF($B$11="","",$B$11*EXP($B$12*C6265))</f>
        <v>1718.30009237853</v>
      </c>
      <c r="E6265" s="20" t="n">
        <f aca="true">IF($B$10="","",$B$10*(1-$B$14+2*$B$14*RAND()))</f>
        <v>3.79855961026362</v>
      </c>
      <c r="F6265" s="21" t="n">
        <f aca="false">INDEX($E$17:$E$28,B6265)</f>
        <v>5.0612</v>
      </c>
      <c r="G6265" s="25" t="n">
        <f aca="false">IF(OR(D6265="",E6265="",F6265=""),"",D6265*($B$7-$B$8-F6265-E6265))</f>
        <v>6667.41742013492</v>
      </c>
      <c r="H6265" s="25" t="n">
        <f aca="false">IF(D6265="","",D6265*$F$30)</f>
        <v>8590.12582181873</v>
      </c>
    </row>
    <row r="6266" customFormat="false" ht="15" hidden="false" customHeight="false" outlineLevel="0" collapsed="false">
      <c r="A6266" s="2" t="n">
        <v>6232</v>
      </c>
      <c r="B6266" s="2" t="n">
        <v>4</v>
      </c>
      <c r="C6266" s="22" t="n">
        <f aca="true">NORMSINV(MAX(RAND(),0.000000000001))</f>
        <v>0.193248559581584</v>
      </c>
      <c r="D6266" s="24" t="n">
        <f aca="false">IF($B$11="","",$B$11*EXP($B$12*C6266))</f>
        <v>1006.18494934198</v>
      </c>
      <c r="E6266" s="20" t="n">
        <f aca="true">IF($B$10="","",$B$10*(1-$B$14+2*$B$14*RAND()))</f>
        <v>4.09690068439272</v>
      </c>
      <c r="F6266" s="21" t="n">
        <f aca="false">INDEX($E$17:$E$28,B6266)</f>
        <v>4.89657419354839</v>
      </c>
      <c r="G6266" s="25" t="n">
        <f aca="false">IF(OR(D6266="",E6266="",F6266=""),"",D6266*($B$7-$B$8-F6266-E6266))</f>
        <v>3769.69719014727</v>
      </c>
      <c r="H6266" s="25" t="n">
        <f aca="false">IF(D6266="","",D6266*$F$30)</f>
        <v>5030.1197987504</v>
      </c>
    </row>
    <row r="6267" customFormat="false" ht="15" hidden="false" customHeight="false" outlineLevel="0" collapsed="false">
      <c r="A6267" s="2" t="n">
        <v>6233</v>
      </c>
      <c r="B6267" s="2" t="n">
        <v>5</v>
      </c>
      <c r="C6267" s="22" t="n">
        <f aca="true">NORMSINV(MAX(RAND(),0.000000000001))</f>
        <v>2.47886812644688</v>
      </c>
      <c r="D6267" s="24" t="n">
        <f aca="false">IF($B$11="","",$B$11*EXP($B$12*C6267))</f>
        <v>2635.96260183493</v>
      </c>
      <c r="E6267" s="20" t="n">
        <f aca="true">IF($B$10="","",$B$10*(1-$B$14+2*$B$14*RAND()))</f>
        <v>3.67425442152035</v>
      </c>
      <c r="F6267" s="21" t="n">
        <f aca="false">INDEX($E$17:$E$28,B6267)</f>
        <v>4.761</v>
      </c>
      <c r="G6267" s="25" t="n">
        <f aca="false">IF(OR(D6267="",E6267="",F6267=""),"",D6267*($B$7-$B$8-F6267-E6267))</f>
        <v>11347.1483552866</v>
      </c>
      <c r="H6267" s="25" t="n">
        <f aca="false">IF(D6267="","",D6267*$F$30)</f>
        <v>13177.7042390932</v>
      </c>
    </row>
    <row r="6268" customFormat="false" ht="15" hidden="false" customHeight="false" outlineLevel="0" collapsed="false">
      <c r="A6268" s="2" t="n">
        <v>6234</v>
      </c>
      <c r="B6268" s="2" t="n">
        <v>6</v>
      </c>
      <c r="C6268" s="22" t="n">
        <f aca="true">NORMSINV(MAX(RAND(),0.000000000001))</f>
        <v>-0.060816565436494</v>
      </c>
      <c r="D6268" s="24" t="n">
        <f aca="false">IF($B$11="","",$B$11*EXP($B$12*C6268))</f>
        <v>904.033807601724</v>
      </c>
      <c r="E6268" s="20" t="n">
        <f aca="true">IF($B$10="","",$B$10*(1-$B$14+2*$B$14*RAND()))</f>
        <v>3.94003787992547</v>
      </c>
      <c r="F6268" s="21" t="n">
        <f aca="false">INDEX($E$17:$E$28,B6268)</f>
        <v>4.761</v>
      </c>
      <c r="G6268" s="25" t="n">
        <f aca="false">IF(OR(D6268="",E6268="",F6268=""),"",D6268*($B$7-$B$8-F6268-E6268))</f>
        <v>3651.35830417011</v>
      </c>
      <c r="H6268" s="25" t="n">
        <f aca="false">IF(D6268="","",D6268*$F$30)</f>
        <v>4519.44581096254</v>
      </c>
    </row>
    <row r="6269" customFormat="false" ht="15" hidden="false" customHeight="false" outlineLevel="0" collapsed="false">
      <c r="A6269" s="2" t="n">
        <v>6235</v>
      </c>
      <c r="B6269" s="2" t="n">
        <v>7</v>
      </c>
      <c r="C6269" s="22" t="n">
        <f aca="true">NORMSINV(MAX(RAND(),0.000000000001))</f>
        <v>0.575235397732617</v>
      </c>
      <c r="D6269" s="24" t="n">
        <f aca="false">IF($B$11="","",$B$11*EXP($B$12*C6269))</f>
        <v>1181.89867594866</v>
      </c>
      <c r="E6269" s="20" t="n">
        <f aca="true">IF($B$10="","",$B$10*(1-$B$14+2*$B$14*RAND()))</f>
        <v>3.92144886664221</v>
      </c>
      <c r="F6269" s="21" t="n">
        <f aca="false">INDEX($E$17:$E$28,B6269)</f>
        <v>4.761</v>
      </c>
      <c r="G6269" s="25" t="n">
        <f aca="false">IF(OR(D6269="",E6269="",F6269=""),"",D6269*($B$7-$B$8-F6269-E6269))</f>
        <v>4795.61431210953</v>
      </c>
      <c r="H6269" s="25" t="n">
        <f aca="false">IF(D6269="","",D6269*$F$30)</f>
        <v>5908.54786080252</v>
      </c>
    </row>
    <row r="6270" customFormat="false" ht="15" hidden="false" customHeight="false" outlineLevel="0" collapsed="false">
      <c r="A6270" s="2" t="n">
        <v>6236</v>
      </c>
      <c r="B6270" s="2" t="n">
        <v>8</v>
      </c>
      <c r="C6270" s="22" t="n">
        <f aca="true">NORMSINV(MAX(RAND(),0.000000000001))</f>
        <v>0.0955311628911325</v>
      </c>
      <c r="D6270" s="24" t="n">
        <f aca="false">IF($B$11="","",$B$11*EXP($B$12*C6270))</f>
        <v>965.596828107386</v>
      </c>
      <c r="E6270" s="20" t="n">
        <f aca="true">IF($B$10="","",$B$10*(1-$B$14+2*$B$14*RAND()))</f>
        <v>3.92969728725662</v>
      </c>
      <c r="F6270" s="21" t="n">
        <f aca="false">INDEX($E$17:$E$28,B6270)</f>
        <v>4.761</v>
      </c>
      <c r="G6270" s="25" t="n">
        <f aca="false">IF(OR(D6270="",E6270="",F6270=""),"",D6270*($B$7-$B$8-F6270-E6270))</f>
        <v>3909.99385547164</v>
      </c>
      <c r="H6270" s="25" t="n">
        <f aca="false">IF(D6270="","",D6270*$F$30)</f>
        <v>4827.21166307444</v>
      </c>
    </row>
    <row r="6271" customFormat="false" ht="15" hidden="false" customHeight="false" outlineLevel="0" collapsed="false">
      <c r="A6271" s="2" t="n">
        <v>6237</v>
      </c>
      <c r="B6271" s="2" t="n">
        <v>9</v>
      </c>
      <c r="C6271" s="22" t="n">
        <f aca="true">NORMSINV(MAX(RAND(),0.000000000001))</f>
        <v>0.977026239380925</v>
      </c>
      <c r="D6271" s="24" t="n">
        <f aca="false">IF($B$11="","",$B$11*EXP($B$12*C6271))</f>
        <v>1399.93137777944</v>
      </c>
      <c r="E6271" s="20" t="n">
        <f aca="true">IF($B$10="","",$B$10*(1-$B$14+2*$B$14*RAND()))</f>
        <v>3.88496528574883</v>
      </c>
      <c r="F6271" s="21" t="n">
        <f aca="false">INDEX($E$17:$E$28,B6271)</f>
        <v>4.761</v>
      </c>
      <c r="G6271" s="25" t="n">
        <f aca="false">IF(OR(D6271="",E6271="",F6271=""),"",D6271*($B$7-$B$8-F6271-E6271))</f>
        <v>5731.36765819851</v>
      </c>
      <c r="H6271" s="25" t="n">
        <f aca="false">IF(D6271="","",D6271*$F$30)</f>
        <v>6998.53694379499</v>
      </c>
    </row>
    <row r="6272" customFormat="false" ht="15" hidden="false" customHeight="false" outlineLevel="0" collapsed="false">
      <c r="A6272" s="2" t="n">
        <v>6238</v>
      </c>
      <c r="B6272" s="2" t="n">
        <v>10</v>
      </c>
      <c r="C6272" s="22" t="n">
        <f aca="true">NORMSINV(MAX(RAND(),0.000000000001))</f>
        <v>1.10340956080578</v>
      </c>
      <c r="D6272" s="24" t="n">
        <f aca="false">IF($B$11="","",$B$11*EXP($B$12*C6272))</f>
        <v>1476.50360333756</v>
      </c>
      <c r="E6272" s="20" t="n">
        <f aca="true">IF($B$10="","",$B$10*(1-$B$14+2*$B$14*RAND()))</f>
        <v>3.85837778957712</v>
      </c>
      <c r="F6272" s="21" t="n">
        <f aca="false">INDEX($E$17:$E$28,B6272)</f>
        <v>4.761</v>
      </c>
      <c r="G6272" s="25" t="n">
        <f aca="false">IF(OR(D6272="",E6272="",F6272=""),"",D6272*($B$7-$B$8-F6272-E6272))</f>
        <v>6084.11354168217</v>
      </c>
      <c r="H6272" s="25" t="n">
        <f aca="false">IF(D6272="","",D6272*$F$30)</f>
        <v>7381.33681380512</v>
      </c>
    </row>
    <row r="6273" customFormat="false" ht="15" hidden="false" customHeight="false" outlineLevel="0" collapsed="false">
      <c r="A6273" s="2" t="n">
        <v>6239</v>
      </c>
      <c r="B6273" s="2" t="n">
        <v>11</v>
      </c>
      <c r="C6273" s="22" t="n">
        <f aca="true">NORMSINV(MAX(RAND(),0.000000000001))</f>
        <v>-0.584126671343275</v>
      </c>
      <c r="D6273" s="24" t="n">
        <f aca="false">IF($B$11="","",$B$11*EXP($B$12*C6273))</f>
        <v>725.137749578278</v>
      </c>
      <c r="E6273" s="20" t="n">
        <f aca="true">IF($B$10="","",$B$10*(1-$B$14+2*$B$14*RAND()))</f>
        <v>3.3842570988722</v>
      </c>
      <c r="F6273" s="21" t="n">
        <f aca="false">INDEX($E$17:$E$28,B6273)</f>
        <v>4.761</v>
      </c>
      <c r="G6273" s="25" t="n">
        <f aca="false">IF(OR(D6273="",E6273="",F6273=""),"",D6273*($B$7-$B$8-F6273-E6273))</f>
        <v>3331.82152721458</v>
      </c>
      <c r="H6273" s="25" t="n">
        <f aca="false">IF(D6273="","",D6273*$F$30)</f>
        <v>3625.10863769173</v>
      </c>
    </row>
    <row r="6274" customFormat="false" ht="15" hidden="false" customHeight="false" outlineLevel="0" collapsed="false">
      <c r="A6274" s="2" t="n">
        <v>6240</v>
      </c>
      <c r="B6274" s="2" t="n">
        <v>12</v>
      </c>
      <c r="C6274" s="22" t="n">
        <f aca="true">NORMSINV(MAX(RAND(),0.000000000001))</f>
        <v>-0.311854250388668</v>
      </c>
      <c r="D6274" s="24" t="n">
        <f aca="false">IF($B$11="","",$B$11*EXP($B$12*C6274))</f>
        <v>813.290200021736</v>
      </c>
      <c r="E6274" s="20" t="n">
        <f aca="true">IF($B$10="","",$B$10*(1-$B$14+2*$B$14*RAND()))</f>
        <v>4.11655244460685</v>
      </c>
      <c r="F6274" s="21" t="n">
        <f aca="false">INDEX($E$17:$E$28,B6274)</f>
        <v>4.761</v>
      </c>
      <c r="G6274" s="25" t="n">
        <f aca="false">IF(OR(D6274="",E6274="",F6274=""),"",D6274*($B$7-$B$8-F6274-E6274))</f>
        <v>3141.29074489916</v>
      </c>
      <c r="H6274" s="25" t="n">
        <f aca="false">IF(D6274="","",D6274*$F$30)</f>
        <v>4065.80036794866</v>
      </c>
    </row>
    <row r="6275" customFormat="false" ht="15" hidden="false" customHeight="false" outlineLevel="0" collapsed="false">
      <c r="A6275" s="2" t="n">
        <v>6241</v>
      </c>
      <c r="B6275" s="2" t="n">
        <v>1</v>
      </c>
      <c r="C6275" s="22" t="n">
        <f aca="true">NORMSINV(MAX(RAND(),0.000000000001))</f>
        <v>1.34188084391117</v>
      </c>
      <c r="D6275" s="24" t="n">
        <f aca="false">IF($B$11="","",$B$11*EXP($B$12*C6275))</f>
        <v>1632.57834097367</v>
      </c>
      <c r="E6275" s="20" t="n">
        <f aca="true">IF($B$10="","",$B$10*(1-$B$14+2*$B$14*RAND()))</f>
        <v>3.57405352766948</v>
      </c>
      <c r="F6275" s="21" t="n">
        <f aca="false">INDEX($E$17:$E$28,B6275)</f>
        <v>4.92562580645161</v>
      </c>
      <c r="G6275" s="25" t="n">
        <f aca="false">IF(OR(D6275="",E6275="",F6275=""),"",D6275*($B$7-$B$8-F6275-E6275))</f>
        <v>6922.65567789696</v>
      </c>
      <c r="H6275" s="25" t="n">
        <f aca="false">IF(D6275="","",D6275*$F$30)</f>
        <v>8161.58564219558</v>
      </c>
    </row>
    <row r="6276" customFormat="false" ht="15" hidden="false" customHeight="false" outlineLevel="0" collapsed="false">
      <c r="A6276" s="2" t="n">
        <v>6242</v>
      </c>
      <c r="B6276" s="2" t="n">
        <v>2</v>
      </c>
      <c r="C6276" s="22" t="n">
        <f aca="true">NORMSINV(MAX(RAND(),0.000000000001))</f>
        <v>-1.37868705259992</v>
      </c>
      <c r="D6276" s="24" t="n">
        <f aca="false">IF($B$11="","",$B$11*EXP($B$12*C6276))</f>
        <v>518.821997987058</v>
      </c>
      <c r="E6276" s="20" t="n">
        <f aca="true">IF($B$10="","",$B$10*(1-$B$14+2*$B$14*RAND()))</f>
        <v>3.4812828375144</v>
      </c>
      <c r="F6276" s="21" t="n">
        <f aca="false">INDEX($E$17:$E$28,B6276)</f>
        <v>5.0612</v>
      </c>
      <c r="G6276" s="25" t="n">
        <f aca="false">IF(OR(D6276="",E6276="",F6276=""),"",D6276*($B$7-$B$8-F6276-E6276))</f>
        <v>2177.76424082574</v>
      </c>
      <c r="H6276" s="25" t="n">
        <f aca="false">IF(D6276="","",D6276*$F$30)</f>
        <v>2593.6949323369</v>
      </c>
    </row>
    <row r="6277" customFormat="false" ht="15" hidden="false" customHeight="false" outlineLevel="0" collapsed="false">
      <c r="A6277" s="2" t="n">
        <v>6243</v>
      </c>
      <c r="B6277" s="2" t="n">
        <v>3</v>
      </c>
      <c r="C6277" s="22" t="n">
        <f aca="true">NORMSINV(MAX(RAND(),0.000000000001))</f>
        <v>-0.529259217839437</v>
      </c>
      <c r="D6277" s="24" t="n">
        <f aca="false">IF($B$11="","",$B$11*EXP($B$12*C6277))</f>
        <v>742.097710142683</v>
      </c>
      <c r="E6277" s="20" t="n">
        <f aca="true">IF($B$10="","",$B$10*(1-$B$14+2*$B$14*RAND()))</f>
        <v>3.64142339015138</v>
      </c>
      <c r="F6277" s="21" t="n">
        <f aca="false">INDEX($E$17:$E$28,B6277)</f>
        <v>5.0612</v>
      </c>
      <c r="G6277" s="25" t="n">
        <f aca="false">IF(OR(D6277="",E6277="",F6277=""),"",D6277*($B$7-$B$8-F6277-E6277))</f>
        <v>2996.12793715229</v>
      </c>
      <c r="H6277" s="25" t="n">
        <f aca="false">IF(D6277="","",D6277*$F$30)</f>
        <v>3709.8948725453</v>
      </c>
    </row>
    <row r="6278" customFormat="false" ht="15" hidden="false" customHeight="false" outlineLevel="0" collapsed="false">
      <c r="A6278" s="2" t="n">
        <v>6244</v>
      </c>
      <c r="B6278" s="2" t="n">
        <v>4</v>
      </c>
      <c r="C6278" s="22" t="n">
        <f aca="true">NORMSINV(MAX(RAND(),0.000000000001))</f>
        <v>0.202429925170755</v>
      </c>
      <c r="D6278" s="24" t="n">
        <f aca="false">IF($B$11="","",$B$11*EXP($B$12*C6278))</f>
        <v>1010.08513254974</v>
      </c>
      <c r="E6278" s="20" t="n">
        <f aca="true">IF($B$10="","",$B$10*(1-$B$14+2*$B$14*RAND()))</f>
        <v>3.72650569901028</v>
      </c>
      <c r="F6278" s="21" t="n">
        <f aca="false">INDEX($E$17:$E$28,B6278)</f>
        <v>4.89657419354839</v>
      </c>
      <c r="G6278" s="25" t="n">
        <f aca="false">IF(OR(D6278="",E6278="",F6278=""),"",D6278*($B$7-$B$8-F6278-E6278))</f>
        <v>4158.43979242159</v>
      </c>
      <c r="H6278" s="25" t="n">
        <f aca="false">IF(D6278="","",D6278*$F$30)</f>
        <v>5049.61759464268</v>
      </c>
    </row>
    <row r="6279" customFormat="false" ht="15" hidden="false" customHeight="false" outlineLevel="0" collapsed="false">
      <c r="A6279" s="2" t="n">
        <v>6245</v>
      </c>
      <c r="B6279" s="2" t="n">
        <v>5</v>
      </c>
      <c r="C6279" s="22" t="n">
        <f aca="true">NORMSINV(MAX(RAND(),0.000000000001))</f>
        <v>-0.0965354762049281</v>
      </c>
      <c r="D6279" s="24" t="n">
        <f aca="false">IF($B$11="","",$B$11*EXP($B$12*C6279))</f>
        <v>890.529313780866</v>
      </c>
      <c r="E6279" s="20" t="n">
        <f aca="true">IF($B$10="","",$B$10*(1-$B$14+2*$B$14*RAND()))</f>
        <v>3.7108268470849</v>
      </c>
      <c r="F6279" s="21" t="n">
        <f aca="false">INDEX($E$17:$E$28,B6279)</f>
        <v>4.761</v>
      </c>
      <c r="G6279" s="25" t="n">
        <f aca="false">IF(OR(D6279="",E6279="",F6279=""),"",D6279*($B$7-$B$8-F6279-E6279))</f>
        <v>3800.9333089634</v>
      </c>
      <c r="H6279" s="25" t="n">
        <f aca="false">IF(D6279="","",D6279*$F$30)</f>
        <v>4451.93414545331</v>
      </c>
    </row>
    <row r="6280" customFormat="false" ht="15" hidden="false" customHeight="false" outlineLevel="0" collapsed="false">
      <c r="A6280" s="2" t="n">
        <v>6246</v>
      </c>
      <c r="B6280" s="2" t="n">
        <v>6</v>
      </c>
      <c r="C6280" s="22" t="n">
        <f aca="true">NORMSINV(MAX(RAND(),0.000000000001))</f>
        <v>-0.419446268386548</v>
      </c>
      <c r="D6280" s="24" t="n">
        <f aca="false">IF($B$11="","",$B$11*EXP($B$12*C6280))</f>
        <v>777.24247705457</v>
      </c>
      <c r="E6280" s="20" t="n">
        <f aca="true">IF($B$10="","",$B$10*(1-$B$14+2*$B$14*RAND()))</f>
        <v>4.04055144292432</v>
      </c>
      <c r="F6280" s="21" t="n">
        <f aca="false">INDEX($E$17:$E$28,B6280)</f>
        <v>4.761</v>
      </c>
      <c r="G6280" s="25" t="n">
        <f aca="false">IF(OR(D6280="",E6280="",F6280=""),"",D6280*($B$7-$B$8-F6280-E6280))</f>
        <v>3061.1295122535</v>
      </c>
      <c r="H6280" s="25" t="n">
        <f aca="false">IF(D6280="","",D6280*$F$30)</f>
        <v>3885.5905912912</v>
      </c>
    </row>
    <row r="6281" customFormat="false" ht="15" hidden="false" customHeight="false" outlineLevel="0" collapsed="false">
      <c r="A6281" s="2" t="n">
        <v>6247</v>
      </c>
      <c r="B6281" s="2" t="n">
        <v>7</v>
      </c>
      <c r="C6281" s="22" t="n">
        <f aca="true">NORMSINV(MAX(RAND(),0.000000000001))</f>
        <v>-0.524860846924565</v>
      </c>
      <c r="D6281" s="24" t="n">
        <f aca="false">IF($B$11="","",$B$11*EXP($B$12*C6281))</f>
        <v>743.474333098441</v>
      </c>
      <c r="E6281" s="20" t="n">
        <f aca="true">IF($B$10="","",$B$10*(1-$B$14+2*$B$14*RAND()))</f>
        <v>3.51821652373657</v>
      </c>
      <c r="F6281" s="21" t="n">
        <f aca="false">INDEX($E$17:$E$28,B6281)</f>
        <v>4.761</v>
      </c>
      <c r="G6281" s="25" t="n">
        <f aca="false">IF(OR(D6281="",E6281="",F6281=""),"",D6281*($B$7-$B$8-F6281-E6281))</f>
        <v>3316.4780201115</v>
      </c>
      <c r="H6281" s="25" t="n">
        <f aca="false">IF(D6281="","",D6281*$F$30)</f>
        <v>3716.77688602573</v>
      </c>
    </row>
    <row r="6282" customFormat="false" ht="15" hidden="false" customHeight="false" outlineLevel="0" collapsed="false">
      <c r="A6282" s="2" t="n">
        <v>6248</v>
      </c>
      <c r="B6282" s="2" t="n">
        <v>8</v>
      </c>
      <c r="C6282" s="22" t="n">
        <f aca="true">NORMSINV(MAX(RAND(),0.000000000001))</f>
        <v>0.00850535735742283</v>
      </c>
      <c r="D6282" s="24" t="n">
        <f aca="false">IF($B$11="","",$B$11*EXP($B$12*C6282))</f>
        <v>930.830002060166</v>
      </c>
      <c r="E6282" s="20" t="n">
        <f aca="true">IF($B$10="","",$B$10*(1-$B$14+2*$B$14*RAND()))</f>
        <v>3.77793887607115</v>
      </c>
      <c r="F6282" s="21" t="n">
        <f aca="false">INDEX($E$17:$E$28,B6282)</f>
        <v>4.761</v>
      </c>
      <c r="G6282" s="25" t="n">
        <f aca="false">IF(OR(D6282="",E6282="",F6282=""),"",D6282*($B$7-$B$8-F6282-E6282))</f>
        <v>3910.47373464158</v>
      </c>
      <c r="H6282" s="25" t="n">
        <f aca="false">IF(D6282="","",D6282*$F$30)</f>
        <v>4653.40534629918</v>
      </c>
    </row>
    <row r="6283" customFormat="false" ht="15" hidden="false" customHeight="false" outlineLevel="0" collapsed="false">
      <c r="A6283" s="2" t="n">
        <v>6249</v>
      </c>
      <c r="B6283" s="2" t="n">
        <v>9</v>
      </c>
      <c r="C6283" s="22" t="n">
        <f aca="true">NORMSINV(MAX(RAND(),0.000000000001))</f>
        <v>-0.223326539722804</v>
      </c>
      <c r="D6283" s="24" t="n">
        <f aca="false">IF($B$11="","",$B$11*EXP($B$12*C6283))</f>
        <v>844.20095849395</v>
      </c>
      <c r="E6283" s="20" t="n">
        <f aca="true">IF($B$10="","",$B$10*(1-$B$14+2*$B$14*RAND()))</f>
        <v>3.4148616604517</v>
      </c>
      <c r="F6283" s="21" t="n">
        <f aca="false">INDEX($E$17:$E$28,B6283)</f>
        <v>4.761</v>
      </c>
      <c r="G6283" s="25" t="n">
        <f aca="false">IF(OR(D6283="",E6283="",F6283=""),"",D6283*($B$7-$B$8-F6283-E6283))</f>
        <v>3853.04996094566</v>
      </c>
      <c r="H6283" s="25" t="n">
        <f aca="false">IF(D6283="","",D6283*$F$30)</f>
        <v>4220.32943170295</v>
      </c>
    </row>
    <row r="6284" customFormat="false" ht="15" hidden="false" customHeight="false" outlineLevel="0" collapsed="false">
      <c r="A6284" s="2" t="n">
        <v>6250</v>
      </c>
      <c r="B6284" s="2" t="n">
        <v>10</v>
      </c>
      <c r="C6284" s="22" t="n">
        <f aca="true">NORMSINV(MAX(RAND(),0.000000000001))</f>
        <v>0.233017057740322</v>
      </c>
      <c r="D6284" s="24" t="n">
        <f aca="false">IF($B$11="","",$B$11*EXP($B$12*C6284))</f>
        <v>1023.1877476931</v>
      </c>
      <c r="E6284" s="20" t="n">
        <f aca="true">IF($B$10="","",$B$10*(1-$B$14+2*$B$14*RAND()))</f>
        <v>3.77606236990622</v>
      </c>
      <c r="F6284" s="21" t="n">
        <f aca="false">INDEX($E$17:$E$28,B6284)</f>
        <v>4.761</v>
      </c>
      <c r="G6284" s="25" t="n">
        <f aca="false">IF(OR(D6284="",E6284="",F6284=""),"",D6284*($B$7-$B$8-F6284-E6284))</f>
        <v>4300.39428743023</v>
      </c>
      <c r="H6284" s="25" t="n">
        <f aca="false">IF(D6284="","",D6284*$F$30)</f>
        <v>5115.12018826734</v>
      </c>
    </row>
    <row r="6285" customFormat="false" ht="15" hidden="false" customHeight="false" outlineLevel="0" collapsed="false">
      <c r="A6285" s="2" t="n">
        <v>6251</v>
      </c>
      <c r="B6285" s="2" t="n">
        <v>11</v>
      </c>
      <c r="C6285" s="22" t="n">
        <f aca="true">NORMSINV(MAX(RAND(),0.000000000001))</f>
        <v>1.8380534943785</v>
      </c>
      <c r="D6285" s="24" t="n">
        <f aca="false">IF($B$11="","",$B$11*EXP($B$12*C6285))</f>
        <v>2012.20450103674</v>
      </c>
      <c r="E6285" s="20" t="n">
        <f aca="true">IF($B$10="","",$B$10*(1-$B$14+2*$B$14*RAND()))</f>
        <v>3.92991558808405</v>
      </c>
      <c r="F6285" s="21" t="n">
        <f aca="false">INDEX($E$17:$E$28,B6285)</f>
        <v>4.761</v>
      </c>
      <c r="G6285" s="25" t="n">
        <f aca="false">IF(OR(D6285="",E6285="",F6285=""),"",D6285*($B$7-$B$8-F6285-E6285))</f>
        <v>8147.58587873499</v>
      </c>
      <c r="H6285" s="25" t="n">
        <f aca="false">IF(D6285="","",D6285*$F$30)</f>
        <v>10059.4127415829</v>
      </c>
    </row>
    <row r="6286" customFormat="false" ht="15" hidden="false" customHeight="false" outlineLevel="0" collapsed="false">
      <c r="A6286" s="2" t="n">
        <v>6252</v>
      </c>
      <c r="B6286" s="2" t="n">
        <v>12</v>
      </c>
      <c r="C6286" s="22" t="n">
        <f aca="true">NORMSINV(MAX(RAND(),0.000000000001))</f>
        <v>-0.653831208421307</v>
      </c>
      <c r="D6286" s="24" t="n">
        <f aca="false">IF($B$11="","",$B$11*EXP($B$12*C6286))</f>
        <v>704.149371846432</v>
      </c>
      <c r="E6286" s="20" t="n">
        <f aca="true">IF($B$10="","",$B$10*(1-$B$14+2*$B$14*RAND()))</f>
        <v>3.58851708659935</v>
      </c>
      <c r="F6286" s="21" t="n">
        <f aca="false">INDEX($E$17:$E$28,B6286)</f>
        <v>4.761</v>
      </c>
      <c r="G6286" s="25" t="n">
        <f aca="false">IF(OR(D6286="",E6286="",F6286=""),"",D6286*($B$7-$B$8-F6286-E6286))</f>
        <v>3091.55578557356</v>
      </c>
      <c r="H6286" s="25" t="n">
        <f aca="false">IF(D6286="","",D6286*$F$30)</f>
        <v>3520.18353973468</v>
      </c>
    </row>
    <row r="6287" customFormat="false" ht="15" hidden="false" customHeight="false" outlineLevel="0" collapsed="false">
      <c r="A6287" s="2" t="n">
        <v>6253</v>
      </c>
      <c r="B6287" s="2" t="n">
        <v>1</v>
      </c>
      <c r="C6287" s="22" t="n">
        <f aca="true">NORMSINV(MAX(RAND(),0.000000000001))</f>
        <v>-2.16674040038675</v>
      </c>
      <c r="D6287" s="24" t="n">
        <f aca="false">IF($B$11="","",$B$11*EXP($B$12*C6287))</f>
        <v>372.226266745119</v>
      </c>
      <c r="E6287" s="20" t="n">
        <f aca="true">IF($B$10="","",$B$10*(1-$B$14+2*$B$14*RAND()))</f>
        <v>3.89061090701671</v>
      </c>
      <c r="F6287" s="21" t="n">
        <f aca="false">INDEX($E$17:$E$28,B6287)</f>
        <v>4.92562580645161</v>
      </c>
      <c r="G6287" s="25" t="n">
        <f aca="false">IF(OR(D6287="",E6287="",F6287=""),"",D6287*($B$7-$B$8-F6287-E6287))</f>
        <v>1460.52775973725</v>
      </c>
      <c r="H6287" s="25" t="n">
        <f aca="false">IF(D6287="","",D6287*$F$30)</f>
        <v>1860.8335527122</v>
      </c>
    </row>
    <row r="6288" customFormat="false" ht="15" hidden="false" customHeight="false" outlineLevel="0" collapsed="false">
      <c r="A6288" s="2" t="n">
        <v>6254</v>
      </c>
      <c r="B6288" s="2" t="n">
        <v>2</v>
      </c>
      <c r="C6288" s="22" t="n">
        <f aca="true">NORMSINV(MAX(RAND(),0.000000000001))</f>
        <v>-0.338846144762255</v>
      </c>
      <c r="D6288" s="24" t="n">
        <f aca="false">IF($B$11="","",$B$11*EXP($B$12*C6288))</f>
        <v>804.092672688096</v>
      </c>
      <c r="E6288" s="20" t="n">
        <f aca="true">IF($B$10="","",$B$10*(1-$B$14+2*$B$14*RAND()))</f>
        <v>3.90612729073017</v>
      </c>
      <c r="F6288" s="21" t="n">
        <f aca="false">INDEX($E$17:$E$28,B6288)</f>
        <v>5.0612</v>
      </c>
      <c r="G6288" s="25" t="n">
        <f aca="false">IF(OR(D6288="",E6288="",F6288=""),"",D6288*($B$7-$B$8-F6288-E6288))</f>
        <v>3033.57848197422</v>
      </c>
      <c r="H6288" s="25" t="n">
        <f aca="false">IF(D6288="","",D6288*$F$30)</f>
        <v>4019.82008930233</v>
      </c>
    </row>
    <row r="6289" customFormat="false" ht="15" hidden="false" customHeight="false" outlineLevel="0" collapsed="false">
      <c r="A6289" s="2" t="n">
        <v>6255</v>
      </c>
      <c r="B6289" s="2" t="n">
        <v>3</v>
      </c>
      <c r="C6289" s="22" t="n">
        <f aca="true">NORMSINV(MAX(RAND(),0.000000000001))</f>
        <v>-0.709158338510788</v>
      </c>
      <c r="D6289" s="24" t="n">
        <f aca="false">IF($B$11="","",$B$11*EXP($B$12*C6289))</f>
        <v>687.923427399126</v>
      </c>
      <c r="E6289" s="20" t="n">
        <f aca="true">IF($B$10="","",$B$10*(1-$B$14+2*$B$14*RAND()))</f>
        <v>3.87337202335074</v>
      </c>
      <c r="F6289" s="21" t="n">
        <f aca="false">INDEX($E$17:$E$28,B6289)</f>
        <v>5.0612</v>
      </c>
      <c r="G6289" s="25" t="n">
        <f aca="false">IF(OR(D6289="",E6289="",F6289=""),"",D6289*($B$7-$B$8-F6289-E6289))</f>
        <v>2617.84305641708</v>
      </c>
      <c r="H6289" s="25" t="n">
        <f aca="false">IF(D6289="","",D6289*$F$30)</f>
        <v>3439.06679825371</v>
      </c>
    </row>
    <row r="6290" customFormat="false" ht="15" hidden="false" customHeight="false" outlineLevel="0" collapsed="false">
      <c r="A6290" s="2" t="n">
        <v>6256</v>
      </c>
      <c r="B6290" s="2" t="n">
        <v>4</v>
      </c>
      <c r="C6290" s="22" t="n">
        <f aca="true">NORMSINV(MAX(RAND(),0.000000000001))</f>
        <v>0.309193963700159</v>
      </c>
      <c r="D6290" s="24" t="n">
        <f aca="false">IF($B$11="","",$B$11*EXP($B$12*C6290))</f>
        <v>1056.56318261218</v>
      </c>
      <c r="E6290" s="20" t="n">
        <f aca="true">IF($B$10="","",$B$10*(1-$B$14+2*$B$14*RAND()))</f>
        <v>3.63958482483039</v>
      </c>
      <c r="F6290" s="21" t="n">
        <f aca="false">INDEX($E$17:$E$28,B6290)</f>
        <v>4.89657419354839</v>
      </c>
      <c r="G6290" s="25" t="n">
        <f aca="false">IF(OR(D6290="",E6290="",F6290=""),"",D6290*($B$7-$B$8-F6290-E6290))</f>
        <v>4441.62360673723</v>
      </c>
      <c r="H6290" s="25" t="n">
        <f aca="false">IF(D6290="","",D6290*$F$30)</f>
        <v>5281.9706625148</v>
      </c>
    </row>
    <row r="6291" customFormat="false" ht="15" hidden="false" customHeight="false" outlineLevel="0" collapsed="false">
      <c r="A6291" s="2" t="n">
        <v>6257</v>
      </c>
      <c r="B6291" s="2" t="n">
        <v>5</v>
      </c>
      <c r="C6291" s="22" t="n">
        <f aca="true">NORMSINV(MAX(RAND(),0.000000000001))</f>
        <v>1.54114860582447</v>
      </c>
      <c r="D6291" s="24" t="n">
        <f aca="false">IF($B$11="","",$B$11*EXP($B$12*C6291))</f>
        <v>1775.57664842769</v>
      </c>
      <c r="E6291" s="20" t="n">
        <f aca="true">IF($B$10="","",$B$10*(1-$B$14+2*$B$14*RAND()))</f>
        <v>4.10732026847342</v>
      </c>
      <c r="F6291" s="21" t="n">
        <f aca="false">INDEX($E$17:$E$28,B6291)</f>
        <v>4.761</v>
      </c>
      <c r="G6291" s="25" t="n">
        <f aca="false">IF(OR(D6291="",E6291="",F6291=""),"",D6291*($B$7-$B$8-F6291-E6291))</f>
        <v>6874.46412148939</v>
      </c>
      <c r="H6291" s="25" t="n">
        <f aca="false">IF(D6291="","",D6291*$F$30)</f>
        <v>8876.46278081972</v>
      </c>
    </row>
    <row r="6292" customFormat="false" ht="15" hidden="false" customHeight="false" outlineLevel="0" collapsed="false">
      <c r="A6292" s="2" t="n">
        <v>6258</v>
      </c>
      <c r="B6292" s="2" t="n">
        <v>6</v>
      </c>
      <c r="C6292" s="22" t="n">
        <f aca="true">NORMSINV(MAX(RAND(),0.000000000001))</f>
        <v>0.140928671289899</v>
      </c>
      <c r="D6292" s="24" t="n">
        <f aca="false">IF($B$11="","",$B$11*EXP($B$12*C6292))</f>
        <v>984.245496708537</v>
      </c>
      <c r="E6292" s="20" t="n">
        <f aca="true">IF($B$10="","",$B$10*(1-$B$14+2*$B$14*RAND()))</f>
        <v>3.97900370976018</v>
      </c>
      <c r="F6292" s="21" t="n">
        <f aca="false">INDEX($E$17:$E$28,B6292)</f>
        <v>4.761</v>
      </c>
      <c r="G6292" s="25" t="n">
        <f aca="false">IF(OR(D6292="",E6292="",F6292=""),"",D6292*($B$7-$B$8-F6292-E6292))</f>
        <v>3936.97833551939</v>
      </c>
      <c r="H6292" s="25" t="n">
        <f aca="false">IF(D6292="","",D6292*$F$30)</f>
        <v>4920.44008714532</v>
      </c>
    </row>
    <row r="6293" customFormat="false" ht="15" hidden="false" customHeight="false" outlineLevel="0" collapsed="false">
      <c r="A6293" s="2" t="n">
        <v>6259</v>
      </c>
      <c r="B6293" s="2" t="n">
        <v>7</v>
      </c>
      <c r="C6293" s="22" t="n">
        <f aca="true">NORMSINV(MAX(RAND(),0.000000000001))</f>
        <v>1.59037342417347</v>
      </c>
      <c r="D6293" s="24" t="n">
        <f aca="false">IF($B$11="","",$B$11*EXP($B$12*C6293))</f>
        <v>1812.78966588504</v>
      </c>
      <c r="E6293" s="20" t="n">
        <f aca="true">IF($B$10="","",$B$10*(1-$B$14+2*$B$14*RAND()))</f>
        <v>3.88533583554795</v>
      </c>
      <c r="F6293" s="21" t="n">
        <f aca="false">INDEX($E$17:$E$28,B6293)</f>
        <v>4.761</v>
      </c>
      <c r="G6293" s="25" t="n">
        <f aca="false">IF(OR(D6293="",E6293="",F6293=""),"",D6293*($B$7-$B$8-F6293-E6293))</f>
        <v>7420.95209292259</v>
      </c>
      <c r="H6293" s="25" t="n">
        <f aca="false">IF(D6293="","",D6293*$F$30)</f>
        <v>9062.49809769248</v>
      </c>
    </row>
    <row r="6294" customFormat="false" ht="15" hidden="false" customHeight="false" outlineLevel="0" collapsed="false">
      <c r="A6294" s="2" t="n">
        <v>6260</v>
      </c>
      <c r="B6294" s="2" t="n">
        <v>8</v>
      </c>
      <c r="C6294" s="22" t="n">
        <f aca="true">NORMSINV(MAX(RAND(),0.000000000001))</f>
        <v>-0.279513732644365</v>
      </c>
      <c r="D6294" s="24" t="n">
        <f aca="false">IF($B$11="","",$B$11*EXP($B$12*C6294))</f>
        <v>824.448923993822</v>
      </c>
      <c r="E6294" s="20" t="n">
        <f aca="true">IF($B$10="","",$B$10*(1-$B$14+2*$B$14*RAND()))</f>
        <v>3.52131892257178</v>
      </c>
      <c r="F6294" s="21" t="n">
        <f aca="false">INDEX($E$17:$E$28,B6294)</f>
        <v>4.761</v>
      </c>
      <c r="G6294" s="25" t="n">
        <f aca="false">IF(OR(D6294="",E6294="",F6294=""),"",D6294*($B$7-$B$8-F6294-E6294))</f>
        <v>3675.13036779332</v>
      </c>
      <c r="H6294" s="25" t="n">
        <f aca="false">IF(D6294="","",D6294*$F$30)</f>
        <v>4121.58506082991</v>
      </c>
    </row>
    <row r="6295" customFormat="false" ht="15" hidden="false" customHeight="false" outlineLevel="0" collapsed="false">
      <c r="A6295" s="2" t="n">
        <v>6261</v>
      </c>
      <c r="B6295" s="2" t="n">
        <v>9</v>
      </c>
      <c r="C6295" s="22" t="n">
        <f aca="true">NORMSINV(MAX(RAND(),0.000000000001))</f>
        <v>2.05754818519853</v>
      </c>
      <c r="D6295" s="24" t="n">
        <f aca="false">IF($B$11="","",$B$11*EXP($B$12*C6295))</f>
        <v>2207.18622373811</v>
      </c>
      <c r="E6295" s="20" t="n">
        <f aca="true">IF($B$10="","",$B$10*(1-$B$14+2*$B$14*RAND()))</f>
        <v>4.11256929391202</v>
      </c>
      <c r="F6295" s="21" t="n">
        <f aca="false">INDEX($E$17:$E$28,B6295)</f>
        <v>4.761</v>
      </c>
      <c r="G6295" s="25" t="n">
        <f aca="false">IF(OR(D6295="",E6295="",F6295=""),"",D6295*($B$7-$B$8-F6295-E6295))</f>
        <v>8533.9325895154</v>
      </c>
      <c r="H6295" s="25" t="n">
        <f aca="false">IF(D6295="","",D6295*$F$30)</f>
        <v>11034.1653697115</v>
      </c>
    </row>
    <row r="6296" customFormat="false" ht="15" hidden="false" customHeight="false" outlineLevel="0" collapsed="false">
      <c r="A6296" s="2" t="n">
        <v>6262</v>
      </c>
      <c r="B6296" s="2" t="n">
        <v>10</v>
      </c>
      <c r="C6296" s="22" t="n">
        <f aca="true">NORMSINV(MAX(RAND(),0.000000000001))</f>
        <v>1.73266022121682</v>
      </c>
      <c r="D6296" s="24" t="n">
        <f aca="false">IF($B$11="","",$B$11*EXP($B$12*C6296))</f>
        <v>1924.79936960112</v>
      </c>
      <c r="E6296" s="20" t="n">
        <f aca="true">IF($B$10="","",$B$10*(1-$B$14+2*$B$14*RAND()))</f>
        <v>3.41734605708644</v>
      </c>
      <c r="F6296" s="21" t="n">
        <f aca="false">INDEX($E$17:$E$28,B6296)</f>
        <v>4.761</v>
      </c>
      <c r="G6296" s="25" t="n">
        <f aca="false">IF(OR(D6296="",E6296="",F6296=""),"",D6296*($B$7-$B$8-F6296-E6296))</f>
        <v>8780.26863365849</v>
      </c>
      <c r="H6296" s="25" t="n">
        <f aca="false">IF(D6296="","",D6296*$F$30)</f>
        <v>9622.45700850994</v>
      </c>
    </row>
    <row r="6297" customFormat="false" ht="15" hidden="false" customHeight="false" outlineLevel="0" collapsed="false">
      <c r="A6297" s="2" t="n">
        <v>6263</v>
      </c>
      <c r="B6297" s="2" t="n">
        <v>11</v>
      </c>
      <c r="C6297" s="22" t="n">
        <f aca="true">NORMSINV(MAX(RAND(),0.000000000001))</f>
        <v>-0.477428995907782</v>
      </c>
      <c r="D6297" s="24" t="n">
        <f aca="false">IF($B$11="","",$B$11*EXP($B$12*C6297))</f>
        <v>758.48302292378</v>
      </c>
      <c r="E6297" s="20" t="n">
        <f aca="true">IF($B$10="","",$B$10*(1-$B$14+2*$B$14*RAND()))</f>
        <v>3.43519297711368</v>
      </c>
      <c r="F6297" s="21" t="n">
        <f aca="false">INDEX($E$17:$E$28,B6297)</f>
        <v>4.761</v>
      </c>
      <c r="G6297" s="25" t="n">
        <f aca="false">IF(OR(D6297="",E6297="",F6297=""),"",D6297*($B$7-$B$8-F6297-E6297))</f>
        <v>3446.40048630112</v>
      </c>
      <c r="H6297" s="25" t="n">
        <f aca="false">IF(D6297="","",D6297*$F$30)</f>
        <v>3791.80832820056</v>
      </c>
    </row>
    <row r="6298" customFormat="false" ht="15" hidden="false" customHeight="false" outlineLevel="0" collapsed="false">
      <c r="A6298" s="2" t="n">
        <v>6264</v>
      </c>
      <c r="B6298" s="2" t="n">
        <v>12</v>
      </c>
      <c r="C6298" s="22" t="n">
        <f aca="true">NORMSINV(MAX(RAND(),0.000000000001))</f>
        <v>-0.701226462968854</v>
      </c>
      <c r="D6298" s="24" t="n">
        <f aca="false">IF($B$11="","",$B$11*EXP($B$12*C6298))</f>
        <v>690.226467533114</v>
      </c>
      <c r="E6298" s="20" t="n">
        <f aca="true">IF($B$10="","",$B$10*(1-$B$14+2*$B$14*RAND()))</f>
        <v>3.95750709512496</v>
      </c>
      <c r="F6298" s="21" t="n">
        <f aca="false">INDEX($E$17:$E$28,B6298)</f>
        <v>4.761</v>
      </c>
      <c r="G6298" s="25" t="n">
        <f aca="false">IF(OR(D6298="",E6298="",F6298=""),"",D6298*($B$7-$B$8-F6298-E6298))</f>
        <v>2775.74084194138</v>
      </c>
      <c r="H6298" s="25" t="n">
        <f aca="false">IF(D6298="","",D6298*$F$30)</f>
        <v>3450.58015649154</v>
      </c>
    </row>
    <row r="6299" customFormat="false" ht="15" hidden="false" customHeight="false" outlineLevel="0" collapsed="false">
      <c r="A6299" s="2" t="n">
        <v>6265</v>
      </c>
      <c r="B6299" s="2" t="n">
        <v>1</v>
      </c>
      <c r="C6299" s="22" t="n">
        <f aca="true">NORMSINV(MAX(RAND(),0.000000000001))</f>
        <v>-0.703959447011063</v>
      </c>
      <c r="D6299" s="24" t="n">
        <f aca="false">IF($B$11="","",$B$11*EXP($B$12*C6299))</f>
        <v>689.432069384132</v>
      </c>
      <c r="E6299" s="20" t="n">
        <f aca="true">IF($B$10="","",$B$10*(1-$B$14+2*$B$14*RAND()))</f>
        <v>4.01266220351089</v>
      </c>
      <c r="F6299" s="21" t="n">
        <f aca="false">INDEX($E$17:$E$28,B6299)</f>
        <v>4.92562580645161</v>
      </c>
      <c r="G6299" s="25" t="n">
        <f aca="false">IF(OR(D6299="",E6299="",F6299=""),"",D6299*($B$7-$B$8-F6299-E6299))</f>
        <v>2621.02216449402</v>
      </c>
      <c r="H6299" s="25" t="n">
        <f aca="false">IF(D6299="","",D6299*$F$30)</f>
        <v>3446.60880126515</v>
      </c>
    </row>
    <row r="6300" customFormat="false" ht="15" hidden="false" customHeight="false" outlineLevel="0" collapsed="false">
      <c r="A6300" s="2" t="n">
        <v>6266</v>
      </c>
      <c r="B6300" s="2" t="n">
        <v>2</v>
      </c>
      <c r="C6300" s="22" t="n">
        <f aca="true">NORMSINV(MAX(RAND(),0.000000000001))</f>
        <v>-0.686479441080189</v>
      </c>
      <c r="D6300" s="24" t="n">
        <f aca="false">IF($B$11="","",$B$11*EXP($B$12*C6300))</f>
        <v>694.528815388134</v>
      </c>
      <c r="E6300" s="20" t="n">
        <f aca="true">IF($B$10="","",$B$10*(1-$B$14+2*$B$14*RAND()))</f>
        <v>3.67917365341095</v>
      </c>
      <c r="F6300" s="21" t="n">
        <f aca="false">INDEX($E$17:$E$28,B6300)</f>
        <v>5.0612</v>
      </c>
      <c r="G6300" s="25" t="n">
        <f aca="false">IF(OR(D6300="",E6300="",F6300=""),"",D6300*($B$7-$B$8-F6300-E6300))</f>
        <v>2777.85574849166</v>
      </c>
      <c r="H6300" s="25" t="n">
        <f aca="false">IF(D6300="","",D6300*$F$30)</f>
        <v>3472.08845388836</v>
      </c>
    </row>
    <row r="6301" customFormat="false" ht="15" hidden="false" customHeight="false" outlineLevel="0" collapsed="false">
      <c r="A6301" s="2" t="n">
        <v>6267</v>
      </c>
      <c r="B6301" s="2" t="n">
        <v>3</v>
      </c>
      <c r="C6301" s="22" t="n">
        <f aca="true">NORMSINV(MAX(RAND(),0.000000000001))</f>
        <v>0.919117259417181</v>
      </c>
      <c r="D6301" s="24" t="n">
        <f aca="false">IF($B$11="","",$B$11*EXP($B$12*C6301))</f>
        <v>1366.18521381902</v>
      </c>
      <c r="E6301" s="20" t="n">
        <f aca="true">IF($B$10="","",$B$10*(1-$B$14+2*$B$14*RAND()))</f>
        <v>3.91587591615706</v>
      </c>
      <c r="F6301" s="21" t="n">
        <f aca="false">INDEX($E$17:$E$28,B6301)</f>
        <v>5.0612</v>
      </c>
      <c r="G6301" s="25" t="n">
        <f aca="false">IF(OR(D6301="",E6301="",F6301=""),"",D6301*($B$7-$B$8-F6301-E6301))</f>
        <v>5140.8512440697</v>
      </c>
      <c r="H6301" s="25" t="n">
        <f aca="false">IF(D6301="","",D6301*$F$30)</f>
        <v>6829.83312092405</v>
      </c>
    </row>
    <row r="6302" customFormat="false" ht="15" hidden="false" customHeight="false" outlineLevel="0" collapsed="false">
      <c r="A6302" s="2" t="n">
        <v>6268</v>
      </c>
      <c r="B6302" s="2" t="n">
        <v>4</v>
      </c>
      <c r="C6302" s="22" t="n">
        <f aca="true">NORMSINV(MAX(RAND(),0.000000000001))</f>
        <v>0.666313368998594</v>
      </c>
      <c r="D6302" s="24" t="n">
        <f aca="false">IF($B$11="","",$B$11*EXP($B$12*C6302))</f>
        <v>1228.1381941225</v>
      </c>
      <c r="E6302" s="20" t="n">
        <f aca="true">IF($B$10="","",$B$10*(1-$B$14+2*$B$14*RAND()))</f>
        <v>3.46532133050018</v>
      </c>
      <c r="F6302" s="21" t="n">
        <f aca="false">INDEX($E$17:$E$28,B6302)</f>
        <v>4.89657419354839</v>
      </c>
      <c r="G6302" s="25" t="n">
        <f aca="false">IF(OR(D6302="",E6302="",F6302=""),"",D6302*($B$7-$B$8-F6302-E6302))</f>
        <v>5376.91732477463</v>
      </c>
      <c r="H6302" s="25" t="n">
        <f aca="false">IF(D6302="","",D6302*$F$30)</f>
        <v>6139.7084600572</v>
      </c>
    </row>
    <row r="6303" customFormat="false" ht="15" hidden="false" customHeight="false" outlineLevel="0" collapsed="false">
      <c r="A6303" s="2" t="n">
        <v>6269</v>
      </c>
      <c r="B6303" s="2" t="n">
        <v>5</v>
      </c>
      <c r="C6303" s="22" t="n">
        <f aca="true">NORMSINV(MAX(RAND(),0.000000000001))</f>
        <v>0.149569932969947</v>
      </c>
      <c r="D6303" s="24" t="n">
        <f aca="false">IF($B$11="","",$B$11*EXP($B$12*C6303))</f>
        <v>987.835799314322</v>
      </c>
      <c r="E6303" s="20" t="n">
        <f aca="true">IF($B$10="","",$B$10*(1-$B$14+2*$B$14*RAND()))</f>
        <v>4.03149761345147</v>
      </c>
      <c r="F6303" s="21" t="n">
        <f aca="false">INDEX($E$17:$E$28,B6303)</f>
        <v>4.761</v>
      </c>
      <c r="G6303" s="25" t="n">
        <f aca="false">IF(OR(D6303="",E6303="",F6303=""),"",D6303*($B$7-$B$8-F6303-E6303))</f>
        <v>3899.48417531136</v>
      </c>
      <c r="H6303" s="25" t="n">
        <f aca="false">IF(D6303="","",D6303*$F$30)</f>
        <v>4938.38872793216</v>
      </c>
    </row>
    <row r="6304" customFormat="false" ht="15" hidden="false" customHeight="false" outlineLevel="0" collapsed="false">
      <c r="A6304" s="2" t="n">
        <v>6270</v>
      </c>
      <c r="B6304" s="2" t="n">
        <v>6</v>
      </c>
      <c r="C6304" s="22" t="n">
        <f aca="true">NORMSINV(MAX(RAND(),0.000000000001))</f>
        <v>-0.261259229165186</v>
      </c>
      <c r="D6304" s="24" t="n">
        <f aca="false">IF($B$11="","",$B$11*EXP($B$12*C6304))</f>
        <v>830.814895184548</v>
      </c>
      <c r="E6304" s="20" t="n">
        <f aca="true">IF($B$10="","",$B$10*(1-$B$14+2*$B$14*RAND()))</f>
        <v>3.5927349212918</v>
      </c>
      <c r="F6304" s="21" t="n">
        <f aca="false">INDEX($E$17:$E$28,B6304)</f>
        <v>4.761</v>
      </c>
      <c r="G6304" s="25" t="n">
        <f aca="false">IF(OR(D6304="",E6304="",F6304=""),"",D6304*($B$7-$B$8-F6304-E6304))</f>
        <v>3644.1743616186</v>
      </c>
      <c r="H6304" s="25" t="n">
        <f aca="false">IF(D6304="","",D6304*$F$30)</f>
        <v>4153.40982400659</v>
      </c>
    </row>
    <row r="6305" customFormat="false" ht="15" hidden="false" customHeight="false" outlineLevel="0" collapsed="false">
      <c r="A6305" s="2" t="n">
        <v>6271</v>
      </c>
      <c r="B6305" s="2" t="n">
        <v>7</v>
      </c>
      <c r="C6305" s="22" t="n">
        <f aca="true">NORMSINV(MAX(RAND(),0.000000000001))</f>
        <v>0.10779822718399</v>
      </c>
      <c r="D6305" s="24" t="n">
        <f aca="false">IF($B$11="","",$B$11*EXP($B$12*C6305))</f>
        <v>970.600846898535</v>
      </c>
      <c r="E6305" s="20" t="n">
        <f aca="true">IF($B$10="","",$B$10*(1-$B$14+2*$B$14*RAND()))</f>
        <v>3.44697957856357</v>
      </c>
      <c r="F6305" s="21" t="n">
        <f aca="false">INDEX($E$17:$E$28,B6305)</f>
        <v>4.761</v>
      </c>
      <c r="G6305" s="25" t="n">
        <f aca="false">IF(OR(D6305="",E6305="",F6305=""),"",D6305*($B$7-$B$8-F6305-E6305))</f>
        <v>4398.78285920765</v>
      </c>
      <c r="H6305" s="25" t="n">
        <f aca="false">IF(D6305="","",D6305*$F$30)</f>
        <v>4852.22775381515</v>
      </c>
    </row>
    <row r="6306" customFormat="false" ht="15" hidden="false" customHeight="false" outlineLevel="0" collapsed="false">
      <c r="A6306" s="2" t="n">
        <v>6272</v>
      </c>
      <c r="B6306" s="2" t="n">
        <v>8</v>
      </c>
      <c r="C6306" s="22" t="n">
        <f aca="true">NORMSINV(MAX(RAND(),0.000000000001))</f>
        <v>-0.25072496639337</v>
      </c>
      <c r="D6306" s="24" t="n">
        <f aca="false">IF($B$11="","",$B$11*EXP($B$12*C6306))</f>
        <v>834.510897255249</v>
      </c>
      <c r="E6306" s="20" t="n">
        <f aca="true">IF($B$10="","",$B$10*(1-$B$14+2*$B$14*RAND()))</f>
        <v>4.02602647531334</v>
      </c>
      <c r="F6306" s="21" t="n">
        <f aca="false">INDEX($E$17:$E$28,B6306)</f>
        <v>4.761</v>
      </c>
      <c r="G6306" s="25" t="n">
        <f aca="false">IF(OR(D6306="",E6306="",F6306=""),"",D6306*($B$7-$B$8-F6306-E6306))</f>
        <v>3298.79948291251</v>
      </c>
      <c r="H6306" s="25" t="n">
        <f aca="false">IF(D6306="","",D6306*$F$30)</f>
        <v>4171.88687755844</v>
      </c>
    </row>
    <row r="6307" customFormat="false" ht="15" hidden="false" customHeight="false" outlineLevel="0" collapsed="false">
      <c r="A6307" s="2" t="n">
        <v>6273</v>
      </c>
      <c r="B6307" s="2" t="n">
        <v>9</v>
      </c>
      <c r="C6307" s="22" t="n">
        <f aca="true">NORMSINV(MAX(RAND(),0.000000000001))</f>
        <v>0.941975543949431</v>
      </c>
      <c r="D6307" s="24" t="n">
        <f aca="false">IF($B$11="","",$B$11*EXP($B$12*C6307))</f>
        <v>1379.40748167358</v>
      </c>
      <c r="E6307" s="20" t="n">
        <f aca="true">IF($B$10="","",$B$10*(1-$B$14+2*$B$14*RAND()))</f>
        <v>3.62982559840224</v>
      </c>
      <c r="F6307" s="21" t="n">
        <f aca="false">INDEX($E$17:$E$28,B6307)</f>
        <v>4.761</v>
      </c>
      <c r="G6307" s="25" t="n">
        <f aca="false">IF(OR(D6307="",E6307="",F6307=""),"",D6307*($B$7-$B$8-F6307-E6307))</f>
        <v>5999.28370866715</v>
      </c>
      <c r="H6307" s="25" t="n">
        <f aca="false">IF(D6307="","",D6307*$F$30)</f>
        <v>6895.93388238254</v>
      </c>
    </row>
    <row r="6308" customFormat="false" ht="15" hidden="false" customHeight="false" outlineLevel="0" collapsed="false">
      <c r="A6308" s="2" t="n">
        <v>6274</v>
      </c>
      <c r="B6308" s="2" t="n">
        <v>10</v>
      </c>
      <c r="C6308" s="22" t="n">
        <f aca="true">NORMSINV(MAX(RAND(),0.000000000001))</f>
        <v>1.78918831592558</v>
      </c>
      <c r="D6308" s="24" t="n">
        <f aca="false">IF($B$11="","",$B$11*EXP($B$12*C6308))</f>
        <v>1971.19658060467</v>
      </c>
      <c r="E6308" s="20" t="n">
        <f aca="true">IF($B$10="","",$B$10*(1-$B$14+2*$B$14*RAND()))</f>
        <v>3.46728697491946</v>
      </c>
      <c r="F6308" s="21" t="n">
        <f aca="false">INDEX($E$17:$E$28,B6308)</f>
        <v>4.761</v>
      </c>
      <c r="G6308" s="25" t="n">
        <f aca="false">IF(OR(D6308="",E6308="",F6308=""),"",D6308*($B$7-$B$8-F6308-E6308))</f>
        <v>8893.47328770834</v>
      </c>
      <c r="H6308" s="25" t="n">
        <f aca="false">IF(D6308="","",D6308*$F$30)</f>
        <v>9854.40594575888</v>
      </c>
    </row>
    <row r="6309" customFormat="false" ht="15" hidden="false" customHeight="false" outlineLevel="0" collapsed="false">
      <c r="A6309" s="2" t="n">
        <v>6275</v>
      </c>
      <c r="B6309" s="2" t="n">
        <v>11</v>
      </c>
      <c r="C6309" s="22" t="n">
        <f aca="true">NORMSINV(MAX(RAND(),0.000000000001))</f>
        <v>-0.201219573402756</v>
      </c>
      <c r="D6309" s="24" t="n">
        <f aca="false">IF($B$11="","",$B$11*EXP($B$12*C6309))</f>
        <v>852.101536642182</v>
      </c>
      <c r="E6309" s="20" t="n">
        <f aca="true">IF($B$10="","",$B$10*(1-$B$14+2*$B$14*RAND()))</f>
        <v>3.46263912935744</v>
      </c>
      <c r="F6309" s="21" t="n">
        <f aca="false">INDEX($E$17:$E$28,B6309)</f>
        <v>4.761</v>
      </c>
      <c r="G6309" s="25" t="n">
        <f aca="false">IF(OR(D6309="",E6309="",F6309=""),"",D6309*($B$7-$B$8-F6309-E6309))</f>
        <v>3848.39803790515</v>
      </c>
      <c r="H6309" s="25" t="n">
        <f aca="false">IF(D6309="","",D6309*$F$30)</f>
        <v>4259.8260019816</v>
      </c>
    </row>
    <row r="6310" customFormat="false" ht="15" hidden="false" customHeight="false" outlineLevel="0" collapsed="false">
      <c r="A6310" s="2" t="n">
        <v>6276</v>
      </c>
      <c r="B6310" s="2" t="n">
        <v>12</v>
      </c>
      <c r="C6310" s="22" t="n">
        <f aca="true">NORMSINV(MAX(RAND(),0.000000000001))</f>
        <v>-0.275787610447607</v>
      </c>
      <c r="D6310" s="24" t="n">
        <f aca="false">IF($B$11="","",$B$11*EXP($B$12*C6310))</f>
        <v>825.744376175469</v>
      </c>
      <c r="E6310" s="20" t="n">
        <f aca="true">IF($B$10="","",$B$10*(1-$B$14+2*$B$14*RAND()))</f>
        <v>3.7813159460076</v>
      </c>
      <c r="F6310" s="21" t="n">
        <f aca="false">INDEX($E$17:$E$28,B6310)</f>
        <v>4.761</v>
      </c>
      <c r="G6310" s="25" t="n">
        <f aca="false">IF(OR(D6310="",E6310="",F6310=""),"",D6310*($B$7-$B$8-F6310-E6310))</f>
        <v>3466.21400054567</v>
      </c>
      <c r="H6310" s="25" t="n">
        <f aca="false">IF(D6310="","",D6310*$F$30)</f>
        <v>4128.06128537641</v>
      </c>
    </row>
    <row r="6311" customFormat="false" ht="15" hidden="false" customHeight="false" outlineLevel="0" collapsed="false">
      <c r="A6311" s="2" t="n">
        <v>6277</v>
      </c>
      <c r="B6311" s="2" t="n">
        <v>1</v>
      </c>
      <c r="C6311" s="22" t="n">
        <f aca="true">NORMSINV(MAX(RAND(),0.000000000001))</f>
        <v>0.20727449205996</v>
      </c>
      <c r="D6311" s="24" t="n">
        <f aca="false">IF($B$11="","",$B$11*EXP($B$12*C6311))</f>
        <v>1012.14916176423</v>
      </c>
      <c r="E6311" s="20" t="n">
        <f aca="true">IF($B$10="","",$B$10*(1-$B$14+2*$B$14*RAND()))</f>
        <v>3.57184554349265</v>
      </c>
      <c r="F6311" s="21" t="n">
        <f aca="false">INDEX($E$17:$E$28,B6311)</f>
        <v>4.92562580645161</v>
      </c>
      <c r="G6311" s="25" t="n">
        <f aca="false">IF(OR(D6311="",E6311="",F6311=""),"",D6311*($B$7-$B$8-F6311-E6311))</f>
        <v>4294.07181691465</v>
      </c>
      <c r="H6311" s="25" t="n">
        <f aca="false">IF(D6311="","",D6311*$F$30)</f>
        <v>5059.93608949174</v>
      </c>
    </row>
    <row r="6312" customFormat="false" ht="15" hidden="false" customHeight="false" outlineLevel="0" collapsed="false">
      <c r="A6312" s="2" t="n">
        <v>6278</v>
      </c>
      <c r="B6312" s="2" t="n">
        <v>2</v>
      </c>
      <c r="C6312" s="22" t="n">
        <f aca="true">NORMSINV(MAX(RAND(),0.000000000001))</f>
        <v>-0.709935551336303</v>
      </c>
      <c r="D6312" s="24" t="n">
        <f aca="false">IF($B$11="","",$B$11*EXP($B$12*C6312))</f>
        <v>687.698175477156</v>
      </c>
      <c r="E6312" s="20" t="n">
        <f aca="true">IF($B$10="","",$B$10*(1-$B$14+2*$B$14*RAND()))</f>
        <v>3.9723624351532</v>
      </c>
      <c r="F6312" s="21" t="n">
        <f aca="false">INDEX($E$17:$E$28,B6312)</f>
        <v>5.0612</v>
      </c>
      <c r="G6312" s="25" t="n">
        <f aca="false">IF(OR(D6312="",E6312="",F6312=""),"",D6312*($B$7-$B$8-F6312-E6312))</f>
        <v>2548.91035086514</v>
      </c>
      <c r="H6312" s="25" t="n">
        <f aca="false">IF(D6312="","",D6312*$F$30)</f>
        <v>3437.9407188454</v>
      </c>
    </row>
    <row r="6313" customFormat="false" ht="15" hidden="false" customHeight="false" outlineLevel="0" collapsed="false">
      <c r="A6313" s="2" t="n">
        <v>6279</v>
      </c>
      <c r="B6313" s="2" t="n">
        <v>3</v>
      </c>
      <c r="C6313" s="22" t="n">
        <f aca="true">NORMSINV(MAX(RAND(),0.000000000001))</f>
        <v>1.06979269693762</v>
      </c>
      <c r="D6313" s="24" t="n">
        <f aca="false">IF($B$11="","",$B$11*EXP($B$12*C6313))</f>
        <v>1455.73635270268</v>
      </c>
      <c r="E6313" s="20" t="n">
        <f aca="true">IF($B$10="","",$B$10*(1-$B$14+2*$B$14*RAND()))</f>
        <v>4.01676558259748</v>
      </c>
      <c r="F6313" s="21" t="n">
        <f aca="false">INDEX($E$17:$E$28,B6313)</f>
        <v>5.0612</v>
      </c>
      <c r="G6313" s="25" t="n">
        <f aca="false">IF(OR(D6313="",E6313="",F6313=""),"",D6313*($B$7-$B$8-F6313-E6313))</f>
        <v>5330.95662626125</v>
      </c>
      <c r="H6313" s="25" t="n">
        <f aca="false">IF(D6313="","",D6313*$F$30)</f>
        <v>7277.51717443125</v>
      </c>
    </row>
    <row r="6314" customFormat="false" ht="15" hidden="false" customHeight="false" outlineLevel="0" collapsed="false">
      <c r="A6314" s="2" t="n">
        <v>6280</v>
      </c>
      <c r="B6314" s="2" t="n">
        <v>4</v>
      </c>
      <c r="C6314" s="22" t="n">
        <f aca="true">NORMSINV(MAX(RAND(),0.000000000001))</f>
        <v>-1.44907194955928</v>
      </c>
      <c r="D6314" s="24" t="n">
        <f aca="false">IF($B$11="","",$B$11*EXP($B$12*C6314))</f>
        <v>503.660810259777</v>
      </c>
      <c r="E6314" s="20" t="n">
        <f aca="true">IF($B$10="","",$B$10*(1-$B$14+2*$B$14*RAND()))</f>
        <v>4.07696855196759</v>
      </c>
      <c r="F6314" s="21" t="n">
        <f aca="false">INDEX($E$17:$E$28,B6314)</f>
        <v>4.89657419354839</v>
      </c>
      <c r="G6314" s="25" t="n">
        <f aca="false">IF(OR(D6314="",E6314="",F6314=""),"",D6314*($B$7-$B$8-F6314-E6314))</f>
        <v>1897.01691260224</v>
      </c>
      <c r="H6314" s="25" t="n">
        <f aca="false">IF(D6314="","",D6314*$F$30)</f>
        <v>2517.90112265067</v>
      </c>
    </row>
    <row r="6315" customFormat="false" ht="15" hidden="false" customHeight="false" outlineLevel="0" collapsed="false">
      <c r="A6315" s="2" t="n">
        <v>6281</v>
      </c>
      <c r="B6315" s="2" t="n">
        <v>5</v>
      </c>
      <c r="C6315" s="22" t="n">
        <f aca="true">NORMSINV(MAX(RAND(),0.000000000001))</f>
        <v>0.722377267178406</v>
      </c>
      <c r="D6315" s="24" t="n">
        <f aca="false">IF($B$11="","",$B$11*EXP($B$12*C6315))</f>
        <v>1257.49642948516</v>
      </c>
      <c r="E6315" s="20" t="n">
        <f aca="true">IF($B$10="","",$B$10*(1-$B$14+2*$B$14*RAND()))</f>
        <v>4.00690722088112</v>
      </c>
      <c r="F6315" s="21" t="n">
        <f aca="false">INDEX($E$17:$E$28,B6315)</f>
        <v>4.761</v>
      </c>
      <c r="G6315" s="25" t="n">
        <f aca="false">IF(OR(D6315="",E6315="",F6315=""),"",D6315*($B$7-$B$8-F6315-E6315))</f>
        <v>4994.89248732576</v>
      </c>
      <c r="H6315" s="25" t="n">
        <f aca="false">IF(D6315="","",D6315*$F$30)</f>
        <v>6286.47615028219</v>
      </c>
    </row>
    <row r="6316" customFormat="false" ht="15" hidden="false" customHeight="false" outlineLevel="0" collapsed="false">
      <c r="A6316" s="2" t="n">
        <v>6282</v>
      </c>
      <c r="B6316" s="2" t="n">
        <v>6</v>
      </c>
      <c r="C6316" s="22" t="n">
        <f aca="true">NORMSINV(MAX(RAND(),0.000000000001))</f>
        <v>-0.0714816872162328</v>
      </c>
      <c r="D6316" s="24" t="n">
        <f aca="false">IF($B$11="","",$B$11*EXP($B$12*C6316))</f>
        <v>899.980266580057</v>
      </c>
      <c r="E6316" s="20" t="n">
        <f aca="true">IF($B$10="","",$B$10*(1-$B$14+2*$B$14*RAND()))</f>
        <v>3.7669954262963</v>
      </c>
      <c r="F6316" s="21" t="n">
        <f aca="false">INDEX($E$17:$E$28,B6316)</f>
        <v>4.761</v>
      </c>
      <c r="G6316" s="25" t="n">
        <f aca="false">IF(OR(D6316="",E6316="",F6316=""),"",D6316*($B$7-$B$8-F6316-E6316))</f>
        <v>3790.72099907827</v>
      </c>
      <c r="H6316" s="25" t="n">
        <f aca="false">IF(D6316="","",D6316*$F$30)</f>
        <v>4499.18134868702</v>
      </c>
    </row>
    <row r="6317" customFormat="false" ht="15" hidden="false" customHeight="false" outlineLevel="0" collapsed="false">
      <c r="A6317" s="2" t="n">
        <v>6283</v>
      </c>
      <c r="B6317" s="2" t="n">
        <v>7</v>
      </c>
      <c r="C6317" s="22" t="n">
        <f aca="true">NORMSINV(MAX(RAND(),0.000000000001))</f>
        <v>0.291593330499916</v>
      </c>
      <c r="D6317" s="24" t="n">
        <f aca="false">IF($B$11="","",$B$11*EXP($B$12*C6317))</f>
        <v>1048.75636760721</v>
      </c>
      <c r="E6317" s="20" t="n">
        <f aca="true">IF($B$10="","",$B$10*(1-$B$14+2*$B$14*RAND()))</f>
        <v>3.53057907293772</v>
      </c>
      <c r="F6317" s="21" t="n">
        <f aca="false">INDEX($E$17:$E$28,B6317)</f>
        <v>4.761</v>
      </c>
      <c r="G6317" s="25" t="n">
        <f aca="false">IF(OR(D6317="",E6317="",F6317=""),"",D6317*($B$7-$B$8-F6317-E6317))</f>
        <v>4665.30977305373</v>
      </c>
      <c r="H6317" s="25" t="n">
        <f aca="false">IF(D6317="","",D6317*$F$30)</f>
        <v>5242.94283294196</v>
      </c>
    </row>
    <row r="6318" customFormat="false" ht="15" hidden="false" customHeight="false" outlineLevel="0" collapsed="false">
      <c r="A6318" s="2" t="n">
        <v>6284</v>
      </c>
      <c r="B6318" s="2" t="n">
        <v>8</v>
      </c>
      <c r="C6318" s="22" t="n">
        <f aca="true">NORMSINV(MAX(RAND(),0.000000000001))</f>
        <v>0.830315669318852</v>
      </c>
      <c r="D6318" s="24" t="n">
        <f aca="false">IF($B$11="","",$B$11*EXP($B$12*C6318))</f>
        <v>1316.00991046457</v>
      </c>
      <c r="E6318" s="20" t="n">
        <f aca="true">IF($B$10="","",$B$10*(1-$B$14+2*$B$14*RAND()))</f>
        <v>4.11043724587754</v>
      </c>
      <c r="F6318" s="21" t="n">
        <f aca="false">INDEX($E$17:$E$28,B6318)</f>
        <v>4.761</v>
      </c>
      <c r="G6318" s="25" t="n">
        <f aca="false">IF(OR(D6318="",E6318="",F6318=""),"",D6318*($B$7-$B$8-F6318-E6318))</f>
        <v>5091.06692367926</v>
      </c>
      <c r="H6318" s="25" t="n">
        <f aca="false">IF(D6318="","",D6318*$F$30)</f>
        <v>6578.99674439447</v>
      </c>
    </row>
    <row r="6319" customFormat="false" ht="15" hidden="false" customHeight="false" outlineLevel="0" collapsed="false">
      <c r="A6319" s="2" t="n">
        <v>6285</v>
      </c>
      <c r="B6319" s="2" t="n">
        <v>9</v>
      </c>
      <c r="C6319" s="22" t="n">
        <f aca="true">NORMSINV(MAX(RAND(),0.000000000001))</f>
        <v>-0.173621918056757</v>
      </c>
      <c r="D6319" s="24" t="n">
        <f aca="false">IF($B$11="","",$B$11*EXP($B$12*C6319))</f>
        <v>862.068220538897</v>
      </c>
      <c r="E6319" s="20" t="n">
        <f aca="true">IF($B$10="","",$B$10*(1-$B$14+2*$B$14*RAND()))</f>
        <v>3.84285983309969</v>
      </c>
      <c r="F6319" s="21" t="n">
        <f aca="false">INDEX($E$17:$E$28,B6319)</f>
        <v>4.761</v>
      </c>
      <c r="G6319" s="25" t="n">
        <f aca="false">IF(OR(D6319="",E6319="",F6319=""),"",D6319*($B$7-$B$8-F6319-E6319))</f>
        <v>3565.63499357921</v>
      </c>
      <c r="H6319" s="25" t="n">
        <f aca="false">IF(D6319="","",D6319*$F$30)</f>
        <v>4309.65144811805</v>
      </c>
    </row>
    <row r="6320" customFormat="false" ht="15" hidden="false" customHeight="false" outlineLevel="0" collapsed="false">
      <c r="A6320" s="2" t="n">
        <v>6286</v>
      </c>
      <c r="B6320" s="2" t="n">
        <v>10</v>
      </c>
      <c r="C6320" s="22" t="n">
        <f aca="true">NORMSINV(MAX(RAND(),0.000000000001))</f>
        <v>-0.98092647817687</v>
      </c>
      <c r="D6320" s="24" t="n">
        <f aca="false">IF($B$11="","",$B$11*EXP($B$12*C6320))</f>
        <v>613.489814757168</v>
      </c>
      <c r="E6320" s="20" t="n">
        <f aca="true">IF($B$10="","",$B$10*(1-$B$14+2*$B$14*RAND()))</f>
        <v>4.09081043210001</v>
      </c>
      <c r="F6320" s="21" t="n">
        <f aca="false">INDEX($E$17:$E$28,B6320)</f>
        <v>4.761</v>
      </c>
      <c r="G6320" s="25" t="n">
        <f aca="false">IF(OR(D6320="",E6320="",F6320=""),"",D6320*($B$7-$B$8-F6320-E6320))</f>
        <v>2385.36469775172</v>
      </c>
      <c r="H6320" s="25" t="n">
        <f aca="false">IF(D6320="","",D6320*$F$30)</f>
        <v>3066.95828193404</v>
      </c>
    </row>
    <row r="6321" customFormat="false" ht="15" hidden="false" customHeight="false" outlineLevel="0" collapsed="false">
      <c r="A6321" s="2" t="n">
        <v>6287</v>
      </c>
      <c r="B6321" s="2" t="n">
        <v>11</v>
      </c>
      <c r="C6321" s="22" t="n">
        <f aca="true">NORMSINV(MAX(RAND(),0.000000000001))</f>
        <v>0.419198464695969</v>
      </c>
      <c r="D6321" s="24" t="n">
        <f aca="false">IF($B$11="","",$B$11*EXP($B$12*C6321))</f>
        <v>1106.68993976659</v>
      </c>
      <c r="E6321" s="20" t="n">
        <f aca="true">IF($B$10="","",$B$10*(1-$B$14+2*$B$14*RAND()))</f>
        <v>3.64094346721843</v>
      </c>
      <c r="F6321" s="21" t="n">
        <f aca="false">INDEX($E$17:$E$28,B6321)</f>
        <v>4.761</v>
      </c>
      <c r="G6321" s="25" t="n">
        <f aca="false">IF(OR(D6321="",E6321="",F6321=""),"",D6321*($B$7-$B$8-F6321-E6321))</f>
        <v>4800.88352296812</v>
      </c>
      <c r="H6321" s="25" t="n">
        <f aca="false">IF(D6321="","",D6321*$F$30)</f>
        <v>5532.56434688116</v>
      </c>
    </row>
    <row r="6322" customFormat="false" ht="15" hidden="false" customHeight="false" outlineLevel="0" collapsed="false">
      <c r="A6322" s="2" t="n">
        <v>6288</v>
      </c>
      <c r="B6322" s="2" t="n">
        <v>12</v>
      </c>
      <c r="C6322" s="22" t="n">
        <f aca="true">NORMSINV(MAX(RAND(),0.000000000001))</f>
        <v>-0.480842805499801</v>
      </c>
      <c r="D6322" s="24" t="n">
        <f aca="false">IF($B$11="","",$B$11*EXP($B$12*C6322))</f>
        <v>757.392757105055</v>
      </c>
      <c r="E6322" s="20" t="n">
        <f aca="true">IF($B$10="","",$B$10*(1-$B$14+2*$B$14*RAND()))</f>
        <v>3.41955777532885</v>
      </c>
      <c r="F6322" s="21" t="n">
        <f aca="false">INDEX($E$17:$E$28,B6322)</f>
        <v>4.761</v>
      </c>
      <c r="G6322" s="25" t="n">
        <f aca="false">IF(OR(D6322="",E6322="",F6322=""),"",D6322*($B$7-$B$8-F6322-E6322))</f>
        <v>3453.28851740489</v>
      </c>
      <c r="H6322" s="25" t="n">
        <f aca="false">IF(D6322="","",D6322*$F$30)</f>
        <v>3786.35787131959</v>
      </c>
    </row>
    <row r="6323" customFormat="false" ht="15" hidden="false" customHeight="false" outlineLevel="0" collapsed="false">
      <c r="A6323" s="2" t="n">
        <v>6289</v>
      </c>
      <c r="B6323" s="2" t="n">
        <v>1</v>
      </c>
      <c r="C6323" s="22" t="n">
        <f aca="true">NORMSINV(MAX(RAND(),0.000000000001))</f>
        <v>-0.875343633801886</v>
      </c>
      <c r="D6323" s="24" t="n">
        <f aca="false">IF($B$11="","",$B$11*EXP($B$12*C6323))</f>
        <v>641.399616949873</v>
      </c>
      <c r="E6323" s="20" t="n">
        <f aca="true">IF($B$10="","",$B$10*(1-$B$14+2*$B$14*RAND()))</f>
        <v>3.44796653283713</v>
      </c>
      <c r="F6323" s="21" t="n">
        <f aca="false">INDEX($E$17:$E$28,B6323)</f>
        <v>4.92562580645161</v>
      </c>
      <c r="G6323" s="25" t="n">
        <f aca="false">IF(OR(D6323="",E6323="",F6323=""),"",D6323*($B$7-$B$8-F6323-E6323))</f>
        <v>2800.61220102719</v>
      </c>
      <c r="H6323" s="25" t="n">
        <f aca="false">IF(D6323="","",D6323*$F$30)</f>
        <v>3206.4849650558</v>
      </c>
    </row>
    <row r="6324" customFormat="false" ht="15" hidden="false" customHeight="false" outlineLevel="0" collapsed="false">
      <c r="A6324" s="2" t="n">
        <v>6290</v>
      </c>
      <c r="B6324" s="2" t="n">
        <v>2</v>
      </c>
      <c r="C6324" s="22" t="n">
        <f aca="true">NORMSINV(MAX(RAND(),0.000000000001))</f>
        <v>-0.0863762752919164</v>
      </c>
      <c r="D6324" s="24" t="n">
        <f aca="false">IF($B$11="","",$B$11*EXP($B$12*C6324))</f>
        <v>894.349611514441</v>
      </c>
      <c r="E6324" s="20" t="n">
        <f aca="true">IF($B$10="","",$B$10*(1-$B$14+2*$B$14*RAND()))</f>
        <v>3.60161771525289</v>
      </c>
      <c r="F6324" s="21" t="n">
        <f aca="false">INDEX($E$17:$E$28,B6324)</f>
        <v>5.0612</v>
      </c>
      <c r="G6324" s="25" t="n">
        <f aca="false">IF(OR(D6324="",E6324="",F6324=""),"",D6324*($B$7-$B$8-F6324-E6324))</f>
        <v>3646.42639243714</v>
      </c>
      <c r="H6324" s="25" t="n">
        <f aca="false">IF(D6324="","",D6324*$F$30)</f>
        <v>4471.03257788299</v>
      </c>
    </row>
    <row r="6325" customFormat="false" ht="15" hidden="false" customHeight="false" outlineLevel="0" collapsed="false">
      <c r="A6325" s="2" t="n">
        <v>6291</v>
      </c>
      <c r="B6325" s="2" t="n">
        <v>3</v>
      </c>
      <c r="C6325" s="22" t="n">
        <f aca="true">NORMSINV(MAX(RAND(),0.000000000001))</f>
        <v>0.617024627876827</v>
      </c>
      <c r="D6325" s="24" t="n">
        <f aca="false">IF($B$11="","",$B$11*EXP($B$12*C6325))</f>
        <v>1202.89452477439</v>
      </c>
      <c r="E6325" s="20" t="n">
        <f aca="true">IF($B$10="","",$B$10*(1-$B$14+2*$B$14*RAND()))</f>
        <v>3.77324928121773</v>
      </c>
      <c r="F6325" s="21" t="n">
        <f aca="false">INDEX($E$17:$E$28,B6325)</f>
        <v>5.0612</v>
      </c>
      <c r="G6325" s="25" t="n">
        <f aca="false">IF(OR(D6325="",E6325="",F6325=""),"",D6325*($B$7-$B$8-F6325-E6325))</f>
        <v>4697.96557585188</v>
      </c>
      <c r="H6325" s="25" t="n">
        <f aca="false">IF(D6325="","",D6325*$F$30)</f>
        <v>6013.51030825214</v>
      </c>
    </row>
    <row r="6326" customFormat="false" ht="15" hidden="false" customHeight="false" outlineLevel="0" collapsed="false">
      <c r="A6326" s="2" t="n">
        <v>6292</v>
      </c>
      <c r="B6326" s="2" t="n">
        <v>4</v>
      </c>
      <c r="C6326" s="22" t="n">
        <f aca="true">NORMSINV(MAX(RAND(),0.000000000001))</f>
        <v>0.731594505453534</v>
      </c>
      <c r="D6326" s="24" t="n">
        <f aca="false">IF($B$11="","",$B$11*EXP($B$12*C6326))</f>
        <v>1262.38983007733</v>
      </c>
      <c r="E6326" s="20" t="n">
        <f aca="true">IF($B$10="","",$B$10*(1-$B$14+2*$B$14*RAND()))</f>
        <v>3.96714488475178</v>
      </c>
      <c r="F6326" s="21" t="n">
        <f aca="false">INDEX($E$17:$E$28,B6326)</f>
        <v>4.89657419354839</v>
      </c>
      <c r="G6326" s="25" t="n">
        <f aca="false">IF(OR(D6326="",E6326="",F6326=""),"",D6326*($B$7-$B$8-F6326-E6326))</f>
        <v>4893.37761407665</v>
      </c>
      <c r="H6326" s="25" t="n">
        <f aca="false">IF(D6326="","",D6326*$F$30)</f>
        <v>6310.93923852259</v>
      </c>
    </row>
    <row r="6327" customFormat="false" ht="15" hidden="false" customHeight="false" outlineLevel="0" collapsed="false">
      <c r="A6327" s="2" t="n">
        <v>6293</v>
      </c>
      <c r="B6327" s="2" t="n">
        <v>5</v>
      </c>
      <c r="C6327" s="22" t="n">
        <f aca="true">NORMSINV(MAX(RAND(),0.000000000001))</f>
        <v>0.321883587044242</v>
      </c>
      <c r="D6327" s="24" t="n">
        <f aca="false">IF($B$11="","",$B$11*EXP($B$12*C6327))</f>
        <v>1062.22773192427</v>
      </c>
      <c r="E6327" s="20" t="n">
        <f aca="true">IF($B$10="","",$B$10*(1-$B$14+2*$B$14*RAND()))</f>
        <v>3.85151109196976</v>
      </c>
      <c r="F6327" s="21" t="n">
        <f aca="false">INDEX($E$17:$E$28,B6327)</f>
        <v>4.761</v>
      </c>
      <c r="G6327" s="25" t="n">
        <f aca="false">IF(OR(D6327="",E6327="",F6327=""),"",D6327*($B$7-$B$8-F6327-E6327))</f>
        <v>4384.33318131955</v>
      </c>
      <c r="H6327" s="25" t="n">
        <f aca="false">IF(D6327="","",D6327*$F$30)</f>
        <v>5310.28887743582</v>
      </c>
    </row>
    <row r="6328" customFormat="false" ht="15" hidden="false" customHeight="false" outlineLevel="0" collapsed="false">
      <c r="A6328" s="2" t="n">
        <v>6294</v>
      </c>
      <c r="B6328" s="2" t="n">
        <v>6</v>
      </c>
      <c r="C6328" s="22" t="n">
        <f aca="true">NORMSINV(MAX(RAND(),0.000000000001))</f>
        <v>-0.38260989976282</v>
      </c>
      <c r="D6328" s="24" t="n">
        <f aca="false">IF($B$11="","",$B$11*EXP($B$12*C6328))</f>
        <v>789.400633505034</v>
      </c>
      <c r="E6328" s="20" t="n">
        <f aca="true">IF($B$10="","",$B$10*(1-$B$14+2*$B$14*RAND()))</f>
        <v>3.45948670850158</v>
      </c>
      <c r="F6328" s="21" t="n">
        <f aca="false">INDEX($E$17:$E$28,B6328)</f>
        <v>4.761</v>
      </c>
      <c r="G6328" s="25" t="n">
        <f aca="false">IF(OR(D6328="",E6328="",F6328=""),"",D6328*($B$7-$B$8-F6328-E6328))</f>
        <v>3567.70665544327</v>
      </c>
      <c r="H6328" s="25" t="n">
        <f aca="false">IF(D6328="","",D6328*$F$30)</f>
        <v>3946.37164701837</v>
      </c>
    </row>
    <row r="6329" customFormat="false" ht="15" hidden="false" customHeight="false" outlineLevel="0" collapsed="false">
      <c r="A6329" s="2" t="n">
        <v>6295</v>
      </c>
      <c r="B6329" s="2" t="n">
        <v>7</v>
      </c>
      <c r="C6329" s="22" t="n">
        <f aca="true">NORMSINV(MAX(RAND(),0.000000000001))</f>
        <v>-0.151501104991292</v>
      </c>
      <c r="D6329" s="24" t="n">
        <f aca="false">IF($B$11="","",$B$11*EXP($B$12*C6329))</f>
        <v>870.14108893807</v>
      </c>
      <c r="E6329" s="20" t="n">
        <f aca="true">IF($B$10="","",$B$10*(1-$B$14+2*$B$14*RAND()))</f>
        <v>3.53118520289759</v>
      </c>
      <c r="F6329" s="21" t="n">
        <f aca="false">INDEX($E$17:$E$28,B6329)</f>
        <v>4.761</v>
      </c>
      <c r="G6329" s="25" t="n">
        <f aca="false">IF(OR(D6329="",E6329="",F6329=""),"",D6329*($B$7-$B$8-F6329-E6329))</f>
        <v>3870.22641094555</v>
      </c>
      <c r="H6329" s="25" t="n">
        <f aca="false">IF(D6329="","",D6329*$F$30)</f>
        <v>4350.0093318192</v>
      </c>
    </row>
    <row r="6330" customFormat="false" ht="15" hidden="false" customHeight="false" outlineLevel="0" collapsed="false">
      <c r="A6330" s="2" t="n">
        <v>6296</v>
      </c>
      <c r="B6330" s="2" t="n">
        <v>8</v>
      </c>
      <c r="C6330" s="22" t="n">
        <f aca="true">NORMSINV(MAX(RAND(),0.000000000001))</f>
        <v>-0.843286326650235</v>
      </c>
      <c r="D6330" s="24" t="n">
        <f aca="false">IF($B$11="","",$B$11*EXP($B$12*C6330))</f>
        <v>650.122334100313</v>
      </c>
      <c r="E6330" s="20" t="n">
        <f aca="true">IF($B$10="","",$B$10*(1-$B$14+2*$B$14*RAND()))</f>
        <v>3.67169805180459</v>
      </c>
      <c r="F6330" s="21" t="n">
        <f aca="false">INDEX($E$17:$E$28,B6330)</f>
        <v>4.761</v>
      </c>
      <c r="G6330" s="25" t="n">
        <f aca="false">IF(OR(D6330="",E6330="",F6330=""),"",D6330*($B$7-$B$8-F6330-E6330))</f>
        <v>2800.27319623563</v>
      </c>
      <c r="H6330" s="25" t="n">
        <f aca="false">IF(D6330="","",D6330*$F$30)</f>
        <v>3250.09157263429</v>
      </c>
    </row>
    <row r="6331" customFormat="false" ht="15" hidden="false" customHeight="false" outlineLevel="0" collapsed="false">
      <c r="A6331" s="2" t="n">
        <v>6297</v>
      </c>
      <c r="B6331" s="2" t="n">
        <v>9</v>
      </c>
      <c r="C6331" s="22" t="n">
        <f aca="true">NORMSINV(MAX(RAND(),0.000000000001))</f>
        <v>-0.743465350838835</v>
      </c>
      <c r="D6331" s="24" t="n">
        <f aca="false">IF($B$11="","",$B$11*EXP($B$12*C6331))</f>
        <v>678.050469182285</v>
      </c>
      <c r="E6331" s="20" t="n">
        <f aca="true">IF($B$10="","",$B$10*(1-$B$14+2*$B$14*RAND()))</f>
        <v>3.63753642201312</v>
      </c>
      <c r="F6331" s="21" t="n">
        <f aca="false">INDEX($E$17:$E$28,B6331)</f>
        <v>4.761</v>
      </c>
      <c r="G6331" s="25" t="n">
        <f aca="false">IF(OR(D6331="",E6331="",F6331=""),"",D6331*($B$7-$B$8-F6331-E6331))</f>
        <v>2943.7314159918</v>
      </c>
      <c r="H6331" s="25" t="n">
        <f aca="false">IF(D6331="","",D6331*$F$30)</f>
        <v>3389.70990553608</v>
      </c>
    </row>
    <row r="6332" customFormat="false" ht="15" hidden="false" customHeight="false" outlineLevel="0" collapsed="false">
      <c r="A6332" s="2" t="n">
        <v>6298</v>
      </c>
      <c r="B6332" s="2" t="n">
        <v>10</v>
      </c>
      <c r="C6332" s="22" t="n">
        <f aca="true">NORMSINV(MAX(RAND(),0.000000000001))</f>
        <v>-0.762675334983715</v>
      </c>
      <c r="D6332" s="24" t="n">
        <f aca="false">IF($B$11="","",$B$11*EXP($B$12*C6332))</f>
        <v>672.584186495942</v>
      </c>
      <c r="E6332" s="20" t="n">
        <f aca="true">IF($B$10="","",$B$10*(1-$B$14+2*$B$14*RAND()))</f>
        <v>3.77950150719471</v>
      </c>
      <c r="F6332" s="21" t="n">
        <f aca="false">INDEX($E$17:$E$28,B6332)</f>
        <v>4.761</v>
      </c>
      <c r="G6332" s="25" t="n">
        <f aca="false">IF(OR(D6332="",E6332="",F6332=""),"",D6332*($B$7-$B$8-F6332-E6332))</f>
        <v>2824.51627747439</v>
      </c>
      <c r="H6332" s="25" t="n">
        <f aca="false">IF(D6332="","",D6332*$F$30)</f>
        <v>3362.38286513052</v>
      </c>
    </row>
    <row r="6333" customFormat="false" ht="15" hidden="false" customHeight="false" outlineLevel="0" collapsed="false">
      <c r="A6333" s="2" t="n">
        <v>6299</v>
      </c>
      <c r="B6333" s="2" t="n">
        <v>11</v>
      </c>
      <c r="C6333" s="22" t="n">
        <f aca="true">NORMSINV(MAX(RAND(),0.000000000001))</f>
        <v>-1.45394930376575</v>
      </c>
      <c r="D6333" s="24" t="n">
        <f aca="false">IF($B$11="","",$B$11*EXP($B$12*C6333))</f>
        <v>502.626773874371</v>
      </c>
      <c r="E6333" s="20" t="n">
        <f aca="true">IF($B$10="","",$B$10*(1-$B$14+2*$B$14*RAND()))</f>
        <v>3.70677153295851</v>
      </c>
      <c r="F6333" s="21" t="n">
        <f aca="false">INDEX($E$17:$E$28,B6333)</f>
        <v>4.761</v>
      </c>
      <c r="G6333" s="25" t="n">
        <f aca="false">IF(OR(D6333="",E6333="",F6333=""),"",D6333*($B$7-$B$8-F6333-E6333))</f>
        <v>2147.33641164331</v>
      </c>
      <c r="H6333" s="25" t="n">
        <f aca="false">IF(D6333="","",D6333*$F$30)</f>
        <v>2512.73176795275</v>
      </c>
    </row>
    <row r="6334" customFormat="false" ht="15" hidden="false" customHeight="false" outlineLevel="0" collapsed="false">
      <c r="A6334" s="2" t="n">
        <v>6300</v>
      </c>
      <c r="B6334" s="2" t="n">
        <v>12</v>
      </c>
      <c r="C6334" s="22" t="n">
        <f aca="true">NORMSINV(MAX(RAND(),0.000000000001))</f>
        <v>-0.338509974943705</v>
      </c>
      <c r="D6334" s="24" t="n">
        <f aca="false">IF($B$11="","",$B$11*EXP($B$12*C6334))</f>
        <v>804.206580928329</v>
      </c>
      <c r="E6334" s="20" t="n">
        <f aca="true">IF($B$10="","",$B$10*(1-$B$14+2*$B$14*RAND()))</f>
        <v>3.94239903412323</v>
      </c>
      <c r="F6334" s="21" t="n">
        <f aca="false">INDEX($E$17:$E$28,B6334)</f>
        <v>4.761</v>
      </c>
      <c r="G6334" s="25" t="n">
        <f aca="false">IF(OR(D6334="",E6334="",F6334=""),"",D6334*($B$7-$B$8-F6334-E6334))</f>
        <v>3246.26106133974</v>
      </c>
      <c r="H6334" s="25" t="n">
        <f aca="false">IF(D6334="","",D6334*$F$30)</f>
        <v>4020.3895393769</v>
      </c>
    </row>
    <row r="6335" customFormat="false" ht="15" hidden="false" customHeight="false" outlineLevel="0" collapsed="false">
      <c r="A6335" s="2" t="n">
        <v>6301</v>
      </c>
      <c r="B6335" s="2" t="n">
        <v>1</v>
      </c>
      <c r="C6335" s="22" t="n">
        <f aca="true">NORMSINV(MAX(RAND(),0.000000000001))</f>
        <v>0.307982771622715</v>
      </c>
      <c r="D6335" s="24" t="n">
        <f aca="false">IF($B$11="","",$B$11*EXP($B$12*C6335))</f>
        <v>1056.02409762723</v>
      </c>
      <c r="E6335" s="20" t="n">
        <f aca="true">IF($B$10="","",$B$10*(1-$B$14+2*$B$14*RAND()))</f>
        <v>3.62484954009132</v>
      </c>
      <c r="F6335" s="21" t="n">
        <f aca="false">INDEX($E$17:$E$28,B6335)</f>
        <v>4.92562580645161</v>
      </c>
      <c r="G6335" s="25" t="n">
        <f aca="false">IF(OR(D6335="",E6335="",F6335=""),"",D6335*($B$7-$B$8-F6335-E6335))</f>
        <v>4424.23899165402</v>
      </c>
      <c r="H6335" s="25" t="n">
        <f aca="false">IF(D6335="","",D6335*$F$30)</f>
        <v>5279.27566885804</v>
      </c>
    </row>
    <row r="6336" customFormat="false" ht="15" hidden="false" customHeight="false" outlineLevel="0" collapsed="false">
      <c r="A6336" s="2" t="n">
        <v>6302</v>
      </c>
      <c r="B6336" s="2" t="n">
        <v>2</v>
      </c>
      <c r="C6336" s="22" t="n">
        <f aca="true">NORMSINV(MAX(RAND(),0.000000000001))</f>
        <v>-1.63700917417651</v>
      </c>
      <c r="D6336" s="24" t="n">
        <f aca="false">IF($B$11="","",$B$11*EXP($B$12*C6336))</f>
        <v>465.314107142975</v>
      </c>
      <c r="E6336" s="20" t="n">
        <f aca="true">IF($B$10="","",$B$10*(1-$B$14+2*$B$14*RAND()))</f>
        <v>3.87994984089143</v>
      </c>
      <c r="F6336" s="21" t="n">
        <f aca="false">INDEX($E$17:$E$28,B6336)</f>
        <v>5.0612</v>
      </c>
      <c r="G6336" s="25" t="n">
        <f aca="false">IF(OR(D6336="",E6336="",F6336=""),"",D6336*($B$7-$B$8-F6336-E6336))</f>
        <v>1767.65856995555</v>
      </c>
      <c r="H6336" s="25" t="n">
        <f aca="false">IF(D6336="","",D6336*$F$30)</f>
        <v>2326.19828442916</v>
      </c>
    </row>
    <row r="6337" customFormat="false" ht="15" hidden="false" customHeight="false" outlineLevel="0" collapsed="false">
      <c r="A6337" s="2" t="n">
        <v>6303</v>
      </c>
      <c r="B6337" s="2" t="n">
        <v>3</v>
      </c>
      <c r="C6337" s="22" t="n">
        <f aca="true">NORMSINV(MAX(RAND(),0.000000000001))</f>
        <v>-0.959080000338079</v>
      </c>
      <c r="D6337" s="24" t="n">
        <f aca="false">IF($B$11="","",$B$11*EXP($B$12*C6337))</f>
        <v>619.163285206036</v>
      </c>
      <c r="E6337" s="20" t="n">
        <f aca="true">IF($B$10="","",$B$10*(1-$B$14+2*$B$14*RAND()))</f>
        <v>3.90763264721423</v>
      </c>
      <c r="F6337" s="21" t="n">
        <f aca="false">INDEX($E$17:$E$28,B6337)</f>
        <v>5.0612</v>
      </c>
      <c r="G6337" s="25" t="n">
        <f aca="false">IF(OR(D6337="",E6337="",F6337=""),"",D6337*($B$7-$B$8-F6337-E6337))</f>
        <v>2334.96836721259</v>
      </c>
      <c r="H6337" s="25" t="n">
        <f aca="false">IF(D6337="","",D6337*$F$30)</f>
        <v>3095.32109540201</v>
      </c>
    </row>
    <row r="6338" customFormat="false" ht="15" hidden="false" customHeight="false" outlineLevel="0" collapsed="false">
      <c r="A6338" s="2" t="n">
        <v>6304</v>
      </c>
      <c r="B6338" s="2" t="n">
        <v>4</v>
      </c>
      <c r="C6338" s="22" t="n">
        <f aca="true">NORMSINV(MAX(RAND(),0.000000000001))</f>
        <v>-1.02920395643633</v>
      </c>
      <c r="D6338" s="24" t="n">
        <f aca="false">IF($B$11="","",$B$11*EXP($B$12*C6338))</f>
        <v>601.135983497788</v>
      </c>
      <c r="E6338" s="20" t="n">
        <f aca="true">IF($B$10="","",$B$10*(1-$B$14+2*$B$14*RAND()))</f>
        <v>3.7224136358609</v>
      </c>
      <c r="F6338" s="21" t="n">
        <f aca="false">INDEX($E$17:$E$28,B6338)</f>
        <v>4.89657419354839</v>
      </c>
      <c r="G6338" s="25" t="n">
        <f aca="false">IF(OR(D6338="",E6338="",F6338=""),"",D6338*($B$7-$B$8-F6338-E6338))</f>
        <v>2477.2887041744</v>
      </c>
      <c r="H6338" s="25" t="n">
        <f aca="false">IF(D6338="","",D6338*$F$30)</f>
        <v>3005.19900870214</v>
      </c>
    </row>
    <row r="6339" customFormat="false" ht="15" hidden="false" customHeight="false" outlineLevel="0" collapsed="false">
      <c r="A6339" s="2" t="n">
        <v>6305</v>
      </c>
      <c r="B6339" s="2" t="n">
        <v>5</v>
      </c>
      <c r="C6339" s="22" t="n">
        <f aca="true">NORMSINV(MAX(RAND(),0.000000000001))</f>
        <v>-0.218784237807211</v>
      </c>
      <c r="D6339" s="24" t="n">
        <f aca="false">IF($B$11="","",$B$11*EXP($B$12*C6339))</f>
        <v>845.818282664384</v>
      </c>
      <c r="E6339" s="20" t="n">
        <f aca="true">IF($B$10="","",$B$10*(1-$B$14+2*$B$14*RAND()))</f>
        <v>3.45556192400595</v>
      </c>
      <c r="F6339" s="21" t="n">
        <f aca="false">INDEX($E$17:$E$28,B6339)</f>
        <v>4.761</v>
      </c>
      <c r="G6339" s="25" t="n">
        <f aca="false">IF(OR(D6339="",E6339="",F6339=""),"",D6339*($B$7-$B$8-F6339-E6339))</f>
        <v>3826.00662517598</v>
      </c>
      <c r="H6339" s="25" t="n">
        <f aca="false">IF(D6339="","",D6339*$F$30)</f>
        <v>4228.41475869579</v>
      </c>
    </row>
    <row r="6340" customFormat="false" ht="15" hidden="false" customHeight="false" outlineLevel="0" collapsed="false">
      <c r="A6340" s="2" t="n">
        <v>6306</v>
      </c>
      <c r="B6340" s="2" t="n">
        <v>6</v>
      </c>
      <c r="C6340" s="22" t="n">
        <f aca="true">NORMSINV(MAX(RAND(),0.000000000001))</f>
        <v>1.07911941180644</v>
      </c>
      <c r="D6340" s="24" t="n">
        <f aca="false">IF($B$11="","",$B$11*EXP($B$12*C6340))</f>
        <v>1461.46859640409</v>
      </c>
      <c r="E6340" s="20" t="n">
        <f aca="true">IF($B$10="","",$B$10*(1-$B$14+2*$B$14*RAND()))</f>
        <v>3.65569239381071</v>
      </c>
      <c r="F6340" s="21" t="n">
        <f aca="false">INDEX($E$17:$E$28,B6340)</f>
        <v>4.761</v>
      </c>
      <c r="G6340" s="25" t="n">
        <f aca="false">IF(OR(D6340="",E6340="",F6340=""),"",D6340*($B$7-$B$8-F6340-E6340))</f>
        <v>6318.37829904058</v>
      </c>
      <c r="H6340" s="25" t="n">
        <f aca="false">IF(D6340="","",D6340*$F$30)</f>
        <v>7306.17380714332</v>
      </c>
    </row>
    <row r="6341" customFormat="false" ht="15" hidden="false" customHeight="false" outlineLevel="0" collapsed="false">
      <c r="A6341" s="2" t="n">
        <v>6307</v>
      </c>
      <c r="B6341" s="2" t="n">
        <v>7</v>
      </c>
      <c r="C6341" s="22" t="n">
        <f aca="true">NORMSINV(MAX(RAND(),0.000000000001))</f>
        <v>0.1837723752455</v>
      </c>
      <c r="D6341" s="24" t="n">
        <f aca="false">IF($B$11="","",$B$11*EXP($B$12*C6341))</f>
        <v>1002.17532110375</v>
      </c>
      <c r="E6341" s="20" t="n">
        <f aca="true">IF($B$10="","",$B$10*(1-$B$14+2*$B$14*RAND()))</f>
        <v>3.46201642420573</v>
      </c>
      <c r="F6341" s="21" t="n">
        <f aca="false">INDEX($E$17:$E$28,B6341)</f>
        <v>4.761</v>
      </c>
      <c r="G6341" s="25" t="n">
        <f aca="false">IF(OR(D6341="",E6341="",F6341=""),"",D6341*($B$7-$B$8-F6341-E6341))</f>
        <v>4526.809465492</v>
      </c>
      <c r="H6341" s="25" t="n">
        <f aca="false">IF(D6341="","",D6341*$F$30)</f>
        <v>5010.07486526187</v>
      </c>
    </row>
    <row r="6342" customFormat="false" ht="15" hidden="false" customHeight="false" outlineLevel="0" collapsed="false">
      <c r="A6342" s="2" t="n">
        <v>6308</v>
      </c>
      <c r="B6342" s="2" t="n">
        <v>8</v>
      </c>
      <c r="C6342" s="22" t="n">
        <f aca="true">NORMSINV(MAX(RAND(),0.000000000001))</f>
        <v>0.0172543427464196</v>
      </c>
      <c r="D6342" s="24" t="n">
        <f aca="false">IF($B$11="","",$B$11*EXP($B$12*C6342))</f>
        <v>934.267863648642</v>
      </c>
      <c r="E6342" s="20" t="n">
        <f aca="true">IF($B$10="","",$B$10*(1-$B$14+2*$B$14*RAND()))</f>
        <v>3.71774336595043</v>
      </c>
      <c r="F6342" s="21" t="n">
        <f aca="false">INDEX($E$17:$E$28,B6342)</f>
        <v>4.761</v>
      </c>
      <c r="G6342" s="25" t="n">
        <f aca="false">IF(OR(D6342="",E6342="",F6342=""),"",D6342*($B$7-$B$8-F6342-E6342))</f>
        <v>3981.1551319521</v>
      </c>
      <c r="H6342" s="25" t="n">
        <f aca="false">IF(D6342="","",D6342*$F$30)</f>
        <v>4670.59190395229</v>
      </c>
    </row>
    <row r="6343" customFormat="false" ht="15" hidden="false" customHeight="false" outlineLevel="0" collapsed="false">
      <c r="A6343" s="2" t="n">
        <v>6309</v>
      </c>
      <c r="B6343" s="2" t="n">
        <v>9</v>
      </c>
      <c r="C6343" s="22" t="n">
        <f aca="true">NORMSINV(MAX(RAND(),0.000000000001))</f>
        <v>0.859787907070846</v>
      </c>
      <c r="D6343" s="24" t="n">
        <f aca="false">IF($B$11="","",$B$11*EXP($B$12*C6343))</f>
        <v>1332.4548123313</v>
      </c>
      <c r="E6343" s="20" t="n">
        <f aca="true">IF($B$10="","",$B$10*(1-$B$14+2*$B$14*RAND()))</f>
        <v>3.70595221383054</v>
      </c>
      <c r="F6343" s="21" t="n">
        <f aca="false">INDEX($E$17:$E$28,B6343)</f>
        <v>4.761</v>
      </c>
      <c r="G6343" s="25" t="n">
        <f aca="false">IF(OR(D6343="",E6343="",F6343=""),"",D6343*($B$7-$B$8-F6343-E6343))</f>
        <v>5693.64308600311</v>
      </c>
      <c r="H6343" s="25" t="n">
        <f aca="false">IF(D6343="","",D6343*$F$30)</f>
        <v>6661.20809780664</v>
      </c>
    </row>
    <row r="6344" customFormat="false" ht="15" hidden="false" customHeight="false" outlineLevel="0" collapsed="false">
      <c r="A6344" s="2" t="n">
        <v>6310</v>
      </c>
      <c r="B6344" s="2" t="n">
        <v>10</v>
      </c>
      <c r="C6344" s="22" t="n">
        <f aca="true">NORMSINV(MAX(RAND(),0.000000000001))</f>
        <v>2.70136758991475</v>
      </c>
      <c r="D6344" s="24" t="n">
        <f aca="false">IF($B$11="","",$B$11*EXP($B$12*C6344))</f>
        <v>2895.04933679211</v>
      </c>
      <c r="E6344" s="20" t="n">
        <f aca="true">IF($B$10="","",$B$10*(1-$B$14+2*$B$14*RAND()))</f>
        <v>3.71490128789552</v>
      </c>
      <c r="F6344" s="21" t="n">
        <f aca="false">INDEX($E$17:$E$28,B6344)</f>
        <v>4.761</v>
      </c>
      <c r="G6344" s="25" t="n">
        <f aca="false">IF(OR(D6344="",E6344="",F6344=""),"",D6344*($B$7-$B$8-F6344-E6344))</f>
        <v>12344.7761484942</v>
      </c>
      <c r="H6344" s="25" t="n">
        <f aca="false">IF(D6344="","",D6344*$F$30)</f>
        <v>14472.9306444911</v>
      </c>
    </row>
    <row r="6345" customFormat="false" ht="15" hidden="false" customHeight="false" outlineLevel="0" collapsed="false">
      <c r="A6345" s="2" t="n">
        <v>6311</v>
      </c>
      <c r="B6345" s="2" t="n">
        <v>11</v>
      </c>
      <c r="C6345" s="22" t="n">
        <f aca="true">NORMSINV(MAX(RAND(),0.000000000001))</f>
        <v>0.066529097033072</v>
      </c>
      <c r="D6345" s="24" t="n">
        <f aca="false">IF($B$11="","",$B$11*EXP($B$12*C6345))</f>
        <v>953.868573616616</v>
      </c>
      <c r="E6345" s="20" t="n">
        <f aca="true">IF($B$10="","",$B$10*(1-$B$14+2*$B$14*RAND()))</f>
        <v>3.50008208817084</v>
      </c>
      <c r="F6345" s="21" t="n">
        <f aca="false">INDEX($E$17:$E$28,B6345)</f>
        <v>4.761</v>
      </c>
      <c r="G6345" s="25" t="n">
        <f aca="false">IF(OR(D6345="",E6345="",F6345=""),"",D6345*($B$7-$B$8-F6345-E6345))</f>
        <v>4272.29903990239</v>
      </c>
      <c r="H6345" s="25" t="n">
        <f aca="false">IF(D6345="","",D6345*$F$30)</f>
        <v>4768.57977322418</v>
      </c>
    </row>
    <row r="6346" customFormat="false" ht="15" hidden="false" customHeight="false" outlineLevel="0" collapsed="false">
      <c r="A6346" s="2" t="n">
        <v>6312</v>
      </c>
      <c r="B6346" s="2" t="n">
        <v>12</v>
      </c>
      <c r="C6346" s="22" t="n">
        <f aca="true">NORMSINV(MAX(RAND(),0.000000000001))</f>
        <v>-0.575520135322953</v>
      </c>
      <c r="D6346" s="24" t="n">
        <f aca="false">IF($B$11="","",$B$11*EXP($B$12*C6346))</f>
        <v>727.772237348539</v>
      </c>
      <c r="E6346" s="20" t="n">
        <f aca="true">IF($B$10="","",$B$10*(1-$B$14+2*$B$14*RAND()))</f>
        <v>3.8635127816259</v>
      </c>
      <c r="F6346" s="21" t="n">
        <f aca="false">INDEX($E$17:$E$28,B6346)</f>
        <v>4.761</v>
      </c>
      <c r="G6346" s="25" t="n">
        <f aca="false">IF(OR(D6346="",E6346="",F6346=""),"",D6346*($B$7-$B$8-F6346-E6346))</f>
        <v>2995.13734069544</v>
      </c>
      <c r="H6346" s="25" t="n">
        <f aca="false">IF(D6346="","",D6346*$F$30)</f>
        <v>3638.27896895282</v>
      </c>
    </row>
    <row r="6347" customFormat="false" ht="15" hidden="false" customHeight="false" outlineLevel="0" collapsed="false">
      <c r="A6347" s="2" t="n">
        <v>6313</v>
      </c>
      <c r="B6347" s="2" t="n">
        <v>1</v>
      </c>
      <c r="C6347" s="22" t="n">
        <f aca="true">NORMSINV(MAX(RAND(),0.000000000001))</f>
        <v>-1.10649920605173</v>
      </c>
      <c r="D6347" s="24" t="n">
        <f aca="false">IF($B$11="","",$B$11*EXP($B$12*C6347))</f>
        <v>581.872630391966</v>
      </c>
      <c r="E6347" s="20" t="n">
        <f aca="true">IF($B$10="","",$B$10*(1-$B$14+2*$B$14*RAND()))</f>
        <v>3.72977937024789</v>
      </c>
      <c r="F6347" s="21" t="n">
        <f aca="false">INDEX($E$17:$E$28,B6347)</f>
        <v>4.92562580645161</v>
      </c>
      <c r="G6347" s="25" t="n">
        <f aca="false">IF(OR(D6347="",E6347="",F6347=""),"",D6347*($B$7-$B$8-F6347-E6347))</f>
        <v>2376.71393391927</v>
      </c>
      <c r="H6347" s="25" t="n">
        <f aca="false">IF(D6347="","",D6347*$F$30)</f>
        <v>2908.89765385552</v>
      </c>
    </row>
    <row r="6348" customFormat="false" ht="15" hidden="false" customHeight="false" outlineLevel="0" collapsed="false">
      <c r="A6348" s="2" t="n">
        <v>6314</v>
      </c>
      <c r="B6348" s="2" t="n">
        <v>2</v>
      </c>
      <c r="C6348" s="22" t="n">
        <f aca="true">NORMSINV(MAX(RAND(),0.000000000001))</f>
        <v>0.296750814665965</v>
      </c>
      <c r="D6348" s="24" t="n">
        <f aca="false">IF($B$11="","",$B$11*EXP($B$12*C6348))</f>
        <v>1051.03799152176</v>
      </c>
      <c r="E6348" s="20" t="n">
        <f aca="true">IF($B$10="","",$B$10*(1-$B$14+2*$B$14*RAND()))</f>
        <v>3.84414651906558</v>
      </c>
      <c r="F6348" s="21" t="n">
        <f aca="false">INDEX($E$17:$E$28,B6348)</f>
        <v>5.0612</v>
      </c>
      <c r="G6348" s="25" t="n">
        <f aca="false">IF(OR(D6348="",E6348="",F6348=""),"",D6348*($B$7-$B$8-F6348-E6348))</f>
        <v>4030.36649278323</v>
      </c>
      <c r="H6348" s="25" t="n">
        <f aca="false">IF(D6348="","",D6348*$F$30)</f>
        <v>5254.34912721557</v>
      </c>
    </row>
    <row r="6349" customFormat="false" ht="15" hidden="false" customHeight="false" outlineLevel="0" collapsed="false">
      <c r="A6349" s="2" t="n">
        <v>6315</v>
      </c>
      <c r="B6349" s="2" t="n">
        <v>3</v>
      </c>
      <c r="C6349" s="22" t="n">
        <f aca="true">NORMSINV(MAX(RAND(),0.000000000001))</f>
        <v>0.216224659669954</v>
      </c>
      <c r="D6349" s="24" t="n">
        <f aca="false">IF($B$11="","",$B$11*EXP($B$12*C6349))</f>
        <v>1015.97348358123</v>
      </c>
      <c r="E6349" s="20" t="n">
        <f aca="true">IF($B$10="","",$B$10*(1-$B$14+2*$B$14*RAND()))</f>
        <v>3.71708728136429</v>
      </c>
      <c r="F6349" s="21" t="n">
        <f aca="false">INDEX($E$17:$E$28,B6349)</f>
        <v>5.0612</v>
      </c>
      <c r="G6349" s="25" t="n">
        <f aca="false">IF(OR(D6349="",E6349="",F6349=""),"",D6349*($B$7-$B$8-F6349-E6349))</f>
        <v>4024.99507170038</v>
      </c>
      <c r="H6349" s="25" t="n">
        <f aca="false">IF(D6349="","",D6349*$F$30)</f>
        <v>5079.05463911928</v>
      </c>
    </row>
    <row r="6350" customFormat="false" ht="15" hidden="false" customHeight="false" outlineLevel="0" collapsed="false">
      <c r="A6350" s="2" t="n">
        <v>6316</v>
      </c>
      <c r="B6350" s="2" t="n">
        <v>4</v>
      </c>
      <c r="C6350" s="22" t="n">
        <f aca="true">NORMSINV(MAX(RAND(),0.000000000001))</f>
        <v>0.572884111323446</v>
      </c>
      <c r="D6350" s="24" t="n">
        <f aca="false">IF($B$11="","",$B$11*EXP($B$12*C6350))</f>
        <v>1180.7282869872</v>
      </c>
      <c r="E6350" s="20" t="n">
        <f aca="true">IF($B$10="","",$B$10*(1-$B$14+2*$B$14*RAND()))</f>
        <v>3.90166078463608</v>
      </c>
      <c r="F6350" s="21" t="n">
        <f aca="false">INDEX($E$17:$E$28,B6350)</f>
        <v>4.89657419354839</v>
      </c>
      <c r="G6350" s="25" t="n">
        <f aca="false">IF(OR(D6350="",E6350="",F6350=""),"",D6350*($B$7-$B$8-F6350-E6350))</f>
        <v>4654.15346191433</v>
      </c>
      <c r="H6350" s="25" t="n">
        <f aca="false">IF(D6350="","",D6350*$F$30)</f>
        <v>5902.69685230641</v>
      </c>
    </row>
    <row r="6351" customFormat="false" ht="15" hidden="false" customHeight="false" outlineLevel="0" collapsed="false">
      <c r="A6351" s="2" t="n">
        <v>6317</v>
      </c>
      <c r="B6351" s="2" t="n">
        <v>5</v>
      </c>
      <c r="C6351" s="22" t="n">
        <f aca="true">NORMSINV(MAX(RAND(),0.000000000001))</f>
        <v>-0.0613881979030037</v>
      </c>
      <c r="D6351" s="24" t="n">
        <f aca="false">IF($B$11="","",$B$11*EXP($B$12*C6351))</f>
        <v>903.81608234305</v>
      </c>
      <c r="E6351" s="20" t="n">
        <f aca="true">IF($B$10="","",$B$10*(1-$B$14+2*$B$14*RAND()))</f>
        <v>3.42574782007736</v>
      </c>
      <c r="F6351" s="21" t="n">
        <f aca="false">INDEX($E$17:$E$28,B6351)</f>
        <v>4.761</v>
      </c>
      <c r="G6351" s="25" t="n">
        <f aca="false">IF(OR(D6351="",E6351="",F6351=""),"",D6351*($B$7-$B$8-F6351-E6351))</f>
        <v>4115.30254717764</v>
      </c>
      <c r="H6351" s="25" t="n">
        <f aca="false">IF(D6351="","",D6351*$F$30)</f>
        <v>4518.35735884938</v>
      </c>
    </row>
    <row r="6352" customFormat="false" ht="15" hidden="false" customHeight="false" outlineLevel="0" collapsed="false">
      <c r="A6352" s="2" t="n">
        <v>6318</v>
      </c>
      <c r="B6352" s="2" t="n">
        <v>6</v>
      </c>
      <c r="C6352" s="22" t="n">
        <f aca="true">NORMSINV(MAX(RAND(),0.000000000001))</f>
        <v>-2.13116441990134</v>
      </c>
      <c r="D6352" s="24" t="n">
        <f aca="false">IF($B$11="","",$B$11*EXP($B$12*C6352))</f>
        <v>377.848160941951</v>
      </c>
      <c r="E6352" s="20" t="n">
        <f aca="true">IF($B$10="","",$B$10*(1-$B$14+2*$B$14*RAND()))</f>
        <v>3.41094653941739</v>
      </c>
      <c r="F6352" s="21" t="n">
        <f aca="false">INDEX($E$17:$E$28,B6352)</f>
        <v>4.761</v>
      </c>
      <c r="G6352" s="25" t="n">
        <f aca="false">IF(OR(D6352="",E6352="",F6352=""),"",D6352*($B$7-$B$8-F6352-E6352))</f>
        <v>1726.03059916566</v>
      </c>
      <c r="H6352" s="25" t="n">
        <f aca="false">IF(D6352="","",D6352*$F$30)</f>
        <v>1888.938526181</v>
      </c>
    </row>
    <row r="6353" customFormat="false" ht="15" hidden="false" customHeight="false" outlineLevel="0" collapsed="false">
      <c r="A6353" s="2" t="n">
        <v>6319</v>
      </c>
      <c r="B6353" s="2" t="n">
        <v>7</v>
      </c>
      <c r="C6353" s="22" t="n">
        <f aca="true">NORMSINV(MAX(RAND(),0.000000000001))</f>
        <v>0.681028343612439</v>
      </c>
      <c r="D6353" s="24" t="n">
        <f aca="false">IF($B$11="","",$B$11*EXP($B$12*C6353))</f>
        <v>1235.77678776769</v>
      </c>
      <c r="E6353" s="20" t="n">
        <f aca="true">IF($B$10="","",$B$10*(1-$B$14+2*$B$14*RAND()))</f>
        <v>3.71209992541127</v>
      </c>
      <c r="F6353" s="21" t="n">
        <f aca="false">INDEX($E$17:$E$28,B6353)</f>
        <v>4.761</v>
      </c>
      <c r="G6353" s="25" t="n">
        <f aca="false">IF(OR(D6353="",E6353="",F6353=""),"",D6353*($B$7-$B$8-F6353-E6353))</f>
        <v>5272.93606790096</v>
      </c>
      <c r="H6353" s="25" t="n">
        <f aca="false">IF(D6353="","",D6353*$F$30)</f>
        <v>6177.89531740821</v>
      </c>
    </row>
    <row r="6354" customFormat="false" ht="15" hidden="false" customHeight="false" outlineLevel="0" collapsed="false">
      <c r="A6354" s="2" t="n">
        <v>6320</v>
      </c>
      <c r="B6354" s="2" t="n">
        <v>8</v>
      </c>
      <c r="C6354" s="22" t="n">
        <f aca="true">NORMSINV(MAX(RAND(),0.000000000001))</f>
        <v>0.245588715177456</v>
      </c>
      <c r="D6354" s="24" t="n">
        <f aca="false">IF($B$11="","",$B$11*EXP($B$12*C6354))</f>
        <v>1028.6222305555</v>
      </c>
      <c r="E6354" s="20" t="n">
        <f aca="true">IF($B$10="","",$B$10*(1-$B$14+2*$B$14*RAND()))</f>
        <v>3.87125261579993</v>
      </c>
      <c r="F6354" s="21" t="n">
        <f aca="false">INDEX($E$17:$E$28,B6354)</f>
        <v>4.761</v>
      </c>
      <c r="G6354" s="25" t="n">
        <f aca="false">IF(OR(D6354="",E6354="",F6354=""),"",D6354*($B$7-$B$8-F6354-E6354))</f>
        <v>4225.32027689441</v>
      </c>
      <c r="H6354" s="25" t="n">
        <f aca="false">IF(D6354="","",D6354*$F$30)</f>
        <v>5142.28825499307</v>
      </c>
    </row>
    <row r="6355" customFormat="false" ht="15" hidden="false" customHeight="false" outlineLevel="0" collapsed="false">
      <c r="A6355" s="2" t="n">
        <v>6321</v>
      </c>
      <c r="B6355" s="2" t="n">
        <v>9</v>
      </c>
      <c r="C6355" s="22" t="n">
        <f aca="true">NORMSINV(MAX(RAND(),0.000000000001))</f>
        <v>-0.35353862280349</v>
      </c>
      <c r="D6355" s="24" t="n">
        <f aca="false">IF($B$11="","",$B$11*EXP($B$12*C6355))</f>
        <v>799.129983596589</v>
      </c>
      <c r="E6355" s="20" t="n">
        <f aca="true">IF($B$10="","",$B$10*(1-$B$14+2*$B$14*RAND()))</f>
        <v>3.42830363828255</v>
      </c>
      <c r="F6355" s="21" t="n">
        <f aca="false">INDEX($E$17:$E$28,B6355)</f>
        <v>4.761</v>
      </c>
      <c r="G6355" s="25" t="n">
        <f aca="false">IF(OR(D6355="",E6355="",F6355=""),"",D6355*($B$7-$B$8-F6355-E6355))</f>
        <v>3636.59790889232</v>
      </c>
      <c r="H6355" s="25" t="n">
        <f aca="false">IF(D6355="","",D6355*$F$30)</f>
        <v>3995.01061399607</v>
      </c>
    </row>
    <row r="6356" customFormat="false" ht="15" hidden="false" customHeight="false" outlineLevel="0" collapsed="false">
      <c r="A6356" s="2" t="n">
        <v>6322</v>
      </c>
      <c r="B6356" s="2" t="n">
        <v>10</v>
      </c>
      <c r="C6356" s="22" t="n">
        <f aca="true">NORMSINV(MAX(RAND(),0.000000000001))</f>
        <v>-1.30403514485379</v>
      </c>
      <c r="D6356" s="24" t="n">
        <f aca="false">IF($B$11="","",$B$11*EXP($B$12*C6356))</f>
        <v>535.401340057054</v>
      </c>
      <c r="E6356" s="20" t="n">
        <f aca="true">IF($B$10="","",$B$10*(1-$B$14+2*$B$14*RAND()))</f>
        <v>3.78454601582621</v>
      </c>
      <c r="F6356" s="21" t="n">
        <f aca="false">INDEX($E$17:$E$28,B6356)</f>
        <v>4.761</v>
      </c>
      <c r="G6356" s="25" t="n">
        <f aca="false">IF(OR(D6356="",E6356="",F6356=""),"",D6356*($B$7-$B$8-F6356-E6356))</f>
        <v>2245.7162839343</v>
      </c>
      <c r="H6356" s="25" t="n">
        <f aca="false">IF(D6356="","",D6356*$F$30)</f>
        <v>2676.57837921322</v>
      </c>
    </row>
    <row r="6357" customFormat="false" ht="15" hidden="false" customHeight="false" outlineLevel="0" collapsed="false">
      <c r="A6357" s="2" t="n">
        <v>6323</v>
      </c>
      <c r="B6357" s="2" t="n">
        <v>11</v>
      </c>
      <c r="C6357" s="22" t="n">
        <f aca="true">NORMSINV(MAX(RAND(),0.000000000001))</f>
        <v>1.02015963520256</v>
      </c>
      <c r="D6357" s="24" t="n">
        <f aca="false">IF($B$11="","",$B$11*EXP($B$12*C6357))</f>
        <v>1425.60768568182</v>
      </c>
      <c r="E6357" s="20" t="n">
        <f aca="true">IF($B$10="","",$B$10*(1-$B$14+2*$B$14*RAND()))</f>
        <v>3.576973509981</v>
      </c>
      <c r="F6357" s="21" t="n">
        <f aca="false">INDEX($E$17:$E$28,B6357)</f>
        <v>4.761</v>
      </c>
      <c r="G6357" s="25" t="n">
        <f aca="false">IF(OR(D6357="",E6357="",F6357=""),"",D6357*($B$7-$B$8-F6357-E6357))</f>
        <v>6275.56279674607</v>
      </c>
      <c r="H6357" s="25" t="n">
        <f aca="false">IF(D6357="","",D6357*$F$30)</f>
        <v>7126.89794226058</v>
      </c>
    </row>
    <row r="6358" customFormat="false" ht="15" hidden="false" customHeight="false" outlineLevel="0" collapsed="false">
      <c r="A6358" s="2" t="n">
        <v>6324</v>
      </c>
      <c r="B6358" s="2" t="n">
        <v>12</v>
      </c>
      <c r="C6358" s="22" t="n">
        <f aca="true">NORMSINV(MAX(RAND(),0.000000000001))</f>
        <v>-1.67283398559977</v>
      </c>
      <c r="D6358" s="24" t="n">
        <f aca="false">IF($B$11="","",$B$11*EXP($B$12*C6358))</f>
        <v>458.342773008187</v>
      </c>
      <c r="E6358" s="20" t="n">
        <f aca="true">IF($B$10="","",$B$10*(1-$B$14+2*$B$14*RAND()))</f>
        <v>3.98618567816629</v>
      </c>
      <c r="F6358" s="21" t="n">
        <f aca="false">INDEX($E$17:$E$28,B6358)</f>
        <v>4.761</v>
      </c>
      <c r="G6358" s="25" t="n">
        <f aca="false">IF(OR(D6358="",E6358="",F6358=""),"",D6358*($B$7-$B$8-F6358-E6358))</f>
        <v>1830.07758837607</v>
      </c>
      <c r="H6358" s="25" t="n">
        <f aca="false">IF(D6358="","",D6358*$F$30)</f>
        <v>2291.34719082253</v>
      </c>
    </row>
    <row r="6359" customFormat="false" ht="15" hidden="false" customHeight="false" outlineLevel="0" collapsed="false">
      <c r="A6359" s="2" t="n">
        <v>6325</v>
      </c>
      <c r="B6359" s="2" t="n">
        <v>1</v>
      </c>
      <c r="C6359" s="22" t="n">
        <f aca="true">NORMSINV(MAX(RAND(),0.000000000001))</f>
        <v>1.92179530472401</v>
      </c>
      <c r="D6359" s="24" t="n">
        <f aca="false">IF($B$11="","",$B$11*EXP($B$12*C6359))</f>
        <v>2084.47462489882</v>
      </c>
      <c r="E6359" s="20" t="n">
        <f aca="true">IF($B$10="","",$B$10*(1-$B$14+2*$B$14*RAND()))</f>
        <v>3.74754838558612</v>
      </c>
      <c r="F6359" s="21" t="n">
        <f aca="false">INDEX($E$17:$E$28,B6359)</f>
        <v>4.92562580645161</v>
      </c>
      <c r="G6359" s="25" t="n">
        <f aca="false">IF(OR(D6359="",E6359="",F6359=""),"",D6359*($B$7-$B$8-F6359-E6359))</f>
        <v>8477.19520058097</v>
      </c>
      <c r="H6359" s="25" t="n">
        <f aca="false">IF(D6359="","",D6359*$F$30)</f>
        <v>10420.7055447942</v>
      </c>
    </row>
    <row r="6360" customFormat="false" ht="15" hidden="false" customHeight="false" outlineLevel="0" collapsed="false">
      <c r="A6360" s="2" t="n">
        <v>6326</v>
      </c>
      <c r="B6360" s="2" t="n">
        <v>2</v>
      </c>
      <c r="C6360" s="22" t="n">
        <f aca="true">NORMSINV(MAX(RAND(),0.000000000001))</f>
        <v>0.071857355529776</v>
      </c>
      <c r="D6360" s="24" t="n">
        <f aca="false">IF($B$11="","",$B$11*EXP($B$12*C6360))</f>
        <v>956.012554972186</v>
      </c>
      <c r="E6360" s="20" t="n">
        <f aca="true">IF($B$10="","",$B$10*(1-$B$14+2*$B$14*RAND()))</f>
        <v>3.51823667175245</v>
      </c>
      <c r="F6360" s="21" t="n">
        <f aca="false">INDEX($E$17:$E$28,B6360)</f>
        <v>5.0612</v>
      </c>
      <c r="G6360" s="25" t="n">
        <f aca="false">IF(OR(D6360="",E6360="",F6360=""),"",D6360*($B$7-$B$8-F6360-E6360))</f>
        <v>3977.55077756152</v>
      </c>
      <c r="H6360" s="25" t="n">
        <f aca="false">IF(D6360="","",D6360*$F$30)</f>
        <v>4779.29796481695</v>
      </c>
    </row>
    <row r="6361" customFormat="false" ht="15" hidden="false" customHeight="false" outlineLevel="0" collapsed="false">
      <c r="A6361" s="2" t="n">
        <v>6327</v>
      </c>
      <c r="B6361" s="2" t="n">
        <v>3</v>
      </c>
      <c r="C6361" s="22" t="n">
        <f aca="true">NORMSINV(MAX(RAND(),0.000000000001))</f>
        <v>-0.417709462812115</v>
      </c>
      <c r="D6361" s="24" t="n">
        <f aca="false">IF($B$11="","",$B$11*EXP($B$12*C6361))</f>
        <v>777.811495330005</v>
      </c>
      <c r="E6361" s="20" t="n">
        <f aca="true">IF($B$10="","",$B$10*(1-$B$14+2*$B$14*RAND()))</f>
        <v>3.46862744294803</v>
      </c>
      <c r="F6361" s="21" t="n">
        <f aca="false">INDEX($E$17:$E$28,B6361)</f>
        <v>5.0612</v>
      </c>
      <c r="G6361" s="25" t="n">
        <f aca="false">IF(OR(D6361="",E6361="",F6361=""),"",D6361*($B$7-$B$8-F6361-E6361))</f>
        <v>3274.72061219795</v>
      </c>
      <c r="H6361" s="25" t="n">
        <f aca="false">IF(D6361="","",D6361*$F$30)</f>
        <v>3888.43522745376</v>
      </c>
    </row>
    <row r="6362" customFormat="false" ht="15" hidden="false" customHeight="false" outlineLevel="0" collapsed="false">
      <c r="A6362" s="2" t="n">
        <v>6328</v>
      </c>
      <c r="B6362" s="2" t="n">
        <v>4</v>
      </c>
      <c r="C6362" s="22" t="n">
        <f aca="true">NORMSINV(MAX(RAND(),0.000000000001))</f>
        <v>-0.0993133339115601</v>
      </c>
      <c r="D6362" s="24" t="n">
        <f aca="false">IF($B$11="","",$B$11*EXP($B$12*C6362))</f>
        <v>889.487563492793</v>
      </c>
      <c r="E6362" s="20" t="n">
        <f aca="true">IF($B$10="","",$B$10*(1-$B$14+2*$B$14*RAND()))</f>
        <v>3.84100385355003</v>
      </c>
      <c r="F6362" s="21" t="n">
        <f aca="false">INDEX($E$17:$E$28,B6362)</f>
        <v>4.89657419354839</v>
      </c>
      <c r="G6362" s="25" t="n">
        <f aca="false">IF(OR(D6362="",E6362="",F6362=""),"",D6362*($B$7-$B$8-F6362-E6362))</f>
        <v>3560.1045509565</v>
      </c>
      <c r="H6362" s="25" t="n">
        <f aca="false">IF(D6362="","",D6362*$F$30)</f>
        <v>4446.72622741317</v>
      </c>
    </row>
    <row r="6363" customFormat="false" ht="15" hidden="false" customHeight="false" outlineLevel="0" collapsed="false">
      <c r="A6363" s="2" t="n">
        <v>6329</v>
      </c>
      <c r="B6363" s="2" t="n">
        <v>5</v>
      </c>
      <c r="C6363" s="22" t="n">
        <f aca="true">NORMSINV(MAX(RAND(),0.000000000001))</f>
        <v>0.182203724041393</v>
      </c>
      <c r="D6363" s="24" t="n">
        <f aca="false">IF($B$11="","",$B$11*EXP($B$12*C6363))</f>
        <v>1001.51312575102</v>
      </c>
      <c r="E6363" s="20" t="n">
        <f aca="true">IF($B$10="","",$B$10*(1-$B$14+2*$B$14*RAND()))</f>
        <v>3.74013485957534</v>
      </c>
      <c r="F6363" s="21" t="n">
        <f aca="false">INDEX($E$17:$E$28,B6363)</f>
        <v>4.761</v>
      </c>
      <c r="G6363" s="25" t="n">
        <f aca="false">IF(OR(D6363="",E6363="",F6363=""),"",D6363*($B$7-$B$8-F6363-E6363))</f>
        <v>4245.27907642374</v>
      </c>
      <c r="H6363" s="25" t="n">
        <f aca="false">IF(D6363="","",D6363*$F$30)</f>
        <v>5006.7644182545</v>
      </c>
    </row>
    <row r="6364" customFormat="false" ht="15" hidden="false" customHeight="false" outlineLevel="0" collapsed="false">
      <c r="A6364" s="2" t="n">
        <v>6330</v>
      </c>
      <c r="B6364" s="2" t="n">
        <v>6</v>
      </c>
      <c r="C6364" s="22" t="n">
        <f aca="true">NORMSINV(MAX(RAND(),0.000000000001))</f>
        <v>1.79304028956421</v>
      </c>
      <c r="D6364" s="24" t="n">
        <f aca="false">IF($B$11="","",$B$11*EXP($B$12*C6364))</f>
        <v>1974.39860989005</v>
      </c>
      <c r="E6364" s="20" t="n">
        <f aca="true">IF($B$10="","",$B$10*(1-$B$14+2*$B$14*RAND()))</f>
        <v>3.76738001422392</v>
      </c>
      <c r="F6364" s="21" t="n">
        <f aca="false">INDEX($E$17:$E$28,B6364)</f>
        <v>4.761</v>
      </c>
      <c r="G6364" s="25" t="n">
        <f aca="false">IF(OR(D6364="",E6364="",F6364=""),"",D6364*($B$7-$B$8-F6364-E6364))</f>
        <v>8315.41664530145</v>
      </c>
      <c r="H6364" s="25" t="n">
        <f aca="false">IF(D6364="","",D6364*$F$30)</f>
        <v>9870.41353056235</v>
      </c>
    </row>
    <row r="6365" customFormat="false" ht="15" hidden="false" customHeight="false" outlineLevel="0" collapsed="false">
      <c r="A6365" s="2" t="n">
        <v>6331</v>
      </c>
      <c r="B6365" s="2" t="n">
        <v>7</v>
      </c>
      <c r="C6365" s="22" t="n">
        <f aca="true">NORMSINV(MAX(RAND(),0.000000000001))</f>
        <v>0.197502938011107</v>
      </c>
      <c r="D6365" s="24" t="n">
        <f aca="false">IF($B$11="","",$B$11*EXP($B$12*C6365))</f>
        <v>1007.99030520582</v>
      </c>
      <c r="E6365" s="20" t="n">
        <f aca="true">IF($B$10="","",$B$10*(1-$B$14+2*$B$14*RAND()))</f>
        <v>3.42306501846226</v>
      </c>
      <c r="F6365" s="21" t="n">
        <f aca="false">INDEX($E$17:$E$28,B6365)</f>
        <v>4.761</v>
      </c>
      <c r="G6365" s="25" t="n">
        <f aca="false">IF(OR(D6365="",E6365="",F6365=""),"",D6365*($B$7-$B$8-F6365-E6365))</f>
        <v>4592.33829253809</v>
      </c>
      <c r="H6365" s="25" t="n">
        <f aca="false">IF(D6365="","",D6365*$F$30)</f>
        <v>5039.14513378492</v>
      </c>
    </row>
    <row r="6366" customFormat="false" ht="15" hidden="false" customHeight="false" outlineLevel="0" collapsed="false">
      <c r="A6366" s="2" t="n">
        <v>6332</v>
      </c>
      <c r="B6366" s="2" t="n">
        <v>8</v>
      </c>
      <c r="C6366" s="22" t="n">
        <f aca="true">NORMSINV(MAX(RAND(),0.000000000001))</f>
        <v>0.774445171770316</v>
      </c>
      <c r="D6366" s="24" t="n">
        <f aca="false">IF($B$11="","",$B$11*EXP($B$12*C6366))</f>
        <v>1285.3903310555</v>
      </c>
      <c r="E6366" s="20" t="n">
        <f aca="true">IF($B$10="","",$B$10*(1-$B$14+2*$B$14*RAND()))</f>
        <v>3.53958585016444</v>
      </c>
      <c r="F6366" s="21" t="n">
        <f aca="false">INDEX($E$17:$E$28,B6366)</f>
        <v>4.761</v>
      </c>
      <c r="G6366" s="25" t="n">
        <f aca="false">IF(OR(D6366="",E6366="",F6366=""),"",D6366*($B$7-$B$8-F6366-E6366))</f>
        <v>5706.38002374959</v>
      </c>
      <c r="H6366" s="25" t="n">
        <f aca="false">IF(D6366="","",D6366*$F$30)</f>
        <v>6425.92334301264</v>
      </c>
    </row>
    <row r="6367" customFormat="false" ht="15" hidden="false" customHeight="false" outlineLevel="0" collapsed="false">
      <c r="A6367" s="2" t="n">
        <v>6333</v>
      </c>
      <c r="B6367" s="2" t="n">
        <v>9</v>
      </c>
      <c r="C6367" s="22" t="n">
        <f aca="true">NORMSINV(MAX(RAND(),0.000000000001))</f>
        <v>-0.857188854447926</v>
      </c>
      <c r="D6367" s="24" t="n">
        <f aca="false">IF($B$11="","",$B$11*EXP($B$12*C6367))</f>
        <v>646.325016015547</v>
      </c>
      <c r="E6367" s="20" t="n">
        <f aca="true">IF($B$10="","",$B$10*(1-$B$14+2*$B$14*RAND()))</f>
        <v>4.11833136780849</v>
      </c>
      <c r="F6367" s="21" t="n">
        <f aca="false">INDEX($E$17:$E$28,B6367)</f>
        <v>4.761</v>
      </c>
      <c r="G6367" s="25" t="n">
        <f aca="false">IF(OR(D6367="",E6367="",F6367=""),"",D6367*($B$7-$B$8-F6367-E6367))</f>
        <v>2495.2467155319</v>
      </c>
      <c r="H6367" s="25" t="n">
        <f aca="false">IF(D6367="","",D6367*$F$30)</f>
        <v>3231.10802006492</v>
      </c>
    </row>
    <row r="6368" customFormat="false" ht="15" hidden="false" customHeight="false" outlineLevel="0" collapsed="false">
      <c r="A6368" s="2" t="n">
        <v>6334</v>
      </c>
      <c r="B6368" s="2" t="n">
        <v>10</v>
      </c>
      <c r="C6368" s="22" t="n">
        <f aca="true">NORMSINV(MAX(RAND(),0.000000000001))</f>
        <v>0.66060278947328</v>
      </c>
      <c r="D6368" s="24" t="n">
        <f aca="false">IF($B$11="","",$B$11*EXP($B$12*C6368))</f>
        <v>1225.18654604372</v>
      </c>
      <c r="E6368" s="20" t="n">
        <f aca="true">IF($B$10="","",$B$10*(1-$B$14+2*$B$14*RAND()))</f>
        <v>3.88959317621867</v>
      </c>
      <c r="F6368" s="21" t="n">
        <f aca="false">INDEX($E$17:$E$28,B6368)</f>
        <v>4.761</v>
      </c>
      <c r="G6368" s="25" t="n">
        <f aca="false">IF(OR(D6368="",E6368="",F6368=""),"",D6368*($B$7-$B$8-F6368-E6368))</f>
        <v>5010.28622179628</v>
      </c>
      <c r="H6368" s="25" t="n">
        <f aca="false">IF(D6368="","",D6368*$F$30)</f>
        <v>6124.95258098178</v>
      </c>
    </row>
    <row r="6369" customFormat="false" ht="15" hidden="false" customHeight="false" outlineLevel="0" collapsed="false">
      <c r="A6369" s="2" t="n">
        <v>6335</v>
      </c>
      <c r="B6369" s="2" t="n">
        <v>11</v>
      </c>
      <c r="C6369" s="22" t="n">
        <f aca="true">NORMSINV(MAX(RAND(),0.000000000001))</f>
        <v>-1.5589913264126</v>
      </c>
      <c r="D6369" s="24" t="n">
        <f aca="false">IF($B$11="","",$B$11*EXP($B$12*C6369))</f>
        <v>480.86508897247</v>
      </c>
      <c r="E6369" s="20" t="n">
        <f aca="true">IF($B$10="","",$B$10*(1-$B$14+2*$B$14*RAND()))</f>
        <v>3.71222793579919</v>
      </c>
      <c r="F6369" s="21" t="n">
        <f aca="false">INDEX($E$17:$E$28,B6369)</f>
        <v>4.761</v>
      </c>
      <c r="G6369" s="25" t="n">
        <f aca="false">IF(OR(D6369="",E6369="",F6369=""),"",D6369*($B$7-$B$8-F6369-E6369))</f>
        <v>2051.74172827717</v>
      </c>
      <c r="H6369" s="25" t="n">
        <f aca="false">IF(D6369="","",D6369*$F$30)</f>
        <v>2403.94075279117</v>
      </c>
    </row>
    <row r="6370" customFormat="false" ht="15" hidden="false" customHeight="false" outlineLevel="0" collapsed="false">
      <c r="A6370" s="2" t="n">
        <v>6336</v>
      </c>
      <c r="B6370" s="2" t="n">
        <v>12</v>
      </c>
      <c r="C6370" s="22" t="n">
        <f aca="true">NORMSINV(MAX(RAND(),0.000000000001))</f>
        <v>-0.677105714074838</v>
      </c>
      <c r="D6370" s="24" t="n">
        <f aca="false">IF($B$11="","",$B$11*EXP($B$12*C6370))</f>
        <v>697.277469506029</v>
      </c>
      <c r="E6370" s="20" t="n">
        <f aca="true">IF($B$10="","",$B$10*(1-$B$14+2*$B$14*RAND()))</f>
        <v>4.04177849850676</v>
      </c>
      <c r="F6370" s="21" t="n">
        <f aca="false">INDEX($E$17:$E$28,B6370)</f>
        <v>4.761</v>
      </c>
      <c r="G6370" s="25" t="n">
        <f aca="false">IF(OR(D6370="",E6370="",F6370=""),"",D6370*($B$7-$B$8-F6370-E6370))</f>
        <v>2745.33584544593</v>
      </c>
      <c r="H6370" s="25" t="n">
        <f aca="false">IF(D6370="","",D6370*$F$30)</f>
        <v>3485.82952555454</v>
      </c>
    </row>
    <row r="6371" customFormat="false" ht="15" hidden="false" customHeight="false" outlineLevel="0" collapsed="false">
      <c r="A6371" s="2" t="n">
        <v>6337</v>
      </c>
      <c r="B6371" s="2" t="n">
        <v>1</v>
      </c>
      <c r="C6371" s="22" t="n">
        <f aca="true">NORMSINV(MAX(RAND(),0.000000000001))</f>
        <v>-0.555088085968135</v>
      </c>
      <c r="D6371" s="24" t="n">
        <f aca="false">IF($B$11="","",$B$11*EXP($B$12*C6371))</f>
        <v>734.06494875511</v>
      </c>
      <c r="E6371" s="20" t="n">
        <f aca="true">IF($B$10="","",$B$10*(1-$B$14+2*$B$14*RAND()))</f>
        <v>3.47121893866998</v>
      </c>
      <c r="F6371" s="21" t="n">
        <f aca="false">INDEX($E$17:$E$28,B6371)</f>
        <v>4.92562580645161</v>
      </c>
      <c r="G6371" s="25" t="n">
        <f aca="false">IF(OR(D6371="",E6371="",F6371=""),"",D6371*($B$7-$B$8-F6371-E6371))</f>
        <v>3188.15803960781</v>
      </c>
      <c r="H6371" s="25" t="n">
        <f aca="false">IF(D6371="","",D6371*$F$30)</f>
        <v>3669.73749181655</v>
      </c>
    </row>
    <row r="6372" customFormat="false" ht="15" hidden="false" customHeight="false" outlineLevel="0" collapsed="false">
      <c r="A6372" s="2" t="n">
        <v>6338</v>
      </c>
      <c r="B6372" s="2" t="n">
        <v>2</v>
      </c>
      <c r="C6372" s="22" t="n">
        <f aca="true">NORMSINV(MAX(RAND(),0.000000000001))</f>
        <v>2.00453216746152</v>
      </c>
      <c r="D6372" s="24" t="n">
        <f aca="false">IF($B$11="","",$B$11*EXP($B$12*C6372))</f>
        <v>2158.42621398477</v>
      </c>
      <c r="E6372" s="20" t="n">
        <f aca="true">IF($B$10="","",$B$10*(1-$B$14+2*$B$14*RAND()))</f>
        <v>3.81035232453444</v>
      </c>
      <c r="F6372" s="21" t="n">
        <f aca="false">INDEX($E$17:$E$28,B6372)</f>
        <v>5.0612</v>
      </c>
      <c r="G6372" s="25" t="n">
        <f aca="false">IF(OR(D6372="",E6372="",F6372=""),"",D6372*($B$7-$B$8-F6372-E6372))</f>
        <v>8349.75887015333</v>
      </c>
      <c r="H6372" s="25" t="n">
        <f aca="false">IF(D6372="","",D6372*$F$30)</f>
        <v>10790.4043289527</v>
      </c>
    </row>
    <row r="6373" customFormat="false" ht="15" hidden="false" customHeight="false" outlineLevel="0" collapsed="false">
      <c r="A6373" s="2" t="n">
        <v>6339</v>
      </c>
      <c r="B6373" s="2" t="n">
        <v>3</v>
      </c>
      <c r="C6373" s="22" t="n">
        <f aca="true">NORMSINV(MAX(RAND(),0.000000000001))</f>
        <v>-0.900291293622063</v>
      </c>
      <c r="D6373" s="24" t="n">
        <f aca="false">IF($B$11="","",$B$11*EXP($B$12*C6373))</f>
        <v>634.692476585304</v>
      </c>
      <c r="E6373" s="20" t="n">
        <f aca="true">IF($B$10="","",$B$10*(1-$B$14+2*$B$14*RAND()))</f>
        <v>3.87226309387014</v>
      </c>
      <c r="F6373" s="21" t="n">
        <f aca="false">INDEX($E$17:$E$28,B6373)</f>
        <v>5.0612</v>
      </c>
      <c r="G6373" s="25" t="n">
        <f aca="false">IF(OR(D6373="",E6373="",F6373=""),"",D6373*($B$7-$B$8-F6373-E6373))</f>
        <v>2415.98033616492</v>
      </c>
      <c r="H6373" s="25" t="n">
        <f aca="false">IF(D6373="","",D6373*$F$30)</f>
        <v>3172.95462894525</v>
      </c>
    </row>
    <row r="6374" customFormat="false" ht="15" hidden="false" customHeight="false" outlineLevel="0" collapsed="false">
      <c r="A6374" s="2" t="n">
        <v>6340</v>
      </c>
      <c r="B6374" s="2" t="n">
        <v>4</v>
      </c>
      <c r="C6374" s="22" t="n">
        <f aca="true">NORMSINV(MAX(RAND(),0.000000000001))</f>
        <v>-0.243229424292083</v>
      </c>
      <c r="D6374" s="24" t="n">
        <f aca="false">IF($B$11="","",$B$11*EXP($B$12*C6374))</f>
        <v>837.150755641571</v>
      </c>
      <c r="E6374" s="20" t="n">
        <f aca="true">IF($B$10="","",$B$10*(1-$B$14+2*$B$14*RAND()))</f>
        <v>3.56161382554447</v>
      </c>
      <c r="F6374" s="21" t="n">
        <f aca="false">INDEX($E$17:$E$28,B6374)</f>
        <v>4.89657419354839</v>
      </c>
      <c r="G6374" s="25" t="n">
        <f aca="false">IF(OR(D6374="",E6374="",F6374=""),"",D6374*($B$7-$B$8-F6374-E6374))</f>
        <v>3584.52213533155</v>
      </c>
      <c r="H6374" s="25" t="n">
        <f aca="false">IF(D6374="","",D6374*$F$30)</f>
        <v>4185.08405760334</v>
      </c>
    </row>
    <row r="6375" customFormat="false" ht="15" hidden="false" customHeight="false" outlineLevel="0" collapsed="false">
      <c r="A6375" s="2" t="n">
        <v>6341</v>
      </c>
      <c r="B6375" s="2" t="n">
        <v>5</v>
      </c>
      <c r="C6375" s="22" t="n">
        <f aca="true">NORMSINV(MAX(RAND(),0.000000000001))</f>
        <v>0.712463028126737</v>
      </c>
      <c r="D6375" s="24" t="n">
        <f aca="false">IF($B$11="","",$B$11*EXP($B$12*C6375))</f>
        <v>1252.25416553883</v>
      </c>
      <c r="E6375" s="20" t="n">
        <f aca="true">IF($B$10="","",$B$10*(1-$B$14+2*$B$14*RAND()))</f>
        <v>3.63726549674796</v>
      </c>
      <c r="F6375" s="21" t="n">
        <f aca="false">INDEX($E$17:$E$28,B6375)</f>
        <v>4.761</v>
      </c>
      <c r="G6375" s="25" t="n">
        <f aca="false">IF(OR(D6375="",E6375="",F6375=""),"",D6375*($B$7-$B$8-F6375-E6375))</f>
        <v>5436.95511736105</v>
      </c>
      <c r="H6375" s="25" t="n">
        <f aca="false">IF(D6375="","",D6375*$F$30)</f>
        <v>6260.26902436174</v>
      </c>
    </row>
    <row r="6376" customFormat="false" ht="15" hidden="false" customHeight="false" outlineLevel="0" collapsed="false">
      <c r="A6376" s="2" t="n">
        <v>6342</v>
      </c>
      <c r="B6376" s="2" t="n">
        <v>6</v>
      </c>
      <c r="C6376" s="22" t="n">
        <f aca="true">NORMSINV(MAX(RAND(),0.000000000001))</f>
        <v>1.94322550964188</v>
      </c>
      <c r="D6376" s="24" t="n">
        <f aca="false">IF($B$11="","",$B$11*EXP($B$12*C6376))</f>
        <v>2103.3825904301</v>
      </c>
      <c r="E6376" s="20" t="n">
        <f aca="true">IF($B$10="","",$B$10*(1-$B$14+2*$B$14*RAND()))</f>
        <v>3.87094562348026</v>
      </c>
      <c r="F6376" s="21" t="n">
        <f aca="false">INDEX($E$17:$E$28,B6376)</f>
        <v>4.761</v>
      </c>
      <c r="G6376" s="25" t="n">
        <f aca="false">IF(OR(D6376="",E6376="",F6376=""),"",D6376*($B$7-$B$8-F6376-E6376))</f>
        <v>8640.81005611179</v>
      </c>
      <c r="H6376" s="25" t="n">
        <f aca="false">IF(D6376="","",D6376*$F$30)</f>
        <v>10515.2302460781</v>
      </c>
    </row>
    <row r="6377" customFormat="false" ht="15" hidden="false" customHeight="false" outlineLevel="0" collapsed="false">
      <c r="A6377" s="2" t="n">
        <v>6343</v>
      </c>
      <c r="B6377" s="2" t="n">
        <v>7</v>
      </c>
      <c r="C6377" s="22" t="n">
        <f aca="true">NORMSINV(MAX(RAND(),0.000000000001))</f>
        <v>-1.89765782029747</v>
      </c>
      <c r="D6377" s="24" t="n">
        <f aca="false">IF($B$11="","",$B$11*EXP($B$12*C6377))</f>
        <v>416.915757844741</v>
      </c>
      <c r="E6377" s="20" t="n">
        <f aca="true">IF($B$10="","",$B$10*(1-$B$14+2*$B$14*RAND()))</f>
        <v>3.38569043935195</v>
      </c>
      <c r="F6377" s="21" t="n">
        <f aca="false">INDEX($E$17:$E$28,B6377)</f>
        <v>4.761</v>
      </c>
      <c r="G6377" s="25" t="n">
        <f aca="false">IF(OR(D6377="",E6377="",F6377=""),"",D6377*($B$7-$B$8-F6377-E6377))</f>
        <v>1915.02313649308</v>
      </c>
      <c r="H6377" s="25" t="n">
        <f aca="false">IF(D6377="","",D6377*$F$30)</f>
        <v>2084.24525661743</v>
      </c>
    </row>
    <row r="6378" customFormat="false" ht="15" hidden="false" customHeight="false" outlineLevel="0" collapsed="false">
      <c r="A6378" s="2" t="n">
        <v>6344</v>
      </c>
      <c r="B6378" s="2" t="n">
        <v>8</v>
      </c>
      <c r="C6378" s="22" t="n">
        <f aca="true">NORMSINV(MAX(RAND(),0.000000000001))</f>
        <v>0.528027838020824</v>
      </c>
      <c r="D6378" s="24" t="n">
        <f aca="false">IF($B$11="","",$B$11*EXP($B$12*C6378))</f>
        <v>1158.62102797344</v>
      </c>
      <c r="E6378" s="20" t="n">
        <f aca="true">IF($B$10="","",$B$10*(1-$B$14+2*$B$14*RAND()))</f>
        <v>3.85445514497845</v>
      </c>
      <c r="F6378" s="21" t="n">
        <f aca="false">INDEX($E$17:$E$28,B6378)</f>
        <v>4.761</v>
      </c>
      <c r="G6378" s="25" t="n">
        <f aca="false">IF(OR(D6378="",E6378="",F6378=""),"",D6378*($B$7-$B$8-F6378-E6378))</f>
        <v>4778.78439984762</v>
      </c>
      <c r="H6378" s="25" t="n">
        <f aca="false">IF(D6378="","",D6378*$F$30)</f>
        <v>5792.1782430448</v>
      </c>
    </row>
    <row r="6379" customFormat="false" ht="15" hidden="false" customHeight="false" outlineLevel="0" collapsed="false">
      <c r="A6379" s="2" t="n">
        <v>6345</v>
      </c>
      <c r="B6379" s="2" t="n">
        <v>9</v>
      </c>
      <c r="C6379" s="22" t="n">
        <f aca="true">NORMSINV(MAX(RAND(),0.000000000001))</f>
        <v>-0.697291394755111</v>
      </c>
      <c r="D6379" s="24" t="n">
        <f aca="false">IF($B$11="","",$B$11*EXP($B$12*C6379))</f>
        <v>691.371884297669</v>
      </c>
      <c r="E6379" s="20" t="n">
        <f aca="true">IF($B$10="","",$B$10*(1-$B$14+2*$B$14*RAND()))</f>
        <v>3.39584954455233</v>
      </c>
      <c r="F6379" s="21" t="n">
        <f aca="false">INDEX($E$17:$E$28,B6379)</f>
        <v>4.761</v>
      </c>
      <c r="G6379" s="25" t="n">
        <f aca="false">IF(OR(D6379="",E6379="",F6379=""),"",D6379*($B$7-$B$8-F6379-E6379))</f>
        <v>3168.66136640257</v>
      </c>
      <c r="H6379" s="25" t="n">
        <f aca="false">IF(D6379="","",D6379*$F$30)</f>
        <v>3456.30632398091</v>
      </c>
    </row>
    <row r="6380" customFormat="false" ht="15" hidden="false" customHeight="false" outlineLevel="0" collapsed="false">
      <c r="A6380" s="2" t="n">
        <v>6346</v>
      </c>
      <c r="B6380" s="2" t="n">
        <v>10</v>
      </c>
      <c r="C6380" s="22" t="n">
        <f aca="true">NORMSINV(MAX(RAND(),0.000000000001))</f>
        <v>-1.1498987299184</v>
      </c>
      <c r="D6380" s="24" t="n">
        <f aca="false">IF($B$11="","",$B$11*EXP($B$12*C6380))</f>
        <v>571.328578989547</v>
      </c>
      <c r="E6380" s="20" t="n">
        <f aca="true">IF($B$10="","",$B$10*(1-$B$14+2*$B$14*RAND()))</f>
        <v>3.44015443367584</v>
      </c>
      <c r="F6380" s="21" t="n">
        <f aca="false">INDEX($E$17:$E$28,B6380)</f>
        <v>4.761</v>
      </c>
      <c r="G6380" s="25" t="n">
        <f aca="false">IF(OR(D6380="",E6380="",F6380=""),"",D6380*($B$7-$B$8-F6380-E6380))</f>
        <v>2593.17218766099</v>
      </c>
      <c r="H6380" s="25" t="n">
        <f aca="false">IF(D6380="","",D6380*$F$30)</f>
        <v>2856.18583208454</v>
      </c>
    </row>
    <row r="6381" customFormat="false" ht="15" hidden="false" customHeight="false" outlineLevel="0" collapsed="false">
      <c r="A6381" s="2" t="n">
        <v>6347</v>
      </c>
      <c r="B6381" s="2" t="n">
        <v>11</v>
      </c>
      <c r="C6381" s="22" t="n">
        <f aca="true">NORMSINV(MAX(RAND(),0.000000000001))</f>
        <v>-0.301536609353226</v>
      </c>
      <c r="D6381" s="24" t="n">
        <f aca="false">IF($B$11="","",$B$11*EXP($B$12*C6381))</f>
        <v>816.833679341706</v>
      </c>
      <c r="E6381" s="20" t="n">
        <f aca="true">IF($B$10="","",$B$10*(1-$B$14+2*$B$14*RAND()))</f>
        <v>4.07638730076087</v>
      </c>
      <c r="F6381" s="21" t="n">
        <f aca="false">INDEX($E$17:$E$28,B6381)</f>
        <v>4.761</v>
      </c>
      <c r="G6381" s="25" t="n">
        <f aca="false">IF(OR(D6381="",E6381="",F6381=""),"",D6381*($B$7-$B$8-F6381-E6381))</f>
        <v>3187.78549016516</v>
      </c>
      <c r="H6381" s="25" t="n">
        <f aca="false">IF(D6381="","",D6381*$F$30)</f>
        <v>4083.51492976506</v>
      </c>
    </row>
    <row r="6382" customFormat="false" ht="15" hidden="false" customHeight="false" outlineLevel="0" collapsed="false">
      <c r="A6382" s="2" t="n">
        <v>6348</v>
      </c>
      <c r="B6382" s="2" t="n">
        <v>12</v>
      </c>
      <c r="C6382" s="22" t="n">
        <f aca="true">NORMSINV(MAX(RAND(),0.000000000001))</f>
        <v>1.78056631027072</v>
      </c>
      <c r="D6382" s="24" t="n">
        <f aca="false">IF($B$11="","",$B$11*EXP($B$12*C6382))</f>
        <v>1964.04817580615</v>
      </c>
      <c r="E6382" s="20" t="n">
        <f aca="true">IF($B$10="","",$B$10*(1-$B$14+2*$B$14*RAND()))</f>
        <v>3.72642637134447</v>
      </c>
      <c r="F6382" s="21" t="n">
        <f aca="false">INDEX($E$17:$E$28,B6382)</f>
        <v>4.761</v>
      </c>
      <c r="G6382" s="25" t="n">
        <f aca="false">IF(OR(D6382="",E6382="",F6382=""),"",D6382*($B$7-$B$8-F6382-E6382))</f>
        <v>8352.25947784226</v>
      </c>
      <c r="H6382" s="25" t="n">
        <f aca="false">IF(D6382="","",D6382*$F$30)</f>
        <v>9818.66964049012</v>
      </c>
    </row>
    <row r="6383" customFormat="false" ht="15" hidden="false" customHeight="false" outlineLevel="0" collapsed="false">
      <c r="A6383" s="2" t="n">
        <v>6349</v>
      </c>
      <c r="B6383" s="2" t="n">
        <v>1</v>
      </c>
      <c r="C6383" s="22" t="n">
        <f aca="true">NORMSINV(MAX(RAND(),0.000000000001))</f>
        <v>0.895728028240658</v>
      </c>
      <c r="D6383" s="24" t="n">
        <f aca="false">IF($B$11="","",$B$11*EXP($B$12*C6383))</f>
        <v>1352.78700431682</v>
      </c>
      <c r="E6383" s="20" t="n">
        <f aca="true">IF($B$10="","",$B$10*(1-$B$14+2*$B$14*RAND()))</f>
        <v>3.79937102207461</v>
      </c>
      <c r="F6383" s="21" t="n">
        <f aca="false">INDEX($E$17:$E$28,B6383)</f>
        <v>4.92562580645161</v>
      </c>
      <c r="G6383" s="25" t="n">
        <f aca="false">IF(OR(D6383="",E6383="",F6383=""),"",D6383*($B$7-$B$8-F6383-E6383))</f>
        <v>5431.44411266053</v>
      </c>
      <c r="H6383" s="25" t="n">
        <f aca="false">IF(D6383="","",D6383*$F$30)</f>
        <v>6762.85279198064</v>
      </c>
    </row>
    <row r="6384" customFormat="false" ht="15" hidden="false" customHeight="false" outlineLevel="0" collapsed="false">
      <c r="A6384" s="2" t="n">
        <v>6350</v>
      </c>
      <c r="B6384" s="2" t="n">
        <v>2</v>
      </c>
      <c r="C6384" s="22" t="n">
        <f aca="true">NORMSINV(MAX(RAND(),0.000000000001))</f>
        <v>-0.444628637474373</v>
      </c>
      <c r="D6384" s="24" t="n">
        <f aca="false">IF($B$11="","",$B$11*EXP($B$12*C6384))</f>
        <v>769.038762140868</v>
      </c>
      <c r="E6384" s="20" t="n">
        <f aca="true">IF($B$10="","",$B$10*(1-$B$14+2*$B$14*RAND()))</f>
        <v>3.8489385989771</v>
      </c>
      <c r="F6384" s="21" t="n">
        <f aca="false">INDEX($E$17:$E$28,B6384)</f>
        <v>5.0612</v>
      </c>
      <c r="G6384" s="25" t="n">
        <f aca="false">IF(OR(D6384="",E6384="",F6384=""),"",D6384*($B$7-$B$8-F6384-E6384))</f>
        <v>2945.31187101374</v>
      </c>
      <c r="H6384" s="25" t="n">
        <f aca="false">IF(D6384="","",D6384*$F$30)</f>
        <v>3844.57857969463</v>
      </c>
    </row>
    <row r="6385" customFormat="false" ht="15" hidden="false" customHeight="false" outlineLevel="0" collapsed="false">
      <c r="A6385" s="2" t="n">
        <v>6351</v>
      </c>
      <c r="B6385" s="2" t="n">
        <v>3</v>
      </c>
      <c r="C6385" s="22" t="n">
        <f aca="true">NORMSINV(MAX(RAND(),0.000000000001))</f>
        <v>-0.580172379340221</v>
      </c>
      <c r="D6385" s="24" t="n">
        <f aca="false">IF($B$11="","",$B$11*EXP($B$12*C6385))</f>
        <v>726.346984474471</v>
      </c>
      <c r="E6385" s="20" t="n">
        <f aca="true">IF($B$10="","",$B$10*(1-$B$14+2*$B$14*RAND()))</f>
        <v>3.92155987662517</v>
      </c>
      <c r="F6385" s="21" t="n">
        <f aca="false">INDEX($E$17:$E$28,B6385)</f>
        <v>5.0612</v>
      </c>
      <c r="G6385" s="25" t="n">
        <f aca="false">IF(OR(D6385="",E6385="",F6385=""),"",D6385*($B$7-$B$8-F6385-E6385))</f>
        <v>2729.0600335598</v>
      </c>
      <c r="H6385" s="25" t="n">
        <f aca="false">IF(D6385="","",D6385*$F$30)</f>
        <v>3631.15384478478</v>
      </c>
    </row>
    <row r="6386" customFormat="false" ht="15" hidden="false" customHeight="false" outlineLevel="0" collapsed="false">
      <c r="A6386" s="2" t="n">
        <v>6352</v>
      </c>
      <c r="B6386" s="2" t="n">
        <v>4</v>
      </c>
      <c r="C6386" s="22" t="n">
        <f aca="true">NORMSINV(MAX(RAND(),0.000000000001))</f>
        <v>1.42565546789437</v>
      </c>
      <c r="D6386" s="24" t="n">
        <f aca="false">IF($B$11="","",$B$11*EXP($B$12*C6386))</f>
        <v>1691.23723567575</v>
      </c>
      <c r="E6386" s="20" t="n">
        <f aca="true">IF($B$10="","",$B$10*(1-$B$14+2*$B$14*RAND()))</f>
        <v>4.01220716714152</v>
      </c>
      <c r="F6386" s="21" t="n">
        <f aca="false">INDEX($E$17:$E$28,B6386)</f>
        <v>4.89657419354839</v>
      </c>
      <c r="G6386" s="25" t="n">
        <f aca="false">IF(OR(D6386="",E6386="",F6386=""),"",D6386*($B$7-$B$8-F6386-E6386))</f>
        <v>6479.49962081621</v>
      </c>
      <c r="H6386" s="25" t="n">
        <f aca="false">IF(D6386="","",D6386*$F$30)</f>
        <v>8454.83318859022</v>
      </c>
    </row>
    <row r="6387" customFormat="false" ht="15" hidden="false" customHeight="false" outlineLevel="0" collapsed="false">
      <c r="A6387" s="2" t="n">
        <v>6353</v>
      </c>
      <c r="B6387" s="2" t="n">
        <v>5</v>
      </c>
      <c r="C6387" s="22" t="n">
        <f aca="true">NORMSINV(MAX(RAND(),0.000000000001))</f>
        <v>-1.36367732879234</v>
      </c>
      <c r="D6387" s="24" t="n">
        <f aca="false">IF($B$11="","",$B$11*EXP($B$12*C6387))</f>
        <v>522.113731979064</v>
      </c>
      <c r="E6387" s="20" t="n">
        <f aca="true">IF($B$10="","",$B$10*(1-$B$14+2*$B$14*RAND()))</f>
        <v>4.09201141946477</v>
      </c>
      <c r="F6387" s="21" t="n">
        <f aca="false">INDEX($E$17:$E$28,B6387)</f>
        <v>4.761</v>
      </c>
      <c r="G6387" s="25" t="n">
        <f aca="false">IF(OR(D6387="",E6387="",F6387=""),"",D6387*($B$7-$B$8-F6387-E6387))</f>
        <v>2029.45011394325</v>
      </c>
      <c r="H6387" s="25" t="n">
        <f aca="false">IF(D6387="","",D6387*$F$30)</f>
        <v>2610.15096890973</v>
      </c>
    </row>
    <row r="6388" customFormat="false" ht="15" hidden="false" customHeight="false" outlineLevel="0" collapsed="false">
      <c r="A6388" s="2" t="n">
        <v>6354</v>
      </c>
      <c r="B6388" s="2" t="n">
        <v>6</v>
      </c>
      <c r="C6388" s="22" t="n">
        <f aca="true">NORMSINV(MAX(RAND(),0.000000000001))</f>
        <v>-1.1527621965383</v>
      </c>
      <c r="D6388" s="24" t="n">
        <f aca="false">IF($B$11="","",$B$11*EXP($B$12*C6388))</f>
        <v>570.63964810266</v>
      </c>
      <c r="E6388" s="20" t="n">
        <f aca="true">IF($B$10="","",$B$10*(1-$B$14+2*$B$14*RAND()))</f>
        <v>3.39473254319075</v>
      </c>
      <c r="F6388" s="21" t="n">
        <f aca="false">INDEX($E$17:$E$28,B6388)</f>
        <v>4.761</v>
      </c>
      <c r="G6388" s="25" t="n">
        <f aca="false">IF(OR(D6388="",E6388="",F6388=""),"",D6388*($B$7-$B$8-F6388-E6388))</f>
        <v>2615.96476836211</v>
      </c>
      <c r="H6388" s="25" t="n">
        <f aca="false">IF(D6388="","",D6388*$F$30)</f>
        <v>2852.74172879482</v>
      </c>
    </row>
    <row r="6389" customFormat="false" ht="15" hidden="false" customHeight="false" outlineLevel="0" collapsed="false">
      <c r="A6389" s="2" t="n">
        <v>6355</v>
      </c>
      <c r="B6389" s="2" t="n">
        <v>7</v>
      </c>
      <c r="C6389" s="22" t="n">
        <f aca="true">NORMSINV(MAX(RAND(),0.000000000001))</f>
        <v>2.03363130316094</v>
      </c>
      <c r="D6389" s="24" t="n">
        <f aca="false">IF($B$11="","",$B$11*EXP($B$12*C6389))</f>
        <v>2185.05443191076</v>
      </c>
      <c r="E6389" s="20" t="n">
        <f aca="true">IF($B$10="","",$B$10*(1-$B$14+2*$B$14*RAND()))</f>
        <v>3.93818936982171</v>
      </c>
      <c r="F6389" s="21" t="n">
        <f aca="false">INDEX($E$17:$E$28,B6389)</f>
        <v>4.761</v>
      </c>
      <c r="G6389" s="25" t="n">
        <f aca="false">IF(OR(D6389="",E6389="",F6389=""),"",D6389*($B$7-$B$8-F6389-E6389))</f>
        <v>8829.39117598316</v>
      </c>
      <c r="H6389" s="25" t="n">
        <f aca="false">IF(D6389="","",D6389*$F$30)</f>
        <v>10923.5241160083</v>
      </c>
    </row>
    <row r="6390" customFormat="false" ht="15" hidden="false" customHeight="false" outlineLevel="0" collapsed="false">
      <c r="A6390" s="2" t="n">
        <v>6356</v>
      </c>
      <c r="B6390" s="2" t="n">
        <v>8</v>
      </c>
      <c r="C6390" s="22" t="n">
        <f aca="true">NORMSINV(MAX(RAND(),0.000000000001))</f>
        <v>-0.429682696422924</v>
      </c>
      <c r="D6390" s="24" t="n">
        <f aca="false">IF($B$11="","",$B$11*EXP($B$12*C6390))</f>
        <v>773.897229648346</v>
      </c>
      <c r="E6390" s="20" t="n">
        <f aca="true">IF($B$10="","",$B$10*(1-$B$14+2*$B$14*RAND()))</f>
        <v>4.11100116591989</v>
      </c>
      <c r="F6390" s="21" t="n">
        <f aca="false">INDEX($E$17:$E$28,B6390)</f>
        <v>4.761</v>
      </c>
      <c r="G6390" s="25" t="n">
        <f aca="false">IF(OR(D6390="",E6390="",F6390=""),"",D6390*($B$7-$B$8-F6390-E6390))</f>
        <v>2993.43358197763</v>
      </c>
      <c r="H6390" s="25" t="n">
        <f aca="false">IF(D6390="","",D6390*$F$30)</f>
        <v>3868.86703045801</v>
      </c>
    </row>
    <row r="6391" customFormat="false" ht="15" hidden="false" customHeight="false" outlineLevel="0" collapsed="false">
      <c r="A6391" s="2" t="n">
        <v>6357</v>
      </c>
      <c r="B6391" s="2" t="n">
        <v>9</v>
      </c>
      <c r="C6391" s="22" t="n">
        <f aca="true">NORMSINV(MAX(RAND(),0.000000000001))</f>
        <v>-0.260228101658163</v>
      </c>
      <c r="D6391" s="24" t="n">
        <f aca="false">IF($B$11="","",$B$11*EXP($B$12*C6391))</f>
        <v>831.175947849955</v>
      </c>
      <c r="E6391" s="20" t="n">
        <f aca="true">IF($B$10="","",$B$10*(1-$B$14+2*$B$14*RAND()))</f>
        <v>3.5402277809066</v>
      </c>
      <c r="F6391" s="21" t="n">
        <f aca="false">INDEX($E$17:$E$28,B6391)</f>
        <v>4.761</v>
      </c>
      <c r="G6391" s="25" t="n">
        <f aca="false">IF(OR(D6391="",E6391="",F6391=""),"",D6391*($B$7-$B$8-F6391-E6391))</f>
        <v>3689.400706495</v>
      </c>
      <c r="H6391" s="25" t="n">
        <f aca="false">IF(D6391="","",D6391*$F$30)</f>
        <v>4155.21479849149</v>
      </c>
    </row>
    <row r="6392" customFormat="false" ht="15" hidden="false" customHeight="false" outlineLevel="0" collapsed="false">
      <c r="A6392" s="2" t="n">
        <v>6358</v>
      </c>
      <c r="B6392" s="2" t="n">
        <v>10</v>
      </c>
      <c r="C6392" s="22" t="n">
        <f aca="true">NORMSINV(MAX(RAND(),0.000000000001))</f>
        <v>0.197739273979699</v>
      </c>
      <c r="D6392" s="24" t="n">
        <f aca="false">IF($B$11="","",$B$11*EXP($B$12*C6392))</f>
        <v>1008.09068986793</v>
      </c>
      <c r="E6392" s="20" t="n">
        <f aca="true">IF($B$10="","",$B$10*(1-$B$14+2*$B$14*RAND()))</f>
        <v>3.53609052203459</v>
      </c>
      <c r="F6392" s="21" t="n">
        <f aca="false">INDEX($E$17:$E$28,B6392)</f>
        <v>4.761</v>
      </c>
      <c r="G6392" s="25" t="n">
        <f aca="false">IF(OR(D6392="",E6392="",F6392=""),"",D6392*($B$7-$B$8-F6392-E6392))</f>
        <v>4478.8556806629</v>
      </c>
      <c r="H6392" s="25" t="n">
        <f aca="false">IF(D6392="","",D6392*$F$30)</f>
        <v>5039.64697678774</v>
      </c>
    </row>
    <row r="6393" customFormat="false" ht="15" hidden="false" customHeight="false" outlineLevel="0" collapsed="false">
      <c r="A6393" s="2" t="n">
        <v>6359</v>
      </c>
      <c r="B6393" s="2" t="n">
        <v>11</v>
      </c>
      <c r="C6393" s="22" t="n">
        <f aca="true">NORMSINV(MAX(RAND(),0.000000000001))</f>
        <v>-0.0781916017161292</v>
      </c>
      <c r="D6393" s="24" t="n">
        <f aca="false">IF($B$11="","",$B$11*EXP($B$12*C6393))</f>
        <v>897.439318859104</v>
      </c>
      <c r="E6393" s="20" t="n">
        <f aca="true">IF($B$10="","",$B$10*(1-$B$14+2*$B$14*RAND()))</f>
        <v>3.60846116366345</v>
      </c>
      <c r="F6393" s="21" t="n">
        <f aca="false">INDEX($E$17:$E$28,B6393)</f>
        <v>4.761</v>
      </c>
      <c r="G6393" s="25" t="n">
        <f aca="false">IF(OR(D6393="",E6393="",F6393=""),"",D6393*($B$7-$B$8-F6393-E6393))</f>
        <v>3922.29339632913</v>
      </c>
      <c r="H6393" s="25" t="n">
        <f aca="false">IF(D6393="","",D6393*$F$30)</f>
        <v>4486.47864284043</v>
      </c>
    </row>
    <row r="6394" customFormat="false" ht="15" hidden="false" customHeight="false" outlineLevel="0" collapsed="false">
      <c r="A6394" s="2" t="n">
        <v>6360</v>
      </c>
      <c r="B6394" s="2" t="n">
        <v>12</v>
      </c>
      <c r="C6394" s="22" t="n">
        <f aca="true">NORMSINV(MAX(RAND(),0.000000000001))</f>
        <v>1.17319422547001</v>
      </c>
      <c r="D6394" s="24" t="n">
        <f aca="false">IF($B$11="","",$B$11*EXP($B$12*C6394))</f>
        <v>1520.56465945676</v>
      </c>
      <c r="E6394" s="20" t="n">
        <f aca="true">IF($B$10="","",$B$10*(1-$B$14+2*$B$14*RAND()))</f>
        <v>3.61871682293735</v>
      </c>
      <c r="F6394" s="21" t="n">
        <f aca="false">INDEX($E$17:$E$28,B6394)</f>
        <v>4.761</v>
      </c>
      <c r="G6394" s="25" t="n">
        <f aca="false">IF(OR(D6394="",E6394="",F6394=""),"",D6394*($B$7-$B$8-F6394-E6394))</f>
        <v>6630.09250426529</v>
      </c>
      <c r="H6394" s="25" t="n">
        <f aca="false">IF(D6394="","",D6394*$F$30)</f>
        <v>7601.60684555622</v>
      </c>
    </row>
    <row r="6395" customFormat="false" ht="15" hidden="false" customHeight="false" outlineLevel="0" collapsed="false">
      <c r="A6395" s="2" t="n">
        <v>6361</v>
      </c>
      <c r="B6395" s="2" t="n">
        <v>1</v>
      </c>
      <c r="C6395" s="22" t="n">
        <f aca="true">NORMSINV(MAX(RAND(),0.000000000001))</f>
        <v>0.364887185907574</v>
      </c>
      <c r="D6395" s="24" t="n">
        <f aca="false">IF($B$11="","",$B$11*EXP($B$12*C6395))</f>
        <v>1081.65101778099</v>
      </c>
      <c r="E6395" s="20" t="n">
        <f aca="true">IF($B$10="","",$B$10*(1-$B$14+2*$B$14*RAND()))</f>
        <v>3.70939746777403</v>
      </c>
      <c r="F6395" s="21" t="n">
        <f aca="false">INDEX($E$17:$E$28,B6395)</f>
        <v>4.92562580645161</v>
      </c>
      <c r="G6395" s="25" t="n">
        <f aca="false">IF(OR(D6395="",E6395="",F6395=""),"",D6395*($B$7-$B$8-F6395-E6395))</f>
        <v>4440.15225340111</v>
      </c>
      <c r="H6395" s="25" t="n">
        <f aca="false">IF(D6395="","",D6395*$F$30)</f>
        <v>5407.38976809073</v>
      </c>
    </row>
    <row r="6396" customFormat="false" ht="15" hidden="false" customHeight="false" outlineLevel="0" collapsed="false">
      <c r="A6396" s="2" t="n">
        <v>6362</v>
      </c>
      <c r="B6396" s="2" t="n">
        <v>2</v>
      </c>
      <c r="C6396" s="22" t="n">
        <f aca="true">NORMSINV(MAX(RAND(),0.000000000001))</f>
        <v>0.38319233728855</v>
      </c>
      <c r="D6396" s="24" t="n">
        <f aca="false">IF($B$11="","",$B$11*EXP($B$12*C6396))</f>
        <v>1090.02623378885</v>
      </c>
      <c r="E6396" s="20" t="n">
        <f aca="true">IF($B$10="","",$B$10*(1-$B$14+2*$B$14*RAND()))</f>
        <v>3.6499982707078</v>
      </c>
      <c r="F6396" s="21" t="n">
        <f aca="false">INDEX($E$17:$E$28,B6396)</f>
        <v>5.0612</v>
      </c>
      <c r="G6396" s="25" t="n">
        <f aca="false">IF(OR(D6396="",E6396="",F6396=""),"",D6396*($B$7-$B$8-F6396-E6396))</f>
        <v>4391.49957566237</v>
      </c>
      <c r="H6396" s="25" t="n">
        <f aca="false">IF(D6396="","",D6396*$F$30)</f>
        <v>5449.2591479572</v>
      </c>
    </row>
    <row r="6397" customFormat="false" ht="15" hidden="false" customHeight="false" outlineLevel="0" collapsed="false">
      <c r="A6397" s="2" t="n">
        <v>6363</v>
      </c>
      <c r="B6397" s="2" t="n">
        <v>3</v>
      </c>
      <c r="C6397" s="22" t="n">
        <f aca="true">NORMSINV(MAX(RAND(),0.000000000001))</f>
        <v>0.356721014899566</v>
      </c>
      <c r="D6397" s="24" t="n">
        <f aca="false">IF($B$11="","",$B$11*EXP($B$12*C6397))</f>
        <v>1077.93550966489</v>
      </c>
      <c r="E6397" s="20" t="n">
        <f aca="true">IF($B$10="","",$B$10*(1-$B$14+2*$B$14*RAND()))</f>
        <v>3.77451855813521</v>
      </c>
      <c r="F6397" s="21" t="n">
        <f aca="false">INDEX($E$17:$E$28,B6397)</f>
        <v>5.0612</v>
      </c>
      <c r="G6397" s="25" t="n">
        <f aca="false">IF(OR(D6397="",E6397="",F6397=""),"",D6397*($B$7-$B$8-F6397-E6397))</f>
        <v>4208.56360591171</v>
      </c>
      <c r="H6397" s="25" t="n">
        <f aca="false">IF(D6397="","",D6397*$F$30)</f>
        <v>5388.81519991673</v>
      </c>
    </row>
    <row r="6398" customFormat="false" ht="15" hidden="false" customHeight="false" outlineLevel="0" collapsed="false">
      <c r="A6398" s="2" t="n">
        <v>6364</v>
      </c>
      <c r="B6398" s="2" t="n">
        <v>4</v>
      </c>
      <c r="C6398" s="22" t="n">
        <f aca="true">NORMSINV(MAX(RAND(),0.000000000001))</f>
        <v>-0.221898541606044</v>
      </c>
      <c r="D6398" s="24" t="n">
        <f aca="false">IF($B$11="","",$B$11*EXP($B$12*C6398))</f>
        <v>844.709075465036</v>
      </c>
      <c r="E6398" s="20" t="n">
        <f aca="true">IF($B$10="","",$B$10*(1-$B$14+2*$B$14*RAND()))</f>
        <v>3.86056126799936</v>
      </c>
      <c r="F6398" s="21" t="n">
        <f aca="false">INDEX($E$17:$E$28,B6398)</f>
        <v>4.89657419354839</v>
      </c>
      <c r="G6398" s="25" t="n">
        <f aca="false">IF(OR(D6398="",E6398="",F6398=""),"",D6398*($B$7-$B$8-F6398-E6398))</f>
        <v>3364.36182197848</v>
      </c>
      <c r="H6398" s="25" t="n">
        <f aca="false">IF(D6398="","",D6398*$F$30)</f>
        <v>4222.86961006481</v>
      </c>
    </row>
    <row r="6399" customFormat="false" ht="15" hidden="false" customHeight="false" outlineLevel="0" collapsed="false">
      <c r="A6399" s="2" t="n">
        <v>6365</v>
      </c>
      <c r="B6399" s="2" t="n">
        <v>5</v>
      </c>
      <c r="C6399" s="22" t="n">
        <f aca="true">NORMSINV(MAX(RAND(),0.000000000001))</f>
        <v>0.037799586287936</v>
      </c>
      <c r="D6399" s="24" t="n">
        <f aca="false">IF($B$11="","",$B$11*EXP($B$12*C6399))</f>
        <v>942.390995034599</v>
      </c>
      <c r="E6399" s="20" t="n">
        <f aca="true">IF($B$10="","",$B$10*(1-$B$14+2*$B$14*RAND()))</f>
        <v>3.82356948216653</v>
      </c>
      <c r="F6399" s="21" t="n">
        <f aca="false">INDEX($E$17:$E$28,B6399)</f>
        <v>4.761</v>
      </c>
      <c r="G6399" s="25" t="n">
        <f aca="false">IF(OR(D6399="",E6399="",F6399=""),"",D6399*($B$7-$B$8-F6399-E6399))</f>
        <v>3916.04030049823</v>
      </c>
      <c r="H6399" s="25" t="n">
        <f aca="false">IF(D6399="","",D6399*$F$30)</f>
        <v>4711.20106237697</v>
      </c>
    </row>
    <row r="6400" customFormat="false" ht="15" hidden="false" customHeight="false" outlineLevel="0" collapsed="false">
      <c r="A6400" s="2" t="n">
        <v>6366</v>
      </c>
      <c r="B6400" s="2" t="n">
        <v>6</v>
      </c>
      <c r="C6400" s="22" t="n">
        <f aca="true">NORMSINV(MAX(RAND(),0.000000000001))</f>
        <v>-0.925094954828981</v>
      </c>
      <c r="D6400" s="24" t="n">
        <f aca="false">IF($B$11="","",$B$11*EXP($B$12*C6400))</f>
        <v>628.093582175727</v>
      </c>
      <c r="E6400" s="20" t="n">
        <f aca="true">IF($B$10="","",$B$10*(1-$B$14+2*$B$14*RAND()))</f>
        <v>4.09659063437558</v>
      </c>
      <c r="F6400" s="21" t="n">
        <f aca="false">INDEX($E$17:$E$28,B6400)</f>
        <v>4.761</v>
      </c>
      <c r="G6400" s="25" t="n">
        <f aca="false">IF(OR(D6400="",E6400="",F6400=""),"",D6400*($B$7-$B$8-F6400-E6400))</f>
        <v>2438.51640592764</v>
      </c>
      <c r="H6400" s="25" t="n">
        <f aca="false">IF(D6400="","",D6400*$F$30)</f>
        <v>3139.96543601289</v>
      </c>
    </row>
    <row r="6401" customFormat="false" ht="15" hidden="false" customHeight="false" outlineLevel="0" collapsed="false">
      <c r="A6401" s="2" t="n">
        <v>6367</v>
      </c>
      <c r="B6401" s="2" t="n">
        <v>7</v>
      </c>
      <c r="C6401" s="22" t="n">
        <f aca="true">NORMSINV(MAX(RAND(),0.000000000001))</f>
        <v>0.11179761741218</v>
      </c>
      <c r="D6401" s="24" t="n">
        <f aca="false">IF($B$11="","",$B$11*EXP($B$12*C6401))</f>
        <v>972.23788955259</v>
      </c>
      <c r="E6401" s="20" t="n">
        <f aca="true">IF($B$10="","",$B$10*(1-$B$14+2*$B$14*RAND()))</f>
        <v>3.72482661137567</v>
      </c>
      <c r="F6401" s="21" t="n">
        <f aca="false">INDEX($E$17:$E$28,B6401)</f>
        <v>4.761</v>
      </c>
      <c r="G6401" s="25" t="n">
        <f aca="false">IF(OR(D6401="",E6401="",F6401=""),"",D6401*($B$7-$B$8-F6401-E6401))</f>
        <v>4136.06855714691</v>
      </c>
      <c r="H6401" s="25" t="n">
        <f aca="false">IF(D6401="","",D6401*$F$30)</f>
        <v>4860.41165745131</v>
      </c>
    </row>
    <row r="6402" customFormat="false" ht="15" hidden="false" customHeight="false" outlineLevel="0" collapsed="false">
      <c r="A6402" s="2" t="n">
        <v>6368</v>
      </c>
      <c r="B6402" s="2" t="n">
        <v>8</v>
      </c>
      <c r="C6402" s="22" t="n">
        <f aca="true">NORMSINV(MAX(RAND(),0.000000000001))</f>
        <v>1.96603935593367</v>
      </c>
      <c r="D6402" s="24" t="n">
        <f aca="false">IF($B$11="","",$B$11*EXP($B$12*C6402))</f>
        <v>2123.69986498065</v>
      </c>
      <c r="E6402" s="20" t="n">
        <f aca="true">IF($B$10="","",$B$10*(1-$B$14+2*$B$14*RAND()))</f>
        <v>3.4394051253691</v>
      </c>
      <c r="F6402" s="21" t="n">
        <f aca="false">INDEX($E$17:$E$28,B6402)</f>
        <v>4.761</v>
      </c>
      <c r="G6402" s="25" t="n">
        <f aca="false">IF(OR(D6402="",E6402="",F6402=""),"",D6402*($B$7-$B$8-F6402-E6402))</f>
        <v>9640.7370223205</v>
      </c>
      <c r="H6402" s="25" t="n">
        <f aca="false">IF(D6402="","",D6402*$F$30)</f>
        <v>10616.8003650113</v>
      </c>
    </row>
    <row r="6403" customFormat="false" ht="15" hidden="false" customHeight="false" outlineLevel="0" collapsed="false">
      <c r="A6403" s="2" t="n">
        <v>6369</v>
      </c>
      <c r="B6403" s="2" t="n">
        <v>9</v>
      </c>
      <c r="C6403" s="22" t="n">
        <f aca="true">NORMSINV(MAX(RAND(),0.000000000001))</f>
        <v>-2.24712423014433</v>
      </c>
      <c r="D6403" s="24" t="n">
        <f aca="false">IF($B$11="","",$B$11*EXP($B$12*C6403))</f>
        <v>359.829711199896</v>
      </c>
      <c r="E6403" s="20" t="n">
        <f aca="true">IF($B$10="","",$B$10*(1-$B$14+2*$B$14*RAND()))</f>
        <v>3.45242927467645</v>
      </c>
      <c r="F6403" s="21" t="n">
        <f aca="false">INDEX($E$17:$E$28,B6403)</f>
        <v>4.761</v>
      </c>
      <c r="G6403" s="25" t="n">
        <f aca="false">IF(OR(D6403="",E6403="",F6403=""),"",D6403*($B$7-$B$8-F6403-E6403))</f>
        <v>1628.79463681908</v>
      </c>
      <c r="H6403" s="25" t="n">
        <f aca="false">IF(D6403="","",D6403*$F$30)</f>
        <v>1798.86069223052</v>
      </c>
    </row>
    <row r="6404" customFormat="false" ht="15" hidden="false" customHeight="false" outlineLevel="0" collapsed="false">
      <c r="A6404" s="2" t="n">
        <v>6370</v>
      </c>
      <c r="B6404" s="2" t="n">
        <v>10</v>
      </c>
      <c r="C6404" s="22" t="n">
        <f aca="true">NORMSINV(MAX(RAND(),0.000000000001))</f>
        <v>-1.07474538623859</v>
      </c>
      <c r="D6404" s="24" t="n">
        <f aca="false">IF($B$11="","",$B$11*EXP($B$12*C6404))</f>
        <v>589.710393450313</v>
      </c>
      <c r="E6404" s="20" t="n">
        <f aca="true">IF($B$10="","",$B$10*(1-$B$14+2*$B$14*RAND()))</f>
        <v>3.86615069153172</v>
      </c>
      <c r="F6404" s="21" t="n">
        <f aca="false">INDEX($E$17:$E$28,B6404)</f>
        <v>4.761</v>
      </c>
      <c r="G6404" s="25" t="n">
        <f aca="false">IF(OR(D6404="",E6404="",F6404=""),"",D6404*($B$7-$B$8-F6404-E6404))</f>
        <v>2425.38998389868</v>
      </c>
      <c r="H6404" s="25" t="n">
        <f aca="false">IF(D6404="","",D6404*$F$30)</f>
        <v>2948.0801989368</v>
      </c>
    </row>
    <row r="6405" customFormat="false" ht="15" hidden="false" customHeight="false" outlineLevel="0" collapsed="false">
      <c r="A6405" s="2" t="n">
        <v>6371</v>
      </c>
      <c r="B6405" s="2" t="n">
        <v>11</v>
      </c>
      <c r="C6405" s="22" t="n">
        <f aca="true">NORMSINV(MAX(RAND(),0.000000000001))</f>
        <v>-1.13312439250826</v>
      </c>
      <c r="D6405" s="24" t="n">
        <f aca="false">IF($B$11="","",$B$11*EXP($B$12*C6405))</f>
        <v>575.381112479072</v>
      </c>
      <c r="E6405" s="20" t="n">
        <f aca="true">IF($B$10="","",$B$10*(1-$B$14+2*$B$14*RAND()))</f>
        <v>3.69571906070851</v>
      </c>
      <c r="F6405" s="21" t="n">
        <f aca="false">INDEX($E$17:$E$28,B6405)</f>
        <v>4.761</v>
      </c>
      <c r="G6405" s="25" t="n">
        <f aca="false">IF(OR(D6405="",E6405="",F6405=""),"",D6405*($B$7-$B$8-F6405-E6405))</f>
        <v>2464.51895190995</v>
      </c>
      <c r="H6405" s="25" t="n">
        <f aca="false">IF(D6405="","",D6405*$F$30)</f>
        <v>2876.44525750538</v>
      </c>
    </row>
    <row r="6406" customFormat="false" ht="15" hidden="false" customHeight="false" outlineLevel="0" collapsed="false">
      <c r="A6406" s="2" t="n">
        <v>6372</v>
      </c>
      <c r="B6406" s="2" t="n">
        <v>12</v>
      </c>
      <c r="C6406" s="22" t="n">
        <f aca="true">NORMSINV(MAX(RAND(),0.000000000001))</f>
        <v>0.565020791397896</v>
      </c>
      <c r="D6406" s="24" t="n">
        <f aca="false">IF($B$11="","",$B$11*EXP($B$12*C6406))</f>
        <v>1176.8226112023</v>
      </c>
      <c r="E6406" s="20" t="n">
        <f aca="true">IF($B$10="","",$B$10*(1-$B$14+2*$B$14*RAND()))</f>
        <v>3.60899993125156</v>
      </c>
      <c r="F6406" s="21" t="n">
        <f aca="false">INDEX($E$17:$E$28,B6406)</f>
        <v>4.761</v>
      </c>
      <c r="G6406" s="25" t="n">
        <f aca="false">IF(OR(D6406="",E6406="",F6406=""),"",D6406*($B$7-$B$8-F6406-E6406))</f>
        <v>5142.71489185875</v>
      </c>
      <c r="H6406" s="25" t="n">
        <f aca="false">IF(D6406="","",D6406*$F$30)</f>
        <v>5883.17159792251</v>
      </c>
    </row>
    <row r="6407" customFormat="false" ht="15" hidden="false" customHeight="false" outlineLevel="0" collapsed="false">
      <c r="A6407" s="2" t="n">
        <v>6373</v>
      </c>
      <c r="B6407" s="2" t="n">
        <v>1</v>
      </c>
      <c r="C6407" s="22" t="n">
        <f aca="true">NORMSINV(MAX(RAND(),0.000000000001))</f>
        <v>-0.706950460731843</v>
      </c>
      <c r="D6407" s="24" t="n">
        <f aca="false">IF($B$11="","",$B$11*EXP($B$12*C6407))</f>
        <v>688.56371740068</v>
      </c>
      <c r="E6407" s="20" t="n">
        <f aca="true">IF($B$10="","",$B$10*(1-$B$14+2*$B$14*RAND()))</f>
        <v>3.4824241205456</v>
      </c>
      <c r="F6407" s="21" t="n">
        <f aca="false">INDEX($E$17:$E$28,B6407)</f>
        <v>4.92562580645161</v>
      </c>
      <c r="G6407" s="25" t="n">
        <f aca="false">IF(OR(D6407="",E6407="",F6407=""),"",D6407*($B$7-$B$8-F6407-E6407))</f>
        <v>2982.82364586095</v>
      </c>
      <c r="H6407" s="25" t="n">
        <f aca="false">IF(D6407="","",D6407*$F$30)</f>
        <v>3442.26773602948</v>
      </c>
    </row>
    <row r="6408" customFormat="false" ht="15" hidden="false" customHeight="false" outlineLevel="0" collapsed="false">
      <c r="A6408" s="2" t="n">
        <v>6374</v>
      </c>
      <c r="B6408" s="2" t="n">
        <v>2</v>
      </c>
      <c r="C6408" s="22" t="n">
        <f aca="true">NORMSINV(MAX(RAND(),0.000000000001))</f>
        <v>-0.858669588024454</v>
      </c>
      <c r="D6408" s="24" t="n">
        <f aca="false">IF($B$11="","",$B$11*EXP($B$12*C6408))</f>
        <v>645.921879654821</v>
      </c>
      <c r="E6408" s="20" t="n">
        <f aca="true">IF($B$10="","",$B$10*(1-$B$14+2*$B$14*RAND()))</f>
        <v>4.08683704203577</v>
      </c>
      <c r="F6408" s="21" t="n">
        <f aca="false">INDEX($E$17:$E$28,B6408)</f>
        <v>5.0612</v>
      </c>
      <c r="G6408" s="25" t="n">
        <f aca="false">IF(OR(D6408="",E6408="",F6408=""),"",D6408*($B$7-$B$8-F6408-E6408))</f>
        <v>2320.12746545874</v>
      </c>
      <c r="H6408" s="25" t="n">
        <f aca="false">IF(D6408="","",D6408*$F$30)</f>
        <v>3229.09266077038</v>
      </c>
    </row>
    <row r="6409" customFormat="false" ht="15" hidden="false" customHeight="false" outlineLevel="0" collapsed="false">
      <c r="A6409" s="2" t="n">
        <v>6375</v>
      </c>
      <c r="B6409" s="2" t="n">
        <v>3</v>
      </c>
      <c r="C6409" s="22" t="n">
        <f aca="true">NORMSINV(MAX(RAND(),0.000000000001))</f>
        <v>1.29208782041726</v>
      </c>
      <c r="D6409" s="24" t="n">
        <f aca="false">IF($B$11="","",$B$11*EXP($B$12*C6409))</f>
        <v>1598.68190264179</v>
      </c>
      <c r="E6409" s="20" t="n">
        <f aca="true">IF($B$10="","",$B$10*(1-$B$14+2*$B$14*RAND()))</f>
        <v>4.06725232550816</v>
      </c>
      <c r="F6409" s="21" t="n">
        <f aca="false">INDEX($E$17:$E$28,B6409)</f>
        <v>5.0612</v>
      </c>
      <c r="G6409" s="25" t="n">
        <f aca="false">IF(OR(D6409="",E6409="",F6409=""),"",D6409*($B$7-$B$8-F6409-E6409))</f>
        <v>5773.71590773816</v>
      </c>
      <c r="H6409" s="25" t="n">
        <f aca="false">IF(D6409="","",D6409*$F$30)</f>
        <v>7992.13056768685</v>
      </c>
    </row>
    <row r="6410" customFormat="false" ht="15" hidden="false" customHeight="false" outlineLevel="0" collapsed="false">
      <c r="A6410" s="2" t="n">
        <v>6376</v>
      </c>
      <c r="B6410" s="2" t="n">
        <v>4</v>
      </c>
      <c r="C6410" s="22" t="n">
        <f aca="true">NORMSINV(MAX(RAND(),0.000000000001))</f>
        <v>-1.22549675795479</v>
      </c>
      <c r="D6410" s="24" t="n">
        <f aca="false">IF($B$11="","",$B$11*EXP($B$12*C6410))</f>
        <v>553.416036575164</v>
      </c>
      <c r="E6410" s="20" t="n">
        <f aca="true">IF($B$10="","",$B$10*(1-$B$14+2*$B$14*RAND()))</f>
        <v>3.71775859160607</v>
      </c>
      <c r="F6410" s="21" t="n">
        <f aca="false">INDEX($E$17:$E$28,B6410)</f>
        <v>4.89657419354839</v>
      </c>
      <c r="G6410" s="25" t="n">
        <f aca="false">IF(OR(D6410="",E6410="",F6410=""),"",D6410*($B$7-$B$8-F6410-E6410))</f>
        <v>2283.21039826792</v>
      </c>
      <c r="H6410" s="25" t="n">
        <f aca="false">IF(D6410="","",D6410*$F$30)</f>
        <v>2766.63745004656</v>
      </c>
    </row>
    <row r="6411" customFormat="false" ht="15" hidden="false" customHeight="false" outlineLevel="0" collapsed="false">
      <c r="A6411" s="2" t="n">
        <v>6377</v>
      </c>
      <c r="B6411" s="2" t="n">
        <v>5</v>
      </c>
      <c r="C6411" s="22" t="n">
        <f aca="true">NORMSINV(MAX(RAND(),0.000000000001))</f>
        <v>0.938624450137087</v>
      </c>
      <c r="D6411" s="24" t="n">
        <f aca="false">IF($B$11="","",$B$11*EXP($B$12*C6411))</f>
        <v>1377.46108148529</v>
      </c>
      <c r="E6411" s="20" t="n">
        <f aca="true">IF($B$10="","",$B$10*(1-$B$14+2*$B$14*RAND()))</f>
        <v>3.98530799646962</v>
      </c>
      <c r="F6411" s="21" t="n">
        <f aca="false">INDEX($E$17:$E$28,B6411)</f>
        <v>4.761</v>
      </c>
      <c r="G6411" s="25" t="n">
        <f aca="false">IF(OR(D6411="",E6411="",F6411=""),"",D6411*($B$7-$B$8-F6411-E6411))</f>
        <v>5501.15530630213</v>
      </c>
      <c r="H6411" s="25" t="n">
        <f aca="false">IF(D6411="","",D6411*$F$30)</f>
        <v>6886.20343856128</v>
      </c>
    </row>
    <row r="6412" customFormat="false" ht="15" hidden="false" customHeight="false" outlineLevel="0" collapsed="false">
      <c r="A6412" s="2" t="n">
        <v>6378</v>
      </c>
      <c r="B6412" s="2" t="n">
        <v>6</v>
      </c>
      <c r="C6412" s="22" t="n">
        <f aca="true">NORMSINV(MAX(RAND(),0.000000000001))</f>
        <v>-0.447749484639302</v>
      </c>
      <c r="D6412" s="24" t="n">
        <f aca="false">IF($B$11="","",$B$11*EXP($B$12*C6412))</f>
        <v>768.028126131363</v>
      </c>
      <c r="E6412" s="20" t="n">
        <f aca="true">IF($B$10="","",$B$10*(1-$B$14+2*$B$14*RAND()))</f>
        <v>4.0890390042264</v>
      </c>
      <c r="F6412" s="21" t="n">
        <f aca="false">INDEX($E$17:$E$28,B6412)</f>
        <v>4.761</v>
      </c>
      <c r="G6412" s="25" t="n">
        <f aca="false">IF(OR(D6412="",E6412="",F6412=""),"",D6412*($B$7-$B$8-F6412-E6412))</f>
        <v>2987.59945430809</v>
      </c>
      <c r="H6412" s="25" t="n">
        <f aca="false">IF(D6412="","",D6412*$F$30)</f>
        <v>3839.52620815591</v>
      </c>
    </row>
    <row r="6413" customFormat="false" ht="15" hidden="false" customHeight="false" outlineLevel="0" collapsed="false">
      <c r="A6413" s="2" t="n">
        <v>6379</v>
      </c>
      <c r="B6413" s="2" t="n">
        <v>7</v>
      </c>
      <c r="C6413" s="22" t="n">
        <f aca="true">NORMSINV(MAX(RAND(),0.000000000001))</f>
        <v>-2.20818643782363</v>
      </c>
      <c r="D6413" s="24" t="n">
        <f aca="false">IF($B$11="","",$B$11*EXP($B$12*C6413))</f>
        <v>365.782158010934</v>
      </c>
      <c r="E6413" s="20" t="n">
        <f aca="true">IF($B$10="","",$B$10*(1-$B$14+2*$B$14*RAND()))</f>
        <v>3.5501541157421</v>
      </c>
      <c r="F6413" s="21" t="n">
        <f aca="false">INDEX($E$17:$E$28,B6413)</f>
        <v>4.761</v>
      </c>
      <c r="G6413" s="25" t="n">
        <f aca="false">IF(OR(D6413="",E6413="",F6413=""),"",D6413*($B$7-$B$8-F6413-E6413))</f>
        <v>1619.9928050417</v>
      </c>
      <c r="H6413" s="25" t="n">
        <f aca="false">IF(D6413="","",D6413*$F$30)</f>
        <v>1828.61816432826</v>
      </c>
    </row>
    <row r="6414" customFormat="false" ht="15" hidden="false" customHeight="false" outlineLevel="0" collapsed="false">
      <c r="A6414" s="2" t="n">
        <v>6380</v>
      </c>
      <c r="B6414" s="2" t="n">
        <v>8</v>
      </c>
      <c r="C6414" s="22" t="n">
        <f aca="true">NORMSINV(MAX(RAND(),0.000000000001))</f>
        <v>1.14357097593543</v>
      </c>
      <c r="D6414" s="24" t="n">
        <f aca="false">IF($B$11="","",$B$11*EXP($B$12*C6414))</f>
        <v>1501.7025836777</v>
      </c>
      <c r="E6414" s="20" t="n">
        <f aca="true">IF($B$10="","",$B$10*(1-$B$14+2*$B$14*RAND()))</f>
        <v>3.980920568279</v>
      </c>
      <c r="F6414" s="21" t="n">
        <f aca="false">INDEX($E$17:$E$28,B6414)</f>
        <v>4.761</v>
      </c>
      <c r="G6414" s="25" t="n">
        <f aca="false">IF(OR(D6414="",E6414="",F6414=""),"",D6414*($B$7-$B$8-F6414-E6414))</f>
        <v>6003.92621236409</v>
      </c>
      <c r="H6414" s="25" t="n">
        <f aca="false">IF(D6414="","",D6414*$F$30)</f>
        <v>7507.31155632155</v>
      </c>
    </row>
    <row r="6415" customFormat="false" ht="15" hidden="false" customHeight="false" outlineLevel="0" collapsed="false">
      <c r="A6415" s="2" t="n">
        <v>6381</v>
      </c>
      <c r="B6415" s="2" t="n">
        <v>9</v>
      </c>
      <c r="C6415" s="22" t="n">
        <f aca="true">NORMSINV(MAX(RAND(),0.000000000001))</f>
        <v>-1.27193927724104</v>
      </c>
      <c r="D6415" s="24" t="n">
        <f aca="false">IF($B$11="","",$B$11*EXP($B$12*C6415))</f>
        <v>542.691350750573</v>
      </c>
      <c r="E6415" s="20" t="n">
        <f aca="true">IF($B$10="","",$B$10*(1-$B$14+2*$B$14*RAND()))</f>
        <v>4.10599868011149</v>
      </c>
      <c r="F6415" s="21" t="n">
        <f aca="false">INDEX($E$17:$E$28,B6415)</f>
        <v>4.761</v>
      </c>
      <c r="G6415" s="25" t="n">
        <f aca="false">IF(OR(D6415="",E6415="",F6415=""),"",D6415*($B$7-$B$8-F6415-E6415))</f>
        <v>2101.84431774905</v>
      </c>
      <c r="H6415" s="25" t="n">
        <f aca="false">IF(D6415="","",D6415*$F$30)</f>
        <v>2713.02260067226</v>
      </c>
    </row>
    <row r="6416" customFormat="false" ht="15" hidden="false" customHeight="false" outlineLevel="0" collapsed="false">
      <c r="A6416" s="2" t="n">
        <v>6382</v>
      </c>
      <c r="B6416" s="2" t="n">
        <v>10</v>
      </c>
      <c r="C6416" s="22" t="n">
        <f aca="true">NORMSINV(MAX(RAND(),0.000000000001))</f>
        <v>0.654707265351606</v>
      </c>
      <c r="D6416" s="24" t="n">
        <f aca="false">IF($B$11="","",$B$11*EXP($B$12*C6416))</f>
        <v>1222.14674696753</v>
      </c>
      <c r="E6416" s="20" t="n">
        <f aca="true">IF($B$10="","",$B$10*(1-$B$14+2*$B$14*RAND()))</f>
        <v>3.80098461453077</v>
      </c>
      <c r="F6416" s="21" t="n">
        <f aca="false">INDEX($E$17:$E$28,B6416)</f>
        <v>4.761</v>
      </c>
      <c r="G6416" s="25" t="n">
        <f aca="false">IF(OR(D6416="",E6416="",F6416=""),"",D6416*($B$7-$B$8-F6416-E6416))</f>
        <v>5106.1479121315</v>
      </c>
      <c r="H6416" s="25" t="n">
        <f aca="false">IF(D6416="","",D6416*$F$30)</f>
        <v>6109.75601744005</v>
      </c>
    </row>
    <row r="6417" customFormat="false" ht="15" hidden="false" customHeight="false" outlineLevel="0" collapsed="false">
      <c r="A6417" s="2" t="n">
        <v>6383</v>
      </c>
      <c r="B6417" s="2" t="n">
        <v>11</v>
      </c>
      <c r="C6417" s="22" t="n">
        <f aca="true">NORMSINV(MAX(RAND(),0.000000000001))</f>
        <v>-1.49835260692031</v>
      </c>
      <c r="D6417" s="24" t="n">
        <f aca="false">IF($B$11="","",$B$11*EXP($B$12*C6417))</f>
        <v>493.310034302798</v>
      </c>
      <c r="E6417" s="20" t="n">
        <f aca="true">IF($B$10="","",$B$10*(1-$B$14+2*$B$14*RAND()))</f>
        <v>4.11411727075775</v>
      </c>
      <c r="F6417" s="21" t="n">
        <f aca="false">INDEX($E$17:$E$28,B6417)</f>
        <v>4.761</v>
      </c>
      <c r="G6417" s="25" t="n">
        <f aca="false">IF(OR(D6417="",E6417="",F6417=""),"",D6417*($B$7-$B$8-F6417-E6417))</f>
        <v>1906.58543173879</v>
      </c>
      <c r="H6417" s="25" t="n">
        <f aca="false">IF(D6417="","",D6417*$F$30)</f>
        <v>2466.15552348655</v>
      </c>
    </row>
    <row r="6418" customFormat="false" ht="15" hidden="false" customHeight="false" outlineLevel="0" collapsed="false">
      <c r="A6418" s="2" t="n">
        <v>6384</v>
      </c>
      <c r="B6418" s="2" t="n">
        <v>12</v>
      </c>
      <c r="C6418" s="22" t="n">
        <f aca="true">NORMSINV(MAX(RAND(),0.000000000001))</f>
        <v>0.906969503820755</v>
      </c>
      <c r="D6418" s="24" t="n">
        <f aca="false">IF($B$11="","",$B$11*EXP($B$12*C6418))</f>
        <v>1359.21005407757</v>
      </c>
      <c r="E6418" s="20" t="n">
        <f aca="true">IF($B$10="","",$B$10*(1-$B$14+2*$B$14*RAND()))</f>
        <v>3.64734833972342</v>
      </c>
      <c r="F6418" s="21" t="n">
        <f aca="false">INDEX($E$17:$E$28,B6418)</f>
        <v>4.761</v>
      </c>
      <c r="G6418" s="25" t="n">
        <f aca="false">IF(OR(D6418="",E6418="",F6418=""),"",D6418*($B$7-$B$8-F6418-E6418))</f>
        <v>5887.62448740972</v>
      </c>
      <c r="H6418" s="25" t="n">
        <f aca="false">IF(D6418="","",D6418*$F$30)</f>
        <v>6794.96290234458</v>
      </c>
    </row>
    <row r="6419" customFormat="false" ht="15" hidden="false" customHeight="false" outlineLevel="0" collapsed="false">
      <c r="A6419" s="2" t="n">
        <v>6385</v>
      </c>
      <c r="B6419" s="2" t="n">
        <v>1</v>
      </c>
      <c r="C6419" s="22" t="n">
        <f aca="true">NORMSINV(MAX(RAND(),0.000000000001))</f>
        <v>0.00706026976664414</v>
      </c>
      <c r="D6419" s="24" t="n">
        <f aca="false">IF($B$11="","",$B$11*EXP($B$12*C6419))</f>
        <v>930.263382077271</v>
      </c>
      <c r="E6419" s="20" t="n">
        <f aca="true">IF($B$10="","",$B$10*(1-$B$14+2*$B$14*RAND()))</f>
        <v>3.78332088348673</v>
      </c>
      <c r="F6419" s="21" t="n">
        <f aca="false">INDEX($E$17:$E$28,B6419)</f>
        <v>4.92562580645161</v>
      </c>
      <c r="G6419" s="25" t="n">
        <f aca="false">IF(OR(D6419="",E6419="",F6419=""),"",D6419*($B$7-$B$8-F6419-E6419))</f>
        <v>3749.94128555174</v>
      </c>
      <c r="H6419" s="25" t="n">
        <f aca="false">IF(D6419="","",D6419*$F$30)</f>
        <v>4650.57269968069</v>
      </c>
    </row>
    <row r="6420" customFormat="false" ht="15" hidden="false" customHeight="false" outlineLevel="0" collapsed="false">
      <c r="A6420" s="2" t="n">
        <v>6386</v>
      </c>
      <c r="B6420" s="2" t="n">
        <v>2</v>
      </c>
      <c r="C6420" s="22" t="n">
        <f aca="true">NORMSINV(MAX(RAND(),0.000000000001))</f>
        <v>1.0713603202293</v>
      </c>
      <c r="D6420" s="24" t="n">
        <f aca="false">IF($B$11="","",$B$11*EXP($B$12*C6420))</f>
        <v>1456.69824719215</v>
      </c>
      <c r="E6420" s="20" t="n">
        <f aca="true">IF($B$10="","",$B$10*(1-$B$14+2*$B$14*RAND()))</f>
        <v>3.43703484416369</v>
      </c>
      <c r="F6420" s="21" t="n">
        <f aca="false">INDEX($E$17:$E$28,B6420)</f>
        <v>5.0612</v>
      </c>
      <c r="G6420" s="25" t="n">
        <f aca="false">IF(OR(D6420="",E6420="",F6420=""),"",D6420*($B$7-$B$8-F6420-E6420))</f>
        <v>6178.97186750748</v>
      </c>
      <c r="H6420" s="25" t="n">
        <f aca="false">IF(D6420="","",D6420*$F$30)</f>
        <v>7282.32587736299</v>
      </c>
    </row>
    <row r="6421" customFormat="false" ht="15" hidden="false" customHeight="false" outlineLevel="0" collapsed="false">
      <c r="A6421" s="2" t="n">
        <v>6387</v>
      </c>
      <c r="B6421" s="2" t="n">
        <v>3</v>
      </c>
      <c r="C6421" s="22" t="n">
        <f aca="true">NORMSINV(MAX(RAND(),0.000000000001))</f>
        <v>-0.194319622516871</v>
      </c>
      <c r="D6421" s="24" t="n">
        <f aca="false">IF($B$11="","",$B$11*EXP($B$12*C6421))</f>
        <v>854.582545956081</v>
      </c>
      <c r="E6421" s="20" t="n">
        <f aca="true">IF($B$10="","",$B$10*(1-$B$14+2*$B$14*RAND()))</f>
        <v>3.98019638051945</v>
      </c>
      <c r="F6421" s="21" t="n">
        <f aca="false">INDEX($E$17:$E$28,B6421)</f>
        <v>5.0612</v>
      </c>
      <c r="G6421" s="25" t="n">
        <f aca="false">IF(OR(D6421="",E6421="",F6421=""),"",D6421*($B$7-$B$8-F6421-E6421))</f>
        <v>3160.76209761807</v>
      </c>
      <c r="H6421" s="25" t="n">
        <f aca="false">IF(D6421="","",D6421*$F$30)</f>
        <v>4272.22906374364</v>
      </c>
    </row>
    <row r="6422" customFormat="false" ht="15" hidden="false" customHeight="false" outlineLevel="0" collapsed="false">
      <c r="A6422" s="2" t="n">
        <v>6388</v>
      </c>
      <c r="B6422" s="2" t="n">
        <v>4</v>
      </c>
      <c r="C6422" s="22" t="n">
        <f aca="true">NORMSINV(MAX(RAND(),0.000000000001))</f>
        <v>-0.477696659992658</v>
      </c>
      <c r="D6422" s="24" t="n">
        <f aca="false">IF($B$11="","",$B$11*EXP($B$12*C6422))</f>
        <v>758.397482571572</v>
      </c>
      <c r="E6422" s="20" t="n">
        <f aca="true">IF($B$10="","",$B$10*(1-$B$14+2*$B$14*RAND()))</f>
        <v>3.41668166960366</v>
      </c>
      <c r="F6422" s="21" t="n">
        <f aca="false">INDEX($E$17:$E$28,B6422)</f>
        <v>4.89657419354839</v>
      </c>
      <c r="G6422" s="25" t="n">
        <f aca="false">IF(OR(D6422="",E6422="",F6422=""),"",D6422*($B$7-$B$8-F6422-E6422))</f>
        <v>3357.23160937395</v>
      </c>
      <c r="H6422" s="25" t="n">
        <f aca="false">IF(D6422="","",D6422*$F$30)</f>
        <v>3791.3806948718</v>
      </c>
    </row>
    <row r="6423" customFormat="false" ht="15" hidden="false" customHeight="false" outlineLevel="0" collapsed="false">
      <c r="A6423" s="2" t="n">
        <v>6389</v>
      </c>
      <c r="B6423" s="2" t="n">
        <v>5</v>
      </c>
      <c r="C6423" s="22" t="n">
        <f aca="true">NORMSINV(MAX(RAND(),0.000000000001))</f>
        <v>-0.0230267632892131</v>
      </c>
      <c r="D6423" s="24" t="n">
        <f aca="false">IF($B$11="","",$B$11*EXP($B$12*C6423))</f>
        <v>918.544266464526</v>
      </c>
      <c r="E6423" s="20" t="n">
        <f aca="true">IF($B$10="","",$B$10*(1-$B$14+2*$B$14*RAND()))</f>
        <v>4.11151562319041</v>
      </c>
      <c r="F6423" s="21" t="n">
        <f aca="false">INDEX($E$17:$E$28,B6423)</f>
        <v>4.761</v>
      </c>
      <c r="G6423" s="25" t="n">
        <f aca="false">IF(OR(D6423="",E6423="",F6423=""),"",D6423*($B$7-$B$8-F6423-E6423))</f>
        <v>3552.45559995958</v>
      </c>
      <c r="H6423" s="25" t="n">
        <f aca="false">IF(D6423="","",D6423*$F$30)</f>
        <v>4591.98649690946</v>
      </c>
    </row>
    <row r="6424" customFormat="false" ht="15" hidden="false" customHeight="false" outlineLevel="0" collapsed="false">
      <c r="A6424" s="2" t="n">
        <v>6390</v>
      </c>
      <c r="B6424" s="2" t="n">
        <v>6</v>
      </c>
      <c r="C6424" s="22" t="n">
        <f aca="true">NORMSINV(MAX(RAND(),0.000000000001))</f>
        <v>1.30294702796942</v>
      </c>
      <c r="D6424" s="24" t="n">
        <f aca="false">IF($B$11="","",$B$11*EXP($B$12*C6424))</f>
        <v>1606.01375534117</v>
      </c>
      <c r="E6424" s="20" t="n">
        <f aca="true">IF($B$10="","",$B$10*(1-$B$14+2*$B$14*RAND()))</f>
        <v>3.89964014536958</v>
      </c>
      <c r="F6424" s="21" t="n">
        <f aca="false">INDEX($E$17:$E$28,B6424)</f>
        <v>4.761</v>
      </c>
      <c r="G6424" s="25" t="n">
        <f aca="false">IF(OR(D6424="",E6424="",F6424=""),"",D6424*($B$7-$B$8-F6424-E6424))</f>
        <v>6551.50803952301</v>
      </c>
      <c r="H6424" s="25" t="n">
        <f aca="false">IF(D6424="","",D6424*$F$30)</f>
        <v>8028.78396570158</v>
      </c>
    </row>
    <row r="6425" customFormat="false" ht="15" hidden="false" customHeight="false" outlineLevel="0" collapsed="false">
      <c r="A6425" s="2" t="n">
        <v>6391</v>
      </c>
      <c r="B6425" s="2" t="n">
        <v>7</v>
      </c>
      <c r="C6425" s="22" t="n">
        <f aca="true">NORMSINV(MAX(RAND(),0.000000000001))</f>
        <v>0.0783925534988743</v>
      </c>
      <c r="D6425" s="24" t="n">
        <f aca="false">IF($B$11="","",$B$11*EXP($B$12*C6425))</f>
        <v>958.648764956217</v>
      </c>
      <c r="E6425" s="20" t="n">
        <f aca="true">IF($B$10="","",$B$10*(1-$B$14+2*$B$14*RAND()))</f>
        <v>3.57105746623503</v>
      </c>
      <c r="F6425" s="21" t="n">
        <f aca="false">INDEX($E$17:$E$28,B6425)</f>
        <v>4.761</v>
      </c>
      <c r="G6425" s="25" t="n">
        <f aca="false">IF(OR(D6425="",E6425="",F6425=""),"",D6425*($B$7-$B$8-F6425-E6425))</f>
        <v>4225.66866599176</v>
      </c>
      <c r="H6425" s="25" t="n">
        <f aca="false">IF(D6425="","",D6425*$F$30)</f>
        <v>4792.47690576912</v>
      </c>
    </row>
    <row r="6426" customFormat="false" ht="15" hidden="false" customHeight="false" outlineLevel="0" collapsed="false">
      <c r="A6426" s="2" t="n">
        <v>6392</v>
      </c>
      <c r="B6426" s="2" t="n">
        <v>8</v>
      </c>
      <c r="C6426" s="22" t="n">
        <f aca="true">NORMSINV(MAX(RAND(),0.000000000001))</f>
        <v>1.65202306173198</v>
      </c>
      <c r="D6426" s="24" t="n">
        <f aca="false">IF($B$11="","",$B$11*EXP($B$12*C6426))</f>
        <v>1860.49759466648</v>
      </c>
      <c r="E6426" s="20" t="n">
        <f aca="true">IF($B$10="","",$B$10*(1-$B$14+2*$B$14*RAND()))</f>
        <v>3.74459695115495</v>
      </c>
      <c r="F6426" s="21" t="n">
        <f aca="false">INDEX($E$17:$E$28,B6426)</f>
        <v>4.761</v>
      </c>
      <c r="G6426" s="25" t="n">
        <f aca="false">IF(OR(D6426="",E6426="",F6426=""),"",D6426*($B$7-$B$8-F6426-E6426))</f>
        <v>7878.09668722461</v>
      </c>
      <c r="H6426" s="25" t="n">
        <f aca="false">IF(D6426="","",D6426*$F$30)</f>
        <v>9300.99957525664</v>
      </c>
    </row>
    <row r="6427" customFormat="false" ht="15" hidden="false" customHeight="false" outlineLevel="0" collapsed="false">
      <c r="A6427" s="2" t="n">
        <v>6393</v>
      </c>
      <c r="B6427" s="2" t="n">
        <v>9</v>
      </c>
      <c r="C6427" s="22" t="n">
        <f aca="true">NORMSINV(MAX(RAND(),0.000000000001))</f>
        <v>-0.974119468999432</v>
      </c>
      <c r="D6427" s="24" t="n">
        <f aca="false">IF($B$11="","",$B$11*EXP($B$12*C6427))</f>
        <v>615.251978380002</v>
      </c>
      <c r="E6427" s="20" t="n">
        <f aca="true">IF($B$10="","",$B$10*(1-$B$14+2*$B$14*RAND()))</f>
        <v>3.85072389273012</v>
      </c>
      <c r="F6427" s="21" t="n">
        <f aca="false">INDEX($E$17:$E$28,B6427)</f>
        <v>4.761</v>
      </c>
      <c r="G6427" s="25" t="n">
        <f aca="false">IF(OR(D6427="",E6427="",F6427=""),"",D6427*($B$7-$B$8-F6427-E6427))</f>
        <v>2539.93004229669</v>
      </c>
      <c r="H6427" s="25" t="n">
        <f aca="false">IF(D6427="","",D6427*$F$30)</f>
        <v>3075.76769031731</v>
      </c>
    </row>
    <row r="6428" customFormat="false" ht="15" hidden="false" customHeight="false" outlineLevel="0" collapsed="false">
      <c r="A6428" s="2" t="n">
        <v>6394</v>
      </c>
      <c r="B6428" s="2" t="n">
        <v>10</v>
      </c>
      <c r="C6428" s="22" t="n">
        <f aca="true">NORMSINV(MAX(RAND(),0.000000000001))</f>
        <v>-1.14747053472331</v>
      </c>
      <c r="D6428" s="24" t="n">
        <f aca="false">IF($B$11="","",$B$11*EXP($B$12*C6428))</f>
        <v>571.913438152201</v>
      </c>
      <c r="E6428" s="20" t="n">
        <f aca="true">IF($B$10="","",$B$10*(1-$B$14+2*$B$14*RAND()))</f>
        <v>3.59405804282944</v>
      </c>
      <c r="F6428" s="21" t="n">
        <f aca="false">INDEX($E$17:$E$28,B6428)</f>
        <v>4.761</v>
      </c>
      <c r="G6428" s="25" t="n">
        <f aca="false">IF(OR(D6428="",E6428="",F6428=""),"",D6428*($B$7-$B$8-F6428-E6428))</f>
        <v>2507.80723082326</v>
      </c>
      <c r="H6428" s="25" t="n">
        <f aca="false">IF(D6428="","",D6428*$F$30)</f>
        <v>2859.10966001048</v>
      </c>
    </row>
    <row r="6429" customFormat="false" ht="15" hidden="false" customHeight="false" outlineLevel="0" collapsed="false">
      <c r="A6429" s="2" t="n">
        <v>6395</v>
      </c>
      <c r="B6429" s="2" t="n">
        <v>11</v>
      </c>
      <c r="C6429" s="22" t="n">
        <f aca="true">NORMSINV(MAX(RAND(),0.000000000001))</f>
        <v>0.297990094923313</v>
      </c>
      <c r="D6429" s="24" t="n">
        <f aca="false">IF($B$11="","",$B$11*EXP($B$12*C6429))</f>
        <v>1051.58697705693</v>
      </c>
      <c r="E6429" s="20" t="n">
        <f aca="true">IF($B$10="","",$B$10*(1-$B$14+2*$B$14*RAND()))</f>
        <v>4.10556939031798</v>
      </c>
      <c r="F6429" s="21" t="n">
        <f aca="false">INDEX($E$17:$E$28,B6429)</f>
        <v>4.761</v>
      </c>
      <c r="G6429" s="25" t="n">
        <f aca="false">IF(OR(D6429="",E6429="",F6429=""),"",D6429*($B$7-$B$8-F6429-E6429))</f>
        <v>4073.24918567528</v>
      </c>
      <c r="H6429" s="25" t="n">
        <f aca="false">IF(D6429="","",D6429*$F$30)</f>
        <v>5257.09361570298</v>
      </c>
    </row>
    <row r="6430" customFormat="false" ht="15" hidden="false" customHeight="false" outlineLevel="0" collapsed="false">
      <c r="A6430" s="2" t="n">
        <v>6396</v>
      </c>
      <c r="B6430" s="2" t="n">
        <v>12</v>
      </c>
      <c r="C6430" s="22" t="n">
        <f aca="true">NORMSINV(MAX(RAND(),0.000000000001))</f>
        <v>1.71561115488635</v>
      </c>
      <c r="D6430" s="24" t="n">
        <f aca="false">IF($B$11="","",$B$11*EXP($B$12*C6430))</f>
        <v>1911.02135637917</v>
      </c>
      <c r="E6430" s="20" t="n">
        <f aca="true">IF($B$10="","",$B$10*(1-$B$14+2*$B$14*RAND()))</f>
        <v>3.41389864770907</v>
      </c>
      <c r="F6430" s="21" t="n">
        <f aca="false">INDEX($E$17:$E$28,B6430)</f>
        <v>4.761</v>
      </c>
      <c r="G6430" s="25" t="n">
        <f aca="false">IF(OR(D6430="",E6430="",F6430=""),"",D6430*($B$7-$B$8-F6430-E6430))</f>
        <v>8724.00617826341</v>
      </c>
      <c r="H6430" s="25" t="n">
        <f aca="false">IF(D6430="","",D6430*$F$30)</f>
        <v>9553.57796481076</v>
      </c>
    </row>
    <row r="6431" customFormat="false" ht="15" hidden="false" customHeight="false" outlineLevel="0" collapsed="false">
      <c r="A6431" s="2" t="n">
        <v>6397</v>
      </c>
      <c r="B6431" s="2" t="n">
        <v>1</v>
      </c>
      <c r="C6431" s="22" t="n">
        <f aca="true">NORMSINV(MAX(RAND(),0.000000000001))</f>
        <v>0.463449208161621</v>
      </c>
      <c r="D6431" s="24" t="n">
        <f aca="false">IF($B$11="","",$B$11*EXP($B$12*C6431))</f>
        <v>1127.51859634828</v>
      </c>
      <c r="E6431" s="20" t="n">
        <f aca="true">IF($B$10="","",$B$10*(1-$B$14+2*$B$14*RAND()))</f>
        <v>4.0014094763277</v>
      </c>
      <c r="F6431" s="21" t="n">
        <f aca="false">INDEX($E$17:$E$28,B6431)</f>
        <v>4.92562580645161</v>
      </c>
      <c r="G6431" s="25" t="n">
        <f aca="false">IF(OR(D6431="",E6431="",F6431=""),"",D6431*($B$7-$B$8-F6431-E6431))</f>
        <v>4299.18862588618</v>
      </c>
      <c r="H6431" s="25" t="n">
        <f aca="false">IF(D6431="","",D6431*$F$30)</f>
        <v>5636.69096686432</v>
      </c>
    </row>
    <row r="6432" customFormat="false" ht="15" hidden="false" customHeight="false" outlineLevel="0" collapsed="false">
      <c r="A6432" s="2" t="n">
        <v>6398</v>
      </c>
      <c r="B6432" s="2" t="n">
        <v>2</v>
      </c>
      <c r="C6432" s="22" t="n">
        <f aca="true">NORMSINV(MAX(RAND(),0.000000000001))</f>
        <v>-1.08068962655985</v>
      </c>
      <c r="D6432" s="24" t="n">
        <f aca="false">IF($B$11="","",$B$11*EXP($B$12*C6432))</f>
        <v>588.235193378707</v>
      </c>
      <c r="E6432" s="20" t="n">
        <f aca="true">IF($B$10="","",$B$10*(1-$B$14+2*$B$14*RAND()))</f>
        <v>3.76147894984145</v>
      </c>
      <c r="F6432" s="21" t="n">
        <f aca="false">INDEX($E$17:$E$28,B6432)</f>
        <v>5.0612</v>
      </c>
      <c r="G6432" s="25" t="n">
        <f aca="false">IF(OR(D6432="",E6432="",F6432=""),"",D6432*($B$7-$B$8-F6432-E6432))</f>
        <v>2304.3061054665</v>
      </c>
      <c r="H6432" s="25" t="n">
        <f aca="false">IF(D6432="","",D6432*$F$30)</f>
        <v>2940.70537873883</v>
      </c>
    </row>
    <row r="6433" customFormat="false" ht="15" hidden="false" customHeight="false" outlineLevel="0" collapsed="false">
      <c r="A6433" s="2" t="n">
        <v>6399</v>
      </c>
      <c r="B6433" s="2" t="n">
        <v>3</v>
      </c>
      <c r="C6433" s="22" t="n">
        <f aca="true">NORMSINV(MAX(RAND(),0.000000000001))</f>
        <v>0.965466760341243</v>
      </c>
      <c r="D6433" s="24" t="n">
        <f aca="false">IF($B$11="","",$B$11*EXP($B$12*C6433))</f>
        <v>1393.12921026434</v>
      </c>
      <c r="E6433" s="20" t="n">
        <f aca="true">IF($B$10="","",$B$10*(1-$B$14+2*$B$14*RAND()))</f>
        <v>3.8031345591565</v>
      </c>
      <c r="F6433" s="21" t="n">
        <f aca="false">INDEX($E$17:$E$28,B6433)</f>
        <v>5.0612</v>
      </c>
      <c r="G6433" s="25" t="n">
        <f aca="false">IF(OR(D6433="",E6433="",F6433=""),"",D6433*($B$7-$B$8-F6433-E6433))</f>
        <v>5399.3027348511</v>
      </c>
      <c r="H6433" s="25" t="n">
        <f aca="false">IF(D6433="","",D6433*$F$30)</f>
        <v>6964.53154795348</v>
      </c>
    </row>
    <row r="6434" customFormat="false" ht="15" hidden="false" customHeight="false" outlineLevel="0" collapsed="false">
      <c r="A6434" s="2" t="n">
        <v>6400</v>
      </c>
      <c r="B6434" s="2" t="n">
        <v>4</v>
      </c>
      <c r="C6434" s="22" t="n">
        <f aca="true">NORMSINV(MAX(RAND(),0.000000000001))</f>
        <v>1.12594243067894</v>
      </c>
      <c r="D6434" s="24" t="n">
        <f aca="false">IF($B$11="","",$B$11*EXP($B$12*C6434))</f>
        <v>1490.58915734602</v>
      </c>
      <c r="E6434" s="20" t="n">
        <f aca="true">IF($B$10="","",$B$10*(1-$B$14+2*$B$14*RAND()))</f>
        <v>3.95700233921433</v>
      </c>
      <c r="F6434" s="21" t="n">
        <f aca="false">INDEX($E$17:$E$28,B6434)</f>
        <v>4.89657419354839</v>
      </c>
      <c r="G6434" s="25" t="n">
        <f aca="false">IF(OR(D6434="",E6434="",F6434=""),"",D6434*($B$7-$B$8-F6434-E6434))</f>
        <v>5793.06068111904</v>
      </c>
      <c r="H6434" s="25" t="n">
        <f aca="false">IF(D6434="","",D6434*$F$30)</f>
        <v>7451.75331540425</v>
      </c>
    </row>
    <row r="6435" customFormat="false" ht="15" hidden="false" customHeight="false" outlineLevel="0" collapsed="false">
      <c r="A6435" s="2" t="n">
        <v>6401</v>
      </c>
      <c r="B6435" s="2" t="n">
        <v>5</v>
      </c>
      <c r="C6435" s="22" t="n">
        <f aca="true">NORMSINV(MAX(RAND(),0.000000000001))</f>
        <v>-0.543465212139408</v>
      </c>
      <c r="D6435" s="24" t="n">
        <f aca="false">IF($B$11="","",$B$11*EXP($B$12*C6435))</f>
        <v>737.668838356242</v>
      </c>
      <c r="E6435" s="20" t="n">
        <f aca="true">IF($B$10="","",$B$10*(1-$B$14+2*$B$14*RAND()))</f>
        <v>4.03561852471406</v>
      </c>
      <c r="F6435" s="21" t="n">
        <f aca="false">INDEX($E$17:$E$28,B6435)</f>
        <v>4.761</v>
      </c>
      <c r="G6435" s="25" t="n">
        <f aca="false">IF(OR(D6435="",E6435="",F6435=""),"",D6435*($B$7-$B$8-F6435-E6435))</f>
        <v>2908.9096320697</v>
      </c>
      <c r="H6435" s="25" t="n">
        <f aca="false">IF(D6435="","",D6435*$F$30)</f>
        <v>3687.75405671052</v>
      </c>
    </row>
    <row r="6436" customFormat="false" ht="15" hidden="false" customHeight="false" outlineLevel="0" collapsed="false">
      <c r="A6436" s="2" t="n">
        <v>6402</v>
      </c>
      <c r="B6436" s="2" t="n">
        <v>6</v>
      </c>
      <c r="C6436" s="22" t="n">
        <f aca="true">NORMSINV(MAX(RAND(),0.000000000001))</f>
        <v>-1.78177349756257</v>
      </c>
      <c r="D6436" s="24" t="n">
        <f aca="false">IF($B$11="","",$B$11*EXP($B$12*C6436))</f>
        <v>437.778862679762</v>
      </c>
      <c r="E6436" s="20" t="n">
        <f aca="true">IF($B$10="","",$B$10*(1-$B$14+2*$B$14*RAND()))</f>
        <v>4.11040757263571</v>
      </c>
      <c r="F6436" s="21" t="n">
        <f aca="false">INDEX($E$17:$E$28,B6436)</f>
        <v>4.761</v>
      </c>
      <c r="G6436" s="25" t="n">
        <f aca="false">IF(OR(D6436="",E6436="",F6436=""),"",D6436*($B$7-$B$8-F6436-E6436))</f>
        <v>1693.58799302308</v>
      </c>
      <c r="H6436" s="25" t="n">
        <f aca="false">IF(D6436="","",D6436*$F$30)</f>
        <v>2188.54409030867</v>
      </c>
    </row>
    <row r="6437" customFormat="false" ht="15" hidden="false" customHeight="false" outlineLevel="0" collapsed="false">
      <c r="A6437" s="2" t="n">
        <v>6403</v>
      </c>
      <c r="B6437" s="2" t="n">
        <v>7</v>
      </c>
      <c r="C6437" s="22" t="n">
        <f aca="true">NORMSINV(MAX(RAND(),0.000000000001))</f>
        <v>0.436317807512706</v>
      </c>
      <c r="D6437" s="24" t="n">
        <f aca="false">IF($B$11="","",$B$11*EXP($B$12*C6437))</f>
        <v>1114.70192140023</v>
      </c>
      <c r="E6437" s="20" t="n">
        <f aca="true">IF($B$10="","",$B$10*(1-$B$14+2*$B$14*RAND()))</f>
        <v>3.4789092177815</v>
      </c>
      <c r="F6437" s="21" t="n">
        <f aca="false">INDEX($E$17:$E$28,B6437)</f>
        <v>4.761</v>
      </c>
      <c r="G6437" s="25" t="n">
        <f aca="false">IF(OR(D6437="",E6437="",F6437=""),"",D6437*($B$7-$B$8-F6437-E6437))</f>
        <v>5016.25984141444</v>
      </c>
      <c r="H6437" s="25" t="n">
        <f aca="false">IF(D6437="","",D6437*$F$30)</f>
        <v>5572.61784546405</v>
      </c>
    </row>
    <row r="6438" customFormat="false" ht="15" hidden="false" customHeight="false" outlineLevel="0" collapsed="false">
      <c r="A6438" s="2" t="n">
        <v>6404</v>
      </c>
      <c r="B6438" s="2" t="n">
        <v>8</v>
      </c>
      <c r="C6438" s="22" t="n">
        <f aca="true">NORMSINV(MAX(RAND(),0.000000000001))</f>
        <v>0.705442025432701</v>
      </c>
      <c r="D6438" s="24" t="n">
        <f aca="false">IF($B$11="","",$B$11*EXP($B$12*C6438))</f>
        <v>1248.55495601296</v>
      </c>
      <c r="E6438" s="20" t="n">
        <f aca="true">IF($B$10="","",$B$10*(1-$B$14+2*$B$14*RAND()))</f>
        <v>3.3952237338932</v>
      </c>
      <c r="F6438" s="21" t="n">
        <f aca="false">INDEX($E$17:$E$28,B6438)</f>
        <v>4.761</v>
      </c>
      <c r="G6438" s="25" t="n">
        <f aca="false">IF(OR(D6438="",E6438="",F6438=""),"",D6438*($B$7-$B$8-F6438-E6438))</f>
        <v>5723.09657430223</v>
      </c>
      <c r="H6438" s="25" t="n">
        <f aca="false">IF(D6438="","",D6438*$F$30)</f>
        <v>6241.7759361</v>
      </c>
    </row>
    <row r="6439" customFormat="false" ht="15" hidden="false" customHeight="false" outlineLevel="0" collapsed="false">
      <c r="A6439" s="2" t="n">
        <v>6405</v>
      </c>
      <c r="B6439" s="2" t="n">
        <v>9</v>
      </c>
      <c r="C6439" s="22" t="n">
        <f aca="true">NORMSINV(MAX(RAND(),0.000000000001))</f>
        <v>-0.465297263263894</v>
      </c>
      <c r="D6439" s="24" t="n">
        <f aca="false">IF($B$11="","",$B$11*EXP($B$12*C6439))</f>
        <v>762.370239714889</v>
      </c>
      <c r="E6439" s="20" t="n">
        <f aca="true">IF($B$10="","",$B$10*(1-$B$14+2*$B$14*RAND()))</f>
        <v>3.54537849144199</v>
      </c>
      <c r="F6439" s="21" t="n">
        <f aca="false">INDEX($E$17:$E$28,B6439)</f>
        <v>4.761</v>
      </c>
      <c r="G6439" s="25" t="n">
        <f aca="false">IF(OR(D6439="",E6439="",F6439=""),"",D6439*($B$7-$B$8-F6439-E6439))</f>
        <v>3380.06109228446</v>
      </c>
      <c r="H6439" s="25" t="n">
        <f aca="false">IF(D6439="","",D6439*$F$30)</f>
        <v>3811.24130238267</v>
      </c>
    </row>
    <row r="6440" customFormat="false" ht="15" hidden="false" customHeight="false" outlineLevel="0" collapsed="false">
      <c r="A6440" s="2" t="n">
        <v>6406</v>
      </c>
      <c r="B6440" s="2" t="n">
        <v>10</v>
      </c>
      <c r="C6440" s="22" t="n">
        <f aca="true">NORMSINV(MAX(RAND(),0.000000000001))</f>
        <v>0.371375910707176</v>
      </c>
      <c r="D6440" s="24" t="n">
        <f aca="false">IF($B$11="","",$B$11*EXP($B$12*C6440))</f>
        <v>1084.61243720742</v>
      </c>
      <c r="E6440" s="20" t="n">
        <f aca="true">IF($B$10="","",$B$10*(1-$B$14+2*$B$14*RAND()))</f>
        <v>3.40717079853036</v>
      </c>
      <c r="F6440" s="21" t="n">
        <f aca="false">INDEX($E$17:$E$28,B6440)</f>
        <v>4.761</v>
      </c>
      <c r="G6440" s="25" t="n">
        <f aca="false">IF(OR(D6440="",E6440="",F6440=""),"",D6440*($B$7-$B$8-F6440-E6440))</f>
        <v>4958.66281270203</v>
      </c>
      <c r="H6440" s="25" t="n">
        <f aca="false">IF(D6440="","",D6440*$F$30)</f>
        <v>5422.19449608731</v>
      </c>
    </row>
    <row r="6441" customFormat="false" ht="15" hidden="false" customHeight="false" outlineLevel="0" collapsed="false">
      <c r="A6441" s="2" t="n">
        <v>6407</v>
      </c>
      <c r="B6441" s="2" t="n">
        <v>11</v>
      </c>
      <c r="C6441" s="22" t="n">
        <f aca="true">NORMSINV(MAX(RAND(),0.000000000001))</f>
        <v>-1.34446685390903</v>
      </c>
      <c r="D6441" s="24" t="n">
        <f aca="false">IF($B$11="","",$B$11*EXP($B$12*C6441))</f>
        <v>526.357207390854</v>
      </c>
      <c r="E6441" s="20" t="n">
        <f aca="true">IF($B$10="","",$B$10*(1-$B$14+2*$B$14*RAND()))</f>
        <v>3.76448512507684</v>
      </c>
      <c r="F6441" s="21" t="n">
        <f aca="false">INDEX($E$17:$E$28,B6441)</f>
        <v>4.761</v>
      </c>
      <c r="G6441" s="25" t="n">
        <f aca="false">IF(OR(D6441="",E6441="",F6441=""),"",D6441*($B$7-$B$8-F6441-E6441))</f>
        <v>2218.34028007177</v>
      </c>
      <c r="H6441" s="25" t="n">
        <f aca="false">IF(D6441="","",D6441*$F$30)</f>
        <v>2631.36495118836</v>
      </c>
    </row>
    <row r="6442" customFormat="false" ht="15" hidden="false" customHeight="false" outlineLevel="0" collapsed="false">
      <c r="A6442" s="2" t="n">
        <v>6408</v>
      </c>
      <c r="B6442" s="2" t="n">
        <v>12</v>
      </c>
      <c r="C6442" s="22" t="n">
        <f aca="true">NORMSINV(MAX(RAND(),0.000000000001))</f>
        <v>0.22269619810639</v>
      </c>
      <c r="D6442" s="24" t="n">
        <f aca="false">IF($B$11="","",$B$11*EXP($B$12*C6442))</f>
        <v>1018.74770894096</v>
      </c>
      <c r="E6442" s="20" t="n">
        <f aca="true">IF($B$10="","",$B$10*(1-$B$14+2*$B$14*RAND()))</f>
        <v>3.81388953421712</v>
      </c>
      <c r="F6442" s="21" t="n">
        <f aca="false">INDEX($E$17:$E$28,B6442)</f>
        <v>4.761</v>
      </c>
      <c r="G6442" s="25" t="n">
        <f aca="false">IF(OR(D6442="",E6442="",F6442=""),"",D6442*($B$7-$B$8-F6442-E6442))</f>
        <v>4243.19674450231</v>
      </c>
      <c r="H6442" s="25" t="n">
        <f aca="false">IF(D6442="","",D6442*$F$30)</f>
        <v>5092.92354653763</v>
      </c>
    </row>
    <row r="6443" customFormat="false" ht="15" hidden="false" customHeight="false" outlineLevel="0" collapsed="false">
      <c r="A6443" s="2" t="n">
        <v>6409</v>
      </c>
      <c r="B6443" s="2" t="n">
        <v>1</v>
      </c>
      <c r="C6443" s="22" t="n">
        <f aca="true">NORMSINV(MAX(RAND(),0.000000000001))</f>
        <v>-0.8113043170107</v>
      </c>
      <c r="D6443" s="24" t="n">
        <f aca="false">IF($B$11="","",$B$11*EXP($B$12*C6443))</f>
        <v>658.942768737301</v>
      </c>
      <c r="E6443" s="20" t="n">
        <f aca="true">IF($B$10="","",$B$10*(1-$B$14+2*$B$14*RAND()))</f>
        <v>3.63279895754764</v>
      </c>
      <c r="F6443" s="21" t="n">
        <f aca="false">INDEX($E$17:$E$28,B6443)</f>
        <v>4.92562580645161</v>
      </c>
      <c r="G6443" s="25" t="n">
        <f aca="false">IF(OR(D6443="",E6443="",F6443=""),"",D6443*($B$7-$B$8-F6443-E6443))</f>
        <v>2755.41876369367</v>
      </c>
      <c r="H6443" s="25" t="n">
        <f aca="false">IF(D6443="","",D6443*$F$30)</f>
        <v>3294.18668947152</v>
      </c>
    </row>
    <row r="6444" customFormat="false" ht="15" hidden="false" customHeight="false" outlineLevel="0" collapsed="false">
      <c r="A6444" s="2" t="n">
        <v>6410</v>
      </c>
      <c r="B6444" s="2" t="n">
        <v>2</v>
      </c>
      <c r="C6444" s="22" t="n">
        <f aca="true">NORMSINV(MAX(RAND(),0.000000000001))</f>
        <v>-1.13611332234958</v>
      </c>
      <c r="D6444" s="24" t="n">
        <f aca="false">IF($B$11="","",$B$11*EXP($B$12*C6444))</f>
        <v>574.656914301563</v>
      </c>
      <c r="E6444" s="20" t="n">
        <f aca="true">IF($B$10="","",$B$10*(1-$B$14+2*$B$14*RAND()))</f>
        <v>4.04664708310104</v>
      </c>
      <c r="F6444" s="21" t="n">
        <f aca="false">INDEX($E$17:$E$28,B6444)</f>
        <v>5.0612</v>
      </c>
      <c r="G6444" s="25" t="n">
        <f aca="false">IF(OR(D6444="",E6444="",F6444=""),"",D6444*($B$7-$B$8-F6444-E6444))</f>
        <v>2087.24178749658</v>
      </c>
      <c r="H6444" s="25" t="n">
        <f aca="false">IF(D6444="","",D6444*$F$30)</f>
        <v>2872.82484597637</v>
      </c>
    </row>
    <row r="6445" customFormat="false" ht="15" hidden="false" customHeight="false" outlineLevel="0" collapsed="false">
      <c r="A6445" s="2" t="n">
        <v>6411</v>
      </c>
      <c r="B6445" s="2" t="n">
        <v>3</v>
      </c>
      <c r="C6445" s="22" t="n">
        <f aca="true">NORMSINV(MAX(RAND(),0.000000000001))</f>
        <v>-0.485516667283698</v>
      </c>
      <c r="D6445" s="24" t="n">
        <f aca="false">IF($B$11="","",$B$11*EXP($B$12*C6445))</f>
        <v>755.902610524335</v>
      </c>
      <c r="E6445" s="20" t="n">
        <f aca="true">IF($B$10="","",$B$10*(1-$B$14+2*$B$14*RAND()))</f>
        <v>3.45438251373641</v>
      </c>
      <c r="F6445" s="21" t="n">
        <f aca="false">INDEX($E$17:$E$28,B6445)</f>
        <v>5.0612</v>
      </c>
      <c r="G6445" s="25" t="n">
        <f aca="false">IF(OR(D6445="",E6445="",F6445=""),"",D6445*($B$7-$B$8-F6445-E6445))</f>
        <v>3193.2482058113</v>
      </c>
      <c r="H6445" s="25" t="n">
        <f aca="false">IF(D6445="","",D6445*$F$30)</f>
        <v>3778.90833053326</v>
      </c>
    </row>
    <row r="6446" customFormat="false" ht="15" hidden="false" customHeight="false" outlineLevel="0" collapsed="false">
      <c r="A6446" s="2" t="n">
        <v>6412</v>
      </c>
      <c r="B6446" s="2" t="n">
        <v>4</v>
      </c>
      <c r="C6446" s="22" t="n">
        <f aca="true">NORMSINV(MAX(RAND(),0.000000000001))</f>
        <v>-1.91571473493</v>
      </c>
      <c r="D6446" s="24" t="n">
        <f aca="false">IF($B$11="","",$B$11*EXP($B$12*C6446))</f>
        <v>413.755661809131</v>
      </c>
      <c r="E6446" s="20" t="n">
        <f aca="true">IF($B$10="","",$B$10*(1-$B$14+2*$B$14*RAND()))</f>
        <v>3.46545884693664</v>
      </c>
      <c r="F6446" s="21" t="n">
        <f aca="false">INDEX($E$17:$E$28,B6446)</f>
        <v>4.89657419354839</v>
      </c>
      <c r="G6446" s="25" t="n">
        <f aca="false">IF(OR(D6446="",E6446="",F6446=""),"",D6446*($B$7-$B$8-F6446-E6446))</f>
        <v>1811.40861671263</v>
      </c>
      <c r="H6446" s="25" t="n">
        <f aca="false">IF(D6446="","",D6446*$F$30)</f>
        <v>2068.44730451621</v>
      </c>
    </row>
    <row r="6447" customFormat="false" ht="15" hidden="false" customHeight="false" outlineLevel="0" collapsed="false">
      <c r="A6447" s="2" t="n">
        <v>6413</v>
      </c>
      <c r="B6447" s="2" t="n">
        <v>5</v>
      </c>
      <c r="C6447" s="22" t="n">
        <f aca="true">NORMSINV(MAX(RAND(),0.000000000001))</f>
        <v>-0.207486277832574</v>
      </c>
      <c r="D6447" s="24" t="n">
        <f aca="false">IF($B$11="","",$B$11*EXP($B$12*C6447))</f>
        <v>849.85446535134</v>
      </c>
      <c r="E6447" s="20" t="n">
        <f aca="true">IF($B$10="","",$B$10*(1-$B$14+2*$B$14*RAND()))</f>
        <v>3.55679222553158</v>
      </c>
      <c r="F6447" s="21" t="n">
        <f aca="false">INDEX($E$17:$E$28,B6447)</f>
        <v>4.761</v>
      </c>
      <c r="G6447" s="25" t="n">
        <f aca="false">IF(OR(D6447="",E6447="",F6447=""),"",D6447*($B$7-$B$8-F6447-E6447))</f>
        <v>3758.2330238434</v>
      </c>
      <c r="H6447" s="25" t="n">
        <f aca="false">IF(D6447="","",D6447*$F$30)</f>
        <v>4248.59244318442</v>
      </c>
    </row>
    <row r="6448" customFormat="false" ht="15" hidden="false" customHeight="false" outlineLevel="0" collapsed="false">
      <c r="A6448" s="2" t="n">
        <v>6414</v>
      </c>
      <c r="B6448" s="2" t="n">
        <v>6</v>
      </c>
      <c r="C6448" s="22" t="n">
        <f aca="true">NORMSINV(MAX(RAND(),0.000000000001))</f>
        <v>0.714610246100456</v>
      </c>
      <c r="D6448" s="24" t="n">
        <f aca="false">IF($B$11="","",$B$11*EXP($B$12*C6448))</f>
        <v>1253.38767372156</v>
      </c>
      <c r="E6448" s="20" t="n">
        <f aca="true">IF($B$10="","",$B$10*(1-$B$14+2*$B$14*RAND()))</f>
        <v>3.87829081355143</v>
      </c>
      <c r="F6448" s="21" t="n">
        <f aca="false">INDEX($E$17:$E$28,B6448)</f>
        <v>4.761</v>
      </c>
      <c r="G6448" s="25" t="n">
        <f aca="false">IF(OR(D6448="",E6448="",F6448=""),"",D6448*($B$7-$B$8-F6448-E6448))</f>
        <v>5139.7783478114</v>
      </c>
      <c r="H6448" s="25" t="n">
        <f aca="false">IF(D6448="","",D6448*$F$30)</f>
        <v>6265.93565846882</v>
      </c>
    </row>
    <row r="6449" customFormat="false" ht="15" hidden="false" customHeight="false" outlineLevel="0" collapsed="false">
      <c r="A6449" s="2" t="n">
        <v>6415</v>
      </c>
      <c r="B6449" s="2" t="n">
        <v>7</v>
      </c>
      <c r="C6449" s="22" t="n">
        <f aca="true">NORMSINV(MAX(RAND(),0.000000000001))</f>
        <v>-1.42579667244705</v>
      </c>
      <c r="D6449" s="24" t="n">
        <f aca="false">IF($B$11="","",$B$11*EXP($B$12*C6449))</f>
        <v>508.624721095586</v>
      </c>
      <c r="E6449" s="20" t="n">
        <f aca="true">IF($B$10="","",$B$10*(1-$B$14+2*$B$14*RAND()))</f>
        <v>3.39819087631224</v>
      </c>
      <c r="F6449" s="21" t="n">
        <f aca="false">INDEX($E$17:$E$28,B6449)</f>
        <v>4.761</v>
      </c>
      <c r="G6449" s="25" t="n">
        <f aca="false">IF(OR(D6449="",E6449="",F6449=""),"",D6449*($B$7-$B$8-F6449-E6449))</f>
        <v>2329.9127629278</v>
      </c>
      <c r="H6449" s="25" t="n">
        <f aca="false">IF(D6449="","",D6449*$F$30)</f>
        <v>2542.71670570105</v>
      </c>
    </row>
    <row r="6450" customFormat="false" ht="15" hidden="false" customHeight="false" outlineLevel="0" collapsed="false">
      <c r="A6450" s="2" t="n">
        <v>6416</v>
      </c>
      <c r="B6450" s="2" t="n">
        <v>8</v>
      </c>
      <c r="C6450" s="22" t="n">
        <f aca="true">NORMSINV(MAX(RAND(),0.000000000001))</f>
        <v>0.0923533831103006</v>
      </c>
      <c r="D6450" s="24" t="n">
        <f aca="false">IF($B$11="","",$B$11*EXP($B$12*C6450))</f>
        <v>964.304750924894</v>
      </c>
      <c r="E6450" s="20" t="n">
        <f aca="true">IF($B$10="","",$B$10*(1-$B$14+2*$B$14*RAND()))</f>
        <v>4.02612646186237</v>
      </c>
      <c r="F6450" s="21" t="n">
        <f aca="false">INDEX($E$17:$E$28,B6450)</f>
        <v>4.761</v>
      </c>
      <c r="G6450" s="25" t="n">
        <f aca="false">IF(OR(D6450="",E6450="",F6450=""),"",D6450*($B$7-$B$8-F6450-E6450))</f>
        <v>3811.77473263141</v>
      </c>
      <c r="H6450" s="25" t="n">
        <f aca="false">IF(D6450="","",D6450*$F$30)</f>
        <v>4820.75231082373</v>
      </c>
    </row>
    <row r="6451" customFormat="false" ht="15" hidden="false" customHeight="false" outlineLevel="0" collapsed="false">
      <c r="A6451" s="2" t="n">
        <v>6417</v>
      </c>
      <c r="B6451" s="2" t="n">
        <v>9</v>
      </c>
      <c r="C6451" s="22" t="n">
        <f aca="true">NORMSINV(MAX(RAND(),0.000000000001))</f>
        <v>-0.79549723087514</v>
      </c>
      <c r="D6451" s="24" t="n">
        <f aca="false">IF($B$11="","",$B$11*EXP($B$12*C6451))</f>
        <v>663.346351895881</v>
      </c>
      <c r="E6451" s="20" t="n">
        <f aca="true">IF($B$10="","",$B$10*(1-$B$14+2*$B$14*RAND()))</f>
        <v>3.95336112366983</v>
      </c>
      <c r="F6451" s="21" t="n">
        <f aca="false">INDEX($E$17:$E$28,B6451)</f>
        <v>4.761</v>
      </c>
      <c r="G6451" s="25" t="n">
        <f aca="false">IF(OR(D6451="",E6451="",F6451=""),"",D6451*($B$7-$B$8-F6451-E6451))</f>
        <v>2670.39286266385</v>
      </c>
      <c r="H6451" s="25" t="n">
        <f aca="false">IF(D6451="","",D6451*$F$30)</f>
        <v>3316.20108239789</v>
      </c>
    </row>
    <row r="6452" customFormat="false" ht="15" hidden="false" customHeight="false" outlineLevel="0" collapsed="false">
      <c r="A6452" s="2" t="n">
        <v>6418</v>
      </c>
      <c r="B6452" s="2" t="n">
        <v>10</v>
      </c>
      <c r="C6452" s="22" t="n">
        <f aca="true">NORMSINV(MAX(RAND(),0.000000000001))</f>
        <v>1.26954852577267</v>
      </c>
      <c r="D6452" s="24" t="n">
        <f aca="false">IF($B$11="","",$B$11*EXP($B$12*C6452))</f>
        <v>1583.57062241214</v>
      </c>
      <c r="E6452" s="20" t="n">
        <f aca="true">IF($B$10="","",$B$10*(1-$B$14+2*$B$14*RAND()))</f>
        <v>3.57123030203755</v>
      </c>
      <c r="F6452" s="21" t="n">
        <f aca="false">INDEX($E$17:$E$28,B6452)</f>
        <v>4.761</v>
      </c>
      <c r="G6452" s="25" t="n">
        <f aca="false">IF(OR(D6452="",E6452="",F6452=""),"",D6452*($B$7-$B$8-F6452-E6452))</f>
        <v>6980.01460405176</v>
      </c>
      <c r="H6452" s="25" t="n">
        <f aca="false">IF(D6452="","",D6452*$F$30)</f>
        <v>7916.58625556276</v>
      </c>
    </row>
    <row r="6453" customFormat="false" ht="15" hidden="false" customHeight="false" outlineLevel="0" collapsed="false">
      <c r="A6453" s="2" t="n">
        <v>6419</v>
      </c>
      <c r="B6453" s="2" t="n">
        <v>11</v>
      </c>
      <c r="C6453" s="22" t="n">
        <f aca="true">NORMSINV(MAX(RAND(),0.000000000001))</f>
        <v>-1.54937644837053</v>
      </c>
      <c r="D6453" s="24" t="n">
        <f aca="false">IF($B$11="","",$B$11*EXP($B$12*C6453))</f>
        <v>482.817209510418</v>
      </c>
      <c r="E6453" s="20" t="n">
        <f aca="true">IF($B$10="","",$B$10*(1-$B$14+2*$B$14*RAND()))</f>
        <v>3.70818554277592</v>
      </c>
      <c r="F6453" s="21" t="n">
        <f aca="false">INDEX($E$17:$E$28,B6453)</f>
        <v>4.761</v>
      </c>
      <c r="G6453" s="25" t="n">
        <f aca="false">IF(OR(D6453="",E6453="",F6453=""),"",D6453*($B$7-$B$8-F6453-E6453))</f>
        <v>2062.02271857368</v>
      </c>
      <c r="H6453" s="25" t="n">
        <f aca="false">IF(D6453="","",D6453*$F$30)</f>
        <v>2413.69979378448</v>
      </c>
    </row>
    <row r="6454" customFormat="false" ht="15" hidden="false" customHeight="false" outlineLevel="0" collapsed="false">
      <c r="A6454" s="2" t="n">
        <v>6420</v>
      </c>
      <c r="B6454" s="2" t="n">
        <v>12</v>
      </c>
      <c r="C6454" s="22" t="n">
        <f aca="true">NORMSINV(MAX(RAND(),0.000000000001))</f>
        <v>0.622521985080869</v>
      </c>
      <c r="D6454" s="24" t="n">
        <f aca="false">IF($B$11="","",$B$11*EXP($B$12*C6454))</f>
        <v>1205.68413907672</v>
      </c>
      <c r="E6454" s="20" t="n">
        <f aca="true">IF($B$10="","",$B$10*(1-$B$14+2*$B$14*RAND()))</f>
        <v>3.38011518831501</v>
      </c>
      <c r="F6454" s="21" t="n">
        <f aca="false">INDEX($E$17:$E$28,B6454)</f>
        <v>4.761</v>
      </c>
      <c r="G6454" s="25" t="n">
        <f aca="false">IF(OR(D6454="",E6454="",F6454=""),"",D6454*($B$7-$B$8-F6454-E6454))</f>
        <v>5544.80247488944</v>
      </c>
      <c r="H6454" s="25" t="n">
        <f aca="false">IF(D6454="","",D6454*$F$30)</f>
        <v>6027.45614807236</v>
      </c>
    </row>
    <row r="6455" customFormat="false" ht="15" hidden="false" customHeight="false" outlineLevel="0" collapsed="false">
      <c r="A6455" s="2" t="n">
        <v>6421</v>
      </c>
      <c r="B6455" s="2" t="n">
        <v>1</v>
      </c>
      <c r="C6455" s="22" t="n">
        <f aca="true">NORMSINV(MAX(RAND(),0.000000000001))</f>
        <v>0.363408773244108</v>
      </c>
      <c r="D6455" s="24" t="n">
        <f aca="false">IF($B$11="","",$B$11*EXP($B$12*C6455))</f>
        <v>1080.9774099453</v>
      </c>
      <c r="E6455" s="20" t="n">
        <f aca="true">IF($B$10="","",$B$10*(1-$B$14+2*$B$14*RAND()))</f>
        <v>4.06514455952804</v>
      </c>
      <c r="F6455" s="21" t="n">
        <f aca="false">INDEX($E$17:$E$28,B6455)</f>
        <v>4.92562580645161</v>
      </c>
      <c r="G6455" s="25" t="n">
        <f aca="false">IF(OR(D6455="",E6455="",F6455=""),"",D6455*($B$7-$B$8-F6455-E6455))</f>
        <v>4052.8325390735</v>
      </c>
      <c r="H6455" s="25" t="n">
        <f aca="false">IF(D6455="","",D6455*$F$30)</f>
        <v>5404.02226779856</v>
      </c>
    </row>
    <row r="6456" customFormat="false" ht="15" hidden="false" customHeight="false" outlineLevel="0" collapsed="false">
      <c r="A6456" s="2" t="n">
        <v>6422</v>
      </c>
      <c r="B6456" s="2" t="n">
        <v>2</v>
      </c>
      <c r="C6456" s="22" t="n">
        <f aca="true">NORMSINV(MAX(RAND(),0.000000000001))</f>
        <v>-1.10537494745106</v>
      </c>
      <c r="D6456" s="24" t="n">
        <f aca="false">IF($B$11="","",$B$11*EXP($B$12*C6456))</f>
        <v>582.148342970012</v>
      </c>
      <c r="E6456" s="20" t="n">
        <f aca="true">IF($B$10="","",$B$10*(1-$B$14+2*$B$14*RAND()))</f>
        <v>3.7115272995433</v>
      </c>
      <c r="F6456" s="21" t="n">
        <f aca="false">INDEX($E$17:$E$28,B6456)</f>
        <v>5.0612</v>
      </c>
      <c r="G6456" s="25" t="n">
        <f aca="false">IF(OR(D6456="",E6456="",F6456=""),"",D6456*($B$7-$B$8-F6456-E6456))</f>
        <v>2309.54122868103</v>
      </c>
      <c r="H6456" s="25" t="n">
        <f aca="false">IF(D6456="","",D6456*$F$30)</f>
        <v>2910.27599617568</v>
      </c>
    </row>
    <row r="6457" customFormat="false" ht="15" hidden="false" customHeight="false" outlineLevel="0" collapsed="false">
      <c r="A6457" s="2" t="n">
        <v>6423</v>
      </c>
      <c r="B6457" s="2" t="n">
        <v>3</v>
      </c>
      <c r="C6457" s="22" t="n">
        <f aca="true">NORMSINV(MAX(RAND(),0.000000000001))</f>
        <v>-0.745291827725378</v>
      </c>
      <c r="D6457" s="24" t="n">
        <f aca="false">IF($B$11="","",$B$11*EXP($B$12*C6457))</f>
        <v>677.528831866868</v>
      </c>
      <c r="E6457" s="20" t="n">
        <f aca="true">IF($B$10="","",$B$10*(1-$B$14+2*$B$14*RAND()))</f>
        <v>3.594160198877</v>
      </c>
      <c r="F6457" s="21" t="n">
        <f aca="false">INDEX($E$17:$E$28,B6457)</f>
        <v>5.0612</v>
      </c>
      <c r="G6457" s="25" t="n">
        <f aca="false">IF(OR(D6457="",E6457="",F6457=""),"",D6457*($B$7-$B$8-F6457-E6457))</f>
        <v>2767.46123305178</v>
      </c>
      <c r="H6457" s="25" t="n">
        <f aca="false">IF(D6457="","",D6457*$F$30)</f>
        <v>3387.10213626885</v>
      </c>
    </row>
    <row r="6458" customFormat="false" ht="15" hidden="false" customHeight="false" outlineLevel="0" collapsed="false">
      <c r="A6458" s="2" t="n">
        <v>6424</v>
      </c>
      <c r="B6458" s="2" t="n">
        <v>4</v>
      </c>
      <c r="C6458" s="22" t="n">
        <f aca="true">NORMSINV(MAX(RAND(),0.000000000001))</f>
        <v>0.67802605892522</v>
      </c>
      <c r="D6458" s="24" t="n">
        <f aca="false">IF($B$11="","",$B$11*EXP($B$12*C6458))</f>
        <v>1234.2144433219</v>
      </c>
      <c r="E6458" s="20" t="n">
        <f aca="true">IF($B$10="","",$B$10*(1-$B$14+2*$B$14*RAND()))</f>
        <v>3.38893734638841</v>
      </c>
      <c r="F6458" s="21" t="n">
        <f aca="false">INDEX($E$17:$E$28,B6458)</f>
        <v>4.89657419354839</v>
      </c>
      <c r="G6458" s="25" t="n">
        <f aca="false">IF(OR(D6458="",E6458="",F6458=""),"",D6458*($B$7-$B$8-F6458-E6458))</f>
        <v>5497.79399502073</v>
      </c>
      <c r="H6458" s="25" t="n">
        <f aca="false">IF(D6458="","",D6458*$F$30)</f>
        <v>6170.08484505483</v>
      </c>
    </row>
    <row r="6459" customFormat="false" ht="15" hidden="false" customHeight="false" outlineLevel="0" collapsed="false">
      <c r="A6459" s="2" t="n">
        <v>6425</v>
      </c>
      <c r="B6459" s="2" t="n">
        <v>5</v>
      </c>
      <c r="C6459" s="22" t="n">
        <f aca="true">NORMSINV(MAX(RAND(),0.000000000001))</f>
        <v>0.864434488733033</v>
      </c>
      <c r="D6459" s="24" t="n">
        <f aca="false">IF($B$11="","",$B$11*EXP($B$12*C6459))</f>
        <v>1335.06619698217</v>
      </c>
      <c r="E6459" s="20" t="n">
        <f aca="true">IF($B$10="","",$B$10*(1-$B$14+2*$B$14*RAND()))</f>
        <v>3.41554148460909</v>
      </c>
      <c r="F6459" s="21" t="n">
        <f aca="false">INDEX($E$17:$E$28,B6459)</f>
        <v>4.761</v>
      </c>
      <c r="G6459" s="25" t="n">
        <f aca="false">IF(OR(D6459="",E6459="",F6459=""),"",D6459*($B$7-$B$8-F6459-E6459))</f>
        <v>6092.51920522884</v>
      </c>
      <c r="H6459" s="25" t="n">
        <f aca="false">IF(D6459="","",D6459*$F$30)</f>
        <v>6674.26293195326</v>
      </c>
    </row>
    <row r="6460" customFormat="false" ht="15" hidden="false" customHeight="false" outlineLevel="0" collapsed="false">
      <c r="A6460" s="2" t="n">
        <v>6426</v>
      </c>
      <c r="B6460" s="2" t="n">
        <v>6</v>
      </c>
      <c r="C6460" s="22" t="n">
        <f aca="true">NORMSINV(MAX(RAND(),0.000000000001))</f>
        <v>0.745365274293673</v>
      </c>
      <c r="D6460" s="24" t="n">
        <f aca="false">IF($B$11="","",$B$11*EXP($B$12*C6460))</f>
        <v>1269.73618400672</v>
      </c>
      <c r="E6460" s="20" t="n">
        <f aca="true">IF($B$10="","",$B$10*(1-$B$14+2*$B$14*RAND()))</f>
        <v>3.49894611234202</v>
      </c>
      <c r="F6460" s="21" t="n">
        <f aca="false">INDEX($E$17:$E$28,B6460)</f>
        <v>4.761</v>
      </c>
      <c r="G6460" s="25" t="n">
        <f aca="false">IF(OR(D6460="",E6460="",F6460=""),"",D6460*($B$7-$B$8-F6460-E6460))</f>
        <v>5688.48652745933</v>
      </c>
      <c r="H6460" s="25" t="n">
        <f aca="false">IF(D6460="","",D6460*$F$30)</f>
        <v>6347.66513108641</v>
      </c>
    </row>
    <row r="6461" customFormat="false" ht="15" hidden="false" customHeight="false" outlineLevel="0" collapsed="false">
      <c r="A6461" s="2" t="n">
        <v>6427</v>
      </c>
      <c r="B6461" s="2" t="n">
        <v>7</v>
      </c>
      <c r="C6461" s="22" t="n">
        <f aca="true">NORMSINV(MAX(RAND(),0.000000000001))</f>
        <v>1.29654182613113</v>
      </c>
      <c r="D6461" s="24" t="n">
        <f aca="false">IF($B$11="","",$B$11*EXP($B$12*C6461))</f>
        <v>1601.68507311785</v>
      </c>
      <c r="E6461" s="20" t="n">
        <f aca="true">IF($B$10="","",$B$10*(1-$B$14+2*$B$14*RAND()))</f>
        <v>3.40633444664641</v>
      </c>
      <c r="F6461" s="21" t="n">
        <f aca="false">INDEX($E$17:$E$28,B6461)</f>
        <v>4.761</v>
      </c>
      <c r="G6461" s="25" t="n">
        <f aca="false">IF(OR(D6461="",E6461="",F6461=""),"",D6461*($B$7-$B$8-F6461-E6461))</f>
        <v>7323.97016116659</v>
      </c>
      <c r="H6461" s="25" t="n">
        <f aca="false">IF(D6461="","",D6461*$F$30)</f>
        <v>8007.14401753073</v>
      </c>
    </row>
    <row r="6462" customFormat="false" ht="15" hidden="false" customHeight="false" outlineLevel="0" collapsed="false">
      <c r="A6462" s="2" t="n">
        <v>6428</v>
      </c>
      <c r="B6462" s="2" t="n">
        <v>8</v>
      </c>
      <c r="C6462" s="22" t="n">
        <f aca="true">NORMSINV(MAX(RAND(),0.000000000001))</f>
        <v>0.319300869678796</v>
      </c>
      <c r="D6462" s="24" t="n">
        <f aca="false">IF($B$11="","",$B$11*EXP($B$12*C6462))</f>
        <v>1061.07237071131</v>
      </c>
      <c r="E6462" s="20" t="n">
        <f aca="true">IF($B$10="","",$B$10*(1-$B$14+2*$B$14*RAND()))</f>
        <v>3.88681342284224</v>
      </c>
      <c r="F6462" s="21" t="n">
        <f aca="false">INDEX($E$17:$E$28,B6462)</f>
        <v>4.761</v>
      </c>
      <c r="G6462" s="25" t="n">
        <f aca="false">IF(OR(D6462="",E6462="",F6462=""),"",D6462*($B$7-$B$8-F6462-E6462))</f>
        <v>4342.1061128178</v>
      </c>
      <c r="H6462" s="25" t="n">
        <f aca="false">IF(D6462="","",D6462*$F$30)</f>
        <v>5304.51299565999</v>
      </c>
    </row>
    <row r="6463" customFormat="false" ht="15" hidden="false" customHeight="false" outlineLevel="0" collapsed="false">
      <c r="A6463" s="2" t="n">
        <v>6429</v>
      </c>
      <c r="B6463" s="2" t="n">
        <v>9</v>
      </c>
      <c r="C6463" s="22" t="n">
        <f aca="true">NORMSINV(MAX(RAND(),0.000000000001))</f>
        <v>0.197944573638096</v>
      </c>
      <c r="D6463" s="24" t="n">
        <f aca="false">IF($B$11="","",$B$11*EXP($B$12*C6463))</f>
        <v>1008.17789984536</v>
      </c>
      <c r="E6463" s="20" t="n">
        <f aca="true">IF($B$10="","",$B$10*(1-$B$14+2*$B$14*RAND()))</f>
        <v>3.8770842912361</v>
      </c>
      <c r="F6463" s="21" t="n">
        <f aca="false">INDEX($E$17:$E$28,B6463)</f>
        <v>4.761</v>
      </c>
      <c r="G6463" s="25" t="n">
        <f aca="false">IF(OR(D6463="",E6463="",F6463=""),"",D6463*($B$7-$B$8-F6463-E6463))</f>
        <v>4135.46076460428</v>
      </c>
      <c r="H6463" s="25" t="n">
        <f aca="false">IF(D6463="","",D6463*$F$30)</f>
        <v>5040.08295690692</v>
      </c>
    </row>
    <row r="6464" customFormat="false" ht="15" hidden="false" customHeight="false" outlineLevel="0" collapsed="false">
      <c r="A6464" s="2" t="n">
        <v>6430</v>
      </c>
      <c r="B6464" s="2" t="n">
        <v>10</v>
      </c>
      <c r="C6464" s="22" t="n">
        <f aca="true">NORMSINV(MAX(RAND(),0.000000000001))</f>
        <v>-0.0097069737642277</v>
      </c>
      <c r="D6464" s="24" t="n">
        <f aca="false">IF($B$11="","",$B$11*EXP($B$12*C6464))</f>
        <v>923.714097176816</v>
      </c>
      <c r="E6464" s="20" t="n">
        <f aca="true">IF($B$10="","",$B$10*(1-$B$14+2*$B$14*RAND()))</f>
        <v>3.97231261048219</v>
      </c>
      <c r="F6464" s="21" t="n">
        <f aca="false">INDEX($E$17:$E$28,B6464)</f>
        <v>4.761</v>
      </c>
      <c r="G6464" s="25" t="n">
        <f aca="false">IF(OR(D6464="",E6464="",F6464=""),"",D6464*($B$7-$B$8-F6464-E6464))</f>
        <v>3701.03362467818</v>
      </c>
      <c r="H6464" s="25" t="n">
        <f aca="false">IF(D6464="","",D6464*$F$30)</f>
        <v>4617.83151460634</v>
      </c>
    </row>
    <row r="6465" customFormat="false" ht="15" hidden="false" customHeight="false" outlineLevel="0" collapsed="false">
      <c r="A6465" s="2" t="n">
        <v>6431</v>
      </c>
      <c r="B6465" s="2" t="n">
        <v>11</v>
      </c>
      <c r="C6465" s="22" t="n">
        <f aca="true">NORMSINV(MAX(RAND(),0.000000000001))</f>
        <v>-0.603712392952637</v>
      </c>
      <c r="D6465" s="24" t="n">
        <f aca="false">IF($B$11="","",$B$11*EXP($B$12*C6465))</f>
        <v>719.177988918748</v>
      </c>
      <c r="E6465" s="20" t="n">
        <f aca="true">IF($B$10="","",$B$10*(1-$B$14+2*$B$14*RAND()))</f>
        <v>3.4300141410756</v>
      </c>
      <c r="F6465" s="21" t="n">
        <f aca="false">INDEX($E$17:$E$28,B6465)</f>
        <v>4.761</v>
      </c>
      <c r="G6465" s="25" t="n">
        <f aca="false">IF(OR(D6465="",E6465="",F6465=""),"",D6465*($B$7-$B$8-F6465-E6465))</f>
        <v>3271.53050164108</v>
      </c>
      <c r="H6465" s="25" t="n">
        <f aca="false">IF(D6465="","",D6465*$F$30)</f>
        <v>3595.31460220261</v>
      </c>
    </row>
    <row r="6466" customFormat="false" ht="15" hidden="false" customHeight="false" outlineLevel="0" collapsed="false">
      <c r="A6466" s="2" t="n">
        <v>6432</v>
      </c>
      <c r="B6466" s="2" t="n">
        <v>12</v>
      </c>
      <c r="C6466" s="22" t="n">
        <f aca="true">NORMSINV(MAX(RAND(),0.000000000001))</f>
        <v>-0.390303737127768</v>
      </c>
      <c r="D6466" s="24" t="n">
        <f aca="false">IF($B$11="","",$B$11*EXP($B$12*C6466))</f>
        <v>786.845602074689</v>
      </c>
      <c r="E6466" s="20" t="n">
        <f aca="true">IF($B$10="","",$B$10*(1-$B$14+2*$B$14*RAND()))</f>
        <v>3.85539417877989</v>
      </c>
      <c r="F6466" s="21" t="n">
        <f aca="false">INDEX($E$17:$E$28,B6466)</f>
        <v>4.761</v>
      </c>
      <c r="G6466" s="25" t="n">
        <f aca="false">IF(OR(D6466="",E6466="",F6466=""),"",D6466*($B$7-$B$8-F6466-E6466))</f>
        <v>3244.64110511663</v>
      </c>
      <c r="H6466" s="25" t="n">
        <f aca="false">IF(D6466="","",D6466*$F$30)</f>
        <v>3933.59853389178</v>
      </c>
    </row>
    <row r="6467" customFormat="false" ht="15" hidden="false" customHeight="false" outlineLevel="0" collapsed="false">
      <c r="A6467" s="2" t="n">
        <v>6433</v>
      </c>
      <c r="B6467" s="2" t="n">
        <v>1</v>
      </c>
      <c r="C6467" s="22" t="n">
        <f aca="true">NORMSINV(MAX(RAND(),0.000000000001))</f>
        <v>1.03537094233228</v>
      </c>
      <c r="D6467" s="24" t="n">
        <f aca="false">IF($B$11="","",$B$11*EXP($B$12*C6467))</f>
        <v>1434.77450511783</v>
      </c>
      <c r="E6467" s="20" t="n">
        <f aca="true">IF($B$10="","",$B$10*(1-$B$14+2*$B$14*RAND()))</f>
        <v>3.87444673515946</v>
      </c>
      <c r="F6467" s="21" t="n">
        <f aca="false">INDEX($E$17:$E$28,B6467)</f>
        <v>4.92562580645161</v>
      </c>
      <c r="G6467" s="25" t="n">
        <f aca="false">IF(OR(D6467="",E6467="",F6467=""),"",D6467*($B$7-$B$8-F6467-E6467))</f>
        <v>5652.9074693101</v>
      </c>
      <c r="H6467" s="25" t="n">
        <f aca="false">IF(D6467="","",D6467*$F$30)</f>
        <v>7172.72470598503</v>
      </c>
    </row>
    <row r="6468" customFormat="false" ht="15" hidden="false" customHeight="false" outlineLevel="0" collapsed="false">
      <c r="A6468" s="2" t="n">
        <v>6434</v>
      </c>
      <c r="B6468" s="2" t="n">
        <v>2</v>
      </c>
      <c r="C6468" s="22" t="n">
        <f aca="true">NORMSINV(MAX(RAND(),0.000000000001))</f>
        <v>-0.256430700173045</v>
      </c>
      <c r="D6468" s="24" t="n">
        <f aca="false">IF($B$11="","",$B$11*EXP($B$12*C6468))</f>
        <v>832.506973867763</v>
      </c>
      <c r="E6468" s="20" t="n">
        <f aca="true">IF($B$10="","",$B$10*(1-$B$14+2*$B$14*RAND()))</f>
        <v>3.62967804302374</v>
      </c>
      <c r="F6468" s="21" t="n">
        <f aca="false">INDEX($E$17:$E$28,B6468)</f>
        <v>5.0612</v>
      </c>
      <c r="G6468" s="25" t="n">
        <f aca="false">IF(OR(D6468="",E6468="",F6468=""),"",D6468*($B$7-$B$8-F6468-E6468))</f>
        <v>3370.92226722382</v>
      </c>
      <c r="H6468" s="25" t="n">
        <f aca="false">IF(D6468="","",D6468*$F$30)</f>
        <v>4161.86886375972</v>
      </c>
    </row>
    <row r="6469" customFormat="false" ht="15" hidden="false" customHeight="false" outlineLevel="0" collapsed="false">
      <c r="A6469" s="2" t="n">
        <v>6435</v>
      </c>
      <c r="B6469" s="2" t="n">
        <v>3</v>
      </c>
      <c r="C6469" s="22" t="n">
        <f aca="true">NORMSINV(MAX(RAND(),0.000000000001))</f>
        <v>0.353150452168925</v>
      </c>
      <c r="D6469" s="24" t="n">
        <f aca="false">IF($B$11="","",$B$11*EXP($B$12*C6469))</f>
        <v>1076.31496000137</v>
      </c>
      <c r="E6469" s="20" t="n">
        <f aca="true">IF($B$10="","",$B$10*(1-$B$14+2*$B$14*RAND()))</f>
        <v>3.76065545896055</v>
      </c>
      <c r="F6469" s="21" t="n">
        <f aca="false">INDEX($E$17:$E$28,B6469)</f>
        <v>5.0612</v>
      </c>
      <c r="G6469" s="25" t="n">
        <f aca="false">IF(OR(D6469="",E6469="",F6469=""),"",D6469*($B$7-$B$8-F6469-E6469))</f>
        <v>4217.15758496846</v>
      </c>
      <c r="H6469" s="25" t="n">
        <f aca="false">IF(D6469="","",D6469*$F$30)</f>
        <v>5380.71374803884</v>
      </c>
    </row>
    <row r="6470" customFormat="false" ht="15" hidden="false" customHeight="false" outlineLevel="0" collapsed="false">
      <c r="A6470" s="2" t="n">
        <v>6436</v>
      </c>
      <c r="B6470" s="2" t="n">
        <v>4</v>
      </c>
      <c r="C6470" s="22" t="n">
        <f aca="true">NORMSINV(MAX(RAND(),0.000000000001))</f>
        <v>1.07957418242762</v>
      </c>
      <c r="D6470" s="24" t="n">
        <f aca="false">IF($B$11="","",$B$11*EXP($B$12*C6470))</f>
        <v>1461.74867702396</v>
      </c>
      <c r="E6470" s="20" t="n">
        <f aca="true">IF($B$10="","",$B$10*(1-$B$14+2*$B$14*RAND()))</f>
        <v>3.50414649282653</v>
      </c>
      <c r="F6470" s="21" t="n">
        <f aca="false">INDEX($E$17:$E$28,B6470)</f>
        <v>4.89657419354839</v>
      </c>
      <c r="G6470" s="25" t="n">
        <f aca="false">IF(OR(D6470="",E6470="",F6470=""),"",D6470*($B$7-$B$8-F6470-E6470))</f>
        <v>6342.93579592891</v>
      </c>
      <c r="H6470" s="25" t="n">
        <f aca="false">IF(D6470="","",D6470*$F$30)</f>
        <v>7307.57398617819</v>
      </c>
    </row>
    <row r="6471" customFormat="false" ht="15" hidden="false" customHeight="false" outlineLevel="0" collapsed="false">
      <c r="A6471" s="2" t="n">
        <v>6437</v>
      </c>
      <c r="B6471" s="2" t="n">
        <v>5</v>
      </c>
      <c r="C6471" s="22" t="n">
        <f aca="true">NORMSINV(MAX(RAND(),0.000000000001))</f>
        <v>0.759240111626415</v>
      </c>
      <c r="D6471" s="24" t="n">
        <f aca="false">IF($B$11="","",$B$11*EXP($B$12*C6471))</f>
        <v>1277.18129368445</v>
      </c>
      <c r="E6471" s="20" t="n">
        <f aca="true">IF($B$10="","",$B$10*(1-$B$14+2*$B$14*RAND()))</f>
        <v>3.64611729082408</v>
      </c>
      <c r="F6471" s="21" t="n">
        <f aca="false">INDEX($E$17:$E$28,B6471)</f>
        <v>4.761</v>
      </c>
      <c r="G6471" s="25" t="n">
        <f aca="false">IF(OR(D6471="",E6471="",F6471=""),"",D6471*($B$7-$B$8-F6471-E6471))</f>
        <v>5533.8767438883</v>
      </c>
      <c r="H6471" s="25" t="n">
        <f aca="false">IF(D6471="","",D6471*$F$30)</f>
        <v>6384.88472338732</v>
      </c>
    </row>
    <row r="6472" customFormat="false" ht="15" hidden="false" customHeight="false" outlineLevel="0" collapsed="false">
      <c r="A6472" s="2" t="n">
        <v>6438</v>
      </c>
      <c r="B6472" s="2" t="n">
        <v>6</v>
      </c>
      <c r="C6472" s="22" t="n">
        <f aca="true">NORMSINV(MAX(RAND(),0.000000000001))</f>
        <v>-0.0231192462828266</v>
      </c>
      <c r="D6472" s="24" t="n">
        <f aca="false">IF($B$11="","",$B$11*EXP($B$12*C6472))</f>
        <v>918.508472231053</v>
      </c>
      <c r="E6472" s="20" t="n">
        <f aca="true">IF($B$10="","",$B$10*(1-$B$14+2*$B$14*RAND()))</f>
        <v>4.11341227959294</v>
      </c>
      <c r="F6472" s="21" t="n">
        <f aca="false">INDEX($E$17:$E$28,B6472)</f>
        <v>4.761</v>
      </c>
      <c r="G6472" s="25" t="n">
        <f aca="false">IF(OR(D6472="",E6472="",F6472=""),"",D6472*($B$7-$B$8-F6472-E6472))</f>
        <v>3550.57507134621</v>
      </c>
      <c r="H6472" s="25" t="n">
        <f aca="false">IF(D6472="","",D6472*$F$30)</f>
        <v>4591.80755437748</v>
      </c>
    </row>
    <row r="6473" customFormat="false" ht="15" hidden="false" customHeight="false" outlineLevel="0" collapsed="false">
      <c r="A6473" s="2" t="n">
        <v>6439</v>
      </c>
      <c r="B6473" s="2" t="n">
        <v>7</v>
      </c>
      <c r="C6473" s="22" t="n">
        <f aca="true">NORMSINV(MAX(RAND(),0.000000000001))</f>
        <v>-0.11250432171497</v>
      </c>
      <c r="D6473" s="24" t="n">
        <f aca="false">IF($B$11="","",$B$11*EXP($B$12*C6473))</f>
        <v>884.557297374624</v>
      </c>
      <c r="E6473" s="20" t="n">
        <f aca="true">IF($B$10="","",$B$10*(1-$B$14+2*$B$14*RAND()))</f>
        <v>3.83503935672237</v>
      </c>
      <c r="F6473" s="21" t="n">
        <f aca="false">INDEX($E$17:$E$28,B6473)</f>
        <v>4.761</v>
      </c>
      <c r="G6473" s="25" t="n">
        <f aca="false">IF(OR(D6473="",E6473="",F6473=""),"",D6473*($B$7-$B$8-F6473-E6473))</f>
        <v>3665.57062704447</v>
      </c>
      <c r="H6473" s="25" t="n">
        <f aca="false">IF(D6473="","",D6473*$F$30)</f>
        <v>4422.07884103522</v>
      </c>
    </row>
    <row r="6474" customFormat="false" ht="15" hidden="false" customHeight="false" outlineLevel="0" collapsed="false">
      <c r="A6474" s="2" t="n">
        <v>6440</v>
      </c>
      <c r="B6474" s="2" t="n">
        <v>8</v>
      </c>
      <c r="C6474" s="22" t="n">
        <f aca="true">NORMSINV(MAX(RAND(),0.000000000001))</f>
        <v>-0.814263505335885</v>
      </c>
      <c r="D6474" s="24" t="n">
        <f aca="false">IF($B$11="","",$B$11*EXP($B$12*C6474))</f>
        <v>658.121644016995</v>
      </c>
      <c r="E6474" s="20" t="n">
        <f aca="true">IF($B$10="","",$B$10*(1-$B$14+2*$B$14*RAND()))</f>
        <v>3.66402218846894</v>
      </c>
      <c r="F6474" s="21" t="n">
        <f aca="false">INDEX($E$17:$E$28,B6474)</f>
        <v>4.761</v>
      </c>
      <c r="G6474" s="25" t="n">
        <f aca="false">IF(OR(D6474="",E6474="",F6474=""),"",D6474*($B$7-$B$8-F6474-E6474))</f>
        <v>2839.78029122168</v>
      </c>
      <c r="H6474" s="25" t="n">
        <f aca="false">IF(D6474="","",D6474*$F$30)</f>
        <v>3290.08172276976</v>
      </c>
    </row>
    <row r="6475" customFormat="false" ht="15" hidden="false" customHeight="false" outlineLevel="0" collapsed="false">
      <c r="A6475" s="2" t="n">
        <v>6441</v>
      </c>
      <c r="B6475" s="2" t="n">
        <v>9</v>
      </c>
      <c r="C6475" s="22" t="n">
        <f aca="true">NORMSINV(MAX(RAND(),0.000000000001))</f>
        <v>0.778351250971897</v>
      </c>
      <c r="D6475" s="24" t="n">
        <f aca="false">IF($B$11="","",$B$11*EXP($B$12*C6475))</f>
        <v>1287.50768314502</v>
      </c>
      <c r="E6475" s="20" t="n">
        <f aca="true">IF($B$10="","",$B$10*(1-$B$14+2*$B$14*RAND()))</f>
        <v>3.67541117513417</v>
      </c>
      <c r="F6475" s="21" t="n">
        <f aca="false">INDEX($E$17:$E$28,B6475)</f>
        <v>4.761</v>
      </c>
      <c r="G6475" s="25" t="n">
        <f aca="false">IF(OR(D6475="",E6475="",F6475=""),"",D6475*($B$7-$B$8-F6475-E6475))</f>
        <v>5540.9036771118</v>
      </c>
      <c r="H6475" s="25" t="n">
        <f aca="false">IF(D6475="","",D6475*$F$30)</f>
        <v>6436.50840957858</v>
      </c>
    </row>
    <row r="6476" customFormat="false" ht="15" hidden="false" customHeight="false" outlineLevel="0" collapsed="false">
      <c r="A6476" s="2" t="n">
        <v>6442</v>
      </c>
      <c r="B6476" s="2" t="n">
        <v>10</v>
      </c>
      <c r="C6476" s="22" t="n">
        <f aca="true">NORMSINV(MAX(RAND(),0.000000000001))</f>
        <v>-2.37025502374037</v>
      </c>
      <c r="D6476" s="24" t="n">
        <f aca="false">IF($B$11="","",$B$11*EXP($B$12*C6476))</f>
        <v>341.636653914333</v>
      </c>
      <c r="E6476" s="20" t="n">
        <f aca="true">IF($B$10="","",$B$10*(1-$B$14+2*$B$14*RAND()))</f>
        <v>3.62304586510662</v>
      </c>
      <c r="F6476" s="21" t="n">
        <f aca="false">INDEX($E$17:$E$28,B6476)</f>
        <v>4.761</v>
      </c>
      <c r="G6476" s="25" t="n">
        <f aca="false">IF(OR(D6476="",E6476="",F6476=""),"",D6476*($B$7-$B$8-F6476-E6476))</f>
        <v>1488.15359524928</v>
      </c>
      <c r="H6476" s="25" t="n">
        <f aca="false">IF(D6476="","",D6476*$F$30)</f>
        <v>1707.90996024853</v>
      </c>
    </row>
    <row r="6477" customFormat="false" ht="15" hidden="false" customHeight="false" outlineLevel="0" collapsed="false">
      <c r="A6477" s="2" t="n">
        <v>6443</v>
      </c>
      <c r="B6477" s="2" t="n">
        <v>11</v>
      </c>
      <c r="C6477" s="22" t="n">
        <f aca="true">NORMSINV(MAX(RAND(),0.000000000001))</f>
        <v>-0.98747856650261</v>
      </c>
      <c r="D6477" s="24" t="n">
        <f aca="false">IF($B$11="","",$B$11*EXP($B$12*C6477))</f>
        <v>611.79841100067</v>
      </c>
      <c r="E6477" s="20" t="n">
        <f aca="true">IF($B$10="","",$B$10*(1-$B$14+2*$B$14*RAND()))</f>
        <v>3.47311793919433</v>
      </c>
      <c r="F6477" s="21" t="n">
        <f aca="false">INDEX($E$17:$E$28,B6477)</f>
        <v>4.761</v>
      </c>
      <c r="G6477" s="25" t="n">
        <f aca="false">IF(OR(D6477="",E6477="",F6477=""),"",D6477*($B$7-$B$8-F6477-E6477))</f>
        <v>2756.69148495733</v>
      </c>
      <c r="H6477" s="25" t="n">
        <f aca="false">IF(D6477="","",D6477*$F$30)</f>
        <v>3058.50261627455</v>
      </c>
    </row>
    <row r="6478" customFormat="false" ht="15" hidden="false" customHeight="false" outlineLevel="0" collapsed="false">
      <c r="A6478" s="2" t="n">
        <v>6444</v>
      </c>
      <c r="B6478" s="2" t="n">
        <v>12</v>
      </c>
      <c r="C6478" s="22" t="n">
        <f aca="true">NORMSINV(MAX(RAND(),0.000000000001))</f>
        <v>0.802127581437249</v>
      </c>
      <c r="D6478" s="24" t="n">
        <f aca="false">IF($B$11="","",$B$11*EXP($B$12*C6478))</f>
        <v>1300.47145951874</v>
      </c>
      <c r="E6478" s="20" t="n">
        <f aca="true">IF($B$10="","",$B$10*(1-$B$14+2*$B$14*RAND()))</f>
        <v>3.52214805886552</v>
      </c>
      <c r="F6478" s="21" t="n">
        <f aca="false">INDEX($E$17:$E$28,B6478)</f>
        <v>4.761</v>
      </c>
      <c r="G6478" s="25" t="n">
        <f aca="false">IF(OR(D6478="",E6478="",F6478=""),"",D6478*($B$7-$B$8-F6478-E6478))</f>
        <v>5796.00874874611</v>
      </c>
      <c r="H6478" s="25" t="n">
        <f aca="false">IF(D6478="","",D6478*$F$30)</f>
        <v>6501.31692042611</v>
      </c>
    </row>
    <row r="6479" customFormat="false" ht="15" hidden="false" customHeight="false" outlineLevel="0" collapsed="false">
      <c r="A6479" s="2" t="n">
        <v>6445</v>
      </c>
      <c r="B6479" s="2" t="n">
        <v>1</v>
      </c>
      <c r="C6479" s="22" t="n">
        <f aca="true">NORMSINV(MAX(RAND(),0.000000000001))</f>
        <v>0.332329648206476</v>
      </c>
      <c r="D6479" s="24" t="n">
        <f aca="false">IF($B$11="","",$B$11*EXP($B$12*C6479))</f>
        <v>1066.91355522784</v>
      </c>
      <c r="E6479" s="20" t="n">
        <f aca="true">IF($B$10="","",$B$10*(1-$B$14+2*$B$14*RAND()))</f>
        <v>3.69117954258687</v>
      </c>
      <c r="F6479" s="21" t="n">
        <f aca="false">INDEX($E$17:$E$28,B6479)</f>
        <v>4.92562580645161</v>
      </c>
      <c r="G6479" s="25" t="n">
        <f aca="false">IF(OR(D6479="",E6479="",F6479=""),"",D6479*($B$7-$B$8-F6479-E6479))</f>
        <v>4399.09226395377</v>
      </c>
      <c r="H6479" s="25" t="n">
        <f aca="false">IF(D6479="","",D6479*$F$30)</f>
        <v>5333.71424529503</v>
      </c>
    </row>
    <row r="6480" customFormat="false" ht="15" hidden="false" customHeight="false" outlineLevel="0" collapsed="false">
      <c r="A6480" s="2" t="n">
        <v>6446</v>
      </c>
      <c r="B6480" s="2" t="n">
        <v>2</v>
      </c>
      <c r="C6480" s="22" t="n">
        <f aca="true">NORMSINV(MAX(RAND(),0.000000000001))</f>
        <v>-0.65740491507258</v>
      </c>
      <c r="D6480" s="24" t="n">
        <f aca="false">IF($B$11="","",$B$11*EXP($B$12*C6480))</f>
        <v>703.089834406211</v>
      </c>
      <c r="E6480" s="20" t="n">
        <f aca="true">IF($B$10="","",$B$10*(1-$B$14+2*$B$14*RAND()))</f>
        <v>3.75465353216517</v>
      </c>
      <c r="F6480" s="21" t="n">
        <f aca="false">INDEX($E$17:$E$28,B6480)</f>
        <v>5.0612</v>
      </c>
      <c r="G6480" s="25" t="n">
        <f aca="false">IF(OR(D6480="",E6480="",F6480=""),"",D6480*($B$7-$B$8-F6480-E6480))</f>
        <v>2759.02749025571</v>
      </c>
      <c r="H6480" s="25" t="n">
        <f aca="false">IF(D6480="","",D6480*$F$30)</f>
        <v>3514.88670016353</v>
      </c>
    </row>
    <row r="6481" customFormat="false" ht="15" hidden="false" customHeight="false" outlineLevel="0" collapsed="false">
      <c r="A6481" s="2" t="n">
        <v>6447</v>
      </c>
      <c r="B6481" s="2" t="n">
        <v>3</v>
      </c>
      <c r="C6481" s="22" t="n">
        <f aca="true">NORMSINV(MAX(RAND(),0.000000000001))</f>
        <v>-0.266448487928469</v>
      </c>
      <c r="D6481" s="24" t="n">
        <f aca="false">IF($B$11="","",$B$11*EXP($B$12*C6481))</f>
        <v>829.000238647503</v>
      </c>
      <c r="E6481" s="20" t="n">
        <f aca="true">IF($B$10="","",$B$10*(1-$B$14+2*$B$14*RAND()))</f>
        <v>3.82066503364089</v>
      </c>
      <c r="F6481" s="21" t="n">
        <f aca="false">INDEX($E$17:$E$28,B6481)</f>
        <v>5.0612</v>
      </c>
      <c r="G6481" s="25" t="n">
        <f aca="false">IF(OR(D6481="",E6481="",F6481=""),"",D6481*($B$7-$B$8-F6481-E6481))</f>
        <v>3198.39480784598</v>
      </c>
      <c r="H6481" s="25" t="n">
        <f aca="false">IF(D6481="","",D6481*$F$30)</f>
        <v>4144.3379930466</v>
      </c>
    </row>
    <row r="6482" customFormat="false" ht="15" hidden="false" customHeight="false" outlineLevel="0" collapsed="false">
      <c r="A6482" s="2" t="n">
        <v>6448</v>
      </c>
      <c r="B6482" s="2" t="n">
        <v>4</v>
      </c>
      <c r="C6482" s="22" t="n">
        <f aca="true">NORMSINV(MAX(RAND(),0.000000000001))</f>
        <v>-0.0965341790641391</v>
      </c>
      <c r="D6482" s="24" t="n">
        <f aca="false">IF($B$11="","",$B$11*EXP($B$12*C6482))</f>
        <v>890.529800518597</v>
      </c>
      <c r="E6482" s="20" t="n">
        <f aca="true">IF($B$10="","",$B$10*(1-$B$14+2*$B$14*RAND()))</f>
        <v>4.01691606389802</v>
      </c>
      <c r="F6482" s="21" t="n">
        <f aca="false">INDEX($E$17:$E$28,B6482)</f>
        <v>4.89657419354839</v>
      </c>
      <c r="G6482" s="25" t="n">
        <f aca="false">IF(OR(D6482="",E6482="",F6482=""),"",D6482*($B$7-$B$8-F6482-E6482))</f>
        <v>3407.62095771872</v>
      </c>
      <c r="H6482" s="25" t="n">
        <f aca="false">IF(D6482="","",D6482*$F$30)</f>
        <v>4451.93657875257</v>
      </c>
    </row>
    <row r="6483" customFormat="false" ht="15" hidden="false" customHeight="false" outlineLevel="0" collapsed="false">
      <c r="A6483" s="2" t="n">
        <v>6449</v>
      </c>
      <c r="B6483" s="2" t="n">
        <v>5</v>
      </c>
      <c r="C6483" s="22" t="n">
        <f aca="true">NORMSINV(MAX(RAND(),0.000000000001))</f>
        <v>-0.621382429859432</v>
      </c>
      <c r="D6483" s="24" t="n">
        <f aca="false">IF($B$11="","",$B$11*EXP($B$12*C6483))</f>
        <v>713.84319528821</v>
      </c>
      <c r="E6483" s="20" t="n">
        <f aca="true">IF($B$10="","",$B$10*(1-$B$14+2*$B$14*RAND()))</f>
        <v>3.74601588526463</v>
      </c>
      <c r="F6483" s="21" t="n">
        <f aca="false">INDEX($E$17:$E$28,B6483)</f>
        <v>4.761</v>
      </c>
      <c r="G6483" s="25" t="n">
        <f aca="false">IF(OR(D6483="",E6483="",F6483=""),"",D6483*($B$7-$B$8-F6483-E6483))</f>
        <v>3021.68690606693</v>
      </c>
      <c r="H6483" s="25" t="n">
        <f aca="false">IF(D6483="","",D6483*$F$30)</f>
        <v>3568.64490188482</v>
      </c>
    </row>
    <row r="6484" customFormat="false" ht="15" hidden="false" customHeight="false" outlineLevel="0" collapsed="false">
      <c r="A6484" s="2" t="n">
        <v>6450</v>
      </c>
      <c r="B6484" s="2" t="n">
        <v>6</v>
      </c>
      <c r="C6484" s="22" t="n">
        <f aca="true">NORMSINV(MAX(RAND(),0.000000000001))</f>
        <v>-1.65478374385702</v>
      </c>
      <c r="D6484" s="24" t="n">
        <f aca="false">IF($B$11="","",$B$11*EXP($B$12*C6484))</f>
        <v>461.842108534107</v>
      </c>
      <c r="E6484" s="20" t="n">
        <f aca="true">IF($B$10="","",$B$10*(1-$B$14+2*$B$14*RAND()))</f>
        <v>3.56013199025096</v>
      </c>
      <c r="F6484" s="21" t="n">
        <f aca="false">INDEX($E$17:$E$28,B6484)</f>
        <v>4.761</v>
      </c>
      <c r="G6484" s="25" t="n">
        <f aca="false">IF(OR(D6484="",E6484="",F6484=""),"",D6484*($B$7-$B$8-F6484-E6484))</f>
        <v>2040.81931895641</v>
      </c>
      <c r="H6484" s="25" t="n">
        <f aca="false">IF(D6484="","",D6484*$F$30)</f>
        <v>2308.84106898371</v>
      </c>
    </row>
    <row r="6485" customFormat="false" ht="15" hidden="false" customHeight="false" outlineLevel="0" collapsed="false">
      <c r="A6485" s="2" t="n">
        <v>6451</v>
      </c>
      <c r="B6485" s="2" t="n">
        <v>7</v>
      </c>
      <c r="C6485" s="22" t="n">
        <f aca="true">NORMSINV(MAX(RAND(),0.000000000001))</f>
        <v>-0.628613514163819</v>
      </c>
      <c r="D6485" s="24" t="n">
        <f aca="false">IF($B$11="","",$B$11*EXP($B$12*C6485))</f>
        <v>711.671472730797</v>
      </c>
      <c r="E6485" s="20" t="n">
        <f aca="true">IF($B$10="","",$B$10*(1-$B$14+2*$B$14*RAND()))</f>
        <v>3.825322073157</v>
      </c>
      <c r="F6485" s="21" t="n">
        <f aca="false">INDEX($E$17:$E$28,B6485)</f>
        <v>4.761</v>
      </c>
      <c r="G6485" s="25" t="n">
        <f aca="false">IF(OR(D6485="",E6485="",F6485=""),"",D6485*($B$7-$B$8-F6485-E6485))</f>
        <v>2956.05408744576</v>
      </c>
      <c r="H6485" s="25" t="n">
        <f aca="false">IF(D6485="","",D6485*$F$30)</f>
        <v>3557.7880264758</v>
      </c>
    </row>
    <row r="6486" customFormat="false" ht="15" hidden="false" customHeight="false" outlineLevel="0" collapsed="false">
      <c r="A6486" s="2" t="n">
        <v>6452</v>
      </c>
      <c r="B6486" s="2" t="n">
        <v>8</v>
      </c>
      <c r="C6486" s="22" t="n">
        <f aca="true">NORMSINV(MAX(RAND(),0.000000000001))</f>
        <v>0.0434997386340909</v>
      </c>
      <c r="D6486" s="24" t="n">
        <f aca="false">IF($B$11="","",$B$11*EXP($B$12*C6486))</f>
        <v>944.657198029135</v>
      </c>
      <c r="E6486" s="20" t="n">
        <f aca="true">IF($B$10="","",$B$10*(1-$B$14+2*$B$14*RAND()))</f>
        <v>3.51956352571605</v>
      </c>
      <c r="F6486" s="21" t="n">
        <f aca="false">INDEX($E$17:$E$28,B6486)</f>
        <v>4.761</v>
      </c>
      <c r="G6486" s="25" t="n">
        <f aca="false">IF(OR(D6486="",E6486="",F6486=""),"",D6486*($B$7-$B$8-F6486-E6486))</f>
        <v>4212.638764586</v>
      </c>
      <c r="H6486" s="25" t="n">
        <f aca="false">IF(D6486="","",D6486*$F$30)</f>
        <v>4722.53026438725</v>
      </c>
    </row>
    <row r="6487" customFormat="false" ht="15" hidden="false" customHeight="false" outlineLevel="0" collapsed="false">
      <c r="A6487" s="2" t="n">
        <v>6453</v>
      </c>
      <c r="B6487" s="2" t="n">
        <v>9</v>
      </c>
      <c r="C6487" s="22" t="n">
        <f aca="true">NORMSINV(MAX(RAND(),0.000000000001))</f>
        <v>0.334917280444851</v>
      </c>
      <c r="D6487" s="24" t="n">
        <f aca="false">IF($B$11="","",$B$11*EXP($B$12*C6487))</f>
        <v>1068.0774886279</v>
      </c>
      <c r="E6487" s="20" t="n">
        <f aca="true">IF($B$10="","",$B$10*(1-$B$14+2*$B$14*RAND()))</f>
        <v>3.71306959074187</v>
      </c>
      <c r="F6487" s="21" t="n">
        <f aca="false">INDEX($E$17:$E$28,B6487)</f>
        <v>4.761</v>
      </c>
      <c r="G6487" s="25" t="n">
        <f aca="false">IF(OR(D6487="",E6487="",F6487=""),"",D6487*($B$7-$B$8-F6487-E6487))</f>
        <v>4556.34423818183</v>
      </c>
      <c r="H6487" s="25" t="n">
        <f aca="false">IF(D6487="","",D6487*$F$30)</f>
        <v>5339.53298114862</v>
      </c>
    </row>
    <row r="6488" customFormat="false" ht="15" hidden="false" customHeight="false" outlineLevel="0" collapsed="false">
      <c r="A6488" s="2" t="n">
        <v>6454</v>
      </c>
      <c r="B6488" s="2" t="n">
        <v>10</v>
      </c>
      <c r="C6488" s="22" t="n">
        <f aca="true">NORMSINV(MAX(RAND(),0.000000000001))</f>
        <v>-0.927892311751492</v>
      </c>
      <c r="D6488" s="24" t="n">
        <f aca="false">IF($B$11="","",$B$11*EXP($B$12*C6488))</f>
        <v>627.353677335127</v>
      </c>
      <c r="E6488" s="20" t="n">
        <f aca="true">IF($B$10="","",$B$10*(1-$B$14+2*$B$14*RAND()))</f>
        <v>3.63898347471387</v>
      </c>
      <c r="F6488" s="21" t="n">
        <f aca="false">INDEX($E$17:$E$28,B6488)</f>
        <v>4.761</v>
      </c>
      <c r="G6488" s="25" t="n">
        <f aca="false">IF(OR(D6488="",E6488="",F6488=""),"",D6488*($B$7-$B$8-F6488-E6488))</f>
        <v>2722.72532683347</v>
      </c>
      <c r="H6488" s="25" t="n">
        <f aca="false">IF(D6488="","",D6488*$F$30)</f>
        <v>3136.26650373376</v>
      </c>
    </row>
    <row r="6489" customFormat="false" ht="15" hidden="false" customHeight="false" outlineLevel="0" collapsed="false">
      <c r="A6489" s="2" t="n">
        <v>6455</v>
      </c>
      <c r="B6489" s="2" t="n">
        <v>11</v>
      </c>
      <c r="C6489" s="22" t="n">
        <f aca="true">NORMSINV(MAX(RAND(),0.000000000001))</f>
        <v>1.09956431994449</v>
      </c>
      <c r="D6489" s="24" t="n">
        <f aca="false">IF($B$11="","",$B$11*EXP($B$12*C6489))</f>
        <v>1474.11322946927</v>
      </c>
      <c r="E6489" s="20" t="n">
        <f aca="true">IF($B$10="","",$B$10*(1-$B$14+2*$B$14*RAND()))</f>
        <v>3.77896076172911</v>
      </c>
      <c r="F6489" s="21" t="n">
        <f aca="false">INDEX($E$17:$E$28,B6489)</f>
        <v>4.761</v>
      </c>
      <c r="G6489" s="25" t="n">
        <f aca="false">IF(OR(D6489="",E6489="",F6489=""),"",D6489*($B$7-$B$8-F6489-E6489))</f>
        <v>6191.33340542515</v>
      </c>
      <c r="H6489" s="25" t="n">
        <f aca="false">IF(D6489="","",D6489*$F$30)</f>
        <v>7369.38685676276</v>
      </c>
    </row>
    <row r="6490" customFormat="false" ht="15" hidden="false" customHeight="false" outlineLevel="0" collapsed="false">
      <c r="A6490" s="2" t="n">
        <v>6456</v>
      </c>
      <c r="B6490" s="2" t="n">
        <v>12</v>
      </c>
      <c r="C6490" s="22" t="n">
        <f aca="true">NORMSINV(MAX(RAND(),0.000000000001))</f>
        <v>0.608277090388235</v>
      </c>
      <c r="D6490" s="24" t="n">
        <f aca="false">IF($B$11="","",$B$11*EXP($B$12*C6490))</f>
        <v>1198.46891845346</v>
      </c>
      <c r="E6490" s="20" t="n">
        <f aca="true">IF($B$10="","",$B$10*(1-$B$14+2*$B$14*RAND()))</f>
        <v>3.60240967545792</v>
      </c>
      <c r="F6490" s="21" t="n">
        <f aca="false">INDEX($E$17:$E$28,B6490)</f>
        <v>4.761</v>
      </c>
      <c r="G6490" s="25" t="n">
        <f aca="false">IF(OR(D6490="",E6490="",F6490=""),"",D6490*($B$7-$B$8-F6490-E6490))</f>
        <v>5245.2074727678</v>
      </c>
      <c r="H6490" s="25" t="n">
        <f aca="false">IF(D6490="","",D6490*$F$30)</f>
        <v>5991.38581713252</v>
      </c>
    </row>
    <row r="6491" customFormat="false" ht="15" hidden="false" customHeight="false" outlineLevel="0" collapsed="false">
      <c r="A6491" s="2" t="n">
        <v>6457</v>
      </c>
      <c r="B6491" s="2" t="n">
        <v>1</v>
      </c>
      <c r="C6491" s="22" t="n">
        <f aca="true">NORMSINV(MAX(RAND(),0.000000000001))</f>
        <v>0.786472295068368</v>
      </c>
      <c r="D6491" s="24" t="n">
        <f aca="false">IF($B$11="","",$B$11*EXP($B$12*C6491))</f>
        <v>1291.92099413685</v>
      </c>
      <c r="E6491" s="20" t="n">
        <f aca="true">IF($B$10="","",$B$10*(1-$B$14+2*$B$14*RAND()))</f>
        <v>4.02838886663968</v>
      </c>
      <c r="F6491" s="21" t="n">
        <f aca="false">INDEX($E$17:$E$28,B6491)</f>
        <v>4.92562580645161</v>
      </c>
      <c r="G6491" s="25" t="n">
        <f aca="false">IF(OR(D6491="",E6491="",F6491=""),"",D6491*($B$7-$B$8-F6491-E6491))</f>
        <v>4891.19392732743</v>
      </c>
      <c r="H6491" s="25" t="n">
        <f aca="false">IF(D6491="","",D6491*$F$30)</f>
        <v>6458.57143388894</v>
      </c>
    </row>
    <row r="6492" customFormat="false" ht="15" hidden="false" customHeight="false" outlineLevel="0" collapsed="false">
      <c r="A6492" s="2" t="n">
        <v>6458</v>
      </c>
      <c r="B6492" s="2" t="n">
        <v>2</v>
      </c>
      <c r="C6492" s="22" t="n">
        <f aca="true">NORMSINV(MAX(RAND(),0.000000000001))</f>
        <v>0.736678258206079</v>
      </c>
      <c r="D6492" s="24" t="n">
        <f aca="false">IF($B$11="","",$B$11*EXP($B$12*C6492))</f>
        <v>1265.09692014329</v>
      </c>
      <c r="E6492" s="20" t="n">
        <f aca="true">IF($B$10="","",$B$10*(1-$B$14+2*$B$14*RAND()))</f>
        <v>3.9557236304172</v>
      </c>
      <c r="F6492" s="21" t="n">
        <f aca="false">INDEX($E$17:$E$28,B6492)</f>
        <v>5.0612</v>
      </c>
      <c r="G6492" s="25" t="n">
        <f aca="false">IF(OR(D6492="",E6492="",F6492=""),"",D6492*($B$7-$B$8-F6492-E6492))</f>
        <v>4710.05244861746</v>
      </c>
      <c r="H6492" s="25" t="n">
        <f aca="false">IF(D6492="","",D6492*$F$30)</f>
        <v>6324.47252318033</v>
      </c>
    </row>
    <row r="6493" customFormat="false" ht="15" hidden="false" customHeight="false" outlineLevel="0" collapsed="false">
      <c r="A6493" s="2" t="n">
        <v>6459</v>
      </c>
      <c r="B6493" s="2" t="n">
        <v>3</v>
      </c>
      <c r="C6493" s="22" t="n">
        <f aca="true">NORMSINV(MAX(RAND(),0.000000000001))</f>
        <v>-0.0196481855610601</v>
      </c>
      <c r="D6493" s="24" t="n">
        <f aca="false">IF($B$11="","",$B$11*EXP($B$12*C6493))</f>
        <v>919.852853868605</v>
      </c>
      <c r="E6493" s="20" t="n">
        <f aca="true">IF($B$10="","",$B$10*(1-$B$14+2*$B$14*RAND()))</f>
        <v>3.6681401113272</v>
      </c>
      <c r="F6493" s="21" t="n">
        <f aca="false">INDEX($E$17:$E$28,B6493)</f>
        <v>5.0612</v>
      </c>
      <c r="G6493" s="25" t="n">
        <f aca="false">IF(OR(D6493="",E6493="",F6493=""),"",D6493*($B$7-$B$8-F6493-E6493))</f>
        <v>3689.21694449201</v>
      </c>
      <c r="H6493" s="25" t="n">
        <f aca="false">IF(D6493="","",D6493*$F$30)</f>
        <v>4598.52838705993</v>
      </c>
    </row>
    <row r="6494" customFormat="false" ht="15" hidden="false" customHeight="false" outlineLevel="0" collapsed="false">
      <c r="A6494" s="2" t="n">
        <v>6460</v>
      </c>
      <c r="B6494" s="2" t="n">
        <v>4</v>
      </c>
      <c r="C6494" s="22" t="n">
        <f aca="true">NORMSINV(MAX(RAND(),0.000000000001))</f>
        <v>0.89392832637718</v>
      </c>
      <c r="D6494" s="24" t="n">
        <f aca="false">IF($B$11="","",$B$11*EXP($B$12*C6494))</f>
        <v>1351.76152976345</v>
      </c>
      <c r="E6494" s="20" t="n">
        <f aca="true">IF($B$10="","",$B$10*(1-$B$14+2*$B$14*RAND()))</f>
        <v>3.63588709194981</v>
      </c>
      <c r="F6494" s="21" t="n">
        <f aca="false">INDEX($E$17:$E$28,B6494)</f>
        <v>4.89657419354839</v>
      </c>
      <c r="G6494" s="25" t="n">
        <f aca="false">IF(OR(D6494="",E6494="",F6494=""),"",D6494*($B$7-$B$8-F6494-E6494))</f>
        <v>5687.5889692539</v>
      </c>
      <c r="H6494" s="25" t="n">
        <f aca="false">IF(D6494="","",D6494*$F$30)</f>
        <v>6757.72623959344</v>
      </c>
    </row>
    <row r="6495" customFormat="false" ht="15" hidden="false" customHeight="false" outlineLevel="0" collapsed="false">
      <c r="A6495" s="2" t="n">
        <v>6461</v>
      </c>
      <c r="B6495" s="2" t="n">
        <v>5</v>
      </c>
      <c r="C6495" s="22" t="n">
        <f aca="true">NORMSINV(MAX(RAND(),0.000000000001))</f>
        <v>-0.159175791280529</v>
      </c>
      <c r="D6495" s="24" t="n">
        <f aca="false">IF($B$11="","",$B$11*EXP($B$12*C6495))</f>
        <v>867.331726088427</v>
      </c>
      <c r="E6495" s="20" t="n">
        <f aca="true">IF($B$10="","",$B$10*(1-$B$14+2*$B$14*RAND()))</f>
        <v>3.92915373071533</v>
      </c>
      <c r="F6495" s="21" t="n">
        <f aca="false">INDEX($E$17:$E$28,B6495)</f>
        <v>4.761</v>
      </c>
      <c r="G6495" s="25" t="n">
        <f aca="false">IF(OR(D6495="",E6495="",F6495=""),"",D6495*($B$7-$B$8-F6495-E6495))</f>
        <v>3512.56015513145</v>
      </c>
      <c r="H6495" s="25" t="n">
        <f aca="false">IF(D6495="","",D6495*$F$30)</f>
        <v>4335.96476506126</v>
      </c>
    </row>
    <row r="6496" customFormat="false" ht="15" hidden="false" customHeight="false" outlineLevel="0" collapsed="false">
      <c r="A6496" s="2" t="n">
        <v>6462</v>
      </c>
      <c r="B6496" s="2" t="n">
        <v>6</v>
      </c>
      <c r="C6496" s="22" t="n">
        <f aca="true">NORMSINV(MAX(RAND(),0.000000000001))</f>
        <v>-0.549715312420266</v>
      </c>
      <c r="D6496" s="24" t="n">
        <f aca="false">IF($B$11="","",$B$11*EXP($B$12*C6496))</f>
        <v>735.728684224919</v>
      </c>
      <c r="E6496" s="20" t="n">
        <f aca="true">IF($B$10="","",$B$10*(1-$B$14+2*$B$14*RAND()))</f>
        <v>3.61199180824648</v>
      </c>
      <c r="F6496" s="21" t="n">
        <f aca="false">INDEX($E$17:$E$28,B6496)</f>
        <v>4.761</v>
      </c>
      <c r="G6496" s="25" t="n">
        <f aca="false">IF(OR(D6496="",E6496="",F6496=""),"",D6496*($B$7-$B$8-F6496-E6496))</f>
        <v>3212.93319091826</v>
      </c>
      <c r="H6496" s="25" t="n">
        <f aca="false">IF(D6496="","",D6496*$F$30)</f>
        <v>3678.05483817721</v>
      </c>
    </row>
    <row r="6497" customFormat="false" ht="15" hidden="false" customHeight="false" outlineLevel="0" collapsed="false">
      <c r="A6497" s="2" t="n">
        <v>6463</v>
      </c>
      <c r="B6497" s="2" t="n">
        <v>7</v>
      </c>
      <c r="C6497" s="22" t="n">
        <f aca="true">NORMSINV(MAX(RAND(),0.000000000001))</f>
        <v>-0.565623342062687</v>
      </c>
      <c r="D6497" s="24" t="n">
        <f aca="false">IF($B$11="","",$B$11*EXP($B$12*C6497))</f>
        <v>730.813510286199</v>
      </c>
      <c r="E6497" s="20" t="n">
        <f aca="true">IF($B$10="","",$B$10*(1-$B$14+2*$B$14*RAND()))</f>
        <v>3.49630890361369</v>
      </c>
      <c r="F6497" s="21" t="n">
        <f aca="false">INDEX($E$17:$E$28,B6497)</f>
        <v>4.761</v>
      </c>
      <c r="G6497" s="25" t="n">
        <f aca="false">IF(OR(D6497="",E6497="",F6497=""),"",D6497*($B$7-$B$8-F6497-E6497))</f>
        <v>3276.01121567877</v>
      </c>
      <c r="H6497" s="25" t="n">
        <f aca="false">IF(D6497="","",D6497*$F$30)</f>
        <v>3653.48290062277</v>
      </c>
    </row>
    <row r="6498" customFormat="false" ht="15" hidden="false" customHeight="false" outlineLevel="0" collapsed="false">
      <c r="A6498" s="2" t="n">
        <v>6464</v>
      </c>
      <c r="B6498" s="2" t="n">
        <v>8</v>
      </c>
      <c r="C6498" s="22" t="n">
        <f aca="true">NORMSINV(MAX(RAND(),0.000000000001))</f>
        <v>0.00670249271441114</v>
      </c>
      <c r="D6498" s="24" t="n">
        <f aca="false">IF($B$11="","",$B$11*EXP($B$12*C6498))</f>
        <v>930.123150689865</v>
      </c>
      <c r="E6498" s="20" t="n">
        <f aca="true">IF($B$10="","",$B$10*(1-$B$14+2*$B$14*RAND()))</f>
        <v>3.68640406023081</v>
      </c>
      <c r="F6498" s="21" t="n">
        <f aca="false">INDEX($E$17:$E$28,B6498)</f>
        <v>4.761</v>
      </c>
      <c r="G6498" s="25" t="n">
        <f aca="false">IF(OR(D6498="",E6498="",F6498=""),"",D6498*($B$7-$B$8-F6498-E6498))</f>
        <v>3992.64286013664</v>
      </c>
      <c r="H6498" s="25" t="n">
        <f aca="false">IF(D6498="","",D6498*$F$30)</f>
        <v>4649.87165492877</v>
      </c>
    </row>
    <row r="6499" customFormat="false" ht="15" hidden="false" customHeight="false" outlineLevel="0" collapsed="false">
      <c r="A6499" s="2" t="n">
        <v>6465</v>
      </c>
      <c r="B6499" s="2" t="n">
        <v>9</v>
      </c>
      <c r="C6499" s="22" t="n">
        <f aca="true">NORMSINV(MAX(RAND(),0.000000000001))</f>
        <v>0.459048170690896</v>
      </c>
      <c r="D6499" s="24" t="n">
        <f aca="false">IF($B$11="","",$B$11*EXP($B$12*C6499))</f>
        <v>1125.42960946796</v>
      </c>
      <c r="E6499" s="20" t="n">
        <f aca="true">IF($B$10="","",$B$10*(1-$B$14+2*$B$14*RAND()))</f>
        <v>3.44523730820054</v>
      </c>
      <c r="F6499" s="21" t="n">
        <f aca="false">INDEX($E$17:$E$28,B6499)</f>
        <v>4.761</v>
      </c>
      <c r="G6499" s="25" t="n">
        <f aca="false">IF(OR(D6499="",E6499="",F6499=""),"",D6499*($B$7-$B$8-F6499-E6499))</f>
        <v>5102.43077565226</v>
      </c>
      <c r="H6499" s="25" t="n">
        <f aca="false">IF(D6499="","",D6499*$F$30)</f>
        <v>5626.24770365221</v>
      </c>
    </row>
    <row r="6500" customFormat="false" ht="15" hidden="false" customHeight="false" outlineLevel="0" collapsed="false">
      <c r="A6500" s="2" t="n">
        <v>6466</v>
      </c>
      <c r="B6500" s="2" t="n">
        <v>10</v>
      </c>
      <c r="C6500" s="22" t="n">
        <f aca="true">NORMSINV(MAX(RAND(),0.000000000001))</f>
        <v>-0.533679200525874</v>
      </c>
      <c r="D6500" s="24" t="n">
        <f aca="false">IF($B$11="","",$B$11*EXP($B$12*C6500))</f>
        <v>740.716890808102</v>
      </c>
      <c r="E6500" s="20" t="n">
        <f aca="true">IF($B$10="","",$B$10*(1-$B$14+2*$B$14*RAND()))</f>
        <v>3.79140140533324</v>
      </c>
      <c r="F6500" s="21" t="n">
        <f aca="false">INDEX($E$17:$E$28,B6500)</f>
        <v>4.761</v>
      </c>
      <c r="G6500" s="25" t="n">
        <f aca="false">IF(OR(D6500="",E6500="",F6500=""),"",D6500*($B$7-$B$8-F6500-E6500))</f>
        <v>3101.82501099395</v>
      </c>
      <c r="H6500" s="25" t="n">
        <f aca="false">IF(D6500="","",D6500*$F$30)</f>
        <v>3702.99188052787</v>
      </c>
    </row>
    <row r="6501" customFormat="false" ht="15" hidden="false" customHeight="false" outlineLevel="0" collapsed="false">
      <c r="A6501" s="2" t="n">
        <v>6467</v>
      </c>
      <c r="B6501" s="2" t="n">
        <v>11</v>
      </c>
      <c r="C6501" s="22" t="n">
        <f aca="true">NORMSINV(MAX(RAND(),0.000000000001))</f>
        <v>0.055231809288063</v>
      </c>
      <c r="D6501" s="24" t="n">
        <f aca="false">IF($B$11="","",$B$11*EXP($B$12*C6501))</f>
        <v>949.338669439375</v>
      </c>
      <c r="E6501" s="20" t="n">
        <f aca="true">IF($B$10="","",$B$10*(1-$B$14+2*$B$14*RAND()))</f>
        <v>3.63785241285326</v>
      </c>
      <c r="F6501" s="21" t="n">
        <f aca="false">INDEX($E$17:$E$28,B6501)</f>
        <v>4.761</v>
      </c>
      <c r="G6501" s="25" t="n">
        <f aca="false">IF(OR(D6501="",E6501="",F6501=""),"",D6501*($B$7-$B$8-F6501-E6501))</f>
        <v>4121.21927422184</v>
      </c>
      <c r="H6501" s="25" t="n">
        <f aca="false">IF(D6501="","",D6501*$F$30)</f>
        <v>4745.93387626132</v>
      </c>
    </row>
    <row r="6502" customFormat="false" ht="15" hidden="false" customHeight="false" outlineLevel="0" collapsed="false">
      <c r="A6502" s="2" t="n">
        <v>6468</v>
      </c>
      <c r="B6502" s="2" t="n">
        <v>12</v>
      </c>
      <c r="C6502" s="22" t="n">
        <f aca="true">NORMSINV(MAX(RAND(),0.000000000001))</f>
        <v>-0.810824638780874</v>
      </c>
      <c r="D6502" s="24" t="n">
        <f aca="false">IF($B$11="","",$B$11*EXP($B$12*C6502))</f>
        <v>659.075967795524</v>
      </c>
      <c r="E6502" s="20" t="n">
        <f aca="true">IF($B$10="","",$B$10*(1-$B$14+2*$B$14*RAND()))</f>
        <v>3.54114205041846</v>
      </c>
      <c r="F6502" s="21" t="n">
        <f aca="false">INDEX($E$17:$E$28,B6502)</f>
        <v>4.761</v>
      </c>
      <c r="G6502" s="25" t="n">
        <f aca="false">IF(OR(D6502="",E6502="",F6502=""),"",D6502*($B$7-$B$8-F6502-E6502))</f>
        <v>2924.88552305951</v>
      </c>
      <c r="H6502" s="25" t="n">
        <f aca="false">IF(D6502="","",D6502*$F$30)</f>
        <v>3294.85257820339</v>
      </c>
    </row>
    <row r="6503" customFormat="false" ht="15" hidden="false" customHeight="false" outlineLevel="0" collapsed="false">
      <c r="A6503" s="2" t="n">
        <v>6469</v>
      </c>
      <c r="B6503" s="2" t="n">
        <v>1</v>
      </c>
      <c r="C6503" s="22" t="n">
        <f aca="true">NORMSINV(MAX(RAND(),0.000000000001))</f>
        <v>-1.62740520142128</v>
      </c>
      <c r="D6503" s="24" t="n">
        <f aca="false">IF($B$11="","",$B$11*EXP($B$12*C6503))</f>
        <v>467.200950046601</v>
      </c>
      <c r="E6503" s="20" t="n">
        <f aca="true">IF($B$10="","",$B$10*(1-$B$14+2*$B$14*RAND()))</f>
        <v>3.52105032220048</v>
      </c>
      <c r="F6503" s="21" t="n">
        <f aca="false">INDEX($E$17:$E$28,B6503)</f>
        <v>4.92562580645161</v>
      </c>
      <c r="G6503" s="25" t="n">
        <f aca="false">IF(OR(D6503="",E6503="",F6503=""),"",D6503*($B$7-$B$8-F6503-E6503))</f>
        <v>2005.8449915515</v>
      </c>
      <c r="H6503" s="25" t="n">
        <f aca="false">IF(D6503="","",D6503*$F$30)</f>
        <v>2335.63098947297</v>
      </c>
    </row>
    <row r="6504" customFormat="false" ht="15" hidden="false" customHeight="false" outlineLevel="0" collapsed="false">
      <c r="A6504" s="2" t="n">
        <v>6470</v>
      </c>
      <c r="B6504" s="2" t="n">
        <v>2</v>
      </c>
      <c r="C6504" s="22" t="n">
        <f aca="true">NORMSINV(MAX(RAND(),0.000000000001))</f>
        <v>-0.869760108800189</v>
      </c>
      <c r="D6504" s="24" t="n">
        <f aca="false">IF($B$11="","",$B$11*EXP($B$12*C6504))</f>
        <v>642.910419483046</v>
      </c>
      <c r="E6504" s="20" t="n">
        <f aca="true">IF($B$10="","",$B$10*(1-$B$14+2*$B$14*RAND()))</f>
        <v>3.91726585398386</v>
      </c>
      <c r="F6504" s="21" t="n">
        <f aca="false">INDEX($E$17:$E$28,B6504)</f>
        <v>5.0612</v>
      </c>
      <c r="G6504" s="25" t="n">
        <f aca="false">IF(OR(D6504="",E6504="",F6504=""),"",D6504*($B$7-$B$8-F6504-E6504))</f>
        <v>2418.32949571504</v>
      </c>
      <c r="H6504" s="25" t="n">
        <f aca="false">IF(D6504="","",D6504*$F$30)</f>
        <v>3214.03776907964</v>
      </c>
    </row>
    <row r="6505" customFormat="false" ht="15" hidden="false" customHeight="false" outlineLevel="0" collapsed="false">
      <c r="A6505" s="2" t="n">
        <v>6471</v>
      </c>
      <c r="B6505" s="2" t="n">
        <v>3</v>
      </c>
      <c r="C6505" s="22" t="n">
        <f aca="true">NORMSINV(MAX(RAND(),0.000000000001))</f>
        <v>0.173907197626278</v>
      </c>
      <c r="D6505" s="24" t="n">
        <f aca="false">IF($B$11="","",$B$11*EXP($B$12*C6505))</f>
        <v>998.018074036844</v>
      </c>
      <c r="E6505" s="20" t="n">
        <f aca="true">IF($B$10="","",$B$10*(1-$B$14+2*$B$14*RAND()))</f>
        <v>3.72713850153551</v>
      </c>
      <c r="F6505" s="21" t="n">
        <f aca="false">INDEX($E$17:$E$28,B6505)</f>
        <v>5.0612</v>
      </c>
      <c r="G6505" s="25" t="n">
        <f aca="false">IF(OR(D6505="",E6505="",F6505=""),"",D6505*($B$7-$B$8-F6505-E6505))</f>
        <v>3943.82959794308</v>
      </c>
      <c r="H6505" s="25" t="n">
        <f aca="false">IF(D6505="","",D6505*$F$30)</f>
        <v>4989.29195572499</v>
      </c>
    </row>
    <row r="6506" customFormat="false" ht="15" hidden="false" customHeight="false" outlineLevel="0" collapsed="false">
      <c r="A6506" s="2" t="n">
        <v>6472</v>
      </c>
      <c r="B6506" s="2" t="n">
        <v>4</v>
      </c>
      <c r="C6506" s="22" t="n">
        <f aca="true">NORMSINV(MAX(RAND(),0.000000000001))</f>
        <v>-0.662167726972158</v>
      </c>
      <c r="D6506" s="24" t="n">
        <f aca="false">IF($B$11="","",$B$11*EXP($B$12*C6506))</f>
        <v>701.680227267891</v>
      </c>
      <c r="E6506" s="20" t="n">
        <f aca="true">IF($B$10="","",$B$10*(1-$B$14+2*$B$14*RAND()))</f>
        <v>3.8454048942842</v>
      </c>
      <c r="F6506" s="21" t="n">
        <f aca="false">INDEX($E$17:$E$28,B6506)</f>
        <v>4.89657419354839</v>
      </c>
      <c r="G6506" s="25" t="n">
        <f aca="false">IF(OR(D6506="",E6506="",F6506=""),"",D6506*($B$7-$B$8-F6506-E6506))</f>
        <v>2805.33222227141</v>
      </c>
      <c r="H6506" s="25" t="n">
        <f aca="false">IF(D6506="","",D6506*$F$30)</f>
        <v>3507.83979215764</v>
      </c>
    </row>
    <row r="6507" customFormat="false" ht="15" hidden="false" customHeight="false" outlineLevel="0" collapsed="false">
      <c r="A6507" s="2" t="n">
        <v>6473</v>
      </c>
      <c r="B6507" s="2" t="n">
        <v>5</v>
      </c>
      <c r="C6507" s="22" t="n">
        <f aca="true">NORMSINV(MAX(RAND(),0.000000000001))</f>
        <v>0.853892115495614</v>
      </c>
      <c r="D6507" s="24" t="n">
        <f aca="false">IF($B$11="","",$B$11*EXP($B$12*C6507))</f>
        <v>1329.14872115618</v>
      </c>
      <c r="E6507" s="20" t="n">
        <f aca="true">IF($B$10="","",$B$10*(1-$B$14+2*$B$14*RAND()))</f>
        <v>4.08504333405982</v>
      </c>
      <c r="F6507" s="21" t="n">
        <f aca="false">INDEX($E$17:$E$28,B6507)</f>
        <v>4.761</v>
      </c>
      <c r="G6507" s="25" t="n">
        <f aca="false">IF(OR(D6507="",E6507="",F6507=""),"",D6507*($B$7-$B$8-F6507-E6507))</f>
        <v>5175.64752277197</v>
      </c>
      <c r="H6507" s="25" t="n">
        <f aca="false">IF(D6507="","",D6507*$F$30)</f>
        <v>6644.68028680397</v>
      </c>
    </row>
    <row r="6508" customFormat="false" ht="15" hidden="false" customHeight="false" outlineLevel="0" collapsed="false">
      <c r="A6508" s="2" t="n">
        <v>6474</v>
      </c>
      <c r="B6508" s="2" t="n">
        <v>6</v>
      </c>
      <c r="C6508" s="22" t="n">
        <f aca="true">NORMSINV(MAX(RAND(),0.000000000001))</f>
        <v>-0.600125792902112</v>
      </c>
      <c r="D6508" s="24" t="n">
        <f aca="false">IF($B$11="","",$B$11*EXP($B$12*C6508))</f>
        <v>720.26568385269</v>
      </c>
      <c r="E6508" s="20" t="n">
        <f aca="true">IF($B$10="","",$B$10*(1-$B$14+2*$B$14*RAND()))</f>
        <v>3.7196776797664</v>
      </c>
      <c r="F6508" s="21" t="n">
        <f aca="false">INDEX($E$17:$E$28,B6508)</f>
        <v>4.761</v>
      </c>
      <c r="G6508" s="25" t="n">
        <f aca="false">IF(OR(D6508="",E6508="",F6508=""),"",D6508*($B$7-$B$8-F6508-E6508))</f>
        <v>3067.84370373208</v>
      </c>
      <c r="H6508" s="25" t="n">
        <f aca="false">IF(D6508="","",D6508*$F$30)</f>
        <v>3600.75220671637</v>
      </c>
    </row>
    <row r="6509" customFormat="false" ht="15" hidden="false" customHeight="false" outlineLevel="0" collapsed="false">
      <c r="A6509" s="2" t="n">
        <v>6475</v>
      </c>
      <c r="B6509" s="2" t="n">
        <v>7</v>
      </c>
      <c r="C6509" s="22" t="n">
        <f aca="true">NORMSINV(MAX(RAND(),0.000000000001))</f>
        <v>2.65702911509618</v>
      </c>
      <c r="D6509" s="24" t="n">
        <f aca="false">IF($B$11="","",$B$11*EXP($B$12*C6509))</f>
        <v>2841.46403375424</v>
      </c>
      <c r="E6509" s="20" t="n">
        <f aca="true">IF($B$10="","",$B$10*(1-$B$14+2*$B$14*RAND()))</f>
        <v>3.97654051547668</v>
      </c>
      <c r="F6509" s="21" t="n">
        <f aca="false">INDEX($E$17:$E$28,B6509)</f>
        <v>4.761</v>
      </c>
      <c r="G6509" s="25" t="n">
        <f aca="false">IF(OR(D6509="",E6509="",F6509=""),"",D6509*($B$7-$B$8-F6509-E6509))</f>
        <v>11372.8446718315</v>
      </c>
      <c r="H6509" s="25" t="n">
        <f aca="false">IF(D6509="","",D6509*$F$30)</f>
        <v>14205.0469975442</v>
      </c>
    </row>
    <row r="6510" customFormat="false" ht="15" hidden="false" customHeight="false" outlineLevel="0" collapsed="false">
      <c r="A6510" s="2" t="n">
        <v>6476</v>
      </c>
      <c r="B6510" s="2" t="n">
        <v>8</v>
      </c>
      <c r="C6510" s="22" t="n">
        <f aca="true">NORMSINV(MAX(RAND(),0.000000000001))</f>
        <v>-0.240917086107743</v>
      </c>
      <c r="D6510" s="24" t="n">
        <f aca="false">IF($B$11="","",$B$11*EXP($B$12*C6510))</f>
        <v>837.966823317191</v>
      </c>
      <c r="E6510" s="20" t="n">
        <f aca="true">IF($B$10="","",$B$10*(1-$B$14+2*$B$14*RAND()))</f>
        <v>3.55293914025965</v>
      </c>
      <c r="F6510" s="21" t="n">
        <f aca="false">INDEX($E$17:$E$28,B6510)</f>
        <v>4.761</v>
      </c>
      <c r="G6510" s="25" t="n">
        <f aca="false">IF(OR(D6510="",E6510="",F6510=""),"",D6510*($B$7-$B$8-F6510-E6510))</f>
        <v>3708.89215844518</v>
      </c>
      <c r="H6510" s="25" t="n">
        <f aca="false">IF(D6510="","",D6510*$F$30)</f>
        <v>4189.1637431273</v>
      </c>
    </row>
    <row r="6511" customFormat="false" ht="15" hidden="false" customHeight="false" outlineLevel="0" collapsed="false">
      <c r="A6511" s="2" t="n">
        <v>6477</v>
      </c>
      <c r="B6511" s="2" t="n">
        <v>9</v>
      </c>
      <c r="C6511" s="22" t="n">
        <f aca="true">NORMSINV(MAX(RAND(),0.000000000001))</f>
        <v>-2.76678506770561</v>
      </c>
      <c r="D6511" s="24" t="n">
        <f aca="false">IF($B$11="","",$B$11*EXP($B$12*C6511))</f>
        <v>289.068432774206</v>
      </c>
      <c r="E6511" s="20" t="n">
        <f aca="true">IF($B$10="","",$B$10*(1-$B$14+2*$B$14*RAND()))</f>
        <v>4.04115727655364</v>
      </c>
      <c r="F6511" s="21" t="n">
        <f aca="false">INDEX($E$17:$E$28,B6511)</f>
        <v>4.761</v>
      </c>
      <c r="G6511" s="25" t="n">
        <f aca="false">IF(OR(D6511="",E6511="",F6511=""),"",D6511*($B$7-$B$8-F6511-E6511))</f>
        <v>1138.30602457795</v>
      </c>
      <c r="H6511" s="25" t="n">
        <f aca="false">IF(D6511="","",D6511*$F$30)</f>
        <v>1445.11090912481</v>
      </c>
    </row>
    <row r="6512" customFormat="false" ht="15" hidden="false" customHeight="false" outlineLevel="0" collapsed="false">
      <c r="A6512" s="2" t="n">
        <v>6478</v>
      </c>
      <c r="B6512" s="2" t="n">
        <v>10</v>
      </c>
      <c r="C6512" s="22" t="n">
        <f aca="true">NORMSINV(MAX(RAND(),0.000000000001))</f>
        <v>-2.29749724613685</v>
      </c>
      <c r="D6512" s="24" t="n">
        <f aca="false">IF($B$11="","",$B$11*EXP($B$12*C6512))</f>
        <v>352.272637958473</v>
      </c>
      <c r="E6512" s="20" t="n">
        <f aca="true">IF($B$10="","",$B$10*(1-$B$14+2*$B$14*RAND()))</f>
        <v>3.48729588013724</v>
      </c>
      <c r="F6512" s="21" t="n">
        <f aca="false">INDEX($E$17:$E$28,B6512)</f>
        <v>4.761</v>
      </c>
      <c r="G6512" s="25" t="n">
        <f aca="false">IF(OR(D6512="",E6512="",F6512=""),"",D6512*($B$7-$B$8-F6512-E6512))</f>
        <v>1582.304459233</v>
      </c>
      <c r="H6512" s="25" t="n">
        <f aca="false">IF(D6512="","",D6512*$F$30)</f>
        <v>1761.081371682</v>
      </c>
    </row>
    <row r="6513" customFormat="false" ht="15" hidden="false" customHeight="false" outlineLevel="0" collapsed="false">
      <c r="A6513" s="2" t="n">
        <v>6479</v>
      </c>
      <c r="B6513" s="2" t="n">
        <v>11</v>
      </c>
      <c r="C6513" s="22" t="n">
        <f aca="true">NORMSINV(MAX(RAND(),0.000000000001))</f>
        <v>0.874774387851131</v>
      </c>
      <c r="D6513" s="24" t="n">
        <f aca="false">IF($B$11="","",$B$11*EXP($B$12*C6513))</f>
        <v>1340.8956135218</v>
      </c>
      <c r="E6513" s="20" t="n">
        <f aca="true">IF($B$10="","",$B$10*(1-$B$14+2*$B$14*RAND()))</f>
        <v>3.68847153956385</v>
      </c>
      <c r="F6513" s="21" t="n">
        <f aca="false">INDEX($E$17:$E$28,B6513)</f>
        <v>4.761</v>
      </c>
      <c r="G6513" s="25" t="n">
        <f aca="false">IF(OR(D6513="",E6513="",F6513=""),"",D6513*($B$7-$B$8-F6513-E6513))</f>
        <v>5753.15079228927</v>
      </c>
      <c r="H6513" s="25" t="n">
        <f aca="false">IF(D6513="","",D6513*$F$30)</f>
        <v>6703.40535111817</v>
      </c>
    </row>
    <row r="6514" customFormat="false" ht="15" hidden="false" customHeight="false" outlineLevel="0" collapsed="false">
      <c r="A6514" s="2" t="n">
        <v>6480</v>
      </c>
      <c r="B6514" s="2" t="n">
        <v>12</v>
      </c>
      <c r="C6514" s="22" t="n">
        <f aca="true">NORMSINV(MAX(RAND(),0.000000000001))</f>
        <v>-0.139188526596805</v>
      </c>
      <c r="D6514" s="24" t="n">
        <f aca="false">IF($B$11="","",$B$11*EXP($B$12*C6514))</f>
        <v>874.667201116951</v>
      </c>
      <c r="E6514" s="20" t="n">
        <f aca="true">IF($B$10="","",$B$10*(1-$B$14+2*$B$14*RAND()))</f>
        <v>3.88542588736216</v>
      </c>
      <c r="F6514" s="21" t="n">
        <f aca="false">INDEX($E$17:$E$28,B6514)</f>
        <v>4.761</v>
      </c>
      <c r="G6514" s="25" t="n">
        <f aca="false">IF(OR(D6514="",E6514="",F6514=""),"",D6514*($B$7-$B$8-F6514-E6514))</f>
        <v>3580.51501166574</v>
      </c>
      <c r="H6514" s="25" t="n">
        <f aca="false">IF(D6514="","",D6514*$F$30)</f>
        <v>4372.63627182386</v>
      </c>
    </row>
    <row r="6515" customFormat="false" ht="15" hidden="false" customHeight="false" outlineLevel="0" collapsed="false">
      <c r="A6515" s="2" t="n">
        <v>6481</v>
      </c>
      <c r="B6515" s="2" t="n">
        <v>1</v>
      </c>
      <c r="C6515" s="22" t="n">
        <f aca="true">NORMSINV(MAX(RAND(),0.000000000001))</f>
        <v>0.680554903186723</v>
      </c>
      <c r="D6515" s="24" t="n">
        <f aca="false">IF($B$11="","",$B$11*EXP($B$12*C6515))</f>
        <v>1235.53028510654</v>
      </c>
      <c r="E6515" s="20" t="n">
        <f aca="true">IF($B$10="","",$B$10*(1-$B$14+2*$B$14*RAND()))</f>
        <v>3.95312518734354</v>
      </c>
      <c r="F6515" s="21" t="n">
        <f aca="false">INDEX($E$17:$E$28,B6515)</f>
        <v>4.92562580645161</v>
      </c>
      <c r="G6515" s="25" t="n">
        <f aca="false">IF(OR(D6515="",E6515="",F6515=""),"",D6515*($B$7-$B$8-F6515-E6515))</f>
        <v>4770.69008550362</v>
      </c>
      <c r="H6515" s="25" t="n">
        <f aca="false">IF(D6515="","",D6515*$F$30)</f>
        <v>6176.66300130461</v>
      </c>
    </row>
    <row r="6516" customFormat="false" ht="15" hidden="false" customHeight="false" outlineLevel="0" collapsed="false">
      <c r="A6516" s="2" t="n">
        <v>6482</v>
      </c>
      <c r="B6516" s="2" t="n">
        <v>2</v>
      </c>
      <c r="C6516" s="22" t="n">
        <f aca="true">NORMSINV(MAX(RAND(),0.000000000001))</f>
        <v>0.849914302168239</v>
      </c>
      <c r="D6516" s="24" t="n">
        <f aca="false">IF($B$11="","",$B$11*EXP($B$12*C6516))</f>
        <v>1326.92278029413</v>
      </c>
      <c r="E6516" s="20" t="n">
        <f aca="true">IF($B$10="","",$B$10*(1-$B$14+2*$B$14*RAND()))</f>
        <v>3.73150661284752</v>
      </c>
      <c r="F6516" s="21" t="n">
        <f aca="false">INDEX($E$17:$E$28,B6516)</f>
        <v>5.0612</v>
      </c>
      <c r="G6516" s="25" t="n">
        <f aca="false">IF(OR(D6516="",E6516="",F6516=""),"",D6516*($B$7-$B$8-F6516-E6516))</f>
        <v>5237.75351591701</v>
      </c>
      <c r="H6516" s="25" t="n">
        <f aca="false">IF(D6516="","",D6516*$F$30)</f>
        <v>6633.55236324642</v>
      </c>
    </row>
    <row r="6517" customFormat="false" ht="15" hidden="false" customHeight="false" outlineLevel="0" collapsed="false">
      <c r="A6517" s="2" t="n">
        <v>6483</v>
      </c>
      <c r="B6517" s="2" t="n">
        <v>3</v>
      </c>
      <c r="C6517" s="22" t="n">
        <f aca="true">NORMSINV(MAX(RAND(),0.000000000001))</f>
        <v>1.39914700202507</v>
      </c>
      <c r="D6517" s="24" t="n">
        <f aca="false">IF($B$11="","",$B$11*EXP($B$12*C6517))</f>
        <v>1672.45161890535</v>
      </c>
      <c r="E6517" s="20" t="n">
        <f aca="true">IF($B$10="","",$B$10*(1-$B$14+2*$B$14*RAND()))</f>
        <v>3.44872765594675</v>
      </c>
      <c r="F6517" s="21" t="n">
        <f aca="false">INDEX($E$17:$E$28,B6517)</f>
        <v>5.0612</v>
      </c>
      <c r="G6517" s="25" t="n">
        <f aca="false">IF(OR(D6517="",E6517="",F6517=""),"",D6517*($B$7-$B$8-F6517-E6517))</f>
        <v>7074.59133989862</v>
      </c>
      <c r="H6517" s="25" t="n">
        <f aca="false">IF(D6517="","",D6517*$F$30)</f>
        <v>8360.92013323164</v>
      </c>
    </row>
    <row r="6518" customFormat="false" ht="15" hidden="false" customHeight="false" outlineLevel="0" collapsed="false">
      <c r="A6518" s="2" t="n">
        <v>6484</v>
      </c>
      <c r="B6518" s="2" t="n">
        <v>4</v>
      </c>
      <c r="C6518" s="22" t="n">
        <f aca="true">NORMSINV(MAX(RAND(),0.000000000001))</f>
        <v>1.3988093781635</v>
      </c>
      <c r="D6518" s="24" t="n">
        <f aca="false">IF($B$11="","",$B$11*EXP($B$12*C6518))</f>
        <v>1672.21370744483</v>
      </c>
      <c r="E6518" s="20" t="n">
        <f aca="true">IF($B$10="","",$B$10*(1-$B$14+2*$B$14*RAND()))</f>
        <v>3.86423702455081</v>
      </c>
      <c r="F6518" s="21" t="n">
        <f aca="false">INDEX($E$17:$E$28,B6518)</f>
        <v>4.89657419354839</v>
      </c>
      <c r="G6518" s="25" t="n">
        <f aca="false">IF(OR(D6518="",E6518="",F6518=""),"",D6518*($B$7-$B$8-F6518-E6518))</f>
        <v>6654.0540256052</v>
      </c>
      <c r="H6518" s="25" t="n">
        <f aca="false">IF(D6518="","",D6518*$F$30)</f>
        <v>8359.73076625818</v>
      </c>
    </row>
    <row r="6519" customFormat="false" ht="15" hidden="false" customHeight="false" outlineLevel="0" collapsed="false">
      <c r="A6519" s="2" t="n">
        <v>6485</v>
      </c>
      <c r="B6519" s="2" t="n">
        <v>5</v>
      </c>
      <c r="C6519" s="22" t="n">
        <f aca="true">NORMSINV(MAX(RAND(),0.000000000001))</f>
        <v>-0.212428560836084</v>
      </c>
      <c r="D6519" s="24" t="n">
        <f aca="false">IF($B$11="","",$B$11*EXP($B$12*C6519))</f>
        <v>848.086476196178</v>
      </c>
      <c r="E6519" s="20" t="n">
        <f aca="true">IF($B$10="","",$B$10*(1-$B$14+2*$B$14*RAND()))</f>
        <v>3.79378111797636</v>
      </c>
      <c r="F6519" s="21" t="n">
        <f aca="false">INDEX($E$17:$E$28,B6519)</f>
        <v>4.761</v>
      </c>
      <c r="G6519" s="25" t="n">
        <f aca="false">IF(OR(D6519="",E6519="",F6519=""),"",D6519*($B$7-$B$8-F6519-E6519))</f>
        <v>3549.42753376513</v>
      </c>
      <c r="H6519" s="25" t="n">
        <f aca="false">IF(D6519="","",D6519*$F$30)</f>
        <v>4239.75391179993</v>
      </c>
    </row>
    <row r="6520" customFormat="false" ht="15" hidden="false" customHeight="false" outlineLevel="0" collapsed="false">
      <c r="A6520" s="2" t="n">
        <v>6486</v>
      </c>
      <c r="B6520" s="2" t="n">
        <v>6</v>
      </c>
      <c r="C6520" s="22" t="n">
        <f aca="true">NORMSINV(MAX(RAND(),0.000000000001))</f>
        <v>2.10436035028348</v>
      </c>
      <c r="D6520" s="24" t="n">
        <f aca="false">IF($B$11="","",$B$11*EXP($B$12*C6520))</f>
        <v>2251.15532067983</v>
      </c>
      <c r="E6520" s="20" t="n">
        <f aca="true">IF($B$10="","",$B$10*(1-$B$14+2*$B$14*RAND()))</f>
        <v>3.69848713754637</v>
      </c>
      <c r="F6520" s="21" t="n">
        <f aca="false">INDEX($E$17:$E$28,B6520)</f>
        <v>4.761</v>
      </c>
      <c r="G6520" s="25" t="n">
        <f aca="false">IF(OR(D6520="",E6520="",F6520=""),"",D6520*($B$7-$B$8-F6520-E6520))</f>
        <v>9636.09930555096</v>
      </c>
      <c r="H6520" s="25" t="n">
        <f aca="false">IF(D6520="","",D6520*$F$30)</f>
        <v>11253.9756791426</v>
      </c>
    </row>
    <row r="6521" customFormat="false" ht="15" hidden="false" customHeight="false" outlineLevel="0" collapsed="false">
      <c r="A6521" s="2" t="n">
        <v>6487</v>
      </c>
      <c r="B6521" s="2" t="n">
        <v>7</v>
      </c>
      <c r="C6521" s="22" t="n">
        <f aca="true">NORMSINV(MAX(RAND(),0.000000000001))</f>
        <v>0.209534182359475</v>
      </c>
      <c r="D6521" s="24" t="n">
        <f aca="false">IF($B$11="","",$B$11*EXP($B$12*C6521))</f>
        <v>1013.1133454402</v>
      </c>
      <c r="E6521" s="20" t="n">
        <f aca="true">IF($B$10="","",$B$10*(1-$B$14+2*$B$14*RAND()))</f>
        <v>4.10458608413905</v>
      </c>
      <c r="F6521" s="21" t="n">
        <f aca="false">INDEX($E$17:$E$28,B6521)</f>
        <v>4.761</v>
      </c>
      <c r="G6521" s="25" t="n">
        <f aca="false">IF(OR(D6521="",E6521="",F6521=""),"",D6521*($B$7-$B$8-F6521-E6521))</f>
        <v>3925.22044391796</v>
      </c>
      <c r="H6521" s="25" t="n">
        <f aca="false">IF(D6521="","",D6521*$F$30)</f>
        <v>5064.75623652465</v>
      </c>
    </row>
    <row r="6522" customFormat="false" ht="15" hidden="false" customHeight="false" outlineLevel="0" collapsed="false">
      <c r="A6522" s="2" t="n">
        <v>6488</v>
      </c>
      <c r="B6522" s="2" t="n">
        <v>8</v>
      </c>
      <c r="C6522" s="22" t="n">
        <f aca="true">NORMSINV(MAX(RAND(),0.000000000001))</f>
        <v>-0.100183745070197</v>
      </c>
      <c r="D6522" s="24" t="n">
        <f aca="false">IF($B$11="","",$B$11*EXP($B$12*C6522))</f>
        <v>889.161393315091</v>
      </c>
      <c r="E6522" s="20" t="n">
        <f aca="true">IF($B$10="","",$B$10*(1-$B$14+2*$B$14*RAND()))</f>
        <v>3.38168160117397</v>
      </c>
      <c r="F6522" s="21" t="n">
        <f aca="false">INDEX($E$17:$E$28,B6522)</f>
        <v>4.761</v>
      </c>
      <c r="G6522" s="25" t="n">
        <f aca="false">IF(OR(D6522="",E6522="",F6522=""),"",D6522*($B$7-$B$8-F6522-E6522))</f>
        <v>4087.75803301325</v>
      </c>
      <c r="H6522" s="25" t="n">
        <f aca="false">IF(D6522="","",D6522*$F$30)</f>
        <v>4445.0956374608</v>
      </c>
    </row>
    <row r="6523" customFormat="false" ht="15" hidden="false" customHeight="false" outlineLevel="0" collapsed="false">
      <c r="A6523" s="2" t="n">
        <v>6489</v>
      </c>
      <c r="B6523" s="2" t="n">
        <v>9</v>
      </c>
      <c r="C6523" s="22" t="n">
        <f aca="true">NORMSINV(MAX(RAND(),0.000000000001))</f>
        <v>-0.796278603285736</v>
      </c>
      <c r="D6523" s="24" t="n">
        <f aca="false">IF($B$11="","",$B$11*EXP($B$12*C6523))</f>
        <v>663.127985159134</v>
      </c>
      <c r="E6523" s="20" t="n">
        <f aca="true">IF($B$10="","",$B$10*(1-$B$14+2*$B$14*RAND()))</f>
        <v>3.41578457706924</v>
      </c>
      <c r="F6523" s="21" t="n">
        <f aca="false">INDEX($E$17:$E$28,B6523)</f>
        <v>4.761</v>
      </c>
      <c r="G6523" s="25" t="n">
        <f aca="false">IF(OR(D6523="",E6523="",F6523=""),"",D6523*($B$7-$B$8-F6523-E6523))</f>
        <v>3025.99584925516</v>
      </c>
      <c r="H6523" s="25" t="n">
        <f aca="false">IF(D6523="","",D6523*$F$30)</f>
        <v>3315.10942340754</v>
      </c>
    </row>
    <row r="6524" customFormat="false" ht="15" hidden="false" customHeight="false" outlineLevel="0" collapsed="false">
      <c r="A6524" s="2" t="n">
        <v>6490</v>
      </c>
      <c r="B6524" s="2" t="n">
        <v>10</v>
      </c>
      <c r="C6524" s="22" t="n">
        <f aca="true">NORMSINV(MAX(RAND(),0.000000000001))</f>
        <v>0.343211580375735</v>
      </c>
      <c r="D6524" s="24" t="n">
        <f aca="false">IF($B$11="","",$B$11*EXP($B$12*C6524))</f>
        <v>1071.81688233834</v>
      </c>
      <c r="E6524" s="20" t="n">
        <f aca="true">IF($B$10="","",$B$10*(1-$B$14+2*$B$14*RAND()))</f>
        <v>3.90709853077887</v>
      </c>
      <c r="F6524" s="21" t="n">
        <f aca="false">INDEX($E$17:$E$28,B6524)</f>
        <v>4.761</v>
      </c>
      <c r="G6524" s="25" t="n">
        <f aca="false">IF(OR(D6524="",E6524="",F6524=""),"",D6524*($B$7-$B$8-F6524-E6524))</f>
        <v>4364.33273792951</v>
      </c>
      <c r="H6524" s="25" t="n">
        <f aca="false">IF(D6524="","",D6524*$F$30)</f>
        <v>5358.22695818584</v>
      </c>
    </row>
    <row r="6525" customFormat="false" ht="15" hidden="false" customHeight="false" outlineLevel="0" collapsed="false">
      <c r="A6525" s="2" t="n">
        <v>6491</v>
      </c>
      <c r="B6525" s="2" t="n">
        <v>11</v>
      </c>
      <c r="C6525" s="22" t="n">
        <f aca="true">NORMSINV(MAX(RAND(),0.000000000001))</f>
        <v>2.27665197258222</v>
      </c>
      <c r="D6525" s="24" t="n">
        <f aca="false">IF($B$11="","",$B$11*EXP($B$12*C6525))</f>
        <v>2420.66284024341</v>
      </c>
      <c r="E6525" s="20" t="n">
        <f aca="true">IF($B$10="","",$B$10*(1-$B$14+2*$B$14*RAND()))</f>
        <v>3.42812617083444</v>
      </c>
      <c r="F6525" s="21" t="n">
        <f aca="false">INDEX($E$17:$E$28,B6525)</f>
        <v>4.761</v>
      </c>
      <c r="G6525" s="25" t="n">
        <f aca="false">IF(OR(D6525="",E6525="",F6525=""),"",D6525*($B$7-$B$8-F6525-E6525))</f>
        <v>11016.1311688973</v>
      </c>
      <c r="H6525" s="25" t="n">
        <f aca="false">IF(D6525="","",D6525*$F$30)</f>
        <v>12101.3776709448</v>
      </c>
    </row>
    <row r="6526" customFormat="false" ht="15" hidden="false" customHeight="false" outlineLevel="0" collapsed="false">
      <c r="A6526" s="2" t="n">
        <v>6492</v>
      </c>
      <c r="B6526" s="2" t="n">
        <v>12</v>
      </c>
      <c r="C6526" s="22" t="n">
        <f aca="true">NORMSINV(MAX(RAND(),0.000000000001))</f>
        <v>0.328090457569049</v>
      </c>
      <c r="D6526" s="24" t="n">
        <f aca="false">IF($B$11="","",$B$11*EXP($B$12*C6526))</f>
        <v>1065.00948081381</v>
      </c>
      <c r="E6526" s="20" t="n">
        <f aca="true">IF($B$10="","",$B$10*(1-$B$14+2*$B$14*RAND()))</f>
        <v>4.04213229928526</v>
      </c>
      <c r="F6526" s="21" t="n">
        <f aca="false">INDEX($E$17:$E$28,B6526)</f>
        <v>4.761</v>
      </c>
      <c r="G6526" s="25" t="n">
        <f aca="false">IF(OR(D6526="",E6526="",F6526=""),"",D6526*($B$7-$B$8-F6526-E6526))</f>
        <v>4192.80142597085</v>
      </c>
      <c r="H6526" s="25" t="n">
        <f aca="false">IF(D6526="","",D6526*$F$30)</f>
        <v>5324.19539648438</v>
      </c>
    </row>
    <row r="6527" customFormat="false" ht="15" hidden="false" customHeight="false" outlineLevel="0" collapsed="false">
      <c r="A6527" s="2" t="n">
        <v>6493</v>
      </c>
      <c r="B6527" s="2" t="n">
        <v>1</v>
      </c>
      <c r="C6527" s="22" t="n">
        <f aca="true">NORMSINV(MAX(RAND(),0.000000000001))</f>
        <v>-0.348734697474202</v>
      </c>
      <c r="D6527" s="24" t="n">
        <f aca="false">IF($B$11="","",$B$11*EXP($B$12*C6527))</f>
        <v>800.749229693329</v>
      </c>
      <c r="E6527" s="20" t="n">
        <f aca="true">IF($B$10="","",$B$10*(1-$B$14+2*$B$14*RAND()))</f>
        <v>3.41903741298435</v>
      </c>
      <c r="F6527" s="21" t="n">
        <f aca="false">INDEX($E$17:$E$28,B6527)</f>
        <v>4.92562580645161</v>
      </c>
      <c r="G6527" s="25" t="n">
        <f aca="false">IF(OR(D6527="",E6527="",F6527=""),"",D6527*($B$7-$B$8-F6527-E6527))</f>
        <v>3519.56254127941</v>
      </c>
      <c r="H6527" s="25" t="n">
        <f aca="false">IF(D6527="","",D6527*$F$30)</f>
        <v>4003.10554908289</v>
      </c>
    </row>
    <row r="6528" customFormat="false" ht="15" hidden="false" customHeight="false" outlineLevel="0" collapsed="false">
      <c r="A6528" s="2" t="n">
        <v>6494</v>
      </c>
      <c r="B6528" s="2" t="n">
        <v>2</v>
      </c>
      <c r="C6528" s="22" t="n">
        <f aca="true">NORMSINV(MAX(RAND(),0.000000000001))</f>
        <v>2.33678199618916</v>
      </c>
      <c r="D6528" s="24" t="n">
        <f aca="false">IF($B$11="","",$B$11*EXP($B$12*C6528))</f>
        <v>2482.77815046981</v>
      </c>
      <c r="E6528" s="20" t="n">
        <f aca="true">IF($B$10="","",$B$10*(1-$B$14+2*$B$14*RAND()))</f>
        <v>3.78155573489742</v>
      </c>
      <c r="F6528" s="21" t="n">
        <f aca="false">INDEX($E$17:$E$28,B6528)</f>
        <v>5.0612</v>
      </c>
      <c r="G6528" s="25" t="n">
        <f aca="false">IF(OR(D6528="",E6528="",F6528=""),"",D6528*($B$7-$B$8-F6528-E6528))</f>
        <v>9675.99290844047</v>
      </c>
      <c r="H6528" s="25" t="n">
        <f aca="false">IF(D6528="","",D6528*$F$30)</f>
        <v>12411.9045298287</v>
      </c>
    </row>
    <row r="6529" customFormat="false" ht="15" hidden="false" customHeight="false" outlineLevel="0" collapsed="false">
      <c r="A6529" s="2" t="n">
        <v>6495</v>
      </c>
      <c r="B6529" s="2" t="n">
        <v>3</v>
      </c>
      <c r="C6529" s="22" t="n">
        <f aca="true">NORMSINV(MAX(RAND(),0.000000000001))</f>
        <v>-1.08635232463763</v>
      </c>
      <c r="D6529" s="24" t="n">
        <f aca="false">IF($B$11="","",$B$11*EXP($B$12*C6529))</f>
        <v>586.833296901505</v>
      </c>
      <c r="E6529" s="20" t="n">
        <f aca="true">IF($B$10="","",$B$10*(1-$B$14+2*$B$14*RAND()))</f>
        <v>4.12219986624334</v>
      </c>
      <c r="F6529" s="21" t="n">
        <f aca="false">INDEX($E$17:$E$28,B6529)</f>
        <v>5.0612</v>
      </c>
      <c r="G6529" s="25" t="n">
        <f aca="false">IF(OR(D6529="",E6529="",F6529=""),"",D6529*($B$7-$B$8-F6529-E6529))</f>
        <v>2087.13138225275</v>
      </c>
      <c r="H6529" s="25" t="n">
        <f aca="false">IF(D6529="","",D6529*$F$30)</f>
        <v>2933.69701787001</v>
      </c>
    </row>
    <row r="6530" customFormat="false" ht="15" hidden="false" customHeight="false" outlineLevel="0" collapsed="false">
      <c r="A6530" s="2" t="n">
        <v>6496</v>
      </c>
      <c r="B6530" s="2" t="n">
        <v>4</v>
      </c>
      <c r="C6530" s="22" t="n">
        <f aca="true">NORMSINV(MAX(RAND(),0.000000000001))</f>
        <v>-0.105820214734462</v>
      </c>
      <c r="D6530" s="24" t="n">
        <f aca="false">IF($B$11="","",$B$11*EXP($B$12*C6530))</f>
        <v>887.052125605855</v>
      </c>
      <c r="E6530" s="20" t="n">
        <f aca="true">IF($B$10="","",$B$10*(1-$B$14+2*$B$14*RAND()))</f>
        <v>4.06001451149545</v>
      </c>
      <c r="F6530" s="21" t="n">
        <f aca="false">INDEX($E$17:$E$28,B6530)</f>
        <v>4.89657419354839</v>
      </c>
      <c r="G6530" s="25" t="n">
        <f aca="false">IF(OR(D6530="",E6530="",F6530=""),"",D6530*($B$7-$B$8-F6530-E6530))</f>
        <v>3356.08303123207</v>
      </c>
      <c r="H6530" s="25" t="n">
        <f aca="false">IF(D6530="","",D6530*$F$30)</f>
        <v>4434.55098632879</v>
      </c>
    </row>
    <row r="6531" customFormat="false" ht="15" hidden="false" customHeight="false" outlineLevel="0" collapsed="false">
      <c r="A6531" s="2" t="n">
        <v>6497</v>
      </c>
      <c r="B6531" s="2" t="n">
        <v>5</v>
      </c>
      <c r="C6531" s="22" t="n">
        <f aca="true">NORMSINV(MAX(RAND(),0.000000000001))</f>
        <v>0.582778006788659</v>
      </c>
      <c r="D6531" s="24" t="n">
        <f aca="false">IF($B$11="","",$B$11*EXP($B$12*C6531))</f>
        <v>1185.66096122641</v>
      </c>
      <c r="E6531" s="20" t="n">
        <f aca="true">IF($B$10="","",$B$10*(1-$B$14+2*$B$14*RAND()))</f>
        <v>3.74925779645853</v>
      </c>
      <c r="F6531" s="21" t="n">
        <f aca="false">INDEX($E$17:$E$28,B6531)</f>
        <v>4.761</v>
      </c>
      <c r="G6531" s="25" t="n">
        <f aca="false">IF(OR(D6531="",E6531="",F6531=""),"",D6531*($B$7-$B$8-F6531-E6531))</f>
        <v>5015.0402067909</v>
      </c>
      <c r="H6531" s="25" t="n">
        <f aca="false">IF(D6531="","",D6531*$F$30)</f>
        <v>5927.35627736307</v>
      </c>
    </row>
    <row r="6532" customFormat="false" ht="15" hidden="false" customHeight="false" outlineLevel="0" collapsed="false">
      <c r="A6532" s="2" t="n">
        <v>6498</v>
      </c>
      <c r="B6532" s="2" t="n">
        <v>6</v>
      </c>
      <c r="C6532" s="22" t="n">
        <f aca="true">NORMSINV(MAX(RAND(),0.000000000001))</f>
        <v>-1.20307227523428</v>
      </c>
      <c r="D6532" s="24" t="n">
        <f aca="false">IF($B$11="","",$B$11*EXP($B$12*C6532))</f>
        <v>558.670001315039</v>
      </c>
      <c r="E6532" s="20" t="n">
        <f aca="true">IF($B$10="","",$B$10*(1-$B$14+2*$B$14*RAND()))</f>
        <v>4.120789849195</v>
      </c>
      <c r="F6532" s="21" t="n">
        <f aca="false">INDEX($E$17:$E$28,B6532)</f>
        <v>4.761</v>
      </c>
      <c r="G6532" s="25" t="n">
        <f aca="false">IF(OR(D6532="",E6532="",F6532=""),"",D6532*($B$7-$B$8-F6532-E6532))</f>
        <v>2155.46627002393</v>
      </c>
      <c r="H6532" s="25" t="n">
        <f aca="false">IF(D6532="","",D6532*$F$30)</f>
        <v>2792.90307057414</v>
      </c>
    </row>
    <row r="6533" customFormat="false" ht="15" hidden="false" customHeight="false" outlineLevel="0" collapsed="false">
      <c r="A6533" s="2" t="n">
        <v>6499</v>
      </c>
      <c r="B6533" s="2" t="n">
        <v>7</v>
      </c>
      <c r="C6533" s="22" t="n">
        <f aca="true">NORMSINV(MAX(RAND(),0.000000000001))</f>
        <v>1.56377683123845</v>
      </c>
      <c r="D6533" s="24" t="n">
        <f aca="false">IF($B$11="","",$B$11*EXP($B$12*C6533))</f>
        <v>1792.58732444636</v>
      </c>
      <c r="E6533" s="20" t="n">
        <f aca="true">IF($B$10="","",$B$10*(1-$B$14+2*$B$14*RAND()))</f>
        <v>3.84353388128557</v>
      </c>
      <c r="F6533" s="21" t="n">
        <f aca="false">INDEX($E$17:$E$28,B6533)</f>
        <v>4.761</v>
      </c>
      <c r="G6533" s="25" t="n">
        <f aca="false">IF(OR(D6533="",E6533="",F6533=""),"",D6533*($B$7-$B$8-F6533-E6533))</f>
        <v>7413.18414508488</v>
      </c>
      <c r="H6533" s="25" t="n">
        <f aca="false">IF(D6533="","",D6533*$F$30)</f>
        <v>8961.50255237225</v>
      </c>
    </row>
    <row r="6534" customFormat="false" ht="15" hidden="false" customHeight="false" outlineLevel="0" collapsed="false">
      <c r="A6534" s="2" t="n">
        <v>6500</v>
      </c>
      <c r="B6534" s="2" t="n">
        <v>8</v>
      </c>
      <c r="C6534" s="22" t="n">
        <f aca="true">NORMSINV(MAX(RAND(),0.000000000001))</f>
        <v>-0.000178722715281027</v>
      </c>
      <c r="D6534" s="24" t="n">
        <f aca="false">IF($B$11="","",$B$11*EXP($B$12*C6534))</f>
        <v>927.430154749672</v>
      </c>
      <c r="E6534" s="20" t="n">
        <f aca="true">IF($B$10="","",$B$10*(1-$B$14+2*$B$14*RAND()))</f>
        <v>3.79612184969289</v>
      </c>
      <c r="F6534" s="21" t="n">
        <f aca="false">INDEX($E$17:$E$28,B6534)</f>
        <v>4.761</v>
      </c>
      <c r="G6534" s="25" t="n">
        <f aca="false">IF(OR(D6534="",E6534="",F6534=""),"",D6534*($B$7-$B$8-F6534-E6534))</f>
        <v>3879.32733023834</v>
      </c>
      <c r="H6534" s="25" t="n">
        <f aca="false">IF(D6534="","",D6534*$F$30)</f>
        <v>4636.40882962456</v>
      </c>
    </row>
    <row r="6535" customFormat="false" ht="15" hidden="false" customHeight="false" outlineLevel="0" collapsed="false">
      <c r="A6535" s="2" t="n">
        <v>6501</v>
      </c>
      <c r="B6535" s="2" t="n">
        <v>9</v>
      </c>
      <c r="C6535" s="22" t="n">
        <f aca="true">NORMSINV(MAX(RAND(),0.000000000001))</f>
        <v>-0.68555766124765</v>
      </c>
      <c r="D6535" s="24" t="n">
        <f aca="false">IF($B$11="","",$B$11*EXP($B$12*C6535))</f>
        <v>694.79862745817</v>
      </c>
      <c r="E6535" s="20" t="n">
        <f aca="true">IF($B$10="","",$B$10*(1-$B$14+2*$B$14*RAND()))</f>
        <v>4.09669018440264</v>
      </c>
      <c r="F6535" s="21" t="n">
        <f aca="false">INDEX($E$17:$E$28,B6535)</f>
        <v>4.761</v>
      </c>
      <c r="G6535" s="25" t="n">
        <f aca="false">IF(OR(D6535="",E6535="",F6535=""),"",D6535*($B$7-$B$8-F6535-E6535))</f>
        <v>2697.42353124443</v>
      </c>
      <c r="H6535" s="25" t="n">
        <f aca="false">IF(D6535="","",D6535*$F$30)</f>
        <v>3473.43729838888</v>
      </c>
    </row>
    <row r="6536" customFormat="false" ht="15" hidden="false" customHeight="false" outlineLevel="0" collapsed="false">
      <c r="A6536" s="2" t="n">
        <v>6502</v>
      </c>
      <c r="B6536" s="2" t="n">
        <v>10</v>
      </c>
      <c r="C6536" s="22" t="n">
        <f aca="true">NORMSINV(MAX(RAND(),0.000000000001))</f>
        <v>-0.521996796017173</v>
      </c>
      <c r="D6536" s="24" t="n">
        <f aca="false">IF($B$11="","",$B$11*EXP($B$12*C6536))</f>
        <v>744.37210984924</v>
      </c>
      <c r="E6536" s="20" t="n">
        <f aca="true">IF($B$10="","",$B$10*(1-$B$14+2*$B$14*RAND()))</f>
        <v>4.0242697103226</v>
      </c>
      <c r="F6536" s="21" t="n">
        <f aca="false">INDEX($E$17:$E$28,B6536)</f>
        <v>4.761</v>
      </c>
      <c r="G6536" s="25" t="n">
        <f aca="false">IF(OR(D6536="",E6536="",F6536=""),"",D6536*($B$7-$B$8-F6536-E6536))</f>
        <v>2943.79092961186</v>
      </c>
      <c r="H6536" s="25" t="n">
        <f aca="false">IF(D6536="","",D6536*$F$30)</f>
        <v>3721.26505155832</v>
      </c>
    </row>
    <row r="6537" customFormat="false" ht="15" hidden="false" customHeight="false" outlineLevel="0" collapsed="false">
      <c r="A6537" s="2" t="n">
        <v>6503</v>
      </c>
      <c r="B6537" s="2" t="n">
        <v>11</v>
      </c>
      <c r="C6537" s="22" t="n">
        <f aca="true">NORMSINV(MAX(RAND(),0.000000000001))</f>
        <v>-1.50682883156338</v>
      </c>
      <c r="D6537" s="24" t="n">
        <f aca="false">IF($B$11="","",$B$11*EXP($B$12*C6537))</f>
        <v>491.551274076945</v>
      </c>
      <c r="E6537" s="20" t="n">
        <f aca="true">IF($B$10="","",$B$10*(1-$B$14+2*$B$14*RAND()))</f>
        <v>3.44988675048782</v>
      </c>
      <c r="F6537" s="21" t="n">
        <f aca="false">INDEX($E$17:$E$28,B6537)</f>
        <v>4.761</v>
      </c>
      <c r="G6537" s="25" t="n">
        <f aca="false">IF(OR(D6537="",E6537="",F6537=""),"",D6537*($B$7-$B$8-F6537-E6537))</f>
        <v>2226.29138823648</v>
      </c>
      <c r="H6537" s="25" t="n">
        <f aca="false">IF(D6537="","",D6537*$F$30)</f>
        <v>2457.36312936546</v>
      </c>
    </row>
    <row r="6538" customFormat="false" ht="15" hidden="false" customHeight="false" outlineLevel="0" collapsed="false">
      <c r="A6538" s="2" t="n">
        <v>6504</v>
      </c>
      <c r="B6538" s="2" t="n">
        <v>12</v>
      </c>
      <c r="C6538" s="22" t="n">
        <f aca="true">NORMSINV(MAX(RAND(),0.000000000001))</f>
        <v>0.030668887653012</v>
      </c>
      <c r="D6538" s="24" t="n">
        <f aca="false">IF($B$11="","",$B$11*EXP($B$12*C6538))</f>
        <v>939.563704209449</v>
      </c>
      <c r="E6538" s="20" t="n">
        <f aca="true">IF($B$10="","",$B$10*(1-$B$14+2*$B$14*RAND()))</f>
        <v>4.06799333917528</v>
      </c>
      <c r="F6538" s="21" t="n">
        <f aca="false">INDEX($E$17:$E$28,B6538)</f>
        <v>4.761</v>
      </c>
      <c r="G6538" s="25" t="n">
        <f aca="false">IF(OR(D6538="",E6538="",F6538=""),"",D6538*($B$7-$B$8-F6538-E6538))</f>
        <v>3674.63990543231</v>
      </c>
      <c r="H6538" s="25" t="n">
        <f aca="false">IF(D6538="","",D6538*$F$30)</f>
        <v>4697.06687008388</v>
      </c>
    </row>
    <row r="6539" customFormat="false" ht="15" hidden="false" customHeight="false" outlineLevel="0" collapsed="false">
      <c r="A6539" s="2" t="n">
        <v>6505</v>
      </c>
      <c r="B6539" s="2" t="n">
        <v>1</v>
      </c>
      <c r="C6539" s="22" t="n">
        <f aca="true">NORMSINV(MAX(RAND(),0.000000000001))</f>
        <v>-0.786322970658987</v>
      </c>
      <c r="D6539" s="24" t="n">
        <f aca="false">IF($B$11="","",$B$11*EXP($B$12*C6539))</f>
        <v>665.915627299356</v>
      </c>
      <c r="E6539" s="20" t="n">
        <f aca="true">IF($B$10="","",$B$10*(1-$B$14+2*$B$14*RAND()))</f>
        <v>3.84202392535234</v>
      </c>
      <c r="F6539" s="21" t="n">
        <f aca="false">INDEX($E$17:$E$28,B6539)</f>
        <v>4.92562580645161</v>
      </c>
      <c r="G6539" s="25" t="n">
        <f aca="false">IF(OR(D6539="",E6539="",F6539=""),"",D6539*($B$7-$B$8-F6539-E6539))</f>
        <v>2645.25012069854</v>
      </c>
      <c r="H6539" s="25" t="n">
        <f aca="false">IF(D6539="","",D6539*$F$30)</f>
        <v>3329.04540399494</v>
      </c>
    </row>
    <row r="6540" customFormat="false" ht="15" hidden="false" customHeight="false" outlineLevel="0" collapsed="false">
      <c r="A6540" s="2" t="n">
        <v>6506</v>
      </c>
      <c r="B6540" s="2" t="n">
        <v>2</v>
      </c>
      <c r="C6540" s="22" t="n">
        <f aca="true">NORMSINV(MAX(RAND(),0.000000000001))</f>
        <v>-2.1407830842817</v>
      </c>
      <c r="D6540" s="24" t="n">
        <f aca="false">IF($B$11="","",$B$11*EXP($B$12*C6540))</f>
        <v>376.319849561807</v>
      </c>
      <c r="E6540" s="20" t="n">
        <f aca="true">IF($B$10="","",$B$10*(1-$B$14+2*$B$14*RAND()))</f>
        <v>3.59480413181167</v>
      </c>
      <c r="F6540" s="21" t="n">
        <f aca="false">INDEX($E$17:$E$28,B6540)</f>
        <v>5.0612</v>
      </c>
      <c r="G6540" s="25" t="n">
        <f aca="false">IF(OR(D6540="",E6540="",F6540=""),"",D6540*($B$7-$B$8-F6540-E6540))</f>
        <v>1536.88871072767</v>
      </c>
      <c r="H6540" s="25" t="n">
        <f aca="false">IF(D6540="","",D6540*$F$30)</f>
        <v>1881.29819192939</v>
      </c>
    </row>
    <row r="6541" customFormat="false" ht="15" hidden="false" customHeight="false" outlineLevel="0" collapsed="false">
      <c r="A6541" s="2" t="n">
        <v>6507</v>
      </c>
      <c r="B6541" s="2" t="n">
        <v>3</v>
      </c>
      <c r="C6541" s="22" t="n">
        <f aca="true">NORMSINV(MAX(RAND(),0.000000000001))</f>
        <v>-0.343831489094368</v>
      </c>
      <c r="D6541" s="24" t="n">
        <f aca="false">IF($B$11="","",$B$11*EXP($B$12*C6541))</f>
        <v>802.405324335899</v>
      </c>
      <c r="E6541" s="20" t="n">
        <f aca="true">IF($B$10="","",$B$10*(1-$B$14+2*$B$14*RAND()))</f>
        <v>3.81749607400758</v>
      </c>
      <c r="F6541" s="21" t="n">
        <f aca="false">INDEX($E$17:$E$28,B6541)</f>
        <v>5.0612</v>
      </c>
      <c r="G6541" s="25" t="n">
        <f aca="false">IF(OR(D6541="",E6541="",F6541=""),"",D6541*($B$7-$B$8-F6541-E6541))</f>
        <v>3098.33082909543</v>
      </c>
      <c r="H6541" s="25" t="n">
        <f aca="false">IF(D6541="","",D6541*$F$30)</f>
        <v>4011.38469742002</v>
      </c>
    </row>
    <row r="6542" customFormat="false" ht="15" hidden="false" customHeight="false" outlineLevel="0" collapsed="false">
      <c r="A6542" s="2" t="n">
        <v>6508</v>
      </c>
      <c r="B6542" s="2" t="n">
        <v>4</v>
      </c>
      <c r="C6542" s="22" t="n">
        <f aca="true">NORMSINV(MAX(RAND(),0.000000000001))</f>
        <v>-0.277956883206702</v>
      </c>
      <c r="D6542" s="24" t="n">
        <f aca="false">IF($B$11="","",$B$11*EXP($B$12*C6542))</f>
        <v>824.989942829697</v>
      </c>
      <c r="E6542" s="20" t="n">
        <f aca="true">IF($B$10="","",$B$10*(1-$B$14+2*$B$14*RAND()))</f>
        <v>3.90800021484262</v>
      </c>
      <c r="F6542" s="21" t="n">
        <f aca="false">INDEX($E$17:$E$28,B6542)</f>
        <v>4.89657419354839</v>
      </c>
      <c r="G6542" s="25" t="n">
        <f aca="false">IF(OR(D6542="",E6542="",F6542=""),"",D6542*($B$7-$B$8-F6542-E6542))</f>
        <v>3246.68653383203</v>
      </c>
      <c r="H6542" s="25" t="n">
        <f aca="false">IF(D6542="","",D6542*$F$30)</f>
        <v>4124.28972219422</v>
      </c>
    </row>
    <row r="6543" customFormat="false" ht="15" hidden="false" customHeight="false" outlineLevel="0" collapsed="false">
      <c r="A6543" s="2" t="n">
        <v>6509</v>
      </c>
      <c r="B6543" s="2" t="n">
        <v>5</v>
      </c>
      <c r="C6543" s="22" t="n">
        <f aca="true">NORMSINV(MAX(RAND(),0.000000000001))</f>
        <v>0.862589825999767</v>
      </c>
      <c r="D6543" s="24" t="n">
        <f aca="false">IF($B$11="","",$B$11*EXP($B$12*C6543))</f>
        <v>1334.02888221657</v>
      </c>
      <c r="E6543" s="20" t="n">
        <f aca="true">IF($B$10="","",$B$10*(1-$B$14+2*$B$14*RAND()))</f>
        <v>3.55514263644194</v>
      </c>
      <c r="F6543" s="21" t="n">
        <f aca="false">INDEX($E$17:$E$28,B6543)</f>
        <v>4.761</v>
      </c>
      <c r="G6543" s="25" t="n">
        <f aca="false">IF(OR(D6543="",E6543="",F6543=""),"",D6543*($B$7-$B$8-F6543-E6543))</f>
        <v>5901.55349379292</v>
      </c>
      <c r="H6543" s="25" t="n">
        <f aca="false">IF(D6543="","",D6543*$F$30)</f>
        <v>6669.0771879771</v>
      </c>
    </row>
    <row r="6544" customFormat="false" ht="15" hidden="false" customHeight="false" outlineLevel="0" collapsed="false">
      <c r="A6544" s="2" t="n">
        <v>6510</v>
      </c>
      <c r="B6544" s="2" t="n">
        <v>6</v>
      </c>
      <c r="C6544" s="22" t="n">
        <f aca="true">NORMSINV(MAX(RAND(),0.000000000001))</f>
        <v>0.0670375515637804</v>
      </c>
      <c r="D6544" s="24" t="n">
        <f aca="false">IF($B$11="","",$B$11*EXP($B$12*C6544))</f>
        <v>954.072957546097</v>
      </c>
      <c r="E6544" s="20" t="n">
        <f aca="true">IF($B$10="","",$B$10*(1-$B$14+2*$B$14*RAND()))</f>
        <v>3.77050408268722</v>
      </c>
      <c r="F6544" s="21" t="n">
        <f aca="false">INDEX($E$17:$E$28,B6544)</f>
        <v>4.761</v>
      </c>
      <c r="G6544" s="25" t="n">
        <f aca="false">IF(OR(D6544="",E6544="",F6544=""),"",D6544*($B$7-$B$8-F6544-E6544))</f>
        <v>4015.21214665128</v>
      </c>
      <c r="H6544" s="25" t="n">
        <f aca="false">IF(D6544="","",D6544*$F$30)</f>
        <v>4769.60152936445</v>
      </c>
    </row>
    <row r="6545" customFormat="false" ht="15" hidden="false" customHeight="false" outlineLevel="0" collapsed="false">
      <c r="A6545" s="2" t="n">
        <v>6511</v>
      </c>
      <c r="B6545" s="2" t="n">
        <v>7</v>
      </c>
      <c r="C6545" s="22" t="n">
        <f aca="true">NORMSINV(MAX(RAND(),0.000000000001))</f>
        <v>0.817430113301892</v>
      </c>
      <c r="D6545" s="24" t="n">
        <f aca="false">IF($B$11="","",$B$11*EXP($B$12*C6545))</f>
        <v>1308.88395003245</v>
      </c>
      <c r="E6545" s="20" t="n">
        <f aca="true">IF($B$10="","",$B$10*(1-$B$14+2*$B$14*RAND()))</f>
        <v>3.37838717186347</v>
      </c>
      <c r="F6545" s="21" t="n">
        <f aca="false">INDEX($E$17:$E$28,B6545)</f>
        <v>4.761</v>
      </c>
      <c r="G6545" s="25" t="n">
        <f aca="false">IF(OR(D6545="",E6545="",F6545=""),"",D6545*($B$7-$B$8-F6545-E6545))</f>
        <v>6021.66829106133</v>
      </c>
      <c r="H6545" s="25" t="n">
        <f aca="false">IF(D6545="","",D6545*$F$30)</f>
        <v>6543.37264300224</v>
      </c>
    </row>
    <row r="6546" customFormat="false" ht="15" hidden="false" customHeight="false" outlineLevel="0" collapsed="false">
      <c r="A6546" s="2" t="n">
        <v>6512</v>
      </c>
      <c r="B6546" s="2" t="n">
        <v>8</v>
      </c>
      <c r="C6546" s="22" t="n">
        <f aca="true">NORMSINV(MAX(RAND(),0.000000000001))</f>
        <v>0.100037853227266</v>
      </c>
      <c r="D6546" s="24" t="n">
        <f aca="false">IF($B$11="","",$B$11*EXP($B$12*C6546))</f>
        <v>967.432206132602</v>
      </c>
      <c r="E6546" s="20" t="n">
        <f aca="true">IF($B$10="","",$B$10*(1-$B$14+2*$B$14*RAND()))</f>
        <v>4.02095643860322</v>
      </c>
      <c r="F6546" s="21" t="n">
        <f aca="false">INDEX($E$17:$E$28,B6546)</f>
        <v>4.761</v>
      </c>
      <c r="G6546" s="25" t="n">
        <f aca="false">IF(OR(D6546="",E6546="",F6546=""),"",D6546*($B$7-$B$8-F6546-E6546))</f>
        <v>3829.13881457103</v>
      </c>
      <c r="H6546" s="25" t="n">
        <f aca="false">IF(D6546="","",D6546*$F$30)</f>
        <v>4836.3870848981</v>
      </c>
    </row>
    <row r="6547" customFormat="false" ht="15" hidden="false" customHeight="false" outlineLevel="0" collapsed="false">
      <c r="A6547" s="2" t="n">
        <v>6513</v>
      </c>
      <c r="B6547" s="2" t="n">
        <v>9</v>
      </c>
      <c r="C6547" s="22" t="n">
        <f aca="true">NORMSINV(MAX(RAND(),0.000000000001))</f>
        <v>1.10652675926219</v>
      </c>
      <c r="D6547" s="24" t="n">
        <f aca="false">IF($B$11="","",$B$11*EXP($B$12*C6547))</f>
        <v>1478.44423794802</v>
      </c>
      <c r="E6547" s="20" t="n">
        <f aca="true">IF($B$10="","",$B$10*(1-$B$14+2*$B$14*RAND()))</f>
        <v>3.73451853257938</v>
      </c>
      <c r="F6547" s="21" t="n">
        <f aca="false">INDEX($E$17:$E$28,B6547)</f>
        <v>4.761</v>
      </c>
      <c r="G6547" s="25" t="n">
        <f aca="false">IF(OR(D6547="",E6547="",F6547=""),"",D6547*($B$7-$B$8-F6547-E6547))</f>
        <v>6275.22916858515</v>
      </c>
      <c r="H6547" s="25" t="n">
        <f aca="false">IF(D6547="","",D6547*$F$30)</f>
        <v>7391.03843434972</v>
      </c>
    </row>
    <row r="6548" customFormat="false" ht="15" hidden="false" customHeight="false" outlineLevel="0" collapsed="false">
      <c r="A6548" s="2" t="n">
        <v>6514</v>
      </c>
      <c r="B6548" s="2" t="n">
        <v>10</v>
      </c>
      <c r="C6548" s="22" t="n">
        <f aca="true">NORMSINV(MAX(RAND(),0.000000000001))</f>
        <v>-0.230862194140812</v>
      </c>
      <c r="D6548" s="24" t="n">
        <f aca="false">IF($B$11="","",$B$11*EXP($B$12*C6548))</f>
        <v>841.524644562027</v>
      </c>
      <c r="E6548" s="20" t="n">
        <f aca="true">IF($B$10="","",$B$10*(1-$B$14+2*$B$14*RAND()))</f>
        <v>4.09039660659268</v>
      </c>
      <c r="F6548" s="21" t="n">
        <f aca="false">INDEX($E$17:$E$28,B6548)</f>
        <v>4.761</v>
      </c>
      <c r="G6548" s="25" t="n">
        <f aca="false">IF(OR(D6548="",E6548="",F6548=""),"",D6548*($B$7-$B$8-F6548-E6548))</f>
        <v>3272.35558847979</v>
      </c>
      <c r="H6548" s="25" t="n">
        <f aca="false">IF(D6548="","",D6548*$F$30)</f>
        <v>4206.95000309449</v>
      </c>
    </row>
    <row r="6549" customFormat="false" ht="15" hidden="false" customHeight="false" outlineLevel="0" collapsed="false">
      <c r="A6549" s="2" t="n">
        <v>6515</v>
      </c>
      <c r="B6549" s="2" t="n">
        <v>11</v>
      </c>
      <c r="C6549" s="22" t="n">
        <f aca="true">NORMSINV(MAX(RAND(),0.000000000001))</f>
        <v>1.36782934061092</v>
      </c>
      <c r="D6549" s="24" t="n">
        <f aca="false">IF($B$11="","",$B$11*EXP($B$12*C6549))</f>
        <v>1650.52659481252</v>
      </c>
      <c r="E6549" s="20" t="n">
        <f aca="true">IF($B$10="","",$B$10*(1-$B$14+2*$B$14*RAND()))</f>
        <v>4.09321426713721</v>
      </c>
      <c r="F6549" s="21" t="n">
        <f aca="false">INDEX($E$17:$E$28,B6549)</f>
        <v>4.761</v>
      </c>
      <c r="G6549" s="25" t="n">
        <f aca="false">IF(OR(D6549="",E6549="",F6549=""),"",D6549*($B$7-$B$8-F6549-E6549))</f>
        <v>6413.59269383307</v>
      </c>
      <c r="H6549" s="25" t="n">
        <f aca="false">IF(D6549="","",D6549*$F$30)</f>
        <v>8251.31255278673</v>
      </c>
    </row>
    <row r="6550" customFormat="false" ht="15" hidden="false" customHeight="false" outlineLevel="0" collapsed="false">
      <c r="A6550" s="2" t="n">
        <v>6516</v>
      </c>
      <c r="B6550" s="2" t="n">
        <v>12</v>
      </c>
      <c r="C6550" s="22" t="n">
        <f aca="true">NORMSINV(MAX(RAND(),0.000000000001))</f>
        <v>0.025069813375886</v>
      </c>
      <c r="D6550" s="24" t="n">
        <f aca="false">IF($B$11="","",$B$11*EXP($B$12*C6550))</f>
        <v>937.349642031979</v>
      </c>
      <c r="E6550" s="20" t="n">
        <f aca="true">IF($B$10="","",$B$10*(1-$B$14+2*$B$14*RAND()))</f>
        <v>3.9303259693582</v>
      </c>
      <c r="F6550" s="21" t="n">
        <f aca="false">INDEX($E$17:$E$28,B6550)</f>
        <v>4.761</v>
      </c>
      <c r="G6550" s="25" t="n">
        <f aca="false">IF(OR(D6550="",E6550="",F6550=""),"",D6550*($B$7-$B$8-F6550-E6550))</f>
        <v>3795.02315332626</v>
      </c>
      <c r="H6550" s="25" t="n">
        <f aca="false">IF(D6550="","",D6550*$F$30)</f>
        <v>4685.99833044627</v>
      </c>
    </row>
    <row r="6551" customFormat="false" ht="15" hidden="false" customHeight="false" outlineLevel="0" collapsed="false">
      <c r="A6551" s="2" t="n">
        <v>6517</v>
      </c>
      <c r="B6551" s="2" t="n">
        <v>1</v>
      </c>
      <c r="C6551" s="22" t="n">
        <f aca="true">NORMSINV(MAX(RAND(),0.000000000001))</f>
        <v>-0.795118608434193</v>
      </c>
      <c r="D6551" s="24" t="n">
        <f aca="false">IF($B$11="","",$B$11*EXP($B$12*C6551))</f>
        <v>663.452189719002</v>
      </c>
      <c r="E6551" s="20" t="n">
        <f aca="true">IF($B$10="","",$B$10*(1-$B$14+2*$B$14*RAND()))</f>
        <v>3.67112183506354</v>
      </c>
      <c r="F6551" s="21" t="n">
        <f aca="false">INDEX($E$17:$E$28,B6551)</f>
        <v>4.92562580645161</v>
      </c>
      <c r="G6551" s="25" t="n">
        <f aca="false">IF(OR(D6551="",E6551="",F6551=""),"",D6551*($B$7-$B$8-F6551-E6551))</f>
        <v>2748.84984979519</v>
      </c>
      <c r="H6551" s="25" t="n">
        <f aca="false">IF(D6551="","",D6551*$F$30)</f>
        <v>3316.73018684323</v>
      </c>
    </row>
    <row r="6552" customFormat="false" ht="15" hidden="false" customHeight="false" outlineLevel="0" collapsed="false">
      <c r="A6552" s="2" t="n">
        <v>6518</v>
      </c>
      <c r="B6552" s="2" t="n">
        <v>2</v>
      </c>
      <c r="C6552" s="22" t="n">
        <f aca="true">NORMSINV(MAX(RAND(),0.000000000001))</f>
        <v>-0.838480339763947</v>
      </c>
      <c r="D6552" s="24" t="n">
        <f aca="false">IF($B$11="","",$B$11*EXP($B$12*C6552))</f>
        <v>651.440217661601</v>
      </c>
      <c r="E6552" s="20" t="n">
        <f aca="true">IF($B$10="","",$B$10*(1-$B$14+2*$B$14*RAND()))</f>
        <v>3.91814101510287</v>
      </c>
      <c r="F6552" s="21" t="n">
        <f aca="false">INDEX($E$17:$E$28,B6552)</f>
        <v>5.0612</v>
      </c>
      <c r="G6552" s="25" t="n">
        <f aca="false">IF(OR(D6552="",E6552="",F6552=""),"",D6552*($B$7-$B$8-F6552-E6552))</f>
        <v>2449.84450767244</v>
      </c>
      <c r="H6552" s="25" t="n">
        <f aca="false">IF(D6552="","",D6552*$F$30)</f>
        <v>3256.67993613387</v>
      </c>
    </row>
    <row r="6553" customFormat="false" ht="15" hidden="false" customHeight="false" outlineLevel="0" collapsed="false">
      <c r="A6553" s="2" t="n">
        <v>6519</v>
      </c>
      <c r="B6553" s="2" t="n">
        <v>3</v>
      </c>
      <c r="C6553" s="22" t="n">
        <f aca="true">NORMSINV(MAX(RAND(),0.000000000001))</f>
        <v>-0.724121203064972</v>
      </c>
      <c r="D6553" s="24" t="n">
        <f aca="false">IF($B$11="","",$B$11*EXP($B$12*C6553))</f>
        <v>683.599822073651</v>
      </c>
      <c r="E6553" s="20" t="n">
        <f aca="true">IF($B$10="","",$B$10*(1-$B$14+2*$B$14*RAND()))</f>
        <v>3.49166141886044</v>
      </c>
      <c r="F6553" s="21" t="n">
        <f aca="false">INDEX($E$17:$E$28,B6553)</f>
        <v>5.0612</v>
      </c>
      <c r="G6553" s="25" t="n">
        <f aca="false">IF(OR(D6553="",E6553="",F6553=""),"",D6553*($B$7-$B$8-F6553-E6553))</f>
        <v>2862.32718906473</v>
      </c>
      <c r="H6553" s="25" t="n">
        <f aca="false">IF(D6553="","",D6553*$F$30)</f>
        <v>3417.4522305106</v>
      </c>
    </row>
    <row r="6554" customFormat="false" ht="15" hidden="false" customHeight="false" outlineLevel="0" collapsed="false">
      <c r="A6554" s="2" t="n">
        <v>6520</v>
      </c>
      <c r="B6554" s="2" t="n">
        <v>4</v>
      </c>
      <c r="C6554" s="22" t="n">
        <f aca="true">NORMSINV(MAX(RAND(),0.000000000001))</f>
        <v>-0.196314706480545</v>
      </c>
      <c r="D6554" s="24" t="n">
        <f aca="false">IF($B$11="","",$B$11*EXP($B$12*C6554))</f>
        <v>853.864433895447</v>
      </c>
      <c r="E6554" s="20" t="n">
        <f aca="true">IF($B$10="","",$B$10*(1-$B$14+2*$B$14*RAND()))</f>
        <v>3.73860465148318</v>
      </c>
      <c r="F6554" s="21" t="n">
        <f aca="false">INDEX($E$17:$E$28,B6554)</f>
        <v>4.89657419354839</v>
      </c>
      <c r="G6554" s="25" t="n">
        <f aca="false">IF(OR(D6554="",E6554="",F6554=""),"",D6554*($B$7-$B$8-F6554-E6554))</f>
        <v>3504.96079172918</v>
      </c>
      <c r="H6554" s="25" t="n">
        <f aca="false">IF(D6554="","",D6554*$F$30)</f>
        <v>4268.63907793012</v>
      </c>
    </row>
    <row r="6555" customFormat="false" ht="15" hidden="false" customHeight="false" outlineLevel="0" collapsed="false">
      <c r="A6555" s="2" t="n">
        <v>6521</v>
      </c>
      <c r="B6555" s="2" t="n">
        <v>5</v>
      </c>
      <c r="C6555" s="22" t="n">
        <f aca="true">NORMSINV(MAX(RAND(),0.000000000001))</f>
        <v>0.803380438118326</v>
      </c>
      <c r="D6555" s="24" t="n">
        <f aca="false">IF($B$11="","",$B$11*EXP($B$12*C6555))</f>
        <v>1301.15817433408</v>
      </c>
      <c r="E6555" s="20" t="n">
        <f aca="true">IF($B$10="","",$B$10*(1-$B$14+2*$B$14*RAND()))</f>
        <v>3.57807156100381</v>
      </c>
      <c r="F6555" s="21" t="n">
        <f aca="false">INDEX($E$17:$E$28,B6555)</f>
        <v>4.761</v>
      </c>
      <c r="G6555" s="25" t="n">
        <f aca="false">IF(OR(D6555="",E6555="",F6555=""),"",D6555*($B$7-$B$8-F6555-E6555))</f>
        <v>5726.30401305922</v>
      </c>
      <c r="H6555" s="25" t="n">
        <f aca="false">IF(D6555="","",D6555*$F$30)</f>
        <v>6504.74994513093</v>
      </c>
    </row>
    <row r="6556" customFormat="false" ht="15" hidden="false" customHeight="false" outlineLevel="0" collapsed="false">
      <c r="A6556" s="2" t="n">
        <v>6522</v>
      </c>
      <c r="B6556" s="2" t="n">
        <v>6</v>
      </c>
      <c r="C6556" s="22" t="n">
        <f aca="true">NORMSINV(MAX(RAND(),0.000000000001))</f>
        <v>2.2331050564763</v>
      </c>
      <c r="D6556" s="24" t="n">
        <f aca="false">IF($B$11="","",$B$11*EXP($B$12*C6556))</f>
        <v>2376.65066000095</v>
      </c>
      <c r="E6556" s="20" t="n">
        <f aca="true">IF($B$10="","",$B$10*(1-$B$14+2*$B$14*RAND()))</f>
        <v>4.01004949887039</v>
      </c>
      <c r="F6556" s="21" t="n">
        <f aca="false">INDEX($E$17:$E$28,B6556)</f>
        <v>4.761</v>
      </c>
      <c r="G6556" s="25" t="n">
        <f aca="false">IF(OR(D6556="",E6556="",F6556=""),"",D6556*($B$7-$B$8-F6556-E6556))</f>
        <v>9432.80882802077</v>
      </c>
      <c r="H6556" s="25" t="n">
        <f aca="false">IF(D6556="","",D6556*$F$30)</f>
        <v>11881.3519794767</v>
      </c>
    </row>
    <row r="6557" customFormat="false" ht="15" hidden="false" customHeight="false" outlineLevel="0" collapsed="false">
      <c r="A6557" s="2" t="n">
        <v>6523</v>
      </c>
      <c r="B6557" s="2" t="n">
        <v>7</v>
      </c>
      <c r="C6557" s="22" t="n">
        <f aca="true">NORMSINV(MAX(RAND(),0.000000000001))</f>
        <v>-0.383195771132296</v>
      </c>
      <c r="D6557" s="24" t="n">
        <f aca="false">IF($B$11="","",$B$11*EXP($B$12*C6557))</f>
        <v>789.205781131936</v>
      </c>
      <c r="E6557" s="20" t="n">
        <f aca="true">IF($B$10="","",$B$10*(1-$B$14+2*$B$14*RAND()))</f>
        <v>4.00279870771656</v>
      </c>
      <c r="F6557" s="21" t="n">
        <f aca="false">INDEX($E$17:$E$28,B6557)</f>
        <v>4.761</v>
      </c>
      <c r="G6557" s="25" t="n">
        <f aca="false">IF(OR(D6557="",E6557="",F6557=""),"",D6557*($B$7-$B$8-F6557-E6557))</f>
        <v>3138.04104681437</v>
      </c>
      <c r="H6557" s="25" t="n">
        <f aca="false">IF(D6557="","",D6557*$F$30)</f>
        <v>3945.39754103478</v>
      </c>
    </row>
    <row r="6558" customFormat="false" ht="15" hidden="false" customHeight="false" outlineLevel="0" collapsed="false">
      <c r="A6558" s="2" t="n">
        <v>6524</v>
      </c>
      <c r="B6558" s="2" t="n">
        <v>8</v>
      </c>
      <c r="C6558" s="22" t="n">
        <f aca="true">NORMSINV(MAX(RAND(),0.000000000001))</f>
        <v>0.123546417036975</v>
      </c>
      <c r="D6558" s="24" t="n">
        <f aca="false">IF($B$11="","",$B$11*EXP($B$12*C6558))</f>
        <v>977.062930893222</v>
      </c>
      <c r="E6558" s="20" t="n">
        <f aca="true">IF($B$10="","",$B$10*(1-$B$14+2*$B$14*RAND()))</f>
        <v>3.95499751351189</v>
      </c>
      <c r="F6558" s="21" t="n">
        <f aca="false">INDEX($E$17:$E$28,B6558)</f>
        <v>4.761</v>
      </c>
      <c r="G6558" s="25" t="n">
        <f aca="false">IF(OR(D6558="",E6558="",F6558=""),"",D6558*($B$7-$B$8-F6558-E6558))</f>
        <v>3931.70366336968</v>
      </c>
      <c r="H6558" s="25" t="n">
        <f aca="false">IF(D6558="","",D6558*$F$30)</f>
        <v>4884.5330041214</v>
      </c>
    </row>
    <row r="6559" customFormat="false" ht="15" hidden="false" customHeight="false" outlineLevel="0" collapsed="false">
      <c r="A6559" s="2" t="n">
        <v>6525</v>
      </c>
      <c r="B6559" s="2" t="n">
        <v>9</v>
      </c>
      <c r="C6559" s="22" t="n">
        <f aca="true">NORMSINV(MAX(RAND(),0.000000000001))</f>
        <v>0.413983169299309</v>
      </c>
      <c r="D6559" s="24" t="n">
        <f aca="false">IF($B$11="","",$B$11*EXP($B$12*C6559))</f>
        <v>1104.26060520566</v>
      </c>
      <c r="E6559" s="20" t="n">
        <f aca="true">IF($B$10="","",$B$10*(1-$B$14+2*$B$14*RAND()))</f>
        <v>4.01260973278967</v>
      </c>
      <c r="F6559" s="21" t="n">
        <f aca="false">INDEX($E$17:$E$28,B6559)</f>
        <v>4.761</v>
      </c>
      <c r="G6559" s="25" t="n">
        <f aca="false">IF(OR(D6559="",E6559="",F6559=""),"",D6559*($B$7-$B$8-F6559-E6559))</f>
        <v>4379.92851695151</v>
      </c>
      <c r="H6559" s="25" t="n">
        <f aca="false">IF(D6559="","",D6559*$F$30)</f>
        <v>5520.41961754412</v>
      </c>
    </row>
    <row r="6560" customFormat="false" ht="15" hidden="false" customHeight="false" outlineLevel="0" collapsed="false">
      <c r="A6560" s="2" t="n">
        <v>6526</v>
      </c>
      <c r="B6560" s="2" t="n">
        <v>10</v>
      </c>
      <c r="C6560" s="22" t="n">
        <f aca="true">NORMSINV(MAX(RAND(),0.000000000001))</f>
        <v>0.433219531584186</v>
      </c>
      <c r="D6560" s="24" t="n">
        <f aca="false">IF($B$11="","",$B$11*EXP($B$12*C6560))</f>
        <v>1113.24761825074</v>
      </c>
      <c r="E6560" s="20" t="n">
        <f aca="true">IF($B$10="","",$B$10*(1-$B$14+2*$B$14*RAND()))</f>
        <v>3.90862880032718</v>
      </c>
      <c r="F6560" s="21" t="n">
        <f aca="false">INDEX($E$17:$E$28,B6560)</f>
        <v>4.761</v>
      </c>
      <c r="G6560" s="25" t="n">
        <f aca="false">IF(OR(D6560="",E6560="",F6560=""),"",D6560*($B$7-$B$8-F6560-E6560))</f>
        <v>4531.33104343219</v>
      </c>
      <c r="H6560" s="25" t="n">
        <f aca="false">IF(D6560="","",D6560*$F$30)</f>
        <v>5565.34749315911</v>
      </c>
    </row>
    <row r="6561" customFormat="false" ht="15" hidden="false" customHeight="false" outlineLevel="0" collapsed="false">
      <c r="A6561" s="2" t="n">
        <v>6527</v>
      </c>
      <c r="B6561" s="2" t="n">
        <v>11</v>
      </c>
      <c r="C6561" s="22" t="n">
        <f aca="true">NORMSINV(MAX(RAND(),0.000000000001))</f>
        <v>0.954249040462065</v>
      </c>
      <c r="D6561" s="24" t="n">
        <f aca="false">IF($B$11="","",$B$11*EXP($B$12*C6561))</f>
        <v>1386.55975214988</v>
      </c>
      <c r="E6561" s="20" t="n">
        <f aca="true">IF($B$10="","",$B$10*(1-$B$14+2*$B$14*RAND()))</f>
        <v>4.05549591558292</v>
      </c>
      <c r="F6561" s="21" t="n">
        <f aca="false">INDEX($E$17:$E$28,B6561)</f>
        <v>4.761</v>
      </c>
      <c r="G6561" s="25" t="n">
        <f aca="false">IF(OR(D6561="",E6561="",F6561=""),"",D6561*($B$7-$B$8-F6561-E6561))</f>
        <v>5440.1728508484</v>
      </c>
      <c r="H6561" s="25" t="n">
        <f aca="false">IF(D6561="","",D6561*$F$30)</f>
        <v>6931.6895129477</v>
      </c>
    </row>
    <row r="6562" customFormat="false" ht="15" hidden="false" customHeight="false" outlineLevel="0" collapsed="false">
      <c r="A6562" s="2" t="n">
        <v>6528</v>
      </c>
      <c r="B6562" s="2" t="n">
        <v>12</v>
      </c>
      <c r="C6562" s="22" t="n">
        <f aca="true">NORMSINV(MAX(RAND(),0.000000000001))</f>
        <v>1.00146496751127</v>
      </c>
      <c r="D6562" s="24" t="n">
        <f aca="false">IF($B$11="","",$B$11*EXP($B$12*C6562))</f>
        <v>1414.42186312504</v>
      </c>
      <c r="E6562" s="20" t="n">
        <f aca="true">IF($B$10="","",$B$10*(1-$B$14+2*$B$14*RAND()))</f>
        <v>3.75959234674606</v>
      </c>
      <c r="F6562" s="21" t="n">
        <f aca="false">INDEX($E$17:$E$28,B6562)</f>
        <v>4.761</v>
      </c>
      <c r="G6562" s="25" t="n">
        <f aca="false">IF(OR(D6562="",E6562="",F6562=""),"",D6562*($B$7-$B$8-F6562-E6562))</f>
        <v>5968.02243419947</v>
      </c>
      <c r="H6562" s="25" t="n">
        <f aca="false">IF(D6562="","",D6562*$F$30)</f>
        <v>7070.97777813468</v>
      </c>
    </row>
    <row r="6563" customFormat="false" ht="15" hidden="false" customHeight="false" outlineLevel="0" collapsed="false">
      <c r="A6563" s="2" t="n">
        <v>6529</v>
      </c>
      <c r="B6563" s="2" t="n">
        <v>1</v>
      </c>
      <c r="C6563" s="22" t="n">
        <f aca="true">NORMSINV(MAX(RAND(),0.000000000001))</f>
        <v>-0.74112676087459</v>
      </c>
      <c r="D6563" s="24" t="n">
        <f aca="false">IF($B$11="","",$B$11*EXP($B$12*C6563))</f>
        <v>678.718951087707</v>
      </c>
      <c r="E6563" s="20" t="n">
        <f aca="true">IF($B$10="","",$B$10*(1-$B$14+2*$B$14*RAND()))</f>
        <v>3.43265485585385</v>
      </c>
      <c r="F6563" s="21" t="n">
        <f aca="false">INDEX($E$17:$E$28,B6563)</f>
        <v>4.92562580645161</v>
      </c>
      <c r="G6563" s="25" t="n">
        <f aca="false">IF(OR(D6563="",E6563="",F6563=""),"",D6563*($B$7-$B$8-F6563-E6563))</f>
        <v>2973.95595284076</v>
      </c>
      <c r="H6563" s="25" t="n">
        <f aca="false">IF(D6563="","",D6563*$F$30)</f>
        <v>3393.05178027766</v>
      </c>
    </row>
    <row r="6564" customFormat="false" ht="15" hidden="false" customHeight="false" outlineLevel="0" collapsed="false">
      <c r="A6564" s="2" t="n">
        <v>6530</v>
      </c>
      <c r="B6564" s="2" t="n">
        <v>2</v>
      </c>
      <c r="C6564" s="22" t="n">
        <f aca="true">NORMSINV(MAX(RAND(),0.000000000001))</f>
        <v>-0.429472532309854</v>
      </c>
      <c r="D6564" s="24" t="n">
        <f aca="false">IF($B$11="","",$B$11*EXP($B$12*C6564))</f>
        <v>773.965765945982</v>
      </c>
      <c r="E6564" s="20" t="n">
        <f aca="true">IF($B$10="","",$B$10*(1-$B$14+2*$B$14*RAND()))</f>
        <v>3.8568294330172</v>
      </c>
      <c r="F6564" s="21" t="n">
        <f aca="false">INDEX($E$17:$E$28,B6564)</f>
        <v>5.0612</v>
      </c>
      <c r="G6564" s="25" t="n">
        <f aca="false">IF(OR(D6564="",E6564="",F6564=""),"",D6564*($B$7-$B$8-F6564-E6564))</f>
        <v>2958.07437729784</v>
      </c>
      <c r="H6564" s="25" t="n">
        <f aca="false">IF(D6564="","",D6564*$F$30)</f>
        <v>3869.20965711715</v>
      </c>
    </row>
    <row r="6565" customFormat="false" ht="15" hidden="false" customHeight="false" outlineLevel="0" collapsed="false">
      <c r="A6565" s="2" t="n">
        <v>6531</v>
      </c>
      <c r="B6565" s="2" t="n">
        <v>3</v>
      </c>
      <c r="C6565" s="22" t="n">
        <f aca="true">NORMSINV(MAX(RAND(),0.000000000001))</f>
        <v>-0.430879272952808</v>
      </c>
      <c r="D6565" s="24" t="n">
        <f aca="false">IF($B$11="","",$B$11*EXP($B$12*C6565))</f>
        <v>773.507131534386</v>
      </c>
      <c r="E6565" s="20" t="n">
        <f aca="true">IF($B$10="","",$B$10*(1-$B$14+2*$B$14*RAND()))</f>
        <v>4.0105094494276</v>
      </c>
      <c r="F6565" s="21" t="n">
        <f aca="false">INDEX($E$17:$E$28,B6565)</f>
        <v>5.0612</v>
      </c>
      <c r="G6565" s="25" t="n">
        <f aca="false">IF(OR(D6565="",E6565="",F6565=""),"",D6565*($B$7-$B$8-F6565-E6565))</f>
        <v>2837.44890140795</v>
      </c>
      <c r="H6565" s="25" t="n">
        <f aca="false">IF(D6565="","",D6565*$F$30)</f>
        <v>3866.9168519667</v>
      </c>
    </row>
    <row r="6566" customFormat="false" ht="15" hidden="false" customHeight="false" outlineLevel="0" collapsed="false">
      <c r="A6566" s="2" t="n">
        <v>6532</v>
      </c>
      <c r="B6566" s="2" t="n">
        <v>4</v>
      </c>
      <c r="C6566" s="22" t="n">
        <f aca="true">NORMSINV(MAX(RAND(),0.000000000001))</f>
        <v>1.4904232846974</v>
      </c>
      <c r="D6566" s="24" t="n">
        <f aca="false">IF($B$11="","",$B$11*EXP($B$12*C6566))</f>
        <v>1738.02830635338</v>
      </c>
      <c r="E6566" s="20" t="n">
        <f aca="true">IF($B$10="","",$B$10*(1-$B$14+2*$B$14*RAND()))</f>
        <v>3.6850583766702</v>
      </c>
      <c r="F6566" s="21" t="n">
        <f aca="false">INDEX($E$17:$E$28,B6566)</f>
        <v>4.89657419354839</v>
      </c>
      <c r="G6566" s="25" t="n">
        <f aca="false">IF(OR(D6566="",E6566="",F6566=""),"",D6566*($B$7-$B$8-F6566-E6566))</f>
        <v>7227.36030117805</v>
      </c>
      <c r="H6566" s="25" t="n">
        <f aca="false">IF(D6566="","",D6566*$F$30)</f>
        <v>8688.75110912182</v>
      </c>
    </row>
    <row r="6567" customFormat="false" ht="15" hidden="false" customHeight="false" outlineLevel="0" collapsed="false">
      <c r="A6567" s="2" t="n">
        <v>6533</v>
      </c>
      <c r="B6567" s="2" t="n">
        <v>5</v>
      </c>
      <c r="C6567" s="22" t="n">
        <f aca="true">NORMSINV(MAX(RAND(),0.000000000001))</f>
        <v>0.231280861272138</v>
      </c>
      <c r="D6567" s="24" t="n">
        <f aca="false">IF($B$11="","",$B$11*EXP($B$12*C6567))</f>
        <v>1022.43948359438</v>
      </c>
      <c r="E6567" s="20" t="n">
        <f aca="true">IF($B$10="","",$B$10*(1-$B$14+2*$B$14*RAND()))</f>
        <v>3.80390955364472</v>
      </c>
      <c r="F6567" s="21" t="n">
        <f aca="false">INDEX($E$17:$E$28,B6567)</f>
        <v>4.761</v>
      </c>
      <c r="G6567" s="25" t="n">
        <f aca="false">IF(OR(D6567="",E6567="",F6567=""),"",D6567*($B$7-$B$8-F6567-E6567))</f>
        <v>4268.77731993134</v>
      </c>
      <c r="H6567" s="25" t="n">
        <f aca="false">IF(D6567="","",D6567*$F$30)</f>
        <v>5111.37946638504</v>
      </c>
    </row>
    <row r="6568" customFormat="false" ht="15" hidden="false" customHeight="false" outlineLevel="0" collapsed="false">
      <c r="A6568" s="2" t="n">
        <v>6534</v>
      </c>
      <c r="B6568" s="2" t="n">
        <v>6</v>
      </c>
      <c r="C6568" s="22" t="n">
        <f aca="true">NORMSINV(MAX(RAND(),0.000000000001))</f>
        <v>0.0434988901037614</v>
      </c>
      <c r="D6568" s="24" t="n">
        <f aca="false">IF($B$11="","",$B$11*EXP($B$12*C6568))</f>
        <v>944.656860274678</v>
      </c>
      <c r="E6568" s="20" t="n">
        <f aca="true">IF($B$10="","",$B$10*(1-$B$14+2*$B$14*RAND()))</f>
        <v>3.72776074516278</v>
      </c>
      <c r="F6568" s="21" t="n">
        <f aca="false">INDEX($E$17:$E$28,B6568)</f>
        <v>4.761</v>
      </c>
      <c r="G6568" s="25" t="n">
        <f aca="false">IF(OR(D6568="",E6568="",F6568=""),"",D6568*($B$7-$B$8-F6568-E6568))</f>
        <v>4015.96232675099</v>
      </c>
      <c r="H6568" s="25" t="n">
        <f aca="false">IF(D6568="","",D6568*$F$30)</f>
        <v>4722.52857588517</v>
      </c>
    </row>
    <row r="6569" customFormat="false" ht="15" hidden="false" customHeight="false" outlineLevel="0" collapsed="false">
      <c r="A6569" s="2" t="n">
        <v>6535</v>
      </c>
      <c r="B6569" s="2" t="n">
        <v>7</v>
      </c>
      <c r="C6569" s="22" t="n">
        <f aca="true">NORMSINV(MAX(RAND(),0.000000000001))</f>
        <v>0.528224232299787</v>
      </c>
      <c r="D6569" s="24" t="n">
        <f aca="false">IF($B$11="","",$B$11*EXP($B$12*C6569))</f>
        <v>1158.71691233203</v>
      </c>
      <c r="E6569" s="20" t="n">
        <f aca="true">IF($B$10="","",$B$10*(1-$B$14+2*$B$14*RAND()))</f>
        <v>3.85738873633545</v>
      </c>
      <c r="F6569" s="21" t="n">
        <f aca="false">INDEX($E$17:$E$28,B6569)</f>
        <v>4.761</v>
      </c>
      <c r="G6569" s="25" t="n">
        <f aca="false">IF(OR(D6569="",E6569="",F6569=""),"",D6569*($B$7-$B$8-F6569-E6569))</f>
        <v>4775.78067726631</v>
      </c>
      <c r="H6569" s="25" t="n">
        <f aca="false">IF(D6569="","",D6569*$F$30)</f>
        <v>5792.65758813029</v>
      </c>
    </row>
    <row r="6570" customFormat="false" ht="15" hidden="false" customHeight="false" outlineLevel="0" collapsed="false">
      <c r="A6570" s="2" t="n">
        <v>6536</v>
      </c>
      <c r="B6570" s="2" t="n">
        <v>8</v>
      </c>
      <c r="C6570" s="22" t="n">
        <f aca="true">NORMSINV(MAX(RAND(),0.000000000001))</f>
        <v>1.1865221553645</v>
      </c>
      <c r="D6570" s="24" t="n">
        <f aca="false">IF($B$11="","",$B$11*EXP($B$12*C6570))</f>
        <v>1529.12807870915</v>
      </c>
      <c r="E6570" s="20" t="n">
        <f aca="true">IF($B$10="","",$B$10*(1-$B$14+2*$B$14*RAND()))</f>
        <v>3.74511500545379</v>
      </c>
      <c r="F6570" s="21" t="n">
        <f aca="false">INDEX($E$17:$E$28,B6570)</f>
        <v>4.761</v>
      </c>
      <c r="G6570" s="25" t="n">
        <f aca="false">IF(OR(D6570="",E6570="",F6570=""),"",D6570*($B$7-$B$8-F6570-E6570))</f>
        <v>6474.15242718593</v>
      </c>
      <c r="H6570" s="25" t="n">
        <f aca="false">IF(D6570="","",D6570*$F$30)</f>
        <v>7644.41709108277</v>
      </c>
    </row>
    <row r="6571" customFormat="false" ht="15" hidden="false" customHeight="false" outlineLevel="0" collapsed="false">
      <c r="A6571" s="2" t="n">
        <v>6537</v>
      </c>
      <c r="B6571" s="2" t="n">
        <v>9</v>
      </c>
      <c r="C6571" s="22" t="n">
        <f aca="true">NORMSINV(MAX(RAND(),0.000000000001))</f>
        <v>-0.52474722308081</v>
      </c>
      <c r="D6571" s="24" t="n">
        <f aca="false">IF($B$11="","",$B$11*EXP($B$12*C6571))</f>
        <v>743.509929443831</v>
      </c>
      <c r="E6571" s="20" t="n">
        <f aca="true">IF($B$10="","",$B$10*(1-$B$14+2*$B$14*RAND()))</f>
        <v>3.68178135921755</v>
      </c>
      <c r="F6571" s="21" t="n">
        <f aca="false">INDEX($E$17:$E$28,B6571)</f>
        <v>4.761</v>
      </c>
      <c r="G6571" s="25" t="n">
        <f aca="false">IF(OR(D6571="",E6571="",F6571=""),"",D6571*($B$7-$B$8-F6571-E6571))</f>
        <v>3195.02472841287</v>
      </c>
      <c r="H6571" s="25" t="n">
        <f aca="false">IF(D6571="","",D6571*$F$30)</f>
        <v>3716.9548392756</v>
      </c>
    </row>
    <row r="6572" customFormat="false" ht="15" hidden="false" customHeight="false" outlineLevel="0" collapsed="false">
      <c r="A6572" s="2" t="n">
        <v>6538</v>
      </c>
      <c r="B6572" s="2" t="n">
        <v>10</v>
      </c>
      <c r="C6572" s="22" t="n">
        <f aca="true">NORMSINV(MAX(RAND(),0.000000000001))</f>
        <v>1.62489305259845</v>
      </c>
      <c r="D6572" s="24" t="n">
        <f aca="false">IF($B$11="","",$B$11*EXP($B$12*C6572))</f>
        <v>1839.3501147188</v>
      </c>
      <c r="E6572" s="20" t="n">
        <f aca="true">IF($B$10="","",$B$10*(1-$B$14+2*$B$14*RAND()))</f>
        <v>4.11884954044162</v>
      </c>
      <c r="F6572" s="21" t="n">
        <f aca="false">INDEX($E$17:$E$28,B6572)</f>
        <v>4.761</v>
      </c>
      <c r="G6572" s="25" t="n">
        <f aca="false">IF(OR(D6572="",E6572="",F6572=""),"",D6572*($B$7-$B$8-F6572-E6572))</f>
        <v>7100.16819062056</v>
      </c>
      <c r="H6572" s="25" t="n">
        <f aca="false">IF(D6572="","",D6572*$F$30)</f>
        <v>9195.27909350225</v>
      </c>
    </row>
    <row r="6573" customFormat="false" ht="15" hidden="false" customHeight="false" outlineLevel="0" collapsed="false">
      <c r="A6573" s="2" t="n">
        <v>6539</v>
      </c>
      <c r="B6573" s="2" t="n">
        <v>11</v>
      </c>
      <c r="C6573" s="22" t="n">
        <f aca="true">NORMSINV(MAX(RAND(),0.000000000001))</f>
        <v>-1.49508888160631</v>
      </c>
      <c r="D6573" s="24" t="n">
        <f aca="false">IF($B$11="","",$B$11*EXP($B$12*C6573))</f>
        <v>493.988912354836</v>
      </c>
      <c r="E6573" s="20" t="n">
        <f aca="true">IF($B$10="","",$B$10*(1-$B$14+2*$B$14*RAND()))</f>
        <v>4.09753652301743</v>
      </c>
      <c r="F6573" s="21" t="n">
        <f aca="false">INDEX($E$17:$E$28,B6573)</f>
        <v>4.761</v>
      </c>
      <c r="G6573" s="25" t="n">
        <f aca="false">IF(OR(D6573="",E6573="",F6573=""),"",D6573*($B$7-$B$8-F6573-E6573))</f>
        <v>1917.39992133964</v>
      </c>
      <c r="H6573" s="25" t="n">
        <f aca="false">IF(D6573="","",D6573*$F$30)</f>
        <v>2469.54937064429</v>
      </c>
    </row>
    <row r="6574" customFormat="false" ht="15" hidden="false" customHeight="false" outlineLevel="0" collapsed="false">
      <c r="A6574" s="2" t="n">
        <v>6540</v>
      </c>
      <c r="B6574" s="2" t="n">
        <v>12</v>
      </c>
      <c r="C6574" s="22" t="n">
        <f aca="true">NORMSINV(MAX(RAND(),0.000000000001))</f>
        <v>1.64398604500508</v>
      </c>
      <c r="D6574" s="24" t="n">
        <f aca="false">IF($B$11="","",$B$11*EXP($B$12*C6574))</f>
        <v>1854.20762752719</v>
      </c>
      <c r="E6574" s="20" t="n">
        <f aca="true">IF($B$10="","",$B$10*(1-$B$14+2*$B$14*RAND()))</f>
        <v>3.84127715205379</v>
      </c>
      <c r="F6574" s="21" t="n">
        <f aca="false">INDEX($E$17:$E$28,B6574)</f>
        <v>4.761</v>
      </c>
      <c r="G6574" s="25" t="n">
        <f aca="false">IF(OR(D6574="",E6574="",F6574=""),"",D6574*($B$7-$B$8-F6574-E6574))</f>
        <v>7672.19726525541</v>
      </c>
      <c r="H6574" s="25" t="n">
        <f aca="false">IF(D6574="","",D6574*$F$30)</f>
        <v>9269.55477153394</v>
      </c>
    </row>
    <row r="6575" customFormat="false" ht="15" hidden="false" customHeight="false" outlineLevel="0" collapsed="false">
      <c r="A6575" s="2" t="n">
        <v>6541</v>
      </c>
      <c r="B6575" s="2" t="n">
        <v>1</v>
      </c>
      <c r="C6575" s="22" t="n">
        <f aca="true">NORMSINV(MAX(RAND(),0.000000000001))</f>
        <v>1.17126990627381</v>
      </c>
      <c r="D6575" s="24" t="n">
        <f aca="false">IF($B$11="","",$B$11*EXP($B$12*C6575))</f>
        <v>1519.33222025758</v>
      </c>
      <c r="E6575" s="20" t="n">
        <f aca="true">IF($B$10="","",$B$10*(1-$B$14+2*$B$14*RAND()))</f>
        <v>3.86540862427017</v>
      </c>
      <c r="F6575" s="21" t="n">
        <f aca="false">INDEX($E$17:$E$28,B6575)</f>
        <v>4.92562580645161</v>
      </c>
      <c r="G6575" s="25" t="n">
        <f aca="false">IF(OR(D6575="",E6575="",F6575=""),"",D6575*($B$7-$B$8-F6575-E6575))</f>
        <v>5999.79062609219</v>
      </c>
      <c r="H6575" s="25" t="n">
        <f aca="false">IF(D6575="","",D6575*$F$30)</f>
        <v>7595.44563551167</v>
      </c>
    </row>
    <row r="6576" customFormat="false" ht="15" hidden="false" customHeight="false" outlineLevel="0" collapsed="false">
      <c r="A6576" s="2" t="n">
        <v>6542</v>
      </c>
      <c r="B6576" s="2" t="n">
        <v>2</v>
      </c>
      <c r="C6576" s="22" t="n">
        <f aca="true">NORMSINV(MAX(RAND(),0.000000000001))</f>
        <v>1.75026098557224</v>
      </c>
      <c r="D6576" s="24" t="n">
        <f aca="false">IF($B$11="","",$B$11*EXP($B$12*C6576))</f>
        <v>1939.12744946203</v>
      </c>
      <c r="E6576" s="20" t="n">
        <f aca="true">IF($B$10="","",$B$10*(1-$B$14+2*$B$14*RAND()))</f>
        <v>3.71927738047928</v>
      </c>
      <c r="F6576" s="21" t="n">
        <f aca="false">INDEX($E$17:$E$28,B6576)</f>
        <v>5.0612</v>
      </c>
      <c r="G6576" s="25" t="n">
        <f aca="false">IF(OR(D6576="",E6576="",F6576=""),"",D6576*($B$7-$B$8-F6576-E6576))</f>
        <v>7678.01899827844</v>
      </c>
      <c r="H6576" s="25" t="n">
        <f aca="false">IF(D6576="","",D6576*$F$30)</f>
        <v>9694.08594535059</v>
      </c>
    </row>
    <row r="6577" customFormat="false" ht="15" hidden="false" customHeight="false" outlineLevel="0" collapsed="false">
      <c r="A6577" s="2" t="n">
        <v>6543</v>
      </c>
      <c r="B6577" s="2" t="n">
        <v>3</v>
      </c>
      <c r="C6577" s="22" t="n">
        <f aca="true">NORMSINV(MAX(RAND(),0.000000000001))</f>
        <v>0.042345608145743</v>
      </c>
      <c r="D6577" s="24" t="n">
        <f aca="false">IF($B$11="","",$B$11*EXP($B$12*C6577))</f>
        <v>944.197912128141</v>
      </c>
      <c r="E6577" s="20" t="n">
        <f aca="true">IF($B$10="","",$B$10*(1-$B$14+2*$B$14*RAND()))</f>
        <v>3.74839878628658</v>
      </c>
      <c r="F6577" s="21" t="n">
        <f aca="false">INDEX($E$17:$E$28,B6577)</f>
        <v>5.0612</v>
      </c>
      <c r="G6577" s="25" t="n">
        <f aca="false">IF(OR(D6577="",E6577="",F6577=""),"",D6577*($B$7-$B$8-F6577-E6577))</f>
        <v>3711.07661981412</v>
      </c>
      <c r="H6577" s="25" t="n">
        <f aca="false">IF(D6577="","",D6577*$F$30)</f>
        <v>4720.234202311</v>
      </c>
    </row>
    <row r="6578" customFormat="false" ht="15" hidden="false" customHeight="false" outlineLevel="0" collapsed="false">
      <c r="A6578" s="2" t="n">
        <v>6544</v>
      </c>
      <c r="B6578" s="2" t="n">
        <v>4</v>
      </c>
      <c r="C6578" s="22" t="n">
        <f aca="true">NORMSINV(MAX(RAND(),0.000000000001))</f>
        <v>-1.85038183461808</v>
      </c>
      <c r="D6578" s="24" t="n">
        <f aca="false">IF($B$11="","",$B$11*EXP($B$12*C6578))</f>
        <v>425.304200169868</v>
      </c>
      <c r="E6578" s="20" t="n">
        <f aca="true">IF($B$10="","",$B$10*(1-$B$14+2*$B$14*RAND()))</f>
        <v>3.97547990096005</v>
      </c>
      <c r="F6578" s="21" t="n">
        <f aca="false">INDEX($E$17:$E$28,B6578)</f>
        <v>4.89657419354839</v>
      </c>
      <c r="G6578" s="25" t="n">
        <f aca="false">IF(OR(D6578="",E6578="",F6578=""),"",D6578*($B$7-$B$8-F6578-E6578))</f>
        <v>1645.05363963541</v>
      </c>
      <c r="H6578" s="25" t="n">
        <f aca="false">IF(D6578="","",D6578*$F$30)</f>
        <v>2126.1807574892</v>
      </c>
    </row>
    <row r="6579" customFormat="false" ht="15" hidden="false" customHeight="false" outlineLevel="0" collapsed="false">
      <c r="A6579" s="2" t="n">
        <v>6545</v>
      </c>
      <c r="B6579" s="2" t="n">
        <v>5</v>
      </c>
      <c r="C6579" s="22" t="n">
        <f aca="true">NORMSINV(MAX(RAND(),0.000000000001))</f>
        <v>0.237342189953767</v>
      </c>
      <c r="D6579" s="24" t="n">
        <f aca="false">IF($B$11="","",$B$11*EXP($B$12*C6579))</f>
        <v>1025.05417070605</v>
      </c>
      <c r="E6579" s="20" t="n">
        <f aca="true">IF($B$10="","",$B$10*(1-$B$14+2*$B$14*RAND()))</f>
        <v>3.74098719988574</v>
      </c>
      <c r="F6579" s="21" t="n">
        <f aca="false">INDEX($E$17:$E$28,B6579)</f>
        <v>4.761</v>
      </c>
      <c r="G6579" s="25" t="n">
        <f aca="false">IF(OR(D6579="",E6579="",F6579=""),"",D6579*($B$7-$B$8-F6579-E6579))</f>
        <v>4344.19269626276</v>
      </c>
      <c r="H6579" s="25" t="n">
        <f aca="false">IF(D6579="","",D6579*$F$30)</f>
        <v>5124.4508101937</v>
      </c>
    </row>
    <row r="6580" customFormat="false" ht="15" hidden="false" customHeight="false" outlineLevel="0" collapsed="false">
      <c r="A6580" s="2" t="n">
        <v>6546</v>
      </c>
      <c r="B6580" s="2" t="n">
        <v>6</v>
      </c>
      <c r="C6580" s="22" t="n">
        <f aca="true">NORMSINV(MAX(RAND(),0.000000000001))</f>
        <v>0.365966385041623</v>
      </c>
      <c r="D6580" s="24" t="n">
        <f aca="false">IF($B$11="","",$B$11*EXP($B$12*C6580))</f>
        <v>1082.14299734018</v>
      </c>
      <c r="E6580" s="20" t="n">
        <f aca="true">IF($B$10="","",$B$10*(1-$B$14+2*$B$14*RAND()))</f>
        <v>3.82363838589353</v>
      </c>
      <c r="F6580" s="21" t="n">
        <f aca="false">INDEX($E$17:$E$28,B6580)</f>
        <v>4.761</v>
      </c>
      <c r="G6580" s="25" t="n">
        <f aca="false">IF(OR(D6580="",E6580="",F6580=""),"",D6580*($B$7-$B$8-F6580-E6580))</f>
        <v>4496.69547212149</v>
      </c>
      <c r="H6580" s="25" t="n">
        <f aca="false">IF(D6580="","",D6580*$F$30)</f>
        <v>5409.84927230301</v>
      </c>
    </row>
    <row r="6581" customFormat="false" ht="15" hidden="false" customHeight="false" outlineLevel="0" collapsed="false">
      <c r="A6581" s="2" t="n">
        <v>6547</v>
      </c>
      <c r="B6581" s="2" t="n">
        <v>7</v>
      </c>
      <c r="C6581" s="22" t="n">
        <f aca="true">NORMSINV(MAX(RAND(),0.000000000001))</f>
        <v>1.77055903463176</v>
      </c>
      <c r="D6581" s="24" t="n">
        <f aca="false">IF($B$11="","",$B$11*EXP($B$12*C6581))</f>
        <v>1955.78375869115</v>
      </c>
      <c r="E6581" s="20" t="n">
        <f aca="true">IF($B$10="","",$B$10*(1-$B$14+2*$B$14*RAND()))</f>
        <v>3.83517012807047</v>
      </c>
      <c r="F6581" s="21" t="n">
        <f aca="false">INDEX($E$17:$E$28,B6581)</f>
        <v>4.761</v>
      </c>
      <c r="G6581" s="25" t="n">
        <f aca="false">IF(OR(D6581="",E6581="",F6581=""),"",D6581*($B$7-$B$8-F6581-E6581))</f>
        <v>8104.43516229901</v>
      </c>
      <c r="H6581" s="25" t="n">
        <f aca="false">IF(D6581="","",D6581*$F$30)</f>
        <v>9777.35416644882</v>
      </c>
    </row>
    <row r="6582" customFormat="false" ht="15" hidden="false" customHeight="false" outlineLevel="0" collapsed="false">
      <c r="A6582" s="2" t="n">
        <v>6548</v>
      </c>
      <c r="B6582" s="2" t="n">
        <v>8</v>
      </c>
      <c r="C6582" s="22" t="n">
        <f aca="true">NORMSINV(MAX(RAND(),0.000000000001))</f>
        <v>-0.669499513287389</v>
      </c>
      <c r="D6582" s="24" t="n">
        <f aca="false">IF($B$11="","",$B$11*EXP($B$12*C6582))</f>
        <v>699.51582529162</v>
      </c>
      <c r="E6582" s="20" t="n">
        <f aca="true">IF($B$10="","",$B$10*(1-$B$14+2*$B$14*RAND()))</f>
        <v>4.11680581413165</v>
      </c>
      <c r="F6582" s="21" t="n">
        <f aca="false">INDEX($E$17:$E$28,B6582)</f>
        <v>4.761</v>
      </c>
      <c r="G6582" s="25" t="n">
        <f aca="false">IF(OR(D6582="",E6582="",F6582=""),"",D6582*($B$7-$B$8-F6582-E6582))</f>
        <v>2701.66595336419</v>
      </c>
      <c r="H6582" s="25" t="n">
        <f aca="false">IF(D6582="","",D6582*$F$30)</f>
        <v>3497.01951379786</v>
      </c>
    </row>
    <row r="6583" customFormat="false" ht="15" hidden="false" customHeight="false" outlineLevel="0" collapsed="false">
      <c r="A6583" s="2" t="n">
        <v>6549</v>
      </c>
      <c r="B6583" s="2" t="n">
        <v>9</v>
      </c>
      <c r="C6583" s="22" t="n">
        <f aca="true">NORMSINV(MAX(RAND(),0.000000000001))</f>
        <v>0.735206461836363</v>
      </c>
      <c r="D6583" s="24" t="n">
        <f aca="false">IF($B$11="","",$B$11*EXP($B$12*C6583))</f>
        <v>1264.31259448185</v>
      </c>
      <c r="E6583" s="20" t="n">
        <f aca="true">IF($B$10="","",$B$10*(1-$B$14+2*$B$14*RAND()))</f>
        <v>3.95273453972393</v>
      </c>
      <c r="F6583" s="21" t="n">
        <f aca="false">INDEX($E$17:$E$28,B6583)</f>
        <v>4.761</v>
      </c>
      <c r="G6583" s="25" t="n">
        <f aca="false">IF(OR(D6583="",E6583="",F6583=""),"",D6583*($B$7-$B$8-F6583-E6583))</f>
        <v>5090.4581301543</v>
      </c>
      <c r="H6583" s="25" t="n">
        <f aca="false">IF(D6583="","",D6583*$F$30)</f>
        <v>6320.55152233367</v>
      </c>
    </row>
    <row r="6584" customFormat="false" ht="15" hidden="false" customHeight="false" outlineLevel="0" collapsed="false">
      <c r="A6584" s="2" t="n">
        <v>6550</v>
      </c>
      <c r="B6584" s="2" t="n">
        <v>10</v>
      </c>
      <c r="C6584" s="22" t="n">
        <f aca="true">NORMSINV(MAX(RAND(),0.000000000001))</f>
        <v>0.945257345377351</v>
      </c>
      <c r="D6584" s="24" t="n">
        <f aca="false">IF($B$11="","",$B$11*EXP($B$12*C6584))</f>
        <v>1381.31630067715</v>
      </c>
      <c r="E6584" s="20" t="n">
        <f aca="true">IF($B$10="","",$B$10*(1-$B$14+2*$B$14*RAND()))</f>
        <v>3.62465753192964</v>
      </c>
      <c r="F6584" s="21" t="n">
        <f aca="false">INDEX($E$17:$E$28,B6584)</f>
        <v>4.761</v>
      </c>
      <c r="G6584" s="25" t="n">
        <f aca="false">IF(OR(D6584="",E6584="",F6584=""),"",D6584*($B$7-$B$8-F6584-E6584))</f>
        <v>6014.72422987635</v>
      </c>
      <c r="H6584" s="25" t="n">
        <f aca="false">IF(D6584="","",D6584*$F$30)</f>
        <v>6905.4764503452</v>
      </c>
    </row>
    <row r="6585" customFormat="false" ht="15" hidden="false" customHeight="false" outlineLevel="0" collapsed="false">
      <c r="A6585" s="2" t="n">
        <v>6551</v>
      </c>
      <c r="B6585" s="2" t="n">
        <v>11</v>
      </c>
      <c r="C6585" s="22" t="n">
        <f aca="true">NORMSINV(MAX(RAND(),0.000000000001))</f>
        <v>-1.72969834399844</v>
      </c>
      <c r="D6585" s="24" t="n">
        <f aca="false">IF($B$11="","",$B$11*EXP($B$12*C6585))</f>
        <v>447.491080562271</v>
      </c>
      <c r="E6585" s="20" t="n">
        <f aca="true">IF($B$10="","",$B$10*(1-$B$14+2*$B$14*RAND()))</f>
        <v>3.77533704912932</v>
      </c>
      <c r="F6585" s="21" t="n">
        <f aca="false">INDEX($E$17:$E$28,B6585)</f>
        <v>4.761</v>
      </c>
      <c r="G6585" s="25" t="n">
        <f aca="false">IF(OR(D6585="",E6585="",F6585=""),"",D6585*($B$7-$B$8-F6585-E6585))</f>
        <v>1881.1016762047</v>
      </c>
      <c r="H6585" s="25" t="n">
        <f aca="false">IF(D6585="","",D6585*$F$30)</f>
        <v>2237.09740994691</v>
      </c>
    </row>
    <row r="6586" customFormat="false" ht="15" hidden="false" customHeight="false" outlineLevel="0" collapsed="false">
      <c r="A6586" s="2" t="n">
        <v>6552</v>
      </c>
      <c r="B6586" s="2" t="n">
        <v>12</v>
      </c>
      <c r="C6586" s="22" t="n">
        <f aca="true">NORMSINV(MAX(RAND(),0.000000000001))</f>
        <v>1.08380215127502</v>
      </c>
      <c r="D6586" s="24" t="n">
        <f aca="false">IF($B$11="","",$B$11*EXP($B$12*C6586))</f>
        <v>1464.35513637942</v>
      </c>
      <c r="E6586" s="20" t="n">
        <f aca="true">IF($B$10="","",$B$10*(1-$B$14+2*$B$14*RAND()))</f>
        <v>3.49273187197742</v>
      </c>
      <c r="F6586" s="21" t="n">
        <f aca="false">INDEX($E$17:$E$28,B6586)</f>
        <v>4.761</v>
      </c>
      <c r="G6586" s="25" t="n">
        <f aca="false">IF(OR(D6586="",E6586="",F6586=""),"",D6586*($B$7-$B$8-F6586-E6586))</f>
        <v>6569.48977644516</v>
      </c>
      <c r="H6586" s="25" t="n">
        <f aca="false">IF(D6586="","",D6586*$F$30)</f>
        <v>7320.60419778802</v>
      </c>
    </row>
    <row r="6587" customFormat="false" ht="15" hidden="false" customHeight="false" outlineLevel="0" collapsed="false">
      <c r="A6587" s="2" t="n">
        <v>6553</v>
      </c>
      <c r="B6587" s="2" t="n">
        <v>1</v>
      </c>
      <c r="C6587" s="22" t="n">
        <f aca="true">NORMSINV(MAX(RAND(),0.000000000001))</f>
        <v>1.44323821924202</v>
      </c>
      <c r="D6587" s="24" t="n">
        <f aca="false">IF($B$11="","",$B$11*EXP($B$12*C6587))</f>
        <v>1703.81376226425</v>
      </c>
      <c r="E6587" s="20" t="n">
        <f aca="true">IF($B$10="","",$B$10*(1-$B$14+2*$B$14*RAND()))</f>
        <v>3.81744839286675</v>
      </c>
      <c r="F6587" s="21" t="n">
        <f aca="false">INDEX($E$17:$E$28,B6587)</f>
        <v>4.92562580645161</v>
      </c>
      <c r="G6587" s="25" t="n">
        <f aca="false">IF(OR(D6587="",E6587="",F6587=""),"",D6587*($B$7-$B$8-F6587-E6587))</f>
        <v>6810.01718595041</v>
      </c>
      <c r="H6587" s="25" t="n">
        <f aca="false">IF(D6587="","",D6587*$F$30)</f>
        <v>8517.70576031142</v>
      </c>
    </row>
    <row r="6588" customFormat="false" ht="15" hidden="false" customHeight="false" outlineLevel="0" collapsed="false">
      <c r="A6588" s="2" t="n">
        <v>6554</v>
      </c>
      <c r="B6588" s="2" t="n">
        <v>2</v>
      </c>
      <c r="C6588" s="22" t="n">
        <f aca="true">NORMSINV(MAX(RAND(),0.000000000001))</f>
        <v>-1.693068188443</v>
      </c>
      <c r="D6588" s="24" t="n">
        <f aca="false">IF($B$11="","",$B$11*EXP($B$12*C6588))</f>
        <v>454.451551419847</v>
      </c>
      <c r="E6588" s="20" t="n">
        <f aca="true">IF($B$10="","",$B$10*(1-$B$14+2*$B$14*RAND()))</f>
        <v>3.82294197847308</v>
      </c>
      <c r="F6588" s="21" t="n">
        <f aca="false">INDEX($E$17:$E$28,B6588)</f>
        <v>5.0612</v>
      </c>
      <c r="G6588" s="25" t="n">
        <f aca="false">IF(OR(D6588="",E6588="",F6588=""),"",D6588*($B$7-$B$8-F6588-E6588))</f>
        <v>1752.30065993757</v>
      </c>
      <c r="H6588" s="25" t="n">
        <f aca="false">IF(D6588="","",D6588*$F$30)</f>
        <v>2271.8941958581</v>
      </c>
    </row>
    <row r="6589" customFormat="false" ht="15" hidden="false" customHeight="false" outlineLevel="0" collapsed="false">
      <c r="A6589" s="2" t="n">
        <v>6555</v>
      </c>
      <c r="B6589" s="2" t="n">
        <v>3</v>
      </c>
      <c r="C6589" s="22" t="n">
        <f aca="true">NORMSINV(MAX(RAND(),0.000000000001))</f>
        <v>0.130261934658362</v>
      </c>
      <c r="D6589" s="24" t="n">
        <f aca="false">IF($B$11="","",$B$11*EXP($B$12*C6589))</f>
        <v>979.831632757152</v>
      </c>
      <c r="E6589" s="20" t="n">
        <f aca="true">IF($B$10="","",$B$10*(1-$B$14+2*$B$14*RAND()))</f>
        <v>3.5662874105574</v>
      </c>
      <c r="F6589" s="21" t="n">
        <f aca="false">INDEX($E$17:$E$28,B6589)</f>
        <v>5.0612</v>
      </c>
      <c r="G6589" s="25" t="n">
        <f aca="false">IF(OR(D6589="",E6589="",F6589=""),"",D6589*($B$7-$B$8-F6589-E6589))</f>
        <v>4029.56992524789</v>
      </c>
      <c r="H6589" s="25" t="n">
        <f aca="false">IF(D6589="","",D6589*$F$30)</f>
        <v>4898.37429847955</v>
      </c>
    </row>
    <row r="6590" customFormat="false" ht="15" hidden="false" customHeight="false" outlineLevel="0" collapsed="false">
      <c r="A6590" s="2" t="n">
        <v>6556</v>
      </c>
      <c r="B6590" s="2" t="n">
        <v>4</v>
      </c>
      <c r="C6590" s="22" t="n">
        <f aca="true">NORMSINV(MAX(RAND(),0.000000000001))</f>
        <v>0.174536731397326</v>
      </c>
      <c r="D6590" s="24" t="n">
        <f aca="false">IF($B$11="","",$B$11*EXP($B$12*C6590))</f>
        <v>998.282847588097</v>
      </c>
      <c r="E6590" s="20" t="n">
        <f aca="true">IF($B$10="","",$B$10*(1-$B$14+2*$B$14*RAND()))</f>
        <v>3.71915026326466</v>
      </c>
      <c r="F6590" s="21" t="n">
        <f aca="false">INDEX($E$17:$E$28,B6590)</f>
        <v>4.89657419354839</v>
      </c>
      <c r="G6590" s="25" t="n">
        <f aca="false">IF(OR(D6590="",E6590="",F6590=""),"",D6590*($B$7-$B$8-F6590-E6590))</f>
        <v>4117.19353349062</v>
      </c>
      <c r="H6590" s="25" t="n">
        <f aca="false">IF(D6590="","",D6590*$F$30)</f>
        <v>4990.61561166242</v>
      </c>
    </row>
    <row r="6591" customFormat="false" ht="15" hidden="false" customHeight="false" outlineLevel="0" collapsed="false">
      <c r="A6591" s="2" t="n">
        <v>6557</v>
      </c>
      <c r="B6591" s="2" t="n">
        <v>5</v>
      </c>
      <c r="C6591" s="22" t="n">
        <f aca="true">NORMSINV(MAX(RAND(),0.000000000001))</f>
        <v>0.301467248566291</v>
      </c>
      <c r="D6591" s="24" t="n">
        <f aca="false">IF($B$11="","",$B$11*EXP($B$12*C6591))</f>
        <v>1053.12884376769</v>
      </c>
      <c r="E6591" s="20" t="n">
        <f aca="true">IF($B$10="","",$B$10*(1-$B$14+2*$B$14*RAND()))</f>
        <v>3.91728814595091</v>
      </c>
      <c r="F6591" s="21" t="n">
        <f aca="false">INDEX($E$17:$E$28,B6591)</f>
        <v>4.761</v>
      </c>
      <c r="G6591" s="25" t="n">
        <f aca="false">IF(OR(D6591="",E6591="",F6591=""),"",D6591*($B$7-$B$8-F6591-E6591))</f>
        <v>4277.50590857224</v>
      </c>
      <c r="H6591" s="25" t="n">
        <f aca="false">IF(D6591="","",D6591*$F$30)</f>
        <v>5264.80171576343</v>
      </c>
    </row>
    <row r="6592" customFormat="false" ht="15" hidden="false" customHeight="false" outlineLevel="0" collapsed="false">
      <c r="A6592" s="2" t="n">
        <v>6558</v>
      </c>
      <c r="B6592" s="2" t="n">
        <v>6</v>
      </c>
      <c r="C6592" s="22" t="n">
        <f aca="true">NORMSINV(MAX(RAND(),0.000000000001))</f>
        <v>-1.29165109888669</v>
      </c>
      <c r="D6592" s="24" t="n">
        <f aca="false">IF($B$11="","",$B$11*EXP($B$12*C6592))</f>
        <v>538.202482422991</v>
      </c>
      <c r="E6592" s="20" t="n">
        <f aca="true">IF($B$10="","",$B$10*(1-$B$14+2*$B$14*RAND()))</f>
        <v>4.12140187973293</v>
      </c>
      <c r="F6592" s="21" t="n">
        <f aca="false">INDEX($E$17:$E$28,B6592)</f>
        <v>4.761</v>
      </c>
      <c r="G6592" s="25" t="n">
        <f aca="false">IF(OR(D6592="",E6592="",F6592=""),"",D6592*($B$7-$B$8-F6592-E6592))</f>
        <v>2076.168884518</v>
      </c>
      <c r="H6592" s="25" t="n">
        <f aca="false">IF(D6592="","",D6592*$F$30)</f>
        <v>2690.58185012902</v>
      </c>
    </row>
    <row r="6593" customFormat="false" ht="15" hidden="false" customHeight="false" outlineLevel="0" collapsed="false">
      <c r="A6593" s="2" t="n">
        <v>6559</v>
      </c>
      <c r="B6593" s="2" t="n">
        <v>7</v>
      </c>
      <c r="C6593" s="22" t="n">
        <f aca="true">NORMSINV(MAX(RAND(),0.000000000001))</f>
        <v>-0.471608567394971</v>
      </c>
      <c r="D6593" s="24" t="n">
        <f aca="false">IF($B$11="","",$B$11*EXP($B$12*C6593))</f>
        <v>760.345509074043</v>
      </c>
      <c r="E6593" s="20" t="n">
        <f aca="true">IF($B$10="","",$B$10*(1-$B$14+2*$B$14*RAND()))</f>
        <v>4.01421701327702</v>
      </c>
      <c r="F6593" s="21" t="n">
        <f aca="false">INDEX($E$17:$E$28,B6593)</f>
        <v>4.761</v>
      </c>
      <c r="G6593" s="25" t="n">
        <f aca="false">IF(OR(D6593="",E6593="",F6593=""),"",D6593*($B$7-$B$8-F6593-E6593))</f>
        <v>3014.60493840799</v>
      </c>
      <c r="H6593" s="25" t="n">
        <f aca="false">IF(D6593="","",D6593*$F$30)</f>
        <v>3801.11926896296</v>
      </c>
    </row>
    <row r="6594" customFormat="false" ht="15" hidden="false" customHeight="false" outlineLevel="0" collapsed="false">
      <c r="A6594" s="2" t="n">
        <v>6560</v>
      </c>
      <c r="B6594" s="2" t="n">
        <v>8</v>
      </c>
      <c r="C6594" s="22" t="n">
        <f aca="true">NORMSINV(MAX(RAND(),0.000000000001))</f>
        <v>-0.00889546946301349</v>
      </c>
      <c r="D6594" s="24" t="n">
        <f aca="false">IF($B$11="","",$B$11*EXP($B$12*C6594))</f>
        <v>924.030006330422</v>
      </c>
      <c r="E6594" s="20" t="n">
        <f aca="true">IF($B$10="","",$B$10*(1-$B$14+2*$B$14*RAND()))</f>
        <v>3.44556462285961</v>
      </c>
      <c r="F6594" s="21" t="n">
        <f aca="false">INDEX($E$17:$E$28,B6594)</f>
        <v>4.761</v>
      </c>
      <c r="G6594" s="25" t="n">
        <f aca="false">IF(OR(D6594="",E6594="",F6594=""),"",D6594*($B$7-$B$8-F6594-E6594))</f>
        <v>4189.03032023759</v>
      </c>
      <c r="H6594" s="25" t="n">
        <f aca="false">IF(D6594="","",D6594*$F$30)</f>
        <v>4619.41080764705</v>
      </c>
    </row>
    <row r="6595" customFormat="false" ht="15" hidden="false" customHeight="false" outlineLevel="0" collapsed="false">
      <c r="A6595" s="2" t="n">
        <v>6561</v>
      </c>
      <c r="B6595" s="2" t="n">
        <v>9</v>
      </c>
      <c r="C6595" s="22" t="n">
        <f aca="true">NORMSINV(MAX(RAND(),0.000000000001))</f>
        <v>0.731182355538788</v>
      </c>
      <c r="D6595" s="24" t="n">
        <f aca="false">IF($B$11="","",$B$11*EXP($B$12*C6595))</f>
        <v>1262.17061493505</v>
      </c>
      <c r="E6595" s="20" t="n">
        <f aca="true">IF($B$10="","",$B$10*(1-$B$14+2*$B$14*RAND()))</f>
        <v>3.8715837480187</v>
      </c>
      <c r="F6595" s="21" t="n">
        <f aca="false">INDEX($E$17:$E$28,B6595)</f>
        <v>4.761</v>
      </c>
      <c r="G6595" s="25" t="n">
        <f aca="false">IF(OR(D6595="",E6595="",F6595=""),"",D6595*($B$7-$B$8-F6595-E6595))</f>
        <v>5184.26009655746</v>
      </c>
      <c r="H6595" s="25" t="n">
        <f aca="false">IF(D6595="","",D6595*$F$30)</f>
        <v>6309.84333818331</v>
      </c>
    </row>
    <row r="6596" customFormat="false" ht="15" hidden="false" customHeight="false" outlineLevel="0" collapsed="false">
      <c r="A6596" s="2" t="n">
        <v>6562</v>
      </c>
      <c r="B6596" s="2" t="n">
        <v>10</v>
      </c>
      <c r="C6596" s="22" t="n">
        <f aca="true">NORMSINV(MAX(RAND(),0.000000000001))</f>
        <v>-0.309904321250158</v>
      </c>
      <c r="D6596" s="24" t="n">
        <f aca="false">IF($B$11="","",$B$11*EXP($B$12*C6596))</f>
        <v>813.958701473663</v>
      </c>
      <c r="E6596" s="20" t="n">
        <f aca="true">IF($B$10="","",$B$10*(1-$B$14+2*$B$14*RAND()))</f>
        <v>3.44003849590487</v>
      </c>
      <c r="F6596" s="21" t="n">
        <f aca="false">INDEX($E$17:$E$28,B6596)</f>
        <v>4.761</v>
      </c>
      <c r="G6596" s="25" t="n">
        <f aca="false">IF(OR(D6596="",E6596="",F6596=""),"",D6596*($B$7-$B$8-F6596-E6596))</f>
        <v>3694.52721191222</v>
      </c>
      <c r="H6596" s="25" t="n">
        <f aca="false">IF(D6596="","",D6596*$F$30)</f>
        <v>4069.14234040714</v>
      </c>
    </row>
    <row r="6597" customFormat="false" ht="15" hidden="false" customHeight="false" outlineLevel="0" collapsed="false">
      <c r="A6597" s="2" t="n">
        <v>6563</v>
      </c>
      <c r="B6597" s="2" t="n">
        <v>11</v>
      </c>
      <c r="C6597" s="22" t="n">
        <f aca="true">NORMSINV(MAX(RAND(),0.000000000001))</f>
        <v>-0.361964604507226</v>
      </c>
      <c r="D6597" s="24" t="n">
        <f aca="false">IF($B$11="","",$B$11*EXP($B$12*C6597))</f>
        <v>796.297765066045</v>
      </c>
      <c r="E6597" s="20" t="n">
        <f aca="true">IF($B$10="","",$B$10*(1-$B$14+2*$B$14*RAND()))</f>
        <v>3.84572396280931</v>
      </c>
      <c r="F6597" s="21" t="n">
        <f aca="false">INDEX($E$17:$E$28,B6597)</f>
        <v>4.761</v>
      </c>
      <c r="G6597" s="25" t="n">
        <f aca="false">IF(OR(D6597="",E6597="",F6597=""),"",D6597*($B$7-$B$8-F6597-E6597))</f>
        <v>3291.31847081598</v>
      </c>
      <c r="H6597" s="25" t="n">
        <f aca="false">IF(D6597="","",D6597*$F$30)</f>
        <v>3980.85178711817</v>
      </c>
    </row>
    <row r="6598" customFormat="false" ht="15" hidden="false" customHeight="false" outlineLevel="0" collapsed="false">
      <c r="A6598" s="2" t="n">
        <v>6564</v>
      </c>
      <c r="B6598" s="2" t="n">
        <v>12</v>
      </c>
      <c r="C6598" s="22" t="n">
        <f aca="true">NORMSINV(MAX(RAND(),0.000000000001))</f>
        <v>1.20450796563378</v>
      </c>
      <c r="D6598" s="24" t="n">
        <f aca="false">IF($B$11="","",$B$11*EXP($B$12*C6598))</f>
        <v>1540.76076840269</v>
      </c>
      <c r="E6598" s="20" t="n">
        <f aca="true">IF($B$10="","",$B$10*(1-$B$14+2*$B$14*RAND()))</f>
        <v>3.98879010500196</v>
      </c>
      <c r="F6598" s="21" t="n">
        <f aca="false">INDEX($E$17:$E$28,B6598)</f>
        <v>4.761</v>
      </c>
      <c r="G6598" s="25" t="n">
        <f aca="false">IF(OR(D6598="",E6598="",F6598=""),"",D6598*($B$7-$B$8-F6598-E6598))</f>
        <v>6147.95886390521</v>
      </c>
      <c r="H6598" s="25" t="n">
        <f aca="false">IF(D6598="","",D6598*$F$30)</f>
        <v>7702.57123339875</v>
      </c>
    </row>
    <row r="6599" customFormat="false" ht="15" hidden="false" customHeight="false" outlineLevel="0" collapsed="false">
      <c r="A6599" s="2" t="n">
        <v>6565</v>
      </c>
      <c r="B6599" s="2" t="n">
        <v>1</v>
      </c>
      <c r="C6599" s="22" t="n">
        <f aca="true">NORMSINV(MAX(RAND(),0.000000000001))</f>
        <v>0.106764802757378</v>
      </c>
      <c r="D6599" s="24" t="n">
        <f aca="false">IF($B$11="","",$B$11*EXP($B$12*C6599))</f>
        <v>970.178290780658</v>
      </c>
      <c r="E6599" s="20" t="n">
        <f aca="true">IF($B$10="","",$B$10*(1-$B$14+2*$B$14*RAND()))</f>
        <v>4.04259857631209</v>
      </c>
      <c r="F6599" s="21" t="n">
        <f aca="false">INDEX($E$17:$E$28,B6599)</f>
        <v>4.92562580645161</v>
      </c>
      <c r="G6599" s="25" t="n">
        <f aca="false">IF(OR(D6599="",E6599="",F6599=""),"",D6599*($B$7-$B$8-F6599-E6599))</f>
        <v>3659.29482153847</v>
      </c>
      <c r="H6599" s="25" t="n">
        <f aca="false">IF(D6599="","",D6599*$F$30)</f>
        <v>4850.11531127066</v>
      </c>
    </row>
    <row r="6600" customFormat="false" ht="15" hidden="false" customHeight="false" outlineLevel="0" collapsed="false">
      <c r="A6600" s="2" t="n">
        <v>6566</v>
      </c>
      <c r="B6600" s="2" t="n">
        <v>2</v>
      </c>
      <c r="C6600" s="22" t="n">
        <f aca="true">NORMSINV(MAX(RAND(),0.000000000001))</f>
        <v>1.03778646960641</v>
      </c>
      <c r="D6600" s="24" t="n">
        <f aca="false">IF($B$11="","",$B$11*EXP($B$12*C6600))</f>
        <v>1436.2355925029</v>
      </c>
      <c r="E6600" s="20" t="n">
        <f aca="true">IF($B$10="","",$B$10*(1-$B$14+2*$B$14*RAND()))</f>
        <v>4.09480906080055</v>
      </c>
      <c r="F6600" s="21" t="n">
        <f aca="false">INDEX($E$17:$E$28,B6600)</f>
        <v>5.0612</v>
      </c>
      <c r="G6600" s="25" t="n">
        <f aca="false">IF(OR(D6600="",E6600="",F6600=""),"",D6600*($B$7-$B$8-F6600-E6600))</f>
        <v>5147.45535008614</v>
      </c>
      <c r="H6600" s="25" t="n">
        <f aca="false">IF(D6600="","",D6600*$F$30)</f>
        <v>7180.02897404048</v>
      </c>
    </row>
    <row r="6601" customFormat="false" ht="15" hidden="false" customHeight="false" outlineLevel="0" collapsed="false">
      <c r="A6601" s="2" t="n">
        <v>6567</v>
      </c>
      <c r="B6601" s="2" t="n">
        <v>3</v>
      </c>
      <c r="C6601" s="22" t="n">
        <f aca="true">NORMSINV(MAX(RAND(),0.000000000001))</f>
        <v>-0.582976236475305</v>
      </c>
      <c r="D6601" s="24" t="n">
        <f aca="false">IF($B$11="","",$B$11*EXP($B$12*C6601))</f>
        <v>725.489348372106</v>
      </c>
      <c r="E6601" s="20" t="n">
        <f aca="true">IF($B$10="","",$B$10*(1-$B$14+2*$B$14*RAND()))</f>
        <v>3.46778541932056</v>
      </c>
      <c r="F6601" s="21" t="n">
        <f aca="false">INDEX($E$17:$E$28,B6601)</f>
        <v>5.0612</v>
      </c>
      <c r="G6601" s="25" t="n">
        <f aca="false">IF(OR(D6601="",E6601="",F6601=""),"",D6601*($B$7-$B$8-F6601-E6601))</f>
        <v>3055.04622412256</v>
      </c>
      <c r="H6601" s="25" t="n">
        <f aca="false">IF(D6601="","",D6601*$F$30)</f>
        <v>3626.86635038183</v>
      </c>
    </row>
    <row r="6602" customFormat="false" ht="15" hidden="false" customHeight="false" outlineLevel="0" collapsed="false">
      <c r="A6602" s="2" t="n">
        <v>6568</v>
      </c>
      <c r="B6602" s="2" t="n">
        <v>4</v>
      </c>
      <c r="C6602" s="22" t="n">
        <f aca="true">NORMSINV(MAX(RAND(),0.000000000001))</f>
        <v>-0.305032804581885</v>
      </c>
      <c r="D6602" s="24" t="n">
        <f aca="false">IF($B$11="","",$B$11*EXP($B$12*C6602))</f>
        <v>815.6312238411</v>
      </c>
      <c r="E6602" s="20" t="n">
        <f aca="true">IF($B$10="","",$B$10*(1-$B$14+2*$B$14*RAND()))</f>
        <v>3.94710159208629</v>
      </c>
      <c r="F6602" s="21" t="n">
        <f aca="false">INDEX($E$17:$E$28,B6602)</f>
        <v>4.89657419354839</v>
      </c>
      <c r="G6602" s="25" t="n">
        <f aca="false">IF(OR(D6602="",E6602="",F6602=""),"",D6602*($B$7-$B$8-F6602-E6602))</f>
        <v>3177.9636874445</v>
      </c>
      <c r="H6602" s="25" t="n">
        <f aca="false">IF(D6602="","",D6602*$F$30)</f>
        <v>4077.50361422643</v>
      </c>
    </row>
    <row r="6603" customFormat="false" ht="15" hidden="false" customHeight="false" outlineLevel="0" collapsed="false">
      <c r="A6603" s="2" t="n">
        <v>6569</v>
      </c>
      <c r="B6603" s="2" t="n">
        <v>5</v>
      </c>
      <c r="C6603" s="22" t="n">
        <f aca="true">NORMSINV(MAX(RAND(),0.000000000001))</f>
        <v>-1.28891634203198</v>
      </c>
      <c r="D6603" s="24" t="n">
        <f aca="false">IF($B$11="","",$B$11*EXP($B$12*C6603))</f>
        <v>538.823028772364</v>
      </c>
      <c r="E6603" s="20" t="n">
        <f aca="true">IF($B$10="","",$B$10*(1-$B$14+2*$B$14*RAND()))</f>
        <v>3.630389082854</v>
      </c>
      <c r="F6603" s="21" t="n">
        <f aca="false">INDEX($E$17:$E$28,B6603)</f>
        <v>4.761</v>
      </c>
      <c r="G6603" s="25" t="n">
        <f aca="false">IF(OR(D6603="",E6603="",F6603=""),"",D6603*($B$7-$B$8-F6603-E6603))</f>
        <v>2343.13170532918</v>
      </c>
      <c r="H6603" s="25" t="n">
        <f aca="false">IF(D6603="","",D6603*$F$30)</f>
        <v>2693.6840854388</v>
      </c>
    </row>
    <row r="6604" customFormat="false" ht="15" hidden="false" customHeight="false" outlineLevel="0" collapsed="false">
      <c r="A6604" s="2" t="n">
        <v>6570</v>
      </c>
      <c r="B6604" s="2" t="n">
        <v>6</v>
      </c>
      <c r="C6604" s="22" t="n">
        <f aca="true">NORMSINV(MAX(RAND(),0.000000000001))</f>
        <v>2.43773032108538</v>
      </c>
      <c r="D6604" s="24" t="n">
        <f aca="false">IF($B$11="","",$B$11*EXP($B$12*C6604))</f>
        <v>2590.66436347678</v>
      </c>
      <c r="E6604" s="20" t="n">
        <f aca="true">IF($B$10="","",$B$10*(1-$B$14+2*$B$14*RAND()))</f>
        <v>3.43461840576624</v>
      </c>
      <c r="F6604" s="21" t="n">
        <f aca="false">INDEX($E$17:$E$28,B6604)</f>
        <v>4.761</v>
      </c>
      <c r="G6604" s="25" t="n">
        <f aca="false">IF(OR(D6604="",E6604="",F6604=""),"",D6604*($B$7-$B$8-F6604-E6604))</f>
        <v>11772.9674502212</v>
      </c>
      <c r="H6604" s="25" t="n">
        <f aca="false">IF(D6604="","",D6604*$F$30)</f>
        <v>12951.2492858931</v>
      </c>
    </row>
    <row r="6605" customFormat="false" ht="15" hidden="false" customHeight="false" outlineLevel="0" collapsed="false">
      <c r="A6605" s="2" t="n">
        <v>6571</v>
      </c>
      <c r="B6605" s="2" t="n">
        <v>7</v>
      </c>
      <c r="C6605" s="22" t="n">
        <f aca="true">NORMSINV(MAX(RAND(),0.000000000001))</f>
        <v>0.548384094148829</v>
      </c>
      <c r="D6605" s="24" t="n">
        <f aca="false">IF($B$11="","",$B$11*EXP($B$12*C6605))</f>
        <v>1168.60176859925</v>
      </c>
      <c r="E6605" s="20" t="n">
        <f aca="true">IF($B$10="","",$B$10*(1-$B$14+2*$B$14*RAND()))</f>
        <v>3.90956480276335</v>
      </c>
      <c r="F6605" s="21" t="n">
        <f aca="false">INDEX($E$17:$E$28,B6605)</f>
        <v>4.761</v>
      </c>
      <c r="G6605" s="25" t="n">
        <f aca="false">IF(OR(D6605="",E6605="",F6605=""),"",D6605*($B$7-$B$8-F6605-E6605))</f>
        <v>4755.5491686908</v>
      </c>
      <c r="H6605" s="25" t="n">
        <f aca="false">IF(D6605="","",D6605*$F$30)</f>
        <v>5842.07396158139</v>
      </c>
    </row>
    <row r="6606" customFormat="false" ht="15" hidden="false" customHeight="false" outlineLevel="0" collapsed="false">
      <c r="A6606" s="2" t="n">
        <v>6572</v>
      </c>
      <c r="B6606" s="2" t="n">
        <v>8</v>
      </c>
      <c r="C6606" s="22" t="n">
        <f aca="true">NORMSINV(MAX(RAND(),0.000000000001))</f>
        <v>-0.865047282188531</v>
      </c>
      <c r="D6606" s="24" t="n">
        <f aca="false">IF($B$11="","",$B$11*EXP($B$12*C6606))</f>
        <v>644.188395703636</v>
      </c>
      <c r="E6606" s="20" t="n">
        <f aca="true">IF($B$10="","",$B$10*(1-$B$14+2*$B$14*RAND()))</f>
        <v>3.59421479791071</v>
      </c>
      <c r="F6606" s="21" t="n">
        <f aca="false">INDEX($E$17:$E$28,B6606)</f>
        <v>4.761</v>
      </c>
      <c r="G6606" s="25" t="n">
        <f aca="false">IF(OR(D6606="",E6606="",F6606=""),"",D6606*($B$7-$B$8-F6606-E6606))</f>
        <v>2824.62774483894</v>
      </c>
      <c r="H6606" s="25" t="n">
        <f aca="false">IF(D6606="","",D6606*$F$30)</f>
        <v>3220.42662780162</v>
      </c>
    </row>
    <row r="6607" customFormat="false" ht="15" hidden="false" customHeight="false" outlineLevel="0" collapsed="false">
      <c r="A6607" s="2" t="n">
        <v>6573</v>
      </c>
      <c r="B6607" s="2" t="n">
        <v>9</v>
      </c>
      <c r="C6607" s="22" t="n">
        <f aca="true">NORMSINV(MAX(RAND(),0.000000000001))</f>
        <v>1.18827426289552</v>
      </c>
      <c r="D6607" s="24" t="n">
        <f aca="false">IF($B$11="","",$B$11*EXP($B$12*C6607))</f>
        <v>1530.25741816988</v>
      </c>
      <c r="E6607" s="20" t="n">
        <f aca="true">IF($B$10="","",$B$10*(1-$B$14+2*$B$14*RAND()))</f>
        <v>4.10185984835779</v>
      </c>
      <c r="F6607" s="21" t="n">
        <f aca="false">INDEX($E$17:$E$28,B6607)</f>
        <v>4.761</v>
      </c>
      <c r="G6607" s="25" t="n">
        <f aca="false">IF(OR(D6607="",E6607="",F6607=""),"",D6607*($B$7-$B$8-F6607-E6607))</f>
        <v>5933.0224783348</v>
      </c>
      <c r="H6607" s="25" t="n">
        <f aca="false">IF(D6607="","",D6607*$F$30)</f>
        <v>7650.06288491488</v>
      </c>
    </row>
    <row r="6608" customFormat="false" ht="15" hidden="false" customHeight="false" outlineLevel="0" collapsed="false">
      <c r="A6608" s="2" t="n">
        <v>6574</v>
      </c>
      <c r="B6608" s="2" t="n">
        <v>10</v>
      </c>
      <c r="C6608" s="22" t="n">
        <f aca="true">NORMSINV(MAX(RAND(),0.000000000001))</f>
        <v>-0.841795559624088</v>
      </c>
      <c r="D6608" s="24" t="n">
        <f aca="false">IF($B$11="","",$B$11*EXP($B$12*C6608))</f>
        <v>650.530842351403</v>
      </c>
      <c r="E6608" s="20" t="n">
        <f aca="true">IF($B$10="","",$B$10*(1-$B$14+2*$B$14*RAND()))</f>
        <v>3.59166929374919</v>
      </c>
      <c r="F6608" s="21" t="n">
        <f aca="false">INDEX($E$17:$E$28,B6608)</f>
        <v>4.761</v>
      </c>
      <c r="G6608" s="25" t="n">
        <f aca="false">IF(OR(D6608="",E6608="",F6608=""),"",D6608*($B$7-$B$8-F6608-E6608))</f>
        <v>2854.09394001152</v>
      </c>
      <c r="H6608" s="25" t="n">
        <f aca="false">IF(D6608="","",D6608*$F$30)</f>
        <v>3252.13378708313</v>
      </c>
    </row>
    <row r="6609" customFormat="false" ht="15" hidden="false" customHeight="false" outlineLevel="0" collapsed="false">
      <c r="A6609" s="2" t="n">
        <v>6575</v>
      </c>
      <c r="B6609" s="2" t="n">
        <v>11</v>
      </c>
      <c r="C6609" s="22" t="n">
        <f aca="true">NORMSINV(MAX(RAND(),0.000000000001))</f>
        <v>-0.92150061112756</v>
      </c>
      <c r="D6609" s="24" t="n">
        <f aca="false">IF($B$11="","",$B$11*EXP($B$12*C6609))</f>
        <v>629.045572285053</v>
      </c>
      <c r="E6609" s="20" t="n">
        <f aca="true">IF($B$10="","",$B$10*(1-$B$14+2*$B$14*RAND()))</f>
        <v>3.92140352549542</v>
      </c>
      <c r="F6609" s="21" t="n">
        <f aca="false">INDEX($E$17:$E$28,B6609)</f>
        <v>4.761</v>
      </c>
      <c r="G6609" s="25" t="n">
        <f aca="false">IF(OR(D6609="",E6609="",F6609=""),"",D6609*($B$7-$B$8-F6609-E6609))</f>
        <v>2552.41309640654</v>
      </c>
      <c r="H6609" s="25" t="n">
        <f aca="false">IF(D6609="","",D6609*$F$30)</f>
        <v>3144.72462496744</v>
      </c>
    </row>
    <row r="6610" customFormat="false" ht="15" hidden="false" customHeight="false" outlineLevel="0" collapsed="false">
      <c r="A6610" s="2" t="n">
        <v>6576</v>
      </c>
      <c r="B6610" s="2" t="n">
        <v>12</v>
      </c>
      <c r="C6610" s="22" t="n">
        <f aca="true">NORMSINV(MAX(RAND(),0.000000000001))</f>
        <v>0.438567518809968</v>
      </c>
      <c r="D6610" s="24" t="n">
        <f aca="false">IF($B$11="","",$B$11*EXP($B$12*C6610))</f>
        <v>1115.75910631902</v>
      </c>
      <c r="E6610" s="20" t="n">
        <f aca="true">IF($B$10="","",$B$10*(1-$B$14+2*$B$14*RAND()))</f>
        <v>3.75499013099054</v>
      </c>
      <c r="F6610" s="21" t="n">
        <f aca="false">INDEX($E$17:$E$28,B6610)</f>
        <v>4.761</v>
      </c>
      <c r="G6610" s="25" t="n">
        <f aca="false">IF(OR(D6610="",E6610="",F6610=""),"",D6610*($B$7-$B$8-F6610-E6610))</f>
        <v>4712.97747652872</v>
      </c>
      <c r="H6610" s="25" t="n">
        <f aca="false">IF(D6610="","",D6610*$F$30)</f>
        <v>5577.90292431004</v>
      </c>
    </row>
    <row r="6611" customFormat="false" ht="15" hidden="false" customHeight="false" outlineLevel="0" collapsed="false">
      <c r="A6611" s="2" t="n">
        <v>6577</v>
      </c>
      <c r="B6611" s="2" t="n">
        <v>1</v>
      </c>
      <c r="C6611" s="22" t="n">
        <f aca="true">NORMSINV(MAX(RAND(),0.000000000001))</f>
        <v>-0.505919585008455</v>
      </c>
      <c r="D6611" s="24" t="n">
        <f aca="false">IF($B$11="","",$B$11*EXP($B$12*C6611))</f>
        <v>749.431896838411</v>
      </c>
      <c r="E6611" s="20" t="n">
        <f aca="true">IF($B$10="","",$B$10*(1-$B$14+2*$B$14*RAND()))</f>
        <v>3.51845443039198</v>
      </c>
      <c r="F6611" s="21" t="n">
        <f aca="false">INDEX($E$17:$E$28,B6611)</f>
        <v>4.92562580645161</v>
      </c>
      <c r="G6611" s="25" t="n">
        <f aca="false">IF(OR(D6611="",E6611="",F6611=""),"",D6611*($B$7-$B$8-F6611-E6611))</f>
        <v>3219.49929676792</v>
      </c>
      <c r="H6611" s="25" t="n">
        <f aca="false">IF(D6611="","",D6611*$F$30)</f>
        <v>3746.55993867458</v>
      </c>
    </row>
    <row r="6612" customFormat="false" ht="15" hidden="false" customHeight="false" outlineLevel="0" collapsed="false">
      <c r="A6612" s="2" t="n">
        <v>6578</v>
      </c>
      <c r="B6612" s="2" t="n">
        <v>2</v>
      </c>
      <c r="C6612" s="22" t="n">
        <f aca="true">NORMSINV(MAX(RAND(),0.000000000001))</f>
        <v>0.863351589882683</v>
      </c>
      <c r="D6612" s="24" t="n">
        <f aca="false">IF($B$11="","",$B$11*EXP($B$12*C6612))</f>
        <v>1334.45714947276</v>
      </c>
      <c r="E6612" s="20" t="n">
        <f aca="true">IF($B$10="","",$B$10*(1-$B$14+2*$B$14*RAND()))</f>
        <v>3.77262756680103</v>
      </c>
      <c r="F6612" s="21" t="n">
        <f aca="false">INDEX($E$17:$E$28,B6612)</f>
        <v>5.0612</v>
      </c>
      <c r="G6612" s="25" t="n">
        <f aca="false">IF(OR(D6612="",E6612="",F6612=""),"",D6612*($B$7-$B$8-F6612-E6612))</f>
        <v>5212.61973055577</v>
      </c>
      <c r="H6612" s="25" t="n">
        <f aca="false">IF(D6612="","",D6612*$F$30)</f>
        <v>6671.21818164422</v>
      </c>
    </row>
    <row r="6613" customFormat="false" ht="15" hidden="false" customHeight="false" outlineLevel="0" collapsed="false">
      <c r="A6613" s="2" t="n">
        <v>6579</v>
      </c>
      <c r="B6613" s="2" t="n">
        <v>3</v>
      </c>
      <c r="C6613" s="22" t="n">
        <f aca="true">NORMSINV(MAX(RAND(),0.000000000001))</f>
        <v>-0.330446929169204</v>
      </c>
      <c r="D6613" s="24" t="n">
        <f aca="false">IF($B$11="","",$B$11*EXP($B$12*C6613))</f>
        <v>806.943514596518</v>
      </c>
      <c r="E6613" s="20" t="n">
        <f aca="true">IF($B$10="","",$B$10*(1-$B$14+2*$B$14*RAND()))</f>
        <v>3.90789536276923</v>
      </c>
      <c r="F6613" s="21" t="n">
        <f aca="false">INDEX($E$17:$E$28,B6613)</f>
        <v>5.0612</v>
      </c>
      <c r="G6613" s="25" t="n">
        <f aca="false">IF(OR(D6613="",E6613="",F6613=""),"",D6613*($B$7-$B$8-F6613-E6613))</f>
        <v>3042.90704117531</v>
      </c>
      <c r="H6613" s="25" t="n">
        <f aca="false">IF(D6613="","",D6613*$F$30)</f>
        <v>4034.07201817091</v>
      </c>
    </row>
    <row r="6614" customFormat="false" ht="15" hidden="false" customHeight="false" outlineLevel="0" collapsed="false">
      <c r="A6614" s="2" t="n">
        <v>6580</v>
      </c>
      <c r="B6614" s="2" t="n">
        <v>4</v>
      </c>
      <c r="C6614" s="22" t="n">
        <f aca="true">NORMSINV(MAX(RAND(),0.000000000001))</f>
        <v>-0.0396058924259351</v>
      </c>
      <c r="D6614" s="24" t="n">
        <f aca="false">IF($B$11="","",$B$11*EXP($B$12*C6614))</f>
        <v>912.149785751967</v>
      </c>
      <c r="E6614" s="20" t="n">
        <f aca="true">IF($B$10="","",$B$10*(1-$B$14+2*$B$14*RAND()))</f>
        <v>3.87911307804462</v>
      </c>
      <c r="F6614" s="21" t="n">
        <f aca="false">INDEX($E$17:$E$28,B6614)</f>
        <v>4.89657419354839</v>
      </c>
      <c r="G6614" s="25" t="n">
        <f aca="false">IF(OR(D6614="",E6614="",F6614=""),"",D6614*($B$7-$B$8-F6614-E6614))</f>
        <v>3616.04700587023</v>
      </c>
      <c r="H6614" s="25" t="n">
        <f aca="false">IF(D6614="","",D6614*$F$30)</f>
        <v>4560.01920893123</v>
      </c>
    </row>
    <row r="6615" customFormat="false" ht="15" hidden="false" customHeight="false" outlineLevel="0" collapsed="false">
      <c r="A6615" s="2" t="n">
        <v>6581</v>
      </c>
      <c r="B6615" s="2" t="n">
        <v>5</v>
      </c>
      <c r="C6615" s="22" t="n">
        <f aca="true">NORMSINV(MAX(RAND(),0.000000000001))</f>
        <v>0.940398936619784</v>
      </c>
      <c r="D6615" s="24" t="n">
        <f aca="false">IF($B$11="","",$B$11*EXP($B$12*C6615))</f>
        <v>1378.49140583663</v>
      </c>
      <c r="E6615" s="20" t="n">
        <f aca="true">IF($B$10="","",$B$10*(1-$B$14+2*$B$14*RAND()))</f>
        <v>3.79857255197624</v>
      </c>
      <c r="F6615" s="21" t="n">
        <f aca="false">INDEX($E$17:$E$28,B6615)</f>
        <v>4.761</v>
      </c>
      <c r="G6615" s="25" t="n">
        <f aca="false">IF(OR(D6615="",E6615="",F6615=""),"",D6615*($B$7-$B$8-F6615-E6615))</f>
        <v>5762.68330982431</v>
      </c>
      <c r="H6615" s="25" t="n">
        <f aca="false">IF(D6615="","",D6615*$F$30)</f>
        <v>6891.35423605848</v>
      </c>
    </row>
    <row r="6616" customFormat="false" ht="15" hidden="false" customHeight="false" outlineLevel="0" collapsed="false">
      <c r="A6616" s="2" t="n">
        <v>6582</v>
      </c>
      <c r="B6616" s="2" t="n">
        <v>6</v>
      </c>
      <c r="C6616" s="22" t="n">
        <f aca="true">NORMSINV(MAX(RAND(),0.000000000001))</f>
        <v>-0.608024761344838</v>
      </c>
      <c r="D6616" s="24" t="n">
        <f aca="false">IF($B$11="","",$B$11*EXP($B$12*C6616))</f>
        <v>717.872367444598</v>
      </c>
      <c r="E6616" s="20" t="n">
        <f aca="true">IF($B$10="","",$B$10*(1-$B$14+2*$B$14*RAND()))</f>
        <v>3.6411460052241</v>
      </c>
      <c r="F6616" s="21" t="n">
        <f aca="false">INDEX($E$17:$E$28,B6616)</f>
        <v>4.761</v>
      </c>
      <c r="G6616" s="25" t="n">
        <f aca="false">IF(OR(D6616="",E6616="",F6616=""),"",D6616*($B$7-$B$8-F6616-E6616))</f>
        <v>3114.02551685878</v>
      </c>
      <c r="H6616" s="25" t="n">
        <f aca="false">IF(D6616="","",D6616*$F$30)</f>
        <v>3588.78753932904</v>
      </c>
    </row>
    <row r="6617" customFormat="false" ht="15" hidden="false" customHeight="false" outlineLevel="0" collapsed="false">
      <c r="A6617" s="2" t="n">
        <v>6583</v>
      </c>
      <c r="B6617" s="2" t="n">
        <v>7</v>
      </c>
      <c r="C6617" s="22" t="n">
        <f aca="true">NORMSINV(MAX(RAND(),0.000000000001))</f>
        <v>0.304461694496933</v>
      </c>
      <c r="D6617" s="24" t="n">
        <f aca="false">IF($B$11="","",$B$11*EXP($B$12*C6617))</f>
        <v>1054.45847607221</v>
      </c>
      <c r="E6617" s="20" t="n">
        <f aca="true">IF($B$10="","",$B$10*(1-$B$14+2*$B$14*RAND()))</f>
        <v>3.90836147125296</v>
      </c>
      <c r="F6617" s="21" t="n">
        <f aca="false">INDEX($E$17:$E$28,B6617)</f>
        <v>4.761</v>
      </c>
      <c r="G6617" s="25" t="n">
        <f aca="false">IF(OR(D6617="",E6617="",F6617=""),"",D6617*($B$7-$B$8-F6617-E6617))</f>
        <v>4292.31929966344</v>
      </c>
      <c r="H6617" s="25" t="n">
        <f aca="false">IF(D6617="","",D6617*$F$30)</f>
        <v>5271.4488135802</v>
      </c>
    </row>
    <row r="6618" customFormat="false" ht="15" hidden="false" customHeight="false" outlineLevel="0" collapsed="false">
      <c r="A6618" s="2" t="n">
        <v>6584</v>
      </c>
      <c r="B6618" s="2" t="n">
        <v>8</v>
      </c>
      <c r="C6618" s="22" t="n">
        <f aca="true">NORMSINV(MAX(RAND(),0.000000000001))</f>
        <v>0.325372420798678</v>
      </c>
      <c r="D6618" s="24" t="n">
        <f aca="false">IF($B$11="","",$B$11*EXP($B$12*C6618))</f>
        <v>1063.79043595315</v>
      </c>
      <c r="E6618" s="20" t="n">
        <f aca="true">IF($B$10="","",$B$10*(1-$B$14+2*$B$14*RAND()))</f>
        <v>3.53240833772894</v>
      </c>
      <c r="F6618" s="21" t="n">
        <f aca="false">INDEX($E$17:$E$28,B6618)</f>
        <v>4.761</v>
      </c>
      <c r="G6618" s="25" t="n">
        <f aca="false">IF(OR(D6618="",E6618="",F6618=""),"",D6618*($B$7-$B$8-F6618-E6618))</f>
        <v>4730.24168291295</v>
      </c>
      <c r="H6618" s="25" t="n">
        <f aca="false">IF(D6618="","",D6618*$F$30)</f>
        <v>5318.10114741696</v>
      </c>
    </row>
    <row r="6619" customFormat="false" ht="15" hidden="false" customHeight="false" outlineLevel="0" collapsed="false">
      <c r="A6619" s="2" t="n">
        <v>6585</v>
      </c>
      <c r="B6619" s="2" t="n">
        <v>9</v>
      </c>
      <c r="C6619" s="22" t="n">
        <f aca="true">NORMSINV(MAX(RAND(),0.000000000001))</f>
        <v>0.729317147564527</v>
      </c>
      <c r="D6619" s="24" t="n">
        <f aca="false">IF($B$11="","",$B$11*EXP($B$12*C6619))</f>
        <v>1261.1790201485</v>
      </c>
      <c r="E6619" s="20" t="n">
        <f aca="true">IF($B$10="","",$B$10*(1-$B$14+2*$B$14*RAND()))</f>
        <v>3.98372066580173</v>
      </c>
      <c r="F6619" s="21" t="n">
        <f aca="false">INDEX($E$17:$E$28,B6619)</f>
        <v>4.761</v>
      </c>
      <c r="G6619" s="25" t="n">
        <f aca="false">IF(OR(D6619="",E6619="",F6619=""),"",D6619*($B$7-$B$8-F6619-E6619))</f>
        <v>5038.76247592371</v>
      </c>
      <c r="H6619" s="25" t="n">
        <f aca="false">IF(D6619="","",D6619*$F$30)</f>
        <v>6304.88615752636</v>
      </c>
    </row>
    <row r="6620" customFormat="false" ht="15" hidden="false" customHeight="false" outlineLevel="0" collapsed="false">
      <c r="A6620" s="2" t="n">
        <v>6586</v>
      </c>
      <c r="B6620" s="2" t="n">
        <v>10</v>
      </c>
      <c r="C6620" s="22" t="n">
        <f aca="true">NORMSINV(MAX(RAND(),0.000000000001))</f>
        <v>-0.854678138568259</v>
      </c>
      <c r="D6620" s="24" t="n">
        <f aca="false">IF($B$11="","",$B$11*EXP($B$12*C6620))</f>
        <v>647.009144763972</v>
      </c>
      <c r="E6620" s="20" t="n">
        <f aca="true">IF($B$10="","",$B$10*(1-$B$14+2*$B$14*RAND()))</f>
        <v>4.08076812087542</v>
      </c>
      <c r="F6620" s="21" t="n">
        <f aca="false">INDEX($E$17:$E$28,B6620)</f>
        <v>4.761</v>
      </c>
      <c r="G6620" s="25" t="n">
        <f aca="false">IF(OR(D6620="",E6620="",F6620=""),"",D6620*($B$7-$B$8-F6620-E6620))</f>
        <v>2522.19167420405</v>
      </c>
      <c r="H6620" s="25" t="n">
        <f aca="false">IF(D6620="","",D6620*$F$30)</f>
        <v>3234.52811650405</v>
      </c>
    </row>
    <row r="6621" customFormat="false" ht="15" hidden="false" customHeight="false" outlineLevel="0" collapsed="false">
      <c r="A6621" s="2" t="n">
        <v>6587</v>
      </c>
      <c r="B6621" s="2" t="n">
        <v>11</v>
      </c>
      <c r="C6621" s="22" t="n">
        <f aca="true">NORMSINV(MAX(RAND(),0.000000000001))</f>
        <v>-1.39438822945859</v>
      </c>
      <c r="D6621" s="24" t="n">
        <f aca="false">IF($B$11="","",$B$11*EXP($B$12*C6621))</f>
        <v>515.400830749641</v>
      </c>
      <c r="E6621" s="20" t="n">
        <f aca="true">IF($B$10="","",$B$10*(1-$B$14+2*$B$14*RAND()))</f>
        <v>4.01711597020122</v>
      </c>
      <c r="F6621" s="21" t="n">
        <f aca="false">INDEX($E$17:$E$28,B6621)</f>
        <v>4.761</v>
      </c>
      <c r="G6621" s="25" t="n">
        <f aca="false">IF(OR(D6621="",E6621="",F6621=""),"",D6621*($B$7-$B$8-F6621-E6621))</f>
        <v>2041.95832029203</v>
      </c>
      <c r="H6621" s="25" t="n">
        <f aca="false">IF(D6621="","",D6621*$F$30)</f>
        <v>2576.5918330836</v>
      </c>
    </row>
    <row r="6622" customFormat="false" ht="15" hidden="false" customHeight="false" outlineLevel="0" collapsed="false">
      <c r="A6622" s="2" t="n">
        <v>6588</v>
      </c>
      <c r="B6622" s="2" t="n">
        <v>12</v>
      </c>
      <c r="C6622" s="22" t="n">
        <f aca="true">NORMSINV(MAX(RAND(),0.000000000001))</f>
        <v>-0.628299769956745</v>
      </c>
      <c r="D6622" s="24" t="n">
        <f aca="false">IF($B$11="","",$B$11*EXP($B$12*C6622))</f>
        <v>711.76556274618</v>
      </c>
      <c r="E6622" s="20" t="n">
        <f aca="true">IF($B$10="","",$B$10*(1-$B$14+2*$B$14*RAND()))</f>
        <v>3.45943609035149</v>
      </c>
      <c r="F6622" s="21" t="n">
        <f aca="false">INDEX($E$17:$E$28,B6622)</f>
        <v>4.761</v>
      </c>
      <c r="G6622" s="25" t="n">
        <f aca="false">IF(OR(D6622="",E6622="",F6622=""),"",D6622*($B$7-$B$8-F6622-E6622))</f>
        <v>3216.8699495183</v>
      </c>
      <c r="H6622" s="25" t="n">
        <f aca="false">IF(D6622="","",D6622*$F$30)</f>
        <v>3558.2584012807</v>
      </c>
    </row>
    <row r="6623" customFormat="false" ht="15" hidden="false" customHeight="false" outlineLevel="0" collapsed="false">
      <c r="A6623" s="2" t="n">
        <v>6589</v>
      </c>
      <c r="B6623" s="2" t="n">
        <v>1</v>
      </c>
      <c r="C6623" s="22" t="n">
        <f aca="true">NORMSINV(MAX(RAND(),0.000000000001))</f>
        <v>-0.470347662260444</v>
      </c>
      <c r="D6623" s="24" t="n">
        <f aca="false">IF($B$11="","",$B$11*EXP($B$12*C6623))</f>
        <v>760.749589983669</v>
      </c>
      <c r="E6623" s="20" t="n">
        <f aca="true">IF($B$10="","",$B$10*(1-$B$14+2*$B$14*RAND()))</f>
        <v>3.78894653902714</v>
      </c>
      <c r="F6623" s="21" t="n">
        <f aca="false">INDEX($E$17:$E$28,B6623)</f>
        <v>4.92562580645161</v>
      </c>
      <c r="G6623" s="25" t="n">
        <f aca="false">IF(OR(D6623="",E6623="",F6623=""),"",D6623*($B$7-$B$8-F6623-E6623))</f>
        <v>3062.34243768596</v>
      </c>
      <c r="H6623" s="25" t="n">
        <f aca="false">IF(D6623="","",D6623*$F$30)</f>
        <v>3803.13935024636</v>
      </c>
    </row>
    <row r="6624" customFormat="false" ht="15" hidden="false" customHeight="false" outlineLevel="0" collapsed="false">
      <c r="A6624" s="2" t="n">
        <v>6590</v>
      </c>
      <c r="B6624" s="2" t="n">
        <v>2</v>
      </c>
      <c r="C6624" s="22" t="n">
        <f aca="true">NORMSINV(MAX(RAND(),0.000000000001))</f>
        <v>0.0648054438221031</v>
      </c>
      <c r="D6624" s="24" t="n">
        <f aca="false">IF($B$11="","",$B$11*EXP($B$12*C6624))</f>
        <v>953.176040908126</v>
      </c>
      <c r="E6624" s="20" t="n">
        <f aca="true">IF($B$10="","",$B$10*(1-$B$14+2*$B$14*RAND()))</f>
        <v>3.90715484667062</v>
      </c>
      <c r="F6624" s="21" t="n">
        <f aca="false">INDEX($E$17:$E$28,B6624)</f>
        <v>5.0612</v>
      </c>
      <c r="G6624" s="25" t="n">
        <f aca="false">IF(OR(D6624="",E6624="",F6624=""),"",D6624*($B$7-$B$8-F6624-E6624))</f>
        <v>3595.04179496082</v>
      </c>
      <c r="H6624" s="25" t="n">
        <f aca="false">IF(D6624="","",D6624*$F$30)</f>
        <v>4765.1176637079</v>
      </c>
    </row>
    <row r="6625" customFormat="false" ht="15" hidden="false" customHeight="false" outlineLevel="0" collapsed="false">
      <c r="A6625" s="2" t="n">
        <v>6591</v>
      </c>
      <c r="B6625" s="2" t="n">
        <v>3</v>
      </c>
      <c r="C6625" s="22" t="n">
        <f aca="true">NORMSINV(MAX(RAND(),0.000000000001))</f>
        <v>-1.41929658907219</v>
      </c>
      <c r="D6625" s="24" t="n">
        <f aca="false">IF($B$11="","",$B$11*EXP($B$12*C6625))</f>
        <v>510.019710259953</v>
      </c>
      <c r="E6625" s="20" t="n">
        <f aca="true">IF($B$10="","",$B$10*(1-$B$14+2*$B$14*RAND()))</f>
        <v>4.08611797227076</v>
      </c>
      <c r="F6625" s="21" t="n">
        <f aca="false">INDEX($E$17:$E$28,B6625)</f>
        <v>5.0612</v>
      </c>
      <c r="G6625" s="25" t="n">
        <f aca="false">IF(OR(D6625="",E6625="",F6625=""),"",D6625*($B$7-$B$8-F6625-E6625))</f>
        <v>1832.33864683861</v>
      </c>
      <c r="H6625" s="25" t="n">
        <f aca="false">IF(D6625="","",D6625*$F$30)</f>
        <v>2549.69053553156</v>
      </c>
    </row>
    <row r="6626" customFormat="false" ht="15" hidden="false" customHeight="false" outlineLevel="0" collapsed="false">
      <c r="A6626" s="2" t="n">
        <v>6592</v>
      </c>
      <c r="B6626" s="2" t="n">
        <v>4</v>
      </c>
      <c r="C6626" s="22" t="n">
        <f aca="true">NORMSINV(MAX(RAND(),0.000000000001))</f>
        <v>0.488809486046526</v>
      </c>
      <c r="D6626" s="24" t="n">
        <f aca="false">IF($B$11="","",$B$11*EXP($B$12*C6626))</f>
        <v>1139.6318210484</v>
      </c>
      <c r="E6626" s="20" t="n">
        <f aca="true">IF($B$10="","",$B$10*(1-$B$14+2*$B$14*RAND()))</f>
        <v>3.5980750037834</v>
      </c>
      <c r="F6626" s="21" t="n">
        <f aca="false">INDEX($E$17:$E$28,B6626)</f>
        <v>4.89657419354839</v>
      </c>
      <c r="G6626" s="25" t="n">
        <f aca="false">IF(OR(D6626="",E6626="",F6626=""),"",D6626*($B$7-$B$8-F6626-E6626))</f>
        <v>4838.13686623406</v>
      </c>
      <c r="H6626" s="25" t="n">
        <f aca="false">IF(D6626="","",D6626*$F$30)</f>
        <v>5697.24739978515</v>
      </c>
    </row>
    <row r="6627" customFormat="false" ht="15" hidden="false" customHeight="false" outlineLevel="0" collapsed="false">
      <c r="A6627" s="2" t="n">
        <v>6593</v>
      </c>
      <c r="B6627" s="2" t="n">
        <v>5</v>
      </c>
      <c r="C6627" s="22" t="n">
        <f aca="true">NORMSINV(MAX(RAND(),0.000000000001))</f>
        <v>1.09812940864095</v>
      </c>
      <c r="D6627" s="24" t="n">
        <f aca="false">IF($B$11="","",$B$11*EXP($B$12*C6627))</f>
        <v>1473.22221619591</v>
      </c>
      <c r="E6627" s="20" t="n">
        <f aca="true">IF($B$10="","",$B$10*(1-$B$14+2*$B$14*RAND()))</f>
        <v>3.66698300357447</v>
      </c>
      <c r="F6627" s="21" t="n">
        <f aca="false">INDEX($E$17:$E$28,B6627)</f>
        <v>4.761</v>
      </c>
      <c r="G6627" s="25" t="n">
        <f aca="false">IF(OR(D6627="",E6627="",F6627=""),"",D6627*($B$7-$B$8-F6627-E6627))</f>
        <v>6352.55923574845</v>
      </c>
      <c r="H6627" s="25" t="n">
        <f aca="false">IF(D6627="","",D6627*$F$30)</f>
        <v>7364.93250320659</v>
      </c>
    </row>
    <row r="6628" customFormat="false" ht="15" hidden="false" customHeight="false" outlineLevel="0" collapsed="false">
      <c r="A6628" s="2" t="n">
        <v>6594</v>
      </c>
      <c r="B6628" s="2" t="n">
        <v>6</v>
      </c>
      <c r="C6628" s="22" t="n">
        <f aca="true">NORMSINV(MAX(RAND(),0.000000000001))</f>
        <v>-0.00576708350804994</v>
      </c>
      <c r="D6628" s="24" t="n">
        <f aca="false">IF($B$11="","",$B$11*EXP($B$12*C6628))</f>
        <v>925.248861867578</v>
      </c>
      <c r="E6628" s="20" t="n">
        <f aca="true">IF($B$10="","",$B$10*(1-$B$14+2*$B$14*RAND()))</f>
        <v>3.76122290008803</v>
      </c>
      <c r="F6628" s="21" t="n">
        <f aca="false">INDEX($E$17:$E$28,B6628)</f>
        <v>4.761</v>
      </c>
      <c r="G6628" s="25" t="n">
        <f aca="false">IF(OR(D6628="",E6628="",F6628=""),"",D6628*($B$7-$B$8-F6628-E6628))</f>
        <v>3902.49346130468</v>
      </c>
      <c r="H6628" s="25" t="n">
        <f aca="false">IF(D6628="","",D6628*$F$30)</f>
        <v>4625.50411024839</v>
      </c>
    </row>
    <row r="6629" customFormat="false" ht="15" hidden="false" customHeight="false" outlineLevel="0" collapsed="false">
      <c r="A6629" s="2" t="n">
        <v>6595</v>
      </c>
      <c r="B6629" s="2" t="n">
        <v>7</v>
      </c>
      <c r="C6629" s="22" t="n">
        <f aca="true">NORMSINV(MAX(RAND(),0.000000000001))</f>
        <v>-2.03122553400452</v>
      </c>
      <c r="D6629" s="24" t="n">
        <f aca="false">IF($B$11="","",$B$11*EXP($B$12*C6629))</f>
        <v>394.099446448017</v>
      </c>
      <c r="E6629" s="20" t="n">
        <f aca="true">IF($B$10="","",$B$10*(1-$B$14+2*$B$14*RAND()))</f>
        <v>3.70519514985493</v>
      </c>
      <c r="F6629" s="21" t="n">
        <f aca="false">INDEX($E$17:$E$28,B6629)</f>
        <v>4.761</v>
      </c>
      <c r="G6629" s="25" t="n">
        <f aca="false">IF(OR(D6629="",E6629="",F6629=""),"",D6629*($B$7-$B$8-F6629-E6629))</f>
        <v>1684.30412566902</v>
      </c>
      <c r="H6629" s="25" t="n">
        <f aca="false">IF(D6629="","",D6629*$F$30)</f>
        <v>1970.18195268292</v>
      </c>
    </row>
    <row r="6630" customFormat="false" ht="15" hidden="false" customHeight="false" outlineLevel="0" collapsed="false">
      <c r="A6630" s="2" t="n">
        <v>6596</v>
      </c>
      <c r="B6630" s="2" t="n">
        <v>8</v>
      </c>
      <c r="C6630" s="22" t="n">
        <f aca="true">NORMSINV(MAX(RAND(),0.000000000001))</f>
        <v>-0.390648213091832</v>
      </c>
      <c r="D6630" s="24" t="n">
        <f aca="false">IF($B$11="","",$B$11*EXP($B$12*C6630))</f>
        <v>786.731399344601</v>
      </c>
      <c r="E6630" s="20" t="n">
        <f aca="true">IF($B$10="","",$B$10*(1-$B$14+2*$B$14*RAND()))</f>
        <v>3.94575019368253</v>
      </c>
      <c r="F6630" s="21" t="n">
        <f aca="false">INDEX($E$17:$E$28,B6630)</f>
        <v>4.761</v>
      </c>
      <c r="G6630" s="25" t="n">
        <f aca="false">IF(OR(D6630="",E6630="",F6630=""),"",D6630*($B$7-$B$8-F6630-E6630))</f>
        <v>3173.08426403048</v>
      </c>
      <c r="H6630" s="25" t="n">
        <f aca="false">IF(D6630="","",D6630*$F$30)</f>
        <v>3933.02761160353</v>
      </c>
    </row>
    <row r="6631" customFormat="false" ht="15" hidden="false" customHeight="false" outlineLevel="0" collapsed="false">
      <c r="A6631" s="2" t="n">
        <v>6597</v>
      </c>
      <c r="B6631" s="2" t="n">
        <v>9</v>
      </c>
      <c r="C6631" s="22" t="n">
        <f aca="true">NORMSINV(MAX(RAND(),0.000000000001))</f>
        <v>0.52992694235993</v>
      </c>
      <c r="D6631" s="24" t="n">
        <f aca="false">IF($B$11="","",$B$11*EXP($B$12*C6631))</f>
        <v>1159.54854858178</v>
      </c>
      <c r="E6631" s="20" t="n">
        <f aca="true">IF($B$10="","",$B$10*(1-$B$14+2*$B$14*RAND()))</f>
        <v>3.83317165529456</v>
      </c>
      <c r="F6631" s="21" t="n">
        <f aca="false">INDEX($E$17:$E$28,B6631)</f>
        <v>4.761</v>
      </c>
      <c r="G6631" s="25" t="n">
        <f aca="false">IF(OR(D6631="",E6631="",F6631=""),"",D6631*($B$7-$B$8-F6631-E6631))</f>
        <v>4807.28923977238</v>
      </c>
      <c r="H6631" s="25" t="n">
        <f aca="false">IF(D6631="","",D6631*$F$30)</f>
        <v>5796.81510407002</v>
      </c>
    </row>
    <row r="6632" customFormat="false" ht="15" hidden="false" customHeight="false" outlineLevel="0" collapsed="false">
      <c r="A6632" s="2" t="n">
        <v>6598</v>
      </c>
      <c r="B6632" s="2" t="n">
        <v>10</v>
      </c>
      <c r="C6632" s="22" t="n">
        <f aca="true">NORMSINV(MAX(RAND(),0.000000000001))</f>
        <v>0.806054530717814</v>
      </c>
      <c r="D6632" s="24" t="n">
        <f aca="false">IF($B$11="","",$B$11*EXP($B$12*C6632))</f>
        <v>1302.62510907416</v>
      </c>
      <c r="E6632" s="20" t="n">
        <f aca="true">IF($B$10="","",$B$10*(1-$B$14+2*$B$14*RAND()))</f>
        <v>3.44721443327344</v>
      </c>
      <c r="F6632" s="21" t="n">
        <f aca="false">INDEX($E$17:$E$28,B6632)</f>
        <v>4.761</v>
      </c>
      <c r="G6632" s="25" t="n">
        <f aca="false">IF(OR(D6632="",E6632="",F6632=""),"",D6632*($B$7-$B$8-F6632-E6632))</f>
        <v>5903.2176681579</v>
      </c>
      <c r="H6632" s="25" t="n">
        <f aca="false">IF(D6632="","",D6632*$F$30)</f>
        <v>6512.08344528354</v>
      </c>
    </row>
    <row r="6633" customFormat="false" ht="15" hidden="false" customHeight="false" outlineLevel="0" collapsed="false">
      <c r="A6633" s="2" t="n">
        <v>6599</v>
      </c>
      <c r="B6633" s="2" t="n">
        <v>11</v>
      </c>
      <c r="C6633" s="22" t="n">
        <f aca="true">NORMSINV(MAX(RAND(),0.000000000001))</f>
        <v>-0.309876777535362</v>
      </c>
      <c r="D6633" s="24" t="n">
        <f aca="false">IF($B$11="","",$B$11*EXP($B$12*C6633))</f>
        <v>813.968148322412</v>
      </c>
      <c r="E6633" s="20" t="n">
        <f aca="true">IF($B$10="","",$B$10*(1-$B$14+2*$B$14*RAND()))</f>
        <v>3.42937043677458</v>
      </c>
      <c r="F6633" s="21" t="n">
        <f aca="false">INDEX($E$17:$E$28,B6633)</f>
        <v>4.761</v>
      </c>
      <c r="G6633" s="25" t="n">
        <f aca="false">IF(OR(D6633="",E6633="",F6633=""),"",D6633*($B$7-$B$8-F6633-E6633))</f>
        <v>3703.2535511315</v>
      </c>
      <c r="H6633" s="25" t="n">
        <f aca="false">IF(D6633="","",D6633*$F$30)</f>
        <v>4069.1895670934</v>
      </c>
    </row>
    <row r="6634" customFormat="false" ht="15" hidden="false" customHeight="false" outlineLevel="0" collapsed="false">
      <c r="A6634" s="2" t="n">
        <v>6600</v>
      </c>
      <c r="B6634" s="2" t="n">
        <v>12</v>
      </c>
      <c r="C6634" s="22" t="n">
        <f aca="true">NORMSINV(MAX(RAND(),0.000000000001))</f>
        <v>1.10740163078747</v>
      </c>
      <c r="D6634" s="24" t="n">
        <f aca="false">IF($B$11="","",$B$11*EXP($B$12*C6634))</f>
        <v>1478.98935383738</v>
      </c>
      <c r="E6634" s="20" t="n">
        <f aca="true">IF($B$10="","",$B$10*(1-$B$14+2*$B$14*RAND()))</f>
        <v>3.59266829716255</v>
      </c>
      <c r="F6634" s="21" t="n">
        <f aca="false">INDEX($E$17:$E$28,B6634)</f>
        <v>4.761</v>
      </c>
      <c r="G6634" s="25" t="n">
        <f aca="false">IF(OR(D6634="",E6634="",F6634=""),"",D6634*($B$7-$B$8-F6634-E6634))</f>
        <v>6487.33789089597</v>
      </c>
      <c r="H6634" s="25" t="n">
        <f aca="false">IF(D6634="","",D6634*$F$30)</f>
        <v>7393.76357770382</v>
      </c>
    </row>
    <row r="6635" customFormat="false" ht="15" hidden="false" customHeight="false" outlineLevel="0" collapsed="false">
      <c r="A6635" s="2" t="n">
        <v>6601</v>
      </c>
      <c r="B6635" s="2" t="n">
        <v>1</v>
      </c>
      <c r="C6635" s="22" t="n">
        <f aca="true">NORMSINV(MAX(RAND(),0.000000000001))</f>
        <v>0.428981287509199</v>
      </c>
      <c r="D6635" s="24" t="n">
        <f aca="false">IF($B$11="","",$B$11*EXP($B$12*C6635))</f>
        <v>1111.26129666685</v>
      </c>
      <c r="E6635" s="20" t="n">
        <f aca="true">IF($B$10="","",$B$10*(1-$B$14+2*$B$14*RAND()))</f>
        <v>4.02734750195743</v>
      </c>
      <c r="F6635" s="21" t="n">
        <f aca="false">INDEX($E$17:$E$28,B6635)</f>
        <v>4.92562580645161</v>
      </c>
      <c r="G6635" s="25" t="n">
        <f aca="false">IF(OR(D6635="",E6635="",F6635=""),"",D6635*($B$7-$B$8-F6635-E6635))</f>
        <v>4208.37619180933</v>
      </c>
      <c r="H6635" s="25" t="n">
        <f aca="false">IF(D6635="","",D6635*$F$30)</f>
        <v>5555.41747429691</v>
      </c>
    </row>
    <row r="6636" customFormat="false" ht="15" hidden="false" customHeight="false" outlineLevel="0" collapsed="false">
      <c r="A6636" s="2" t="n">
        <v>6602</v>
      </c>
      <c r="B6636" s="2" t="n">
        <v>2</v>
      </c>
      <c r="C6636" s="22" t="n">
        <f aca="true">NORMSINV(MAX(RAND(),0.000000000001))</f>
        <v>-2.44534784733083</v>
      </c>
      <c r="D6636" s="24" t="n">
        <f aca="false">IF($B$11="","",$B$11*EXP($B$12*C6636))</f>
        <v>330.995966364258</v>
      </c>
      <c r="E6636" s="20" t="n">
        <f aca="true">IF($B$10="","",$B$10*(1-$B$14+2*$B$14*RAND()))</f>
        <v>3.72139371111444</v>
      </c>
      <c r="F6636" s="21" t="n">
        <f aca="false">INDEX($E$17:$E$28,B6636)</f>
        <v>5.0612</v>
      </c>
      <c r="G6636" s="25" t="n">
        <f aca="false">IF(OR(D6636="",E6636="",F6636=""),"",D6636*($B$7-$B$8-F6636-E6636))</f>
        <v>1309.88551888567</v>
      </c>
      <c r="H6636" s="25" t="n">
        <f aca="false">IF(D6636="","",D6636*$F$30)</f>
        <v>1654.7150350482</v>
      </c>
    </row>
    <row r="6637" customFormat="false" ht="15" hidden="false" customHeight="false" outlineLevel="0" collapsed="false">
      <c r="A6637" s="2" t="n">
        <v>6603</v>
      </c>
      <c r="B6637" s="2" t="n">
        <v>3</v>
      </c>
      <c r="C6637" s="22" t="n">
        <f aca="true">NORMSINV(MAX(RAND(),0.000000000001))</f>
        <v>-0.240349680881195</v>
      </c>
      <c r="D6637" s="24" t="n">
        <f aca="false">IF($B$11="","",$B$11*EXP($B$12*C6637))</f>
        <v>838.167192825677</v>
      </c>
      <c r="E6637" s="20" t="n">
        <f aca="true">IF($B$10="","",$B$10*(1-$B$14+2*$B$14*RAND()))</f>
        <v>3.69589988382743</v>
      </c>
      <c r="F6637" s="21" t="n">
        <f aca="false">INDEX($E$17:$E$28,B6637)</f>
        <v>5.0612</v>
      </c>
      <c r="G6637" s="25" t="n">
        <f aca="false">IF(OR(D6637="",E6637="",F6637=""),"",D6637*($B$7-$B$8-F6637-E6637))</f>
        <v>3338.33620967743</v>
      </c>
      <c r="H6637" s="25" t="n">
        <f aca="false">IF(D6637="","",D6637*$F$30)</f>
        <v>4190.16543037413</v>
      </c>
    </row>
    <row r="6638" customFormat="false" ht="15" hidden="false" customHeight="false" outlineLevel="0" collapsed="false">
      <c r="A6638" s="2" t="n">
        <v>6604</v>
      </c>
      <c r="B6638" s="2" t="n">
        <v>4</v>
      </c>
      <c r="C6638" s="22" t="n">
        <f aca="true">NORMSINV(MAX(RAND(),0.000000000001))</f>
        <v>1.62433269363589</v>
      </c>
      <c r="D6638" s="24" t="n">
        <f aca="false">IF($B$11="","",$B$11*EXP($B$12*C6638))</f>
        <v>1838.91586553175</v>
      </c>
      <c r="E6638" s="20" t="n">
        <f aca="true">IF($B$10="","",$B$10*(1-$B$14+2*$B$14*RAND()))</f>
        <v>3.47055489547393</v>
      </c>
      <c r="F6638" s="21" t="n">
        <f aca="false">INDEX($E$17:$E$28,B6638)</f>
        <v>4.89657419354839</v>
      </c>
      <c r="G6638" s="25" t="n">
        <f aca="false">IF(OR(D6638="",E6638="",F6638=""),"",D6638*($B$7-$B$8-F6638-E6638))</f>
        <v>8041.34169611914</v>
      </c>
      <c r="H6638" s="25" t="n">
        <f aca="false">IF(D6638="","",D6638*$F$30)</f>
        <v>9193.10819496632</v>
      </c>
    </row>
    <row r="6639" customFormat="false" ht="15" hidden="false" customHeight="false" outlineLevel="0" collapsed="false">
      <c r="A6639" s="2" t="n">
        <v>6605</v>
      </c>
      <c r="B6639" s="2" t="n">
        <v>5</v>
      </c>
      <c r="C6639" s="22" t="n">
        <f aca="true">NORMSINV(MAX(RAND(),0.000000000001))</f>
        <v>-0.0410807120160644</v>
      </c>
      <c r="D6639" s="24" t="n">
        <f aca="false">IF($B$11="","",$B$11*EXP($B$12*C6639))</f>
        <v>911.583116458037</v>
      </c>
      <c r="E6639" s="20" t="n">
        <f aca="true">IF($B$10="","",$B$10*(1-$B$14+2*$B$14*RAND()))</f>
        <v>3.45549253168848</v>
      </c>
      <c r="F6639" s="21" t="n">
        <f aca="false">INDEX($E$17:$E$28,B6639)</f>
        <v>4.761</v>
      </c>
      <c r="G6639" s="25" t="n">
        <f aca="false">IF(OR(D6639="",E6639="",F6639=""),"",D6639*($B$7-$B$8-F6639-E6639))</f>
        <v>4123.55303528462</v>
      </c>
      <c r="H6639" s="25" t="n">
        <f aca="false">IF(D6639="","",D6639*$F$30)</f>
        <v>4557.18631579702</v>
      </c>
    </row>
    <row r="6640" customFormat="false" ht="15" hidden="false" customHeight="false" outlineLevel="0" collapsed="false">
      <c r="A6640" s="2" t="n">
        <v>6606</v>
      </c>
      <c r="B6640" s="2" t="n">
        <v>6</v>
      </c>
      <c r="C6640" s="22" t="n">
        <f aca="true">NORMSINV(MAX(RAND(),0.000000000001))</f>
        <v>-0.113028229068974</v>
      </c>
      <c r="D6640" s="24" t="n">
        <f aca="false">IF($B$11="","",$B$11*EXP($B$12*C6640))</f>
        <v>884.362046904971</v>
      </c>
      <c r="E6640" s="20" t="n">
        <f aca="true">IF($B$10="","",$B$10*(1-$B$14+2*$B$14*RAND()))</f>
        <v>3.42108721680381</v>
      </c>
      <c r="F6640" s="21" t="n">
        <f aca="false">INDEX($E$17:$E$28,B6640)</f>
        <v>4.761</v>
      </c>
      <c r="G6640" s="25" t="n">
        <f aca="false">IF(OR(D6640="",E6640="",F6640=""),"",D6640*($B$7-$B$8-F6640-E6640))</f>
        <v>4030.84507856172</v>
      </c>
      <c r="H6640" s="25" t="n">
        <f aca="false">IF(D6640="","",D6640*$F$30)</f>
        <v>4421.10274488733</v>
      </c>
    </row>
    <row r="6641" customFormat="false" ht="15" hidden="false" customHeight="false" outlineLevel="0" collapsed="false">
      <c r="A6641" s="2" t="n">
        <v>6607</v>
      </c>
      <c r="B6641" s="2" t="n">
        <v>7</v>
      </c>
      <c r="C6641" s="22" t="n">
        <f aca="true">NORMSINV(MAX(RAND(),0.000000000001))</f>
        <v>1.62256572023755</v>
      </c>
      <c r="D6641" s="24" t="n">
        <f aca="false">IF($B$11="","",$B$11*EXP($B$12*C6641))</f>
        <v>1837.54722384298</v>
      </c>
      <c r="E6641" s="20" t="n">
        <f aca="true">IF($B$10="","",$B$10*(1-$B$14+2*$B$14*RAND()))</f>
        <v>3.77069211634212</v>
      </c>
      <c r="F6641" s="21" t="n">
        <f aca="false">INDEX($E$17:$E$28,B6641)</f>
        <v>4.761</v>
      </c>
      <c r="G6641" s="25" t="n">
        <f aca="false">IF(OR(D6641="",E6641="",F6641=""),"",D6641*($B$7-$B$8-F6641-E6641))</f>
        <v>7732.96446869206</v>
      </c>
      <c r="H6641" s="25" t="n">
        <f aca="false">IF(D6641="","",D6641*$F$30)</f>
        <v>9186.26608143581</v>
      </c>
    </row>
    <row r="6642" customFormat="false" ht="15" hidden="false" customHeight="false" outlineLevel="0" collapsed="false">
      <c r="A6642" s="2" t="n">
        <v>6608</v>
      </c>
      <c r="B6642" s="2" t="n">
        <v>8</v>
      </c>
      <c r="C6642" s="22" t="n">
        <f aca="true">NORMSINV(MAX(RAND(),0.000000000001))</f>
        <v>-0.160029528219171</v>
      </c>
      <c r="D6642" s="24" t="n">
        <f aca="false">IF($B$11="","",$B$11*EXP($B$12*C6642))</f>
        <v>867.019771950558</v>
      </c>
      <c r="E6642" s="20" t="n">
        <f aca="true">IF($B$10="","",$B$10*(1-$B$14+2*$B$14*RAND()))</f>
        <v>3.76407087592164</v>
      </c>
      <c r="F6642" s="21" t="n">
        <f aca="false">INDEX($E$17:$E$28,B6642)</f>
        <v>4.761</v>
      </c>
      <c r="G6642" s="25" t="n">
        <f aca="false">IF(OR(D6642="",E6642="",F6642=""),"",D6642*($B$7-$B$8-F6642-E6642))</f>
        <v>3654.42688794618</v>
      </c>
      <c r="H6642" s="25" t="n">
        <f aca="false">IF(D6642="","",D6642*$F$30)</f>
        <v>4334.40524393523</v>
      </c>
    </row>
    <row r="6643" customFormat="false" ht="15" hidden="false" customHeight="false" outlineLevel="0" collapsed="false">
      <c r="A6643" s="2" t="n">
        <v>6609</v>
      </c>
      <c r="B6643" s="2" t="n">
        <v>9</v>
      </c>
      <c r="C6643" s="22" t="n">
        <f aca="true">NORMSINV(MAX(RAND(),0.000000000001))</f>
        <v>-0.139888946460919</v>
      </c>
      <c r="D6643" s="24" t="n">
        <f aca="false">IF($B$11="","",$B$11*EXP($B$12*C6643))</f>
        <v>874.40909590842</v>
      </c>
      <c r="E6643" s="20" t="n">
        <f aca="true">IF($B$10="","",$B$10*(1-$B$14+2*$B$14*RAND()))</f>
        <v>3.48803168094491</v>
      </c>
      <c r="F6643" s="21" t="n">
        <f aca="false">INDEX($E$17:$E$28,B6643)</f>
        <v>4.761</v>
      </c>
      <c r="G6643" s="25" t="n">
        <f aca="false">IF(OR(D6643="",E6643="",F6643=""),"",D6643*($B$7-$B$8-F6643-E6643))</f>
        <v>3926.94354761831</v>
      </c>
      <c r="H6643" s="25" t="n">
        <f aca="false">IF(D6643="","",D6643*$F$30)</f>
        <v>4371.34595226537</v>
      </c>
    </row>
    <row r="6644" customFormat="false" ht="15" hidden="false" customHeight="false" outlineLevel="0" collapsed="false">
      <c r="A6644" s="2" t="n">
        <v>6610</v>
      </c>
      <c r="B6644" s="2" t="n">
        <v>10</v>
      </c>
      <c r="C6644" s="22" t="n">
        <f aca="true">NORMSINV(MAX(RAND(),0.000000000001))</f>
        <v>0.247888048384535</v>
      </c>
      <c r="D6644" s="24" t="n">
        <f aca="false">IF($B$11="","",$B$11*EXP($B$12*C6644))</f>
        <v>1029.61930544431</v>
      </c>
      <c r="E6644" s="20" t="n">
        <f aca="true">IF($B$10="","",$B$10*(1-$B$14+2*$B$14*RAND()))</f>
        <v>3.99544349874247</v>
      </c>
      <c r="F6644" s="21" t="n">
        <f aca="false">INDEX($E$17:$E$28,B6644)</f>
        <v>4.761</v>
      </c>
      <c r="G6644" s="25" t="n">
        <f aca="false">IF(OR(D6644="",E6644="",F6644=""),"",D6644*($B$7-$B$8-F6644-E6644))</f>
        <v>4101.54667802295</v>
      </c>
      <c r="H6644" s="25" t="n">
        <f aca="false">IF(D6644="","",D6644*$F$30)</f>
        <v>5147.2728317772</v>
      </c>
    </row>
    <row r="6645" customFormat="false" ht="15" hidden="false" customHeight="false" outlineLevel="0" collapsed="false">
      <c r="A6645" s="2" t="n">
        <v>6611</v>
      </c>
      <c r="B6645" s="2" t="n">
        <v>11</v>
      </c>
      <c r="C6645" s="22" t="n">
        <f aca="true">NORMSINV(MAX(RAND(),0.000000000001))</f>
        <v>0.0214557127778498</v>
      </c>
      <c r="D6645" s="24" t="n">
        <f aca="false">IF($B$11="","",$B$11*EXP($B$12*C6645))</f>
        <v>935.923276712783</v>
      </c>
      <c r="E6645" s="20" t="n">
        <f aca="true">IF($B$10="","",$B$10*(1-$B$14+2*$B$14*RAND()))</f>
        <v>3.99136509482359</v>
      </c>
      <c r="F6645" s="21" t="n">
        <f aca="false">INDEX($E$17:$E$28,B6645)</f>
        <v>4.761</v>
      </c>
      <c r="G6645" s="25" t="n">
        <f aca="false">IF(OR(D6645="",E6645="",F6645=""),"",D6645*($B$7-$B$8-F6645-E6645))</f>
        <v>3732.12032678697</v>
      </c>
      <c r="H6645" s="25" t="n">
        <f aca="false">IF(D6645="","",D6645*$F$30)</f>
        <v>4678.86764494254</v>
      </c>
    </row>
    <row r="6646" customFormat="false" ht="15" hidden="false" customHeight="false" outlineLevel="0" collapsed="false">
      <c r="A6646" s="2" t="n">
        <v>6612</v>
      </c>
      <c r="B6646" s="2" t="n">
        <v>12</v>
      </c>
      <c r="C6646" s="22" t="n">
        <f aca="true">NORMSINV(MAX(RAND(),0.000000000001))</f>
        <v>1.17587235220848</v>
      </c>
      <c r="D6646" s="24" t="n">
        <f aca="false">IF($B$11="","",$B$11*EXP($B$12*C6646))</f>
        <v>1522.28154223518</v>
      </c>
      <c r="E6646" s="20" t="n">
        <f aca="true">IF($B$10="","",$B$10*(1-$B$14+2*$B$14*RAND()))</f>
        <v>3.76043033319024</v>
      </c>
      <c r="F6646" s="21" t="n">
        <f aca="false">INDEX($E$17:$E$28,B6646)</f>
        <v>4.761</v>
      </c>
      <c r="G6646" s="25" t="n">
        <f aca="false">IF(OR(D6646="",E6646="",F6646=""),"",D6646*($B$7-$B$8-F6646-E6646))</f>
        <v>6421.85073841771</v>
      </c>
      <c r="H6646" s="25" t="n">
        <f aca="false">IF(D6646="","",D6646*$F$30)</f>
        <v>7610.18988594211</v>
      </c>
    </row>
    <row r="6647" customFormat="false" ht="15" hidden="false" customHeight="false" outlineLevel="0" collapsed="false">
      <c r="A6647" s="2" t="n">
        <v>6613</v>
      </c>
      <c r="B6647" s="2" t="n">
        <v>1</v>
      </c>
      <c r="C6647" s="22" t="n">
        <f aca="true">NORMSINV(MAX(RAND(),0.000000000001))</f>
        <v>-1.80815338343126</v>
      </c>
      <c r="D6647" s="24" t="n">
        <f aca="false">IF($B$11="","",$B$11*EXP($B$12*C6647))</f>
        <v>432.939638114936</v>
      </c>
      <c r="E6647" s="20" t="n">
        <f aca="true">IF($B$10="","",$B$10*(1-$B$14+2*$B$14*RAND()))</f>
        <v>3.52783240051296</v>
      </c>
      <c r="F6647" s="21" t="n">
        <f aca="false">INDEX($E$17:$E$28,B6647)</f>
        <v>4.92562580645161</v>
      </c>
      <c r="G6647" s="25" t="n">
        <f aca="false">IF(OR(D6647="",E6647="",F6647=""),"",D6647*($B$7-$B$8-F6647-E6647))</f>
        <v>1855.81385264131</v>
      </c>
      <c r="H6647" s="25" t="n">
        <f aca="false">IF(D6647="","",D6647*$F$30)</f>
        <v>2164.35183886419</v>
      </c>
    </row>
    <row r="6648" customFormat="false" ht="15" hidden="false" customHeight="false" outlineLevel="0" collapsed="false">
      <c r="A6648" s="2" t="n">
        <v>6614</v>
      </c>
      <c r="B6648" s="2" t="n">
        <v>2</v>
      </c>
      <c r="C6648" s="22" t="n">
        <f aca="true">NORMSINV(MAX(RAND(),0.000000000001))</f>
        <v>-1.14371292854014</v>
      </c>
      <c r="D6648" s="24" t="n">
        <f aca="false">IF($B$11="","",$B$11*EXP($B$12*C6648))</f>
        <v>572.819681814477</v>
      </c>
      <c r="E6648" s="20" t="n">
        <f aca="true">IF($B$10="","",$B$10*(1-$B$14+2*$B$14*RAND()))</f>
        <v>3.67188429599302</v>
      </c>
      <c r="F6648" s="21" t="n">
        <f aca="false">INDEX($E$17:$E$28,B6648)</f>
        <v>5.0612</v>
      </c>
      <c r="G6648" s="25" t="n">
        <f aca="false">IF(OR(D6648="",E6648="",F6648=""),"",D6648*($B$7-$B$8-F6648-E6648))</f>
        <v>2295.24017862671</v>
      </c>
      <c r="H6648" s="25" t="n">
        <f aca="false">IF(D6648="","",D6648*$F$30)</f>
        <v>2863.64015332693</v>
      </c>
    </row>
    <row r="6649" customFormat="false" ht="15" hidden="false" customHeight="false" outlineLevel="0" collapsed="false">
      <c r="A6649" s="2" t="n">
        <v>6615</v>
      </c>
      <c r="B6649" s="2" t="n">
        <v>3</v>
      </c>
      <c r="C6649" s="22" t="n">
        <f aca="true">NORMSINV(MAX(RAND(),0.000000000001))</f>
        <v>0.356824783449944</v>
      </c>
      <c r="D6649" s="24" t="n">
        <f aca="false">IF($B$11="","",$B$11*EXP($B$12*C6649))</f>
        <v>1077.98264293607</v>
      </c>
      <c r="E6649" s="20" t="n">
        <f aca="true">IF($B$10="","",$B$10*(1-$B$14+2*$B$14*RAND()))</f>
        <v>3.55684991470776</v>
      </c>
      <c r="F6649" s="21" t="n">
        <f aca="false">INDEX($E$17:$E$28,B6649)</f>
        <v>5.0612</v>
      </c>
      <c r="G6649" s="25" t="n">
        <f aca="false">IF(OR(D6649="",E6649="",F6649=""),"",D6649*($B$7-$B$8-F6649-E6649))</f>
        <v>4443.3906469939</v>
      </c>
      <c r="H6649" s="25" t="n">
        <f aca="false">IF(D6649="","",D6649*$F$30)</f>
        <v>5389.05082856602</v>
      </c>
    </row>
    <row r="6650" customFormat="false" ht="15" hidden="false" customHeight="false" outlineLevel="0" collapsed="false">
      <c r="A6650" s="2" t="n">
        <v>6616</v>
      </c>
      <c r="B6650" s="2" t="n">
        <v>4</v>
      </c>
      <c r="C6650" s="22" t="n">
        <f aca="true">NORMSINV(MAX(RAND(),0.000000000001))</f>
        <v>0.404823357256515</v>
      </c>
      <c r="D6650" s="24" t="n">
        <f aca="false">IF($B$11="","",$B$11*EXP($B$12*C6650))</f>
        <v>1100.00677784351</v>
      </c>
      <c r="E6650" s="20" t="n">
        <f aca="true">IF($B$10="","",$B$10*(1-$B$14+2*$B$14*RAND()))</f>
        <v>3.53636343242343</v>
      </c>
      <c r="F6650" s="21" t="n">
        <f aca="false">INDEX($E$17:$E$28,B6650)</f>
        <v>4.89657419354839</v>
      </c>
      <c r="G6650" s="25" t="n">
        <f aca="false">IF(OR(D6650="",E6650="",F6650=""),"",D6650*($B$7-$B$8-F6650-E6650))</f>
        <v>4737.79780402574</v>
      </c>
      <c r="H6650" s="25" t="n">
        <f aca="false">IF(D6650="","",D6650*$F$30)</f>
        <v>5499.15388379525</v>
      </c>
    </row>
    <row r="6651" customFormat="false" ht="15" hidden="false" customHeight="false" outlineLevel="0" collapsed="false">
      <c r="A6651" s="2" t="n">
        <v>6617</v>
      </c>
      <c r="B6651" s="2" t="n">
        <v>5</v>
      </c>
      <c r="C6651" s="22" t="n">
        <f aca="true">NORMSINV(MAX(RAND(),0.000000000001))</f>
        <v>0.872454674202782</v>
      </c>
      <c r="D6651" s="24" t="n">
        <f aca="false">IF($B$11="","",$B$11*EXP($B$12*C6651))</f>
        <v>1339.58559729982</v>
      </c>
      <c r="E6651" s="20" t="n">
        <f aca="true">IF($B$10="","",$B$10*(1-$B$14+2*$B$14*RAND()))</f>
        <v>3.86287960273599</v>
      </c>
      <c r="F6651" s="21" t="n">
        <f aca="false">INDEX($E$17:$E$28,B6651)</f>
        <v>4.761</v>
      </c>
      <c r="G6651" s="25" t="n">
        <f aca="false">IF(OR(D6651="",E6651="",F6651=""),"",D6651*($B$7-$B$8-F6651-E6651))</f>
        <v>5513.89560092686</v>
      </c>
      <c r="H6651" s="25" t="n">
        <f aca="false">IF(D6651="","",D6651*$F$30)</f>
        <v>6696.85631802123</v>
      </c>
    </row>
    <row r="6652" customFormat="false" ht="15" hidden="false" customHeight="false" outlineLevel="0" collapsed="false">
      <c r="A6652" s="2" t="n">
        <v>6618</v>
      </c>
      <c r="B6652" s="2" t="n">
        <v>6</v>
      </c>
      <c r="C6652" s="22" t="n">
        <f aca="true">NORMSINV(MAX(RAND(),0.000000000001))</f>
        <v>-0.60363456221801</v>
      </c>
      <c r="D6652" s="24" t="n">
        <f aca="false">IF($B$11="","",$B$11*EXP($B$12*C6652))</f>
        <v>719.201574913459</v>
      </c>
      <c r="E6652" s="20" t="n">
        <f aca="true">IF($B$10="","",$B$10*(1-$B$14+2*$B$14*RAND()))</f>
        <v>3.73424898317633</v>
      </c>
      <c r="F6652" s="21" t="n">
        <f aca="false">INDEX($E$17:$E$28,B6652)</f>
        <v>4.761</v>
      </c>
      <c r="G6652" s="25" t="n">
        <f aca="false">IF(OR(D6652="",E6652="",F6652=""),"",D6652*($B$7-$B$8-F6652-E6652))</f>
        <v>3052.83161641509</v>
      </c>
      <c r="H6652" s="25" t="n">
        <f aca="false">IF(D6652="","",D6652*$F$30)</f>
        <v>3595.43251330736</v>
      </c>
    </row>
    <row r="6653" customFormat="false" ht="15" hidden="false" customHeight="false" outlineLevel="0" collapsed="false">
      <c r="A6653" s="2" t="n">
        <v>6619</v>
      </c>
      <c r="B6653" s="2" t="n">
        <v>7</v>
      </c>
      <c r="C6653" s="22" t="n">
        <f aca="true">NORMSINV(MAX(RAND(),0.000000000001))</f>
        <v>-1.11020651876866</v>
      </c>
      <c r="D6653" s="24" t="n">
        <f aca="false">IF($B$11="","",$B$11*EXP($B$12*C6653))</f>
        <v>580.964375930043</v>
      </c>
      <c r="E6653" s="20" t="n">
        <f aca="true">IF($B$10="","",$B$10*(1-$B$14+2*$B$14*RAND()))</f>
        <v>3.64831061682325</v>
      </c>
      <c r="F6653" s="21" t="n">
        <f aca="false">INDEX($E$17:$E$28,B6653)</f>
        <v>4.761</v>
      </c>
      <c r="G6653" s="25" t="n">
        <f aca="false">IF(OR(D6653="",E6653="",F6653=""),"",D6653*($B$7-$B$8-F6653-E6653))</f>
        <v>2515.97625484414</v>
      </c>
      <c r="H6653" s="25" t="n">
        <f aca="false">IF(D6653="","",D6653*$F$30)</f>
        <v>2904.35710814947</v>
      </c>
    </row>
    <row r="6654" customFormat="false" ht="15" hidden="false" customHeight="false" outlineLevel="0" collapsed="false">
      <c r="A6654" s="2" t="n">
        <v>6620</v>
      </c>
      <c r="B6654" s="2" t="n">
        <v>8</v>
      </c>
      <c r="C6654" s="22" t="n">
        <f aca="true">NORMSINV(MAX(RAND(),0.000000000001))</f>
        <v>-0.443440973321251</v>
      </c>
      <c r="D6654" s="24" t="n">
        <f aca="false">IF($B$11="","",$B$11*EXP($B$12*C6654))</f>
        <v>769.423717270869</v>
      </c>
      <c r="E6654" s="20" t="n">
        <f aca="true">IF($B$10="","",$B$10*(1-$B$14+2*$B$14*RAND()))</f>
        <v>3.4347917056618</v>
      </c>
      <c r="F6654" s="21" t="n">
        <f aca="false">INDEX($E$17:$E$28,B6654)</f>
        <v>4.761</v>
      </c>
      <c r="G6654" s="25" t="n">
        <f aca="false">IF(OR(D6654="",E6654="",F6654=""),"",D6654*($B$7-$B$8-F6654-E6654))</f>
        <v>3496.42163788281</v>
      </c>
      <c r="H6654" s="25" t="n">
        <f aca="false">IF(D6654="","",D6654*$F$30)</f>
        <v>3846.50304738053</v>
      </c>
    </row>
    <row r="6655" customFormat="false" ht="15" hidden="false" customHeight="false" outlineLevel="0" collapsed="false">
      <c r="A6655" s="2" t="n">
        <v>6621</v>
      </c>
      <c r="B6655" s="2" t="n">
        <v>9</v>
      </c>
      <c r="C6655" s="22" t="n">
        <f aca="true">NORMSINV(MAX(RAND(),0.000000000001))</f>
        <v>-0.741629250330916</v>
      </c>
      <c r="D6655" s="24" t="n">
        <f aca="false">IF($B$11="","",$B$11*EXP($B$12*C6655))</f>
        <v>678.575259775226</v>
      </c>
      <c r="E6655" s="20" t="n">
        <f aca="true">IF($B$10="","",$B$10*(1-$B$14+2*$B$14*RAND()))</f>
        <v>3.73480884964298</v>
      </c>
      <c r="F6655" s="21" t="n">
        <f aca="false">INDEX($E$17:$E$28,B6655)</f>
        <v>4.761</v>
      </c>
      <c r="G6655" s="25" t="n">
        <f aca="false">IF(OR(D6655="",E6655="",F6655=""),"",D6655*($B$7-$B$8-F6655-E6655))</f>
        <v>2880.00311238924</v>
      </c>
      <c r="H6655" s="25" t="n">
        <f aca="false">IF(D6655="","",D6655*$F$30)</f>
        <v>3392.33343866831</v>
      </c>
    </row>
    <row r="6656" customFormat="false" ht="15" hidden="false" customHeight="false" outlineLevel="0" collapsed="false">
      <c r="A6656" s="2" t="n">
        <v>6622</v>
      </c>
      <c r="B6656" s="2" t="n">
        <v>10</v>
      </c>
      <c r="C6656" s="22" t="n">
        <f aca="true">NORMSINV(MAX(RAND(),0.000000000001))</f>
        <v>1.67639455565483</v>
      </c>
      <c r="D6656" s="24" t="n">
        <f aca="false">IF($B$11="","",$B$11*EXP($B$12*C6656))</f>
        <v>1879.70208057916</v>
      </c>
      <c r="E6656" s="20" t="n">
        <f aca="true">IF($B$10="","",$B$10*(1-$B$14+2*$B$14*RAND()))</f>
        <v>3.9109071576016</v>
      </c>
      <c r="F6656" s="21" t="n">
        <f aca="false">INDEX($E$17:$E$28,B6656)</f>
        <v>4.761</v>
      </c>
      <c r="G6656" s="25" t="n">
        <f aca="false">IF(OR(D6656="",E6656="",F6656=""),"",D6656*($B$7-$B$8-F6656-E6656))</f>
        <v>7646.80257984547</v>
      </c>
      <c r="H6656" s="25" t="n">
        <f aca="false">IF(D6656="","",D6656*$F$30)</f>
        <v>9397.00664123134</v>
      </c>
    </row>
    <row r="6657" customFormat="false" ht="15" hidden="false" customHeight="false" outlineLevel="0" collapsed="false">
      <c r="A6657" s="2" t="n">
        <v>6623</v>
      </c>
      <c r="B6657" s="2" t="n">
        <v>11</v>
      </c>
      <c r="C6657" s="22" t="n">
        <f aca="true">NORMSINV(MAX(RAND(),0.000000000001))</f>
        <v>-0.674214212935471</v>
      </c>
      <c r="D6657" s="24" t="n">
        <f aca="false">IF($B$11="","",$B$11*EXP($B$12*C6657))</f>
        <v>698.127536499816</v>
      </c>
      <c r="E6657" s="20" t="n">
        <f aca="true">IF($B$10="","",$B$10*(1-$B$14+2*$B$14*RAND()))</f>
        <v>3.73337251104395</v>
      </c>
      <c r="F6657" s="21" t="n">
        <f aca="false">INDEX($E$17:$E$28,B6657)</f>
        <v>4.761</v>
      </c>
      <c r="G6657" s="25" t="n">
        <f aca="false">IF(OR(D6657="",E6657="",F6657=""),"",D6657*($B$7-$B$8-F6657-E6657))</f>
        <v>2963.98945976079</v>
      </c>
      <c r="H6657" s="25" t="n">
        <f aca="false">IF(D6657="","",D6657*$F$30)</f>
        <v>3490.07918046988</v>
      </c>
    </row>
    <row r="6658" customFormat="false" ht="15" hidden="false" customHeight="false" outlineLevel="0" collapsed="false">
      <c r="A6658" s="2" t="n">
        <v>6624</v>
      </c>
      <c r="B6658" s="2" t="n">
        <v>12</v>
      </c>
      <c r="C6658" s="22" t="n">
        <f aca="true">NORMSINV(MAX(RAND(),0.000000000001))</f>
        <v>-0.752230084322915</v>
      </c>
      <c r="D6658" s="24" t="n">
        <f aca="false">IF($B$11="","",$B$11*EXP($B$12*C6658))</f>
        <v>675.550937871891</v>
      </c>
      <c r="E6658" s="20" t="n">
        <f aca="true">IF($B$10="","",$B$10*(1-$B$14+2*$B$14*RAND()))</f>
        <v>3.45002833058794</v>
      </c>
      <c r="F6658" s="21" t="n">
        <f aca="false">INDEX($E$17:$E$28,B6658)</f>
        <v>4.761</v>
      </c>
      <c r="G6658" s="25" t="n">
        <f aca="false">IF(OR(D6658="",E6658="",F6658=""),"",D6658*($B$7-$B$8-F6658-E6658))</f>
        <v>3059.55105886654</v>
      </c>
      <c r="H6658" s="25" t="n">
        <f aca="false">IF(D6658="","",D6658*$F$30)</f>
        <v>3377.21424860915</v>
      </c>
    </row>
    <row r="6659" customFormat="false" ht="15" hidden="false" customHeight="false" outlineLevel="0" collapsed="false">
      <c r="A6659" s="2" t="n">
        <v>6625</v>
      </c>
      <c r="B6659" s="2" t="n">
        <v>1</v>
      </c>
      <c r="C6659" s="22" t="n">
        <f aca="true">NORMSINV(MAX(RAND(),0.000000000001))</f>
        <v>0.726042590386454</v>
      </c>
      <c r="D6659" s="24" t="n">
        <f aca="false">IF($B$11="","",$B$11*EXP($B$12*C6659))</f>
        <v>1259.44006135122</v>
      </c>
      <c r="E6659" s="20" t="n">
        <f aca="true">IF($B$10="","",$B$10*(1-$B$14+2*$B$14*RAND()))</f>
        <v>3.74363324824174</v>
      </c>
      <c r="F6659" s="21" t="n">
        <f aca="false">INDEX($E$17:$E$28,B6659)</f>
        <v>4.92562580645161</v>
      </c>
      <c r="G6659" s="25" t="n">
        <f aca="false">IF(OR(D6659="",E6659="",F6659=""),"",D6659*($B$7-$B$8-F6659-E6659))</f>
        <v>5126.85422590193</v>
      </c>
      <c r="H6659" s="25" t="n">
        <f aca="false">IF(D6659="","",D6659*$F$30)</f>
        <v>6296.19275470703</v>
      </c>
    </row>
    <row r="6660" customFormat="false" ht="15" hidden="false" customHeight="false" outlineLevel="0" collapsed="false">
      <c r="A6660" s="2" t="n">
        <v>6626</v>
      </c>
      <c r="B6660" s="2" t="n">
        <v>2</v>
      </c>
      <c r="C6660" s="22" t="n">
        <f aca="true">NORMSINV(MAX(RAND(),0.000000000001))</f>
        <v>-0.909946689887203</v>
      </c>
      <c r="D6660" s="24" t="n">
        <f aca="false">IF($B$11="","",$B$11*EXP($B$12*C6660))</f>
        <v>632.115503653155</v>
      </c>
      <c r="E6660" s="20" t="n">
        <f aca="true">IF($B$10="","",$B$10*(1-$B$14+2*$B$14*RAND()))</f>
        <v>3.92429776529789</v>
      </c>
      <c r="F6660" s="21" t="n">
        <f aca="false">INDEX($E$17:$E$28,B6660)</f>
        <v>5.0612</v>
      </c>
      <c r="G6660" s="25" t="n">
        <f aca="false">IF(OR(D6660="",E6660="",F6660=""),"",D6660*($B$7-$B$8-F6660-E6660))</f>
        <v>2373.27907105562</v>
      </c>
      <c r="H6660" s="25" t="n">
        <f aca="false">IF(D6660="","",D6660*$F$30)</f>
        <v>3160.07182586285</v>
      </c>
    </row>
    <row r="6661" customFormat="false" ht="15" hidden="false" customHeight="false" outlineLevel="0" collapsed="false">
      <c r="A6661" s="2" t="n">
        <v>6627</v>
      </c>
      <c r="B6661" s="2" t="n">
        <v>3</v>
      </c>
      <c r="C6661" s="22" t="n">
        <f aca="true">NORMSINV(MAX(RAND(),0.000000000001))</f>
        <v>0.259404520333008</v>
      </c>
      <c r="D6661" s="24" t="n">
        <f aca="false">IF($B$11="","",$B$11*EXP($B$12*C6661))</f>
        <v>1034.62783055699</v>
      </c>
      <c r="E6661" s="20" t="n">
        <f aca="true">IF($B$10="","",$B$10*(1-$B$14+2*$B$14*RAND()))</f>
        <v>3.38211381011649</v>
      </c>
      <c r="F6661" s="21" t="n">
        <f aca="false">INDEX($E$17:$E$28,B6661)</f>
        <v>5.0612</v>
      </c>
      <c r="G6661" s="25" t="n">
        <f aca="false">IF(OR(D6661="",E6661="",F6661=""),"",D6661*($B$7-$B$8-F6661-E6661))</f>
        <v>4445.47111122333</v>
      </c>
      <c r="H6661" s="25" t="n">
        <f aca="false">IF(D6661="","",D6661*$F$30)</f>
        <v>5172.31145052048</v>
      </c>
    </row>
    <row r="6662" customFormat="false" ht="15" hidden="false" customHeight="false" outlineLevel="0" collapsed="false">
      <c r="A6662" s="2" t="n">
        <v>6628</v>
      </c>
      <c r="B6662" s="2" t="n">
        <v>4</v>
      </c>
      <c r="C6662" s="22" t="n">
        <f aca="true">NORMSINV(MAX(RAND(),0.000000000001))</f>
        <v>0.382583966802003</v>
      </c>
      <c r="D6662" s="24" t="n">
        <f aca="false">IF($B$11="","",$B$11*EXP($B$12*C6662))</f>
        <v>1089.74684499517</v>
      </c>
      <c r="E6662" s="20" t="n">
        <f aca="true">IF($B$10="","",$B$10*(1-$B$14+2*$B$14*RAND()))</f>
        <v>4.08349822967304</v>
      </c>
      <c r="F6662" s="21" t="n">
        <f aca="false">INDEX($E$17:$E$28,B6662)</f>
        <v>4.89657419354839</v>
      </c>
      <c r="G6662" s="25" t="n">
        <f aca="false">IF(OR(D6662="",E6662="",F6662=""),"",D6662*($B$7-$B$8-F6662-E6662))</f>
        <v>4097.36921420477</v>
      </c>
      <c r="H6662" s="25" t="n">
        <f aca="false">IF(D6662="","",D6662*$F$30)</f>
        <v>5447.86242749983</v>
      </c>
    </row>
    <row r="6663" customFormat="false" ht="15" hidden="false" customHeight="false" outlineLevel="0" collapsed="false">
      <c r="A6663" s="2" t="n">
        <v>6629</v>
      </c>
      <c r="B6663" s="2" t="n">
        <v>5</v>
      </c>
      <c r="C6663" s="22" t="n">
        <f aca="true">NORMSINV(MAX(RAND(),0.000000000001))</f>
        <v>0.0572802068771647</v>
      </c>
      <c r="D6663" s="24" t="n">
        <f aca="false">IF($B$11="","",$B$11*EXP($B$12*C6663))</f>
        <v>950.158421326048</v>
      </c>
      <c r="E6663" s="20" t="n">
        <f aca="true">IF($B$10="","",$B$10*(1-$B$14+2*$B$14*RAND()))</f>
        <v>3.68528002195356</v>
      </c>
      <c r="F6663" s="21" t="n">
        <f aca="false">INDEX($E$17:$E$28,B6663)</f>
        <v>4.761</v>
      </c>
      <c r="G6663" s="25" t="n">
        <f aca="false">IF(OR(D6663="",E6663="",F6663=""),"",D6663*($B$7-$B$8-F6663-E6663))</f>
        <v>4079.71419595672</v>
      </c>
      <c r="H6663" s="25" t="n">
        <f aca="false">IF(D6663="","",D6663*$F$30)</f>
        <v>4750.03197989318</v>
      </c>
    </row>
    <row r="6664" customFormat="false" ht="15" hidden="false" customHeight="false" outlineLevel="0" collapsed="false">
      <c r="A6664" s="2" t="n">
        <v>6630</v>
      </c>
      <c r="B6664" s="2" t="n">
        <v>6</v>
      </c>
      <c r="C6664" s="22" t="n">
        <f aca="true">NORMSINV(MAX(RAND(),0.000000000001))</f>
        <v>0.115136847276488</v>
      </c>
      <c r="D6664" s="24" t="n">
        <f aca="false">IF($B$11="","",$B$11*EXP($B$12*C6664))</f>
        <v>973.606828207961</v>
      </c>
      <c r="E6664" s="20" t="n">
        <f aca="true">IF($B$10="","",$B$10*(1-$B$14+2*$B$14*RAND()))</f>
        <v>3.68282705796038</v>
      </c>
      <c r="F6664" s="21" t="n">
        <f aca="false">INDEX($E$17:$E$28,B6664)</f>
        <v>4.761</v>
      </c>
      <c r="G6664" s="25" t="n">
        <f aca="false">IF(OR(D6664="",E6664="",F6664=""),"",D6664*($B$7-$B$8-F6664-E6664))</f>
        <v>4182.78331153206</v>
      </c>
      <c r="H6664" s="25" t="n">
        <f aca="false">IF(D6664="","",D6664*$F$30)</f>
        <v>4867.25525557724</v>
      </c>
    </row>
    <row r="6665" customFormat="false" ht="15" hidden="false" customHeight="false" outlineLevel="0" collapsed="false">
      <c r="A6665" s="2" t="n">
        <v>6631</v>
      </c>
      <c r="B6665" s="2" t="n">
        <v>7</v>
      </c>
      <c r="C6665" s="22" t="n">
        <f aca="true">NORMSINV(MAX(RAND(),0.000000000001))</f>
        <v>-2.13613072281922</v>
      </c>
      <c r="D6665" s="24" t="n">
        <f aca="false">IF($B$11="","",$B$11*EXP($B$12*C6665))</f>
        <v>377.058290709079</v>
      </c>
      <c r="E6665" s="20" t="n">
        <f aca="true">IF($B$10="","",$B$10*(1-$B$14+2*$B$14*RAND()))</f>
        <v>3.86558507267625</v>
      </c>
      <c r="F6665" s="21" t="n">
        <f aca="false">INDEX($E$17:$E$28,B6665)</f>
        <v>4.761</v>
      </c>
      <c r="G6665" s="25" t="n">
        <f aca="false">IF(OR(D6665="",E6665="",F6665=""),"",D6665*($B$7-$B$8-F6665-E6665))</f>
        <v>1550.99720147391</v>
      </c>
      <c r="H6665" s="25" t="n">
        <f aca="false">IF(D6665="","",D6665*$F$30)</f>
        <v>1884.98980691283</v>
      </c>
    </row>
    <row r="6666" customFormat="false" ht="15" hidden="false" customHeight="false" outlineLevel="0" collapsed="false">
      <c r="A6666" s="2" t="n">
        <v>6632</v>
      </c>
      <c r="B6666" s="2" t="n">
        <v>8</v>
      </c>
      <c r="C6666" s="22" t="n">
        <f aca="true">NORMSINV(MAX(RAND(),0.000000000001))</f>
        <v>0.518436451697527</v>
      </c>
      <c r="D6666" s="24" t="n">
        <f aca="false">IF($B$11="","",$B$11*EXP($B$12*C6666))</f>
        <v>1153.9479282675</v>
      </c>
      <c r="E6666" s="20" t="n">
        <f aca="true">IF($B$10="","",$B$10*(1-$B$14+2*$B$14*RAND()))</f>
        <v>4.04299500424405</v>
      </c>
      <c r="F6666" s="21" t="n">
        <f aca="false">INDEX($E$17:$E$28,B6666)</f>
        <v>4.761</v>
      </c>
      <c r="G6666" s="25" t="n">
        <f aca="false">IF(OR(D6666="",E6666="",F6666=""),"",D6666*($B$7-$B$8-F6666-E6666))</f>
        <v>4541.94481050312</v>
      </c>
      <c r="H6666" s="25" t="n">
        <f aca="false">IF(D6666="","",D6666*$F$30)</f>
        <v>5768.8164829949</v>
      </c>
    </row>
    <row r="6667" customFormat="false" ht="15" hidden="false" customHeight="false" outlineLevel="0" collapsed="false">
      <c r="A6667" s="2" t="n">
        <v>6633</v>
      </c>
      <c r="B6667" s="2" t="n">
        <v>9</v>
      </c>
      <c r="C6667" s="22" t="n">
        <f aca="true">NORMSINV(MAX(RAND(),0.000000000001))</f>
        <v>1.61740384757679</v>
      </c>
      <c r="D6667" s="24" t="n">
        <f aca="false">IF($B$11="","",$B$11*EXP($B$12*C6667))</f>
        <v>1833.55483221213</v>
      </c>
      <c r="E6667" s="20" t="n">
        <f aca="true">IF($B$10="","",$B$10*(1-$B$14+2*$B$14*RAND()))</f>
        <v>3.92587016098664</v>
      </c>
      <c r="F6667" s="21" t="n">
        <f aca="false">INDEX($E$17:$E$28,B6667)</f>
        <v>4.761</v>
      </c>
      <c r="G6667" s="25" t="n">
        <f aca="false">IF(OR(D6667="",E6667="",F6667=""),"",D6667*($B$7-$B$8-F6667-E6667))</f>
        <v>7431.63580190611</v>
      </c>
      <c r="H6667" s="25" t="n">
        <f aca="false">IF(D6667="","",D6667*$F$30)</f>
        <v>9166.30731719487</v>
      </c>
    </row>
    <row r="6668" customFormat="false" ht="15" hidden="false" customHeight="false" outlineLevel="0" collapsed="false">
      <c r="A6668" s="2" t="n">
        <v>6634</v>
      </c>
      <c r="B6668" s="2" t="n">
        <v>10</v>
      </c>
      <c r="C6668" s="22" t="n">
        <f aca="true">NORMSINV(MAX(RAND(),0.000000000001))</f>
        <v>-0.0882263138188895</v>
      </c>
      <c r="D6668" s="24" t="n">
        <f aca="false">IF($B$11="","",$B$11*EXP($B$12*C6668))</f>
        <v>893.652698797521</v>
      </c>
      <c r="E6668" s="20" t="n">
        <f aca="true">IF($B$10="","",$B$10*(1-$B$14+2*$B$14*RAND()))</f>
        <v>3.44564744598434</v>
      </c>
      <c r="F6668" s="21" t="n">
        <f aca="false">INDEX($E$17:$E$28,B6668)</f>
        <v>4.761</v>
      </c>
      <c r="G6668" s="25" t="n">
        <f aca="false">IF(OR(D6668="",E6668="",F6668=""),"",D6668*($B$7-$B$8-F6668-E6668))</f>
        <v>4051.24274449673</v>
      </c>
      <c r="H6668" s="25" t="n">
        <f aca="false">IF(D6668="","",D6668*$F$30)</f>
        <v>4467.54857182857</v>
      </c>
    </row>
    <row r="6669" customFormat="false" ht="15" hidden="false" customHeight="false" outlineLevel="0" collapsed="false">
      <c r="A6669" s="2" t="n">
        <v>6635</v>
      </c>
      <c r="B6669" s="2" t="n">
        <v>11</v>
      </c>
      <c r="C6669" s="22" t="n">
        <f aca="true">NORMSINV(MAX(RAND(),0.000000000001))</f>
        <v>-0.83209098015915</v>
      </c>
      <c r="D6669" s="24" t="n">
        <f aca="false">IF($B$11="","",$B$11*EXP($B$12*C6669))</f>
        <v>653.196426688946</v>
      </c>
      <c r="E6669" s="20" t="n">
        <f aca="true">IF($B$10="","",$B$10*(1-$B$14+2*$B$14*RAND()))</f>
        <v>3.91759511547993</v>
      </c>
      <c r="F6669" s="21" t="n">
        <f aca="false">INDEX($E$17:$E$28,B6669)</f>
        <v>4.761</v>
      </c>
      <c r="G6669" s="25" t="n">
        <f aca="false">IF(OR(D6669="",E6669="",F6669=""),"",D6669*($B$7-$B$8-F6669-E6669))</f>
        <v>2652.89515790554</v>
      </c>
      <c r="H6669" s="25" t="n">
        <f aca="false">IF(D6669="","",D6669*$F$30)</f>
        <v>3265.45957630338</v>
      </c>
    </row>
    <row r="6670" customFormat="false" ht="15" hidden="false" customHeight="false" outlineLevel="0" collapsed="false">
      <c r="A6670" s="2" t="n">
        <v>6636</v>
      </c>
      <c r="B6670" s="2" t="n">
        <v>12</v>
      </c>
      <c r="C6670" s="22" t="n">
        <f aca="true">NORMSINV(MAX(RAND(),0.000000000001))</f>
        <v>-0.947801429769689</v>
      </c>
      <c r="D6670" s="24" t="n">
        <f aca="false">IF($B$11="","",$B$11*EXP($B$12*C6670))</f>
        <v>622.112804195733</v>
      </c>
      <c r="E6670" s="20" t="n">
        <f aca="true">IF($B$10="","",$B$10*(1-$B$14+2*$B$14*RAND()))</f>
        <v>3.87170528805944</v>
      </c>
      <c r="F6670" s="21" t="n">
        <f aca="false">INDEX($E$17:$E$28,B6670)</f>
        <v>4.761</v>
      </c>
      <c r="G6670" s="25" t="n">
        <f aca="false">IF(OR(D6670="",E6670="",F6670=""),"",D6670*($B$7-$B$8-F6670-E6670))</f>
        <v>2555.20063090365</v>
      </c>
      <c r="H6670" s="25" t="n">
        <f aca="false">IF(D6670="","",D6670*$F$30)</f>
        <v>3110.06633073531</v>
      </c>
    </row>
    <row r="6671" customFormat="false" ht="15" hidden="false" customHeight="false" outlineLevel="0" collapsed="false">
      <c r="A6671" s="2" t="n">
        <v>6637</v>
      </c>
      <c r="B6671" s="2" t="n">
        <v>1</v>
      </c>
      <c r="C6671" s="22" t="n">
        <f aca="true">NORMSINV(MAX(RAND(),0.000000000001))</f>
        <v>-0.870681249495235</v>
      </c>
      <c r="D6671" s="24" t="n">
        <f aca="false">IF($B$11="","",$B$11*EXP($B$12*C6671))</f>
        <v>642.660930304986</v>
      </c>
      <c r="E6671" s="20" t="n">
        <f aca="true">IF($B$10="","",$B$10*(1-$B$14+2*$B$14*RAND()))</f>
        <v>3.66698557284754</v>
      </c>
      <c r="F6671" s="21" t="n">
        <f aca="false">INDEX($E$17:$E$28,B6671)</f>
        <v>4.92562580645161</v>
      </c>
      <c r="G6671" s="25" t="n">
        <f aca="false">IF(OR(D6671="",E6671="",F6671=""),"",D6671*($B$7-$B$8-F6671-E6671))</f>
        <v>2665.36462931592</v>
      </c>
      <c r="H6671" s="25" t="n">
        <f aca="false">IF(D6671="","",D6671*$F$30)</f>
        <v>3212.79052278069</v>
      </c>
    </row>
    <row r="6672" customFormat="false" ht="15" hidden="false" customHeight="false" outlineLevel="0" collapsed="false">
      <c r="A6672" s="2" t="n">
        <v>6638</v>
      </c>
      <c r="B6672" s="2" t="n">
        <v>2</v>
      </c>
      <c r="C6672" s="22" t="n">
        <f aca="true">NORMSINV(MAX(RAND(),0.000000000001))</f>
        <v>-1.08972445501652</v>
      </c>
      <c r="D6672" s="24" t="n">
        <f aca="false">IF($B$11="","",$B$11*EXP($B$12*C6672))</f>
        <v>586.000056813899</v>
      </c>
      <c r="E6672" s="20" t="n">
        <f aca="true">IF($B$10="","",$B$10*(1-$B$14+2*$B$14*RAND()))</f>
        <v>3.59144257378768</v>
      </c>
      <c r="F6672" s="21" t="n">
        <f aca="false">INDEX($E$17:$E$28,B6672)</f>
        <v>5.0612</v>
      </c>
      <c r="G6672" s="25" t="n">
        <f aca="false">IF(OR(D6672="",E6672="",F6672=""),"",D6672*($B$7-$B$8-F6672-E6672))</f>
        <v>2395.19168397913</v>
      </c>
      <c r="H6672" s="25" t="n">
        <f aca="false">IF(D6672="","",D6672*$F$30)</f>
        <v>2929.53148402404</v>
      </c>
    </row>
    <row r="6673" customFormat="false" ht="15" hidden="false" customHeight="false" outlineLevel="0" collapsed="false">
      <c r="A6673" s="2" t="n">
        <v>6639</v>
      </c>
      <c r="B6673" s="2" t="n">
        <v>3</v>
      </c>
      <c r="C6673" s="22" t="n">
        <f aca="true">NORMSINV(MAX(RAND(),0.000000000001))</f>
        <v>-0.906982064312801</v>
      </c>
      <c r="D6673" s="24" t="n">
        <f aca="false">IF($B$11="","",$B$11*EXP($B$12*C6673))</f>
        <v>632.905631082624</v>
      </c>
      <c r="E6673" s="20" t="n">
        <f aca="true">IF($B$10="","",$B$10*(1-$B$14+2*$B$14*RAND()))</f>
        <v>3.66595977577383</v>
      </c>
      <c r="F6673" s="21" t="n">
        <f aca="false">INDEX($E$17:$E$28,B6673)</f>
        <v>5.0612</v>
      </c>
      <c r="G6673" s="25" t="n">
        <f aca="false">IF(OR(D6673="",E6673="",F6673=""),"",D6673*($B$7-$B$8-F6673-E6673))</f>
        <v>2539.7491745476</v>
      </c>
      <c r="H6673" s="25" t="n">
        <f aca="false">IF(D6673="","",D6673*$F$30)</f>
        <v>3164.02183090825</v>
      </c>
    </row>
    <row r="6674" customFormat="false" ht="15" hidden="false" customHeight="false" outlineLevel="0" collapsed="false">
      <c r="A6674" s="2" t="n">
        <v>6640</v>
      </c>
      <c r="B6674" s="2" t="n">
        <v>4</v>
      </c>
      <c r="C6674" s="22" t="n">
        <f aca="true">NORMSINV(MAX(RAND(),0.000000000001))</f>
        <v>0.0620282477435525</v>
      </c>
      <c r="D6674" s="24" t="n">
        <f aca="false">IF($B$11="","",$B$11*EXP($B$12*C6674))</f>
        <v>952.06127126158</v>
      </c>
      <c r="E6674" s="20" t="n">
        <f aca="true">IF($B$10="","",$B$10*(1-$B$14+2*$B$14*RAND()))</f>
        <v>3.95623477774426</v>
      </c>
      <c r="F6674" s="21" t="n">
        <f aca="false">INDEX($E$17:$E$28,B6674)</f>
        <v>4.89657419354839</v>
      </c>
      <c r="G6674" s="25" t="n">
        <f aca="false">IF(OR(D6674="",E6674="",F6674=""),"",D6674*($B$7-$B$8-F6674-E6674))</f>
        <v>3700.84403242773</v>
      </c>
      <c r="H6674" s="25" t="n">
        <f aca="false">IF(D6674="","",D6674*$F$30)</f>
        <v>4759.54470729089</v>
      </c>
    </row>
    <row r="6675" customFormat="false" ht="15" hidden="false" customHeight="false" outlineLevel="0" collapsed="false">
      <c r="A6675" s="2" t="n">
        <v>6641</v>
      </c>
      <c r="B6675" s="2" t="n">
        <v>5</v>
      </c>
      <c r="C6675" s="22" t="n">
        <f aca="true">NORMSINV(MAX(RAND(),0.000000000001))</f>
        <v>1.26120714126549</v>
      </c>
      <c r="D6675" s="24" t="n">
        <f aca="false">IF($B$11="","",$B$11*EXP($B$12*C6675))</f>
        <v>1578.01449577592</v>
      </c>
      <c r="E6675" s="20" t="n">
        <f aca="true">IF($B$10="","",$B$10*(1-$B$14+2*$B$14*RAND()))</f>
        <v>3.45713028641533</v>
      </c>
      <c r="F6675" s="21" t="n">
        <f aca="false">INDEX($E$17:$E$28,B6675)</f>
        <v>4.761</v>
      </c>
      <c r="G6675" s="25" t="n">
        <f aca="false">IF(OR(D6675="",E6675="",F6675=""),"",D6675*($B$7-$B$8-F6675-E6675))</f>
        <v>7135.57595604672</v>
      </c>
      <c r="H6675" s="25" t="n">
        <f aca="false">IF(D6675="","",D6675*$F$30)</f>
        <v>7888.81006728298</v>
      </c>
    </row>
    <row r="6676" customFormat="false" ht="15" hidden="false" customHeight="false" outlineLevel="0" collapsed="false">
      <c r="A6676" s="2" t="n">
        <v>6642</v>
      </c>
      <c r="B6676" s="2" t="n">
        <v>6</v>
      </c>
      <c r="C6676" s="22" t="n">
        <f aca="true">NORMSINV(MAX(RAND(),0.000000000001))</f>
        <v>0.347834616129078</v>
      </c>
      <c r="D6676" s="24" t="n">
        <f aca="false">IF($B$11="","",$B$11*EXP($B$12*C6676))</f>
        <v>1073.90680624418</v>
      </c>
      <c r="E6676" s="20" t="n">
        <f aca="true">IF($B$10="","",$B$10*(1-$B$14+2*$B$14*RAND()))</f>
        <v>3.71605339220539</v>
      </c>
      <c r="F6676" s="21" t="n">
        <f aca="false">INDEX($E$17:$E$28,B6676)</f>
        <v>4.761</v>
      </c>
      <c r="G6676" s="25" t="n">
        <f aca="false">IF(OR(D6676="",E6676="",F6676=""),"",D6676*($B$7-$B$8-F6676-E6676))</f>
        <v>4578.00737676619</v>
      </c>
      <c r="H6676" s="25" t="n">
        <f aca="false">IF(D6676="","",D6676*$F$30)</f>
        <v>5368.67490577592</v>
      </c>
    </row>
    <row r="6677" customFormat="false" ht="15" hidden="false" customHeight="false" outlineLevel="0" collapsed="false">
      <c r="A6677" s="2" t="n">
        <v>6643</v>
      </c>
      <c r="B6677" s="2" t="n">
        <v>7</v>
      </c>
      <c r="C6677" s="22" t="n">
        <f aca="true">NORMSINV(MAX(RAND(),0.000000000001))</f>
        <v>0.488429305273154</v>
      </c>
      <c r="D6677" s="24" t="n">
        <f aca="false">IF($B$11="","",$B$11*EXP($B$12*C6677))</f>
        <v>1139.44927203494</v>
      </c>
      <c r="E6677" s="20" t="n">
        <f aca="true">IF($B$10="","",$B$10*(1-$B$14+2*$B$14*RAND()))</f>
        <v>3.65069194911376</v>
      </c>
      <c r="F6677" s="21" t="n">
        <f aca="false">INDEX($E$17:$E$28,B6677)</f>
        <v>4.761</v>
      </c>
      <c r="G6677" s="25" t="n">
        <f aca="false">IF(OR(D6677="",E6677="",F6677=""),"",D6677*($B$7-$B$8-F6677-E6677))</f>
        <v>4931.88745772528</v>
      </c>
      <c r="H6677" s="25" t="n">
        <f aca="false">IF(D6677="","",D6677*$F$30)</f>
        <v>5696.33480075705</v>
      </c>
    </row>
    <row r="6678" customFormat="false" ht="15" hidden="false" customHeight="false" outlineLevel="0" collapsed="false">
      <c r="A6678" s="2" t="n">
        <v>6644</v>
      </c>
      <c r="B6678" s="2" t="n">
        <v>8</v>
      </c>
      <c r="C6678" s="22" t="n">
        <f aca="true">NORMSINV(MAX(RAND(),0.000000000001))</f>
        <v>1.7927778710952</v>
      </c>
      <c r="D6678" s="24" t="n">
        <f aca="false">IF($B$11="","",$B$11*EXP($B$12*C6678))</f>
        <v>1974.18030433748</v>
      </c>
      <c r="E6678" s="20" t="n">
        <f aca="true">IF($B$10="","",$B$10*(1-$B$14+2*$B$14*RAND()))</f>
        <v>3.90977319688002</v>
      </c>
      <c r="F6678" s="21" t="n">
        <f aca="false">INDEX($E$17:$E$28,B6678)</f>
        <v>4.761</v>
      </c>
      <c r="G6678" s="25" t="n">
        <f aca="false">IF(OR(D6678="",E6678="",F6678=""),"",D6678*($B$7-$B$8-F6678-E6678))</f>
        <v>8033.38740860161</v>
      </c>
      <c r="H6678" s="25" t="n">
        <f aca="false">IF(D6678="","",D6678*$F$30)</f>
        <v>9869.32217744391</v>
      </c>
    </row>
    <row r="6679" customFormat="false" ht="15" hidden="false" customHeight="false" outlineLevel="0" collapsed="false">
      <c r="A6679" s="2" t="n">
        <v>6645</v>
      </c>
      <c r="B6679" s="2" t="n">
        <v>9</v>
      </c>
      <c r="C6679" s="22" t="n">
        <f aca="true">NORMSINV(MAX(RAND(),0.000000000001))</f>
        <v>-0.627991699502699</v>
      </c>
      <c r="D6679" s="24" t="n">
        <f aca="false">IF($B$11="","",$B$11*EXP($B$12*C6679))</f>
        <v>711.857963341109</v>
      </c>
      <c r="E6679" s="20" t="n">
        <f aca="true">IF($B$10="","",$B$10*(1-$B$14+2*$B$14*RAND()))</f>
        <v>3.78753465332118</v>
      </c>
      <c r="F6679" s="21" t="n">
        <f aca="false">INDEX($E$17:$E$28,B6679)</f>
        <v>4.761</v>
      </c>
      <c r="G6679" s="25" t="n">
        <f aca="false">IF(OR(D6679="",E6679="",F6679=""),"",D6679*($B$7-$B$8-F6679-E6679))</f>
        <v>2983.72798510162</v>
      </c>
      <c r="H6679" s="25" t="n">
        <f aca="false">IF(D6679="","",D6679*$F$30)</f>
        <v>3558.72033033487</v>
      </c>
    </row>
    <row r="6680" customFormat="false" ht="15" hidden="false" customHeight="false" outlineLevel="0" collapsed="false">
      <c r="A6680" s="2" t="n">
        <v>6646</v>
      </c>
      <c r="B6680" s="2" t="n">
        <v>10</v>
      </c>
      <c r="C6680" s="22" t="n">
        <f aca="true">NORMSINV(MAX(RAND(),0.000000000001))</f>
        <v>-0.370082886750996</v>
      </c>
      <c r="D6680" s="24" t="n">
        <f aca="false">IF($B$11="","",$B$11*EXP($B$12*C6680))</f>
        <v>793.578468320274</v>
      </c>
      <c r="E6680" s="20" t="n">
        <f aca="true">IF($B$10="","",$B$10*(1-$B$14+2*$B$14*RAND()))</f>
        <v>3.69301901848083</v>
      </c>
      <c r="F6680" s="21" t="n">
        <f aca="false">INDEX($E$17:$E$28,B6680)</f>
        <v>4.761</v>
      </c>
      <c r="G6680" s="25" t="n">
        <f aca="false">IF(OR(D6680="",E6680="",F6680=""),"",D6680*($B$7-$B$8-F6680-E6680))</f>
        <v>3401.26222256381</v>
      </c>
      <c r="H6680" s="25" t="n">
        <f aca="false">IF(D6680="","",D6680*$F$30)</f>
        <v>3967.25747882671</v>
      </c>
    </row>
    <row r="6681" customFormat="false" ht="15" hidden="false" customHeight="false" outlineLevel="0" collapsed="false">
      <c r="A6681" s="2" t="n">
        <v>6647</v>
      </c>
      <c r="B6681" s="2" t="n">
        <v>11</v>
      </c>
      <c r="C6681" s="22" t="n">
        <f aca="true">NORMSINV(MAX(RAND(),0.000000000001))</f>
        <v>1.45490472638659</v>
      </c>
      <c r="D6681" s="24" t="n">
        <f aca="false">IF($B$11="","",$B$11*EXP($B$12*C6681))</f>
        <v>1712.21011039195</v>
      </c>
      <c r="E6681" s="20" t="n">
        <f aca="true">IF($B$10="","",$B$10*(1-$B$14+2*$B$14*RAND()))</f>
        <v>3.53869764412924</v>
      </c>
      <c r="F6681" s="21" t="n">
        <f aca="false">INDEX($E$17:$E$28,B6681)</f>
        <v>4.761</v>
      </c>
      <c r="G6681" s="25" t="n">
        <f aca="false">IF(OR(D6681="",E6681="",F6681=""),"",D6681*($B$7-$B$8-F6681-E6681))</f>
        <v>7602.73058691912</v>
      </c>
      <c r="H6681" s="25" t="n">
        <f aca="false">IF(D6681="","",D6681*$F$30)</f>
        <v>8559.68078387144</v>
      </c>
    </row>
    <row r="6682" customFormat="false" ht="15" hidden="false" customHeight="false" outlineLevel="0" collapsed="false">
      <c r="A6682" s="2" t="n">
        <v>6648</v>
      </c>
      <c r="B6682" s="2" t="n">
        <v>12</v>
      </c>
      <c r="C6682" s="22" t="n">
        <f aca="true">NORMSINV(MAX(RAND(),0.000000000001))</f>
        <v>-0.544160304392571</v>
      </c>
      <c r="D6682" s="24" t="n">
        <f aca="false">IF($B$11="","",$B$11*EXP($B$12*C6682))</f>
        <v>737.452815429117</v>
      </c>
      <c r="E6682" s="20" t="n">
        <f aca="true">IF($B$10="","",$B$10*(1-$B$14+2*$B$14*RAND()))</f>
        <v>3.73900161174117</v>
      </c>
      <c r="F6682" s="21" t="n">
        <f aca="false">INDEX($E$17:$E$28,B6682)</f>
        <v>4.761</v>
      </c>
      <c r="G6682" s="25" t="n">
        <f aca="false">IF(OR(D6682="",E6682="",F6682=""),"",D6682*($B$7-$B$8-F6682-E6682))</f>
        <v>3126.79874883639</v>
      </c>
      <c r="H6682" s="25" t="n">
        <f aca="false">IF(D6682="","",D6682*$F$30)</f>
        <v>3686.67411489324</v>
      </c>
    </row>
    <row r="6683" customFormat="false" ht="15" hidden="false" customHeight="false" outlineLevel="0" collapsed="false">
      <c r="A6683" s="2" t="n">
        <v>6649</v>
      </c>
      <c r="B6683" s="2" t="n">
        <v>1</v>
      </c>
      <c r="C6683" s="22" t="n">
        <f aca="true">NORMSINV(MAX(RAND(),0.000000000001))</f>
        <v>-0.699261119197128</v>
      </c>
      <c r="D6683" s="24" t="n">
        <f aca="false">IF($B$11="","",$B$11*EXP($B$12*C6683))</f>
        <v>690.798300952082</v>
      </c>
      <c r="E6683" s="20" t="n">
        <f aca="true">IF($B$10="","",$B$10*(1-$B$14+2*$B$14*RAND()))</f>
        <v>3.49427687794806</v>
      </c>
      <c r="F6683" s="21" t="n">
        <f aca="false">INDEX($E$17:$E$28,B6683)</f>
        <v>4.92562580645161</v>
      </c>
      <c r="G6683" s="25" t="n">
        <f aca="false">IF(OR(D6683="",E6683="",F6683=""),"",D6683*($B$7-$B$8-F6683-E6683))</f>
        <v>2984.31588556435</v>
      </c>
      <c r="H6683" s="25" t="n">
        <f aca="false">IF(D6683="","",D6683*$F$30)</f>
        <v>3453.43886611965</v>
      </c>
    </row>
    <row r="6684" customFormat="false" ht="15" hidden="false" customHeight="false" outlineLevel="0" collapsed="false">
      <c r="A6684" s="2" t="n">
        <v>6650</v>
      </c>
      <c r="B6684" s="2" t="n">
        <v>2</v>
      </c>
      <c r="C6684" s="22" t="n">
        <f aca="true">NORMSINV(MAX(RAND(),0.000000000001))</f>
        <v>-0.302114388759525</v>
      </c>
      <c r="D6684" s="24" t="n">
        <f aca="false">IF($B$11="","",$B$11*EXP($B$12*C6684))</f>
        <v>816.634839967207</v>
      </c>
      <c r="E6684" s="20" t="n">
        <f aca="true">IF($B$10="","",$B$10*(1-$B$14+2*$B$14*RAND()))</f>
        <v>3.9482825566359</v>
      </c>
      <c r="F6684" s="21" t="n">
        <f aca="false">INDEX($E$17:$E$28,B6684)</f>
        <v>5.0612</v>
      </c>
      <c r="G6684" s="25" t="n">
        <f aca="false">IF(OR(D6684="",E6684="",F6684=""),"",D6684*($B$7-$B$8-F6684-E6684))</f>
        <v>3046.47051535651</v>
      </c>
      <c r="H6684" s="25" t="n">
        <f aca="false">IF(D6684="","",D6684*$F$30)</f>
        <v>4082.52089196406</v>
      </c>
    </row>
    <row r="6685" customFormat="false" ht="15" hidden="false" customHeight="false" outlineLevel="0" collapsed="false">
      <c r="A6685" s="2" t="n">
        <v>6651</v>
      </c>
      <c r="B6685" s="2" t="n">
        <v>3</v>
      </c>
      <c r="C6685" s="22" t="n">
        <f aca="true">NORMSINV(MAX(RAND(),0.000000000001))</f>
        <v>0.976687088147367</v>
      </c>
      <c r="D6685" s="24" t="n">
        <f aca="false">IF($B$11="","",$B$11*EXP($B$12*C6685))</f>
        <v>1399.73133233023</v>
      </c>
      <c r="E6685" s="20" t="n">
        <f aca="true">IF($B$10="","",$B$10*(1-$B$14+2*$B$14*RAND()))</f>
        <v>3.70929677745956</v>
      </c>
      <c r="F6685" s="21" t="n">
        <f aca="false">INDEX($E$17:$E$28,B6685)</f>
        <v>5.0612</v>
      </c>
      <c r="G6685" s="25" t="n">
        <f aca="false">IF(OR(D6685="",E6685="",F6685=""),"",D6685*($B$7-$B$8-F6685-E6685))</f>
        <v>5556.23803437569</v>
      </c>
      <c r="H6685" s="25" t="n">
        <f aca="false">IF(D6685="","",D6685*$F$30)</f>
        <v>6997.5368765853</v>
      </c>
    </row>
    <row r="6686" customFormat="false" ht="15" hidden="false" customHeight="false" outlineLevel="0" collapsed="false">
      <c r="A6686" s="2" t="n">
        <v>6652</v>
      </c>
      <c r="B6686" s="2" t="n">
        <v>4</v>
      </c>
      <c r="C6686" s="22" t="n">
        <f aca="true">NORMSINV(MAX(RAND(),0.000000000001))</f>
        <v>0.755142226322898</v>
      </c>
      <c r="D6686" s="24" t="n">
        <f aca="false">IF($B$11="","",$B$11*EXP($B$12*C6686))</f>
        <v>1274.97787508983</v>
      </c>
      <c r="E6686" s="20" t="n">
        <f aca="true">IF($B$10="","",$B$10*(1-$B$14+2*$B$14*RAND()))</f>
        <v>4.00108100172044</v>
      </c>
      <c r="F6686" s="21" t="n">
        <f aca="false">INDEX($E$17:$E$28,B6686)</f>
        <v>4.89657419354839</v>
      </c>
      <c r="G6686" s="25" t="n">
        <f aca="false">IF(OR(D6686="",E6686="",F6686=""),"",D6686*($B$7-$B$8-F6686-E6686))</f>
        <v>4898.9046144986</v>
      </c>
      <c r="H6686" s="25" t="n">
        <f aca="false">IF(D6686="","",D6686*$F$30)</f>
        <v>6373.86939314907</v>
      </c>
    </row>
    <row r="6687" customFormat="false" ht="15" hidden="false" customHeight="false" outlineLevel="0" collapsed="false">
      <c r="A6687" s="2" t="n">
        <v>6653</v>
      </c>
      <c r="B6687" s="2" t="n">
        <v>5</v>
      </c>
      <c r="C6687" s="22" t="n">
        <f aca="true">NORMSINV(MAX(RAND(),0.000000000001))</f>
        <v>-0.0342730467780205</v>
      </c>
      <c r="D6687" s="24" t="n">
        <f aca="false">IF($B$11="","",$B$11*EXP($B$12*C6687))</f>
        <v>914.201764089376</v>
      </c>
      <c r="E6687" s="20" t="n">
        <f aca="true">IF($B$10="","",$B$10*(1-$B$14+2*$B$14*RAND()))</f>
        <v>3.62949206012174</v>
      </c>
      <c r="F6687" s="21" t="n">
        <f aca="false">INDEX($E$17:$E$28,B6687)</f>
        <v>4.761</v>
      </c>
      <c r="G6687" s="25" t="n">
        <f aca="false">IF(OR(D6687="",E6687="",F6687=""),"",D6687*($B$7-$B$8-F6687-E6687))</f>
        <v>3976.32783155745</v>
      </c>
      <c r="H6687" s="25" t="n">
        <f aca="false">IF(D6687="","",D6687*$F$30)</f>
        <v>4570.27745903561</v>
      </c>
    </row>
    <row r="6688" customFormat="false" ht="15" hidden="false" customHeight="false" outlineLevel="0" collapsed="false">
      <c r="A6688" s="2" t="n">
        <v>6654</v>
      </c>
      <c r="B6688" s="2" t="n">
        <v>6</v>
      </c>
      <c r="C6688" s="22" t="n">
        <f aca="true">NORMSINV(MAX(RAND(),0.000000000001))</f>
        <v>2.02234993337444</v>
      </c>
      <c r="D6688" s="24" t="n">
        <f aca="false">IF($B$11="","",$B$11*EXP($B$12*C6688))</f>
        <v>2174.6922351484</v>
      </c>
      <c r="E6688" s="20" t="n">
        <f aca="true">IF($B$10="","",$B$10*(1-$B$14+2*$B$14*RAND()))</f>
        <v>3.84175226675972</v>
      </c>
      <c r="F6688" s="21" t="n">
        <f aca="false">INDEX($E$17:$E$28,B6688)</f>
        <v>4.761</v>
      </c>
      <c r="G6688" s="25" t="n">
        <f aca="false">IF(OR(D6688="",E6688="",F6688=""),"",D6688*($B$7-$B$8-F6688-E6688))</f>
        <v>8997.24052036295</v>
      </c>
      <c r="H6688" s="25" t="n">
        <f aca="false">IF(D6688="","",D6688*$F$30)</f>
        <v>10871.7214219539</v>
      </c>
    </row>
    <row r="6689" customFormat="false" ht="15" hidden="false" customHeight="false" outlineLevel="0" collapsed="false">
      <c r="A6689" s="2" t="n">
        <v>6655</v>
      </c>
      <c r="B6689" s="2" t="n">
        <v>7</v>
      </c>
      <c r="C6689" s="22" t="n">
        <f aca="true">NORMSINV(MAX(RAND(),0.000000000001))</f>
        <v>-1.47666786288733</v>
      </c>
      <c r="D6689" s="24" t="n">
        <f aca="false">IF($B$11="","",$B$11*EXP($B$12*C6689))</f>
        <v>497.838170073385</v>
      </c>
      <c r="E6689" s="20" t="n">
        <f aca="true">IF($B$10="","",$B$10*(1-$B$14+2*$B$14*RAND()))</f>
        <v>3.84198163301115</v>
      </c>
      <c r="F6689" s="21" t="n">
        <f aca="false">INDEX($E$17:$E$28,B6689)</f>
        <v>4.761</v>
      </c>
      <c r="G6689" s="25" t="n">
        <f aca="false">IF(OR(D6689="",E6689="",F6689=""),"",D6689*($B$7-$B$8-F6689-E6689))</f>
        <v>2059.56565338172</v>
      </c>
      <c r="H6689" s="25" t="n">
        <f aca="false">IF(D6689="","",D6689*$F$30)</f>
        <v>2488.79257983087</v>
      </c>
    </row>
    <row r="6690" customFormat="false" ht="15" hidden="false" customHeight="false" outlineLevel="0" collapsed="false">
      <c r="A6690" s="2" t="n">
        <v>6656</v>
      </c>
      <c r="B6690" s="2" t="n">
        <v>8</v>
      </c>
      <c r="C6690" s="22" t="n">
        <f aca="true">NORMSINV(MAX(RAND(),0.000000000001))</f>
        <v>0.403140522610437</v>
      </c>
      <c r="D6690" s="24" t="n">
        <f aca="false">IF($B$11="","",$B$11*EXP($B$12*C6690))</f>
        <v>1099.22705115981</v>
      </c>
      <c r="E6690" s="20" t="n">
        <f aca="true">IF($B$10="","",$B$10*(1-$B$14+2*$B$14*RAND()))</f>
        <v>3.95353967939511</v>
      </c>
      <c r="F6690" s="21" t="n">
        <f aca="false">INDEX($E$17:$E$28,B6690)</f>
        <v>4.761</v>
      </c>
      <c r="G6690" s="25" t="n">
        <f aca="false">IF(OR(D6690="",E6690="",F6690=""),"",D6690*($B$7-$B$8-F6690-E6690))</f>
        <v>4424.89487777933</v>
      </c>
      <c r="H6690" s="25" t="n">
        <f aca="false">IF(D6690="","",D6690*$F$30)</f>
        <v>5495.25587415811</v>
      </c>
    </row>
    <row r="6691" customFormat="false" ht="15" hidden="false" customHeight="false" outlineLevel="0" collapsed="false">
      <c r="A6691" s="2" t="n">
        <v>6657</v>
      </c>
      <c r="B6691" s="2" t="n">
        <v>9</v>
      </c>
      <c r="C6691" s="22" t="n">
        <f aca="true">NORMSINV(MAX(RAND(),0.000000000001))</f>
        <v>0.96628580986231</v>
      </c>
      <c r="D6691" s="24" t="n">
        <f aca="false">IF($B$11="","",$B$11*EXP($B$12*C6691))</f>
        <v>1393.61008954105</v>
      </c>
      <c r="E6691" s="20" t="n">
        <f aca="true">IF($B$10="","",$B$10*(1-$B$14+2*$B$14*RAND()))</f>
        <v>3.58126209521663</v>
      </c>
      <c r="F6691" s="21" t="n">
        <f aca="false">INDEX($E$17:$E$28,B6691)</f>
        <v>4.761</v>
      </c>
      <c r="G6691" s="25" t="n">
        <f aca="false">IF(OR(D6691="",E6691="",F6691=""),"",D6691*($B$7-$B$8-F6691-E6691))</f>
        <v>6128.73191526323</v>
      </c>
      <c r="H6691" s="25" t="n">
        <f aca="false">IF(D6691="","",D6691*$F$30)</f>
        <v>6966.93555963361</v>
      </c>
    </row>
    <row r="6692" customFormat="false" ht="15" hidden="false" customHeight="false" outlineLevel="0" collapsed="false">
      <c r="A6692" s="2" t="n">
        <v>6658</v>
      </c>
      <c r="B6692" s="2" t="n">
        <v>10</v>
      </c>
      <c r="C6692" s="22" t="n">
        <f aca="true">NORMSINV(MAX(RAND(),0.000000000001))</f>
        <v>0.72216706492477</v>
      </c>
      <c r="D6692" s="24" t="n">
        <f aca="false">IF($B$11="","",$B$11*EXP($B$12*C6692))</f>
        <v>1257.3850553219</v>
      </c>
      <c r="E6692" s="20" t="n">
        <f aca="true">IF($B$10="","",$B$10*(1-$B$14+2*$B$14*RAND()))</f>
        <v>3.73860176190258</v>
      </c>
      <c r="F6692" s="21" t="n">
        <f aca="false">INDEX($E$17:$E$28,B6692)</f>
        <v>4.761</v>
      </c>
      <c r="G6692" s="25" t="n">
        <f aca="false">IF(OR(D6692="",E6692="",F6692=""),"",D6692*($B$7-$B$8-F6692-E6692))</f>
        <v>5331.81337319703</v>
      </c>
      <c r="H6692" s="25" t="n">
        <f aca="false">IF(D6692="","",D6692*$F$30)</f>
        <v>6285.91936856526</v>
      </c>
    </row>
    <row r="6693" customFormat="false" ht="15" hidden="false" customHeight="false" outlineLevel="0" collapsed="false">
      <c r="A6693" s="2" t="n">
        <v>6659</v>
      </c>
      <c r="B6693" s="2" t="n">
        <v>11</v>
      </c>
      <c r="C6693" s="22" t="n">
        <f aca="true">NORMSINV(MAX(RAND(),0.000000000001))</f>
        <v>-1.24226096790262</v>
      </c>
      <c r="D6693" s="24" t="n">
        <f aca="false">IF($B$11="","",$B$11*EXP($B$12*C6693))</f>
        <v>549.520552862859</v>
      </c>
      <c r="E6693" s="20" t="n">
        <f aca="true">IF($B$10="","",$B$10*(1-$B$14+2*$B$14*RAND()))</f>
        <v>3.93391115021648</v>
      </c>
      <c r="F6693" s="21" t="n">
        <f aca="false">INDEX($E$17:$E$28,B6693)</f>
        <v>4.761</v>
      </c>
      <c r="G6693" s="25" t="n">
        <f aca="false">IF(OR(D6693="",E6693="",F6693=""),"",D6693*($B$7-$B$8-F6693-E6693))</f>
        <v>2222.85946111243</v>
      </c>
      <c r="H6693" s="25" t="n">
        <f aca="false">IF(D6693="","",D6693*$F$30)</f>
        <v>2747.163147872</v>
      </c>
    </row>
    <row r="6694" customFormat="false" ht="15" hidden="false" customHeight="false" outlineLevel="0" collapsed="false">
      <c r="A6694" s="2" t="n">
        <v>6660</v>
      </c>
      <c r="B6694" s="2" t="n">
        <v>12</v>
      </c>
      <c r="C6694" s="22" t="n">
        <f aca="true">NORMSINV(MAX(RAND(),0.000000000001))</f>
        <v>0.768603756868576</v>
      </c>
      <c r="D6694" s="24" t="n">
        <f aca="false">IF($B$11="","",$B$11*EXP($B$12*C6694))</f>
        <v>1282.23039517121</v>
      </c>
      <c r="E6694" s="20" t="n">
        <f aca="true">IF($B$10="","",$B$10*(1-$B$14+2*$B$14*RAND()))</f>
        <v>3.39133647597658</v>
      </c>
      <c r="F6694" s="21" t="n">
        <f aca="false">INDEX($E$17:$E$28,B6694)</f>
        <v>4.761</v>
      </c>
      <c r="G6694" s="25" t="n">
        <f aca="false">IF(OR(D6694="",E6694="",F6694=""),"",D6694*($B$7-$B$8-F6694-E6694))</f>
        <v>5882.44161332112</v>
      </c>
      <c r="H6694" s="25" t="n">
        <f aca="false">IF(D6694="","",D6694*$F$30)</f>
        <v>6410.12619153993</v>
      </c>
    </row>
    <row r="6695" customFormat="false" ht="15" hidden="false" customHeight="false" outlineLevel="0" collapsed="false">
      <c r="A6695" s="2" t="n">
        <v>6661</v>
      </c>
      <c r="B6695" s="2" t="n">
        <v>1</v>
      </c>
      <c r="C6695" s="22" t="n">
        <f aca="true">NORMSINV(MAX(RAND(),0.000000000001))</f>
        <v>0.87329132493379</v>
      </c>
      <c r="D6695" s="24" t="n">
        <f aca="false">IF($B$11="","",$B$11*EXP($B$12*C6695))</f>
        <v>1340.05793300641</v>
      </c>
      <c r="E6695" s="20" t="n">
        <f aca="true">IF($B$10="","",$B$10*(1-$B$14+2*$B$14*RAND()))</f>
        <v>3.42125874162246</v>
      </c>
      <c r="F6695" s="21" t="n">
        <f aca="false">INDEX($E$17:$E$28,B6695)</f>
        <v>4.92562580645161</v>
      </c>
      <c r="G6695" s="25" t="n">
        <f aca="false">IF(OR(D6695="",E6695="",F6695=""),"",D6695*($B$7-$B$8-F6695-E6695))</f>
        <v>5887.02921196637</v>
      </c>
      <c r="H6695" s="25" t="n">
        <f aca="false">IF(D6695="","",D6695*$F$30)</f>
        <v>6699.21761868563</v>
      </c>
    </row>
    <row r="6696" customFormat="false" ht="15" hidden="false" customHeight="false" outlineLevel="0" collapsed="false">
      <c r="A6696" s="2" t="n">
        <v>6662</v>
      </c>
      <c r="B6696" s="2" t="n">
        <v>2</v>
      </c>
      <c r="C6696" s="22" t="n">
        <f aca="true">NORMSINV(MAX(RAND(),0.000000000001))</f>
        <v>-1.32658860935846</v>
      </c>
      <c r="D6696" s="24" t="n">
        <f aca="false">IF($B$11="","",$B$11*EXP($B$12*C6696))</f>
        <v>530.337379623118</v>
      </c>
      <c r="E6696" s="20" t="n">
        <f aca="true">IF($B$10="","",$B$10*(1-$B$14+2*$B$14*RAND()))</f>
        <v>3.90621150264403</v>
      </c>
      <c r="F6696" s="21" t="n">
        <f aca="false">INDEX($E$17:$E$28,B6696)</f>
        <v>5.0612</v>
      </c>
      <c r="G6696" s="25" t="n">
        <f aca="false">IF(OR(D6696="",E6696="",F6696=""),"",D6696*($B$7-$B$8-F6696-E6696))</f>
        <v>2000.74469808408</v>
      </c>
      <c r="H6696" s="25" t="n">
        <f aca="false">IF(D6696="","",D6696*$F$30)</f>
        <v>2651.26262821189</v>
      </c>
    </row>
    <row r="6697" customFormat="false" ht="15" hidden="false" customHeight="false" outlineLevel="0" collapsed="false">
      <c r="A6697" s="2" t="n">
        <v>6663</v>
      </c>
      <c r="B6697" s="2" t="n">
        <v>3</v>
      </c>
      <c r="C6697" s="22" t="n">
        <f aca="true">NORMSINV(MAX(RAND(),0.000000000001))</f>
        <v>-0.99038753077868</v>
      </c>
      <c r="D6697" s="24" t="n">
        <f aca="false">IF($B$11="","",$B$11*EXP($B$12*C6697))</f>
        <v>611.048965334261</v>
      </c>
      <c r="E6697" s="20" t="n">
        <f aca="true">IF($B$10="","",$B$10*(1-$B$14+2*$B$14*RAND()))</f>
        <v>3.42956963904376</v>
      </c>
      <c r="F6697" s="21" t="n">
        <f aca="false">INDEX($E$17:$E$28,B6697)</f>
        <v>5.0612</v>
      </c>
      <c r="G6697" s="25" t="n">
        <f aca="false">IF(OR(D6697="",E6697="",F6697=""),"",D6697*($B$7-$B$8-F6697-E6697))</f>
        <v>2596.48781552924</v>
      </c>
      <c r="H6697" s="25" t="n">
        <f aca="false">IF(D6697="","",D6697*$F$30)</f>
        <v>3054.75598749904</v>
      </c>
    </row>
    <row r="6698" customFormat="false" ht="15" hidden="false" customHeight="false" outlineLevel="0" collapsed="false">
      <c r="A6698" s="2" t="n">
        <v>6664</v>
      </c>
      <c r="B6698" s="2" t="n">
        <v>4</v>
      </c>
      <c r="C6698" s="22" t="n">
        <f aca="true">NORMSINV(MAX(RAND(),0.000000000001))</f>
        <v>0.243814032964572</v>
      </c>
      <c r="D6698" s="24" t="n">
        <f aca="false">IF($B$11="","",$B$11*EXP($B$12*C6698))</f>
        <v>1027.85332377494</v>
      </c>
      <c r="E6698" s="20" t="n">
        <f aca="true">IF($B$10="","",$B$10*(1-$B$14+2*$B$14*RAND()))</f>
        <v>3.99168854489613</v>
      </c>
      <c r="F6698" s="21" t="n">
        <f aca="false">INDEX($E$17:$E$28,B6698)</f>
        <v>4.89657419354839</v>
      </c>
      <c r="G6698" s="25" t="n">
        <f aca="false">IF(OR(D6698="",E6698="",F6698=""),"",D6698*($B$7-$B$8-F6698-E6698))</f>
        <v>3959.02094659759</v>
      </c>
      <c r="H6698" s="25" t="n">
        <f aca="false">IF(D6698="","",D6698*$F$30)</f>
        <v>5138.44433621569</v>
      </c>
    </row>
    <row r="6699" customFormat="false" ht="15" hidden="false" customHeight="false" outlineLevel="0" collapsed="false">
      <c r="A6699" s="2" t="n">
        <v>6665</v>
      </c>
      <c r="B6699" s="2" t="n">
        <v>5</v>
      </c>
      <c r="C6699" s="22" t="n">
        <f aca="true">NORMSINV(MAX(RAND(),0.000000000001))</f>
        <v>0.570944406278595</v>
      </c>
      <c r="D6699" s="24" t="n">
        <f aca="false">IF($B$11="","",$B$11*EXP($B$12*C6699))</f>
        <v>1179.76364146214</v>
      </c>
      <c r="E6699" s="20" t="n">
        <f aca="true">IF($B$10="","",$B$10*(1-$B$14+2*$B$14*RAND()))</f>
        <v>3.89551329292727</v>
      </c>
      <c r="F6699" s="21" t="n">
        <f aca="false">INDEX($E$17:$E$28,B6699)</f>
        <v>4.761</v>
      </c>
      <c r="G6699" s="25" t="n">
        <f aca="false">IF(OR(D6699="",E6699="",F6699=""),"",D6699*($B$7-$B$8-F6699-E6699))</f>
        <v>4817.54914739839</v>
      </c>
      <c r="H6699" s="25" t="n">
        <f aca="false">IF(D6699="","",D6699*$F$30)</f>
        <v>5897.87439639755</v>
      </c>
    </row>
    <row r="6700" customFormat="false" ht="15" hidden="false" customHeight="false" outlineLevel="0" collapsed="false">
      <c r="A6700" s="2" t="n">
        <v>6666</v>
      </c>
      <c r="B6700" s="2" t="n">
        <v>6</v>
      </c>
      <c r="C6700" s="22" t="n">
        <f aca="true">NORMSINV(MAX(RAND(),0.000000000001))</f>
        <v>-0.40314073705402</v>
      </c>
      <c r="D6700" s="24" t="n">
        <f aca="false">IF($B$11="","",$B$11*EXP($B$12*C6700))</f>
        <v>782.600984355532</v>
      </c>
      <c r="E6700" s="20" t="n">
        <f aca="true">IF($B$10="","",$B$10*(1-$B$14+2*$B$14*RAND()))</f>
        <v>3.86339744458495</v>
      </c>
      <c r="F6700" s="21" t="n">
        <f aca="false">INDEX($E$17:$E$28,B6700)</f>
        <v>4.761</v>
      </c>
      <c r="G6700" s="25" t="n">
        <f aca="false">IF(OR(D6700="",E6700="",F6700=""),"",D6700*($B$7-$B$8-F6700-E6700))</f>
        <v>3220.87461108396</v>
      </c>
      <c r="H6700" s="25" t="n">
        <f aca="false">IF(D6700="","",D6700*$F$30)</f>
        <v>3912.37884099018</v>
      </c>
    </row>
    <row r="6701" customFormat="false" ht="15" hidden="false" customHeight="false" outlineLevel="0" collapsed="false">
      <c r="A6701" s="2" t="n">
        <v>6667</v>
      </c>
      <c r="B6701" s="2" t="n">
        <v>7</v>
      </c>
      <c r="C6701" s="22" t="n">
        <f aca="true">NORMSINV(MAX(RAND(),0.000000000001))</f>
        <v>0.574250022039401</v>
      </c>
      <c r="D6701" s="24" t="n">
        <f aca="false">IF($B$11="","",$B$11*EXP($B$12*C6701))</f>
        <v>1181.40804889413</v>
      </c>
      <c r="E6701" s="20" t="n">
        <f aca="true">IF($B$10="","",$B$10*(1-$B$14+2*$B$14*RAND()))</f>
        <v>3.89365413156185</v>
      </c>
      <c r="F6701" s="21" t="n">
        <f aca="false">INDEX($E$17:$E$28,B6701)</f>
        <v>4.761</v>
      </c>
      <c r="G6701" s="25" t="n">
        <f aca="false">IF(OR(D6701="",E6701="",F6701=""),"",D6701*($B$7-$B$8-F6701-E6701))</f>
        <v>4826.46049148922</v>
      </c>
      <c r="H6701" s="25" t="n">
        <f aca="false">IF(D6701="","",D6701*$F$30)</f>
        <v>5906.09511803155</v>
      </c>
    </row>
    <row r="6702" customFormat="false" ht="15" hidden="false" customHeight="false" outlineLevel="0" collapsed="false">
      <c r="A6702" s="2" t="n">
        <v>6668</v>
      </c>
      <c r="B6702" s="2" t="n">
        <v>8</v>
      </c>
      <c r="C6702" s="22" t="n">
        <f aca="true">NORMSINV(MAX(RAND(),0.000000000001))</f>
        <v>-0.815293855659468</v>
      </c>
      <c r="D6702" s="24" t="n">
        <f aca="false">IF($B$11="","",$B$11*EXP($B$12*C6702))</f>
        <v>657.835979451754</v>
      </c>
      <c r="E6702" s="20" t="n">
        <f aca="true">IF($B$10="","",$B$10*(1-$B$14+2*$B$14*RAND()))</f>
        <v>3.64275414507329</v>
      </c>
      <c r="F6702" s="21" t="n">
        <f aca="false">INDEX($E$17:$E$28,B6702)</f>
        <v>4.761</v>
      </c>
      <c r="G6702" s="25" t="n">
        <f aca="false">IF(OR(D6702="",E6702="",F6702=""),"",D6702*($B$7-$B$8-F6702-E6702))</f>
        <v>2852.53853911932</v>
      </c>
      <c r="H6702" s="25" t="n">
        <f aca="false">IF(D6702="","",D6702*$F$30)</f>
        <v>3288.65362847521</v>
      </c>
    </row>
    <row r="6703" customFormat="false" ht="15" hidden="false" customHeight="false" outlineLevel="0" collapsed="false">
      <c r="A6703" s="2" t="n">
        <v>6669</v>
      </c>
      <c r="B6703" s="2" t="n">
        <v>9</v>
      </c>
      <c r="C6703" s="22" t="n">
        <f aca="true">NORMSINV(MAX(RAND(),0.000000000001))</f>
        <v>-0.652267599050425</v>
      </c>
      <c r="D6703" s="24" t="n">
        <f aca="false">IF($B$11="","",$B$11*EXP($B$12*C6703))</f>
        <v>704.613454884184</v>
      </c>
      <c r="E6703" s="20" t="n">
        <f aca="true">IF($B$10="","",$B$10*(1-$B$14+2*$B$14*RAND()))</f>
        <v>3.38616280735171</v>
      </c>
      <c r="F6703" s="21" t="n">
        <f aca="false">INDEX($E$17:$E$28,B6703)</f>
        <v>4.761</v>
      </c>
      <c r="G6703" s="25" t="n">
        <f aca="false">IF(OR(D6703="",E6703="",F6703=""),"",D6703*($B$7-$B$8-F6703-E6703))</f>
        <v>3236.17488203249</v>
      </c>
      <c r="H6703" s="25" t="n">
        <f aca="false">IF(D6703="","",D6703*$F$30)</f>
        <v>3522.50358365701</v>
      </c>
    </row>
    <row r="6704" customFormat="false" ht="15" hidden="false" customHeight="false" outlineLevel="0" collapsed="false">
      <c r="A6704" s="2" t="n">
        <v>6670</v>
      </c>
      <c r="B6704" s="2" t="n">
        <v>10</v>
      </c>
      <c r="C6704" s="22" t="n">
        <f aca="true">NORMSINV(MAX(RAND(),0.000000000001))</f>
        <v>-0.454063924339072</v>
      </c>
      <c r="D6704" s="24" t="n">
        <f aca="false">IF($B$11="","",$B$11*EXP($B$12*C6704))</f>
        <v>765.987357029559</v>
      </c>
      <c r="E6704" s="20" t="n">
        <f aca="true">IF($B$10="","",$B$10*(1-$B$14+2*$B$14*RAND()))</f>
        <v>3.73649674353853</v>
      </c>
      <c r="F6704" s="21" t="n">
        <f aca="false">INDEX($E$17:$E$28,B6704)</f>
        <v>4.761</v>
      </c>
      <c r="G6704" s="25" t="n">
        <f aca="false">IF(OR(D6704="",E6704="",F6704=""),"",D6704*($B$7-$B$8-F6704-E6704))</f>
        <v>3249.70385660622</v>
      </c>
      <c r="H6704" s="25" t="n">
        <f aca="false">IF(D6704="","",D6704*$F$30)</f>
        <v>3829.32399526217</v>
      </c>
    </row>
    <row r="6705" customFormat="false" ht="15" hidden="false" customHeight="false" outlineLevel="0" collapsed="false">
      <c r="A6705" s="2" t="n">
        <v>6671</v>
      </c>
      <c r="B6705" s="2" t="n">
        <v>11</v>
      </c>
      <c r="C6705" s="22" t="n">
        <f aca="true">NORMSINV(MAX(RAND(),0.000000000001))</f>
        <v>-0.893913220985045</v>
      </c>
      <c r="D6705" s="24" t="n">
        <f aca="false">IF($B$11="","",$B$11*EXP($B$12*C6705))</f>
        <v>636.400508906844</v>
      </c>
      <c r="E6705" s="20" t="n">
        <f aca="true">IF($B$10="","",$B$10*(1-$B$14+2*$B$14*RAND()))</f>
        <v>3.53093678353187</v>
      </c>
      <c r="F6705" s="21" t="n">
        <f aca="false">INDEX($E$17:$E$28,B6705)</f>
        <v>4.761</v>
      </c>
      <c r="G6705" s="25" t="n">
        <f aca="false">IF(OR(D6705="",E6705="",F6705=""),"",D6705*($B$7-$B$8-F6705-E6705))</f>
        <v>2830.74969461013</v>
      </c>
      <c r="H6705" s="25" t="n">
        <f aca="false">IF(D6705="","",D6705*$F$30)</f>
        <v>3181.4934241271</v>
      </c>
    </row>
    <row r="6706" customFormat="false" ht="15" hidden="false" customHeight="false" outlineLevel="0" collapsed="false">
      <c r="A6706" s="2" t="n">
        <v>6672</v>
      </c>
      <c r="B6706" s="2" t="n">
        <v>12</v>
      </c>
      <c r="C6706" s="22" t="n">
        <f aca="true">NORMSINV(MAX(RAND(),0.000000000001))</f>
        <v>-1.21320323235191</v>
      </c>
      <c r="D6706" s="24" t="n">
        <f aca="false">IF($B$11="","",$B$11*EXP($B$12*C6706))</f>
        <v>556.290210684852</v>
      </c>
      <c r="E6706" s="20" t="n">
        <f aca="true">IF($B$10="","",$B$10*(1-$B$14+2*$B$14*RAND()))</f>
        <v>3.71915253101375</v>
      </c>
      <c r="F6706" s="21" t="n">
        <f aca="false">INDEX($E$17:$E$28,B6706)</f>
        <v>4.761</v>
      </c>
      <c r="G6706" s="25" t="n">
        <f aca="false">IF(OR(D6706="",E6706="",F6706=""),"",D6706*($B$7-$B$8-F6706-E6706))</f>
        <v>2369.71144600769</v>
      </c>
      <c r="H6706" s="25" t="n">
        <f aca="false">IF(D6706="","",D6706*$F$30)</f>
        <v>2781.00602125571</v>
      </c>
    </row>
    <row r="6707" customFormat="false" ht="15" hidden="false" customHeight="false" outlineLevel="0" collapsed="false">
      <c r="A6707" s="2" t="n">
        <v>6673</v>
      </c>
      <c r="B6707" s="2" t="n">
        <v>1</v>
      </c>
      <c r="C6707" s="22" t="n">
        <f aca="true">NORMSINV(MAX(RAND(),0.000000000001))</f>
        <v>-1.0472427455031</v>
      </c>
      <c r="D6707" s="24" t="n">
        <f aca="false">IF($B$11="","",$B$11*EXP($B$12*C6707))</f>
        <v>596.584109958196</v>
      </c>
      <c r="E6707" s="20" t="n">
        <f aca="true">IF($B$10="","",$B$10*(1-$B$14+2*$B$14*RAND()))</f>
        <v>3.41759820115362</v>
      </c>
      <c r="F6707" s="21" t="n">
        <f aca="false">INDEX($E$17:$E$28,B6707)</f>
        <v>4.92562580645161</v>
      </c>
      <c r="G6707" s="25" t="n">
        <f aca="false">IF(OR(D6707="",E6707="",F6707=""),"",D6707*($B$7-$B$8-F6707-E6707))</f>
        <v>2623.04669210839</v>
      </c>
      <c r="H6707" s="25" t="n">
        <f aca="false">IF(D6707="","",D6707*$F$30)</f>
        <v>2982.44328250301</v>
      </c>
    </row>
    <row r="6708" customFormat="false" ht="15" hidden="false" customHeight="false" outlineLevel="0" collapsed="false">
      <c r="A6708" s="2" t="n">
        <v>6674</v>
      </c>
      <c r="B6708" s="2" t="n">
        <v>2</v>
      </c>
      <c r="C6708" s="22" t="n">
        <f aca="true">NORMSINV(MAX(RAND(),0.000000000001))</f>
        <v>-1.12848485899639</v>
      </c>
      <c r="D6708" s="24" t="n">
        <f aca="false">IF($B$11="","",$B$11*EXP($B$12*C6708))</f>
        <v>576.507049387949</v>
      </c>
      <c r="E6708" s="20" t="n">
        <f aca="true">IF($B$10="","",$B$10*(1-$B$14+2*$B$14*RAND()))</f>
        <v>3.73898989580364</v>
      </c>
      <c r="F6708" s="21" t="n">
        <f aca="false">INDEX($E$17:$E$28,B6708)</f>
        <v>5.0612</v>
      </c>
      <c r="G6708" s="25" t="n">
        <f aca="false">IF(OR(D6708="",E6708="",F6708=""),"",D6708*($B$7-$B$8-F6708-E6708))</f>
        <v>2271.32829831907</v>
      </c>
      <c r="H6708" s="25" t="n">
        <f aca="false">IF(D6708="","",D6708*$F$30)</f>
        <v>2882.07404130023</v>
      </c>
    </row>
    <row r="6709" customFormat="false" ht="15" hidden="false" customHeight="false" outlineLevel="0" collapsed="false">
      <c r="A6709" s="2" t="n">
        <v>6675</v>
      </c>
      <c r="B6709" s="2" t="n">
        <v>3</v>
      </c>
      <c r="C6709" s="22" t="n">
        <f aca="true">NORMSINV(MAX(RAND(),0.000000000001))</f>
        <v>0.0698435400116747</v>
      </c>
      <c r="D6709" s="24" t="n">
        <f aca="false">IF($B$11="","",$B$11*EXP($B$12*C6709))</f>
        <v>955.201671236552</v>
      </c>
      <c r="E6709" s="20" t="n">
        <f aca="true">IF($B$10="","",$B$10*(1-$B$14+2*$B$14*RAND()))</f>
        <v>3.50800774922738</v>
      </c>
      <c r="F6709" s="21" t="n">
        <f aca="false">INDEX($E$17:$E$28,B6709)</f>
        <v>5.0612</v>
      </c>
      <c r="G6709" s="25" t="n">
        <f aca="false">IF(OR(D6709="",E6709="",F6709=""),"",D6709*($B$7-$B$8-F6709-E6709))</f>
        <v>3983.94772831847</v>
      </c>
      <c r="H6709" s="25" t="n">
        <f aca="false">IF(D6709="","",D6709*$F$30)</f>
        <v>4775.24419484577</v>
      </c>
    </row>
    <row r="6710" customFormat="false" ht="15" hidden="false" customHeight="false" outlineLevel="0" collapsed="false">
      <c r="A6710" s="2" t="n">
        <v>6676</v>
      </c>
      <c r="B6710" s="2" t="n">
        <v>4</v>
      </c>
      <c r="C6710" s="22" t="n">
        <f aca="true">NORMSINV(MAX(RAND(),0.000000000001))</f>
        <v>0.741540640849858</v>
      </c>
      <c r="D6710" s="24" t="n">
        <f aca="false">IF($B$11="","",$B$11*EXP($B$12*C6710))</f>
        <v>1267.69156227769</v>
      </c>
      <c r="E6710" s="20" t="n">
        <f aca="true">IF($B$10="","",$B$10*(1-$B$14+2*$B$14*RAND()))</f>
        <v>3.78399266319261</v>
      </c>
      <c r="F6710" s="21" t="n">
        <f aca="false">INDEX($E$17:$E$28,B6710)</f>
        <v>4.89657419354839</v>
      </c>
      <c r="G6710" s="25" t="n">
        <f aca="false">IF(OR(D6710="",E6710="",F6710=""),"",D6710*($B$7-$B$8-F6710-E6710))</f>
        <v>5146.10914333984</v>
      </c>
      <c r="H6710" s="25" t="n">
        <f aca="false">IF(D6710="","",D6710*$F$30)</f>
        <v>6337.44365813863</v>
      </c>
    </row>
    <row r="6711" customFormat="false" ht="15" hidden="false" customHeight="false" outlineLevel="0" collapsed="false">
      <c r="A6711" s="2" t="n">
        <v>6677</v>
      </c>
      <c r="B6711" s="2" t="n">
        <v>5</v>
      </c>
      <c r="C6711" s="22" t="n">
        <f aca="true">NORMSINV(MAX(RAND(),0.000000000001))</f>
        <v>-0.112195781407447</v>
      </c>
      <c r="D6711" s="24" t="n">
        <f aca="false">IF($B$11="","",$B$11*EXP($B$12*C6711))</f>
        <v>884.67230474348</v>
      </c>
      <c r="E6711" s="20" t="n">
        <f aca="true">IF($B$10="","",$B$10*(1-$B$14+2*$B$14*RAND()))</f>
        <v>3.51892579464688</v>
      </c>
      <c r="F6711" s="21" t="n">
        <f aca="false">INDEX($E$17:$E$28,B6711)</f>
        <v>4.761</v>
      </c>
      <c r="G6711" s="25" t="n">
        <f aca="false">IF(OR(D6711="",E6711="",F6711=""),"",D6711*($B$7-$B$8-F6711-E6711))</f>
        <v>3945.70412657669</v>
      </c>
      <c r="H6711" s="25" t="n">
        <f aca="false">IF(D6711="","",D6711*$F$30)</f>
        <v>4422.6537858736</v>
      </c>
    </row>
    <row r="6712" customFormat="false" ht="15" hidden="false" customHeight="false" outlineLevel="0" collapsed="false">
      <c r="A6712" s="2" t="n">
        <v>6678</v>
      </c>
      <c r="B6712" s="2" t="n">
        <v>6</v>
      </c>
      <c r="C6712" s="22" t="n">
        <f aca="true">NORMSINV(MAX(RAND(),0.000000000001))</f>
        <v>-0.780991511094689</v>
      </c>
      <c r="D6712" s="24" t="n">
        <f aca="false">IF($B$11="","",$B$11*EXP($B$12*C6712))</f>
        <v>667.413285803879</v>
      </c>
      <c r="E6712" s="20" t="n">
        <f aca="true">IF($B$10="","",$B$10*(1-$B$14+2*$B$14*RAND()))</f>
        <v>3.78929139760342</v>
      </c>
      <c r="F6712" s="21" t="n">
        <f aca="false">INDEX($E$17:$E$28,B6712)</f>
        <v>4.761</v>
      </c>
      <c r="G6712" s="25" t="n">
        <f aca="false">IF(OR(D6712="",E6712="",F6712=""),"",D6712*($B$7-$B$8-F6712-E6712))</f>
        <v>2796.26718488628</v>
      </c>
      <c r="H6712" s="25" t="n">
        <f aca="false">IF(D6712="","",D6712*$F$30)</f>
        <v>3336.53249839075</v>
      </c>
    </row>
    <row r="6713" customFormat="false" ht="15" hidden="false" customHeight="false" outlineLevel="0" collapsed="false">
      <c r="A6713" s="2" t="n">
        <v>6679</v>
      </c>
      <c r="B6713" s="2" t="n">
        <v>7</v>
      </c>
      <c r="C6713" s="22" t="n">
        <f aca="true">NORMSINV(MAX(RAND(),0.000000000001))</f>
        <v>0.171221036011043</v>
      </c>
      <c r="D6713" s="24" t="n">
        <f aca="false">IF($B$11="","",$B$11*EXP($B$12*C6713))</f>
        <v>996.889098978512</v>
      </c>
      <c r="E6713" s="20" t="n">
        <f aca="true">IF($B$10="","",$B$10*(1-$B$14+2*$B$14*RAND()))</f>
        <v>3.40089730001243</v>
      </c>
      <c r="F6713" s="21" t="n">
        <f aca="false">INDEX($E$17:$E$28,B6713)</f>
        <v>4.761</v>
      </c>
      <c r="G6713" s="25" t="n">
        <f aca="false">IF(OR(D6713="",E6713="",F6713=""),"",D6713*($B$7-$B$8-F6713-E6713))</f>
        <v>4563.86067562171</v>
      </c>
      <c r="H6713" s="25" t="n">
        <f aca="false">IF(D6713="","",D6713*$F$30)</f>
        <v>4983.64798361338</v>
      </c>
    </row>
    <row r="6714" customFormat="false" ht="15" hidden="false" customHeight="false" outlineLevel="0" collapsed="false">
      <c r="A6714" s="2" t="n">
        <v>6680</v>
      </c>
      <c r="B6714" s="2" t="n">
        <v>8</v>
      </c>
      <c r="C6714" s="22" t="n">
        <f aca="true">NORMSINV(MAX(RAND(),0.000000000001))</f>
        <v>-0.668105497052827</v>
      </c>
      <c r="D6714" s="24" t="n">
        <f aca="false">IF($B$11="","",$B$11*EXP($B$12*C6714))</f>
        <v>699.926835388582</v>
      </c>
      <c r="E6714" s="20" t="n">
        <f aca="true">IF($B$10="","",$B$10*(1-$B$14+2*$B$14*RAND()))</f>
        <v>3.96474061470351</v>
      </c>
      <c r="F6714" s="21" t="n">
        <f aca="false">INDEX($E$17:$E$28,B6714)</f>
        <v>4.761</v>
      </c>
      <c r="G6714" s="25" t="n">
        <f aca="false">IF(OR(D6714="",E6714="",F6714=""),"",D6714*($B$7-$B$8-F6714-E6714))</f>
        <v>2809.68786797949</v>
      </c>
      <c r="H6714" s="25" t="n">
        <f aca="false">IF(D6714="","",D6714*$F$30)</f>
        <v>3499.0742354746</v>
      </c>
    </row>
    <row r="6715" customFormat="false" ht="15" hidden="false" customHeight="false" outlineLevel="0" collapsed="false">
      <c r="A6715" s="2" t="n">
        <v>6681</v>
      </c>
      <c r="B6715" s="2" t="n">
        <v>9</v>
      </c>
      <c r="C6715" s="22" t="n">
        <f aca="true">NORMSINV(MAX(RAND(),0.000000000001))</f>
        <v>1.42476880465195</v>
      </c>
      <c r="D6715" s="24" t="n">
        <f aca="false">IF($B$11="","",$B$11*EXP($B$12*C6715))</f>
        <v>1690.60549088501</v>
      </c>
      <c r="E6715" s="20" t="n">
        <f aca="true">IF($B$10="","",$B$10*(1-$B$14+2*$B$14*RAND()))</f>
        <v>3.43892230840419</v>
      </c>
      <c r="F6715" s="21" t="n">
        <f aca="false">INDEX($E$17:$E$28,B6715)</f>
        <v>4.761</v>
      </c>
      <c r="G6715" s="25" t="n">
        <f aca="false">IF(OR(D6715="",E6715="",F6715=""),"",D6715*($B$7-$B$8-F6715-E6715))</f>
        <v>7675.48027445642</v>
      </c>
      <c r="H6715" s="25" t="n">
        <f aca="false">IF(D6715="","",D6715*$F$30)</f>
        <v>8451.67497003234</v>
      </c>
    </row>
    <row r="6716" customFormat="false" ht="15" hidden="false" customHeight="false" outlineLevel="0" collapsed="false">
      <c r="A6716" s="2" t="n">
        <v>6682</v>
      </c>
      <c r="B6716" s="2" t="n">
        <v>10</v>
      </c>
      <c r="C6716" s="22" t="n">
        <f aca="true">NORMSINV(MAX(RAND(),0.000000000001))</f>
        <v>-0.341342688707471</v>
      </c>
      <c r="D6716" s="24" t="n">
        <f aca="false">IF($B$11="","",$B$11*EXP($B$12*C6716))</f>
        <v>803.247244997129</v>
      </c>
      <c r="E6716" s="20" t="n">
        <f aca="true">IF($B$10="","",$B$10*(1-$B$14+2*$B$14*RAND()))</f>
        <v>3.69928127244653</v>
      </c>
      <c r="F6716" s="21" t="n">
        <f aca="false">INDEX($E$17:$E$28,B6716)</f>
        <v>4.761</v>
      </c>
      <c r="G6716" s="25" t="n">
        <f aca="false">IF(OR(D6716="",E6716="",F6716=""),"",D6716*($B$7-$B$8-F6716-E6716))</f>
        <v>3437.67227726995</v>
      </c>
      <c r="H6716" s="25" t="n">
        <f aca="false">IF(D6716="","",D6716*$F$30)</f>
        <v>4015.59362718965</v>
      </c>
    </row>
    <row r="6717" customFormat="false" ht="15" hidden="false" customHeight="false" outlineLevel="0" collapsed="false">
      <c r="A6717" s="2" t="n">
        <v>6683</v>
      </c>
      <c r="B6717" s="2" t="n">
        <v>11</v>
      </c>
      <c r="C6717" s="22" t="n">
        <f aca="true">NORMSINV(MAX(RAND(),0.000000000001))</f>
        <v>1.0709231701627</v>
      </c>
      <c r="D6717" s="24" t="n">
        <f aca="false">IF($B$11="","",$B$11*EXP($B$12*C6717))</f>
        <v>1456.42994778851</v>
      </c>
      <c r="E6717" s="20" t="n">
        <f aca="true">IF($B$10="","",$B$10*(1-$B$14+2*$B$14*RAND()))</f>
        <v>3.38322639006197</v>
      </c>
      <c r="F6717" s="21" t="n">
        <f aca="false">INDEX($E$17:$E$28,B6717)</f>
        <v>4.761</v>
      </c>
      <c r="G6717" s="25" t="n">
        <f aca="false">IF(OR(D6717="",E6717="",F6717=""),"",D6717*($B$7-$B$8-F6717-E6717))</f>
        <v>6693.42231876985</v>
      </c>
      <c r="H6717" s="25" t="n">
        <f aca="false">IF(D6717="","",D6717*$F$30)</f>
        <v>7280.98459498431</v>
      </c>
    </row>
    <row r="6718" customFormat="false" ht="15" hidden="false" customHeight="false" outlineLevel="0" collapsed="false">
      <c r="A6718" s="2" t="n">
        <v>6684</v>
      </c>
      <c r="B6718" s="2" t="n">
        <v>12</v>
      </c>
      <c r="C6718" s="22" t="n">
        <f aca="true">NORMSINV(MAX(RAND(),0.000000000001))</f>
        <v>-1.45882679758631</v>
      </c>
      <c r="D6718" s="24" t="n">
        <f aca="false">IF($B$11="","",$B$11*EXP($B$12*C6718))</f>
        <v>501.594830900106</v>
      </c>
      <c r="E6718" s="20" t="n">
        <f aca="true">IF($B$10="","",$B$10*(1-$B$14+2*$B$14*RAND()))</f>
        <v>3.91065451038551</v>
      </c>
      <c r="F6718" s="21" t="n">
        <f aca="false">INDEX($E$17:$E$28,B6718)</f>
        <v>4.761</v>
      </c>
      <c r="G6718" s="25" t="n">
        <f aca="false">IF(OR(D6718="",E6718="",F6718=""),"",D6718*($B$7-$B$8-F6718-E6718))</f>
        <v>2040.66106790639</v>
      </c>
      <c r="H6718" s="25" t="n">
        <f aca="false">IF(D6718="","",D6718*$F$30)</f>
        <v>2507.57287863581</v>
      </c>
    </row>
    <row r="6719" customFormat="false" ht="15" hidden="false" customHeight="false" outlineLevel="0" collapsed="false">
      <c r="A6719" s="2" t="n">
        <v>6685</v>
      </c>
      <c r="B6719" s="2" t="n">
        <v>1</v>
      </c>
      <c r="C6719" s="22" t="n">
        <f aca="true">NORMSINV(MAX(RAND(),0.000000000001))</f>
        <v>-0.69577416027479</v>
      </c>
      <c r="D6719" s="24" t="n">
        <f aca="false">IF($B$11="","",$B$11*EXP($B$12*C6719))</f>
        <v>691.814027353938</v>
      </c>
      <c r="E6719" s="20" t="n">
        <f aca="true">IF($B$10="","",$B$10*(1-$B$14+2*$B$14*RAND()))</f>
        <v>3.58741737703386</v>
      </c>
      <c r="F6719" s="21" t="n">
        <f aca="false">INDEX($E$17:$E$28,B6719)</f>
        <v>4.92562580645161</v>
      </c>
      <c r="G6719" s="25" t="n">
        <f aca="false">IF(OR(D6719="",E6719="",F6719=""),"",D6719*($B$7-$B$8-F6719-E6719))</f>
        <v>2924.2680186841</v>
      </c>
      <c r="H6719" s="25" t="n">
        <f aca="false">IF(D6719="","",D6719*$F$30)</f>
        <v>3458.51668554781</v>
      </c>
    </row>
    <row r="6720" customFormat="false" ht="15" hidden="false" customHeight="false" outlineLevel="0" collapsed="false">
      <c r="A6720" s="2" t="n">
        <v>6686</v>
      </c>
      <c r="B6720" s="2" t="n">
        <v>2</v>
      </c>
      <c r="C6720" s="22" t="n">
        <f aca="true">NORMSINV(MAX(RAND(),0.000000000001))</f>
        <v>3.09660942425231</v>
      </c>
      <c r="D6720" s="24" t="n">
        <f aca="false">IF($B$11="","",$B$11*EXP($B$12*C6720))</f>
        <v>3419.66861534257</v>
      </c>
      <c r="E6720" s="20" t="n">
        <f aca="true">IF($B$10="","",$B$10*(1-$B$14+2*$B$14*RAND()))</f>
        <v>3.57988700751731</v>
      </c>
      <c r="F6720" s="21" t="n">
        <f aca="false">INDEX($E$17:$E$28,B6720)</f>
        <v>5.0612</v>
      </c>
      <c r="G6720" s="25" t="n">
        <f aca="false">IF(OR(D6720="",E6720="",F6720=""),"",D6720*($B$7-$B$8-F6720-E6720))</f>
        <v>14016.924117413</v>
      </c>
      <c r="H6720" s="25" t="n">
        <f aca="false">IF(D6720="","",D6720*$F$30)</f>
        <v>17095.6073418206</v>
      </c>
    </row>
    <row r="6721" customFormat="false" ht="15" hidden="false" customHeight="false" outlineLevel="0" collapsed="false">
      <c r="A6721" s="2" t="n">
        <v>6687</v>
      </c>
      <c r="B6721" s="2" t="n">
        <v>3</v>
      </c>
      <c r="C6721" s="22" t="n">
        <f aca="true">NORMSINV(MAX(RAND(),0.000000000001))</f>
        <v>0.851774580080078</v>
      </c>
      <c r="D6721" s="24" t="n">
        <f aca="false">IF($B$11="","",$B$11*EXP($B$12*C6721))</f>
        <v>1327.96330707377</v>
      </c>
      <c r="E6721" s="20" t="n">
        <f aca="true">IF($B$10="","",$B$10*(1-$B$14+2*$B$14*RAND()))</f>
        <v>3.77769976366521</v>
      </c>
      <c r="F6721" s="21" t="n">
        <f aca="false">INDEX($E$17:$E$28,B6721)</f>
        <v>5.0612</v>
      </c>
      <c r="G6721" s="25" t="n">
        <f aca="false">IF(OR(D6721="",E6721="",F6721=""),"",D6721*($B$7-$B$8-F6721-E6721))</f>
        <v>5180.5179710694</v>
      </c>
      <c r="H6721" s="25" t="n">
        <f aca="false">IF(D6721="","",D6721*$F$30)</f>
        <v>6638.75416472317</v>
      </c>
    </row>
    <row r="6722" customFormat="false" ht="15" hidden="false" customHeight="false" outlineLevel="0" collapsed="false">
      <c r="A6722" s="2" t="n">
        <v>6688</v>
      </c>
      <c r="B6722" s="2" t="n">
        <v>4</v>
      </c>
      <c r="C6722" s="22" t="n">
        <f aca="true">NORMSINV(MAX(RAND(),0.000000000001))</f>
        <v>-0.957117897964788</v>
      </c>
      <c r="D6722" s="24" t="n">
        <f aca="false">IF($B$11="","",$B$11*EXP($B$12*C6722))</f>
        <v>619.675398393448</v>
      </c>
      <c r="E6722" s="20" t="n">
        <f aca="true">IF($B$10="","",$B$10*(1-$B$14+2*$B$14*RAND()))</f>
        <v>4.05381461533523</v>
      </c>
      <c r="F6722" s="21" t="n">
        <f aca="false">INDEX($E$17:$E$28,B6722)</f>
        <v>4.89657419354839</v>
      </c>
      <c r="G6722" s="25" t="n">
        <f aca="false">IF(OR(D6722="",E6722="",F6722=""),"",D6722*($B$7-$B$8-F6722-E6722))</f>
        <v>2348.32882461131</v>
      </c>
      <c r="H6722" s="25" t="n">
        <f aca="false">IF(D6722="","",D6722*$F$30)</f>
        <v>3097.88125164852</v>
      </c>
    </row>
    <row r="6723" customFormat="false" ht="15" hidden="false" customHeight="false" outlineLevel="0" collapsed="false">
      <c r="A6723" s="2" t="n">
        <v>6689</v>
      </c>
      <c r="B6723" s="2" t="n">
        <v>5</v>
      </c>
      <c r="C6723" s="22" t="n">
        <f aca="true">NORMSINV(MAX(RAND(),0.000000000001))</f>
        <v>-0.224634656992246</v>
      </c>
      <c r="D6723" s="24" t="n">
        <f aca="false">IF($B$11="","",$B$11*EXP($B$12*C6723))</f>
        <v>843.73576632674</v>
      </c>
      <c r="E6723" s="20" t="n">
        <f aca="true">IF($B$10="","",$B$10*(1-$B$14+2*$B$14*RAND()))</f>
        <v>4.07613086568138</v>
      </c>
      <c r="F6723" s="21" t="n">
        <f aca="false">INDEX($E$17:$E$28,B6723)</f>
        <v>4.761</v>
      </c>
      <c r="G6723" s="25" t="n">
        <f aca="false">IF(OR(D6723="",E6723="",F6723=""),"",D6723*($B$7-$B$8-F6723-E6723))</f>
        <v>3292.9902799173</v>
      </c>
      <c r="H6723" s="25" t="n">
        <f aca="false">IF(D6723="","",D6723*$F$30)</f>
        <v>4218.00384302064</v>
      </c>
    </row>
    <row r="6724" customFormat="false" ht="15" hidden="false" customHeight="false" outlineLevel="0" collapsed="false">
      <c r="A6724" s="2" t="n">
        <v>6690</v>
      </c>
      <c r="B6724" s="2" t="n">
        <v>6</v>
      </c>
      <c r="C6724" s="22" t="n">
        <f aca="true">NORMSINV(MAX(RAND(),0.000000000001))</f>
        <v>-1.5586807944283</v>
      </c>
      <c r="D6724" s="24" t="n">
        <f aca="false">IF($B$11="","",$B$11*EXP($B$12*C6724))</f>
        <v>480.928013151636</v>
      </c>
      <c r="E6724" s="20" t="n">
        <f aca="true">IF($B$10="","",$B$10*(1-$B$14+2*$B$14*RAND()))</f>
        <v>3.95579793226056</v>
      </c>
      <c r="F6724" s="21" t="n">
        <f aca="false">INDEX($E$17:$E$28,B6724)</f>
        <v>4.761</v>
      </c>
      <c r="G6724" s="25" t="n">
        <f aca="false">IF(OR(D6724="",E6724="",F6724=""),"",D6724*($B$7-$B$8-F6724-E6724))</f>
        <v>1934.87057694548</v>
      </c>
      <c r="H6724" s="25" t="n">
        <f aca="false">IF(D6724="","",D6724*$F$30)</f>
        <v>2404.25532334766</v>
      </c>
    </row>
    <row r="6725" customFormat="false" ht="15" hidden="false" customHeight="false" outlineLevel="0" collapsed="false">
      <c r="A6725" s="2" t="n">
        <v>6691</v>
      </c>
      <c r="B6725" s="2" t="n">
        <v>7</v>
      </c>
      <c r="C6725" s="22" t="n">
        <f aca="true">NORMSINV(MAX(RAND(),0.000000000001))</f>
        <v>0.435027042564128</v>
      </c>
      <c r="D6725" s="24" t="n">
        <f aca="false">IF($B$11="","",$B$11*EXP($B$12*C6725))</f>
        <v>1114.09581708757</v>
      </c>
      <c r="E6725" s="20" t="n">
        <f aca="true">IF($B$10="","",$B$10*(1-$B$14+2*$B$14*RAND()))</f>
        <v>3.80282630548189</v>
      </c>
      <c r="F6725" s="21" t="n">
        <f aca="false">INDEX($E$17:$E$28,B6725)</f>
        <v>4.761</v>
      </c>
      <c r="G6725" s="25" t="n">
        <f aca="false">IF(OR(D6725="",E6725="",F6725=""),"",D6725*($B$7-$B$8-F6725-E6725))</f>
        <v>4652.65764449378</v>
      </c>
      <c r="H6725" s="25" t="n">
        <f aca="false">IF(D6725="","",D6725*$F$30)</f>
        <v>5569.58780878419</v>
      </c>
    </row>
    <row r="6726" customFormat="false" ht="15" hidden="false" customHeight="false" outlineLevel="0" collapsed="false">
      <c r="A6726" s="2" t="n">
        <v>6692</v>
      </c>
      <c r="B6726" s="2" t="n">
        <v>8</v>
      </c>
      <c r="C6726" s="22" t="n">
        <f aca="true">NORMSINV(MAX(RAND(),0.000000000001))</f>
        <v>-1.08800797129819</v>
      </c>
      <c r="D6726" s="24" t="n">
        <f aca="false">IF($B$11="","",$B$11*EXP($B$12*C6726))</f>
        <v>586.424045209506</v>
      </c>
      <c r="E6726" s="20" t="n">
        <f aca="true">IF($B$10="","",$B$10*(1-$B$14+2*$B$14*RAND()))</f>
        <v>3.87666421552855</v>
      </c>
      <c r="F6726" s="21" t="n">
        <f aca="false">INDEX($E$17:$E$28,B6726)</f>
        <v>4.761</v>
      </c>
      <c r="G6726" s="25" t="n">
        <f aca="false">IF(OR(D6726="",E6726="",F6726=""),"",D6726*($B$7-$B$8-F6726-E6726))</f>
        <v>2405.70834553746</v>
      </c>
      <c r="H6726" s="25" t="n">
        <f aca="false">IF(D6726="","",D6726*$F$30)</f>
        <v>2931.65108681136</v>
      </c>
    </row>
    <row r="6727" customFormat="false" ht="15" hidden="false" customHeight="false" outlineLevel="0" collapsed="false">
      <c r="A6727" s="2" t="n">
        <v>6693</v>
      </c>
      <c r="B6727" s="2" t="n">
        <v>9</v>
      </c>
      <c r="C6727" s="22" t="n">
        <f aca="true">NORMSINV(MAX(RAND(),0.000000000001))</f>
        <v>0.432869764416985</v>
      </c>
      <c r="D6727" s="24" t="n">
        <f aca="false">IF($B$11="","",$B$11*EXP($B$12*C6727))</f>
        <v>1113.08355988907</v>
      </c>
      <c r="E6727" s="20" t="n">
        <f aca="true">IF($B$10="","",$B$10*(1-$B$14+2*$B$14*RAND()))</f>
        <v>3.50409056456745</v>
      </c>
      <c r="F6727" s="21" t="n">
        <f aca="false">INDEX($E$17:$E$28,B6727)</f>
        <v>4.761</v>
      </c>
      <c r="G6727" s="25" t="n">
        <f aca="false">IF(OR(D6727="",E6727="",F6727=""),"",D6727*($B$7-$B$8-F6727-E6727))</f>
        <v>4980.94812457243</v>
      </c>
      <c r="H6727" s="25" t="n">
        <f aca="false">IF(D6727="","",D6727*$F$30)</f>
        <v>5564.52733259742</v>
      </c>
    </row>
    <row r="6728" customFormat="false" ht="15" hidden="false" customHeight="false" outlineLevel="0" collapsed="false">
      <c r="A6728" s="2" t="n">
        <v>6694</v>
      </c>
      <c r="B6728" s="2" t="n">
        <v>10</v>
      </c>
      <c r="C6728" s="22" t="n">
        <f aca="true">NORMSINV(MAX(RAND(),0.000000000001))</f>
        <v>-1.18666404910974</v>
      </c>
      <c r="D6728" s="24" t="n">
        <f aca="false">IF($B$11="","",$B$11*EXP($B$12*C6728))</f>
        <v>562.545956400636</v>
      </c>
      <c r="E6728" s="20" t="n">
        <f aca="true">IF($B$10="","",$B$10*(1-$B$14+2*$B$14*RAND()))</f>
        <v>3.7671894404117</v>
      </c>
      <c r="F6728" s="21" t="n">
        <f aca="false">INDEX($E$17:$E$28,B6728)</f>
        <v>4.761</v>
      </c>
      <c r="G6728" s="25" t="n">
        <f aca="false">IF(OR(D6728="",E6728="",F6728=""),"",D6728*($B$7-$B$8-F6728-E6728))</f>
        <v>2369.3369994219</v>
      </c>
      <c r="H6728" s="25" t="n">
        <f aca="false">IF(D6728="","",D6728*$F$30)</f>
        <v>2812.27974523806</v>
      </c>
    </row>
    <row r="6729" customFormat="false" ht="15" hidden="false" customHeight="false" outlineLevel="0" collapsed="false">
      <c r="A6729" s="2" t="n">
        <v>6695</v>
      </c>
      <c r="B6729" s="2" t="n">
        <v>11</v>
      </c>
      <c r="C6729" s="22" t="n">
        <f aca="true">NORMSINV(MAX(RAND(),0.000000000001))</f>
        <v>-2.61154565039565</v>
      </c>
      <c r="D6729" s="24" t="n">
        <f aca="false">IF($B$11="","",$B$11*EXP($B$12*C6729))</f>
        <v>308.609299648897</v>
      </c>
      <c r="E6729" s="20" t="n">
        <f aca="true">IF($B$10="","",$B$10*(1-$B$14+2*$B$14*RAND()))</f>
        <v>3.58607131607775</v>
      </c>
      <c r="F6729" s="21" t="n">
        <f aca="false">INDEX($E$17:$E$28,B6729)</f>
        <v>4.761</v>
      </c>
      <c r="G6729" s="25" t="n">
        <f aca="false">IF(OR(D6729="",E6729="",F6729=""),"",D6729*($B$7-$B$8-F6729-E6729))</f>
        <v>1355.6986445528</v>
      </c>
      <c r="H6729" s="25" t="n">
        <f aca="false">IF(D6729="","",D6729*$F$30)</f>
        <v>1542.79961080477</v>
      </c>
    </row>
    <row r="6730" customFormat="false" ht="15" hidden="false" customHeight="false" outlineLevel="0" collapsed="false">
      <c r="A6730" s="2" t="n">
        <v>6696</v>
      </c>
      <c r="B6730" s="2" t="n">
        <v>12</v>
      </c>
      <c r="C6730" s="22" t="n">
        <f aca="true">NORMSINV(MAX(RAND(),0.000000000001))</f>
        <v>-0.68826760070873</v>
      </c>
      <c r="D6730" s="24" t="n">
        <f aca="false">IF($B$11="","",$B$11*EXP($B$12*C6730))</f>
        <v>694.005706005607</v>
      </c>
      <c r="E6730" s="20" t="n">
        <f aca="true">IF($B$10="","",$B$10*(1-$B$14+2*$B$14*RAND()))</f>
        <v>3.451696451925</v>
      </c>
      <c r="F6730" s="21" t="n">
        <f aca="false">INDEX($E$17:$E$28,B6730)</f>
        <v>4.761</v>
      </c>
      <c r="G6730" s="25" t="n">
        <f aca="false">IF(OR(D6730="",E6730="",F6730=""),"",D6730*($B$7-$B$8-F6730-E6730))</f>
        <v>3141.97449518348</v>
      </c>
      <c r="H6730" s="25" t="n">
        <f aca="false">IF(D6730="","",D6730*$F$30)</f>
        <v>3469.47332546323</v>
      </c>
    </row>
    <row r="6731" customFormat="false" ht="15" hidden="false" customHeight="false" outlineLevel="0" collapsed="false">
      <c r="A6731" s="2" t="n">
        <v>6697</v>
      </c>
      <c r="B6731" s="2" t="n">
        <v>1</v>
      </c>
      <c r="C6731" s="22" t="n">
        <f aca="true">NORMSINV(MAX(RAND(),0.000000000001))</f>
        <v>0.545551687525012</v>
      </c>
      <c r="D6731" s="24" t="n">
        <f aca="false">IF($B$11="","",$B$11*EXP($B$12*C6731))</f>
        <v>1167.20789765796</v>
      </c>
      <c r="E6731" s="20" t="n">
        <f aca="true">IF($B$10="","",$B$10*(1-$B$14+2*$B$14*RAND()))</f>
        <v>4.00094619523135</v>
      </c>
      <c r="F6731" s="21" t="n">
        <f aca="false">INDEX($E$17:$E$28,B6731)</f>
        <v>4.92562580645161</v>
      </c>
      <c r="G6731" s="25" t="n">
        <f aca="false">IF(OR(D6731="",E6731="",F6731=""),"",D6731*($B$7-$B$8-F6731-E6731))</f>
        <v>4451.06327678564</v>
      </c>
      <c r="H6731" s="25" t="n">
        <f aca="false">IF(D6731="","",D6731*$F$30)</f>
        <v>5835.10572197168</v>
      </c>
    </row>
    <row r="6732" customFormat="false" ht="15" hidden="false" customHeight="false" outlineLevel="0" collapsed="false">
      <c r="A6732" s="2" t="n">
        <v>6698</v>
      </c>
      <c r="B6732" s="2" t="n">
        <v>2</v>
      </c>
      <c r="C6732" s="22" t="n">
        <f aca="true">NORMSINV(MAX(RAND(),0.000000000001))</f>
        <v>1.32000002010154</v>
      </c>
      <c r="D6732" s="24" t="n">
        <f aca="false">IF($B$11="","",$B$11*EXP($B$12*C6732))</f>
        <v>1617.59541152604</v>
      </c>
      <c r="E6732" s="20" t="n">
        <f aca="true">IF($B$10="","",$B$10*(1-$B$14+2*$B$14*RAND()))</f>
        <v>4.03871634302149</v>
      </c>
      <c r="F6732" s="21" t="n">
        <f aca="false">INDEX($E$17:$E$28,B6732)</f>
        <v>5.0612</v>
      </c>
      <c r="G6732" s="25" t="n">
        <f aca="false">IF(OR(D6732="",E6732="",F6732=""),"",D6732*($B$7-$B$8-F6732-E6732))</f>
        <v>5888.18262109938</v>
      </c>
      <c r="H6732" s="25" t="n">
        <f aca="false">IF(D6732="","",D6732*$F$30)</f>
        <v>8086.68298130098</v>
      </c>
    </row>
    <row r="6733" customFormat="false" ht="15" hidden="false" customHeight="false" outlineLevel="0" collapsed="false">
      <c r="A6733" s="2" t="n">
        <v>6699</v>
      </c>
      <c r="B6733" s="2" t="n">
        <v>3</v>
      </c>
      <c r="C6733" s="22" t="n">
        <f aca="true">NORMSINV(MAX(RAND(),0.000000000001))</f>
        <v>1.56367628604845</v>
      </c>
      <c r="D6733" s="24" t="n">
        <f aca="false">IF($B$11="","",$B$11*EXP($B$12*C6733))</f>
        <v>1792.51138070666</v>
      </c>
      <c r="E6733" s="20" t="n">
        <f aca="true">IF($B$10="","",$B$10*(1-$B$14+2*$B$14*RAND()))</f>
        <v>3.62597719840151</v>
      </c>
      <c r="F6733" s="21" t="n">
        <f aca="false">INDEX($E$17:$E$28,B6733)</f>
        <v>5.0612</v>
      </c>
      <c r="G6733" s="25" t="n">
        <f aca="false">IF(OR(D6733="",E6733="",F6733=""),"",D6733*($B$7-$B$8-F6733-E6733))</f>
        <v>7264.73099585275</v>
      </c>
      <c r="H6733" s="25" t="n">
        <f aca="false">IF(D6733="","",D6733*$F$30)</f>
        <v>8961.12289442873</v>
      </c>
    </row>
    <row r="6734" customFormat="false" ht="15" hidden="false" customHeight="false" outlineLevel="0" collapsed="false">
      <c r="A6734" s="2" t="n">
        <v>6700</v>
      </c>
      <c r="B6734" s="2" t="n">
        <v>4</v>
      </c>
      <c r="C6734" s="22" t="n">
        <f aca="true">NORMSINV(MAX(RAND(),0.000000000001))</f>
        <v>-0.725525981703653</v>
      </c>
      <c r="D6734" s="24" t="n">
        <f aca="false">IF($B$11="","",$B$11*EXP($B$12*C6734))</f>
        <v>683.195301266012</v>
      </c>
      <c r="E6734" s="20" t="n">
        <f aca="true">IF($B$10="","",$B$10*(1-$B$14+2*$B$14*RAND()))</f>
        <v>4.01412296804383</v>
      </c>
      <c r="F6734" s="21" t="n">
        <f aca="false">INDEX($E$17:$E$28,B6734)</f>
        <v>4.89657419354839</v>
      </c>
      <c r="G6734" s="25" t="n">
        <f aca="false">IF(OR(D6734="",E6734="",F6734=""),"",D6734*($B$7-$B$8-F6734-E6734))</f>
        <v>2616.1617063248</v>
      </c>
      <c r="H6734" s="25" t="n">
        <f aca="false">IF(D6734="","",D6734*$F$30)</f>
        <v>3415.42995008904</v>
      </c>
    </row>
    <row r="6735" customFormat="false" ht="15" hidden="false" customHeight="false" outlineLevel="0" collapsed="false">
      <c r="A6735" s="2" t="n">
        <v>6701</v>
      </c>
      <c r="B6735" s="2" t="n">
        <v>5</v>
      </c>
      <c r="C6735" s="22" t="n">
        <f aca="true">NORMSINV(MAX(RAND(),0.000000000001))</f>
        <v>-1.30990895792962</v>
      </c>
      <c r="D6735" s="24" t="n">
        <f aca="false">IF($B$11="","",$B$11*EXP($B$12*C6735))</f>
        <v>534.077846595153</v>
      </c>
      <c r="E6735" s="20" t="n">
        <f aca="true">IF($B$10="","",$B$10*(1-$B$14+2*$B$14*RAND()))</f>
        <v>3.70554791220197</v>
      </c>
      <c r="F6735" s="21" t="n">
        <f aca="false">INDEX($E$17:$E$28,B6735)</f>
        <v>4.761</v>
      </c>
      <c r="G6735" s="25" t="n">
        <f aca="false">IF(OR(D6735="",E6735="",F6735=""),"",D6735*($B$7-$B$8-F6735-E6735))</f>
        <v>2282.35608857873</v>
      </c>
      <c r="H6735" s="25" t="n">
        <f aca="false">IF(D6735="","",D6735*$F$30)</f>
        <v>2669.96197069849</v>
      </c>
    </row>
    <row r="6736" customFormat="false" ht="15" hidden="false" customHeight="false" outlineLevel="0" collapsed="false">
      <c r="A6736" s="2" t="n">
        <v>6702</v>
      </c>
      <c r="B6736" s="2" t="n">
        <v>6</v>
      </c>
      <c r="C6736" s="22" t="n">
        <f aca="true">NORMSINV(MAX(RAND(),0.000000000001))</f>
        <v>-1.32436407689132</v>
      </c>
      <c r="D6736" s="24" t="n">
        <f aca="false">IF($B$11="","",$B$11*EXP($B$12*C6736))</f>
        <v>530.834720439746</v>
      </c>
      <c r="E6736" s="20" t="n">
        <f aca="true">IF($B$10="","",$B$10*(1-$B$14+2*$B$14*RAND()))</f>
        <v>3.94835483471895</v>
      </c>
      <c r="F6736" s="21" t="n">
        <f aca="false">INDEX($E$17:$E$28,B6736)</f>
        <v>4.761</v>
      </c>
      <c r="G6736" s="25" t="n">
        <f aca="false">IF(OR(D6736="",E6736="",F6736=""),"",D6736*($B$7-$B$8-F6736-E6736))</f>
        <v>2139.60639950378</v>
      </c>
      <c r="H6736" s="25" t="n">
        <f aca="false">IF(D6736="","",D6736*$F$30)</f>
        <v>2653.74893442238</v>
      </c>
    </row>
    <row r="6737" customFormat="false" ht="15" hidden="false" customHeight="false" outlineLevel="0" collapsed="false">
      <c r="A6737" s="2" t="n">
        <v>6703</v>
      </c>
      <c r="B6737" s="2" t="n">
        <v>7</v>
      </c>
      <c r="C6737" s="22" t="n">
        <f aca="true">NORMSINV(MAX(RAND(),0.000000000001))</f>
        <v>0.528882354182825</v>
      </c>
      <c r="D6737" s="24" t="n">
        <f aca="false">IF($B$11="","",$B$11*EXP($B$12*C6737))</f>
        <v>1159.03828094237</v>
      </c>
      <c r="E6737" s="20" t="n">
        <f aca="true">IF($B$10="","",$B$10*(1-$B$14+2*$B$14*RAND()))</f>
        <v>3.47966445028162</v>
      </c>
      <c r="F6737" s="21" t="n">
        <f aca="false">INDEX($E$17:$E$28,B6737)</f>
        <v>4.761</v>
      </c>
      <c r="G6737" s="25" t="n">
        <f aca="false">IF(OR(D6737="",E6737="",F6737=""),"",D6737*($B$7-$B$8-F6737-E6737))</f>
        <v>5214.9021409285</v>
      </c>
      <c r="H6737" s="25" t="n">
        <f aca="false">IF(D6737="","",D6737*$F$30)</f>
        <v>5794.26417408712</v>
      </c>
    </row>
    <row r="6738" customFormat="false" ht="15" hidden="false" customHeight="false" outlineLevel="0" collapsed="false">
      <c r="A6738" s="2" t="n">
        <v>6704</v>
      </c>
      <c r="B6738" s="2" t="n">
        <v>8</v>
      </c>
      <c r="C6738" s="22" t="n">
        <f aca="true">NORMSINV(MAX(RAND(),0.000000000001))</f>
        <v>-0.274380147858642</v>
      </c>
      <c r="D6738" s="24" t="n">
        <f aca="false">IF($B$11="","",$B$11*EXP($B$12*C6738))</f>
        <v>826.234234880738</v>
      </c>
      <c r="E6738" s="20" t="n">
        <f aca="true">IF($B$10="","",$B$10*(1-$B$14+2*$B$14*RAND()))</f>
        <v>3.80870103649724</v>
      </c>
      <c r="F6738" s="21" t="n">
        <f aca="false">INDEX($E$17:$E$28,B6738)</f>
        <v>4.761</v>
      </c>
      <c r="G6738" s="25" t="n">
        <f aca="false">IF(OR(D6738="",E6738="",F6738=""),"",D6738*($B$7-$B$8-F6738-E6738))</f>
        <v>3445.64377333364</v>
      </c>
      <c r="H6738" s="25" t="n">
        <f aca="false">IF(D6738="","",D6738*$F$30)</f>
        <v>4130.51018701579</v>
      </c>
    </row>
    <row r="6739" customFormat="false" ht="15" hidden="false" customHeight="false" outlineLevel="0" collapsed="false">
      <c r="A6739" s="2" t="n">
        <v>6705</v>
      </c>
      <c r="B6739" s="2" t="n">
        <v>9</v>
      </c>
      <c r="C6739" s="22" t="n">
        <f aca="true">NORMSINV(MAX(RAND(),0.000000000001))</f>
        <v>2.05618123554781</v>
      </c>
      <c r="D6739" s="24" t="n">
        <f aca="false">IF($B$11="","",$B$11*EXP($B$12*C6739))</f>
        <v>2205.91528099382</v>
      </c>
      <c r="E6739" s="20" t="n">
        <f aca="true">IF($B$10="","",$B$10*(1-$B$14+2*$B$14*RAND()))</f>
        <v>3.9538390140043</v>
      </c>
      <c r="F6739" s="21" t="n">
        <f aca="false">INDEX($E$17:$E$28,B6739)</f>
        <v>4.761</v>
      </c>
      <c r="G6739" s="25" t="n">
        <f aca="false">IF(OR(D6739="",E6739="",F6739=""),"",D6739*($B$7-$B$8-F6739-E6739))</f>
        <v>8879.16412746806</v>
      </c>
      <c r="H6739" s="25" t="n">
        <f aca="false">IF(D6739="","",D6739*$F$30)</f>
        <v>11027.8116727443</v>
      </c>
    </row>
    <row r="6740" customFormat="false" ht="15" hidden="false" customHeight="false" outlineLevel="0" collapsed="false">
      <c r="A6740" s="2" t="n">
        <v>6706</v>
      </c>
      <c r="B6740" s="2" t="n">
        <v>10</v>
      </c>
      <c r="C6740" s="22" t="n">
        <f aca="true">NORMSINV(MAX(RAND(),0.000000000001))</f>
        <v>-0.853023884557667</v>
      </c>
      <c r="D6740" s="24" t="n">
        <f aca="false">IF($B$11="","",$B$11*EXP($B$12*C6740))</f>
        <v>647.460297447008</v>
      </c>
      <c r="E6740" s="20" t="n">
        <f aca="true">IF($B$10="","",$B$10*(1-$B$14+2*$B$14*RAND()))</f>
        <v>3.8918587996887</v>
      </c>
      <c r="F6740" s="21" t="n">
        <f aca="false">INDEX($E$17:$E$28,B6740)</f>
        <v>4.761</v>
      </c>
      <c r="G6740" s="25" t="n">
        <f aca="false">IF(OR(D6740="",E6740="",F6740=""),"",D6740*($B$7-$B$8-F6740-E6740))</f>
        <v>2646.26165726148</v>
      </c>
      <c r="H6740" s="25" t="n">
        <f aca="false">IF(D6740="","",D6740*$F$30)</f>
        <v>3236.78351899708</v>
      </c>
    </row>
    <row r="6741" customFormat="false" ht="15" hidden="false" customHeight="false" outlineLevel="0" collapsed="false">
      <c r="A6741" s="2" t="n">
        <v>6707</v>
      </c>
      <c r="B6741" s="2" t="n">
        <v>11</v>
      </c>
      <c r="C6741" s="22" t="n">
        <f aca="true">NORMSINV(MAX(RAND(),0.000000000001))</f>
        <v>1.26121397643118</v>
      </c>
      <c r="D6741" s="24" t="n">
        <f aca="false">IF($B$11="","",$B$11*EXP($B$12*C6741))</f>
        <v>1578.01904063288</v>
      </c>
      <c r="E6741" s="20" t="n">
        <f aca="true">IF($B$10="","",$B$10*(1-$B$14+2*$B$14*RAND()))</f>
        <v>3.88906835294438</v>
      </c>
      <c r="F6741" s="21" t="n">
        <f aca="false">INDEX($E$17:$E$28,B6741)</f>
        <v>4.761</v>
      </c>
      <c r="G6741" s="25" t="n">
        <f aca="false">IF(OR(D6741="",E6741="",F6741=""),"",D6741*($B$7-$B$8-F6741-E6741))</f>
        <v>6453.99001394075</v>
      </c>
      <c r="H6741" s="25" t="n">
        <f aca="false">IF(D6741="","",D6741*$F$30)</f>
        <v>7888.83278793188</v>
      </c>
    </row>
    <row r="6742" customFormat="false" ht="15" hidden="false" customHeight="false" outlineLevel="0" collapsed="false">
      <c r="A6742" s="2" t="n">
        <v>6708</v>
      </c>
      <c r="B6742" s="2" t="n">
        <v>12</v>
      </c>
      <c r="C6742" s="22" t="n">
        <f aca="true">NORMSINV(MAX(RAND(),0.000000000001))</f>
        <v>-0.523891851222258</v>
      </c>
      <c r="D6742" s="24" t="n">
        <f aca="false">IF($B$11="","",$B$11*EXP($B$12*C6742))</f>
        <v>743.777957068266</v>
      </c>
      <c r="E6742" s="20" t="n">
        <f aca="true">IF($B$10="","",$B$10*(1-$B$14+2*$B$14*RAND()))</f>
        <v>4.02692339652303</v>
      </c>
      <c r="F6742" s="21" t="n">
        <f aca="false">INDEX($E$17:$E$28,B6742)</f>
        <v>4.761</v>
      </c>
      <c r="G6742" s="25" t="n">
        <f aca="false">IF(OR(D6742="",E6742="",F6742=""),"",D6742*($B$7-$B$8-F6742-E6742))</f>
        <v>2939.46746231139</v>
      </c>
      <c r="H6742" s="25" t="n">
        <f aca="false">IF(D6742="","",D6742*$F$30)</f>
        <v>3718.29476297567</v>
      </c>
    </row>
    <row r="6743" customFormat="false" ht="15" hidden="false" customHeight="false" outlineLevel="0" collapsed="false">
      <c r="A6743" s="2" t="n">
        <v>6709</v>
      </c>
      <c r="B6743" s="2" t="n">
        <v>1</v>
      </c>
      <c r="C6743" s="22" t="n">
        <f aca="true">NORMSINV(MAX(RAND(),0.000000000001))</f>
        <v>2.03017155474721</v>
      </c>
      <c r="D6743" s="24" t="n">
        <f aca="false">IF($B$11="","",$B$11*EXP($B$12*C6743))</f>
        <v>2181.87133534134</v>
      </c>
      <c r="E6743" s="20" t="n">
        <f aca="true">IF($B$10="","",$B$10*(1-$B$14+2*$B$14*RAND()))</f>
        <v>3.7423693708376</v>
      </c>
      <c r="F6743" s="21" t="n">
        <f aca="false">INDEX($E$17:$E$28,B6743)</f>
        <v>4.92562580645161</v>
      </c>
      <c r="G6743" s="25" t="n">
        <f aca="false">IF(OR(D6743="",E6743="",F6743=""),"",D6743*($B$7-$B$8-F6743-E6743))</f>
        <v>8884.59060004437</v>
      </c>
      <c r="H6743" s="25" t="n">
        <f aca="false">IF(D6743="","",D6743*$F$30)</f>
        <v>10907.6111796384</v>
      </c>
    </row>
    <row r="6744" customFormat="false" ht="15" hidden="false" customHeight="false" outlineLevel="0" collapsed="false">
      <c r="A6744" s="2" t="n">
        <v>6710</v>
      </c>
      <c r="B6744" s="2" t="n">
        <v>2</v>
      </c>
      <c r="C6744" s="22" t="n">
        <f aca="true">NORMSINV(MAX(RAND(),0.000000000001))</f>
        <v>-0.0681577939199233</v>
      </c>
      <c r="D6744" s="24" t="n">
        <f aca="false">IF($B$11="","",$B$11*EXP($B$12*C6744))</f>
        <v>901.241640321991</v>
      </c>
      <c r="E6744" s="20" t="n">
        <f aca="true">IF($B$10="","",$B$10*(1-$B$14+2*$B$14*RAND()))</f>
        <v>3.44852136123084</v>
      </c>
      <c r="F6744" s="21" t="n">
        <f aca="false">INDEX($E$17:$E$28,B6744)</f>
        <v>5.0612</v>
      </c>
      <c r="G6744" s="25" t="n">
        <f aca="false">IF(OR(D6744="",E6744="",F6744=""),"",D6744*($B$7-$B$8-F6744-E6744))</f>
        <v>3812.5032594234</v>
      </c>
      <c r="H6744" s="25" t="n">
        <f aca="false">IF(D6744="","",D6744*$F$30)</f>
        <v>4505.4872082977</v>
      </c>
    </row>
    <row r="6745" customFormat="false" ht="15" hidden="false" customHeight="false" outlineLevel="0" collapsed="false">
      <c r="A6745" s="2" t="n">
        <v>6711</v>
      </c>
      <c r="B6745" s="2" t="n">
        <v>3</v>
      </c>
      <c r="C6745" s="22" t="n">
        <f aca="true">NORMSINV(MAX(RAND(),0.000000000001))</f>
        <v>0.935883148228362</v>
      </c>
      <c r="D6745" s="24" t="n">
        <f aca="false">IF($B$11="","",$B$11*EXP($B$12*C6745))</f>
        <v>1375.87090633059</v>
      </c>
      <c r="E6745" s="20" t="n">
        <f aca="true">IF($B$10="","",$B$10*(1-$B$14+2*$B$14*RAND()))</f>
        <v>3.80181790007557</v>
      </c>
      <c r="F6745" s="21" t="n">
        <f aca="false">INDEX($E$17:$E$28,B6745)</f>
        <v>5.0612</v>
      </c>
      <c r="G6745" s="25" t="n">
        <f aca="false">IF(OR(D6745="",E6745="",F6745=""),"",D6745*($B$7-$B$8-F6745-E6745))</f>
        <v>5334.22687565051</v>
      </c>
      <c r="H6745" s="25" t="n">
        <f aca="false">IF(D6745="","",D6745*$F$30)</f>
        <v>6878.2538349279</v>
      </c>
    </row>
    <row r="6746" customFormat="false" ht="15" hidden="false" customHeight="false" outlineLevel="0" collapsed="false">
      <c r="A6746" s="2" t="n">
        <v>6712</v>
      </c>
      <c r="B6746" s="2" t="n">
        <v>4</v>
      </c>
      <c r="C6746" s="22" t="n">
        <f aca="true">NORMSINV(MAX(RAND(),0.000000000001))</f>
        <v>-0.439437471785542</v>
      </c>
      <c r="D6746" s="24" t="n">
        <f aca="false">IF($B$11="","",$B$11*EXP($B$12*C6746))</f>
        <v>770.722784099109</v>
      </c>
      <c r="E6746" s="20" t="n">
        <f aca="true">IF($B$10="","",$B$10*(1-$B$14+2*$B$14*RAND()))</f>
        <v>3.80025356199591</v>
      </c>
      <c r="F6746" s="21" t="n">
        <f aca="false">INDEX($E$17:$E$28,B6746)</f>
        <v>4.89657419354839</v>
      </c>
      <c r="G6746" s="25" t="n">
        <f aca="false">IF(OR(D6746="",E6746="",F6746=""),"",D6746*($B$7-$B$8-F6746-E6746))</f>
        <v>3116.16496883914</v>
      </c>
      <c r="H6746" s="25" t="n">
        <f aca="false">IF(D6746="","",D6746*$F$30)</f>
        <v>3852.99734226826</v>
      </c>
    </row>
    <row r="6747" customFormat="false" ht="15" hidden="false" customHeight="false" outlineLevel="0" collapsed="false">
      <c r="A6747" s="2" t="n">
        <v>6713</v>
      </c>
      <c r="B6747" s="2" t="n">
        <v>5</v>
      </c>
      <c r="C6747" s="22" t="n">
        <f aca="true">NORMSINV(MAX(RAND(),0.000000000001))</f>
        <v>0.153495606561817</v>
      </c>
      <c r="D6747" s="24" t="n">
        <f aca="false">IF($B$11="","",$B$11*EXP($B$12*C6747))</f>
        <v>989.471175799869</v>
      </c>
      <c r="E6747" s="20" t="n">
        <f aca="true">IF($B$10="","",$B$10*(1-$B$14+2*$B$14*RAND()))</f>
        <v>3.73675328863853</v>
      </c>
      <c r="F6747" s="21" t="n">
        <f aca="false">INDEX($E$17:$E$28,B6747)</f>
        <v>4.761</v>
      </c>
      <c r="G6747" s="25" t="n">
        <f aca="false">IF(OR(D6747="",E6747="",F6747=""),"",D6747*($B$7-$B$8-F6747-E6747))</f>
        <v>4197.58084152396</v>
      </c>
      <c r="H6747" s="25" t="n">
        <f aca="false">IF(D6747="","",D6747*$F$30)</f>
        <v>4946.5643020587</v>
      </c>
    </row>
    <row r="6748" customFormat="false" ht="15" hidden="false" customHeight="false" outlineLevel="0" collapsed="false">
      <c r="A6748" s="2" t="n">
        <v>6714</v>
      </c>
      <c r="B6748" s="2" t="n">
        <v>6</v>
      </c>
      <c r="C6748" s="22" t="n">
        <f aca="true">NORMSINV(MAX(RAND(),0.000000000001))</f>
        <v>0.361690229372515</v>
      </c>
      <c r="D6748" s="24" t="n">
        <f aca="false">IF($B$11="","",$B$11*EXP($B$12*C6748))</f>
        <v>1080.19491855852</v>
      </c>
      <c r="E6748" s="20" t="n">
        <f aca="true">IF($B$10="","",$B$10*(1-$B$14+2*$B$14*RAND()))</f>
        <v>3.74363548740275</v>
      </c>
      <c r="F6748" s="21" t="n">
        <f aca="false">INDEX($E$17:$E$28,B6748)</f>
        <v>4.761</v>
      </c>
      <c r="G6748" s="25" t="n">
        <f aca="false">IF(OR(D6748="",E6748="",F6748=""),"",D6748*($B$7-$B$8-F6748-E6748))</f>
        <v>4575.01922475062</v>
      </c>
      <c r="H6748" s="25" t="n">
        <f aca="false">IF(D6748="","",D6748*$F$30)</f>
        <v>5400.11043685774</v>
      </c>
    </row>
    <row r="6749" customFormat="false" ht="15" hidden="false" customHeight="false" outlineLevel="0" collapsed="false">
      <c r="A6749" s="2" t="n">
        <v>6715</v>
      </c>
      <c r="B6749" s="2" t="n">
        <v>7</v>
      </c>
      <c r="C6749" s="22" t="n">
        <f aca="true">NORMSINV(MAX(RAND(),0.000000000001))</f>
        <v>0.0600206951958569</v>
      </c>
      <c r="D6749" s="24" t="n">
        <f aca="false">IF($B$11="","",$B$11*EXP($B$12*C6749))</f>
        <v>951.256249344504</v>
      </c>
      <c r="E6749" s="20" t="n">
        <f aca="true">IF($B$10="","",$B$10*(1-$B$14+2*$B$14*RAND()))</f>
        <v>3.83615585907379</v>
      </c>
      <c r="F6749" s="21" t="n">
        <f aca="false">INDEX($E$17:$E$28,B6749)</f>
        <v>4.761</v>
      </c>
      <c r="G6749" s="25" t="n">
        <f aca="false">IF(OR(D6749="",E6749="",F6749=""),"",D6749*($B$7-$B$8-F6749-E6749))</f>
        <v>3940.90637911632</v>
      </c>
      <c r="H6749" s="25" t="n">
        <f aca="false">IF(D6749="","",D6749*$F$30)</f>
        <v>4755.52024172304</v>
      </c>
    </row>
    <row r="6750" customFormat="false" ht="15" hidden="false" customHeight="false" outlineLevel="0" collapsed="false">
      <c r="A6750" s="2" t="n">
        <v>6716</v>
      </c>
      <c r="B6750" s="2" t="n">
        <v>8</v>
      </c>
      <c r="C6750" s="22" t="n">
        <f aca="true">NORMSINV(MAX(RAND(),0.000000000001))</f>
        <v>1.27965884394561</v>
      </c>
      <c r="D6750" s="24" t="n">
        <f aca="false">IF($B$11="","",$B$11*EXP($B$12*C6750))</f>
        <v>1590.33125330124</v>
      </c>
      <c r="E6750" s="20" t="n">
        <f aca="true">IF($B$10="","",$B$10*(1-$B$14+2*$B$14*RAND()))</f>
        <v>4.05684111990982</v>
      </c>
      <c r="F6750" s="21" t="n">
        <f aca="false">INDEX($E$17:$E$28,B6750)</f>
        <v>4.761</v>
      </c>
      <c r="G6750" s="25" t="n">
        <f aca="false">IF(OR(D6750="",E6750="",F6750=""),"",D6750*($B$7-$B$8-F6750-E6750))</f>
        <v>6237.5318474204</v>
      </c>
      <c r="H6750" s="25" t="n">
        <f aca="false">IF(D6750="","",D6750*$F$30)</f>
        <v>7950.38400150356</v>
      </c>
    </row>
    <row r="6751" customFormat="false" ht="15" hidden="false" customHeight="false" outlineLevel="0" collapsed="false">
      <c r="A6751" s="2" t="n">
        <v>6717</v>
      </c>
      <c r="B6751" s="2" t="n">
        <v>9</v>
      </c>
      <c r="C6751" s="22" t="n">
        <f aca="true">NORMSINV(MAX(RAND(),0.000000000001))</f>
        <v>0.275335619608165</v>
      </c>
      <c r="D6751" s="24" t="n">
        <f aca="false">IF($B$11="","",$B$11*EXP($B$12*C6751))</f>
        <v>1041.59646921564</v>
      </c>
      <c r="E6751" s="20" t="n">
        <f aca="true">IF($B$10="","",$B$10*(1-$B$14+2*$B$14*RAND()))</f>
        <v>4.10446182668454</v>
      </c>
      <c r="F6751" s="21" t="n">
        <f aca="false">INDEX($E$17:$E$28,B6751)</f>
        <v>4.761</v>
      </c>
      <c r="G6751" s="25" t="n">
        <f aca="false">IF(OR(D6751="",E6751="",F6751=""),"",D6751*($B$7-$B$8-F6751-E6751))</f>
        <v>4035.70528116659</v>
      </c>
      <c r="H6751" s="25" t="n">
        <f aca="false">IF(D6751="","",D6751*$F$30)</f>
        <v>5207.14906890282</v>
      </c>
    </row>
    <row r="6752" customFormat="false" ht="15" hidden="false" customHeight="false" outlineLevel="0" collapsed="false">
      <c r="A6752" s="2" t="n">
        <v>6718</v>
      </c>
      <c r="B6752" s="2" t="n">
        <v>10</v>
      </c>
      <c r="C6752" s="22" t="n">
        <f aca="true">NORMSINV(MAX(RAND(),0.000000000001))</f>
        <v>0.210123533475554</v>
      </c>
      <c r="D6752" s="24" t="n">
        <f aca="false">IF($B$11="","",$B$11*EXP($B$12*C6752))</f>
        <v>1013.36496571432</v>
      </c>
      <c r="E6752" s="20" t="n">
        <f aca="true">IF($B$10="","",$B$10*(1-$B$14+2*$B$14*RAND()))</f>
        <v>3.65979550571234</v>
      </c>
      <c r="F6752" s="21" t="n">
        <f aca="false">INDEX($E$17:$E$28,B6752)</f>
        <v>4.761</v>
      </c>
      <c r="G6752" s="25" t="n">
        <f aca="false">IF(OR(D6752="",E6752="",F6752=""),"",D6752*($B$7-$B$8-F6752-E6752))</f>
        <v>4376.93051426695</v>
      </c>
      <c r="H6752" s="25" t="n">
        <f aca="false">IF(D6752="","",D6752*$F$30)</f>
        <v>5066.01413659902</v>
      </c>
    </row>
    <row r="6753" customFormat="false" ht="15" hidden="false" customHeight="false" outlineLevel="0" collapsed="false">
      <c r="A6753" s="2" t="n">
        <v>6719</v>
      </c>
      <c r="B6753" s="2" t="n">
        <v>11</v>
      </c>
      <c r="C6753" s="22" t="n">
        <f aca="true">NORMSINV(MAX(RAND(),0.000000000001))</f>
        <v>0.896167082240263</v>
      </c>
      <c r="D6753" s="24" t="n">
        <f aca="false">IF($B$11="","",$B$11*EXP($B$12*C6753))</f>
        <v>1353.03729638817</v>
      </c>
      <c r="E6753" s="20" t="n">
        <f aca="true">IF($B$10="","",$B$10*(1-$B$14+2*$B$14*RAND()))</f>
        <v>3.94518549828215</v>
      </c>
      <c r="F6753" s="21" t="n">
        <f aca="false">INDEX($E$17:$E$28,B6753)</f>
        <v>4.761</v>
      </c>
      <c r="G6753" s="25" t="n">
        <f aca="false">IF(OR(D6753="",E6753="",F6753=""),"",D6753*($B$7-$B$8-F6753-E6753))</f>
        <v>5457.9014675357</v>
      </c>
      <c r="H6753" s="25" t="n">
        <f aca="false">IF(D6753="","",D6753*$F$30)</f>
        <v>6764.10405210373</v>
      </c>
    </row>
    <row r="6754" customFormat="false" ht="15" hidden="false" customHeight="false" outlineLevel="0" collapsed="false">
      <c r="A6754" s="2" t="n">
        <v>6720</v>
      </c>
      <c r="B6754" s="2" t="n">
        <v>12</v>
      </c>
      <c r="C6754" s="22" t="n">
        <f aca="true">NORMSINV(MAX(RAND(),0.000000000001))</f>
        <v>0.596181889914861</v>
      </c>
      <c r="D6754" s="24" t="n">
        <f aca="false">IF($B$11="","",$B$11*EXP($B$12*C6754))</f>
        <v>1192.37645149243</v>
      </c>
      <c r="E6754" s="20" t="n">
        <f aca="true">IF($B$10="","",$B$10*(1-$B$14+2*$B$14*RAND()))</f>
        <v>3.68237782051989</v>
      </c>
      <c r="F6754" s="21" t="n">
        <f aca="false">INDEX($E$17:$E$28,B6754)</f>
        <v>4.761</v>
      </c>
      <c r="G6754" s="25" t="n">
        <f aca="false">IF(OR(D6754="",E6754="",F6754=""),"",D6754*($B$7-$B$8-F6754-E6754))</f>
        <v>5123.19110777216</v>
      </c>
      <c r="H6754" s="25" t="n">
        <f aca="false">IF(D6754="","",D6754*$F$30)</f>
        <v>5960.92835630094</v>
      </c>
    </row>
    <row r="6755" customFormat="false" ht="15" hidden="false" customHeight="false" outlineLevel="0" collapsed="false">
      <c r="A6755" s="2" t="n">
        <v>6721</v>
      </c>
      <c r="B6755" s="2" t="n">
        <v>1</v>
      </c>
      <c r="C6755" s="22" t="n">
        <f aca="true">NORMSINV(MAX(RAND(),0.000000000001))</f>
        <v>-0.790427517468831</v>
      </c>
      <c r="D6755" s="24" t="n">
        <f aca="false">IF($B$11="","",$B$11*EXP($B$12*C6755))</f>
        <v>664.764910448761</v>
      </c>
      <c r="E6755" s="20" t="n">
        <f aca="true">IF($B$10="","",$B$10*(1-$B$14+2*$B$14*RAND()))</f>
        <v>3.53543745176882</v>
      </c>
      <c r="F6755" s="21" t="n">
        <f aca="false">INDEX($E$17:$E$28,B6755)</f>
        <v>4.92562580645161</v>
      </c>
      <c r="G6755" s="25" t="n">
        <f aca="false">IF(OR(D6755="",E6755="",F6755=""),"",D6755*($B$7-$B$8-F6755-E6755))</f>
        <v>2844.48699996501</v>
      </c>
      <c r="H6755" s="25" t="n">
        <f aca="false">IF(D6755="","",D6755*$F$30)</f>
        <v>3323.29274031544</v>
      </c>
    </row>
    <row r="6756" customFormat="false" ht="15" hidden="false" customHeight="false" outlineLevel="0" collapsed="false">
      <c r="A6756" s="2" t="n">
        <v>6722</v>
      </c>
      <c r="B6756" s="2" t="n">
        <v>2</v>
      </c>
      <c r="C6756" s="22" t="n">
        <f aca="true">NORMSINV(MAX(RAND(),0.000000000001))</f>
        <v>-0.665435180679178</v>
      </c>
      <c r="D6756" s="24" t="n">
        <f aca="false">IF($B$11="","",$B$11*EXP($B$12*C6756))</f>
        <v>700.71482279215</v>
      </c>
      <c r="E6756" s="20" t="n">
        <f aca="true">IF($B$10="","",$B$10*(1-$B$14+2*$B$14*RAND()))</f>
        <v>3.66582156594056</v>
      </c>
      <c r="F6756" s="21" t="n">
        <f aca="false">INDEX($E$17:$E$28,B6756)</f>
        <v>5.0612</v>
      </c>
      <c r="G6756" s="25" t="n">
        <f aca="false">IF(OR(D6756="",E6756="",F6756=""),"",D6756*($B$7-$B$8-F6756-E6756))</f>
        <v>2811.95347229068</v>
      </c>
      <c r="H6756" s="25" t="n">
        <f aca="false">IF(D6756="","",D6756*$F$30)</f>
        <v>3503.01354210251</v>
      </c>
    </row>
    <row r="6757" customFormat="false" ht="15" hidden="false" customHeight="false" outlineLevel="0" collapsed="false">
      <c r="A6757" s="2" t="n">
        <v>6723</v>
      </c>
      <c r="B6757" s="2" t="n">
        <v>3</v>
      </c>
      <c r="C6757" s="22" t="n">
        <f aca="true">NORMSINV(MAX(RAND(),0.000000000001))</f>
        <v>-0.899709931305593</v>
      </c>
      <c r="D6757" s="24" t="n">
        <f aca="false">IF($B$11="","",$B$11*EXP($B$12*C6757))</f>
        <v>634.847973931547</v>
      </c>
      <c r="E6757" s="20" t="n">
        <f aca="true">IF($B$10="","",$B$10*(1-$B$14+2*$B$14*RAND()))</f>
        <v>3.48295250085474</v>
      </c>
      <c r="F6757" s="21" t="n">
        <f aca="false">INDEX($E$17:$E$28,B6757)</f>
        <v>5.0612</v>
      </c>
      <c r="G6757" s="25" t="n">
        <f aca="false">IF(OR(D6757="",E6757="",F6757=""),"",D6757*($B$7-$B$8-F6757-E6757))</f>
        <v>2663.72528375811</v>
      </c>
      <c r="H6757" s="25" t="n">
        <f aca="false">IF(D6757="","",D6757*$F$30)</f>
        <v>3173.73199127859</v>
      </c>
    </row>
    <row r="6758" customFormat="false" ht="15" hidden="false" customHeight="false" outlineLevel="0" collapsed="false">
      <c r="A6758" s="2" t="n">
        <v>6724</v>
      </c>
      <c r="B6758" s="2" t="n">
        <v>4</v>
      </c>
      <c r="C6758" s="22" t="n">
        <f aca="true">NORMSINV(MAX(RAND(),0.000000000001))</f>
        <v>-1.51317291458581</v>
      </c>
      <c r="D6758" s="24" t="n">
        <f aca="false">IF($B$11="","",$B$11*EXP($B$12*C6758))</f>
        <v>490.239023120397</v>
      </c>
      <c r="E6758" s="20" t="n">
        <f aca="true">IF($B$10="","",$B$10*(1-$B$14+2*$B$14*RAND()))</f>
        <v>4.05405228648052</v>
      </c>
      <c r="F6758" s="21" t="n">
        <f aca="false">INDEX($E$17:$E$28,B6758)</f>
        <v>4.89657419354839</v>
      </c>
      <c r="G6758" s="25" t="n">
        <f aca="false">IF(OR(D6758="",E6758="",F6758=""),"",D6758*($B$7-$B$8-F6758-E6758))</f>
        <v>1857.69877266893</v>
      </c>
      <c r="H6758" s="25" t="n">
        <f aca="false">IF(D6758="","",D6758*$F$30)</f>
        <v>2450.80292438349</v>
      </c>
    </row>
    <row r="6759" customFormat="false" ht="15" hidden="false" customHeight="false" outlineLevel="0" collapsed="false">
      <c r="A6759" s="2" t="n">
        <v>6725</v>
      </c>
      <c r="B6759" s="2" t="n">
        <v>5</v>
      </c>
      <c r="C6759" s="22" t="n">
        <f aca="true">NORMSINV(MAX(RAND(),0.000000000001))</f>
        <v>-0.391065545837518</v>
      </c>
      <c r="D6759" s="24" t="n">
        <f aca="false">IF($B$11="","",$B$11*EXP($B$12*C6759))</f>
        <v>786.593064903327</v>
      </c>
      <c r="E6759" s="20" t="n">
        <f aca="true">IF($B$10="","",$B$10*(1-$B$14+2*$B$14*RAND()))</f>
        <v>3.62796544716171</v>
      </c>
      <c r="F6759" s="21" t="n">
        <f aca="false">INDEX($E$17:$E$28,B6759)</f>
        <v>4.761</v>
      </c>
      <c r="G6759" s="25" t="n">
        <f aca="false">IF(OR(D6759="",E6759="",F6759=""),"",D6759*($B$7-$B$8-F6759-E6759))</f>
        <v>3422.49360441735</v>
      </c>
      <c r="H6759" s="25" t="n">
        <f aca="false">IF(D6759="","",D6759*$F$30)</f>
        <v>3932.33605006471</v>
      </c>
    </row>
    <row r="6760" customFormat="false" ht="15" hidden="false" customHeight="false" outlineLevel="0" collapsed="false">
      <c r="A6760" s="2" t="n">
        <v>6726</v>
      </c>
      <c r="B6760" s="2" t="n">
        <v>6</v>
      </c>
      <c r="C6760" s="22" t="n">
        <f aca="true">NORMSINV(MAX(RAND(),0.000000000001))</f>
        <v>1.85972268919922</v>
      </c>
      <c r="D6760" s="24" t="n">
        <f aca="false">IF($B$11="","",$B$11*EXP($B$12*C6760))</f>
        <v>2030.66139665317</v>
      </c>
      <c r="E6760" s="20" t="n">
        <f aca="true">IF($B$10="","",$B$10*(1-$B$14+2*$B$14*RAND()))</f>
        <v>3.56514327272134</v>
      </c>
      <c r="F6760" s="21" t="n">
        <f aca="false">INDEX($E$17:$E$28,B6760)</f>
        <v>4.761</v>
      </c>
      <c r="G6760" s="25" t="n">
        <f aca="false">IF(OR(D6760="",E6760="",F6760=""),"",D6760*($B$7-$B$8-F6760-E6760))</f>
        <v>8963.04846644269</v>
      </c>
      <c r="H6760" s="25" t="n">
        <f aca="false">IF(D6760="","",D6760*$F$30)</f>
        <v>10151.6824541485</v>
      </c>
    </row>
    <row r="6761" customFormat="false" ht="15" hidden="false" customHeight="false" outlineLevel="0" collapsed="false">
      <c r="A6761" s="2" t="n">
        <v>6727</v>
      </c>
      <c r="B6761" s="2" t="n">
        <v>7</v>
      </c>
      <c r="C6761" s="22" t="n">
        <f aca="true">NORMSINV(MAX(RAND(),0.000000000001))</f>
        <v>-1.20590424017896</v>
      </c>
      <c r="D6761" s="24" t="n">
        <f aca="false">IF($B$11="","",$B$11*EXP($B$12*C6761))</f>
        <v>558.003741393937</v>
      </c>
      <c r="E6761" s="20" t="n">
        <f aca="true">IF($B$10="","",$B$10*(1-$B$14+2*$B$14*RAND()))</f>
        <v>3.61809125067246</v>
      </c>
      <c r="F6761" s="21" t="n">
        <f aca="false">INDEX($E$17:$E$28,B6761)</f>
        <v>4.761</v>
      </c>
      <c r="G6761" s="25" t="n">
        <f aca="false">IF(OR(D6761="",E6761="",F6761=""),"",D6761*($B$7-$B$8-F6761-E6761))</f>
        <v>2433.40339800232</v>
      </c>
      <c r="H6761" s="25" t="n">
        <f aca="false">IF(D6761="","",D6761*$F$30)</f>
        <v>2789.57230397657</v>
      </c>
    </row>
    <row r="6762" customFormat="false" ht="15" hidden="false" customHeight="false" outlineLevel="0" collapsed="false">
      <c r="A6762" s="2" t="n">
        <v>6728</v>
      </c>
      <c r="B6762" s="2" t="n">
        <v>8</v>
      </c>
      <c r="C6762" s="22" t="n">
        <f aca="true">NORMSINV(MAX(RAND(),0.000000000001))</f>
        <v>-0.987584733227559</v>
      </c>
      <c r="D6762" s="24" t="n">
        <f aca="false">IF($B$11="","",$B$11*EXP($B$12*C6762))</f>
        <v>611.771042777048</v>
      </c>
      <c r="E6762" s="20" t="n">
        <f aca="true">IF($B$10="","",$B$10*(1-$B$14+2*$B$14*RAND()))</f>
        <v>3.6878995985197</v>
      </c>
      <c r="F6762" s="21" t="n">
        <f aca="false">INDEX($E$17:$E$28,B6762)</f>
        <v>4.761</v>
      </c>
      <c r="G6762" s="25" t="n">
        <f aca="false">IF(OR(D6762="",E6762="",F6762=""),"",D6762*($B$7-$B$8-F6762-E6762))</f>
        <v>2625.17096727461</v>
      </c>
      <c r="H6762" s="25" t="n">
        <f aca="false">IF(D6762="","",D6762*$F$30)</f>
        <v>3058.36579705102</v>
      </c>
    </row>
    <row r="6763" customFormat="false" ht="15" hidden="false" customHeight="false" outlineLevel="0" collapsed="false">
      <c r="A6763" s="2" t="n">
        <v>6729</v>
      </c>
      <c r="B6763" s="2" t="n">
        <v>9</v>
      </c>
      <c r="C6763" s="22" t="n">
        <f aca="true">NORMSINV(MAX(RAND(),0.000000000001))</f>
        <v>-0.105222413034182</v>
      </c>
      <c r="D6763" s="24" t="n">
        <f aca="false">IF($B$11="","",$B$11*EXP($B$12*C6763))</f>
        <v>887.275596282864</v>
      </c>
      <c r="E6763" s="20" t="n">
        <f aca="true">IF($B$10="","",$B$10*(1-$B$14+2*$B$14*RAND()))</f>
        <v>4.05869053187413</v>
      </c>
      <c r="F6763" s="21" t="n">
        <f aca="false">INDEX($E$17:$E$28,B6763)</f>
        <v>4.761</v>
      </c>
      <c r="G6763" s="25" t="n">
        <f aca="false">IF(OR(D6763="",E6763="",F6763=""),"",D6763*($B$7-$B$8-F6763-E6763))</f>
        <v>3478.39492094474</v>
      </c>
      <c r="H6763" s="25" t="n">
        <f aca="false">IF(D6763="","",D6763*$F$30)</f>
        <v>4435.66816093729</v>
      </c>
    </row>
    <row r="6764" customFormat="false" ht="15" hidden="false" customHeight="false" outlineLevel="0" collapsed="false">
      <c r="A6764" s="2" t="n">
        <v>6730</v>
      </c>
      <c r="B6764" s="2" t="n">
        <v>10</v>
      </c>
      <c r="C6764" s="22" t="n">
        <f aca="true">NORMSINV(MAX(RAND(),0.000000000001))</f>
        <v>-0.325233361125378</v>
      </c>
      <c r="D6764" s="24" t="n">
        <f aca="false">IF($B$11="","",$B$11*EXP($B$12*C6764))</f>
        <v>808.718173372885</v>
      </c>
      <c r="E6764" s="20" t="n">
        <f aca="true">IF($B$10="","",$B$10*(1-$B$14+2*$B$14*RAND()))</f>
        <v>3.92421331245732</v>
      </c>
      <c r="F6764" s="21" t="n">
        <f aca="false">INDEX($E$17:$E$28,B6764)</f>
        <v>4.761</v>
      </c>
      <c r="G6764" s="25" t="n">
        <f aca="false">IF(OR(D6764="",E6764="",F6764=""),"",D6764*($B$7-$B$8-F6764-E6764))</f>
        <v>3279.17968336621</v>
      </c>
      <c r="H6764" s="25" t="n">
        <f aca="false">IF(D6764="","",D6764*$F$30)</f>
        <v>4042.94389232573</v>
      </c>
    </row>
    <row r="6765" customFormat="false" ht="15" hidden="false" customHeight="false" outlineLevel="0" collapsed="false">
      <c r="A6765" s="2" t="n">
        <v>6731</v>
      </c>
      <c r="B6765" s="2" t="n">
        <v>11</v>
      </c>
      <c r="C6765" s="22" t="n">
        <f aca="true">NORMSINV(MAX(RAND(),0.000000000001))</f>
        <v>0.899070058001353</v>
      </c>
      <c r="D6765" s="24" t="n">
        <f aca="false">IF($B$11="","",$B$11*EXP($B$12*C6765))</f>
        <v>1354.69336521168</v>
      </c>
      <c r="E6765" s="20" t="n">
        <f aca="true">IF($B$10="","",$B$10*(1-$B$14+2*$B$14*RAND()))</f>
        <v>3.49445157343896</v>
      </c>
      <c r="F6765" s="21" t="n">
        <f aca="false">INDEX($E$17:$E$28,B6765)</f>
        <v>4.761</v>
      </c>
      <c r="G6765" s="25" t="n">
        <f aca="false">IF(OR(D6765="",E6765="",F6765=""),"",D6765*($B$7-$B$8-F6765-E6765))</f>
        <v>6075.18799943273</v>
      </c>
      <c r="H6765" s="25" t="n">
        <f aca="false">IF(D6765="","",D6765*$F$30)</f>
        <v>6772.38307136623</v>
      </c>
    </row>
    <row r="6766" customFormat="false" ht="15" hidden="false" customHeight="false" outlineLevel="0" collapsed="false">
      <c r="A6766" s="2" t="n">
        <v>6732</v>
      </c>
      <c r="B6766" s="2" t="n">
        <v>12</v>
      </c>
      <c r="C6766" s="22" t="n">
        <f aca="true">NORMSINV(MAX(RAND(),0.000000000001))</f>
        <v>-0.190943927359053</v>
      </c>
      <c r="D6766" s="24" t="n">
        <f aca="false">IF($B$11="","",$B$11*EXP($B$12*C6766))</f>
        <v>855.798971987997</v>
      </c>
      <c r="E6766" s="20" t="n">
        <f aca="true">IF($B$10="","",$B$10*(1-$B$14+2*$B$14*RAND()))</f>
        <v>3.54209701375552</v>
      </c>
      <c r="F6766" s="21" t="n">
        <f aca="false">INDEX($E$17:$E$28,B6766)</f>
        <v>4.761</v>
      </c>
      <c r="G6766" s="25" t="n">
        <f aca="false">IF(OR(D6766="",E6766="",F6766=""),"",D6766*($B$7-$B$8-F6766-E6766))</f>
        <v>3797.09701443851</v>
      </c>
      <c r="H6766" s="25" t="n">
        <f aca="false">IF(D6766="","",D6766*$F$30)</f>
        <v>4278.3102207624</v>
      </c>
    </row>
    <row r="6767" customFormat="false" ht="15" hidden="false" customHeight="false" outlineLevel="0" collapsed="false">
      <c r="A6767" s="2" t="n">
        <v>6733</v>
      </c>
      <c r="B6767" s="2" t="n">
        <v>1</v>
      </c>
      <c r="C6767" s="22" t="n">
        <f aca="true">NORMSINV(MAX(RAND(),0.000000000001))</f>
        <v>-0.399970339646962</v>
      </c>
      <c r="D6767" s="24" t="n">
        <f aca="false">IF($B$11="","",$B$11*EXP($B$12*C6767))</f>
        <v>783.647157991811</v>
      </c>
      <c r="E6767" s="20" t="n">
        <f aca="true">IF($B$10="","",$B$10*(1-$B$14+2*$B$14*RAND()))</f>
        <v>3.57663881667518</v>
      </c>
      <c r="F6767" s="21" t="n">
        <f aca="false">INDEX($E$17:$E$28,B6767)</f>
        <v>4.92562580645161</v>
      </c>
      <c r="G6767" s="25" t="n">
        <f aca="false">IF(OR(D6767="",E6767="",F6767=""),"",D6767*($B$7-$B$8-F6767-E6767))</f>
        <v>3320.88928440805</v>
      </c>
      <c r="H6767" s="25" t="n">
        <f aca="false">IF(D6767="","",D6767*$F$30)</f>
        <v>3917.60887223266</v>
      </c>
    </row>
    <row r="6768" customFormat="false" ht="15" hidden="false" customHeight="false" outlineLevel="0" collapsed="false">
      <c r="A6768" s="2" t="n">
        <v>6734</v>
      </c>
      <c r="B6768" s="2" t="n">
        <v>2</v>
      </c>
      <c r="C6768" s="22" t="n">
        <f aca="true">NORMSINV(MAX(RAND(),0.000000000001))</f>
        <v>0.0365087406201615</v>
      </c>
      <c r="D6768" s="24" t="n">
        <f aca="false">IF($B$11="","",$B$11*EXP($B$12*C6768))</f>
        <v>941.87855045605</v>
      </c>
      <c r="E6768" s="20" t="n">
        <f aca="true">IF($B$10="","",$B$10*(1-$B$14+2*$B$14*RAND()))</f>
        <v>3.88431107420522</v>
      </c>
      <c r="F6768" s="21" t="n">
        <f aca="false">INDEX($E$17:$E$28,B6768)</f>
        <v>5.0612</v>
      </c>
      <c r="G6768" s="25" t="n">
        <f aca="false">IF(OR(D6768="",E6768="",F6768=""),"",D6768*($B$7-$B$8-F6768-E6768))</f>
        <v>3573.94772914912</v>
      </c>
      <c r="H6768" s="25" t="n">
        <f aca="false">IF(D6768="","",D6768*$F$30)</f>
        <v>4708.63924943988</v>
      </c>
    </row>
    <row r="6769" customFormat="false" ht="15" hidden="false" customHeight="false" outlineLevel="0" collapsed="false">
      <c r="A6769" s="2" t="n">
        <v>6735</v>
      </c>
      <c r="B6769" s="2" t="n">
        <v>3</v>
      </c>
      <c r="C6769" s="22" t="n">
        <f aca="true">NORMSINV(MAX(RAND(),0.000000000001))</f>
        <v>-1.35605024096977</v>
      </c>
      <c r="D6769" s="24" t="n">
        <f aca="false">IF($B$11="","",$B$11*EXP($B$12*C6769))</f>
        <v>523.794398215126</v>
      </c>
      <c r="E6769" s="20" t="n">
        <f aca="true">IF($B$10="","",$B$10*(1-$B$14+2*$B$14*RAND()))</f>
        <v>3.8899991579909</v>
      </c>
      <c r="F6769" s="21" t="n">
        <f aca="false">INDEX($E$17:$E$28,B6769)</f>
        <v>5.0612</v>
      </c>
      <c r="G6769" s="25" t="n">
        <f aca="false">IF(OR(D6769="",E6769="",F6769=""),"",D6769*($B$7-$B$8-F6769-E6769))</f>
        <v>1984.55265699712</v>
      </c>
      <c r="H6769" s="25" t="n">
        <f aca="false">IF(D6769="","",D6769*$F$30)</f>
        <v>2618.55295555706</v>
      </c>
    </row>
    <row r="6770" customFormat="false" ht="15" hidden="false" customHeight="false" outlineLevel="0" collapsed="false">
      <c r="A6770" s="2" t="n">
        <v>6736</v>
      </c>
      <c r="B6770" s="2" t="n">
        <v>4</v>
      </c>
      <c r="C6770" s="22" t="n">
        <f aca="true">NORMSINV(MAX(RAND(),0.000000000001))</f>
        <v>-0.206152099479226</v>
      </c>
      <c r="D6770" s="24" t="n">
        <f aca="false">IF($B$11="","",$B$11*EXP($B$12*C6770))</f>
        <v>850.332368718558</v>
      </c>
      <c r="E6770" s="20" t="n">
        <f aca="true">IF($B$10="","",$B$10*(1-$B$14+2*$B$14*RAND()))</f>
        <v>4.09927256362667</v>
      </c>
      <c r="F6770" s="21" t="n">
        <f aca="false">INDEX($E$17:$E$28,B6770)</f>
        <v>4.89657419354839</v>
      </c>
      <c r="G6770" s="25" t="n">
        <f aca="false">IF(OR(D6770="",E6770="",F6770=""),"",D6770*($B$7-$B$8-F6770-E6770))</f>
        <v>3183.7746958166</v>
      </c>
      <c r="H6770" s="25" t="n">
        <f aca="false">IF(D6770="","",D6770*$F$30)</f>
        <v>4250.98157769781</v>
      </c>
    </row>
    <row r="6771" customFormat="false" ht="15" hidden="false" customHeight="false" outlineLevel="0" collapsed="false">
      <c r="A6771" s="2" t="n">
        <v>6737</v>
      </c>
      <c r="B6771" s="2" t="n">
        <v>5</v>
      </c>
      <c r="C6771" s="22" t="n">
        <f aca="true">NORMSINV(MAX(RAND(),0.000000000001))</f>
        <v>1.75168303565931</v>
      </c>
      <c r="D6771" s="24" t="n">
        <f aca="false">IF($B$11="","",$B$11*EXP($B$12*C6771))</f>
        <v>1940.28972989911</v>
      </c>
      <c r="E6771" s="20" t="n">
        <f aca="true">IF($B$10="","",$B$10*(1-$B$14+2*$B$14*RAND()))</f>
        <v>3.94987076576945</v>
      </c>
      <c r="F6771" s="21" t="n">
        <f aca="false">INDEX($E$17:$E$28,B6771)</f>
        <v>4.761</v>
      </c>
      <c r="G6771" s="25" t="n">
        <f aca="false">IF(OR(D6771="",E6771="",F6771=""),"",D6771*($B$7-$B$8-F6771-E6771))</f>
        <v>7817.6780736138</v>
      </c>
      <c r="H6771" s="25" t="n">
        <f aca="false">IF(D6771="","",D6771*$F$30)</f>
        <v>9699.89641771162</v>
      </c>
    </row>
    <row r="6772" customFormat="false" ht="15" hidden="false" customHeight="false" outlineLevel="0" collapsed="false">
      <c r="A6772" s="2" t="n">
        <v>6738</v>
      </c>
      <c r="B6772" s="2" t="n">
        <v>6</v>
      </c>
      <c r="C6772" s="22" t="n">
        <f aca="true">NORMSINV(MAX(RAND(),0.000000000001))</f>
        <v>-0.711509634046954</v>
      </c>
      <c r="D6772" s="24" t="n">
        <f aca="false">IF($B$11="","",$B$11*EXP($B$12*C6772))</f>
        <v>687.242200551261</v>
      </c>
      <c r="E6772" s="20" t="n">
        <f aca="true">IF($B$10="","",$B$10*(1-$B$14+2*$B$14*RAND()))</f>
        <v>3.4964042836027</v>
      </c>
      <c r="F6772" s="21" t="n">
        <f aca="false">INDEX($E$17:$E$28,B6772)</f>
        <v>4.761</v>
      </c>
      <c r="G6772" s="25" t="n">
        <f aca="false">IF(OR(D6772="",E6772="",F6772=""),"",D6772*($B$7-$B$8-F6772-E6772))</f>
        <v>3080.62894431854</v>
      </c>
      <c r="H6772" s="25" t="n">
        <f aca="false">IF(D6772="","",D6772*$F$30)</f>
        <v>3435.66120899587</v>
      </c>
    </row>
    <row r="6773" customFormat="false" ht="15" hidden="false" customHeight="false" outlineLevel="0" collapsed="false">
      <c r="A6773" s="2" t="n">
        <v>6739</v>
      </c>
      <c r="B6773" s="2" t="n">
        <v>7</v>
      </c>
      <c r="C6773" s="22" t="n">
        <f aca="true">NORMSINV(MAX(RAND(),0.000000000001))</f>
        <v>0.945645936439324</v>
      </c>
      <c r="D6773" s="24" t="n">
        <f aca="false">IF($B$11="","",$B$11*EXP($B$12*C6773))</f>
        <v>1381.54249466571</v>
      </c>
      <c r="E6773" s="20" t="n">
        <f aca="true">IF($B$10="","",$B$10*(1-$B$14+2*$B$14*RAND()))</f>
        <v>3.46196409551654</v>
      </c>
      <c r="F6773" s="21" t="n">
        <f aca="false">INDEX($E$17:$E$28,B6773)</f>
        <v>4.761</v>
      </c>
      <c r="G6773" s="25" t="n">
        <f aca="false">IF(OR(D6773="",E6773="",F6773=""),"",D6773*($B$7-$B$8-F6773-E6773))</f>
        <v>6240.47705197468</v>
      </c>
      <c r="H6773" s="25" t="n">
        <f aca="false">IF(D6773="","",D6773*$F$30)</f>
        <v>6906.60723933283</v>
      </c>
    </row>
    <row r="6774" customFormat="false" ht="15" hidden="false" customHeight="false" outlineLevel="0" collapsed="false">
      <c r="A6774" s="2" t="n">
        <v>6740</v>
      </c>
      <c r="B6774" s="2" t="n">
        <v>8</v>
      </c>
      <c r="C6774" s="22" t="n">
        <f aca="true">NORMSINV(MAX(RAND(),0.000000000001))</f>
        <v>1.29205724228366</v>
      </c>
      <c r="D6774" s="24" t="n">
        <f aca="false">IF($B$11="","",$B$11*EXP($B$12*C6774))</f>
        <v>1598.661304417</v>
      </c>
      <c r="E6774" s="20" t="n">
        <f aca="true">IF($B$10="","",$B$10*(1-$B$14+2*$B$14*RAND()))</f>
        <v>4.00456949599964</v>
      </c>
      <c r="F6774" s="21" t="n">
        <f aca="false">INDEX($E$17:$E$28,B6774)</f>
        <v>4.761</v>
      </c>
      <c r="G6774" s="25" t="n">
        <f aca="false">IF(OR(D6774="",E6774="",F6774=""),"",D6774*($B$7-$B$8-F6774-E6774))</f>
        <v>6353.76825383992</v>
      </c>
      <c r="H6774" s="25" t="n">
        <f aca="false">IF(D6774="","",D6774*$F$30)</f>
        <v>7992.02759304146</v>
      </c>
    </row>
    <row r="6775" customFormat="false" ht="15" hidden="false" customHeight="false" outlineLevel="0" collapsed="false">
      <c r="A6775" s="2" t="n">
        <v>6741</v>
      </c>
      <c r="B6775" s="2" t="n">
        <v>9</v>
      </c>
      <c r="C6775" s="22" t="n">
        <f aca="true">NORMSINV(MAX(RAND(),0.000000000001))</f>
        <v>-0.803326571972264</v>
      </c>
      <c r="D6775" s="24" t="n">
        <f aca="false">IF($B$11="","",$B$11*EXP($B$12*C6775))</f>
        <v>661.161565705059</v>
      </c>
      <c r="E6775" s="20" t="n">
        <f aca="true">IF($B$10="","",$B$10*(1-$B$14+2*$B$14*RAND()))</f>
        <v>4.05171606467266</v>
      </c>
      <c r="F6775" s="21" t="n">
        <f aca="false">INDEX($E$17:$E$28,B6775)</f>
        <v>4.761</v>
      </c>
      <c r="G6775" s="25" t="n">
        <f aca="false">IF(OR(D6775="",E6775="",F6775=""),"",D6775*($B$7-$B$8-F6775-E6775))</f>
        <v>2596.56919564935</v>
      </c>
      <c r="H6775" s="25" t="n">
        <f aca="false">IF(D6775="","",D6775*$F$30)</f>
        <v>3305.27889927273</v>
      </c>
    </row>
    <row r="6776" customFormat="false" ht="15" hidden="false" customHeight="false" outlineLevel="0" collapsed="false">
      <c r="A6776" s="2" t="n">
        <v>6742</v>
      </c>
      <c r="B6776" s="2" t="n">
        <v>10</v>
      </c>
      <c r="C6776" s="22" t="n">
        <f aca="true">NORMSINV(MAX(RAND(),0.000000000001))</f>
        <v>0.305489412254543</v>
      </c>
      <c r="D6776" s="24" t="n">
        <f aca="false">IF($B$11="","",$B$11*EXP($B$12*C6776))</f>
        <v>1054.91520333861</v>
      </c>
      <c r="E6776" s="20" t="n">
        <f aca="true">IF($B$10="","",$B$10*(1-$B$14+2*$B$14*RAND()))</f>
        <v>4.06487069587321</v>
      </c>
      <c r="F6776" s="21" t="n">
        <f aca="false">INDEX($E$17:$E$28,B6776)</f>
        <v>4.761</v>
      </c>
      <c r="G6776" s="25" t="n">
        <f aca="false">IF(OR(D6776="",E6776="",F6776=""),"",D6776*($B$7-$B$8-F6776-E6776))</f>
        <v>4129.07451075654</v>
      </c>
      <c r="H6776" s="25" t="n">
        <f aca="false">IF(D6776="","",D6776*$F$30)</f>
        <v>5273.7320845304</v>
      </c>
    </row>
    <row r="6777" customFormat="false" ht="15" hidden="false" customHeight="false" outlineLevel="0" collapsed="false">
      <c r="A6777" s="2" t="n">
        <v>6743</v>
      </c>
      <c r="B6777" s="2" t="n">
        <v>11</v>
      </c>
      <c r="C6777" s="22" t="n">
        <f aca="true">NORMSINV(MAX(RAND(),0.000000000001))</f>
        <v>1.16132643181646</v>
      </c>
      <c r="D6777" s="24" t="n">
        <f aca="false">IF($B$11="","",$B$11*EXP($B$12*C6777))</f>
        <v>1512.97977437298</v>
      </c>
      <c r="E6777" s="20" t="n">
        <f aca="true">IF($B$10="","",$B$10*(1-$B$14+2*$B$14*RAND()))</f>
        <v>3.65688246512249</v>
      </c>
      <c r="F6777" s="21" t="n">
        <f aca="false">INDEX($E$17:$E$28,B6777)</f>
        <v>4.761</v>
      </c>
      <c r="G6777" s="25" t="n">
        <f aca="false">IF(OR(D6777="",E6777="",F6777=""),"",D6777*($B$7-$B$8-F6777-E6777))</f>
        <v>6539.27641273248</v>
      </c>
      <c r="H6777" s="25" t="n">
        <f aca="false">IF(D6777="","",D6777*$F$30)</f>
        <v>7563.6884880454</v>
      </c>
    </row>
    <row r="6778" customFormat="false" ht="15" hidden="false" customHeight="false" outlineLevel="0" collapsed="false">
      <c r="A6778" s="2" t="n">
        <v>6744</v>
      </c>
      <c r="B6778" s="2" t="n">
        <v>12</v>
      </c>
      <c r="C6778" s="22" t="n">
        <f aca="true">NORMSINV(MAX(RAND(),0.000000000001))</f>
        <v>-1.15510948404167</v>
      </c>
      <c r="D6778" s="24" t="n">
        <f aca="false">IF($B$11="","",$B$11*EXP($B$12*C6778))</f>
        <v>570.075526107707</v>
      </c>
      <c r="E6778" s="20" t="n">
        <f aca="true">IF($B$10="","",$B$10*(1-$B$14+2*$B$14*RAND()))</f>
        <v>3.50711784594051</v>
      </c>
      <c r="F6778" s="21" t="n">
        <f aca="false">INDEX($E$17:$E$28,B6778)</f>
        <v>4.761</v>
      </c>
      <c r="G6778" s="25" t="n">
        <f aca="false">IF(OR(D6778="",E6778="",F6778=""),"",D6778*($B$7-$B$8-F6778-E6778))</f>
        <v>2549.31057166713</v>
      </c>
      <c r="H6778" s="25" t="n">
        <f aca="false">IF(D6778="","",D6778*$F$30)</f>
        <v>2849.92157011765</v>
      </c>
    </row>
    <row r="6779" customFormat="false" ht="15" hidden="false" customHeight="false" outlineLevel="0" collapsed="false">
      <c r="A6779" s="2" t="n">
        <v>6745</v>
      </c>
      <c r="B6779" s="2" t="n">
        <v>1</v>
      </c>
      <c r="C6779" s="22" t="n">
        <f aca="true">NORMSINV(MAX(RAND(),0.000000000001))</f>
        <v>-0.440227904659418</v>
      </c>
      <c r="D6779" s="24" t="n">
        <f aca="false">IF($B$11="","",$B$11*EXP($B$12*C6779))</f>
        <v>770.466128685466</v>
      </c>
      <c r="E6779" s="20" t="n">
        <f aca="true">IF($B$10="","",$B$10*(1-$B$14+2*$B$14*RAND()))</f>
        <v>4.06007744457496</v>
      </c>
      <c r="F6779" s="21" t="n">
        <f aca="false">INDEX($E$17:$E$28,B6779)</f>
        <v>4.92562580645161</v>
      </c>
      <c r="G6779" s="25" t="n">
        <f aca="false">IF(OR(D6779="",E6779="",F6779=""),"",D6779*($B$7-$B$8-F6779-E6779))</f>
        <v>2892.55848211798</v>
      </c>
      <c r="H6779" s="25" t="n">
        <f aca="false">IF(D6779="","",D6779*$F$30)</f>
        <v>3851.71427052438</v>
      </c>
    </row>
    <row r="6780" customFormat="false" ht="15" hidden="false" customHeight="false" outlineLevel="0" collapsed="false">
      <c r="A6780" s="2" t="n">
        <v>6746</v>
      </c>
      <c r="B6780" s="2" t="n">
        <v>2</v>
      </c>
      <c r="C6780" s="22" t="n">
        <f aca="true">NORMSINV(MAX(RAND(),0.000000000001))</f>
        <v>2.07631424436441</v>
      </c>
      <c r="D6780" s="24" t="n">
        <f aca="false">IF($B$11="","",$B$11*EXP($B$12*C6780))</f>
        <v>2224.70847138852</v>
      </c>
      <c r="E6780" s="20" t="n">
        <f aca="true">IF($B$10="","",$B$10*(1-$B$14+2*$B$14*RAND()))</f>
        <v>3.49107595264388</v>
      </c>
      <c r="F6780" s="21" t="n">
        <f aca="false">INDEX($E$17:$E$28,B6780)</f>
        <v>5.0612</v>
      </c>
      <c r="G6780" s="25" t="n">
        <f aca="false">IF(OR(D6780="",E6780="",F6780=""),"",D6780*($B$7-$B$8-F6780-E6780))</f>
        <v>9316.46516399059</v>
      </c>
      <c r="H6780" s="25" t="n">
        <f aca="false">IF(D6780="","",D6780*$F$30)</f>
        <v>11121.7625901655</v>
      </c>
    </row>
    <row r="6781" customFormat="false" ht="15" hidden="false" customHeight="false" outlineLevel="0" collapsed="false">
      <c r="A6781" s="2" t="n">
        <v>6747</v>
      </c>
      <c r="B6781" s="2" t="n">
        <v>3</v>
      </c>
      <c r="C6781" s="22" t="n">
        <f aca="true">NORMSINV(MAX(RAND(),0.000000000001))</f>
        <v>1.04196327921322</v>
      </c>
      <c r="D6781" s="24" t="n">
        <f aca="false">IF($B$11="","",$B$11*EXP($B$12*C6781))</f>
        <v>1438.76554374115</v>
      </c>
      <c r="E6781" s="20" t="n">
        <f aca="true">IF($B$10="","",$B$10*(1-$B$14+2*$B$14*RAND()))</f>
        <v>4.06041933059225</v>
      </c>
      <c r="F6781" s="21" t="n">
        <f aca="false">INDEX($E$17:$E$28,B6781)</f>
        <v>5.0612</v>
      </c>
      <c r="G6781" s="25" t="n">
        <f aca="false">IF(OR(D6781="",E6781="",F6781=""),"",D6781*($B$7-$B$8-F6781-E6781))</f>
        <v>5206.0014312829</v>
      </c>
      <c r="H6781" s="25" t="n">
        <f aca="false">IF(D6781="","",D6781*$F$30)</f>
        <v>7192.67670627075</v>
      </c>
    </row>
    <row r="6782" customFormat="false" ht="15" hidden="false" customHeight="false" outlineLevel="0" collapsed="false">
      <c r="A6782" s="2" t="n">
        <v>6748</v>
      </c>
      <c r="B6782" s="2" t="n">
        <v>4</v>
      </c>
      <c r="C6782" s="22" t="n">
        <f aca="true">NORMSINV(MAX(RAND(),0.000000000001))</f>
        <v>1.01774671754694</v>
      </c>
      <c r="D6782" s="24" t="n">
        <f aca="false">IF($B$11="","",$B$11*EXP($B$12*C6782))</f>
        <v>1424.15897611377</v>
      </c>
      <c r="E6782" s="20" t="n">
        <f aca="true">IF($B$10="","",$B$10*(1-$B$14+2*$B$14*RAND()))</f>
        <v>3.65713085089303</v>
      </c>
      <c r="F6782" s="21" t="n">
        <f aca="false">INDEX($E$17:$E$28,B6782)</f>
        <v>4.89657419354839</v>
      </c>
      <c r="G6782" s="25" t="n">
        <f aca="false">IF(OR(D6782="",E6782="",F6782=""),"",D6782*($B$7-$B$8-F6782-E6782))</f>
        <v>5961.94953761857</v>
      </c>
      <c r="H6782" s="25" t="n">
        <f aca="false">IF(D6782="","",D6782*$F$30)</f>
        <v>7119.65555338798</v>
      </c>
    </row>
    <row r="6783" customFormat="false" ht="15" hidden="false" customHeight="false" outlineLevel="0" collapsed="false">
      <c r="A6783" s="2" t="n">
        <v>6749</v>
      </c>
      <c r="B6783" s="2" t="n">
        <v>5</v>
      </c>
      <c r="C6783" s="22" t="n">
        <f aca="true">NORMSINV(MAX(RAND(),0.000000000001))</f>
        <v>-0.519648947172983</v>
      </c>
      <c r="D6783" s="24" t="n">
        <f aca="false">IF($B$11="","",$B$11*EXP($B$12*C6783))</f>
        <v>745.108884418208</v>
      </c>
      <c r="E6783" s="20" t="n">
        <f aca="true">IF($B$10="","",$B$10*(1-$B$14+2*$B$14*RAND()))</f>
        <v>3.46809206384961</v>
      </c>
      <c r="F6783" s="21" t="n">
        <f aca="false">INDEX($E$17:$E$28,B6783)</f>
        <v>4.761</v>
      </c>
      <c r="G6783" s="25" t="n">
        <f aca="false">IF(OR(D6783="",E6783="",F6783=""),"",D6783*($B$7-$B$8-F6783-E6783))</f>
        <v>3361.11758001826</v>
      </c>
      <c r="H6783" s="25" t="n">
        <f aca="false">IF(D6783="","",D6783*$F$30)</f>
        <v>3724.94833498351</v>
      </c>
    </row>
    <row r="6784" customFormat="false" ht="15" hidden="false" customHeight="false" outlineLevel="0" collapsed="false">
      <c r="A6784" s="2" t="n">
        <v>6750</v>
      </c>
      <c r="B6784" s="2" t="n">
        <v>6</v>
      </c>
      <c r="C6784" s="22" t="n">
        <f aca="true">NORMSINV(MAX(RAND(),0.000000000001))</f>
        <v>1.22499306586414</v>
      </c>
      <c r="D6784" s="24" t="n">
        <f aca="false">IF($B$11="","",$B$11*EXP($B$12*C6784))</f>
        <v>1554.11775737602</v>
      </c>
      <c r="E6784" s="20" t="n">
        <f aca="true">IF($B$10="","",$B$10*(1-$B$14+2*$B$14*RAND()))</f>
        <v>4.10230629214922</v>
      </c>
      <c r="F6784" s="21" t="n">
        <f aca="false">INDEX($E$17:$E$28,B6784)</f>
        <v>4.761</v>
      </c>
      <c r="G6784" s="25" t="n">
        <f aca="false">IF(OR(D6784="",E6784="",F6784=""),"",D6784*($B$7-$B$8-F6784-E6784))</f>
        <v>6024.83853127878</v>
      </c>
      <c r="H6784" s="25" t="n">
        <f aca="false">IF(D6784="","",D6784*$F$30)</f>
        <v>7769.34549267418</v>
      </c>
    </row>
    <row r="6785" customFormat="false" ht="15" hidden="false" customHeight="false" outlineLevel="0" collapsed="false">
      <c r="A6785" s="2" t="n">
        <v>6751</v>
      </c>
      <c r="B6785" s="2" t="n">
        <v>7</v>
      </c>
      <c r="C6785" s="22" t="n">
        <f aca="true">NORMSINV(MAX(RAND(),0.000000000001))</f>
        <v>0.155910249345933</v>
      </c>
      <c r="D6785" s="24" t="n">
        <f aca="false">IF($B$11="","",$B$11*EXP($B$12*C6785))</f>
        <v>990.478424121556</v>
      </c>
      <c r="E6785" s="20" t="n">
        <f aca="true">IF($B$10="","",$B$10*(1-$B$14+2*$B$14*RAND()))</f>
        <v>4.01762477833179</v>
      </c>
      <c r="F6785" s="21" t="n">
        <f aca="false">INDEX($E$17:$E$28,B6785)</f>
        <v>4.761</v>
      </c>
      <c r="G6785" s="25" t="n">
        <f aca="false">IF(OR(D6785="",E6785="",F6785=""),"",D6785*($B$7-$B$8-F6785-E6785))</f>
        <v>3923.65668691211</v>
      </c>
      <c r="H6785" s="25" t="n">
        <f aca="false">IF(D6785="","",D6785*$F$30)</f>
        <v>4951.59973786848</v>
      </c>
    </row>
    <row r="6786" customFormat="false" ht="15" hidden="false" customHeight="false" outlineLevel="0" collapsed="false">
      <c r="A6786" s="2" t="n">
        <v>6752</v>
      </c>
      <c r="B6786" s="2" t="n">
        <v>8</v>
      </c>
      <c r="C6786" s="22" t="n">
        <f aca="true">NORMSINV(MAX(RAND(),0.000000000001))</f>
        <v>-1.07587739127003</v>
      </c>
      <c r="D6786" s="24" t="n">
        <f aca="false">IF($B$11="","",$B$11*EXP($B$12*C6786))</f>
        <v>589.429175443706</v>
      </c>
      <c r="E6786" s="20" t="n">
        <f aca="true">IF($B$10="","",$B$10*(1-$B$14+2*$B$14*RAND()))</f>
        <v>3.4305468043899</v>
      </c>
      <c r="F6786" s="21" t="n">
        <f aca="false">INDEX($E$17:$E$28,B6786)</f>
        <v>4.761</v>
      </c>
      <c r="G6786" s="25" t="n">
        <f aca="false">IF(OR(D6786="",E6786="",F6786=""),"",D6786*($B$7-$B$8-F6786-E6786))</f>
        <v>2680.99101663275</v>
      </c>
      <c r="H6786" s="25" t="n">
        <f aca="false">IF(D6786="","",D6786*$F$30)</f>
        <v>2946.67433387817</v>
      </c>
    </row>
    <row r="6787" customFormat="false" ht="15" hidden="false" customHeight="false" outlineLevel="0" collapsed="false">
      <c r="A6787" s="2" t="n">
        <v>6753</v>
      </c>
      <c r="B6787" s="2" t="n">
        <v>9</v>
      </c>
      <c r="C6787" s="22" t="n">
        <f aca="true">NORMSINV(MAX(RAND(),0.000000000001))</f>
        <v>-0.463776618801198</v>
      </c>
      <c r="D6787" s="24" t="n">
        <f aca="false">IF($B$11="","",$B$11*EXP($B$12*C6787))</f>
        <v>762.858883435633</v>
      </c>
      <c r="E6787" s="20" t="n">
        <f aca="true">IF($B$10="","",$B$10*(1-$B$14+2*$B$14*RAND()))</f>
        <v>3.66245817568386</v>
      </c>
      <c r="F6787" s="21" t="n">
        <f aca="false">INDEX($E$17:$E$28,B6787)</f>
        <v>4.761</v>
      </c>
      <c r="G6787" s="25" t="n">
        <f aca="false">IF(OR(D6787="",E6787="",F6787=""),"",D6787*($B$7-$B$8-F6787-E6787))</f>
        <v>3292.91227640102</v>
      </c>
      <c r="H6787" s="25" t="n">
        <f aca="false">IF(D6787="","",D6787*$F$30)</f>
        <v>3813.68413007141</v>
      </c>
    </row>
    <row r="6788" customFormat="false" ht="15" hidden="false" customHeight="false" outlineLevel="0" collapsed="false">
      <c r="A6788" s="2" t="n">
        <v>6754</v>
      </c>
      <c r="B6788" s="2" t="n">
        <v>10</v>
      </c>
      <c r="C6788" s="22" t="n">
        <f aca="true">NORMSINV(MAX(RAND(),0.000000000001))</f>
        <v>0.609919567753697</v>
      </c>
      <c r="D6788" s="24" t="n">
        <f aca="false">IF($B$11="","",$B$11*EXP($B$12*C6788))</f>
        <v>1199.29864697752</v>
      </c>
      <c r="E6788" s="20" t="n">
        <f aca="true">IF($B$10="","",$B$10*(1-$B$14+2*$B$14*RAND()))</f>
        <v>3.934786208665</v>
      </c>
      <c r="F6788" s="21" t="n">
        <f aca="false">INDEX($E$17:$E$28,B6788)</f>
        <v>4.761</v>
      </c>
      <c r="G6788" s="25" t="n">
        <f aca="false">IF(OR(D6788="",E6788="",F6788=""),"",D6788*($B$7-$B$8-F6788-E6788))</f>
        <v>4850.22012803589</v>
      </c>
      <c r="H6788" s="25" t="n">
        <f aca="false">IF(D6788="","",D6788*$F$30)</f>
        <v>5995.53379597001</v>
      </c>
    </row>
    <row r="6789" customFormat="false" ht="15" hidden="false" customHeight="false" outlineLevel="0" collapsed="false">
      <c r="A6789" s="2" t="n">
        <v>6755</v>
      </c>
      <c r="B6789" s="2" t="n">
        <v>11</v>
      </c>
      <c r="C6789" s="22" t="n">
        <f aca="true">NORMSINV(MAX(RAND(),0.000000000001))</f>
        <v>0.108662949895039</v>
      </c>
      <c r="D6789" s="24" t="n">
        <f aca="false">IF($B$11="","",$B$11*EXP($B$12*C6789))</f>
        <v>970.954564126883</v>
      </c>
      <c r="E6789" s="20" t="n">
        <f aca="true">IF($B$10="","",$B$10*(1-$B$14+2*$B$14*RAND()))</f>
        <v>3.47702282283283</v>
      </c>
      <c r="F6789" s="21" t="n">
        <f aca="false">INDEX($E$17:$E$28,B6789)</f>
        <v>4.761</v>
      </c>
      <c r="G6789" s="25" t="n">
        <f aca="false">IF(OR(D6789="",E6789="",F6789=""),"",D6789*($B$7-$B$8-F6789-E6789))</f>
        <v>4371.21528776552</v>
      </c>
      <c r="H6789" s="25" t="n">
        <f aca="false">IF(D6789="","",D6789*$F$30)</f>
        <v>4853.99605698311</v>
      </c>
    </row>
    <row r="6790" customFormat="false" ht="15" hidden="false" customHeight="false" outlineLevel="0" collapsed="false">
      <c r="A6790" s="2" t="n">
        <v>6756</v>
      </c>
      <c r="B6790" s="2" t="n">
        <v>12</v>
      </c>
      <c r="C6790" s="22" t="n">
        <f aca="true">NORMSINV(MAX(RAND(),0.000000000001))</f>
        <v>-1.12513082796911</v>
      </c>
      <c r="D6790" s="24" t="n">
        <f aca="false">IF($B$11="","",$B$11*EXP($B$12*C6790))</f>
        <v>577.322388322646</v>
      </c>
      <c r="E6790" s="20" t="n">
        <f aca="true">IF($B$10="","",$B$10*(1-$B$14+2*$B$14*RAND()))</f>
        <v>3.82226523956666</v>
      </c>
      <c r="F6790" s="21" t="n">
        <f aca="false">INDEX($E$17:$E$28,B6790)</f>
        <v>4.761</v>
      </c>
      <c r="G6790" s="25" t="n">
        <f aca="false">IF(OR(D6790="",E6790="",F6790=""),"",D6790*($B$7-$B$8-F6790-E6790))</f>
        <v>2399.77603951714</v>
      </c>
      <c r="H6790" s="25" t="n">
        <f aca="false">IF(D6790="","",D6790*$F$30)</f>
        <v>2886.15008370257</v>
      </c>
    </row>
    <row r="6791" customFormat="false" ht="15" hidden="false" customHeight="false" outlineLevel="0" collapsed="false">
      <c r="A6791" s="2" t="n">
        <v>6757</v>
      </c>
      <c r="B6791" s="2" t="n">
        <v>1</v>
      </c>
      <c r="C6791" s="22" t="n">
        <f aca="true">NORMSINV(MAX(RAND(),0.000000000001))</f>
        <v>1.75007854184399</v>
      </c>
      <c r="D6791" s="24" t="n">
        <f aca="false">IF($B$11="","",$B$11*EXP($B$12*C6791))</f>
        <v>1938.97838361297</v>
      </c>
      <c r="E6791" s="20" t="n">
        <f aca="true">IF($B$10="","",$B$10*(1-$B$14+2*$B$14*RAND()))</f>
        <v>4.04747587950543</v>
      </c>
      <c r="F6791" s="21" t="n">
        <f aca="false">INDEX($E$17:$E$28,B6791)</f>
        <v>4.92562580645161</v>
      </c>
      <c r="G6791" s="25" t="n">
        <f aca="false">IF(OR(D6791="",E6791="",F6791=""),"",D6791*($B$7-$B$8-F6791-E6791))</f>
        <v>7303.93440419745</v>
      </c>
      <c r="H6791" s="25" t="n">
        <f aca="false">IF(D6791="","",D6791*$F$30)</f>
        <v>9693.34073535796</v>
      </c>
    </row>
    <row r="6792" customFormat="false" ht="15" hidden="false" customHeight="false" outlineLevel="0" collapsed="false">
      <c r="A6792" s="2" t="n">
        <v>6758</v>
      </c>
      <c r="B6792" s="2" t="n">
        <v>2</v>
      </c>
      <c r="C6792" s="22" t="n">
        <f aca="true">NORMSINV(MAX(RAND(),0.000000000001))</f>
        <v>1.40273521339879</v>
      </c>
      <c r="D6792" s="24" t="n">
        <f aca="false">IF($B$11="","",$B$11*EXP($B$12*C6792))</f>
        <v>1674.9821955629</v>
      </c>
      <c r="E6792" s="20" t="n">
        <f aca="true">IF($B$10="","",$B$10*(1-$B$14+2*$B$14*RAND()))</f>
        <v>3.77356677173641</v>
      </c>
      <c r="F6792" s="21" t="n">
        <f aca="false">INDEX($E$17:$E$28,B6792)</f>
        <v>5.0612</v>
      </c>
      <c r="G6792" s="25" t="n">
        <f aca="false">IF(OR(D6792="",E6792="",F6792=""),"",D6792*($B$7-$B$8-F6792-E6792))</f>
        <v>6541.19612686216</v>
      </c>
      <c r="H6792" s="25" t="n">
        <f aca="false">IF(D6792="","",D6792*$F$30)</f>
        <v>8373.57099205807</v>
      </c>
    </row>
    <row r="6793" customFormat="false" ht="15" hidden="false" customHeight="false" outlineLevel="0" collapsed="false">
      <c r="A6793" s="2" t="n">
        <v>6759</v>
      </c>
      <c r="B6793" s="2" t="n">
        <v>3</v>
      </c>
      <c r="C6793" s="22" t="n">
        <f aca="true">NORMSINV(MAX(RAND(),0.000000000001))</f>
        <v>0.346027461266802</v>
      </c>
      <c r="D6793" s="24" t="n">
        <f aca="false">IF($B$11="","",$B$11*EXP($B$12*C6793))</f>
        <v>1073.08936568433</v>
      </c>
      <c r="E6793" s="20" t="n">
        <f aca="true">IF($B$10="","",$B$10*(1-$B$14+2*$B$14*RAND()))</f>
        <v>4.02132008912433</v>
      </c>
      <c r="F6793" s="21" t="n">
        <f aca="false">INDEX($E$17:$E$28,B6793)</f>
        <v>5.0612</v>
      </c>
      <c r="G6793" s="25" t="n">
        <f aca="false">IF(OR(D6793="",E6793="",F6793=""),"",D6793*($B$7-$B$8-F6793-E6793))</f>
        <v>3924.80279756477</v>
      </c>
      <c r="H6793" s="25" t="n">
        <f aca="false">IF(D6793="","",D6793*$F$30)</f>
        <v>5364.58835692912</v>
      </c>
    </row>
    <row r="6794" customFormat="false" ht="15" hidden="false" customHeight="false" outlineLevel="0" collapsed="false">
      <c r="A6794" s="2" t="n">
        <v>6760</v>
      </c>
      <c r="B6794" s="2" t="n">
        <v>4</v>
      </c>
      <c r="C6794" s="22" t="n">
        <f aca="true">NORMSINV(MAX(RAND(),0.000000000001))</f>
        <v>-1.45866724423272</v>
      </c>
      <c r="D6794" s="24" t="n">
        <f aca="false">IF($B$11="","",$B$11*EXP($B$12*C6794))</f>
        <v>501.628554439342</v>
      </c>
      <c r="E6794" s="20" t="n">
        <f aca="true">IF($B$10="","",$B$10*(1-$B$14+2*$B$14*RAND()))</f>
        <v>3.74329132253206</v>
      </c>
      <c r="F6794" s="21" t="n">
        <f aca="false">INDEX($E$17:$E$28,B6794)</f>
        <v>4.89657419354839</v>
      </c>
      <c r="G6794" s="25" t="n">
        <f aca="false">IF(OR(D6794="",E6794="",F6794=""),"",D6794*($B$7-$B$8-F6794-E6794))</f>
        <v>2056.74453417546</v>
      </c>
      <c r="H6794" s="25" t="n">
        <f aca="false">IF(D6794="","",D6794*$F$30)</f>
        <v>2507.74146935316</v>
      </c>
    </row>
    <row r="6795" customFormat="false" ht="15" hidden="false" customHeight="false" outlineLevel="0" collapsed="false">
      <c r="A6795" s="2" t="n">
        <v>6761</v>
      </c>
      <c r="B6795" s="2" t="n">
        <v>5</v>
      </c>
      <c r="C6795" s="22" t="n">
        <f aca="true">NORMSINV(MAX(RAND(),0.000000000001))</f>
        <v>0.4280853440877</v>
      </c>
      <c r="D6795" s="24" t="n">
        <f aca="false">IF($B$11="","",$B$11*EXP($B$12*C6795))</f>
        <v>1110.84185230815</v>
      </c>
      <c r="E6795" s="20" t="n">
        <f aca="true">IF($B$10="","",$B$10*(1-$B$14+2*$B$14*RAND()))</f>
        <v>3.81724080960613</v>
      </c>
      <c r="F6795" s="21" t="n">
        <f aca="false">INDEX($E$17:$E$28,B6795)</f>
        <v>4.761</v>
      </c>
      <c r="G6795" s="25" t="n">
        <f aca="false">IF(OR(D6795="",E6795="",F6795=""),"",D6795*($B$7-$B$8-F6795-E6795))</f>
        <v>4623.0562879176</v>
      </c>
      <c r="H6795" s="25" t="n">
        <f aca="false">IF(D6795="","",D6795*$F$30)</f>
        <v>5553.32058805891</v>
      </c>
    </row>
    <row r="6796" customFormat="false" ht="15" hidden="false" customHeight="false" outlineLevel="0" collapsed="false">
      <c r="A6796" s="2" t="n">
        <v>6762</v>
      </c>
      <c r="B6796" s="2" t="n">
        <v>6</v>
      </c>
      <c r="C6796" s="22" t="n">
        <f aca="true">NORMSINV(MAX(RAND(),0.000000000001))</f>
        <v>-1.24663015796514</v>
      </c>
      <c r="D6796" s="24" t="n">
        <f aca="false">IF($B$11="","",$B$11*EXP($B$12*C6796))</f>
        <v>548.509800597542</v>
      </c>
      <c r="E6796" s="20" t="n">
        <f aca="true">IF($B$10="","",$B$10*(1-$B$14+2*$B$14*RAND()))</f>
        <v>3.84799065844566</v>
      </c>
      <c r="F6796" s="21" t="n">
        <f aca="false">INDEX($E$17:$E$28,B6796)</f>
        <v>4.761</v>
      </c>
      <c r="G6796" s="25" t="n">
        <f aca="false">IF(OR(D6796="",E6796="",F6796=""),"",D6796*($B$7-$B$8-F6796-E6796))</f>
        <v>2265.89911020256</v>
      </c>
      <c r="H6796" s="25" t="n">
        <f aca="false">IF(D6796="","",D6796*$F$30)</f>
        <v>2742.11019514723</v>
      </c>
    </row>
    <row r="6797" customFormat="false" ht="15" hidden="false" customHeight="false" outlineLevel="0" collapsed="false">
      <c r="A6797" s="2" t="n">
        <v>6763</v>
      </c>
      <c r="B6797" s="2" t="n">
        <v>7</v>
      </c>
      <c r="C6797" s="22" t="n">
        <f aca="true">NORMSINV(MAX(RAND(),0.000000000001))</f>
        <v>-3.01442051716679</v>
      </c>
      <c r="D6797" s="24" t="n">
        <f aca="false">IF($B$11="","",$B$11*EXP($B$12*C6797))</f>
        <v>260.425876169172</v>
      </c>
      <c r="E6797" s="20" t="n">
        <f aca="true">IF($B$10="","",$B$10*(1-$B$14+2*$B$14*RAND()))</f>
        <v>3.80489329151886</v>
      </c>
      <c r="F6797" s="21" t="n">
        <f aca="false">INDEX($E$17:$E$28,B6797)</f>
        <v>4.761</v>
      </c>
      <c r="G6797" s="25" t="n">
        <f aca="false">IF(OR(D6797="",E6797="",F6797=""),"",D6797*($B$7-$B$8-F6797-E6797))</f>
        <v>1087.04539677982</v>
      </c>
      <c r="H6797" s="25" t="n">
        <f aca="false">IF(D6797="","",D6797*$F$30)</f>
        <v>1301.92104014492</v>
      </c>
    </row>
    <row r="6798" customFormat="false" ht="15" hidden="false" customHeight="false" outlineLevel="0" collapsed="false">
      <c r="A6798" s="2" t="n">
        <v>6764</v>
      </c>
      <c r="B6798" s="2" t="n">
        <v>8</v>
      </c>
      <c r="C6798" s="22" t="n">
        <f aca="true">NORMSINV(MAX(RAND(),0.000000000001))</f>
        <v>0.00616936135395485</v>
      </c>
      <c r="D6798" s="24" t="n">
        <f aca="false">IF($B$11="","",$B$11*EXP($B$12*C6798))</f>
        <v>929.914228070161</v>
      </c>
      <c r="E6798" s="20" t="n">
        <f aca="true">IF($B$10="","",$B$10*(1-$B$14+2*$B$14*RAND()))</f>
        <v>3.38493308587494</v>
      </c>
      <c r="F6798" s="21" t="n">
        <f aca="false">INDEX($E$17:$E$28,B6798)</f>
        <v>4.761</v>
      </c>
      <c r="G6798" s="25" t="n">
        <f aca="false">IF(OR(D6798="",E6798="",F6798=""),"",D6798*($B$7-$B$8-F6798-E6798))</f>
        <v>4272.08818815128</v>
      </c>
      <c r="H6798" s="25" t="n">
        <f aca="false">IF(D6798="","",D6798*$F$30)</f>
        <v>4648.82720896835</v>
      </c>
    </row>
    <row r="6799" customFormat="false" ht="15" hidden="false" customHeight="false" outlineLevel="0" collapsed="false">
      <c r="A6799" s="2" t="n">
        <v>6765</v>
      </c>
      <c r="B6799" s="2" t="n">
        <v>9</v>
      </c>
      <c r="C6799" s="22" t="n">
        <f aca="true">NORMSINV(MAX(RAND(),0.000000000001))</f>
        <v>1.01736351764313</v>
      </c>
      <c r="D6799" s="24" t="n">
        <f aca="false">IF($B$11="","",$B$11*EXP($B$12*C6799))</f>
        <v>1423.92903937899</v>
      </c>
      <c r="E6799" s="20" t="n">
        <f aca="true">IF($B$10="","",$B$10*(1-$B$14+2*$B$14*RAND()))</f>
        <v>3.99138091358199</v>
      </c>
      <c r="F6799" s="21" t="n">
        <f aca="false">INDEX($E$17:$E$28,B6799)</f>
        <v>4.761</v>
      </c>
      <c r="G6799" s="25" t="n">
        <f aca="false">IF(OR(D6799="",E6799="",F6799=""),"",D6799*($B$7-$B$8-F6799-E6799))</f>
        <v>5678.08661513253</v>
      </c>
      <c r="H6799" s="25" t="n">
        <f aca="false">IF(D6799="","",D6799*$F$30)</f>
        <v>7118.50605366346</v>
      </c>
    </row>
    <row r="6800" customFormat="false" ht="15" hidden="false" customHeight="false" outlineLevel="0" collapsed="false">
      <c r="A6800" s="2" t="n">
        <v>6766</v>
      </c>
      <c r="B6800" s="2" t="n">
        <v>10</v>
      </c>
      <c r="C6800" s="22" t="n">
        <f aca="true">NORMSINV(MAX(RAND(),0.000000000001))</f>
        <v>-0.107200127985748</v>
      </c>
      <c r="D6800" s="24" t="n">
        <f aca="false">IF($B$11="","",$B$11*EXP($B$12*C6800))</f>
        <v>886.536500291086</v>
      </c>
      <c r="E6800" s="20" t="n">
        <f aca="true">IF($B$10="","",$B$10*(1-$B$14+2*$B$14*RAND()))</f>
        <v>4.01345166706415</v>
      </c>
      <c r="F6800" s="21" t="n">
        <f aca="false">INDEX($E$17:$E$28,B6800)</f>
        <v>4.761</v>
      </c>
      <c r="G6800" s="25" t="n">
        <f aca="false">IF(OR(D6800="",E6800="",F6800=""),"",D6800*($B$7-$B$8-F6800-E6800))</f>
        <v>3515.6033408161</v>
      </c>
      <c r="H6800" s="25" t="n">
        <f aca="false">IF(D6800="","",D6800*$F$30)</f>
        <v>4431.97327225519</v>
      </c>
    </row>
    <row r="6801" customFormat="false" ht="15" hidden="false" customHeight="false" outlineLevel="0" collapsed="false">
      <c r="A6801" s="2" t="n">
        <v>6767</v>
      </c>
      <c r="B6801" s="2" t="n">
        <v>11</v>
      </c>
      <c r="C6801" s="22" t="n">
        <f aca="true">NORMSINV(MAX(RAND(),0.000000000001))</f>
        <v>-0.469079398740977</v>
      </c>
      <c r="D6801" s="24" t="n">
        <f aca="false">IF($B$11="","",$B$11*EXP($B$12*C6801))</f>
        <v>761.156245656985</v>
      </c>
      <c r="E6801" s="20" t="n">
        <f aca="true">IF($B$10="","",$B$10*(1-$B$14+2*$B$14*RAND()))</f>
        <v>4.01083262882701</v>
      </c>
      <c r="F6801" s="21" t="n">
        <f aca="false">INDEX($E$17:$E$28,B6801)</f>
        <v>4.761</v>
      </c>
      <c r="G6801" s="25" t="n">
        <f aca="false">IF(OR(D6801="",E6801="",F6801=""),"",D6801*($B$7-$B$8-F6801-E6801))</f>
        <v>3020.39537838058</v>
      </c>
      <c r="H6801" s="25" t="n">
        <f aca="false">IF(D6801="","",D6801*$F$30)</f>
        <v>3805.1723032884</v>
      </c>
    </row>
    <row r="6802" customFormat="false" ht="15" hidden="false" customHeight="false" outlineLevel="0" collapsed="false">
      <c r="A6802" s="2" t="n">
        <v>6768</v>
      </c>
      <c r="B6802" s="2" t="n">
        <v>12</v>
      </c>
      <c r="C6802" s="22" t="n">
        <f aca="true">NORMSINV(MAX(RAND(),0.000000000001))</f>
        <v>-0.610758040971866</v>
      </c>
      <c r="D6802" s="24" t="n">
        <f aca="false">IF($B$11="","",$B$11*EXP($B$12*C6802))</f>
        <v>717.046061660555</v>
      </c>
      <c r="E6802" s="20" t="n">
        <f aca="true">IF($B$10="","",$B$10*(1-$B$14+2*$B$14*RAND()))</f>
        <v>4.01778455964103</v>
      </c>
      <c r="F6802" s="21" t="n">
        <f aca="false">INDEX($E$17:$E$28,B6802)</f>
        <v>4.761</v>
      </c>
      <c r="G6802" s="25" t="n">
        <f aca="false">IF(OR(D6802="",E6802="",F6802=""),"",D6802*($B$7-$B$8-F6802-E6802))</f>
        <v>2840.37393089838</v>
      </c>
      <c r="H6802" s="25" t="n">
        <f aca="false">IF(D6802="","",D6802*$F$30)</f>
        <v>3584.65667145345</v>
      </c>
    </row>
    <row r="6803" customFormat="false" ht="15" hidden="false" customHeight="false" outlineLevel="0" collapsed="false">
      <c r="A6803" s="2" t="n">
        <v>6769</v>
      </c>
      <c r="B6803" s="2" t="n">
        <v>1</v>
      </c>
      <c r="C6803" s="22" t="n">
        <f aca="true">NORMSINV(MAX(RAND(),0.000000000001))</f>
        <v>-0.858231959910705</v>
      </c>
      <c r="D6803" s="24" t="n">
        <f aca="false">IF($B$11="","",$B$11*EXP($B$12*C6803))</f>
        <v>646.040999689554</v>
      </c>
      <c r="E6803" s="20" t="n">
        <f aca="true">IF($B$10="","",$B$10*(1-$B$14+2*$B$14*RAND()))</f>
        <v>3.6387340368242</v>
      </c>
      <c r="F6803" s="21" t="n">
        <f aca="false">INDEX($E$17:$E$28,B6803)</f>
        <v>4.92562580645161</v>
      </c>
      <c r="G6803" s="25" t="n">
        <f aca="false">IF(OR(D6803="",E6803="",F6803=""),"",D6803*($B$7-$B$8-F6803-E6803))</f>
        <v>2697.63474119394</v>
      </c>
      <c r="H6803" s="25" t="n">
        <f aca="false">IF(D6803="","",D6803*$F$30)</f>
        <v>3229.68816564802</v>
      </c>
    </row>
    <row r="6804" customFormat="false" ht="15" hidden="false" customHeight="false" outlineLevel="0" collapsed="false">
      <c r="A6804" s="2" t="n">
        <v>6770</v>
      </c>
      <c r="B6804" s="2" t="n">
        <v>2</v>
      </c>
      <c r="C6804" s="22" t="n">
        <f aca="true">NORMSINV(MAX(RAND(),0.000000000001))</f>
        <v>1.26798091107751</v>
      </c>
      <c r="D6804" s="24" t="n">
        <f aca="false">IF($B$11="","",$B$11*EXP($B$12*C6804))</f>
        <v>1582.52495663475</v>
      </c>
      <c r="E6804" s="20" t="n">
        <f aca="true">IF($B$10="","",$B$10*(1-$B$14+2*$B$14*RAND()))</f>
        <v>3.54085157230439</v>
      </c>
      <c r="F6804" s="21" t="n">
        <f aca="false">INDEX($E$17:$E$28,B6804)</f>
        <v>5.0612</v>
      </c>
      <c r="G6804" s="25" t="n">
        <f aca="false">IF(OR(D6804="",E6804="",F6804=""),"",D6804*($B$7-$B$8-F6804-E6804))</f>
        <v>6548.40665609581</v>
      </c>
      <c r="H6804" s="25" t="n">
        <f aca="false">IF(D6804="","",D6804*$F$30)</f>
        <v>7911.35876320842</v>
      </c>
    </row>
    <row r="6805" customFormat="false" ht="15" hidden="false" customHeight="false" outlineLevel="0" collapsed="false">
      <c r="A6805" s="2" t="n">
        <v>6771</v>
      </c>
      <c r="B6805" s="2" t="n">
        <v>3</v>
      </c>
      <c r="C6805" s="22" t="n">
        <f aca="true">NORMSINV(MAX(RAND(),0.000000000001))</f>
        <v>0.834906649060296</v>
      </c>
      <c r="D6805" s="24" t="n">
        <f aca="false">IF($B$11="","",$B$11*EXP($B$12*C6805))</f>
        <v>1318.55817335827</v>
      </c>
      <c r="E6805" s="20" t="n">
        <f aca="true">IF($B$10="","",$B$10*(1-$B$14+2*$B$14*RAND()))</f>
        <v>3.51351583933312</v>
      </c>
      <c r="F6805" s="21" t="n">
        <f aca="false">INDEX($E$17:$E$28,B6805)</f>
        <v>5.0612</v>
      </c>
      <c r="G6805" s="25" t="n">
        <f aca="false">IF(OR(D6805="",E6805="",F6805=""),"",D6805*($B$7-$B$8-F6805-E6805))</f>
        <v>5492.16947440705</v>
      </c>
      <c r="H6805" s="25" t="n">
        <f aca="false">IF(D6805="","",D6805*$F$30)</f>
        <v>6591.73602025266</v>
      </c>
    </row>
    <row r="6806" customFormat="false" ht="15" hidden="false" customHeight="false" outlineLevel="0" collapsed="false">
      <c r="A6806" s="2" t="n">
        <v>6772</v>
      </c>
      <c r="B6806" s="2" t="n">
        <v>4</v>
      </c>
      <c r="C6806" s="22" t="n">
        <f aca="true">NORMSINV(MAX(RAND(),0.000000000001))</f>
        <v>0.732838915881113</v>
      </c>
      <c r="D6806" s="24" t="n">
        <f aca="false">IF($B$11="","",$B$11*EXP($B$12*C6806))</f>
        <v>1263.05194069786</v>
      </c>
      <c r="E6806" s="20" t="n">
        <f aca="true">IF($B$10="","",$B$10*(1-$B$14+2*$B$14*RAND()))</f>
        <v>3.91196971859771</v>
      </c>
      <c r="F6806" s="21" t="n">
        <f aca="false">INDEX($E$17:$E$28,B6806)</f>
        <v>4.89657419354839</v>
      </c>
      <c r="G6806" s="25" t="n">
        <f aca="false">IF(OR(D6806="",E6806="",F6806=""),"",D6806*($B$7-$B$8-F6806-E6806))</f>
        <v>4965.63324153227</v>
      </c>
      <c r="H6806" s="25" t="n">
        <f aca="false">IF(D6806="","",D6806*$F$30)</f>
        <v>6314.24926193672</v>
      </c>
    </row>
    <row r="6807" customFormat="false" ht="15" hidden="false" customHeight="false" outlineLevel="0" collapsed="false">
      <c r="A6807" s="2" t="n">
        <v>6773</v>
      </c>
      <c r="B6807" s="2" t="n">
        <v>5</v>
      </c>
      <c r="C6807" s="22" t="n">
        <f aca="true">NORMSINV(MAX(RAND(),0.000000000001))</f>
        <v>-0.0263044226692371</v>
      </c>
      <c r="D6807" s="24" t="n">
        <f aca="false">IF($B$11="","",$B$11*EXP($B$12*C6807))</f>
        <v>917.276545705371</v>
      </c>
      <c r="E6807" s="20" t="n">
        <f aca="true">IF($B$10="","",$B$10*(1-$B$14+2*$B$14*RAND()))</f>
        <v>3.92682821585715</v>
      </c>
      <c r="F6807" s="21" t="n">
        <f aca="false">INDEX($E$17:$E$28,B6807)</f>
        <v>4.761</v>
      </c>
      <c r="G6807" s="25" t="n">
        <f aca="false">IF(OR(D6807="",E6807="",F6807=""),"",D6807*($B$7-$B$8-F6807-E6807))</f>
        <v>3716.96213676332</v>
      </c>
      <c r="H6807" s="25" t="n">
        <f aca="false">IF(D6807="","",D6807*$F$30)</f>
        <v>4585.64890729029</v>
      </c>
    </row>
    <row r="6808" customFormat="false" ht="15" hidden="false" customHeight="false" outlineLevel="0" collapsed="false">
      <c r="A6808" s="2" t="n">
        <v>6774</v>
      </c>
      <c r="B6808" s="2" t="n">
        <v>6</v>
      </c>
      <c r="C6808" s="22" t="n">
        <f aca="true">NORMSINV(MAX(RAND(),0.000000000001))</f>
        <v>0.251653417151067</v>
      </c>
      <c r="D6808" s="24" t="n">
        <f aca="false">IF($B$11="","",$B$11*EXP($B$12*C6808))</f>
        <v>1031.25419463598</v>
      </c>
      <c r="E6808" s="20" t="n">
        <f aca="true">IF($B$10="","",$B$10*(1-$B$14+2*$B$14*RAND()))</f>
        <v>3.77547321831028</v>
      </c>
      <c r="F6808" s="21" t="n">
        <f aca="false">INDEX($E$17:$E$28,B6808)</f>
        <v>4.761</v>
      </c>
      <c r="G6808" s="25" t="n">
        <f aca="false">IF(OR(D6808="",E6808="",F6808=""),"",D6808*($B$7-$B$8-F6808-E6808))</f>
        <v>4334.9046258822</v>
      </c>
      <c r="H6808" s="25" t="n">
        <f aca="false">IF(D6808="","",D6808*$F$30)</f>
        <v>5155.44596982418</v>
      </c>
    </row>
    <row r="6809" customFormat="false" ht="15" hidden="false" customHeight="false" outlineLevel="0" collapsed="false">
      <c r="A6809" s="2" t="n">
        <v>6775</v>
      </c>
      <c r="B6809" s="2" t="n">
        <v>7</v>
      </c>
      <c r="C6809" s="22" t="n">
        <f aca="true">NORMSINV(MAX(RAND(),0.000000000001))</f>
        <v>0.479665487937038</v>
      </c>
      <c r="D6809" s="24" t="n">
        <f aca="false">IF($B$11="","",$B$11*EXP($B$12*C6809))</f>
        <v>1135.24930151697</v>
      </c>
      <c r="E6809" s="20" t="n">
        <f aca="true">IF($B$10="","",$B$10*(1-$B$14+2*$B$14*RAND()))</f>
        <v>3.71139018509226</v>
      </c>
      <c r="F6809" s="21" t="n">
        <f aca="false">INDEX($E$17:$E$28,B6809)</f>
        <v>4.761</v>
      </c>
      <c r="G6809" s="25" t="n">
        <f aca="false">IF(OR(D6809="",E6809="",F6809=""),"",D6809*($B$7-$B$8-F6809-E6809))</f>
        <v>4844.80106152097</v>
      </c>
      <c r="H6809" s="25" t="n">
        <f aca="false">IF(D6809="","",D6809*$F$30)</f>
        <v>5675.33830814361</v>
      </c>
    </row>
    <row r="6810" customFormat="false" ht="15" hidden="false" customHeight="false" outlineLevel="0" collapsed="false">
      <c r="A6810" s="2" t="n">
        <v>6776</v>
      </c>
      <c r="B6810" s="2" t="n">
        <v>8</v>
      </c>
      <c r="C6810" s="22" t="n">
        <f aca="true">NORMSINV(MAX(RAND(),0.000000000001))</f>
        <v>-0.0067323420736767</v>
      </c>
      <c r="D6810" s="24" t="n">
        <f aca="false">IF($B$11="","",$B$11*EXP($B$12*C6810))</f>
        <v>924.872614503676</v>
      </c>
      <c r="E6810" s="20" t="n">
        <f aca="true">IF($B$10="","",$B$10*(1-$B$14+2*$B$14*RAND()))</f>
        <v>4.05300847487559</v>
      </c>
      <c r="F6810" s="21" t="n">
        <f aca="false">INDEX($E$17:$E$28,B6810)</f>
        <v>4.761</v>
      </c>
      <c r="G6810" s="25" t="n">
        <f aca="false">IF(OR(D6810="",E6810="",F6810=""),"",D6810*($B$7-$B$8-F6810-E6810))</f>
        <v>3631.04204636109</v>
      </c>
      <c r="H6810" s="25" t="n">
        <f aca="false">IF(D6810="","",D6810*$F$30)</f>
        <v>4623.62317442678</v>
      </c>
    </row>
    <row r="6811" customFormat="false" ht="15" hidden="false" customHeight="false" outlineLevel="0" collapsed="false">
      <c r="A6811" s="2" t="n">
        <v>6777</v>
      </c>
      <c r="B6811" s="2" t="n">
        <v>9</v>
      </c>
      <c r="C6811" s="22" t="n">
        <f aca="true">NORMSINV(MAX(RAND(),0.000000000001))</f>
        <v>1.87897089072823</v>
      </c>
      <c r="D6811" s="24" t="n">
        <f aca="false">IF($B$11="","",$B$11*EXP($B$12*C6811))</f>
        <v>2047.19812530542</v>
      </c>
      <c r="E6811" s="20" t="n">
        <f aca="true">IF($B$10="","",$B$10*(1-$B$14+2*$B$14*RAND()))</f>
        <v>4.06448573990251</v>
      </c>
      <c r="F6811" s="21" t="n">
        <f aca="false">INDEX($E$17:$E$28,B6811)</f>
        <v>4.761</v>
      </c>
      <c r="G6811" s="25" t="n">
        <f aca="false">IF(OR(D6811="",E6811="",F6811=""),"",D6811*($B$7-$B$8-F6811-E6811))</f>
        <v>8013.78625475293</v>
      </c>
      <c r="H6811" s="25" t="n">
        <f aca="false">IF(D6811="","",D6811*$F$30)</f>
        <v>10234.3528680269</v>
      </c>
    </row>
    <row r="6812" customFormat="false" ht="15" hidden="false" customHeight="false" outlineLevel="0" collapsed="false">
      <c r="A6812" s="2" t="n">
        <v>6778</v>
      </c>
      <c r="B6812" s="2" t="n">
        <v>10</v>
      </c>
      <c r="C6812" s="22" t="n">
        <f aca="true">NORMSINV(MAX(RAND(),0.000000000001))</f>
        <v>0.312226644644575</v>
      </c>
      <c r="D6812" s="24" t="n">
        <f aca="false">IF($B$11="","",$B$11*EXP($B$12*C6812))</f>
        <v>1057.91419480788</v>
      </c>
      <c r="E6812" s="20" t="n">
        <f aca="true">IF($B$10="","",$B$10*(1-$B$14+2*$B$14*RAND()))</f>
        <v>3.40546704833425</v>
      </c>
      <c r="F6812" s="21" t="n">
        <f aca="false">INDEX($E$17:$E$28,B6812)</f>
        <v>4.761</v>
      </c>
      <c r="G6812" s="25" t="n">
        <f aca="false">IF(OR(D6812="",E6812="",F6812=""),"",D6812*($B$7-$B$8-F6812-E6812))</f>
        <v>4838.40542998878</v>
      </c>
      <c r="H6812" s="25" t="n">
        <f aca="false">IF(D6812="","",D6812*$F$30)</f>
        <v>5288.72464268356</v>
      </c>
    </row>
    <row r="6813" customFormat="false" ht="15" hidden="false" customHeight="false" outlineLevel="0" collapsed="false">
      <c r="A6813" s="2" t="n">
        <v>6779</v>
      </c>
      <c r="B6813" s="2" t="n">
        <v>11</v>
      </c>
      <c r="C6813" s="22" t="n">
        <f aca="true">NORMSINV(MAX(RAND(),0.000000000001))</f>
        <v>1.11082396826267</v>
      </c>
      <c r="D6813" s="24" t="n">
        <f aca="false">IF($B$11="","",$B$11*EXP($B$12*C6813))</f>
        <v>1481.12367915374</v>
      </c>
      <c r="E6813" s="20" t="n">
        <f aca="true">IF($B$10="","",$B$10*(1-$B$14+2*$B$14*RAND()))</f>
        <v>4.09443224374036</v>
      </c>
      <c r="F6813" s="21" t="n">
        <f aca="false">INDEX($E$17:$E$28,B6813)</f>
        <v>4.761</v>
      </c>
      <c r="G6813" s="25" t="n">
        <f aca="false">IF(OR(D6813="",E6813="",F6813=""),"",D6813*($B$7-$B$8-F6813-E6813))</f>
        <v>5753.52528707328</v>
      </c>
      <c r="H6813" s="25" t="n">
        <f aca="false">IF(D6813="","",D6813*$F$30)</f>
        <v>7404.4334968254</v>
      </c>
    </row>
    <row r="6814" customFormat="false" ht="15" hidden="false" customHeight="false" outlineLevel="0" collapsed="false">
      <c r="A6814" s="2" t="n">
        <v>6780</v>
      </c>
      <c r="B6814" s="2" t="n">
        <v>12</v>
      </c>
      <c r="C6814" s="22" t="n">
        <f aca="true">NORMSINV(MAX(RAND(),0.000000000001))</f>
        <v>-0.19041329520888</v>
      </c>
      <c r="D6814" s="24" t="n">
        <f aca="false">IF($B$11="","",$B$11*EXP($B$12*C6814))</f>
        <v>855.990341800704</v>
      </c>
      <c r="E6814" s="20" t="n">
        <f aca="true">IF($B$10="","",$B$10*(1-$B$14+2*$B$14*RAND()))</f>
        <v>3.44505965210916</v>
      </c>
      <c r="F6814" s="21" t="n">
        <f aca="false">INDEX($E$17:$E$28,B6814)</f>
        <v>4.761</v>
      </c>
      <c r="G6814" s="25" t="n">
        <f aca="false">IF(OR(D6814="",E6814="",F6814=""),"",D6814*($B$7-$B$8-F6814-E6814))</f>
        <v>3881.00914809508</v>
      </c>
      <c r="H6814" s="25" t="n">
        <f aca="false">IF(D6814="","",D6814*$F$30)</f>
        <v>4279.26691673008</v>
      </c>
    </row>
    <row r="6815" customFormat="false" ht="15" hidden="false" customHeight="false" outlineLevel="0" collapsed="false">
      <c r="A6815" s="2" t="n">
        <v>6781</v>
      </c>
      <c r="B6815" s="2" t="n">
        <v>1</v>
      </c>
      <c r="C6815" s="22" t="n">
        <f aca="true">NORMSINV(MAX(RAND(),0.000000000001))</f>
        <v>-1.7496637381067</v>
      </c>
      <c r="D6815" s="24" t="n">
        <f aca="false">IF($B$11="","",$B$11*EXP($B$12*C6815))</f>
        <v>443.742245725777</v>
      </c>
      <c r="E6815" s="20" t="n">
        <f aca="true">IF($B$10="","",$B$10*(1-$B$14+2*$B$14*RAND()))</f>
        <v>4.03187761770429</v>
      </c>
      <c r="F6815" s="21" t="n">
        <f aca="false">INDEX($E$17:$E$28,B6815)</f>
        <v>4.92562580645161</v>
      </c>
      <c r="G6815" s="25" t="n">
        <f aca="false">IF(OR(D6815="",E6815="",F6815=""),"",D6815*($B$7-$B$8-F6815-E6815))</f>
        <v>1678.45352501512</v>
      </c>
      <c r="H6815" s="25" t="n">
        <f aca="false">IF(D6815="","",D6815*$F$30)</f>
        <v>2218.3562348323</v>
      </c>
    </row>
    <row r="6816" customFormat="false" ht="15" hidden="false" customHeight="false" outlineLevel="0" collapsed="false">
      <c r="A6816" s="2" t="n">
        <v>6782</v>
      </c>
      <c r="B6816" s="2" t="n">
        <v>2</v>
      </c>
      <c r="C6816" s="22" t="n">
        <f aca="true">NORMSINV(MAX(RAND(),0.000000000001))</f>
        <v>-1.32061472836176</v>
      </c>
      <c r="D6816" s="24" t="n">
        <f aca="false">IF($B$11="","",$B$11*EXP($B$12*C6816))</f>
        <v>531.674021550575</v>
      </c>
      <c r="E6816" s="20" t="n">
        <f aca="true">IF($B$10="","",$B$10*(1-$B$14+2*$B$14*RAND()))</f>
        <v>3.91575835155832</v>
      </c>
      <c r="F6816" s="21" t="n">
        <f aca="false">INDEX($E$17:$E$28,B6816)</f>
        <v>5.0612</v>
      </c>
      <c r="G6816" s="25" t="n">
        <f aca="false">IF(OR(D6816="",E6816="",F6816=""),"",D6816*($B$7-$B$8-F6816-E6816))</f>
        <v>2000.71148648929</v>
      </c>
      <c r="H6816" s="25" t="n">
        <f aca="false">IF(D6816="","",D6816*$F$30)</f>
        <v>2657.94476853563</v>
      </c>
    </row>
    <row r="6817" customFormat="false" ht="15" hidden="false" customHeight="false" outlineLevel="0" collapsed="false">
      <c r="A6817" s="2" t="n">
        <v>6783</v>
      </c>
      <c r="B6817" s="2" t="n">
        <v>3</v>
      </c>
      <c r="C6817" s="22" t="n">
        <f aca="true">NORMSINV(MAX(RAND(),0.000000000001))</f>
        <v>-0.718262835553252</v>
      </c>
      <c r="D6817" s="24" t="n">
        <f aca="false">IF($B$11="","",$B$11*EXP($B$12*C6817))</f>
        <v>685.289384545265</v>
      </c>
      <c r="E6817" s="20" t="n">
        <f aca="true">IF($B$10="","",$B$10*(1-$B$14+2*$B$14*RAND()))</f>
        <v>4.01958460750304</v>
      </c>
      <c r="F6817" s="21" t="n">
        <f aca="false">INDEX($E$17:$E$28,B6817)</f>
        <v>5.0612</v>
      </c>
      <c r="G6817" s="25" t="n">
        <f aca="false">IF(OR(D6817="",E6817="",F6817=""),"",D6817*($B$7-$B$8-F6817-E6817))</f>
        <v>2507.6214642428</v>
      </c>
      <c r="H6817" s="25" t="n">
        <f aca="false">IF(D6817="","",D6817*$F$30)</f>
        <v>3425.89869121869</v>
      </c>
    </row>
    <row r="6818" customFormat="false" ht="15" hidden="false" customHeight="false" outlineLevel="0" collapsed="false">
      <c r="A6818" s="2" t="n">
        <v>6784</v>
      </c>
      <c r="B6818" s="2" t="n">
        <v>4</v>
      </c>
      <c r="C6818" s="22" t="n">
        <f aca="true">NORMSINV(MAX(RAND(),0.000000000001))</f>
        <v>-0.820137210660131</v>
      </c>
      <c r="D6818" s="24" t="n">
        <f aca="false">IF($B$11="","",$B$11*EXP($B$12*C6818))</f>
        <v>656.494820045414</v>
      </c>
      <c r="E6818" s="20" t="n">
        <f aca="true">IF($B$10="","",$B$10*(1-$B$14+2*$B$14*RAND()))</f>
        <v>3.90241040524241</v>
      </c>
      <c r="F6818" s="21" t="n">
        <f aca="false">INDEX($E$17:$E$28,B6818)</f>
        <v>4.89657419354839</v>
      </c>
      <c r="G6818" s="25" t="n">
        <f aca="false">IF(OR(D6818="",E6818="",F6818=""),"",D6818*($B$7-$B$8-F6818-E6818))</f>
        <v>2587.25619661304</v>
      </c>
      <c r="H6818" s="25" t="n">
        <f aca="false">IF(D6818="","",D6818*$F$30)</f>
        <v>3281.94890437103</v>
      </c>
    </row>
    <row r="6819" customFormat="false" ht="15" hidden="false" customHeight="false" outlineLevel="0" collapsed="false">
      <c r="A6819" s="2" t="n">
        <v>6785</v>
      </c>
      <c r="B6819" s="2" t="n">
        <v>5</v>
      </c>
      <c r="C6819" s="22" t="n">
        <f aca="true">NORMSINV(MAX(RAND(),0.000000000001))</f>
        <v>0.332753518281553</v>
      </c>
      <c r="D6819" s="24" t="n">
        <f aca="false">IF($B$11="","",$B$11*EXP($B$12*C6819))</f>
        <v>1067.10412777227</v>
      </c>
      <c r="E6819" s="20" t="n">
        <f aca="true">IF($B$10="","",$B$10*(1-$B$14+2*$B$14*RAND()))</f>
        <v>3.85393412994677</v>
      </c>
      <c r="F6819" s="21" t="n">
        <f aca="false">INDEX($E$17:$E$28,B6819)</f>
        <v>4.761</v>
      </c>
      <c r="G6819" s="25" t="n">
        <f aca="false">IF(OR(D6819="",E6819="",F6819=""),"",D6819*($B$7-$B$8-F6819-E6819))</f>
        <v>4401.8748172663</v>
      </c>
      <c r="H6819" s="25" t="n">
        <f aca="false">IF(D6819="","",D6819*$F$30)</f>
        <v>5334.66695555912</v>
      </c>
    </row>
    <row r="6820" customFormat="false" ht="15" hidden="false" customHeight="false" outlineLevel="0" collapsed="false">
      <c r="A6820" s="2" t="n">
        <v>6786</v>
      </c>
      <c r="B6820" s="2" t="n">
        <v>6</v>
      </c>
      <c r="C6820" s="22" t="n">
        <f aca="true">NORMSINV(MAX(RAND(),0.000000000001))</f>
        <v>1.82650544965086</v>
      </c>
      <c r="D6820" s="24" t="n">
        <f aca="false">IF($B$11="","",$B$11*EXP($B$12*C6820))</f>
        <v>2002.43698951641</v>
      </c>
      <c r="E6820" s="20" t="n">
        <f aca="true">IF($B$10="","",$B$10*(1-$B$14+2*$B$14*RAND()))</f>
        <v>4.08290071761964</v>
      </c>
      <c r="F6820" s="21" t="n">
        <f aca="false">INDEX($E$17:$E$28,B6820)</f>
        <v>4.761</v>
      </c>
      <c r="G6820" s="25" t="n">
        <f aca="false">IF(OR(D6820="",E6820="",F6820=""),"",D6820*($B$7-$B$8-F6820-E6820))</f>
        <v>7801.69331786678</v>
      </c>
      <c r="H6820" s="25" t="n">
        <f aca="false">IF(D6820="","",D6820*$F$30)</f>
        <v>10010.5829979904</v>
      </c>
    </row>
    <row r="6821" customFormat="false" ht="15" hidden="false" customHeight="false" outlineLevel="0" collapsed="false">
      <c r="A6821" s="2" t="n">
        <v>6787</v>
      </c>
      <c r="B6821" s="2" t="n">
        <v>7</v>
      </c>
      <c r="C6821" s="22" t="n">
        <f aca="true">NORMSINV(MAX(RAND(),0.000000000001))</f>
        <v>-2.16990421942764</v>
      </c>
      <c r="D6821" s="24" t="n">
        <f aca="false">IF($B$11="","",$B$11*EXP($B$12*C6821))</f>
        <v>371.730372853977</v>
      </c>
      <c r="E6821" s="20" t="n">
        <f aca="true">IF($B$10="","",$B$10*(1-$B$14+2*$B$14*RAND()))</f>
        <v>3.79015473824218</v>
      </c>
      <c r="F6821" s="21" t="n">
        <f aca="false">INDEX($E$17:$E$28,B6821)</f>
        <v>4.761</v>
      </c>
      <c r="G6821" s="25" t="n">
        <f aca="false">IF(OR(D6821="",E6821="",F6821=""),"",D6821*($B$7-$B$8-F6821-E6821))</f>
        <v>1557.12101098085</v>
      </c>
      <c r="H6821" s="25" t="n">
        <f aca="false">IF(D6821="","",D6821*$F$30)</f>
        <v>1858.3544799716</v>
      </c>
    </row>
    <row r="6822" customFormat="false" ht="15" hidden="false" customHeight="false" outlineLevel="0" collapsed="false">
      <c r="A6822" s="2" t="n">
        <v>6788</v>
      </c>
      <c r="B6822" s="2" t="n">
        <v>8</v>
      </c>
      <c r="C6822" s="22" t="n">
        <f aca="true">NORMSINV(MAX(RAND(),0.000000000001))</f>
        <v>0.130331409484751</v>
      </c>
      <c r="D6822" s="24" t="n">
        <f aca="false">IF($B$11="","",$B$11*EXP($B$12*C6822))</f>
        <v>979.860317095847</v>
      </c>
      <c r="E6822" s="20" t="n">
        <f aca="true">IF($B$10="","",$B$10*(1-$B$14+2*$B$14*RAND()))</f>
        <v>3.57060994954591</v>
      </c>
      <c r="F6822" s="21" t="n">
        <f aca="false">INDEX($E$17:$E$28,B6822)</f>
        <v>4.761</v>
      </c>
      <c r="G6822" s="25" t="n">
        <f aca="false">IF(OR(D6822="",E6822="",F6822=""),"",D6822*($B$7-$B$8-F6822-E6822))</f>
        <v>4319.60647272012</v>
      </c>
      <c r="H6822" s="25" t="n">
        <f aca="false">IF(D6822="","",D6822*$F$30)</f>
        <v>4898.51769722556</v>
      </c>
    </row>
    <row r="6823" customFormat="false" ht="15" hidden="false" customHeight="false" outlineLevel="0" collapsed="false">
      <c r="A6823" s="2" t="n">
        <v>6789</v>
      </c>
      <c r="B6823" s="2" t="n">
        <v>9</v>
      </c>
      <c r="C6823" s="22" t="n">
        <f aca="true">NORMSINV(MAX(RAND(),0.000000000001))</f>
        <v>-0.489885062508959</v>
      </c>
      <c r="D6823" s="24" t="n">
        <f aca="false">IF($B$11="","",$B$11*EXP($B$12*C6823))</f>
        <v>754.512505261713</v>
      </c>
      <c r="E6823" s="20" t="n">
        <f aca="true">IF($B$10="","",$B$10*(1-$B$14+2*$B$14*RAND()))</f>
        <v>3.69565701299695</v>
      </c>
      <c r="F6823" s="21" t="n">
        <f aca="false">INDEX($E$17:$E$28,B6823)</f>
        <v>4.761</v>
      </c>
      <c r="G6823" s="25" t="n">
        <f aca="false">IF(OR(D6823="",E6823="",F6823=""),"",D6823*($B$7-$B$8-F6823-E6823))</f>
        <v>3231.83584801886</v>
      </c>
      <c r="H6823" s="25" t="n">
        <f aca="false">IF(D6823="","",D6823*$F$30)</f>
        <v>3771.95891630436</v>
      </c>
    </row>
    <row r="6824" customFormat="false" ht="15" hidden="false" customHeight="false" outlineLevel="0" collapsed="false">
      <c r="A6824" s="2" t="n">
        <v>6790</v>
      </c>
      <c r="B6824" s="2" t="n">
        <v>10</v>
      </c>
      <c r="C6824" s="22" t="n">
        <f aca="true">NORMSINV(MAX(RAND(),0.000000000001))</f>
        <v>-0.52686674240851</v>
      </c>
      <c r="D6824" s="24" t="n">
        <f aca="false">IF($B$11="","",$B$11*EXP($B$12*C6824))</f>
        <v>742.846201970666</v>
      </c>
      <c r="E6824" s="20" t="n">
        <f aca="true">IF($B$10="","",$B$10*(1-$B$14+2*$B$14*RAND()))</f>
        <v>3.51395649533611</v>
      </c>
      <c r="F6824" s="21" t="n">
        <f aca="false">INDEX($E$17:$E$28,B6824)</f>
        <v>4.761</v>
      </c>
      <c r="G6824" s="25" t="n">
        <f aca="false">IF(OR(D6824="",E6824="",F6824=""),"",D6824*($B$7-$B$8-F6824-E6824))</f>
        <v>3316.84060907336</v>
      </c>
      <c r="H6824" s="25" t="n">
        <f aca="false">IF(D6824="","",D6824*$F$30)</f>
        <v>3713.63673289175</v>
      </c>
    </row>
    <row r="6825" customFormat="false" ht="15" hidden="false" customHeight="false" outlineLevel="0" collapsed="false">
      <c r="A6825" s="2" t="n">
        <v>6791</v>
      </c>
      <c r="B6825" s="2" t="n">
        <v>11</v>
      </c>
      <c r="C6825" s="22" t="n">
        <f aca="true">NORMSINV(MAX(RAND(),0.000000000001))</f>
        <v>1.17664424122897</v>
      </c>
      <c r="D6825" s="24" t="n">
        <f aca="false">IF($B$11="","",$B$11*EXP($B$12*C6825))</f>
        <v>1522.7767415469</v>
      </c>
      <c r="E6825" s="20" t="n">
        <f aca="true">IF($B$10="","",$B$10*(1-$B$14+2*$B$14*RAND()))</f>
        <v>3.88404023113828</v>
      </c>
      <c r="F6825" s="21" t="n">
        <f aca="false">INDEX($E$17:$E$28,B6825)</f>
        <v>4.761</v>
      </c>
      <c r="G6825" s="25" t="n">
        <f aca="false">IF(OR(D6825="",E6825="",F6825=""),"",D6825*($B$7-$B$8-F6825-E6825))</f>
        <v>6235.70949359289</v>
      </c>
      <c r="H6825" s="25" t="n">
        <f aca="false">IF(D6825="","",D6825*$F$30)</f>
        <v>7612.66548634125</v>
      </c>
    </row>
    <row r="6826" customFormat="false" ht="15" hidden="false" customHeight="false" outlineLevel="0" collapsed="false">
      <c r="A6826" s="2" t="n">
        <v>6792</v>
      </c>
      <c r="B6826" s="2" t="n">
        <v>12</v>
      </c>
      <c r="C6826" s="22" t="n">
        <f aca="true">NORMSINV(MAX(RAND(),0.000000000001))</f>
        <v>0.625985993854534</v>
      </c>
      <c r="D6826" s="24" t="n">
        <f aca="false">IF($B$11="","",$B$11*EXP($B$12*C6826))</f>
        <v>1207.44525960712</v>
      </c>
      <c r="E6826" s="20" t="n">
        <f aca="true">IF($B$10="","",$B$10*(1-$B$14+2*$B$14*RAND()))</f>
        <v>3.48204122975222</v>
      </c>
      <c r="F6826" s="21" t="n">
        <f aca="false">INDEX($E$17:$E$28,B6826)</f>
        <v>4.761</v>
      </c>
      <c r="G6826" s="25" t="n">
        <f aca="false">IF(OR(D6826="",E6826="",F6826=""),"",D6826*($B$7-$B$8-F6826-E6826))</f>
        <v>5429.83154978435</v>
      </c>
      <c r="H6826" s="25" t="n">
        <f aca="false">IF(D6826="","",D6826*$F$30)</f>
        <v>6036.26034182791</v>
      </c>
    </row>
    <row r="6827" customFormat="false" ht="15" hidden="false" customHeight="false" outlineLevel="0" collapsed="false">
      <c r="A6827" s="2" t="n">
        <v>6793</v>
      </c>
      <c r="B6827" s="2" t="n">
        <v>1</v>
      </c>
      <c r="C6827" s="22" t="n">
        <f aca="true">NORMSINV(MAX(RAND(),0.000000000001))</f>
        <v>1.09275915131106</v>
      </c>
      <c r="D6827" s="24" t="n">
        <f aca="false">IF($B$11="","",$B$11*EXP($B$12*C6827))</f>
        <v>1469.8923127797</v>
      </c>
      <c r="E6827" s="20" t="n">
        <f aca="true">IF($B$10="","",$B$10*(1-$B$14+2*$B$14*RAND()))</f>
        <v>4.03931656186797</v>
      </c>
      <c r="F6827" s="21" t="n">
        <f aca="false">INDEX($E$17:$E$28,B6827)</f>
        <v>4.92562580645161</v>
      </c>
      <c r="G6827" s="25" t="n">
        <f aca="false">IF(OR(D6827="",E6827="",F6827=""),"",D6827*($B$7-$B$8-F6827-E6827))</f>
        <v>5548.92819310738</v>
      </c>
      <c r="H6827" s="25" t="n">
        <f aca="false">IF(D6827="","",D6827*$F$30)</f>
        <v>7348.28565004826</v>
      </c>
    </row>
    <row r="6828" customFormat="false" ht="15" hidden="false" customHeight="false" outlineLevel="0" collapsed="false">
      <c r="A6828" s="2" t="n">
        <v>6794</v>
      </c>
      <c r="B6828" s="2" t="n">
        <v>2</v>
      </c>
      <c r="C6828" s="22" t="n">
        <f aca="true">NORMSINV(MAX(RAND(),0.000000000001))</f>
        <v>-0.554390183592922</v>
      </c>
      <c r="D6828" s="24" t="n">
        <f aca="false">IF($B$11="","",$B$11*EXP($B$12*C6828))</f>
        <v>734.280848724587</v>
      </c>
      <c r="E6828" s="20" t="n">
        <f aca="true">IF($B$10="","",$B$10*(1-$B$14+2*$B$14*RAND()))</f>
        <v>3.88451006160647</v>
      </c>
      <c r="F6828" s="21" t="n">
        <f aca="false">INDEX($E$17:$E$28,B6828)</f>
        <v>5.0612</v>
      </c>
      <c r="G6828" s="25" t="n">
        <f aca="false">IF(OR(D6828="",E6828="",F6828=""),"",D6828*($B$7-$B$8-F6828-E6828))</f>
        <v>2786.07443627076</v>
      </c>
      <c r="H6828" s="25" t="n">
        <f aca="false">IF(D6828="","",D6828*$F$30)</f>
        <v>3670.81681894395</v>
      </c>
    </row>
    <row r="6829" customFormat="false" ht="15" hidden="false" customHeight="false" outlineLevel="0" collapsed="false">
      <c r="A6829" s="2" t="n">
        <v>6795</v>
      </c>
      <c r="B6829" s="2" t="n">
        <v>3</v>
      </c>
      <c r="C6829" s="22" t="n">
        <f aca="true">NORMSINV(MAX(RAND(),0.000000000001))</f>
        <v>-0.567318870261852</v>
      </c>
      <c r="D6829" s="24" t="n">
        <f aca="false">IF($B$11="","",$B$11*EXP($B$12*C6829))</f>
        <v>730.291575774774</v>
      </c>
      <c r="E6829" s="20" t="n">
        <f aca="true">IF($B$10="","",$B$10*(1-$B$14+2*$B$14*RAND()))</f>
        <v>3.60499686672046</v>
      </c>
      <c r="F6829" s="21" t="n">
        <f aca="false">INDEX($E$17:$E$28,B6829)</f>
        <v>5.0612</v>
      </c>
      <c r="G6829" s="25" t="n">
        <f aca="false">IF(OR(D6829="",E6829="",F6829=""),"",D6829*($B$7-$B$8-F6829-E6829))</f>
        <v>2975.06410959893</v>
      </c>
      <c r="H6829" s="25" t="n">
        <f aca="false">IF(D6829="","",D6829*$F$30)</f>
        <v>3650.87364561325</v>
      </c>
    </row>
    <row r="6830" customFormat="false" ht="15" hidden="false" customHeight="false" outlineLevel="0" collapsed="false">
      <c r="A6830" s="2" t="n">
        <v>6796</v>
      </c>
      <c r="B6830" s="2" t="n">
        <v>4</v>
      </c>
      <c r="C6830" s="22" t="n">
        <f aca="true">NORMSINV(MAX(RAND(),0.000000000001))</f>
        <v>-0.98944160396363</v>
      </c>
      <c r="D6830" s="24" t="n">
        <f aca="false">IF($B$11="","",$B$11*EXP($B$12*C6830))</f>
        <v>611.292566668435</v>
      </c>
      <c r="E6830" s="20" t="n">
        <f aca="true">IF($B$10="","",$B$10*(1-$B$14+2*$B$14*RAND()))</f>
        <v>3.51746725744816</v>
      </c>
      <c r="F6830" s="21" t="n">
        <f aca="false">INDEX($E$17:$E$28,B6830)</f>
        <v>4.89657419354839</v>
      </c>
      <c r="G6830" s="25" t="n">
        <f aca="false">IF(OR(D6830="",E6830="",F6830=""),"",D6830*($B$7-$B$8-F6830-E6830))</f>
        <v>2644.42630472158</v>
      </c>
      <c r="H6830" s="25" t="n">
        <f aca="false">IF(D6830="","",D6830*$F$30)</f>
        <v>3055.97379928884</v>
      </c>
    </row>
    <row r="6831" customFormat="false" ht="15" hidden="false" customHeight="false" outlineLevel="0" collapsed="false">
      <c r="A6831" s="2" t="n">
        <v>6797</v>
      </c>
      <c r="B6831" s="2" t="n">
        <v>5</v>
      </c>
      <c r="C6831" s="22" t="n">
        <f aca="true">NORMSINV(MAX(RAND(),0.000000000001))</f>
        <v>0.605196008676309</v>
      </c>
      <c r="D6831" s="24" t="n">
        <f aca="false">IF($B$11="","",$B$11*EXP($B$12*C6831))</f>
        <v>1196.91399982525</v>
      </c>
      <c r="E6831" s="20" t="n">
        <f aca="true">IF($B$10="","",$B$10*(1-$B$14+2*$B$14*RAND()))</f>
        <v>3.58028962119335</v>
      </c>
      <c r="F6831" s="21" t="n">
        <f aca="false">INDEX($E$17:$E$28,B6831)</f>
        <v>4.761</v>
      </c>
      <c r="G6831" s="25" t="n">
        <f aca="false">IF(OR(D6831="",E6831="",F6831=""),"",D6831*($B$7-$B$8-F6831-E6831))</f>
        <v>5264.87803357029</v>
      </c>
      <c r="H6831" s="25" t="n">
        <f aca="false">IF(D6831="","",D6831*$F$30)</f>
        <v>5983.61246792638</v>
      </c>
    </row>
    <row r="6832" customFormat="false" ht="15" hidden="false" customHeight="false" outlineLevel="0" collapsed="false">
      <c r="A6832" s="2" t="n">
        <v>6798</v>
      </c>
      <c r="B6832" s="2" t="n">
        <v>6</v>
      </c>
      <c r="C6832" s="22" t="n">
        <f aca="true">NORMSINV(MAX(RAND(),0.000000000001))</f>
        <v>-0.768327535107765</v>
      </c>
      <c r="D6832" s="24" t="n">
        <f aca="false">IF($B$11="","",$B$11*EXP($B$12*C6832))</f>
        <v>670.984235518364</v>
      </c>
      <c r="E6832" s="20" t="n">
        <f aca="true">IF($B$10="","",$B$10*(1-$B$14+2*$B$14*RAND()))</f>
        <v>3.88577316205564</v>
      </c>
      <c r="F6832" s="21" t="n">
        <f aca="false">INDEX($E$17:$E$28,B6832)</f>
        <v>4.761</v>
      </c>
      <c r="G6832" s="25" t="n">
        <f aca="false">IF(OR(D6832="",E6832="",F6832=""),"",D6832*($B$7-$B$8-F6832-E6832))</f>
        <v>2746.49068066135</v>
      </c>
      <c r="H6832" s="25" t="n">
        <f aca="false">IF(D6832="","",D6832*$F$30)</f>
        <v>3354.38439020341</v>
      </c>
    </row>
    <row r="6833" customFormat="false" ht="15" hidden="false" customHeight="false" outlineLevel="0" collapsed="false">
      <c r="A6833" s="2" t="n">
        <v>6799</v>
      </c>
      <c r="B6833" s="2" t="n">
        <v>7</v>
      </c>
      <c r="C6833" s="22" t="n">
        <f aca="true">NORMSINV(MAX(RAND(),0.000000000001))</f>
        <v>-1.19280905895864</v>
      </c>
      <c r="D6833" s="24" t="n">
        <f aca="false">IF($B$11="","",$B$11*EXP($B$12*C6833))</f>
        <v>561.091241083679</v>
      </c>
      <c r="E6833" s="20" t="n">
        <f aca="true">IF($B$10="","",$B$10*(1-$B$14+2*$B$14*RAND()))</f>
        <v>3.63458114461803</v>
      </c>
      <c r="F6833" s="21" t="n">
        <f aca="false">INDEX($E$17:$E$28,B6833)</f>
        <v>4.761</v>
      </c>
      <c r="G6833" s="25" t="n">
        <f aca="false">IF(OR(D6833="",E6833="",F6833=""),"",D6833*($B$7-$B$8-F6833-E6833))</f>
        <v>2437.61536735361</v>
      </c>
      <c r="H6833" s="25" t="n">
        <f aca="false">IF(D6833="","",D6833*$F$30)</f>
        <v>2805.00733242553</v>
      </c>
    </row>
    <row r="6834" customFormat="false" ht="15" hidden="false" customHeight="false" outlineLevel="0" collapsed="false">
      <c r="A6834" s="2" t="n">
        <v>6800</v>
      </c>
      <c r="B6834" s="2" t="n">
        <v>8</v>
      </c>
      <c r="C6834" s="22" t="n">
        <f aca="true">NORMSINV(MAX(RAND(),0.000000000001))</f>
        <v>-0.245247916186553</v>
      </c>
      <c r="D6834" s="24" t="n">
        <f aca="false">IF($B$11="","",$B$11*EXP($B$12*C6834))</f>
        <v>836.43904154745</v>
      </c>
      <c r="E6834" s="20" t="n">
        <f aca="true">IF($B$10="","",$B$10*(1-$B$14+2*$B$14*RAND()))</f>
        <v>3.95686866489238</v>
      </c>
      <c r="F6834" s="21" t="n">
        <f aca="false">INDEX($E$17:$E$28,B6834)</f>
        <v>4.761</v>
      </c>
      <c r="G6834" s="25" t="n">
        <f aca="false">IF(OR(D6834="",E6834="",F6834=""),"",D6834*($B$7-$B$8-F6834-E6834))</f>
        <v>3364.26767891538</v>
      </c>
      <c r="H6834" s="25" t="n">
        <f aca="false">IF(D6834="","",D6834*$F$30)</f>
        <v>4181.52605650401</v>
      </c>
    </row>
    <row r="6835" customFormat="false" ht="15" hidden="false" customHeight="false" outlineLevel="0" collapsed="false">
      <c r="A6835" s="2" t="n">
        <v>6801</v>
      </c>
      <c r="B6835" s="2" t="n">
        <v>9</v>
      </c>
      <c r="C6835" s="22" t="n">
        <f aca="true">NORMSINV(MAX(RAND(),0.000000000001))</f>
        <v>1.04300527096171</v>
      </c>
      <c r="D6835" s="24" t="n">
        <f aca="false">IF($B$11="","",$B$11*EXP($B$12*C6835))</f>
        <v>1439.39738678895</v>
      </c>
      <c r="E6835" s="20" t="n">
        <f aca="true">IF($B$10="","",$B$10*(1-$B$14+2*$B$14*RAND()))</f>
        <v>3.56934623946935</v>
      </c>
      <c r="F6835" s="21" t="n">
        <f aca="false">INDEX($E$17:$E$28,B6835)</f>
        <v>4.761</v>
      </c>
      <c r="G6835" s="25" t="n">
        <f aca="false">IF(OR(D6835="",E6835="",F6835=""),"",D6835*($B$7-$B$8-F6835-E6835))</f>
        <v>6347.24409955186</v>
      </c>
      <c r="H6835" s="25" t="n">
        <f aca="false">IF(D6835="","",D6835*$F$30)</f>
        <v>7195.8354160353</v>
      </c>
    </row>
    <row r="6836" customFormat="false" ht="15" hidden="false" customHeight="false" outlineLevel="0" collapsed="false">
      <c r="A6836" s="2" t="n">
        <v>6802</v>
      </c>
      <c r="B6836" s="2" t="n">
        <v>10</v>
      </c>
      <c r="C6836" s="22" t="n">
        <f aca="true">NORMSINV(MAX(RAND(),0.000000000001))</f>
        <v>0.132505628114077</v>
      </c>
      <c r="D6836" s="24" t="n">
        <f aca="false">IF($B$11="","",$B$11*EXP($B$12*C6836))</f>
        <v>980.758419572372</v>
      </c>
      <c r="E6836" s="20" t="n">
        <f aca="true">IF($B$10="","",$B$10*(1-$B$14+2*$B$14*RAND()))</f>
        <v>3.67358242263393</v>
      </c>
      <c r="F6836" s="21" t="n">
        <f aca="false">INDEX($E$17:$E$28,B6836)</f>
        <v>4.761</v>
      </c>
      <c r="G6836" s="25" t="n">
        <f aca="false">IF(OR(D6836="",E6836="",F6836=""),"",D6836*($B$7-$B$8-F6836-E6836))</f>
        <v>4222.57453877666</v>
      </c>
      <c r="H6836" s="25" t="n">
        <f aca="false">IF(D6836="","",D6836*$F$30)</f>
        <v>4903.0074911262</v>
      </c>
    </row>
    <row r="6837" customFormat="false" ht="15" hidden="false" customHeight="false" outlineLevel="0" collapsed="false">
      <c r="A6837" s="2" t="n">
        <v>6803</v>
      </c>
      <c r="B6837" s="2" t="n">
        <v>11</v>
      </c>
      <c r="C6837" s="22" t="n">
        <f aca="true">NORMSINV(MAX(RAND(),0.000000000001))</f>
        <v>0.354092528815426</v>
      </c>
      <c r="D6837" s="24" t="n">
        <f aca="false">IF($B$11="","",$B$11*EXP($B$12*C6837))</f>
        <v>1076.74229786538</v>
      </c>
      <c r="E6837" s="20" t="n">
        <f aca="true">IF($B$10="","",$B$10*(1-$B$14+2*$B$14*RAND()))</f>
        <v>3.62191508850915</v>
      </c>
      <c r="F6837" s="21" t="n">
        <f aca="false">INDEX($E$17:$E$28,B6837)</f>
        <v>4.761</v>
      </c>
      <c r="G6837" s="25" t="n">
        <f aca="false">IF(OR(D6837="",E6837="",F6837=""),"",D6837*($B$7-$B$8-F6837-E6837))</f>
        <v>4691.45761959325</v>
      </c>
      <c r="H6837" s="25" t="n">
        <f aca="false">IF(D6837="","",D6837*$F$30)</f>
        <v>5382.85009548862</v>
      </c>
    </row>
    <row r="6838" customFormat="false" ht="15" hidden="false" customHeight="false" outlineLevel="0" collapsed="false">
      <c r="A6838" s="2" t="n">
        <v>6804</v>
      </c>
      <c r="B6838" s="2" t="n">
        <v>12</v>
      </c>
      <c r="C6838" s="22" t="n">
        <f aca="true">NORMSINV(MAX(RAND(),0.000000000001))</f>
        <v>0.193598865215058</v>
      </c>
      <c r="D6838" s="24" t="n">
        <f aca="false">IF($B$11="","",$B$11*EXP($B$12*C6838))</f>
        <v>1006.33348015213</v>
      </c>
      <c r="E6838" s="20" t="n">
        <f aca="true">IF($B$10="","",$B$10*(1-$B$14+2*$B$14*RAND()))</f>
        <v>3.91040393457566</v>
      </c>
      <c r="F6838" s="21" t="n">
        <f aca="false">INDEX($E$17:$E$28,B6838)</f>
        <v>4.761</v>
      </c>
      <c r="G6838" s="25" t="n">
        <f aca="false">IF(OR(D6838="",E6838="",F6838=""),"",D6838*($B$7-$B$8-F6838-E6838))</f>
        <v>4094.36443785176</v>
      </c>
      <c r="H6838" s="25" t="n">
        <f aca="false">IF(D6838="","",D6838*$F$30)</f>
        <v>5030.86233397655</v>
      </c>
    </row>
    <row r="6839" customFormat="false" ht="15" hidden="false" customHeight="false" outlineLevel="0" collapsed="false">
      <c r="A6839" s="2" t="n">
        <v>6805</v>
      </c>
      <c r="B6839" s="2" t="n">
        <v>1</v>
      </c>
      <c r="C6839" s="22" t="n">
        <f aca="true">NORMSINV(MAX(RAND(),0.000000000001))</f>
        <v>0.768127263621654</v>
      </c>
      <c r="D6839" s="24" t="n">
        <f aca="false">IF($B$11="","",$B$11*EXP($B$12*C6839))</f>
        <v>1281.9729772501</v>
      </c>
      <c r="E6839" s="20" t="n">
        <f aca="true">IF($B$10="","",$B$10*(1-$B$14+2*$B$14*RAND()))</f>
        <v>3.54779611426986</v>
      </c>
      <c r="F6839" s="21" t="n">
        <f aca="false">INDEX($E$17:$E$28,B6839)</f>
        <v>4.92562580645161</v>
      </c>
      <c r="G6839" s="25" t="n">
        <f aca="false">IF(OR(D6839="",E6839="",F6839=""),"",D6839*($B$7-$B$8-F6839-E6839))</f>
        <v>5469.63780296269</v>
      </c>
      <c r="H6839" s="25" t="n">
        <f aca="false">IF(D6839="","",D6839*$F$30)</f>
        <v>6408.83930786868</v>
      </c>
    </row>
    <row r="6840" customFormat="false" ht="15" hidden="false" customHeight="false" outlineLevel="0" collapsed="false">
      <c r="A6840" s="2" t="n">
        <v>6806</v>
      </c>
      <c r="B6840" s="2" t="n">
        <v>2</v>
      </c>
      <c r="C6840" s="22" t="n">
        <f aca="true">NORMSINV(MAX(RAND(),0.000000000001))</f>
        <v>-0.956858456357282</v>
      </c>
      <c r="D6840" s="24" t="n">
        <f aca="false">IF($B$11="","",$B$11*EXP($B$12*C6840))</f>
        <v>619.743144942683</v>
      </c>
      <c r="E6840" s="20" t="n">
        <f aca="true">IF($B$10="","",$B$10*(1-$B$14+2*$B$14*RAND()))</f>
        <v>3.99492571297714</v>
      </c>
      <c r="F6840" s="21" t="n">
        <f aca="false">INDEX($E$17:$E$28,B6840)</f>
        <v>5.0612</v>
      </c>
      <c r="G6840" s="25" t="n">
        <f aca="false">IF(OR(D6840="",E6840="",F6840=""),"",D6840*($B$7-$B$8-F6840-E6840))</f>
        <v>2283.05583621303</v>
      </c>
      <c r="H6840" s="25" t="n">
        <f aca="false">IF(D6840="","",D6840*$F$30)</f>
        <v>3098.21993019746</v>
      </c>
    </row>
    <row r="6841" customFormat="false" ht="15" hidden="false" customHeight="false" outlineLevel="0" collapsed="false">
      <c r="A6841" s="2" t="n">
        <v>6807</v>
      </c>
      <c r="B6841" s="2" t="n">
        <v>3</v>
      </c>
      <c r="C6841" s="22" t="n">
        <f aca="true">NORMSINV(MAX(RAND(),0.000000000001))</f>
        <v>0.488385954997957</v>
      </c>
      <c r="D6841" s="24" t="n">
        <f aca="false">IF($B$11="","",$B$11*EXP($B$12*C6841))</f>
        <v>1139.42845866294</v>
      </c>
      <c r="E6841" s="20" t="n">
        <f aca="true">IF($B$10="","",$B$10*(1-$B$14+2*$B$14*RAND()))</f>
        <v>3.46190566656034</v>
      </c>
      <c r="F6841" s="21" t="n">
        <f aca="false">INDEX($E$17:$E$28,B6841)</f>
        <v>5.0612</v>
      </c>
      <c r="G6841" s="25" t="n">
        <f aca="false">IF(OR(D6841="",E6841="",F6841=""),"",D6841*($B$7-$B$8-F6841-E6841))</f>
        <v>4804.84941069565</v>
      </c>
      <c r="H6841" s="25" t="n">
        <f aca="false">IF(D6841="","",D6841*$F$30)</f>
        <v>5696.23075054778</v>
      </c>
    </row>
    <row r="6842" customFormat="false" ht="15" hidden="false" customHeight="false" outlineLevel="0" collapsed="false">
      <c r="A6842" s="2" t="n">
        <v>6808</v>
      </c>
      <c r="B6842" s="2" t="n">
        <v>4</v>
      </c>
      <c r="C6842" s="22" t="n">
        <f aca="true">NORMSINV(MAX(RAND(),0.000000000001))</f>
        <v>-1.83925047861986</v>
      </c>
      <c r="D6842" s="24" t="n">
        <f aca="false">IF($B$11="","",$B$11*EXP($B$12*C6842))</f>
        <v>427.303722244465</v>
      </c>
      <c r="E6842" s="20" t="n">
        <f aca="true">IF($B$10="","",$B$10*(1-$B$14+2*$B$14*RAND()))</f>
        <v>3.51715547019033</v>
      </c>
      <c r="F6842" s="21" t="n">
        <f aca="false">INDEX($E$17:$E$28,B6842)</f>
        <v>4.89657419354839</v>
      </c>
      <c r="G6842" s="25" t="n">
        <f aca="false">IF(OR(D6842="",E6842="",F6842=""),"",D6842*($B$7-$B$8-F6842-E6842))</f>
        <v>1848.63141812026</v>
      </c>
      <c r="H6842" s="25" t="n">
        <f aca="false">IF(D6842="","",D6842*$F$30)</f>
        <v>2136.17676824453</v>
      </c>
    </row>
    <row r="6843" customFormat="false" ht="15" hidden="false" customHeight="false" outlineLevel="0" collapsed="false">
      <c r="A6843" s="2" t="n">
        <v>6809</v>
      </c>
      <c r="B6843" s="2" t="n">
        <v>5</v>
      </c>
      <c r="C6843" s="22" t="n">
        <f aca="true">NORMSINV(MAX(RAND(),0.000000000001))</f>
        <v>0.946200911132247</v>
      </c>
      <c r="D6843" s="24" t="n">
        <f aca="false">IF($B$11="","",$B$11*EXP($B$12*C6843))</f>
        <v>1381.86560270696</v>
      </c>
      <c r="E6843" s="20" t="n">
        <f aca="true">IF($B$10="","",$B$10*(1-$B$14+2*$B$14*RAND()))</f>
        <v>3.56149096054194</v>
      </c>
      <c r="F6843" s="21" t="n">
        <f aca="false">INDEX($E$17:$E$28,B6843)</f>
        <v>4.761</v>
      </c>
      <c r="G6843" s="25" t="n">
        <f aca="false">IF(OR(D6843="",E6843="",F6843=""),"",D6843*($B$7-$B$8-F6843-E6843))</f>
        <v>6104.40379127414</v>
      </c>
      <c r="H6843" s="25" t="n">
        <f aca="false">IF(D6843="","",D6843*$F$30)</f>
        <v>6908.22252105262</v>
      </c>
    </row>
    <row r="6844" customFormat="false" ht="15" hidden="false" customHeight="false" outlineLevel="0" collapsed="false">
      <c r="A6844" s="2" t="n">
        <v>6810</v>
      </c>
      <c r="B6844" s="2" t="n">
        <v>6</v>
      </c>
      <c r="C6844" s="22" t="n">
        <f aca="true">NORMSINV(MAX(RAND(),0.000000000001))</f>
        <v>1.15766824903061</v>
      </c>
      <c r="D6844" s="24" t="n">
        <f aca="false">IF($B$11="","",$B$11*EXP($B$12*C6844))</f>
        <v>1510.64941227703</v>
      </c>
      <c r="E6844" s="20" t="n">
        <f aca="true">IF($B$10="","",$B$10*(1-$B$14+2*$B$14*RAND()))</f>
        <v>4.1095981927578</v>
      </c>
      <c r="F6844" s="21" t="n">
        <f aca="false">INDEX($E$17:$E$28,B6844)</f>
        <v>4.761</v>
      </c>
      <c r="G6844" s="25" t="n">
        <f aca="false">IF(OR(D6844="",E6844="",F6844=""),"",D6844*($B$7-$B$8-F6844-E6844))</f>
        <v>5845.30956597409</v>
      </c>
      <c r="H6844" s="25" t="n">
        <f aca="false">IF(D6844="","",D6844*$F$30)</f>
        <v>7552.03854185531</v>
      </c>
    </row>
    <row r="6845" customFormat="false" ht="15" hidden="false" customHeight="false" outlineLevel="0" collapsed="false">
      <c r="A6845" s="2" t="n">
        <v>6811</v>
      </c>
      <c r="B6845" s="2" t="n">
        <v>7</v>
      </c>
      <c r="C6845" s="22" t="n">
        <f aca="true">NORMSINV(MAX(RAND(),0.000000000001))</f>
        <v>0.153985637249547</v>
      </c>
      <c r="D6845" s="24" t="n">
        <f aca="false">IF($B$11="","",$B$11*EXP($B$12*C6845))</f>
        <v>989.675505182168</v>
      </c>
      <c r="E6845" s="20" t="n">
        <f aca="true">IF($B$10="","",$B$10*(1-$B$14+2*$B$14*RAND()))</f>
        <v>3.71997340267292</v>
      </c>
      <c r="F6845" s="21" t="n">
        <f aca="false">INDEX($E$17:$E$28,B6845)</f>
        <v>4.761</v>
      </c>
      <c r="G6845" s="25" t="n">
        <f aca="false">IF(OR(D6845="",E6845="",F6845=""),"",D6845*($B$7-$B$8-F6845-E6845))</f>
        <v>4215.05429929397</v>
      </c>
      <c r="H6845" s="25" t="n">
        <f aca="false">IF(D6845="","",D6845*$F$30)</f>
        <v>4947.58578550669</v>
      </c>
    </row>
    <row r="6846" customFormat="false" ht="15" hidden="false" customHeight="false" outlineLevel="0" collapsed="false">
      <c r="A6846" s="2" t="n">
        <v>6812</v>
      </c>
      <c r="B6846" s="2" t="n">
        <v>8</v>
      </c>
      <c r="C6846" s="22" t="n">
        <f aca="true">NORMSINV(MAX(RAND(),0.000000000001))</f>
        <v>0.382007582754942</v>
      </c>
      <c r="D6846" s="24" t="n">
        <f aca="false">IF($B$11="","",$B$11*EXP($B$12*C6846))</f>
        <v>1089.48221175522</v>
      </c>
      <c r="E6846" s="20" t="n">
        <f aca="true">IF($B$10="","",$B$10*(1-$B$14+2*$B$14*RAND()))</f>
        <v>3.72413263849492</v>
      </c>
      <c r="F6846" s="21" t="n">
        <f aca="false">INDEX($E$17:$E$28,B6846)</f>
        <v>4.761</v>
      </c>
      <c r="G6846" s="25" t="n">
        <f aca="false">IF(OR(D6846="",E6846="",F6846=""),"",D6846*($B$7-$B$8-F6846-E6846))</f>
        <v>4635.60230373764</v>
      </c>
      <c r="H6846" s="25" t="n">
        <f aca="false">IF(D6846="","",D6846*$F$30)</f>
        <v>5446.53947300668</v>
      </c>
    </row>
    <row r="6847" customFormat="false" ht="15" hidden="false" customHeight="false" outlineLevel="0" collapsed="false">
      <c r="A6847" s="2" t="n">
        <v>6813</v>
      </c>
      <c r="B6847" s="2" t="n">
        <v>9</v>
      </c>
      <c r="C6847" s="22" t="n">
        <f aca="true">NORMSINV(MAX(RAND(),0.000000000001))</f>
        <v>-1.91824586201949</v>
      </c>
      <c r="D6847" s="24" t="n">
        <f aca="false">IF($B$11="","",$B$11*EXP($B$12*C6847))</f>
        <v>413.314613779058</v>
      </c>
      <c r="E6847" s="20" t="n">
        <f aca="true">IF($B$10="","",$B$10*(1-$B$14+2*$B$14*RAND()))</f>
        <v>3.95390193398636</v>
      </c>
      <c r="F6847" s="21" t="n">
        <f aca="false">INDEX($E$17:$E$28,B6847)</f>
        <v>4.761</v>
      </c>
      <c r="G6847" s="25" t="n">
        <f aca="false">IF(OR(D6847="",E6847="",F6847=""),"",D6847*($B$7-$B$8-F6847-E6847))</f>
        <v>1663.63185257726</v>
      </c>
      <c r="H6847" s="25" t="n">
        <f aca="false">IF(D6847="","",D6847*$F$30)</f>
        <v>2066.24241720427</v>
      </c>
    </row>
    <row r="6848" customFormat="false" ht="15" hidden="false" customHeight="false" outlineLevel="0" collapsed="false">
      <c r="A6848" s="2" t="n">
        <v>6814</v>
      </c>
      <c r="B6848" s="2" t="n">
        <v>10</v>
      </c>
      <c r="C6848" s="22" t="n">
        <f aca="true">NORMSINV(MAX(RAND(),0.000000000001))</f>
        <v>-0.139653404055864</v>
      </c>
      <c r="D6848" s="24" t="n">
        <f aca="false">IF($B$11="","",$B$11*EXP($B$12*C6848))</f>
        <v>874.495884948025</v>
      </c>
      <c r="E6848" s="20" t="n">
        <f aca="true">IF($B$10="","",$B$10*(1-$B$14+2*$B$14*RAND()))</f>
        <v>3.93945895783322</v>
      </c>
      <c r="F6848" s="21" t="n">
        <f aca="false">INDEX($E$17:$E$28,B6848)</f>
        <v>4.761</v>
      </c>
      <c r="G6848" s="25" t="n">
        <f aca="false">IF(OR(D6848="",E6848="",F6848=""),"",D6848*($B$7-$B$8-F6848-E6848))</f>
        <v>3532.5620184535</v>
      </c>
      <c r="H6848" s="25" t="n">
        <f aca="false">IF(D6848="","",D6848*$F$30)</f>
        <v>4371.77982803216</v>
      </c>
    </row>
    <row r="6849" customFormat="false" ht="15" hidden="false" customHeight="false" outlineLevel="0" collapsed="false">
      <c r="A6849" s="2" t="n">
        <v>6815</v>
      </c>
      <c r="B6849" s="2" t="n">
        <v>11</v>
      </c>
      <c r="C6849" s="22" t="n">
        <f aca="true">NORMSINV(MAX(RAND(),0.000000000001))</f>
        <v>0.510146962617835</v>
      </c>
      <c r="D6849" s="24" t="n">
        <f aca="false">IF($B$11="","",$B$11*EXP($B$12*C6849))</f>
        <v>1149.92432382083</v>
      </c>
      <c r="E6849" s="20" t="n">
        <f aca="true">IF($B$10="","",$B$10*(1-$B$14+2*$B$14*RAND()))</f>
        <v>3.4671880093466</v>
      </c>
      <c r="F6849" s="21" t="n">
        <f aca="false">INDEX($E$17:$E$28,B6849)</f>
        <v>4.761</v>
      </c>
      <c r="G6849" s="25" t="n">
        <f aca="false">IF(OR(D6849="",E6849="",F6849=""),"",D6849*($B$7-$B$8-F6849-E6849))</f>
        <v>5188.24235255883</v>
      </c>
      <c r="H6849" s="25" t="n">
        <f aca="false">IF(D6849="","",D6849*$F$30)</f>
        <v>5748.7016796451</v>
      </c>
    </row>
    <row r="6850" customFormat="false" ht="15" hidden="false" customHeight="false" outlineLevel="0" collapsed="false">
      <c r="A6850" s="2" t="n">
        <v>6816</v>
      </c>
      <c r="B6850" s="2" t="n">
        <v>12</v>
      </c>
      <c r="C6850" s="22" t="n">
        <f aca="true">NORMSINV(MAX(RAND(),0.000000000001))</f>
        <v>0.373107856571622</v>
      </c>
      <c r="D6850" s="24" t="n">
        <f aca="false">IF($B$11="","",$B$11*EXP($B$12*C6850))</f>
        <v>1085.40425805525</v>
      </c>
      <c r="E6850" s="20" t="n">
        <f aca="true">IF($B$10="","",$B$10*(1-$B$14+2*$B$14*RAND()))</f>
        <v>3.71755945327541</v>
      </c>
      <c r="F6850" s="21" t="n">
        <f aca="false">INDEX($E$17:$E$28,B6850)</f>
        <v>4.761</v>
      </c>
      <c r="G6850" s="25" t="n">
        <f aca="false">IF(OR(D6850="",E6850="",F6850=""),"",D6850*($B$7-$B$8-F6850-E6850))</f>
        <v>4625.38571486415</v>
      </c>
      <c r="H6850" s="25" t="n">
        <f aca="false">IF(D6850="","",D6850*$F$30)</f>
        <v>5426.15296686979</v>
      </c>
    </row>
    <row r="6851" customFormat="false" ht="15" hidden="false" customHeight="false" outlineLevel="0" collapsed="false">
      <c r="A6851" s="2" t="n">
        <v>6817</v>
      </c>
      <c r="B6851" s="2" t="n">
        <v>1</v>
      </c>
      <c r="C6851" s="22" t="n">
        <f aca="true">NORMSINV(MAX(RAND(),0.000000000001))</f>
        <v>0.209590950189323</v>
      </c>
      <c r="D6851" s="24" t="n">
        <f aca="false">IF($B$11="","",$B$11*EXP($B$12*C6851))</f>
        <v>1013.13757943896</v>
      </c>
      <c r="E6851" s="20" t="n">
        <f aca="true">IF($B$10="","",$B$10*(1-$B$14+2*$B$14*RAND()))</f>
        <v>3.69686520805005</v>
      </c>
      <c r="F6851" s="21" t="n">
        <f aca="false">INDEX($E$17:$E$28,B6851)</f>
        <v>4.92562580645161</v>
      </c>
      <c r="G6851" s="25" t="n">
        <f aca="false">IF(OR(D6851="",E6851="",F6851=""),"",D6851*($B$7-$B$8-F6851-E6851))</f>
        <v>4171.60308688593</v>
      </c>
      <c r="H6851" s="25" t="n">
        <f aca="false">IF(D6851="","",D6851*$F$30)</f>
        <v>5064.87738713123</v>
      </c>
    </row>
    <row r="6852" customFormat="false" ht="15" hidden="false" customHeight="false" outlineLevel="0" collapsed="false">
      <c r="A6852" s="2" t="n">
        <v>6818</v>
      </c>
      <c r="B6852" s="2" t="n">
        <v>2</v>
      </c>
      <c r="C6852" s="22" t="n">
        <f aca="true">NORMSINV(MAX(RAND(),0.000000000001))</f>
        <v>0.588810726854406</v>
      </c>
      <c r="D6852" s="24" t="n">
        <f aca="false">IF($B$11="","",$B$11*EXP($B$12*C6852))</f>
        <v>1188.67872578937</v>
      </c>
      <c r="E6852" s="20" t="n">
        <f aca="true">IF($B$10="","",$B$10*(1-$B$14+2*$B$14*RAND()))</f>
        <v>3.63686828909318</v>
      </c>
      <c r="F6852" s="21" t="n">
        <f aca="false">INDEX($E$17:$E$28,B6852)</f>
        <v>5.0612</v>
      </c>
      <c r="G6852" s="25" t="n">
        <f aca="false">IF(OR(D6852="",E6852="",F6852=""),"",D6852*($B$7-$B$8-F6852-E6852))</f>
        <v>4804.55823584837</v>
      </c>
      <c r="H6852" s="25" t="n">
        <f aca="false">IF(D6852="","",D6852*$F$30)</f>
        <v>5942.44268596621</v>
      </c>
    </row>
    <row r="6853" customFormat="false" ht="15" hidden="false" customHeight="false" outlineLevel="0" collapsed="false">
      <c r="A6853" s="2" t="n">
        <v>6819</v>
      </c>
      <c r="B6853" s="2" t="n">
        <v>3</v>
      </c>
      <c r="C6853" s="22" t="n">
        <f aca="true">NORMSINV(MAX(RAND(),0.000000000001))</f>
        <v>2.29711764973285</v>
      </c>
      <c r="D6853" s="24" t="n">
        <f aca="false">IF($B$11="","",$B$11*EXP($B$12*C6853))</f>
        <v>2441.62779381235</v>
      </c>
      <c r="E6853" s="20" t="n">
        <f aca="true">IF($B$10="","",$B$10*(1-$B$14+2*$B$14*RAND()))</f>
        <v>3.64042502621528</v>
      </c>
      <c r="F6853" s="21" t="n">
        <f aca="false">INDEX($E$17:$E$28,B6853)</f>
        <v>5.0612</v>
      </c>
      <c r="G6853" s="25" t="n">
        <f aca="false">IF(OR(D6853="",E6853="",F6853=""),"",D6853*($B$7-$B$8-F6853-E6853))</f>
        <v>9860.20857782899</v>
      </c>
      <c r="H6853" s="25" t="n">
        <f aca="false">IF(D6853="","",D6853*$F$30)</f>
        <v>12206.1856668267</v>
      </c>
    </row>
    <row r="6854" customFormat="false" ht="15" hidden="false" customHeight="false" outlineLevel="0" collapsed="false">
      <c r="A6854" s="2" t="n">
        <v>6820</v>
      </c>
      <c r="B6854" s="2" t="n">
        <v>4</v>
      </c>
      <c r="C6854" s="22" t="n">
        <f aca="true">NORMSINV(MAX(RAND(),0.000000000001))</f>
        <v>-0.69295499441306</v>
      </c>
      <c r="D6854" s="24" t="n">
        <f aca="false">IF($B$11="","",$B$11*EXP($B$12*C6854))</f>
        <v>692.636322118221</v>
      </c>
      <c r="E6854" s="20" t="n">
        <f aca="true">IF($B$10="","",$B$10*(1-$B$14+2*$B$14*RAND()))</f>
        <v>4.01035297475402</v>
      </c>
      <c r="F6854" s="21" t="n">
        <f aca="false">INDEX($E$17:$E$28,B6854)</f>
        <v>4.89657419354839</v>
      </c>
      <c r="G6854" s="25" t="n">
        <f aca="false">IF(OR(D6854="",E6854="",F6854=""),"",D6854*($B$7-$B$8-F6854-E6854))</f>
        <v>2654.9254685583</v>
      </c>
      <c r="H6854" s="25" t="n">
        <f aca="false">IF(D6854="","",D6854*$F$30)</f>
        <v>3462.62750153341</v>
      </c>
    </row>
    <row r="6855" customFormat="false" ht="15" hidden="false" customHeight="false" outlineLevel="0" collapsed="false">
      <c r="A6855" s="2" t="n">
        <v>6821</v>
      </c>
      <c r="B6855" s="2" t="n">
        <v>5</v>
      </c>
      <c r="C6855" s="22" t="n">
        <f aca="true">NORMSINV(MAX(RAND(),0.000000000001))</f>
        <v>1.55829153523615</v>
      </c>
      <c r="D6855" s="24" t="n">
        <f aca="false">IF($B$11="","",$B$11*EXP($B$12*C6855))</f>
        <v>1788.44887029006</v>
      </c>
      <c r="E6855" s="20" t="n">
        <f aca="true">IF($B$10="","",$B$10*(1-$B$14+2*$B$14*RAND()))</f>
        <v>3.96090883810613</v>
      </c>
      <c r="F6855" s="21" t="n">
        <f aca="false">INDEX($E$17:$E$28,B6855)</f>
        <v>4.761</v>
      </c>
      <c r="G6855" s="25" t="n">
        <f aca="false">IF(OR(D6855="",E6855="",F6855=""),"",D6855*($B$7-$B$8-F6855-E6855))</f>
        <v>7186.15059921156</v>
      </c>
      <c r="H6855" s="25" t="n">
        <f aca="false">IF(D6855="","",D6855*$F$30)</f>
        <v>8940.81359235405</v>
      </c>
    </row>
    <row r="6856" customFormat="false" ht="15" hidden="false" customHeight="false" outlineLevel="0" collapsed="false">
      <c r="A6856" s="2" t="n">
        <v>6822</v>
      </c>
      <c r="B6856" s="2" t="n">
        <v>6</v>
      </c>
      <c r="C6856" s="22" t="n">
        <f aca="true">NORMSINV(MAX(RAND(),0.000000000001))</f>
        <v>0.22578617405284</v>
      </c>
      <c r="D6856" s="24" t="n">
        <f aca="false">IF($B$11="","",$B$11*EXP($B$12*C6856))</f>
        <v>1020.07499355887</v>
      </c>
      <c r="E6856" s="20" t="n">
        <f aca="true">IF($B$10="","",$B$10*(1-$B$14+2*$B$14*RAND()))</f>
        <v>4.06733037107728</v>
      </c>
      <c r="F6856" s="21" t="n">
        <f aca="false">INDEX($E$17:$E$28,B6856)</f>
        <v>4.761</v>
      </c>
      <c r="G6856" s="25" t="n">
        <f aca="false">IF(OR(D6856="",E6856="",F6856=""),"",D6856*($B$7-$B$8-F6856-E6856))</f>
        <v>3990.19637152778</v>
      </c>
      <c r="H6856" s="25" t="n">
        <f aca="false">IF(D6856="","",D6856*$F$30)</f>
        <v>5099.55890779951</v>
      </c>
    </row>
    <row r="6857" customFormat="false" ht="15" hidden="false" customHeight="false" outlineLevel="0" collapsed="false">
      <c r="A6857" s="2" t="n">
        <v>6823</v>
      </c>
      <c r="B6857" s="2" t="n">
        <v>7</v>
      </c>
      <c r="C6857" s="22" t="n">
        <f aca="true">NORMSINV(MAX(RAND(),0.000000000001))</f>
        <v>0.319751627719807</v>
      </c>
      <c r="D6857" s="24" t="n">
        <f aca="false">IF($B$11="","",$B$11*EXP($B$12*C6857))</f>
        <v>1061.273923723</v>
      </c>
      <c r="E6857" s="20" t="n">
        <f aca="true">IF($B$10="","",$B$10*(1-$B$14+2*$B$14*RAND()))</f>
        <v>3.88201544231716</v>
      </c>
      <c r="F6857" s="21" t="n">
        <f aca="false">INDEX($E$17:$E$28,B6857)</f>
        <v>4.761</v>
      </c>
      <c r="G6857" s="25" t="n">
        <f aca="false">IF(OR(D6857="",E6857="",F6857=""),"",D6857*($B$7-$B$8-F6857-E6857))</f>
        <v>4348.02287696461</v>
      </c>
      <c r="H6857" s="25" t="n">
        <f aca="false">IF(D6857="","",D6857*$F$30)</f>
        <v>5305.52059947603</v>
      </c>
    </row>
    <row r="6858" customFormat="false" ht="15" hidden="false" customHeight="false" outlineLevel="0" collapsed="false">
      <c r="A6858" s="2" t="n">
        <v>6824</v>
      </c>
      <c r="B6858" s="2" t="n">
        <v>8</v>
      </c>
      <c r="C6858" s="22" t="n">
        <f aca="true">NORMSINV(MAX(RAND(),0.000000000001))</f>
        <v>1.40319779447025</v>
      </c>
      <c r="D6858" s="24" t="n">
        <f aca="false">IF($B$11="","",$B$11*EXP($B$12*C6858))</f>
        <v>1675.30870815722</v>
      </c>
      <c r="E6858" s="20" t="n">
        <f aca="true">IF($B$10="","",$B$10*(1-$B$14+2*$B$14*RAND()))</f>
        <v>4.02977293825773</v>
      </c>
      <c r="F6858" s="21" t="n">
        <f aca="false">INDEX($E$17:$E$28,B6858)</f>
        <v>4.761</v>
      </c>
      <c r="G6858" s="25" t="n">
        <f aca="false">IF(OR(D6858="",E6858="",F6858=""),"",D6858*($B$7-$B$8-F6858-E6858))</f>
        <v>6616.174487027</v>
      </c>
      <c r="H6858" s="25" t="n">
        <f aca="false">IF(D6858="","",D6858*$F$30)</f>
        <v>8375.2032938196</v>
      </c>
    </row>
    <row r="6859" customFormat="false" ht="15" hidden="false" customHeight="false" outlineLevel="0" collapsed="false">
      <c r="A6859" s="2" t="n">
        <v>6825</v>
      </c>
      <c r="B6859" s="2" t="n">
        <v>9</v>
      </c>
      <c r="C6859" s="22" t="n">
        <f aca="true">NORMSINV(MAX(RAND(),0.000000000001))</f>
        <v>0.423214544964216</v>
      </c>
      <c r="D6859" s="24" t="n">
        <f aca="false">IF($B$11="","",$B$11*EXP($B$12*C6859))</f>
        <v>1108.56431018792</v>
      </c>
      <c r="E6859" s="20" t="n">
        <f aca="true">IF($B$10="","",$B$10*(1-$B$14+2*$B$14*RAND()))</f>
        <v>3.83162356345749</v>
      </c>
      <c r="F6859" s="21" t="n">
        <f aca="false">INDEX($E$17:$E$28,B6859)</f>
        <v>4.761</v>
      </c>
      <c r="G6859" s="25" t="n">
        <f aca="false">IF(OR(D6859="",E6859="",F6859=""),"",D6859*($B$7-$B$8-F6859-E6859))</f>
        <v>4597.6334984654</v>
      </c>
      <c r="H6859" s="25" t="n">
        <f aca="false">IF(D6859="","",D6859*$F$30)</f>
        <v>5541.93469949147</v>
      </c>
    </row>
    <row r="6860" customFormat="false" ht="15" hidden="false" customHeight="false" outlineLevel="0" collapsed="false">
      <c r="A6860" s="2" t="n">
        <v>6826</v>
      </c>
      <c r="B6860" s="2" t="n">
        <v>10</v>
      </c>
      <c r="C6860" s="22" t="n">
        <f aca="true">NORMSINV(MAX(RAND(),0.000000000001))</f>
        <v>-0.385232801081269</v>
      </c>
      <c r="D6860" s="24" t="n">
        <f aca="false">IF($B$11="","",$B$11*EXP($B$12*C6860))</f>
        <v>788.528668588669</v>
      </c>
      <c r="E6860" s="20" t="n">
        <f aca="true">IF($B$10="","",$B$10*(1-$B$14+2*$B$14*RAND()))</f>
        <v>4.06575947071088</v>
      </c>
      <c r="F6860" s="21" t="n">
        <f aca="false">INDEX($E$17:$E$28,B6860)</f>
        <v>4.761</v>
      </c>
      <c r="G6860" s="25" t="n">
        <f aca="false">IF(OR(D6860="",E6860="",F6860=""),"",D6860*($B$7-$B$8-F6860-E6860))</f>
        <v>3085.70234442757</v>
      </c>
      <c r="H6860" s="25" t="n">
        <f aca="false">IF(D6860="","",D6860*$F$30)</f>
        <v>3942.01252000847</v>
      </c>
    </row>
    <row r="6861" customFormat="false" ht="15" hidden="false" customHeight="false" outlineLevel="0" collapsed="false">
      <c r="A6861" s="2" t="n">
        <v>6827</v>
      </c>
      <c r="B6861" s="2" t="n">
        <v>11</v>
      </c>
      <c r="C6861" s="22" t="n">
        <f aca="true">NORMSINV(MAX(RAND(),0.000000000001))</f>
        <v>-1.13570686125082</v>
      </c>
      <c r="D6861" s="24" t="n">
        <f aca="false">IF($B$11="","",$B$11*EXP($B$12*C6861))</f>
        <v>574.755343596274</v>
      </c>
      <c r="E6861" s="20" t="n">
        <f aca="true">IF($B$10="","",$B$10*(1-$B$14+2*$B$14*RAND()))</f>
        <v>3.72021027454833</v>
      </c>
      <c r="F6861" s="21" t="n">
        <f aca="false">INDEX($E$17:$E$28,B6861)</f>
        <v>4.761</v>
      </c>
      <c r="G6861" s="25" t="n">
        <f aca="false">IF(OR(D6861="",E6861="",F6861=""),"",D6861*($B$7-$B$8-F6861-E6861))</f>
        <v>2447.76215195625</v>
      </c>
      <c r="H6861" s="25" t="n">
        <f aca="false">IF(D6861="","",D6861*$F$30)</f>
        <v>2873.31691370649</v>
      </c>
    </row>
    <row r="6862" customFormat="false" ht="15" hidden="false" customHeight="false" outlineLevel="0" collapsed="false">
      <c r="A6862" s="2" t="n">
        <v>6828</v>
      </c>
      <c r="B6862" s="2" t="n">
        <v>12</v>
      </c>
      <c r="C6862" s="22" t="n">
        <f aca="true">NORMSINV(MAX(RAND(),0.000000000001))</f>
        <v>1.27876105568414</v>
      </c>
      <c r="D6862" s="24" t="n">
        <f aca="false">IF($B$11="","",$B$11*EXP($B$12*C6862))</f>
        <v>1589.72974873077</v>
      </c>
      <c r="E6862" s="20" t="n">
        <f aca="true">IF($B$10="","",$B$10*(1-$B$14+2*$B$14*RAND()))</f>
        <v>3.46580478462208</v>
      </c>
      <c r="F6862" s="21" t="n">
        <f aca="false">INDEX($E$17:$E$28,B6862)</f>
        <v>4.761</v>
      </c>
      <c r="G6862" s="25" t="n">
        <f aca="false">IF(OR(D6862="",E6862="",F6862=""),"",D6862*($B$7-$B$8-F6862-E6862))</f>
        <v>7174.76069571565</v>
      </c>
      <c r="H6862" s="25" t="n">
        <f aca="false">IF(D6862="","",D6862*$F$30)</f>
        <v>7947.37695985487</v>
      </c>
    </row>
    <row r="6863" customFormat="false" ht="15" hidden="false" customHeight="false" outlineLevel="0" collapsed="false">
      <c r="A6863" s="2" t="n">
        <v>6829</v>
      </c>
      <c r="B6863" s="2" t="n">
        <v>1</v>
      </c>
      <c r="C6863" s="22" t="n">
        <f aca="true">NORMSINV(MAX(RAND(),0.000000000001))</f>
        <v>0.164576651662721</v>
      </c>
      <c r="D6863" s="24" t="n">
        <f aca="false">IF($B$11="","",$B$11*EXP($B$12*C6863))</f>
        <v>994.101993897349</v>
      </c>
      <c r="E6863" s="20" t="n">
        <f aca="true">IF($B$10="","",$B$10*(1-$B$14+2*$B$14*RAND()))</f>
        <v>3.83519118998063</v>
      </c>
      <c r="F6863" s="21" t="n">
        <f aca="false">INDEX($E$17:$E$28,B6863)</f>
        <v>4.92562580645161</v>
      </c>
      <c r="G6863" s="25" t="n">
        <f aca="false">IF(OR(D6863="",E6863="",F6863=""),"",D6863*($B$7-$B$8-F6863-E6863))</f>
        <v>3955.71375792915</v>
      </c>
      <c r="H6863" s="25" t="n">
        <f aca="false">IF(D6863="","",D6863*$F$30)</f>
        <v>4969.71468789163</v>
      </c>
    </row>
    <row r="6864" customFormat="false" ht="15" hidden="false" customHeight="false" outlineLevel="0" collapsed="false">
      <c r="A6864" s="2" t="n">
        <v>6830</v>
      </c>
      <c r="B6864" s="2" t="n">
        <v>2</v>
      </c>
      <c r="C6864" s="22" t="n">
        <f aca="true">NORMSINV(MAX(RAND(),0.000000000001))</f>
        <v>-0.0600561076019131</v>
      </c>
      <c r="D6864" s="24" t="n">
        <f aca="false">IF($B$11="","",$B$11*EXP($B$12*C6864))</f>
        <v>904.323534589866</v>
      </c>
      <c r="E6864" s="20" t="n">
        <f aca="true">IF($B$10="","",$B$10*(1-$B$14+2*$B$14*RAND()))</f>
        <v>3.78360347164209</v>
      </c>
      <c r="F6864" s="21" t="n">
        <f aca="false">INDEX($E$17:$E$28,B6864)</f>
        <v>5.0612</v>
      </c>
      <c r="G6864" s="25" t="n">
        <f aca="false">IF(OR(D6864="",E6864="",F6864=""),"",D6864*($B$7-$B$8-F6864-E6864))</f>
        <v>3522.5178924468</v>
      </c>
      <c r="H6864" s="25" t="n">
        <f aca="false">IF(D6864="","",D6864*$F$30)</f>
        <v>4520.89421412166</v>
      </c>
    </row>
    <row r="6865" customFormat="false" ht="15" hidden="false" customHeight="false" outlineLevel="0" collapsed="false">
      <c r="A6865" s="2" t="n">
        <v>6831</v>
      </c>
      <c r="B6865" s="2" t="n">
        <v>3</v>
      </c>
      <c r="C6865" s="22" t="n">
        <f aca="true">NORMSINV(MAX(RAND(),0.000000000001))</f>
        <v>0.242012332382762</v>
      </c>
      <c r="D6865" s="24" t="n">
        <f aca="false">IF($B$11="","",$B$11*EXP($B$12*C6865))</f>
        <v>1027.07329885118</v>
      </c>
      <c r="E6865" s="20" t="n">
        <f aca="true">IF($B$10="","",$B$10*(1-$B$14+2*$B$14*RAND()))</f>
        <v>3.41501051920954</v>
      </c>
      <c r="F6865" s="21" t="n">
        <f aca="false">INDEX($E$17:$E$28,B6865)</f>
        <v>5.0612</v>
      </c>
      <c r="G6865" s="25" t="n">
        <f aca="false">IF(OR(D6865="",E6865="",F6865=""),"",D6865*($B$7-$B$8-F6865-E6865))</f>
        <v>4379.22432764241</v>
      </c>
      <c r="H6865" s="25" t="n">
        <f aca="false">IF(D6865="","",D6865*$F$30)</f>
        <v>5134.54483561681</v>
      </c>
    </row>
    <row r="6866" customFormat="false" ht="15" hidden="false" customHeight="false" outlineLevel="0" collapsed="false">
      <c r="A6866" s="2" t="n">
        <v>6832</v>
      </c>
      <c r="B6866" s="2" t="n">
        <v>4</v>
      </c>
      <c r="C6866" s="22" t="n">
        <f aca="true">NORMSINV(MAX(RAND(),0.000000000001))</f>
        <v>0.755716045952157</v>
      </c>
      <c r="D6866" s="24" t="n">
        <f aca="false">IF($B$11="","",$B$11*EXP($B$12*C6866))</f>
        <v>1275.28618686545</v>
      </c>
      <c r="E6866" s="20" t="n">
        <f aca="true">IF($B$10="","",$B$10*(1-$B$14+2*$B$14*RAND()))</f>
        <v>3.73290881042354</v>
      </c>
      <c r="F6866" s="21" t="n">
        <f aca="false">INDEX($E$17:$E$28,B6866)</f>
        <v>4.89657419354839</v>
      </c>
      <c r="G6866" s="25" t="n">
        <f aca="false">IF(OR(D6866="",E6866="",F6866=""),"",D6866*($B$7-$B$8-F6866-E6866))</f>
        <v>5242.08554591025</v>
      </c>
      <c r="H6866" s="25" t="n">
        <f aca="false">IF(D6866="","",D6866*$F$30)</f>
        <v>6375.41070537774</v>
      </c>
    </row>
    <row r="6867" customFormat="false" ht="15" hidden="false" customHeight="false" outlineLevel="0" collapsed="false">
      <c r="A6867" s="2" t="n">
        <v>6833</v>
      </c>
      <c r="B6867" s="2" t="n">
        <v>5</v>
      </c>
      <c r="C6867" s="22" t="n">
        <f aca="true">NORMSINV(MAX(RAND(),0.000000000001))</f>
        <v>-1.74398267902573</v>
      </c>
      <c r="D6867" s="24" t="n">
        <f aca="false">IF($B$11="","",$B$11*EXP($B$12*C6867))</f>
        <v>444.805750768449</v>
      </c>
      <c r="E6867" s="20" t="n">
        <f aca="true">IF($B$10="","",$B$10*(1-$B$14+2*$B$14*RAND()))</f>
        <v>3.75559884577211</v>
      </c>
      <c r="F6867" s="21" t="n">
        <f aca="false">INDEX($E$17:$E$28,B6867)</f>
        <v>4.761</v>
      </c>
      <c r="G6867" s="25" t="n">
        <f aca="false">IF(OR(D6867="",E6867="",F6867=""),"",D6867*($B$7-$B$8-F6867-E6867))</f>
        <v>1878.59312120267</v>
      </c>
      <c r="H6867" s="25" t="n">
        <f aca="false">IF(D6867="","",D6867*$F$30)</f>
        <v>2223.67290924163</v>
      </c>
    </row>
    <row r="6868" customFormat="false" ht="15" hidden="false" customHeight="false" outlineLevel="0" collapsed="false">
      <c r="A6868" s="2" t="n">
        <v>6834</v>
      </c>
      <c r="B6868" s="2" t="n">
        <v>6</v>
      </c>
      <c r="C6868" s="22" t="n">
        <f aca="true">NORMSINV(MAX(RAND(),0.000000000001))</f>
        <v>0.349501809919318</v>
      </c>
      <c r="D6868" s="24" t="n">
        <f aca="false">IF($B$11="","",$B$11*EXP($B$12*C6868))</f>
        <v>1074.66148963534</v>
      </c>
      <c r="E6868" s="20" t="n">
        <f aca="true">IF($B$10="","",$B$10*(1-$B$14+2*$B$14*RAND()))</f>
        <v>3.91944156105857</v>
      </c>
      <c r="F6868" s="21" t="n">
        <f aca="false">INDEX($E$17:$E$28,B6868)</f>
        <v>4.761</v>
      </c>
      <c r="G6868" s="25" t="n">
        <f aca="false">IF(OR(D6868="",E6868="",F6868=""),"",D6868*($B$7-$B$8-F6868-E6868))</f>
        <v>4362.65111925451</v>
      </c>
      <c r="H6868" s="25" t="n">
        <f aca="false">IF(D6868="","",D6868*$F$30)</f>
        <v>5372.44771898499</v>
      </c>
    </row>
    <row r="6869" customFormat="false" ht="15" hidden="false" customHeight="false" outlineLevel="0" collapsed="false">
      <c r="A6869" s="2" t="n">
        <v>6835</v>
      </c>
      <c r="B6869" s="2" t="n">
        <v>7</v>
      </c>
      <c r="C6869" s="22" t="n">
        <f aca="true">NORMSINV(MAX(RAND(),0.000000000001))</f>
        <v>-0.353356289848052</v>
      </c>
      <c r="D6869" s="24" t="n">
        <f aca="false">IF($B$11="","",$B$11*EXP($B$12*C6869))</f>
        <v>799.191382249018</v>
      </c>
      <c r="E6869" s="20" t="n">
        <f aca="true">IF($B$10="","",$B$10*(1-$B$14+2*$B$14*RAND()))</f>
        <v>3.38884197277241</v>
      </c>
      <c r="F6869" s="21" t="n">
        <f aca="false">INDEX($E$17:$E$28,B6869)</f>
        <v>4.761</v>
      </c>
      <c r="G6869" s="25" t="n">
        <f aca="false">IF(OR(D6869="",E6869="",F6869=""),"",D6869*($B$7-$B$8-F6869-E6869))</f>
        <v>3668.41473852145</v>
      </c>
      <c r="H6869" s="25" t="n">
        <f aca="false">IF(D6869="","",D6869*$F$30)</f>
        <v>3995.31755813929</v>
      </c>
    </row>
    <row r="6870" customFormat="false" ht="15" hidden="false" customHeight="false" outlineLevel="0" collapsed="false">
      <c r="A6870" s="2" t="n">
        <v>6836</v>
      </c>
      <c r="B6870" s="2" t="n">
        <v>8</v>
      </c>
      <c r="C6870" s="22" t="n">
        <f aca="true">NORMSINV(MAX(RAND(),0.000000000001))</f>
        <v>-0.248665680727686</v>
      </c>
      <c r="D6870" s="24" t="n">
        <f aca="false">IF($B$11="","",$B$11*EXP($B$12*C6870))</f>
        <v>835.23532754811</v>
      </c>
      <c r="E6870" s="20" t="n">
        <f aca="true">IF($B$10="","",$B$10*(1-$B$14+2*$B$14*RAND()))</f>
        <v>3.69033264768336</v>
      </c>
      <c r="F6870" s="21" t="n">
        <f aca="false">INDEX($E$17:$E$28,B6870)</f>
        <v>4.761</v>
      </c>
      <c r="G6870" s="25" t="n">
        <f aca="false">IF(OR(D6870="",E6870="",F6870=""),"",D6870*($B$7-$B$8-F6870-E6870))</f>
        <v>3582.04648075708</v>
      </c>
      <c r="H6870" s="25" t="n">
        <f aca="false">IF(D6870="","",D6870*$F$30)</f>
        <v>4175.50844947851</v>
      </c>
    </row>
    <row r="6871" customFormat="false" ht="15" hidden="false" customHeight="false" outlineLevel="0" collapsed="false">
      <c r="A6871" s="2" t="n">
        <v>6837</v>
      </c>
      <c r="B6871" s="2" t="n">
        <v>9</v>
      </c>
      <c r="C6871" s="22" t="n">
        <f aca="true">NORMSINV(MAX(RAND(),0.000000000001))</f>
        <v>-0.246087247532559</v>
      </c>
      <c r="D6871" s="24" t="n">
        <f aca="false">IF($B$11="","",$B$11*EXP($B$12*C6871))</f>
        <v>836.143274012376</v>
      </c>
      <c r="E6871" s="20" t="n">
        <f aca="true">IF($B$10="","",$B$10*(1-$B$14+2*$B$14*RAND()))</f>
        <v>4.02662841093111</v>
      </c>
      <c r="F6871" s="21" t="n">
        <f aca="false">INDEX($E$17:$E$28,B6871)</f>
        <v>4.761</v>
      </c>
      <c r="G6871" s="25" t="n">
        <f aca="false">IF(OR(D6871="",E6871="",F6871=""),"",D6871*($B$7-$B$8-F6871-E6871))</f>
        <v>3304.74892059756</v>
      </c>
      <c r="H6871" s="25" t="n">
        <f aca="false">IF(D6871="","",D6871*$F$30)</f>
        <v>4180.04745544267</v>
      </c>
    </row>
    <row r="6872" customFormat="false" ht="15" hidden="false" customHeight="false" outlineLevel="0" collapsed="false">
      <c r="A6872" s="2" t="n">
        <v>6838</v>
      </c>
      <c r="B6872" s="2" t="n">
        <v>10</v>
      </c>
      <c r="C6872" s="22" t="n">
        <f aca="true">NORMSINV(MAX(RAND(),0.000000000001))</f>
        <v>0.830778605350477</v>
      </c>
      <c r="D6872" s="24" t="n">
        <f aca="false">IF($B$11="","",$B$11*EXP($B$12*C6872))</f>
        <v>1316.26664368093</v>
      </c>
      <c r="E6872" s="20" t="n">
        <f aca="true">IF($B$10="","",$B$10*(1-$B$14+2*$B$14*RAND()))</f>
        <v>3.67743497531763</v>
      </c>
      <c r="F6872" s="21" t="n">
        <f aca="false">INDEX($E$17:$E$28,B6872)</f>
        <v>4.761</v>
      </c>
      <c r="G6872" s="25" t="n">
        <f aca="false">IF(OR(D6872="",E6872="",F6872=""),"",D6872*($B$7-$B$8-F6872-E6872))</f>
        <v>5662.00655761393</v>
      </c>
      <c r="H6872" s="25" t="n">
        <f aca="false">IF(D6872="","",D6872*$F$30)</f>
        <v>6580.28020508968</v>
      </c>
    </row>
    <row r="6873" customFormat="false" ht="15" hidden="false" customHeight="false" outlineLevel="0" collapsed="false">
      <c r="A6873" s="2" t="n">
        <v>6839</v>
      </c>
      <c r="B6873" s="2" t="n">
        <v>11</v>
      </c>
      <c r="C6873" s="22" t="n">
        <f aca="true">NORMSINV(MAX(RAND(),0.000000000001))</f>
        <v>-0.656450940878301</v>
      </c>
      <c r="D6873" s="24" t="n">
        <f aca="false">IF($B$11="","",$B$11*EXP($B$12*C6873))</f>
        <v>703.37251389321</v>
      </c>
      <c r="E6873" s="20" t="n">
        <f aca="true">IF($B$10="","",$B$10*(1-$B$14+2*$B$14*RAND()))</f>
        <v>3.52771420413427</v>
      </c>
      <c r="F6873" s="21" t="n">
        <f aca="false">INDEX($E$17:$E$28,B6873)</f>
        <v>4.761</v>
      </c>
      <c r="G6873" s="25" t="n">
        <f aca="false">IF(OR(D6873="",E6873="",F6873=""),"",D6873*($B$7-$B$8-F6873-E6873))</f>
        <v>3130.91208029522</v>
      </c>
      <c r="H6873" s="25" t="n">
        <f aca="false">IF(D6873="","",D6873*$F$30)</f>
        <v>3516.29987145493</v>
      </c>
    </row>
    <row r="6874" customFormat="false" ht="15" hidden="false" customHeight="false" outlineLevel="0" collapsed="false">
      <c r="A6874" s="2" t="n">
        <v>6840</v>
      </c>
      <c r="B6874" s="2" t="n">
        <v>12</v>
      </c>
      <c r="C6874" s="22" t="n">
        <f aca="true">NORMSINV(MAX(RAND(),0.000000000001))</f>
        <v>2.94286238002438</v>
      </c>
      <c r="D6874" s="24" t="n">
        <f aca="false">IF($B$11="","",$B$11*EXP($B$12*C6874))</f>
        <v>3205.15311463855</v>
      </c>
      <c r="E6874" s="20" t="n">
        <f aca="true">IF($B$10="","",$B$10*(1-$B$14+2*$B$14*RAND()))</f>
        <v>3.95622574703603</v>
      </c>
      <c r="F6874" s="21" t="n">
        <f aca="false">INDEX($E$17:$E$28,B6874)</f>
        <v>4.761</v>
      </c>
      <c r="G6874" s="25" t="n">
        <f aca="false">IF(OR(D6874="",E6874="",F6874=""),"",D6874*($B$7-$B$8-F6874-E6874))</f>
        <v>12893.6074263752</v>
      </c>
      <c r="H6874" s="25" t="n">
        <f aca="false">IF(D6874="","",D6874*$F$30)</f>
        <v>16023.201450701</v>
      </c>
    </row>
    <row r="6875" customFormat="false" ht="15" hidden="false" customHeight="false" outlineLevel="0" collapsed="false">
      <c r="A6875" s="2" t="n">
        <v>6841</v>
      </c>
      <c r="B6875" s="2" t="n">
        <v>1</v>
      </c>
      <c r="C6875" s="22" t="n">
        <f aca="true">NORMSINV(MAX(RAND(),0.000000000001))</f>
        <v>0.42236408221934</v>
      </c>
      <c r="D6875" s="24" t="n">
        <f aca="false">IF($B$11="","",$B$11*EXP($B$12*C6875))</f>
        <v>1108.16712053036</v>
      </c>
      <c r="E6875" s="20" t="n">
        <f aca="true">IF($B$10="","",$B$10*(1-$B$14+2*$B$14*RAND()))</f>
        <v>4.08054584368803</v>
      </c>
      <c r="F6875" s="21" t="n">
        <f aca="false">INDEX($E$17:$E$28,B6875)</f>
        <v>4.92562580645161</v>
      </c>
      <c r="G6875" s="25" t="n">
        <f aca="false">IF(OR(D6875="",E6875="",F6875=""),"",D6875*($B$7-$B$8-F6875-E6875))</f>
        <v>4137.70581101939</v>
      </c>
      <c r="H6875" s="25" t="n">
        <f aca="false">IF(D6875="","",D6875*$F$30)</f>
        <v>5539.9490689554</v>
      </c>
    </row>
    <row r="6876" customFormat="false" ht="15" hidden="false" customHeight="false" outlineLevel="0" collapsed="false">
      <c r="A6876" s="2" t="n">
        <v>6842</v>
      </c>
      <c r="B6876" s="2" t="n">
        <v>2</v>
      </c>
      <c r="C6876" s="22" t="n">
        <f aca="true">NORMSINV(MAX(RAND(),0.000000000001))</f>
        <v>-0.784418397469213</v>
      </c>
      <c r="D6876" s="24" t="n">
        <f aca="false">IF($B$11="","",$B$11*EXP($B$12*C6876))</f>
        <v>666.450254079466</v>
      </c>
      <c r="E6876" s="20" t="n">
        <f aca="true">IF($B$10="","",$B$10*(1-$B$14+2*$B$14*RAND()))</f>
        <v>3.4586468332685</v>
      </c>
      <c r="F6876" s="21" t="n">
        <f aca="false">INDEX($E$17:$E$28,B6876)</f>
        <v>5.0612</v>
      </c>
      <c r="G6876" s="25" t="n">
        <f aca="false">IF(OR(D6876="",E6876="",F6876=""),"",D6876*($B$7-$B$8-F6876-E6876))</f>
        <v>2812.52215022247</v>
      </c>
      <c r="H6876" s="25" t="n">
        <f aca="false">IF(D6876="","",D6876*$F$30)</f>
        <v>3331.71811019407</v>
      </c>
    </row>
    <row r="6877" customFormat="false" ht="15" hidden="false" customHeight="false" outlineLevel="0" collapsed="false">
      <c r="A6877" s="2" t="n">
        <v>6843</v>
      </c>
      <c r="B6877" s="2" t="n">
        <v>3</v>
      </c>
      <c r="C6877" s="22" t="n">
        <f aca="true">NORMSINV(MAX(RAND(),0.000000000001))</f>
        <v>-0.59724978113884</v>
      </c>
      <c r="D6877" s="24" t="n">
        <f aca="false">IF($B$11="","",$B$11*EXP($B$12*C6877))</f>
        <v>721.139069635181</v>
      </c>
      <c r="E6877" s="20" t="n">
        <f aca="true">IF($B$10="","",$B$10*(1-$B$14+2*$B$14*RAND()))</f>
        <v>3.95144376524315</v>
      </c>
      <c r="F6877" s="21" t="n">
        <f aca="false">INDEX($E$17:$E$28,B6877)</f>
        <v>5.0612</v>
      </c>
      <c r="G6877" s="25" t="n">
        <f aca="false">IF(OR(D6877="",E6877="",F6877=""),"",D6877*($B$7-$B$8-F6877-E6877))</f>
        <v>2687.94220733145</v>
      </c>
      <c r="H6877" s="25" t="n">
        <f aca="false">IF(D6877="","",D6877*$F$30)</f>
        <v>3605.1184369202</v>
      </c>
    </row>
    <row r="6878" customFormat="false" ht="15" hidden="false" customHeight="false" outlineLevel="0" collapsed="false">
      <c r="A6878" s="2" t="n">
        <v>6844</v>
      </c>
      <c r="B6878" s="2" t="n">
        <v>4</v>
      </c>
      <c r="C6878" s="22" t="n">
        <f aca="true">NORMSINV(MAX(RAND(),0.000000000001))</f>
        <v>0.622277221199278</v>
      </c>
      <c r="D6878" s="24" t="n">
        <f aca="false">IF($B$11="","",$B$11*EXP($B$12*C6878))</f>
        <v>1205.55979702105</v>
      </c>
      <c r="E6878" s="20" t="n">
        <f aca="true">IF($B$10="","",$B$10*(1-$B$14+2*$B$14*RAND()))</f>
        <v>3.38118021987995</v>
      </c>
      <c r="F6878" s="21" t="n">
        <f aca="false">INDEX($E$17:$E$28,B6878)</f>
        <v>4.89657419354839</v>
      </c>
      <c r="G6878" s="25" t="n">
        <f aca="false">IF(OR(D6878="",E6878="",F6878=""),"",D6878*($B$7-$B$8-F6878-E6878))</f>
        <v>5379.50388360542</v>
      </c>
      <c r="H6878" s="25" t="n">
        <f aca="false">IF(D6878="","",D6878*$F$30)</f>
        <v>6026.83453726763</v>
      </c>
    </row>
    <row r="6879" customFormat="false" ht="15" hidden="false" customHeight="false" outlineLevel="0" collapsed="false">
      <c r="A6879" s="2" t="n">
        <v>6845</v>
      </c>
      <c r="B6879" s="2" t="n">
        <v>5</v>
      </c>
      <c r="C6879" s="22" t="n">
        <f aca="true">NORMSINV(MAX(RAND(),0.000000000001))</f>
        <v>-1.11667632983061</v>
      </c>
      <c r="D6879" s="24" t="n">
        <f aca="false">IF($B$11="","",$B$11*EXP($B$12*C6879))</f>
        <v>579.382731645604</v>
      </c>
      <c r="E6879" s="20" t="n">
        <f aca="true">IF($B$10="","",$B$10*(1-$B$14+2*$B$14*RAND()))</f>
        <v>3.83960408741977</v>
      </c>
      <c r="F6879" s="21" t="n">
        <f aca="false">INDEX($E$17:$E$28,B6879)</f>
        <v>4.761</v>
      </c>
      <c r="G6879" s="25" t="n">
        <f aca="false">IF(OR(D6879="",E6879="",F6879=""),"",D6879*($B$7-$B$8-F6879-E6879))</f>
        <v>2398.29451119338</v>
      </c>
      <c r="H6879" s="25" t="n">
        <f aca="false">IF(D6879="","",D6879*$F$30)</f>
        <v>2896.4501520427</v>
      </c>
    </row>
    <row r="6880" customFormat="false" ht="15" hidden="false" customHeight="false" outlineLevel="0" collapsed="false">
      <c r="A6880" s="2" t="n">
        <v>6846</v>
      </c>
      <c r="B6880" s="2" t="n">
        <v>6</v>
      </c>
      <c r="C6880" s="22" t="n">
        <f aca="true">NORMSINV(MAX(RAND(),0.000000000001))</f>
        <v>-0.237162773103554</v>
      </c>
      <c r="D6880" s="24" t="n">
        <f aca="false">IF($B$11="","",$B$11*EXP($B$12*C6880))</f>
        <v>839.293485715759</v>
      </c>
      <c r="E6880" s="20" t="n">
        <f aca="true">IF($B$10="","",$B$10*(1-$B$14+2*$B$14*RAND()))</f>
        <v>3.94768275804752</v>
      </c>
      <c r="F6880" s="21" t="n">
        <f aca="false">INDEX($E$17:$E$28,B6880)</f>
        <v>4.761</v>
      </c>
      <c r="G6880" s="25" t="n">
        <f aca="false">IF(OR(D6880="",E6880="",F6880=""),"",D6880*($B$7-$B$8-F6880-E6880))</f>
        <v>3383.45830002434</v>
      </c>
      <c r="H6880" s="25" t="n">
        <f aca="false">IF(D6880="","",D6880*$F$30)</f>
        <v>4195.79599379022</v>
      </c>
    </row>
    <row r="6881" customFormat="false" ht="15" hidden="false" customHeight="false" outlineLevel="0" collapsed="false">
      <c r="A6881" s="2" t="n">
        <v>6847</v>
      </c>
      <c r="B6881" s="2" t="n">
        <v>7</v>
      </c>
      <c r="C6881" s="22" t="n">
        <f aca="true">NORMSINV(MAX(RAND(),0.000000000001))</f>
        <v>1.89326545095016</v>
      </c>
      <c r="D6881" s="24" t="n">
        <f aca="false">IF($B$11="","",$B$11*EXP($B$12*C6881))</f>
        <v>2059.566106596</v>
      </c>
      <c r="E6881" s="20" t="n">
        <f aca="true">IF($B$10="","",$B$10*(1-$B$14+2*$B$14*RAND()))</f>
        <v>3.69498426068624</v>
      </c>
      <c r="F6881" s="21" t="n">
        <f aca="false">INDEX($E$17:$E$28,B6881)</f>
        <v>4.761</v>
      </c>
      <c r="G6881" s="25" t="n">
        <f aca="false">IF(OR(D6881="",E6881="",F6881=""),"",D6881*($B$7-$B$8-F6881-E6881))</f>
        <v>8823.21361681444</v>
      </c>
      <c r="H6881" s="25" t="n">
        <f aca="false">IF(D6881="","",D6881*$F$30)</f>
        <v>10296.1828800947</v>
      </c>
    </row>
    <row r="6882" customFormat="false" ht="15" hidden="false" customHeight="false" outlineLevel="0" collapsed="false">
      <c r="A6882" s="2" t="n">
        <v>6848</v>
      </c>
      <c r="B6882" s="2" t="n">
        <v>8</v>
      </c>
      <c r="C6882" s="22" t="n">
        <f aca="true">NORMSINV(MAX(RAND(),0.000000000001))</f>
        <v>0.272931610339538</v>
      </c>
      <c r="D6882" s="24" t="n">
        <f aca="false">IF($B$11="","",$B$11*EXP($B$12*C6882))</f>
        <v>1040.54189960799</v>
      </c>
      <c r="E6882" s="20" t="n">
        <f aca="true">IF($B$10="","",$B$10*(1-$B$14+2*$B$14*RAND()))</f>
        <v>3.88193019377942</v>
      </c>
      <c r="F6882" s="21" t="n">
        <f aca="false">INDEX($E$17:$E$28,B6882)</f>
        <v>4.761</v>
      </c>
      <c r="G6882" s="25" t="n">
        <f aca="false">IF(OR(D6882="",E6882="",F6882=""),"",D6882*($B$7-$B$8-F6882-E6882))</f>
        <v>4263.17279899131</v>
      </c>
      <c r="H6882" s="25" t="n">
        <f aca="false">IF(D6882="","",D6882*$F$30)</f>
        <v>5201.87706452027</v>
      </c>
    </row>
    <row r="6883" customFormat="false" ht="15" hidden="false" customHeight="false" outlineLevel="0" collapsed="false">
      <c r="A6883" s="2" t="n">
        <v>6849</v>
      </c>
      <c r="B6883" s="2" t="n">
        <v>9</v>
      </c>
      <c r="C6883" s="22" t="n">
        <f aca="true">NORMSINV(MAX(RAND(),0.000000000001))</f>
        <v>0.568278100391029</v>
      </c>
      <c r="D6883" s="24" t="n">
        <f aca="false">IF($B$11="","",$B$11*EXP($B$12*C6883))</f>
        <v>1178.43893212306</v>
      </c>
      <c r="E6883" s="20" t="n">
        <f aca="true">IF($B$10="","",$B$10*(1-$B$14+2*$B$14*RAND()))</f>
        <v>4.09462090781803</v>
      </c>
      <c r="F6883" s="21" t="n">
        <f aca="false">INDEX($E$17:$E$28,B6883)</f>
        <v>4.761</v>
      </c>
      <c r="G6883" s="25" t="n">
        <f aca="false">IF(OR(D6883="",E6883="",F6883=""),"",D6883*($B$7-$B$8-F6883-E6883))</f>
        <v>4577.50354935206</v>
      </c>
      <c r="H6883" s="25" t="n">
        <f aca="false">IF(D6883="","",D6883*$F$30)</f>
        <v>5891.25190946959</v>
      </c>
    </row>
    <row r="6884" customFormat="false" ht="15" hidden="false" customHeight="false" outlineLevel="0" collapsed="false">
      <c r="A6884" s="2" t="n">
        <v>6850</v>
      </c>
      <c r="B6884" s="2" t="n">
        <v>10</v>
      </c>
      <c r="C6884" s="22" t="n">
        <f aca="true">NORMSINV(MAX(RAND(),0.000000000001))</f>
        <v>-0.345330185851458</v>
      </c>
      <c r="D6884" s="24" t="n">
        <f aca="false">IF($B$11="","",$B$11*EXP($B$12*C6884))</f>
        <v>801.898765369718</v>
      </c>
      <c r="E6884" s="20" t="n">
        <f aca="true">IF($B$10="","",$B$10*(1-$B$14+2*$B$14*RAND()))</f>
        <v>3.85512547494907</v>
      </c>
      <c r="F6884" s="21" t="n">
        <f aca="false">INDEX($E$17:$E$28,B6884)</f>
        <v>4.761</v>
      </c>
      <c r="G6884" s="25" t="n">
        <f aca="false">IF(OR(D6884="",E6884="",F6884=""),"",D6884*($B$7-$B$8-F6884-E6884))</f>
        <v>3306.92989017797</v>
      </c>
      <c r="H6884" s="25" t="n">
        <f aca="false">IF(D6884="","",D6884*$F$30)</f>
        <v>4008.85230783629</v>
      </c>
    </row>
    <row r="6885" customFormat="false" ht="15" hidden="false" customHeight="false" outlineLevel="0" collapsed="false">
      <c r="A6885" s="2" t="n">
        <v>6851</v>
      </c>
      <c r="B6885" s="2" t="n">
        <v>11</v>
      </c>
      <c r="C6885" s="22" t="n">
        <f aca="true">NORMSINV(MAX(RAND(),0.000000000001))</f>
        <v>1.67097372655243</v>
      </c>
      <c r="D6885" s="24" t="n">
        <f aca="false">IF($B$11="","",$B$11*EXP($B$12*C6885))</f>
        <v>1875.41345241283</v>
      </c>
      <c r="E6885" s="20" t="n">
        <f aca="true">IF($B$10="","",$B$10*(1-$B$14+2*$B$14*RAND()))</f>
        <v>3.43741507798628</v>
      </c>
      <c r="F6885" s="21" t="n">
        <f aca="false">INDEX($E$17:$E$28,B6885)</f>
        <v>4.761</v>
      </c>
      <c r="G6885" s="25" t="n">
        <f aca="false">IF(OR(D6885="",E6885="",F6885=""),"",D6885*($B$7-$B$8-F6885-E6885))</f>
        <v>8517.34945801979</v>
      </c>
      <c r="H6885" s="25" t="n">
        <f aca="false">IF(D6885="","",D6885*$F$30)</f>
        <v>9375.56693130221</v>
      </c>
    </row>
    <row r="6886" customFormat="false" ht="15" hidden="false" customHeight="false" outlineLevel="0" collapsed="false">
      <c r="A6886" s="2" t="n">
        <v>6852</v>
      </c>
      <c r="B6886" s="2" t="n">
        <v>12</v>
      </c>
      <c r="C6886" s="22" t="n">
        <f aca="true">NORMSINV(MAX(RAND(),0.000000000001))</f>
        <v>1.93810542476068</v>
      </c>
      <c r="D6886" s="24" t="n">
        <f aca="false">IF($B$11="","",$B$11*EXP($B$12*C6886))</f>
        <v>2098.84958124788</v>
      </c>
      <c r="E6886" s="20" t="n">
        <f aca="true">IF($B$10="","",$B$10*(1-$B$14+2*$B$14*RAND()))</f>
        <v>3.47911776159243</v>
      </c>
      <c r="F6886" s="21" t="n">
        <f aca="false">INDEX($E$17:$E$28,B6886)</f>
        <v>4.761</v>
      </c>
      <c r="G6886" s="25" t="n">
        <f aca="false">IF(OR(D6886="",E6886="",F6886=""),"",D6886*($B$7-$B$8-F6886-E6886))</f>
        <v>9444.57595174649</v>
      </c>
      <c r="H6886" s="25" t="n">
        <f aca="false">IF(D6886="","",D6886*$F$30)</f>
        <v>10492.5688265744</v>
      </c>
    </row>
    <row r="6887" customFormat="false" ht="15" hidden="false" customHeight="false" outlineLevel="0" collapsed="false">
      <c r="A6887" s="2" t="n">
        <v>6853</v>
      </c>
      <c r="B6887" s="2" t="n">
        <v>1</v>
      </c>
      <c r="C6887" s="22" t="n">
        <f aca="true">NORMSINV(MAX(RAND(),0.000000000001))</f>
        <v>-1.07025269109659</v>
      </c>
      <c r="D6887" s="24" t="n">
        <f aca="false">IF($B$11="","",$B$11*EXP($B$12*C6887))</f>
        <v>590.827813425118</v>
      </c>
      <c r="E6887" s="20" t="n">
        <f aca="true">IF($B$10="","",$B$10*(1-$B$14+2*$B$14*RAND()))</f>
        <v>4.02869985385657</v>
      </c>
      <c r="F6887" s="21" t="n">
        <f aca="false">INDEX($E$17:$E$28,B6887)</f>
        <v>4.92562580645161</v>
      </c>
      <c r="G6887" s="25" t="n">
        <f aca="false">IF(OR(D6887="",E6887="",F6887=""),"",D6887*($B$7-$B$8-F6887-E6887))</f>
        <v>2236.6816924597</v>
      </c>
      <c r="H6887" s="25" t="n">
        <f aca="false">IF(D6887="","",D6887*$F$30)</f>
        <v>2953.66640487485</v>
      </c>
    </row>
    <row r="6888" customFormat="false" ht="15" hidden="false" customHeight="false" outlineLevel="0" collapsed="false">
      <c r="A6888" s="2" t="n">
        <v>6854</v>
      </c>
      <c r="B6888" s="2" t="n">
        <v>2</v>
      </c>
      <c r="C6888" s="22" t="n">
        <f aca="true">NORMSINV(MAX(RAND(),0.000000000001))</f>
        <v>-0.621446150565803</v>
      </c>
      <c r="D6888" s="24" t="n">
        <f aca="false">IF($B$11="","",$B$11*EXP($B$12*C6888))</f>
        <v>713.824029038863</v>
      </c>
      <c r="E6888" s="20" t="n">
        <f aca="true">IF($B$10="","",$B$10*(1-$B$14+2*$B$14*RAND()))</f>
        <v>3.41701232032598</v>
      </c>
      <c r="F6888" s="21" t="n">
        <f aca="false">INDEX($E$17:$E$28,B6888)</f>
        <v>5.0612</v>
      </c>
      <c r="G6888" s="25" t="n">
        <f aca="false">IF(OR(D6888="",E6888="",F6888=""),"",D6888*($B$7-$B$8-F6888-E6888))</f>
        <v>3042.1664524131</v>
      </c>
      <c r="H6888" s="25" t="n">
        <f aca="false">IF(D6888="","",D6888*$F$30)</f>
        <v>3568.54908597108</v>
      </c>
    </row>
    <row r="6889" customFormat="false" ht="15" hidden="false" customHeight="false" outlineLevel="0" collapsed="false">
      <c r="A6889" s="2" t="n">
        <v>6855</v>
      </c>
      <c r="B6889" s="2" t="n">
        <v>3</v>
      </c>
      <c r="C6889" s="22" t="n">
        <f aca="true">NORMSINV(MAX(RAND(),0.000000000001))</f>
        <v>-0.182067608353079</v>
      </c>
      <c r="D6889" s="24" t="n">
        <f aca="false">IF($B$11="","",$B$11*EXP($B$12*C6889))</f>
        <v>859.005807202648</v>
      </c>
      <c r="E6889" s="20" t="n">
        <f aca="true">IF($B$10="","",$B$10*(1-$B$14+2*$B$14*RAND()))</f>
        <v>4.03422817787561</v>
      </c>
      <c r="F6889" s="21" t="n">
        <f aca="false">INDEX($E$17:$E$28,B6889)</f>
        <v>5.0612</v>
      </c>
      <c r="G6889" s="25" t="n">
        <f aca="false">IF(OR(D6889="",E6889="",F6889=""),"",D6889*($B$7-$B$8-F6889-E6889))</f>
        <v>3130.70835997199</v>
      </c>
      <c r="H6889" s="25" t="n">
        <f aca="false">IF(D6889="","",D6889*$F$30)</f>
        <v>4294.34183136748</v>
      </c>
    </row>
    <row r="6890" customFormat="false" ht="15" hidden="false" customHeight="false" outlineLevel="0" collapsed="false">
      <c r="A6890" s="2" t="n">
        <v>6856</v>
      </c>
      <c r="B6890" s="2" t="n">
        <v>4</v>
      </c>
      <c r="C6890" s="22" t="n">
        <f aca="true">NORMSINV(MAX(RAND(),0.000000000001))</f>
        <v>-1.19948171602039</v>
      </c>
      <c r="D6890" s="24" t="n">
        <f aca="false">IF($B$11="","",$B$11*EXP($B$12*C6890))</f>
        <v>559.515875120227</v>
      </c>
      <c r="E6890" s="20" t="n">
        <f aca="true">IF($B$10="","",$B$10*(1-$B$14+2*$B$14*RAND()))</f>
        <v>3.89990437166273</v>
      </c>
      <c r="F6890" s="21" t="n">
        <f aca="false">INDEX($E$17:$E$28,B6890)</f>
        <v>4.89657419354839</v>
      </c>
      <c r="G6890" s="25" t="n">
        <f aca="false">IF(OR(D6890="",E6890="",F6890=""),"",D6890*($B$7-$B$8-F6890-E6890))</f>
        <v>2206.46284664128</v>
      </c>
      <c r="H6890" s="25" t="n">
        <f aca="false">IF(D6890="","",D6890*$F$30)</f>
        <v>2797.13176290104</v>
      </c>
    </row>
    <row r="6891" customFormat="false" ht="15" hidden="false" customHeight="false" outlineLevel="0" collapsed="false">
      <c r="A6891" s="2" t="n">
        <v>6857</v>
      </c>
      <c r="B6891" s="2" t="n">
        <v>5</v>
      </c>
      <c r="C6891" s="22" t="n">
        <f aca="true">NORMSINV(MAX(RAND(),0.000000000001))</f>
        <v>-0.0248585693362471</v>
      </c>
      <c r="D6891" s="24" t="n">
        <f aca="false">IF($B$11="","",$B$11*EXP($B$12*C6891))</f>
        <v>917.835551601037</v>
      </c>
      <c r="E6891" s="20" t="n">
        <f aca="true">IF($B$10="","",$B$10*(1-$B$14+2*$B$14*RAND()))</f>
        <v>3.44990135237323</v>
      </c>
      <c r="F6891" s="21" t="n">
        <f aca="false">INDEX($E$17:$E$28,B6891)</f>
        <v>4.761</v>
      </c>
      <c r="G6891" s="25" t="n">
        <f aca="false">IF(OR(D6891="",E6891="",F6891=""),"",D6891*($B$7-$B$8-F6891-E6891))</f>
        <v>4156.96775550003</v>
      </c>
      <c r="H6891" s="25" t="n">
        <f aca="false">IF(D6891="","",D6891*$F$30)</f>
        <v>4588.44348956391</v>
      </c>
    </row>
    <row r="6892" customFormat="false" ht="15" hidden="false" customHeight="false" outlineLevel="0" collapsed="false">
      <c r="A6892" s="2" t="n">
        <v>6858</v>
      </c>
      <c r="B6892" s="2" t="n">
        <v>6</v>
      </c>
      <c r="C6892" s="22" t="n">
        <f aca="true">NORMSINV(MAX(RAND(),0.000000000001))</f>
        <v>-0.490919683587765</v>
      </c>
      <c r="D6892" s="24" t="n">
        <f aca="false">IF($B$11="","",$B$11*EXP($B$12*C6892))</f>
        <v>754.183644044178</v>
      </c>
      <c r="E6892" s="20" t="n">
        <f aca="true">IF($B$10="","",$B$10*(1-$B$14+2*$B$14*RAND()))</f>
        <v>3.4381041167933</v>
      </c>
      <c r="F6892" s="21" t="n">
        <f aca="false">INDEX($E$17:$E$28,B6892)</f>
        <v>4.761</v>
      </c>
      <c r="G6892" s="25" t="n">
        <f aca="false">IF(OR(D6892="",E6892="",F6892=""),"",D6892*($B$7-$B$8-F6892-E6892))</f>
        <v>3424.66940442204</v>
      </c>
      <c r="H6892" s="25" t="n">
        <f aca="false">IF(D6892="","",D6892*$F$30)</f>
        <v>3770.31487330565</v>
      </c>
    </row>
    <row r="6893" customFormat="false" ht="15" hidden="false" customHeight="false" outlineLevel="0" collapsed="false">
      <c r="A6893" s="2" t="n">
        <v>6859</v>
      </c>
      <c r="B6893" s="2" t="n">
        <v>7</v>
      </c>
      <c r="C6893" s="22" t="n">
        <f aca="true">NORMSINV(MAX(RAND(),0.000000000001))</f>
        <v>-1.17641481663822</v>
      </c>
      <c r="D6893" s="24" t="n">
        <f aca="false">IF($B$11="","",$B$11*EXP($B$12*C6893))</f>
        <v>564.980665263048</v>
      </c>
      <c r="E6893" s="20" t="n">
        <f aca="true">IF($B$10="","",$B$10*(1-$B$14+2*$B$14*RAND()))</f>
        <v>3.51620558730316</v>
      </c>
      <c r="F6893" s="21" t="n">
        <f aca="false">INDEX($E$17:$E$28,B6893)</f>
        <v>4.761</v>
      </c>
      <c r="G6893" s="25" t="n">
        <f aca="false">IF(OR(D6893="",E6893="",F6893=""),"",D6893*($B$7-$B$8-F6893-E6893))</f>
        <v>2521.39255621767</v>
      </c>
      <c r="H6893" s="25" t="n">
        <f aca="false">IF(D6893="","",D6893*$F$30)</f>
        <v>2824.45134178303</v>
      </c>
    </row>
    <row r="6894" customFormat="false" ht="15" hidden="false" customHeight="false" outlineLevel="0" collapsed="false">
      <c r="A6894" s="2" t="n">
        <v>6860</v>
      </c>
      <c r="B6894" s="2" t="n">
        <v>8</v>
      </c>
      <c r="C6894" s="22" t="n">
        <f aca="true">NORMSINV(MAX(RAND(),0.000000000001))</f>
        <v>1.03854070795895</v>
      </c>
      <c r="D6894" s="24" t="n">
        <f aca="false">IF($B$11="","",$B$11*EXP($B$12*C6894))</f>
        <v>1436.69211572056</v>
      </c>
      <c r="E6894" s="20" t="n">
        <f aca="true">IF($B$10="","",$B$10*(1-$B$14+2*$B$14*RAND()))</f>
        <v>3.90205607867665</v>
      </c>
      <c r="F6894" s="21" t="n">
        <f aca="false">INDEX($E$17:$E$28,B6894)</f>
        <v>4.761</v>
      </c>
      <c r="G6894" s="25" t="n">
        <f aca="false">IF(OR(D6894="",E6894="",F6894=""),"",D6894*($B$7-$B$8-F6894-E6894))</f>
        <v>5857.31318800014</v>
      </c>
      <c r="H6894" s="25" t="n">
        <f aca="false">IF(D6894="","",D6894*$F$30)</f>
        <v>7182.31122491024</v>
      </c>
    </row>
    <row r="6895" customFormat="false" ht="15" hidden="false" customHeight="false" outlineLevel="0" collapsed="false">
      <c r="A6895" s="2" t="n">
        <v>6861</v>
      </c>
      <c r="B6895" s="2" t="n">
        <v>9</v>
      </c>
      <c r="C6895" s="22" t="n">
        <f aca="true">NORMSINV(MAX(RAND(),0.000000000001))</f>
        <v>2.19026932279434</v>
      </c>
      <c r="D6895" s="24" t="n">
        <f aca="false">IF($B$11="","",$B$11*EXP($B$12*C6895))</f>
        <v>2334.13806557723</v>
      </c>
      <c r="E6895" s="20" t="n">
        <f aca="true">IF($B$10="","",$B$10*(1-$B$14+2*$B$14*RAND()))</f>
        <v>3.66165489380775</v>
      </c>
      <c r="F6895" s="21" t="n">
        <f aca="false">INDEX($E$17:$E$28,B6895)</f>
        <v>4.761</v>
      </c>
      <c r="G6895" s="25" t="n">
        <f aca="false">IF(OR(D6895="",E6895="",F6895=""),"",D6895*($B$7-$B$8-F6895-E6895))</f>
        <v>10077.2795545969</v>
      </c>
      <c r="H6895" s="25" t="n">
        <f aca="false">IF(D6895="","",D6895*$F$30)</f>
        <v>11668.8230174337</v>
      </c>
    </row>
    <row r="6896" customFormat="false" ht="15" hidden="false" customHeight="false" outlineLevel="0" collapsed="false">
      <c r="A6896" s="2" t="n">
        <v>6862</v>
      </c>
      <c r="B6896" s="2" t="n">
        <v>10</v>
      </c>
      <c r="C6896" s="22" t="n">
        <f aca="true">NORMSINV(MAX(RAND(),0.000000000001))</f>
        <v>1.24361565414103</v>
      </c>
      <c r="D6896" s="24" t="n">
        <f aca="false">IF($B$11="","",$B$11*EXP($B$12*C6896))</f>
        <v>1566.36077785254</v>
      </c>
      <c r="E6896" s="20" t="n">
        <f aca="true">IF($B$10="","",$B$10*(1-$B$14+2*$B$14*RAND()))</f>
        <v>3.82087346171531</v>
      </c>
      <c r="F6896" s="21" t="n">
        <f aca="false">INDEX($E$17:$E$28,B6896)</f>
        <v>4.761</v>
      </c>
      <c r="G6896" s="25" t="n">
        <f aca="false">IF(OR(D6896="",E6896="",F6896=""),"",D6896*($B$7-$B$8-F6896-E6896))</f>
        <v>6513.12631891691</v>
      </c>
      <c r="H6896" s="25" t="n">
        <f aca="false">IF(D6896="","",D6896*$F$30)</f>
        <v>7830.55080064042</v>
      </c>
    </row>
    <row r="6897" customFormat="false" ht="15" hidden="false" customHeight="false" outlineLevel="0" collapsed="false">
      <c r="A6897" s="2" t="n">
        <v>6863</v>
      </c>
      <c r="B6897" s="2" t="n">
        <v>11</v>
      </c>
      <c r="C6897" s="22" t="n">
        <f aca="true">NORMSINV(MAX(RAND(),0.000000000001))</f>
        <v>0.819055943981042</v>
      </c>
      <c r="D6897" s="24" t="n">
        <f aca="false">IF($B$11="","",$B$11*EXP($B$12*C6897))</f>
        <v>1309.78093421536</v>
      </c>
      <c r="E6897" s="20" t="n">
        <f aca="true">IF($B$10="","",$B$10*(1-$B$14+2*$B$14*RAND()))</f>
        <v>3.63923937370799</v>
      </c>
      <c r="F6897" s="21" t="n">
        <f aca="false">INDEX($E$17:$E$28,B6897)</f>
        <v>4.761</v>
      </c>
      <c r="G6897" s="25" t="n">
        <f aca="false">IF(OR(D6897="",E6897="",F6897=""),"",D6897*($B$7-$B$8-F6897-E6897))</f>
        <v>5684.13572737579</v>
      </c>
      <c r="H6897" s="25" t="n">
        <f aca="false">IF(D6897="","",D6897*$F$30)</f>
        <v>6547.85684632943</v>
      </c>
    </row>
    <row r="6898" customFormat="false" ht="15" hidden="false" customHeight="false" outlineLevel="0" collapsed="false">
      <c r="A6898" s="2" t="n">
        <v>6864</v>
      </c>
      <c r="B6898" s="2" t="n">
        <v>12</v>
      </c>
      <c r="C6898" s="22" t="n">
        <f aca="true">NORMSINV(MAX(RAND(),0.000000000001))</f>
        <v>-0.627610850136707</v>
      </c>
      <c r="D6898" s="24" t="n">
        <f aca="false">IF($B$11="","",$B$11*EXP($B$12*C6898))</f>
        <v>711.972209337851</v>
      </c>
      <c r="E6898" s="20" t="n">
        <f aca="true">IF($B$10="","",$B$10*(1-$B$14+2*$B$14*RAND()))</f>
        <v>3.9707658848764</v>
      </c>
      <c r="F6898" s="21" t="n">
        <f aca="false">INDEX($E$17:$E$28,B6898)</f>
        <v>4.761</v>
      </c>
      <c r="G6898" s="25" t="n">
        <f aca="false">IF(OR(D6898="",E6898="",F6898=""),"",D6898*($B$7-$B$8-F6898-E6898))</f>
        <v>2853.7512984879</v>
      </c>
      <c r="H6898" s="25" t="n">
        <f aca="false">IF(D6898="","",D6898*$F$30)</f>
        <v>3559.29146892179</v>
      </c>
    </row>
    <row r="6899" customFormat="false" ht="15" hidden="false" customHeight="false" outlineLevel="0" collapsed="false">
      <c r="A6899" s="2" t="n">
        <v>6865</v>
      </c>
      <c r="B6899" s="2" t="n">
        <v>1</v>
      </c>
      <c r="C6899" s="22" t="n">
        <f aca="true">NORMSINV(MAX(RAND(),0.000000000001))</f>
        <v>-0.0201936959409024</v>
      </c>
      <c r="D6899" s="24" t="n">
        <f aca="false">IF($B$11="","",$B$11*EXP($B$12*C6899))</f>
        <v>919.641441191788</v>
      </c>
      <c r="E6899" s="20" t="n">
        <f aca="true">IF($B$10="","",$B$10*(1-$B$14+2*$B$14*RAND()))</f>
        <v>3.97991985435148</v>
      </c>
      <c r="F6899" s="21" t="n">
        <f aca="false">INDEX($E$17:$E$28,B6899)</f>
        <v>4.92562580645161</v>
      </c>
      <c r="G6899" s="25" t="n">
        <f aca="false">IF(OR(D6899="",E6899="",F6899=""),"",D6899*($B$7-$B$8-F6899-E6899))</f>
        <v>3526.32311468315</v>
      </c>
      <c r="H6899" s="25" t="n">
        <f aca="false">IF(D6899="","",D6899*$F$30)</f>
        <v>4597.47149280599</v>
      </c>
    </row>
    <row r="6900" customFormat="false" ht="15" hidden="false" customHeight="false" outlineLevel="0" collapsed="false">
      <c r="A6900" s="2" t="n">
        <v>6866</v>
      </c>
      <c r="B6900" s="2" t="n">
        <v>2</v>
      </c>
      <c r="C6900" s="22" t="n">
        <f aca="true">NORMSINV(MAX(RAND(),0.000000000001))</f>
        <v>0.419478765160792</v>
      </c>
      <c r="D6900" s="24" t="n">
        <f aca="false">IF($B$11="","",$B$11*EXP($B$12*C6900))</f>
        <v>1106.82065764367</v>
      </c>
      <c r="E6900" s="20" t="n">
        <f aca="true">IF($B$10="","",$B$10*(1-$B$14+2*$B$14*RAND()))</f>
        <v>3.72882715339437</v>
      </c>
      <c r="F6900" s="21" t="n">
        <f aca="false">INDEX($E$17:$E$28,B6900)</f>
        <v>5.0612</v>
      </c>
      <c r="G6900" s="25" t="n">
        <f aca="false">IF(OR(D6900="",E6900="",F6900=""),"",D6900*($B$7-$B$8-F6900-E6900))</f>
        <v>4371.91154375469</v>
      </c>
      <c r="H6900" s="25" t="n">
        <f aca="false">IF(D6900="","",D6900*$F$30)</f>
        <v>5533.21783169224</v>
      </c>
    </row>
    <row r="6901" customFormat="false" ht="15" hidden="false" customHeight="false" outlineLevel="0" collapsed="false">
      <c r="A6901" s="2" t="n">
        <v>6867</v>
      </c>
      <c r="B6901" s="2" t="n">
        <v>3</v>
      </c>
      <c r="C6901" s="22" t="n">
        <f aca="true">NORMSINV(MAX(RAND(),0.000000000001))</f>
        <v>1.11782765488816</v>
      </c>
      <c r="D6901" s="24" t="n">
        <f aca="false">IF($B$11="","",$B$11*EXP($B$12*C6901))</f>
        <v>1485.50110274259</v>
      </c>
      <c r="E6901" s="20" t="n">
        <f aca="true">IF($B$10="","",$B$10*(1-$B$14+2*$B$14*RAND()))</f>
        <v>3.96141906109175</v>
      </c>
      <c r="F6901" s="21" t="n">
        <f aca="false">INDEX($E$17:$E$28,B6901)</f>
        <v>5.0612</v>
      </c>
      <c r="G6901" s="25" t="n">
        <f aca="false">IF(OR(D6901="",E6901="",F6901=""),"",D6901*($B$7-$B$8-F6901-E6901))</f>
        <v>5522.17348406251</v>
      </c>
      <c r="H6901" s="25" t="n">
        <f aca="false">IF(D6901="","",D6901*$F$30)</f>
        <v>7426.31711283077</v>
      </c>
    </row>
    <row r="6902" customFormat="false" ht="15" hidden="false" customHeight="false" outlineLevel="0" collapsed="false">
      <c r="A6902" s="2" t="n">
        <v>6868</v>
      </c>
      <c r="B6902" s="2" t="n">
        <v>4</v>
      </c>
      <c r="C6902" s="22" t="n">
        <f aca="true">NORMSINV(MAX(RAND(),0.000000000001))</f>
        <v>-1.71219678454261</v>
      </c>
      <c r="D6902" s="24" t="n">
        <f aca="false">IF($B$11="","",$B$11*EXP($B$12*C6902))</f>
        <v>450.803330037713</v>
      </c>
      <c r="E6902" s="20" t="n">
        <f aca="true">IF($B$10="","",$B$10*(1-$B$14+2*$B$14*RAND()))</f>
        <v>3.58244549920129</v>
      </c>
      <c r="F6902" s="21" t="n">
        <f aca="false">INDEX($E$17:$E$28,B6902)</f>
        <v>4.89657419354839</v>
      </c>
      <c r="G6902" s="25" t="n">
        <f aca="false">IF(OR(D6902="",E6902="",F6902=""),"",D6902*($B$7-$B$8-F6902-E6902))</f>
        <v>1920.86411173356</v>
      </c>
      <c r="H6902" s="25" t="n">
        <f aca="false">IF(D6902="","",D6902*$F$30)</f>
        <v>2253.65600752454</v>
      </c>
    </row>
    <row r="6903" customFormat="false" ht="15" hidden="false" customHeight="false" outlineLevel="0" collapsed="false">
      <c r="A6903" s="2" t="n">
        <v>6869</v>
      </c>
      <c r="B6903" s="2" t="n">
        <v>5</v>
      </c>
      <c r="C6903" s="22" t="n">
        <f aca="true">NORMSINV(MAX(RAND(),0.000000000001))</f>
        <v>-0.857114179938392</v>
      </c>
      <c r="D6903" s="24" t="n">
        <f aca="false">IF($B$11="","",$B$11*EXP($B$12*C6903))</f>
        <v>646.345353148875</v>
      </c>
      <c r="E6903" s="20" t="n">
        <f aca="true">IF($B$10="","",$B$10*(1-$B$14+2*$B$14*RAND()))</f>
        <v>3.77896682794159</v>
      </c>
      <c r="F6903" s="21" t="n">
        <f aca="false">INDEX($E$17:$E$28,B6903)</f>
        <v>4.761</v>
      </c>
      <c r="G6903" s="25" t="n">
        <f aca="false">IF(OR(D6903="",E6903="",F6903=""),"",D6903*($B$7-$B$8-F6903-E6903))</f>
        <v>2714.67192383108</v>
      </c>
      <c r="H6903" s="25" t="n">
        <f aca="false">IF(D6903="","",D6903*$F$30)</f>
        <v>3231.20968946186</v>
      </c>
    </row>
    <row r="6904" customFormat="false" ht="15" hidden="false" customHeight="false" outlineLevel="0" collapsed="false">
      <c r="A6904" s="2" t="n">
        <v>6870</v>
      </c>
      <c r="B6904" s="2" t="n">
        <v>6</v>
      </c>
      <c r="C6904" s="22" t="n">
        <f aca="true">NORMSINV(MAX(RAND(),0.000000000001))</f>
        <v>0.84330794532545</v>
      </c>
      <c r="D6904" s="24" t="n">
        <f aca="false">IF($B$11="","",$B$11*EXP($B$12*C6904))</f>
        <v>1323.23416887986</v>
      </c>
      <c r="E6904" s="20" t="n">
        <f aca="true">IF($B$10="","",$B$10*(1-$B$14+2*$B$14*RAND()))</f>
        <v>3.38958055030134</v>
      </c>
      <c r="F6904" s="21" t="n">
        <f aca="false">INDEX($E$17:$E$28,B6904)</f>
        <v>4.761</v>
      </c>
      <c r="G6904" s="25" t="n">
        <f aca="false">IF(OR(D6904="",E6904="",F6904=""),"",D6904*($B$7-$B$8-F6904-E6904))</f>
        <v>6072.87663116307</v>
      </c>
      <c r="H6904" s="25" t="n">
        <f aca="false">IF(D6904="","",D6904*$F$30)</f>
        <v>6615.11225706419</v>
      </c>
    </row>
    <row r="6905" customFormat="false" ht="15" hidden="false" customHeight="false" outlineLevel="0" collapsed="false">
      <c r="A6905" s="2" t="n">
        <v>6871</v>
      </c>
      <c r="B6905" s="2" t="n">
        <v>7</v>
      </c>
      <c r="C6905" s="22" t="n">
        <f aca="true">NORMSINV(MAX(RAND(),0.000000000001))</f>
        <v>-0.724897016289033</v>
      </c>
      <c r="D6905" s="24" t="n">
        <f aca="false">IF($B$11="","",$B$11*EXP($B$12*C6905))</f>
        <v>683.376388879556</v>
      </c>
      <c r="E6905" s="20" t="n">
        <f aca="true">IF($B$10="","",$B$10*(1-$B$14+2*$B$14*RAND()))</f>
        <v>3.3911763227753</v>
      </c>
      <c r="F6905" s="21" t="n">
        <f aca="false">INDEX($E$17:$E$28,B6905)</f>
        <v>4.761</v>
      </c>
      <c r="G6905" s="25" t="n">
        <f aca="false">IF(OR(D6905="",E6905="",F6905=""),"",D6905*($B$7-$B$8-F6905-E6905))</f>
        <v>3135.21037735794</v>
      </c>
      <c r="H6905" s="25" t="n">
        <f aca="false">IF(D6905="","",D6905*$F$30)</f>
        <v>3416.33524328668</v>
      </c>
    </row>
    <row r="6906" customFormat="false" ht="15" hidden="false" customHeight="false" outlineLevel="0" collapsed="false">
      <c r="A6906" s="2" t="n">
        <v>6872</v>
      </c>
      <c r="B6906" s="2" t="n">
        <v>8</v>
      </c>
      <c r="C6906" s="22" t="n">
        <f aca="true">NORMSINV(MAX(RAND(),0.000000000001))</f>
        <v>1.95370159272801</v>
      </c>
      <c r="D6906" s="24" t="n">
        <f aca="false">IF($B$11="","",$B$11*EXP($B$12*C6906))</f>
        <v>2112.68800371046</v>
      </c>
      <c r="E6906" s="20" t="n">
        <f aca="true">IF($B$10="","",$B$10*(1-$B$14+2*$B$14*RAND()))</f>
        <v>3.61764485812432</v>
      </c>
      <c r="F6906" s="21" t="n">
        <f aca="false">INDEX($E$17:$E$28,B6906)</f>
        <v>4.761</v>
      </c>
      <c r="G6906" s="25" t="n">
        <f aca="false">IF(OR(D6906="",E6906="",F6906=""),"",D6906*($B$7-$B$8-F6906-E6906))</f>
        <v>9214.1826881617</v>
      </c>
      <c r="H6906" s="25" t="n">
        <f aca="false">IF(D6906="","",D6906*$F$30)</f>
        <v>10561.7498681493</v>
      </c>
    </row>
    <row r="6907" customFormat="false" ht="15" hidden="false" customHeight="false" outlineLevel="0" collapsed="false">
      <c r="A6907" s="2" t="n">
        <v>6873</v>
      </c>
      <c r="B6907" s="2" t="n">
        <v>9</v>
      </c>
      <c r="C6907" s="22" t="n">
        <f aca="true">NORMSINV(MAX(RAND(),0.000000000001))</f>
        <v>0.323443572420474</v>
      </c>
      <c r="D6907" s="24" t="n">
        <f aca="false">IF($B$11="","",$B$11*EXP($B$12*C6907))</f>
        <v>1062.92619019686</v>
      </c>
      <c r="E6907" s="20" t="n">
        <f aca="true">IF($B$10="","",$B$10*(1-$B$14+2*$B$14*RAND()))</f>
        <v>4.11841504342171</v>
      </c>
      <c r="F6907" s="21" t="n">
        <f aca="false">INDEX($E$17:$E$28,B6907)</f>
        <v>4.761</v>
      </c>
      <c r="G6907" s="25" t="n">
        <f aca="false">IF(OR(D6907="",E6907="",F6907=""),"",D6907*($B$7-$B$8-F6907-E6907))</f>
        <v>4103.51685982708</v>
      </c>
      <c r="H6907" s="25" t="n">
        <f aca="false">IF(D6907="","",D6907*$F$30)</f>
        <v>5313.78061003215</v>
      </c>
    </row>
    <row r="6908" customFormat="false" ht="15" hidden="false" customHeight="false" outlineLevel="0" collapsed="false">
      <c r="A6908" s="2" t="n">
        <v>6874</v>
      </c>
      <c r="B6908" s="2" t="n">
        <v>10</v>
      </c>
      <c r="C6908" s="22" t="n">
        <f aca="true">NORMSINV(MAX(RAND(),0.000000000001))</f>
        <v>0.359184904075017</v>
      </c>
      <c r="D6908" s="24" t="n">
        <f aca="false">IF($B$11="","",$B$11*EXP($B$12*C6908))</f>
        <v>1079.05520267942</v>
      </c>
      <c r="E6908" s="20" t="n">
        <f aca="true">IF($B$10="","",$B$10*(1-$B$14+2*$B$14*RAND()))</f>
        <v>4.10163651296857</v>
      </c>
      <c r="F6908" s="21" t="n">
        <f aca="false">INDEX($E$17:$E$28,B6908)</f>
        <v>4.761</v>
      </c>
      <c r="G6908" s="25" t="n">
        <f aca="false">IF(OR(D6908="",E6908="",F6908=""),"",D6908*($B$7-$B$8-F6908-E6908))</f>
        <v>4183.88924336047</v>
      </c>
      <c r="H6908" s="25" t="n">
        <f aca="false">IF(D6908="","",D6908*$F$30)</f>
        <v>5394.41276923493</v>
      </c>
    </row>
    <row r="6909" customFormat="false" ht="15" hidden="false" customHeight="false" outlineLevel="0" collapsed="false">
      <c r="A6909" s="2" t="n">
        <v>6875</v>
      </c>
      <c r="B6909" s="2" t="n">
        <v>11</v>
      </c>
      <c r="C6909" s="22" t="n">
        <f aca="true">NORMSINV(MAX(RAND(),0.000000000001))</f>
        <v>1.68779645337883</v>
      </c>
      <c r="D6909" s="24" t="n">
        <f aca="false">IF($B$11="","",$B$11*EXP($B$12*C6909))</f>
        <v>1888.75459855532</v>
      </c>
      <c r="E6909" s="20" t="n">
        <f aca="true">IF($B$10="","",$B$10*(1-$B$14+2*$B$14*RAND()))</f>
        <v>3.62007398679941</v>
      </c>
      <c r="F6909" s="21" t="n">
        <f aca="false">INDEX($E$17:$E$28,B6909)</f>
        <v>4.761</v>
      </c>
      <c r="G6909" s="25" t="n">
        <f aca="false">IF(OR(D6909="",E6909="",F6909=""),"",D6909*($B$7-$B$8-F6909-E6909))</f>
        <v>8232.94155219503</v>
      </c>
      <c r="H6909" s="25" t="n">
        <f aca="false">IF(D6909="","",D6909*$F$30)</f>
        <v>9442.26198909776</v>
      </c>
    </row>
    <row r="6910" customFormat="false" ht="15" hidden="false" customHeight="false" outlineLevel="0" collapsed="false">
      <c r="A6910" s="2" t="n">
        <v>6876</v>
      </c>
      <c r="B6910" s="2" t="n">
        <v>12</v>
      </c>
      <c r="C6910" s="22" t="n">
        <f aca="true">NORMSINV(MAX(RAND(),0.000000000001))</f>
        <v>0.203115187039386</v>
      </c>
      <c r="D6910" s="24" t="n">
        <f aca="false">IF($B$11="","",$B$11*EXP($B$12*C6910))</f>
        <v>1010.37683280264</v>
      </c>
      <c r="E6910" s="20" t="n">
        <f aca="true">IF($B$10="","",$B$10*(1-$B$14+2*$B$14*RAND()))</f>
        <v>3.86224389601331</v>
      </c>
      <c r="F6910" s="21" t="n">
        <f aca="false">INDEX($E$17:$E$28,B6910)</f>
        <v>4.761</v>
      </c>
      <c r="G6910" s="25" t="n">
        <f aca="false">IF(OR(D6910="",E6910="",F6910=""),"",D6910*($B$7-$B$8-F6910-E6910))</f>
        <v>4159.47499376702</v>
      </c>
      <c r="H6910" s="25" t="n">
        <f aca="false">IF(D6910="","",D6910*$F$30)</f>
        <v>5051.07586254697</v>
      </c>
    </row>
    <row r="6911" customFormat="false" ht="15" hidden="false" customHeight="false" outlineLevel="0" collapsed="false">
      <c r="A6911" s="2" t="n">
        <v>6877</v>
      </c>
      <c r="B6911" s="2" t="n">
        <v>1</v>
      </c>
      <c r="C6911" s="22" t="n">
        <f aca="true">NORMSINV(MAX(RAND(),0.000000000001))</f>
        <v>1.0112793947021</v>
      </c>
      <c r="D6911" s="24" t="n">
        <f aca="false">IF($B$11="","",$B$11*EXP($B$12*C6911))</f>
        <v>1420.28326895081</v>
      </c>
      <c r="E6911" s="20" t="n">
        <f aca="true">IF($B$10="","",$B$10*(1-$B$14+2*$B$14*RAND()))</f>
        <v>3.76857723257911</v>
      </c>
      <c r="F6911" s="21" t="n">
        <f aca="false">INDEX($E$17:$E$28,B6911)</f>
        <v>4.92562580645161</v>
      </c>
      <c r="G6911" s="25" t="n">
        <f aca="false">IF(OR(D6911="",E6911="",F6911=""),"",D6911*($B$7-$B$8-F6911-E6911))</f>
        <v>5746.1777332367</v>
      </c>
      <c r="H6911" s="25" t="n">
        <f aca="false">IF(D6911="","",D6911*$F$30)</f>
        <v>7100.2801181389</v>
      </c>
    </row>
    <row r="6912" customFormat="false" ht="15" hidden="false" customHeight="false" outlineLevel="0" collapsed="false">
      <c r="A6912" s="2" t="n">
        <v>6878</v>
      </c>
      <c r="B6912" s="2" t="n">
        <v>2</v>
      </c>
      <c r="C6912" s="22" t="n">
        <f aca="true">NORMSINV(MAX(RAND(),0.000000000001))</f>
        <v>0.161632598551193</v>
      </c>
      <c r="D6912" s="24" t="n">
        <f aca="false">IF($B$11="","",$B$11*EXP($B$12*C6912))</f>
        <v>992.869551030268</v>
      </c>
      <c r="E6912" s="20" t="n">
        <f aca="true">IF($B$10="","",$B$10*(1-$B$14+2*$B$14*RAND()))</f>
        <v>3.96058219405143</v>
      </c>
      <c r="F6912" s="21" t="n">
        <f aca="false">INDEX($E$17:$E$28,B6912)</f>
        <v>5.0612</v>
      </c>
      <c r="G6912" s="25" t="n">
        <f aca="false">IF(OR(D6912="",E6912="",F6912=""),"",D6912*($B$7-$B$8-F6912-E6912))</f>
        <v>3691.70524362491</v>
      </c>
      <c r="H6912" s="25" t="n">
        <f aca="false">IF(D6912="","",D6912*$F$30)</f>
        <v>4963.55345951051</v>
      </c>
    </row>
    <row r="6913" customFormat="false" ht="15" hidden="false" customHeight="false" outlineLevel="0" collapsed="false">
      <c r="A6913" s="2" t="n">
        <v>6879</v>
      </c>
      <c r="B6913" s="2" t="n">
        <v>3</v>
      </c>
      <c r="C6913" s="22" t="n">
        <f aca="true">NORMSINV(MAX(RAND(),0.000000000001))</f>
        <v>1.03675336654252</v>
      </c>
      <c r="D6913" s="24" t="n">
        <f aca="false">IF($B$11="","",$B$11*EXP($B$12*C6913))</f>
        <v>1435.61051427897</v>
      </c>
      <c r="E6913" s="20" t="n">
        <f aca="true">IF($B$10="","",$B$10*(1-$B$14+2*$B$14*RAND()))</f>
        <v>4.05918666411761</v>
      </c>
      <c r="F6913" s="21" t="n">
        <f aca="false">INDEX($E$17:$E$28,B6913)</f>
        <v>5.0612</v>
      </c>
      <c r="G6913" s="25" t="n">
        <f aca="false">IF(OR(D6913="",E6913="",F6913=""),"",D6913*($B$7-$B$8-F6913-E6913))</f>
        <v>5196.35496261714</v>
      </c>
      <c r="H6913" s="25" t="n">
        <f aca="false">IF(D6913="","",D6913*$F$30)</f>
        <v>7176.90408298344</v>
      </c>
    </row>
    <row r="6914" customFormat="false" ht="15" hidden="false" customHeight="false" outlineLevel="0" collapsed="false">
      <c r="A6914" s="2" t="n">
        <v>6880</v>
      </c>
      <c r="B6914" s="2" t="n">
        <v>4</v>
      </c>
      <c r="C6914" s="22" t="n">
        <f aca="true">NORMSINV(MAX(RAND(),0.000000000001))</f>
        <v>-0.1123745210948</v>
      </c>
      <c r="D6914" s="24" t="n">
        <f aca="false">IF($B$11="","",$B$11*EXP($B$12*C6914))</f>
        <v>884.605678300191</v>
      </c>
      <c r="E6914" s="20" t="n">
        <f aca="true">IF($B$10="","",$B$10*(1-$B$14+2*$B$14*RAND()))</f>
        <v>3.86500694765065</v>
      </c>
      <c r="F6914" s="21" t="n">
        <f aca="false">INDEX($E$17:$E$28,B6914)</f>
        <v>4.89657419354839</v>
      </c>
      <c r="G6914" s="25" t="n">
        <f aca="false">IF(OR(D6914="",E6914="",F6914=""),"",D6914*($B$7-$B$8-F6914-E6914))</f>
        <v>3519.33191315189</v>
      </c>
      <c r="H6914" s="25" t="n">
        <f aca="false">IF(D6914="","",D6914*$F$30)</f>
        <v>4422.32070695831</v>
      </c>
    </row>
    <row r="6915" customFormat="false" ht="15" hidden="false" customHeight="false" outlineLevel="0" collapsed="false">
      <c r="A6915" s="2" t="n">
        <v>6881</v>
      </c>
      <c r="B6915" s="2" t="n">
        <v>5</v>
      </c>
      <c r="C6915" s="22" t="n">
        <f aca="true">NORMSINV(MAX(RAND(),0.000000000001))</f>
        <v>0.476922557061868</v>
      </c>
      <c r="D6915" s="24" t="n">
        <f aca="false">IF($B$11="","",$B$11*EXP($B$12*C6915))</f>
        <v>1133.93796330877</v>
      </c>
      <c r="E6915" s="20" t="n">
        <f aca="true">IF($B$10="","",$B$10*(1-$B$14+2*$B$14*RAND()))</f>
        <v>3.46568289476067</v>
      </c>
      <c r="F6915" s="21" t="n">
        <f aca="false">INDEX($E$17:$E$28,B6915)</f>
        <v>4.761</v>
      </c>
      <c r="G6915" s="25" t="n">
        <f aca="false">IF(OR(D6915="",E6915="",F6915=""),"",D6915*($B$7-$B$8-F6915-E6915))</f>
        <v>5117.82160608171</v>
      </c>
      <c r="H6915" s="25" t="n">
        <f aca="false">IF(D6915="","",D6915*$F$30)</f>
        <v>5668.78266617318</v>
      </c>
    </row>
    <row r="6916" customFormat="false" ht="15" hidden="false" customHeight="false" outlineLevel="0" collapsed="false">
      <c r="A6916" s="2" t="n">
        <v>6882</v>
      </c>
      <c r="B6916" s="2" t="n">
        <v>6</v>
      </c>
      <c r="C6916" s="22" t="n">
        <f aca="true">NORMSINV(MAX(RAND(),0.000000000001))</f>
        <v>1.20412376224853</v>
      </c>
      <c r="D6916" s="24" t="n">
        <f aca="false">IF($B$11="","",$B$11*EXP($B$12*C6916))</f>
        <v>1540.51135441613</v>
      </c>
      <c r="E6916" s="20" t="n">
        <f aca="true">IF($B$10="","",$B$10*(1-$B$14+2*$B$14*RAND()))</f>
        <v>3.97948914293213</v>
      </c>
      <c r="F6916" s="21" t="n">
        <f aca="false">INDEX($E$17:$E$28,B6916)</f>
        <v>4.761</v>
      </c>
      <c r="G6916" s="25" t="n">
        <f aca="false">IF(OR(D6916="",E6916="",F6916=""),"",D6916*($B$7-$B$8-F6916-E6916))</f>
        <v>6161.29188742363</v>
      </c>
      <c r="H6916" s="25" t="n">
        <f aca="false">IF(D6916="","",D6916*$F$30)</f>
        <v>7701.32436299711</v>
      </c>
    </row>
    <row r="6917" customFormat="false" ht="15" hidden="false" customHeight="false" outlineLevel="0" collapsed="false">
      <c r="A6917" s="2" t="n">
        <v>6883</v>
      </c>
      <c r="B6917" s="2" t="n">
        <v>7</v>
      </c>
      <c r="C6917" s="22" t="n">
        <f aca="true">NORMSINV(MAX(RAND(),0.000000000001))</f>
        <v>1.69871866141917</v>
      </c>
      <c r="D6917" s="24" t="n">
        <f aca="false">IF($B$11="","",$B$11*EXP($B$12*C6917))</f>
        <v>1897.46714861966</v>
      </c>
      <c r="E6917" s="20" t="n">
        <f aca="true">IF($B$10="","",$B$10*(1-$B$14+2*$B$14*RAND()))</f>
        <v>4.07864477704195</v>
      </c>
      <c r="F6917" s="21" t="n">
        <f aca="false">INDEX($E$17:$E$28,B6917)</f>
        <v>4.761</v>
      </c>
      <c r="G6917" s="25" t="n">
        <f aca="false">IF(OR(D6917="",E6917="",F6917=""),"",D6917*($B$7-$B$8-F6917-E6917))</f>
        <v>7400.79590351002</v>
      </c>
      <c r="H6917" s="25" t="n">
        <f aca="false">IF(D6917="","",D6917*$F$30)</f>
        <v>9485.81776937941</v>
      </c>
    </row>
    <row r="6918" customFormat="false" ht="15" hidden="false" customHeight="false" outlineLevel="0" collapsed="false">
      <c r="A6918" s="2" t="n">
        <v>6884</v>
      </c>
      <c r="B6918" s="2" t="n">
        <v>8</v>
      </c>
      <c r="C6918" s="22" t="n">
        <f aca="true">NORMSINV(MAX(RAND(),0.000000000001))</f>
        <v>0.0393155633779953</v>
      </c>
      <c r="D6918" s="24" t="n">
        <f aca="false">IF($B$11="","",$B$11*EXP($B$12*C6918))</f>
        <v>942.993169091968</v>
      </c>
      <c r="E6918" s="20" t="n">
        <f aca="true">IF($B$10="","",$B$10*(1-$B$14+2*$B$14*RAND()))</f>
        <v>3.56189637904274</v>
      </c>
      <c r="F6918" s="21" t="n">
        <f aca="false">INDEX($E$17:$E$28,B6918)</f>
        <v>4.761</v>
      </c>
      <c r="G6918" s="25" t="n">
        <f aca="false">IF(OR(D6918="",E6918="",F6918=""),"",D6918*($B$7-$B$8-F6918-E6918))</f>
        <v>4165.2985417341</v>
      </c>
      <c r="H6918" s="25" t="n">
        <f aca="false">IF(D6918="","",D6918*$F$30)</f>
        <v>4714.21145092457</v>
      </c>
    </row>
    <row r="6919" customFormat="false" ht="15" hidden="false" customHeight="false" outlineLevel="0" collapsed="false">
      <c r="A6919" s="2" t="n">
        <v>6885</v>
      </c>
      <c r="B6919" s="2" t="n">
        <v>9</v>
      </c>
      <c r="C6919" s="22" t="n">
        <f aca="true">NORMSINV(MAX(RAND(),0.000000000001))</f>
        <v>0.66127020101237</v>
      </c>
      <c r="D6919" s="24" t="n">
        <f aca="false">IF($B$11="","",$B$11*EXP($B$12*C6919))</f>
        <v>1225.53114706283</v>
      </c>
      <c r="E6919" s="20" t="n">
        <f aca="true">IF($B$10="","",$B$10*(1-$B$14+2*$B$14*RAND()))</f>
        <v>3.57061712202843</v>
      </c>
      <c r="F6919" s="21" t="n">
        <f aca="false">INDEX($E$17:$E$28,B6919)</f>
        <v>4.761</v>
      </c>
      <c r="G6919" s="25" t="n">
        <f aca="false">IF(OR(D6919="",E6919="",F6919=""),"",D6919*($B$7-$B$8-F6919-E6919))</f>
        <v>5402.61052513264</v>
      </c>
      <c r="H6919" s="25" t="n">
        <f aca="false">IF(D6919="","",D6919*$F$30)</f>
        <v>6126.67531039651</v>
      </c>
    </row>
    <row r="6920" customFormat="false" ht="15" hidden="false" customHeight="false" outlineLevel="0" collapsed="false">
      <c r="A6920" s="2" t="n">
        <v>6886</v>
      </c>
      <c r="B6920" s="2" t="n">
        <v>10</v>
      </c>
      <c r="C6920" s="22" t="n">
        <f aca="true">NORMSINV(MAX(RAND(),0.000000000001))</f>
        <v>-0.395037599766288</v>
      </c>
      <c r="D6920" s="24" t="n">
        <f aca="false">IF($B$11="","",$B$11*EXP($B$12*C6920))</f>
        <v>785.277654046741</v>
      </c>
      <c r="E6920" s="20" t="n">
        <f aca="true">IF($B$10="","",$B$10*(1-$B$14+2*$B$14*RAND()))</f>
        <v>3.53131084018327</v>
      </c>
      <c r="F6920" s="21" t="n">
        <f aca="false">INDEX($E$17:$E$28,B6920)</f>
        <v>4.761</v>
      </c>
      <c r="G6920" s="25" t="n">
        <f aca="false">IF(OR(D6920="",E6920="",F6920=""),"",D6920*($B$7-$B$8-F6920-E6920))</f>
        <v>3492.67090935</v>
      </c>
      <c r="H6920" s="25" t="n">
        <f aca="false">IF(D6920="","",D6920*$F$30)</f>
        <v>3925.76004811047</v>
      </c>
    </row>
    <row r="6921" customFormat="false" ht="15" hidden="false" customHeight="false" outlineLevel="0" collapsed="false">
      <c r="A6921" s="2" t="n">
        <v>6887</v>
      </c>
      <c r="B6921" s="2" t="n">
        <v>11</v>
      </c>
      <c r="C6921" s="22" t="n">
        <f aca="true">NORMSINV(MAX(RAND(),0.000000000001))</f>
        <v>0.364373779691602</v>
      </c>
      <c r="D6921" s="24" t="n">
        <f aca="false">IF($B$11="","",$B$11*EXP($B$12*C6921))</f>
        <v>1081.41704740688</v>
      </c>
      <c r="E6921" s="20" t="n">
        <f aca="true">IF($B$10="","",$B$10*(1-$B$14+2*$B$14*RAND()))</f>
        <v>3.93070480417106</v>
      </c>
      <c r="F6921" s="21" t="n">
        <f aca="false">INDEX($E$17:$E$28,B6921)</f>
        <v>4.761</v>
      </c>
      <c r="G6921" s="25" t="n">
        <f aca="false">IF(OR(D6921="",E6921="",F6921=""),"",D6921*($B$7-$B$8-F6921-E6921))</f>
        <v>4377.89543770478</v>
      </c>
      <c r="H6921" s="25" t="n">
        <f aca="false">IF(D6921="","",D6921*$F$30)</f>
        <v>5406.22010339645</v>
      </c>
    </row>
    <row r="6922" customFormat="false" ht="15" hidden="false" customHeight="false" outlineLevel="0" collapsed="false">
      <c r="A6922" s="2" t="n">
        <v>6888</v>
      </c>
      <c r="B6922" s="2" t="n">
        <v>12</v>
      </c>
      <c r="C6922" s="22" t="n">
        <f aca="true">NORMSINV(MAX(RAND(),0.000000000001))</f>
        <v>-0.813339107088838</v>
      </c>
      <c r="D6922" s="24" t="n">
        <f aca="false">IF($B$11="","",$B$11*EXP($B$12*C6922))</f>
        <v>658.378038944984</v>
      </c>
      <c r="E6922" s="20" t="n">
        <f aca="true">IF($B$10="","",$B$10*(1-$B$14+2*$B$14*RAND()))</f>
        <v>3.63590303663641</v>
      </c>
      <c r="F6922" s="21" t="n">
        <f aca="false">INDEX($E$17:$E$28,B6922)</f>
        <v>4.761</v>
      </c>
      <c r="G6922" s="25" t="n">
        <f aca="false">IF(OR(D6922="",E6922="",F6922=""),"",D6922*($B$7-$B$8-F6922-E6922))</f>
        <v>2859.39966168724</v>
      </c>
      <c r="H6922" s="25" t="n">
        <f aca="false">IF(D6922="","",D6922*$F$30)</f>
        <v>3291.36349229376</v>
      </c>
    </row>
    <row r="6923" customFormat="false" ht="15" hidden="false" customHeight="false" outlineLevel="0" collapsed="false">
      <c r="A6923" s="2" t="n">
        <v>6889</v>
      </c>
      <c r="B6923" s="2" t="n">
        <v>1</v>
      </c>
      <c r="C6923" s="22" t="n">
        <f aca="true">NORMSINV(MAX(RAND(),0.000000000001))</f>
        <v>-0.284505437373751</v>
      </c>
      <c r="D6923" s="24" t="n">
        <f aca="false">IF($B$11="","",$B$11*EXP($B$12*C6923))</f>
        <v>822.716654134648</v>
      </c>
      <c r="E6923" s="20" t="n">
        <f aca="true">IF($B$10="","",$B$10*(1-$B$14+2*$B$14*RAND()))</f>
        <v>3.64043158203803</v>
      </c>
      <c r="F6923" s="21" t="n">
        <f aca="false">INDEX($E$17:$E$28,B6923)</f>
        <v>4.92562580645161</v>
      </c>
      <c r="G6923" s="25" t="n">
        <f aca="false">IF(OR(D6923="",E6923="",F6923=""),"",D6923*($B$7-$B$8-F6923-E6923))</f>
        <v>3433.97209989183</v>
      </c>
      <c r="H6923" s="25" t="n">
        <f aca="false">IF(D6923="","",D6923*$F$30)</f>
        <v>4112.92509734993</v>
      </c>
    </row>
    <row r="6924" customFormat="false" ht="15" hidden="false" customHeight="false" outlineLevel="0" collapsed="false">
      <c r="A6924" s="2" t="n">
        <v>6890</v>
      </c>
      <c r="B6924" s="2" t="n">
        <v>2</v>
      </c>
      <c r="C6924" s="22" t="n">
        <f aca="true">NORMSINV(MAX(RAND(),0.000000000001))</f>
        <v>-0.48881305251078</v>
      </c>
      <c r="D6924" s="24" t="n">
        <f aca="false">IF($B$11="","",$B$11*EXP($B$12*C6924))</f>
        <v>754.853402064239</v>
      </c>
      <c r="E6924" s="20" t="n">
        <f aca="true">IF($B$10="","",$B$10*(1-$B$14+2*$B$14*RAND()))</f>
        <v>3.7528206122492</v>
      </c>
      <c r="F6924" s="21" t="n">
        <f aca="false">INDEX($E$17:$E$28,B6924)</f>
        <v>5.0612</v>
      </c>
      <c r="G6924" s="25" t="n">
        <f aca="false">IF(OR(D6924="",E6924="",F6924=""),"",D6924*($B$7-$B$8-F6924-E6924))</f>
        <v>2963.53889727777</v>
      </c>
      <c r="H6924" s="25" t="n">
        <f aca="false">IF(D6924="","",D6924*$F$30)</f>
        <v>3773.66312759955</v>
      </c>
    </row>
    <row r="6925" customFormat="false" ht="15" hidden="false" customHeight="false" outlineLevel="0" collapsed="false">
      <c r="A6925" s="2" t="n">
        <v>6891</v>
      </c>
      <c r="B6925" s="2" t="n">
        <v>3</v>
      </c>
      <c r="C6925" s="22" t="n">
        <f aca="true">NORMSINV(MAX(RAND(),0.000000000001))</f>
        <v>-1.27913740363615</v>
      </c>
      <c r="D6925" s="24" t="n">
        <f aca="false">IF($B$11="","",$B$11*EXP($B$12*C6925))</f>
        <v>541.047836493055</v>
      </c>
      <c r="E6925" s="20" t="n">
        <f aca="true">IF($B$10="","",$B$10*(1-$B$14+2*$B$14*RAND()))</f>
        <v>3.9720876172934</v>
      </c>
      <c r="F6925" s="21" t="n">
        <f aca="false">INDEX($E$17:$E$28,B6925)</f>
        <v>5.0612</v>
      </c>
      <c r="G6925" s="25" t="n">
        <f aca="false">IF(OR(D6925="",E6925="",F6925=""),"",D6925*($B$7-$B$8-F6925-E6925))</f>
        <v>2005.50871516542</v>
      </c>
      <c r="H6925" s="25" t="n">
        <f aca="false">IF(D6925="","",D6925*$F$30)</f>
        <v>2704.80634419608</v>
      </c>
    </row>
    <row r="6926" customFormat="false" ht="15" hidden="false" customHeight="false" outlineLevel="0" collapsed="false">
      <c r="A6926" s="2" t="n">
        <v>6892</v>
      </c>
      <c r="B6926" s="2" t="n">
        <v>4</v>
      </c>
      <c r="C6926" s="22" t="n">
        <f aca="true">NORMSINV(MAX(RAND(),0.000000000001))</f>
        <v>1.64065919689068</v>
      </c>
      <c r="D6926" s="24" t="n">
        <f aca="false">IF($B$11="","",$B$11*EXP($B$12*C6926))</f>
        <v>1851.61018151296</v>
      </c>
      <c r="E6926" s="20" t="n">
        <f aca="true">IF($B$10="","",$B$10*(1-$B$14+2*$B$14*RAND()))</f>
        <v>3.98333484499784</v>
      </c>
      <c r="F6926" s="21" t="n">
        <f aca="false">INDEX($E$17:$E$28,B6926)</f>
        <v>4.89657419354839</v>
      </c>
      <c r="G6926" s="25" t="n">
        <f aca="false">IF(OR(D6926="",E6926="",F6926=""),"",D6926*($B$7-$B$8-F6926-E6926))</f>
        <v>7147.38372579397</v>
      </c>
      <c r="H6926" s="25" t="n">
        <f aca="false">IF(D6926="","",D6926*$F$30)</f>
        <v>9256.5696194196</v>
      </c>
    </row>
    <row r="6927" customFormat="false" ht="15" hidden="false" customHeight="false" outlineLevel="0" collapsed="false">
      <c r="A6927" s="2" t="n">
        <v>6893</v>
      </c>
      <c r="B6927" s="2" t="n">
        <v>5</v>
      </c>
      <c r="C6927" s="22" t="n">
        <f aca="true">NORMSINV(MAX(RAND(),0.000000000001))</f>
        <v>-0.993448783036985</v>
      </c>
      <c r="D6927" s="24" t="n">
        <f aca="false">IF($B$11="","",$B$11*EXP($B$12*C6927))</f>
        <v>610.261276624661</v>
      </c>
      <c r="E6927" s="20" t="n">
        <f aca="true">IF($B$10="","",$B$10*(1-$B$14+2*$B$14*RAND()))</f>
        <v>3.92179506448333</v>
      </c>
      <c r="F6927" s="21" t="n">
        <f aca="false">INDEX($E$17:$E$28,B6927)</f>
        <v>4.761</v>
      </c>
      <c r="G6927" s="25" t="n">
        <f aca="false">IF(OR(D6927="",E6927="",F6927=""),"",D6927*($B$7-$B$8-F6927-E6927))</f>
        <v>2475.95506347628</v>
      </c>
      <c r="H6927" s="25" t="n">
        <f aca="false">IF(D6927="","",D6927*$F$30)</f>
        <v>3050.81817410201</v>
      </c>
    </row>
    <row r="6928" customFormat="false" ht="15" hidden="false" customHeight="false" outlineLevel="0" collapsed="false">
      <c r="A6928" s="2" t="n">
        <v>6894</v>
      </c>
      <c r="B6928" s="2" t="n">
        <v>6</v>
      </c>
      <c r="C6928" s="22" t="n">
        <f aca="true">NORMSINV(MAX(RAND(),0.000000000001))</f>
        <v>0.306438443827386</v>
      </c>
      <c r="D6928" s="24" t="n">
        <f aca="false">IF($B$11="","",$B$11*EXP($B$12*C6928))</f>
        <v>1055.33713742232</v>
      </c>
      <c r="E6928" s="20" t="n">
        <f aca="true">IF($B$10="","",$B$10*(1-$B$14+2*$B$14*RAND()))</f>
        <v>3.99435242208067</v>
      </c>
      <c r="F6928" s="21" t="n">
        <f aca="false">INDEX($E$17:$E$28,B6928)</f>
        <v>4.761</v>
      </c>
      <c r="G6928" s="25" t="n">
        <f aca="false">IF(OR(D6928="",E6928="",F6928=""),"",D6928*($B$7-$B$8-F6928-E6928))</f>
        <v>4205.14656851815</v>
      </c>
      <c r="H6928" s="25" t="n">
        <f aca="false">IF(D6928="","",D6928*$F$30)</f>
        <v>5275.84141740164</v>
      </c>
    </row>
    <row r="6929" customFormat="false" ht="15" hidden="false" customHeight="false" outlineLevel="0" collapsed="false">
      <c r="A6929" s="2" t="n">
        <v>6895</v>
      </c>
      <c r="B6929" s="2" t="n">
        <v>7</v>
      </c>
      <c r="C6929" s="22" t="n">
        <f aca="true">NORMSINV(MAX(RAND(),0.000000000001))</f>
        <v>0.401732693585445</v>
      </c>
      <c r="D6929" s="24" t="n">
        <f aca="false">IF($B$11="","",$B$11*EXP($B$12*C6929))</f>
        <v>1098.57517053495</v>
      </c>
      <c r="E6929" s="20" t="n">
        <f aca="true">IF($B$10="","",$B$10*(1-$B$14+2*$B$14*RAND()))</f>
        <v>3.92043938187734</v>
      </c>
      <c r="F6929" s="21" t="n">
        <f aca="false">INDEX($E$17:$E$28,B6929)</f>
        <v>4.761</v>
      </c>
      <c r="G6929" s="25" t="n">
        <f aca="false">IF(OR(D6929="",E6929="",F6929=""),"",D6929*($B$7-$B$8-F6929-E6929))</f>
        <v>4458.63392318055</v>
      </c>
      <c r="H6929" s="25" t="n">
        <f aca="false">IF(D6929="","",D6929*$F$30)</f>
        <v>5491.99699253834</v>
      </c>
    </row>
    <row r="6930" customFormat="false" ht="15" hidden="false" customHeight="false" outlineLevel="0" collapsed="false">
      <c r="A6930" s="2" t="n">
        <v>6896</v>
      </c>
      <c r="B6930" s="2" t="n">
        <v>8</v>
      </c>
      <c r="C6930" s="22" t="n">
        <f aca="true">NORMSINV(MAX(RAND(),0.000000000001))</f>
        <v>0.289381008699215</v>
      </c>
      <c r="D6930" s="24" t="n">
        <f aca="false">IF($B$11="","",$B$11*EXP($B$12*C6930))</f>
        <v>1047.77917525344</v>
      </c>
      <c r="E6930" s="20" t="n">
        <f aca="true">IF($B$10="","",$B$10*(1-$B$14+2*$B$14*RAND()))</f>
        <v>3.52048450216766</v>
      </c>
      <c r="F6930" s="21" t="n">
        <f aca="false">INDEX($E$17:$E$28,B6930)</f>
        <v>4.761</v>
      </c>
      <c r="G6930" s="25" t="n">
        <f aca="false">IF(OR(D6930="",E6930="",F6930=""),"",D6930*($B$7-$B$8-F6930-E6930))</f>
        <v>4671.53969117345</v>
      </c>
      <c r="H6930" s="25" t="n">
        <f aca="false">IF(D6930="","",D6930*$F$30)</f>
        <v>5238.057652927</v>
      </c>
    </row>
    <row r="6931" customFormat="false" ht="15" hidden="false" customHeight="false" outlineLevel="0" collapsed="false">
      <c r="A6931" s="2" t="n">
        <v>6897</v>
      </c>
      <c r="B6931" s="2" t="n">
        <v>9</v>
      </c>
      <c r="C6931" s="22" t="n">
        <f aca="true">NORMSINV(MAX(RAND(),0.000000000001))</f>
        <v>-1.21443475633208</v>
      </c>
      <c r="D6931" s="24" t="n">
        <f aca="false">IF($B$11="","",$B$11*EXP($B$12*C6931))</f>
        <v>556.001614110708</v>
      </c>
      <c r="E6931" s="20" t="n">
        <f aca="true">IF($B$10="","",$B$10*(1-$B$14+2*$B$14*RAND()))</f>
        <v>4.10603865069994</v>
      </c>
      <c r="F6931" s="21" t="n">
        <f aca="false">INDEX($E$17:$E$28,B6931)</f>
        <v>4.761</v>
      </c>
      <c r="G6931" s="25" t="n">
        <f aca="false">IF(OR(D6931="",E6931="",F6931=""),"",D6931*($B$7-$B$8-F6931-E6931))</f>
        <v>2153.37276159922</v>
      </c>
      <c r="H6931" s="25" t="n">
        <f aca="false">IF(D6931="","",D6931*$F$30)</f>
        <v>2779.56326926225</v>
      </c>
    </row>
    <row r="6932" customFormat="false" ht="15" hidden="false" customHeight="false" outlineLevel="0" collapsed="false">
      <c r="A6932" s="2" t="n">
        <v>6898</v>
      </c>
      <c r="B6932" s="2" t="n">
        <v>10</v>
      </c>
      <c r="C6932" s="22" t="n">
        <f aca="true">NORMSINV(MAX(RAND(),0.000000000001))</f>
        <v>0.28545113980268</v>
      </c>
      <c r="D6932" s="24" t="n">
        <f aca="false">IF($B$11="","",$B$11*EXP($B$12*C6932))</f>
        <v>1046.04557941366</v>
      </c>
      <c r="E6932" s="20" t="n">
        <f aca="true">IF($B$10="","",$B$10*(1-$B$14+2*$B$14*RAND()))</f>
        <v>3.84279294866355</v>
      </c>
      <c r="F6932" s="21" t="n">
        <f aca="false">INDEX($E$17:$E$28,B6932)</f>
        <v>4.761</v>
      </c>
      <c r="G6932" s="25" t="n">
        <f aca="false">IF(OR(D6932="",E6932="",F6932=""),"",D6932*($B$7-$B$8-F6932-E6932))</f>
        <v>4326.66110159012</v>
      </c>
      <c r="H6932" s="25" t="n">
        <f aca="false">IF(D6932="","",D6932*$F$30)</f>
        <v>5229.39106060479</v>
      </c>
    </row>
    <row r="6933" customFormat="false" ht="15" hidden="false" customHeight="false" outlineLevel="0" collapsed="false">
      <c r="A6933" s="2" t="n">
        <v>6899</v>
      </c>
      <c r="B6933" s="2" t="n">
        <v>11</v>
      </c>
      <c r="C6933" s="22" t="n">
        <f aca="true">NORMSINV(MAX(RAND(),0.000000000001))</f>
        <v>-0.360139437731753</v>
      </c>
      <c r="D6933" s="24" t="n">
        <f aca="false">IF($B$11="","",$B$11*EXP($B$12*C6933))</f>
        <v>796.910404038698</v>
      </c>
      <c r="E6933" s="20" t="n">
        <f aca="true">IF($B$10="","",$B$10*(1-$B$14+2*$B$14*RAND()))</f>
        <v>3.78443956695547</v>
      </c>
      <c r="F6933" s="21" t="n">
        <f aca="false">INDEX($E$17:$E$28,B6933)</f>
        <v>4.761</v>
      </c>
      <c r="G6933" s="25" t="n">
        <f aca="false">IF(OR(D6933="",E6933="",F6933=""),"",D6933*($B$7-$B$8-F6933-E6933))</f>
        <v>3342.68884946225</v>
      </c>
      <c r="H6933" s="25" t="n">
        <f aca="false">IF(D6933="","",D6933*$F$30)</f>
        <v>3983.91449187026</v>
      </c>
    </row>
    <row r="6934" customFormat="false" ht="15" hidden="false" customHeight="false" outlineLevel="0" collapsed="false">
      <c r="A6934" s="2" t="n">
        <v>6900</v>
      </c>
      <c r="B6934" s="2" t="n">
        <v>12</v>
      </c>
      <c r="C6934" s="22" t="n">
        <f aca="true">NORMSINV(MAX(RAND(),0.000000000001))</f>
        <v>1.19025475552856</v>
      </c>
      <c r="D6934" s="24" t="n">
        <f aca="false">IF($B$11="","",$B$11*EXP($B$12*C6934))</f>
        <v>1531.53496994043</v>
      </c>
      <c r="E6934" s="20" t="n">
        <f aca="true">IF($B$10="","",$B$10*(1-$B$14+2*$B$14*RAND()))</f>
        <v>3.76536783006847</v>
      </c>
      <c r="F6934" s="21" t="n">
        <f aca="false">INDEX($E$17:$E$28,B6934)</f>
        <v>4.761</v>
      </c>
      <c r="G6934" s="25" t="n">
        <f aca="false">IF(OR(D6934="",E6934="",F6934=""),"",D6934*($B$7-$B$8-F6934-E6934))</f>
        <v>6453.32501871612</v>
      </c>
      <c r="H6934" s="25" t="n">
        <f aca="false">IF(D6934="","",D6934*$F$30)</f>
        <v>7656.4496217262</v>
      </c>
    </row>
    <row r="6935" customFormat="false" ht="15" hidden="false" customHeight="false" outlineLevel="0" collapsed="false">
      <c r="A6935" s="2" t="n">
        <v>6901</v>
      </c>
      <c r="B6935" s="2" t="n">
        <v>1</v>
      </c>
      <c r="C6935" s="22" t="n">
        <f aca="true">NORMSINV(MAX(RAND(),0.000000000001))</f>
        <v>-0.091460182197652</v>
      </c>
      <c r="D6935" s="24" t="n">
        <f aca="false">IF($B$11="","",$B$11*EXP($B$12*C6935))</f>
        <v>892.435799026607</v>
      </c>
      <c r="E6935" s="20" t="n">
        <f aca="true">IF($B$10="","",$B$10*(1-$B$14+2*$B$14*RAND()))</f>
        <v>4.07442073019864</v>
      </c>
      <c r="F6935" s="21" t="n">
        <f aca="false">INDEX($E$17:$E$28,B6935)</f>
        <v>4.92562580645161</v>
      </c>
      <c r="G6935" s="25" t="n">
        <f aca="false">IF(OR(D6935="",E6935="",F6935=""),"",D6935*($B$7-$B$8-F6935-E6935))</f>
        <v>3337.66835738686</v>
      </c>
      <c r="H6935" s="25" t="n">
        <f aca="false">IF(D6935="","",D6935*$F$30)</f>
        <v>4461.46504649381</v>
      </c>
    </row>
    <row r="6936" customFormat="false" ht="15" hidden="false" customHeight="false" outlineLevel="0" collapsed="false">
      <c r="A6936" s="2" t="n">
        <v>6902</v>
      </c>
      <c r="B6936" s="2" t="n">
        <v>2</v>
      </c>
      <c r="C6936" s="22" t="n">
        <f aca="true">NORMSINV(MAX(RAND(),0.000000000001))</f>
        <v>-0.971563441817697</v>
      </c>
      <c r="D6936" s="24" t="n">
        <f aca="false">IF($B$11="","",$B$11*EXP($B$12*C6936))</f>
        <v>615.914975953881</v>
      </c>
      <c r="E6936" s="20" t="n">
        <f aca="true">IF($B$10="","",$B$10*(1-$B$14+2*$B$14*RAND()))</f>
        <v>3.63761815047558</v>
      </c>
      <c r="F6936" s="21" t="n">
        <f aca="false">INDEX($E$17:$E$28,B6936)</f>
        <v>5.0612</v>
      </c>
      <c r="G6936" s="25" t="n">
        <f aca="false">IF(OR(D6936="",E6936="",F6936=""),"",D6936*($B$7-$B$8-F6936-E6936))</f>
        <v>2489.02442167509</v>
      </c>
      <c r="H6936" s="25" t="n">
        <f aca="false">IF(D6936="","",D6936*$F$30)</f>
        <v>3079.08214778864</v>
      </c>
    </row>
    <row r="6937" customFormat="false" ht="15" hidden="false" customHeight="false" outlineLevel="0" collapsed="false">
      <c r="A6937" s="2" t="n">
        <v>6903</v>
      </c>
      <c r="B6937" s="2" t="n">
        <v>3</v>
      </c>
      <c r="C6937" s="22" t="n">
        <f aca="true">NORMSINV(MAX(RAND(),0.000000000001))</f>
        <v>0.102756762361462</v>
      </c>
      <c r="D6937" s="24" t="n">
        <f aca="false">IF($B$11="","",$B$11*EXP($B$12*C6937))</f>
        <v>968.541185824882</v>
      </c>
      <c r="E6937" s="20" t="n">
        <f aca="true">IF($B$10="","",$B$10*(1-$B$14+2*$B$14*RAND()))</f>
        <v>3.92632346223392</v>
      </c>
      <c r="F6937" s="21" t="n">
        <f aca="false">INDEX($E$17:$E$28,B6937)</f>
        <v>5.0612</v>
      </c>
      <c r="G6937" s="25" t="n">
        <f aca="false">IF(OR(D6937="",E6937="",F6937=""),"",D6937*($B$7-$B$8-F6937-E6937))</f>
        <v>3634.42807566801</v>
      </c>
      <c r="H6937" s="25" t="n">
        <f aca="false">IF(D6937="","",D6937*$F$30)</f>
        <v>4841.93109617575</v>
      </c>
    </row>
    <row r="6938" customFormat="false" ht="15" hidden="false" customHeight="false" outlineLevel="0" collapsed="false">
      <c r="A6938" s="2" t="n">
        <v>6904</v>
      </c>
      <c r="B6938" s="2" t="n">
        <v>4</v>
      </c>
      <c r="C6938" s="22" t="n">
        <f aca="true">NORMSINV(MAX(RAND(),0.000000000001))</f>
        <v>-0.83519089411563</v>
      </c>
      <c r="D6938" s="24" t="n">
        <f aca="false">IF($B$11="","",$B$11*EXP($B$12*C6938))</f>
        <v>652.343779446413</v>
      </c>
      <c r="E6938" s="20" t="n">
        <f aca="true">IF($B$10="","",$B$10*(1-$B$14+2*$B$14*RAND()))</f>
        <v>3.98817116412532</v>
      </c>
      <c r="F6938" s="21" t="n">
        <f aca="false">INDEX($E$17:$E$28,B6938)</f>
        <v>4.89657419354839</v>
      </c>
      <c r="G6938" s="25" t="n">
        <f aca="false">IF(OR(D6938="",E6938="",F6938=""),"",D6938*($B$7-$B$8-F6938-E6938))</f>
        <v>2514.95138410346</v>
      </c>
      <c r="H6938" s="25" t="n">
        <f aca="false">IF(D6938="","",D6938*$F$30)</f>
        <v>3261.19702220851</v>
      </c>
    </row>
    <row r="6939" customFormat="false" ht="15" hidden="false" customHeight="false" outlineLevel="0" collapsed="false">
      <c r="A6939" s="2" t="n">
        <v>6905</v>
      </c>
      <c r="B6939" s="2" t="n">
        <v>5</v>
      </c>
      <c r="C6939" s="22" t="n">
        <f aca="true">NORMSINV(MAX(RAND(),0.000000000001))</f>
        <v>-1.09259038091392</v>
      </c>
      <c r="D6939" s="24" t="n">
        <f aca="false">IF($B$11="","",$B$11*EXP($B$12*C6939))</f>
        <v>585.292827957766</v>
      </c>
      <c r="E6939" s="20" t="n">
        <f aca="true">IF($B$10="","",$B$10*(1-$B$14+2*$B$14*RAND()))</f>
        <v>3.51924372860614</v>
      </c>
      <c r="F6939" s="21" t="n">
        <f aca="false">INDEX($E$17:$E$28,B6939)</f>
        <v>4.761</v>
      </c>
      <c r="G6939" s="25" t="n">
        <f aca="false">IF(OR(D6939="",E6939="",F6939=""),"",D6939*($B$7-$B$8-F6939-E6939))</f>
        <v>2610.2633600865</v>
      </c>
      <c r="H6939" s="25" t="n">
        <f aca="false">IF(D6939="","",D6939*$F$30)</f>
        <v>2925.99590552646</v>
      </c>
    </row>
    <row r="6940" customFormat="false" ht="15" hidden="false" customHeight="false" outlineLevel="0" collapsed="false">
      <c r="A6940" s="2" t="n">
        <v>6906</v>
      </c>
      <c r="B6940" s="2" t="n">
        <v>6</v>
      </c>
      <c r="C6940" s="22" t="n">
        <f aca="true">NORMSINV(MAX(RAND(),0.000000000001))</f>
        <v>-0.751637886829345</v>
      </c>
      <c r="D6940" s="24" t="n">
        <f aca="false">IF($B$11="","",$B$11*EXP($B$12*C6940))</f>
        <v>675.719530434211</v>
      </c>
      <c r="E6940" s="20" t="n">
        <f aca="true">IF($B$10="","",$B$10*(1-$B$14+2*$B$14*RAND()))</f>
        <v>3.79752086827544</v>
      </c>
      <c r="F6940" s="21" t="n">
        <f aca="false">INDEX($E$17:$E$28,B6940)</f>
        <v>4.761</v>
      </c>
      <c r="G6940" s="25" t="n">
        <f aca="false">IF(OR(D6940="",E6940="",F6940=""),"",D6940*($B$7-$B$8-F6940-E6940))</f>
        <v>2825.50711540937</v>
      </c>
      <c r="H6940" s="25" t="n">
        <f aca="false">IF(D6940="","",D6940*$F$30)</f>
        <v>3378.05707654671</v>
      </c>
    </row>
    <row r="6941" customFormat="false" ht="15" hidden="false" customHeight="false" outlineLevel="0" collapsed="false">
      <c r="A6941" s="2" t="n">
        <v>6907</v>
      </c>
      <c r="B6941" s="2" t="n">
        <v>7</v>
      </c>
      <c r="C6941" s="22" t="n">
        <f aca="true">NORMSINV(MAX(RAND(),0.000000000001))</f>
        <v>-1.6307526426074</v>
      </c>
      <c r="D6941" s="24" t="n">
        <f aca="false">IF($B$11="","",$B$11*EXP($B$12*C6941))</f>
        <v>466.542428512123</v>
      </c>
      <c r="E6941" s="20" t="n">
        <f aca="true">IF($B$10="","",$B$10*(1-$B$14+2*$B$14*RAND()))</f>
        <v>3.53698709125921</v>
      </c>
      <c r="F6941" s="21" t="n">
        <f aca="false">INDEX($E$17:$E$28,B6941)</f>
        <v>4.761</v>
      </c>
      <c r="G6941" s="25" t="n">
        <f aca="false">IF(OR(D6941="",E6941="",F6941=""),"",D6941*($B$7-$B$8-F6941-E6941))</f>
        <v>2072.38748992613</v>
      </c>
      <c r="H6941" s="25" t="n">
        <f aca="false">IF(D6941="","",D6941*$F$30)</f>
        <v>2332.3389086178</v>
      </c>
    </row>
    <row r="6942" customFormat="false" ht="15" hidden="false" customHeight="false" outlineLevel="0" collapsed="false">
      <c r="A6942" s="2" t="n">
        <v>6908</v>
      </c>
      <c r="B6942" s="2" t="n">
        <v>8</v>
      </c>
      <c r="C6942" s="22" t="n">
        <f aca="true">NORMSINV(MAX(RAND(),0.000000000001))</f>
        <v>-0.602347411288423</v>
      </c>
      <c r="D6942" s="24" t="n">
        <f aca="false">IF($B$11="","",$B$11*EXP($B$12*C6942))</f>
        <v>719.59174811827</v>
      </c>
      <c r="E6942" s="20" t="n">
        <f aca="true">IF($B$10="","",$B$10*(1-$B$14+2*$B$14*RAND()))</f>
        <v>3.44236906051529</v>
      </c>
      <c r="F6942" s="21" t="n">
        <f aca="false">INDEX($E$17:$E$28,B6942)</f>
        <v>4.761</v>
      </c>
      <c r="G6942" s="25" t="n">
        <f aca="false">IF(OR(D6942="",E6942="",F6942=""),"",D6942*($B$7-$B$8-F6942-E6942))</f>
        <v>3264.52218831123</v>
      </c>
      <c r="H6942" s="25" t="n">
        <f aca="false">IF(D6942="","",D6942*$F$30)</f>
        <v>3597.38306719285</v>
      </c>
    </row>
    <row r="6943" customFormat="false" ht="15" hidden="false" customHeight="false" outlineLevel="0" collapsed="false">
      <c r="A6943" s="2" t="n">
        <v>6909</v>
      </c>
      <c r="B6943" s="2" t="n">
        <v>9</v>
      </c>
      <c r="C6943" s="22" t="n">
        <f aca="true">NORMSINV(MAX(RAND(),0.000000000001))</f>
        <v>-0.383576481358711</v>
      </c>
      <c r="D6943" s="24" t="n">
        <f aca="false">IF($B$11="","",$B$11*EXP($B$12*C6943))</f>
        <v>789.07918818045</v>
      </c>
      <c r="E6943" s="20" t="n">
        <f aca="true">IF($B$10="","",$B$10*(1-$B$14+2*$B$14*RAND()))</f>
        <v>3.80674097054928</v>
      </c>
      <c r="F6943" s="21" t="n">
        <f aca="false">INDEX($E$17:$E$28,B6943)</f>
        <v>4.761</v>
      </c>
      <c r="G6943" s="25" t="n">
        <f aca="false">IF(OR(D6943="",E6943="",F6943=""),"",D6943*($B$7-$B$8-F6943-E6943))</f>
        <v>3292.24276783753</v>
      </c>
      <c r="H6943" s="25" t="n">
        <f aca="false">IF(D6943="","",D6943*$F$30)</f>
        <v>3944.7646775517</v>
      </c>
    </row>
    <row r="6944" customFormat="false" ht="15" hidden="false" customHeight="false" outlineLevel="0" collapsed="false">
      <c r="A6944" s="2" t="n">
        <v>6910</v>
      </c>
      <c r="B6944" s="2" t="n">
        <v>10</v>
      </c>
      <c r="C6944" s="22" t="n">
        <f aca="true">NORMSINV(MAX(RAND(),0.000000000001))</f>
        <v>0.751464174746483</v>
      </c>
      <c r="D6944" s="24" t="n">
        <f aca="false">IF($B$11="","",$B$11*EXP($B$12*C6944))</f>
        <v>1273.00343695963</v>
      </c>
      <c r="E6944" s="20" t="n">
        <f aca="true">IF($B$10="","",$B$10*(1-$B$14+2*$B$14*RAND()))</f>
        <v>3.86822874969499</v>
      </c>
      <c r="F6944" s="21" t="n">
        <f aca="false">INDEX($E$17:$E$28,B6944)</f>
        <v>4.761</v>
      </c>
      <c r="G6944" s="25" t="n">
        <f aca="false">IF(OR(D6944="",E6944="",F6944=""),"",D6944*($B$7-$B$8-F6944-E6944))</f>
        <v>5233.02593019311</v>
      </c>
      <c r="H6944" s="25" t="n">
        <f aca="false">IF(D6944="","",D6944*$F$30)</f>
        <v>6363.99878204857</v>
      </c>
    </row>
    <row r="6945" customFormat="false" ht="15" hidden="false" customHeight="false" outlineLevel="0" collapsed="false">
      <c r="A6945" s="2" t="n">
        <v>6911</v>
      </c>
      <c r="B6945" s="2" t="n">
        <v>11</v>
      </c>
      <c r="C6945" s="22" t="n">
        <f aca="true">NORMSINV(MAX(RAND(),0.000000000001))</f>
        <v>1.61938967458841</v>
      </c>
      <c r="D6945" s="24" t="n">
        <f aca="false">IF($B$11="","",$B$11*EXP($B$12*C6945))</f>
        <v>1835.08971984679</v>
      </c>
      <c r="E6945" s="20" t="n">
        <f aca="true">IF($B$10="","",$B$10*(1-$B$14+2*$B$14*RAND()))</f>
        <v>3.81769310836994</v>
      </c>
      <c r="F6945" s="21" t="n">
        <f aca="false">INDEX($E$17:$E$28,B6945)</f>
        <v>4.761</v>
      </c>
      <c r="G6945" s="25" t="n">
        <f aca="false">IF(OR(D6945="",E6945="",F6945=""),"",D6945*($B$7-$B$8-F6945-E6945))</f>
        <v>7636.37149795794</v>
      </c>
      <c r="H6945" s="25" t="n">
        <f aca="false">IF(D6945="","",D6945*$F$30)</f>
        <v>9173.98052745808</v>
      </c>
    </row>
    <row r="6946" customFormat="false" ht="15" hidden="false" customHeight="false" outlineLevel="0" collapsed="false">
      <c r="A6946" s="2" t="n">
        <v>6912</v>
      </c>
      <c r="B6946" s="2" t="n">
        <v>12</v>
      </c>
      <c r="C6946" s="22" t="n">
        <f aca="true">NORMSINV(MAX(RAND(),0.000000000001))</f>
        <v>0.489143087730384</v>
      </c>
      <c r="D6946" s="24" t="n">
        <f aca="false">IF($B$11="","",$B$11*EXP($B$12*C6946))</f>
        <v>1139.79202856353</v>
      </c>
      <c r="E6946" s="20" t="n">
        <f aca="true">IF($B$10="","",$B$10*(1-$B$14+2*$B$14*RAND()))</f>
        <v>3.47264668847181</v>
      </c>
      <c r="F6946" s="21" t="n">
        <f aca="false">INDEX($E$17:$E$28,B6946)</f>
        <v>4.761</v>
      </c>
      <c r="G6946" s="25" t="n">
        <f aca="false">IF(OR(D6946="",E6946="",F6946=""),"",D6946*($B$7-$B$8-F6946-E6946))</f>
        <v>5136.30558237071</v>
      </c>
      <c r="H6946" s="25" t="n">
        <f aca="false">IF(D6946="","",D6946*$F$30)</f>
        <v>5698.04830919482</v>
      </c>
    </row>
    <row r="6947" customFormat="false" ht="15" hidden="false" customHeight="false" outlineLevel="0" collapsed="false">
      <c r="A6947" s="2" t="n">
        <v>6913</v>
      </c>
      <c r="B6947" s="2" t="n">
        <v>1</v>
      </c>
      <c r="C6947" s="22" t="n">
        <f aca="true">NORMSINV(MAX(RAND(),0.000000000001))</f>
        <v>2.23353663955811</v>
      </c>
      <c r="D6947" s="24" t="n">
        <f aca="false">IF($B$11="","",$B$11*EXP($B$12*C6947))</f>
        <v>2377.08290383879</v>
      </c>
      <c r="E6947" s="20" t="n">
        <f aca="true">IF($B$10="","",$B$10*(1-$B$14+2*$B$14*RAND()))</f>
        <v>3.44103824870762</v>
      </c>
      <c r="F6947" s="21" t="n">
        <f aca="false">INDEX($E$17:$E$28,B6947)</f>
        <v>4.92562580645161</v>
      </c>
      <c r="G6947" s="25" t="n">
        <f aca="false">IF(OR(D6947="",E6947="",F6947=""),"",D6947*($B$7-$B$8-F6947-E6947))</f>
        <v>10395.7821072247</v>
      </c>
      <c r="H6947" s="25" t="n">
        <f aca="false">IF(D6947="","",D6947*$F$30)</f>
        <v>11883.5128528709</v>
      </c>
    </row>
    <row r="6948" customFormat="false" ht="15" hidden="false" customHeight="false" outlineLevel="0" collapsed="false">
      <c r="A6948" s="2" t="n">
        <v>6914</v>
      </c>
      <c r="B6948" s="2" t="n">
        <v>2</v>
      </c>
      <c r="C6948" s="22" t="n">
        <f aca="true">NORMSINV(MAX(RAND(),0.000000000001))</f>
        <v>-1.59912615931047</v>
      </c>
      <c r="D6948" s="24" t="n">
        <f aca="false">IF($B$11="","",$B$11*EXP($B$12*C6948))</f>
        <v>472.801336923749</v>
      </c>
      <c r="E6948" s="20" t="n">
        <f aca="true">IF($B$10="","",$B$10*(1-$B$14+2*$B$14*RAND()))</f>
        <v>3.63935546859581</v>
      </c>
      <c r="F6948" s="21" t="n">
        <f aca="false">INDEX($E$17:$E$28,B6948)</f>
        <v>5.0612</v>
      </c>
      <c r="G6948" s="25" t="n">
        <f aca="false">IF(OR(D6948="",E6948="",F6948=""),"",D6948*($B$7-$B$8-F6948-E6948))</f>
        <v>1909.85477487723</v>
      </c>
      <c r="H6948" s="25" t="n">
        <f aca="false">IF(D6948="","",D6948*$F$30)</f>
        <v>2363.62844354921</v>
      </c>
    </row>
    <row r="6949" customFormat="false" ht="15" hidden="false" customHeight="false" outlineLevel="0" collapsed="false">
      <c r="A6949" s="2" t="n">
        <v>6915</v>
      </c>
      <c r="B6949" s="2" t="n">
        <v>3</v>
      </c>
      <c r="C6949" s="22" t="n">
        <f aca="true">NORMSINV(MAX(RAND(),0.000000000001))</f>
        <v>-0.636755108883674</v>
      </c>
      <c r="D6949" s="24" t="n">
        <f aca="false">IF($B$11="","",$B$11*EXP($B$12*C6949))</f>
        <v>709.23420148088</v>
      </c>
      <c r="E6949" s="20" t="n">
        <f aca="true">IF($B$10="","",$B$10*(1-$B$14+2*$B$14*RAND()))</f>
        <v>3.89864413755134</v>
      </c>
      <c r="F6949" s="21" t="n">
        <f aca="false">INDEX($E$17:$E$28,B6949)</f>
        <v>5.0612</v>
      </c>
      <c r="G6949" s="25" t="n">
        <f aca="false">IF(OR(D6949="",E6949="",F6949=""),"",D6949*($B$7-$B$8-F6949-E6949))</f>
        <v>2681.01582457705</v>
      </c>
      <c r="H6949" s="25" t="n">
        <f aca="false">IF(D6949="","",D6949*$F$30)</f>
        <v>3545.60362004321</v>
      </c>
    </row>
    <row r="6950" customFormat="false" ht="15" hidden="false" customHeight="false" outlineLevel="0" collapsed="false">
      <c r="A6950" s="2" t="n">
        <v>6916</v>
      </c>
      <c r="B6950" s="2" t="n">
        <v>4</v>
      </c>
      <c r="C6950" s="22" t="n">
        <f aca="true">NORMSINV(MAX(RAND(),0.000000000001))</f>
        <v>-0.152537829132161</v>
      </c>
      <c r="D6950" s="24" t="n">
        <f aca="false">IF($B$11="","",$B$11*EXP($B$12*C6950))</f>
        <v>869.76105919154</v>
      </c>
      <c r="E6950" s="20" t="n">
        <f aca="true">IF($B$10="","",$B$10*(1-$B$14+2*$B$14*RAND()))</f>
        <v>3.63240664145687</v>
      </c>
      <c r="F6950" s="21" t="n">
        <f aca="false">INDEX($E$17:$E$28,B6950)</f>
        <v>4.89657419354839</v>
      </c>
      <c r="G6950" s="25" t="n">
        <f aca="false">IF(OR(D6950="",E6950="",F6950=""),"",D6950*($B$7-$B$8-F6950-E6950))</f>
        <v>3662.58048922171</v>
      </c>
      <c r="H6950" s="25" t="n">
        <f aca="false">IF(D6950="","",D6950*$F$30)</f>
        <v>4348.10948711035</v>
      </c>
    </row>
    <row r="6951" customFormat="false" ht="15" hidden="false" customHeight="false" outlineLevel="0" collapsed="false">
      <c r="A6951" s="2" t="n">
        <v>6917</v>
      </c>
      <c r="B6951" s="2" t="n">
        <v>5</v>
      </c>
      <c r="C6951" s="22" t="n">
        <f aca="true">NORMSINV(MAX(RAND(),0.000000000001))</f>
        <v>-0.877959489201844</v>
      </c>
      <c r="D6951" s="24" t="n">
        <f aca="false">IF($B$11="","",$B$11*EXP($B$12*C6951))</f>
        <v>640.693034797362</v>
      </c>
      <c r="E6951" s="20" t="n">
        <f aca="true">IF($B$10="","",$B$10*(1-$B$14+2*$B$14*RAND()))</f>
        <v>3.77113501647767</v>
      </c>
      <c r="F6951" s="21" t="n">
        <f aca="false">INDEX($E$17:$E$28,B6951)</f>
        <v>4.761</v>
      </c>
      <c r="G6951" s="25" t="n">
        <f aca="false">IF(OR(D6951="",E6951="",F6951=""),"",D6951*($B$7-$B$8-F6951-E6951))</f>
        <v>2695.94978631047</v>
      </c>
      <c r="H6951" s="25" t="n">
        <f aca="false">IF(D6951="","",D6951*$F$30)</f>
        <v>3202.95261955897</v>
      </c>
    </row>
    <row r="6952" customFormat="false" ht="15" hidden="false" customHeight="false" outlineLevel="0" collapsed="false">
      <c r="A6952" s="2" t="n">
        <v>6918</v>
      </c>
      <c r="B6952" s="2" t="n">
        <v>6</v>
      </c>
      <c r="C6952" s="22" t="n">
        <f aca="true">NORMSINV(MAX(RAND(),0.000000000001))</f>
        <v>-1.50409993654365</v>
      </c>
      <c r="D6952" s="24" t="n">
        <f aca="false">IF($B$11="","",$B$11*EXP($B$12*C6952))</f>
        <v>492.116816160175</v>
      </c>
      <c r="E6952" s="20" t="n">
        <f aca="true">IF($B$10="","",$B$10*(1-$B$14+2*$B$14*RAND()))</f>
        <v>3.60430584957956</v>
      </c>
      <c r="F6952" s="21" t="n">
        <f aca="false">INDEX($E$17:$E$28,B6952)</f>
        <v>4.761</v>
      </c>
      <c r="G6952" s="25" t="n">
        <f aca="false">IF(OR(D6952="",E6952="",F6952=""),"",D6952*($B$7-$B$8-F6952-E6952))</f>
        <v>2152.86055697944</v>
      </c>
      <c r="H6952" s="25" t="n">
        <f aca="false">IF(D6952="","",D6952*$F$30)</f>
        <v>2460.19038734794</v>
      </c>
    </row>
    <row r="6953" customFormat="false" ht="15" hidden="false" customHeight="false" outlineLevel="0" collapsed="false">
      <c r="A6953" s="2" t="n">
        <v>6919</v>
      </c>
      <c r="B6953" s="2" t="n">
        <v>7</v>
      </c>
      <c r="C6953" s="22" t="n">
        <f aca="true">NORMSINV(MAX(RAND(),0.000000000001))</f>
        <v>0.017134408718784</v>
      </c>
      <c r="D6953" s="24" t="n">
        <f aca="false">IF($B$11="","",$B$11*EXP($B$12*C6953))</f>
        <v>934.220650559845</v>
      </c>
      <c r="E6953" s="20" t="n">
        <f aca="true">IF($B$10="","",$B$10*(1-$B$14+2*$B$14*RAND()))</f>
        <v>3.9879165088371</v>
      </c>
      <c r="F6953" s="21" t="n">
        <f aca="false">INDEX($E$17:$E$28,B6953)</f>
        <v>4.761</v>
      </c>
      <c r="G6953" s="25" t="n">
        <f aca="false">IF(OR(D6953="",E6953="",F6953=""),"",D6953*($B$7-$B$8-F6953-E6953))</f>
        <v>3728.55261555286</v>
      </c>
      <c r="H6953" s="25" t="n">
        <f aca="false">IF(D6953="","",D6953*$F$30)</f>
        <v>4670.35587627877</v>
      </c>
    </row>
    <row r="6954" customFormat="false" ht="15" hidden="false" customHeight="false" outlineLevel="0" collapsed="false">
      <c r="A6954" s="2" t="n">
        <v>6920</v>
      </c>
      <c r="B6954" s="2" t="n">
        <v>8</v>
      </c>
      <c r="C6954" s="22" t="n">
        <f aca="true">NORMSINV(MAX(RAND(),0.000000000001))</f>
        <v>1.71477261980874</v>
      </c>
      <c r="D6954" s="24" t="n">
        <f aca="false">IF($B$11="","",$B$11*EXP($B$12*C6954))</f>
        <v>1910.34625404191</v>
      </c>
      <c r="E6954" s="20" t="n">
        <f aca="true">IF($B$10="","",$B$10*(1-$B$14+2*$B$14*RAND()))</f>
        <v>3.93088011957095</v>
      </c>
      <c r="F6954" s="21" t="n">
        <f aca="false">INDEX($E$17:$E$28,B6954)</f>
        <v>4.761</v>
      </c>
      <c r="G6954" s="25" t="n">
        <f aca="false">IF(OR(D6954="",E6954="",F6954=""),"",D6954*($B$7-$B$8-F6954-E6954))</f>
        <v>7733.31064949021</v>
      </c>
      <c r="H6954" s="25" t="n">
        <f aca="false">IF(D6954="","",D6954*$F$30)</f>
        <v>9550.20299320631</v>
      </c>
    </row>
    <row r="6955" customFormat="false" ht="15" hidden="false" customHeight="false" outlineLevel="0" collapsed="false">
      <c r="A6955" s="2" t="n">
        <v>6921</v>
      </c>
      <c r="B6955" s="2" t="n">
        <v>9</v>
      </c>
      <c r="C6955" s="22" t="n">
        <f aca="true">NORMSINV(MAX(RAND(),0.000000000001))</f>
        <v>0.738133889820953</v>
      </c>
      <c r="D6955" s="24" t="n">
        <f aca="false">IF($B$11="","",$B$11*EXP($B$12*C6955))</f>
        <v>1265.87311012243</v>
      </c>
      <c r="E6955" s="20" t="n">
        <f aca="true">IF($B$10="","",$B$10*(1-$B$14+2*$B$14*RAND()))</f>
        <v>3.73511735089717</v>
      </c>
      <c r="F6955" s="21" t="n">
        <f aca="false">INDEX($E$17:$E$28,B6955)</f>
        <v>4.761</v>
      </c>
      <c r="G6955" s="25" t="n">
        <f aca="false">IF(OR(D6955="",E6955="",F6955=""),"",D6955*($B$7-$B$8-F6955-E6955))</f>
        <v>5372.21692801441</v>
      </c>
      <c r="H6955" s="25" t="n">
        <f aca="false">IF(D6955="","",D6955*$F$30)</f>
        <v>6328.35285212405</v>
      </c>
    </row>
    <row r="6956" customFormat="false" ht="15" hidden="false" customHeight="false" outlineLevel="0" collapsed="false">
      <c r="A6956" s="2" t="n">
        <v>6922</v>
      </c>
      <c r="B6956" s="2" t="n">
        <v>10</v>
      </c>
      <c r="C6956" s="22" t="n">
        <f aca="true">NORMSINV(MAX(RAND(),0.000000000001))</f>
        <v>-0.87222348729886</v>
      </c>
      <c r="D6956" s="24" t="n">
        <f aca="false">IF($B$11="","",$B$11*EXP($B$12*C6956))</f>
        <v>642.24343490303</v>
      </c>
      <c r="E6956" s="20" t="n">
        <f aca="true">IF($B$10="","",$B$10*(1-$B$14+2*$B$14*RAND()))</f>
        <v>4.02607132879831</v>
      </c>
      <c r="F6956" s="21" t="n">
        <f aca="false">INDEX($E$17:$E$28,B6956)</f>
        <v>4.761</v>
      </c>
      <c r="G6956" s="25" t="n">
        <f aca="false">IF(OR(D6956="",E6956="",F6956=""),"",D6956*($B$7-$B$8-F6956-E6956))</f>
        <v>2538.74248771924</v>
      </c>
      <c r="H6956" s="25" t="n">
        <f aca="false">IF(D6956="","",D6956*$F$30)</f>
        <v>3210.70337976723</v>
      </c>
    </row>
    <row r="6957" customFormat="false" ht="15" hidden="false" customHeight="false" outlineLevel="0" collapsed="false">
      <c r="A6957" s="2" t="n">
        <v>6923</v>
      </c>
      <c r="B6957" s="2" t="n">
        <v>11</v>
      </c>
      <c r="C6957" s="22" t="n">
        <f aca="true">NORMSINV(MAX(RAND(),0.000000000001))</f>
        <v>-0.00041077786100313</v>
      </c>
      <c r="D6957" s="24" t="n">
        <f aca="false">IF($B$11="","",$B$11*EXP($B$12*C6957))</f>
        <v>927.339474910339</v>
      </c>
      <c r="E6957" s="20" t="n">
        <f aca="true">IF($B$10="","",$B$10*(1-$B$14+2*$B$14*RAND()))</f>
        <v>4.11631006938916</v>
      </c>
      <c r="F6957" s="21" t="n">
        <f aca="false">INDEX($E$17:$E$28,B6957)</f>
        <v>4.761</v>
      </c>
      <c r="G6957" s="25" t="n">
        <f aca="false">IF(OR(D6957="",E6957="",F6957=""),"",D6957*($B$7-$B$8-F6957-E6957))</f>
        <v>3582.02485199411</v>
      </c>
      <c r="H6957" s="25" t="n">
        <f aca="false">IF(D6957="","",D6957*$F$30)</f>
        <v>4635.95550297177</v>
      </c>
    </row>
    <row r="6958" customFormat="false" ht="15" hidden="false" customHeight="false" outlineLevel="0" collapsed="false">
      <c r="A6958" s="2" t="n">
        <v>6924</v>
      </c>
      <c r="B6958" s="2" t="n">
        <v>12</v>
      </c>
      <c r="C6958" s="22" t="n">
        <f aca="true">NORMSINV(MAX(RAND(),0.000000000001))</f>
        <v>0.487476347497031</v>
      </c>
      <c r="D6958" s="24" t="n">
        <f aca="false">IF($B$11="","",$B$11*EXP($B$12*C6958))</f>
        <v>1138.99182478506</v>
      </c>
      <c r="E6958" s="20" t="n">
        <f aca="true">IF($B$10="","",$B$10*(1-$B$14+2*$B$14*RAND()))</f>
        <v>3.48504540392219</v>
      </c>
      <c r="F6958" s="21" t="n">
        <f aca="false">INDEX($E$17:$E$28,B6958)</f>
        <v>4.761</v>
      </c>
      <c r="G6958" s="25" t="n">
        <f aca="false">IF(OR(D6958="",E6958="",F6958=""),"",D6958*($B$7-$B$8-F6958-E6958))</f>
        <v>5118.57754588786</v>
      </c>
      <c r="H6958" s="25" t="n">
        <f aca="false">IF(D6958="","",D6958*$F$30)</f>
        <v>5694.04793046546</v>
      </c>
    </row>
    <row r="6959" customFormat="false" ht="15" hidden="false" customHeight="false" outlineLevel="0" collapsed="false">
      <c r="A6959" s="2" t="n">
        <v>6925</v>
      </c>
      <c r="B6959" s="2" t="n">
        <v>1</v>
      </c>
      <c r="C6959" s="22" t="n">
        <f aca="true">NORMSINV(MAX(RAND(),0.000000000001))</f>
        <v>1.24965981353507</v>
      </c>
      <c r="D6959" s="24" t="n">
        <f aca="false">IF($B$11="","",$B$11*EXP($B$12*C6959))</f>
        <v>1570.35507542241</v>
      </c>
      <c r="E6959" s="20" t="n">
        <f aca="true">IF($B$10="","",$B$10*(1-$B$14+2*$B$14*RAND()))</f>
        <v>3.86020553153949</v>
      </c>
      <c r="F6959" s="21" t="n">
        <f aca="false">INDEX($E$17:$E$28,B6959)</f>
        <v>4.92562580645161</v>
      </c>
      <c r="G6959" s="25" t="n">
        <f aca="false">IF(OR(D6959="",E6959="",F6959=""),"",D6959*($B$7-$B$8-F6959-E6959))</f>
        <v>6209.4488274619</v>
      </c>
      <c r="H6959" s="25" t="n">
        <f aca="false">IF(D6959="","",D6959*$F$30)</f>
        <v>7850.5190930517</v>
      </c>
    </row>
    <row r="6960" customFormat="false" ht="15" hidden="false" customHeight="false" outlineLevel="0" collapsed="false">
      <c r="A6960" s="2" t="n">
        <v>6926</v>
      </c>
      <c r="B6960" s="2" t="n">
        <v>2</v>
      </c>
      <c r="C6960" s="22" t="n">
        <f aca="true">NORMSINV(MAX(RAND(),0.000000000001))</f>
        <v>-2.53249956312666</v>
      </c>
      <c r="D6960" s="24" t="n">
        <f aca="false">IF($B$11="","",$B$11*EXP($B$12*C6960))</f>
        <v>319.061352971627</v>
      </c>
      <c r="E6960" s="20" t="n">
        <f aca="true">IF($B$10="","",$B$10*(1-$B$14+2*$B$14*RAND()))</f>
        <v>3.38440386358976</v>
      </c>
      <c r="F6960" s="21" t="n">
        <f aca="false">INDEX($E$17:$E$28,B6960)</f>
        <v>5.0612</v>
      </c>
      <c r="G6960" s="25" t="n">
        <f aca="false">IF(OR(D6960="",E6960="",F6960=""),"",D6960*($B$7-$B$8-F6960-E6960))</f>
        <v>1370.17584147918</v>
      </c>
      <c r="H6960" s="25" t="n">
        <f aca="false">IF(D6960="","",D6960*$F$30)</f>
        <v>1595.05151577576</v>
      </c>
    </row>
    <row r="6961" customFormat="false" ht="15" hidden="false" customHeight="false" outlineLevel="0" collapsed="false">
      <c r="A6961" s="2" t="n">
        <v>6927</v>
      </c>
      <c r="B6961" s="2" t="n">
        <v>3</v>
      </c>
      <c r="C6961" s="22" t="n">
        <f aca="true">NORMSINV(MAX(RAND(),0.000000000001))</f>
        <v>0.773345838661377</v>
      </c>
      <c r="D6961" s="24" t="n">
        <f aca="false">IF($B$11="","",$B$11*EXP($B$12*C6961))</f>
        <v>1284.79504828604</v>
      </c>
      <c r="E6961" s="20" t="n">
        <f aca="true">IF($B$10="","",$B$10*(1-$B$14+2*$B$14*RAND()))</f>
        <v>3.57143616895368</v>
      </c>
      <c r="F6961" s="21" t="n">
        <f aca="false">INDEX($E$17:$E$28,B6961)</f>
        <v>5.0612</v>
      </c>
      <c r="G6961" s="25" t="n">
        <f aca="false">IF(OR(D6961="",E6961="",F6961=""),"",D6961*($B$7-$B$8-F6961-E6961))</f>
        <v>5277.12071163749</v>
      </c>
      <c r="H6961" s="25" t="n">
        <f aca="false">IF(D6961="","",D6961*$F$30)</f>
        <v>6422.94740539158</v>
      </c>
    </row>
    <row r="6962" customFormat="false" ht="15" hidden="false" customHeight="false" outlineLevel="0" collapsed="false">
      <c r="A6962" s="2" t="n">
        <v>6928</v>
      </c>
      <c r="B6962" s="2" t="n">
        <v>4</v>
      </c>
      <c r="C6962" s="22" t="n">
        <f aca="true">NORMSINV(MAX(RAND(),0.000000000001))</f>
        <v>0.413384022128623</v>
      </c>
      <c r="D6962" s="24" t="n">
        <f aca="false">IF($B$11="","",$B$11*EXP($B$12*C6962))</f>
        <v>1103.98185844408</v>
      </c>
      <c r="E6962" s="20" t="n">
        <f aca="true">IF($B$10="","",$B$10*(1-$B$14+2*$B$14*RAND()))</f>
        <v>4.05050325953542</v>
      </c>
      <c r="F6962" s="21" t="n">
        <f aca="false">INDEX($E$17:$E$28,B6962)</f>
        <v>4.89657419354839</v>
      </c>
      <c r="G6962" s="25" t="n">
        <f aca="false">IF(OR(D6962="",E6962="",F6962=""),"",D6962*($B$7-$B$8-F6962-E6962))</f>
        <v>4187.31768227898</v>
      </c>
      <c r="H6962" s="25" t="n">
        <f aca="false">IF(D6962="","",D6962*$F$30)</f>
        <v>5519.02610673363</v>
      </c>
    </row>
    <row r="6963" customFormat="false" ht="15" hidden="false" customHeight="false" outlineLevel="0" collapsed="false">
      <c r="A6963" s="2" t="n">
        <v>6929</v>
      </c>
      <c r="B6963" s="2" t="n">
        <v>5</v>
      </c>
      <c r="C6963" s="22" t="n">
        <f aca="true">NORMSINV(MAX(RAND(),0.000000000001))</f>
        <v>-0.42355656533006</v>
      </c>
      <c r="D6963" s="24" t="n">
        <f aca="false">IF($B$11="","",$B$11*EXP($B$12*C6963))</f>
        <v>775.897505025957</v>
      </c>
      <c r="E6963" s="20" t="n">
        <f aca="true">IF($B$10="","",$B$10*(1-$B$14+2*$B$14*RAND()))</f>
        <v>4.03917870908402</v>
      </c>
      <c r="F6963" s="21" t="n">
        <f aca="false">INDEX($E$17:$E$28,B6963)</f>
        <v>4.761</v>
      </c>
      <c r="G6963" s="25" t="n">
        <f aca="false">IF(OR(D6963="",E6963="",F6963=""),"",D6963*($B$7-$B$8-F6963-E6963))</f>
        <v>3056.89750986985</v>
      </c>
      <c r="H6963" s="25" t="n">
        <f aca="false">IF(D6963="","",D6963*$F$30)</f>
        <v>3878.86680712576</v>
      </c>
    </row>
    <row r="6964" customFormat="false" ht="15" hidden="false" customHeight="false" outlineLevel="0" collapsed="false">
      <c r="A6964" s="2" t="n">
        <v>6930</v>
      </c>
      <c r="B6964" s="2" t="n">
        <v>6</v>
      </c>
      <c r="C6964" s="22" t="n">
        <f aca="true">NORMSINV(MAX(RAND(),0.000000000001))</f>
        <v>-0.0152120343543288</v>
      </c>
      <c r="D6964" s="24" t="n">
        <f aca="false">IF($B$11="","",$B$11*EXP($B$12*C6964))</f>
        <v>921.573890934799</v>
      </c>
      <c r="E6964" s="20" t="n">
        <f aca="true">IF($B$10="","",$B$10*(1-$B$14+2*$B$14*RAND()))</f>
        <v>3.6959707992266</v>
      </c>
      <c r="F6964" s="21" t="n">
        <f aca="false">INDEX($E$17:$E$28,B6964)</f>
        <v>4.761</v>
      </c>
      <c r="G6964" s="25" t="n">
        <f aca="false">IF(OR(D6964="",E6964="",F6964=""),"",D6964*($B$7-$B$8-F6964-E6964))</f>
        <v>3947.1278855441</v>
      </c>
      <c r="H6964" s="25" t="n">
        <f aca="false">IF(D6964="","",D6964*$F$30)</f>
        <v>4607.13219556125</v>
      </c>
    </row>
    <row r="6965" customFormat="false" ht="15" hidden="false" customHeight="false" outlineLevel="0" collapsed="false">
      <c r="A6965" s="2" t="n">
        <v>6931</v>
      </c>
      <c r="B6965" s="2" t="n">
        <v>7</v>
      </c>
      <c r="C6965" s="22" t="n">
        <f aca="true">NORMSINV(MAX(RAND(),0.000000000001))</f>
        <v>1.36933946070738</v>
      </c>
      <c r="D6965" s="24" t="n">
        <f aca="false">IF($B$11="","",$B$11*EXP($B$12*C6965))</f>
        <v>1651.57718116145</v>
      </c>
      <c r="E6965" s="20" t="n">
        <f aca="true">IF($B$10="","",$B$10*(1-$B$14+2*$B$14*RAND()))</f>
        <v>3.96508122731591</v>
      </c>
      <c r="F6965" s="21" t="n">
        <f aca="false">INDEX($E$17:$E$28,B6965)</f>
        <v>4.761</v>
      </c>
      <c r="G6965" s="25" t="n">
        <f aca="false">IF(OR(D6965="",E6965="",F6965=""),"",D6965*($B$7-$B$8-F6965-E6965))</f>
        <v>6629.29665200064</v>
      </c>
      <c r="H6965" s="25" t="n">
        <f aca="false">IF(D6965="","",D6965*$F$30)</f>
        <v>8256.56464406234</v>
      </c>
    </row>
    <row r="6966" customFormat="false" ht="15" hidden="false" customHeight="false" outlineLevel="0" collapsed="false">
      <c r="A6966" s="2" t="n">
        <v>6932</v>
      </c>
      <c r="B6966" s="2" t="n">
        <v>8</v>
      </c>
      <c r="C6966" s="22" t="n">
        <f aca="true">NORMSINV(MAX(RAND(),0.000000000001))</f>
        <v>0.0582527129612703</v>
      </c>
      <c r="D6966" s="24" t="n">
        <f aca="false">IF($B$11="","",$B$11*EXP($B$12*C6966))</f>
        <v>950.547858041351</v>
      </c>
      <c r="E6966" s="20" t="n">
        <f aca="true">IF($B$10="","",$B$10*(1-$B$14+2*$B$14*RAND()))</f>
        <v>3.46639018236663</v>
      </c>
      <c r="F6966" s="21" t="n">
        <f aca="false">INDEX($E$17:$E$28,B6966)</f>
        <v>4.761</v>
      </c>
      <c r="G6966" s="25" t="n">
        <f aca="false">IF(OR(D6966="",E6966="",F6966=""),"",D6966*($B$7-$B$8-F6966-E6966))</f>
        <v>4289.45159632777</v>
      </c>
      <c r="H6966" s="25" t="n">
        <f aca="false">IF(D6966="","",D6966*$F$30)</f>
        <v>4751.97885192032</v>
      </c>
    </row>
    <row r="6967" customFormat="false" ht="15" hidden="false" customHeight="false" outlineLevel="0" collapsed="false">
      <c r="A6967" s="2" t="n">
        <v>6933</v>
      </c>
      <c r="B6967" s="2" t="n">
        <v>9</v>
      </c>
      <c r="C6967" s="22" t="n">
        <f aca="true">NORMSINV(MAX(RAND(),0.000000000001))</f>
        <v>-0.00244448758787721</v>
      </c>
      <c r="D6967" s="24" t="n">
        <f aca="false">IF($B$11="","",$B$11*EXP($B$12*C6967))</f>
        <v>926.545144474077</v>
      </c>
      <c r="E6967" s="20" t="n">
        <f aca="true">IF($B$10="","",$B$10*(1-$B$14+2*$B$14*RAND()))</f>
        <v>3.601105909357</v>
      </c>
      <c r="F6967" s="21" t="n">
        <f aca="false">INDEX($E$17:$E$28,B6967)</f>
        <v>4.761</v>
      </c>
      <c r="G6967" s="25" t="n">
        <f aca="false">IF(OR(D6967="",E6967="",F6967=""),"",D6967*($B$7-$B$8-F6967-E6967))</f>
        <v>4056.31651270702</v>
      </c>
      <c r="H6967" s="25" t="n">
        <f aca="false">IF(D6967="","",D6967*$F$30)</f>
        <v>4631.9844862548</v>
      </c>
    </row>
    <row r="6968" customFormat="false" ht="15" hidden="false" customHeight="false" outlineLevel="0" collapsed="false">
      <c r="A6968" s="2" t="n">
        <v>6934</v>
      </c>
      <c r="B6968" s="2" t="n">
        <v>10</v>
      </c>
      <c r="C6968" s="22" t="n">
        <f aca="true">NORMSINV(MAX(RAND(),0.000000000001))</f>
        <v>-1.94795980881386</v>
      </c>
      <c r="D6968" s="24" t="n">
        <f aca="false">IF($B$11="","",$B$11*EXP($B$12*C6968))</f>
        <v>408.17199043352</v>
      </c>
      <c r="E6968" s="20" t="n">
        <f aca="true">IF($B$10="","",$B$10*(1-$B$14+2*$B$14*RAND()))</f>
        <v>3.39803690029284</v>
      </c>
      <c r="F6968" s="21" t="n">
        <f aca="false">INDEX($E$17:$E$28,B6968)</f>
        <v>4.761</v>
      </c>
      <c r="G6968" s="25" t="n">
        <f aca="false">IF(OR(D6968="",E6968="",F6968=""),"",D6968*($B$7-$B$8-F6968-E6968))</f>
        <v>1869.82082650998</v>
      </c>
      <c r="H6968" s="25" t="n">
        <f aca="false">IF(D6968="","",D6968*$F$30)</f>
        <v>2040.53341457525</v>
      </c>
    </row>
    <row r="6969" customFormat="false" ht="15" hidden="false" customHeight="false" outlineLevel="0" collapsed="false">
      <c r="A6969" s="2" t="n">
        <v>6935</v>
      </c>
      <c r="B6969" s="2" t="n">
        <v>11</v>
      </c>
      <c r="C6969" s="22" t="n">
        <f aca="true">NORMSINV(MAX(RAND(),0.000000000001))</f>
        <v>1.53388322249315</v>
      </c>
      <c r="D6969" s="24" t="n">
        <f aca="false">IF($B$11="","",$B$11*EXP($B$12*C6969))</f>
        <v>1770.14923487512</v>
      </c>
      <c r="E6969" s="20" t="n">
        <f aca="true">IF($B$10="","",$B$10*(1-$B$14+2*$B$14*RAND()))</f>
        <v>4.06600416048472</v>
      </c>
      <c r="F6969" s="21" t="n">
        <f aca="false">INDEX($E$17:$E$28,B6969)</f>
        <v>4.761</v>
      </c>
      <c r="G6969" s="25" t="n">
        <f aca="false">IF(OR(D6969="",E6969="",F6969=""),"",D6969*($B$7-$B$8-F6969-E6969))</f>
        <v>6926.5865913875</v>
      </c>
      <c r="H6969" s="25" t="n">
        <f aca="false">IF(D6969="","",D6969*$F$30)</f>
        <v>8849.3300549877</v>
      </c>
    </row>
    <row r="6970" customFormat="false" ht="15" hidden="false" customHeight="false" outlineLevel="0" collapsed="false">
      <c r="A6970" s="2" t="n">
        <v>6936</v>
      </c>
      <c r="B6970" s="2" t="n">
        <v>12</v>
      </c>
      <c r="C6970" s="22" t="n">
        <f aca="true">NORMSINV(MAX(RAND(),0.000000000001))</f>
        <v>1.96005809702093</v>
      </c>
      <c r="D6970" s="24" t="n">
        <f aca="false">IF($B$11="","",$B$11*EXP($B$12*C6970))</f>
        <v>2118.35424428945</v>
      </c>
      <c r="E6970" s="20" t="n">
        <f aca="true">IF($B$10="","",$B$10*(1-$B$14+2*$B$14*RAND()))</f>
        <v>3.56295117977311</v>
      </c>
      <c r="F6970" s="21" t="n">
        <f aca="false">INDEX($E$17:$E$28,B6970)</f>
        <v>4.761</v>
      </c>
      <c r="G6970" s="25" t="n">
        <f aca="false">IF(OR(D6970="",E6970="",F6970=""),"",D6970*($B$7-$B$8-F6970-E6970))</f>
        <v>9354.75576131704</v>
      </c>
      <c r="H6970" s="25" t="n">
        <f aca="false">IF(D6970="","",D6970*$F$30)</f>
        <v>10590.0765380518</v>
      </c>
    </row>
    <row r="6971" customFormat="false" ht="15" hidden="false" customHeight="false" outlineLevel="0" collapsed="false">
      <c r="A6971" s="2" t="n">
        <v>6937</v>
      </c>
      <c r="B6971" s="2" t="n">
        <v>1</v>
      </c>
      <c r="C6971" s="22" t="n">
        <f aca="true">NORMSINV(MAX(RAND(),0.000000000001))</f>
        <v>-0.615732996244681</v>
      </c>
      <c r="D6971" s="24" t="n">
        <f aca="false">IF($B$11="","",$B$11*EXP($B$12*C6971))</f>
        <v>715.544508636955</v>
      </c>
      <c r="E6971" s="20" t="n">
        <f aca="true">IF($B$10="","",$B$10*(1-$B$14+2*$B$14*RAND()))</f>
        <v>3.54348379119131</v>
      </c>
      <c r="F6971" s="21" t="n">
        <f aca="false">INDEX($E$17:$E$28,B6971)</f>
        <v>4.92562580645161</v>
      </c>
      <c r="G6971" s="25" t="n">
        <f aca="false">IF(OR(D6971="",E6971="",F6971=""),"",D6971*($B$7-$B$8-F6971-E6971))</f>
        <v>3056.01217439688</v>
      </c>
      <c r="H6971" s="25" t="n">
        <f aca="false">IF(D6971="","",D6971*$F$30)</f>
        <v>3577.15010757786</v>
      </c>
    </row>
    <row r="6972" customFormat="false" ht="15" hidden="false" customHeight="false" outlineLevel="0" collapsed="false">
      <c r="A6972" s="2" t="n">
        <v>6938</v>
      </c>
      <c r="B6972" s="2" t="n">
        <v>2</v>
      </c>
      <c r="C6972" s="22" t="n">
        <f aca="true">NORMSINV(MAX(RAND(),0.000000000001))</f>
        <v>0.723698953641428</v>
      </c>
      <c r="D6972" s="24" t="n">
        <f aca="false">IF($B$11="","",$B$11*EXP($B$12*C6972))</f>
        <v>1258.19694167851</v>
      </c>
      <c r="E6972" s="20" t="n">
        <f aca="true">IF($B$10="","",$B$10*(1-$B$14+2*$B$14*RAND()))</f>
        <v>3.43319035358597</v>
      </c>
      <c r="F6972" s="21" t="n">
        <f aca="false">INDEX($E$17:$E$28,B6972)</f>
        <v>5.0612</v>
      </c>
      <c r="G6972" s="25" t="n">
        <f aca="false">IF(OR(D6972="",E6972="",F6972=""),"",D6972*($B$7-$B$8-F6972-E6972))</f>
        <v>5341.8130726789</v>
      </c>
      <c r="H6972" s="25" t="n">
        <f aca="false">IF(D6972="","",D6972*$F$30)</f>
        <v>6289.97815083918</v>
      </c>
    </row>
    <row r="6973" customFormat="false" ht="15" hidden="false" customHeight="false" outlineLevel="0" collapsed="false">
      <c r="A6973" s="2" t="n">
        <v>6939</v>
      </c>
      <c r="B6973" s="2" t="n">
        <v>3</v>
      </c>
      <c r="C6973" s="22" t="n">
        <f aca="true">NORMSINV(MAX(RAND(),0.000000000001))</f>
        <v>-0.81995253514416</v>
      </c>
      <c r="D6973" s="24" t="n">
        <f aca="false">IF($B$11="","",$B$11*EXP($B$12*C6973))</f>
        <v>656.545907831319</v>
      </c>
      <c r="E6973" s="20" t="n">
        <f aca="true">IF($B$10="","",$B$10*(1-$B$14+2*$B$14*RAND()))</f>
        <v>3.49735203033345</v>
      </c>
      <c r="F6973" s="21" t="n">
        <f aca="false">INDEX($E$17:$E$28,B6973)</f>
        <v>5.0612</v>
      </c>
      <c r="G6973" s="25" t="n">
        <f aca="false">IF(OR(D6973="",E6973="",F6973=""),"",D6973*($B$7-$B$8-F6973-E6973))</f>
        <v>2745.31255329415</v>
      </c>
      <c r="H6973" s="25" t="n">
        <f aca="false">IF(D6973="","",D6973*$F$30)</f>
        <v>3282.20430243033</v>
      </c>
    </row>
    <row r="6974" customFormat="false" ht="15" hidden="false" customHeight="false" outlineLevel="0" collapsed="false">
      <c r="A6974" s="2" t="n">
        <v>6940</v>
      </c>
      <c r="B6974" s="2" t="n">
        <v>4</v>
      </c>
      <c r="C6974" s="22" t="n">
        <f aca="true">NORMSINV(MAX(RAND(),0.000000000001))</f>
        <v>1.01051822675815</v>
      </c>
      <c r="D6974" s="24" t="n">
        <f aca="false">IF($B$11="","",$B$11*EXP($B$12*C6974))</f>
        <v>1419.82781405377</v>
      </c>
      <c r="E6974" s="20" t="n">
        <f aca="true">IF($B$10="","",$B$10*(1-$B$14+2*$B$14*RAND()))</f>
        <v>3.88387630351861</v>
      </c>
      <c r="F6974" s="21" t="n">
        <f aca="false">INDEX($E$17:$E$28,B6974)</f>
        <v>4.89657419354839</v>
      </c>
      <c r="G6974" s="25" t="n">
        <f aca="false">IF(OR(D6974="",E6974="",F6974=""),"",D6974*($B$7-$B$8-F6974-E6974))</f>
        <v>5621.87851538707</v>
      </c>
      <c r="H6974" s="25" t="n">
        <f aca="false">IF(D6974="","",D6974*$F$30)</f>
        <v>7098.00320801761</v>
      </c>
    </row>
    <row r="6975" customFormat="false" ht="15" hidden="false" customHeight="false" outlineLevel="0" collapsed="false">
      <c r="A6975" s="2" t="n">
        <v>6941</v>
      </c>
      <c r="B6975" s="2" t="n">
        <v>5</v>
      </c>
      <c r="C6975" s="22" t="n">
        <f aca="true">NORMSINV(MAX(RAND(),0.000000000001))</f>
        <v>0.773219403028655</v>
      </c>
      <c r="D6975" s="24" t="n">
        <f aca="false">IF($B$11="","",$B$11*EXP($B$12*C6975))</f>
        <v>1284.72660177264</v>
      </c>
      <c r="E6975" s="20" t="n">
        <f aca="true">IF($B$10="","",$B$10*(1-$B$14+2*$B$14*RAND()))</f>
        <v>3.47548529475032</v>
      </c>
      <c r="F6975" s="21" t="n">
        <f aca="false">INDEX($E$17:$E$28,B6975)</f>
        <v>4.761</v>
      </c>
      <c r="G6975" s="25" t="n">
        <f aca="false">IF(OR(D6975="",E6975="",F6975=""),"",D6975*($B$7-$B$8-F6975-E6975))</f>
        <v>5785.78514330852</v>
      </c>
      <c r="H6975" s="25" t="n">
        <f aca="false">IF(D6975="","",D6975*$F$30)</f>
        <v>6422.60522758177</v>
      </c>
    </row>
    <row r="6976" customFormat="false" ht="15" hidden="false" customHeight="false" outlineLevel="0" collapsed="false">
      <c r="A6976" s="2" t="n">
        <v>6942</v>
      </c>
      <c r="B6976" s="2" t="n">
        <v>6</v>
      </c>
      <c r="C6976" s="22" t="n">
        <f aca="true">NORMSINV(MAX(RAND(),0.000000000001))</f>
        <v>-0.785537694447058</v>
      </c>
      <c r="D6976" s="24" t="n">
        <f aca="false">IF($B$11="","",$B$11*EXP($B$12*C6976))</f>
        <v>666.136007746969</v>
      </c>
      <c r="E6976" s="20" t="n">
        <f aca="true">IF($B$10="","",$B$10*(1-$B$14+2*$B$14*RAND()))</f>
        <v>3.59061245032833</v>
      </c>
      <c r="F6976" s="21" t="n">
        <f aca="false">INDEX($E$17:$E$28,B6976)</f>
        <v>4.761</v>
      </c>
      <c r="G6976" s="25" t="n">
        <f aca="false">IF(OR(D6976="",E6976="",F6976=""),"",D6976*($B$7-$B$8-F6976-E6976))</f>
        <v>2923.26296278479</v>
      </c>
      <c r="H6976" s="25" t="n">
        <f aca="false">IF(D6976="","",D6976*$F$30)</f>
        <v>3330.14712992865</v>
      </c>
    </row>
    <row r="6977" customFormat="false" ht="15" hidden="false" customHeight="false" outlineLevel="0" collapsed="false">
      <c r="A6977" s="2" t="n">
        <v>6943</v>
      </c>
      <c r="B6977" s="2" t="n">
        <v>7</v>
      </c>
      <c r="C6977" s="22" t="n">
        <f aca="true">NORMSINV(MAX(RAND(),0.000000000001))</f>
        <v>0.235073642033145</v>
      </c>
      <c r="D6977" s="24" t="n">
        <f aca="false">IF($B$11="","",$B$11*EXP($B$12*C6977))</f>
        <v>1024.0748007405</v>
      </c>
      <c r="E6977" s="20" t="n">
        <f aca="true">IF($B$10="","",$B$10*(1-$B$14+2*$B$14*RAND()))</f>
        <v>3.48581976536278</v>
      </c>
      <c r="F6977" s="21" t="n">
        <f aca="false">INDEX($E$17:$E$28,B6977)</f>
        <v>4.761</v>
      </c>
      <c r="G6977" s="25" t="n">
        <f aca="false">IF(OR(D6977="",E6977="",F6977=""),"",D6977*($B$7-$B$8-F6977-E6977))</f>
        <v>4601.35265347728</v>
      </c>
      <c r="H6977" s="25" t="n">
        <f aca="false">IF(D6977="","",D6977*$F$30)</f>
        <v>5119.55474386193</v>
      </c>
    </row>
    <row r="6978" customFormat="false" ht="15" hidden="false" customHeight="false" outlineLevel="0" collapsed="false">
      <c r="A6978" s="2" t="n">
        <v>6944</v>
      </c>
      <c r="B6978" s="2" t="n">
        <v>8</v>
      </c>
      <c r="C6978" s="22" t="n">
        <f aca="true">NORMSINV(MAX(RAND(),0.000000000001))</f>
        <v>-1.66597181392962</v>
      </c>
      <c r="D6978" s="24" t="n">
        <f aca="false">IF($B$11="","",$B$11*EXP($B$12*C6978))</f>
        <v>459.66998273174</v>
      </c>
      <c r="E6978" s="20" t="n">
        <f aca="true">IF($B$10="","",$B$10*(1-$B$14+2*$B$14*RAND()))</f>
        <v>3.57357053685715</v>
      </c>
      <c r="F6978" s="21" t="n">
        <f aca="false">INDEX($E$17:$E$28,B6978)</f>
        <v>4.761</v>
      </c>
      <c r="G6978" s="25" t="n">
        <f aca="false">IF(OR(D6978="",E6978="",F6978=""),"",D6978*($B$7-$B$8-F6978-E6978))</f>
        <v>2025.04368524877</v>
      </c>
      <c r="H6978" s="25" t="n">
        <f aca="false">IF(D6978="","",D6978*$F$30)</f>
        <v>2297.98217767251</v>
      </c>
    </row>
    <row r="6979" customFormat="false" ht="15" hidden="false" customHeight="false" outlineLevel="0" collapsed="false">
      <c r="A6979" s="2" t="n">
        <v>6945</v>
      </c>
      <c r="B6979" s="2" t="n">
        <v>9</v>
      </c>
      <c r="C6979" s="22" t="n">
        <f aca="true">NORMSINV(MAX(RAND(),0.000000000001))</f>
        <v>-0.485106383120679</v>
      </c>
      <c r="D6979" s="24" t="n">
        <f aca="false">IF($B$11="","",$B$11*EXP($B$12*C6979))</f>
        <v>756.033302131408</v>
      </c>
      <c r="E6979" s="20" t="n">
        <f aca="true">IF($B$10="","",$B$10*(1-$B$14+2*$B$14*RAND()))</f>
        <v>3.7143481302383</v>
      </c>
      <c r="F6979" s="21" t="n">
        <f aca="false">INDEX($E$17:$E$28,B6979)</f>
        <v>4.761</v>
      </c>
      <c r="G6979" s="25" t="n">
        <f aca="false">IF(OR(D6979="",E6979="",F6979=""),"",D6979*($B$7-$B$8-F6979-E6979))</f>
        <v>3224.21883553682</v>
      </c>
      <c r="H6979" s="25" t="n">
        <f aca="false">IF(D6979="","",D6979*$F$30)</f>
        <v>3779.56168401533</v>
      </c>
    </row>
    <row r="6980" customFormat="false" ht="15" hidden="false" customHeight="false" outlineLevel="0" collapsed="false">
      <c r="A6980" s="2" t="n">
        <v>6946</v>
      </c>
      <c r="B6980" s="2" t="n">
        <v>10</v>
      </c>
      <c r="C6980" s="22" t="n">
        <f aca="true">NORMSINV(MAX(RAND(),0.000000000001))</f>
        <v>1.8211461135888</v>
      </c>
      <c r="D6980" s="24" t="n">
        <f aca="false">IF($B$11="","",$B$11*EXP($B$12*C6980))</f>
        <v>1997.920103516</v>
      </c>
      <c r="E6980" s="20" t="n">
        <f aca="true">IF($B$10="","",$B$10*(1-$B$14+2*$B$14*RAND()))</f>
        <v>3.94150801035872</v>
      </c>
      <c r="F6980" s="21" t="n">
        <f aca="false">INDEX($E$17:$E$28,B6980)</f>
        <v>4.761</v>
      </c>
      <c r="G6980" s="25" t="n">
        <f aca="false">IF(OR(D6980="",E6980="",F6980=""),"",D6980*($B$7-$B$8-F6980-E6980))</f>
        <v>8066.58641388915</v>
      </c>
      <c r="H6980" s="25" t="n">
        <f aca="false">IF(D6980="","",D6980*$F$30)</f>
        <v>9988.0021814972</v>
      </c>
    </row>
    <row r="6981" customFormat="false" ht="15" hidden="false" customHeight="false" outlineLevel="0" collapsed="false">
      <c r="A6981" s="2" t="n">
        <v>6947</v>
      </c>
      <c r="B6981" s="2" t="n">
        <v>11</v>
      </c>
      <c r="C6981" s="22" t="n">
        <f aca="true">NORMSINV(MAX(RAND(),0.000000000001))</f>
        <v>0.899092899030417</v>
      </c>
      <c r="D6981" s="24" t="n">
        <f aca="false">IF($B$11="","",$B$11*EXP($B$12*C6981))</f>
        <v>1354.7064034321</v>
      </c>
      <c r="E6981" s="20" t="n">
        <f aca="true">IF($B$10="","",$B$10*(1-$B$14+2*$B$14*RAND()))</f>
        <v>3.60913486789924</v>
      </c>
      <c r="F6981" s="21" t="n">
        <f aca="false">INDEX($E$17:$E$28,B6981)</f>
        <v>4.761</v>
      </c>
      <c r="G6981" s="25" t="n">
        <f aca="false">IF(OR(D6981="",E6981="",F6981=""),"",D6981*($B$7-$B$8-F6981-E6981))</f>
        <v>5919.88427659157</v>
      </c>
      <c r="H6981" s="25" t="n">
        <f aca="false">IF(D6981="","",D6981*$F$30)</f>
        <v>6772.44825203777</v>
      </c>
    </row>
    <row r="6982" customFormat="false" ht="15" hidden="false" customHeight="false" outlineLevel="0" collapsed="false">
      <c r="A6982" s="2" t="n">
        <v>6948</v>
      </c>
      <c r="B6982" s="2" t="n">
        <v>12</v>
      </c>
      <c r="C6982" s="22" t="n">
        <f aca="true">NORMSINV(MAX(RAND(),0.000000000001))</f>
        <v>-1.12474944926525</v>
      </c>
      <c r="D6982" s="24" t="n">
        <f aca="false">IF($B$11="","",$B$11*EXP($B$12*C6982))</f>
        <v>577.415171511107</v>
      </c>
      <c r="E6982" s="20" t="n">
        <f aca="true">IF($B$10="","",$B$10*(1-$B$14+2*$B$14*RAND()))</f>
        <v>4.11930866947454</v>
      </c>
      <c r="F6982" s="21" t="n">
        <f aca="false">INDEX($E$17:$E$28,B6982)</f>
        <v>4.761</v>
      </c>
      <c r="G6982" s="25" t="n">
        <f aca="false">IF(OR(D6982="",E6982="",F6982=""),"",D6982*($B$7-$B$8-F6982-E6982))</f>
        <v>2228.64433159529</v>
      </c>
      <c r="H6982" s="25" t="n">
        <f aca="false">IF(D6982="","",D6982*$F$30)</f>
        <v>2886.61392541833</v>
      </c>
    </row>
    <row r="6983" customFormat="false" ht="15" hidden="false" customHeight="false" outlineLevel="0" collapsed="false">
      <c r="A6983" s="2" t="n">
        <v>6949</v>
      </c>
      <c r="B6983" s="2" t="n">
        <v>1</v>
      </c>
      <c r="C6983" s="22" t="n">
        <f aca="true">NORMSINV(MAX(RAND(),0.000000000001))</f>
        <v>-0.213177589908516</v>
      </c>
      <c r="D6983" s="24" t="n">
        <f aca="false">IF($B$11="","",$B$11*EXP($B$12*C6983))</f>
        <v>847.818849250339</v>
      </c>
      <c r="E6983" s="20" t="n">
        <f aca="true">IF($B$10="","",$B$10*(1-$B$14+2*$B$14*RAND()))</f>
        <v>4.08833361196908</v>
      </c>
      <c r="F6983" s="21" t="n">
        <f aca="false">INDEX($E$17:$E$28,B6983)</f>
        <v>4.92562580645161</v>
      </c>
      <c r="G6983" s="25" t="n">
        <f aca="false">IF(OR(D6983="",E6983="",F6983=""),"",D6983*($B$7-$B$8-F6983-E6983))</f>
        <v>3159.00743813463</v>
      </c>
      <c r="H6983" s="25" t="n">
        <f aca="false">IF(D6983="","",D6983*$F$30)</f>
        <v>4238.41599117229</v>
      </c>
    </row>
    <row r="6984" customFormat="false" ht="15" hidden="false" customHeight="false" outlineLevel="0" collapsed="false">
      <c r="A6984" s="2" t="n">
        <v>6950</v>
      </c>
      <c r="B6984" s="2" t="n">
        <v>2</v>
      </c>
      <c r="C6984" s="22" t="n">
        <f aca="true">NORMSINV(MAX(RAND(),0.000000000001))</f>
        <v>0.135575613372408</v>
      </c>
      <c r="D6984" s="24" t="n">
        <f aca="false">IF($B$11="","",$B$11*EXP($B$12*C6984))</f>
        <v>982.027937456213</v>
      </c>
      <c r="E6984" s="20" t="n">
        <f aca="true">IF($B$10="","",$B$10*(1-$B$14+2*$B$14*RAND()))</f>
        <v>3.82778525923239</v>
      </c>
      <c r="F6984" s="21" t="n">
        <f aca="false">INDEX($E$17:$E$28,B6984)</f>
        <v>5.0612</v>
      </c>
      <c r="G6984" s="25" t="n">
        <f aca="false">IF(OR(D6984="",E6984="",F6984=""),"",D6984*($B$7-$B$8-F6984-E6984))</f>
        <v>3781.80406298949</v>
      </c>
      <c r="H6984" s="25" t="n">
        <f aca="false">IF(D6984="","",D6984*$F$30)</f>
        <v>4909.3540649311</v>
      </c>
    </row>
    <row r="6985" customFormat="false" ht="15" hidden="false" customHeight="false" outlineLevel="0" collapsed="false">
      <c r="A6985" s="2" t="n">
        <v>6951</v>
      </c>
      <c r="B6985" s="2" t="n">
        <v>3</v>
      </c>
      <c r="C6985" s="22" t="n">
        <f aca="true">NORMSINV(MAX(RAND(),0.000000000001))</f>
        <v>0.919102014134299</v>
      </c>
      <c r="D6985" s="24" t="n">
        <f aca="false">IF($B$11="","",$B$11*EXP($B$12*C6985))</f>
        <v>1366.1764376853</v>
      </c>
      <c r="E6985" s="20" t="n">
        <f aca="true">IF($B$10="","",$B$10*(1-$B$14+2*$B$14*RAND()))</f>
        <v>3.55357716218961</v>
      </c>
      <c r="F6985" s="21" t="n">
        <f aca="false">INDEX($E$17:$E$28,B6985)</f>
        <v>5.0612</v>
      </c>
      <c r="G6985" s="25" t="n">
        <f aca="false">IF(OR(D6985="",E6985="",F6985=""),"",D6985*($B$7-$B$8-F6985-E6985))</f>
        <v>5635.78224121786</v>
      </c>
      <c r="H6985" s="25" t="n">
        <f aca="false">IF(D6985="","",D6985*$F$30)</f>
        <v>6829.78924727636</v>
      </c>
    </row>
    <row r="6986" customFormat="false" ht="15" hidden="false" customHeight="false" outlineLevel="0" collapsed="false">
      <c r="A6986" s="2" t="n">
        <v>6952</v>
      </c>
      <c r="B6986" s="2" t="n">
        <v>4</v>
      </c>
      <c r="C6986" s="22" t="n">
        <f aca="true">NORMSINV(MAX(RAND(),0.000000000001))</f>
        <v>-0.663460589479808</v>
      </c>
      <c r="D6986" s="24" t="n">
        <f aca="false">IF($B$11="","",$B$11*EXP($B$12*C6986))</f>
        <v>701.29807816081</v>
      </c>
      <c r="E6986" s="20" t="n">
        <f aca="true">IF($B$10="","",$B$10*(1-$B$14+2*$B$14*RAND()))</f>
        <v>3.62514836810829</v>
      </c>
      <c r="F6986" s="21" t="n">
        <f aca="false">INDEX($E$17:$E$28,B6986)</f>
        <v>4.89657419354839</v>
      </c>
      <c r="G6986" s="25" t="n">
        <f aca="false">IF(OR(D6986="",E6986="",F6986=""),"",D6986*($B$7-$B$8-F6986-E6986))</f>
        <v>2958.26986065928</v>
      </c>
      <c r="H6986" s="25" t="n">
        <f aca="false">IF(D6986="","",D6986*$F$30)</f>
        <v>3505.92935234152</v>
      </c>
    </row>
    <row r="6987" customFormat="false" ht="15" hidden="false" customHeight="false" outlineLevel="0" collapsed="false">
      <c r="A6987" s="2" t="n">
        <v>6953</v>
      </c>
      <c r="B6987" s="2" t="n">
        <v>5</v>
      </c>
      <c r="C6987" s="22" t="n">
        <f aca="true">NORMSINV(MAX(RAND(),0.000000000001))</f>
        <v>-0.383897430453112</v>
      </c>
      <c r="D6987" s="24" t="n">
        <f aca="false">IF($B$11="","",$B$11*EXP($B$12*C6987))</f>
        <v>788.972482648196</v>
      </c>
      <c r="E6987" s="20" t="n">
        <f aca="true">IF($B$10="","",$B$10*(1-$B$14+2*$B$14*RAND()))</f>
        <v>3.4605622491649</v>
      </c>
      <c r="F6987" s="21" t="n">
        <f aca="false">INDEX($E$17:$E$28,B6987)</f>
        <v>4.761</v>
      </c>
      <c r="G6987" s="25" t="n">
        <f aca="false">IF(OR(D6987="",E6987="",F6987=""),"",D6987*($B$7-$B$8-F6987-E6987))</f>
        <v>3564.9230499677</v>
      </c>
      <c r="H6987" s="25" t="n">
        <f aca="false">IF(D6987="","",D6987*$F$30)</f>
        <v>3944.23123525486</v>
      </c>
    </row>
    <row r="6988" customFormat="false" ht="15" hidden="false" customHeight="false" outlineLevel="0" collapsed="false">
      <c r="A6988" s="2" t="n">
        <v>6954</v>
      </c>
      <c r="B6988" s="2" t="n">
        <v>6</v>
      </c>
      <c r="C6988" s="22" t="n">
        <f aca="true">NORMSINV(MAX(RAND(),0.000000000001))</f>
        <v>0.392661666816025</v>
      </c>
      <c r="D6988" s="24" t="n">
        <f aca="false">IF($B$11="","",$B$11*EXP($B$12*C6988))</f>
        <v>1094.38418592873</v>
      </c>
      <c r="E6988" s="20" t="n">
        <f aca="true">IF($B$10="","",$B$10*(1-$B$14+2*$B$14*RAND()))</f>
        <v>3.98154228847936</v>
      </c>
      <c r="F6988" s="21" t="n">
        <f aca="false">INDEX($E$17:$E$28,B6988)</f>
        <v>4.761</v>
      </c>
      <c r="G6988" s="25" t="n">
        <f aca="false">IF(OR(D6988="",E6988="",F6988=""),"",D6988*($B$7-$B$8-F6988-E6988))</f>
        <v>4374.75450340704</v>
      </c>
      <c r="H6988" s="25" t="n">
        <f aca="false">IF(D6988="","",D6988*$F$30)</f>
        <v>5471.04542229491</v>
      </c>
    </row>
    <row r="6989" customFormat="false" ht="15" hidden="false" customHeight="false" outlineLevel="0" collapsed="false">
      <c r="A6989" s="2" t="n">
        <v>6955</v>
      </c>
      <c r="B6989" s="2" t="n">
        <v>7</v>
      </c>
      <c r="C6989" s="22" t="n">
        <f aca="true">NORMSINV(MAX(RAND(),0.000000000001))</f>
        <v>-1.49947026558264</v>
      </c>
      <c r="D6989" s="24" t="n">
        <f aca="false">IF($B$11="","",$B$11*EXP($B$12*C6989))</f>
        <v>493.077767877178</v>
      </c>
      <c r="E6989" s="20" t="n">
        <f aca="true">IF($B$10="","",$B$10*(1-$B$14+2*$B$14*RAND()))</f>
        <v>4.04314159385251</v>
      </c>
      <c r="F6989" s="21" t="n">
        <f aca="false">INDEX($E$17:$E$28,B6989)</f>
        <v>4.761</v>
      </c>
      <c r="G6989" s="25" t="n">
        <f aca="false">IF(OR(D6989="",E6989="",F6989=""),"",D6989*($B$7-$B$8-F6989-E6989))</f>
        <v>1940.68427758383</v>
      </c>
      <c r="H6989" s="25" t="n">
        <f aca="false">IF(D6989="","",D6989*$F$30)</f>
        <v>2464.99437717159</v>
      </c>
    </row>
    <row r="6990" customFormat="false" ht="15" hidden="false" customHeight="false" outlineLevel="0" collapsed="false">
      <c r="A6990" s="2" t="n">
        <v>6956</v>
      </c>
      <c r="B6990" s="2" t="n">
        <v>8</v>
      </c>
      <c r="C6990" s="22" t="n">
        <f aca="true">NORMSINV(MAX(RAND(),0.000000000001))</f>
        <v>-1.67086223941887</v>
      </c>
      <c r="D6990" s="24" t="n">
        <f aca="false">IF($B$11="","",$B$11*EXP($B$12*C6990))</f>
        <v>458.723734763634</v>
      </c>
      <c r="E6990" s="20" t="n">
        <f aca="true">IF($B$10="","",$B$10*(1-$B$14+2*$B$14*RAND()))</f>
        <v>3.76383109687204</v>
      </c>
      <c r="F6990" s="21" t="n">
        <f aca="false">INDEX($E$17:$E$28,B6990)</f>
        <v>4.761</v>
      </c>
      <c r="G6990" s="25" t="n">
        <f aca="false">IF(OR(D6990="",E6990="",F6990=""),"",D6990*($B$7-$B$8-F6990-E6990))</f>
        <v>1933.59802190239</v>
      </c>
      <c r="H6990" s="25" t="n">
        <f aca="false">IF(D6990="","",D6990*$F$30)</f>
        <v>2293.25169483036</v>
      </c>
    </row>
    <row r="6991" customFormat="false" ht="15" hidden="false" customHeight="false" outlineLevel="0" collapsed="false">
      <c r="A6991" s="2" t="n">
        <v>6957</v>
      </c>
      <c r="B6991" s="2" t="n">
        <v>9</v>
      </c>
      <c r="C6991" s="22" t="n">
        <f aca="true">NORMSINV(MAX(RAND(),0.000000000001))</f>
        <v>-0.0493616257707597</v>
      </c>
      <c r="D6991" s="24" t="n">
        <f aca="false">IF($B$11="","",$B$11*EXP($B$12*C6991))</f>
        <v>908.407875978495</v>
      </c>
      <c r="E6991" s="20" t="n">
        <f aca="true">IF($B$10="","",$B$10*(1-$B$14+2*$B$14*RAND()))</f>
        <v>3.5352421537542</v>
      </c>
      <c r="F6991" s="21" t="n">
        <f aca="false">INDEX($E$17:$E$28,B6991)</f>
        <v>4.761</v>
      </c>
      <c r="G6991" s="25" t="n">
        <f aca="false">IF(OR(D6991="",E6991="",F6991=""),"",D6991*($B$7-$B$8-F6991-E6991))</f>
        <v>4036.74462647092</v>
      </c>
      <c r="H6991" s="25" t="n">
        <f aca="false">IF(D6991="","",D6991*$F$30)</f>
        <v>4541.31265359169</v>
      </c>
    </row>
    <row r="6992" customFormat="false" ht="15" hidden="false" customHeight="false" outlineLevel="0" collapsed="false">
      <c r="A6992" s="2" t="n">
        <v>6958</v>
      </c>
      <c r="B6992" s="2" t="n">
        <v>10</v>
      </c>
      <c r="C6992" s="22" t="n">
        <f aca="true">NORMSINV(MAX(RAND(),0.000000000001))</f>
        <v>-0.00420777422057669</v>
      </c>
      <c r="D6992" s="24" t="n">
        <f aca="false">IF($B$11="","",$B$11*EXP($B$12*C6992))</f>
        <v>925.856987159609</v>
      </c>
      <c r="E6992" s="20" t="n">
        <f aca="true">IF($B$10="","",$B$10*(1-$B$14+2*$B$14*RAND()))</f>
        <v>3.79247449008415</v>
      </c>
      <c r="F6992" s="21" t="n">
        <f aca="false">INDEX($E$17:$E$28,B6992)</f>
        <v>4.761</v>
      </c>
      <c r="G6992" s="25" t="n">
        <f aca="false">IF(OR(D6992="",E6992="",F6992=""),"",D6992*($B$7-$B$8-F6992-E6992))</f>
        <v>3876.12389527754</v>
      </c>
      <c r="H6992" s="25" t="n">
        <f aca="false">IF(D6992="","",D6992*$F$30)</f>
        <v>4628.54425020832</v>
      </c>
    </row>
    <row r="6993" customFormat="false" ht="15" hidden="false" customHeight="false" outlineLevel="0" collapsed="false">
      <c r="A6993" s="2" t="n">
        <v>6959</v>
      </c>
      <c r="B6993" s="2" t="n">
        <v>11</v>
      </c>
      <c r="C6993" s="22" t="n">
        <f aca="true">NORMSINV(MAX(RAND(),0.000000000001))</f>
        <v>0.0271106024833034</v>
      </c>
      <c r="D6993" s="24" t="n">
        <f aca="false">IF($B$11="","",$B$11*EXP($B$12*C6993))</f>
        <v>938.15603372764</v>
      </c>
      <c r="E6993" s="20" t="n">
        <f aca="true">IF($B$10="","",$B$10*(1-$B$14+2*$B$14*RAND()))</f>
        <v>3.95619090268448</v>
      </c>
      <c r="F6993" s="21" t="n">
        <f aca="false">INDEX($E$17:$E$28,B6993)</f>
        <v>4.761</v>
      </c>
      <c r="G6993" s="25" t="n">
        <f aca="false">IF(OR(D6993="",E6993="",F6993=""),"",D6993*($B$7-$B$8-F6993-E6993))</f>
        <v>3774.02262718099</v>
      </c>
      <c r="H6993" s="25" t="n">
        <f aca="false">IF(D6993="","",D6993*$F$30)</f>
        <v>4690.02964381122</v>
      </c>
    </row>
    <row r="6994" customFormat="false" ht="15" hidden="false" customHeight="false" outlineLevel="0" collapsed="false">
      <c r="A6994" s="2" t="n">
        <v>6960</v>
      </c>
      <c r="B6994" s="2" t="n">
        <v>12</v>
      </c>
      <c r="C6994" s="22" t="n">
        <f aca="true">NORMSINV(MAX(RAND(),0.000000000001))</f>
        <v>0.208257559096763</v>
      </c>
      <c r="D6994" s="24" t="n">
        <f aca="false">IF($B$11="","",$B$11*EXP($B$12*C6994))</f>
        <v>1012.56851226388</v>
      </c>
      <c r="E6994" s="20" t="n">
        <f aca="true">IF($B$10="","",$B$10*(1-$B$14+2*$B$14*RAND()))</f>
        <v>3.52591165334402</v>
      </c>
      <c r="F6994" s="21" t="n">
        <f aca="false">INDEX($E$17:$E$28,B6994)</f>
        <v>4.761</v>
      </c>
      <c r="G6994" s="25" t="n">
        <f aca="false">IF(OR(D6994="",E6994="",F6994=""),"",D6994*($B$7-$B$8-F6994-E6994))</f>
        <v>4509.05704215305</v>
      </c>
      <c r="H6994" s="25" t="n">
        <f aca="false">IF(D6994="","",D6994*$F$30)</f>
        <v>5062.03250650958</v>
      </c>
    </row>
    <row r="6995" customFormat="false" ht="15" hidden="false" customHeight="false" outlineLevel="0" collapsed="false">
      <c r="A6995" s="2" t="n">
        <v>6961</v>
      </c>
      <c r="B6995" s="2" t="n">
        <v>1</v>
      </c>
      <c r="C6995" s="22" t="n">
        <f aca="true">NORMSINV(MAX(RAND(),0.000000000001))</f>
        <v>0.554151645234247</v>
      </c>
      <c r="D6995" s="24" t="n">
        <f aca="false">IF($B$11="","",$B$11*EXP($B$12*C6995))</f>
        <v>1171.44521716576</v>
      </c>
      <c r="E6995" s="20" t="n">
        <f aca="true">IF($B$10="","",$B$10*(1-$B$14+2*$B$14*RAND()))</f>
        <v>3.71201461437434</v>
      </c>
      <c r="F6995" s="21" t="n">
        <f aca="false">INDEX($E$17:$E$28,B6995)</f>
        <v>4.92562580645161</v>
      </c>
      <c r="G6995" s="25" t="n">
        <f aca="false">IF(OR(D6995="",E6995="",F6995=""),"",D6995*($B$7-$B$8-F6995-E6995))</f>
        <v>4805.68950811759</v>
      </c>
      <c r="H6995" s="25" t="n">
        <f aca="false">IF(D6995="","",D6995*$F$30)</f>
        <v>5856.28892965509</v>
      </c>
    </row>
    <row r="6996" customFormat="false" ht="15" hidden="false" customHeight="false" outlineLevel="0" collapsed="false">
      <c r="A6996" s="2" t="n">
        <v>6962</v>
      </c>
      <c r="B6996" s="2" t="n">
        <v>2</v>
      </c>
      <c r="C6996" s="22" t="n">
        <f aca="true">NORMSINV(MAX(RAND(),0.000000000001))</f>
        <v>1.37785205127002</v>
      </c>
      <c r="D6996" s="24" t="n">
        <f aca="false">IF($B$11="","",$B$11*EXP($B$12*C6996))</f>
        <v>1657.51188839845</v>
      </c>
      <c r="E6996" s="20" t="n">
        <f aca="true">IF($B$10="","",$B$10*(1-$B$14+2*$B$14*RAND()))</f>
        <v>3.77818672027939</v>
      </c>
      <c r="F6996" s="21" t="n">
        <f aca="false">INDEX($E$17:$E$28,B6996)</f>
        <v>5.0612</v>
      </c>
      <c r="G6996" s="25" t="n">
        <f aca="false">IF(OR(D6996="",E6996="",F6996=""),"",D6996*($B$7-$B$8-F6996-E6996))</f>
        <v>6465.31288318179</v>
      </c>
      <c r="H6996" s="25" t="n">
        <f aca="false">IF(D6996="","",D6996*$F$30)</f>
        <v>8286.23343248154</v>
      </c>
    </row>
    <row r="6997" customFormat="false" ht="15" hidden="false" customHeight="false" outlineLevel="0" collapsed="false">
      <c r="A6997" s="2" t="n">
        <v>6963</v>
      </c>
      <c r="B6997" s="2" t="n">
        <v>3</v>
      </c>
      <c r="C6997" s="22" t="n">
        <f aca="true">NORMSINV(MAX(RAND(),0.000000000001))</f>
        <v>-1.32419544286516</v>
      </c>
      <c r="D6997" s="24" t="n">
        <f aca="false">IF($B$11="","",$B$11*EXP($B$12*C6997))</f>
        <v>530.872441120218</v>
      </c>
      <c r="E6997" s="20" t="n">
        <f aca="true">IF($B$10="","",$B$10*(1-$B$14+2*$B$14*RAND()))</f>
        <v>3.52968390786696</v>
      </c>
      <c r="F6997" s="21" t="n">
        <f aca="false">INDEX($E$17:$E$28,B6997)</f>
        <v>5.0612</v>
      </c>
      <c r="G6997" s="25" t="n">
        <f aca="false">IF(OR(D6997="",E6997="",F6997=""),"",D6997*($B$7-$B$8-F6997-E6997))</f>
        <v>2202.65138832185</v>
      </c>
      <c r="H6997" s="25" t="n">
        <f aca="false">IF(D6997="","",D6997*$F$30)</f>
        <v>2653.93750764819</v>
      </c>
    </row>
    <row r="6998" customFormat="false" ht="15" hidden="false" customHeight="false" outlineLevel="0" collapsed="false">
      <c r="A6998" s="2" t="n">
        <v>6964</v>
      </c>
      <c r="B6998" s="2" t="n">
        <v>4</v>
      </c>
      <c r="C6998" s="22" t="n">
        <f aca="true">NORMSINV(MAX(RAND(),0.000000000001))</f>
        <v>0.0027581050620674</v>
      </c>
      <c r="D6998" s="24" t="n">
        <f aca="false">IF($B$11="","",$B$11*EXP($B$12*C6998))</f>
        <v>928.578541025074</v>
      </c>
      <c r="E6998" s="20" t="n">
        <f aca="true">IF($B$10="","",$B$10*(1-$B$14+2*$B$14*RAND()))</f>
        <v>3.85947937452623</v>
      </c>
      <c r="F6998" s="21" t="n">
        <f aca="false">INDEX($E$17:$E$28,B6998)</f>
        <v>4.89657419354839</v>
      </c>
      <c r="G6998" s="25" t="n">
        <f aca="false">IF(OR(D6998="",E6998="",F6998=""),"",D6998*($B$7-$B$8-F6998-E6998))</f>
        <v>3699.40716527932</v>
      </c>
      <c r="H6998" s="25" t="n">
        <f aca="false">IF(D6998="","",D6998*$F$30)</f>
        <v>4642.14984229255</v>
      </c>
    </row>
    <row r="6999" customFormat="false" ht="15" hidden="false" customHeight="false" outlineLevel="0" collapsed="false">
      <c r="A6999" s="2" t="n">
        <v>6965</v>
      </c>
      <c r="B6999" s="2" t="n">
        <v>5</v>
      </c>
      <c r="C6999" s="22" t="n">
        <f aca="true">NORMSINV(MAX(RAND(),0.000000000001))</f>
        <v>-0.555473228937863</v>
      </c>
      <c r="D6999" s="24" t="n">
        <f aca="false">IF($B$11="","",$B$11*EXP($B$12*C6999))</f>
        <v>733.945829825769</v>
      </c>
      <c r="E6999" s="20" t="n">
        <f aca="true">IF($B$10="","",$B$10*(1-$B$14+2*$B$14*RAND()))</f>
        <v>3.49705021749957</v>
      </c>
      <c r="F6999" s="21" t="n">
        <f aca="false">INDEX($E$17:$E$28,B6999)</f>
        <v>4.761</v>
      </c>
      <c r="G6999" s="25" t="n">
        <f aca="false">IF(OR(D6999="",E6999="",F6999=""),"",D6999*($B$7-$B$8-F6999-E6999))</f>
        <v>3289.5083523547</v>
      </c>
      <c r="H6999" s="25" t="n">
        <f aca="false">IF(D6999="","",D6999*$F$30)</f>
        <v>3669.14199246498</v>
      </c>
    </row>
    <row r="7000" customFormat="false" ht="15" hidden="false" customHeight="false" outlineLevel="0" collapsed="false">
      <c r="A7000" s="2" t="n">
        <v>6966</v>
      </c>
      <c r="B7000" s="2" t="n">
        <v>6</v>
      </c>
      <c r="C7000" s="22" t="n">
        <f aca="true">NORMSINV(MAX(RAND(),0.000000000001))</f>
        <v>0.417490583829949</v>
      </c>
      <c r="D7000" s="24" t="n">
        <f aca="false">IF($B$11="","",$B$11*EXP($B$12*C7000))</f>
        <v>1105.89380455077</v>
      </c>
      <c r="E7000" s="20" t="n">
        <f aca="true">IF($B$10="","",$B$10*(1-$B$14+2*$B$14*RAND()))</f>
        <v>3.69837042816323</v>
      </c>
      <c r="F7000" s="21" t="n">
        <f aca="false">INDEX($E$17:$E$28,B7000)</f>
        <v>4.761</v>
      </c>
      <c r="G7000" s="25" t="n">
        <f aca="false">IF(OR(D7000="",E7000="",F7000=""),"",D7000*($B$7-$B$8-F7000-E7000))</f>
        <v>4733.92172307109</v>
      </c>
      <c r="H7000" s="25" t="n">
        <f aca="false">IF(D7000="","",D7000*$F$30)</f>
        <v>5528.58430771019</v>
      </c>
    </row>
    <row r="7001" customFormat="false" ht="15" hidden="false" customHeight="false" outlineLevel="0" collapsed="false">
      <c r="A7001" s="2" t="n">
        <v>6967</v>
      </c>
      <c r="B7001" s="2" t="n">
        <v>7</v>
      </c>
      <c r="C7001" s="22" t="n">
        <f aca="true">NORMSINV(MAX(RAND(),0.000000000001))</f>
        <v>0.646746836375424</v>
      </c>
      <c r="D7001" s="24" t="n">
        <f aca="false">IF($B$11="","",$B$11*EXP($B$12*C7001))</f>
        <v>1218.05422307805</v>
      </c>
      <c r="E7001" s="20" t="n">
        <f aca="true">IF($B$10="","",$B$10*(1-$B$14+2*$B$14*RAND()))</f>
        <v>3.63552441053208</v>
      </c>
      <c r="F7001" s="21" t="n">
        <f aca="false">INDEX($E$17:$E$28,B7001)</f>
        <v>4.761</v>
      </c>
      <c r="G7001" s="25" t="n">
        <f aca="false">IF(OR(D7001="",E7001="",F7001=""),"",D7001*($B$7-$B$8-F7001-E7001))</f>
        <v>5290.5887845878</v>
      </c>
      <c r="H7001" s="25" t="n">
        <f aca="false">IF(D7001="","",D7001*$F$30)</f>
        <v>6089.29667201176</v>
      </c>
    </row>
    <row r="7002" customFormat="false" ht="15" hidden="false" customHeight="false" outlineLevel="0" collapsed="false">
      <c r="A7002" s="2" t="n">
        <v>6968</v>
      </c>
      <c r="B7002" s="2" t="n">
        <v>8</v>
      </c>
      <c r="C7002" s="22" t="n">
        <f aca="true">NORMSINV(MAX(RAND(),0.000000000001))</f>
        <v>0.0417438425504442</v>
      </c>
      <c r="D7002" s="24" t="n">
        <f aca="false">IF($B$11="","",$B$11*EXP($B$12*C7002))</f>
        <v>943.958528255084</v>
      </c>
      <c r="E7002" s="20" t="n">
        <f aca="true">IF($B$10="","",$B$10*(1-$B$14+2*$B$14*RAND()))</f>
        <v>3.59779769436924</v>
      </c>
      <c r="F7002" s="21" t="n">
        <f aca="false">INDEX($E$17:$E$28,B7002)</f>
        <v>4.761</v>
      </c>
      <c r="G7002" s="25" t="n">
        <f aca="false">IF(OR(D7002="",E7002="",F7002=""),"",D7002*($B$7-$B$8-F7002-E7002))</f>
        <v>4135.67328041099</v>
      </c>
      <c r="H7002" s="25" t="n">
        <f aca="false">IF(D7002="","",D7002*$F$30)</f>
        <v>4719.03747445282</v>
      </c>
    </row>
    <row r="7003" customFormat="false" ht="15" hidden="false" customHeight="false" outlineLevel="0" collapsed="false">
      <c r="A7003" s="2" t="n">
        <v>6969</v>
      </c>
      <c r="B7003" s="2" t="n">
        <v>9</v>
      </c>
      <c r="C7003" s="22" t="n">
        <f aca="true">NORMSINV(MAX(RAND(),0.000000000001))</f>
        <v>0.335268147794092</v>
      </c>
      <c r="D7003" s="24" t="n">
        <f aca="false">IF($B$11="","",$B$11*EXP($B$12*C7003))</f>
        <v>1068.23540871708</v>
      </c>
      <c r="E7003" s="20" t="n">
        <f aca="true">IF($B$10="","",$B$10*(1-$B$14+2*$B$14*RAND()))</f>
        <v>3.72003924266378</v>
      </c>
      <c r="F7003" s="21" t="n">
        <f aca="false">INDEX($E$17:$E$28,B7003)</f>
        <v>4.761</v>
      </c>
      <c r="G7003" s="25" t="n">
        <f aca="false">IF(OR(D7003="",E7003="",F7003=""),"",D7003*($B$7-$B$8-F7003-E7003))</f>
        <v>4549.57268532305</v>
      </c>
      <c r="H7003" s="25" t="n">
        <f aca="false">IF(D7003="","",D7003*$F$30)</f>
        <v>5340.32245525841</v>
      </c>
    </row>
    <row r="7004" customFormat="false" ht="15" hidden="false" customHeight="false" outlineLevel="0" collapsed="false">
      <c r="A7004" s="2" t="n">
        <v>6970</v>
      </c>
      <c r="B7004" s="2" t="n">
        <v>10</v>
      </c>
      <c r="C7004" s="22" t="n">
        <f aca="true">NORMSINV(MAX(RAND(),0.000000000001))</f>
        <v>-0.439014979829343</v>
      </c>
      <c r="D7004" s="24" t="n">
        <f aca="false">IF($B$11="","",$B$11*EXP($B$12*C7004))</f>
        <v>770.860003291627</v>
      </c>
      <c r="E7004" s="20" t="n">
        <f aca="true">IF($B$10="","",$B$10*(1-$B$14+2*$B$14*RAND()))</f>
        <v>3.71537354916832</v>
      </c>
      <c r="F7004" s="21" t="n">
        <f aca="false">INDEX($E$17:$E$28,B7004)</f>
        <v>4.761</v>
      </c>
      <c r="G7004" s="25" t="n">
        <f aca="false">IF(OR(D7004="",E7004="",F7004=""),"",D7004*($B$7-$B$8-F7004-E7004))</f>
        <v>3286.65909992238</v>
      </c>
      <c r="H7004" s="25" t="n">
        <f aca="false">IF(D7004="","",D7004*$F$30)</f>
        <v>3853.6833284555</v>
      </c>
    </row>
    <row r="7005" customFormat="false" ht="15" hidden="false" customHeight="false" outlineLevel="0" collapsed="false">
      <c r="A7005" s="2" t="n">
        <v>6971</v>
      </c>
      <c r="B7005" s="2" t="n">
        <v>11</v>
      </c>
      <c r="C7005" s="22" t="n">
        <f aca="true">NORMSINV(MAX(RAND(),0.000000000001))</f>
        <v>0.284786364352018</v>
      </c>
      <c r="D7005" s="24" t="n">
        <f aca="false">IF($B$11="","",$B$11*EXP($B$12*C7005))</f>
        <v>1045.75260862792</v>
      </c>
      <c r="E7005" s="20" t="n">
        <f aca="true">IF($B$10="","",$B$10*(1-$B$14+2*$B$14*RAND()))</f>
        <v>3.9332774492625</v>
      </c>
      <c r="F7005" s="21" t="n">
        <f aca="false">INDEX($E$17:$E$28,B7005)</f>
        <v>4.761</v>
      </c>
      <c r="G7005" s="25" t="n">
        <f aca="false">IF(OR(D7005="",E7005="",F7005=""),"",D7005*($B$7-$B$8-F7005-E7005))</f>
        <v>4230.82491121856</v>
      </c>
      <c r="H7005" s="25" t="n">
        <f aca="false">IF(D7005="","",D7005*$F$30)</f>
        <v>5227.92644105272</v>
      </c>
    </row>
    <row r="7006" customFormat="false" ht="15" hidden="false" customHeight="false" outlineLevel="0" collapsed="false">
      <c r="A7006" s="2" t="n">
        <v>6972</v>
      </c>
      <c r="B7006" s="2" t="n">
        <v>12</v>
      </c>
      <c r="C7006" s="22" t="n">
        <f aca="true">NORMSINV(MAX(RAND(),0.000000000001))</f>
        <v>0.194946288959244</v>
      </c>
      <c r="D7006" s="24" t="n">
        <f aca="false">IF($B$11="","",$B$11*EXP($B$12*C7006))</f>
        <v>1006.90499691063</v>
      </c>
      <c r="E7006" s="20" t="n">
        <f aca="true">IF($B$10="","",$B$10*(1-$B$14+2*$B$14*RAND()))</f>
        <v>3.95560911151433</v>
      </c>
      <c r="F7006" s="21" t="n">
        <f aca="false">INDEX($E$17:$E$28,B7006)</f>
        <v>4.761</v>
      </c>
      <c r="G7006" s="25" t="n">
        <f aca="false">IF(OR(D7006="",E7006="",F7006=""),"",D7006*($B$7-$B$8-F7006-E7006))</f>
        <v>4051.1723901409</v>
      </c>
      <c r="H7006" s="25" t="n">
        <f aca="false">IF(D7006="","",D7006*$F$30)</f>
        <v>5033.7194605556</v>
      </c>
    </row>
    <row r="7007" customFormat="false" ht="15" hidden="false" customHeight="false" outlineLevel="0" collapsed="false">
      <c r="A7007" s="2" t="n">
        <v>6973</v>
      </c>
      <c r="B7007" s="2" t="n">
        <v>1</v>
      </c>
      <c r="C7007" s="22" t="n">
        <f aca="true">NORMSINV(MAX(RAND(),0.000000000001))</f>
        <v>1.16962140614929</v>
      </c>
      <c r="D7007" s="24" t="n">
        <f aca="false">IF($B$11="","",$B$11*EXP($B$12*C7007))</f>
        <v>1518.27722510425</v>
      </c>
      <c r="E7007" s="20" t="n">
        <f aca="true">IF($B$10="","",$B$10*(1-$B$14+2*$B$14*RAND()))</f>
        <v>3.74742627380682</v>
      </c>
      <c r="F7007" s="21" t="n">
        <f aca="false">INDEX($E$17:$E$28,B7007)</f>
        <v>4.92562580645161</v>
      </c>
      <c r="G7007" s="25" t="n">
        <f aca="false">IF(OR(D7007="",E7007="",F7007=""),"",D7007*($B$7-$B$8-F7007-E7007))</f>
        <v>6174.75440222875</v>
      </c>
      <c r="H7007" s="25" t="n">
        <f aca="false">IF(D7007="","",D7007*$F$30)</f>
        <v>7590.17150374119</v>
      </c>
    </row>
    <row r="7008" customFormat="false" ht="15" hidden="false" customHeight="false" outlineLevel="0" collapsed="false">
      <c r="A7008" s="2" t="n">
        <v>6974</v>
      </c>
      <c r="B7008" s="2" t="n">
        <v>2</v>
      </c>
      <c r="C7008" s="22" t="n">
        <f aca="true">NORMSINV(MAX(RAND(),0.000000000001))</f>
        <v>0.445358874034814</v>
      </c>
      <c r="D7008" s="24" t="n">
        <f aca="false">IF($B$11="","",$B$11*EXP($B$12*C7008))</f>
        <v>1118.95658746761</v>
      </c>
      <c r="E7008" s="20" t="n">
        <f aca="true">IF($B$10="","",$B$10*(1-$B$14+2*$B$14*RAND()))</f>
        <v>3.90269387405878</v>
      </c>
      <c r="F7008" s="21" t="n">
        <f aca="false">INDEX($E$17:$E$28,B7008)</f>
        <v>5.0612</v>
      </c>
      <c r="G7008" s="25" t="n">
        <f aca="false">IF(OR(D7008="",E7008="",F7008=""),"",D7008*($B$7-$B$8-F7008-E7008))</f>
        <v>4225.29882459871</v>
      </c>
      <c r="H7008" s="25" t="n">
        <f aca="false">IF(D7008="","",D7008*$F$30)</f>
        <v>5593.88777206805</v>
      </c>
    </row>
    <row r="7009" customFormat="false" ht="15" hidden="false" customHeight="false" outlineLevel="0" collapsed="false">
      <c r="A7009" s="2" t="n">
        <v>6975</v>
      </c>
      <c r="B7009" s="2" t="n">
        <v>3</v>
      </c>
      <c r="C7009" s="22" t="n">
        <f aca="true">NORMSINV(MAX(RAND(),0.000000000001))</f>
        <v>1.27187706245074</v>
      </c>
      <c r="D7009" s="24" t="n">
        <f aca="false">IF($B$11="","",$B$11*EXP($B$12*C7009))</f>
        <v>1585.12513109874</v>
      </c>
      <c r="E7009" s="20" t="n">
        <f aca="true">IF($B$10="","",$B$10*(1-$B$14+2*$B$14*RAND()))</f>
        <v>3.58614542866131</v>
      </c>
      <c r="F7009" s="21" t="n">
        <f aca="false">INDEX($E$17:$E$28,B7009)</f>
        <v>5.0612</v>
      </c>
      <c r="G7009" s="25" t="n">
        <f aca="false">IF(OR(D7009="",E7009="",F7009=""),"",D7009*($B$7-$B$8-F7009-E7009))</f>
        <v>6487.36961393509</v>
      </c>
      <c r="H7009" s="25" t="n">
        <f aca="false">IF(D7009="","",D7009*$F$30)</f>
        <v>7924.35755538881</v>
      </c>
    </row>
    <row r="7010" customFormat="false" ht="15" hidden="false" customHeight="false" outlineLevel="0" collapsed="false">
      <c r="A7010" s="2" t="n">
        <v>6976</v>
      </c>
      <c r="B7010" s="2" t="n">
        <v>4</v>
      </c>
      <c r="C7010" s="22" t="n">
        <f aca="true">NORMSINV(MAX(RAND(),0.000000000001))</f>
        <v>-0.450289888241576</v>
      </c>
      <c r="D7010" s="24" t="n">
        <f aca="false">IF($B$11="","",$B$11*EXP($B$12*C7010))</f>
        <v>767.206438062315</v>
      </c>
      <c r="E7010" s="20" t="n">
        <f aca="true">IF($B$10="","",$B$10*(1-$B$14+2*$B$14*RAND()))</f>
        <v>3.44823714336384</v>
      </c>
      <c r="F7010" s="21" t="n">
        <f aca="false">INDEX($E$17:$E$28,B7010)</f>
        <v>4.89657419354839</v>
      </c>
      <c r="G7010" s="25" t="n">
        <f aca="false">IF(OR(D7010="",E7010="",F7010=""),"",D7010*($B$7-$B$8-F7010-E7010))</f>
        <v>3372.01703881944</v>
      </c>
      <c r="H7010" s="25" t="n">
        <f aca="false">IF(D7010="","",D7010*$F$30)</f>
        <v>3835.41842516113</v>
      </c>
    </row>
    <row r="7011" customFormat="false" ht="15" hidden="false" customHeight="false" outlineLevel="0" collapsed="false">
      <c r="A7011" s="2" t="n">
        <v>6977</v>
      </c>
      <c r="B7011" s="2" t="n">
        <v>5</v>
      </c>
      <c r="C7011" s="22" t="n">
        <f aca="true">NORMSINV(MAX(RAND(),0.000000000001))</f>
        <v>-0.192036885625595</v>
      </c>
      <c r="D7011" s="24" t="n">
        <f aca="false">IF($B$11="","",$B$11*EXP($B$12*C7011))</f>
        <v>855.404936898486</v>
      </c>
      <c r="E7011" s="20" t="n">
        <f aca="true">IF($B$10="","",$B$10*(1-$B$14+2*$B$14*RAND()))</f>
        <v>3.87464194657227</v>
      </c>
      <c r="F7011" s="21" t="n">
        <f aca="false">INDEX($E$17:$E$28,B7011)</f>
        <v>4.761</v>
      </c>
      <c r="G7011" s="25" t="n">
        <f aca="false">IF(OR(D7011="",E7011="",F7011=""),"",D7011*($B$7-$B$8-F7011-E7011))</f>
        <v>3510.88814170114</v>
      </c>
      <c r="H7011" s="25" t="n">
        <f aca="false">IF(D7011="","",D7011*$F$30)</f>
        <v>4276.34036054291</v>
      </c>
    </row>
    <row r="7012" customFormat="false" ht="15" hidden="false" customHeight="false" outlineLevel="0" collapsed="false">
      <c r="A7012" s="2" t="n">
        <v>6978</v>
      </c>
      <c r="B7012" s="2" t="n">
        <v>6</v>
      </c>
      <c r="C7012" s="22" t="n">
        <f aca="true">NORMSINV(MAX(RAND(),0.000000000001))</f>
        <v>-0.762311875556186</v>
      </c>
      <c r="D7012" s="24" t="n">
        <f aca="false">IF($B$11="","",$B$11*EXP($B$12*C7012))</f>
        <v>672.687200295397</v>
      </c>
      <c r="E7012" s="20" t="n">
        <f aca="true">IF($B$10="","",$B$10*(1-$B$14+2*$B$14*RAND()))</f>
        <v>3.84524587826332</v>
      </c>
      <c r="F7012" s="21" t="n">
        <f aca="false">INDEX($E$17:$E$28,B7012)</f>
        <v>4.761</v>
      </c>
      <c r="G7012" s="25" t="n">
        <f aca="false">IF(OR(D7012="",E7012="",F7012=""),"",D7012*($B$7-$B$8-F7012-E7012))</f>
        <v>2780.72348686061</v>
      </c>
      <c r="H7012" s="25" t="n">
        <f aca="false">IF(D7012="","",D7012*$F$30)</f>
        <v>3362.89785171675</v>
      </c>
    </row>
    <row r="7013" customFormat="false" ht="15" hidden="false" customHeight="false" outlineLevel="0" collapsed="false">
      <c r="A7013" s="2" t="n">
        <v>6979</v>
      </c>
      <c r="B7013" s="2" t="n">
        <v>7</v>
      </c>
      <c r="C7013" s="22" t="n">
        <f aca="true">NORMSINV(MAX(RAND(),0.000000000001))</f>
        <v>-0.876510146407715</v>
      </c>
      <c r="D7013" s="24" t="n">
        <f aca="false">IF($B$11="","",$B$11*EXP($B$12*C7013))</f>
        <v>641.084428015758</v>
      </c>
      <c r="E7013" s="20" t="n">
        <f aca="true">IF($B$10="","",$B$10*(1-$B$14+2*$B$14*RAND()))</f>
        <v>3.45029585659442</v>
      </c>
      <c r="F7013" s="21" t="n">
        <f aca="false">INDEX($E$17:$E$28,B7013)</f>
        <v>4.761</v>
      </c>
      <c r="G7013" s="25" t="n">
        <f aca="false">IF(OR(D7013="",E7013="",F7013=""),"",D7013*($B$7-$B$8-F7013-E7013))</f>
        <v>2903.28170542776</v>
      </c>
      <c r="H7013" s="25" t="n">
        <f aca="false">IF(D7013="","",D7013*$F$30)</f>
        <v>3204.90927253638</v>
      </c>
    </row>
    <row r="7014" customFormat="false" ht="15" hidden="false" customHeight="false" outlineLevel="0" collapsed="false">
      <c r="A7014" s="2" t="n">
        <v>6980</v>
      </c>
      <c r="B7014" s="2" t="n">
        <v>8</v>
      </c>
      <c r="C7014" s="22" t="n">
        <f aca="true">NORMSINV(MAX(RAND(),0.000000000001))</f>
        <v>1.47259520360968</v>
      </c>
      <c r="D7014" s="24" t="n">
        <f aca="false">IF($B$11="","",$B$11*EXP($B$12*C7014))</f>
        <v>1725.02089773051</v>
      </c>
      <c r="E7014" s="20" t="n">
        <f aca="true">IF($B$10="","",$B$10*(1-$B$14+2*$B$14*RAND()))</f>
        <v>3.55647868361015</v>
      </c>
      <c r="F7014" s="21" t="n">
        <f aca="false">INDEX($E$17:$E$28,B7014)</f>
        <v>4.761</v>
      </c>
      <c r="G7014" s="25" t="n">
        <f aca="false">IF(OR(D7014="",E7014="",F7014=""),"",D7014*($B$7-$B$8-F7014-E7014))</f>
        <v>7628.94169143113</v>
      </c>
      <c r="H7014" s="25" t="n">
        <f aca="false">IF(D7014="","",D7014*$F$30)</f>
        <v>8623.72447193435</v>
      </c>
    </row>
    <row r="7015" customFormat="false" ht="15" hidden="false" customHeight="false" outlineLevel="0" collapsed="false">
      <c r="A7015" s="2" t="n">
        <v>6981</v>
      </c>
      <c r="B7015" s="2" t="n">
        <v>9</v>
      </c>
      <c r="C7015" s="22" t="n">
        <f aca="true">NORMSINV(MAX(RAND(),0.000000000001))</f>
        <v>-1.89624327727869</v>
      </c>
      <c r="D7015" s="24" t="n">
        <f aca="false">IF($B$11="","",$B$11*EXP($B$12*C7015))</f>
        <v>417.164330564124</v>
      </c>
      <c r="E7015" s="20" t="n">
        <f aca="true">IF($B$10="","",$B$10*(1-$B$14+2*$B$14*RAND()))</f>
        <v>3.81585872015</v>
      </c>
      <c r="F7015" s="21" t="n">
        <f aca="false">INDEX($E$17:$E$28,B7015)</f>
        <v>4.761</v>
      </c>
      <c r="G7015" s="25" t="n">
        <f aca="false">IF(OR(D7015="",E7015="",F7015=""),"",D7015*($B$7-$B$8-F7015-E7015))</f>
        <v>1736.71404505249</v>
      </c>
      <c r="H7015" s="25" t="n">
        <f aca="false">IF(D7015="","",D7015*$F$30)</f>
        <v>2085.48792135617</v>
      </c>
    </row>
    <row r="7016" customFormat="false" ht="15" hidden="false" customHeight="false" outlineLevel="0" collapsed="false">
      <c r="A7016" s="2" t="n">
        <v>6982</v>
      </c>
      <c r="B7016" s="2" t="n">
        <v>10</v>
      </c>
      <c r="C7016" s="22" t="n">
        <f aca="true">NORMSINV(MAX(RAND(),0.000000000001))</f>
        <v>0.601539669044266</v>
      </c>
      <c r="D7016" s="24" t="n">
        <f aca="false">IF($B$11="","",$B$11*EXP($B$12*C7016))</f>
        <v>1195.07138513654</v>
      </c>
      <c r="E7016" s="20" t="n">
        <f aca="true">IF($B$10="","",$B$10*(1-$B$14+2*$B$14*RAND()))</f>
        <v>3.555188889952</v>
      </c>
      <c r="F7016" s="21" t="n">
        <f aca="false">INDEX($E$17:$E$28,B7016)</f>
        <v>4.761</v>
      </c>
      <c r="G7016" s="25" t="n">
        <f aca="false">IF(OR(D7016="",E7016="",F7016=""),"",D7016*($B$7-$B$8-F7016-E7016))</f>
        <v>5286.7700708675</v>
      </c>
      <c r="H7016" s="25" t="n">
        <f aca="false">IF(D7016="","",D7016*$F$30)</f>
        <v>5974.40086857461</v>
      </c>
    </row>
    <row r="7017" customFormat="false" ht="15" hidden="false" customHeight="false" outlineLevel="0" collapsed="false">
      <c r="A7017" s="2" t="n">
        <v>6983</v>
      </c>
      <c r="B7017" s="2" t="n">
        <v>11</v>
      </c>
      <c r="C7017" s="22" t="n">
        <f aca="true">NORMSINV(MAX(RAND(),0.000000000001))</f>
        <v>0.333299395696005</v>
      </c>
      <c r="D7017" s="24" t="n">
        <f aca="false">IF($B$11="","",$B$11*EXP($B$12*C7017))</f>
        <v>1067.3496051257</v>
      </c>
      <c r="E7017" s="20" t="n">
        <f aca="true">IF($B$10="","",$B$10*(1-$B$14+2*$B$14*RAND()))</f>
        <v>4.06803972559163</v>
      </c>
      <c r="F7017" s="21" t="n">
        <f aca="false">INDEX($E$17:$E$28,B7017)</f>
        <v>4.761</v>
      </c>
      <c r="G7017" s="25" t="n">
        <f aca="false">IF(OR(D7017="",E7017="",F7017=""),"",D7017*($B$7-$B$8-F7017-E7017))</f>
        <v>4174.36190455206</v>
      </c>
      <c r="H7017" s="25" t="n">
        <f aca="false">IF(D7017="","",D7017*$F$30)</f>
        <v>5335.89414594438</v>
      </c>
    </row>
    <row r="7018" customFormat="false" ht="15" hidden="false" customHeight="false" outlineLevel="0" collapsed="false">
      <c r="A7018" s="2" t="n">
        <v>6984</v>
      </c>
      <c r="B7018" s="2" t="n">
        <v>12</v>
      </c>
      <c r="C7018" s="22" t="n">
        <f aca="true">NORMSINV(MAX(RAND(),0.000000000001))</f>
        <v>-0.463000218974862</v>
      </c>
      <c r="D7018" s="24" t="n">
        <f aca="false">IF($B$11="","",$B$11*EXP($B$12*C7018))</f>
        <v>763.10849243403</v>
      </c>
      <c r="E7018" s="20" t="n">
        <f aca="true">IF($B$10="","",$B$10*(1-$B$14+2*$B$14*RAND()))</f>
        <v>3.76016825337653</v>
      </c>
      <c r="F7018" s="21" t="n">
        <f aca="false">INDEX($E$17:$E$28,B7018)</f>
        <v>4.761</v>
      </c>
      <c r="G7018" s="25" t="n">
        <f aca="false">IF(OR(D7018="",E7018="",F7018=""),"",D7018*($B$7-$B$8-F7018-E7018))</f>
        <v>3219.42633399866</v>
      </c>
      <c r="H7018" s="25" t="n">
        <f aca="false">IF(D7018="","",D7018*$F$30)</f>
        <v>3814.9319753762</v>
      </c>
    </row>
    <row r="7019" customFormat="false" ht="15" hidden="false" customHeight="false" outlineLevel="0" collapsed="false">
      <c r="A7019" s="2" t="n">
        <v>6985</v>
      </c>
      <c r="B7019" s="2" t="n">
        <v>1</v>
      </c>
      <c r="C7019" s="22" t="n">
        <f aca="true">NORMSINV(MAX(RAND(),0.000000000001))</f>
        <v>1.16425016164114</v>
      </c>
      <c r="D7019" s="24" t="n">
        <f aca="false">IF($B$11="","",$B$11*EXP($B$12*C7019))</f>
        <v>1514.8448543661</v>
      </c>
      <c r="E7019" s="20" t="n">
        <f aca="true">IF($B$10="","",$B$10*(1-$B$14+2*$B$14*RAND()))</f>
        <v>3.60439414555436</v>
      </c>
      <c r="F7019" s="21" t="n">
        <f aca="false">INDEX($E$17:$E$28,B7019)</f>
        <v>4.92562580645161</v>
      </c>
      <c r="G7019" s="25" t="n">
        <f aca="false">IF(OR(D7019="",E7019="",F7019=""),"",D7019*($B$7-$B$8-F7019-E7019))</f>
        <v>6377.46661268768</v>
      </c>
      <c r="H7019" s="25" t="n">
        <f aca="false">IF(D7019="","",D7019*$F$30)</f>
        <v>7573.01239594698</v>
      </c>
    </row>
    <row r="7020" customFormat="false" ht="15" hidden="false" customHeight="false" outlineLevel="0" collapsed="false">
      <c r="A7020" s="2" t="n">
        <v>6986</v>
      </c>
      <c r="B7020" s="2" t="n">
        <v>2</v>
      </c>
      <c r="C7020" s="22" t="n">
        <f aca="true">NORMSINV(MAX(RAND(),0.000000000001))</f>
        <v>0.422092851134926</v>
      </c>
      <c r="D7020" s="24" t="n">
        <f aca="false">IF($B$11="","",$B$11*EXP($B$12*C7020))</f>
        <v>1108.04047803405</v>
      </c>
      <c r="E7020" s="20" t="n">
        <f aca="true">IF($B$10="","",$B$10*(1-$B$14+2*$B$14*RAND()))</f>
        <v>3.95838059342188</v>
      </c>
      <c r="F7020" s="21" t="n">
        <f aca="false">INDEX($E$17:$E$28,B7020)</f>
        <v>5.0612</v>
      </c>
      <c r="G7020" s="25" t="n">
        <f aca="false">IF(OR(D7020="",E7020="",F7020=""),"",D7020*($B$7-$B$8-F7020-E7020))</f>
        <v>4122.37529775199</v>
      </c>
      <c r="H7020" s="25" t="n">
        <f aca="false">IF(D7020="","",D7020*$F$30)</f>
        <v>5539.31595778783</v>
      </c>
    </row>
    <row r="7021" customFormat="false" ht="15" hidden="false" customHeight="false" outlineLevel="0" collapsed="false">
      <c r="A7021" s="2" t="n">
        <v>6987</v>
      </c>
      <c r="B7021" s="2" t="n">
        <v>3</v>
      </c>
      <c r="C7021" s="22" t="n">
        <f aca="true">NORMSINV(MAX(RAND(),0.000000000001))</f>
        <v>-0.571602743556369</v>
      </c>
      <c r="D7021" s="24" t="n">
        <f aca="false">IF($B$11="","",$B$11*EXP($B$12*C7021))</f>
        <v>728.974530944951</v>
      </c>
      <c r="E7021" s="20" t="n">
        <f aca="true">IF($B$10="","",$B$10*(1-$B$14+2*$B$14*RAND()))</f>
        <v>4.04428868868885</v>
      </c>
      <c r="F7021" s="21" t="n">
        <f aca="false">INDEX($E$17:$E$28,B7021)</f>
        <v>5.0612</v>
      </c>
      <c r="G7021" s="25" t="n">
        <f aca="false">IF(OR(D7021="",E7021="",F7021=""),"",D7021*($B$7-$B$8-F7021-E7021))</f>
        <v>2649.46617837717</v>
      </c>
      <c r="H7021" s="25" t="n">
        <f aca="false">IF(D7021="","",D7021*$F$30)</f>
        <v>3644.2894751</v>
      </c>
    </row>
    <row r="7022" customFormat="false" ht="15" hidden="false" customHeight="false" outlineLevel="0" collapsed="false">
      <c r="A7022" s="2" t="n">
        <v>6988</v>
      </c>
      <c r="B7022" s="2" t="n">
        <v>4</v>
      </c>
      <c r="C7022" s="22" t="n">
        <f aca="true">NORMSINV(MAX(RAND(),0.000000000001))</f>
        <v>-0.37876559425386</v>
      </c>
      <c r="D7022" s="24" t="n">
        <f aca="false">IF($B$11="","",$B$11*EXP($B$12*C7022))</f>
        <v>790.680388162911</v>
      </c>
      <c r="E7022" s="20" t="n">
        <f aca="true">IF($B$10="","",$B$10*(1-$B$14+2*$B$14*RAND()))</f>
        <v>3.86979365016694</v>
      </c>
      <c r="F7022" s="21" t="n">
        <f aca="false">INDEX($E$17:$E$28,B7022)</f>
        <v>4.89657419354839</v>
      </c>
      <c r="G7022" s="25" t="n">
        <f aca="false">IF(OR(D7022="",E7022="",F7022=""),"",D7022*($B$7-$B$8-F7022-E7022))</f>
        <v>3141.87301574779</v>
      </c>
      <c r="H7022" s="25" t="n">
        <f aca="false">IF(D7022="","",D7022*$F$30)</f>
        <v>3952.76939650403</v>
      </c>
    </row>
    <row r="7023" customFormat="false" ht="15" hidden="false" customHeight="false" outlineLevel="0" collapsed="false">
      <c r="A7023" s="2" t="n">
        <v>6989</v>
      </c>
      <c r="B7023" s="2" t="n">
        <v>5</v>
      </c>
      <c r="C7023" s="22" t="n">
        <f aca="true">NORMSINV(MAX(RAND(),0.000000000001))</f>
        <v>-1.54797534717662</v>
      </c>
      <c r="D7023" s="24" t="n">
        <f aca="false">IF($B$11="","",$B$11*EXP($B$12*C7023))</f>
        <v>483.102337602813</v>
      </c>
      <c r="E7023" s="20" t="n">
        <f aca="true">IF($B$10="","",$B$10*(1-$B$14+2*$B$14*RAND()))</f>
        <v>3.87922827648851</v>
      </c>
      <c r="F7023" s="21" t="n">
        <f aca="false">INDEX($E$17:$E$28,B7023)</f>
        <v>4.761</v>
      </c>
      <c r="G7023" s="25" t="n">
        <f aca="false">IF(OR(D7023="",E7023="",F7023=""),"",D7023*($B$7-$B$8-F7023-E7023))</f>
        <v>1980.60930326632</v>
      </c>
      <c r="H7023" s="25" t="n">
        <f aca="false">IF(D7023="","",D7023*$F$30)</f>
        <v>2415.12520614398</v>
      </c>
    </row>
    <row r="7024" customFormat="false" ht="15" hidden="false" customHeight="false" outlineLevel="0" collapsed="false">
      <c r="A7024" s="2" t="n">
        <v>6990</v>
      </c>
      <c r="B7024" s="2" t="n">
        <v>6</v>
      </c>
      <c r="C7024" s="22" t="n">
        <f aca="true">NORMSINV(MAX(RAND(),0.000000000001))</f>
        <v>0.119675655314376</v>
      </c>
      <c r="D7024" s="24" t="n">
        <f aca="false">IF($B$11="","",$B$11*EXP($B$12*C7024))</f>
        <v>975.47063266239</v>
      </c>
      <c r="E7024" s="20" t="n">
        <f aca="true">IF($B$10="","",$B$10*(1-$B$14+2*$B$14*RAND()))</f>
        <v>3.72516977000462</v>
      </c>
      <c r="F7024" s="21" t="n">
        <f aca="false">INDEX($E$17:$E$28,B7024)</f>
        <v>4.761</v>
      </c>
      <c r="G7024" s="25" t="n">
        <f aca="false">IF(OR(D7024="",E7024="",F7024=""),"",D7024*($B$7-$B$8-F7024-E7024))</f>
        <v>4149.48646569199</v>
      </c>
      <c r="H7024" s="25" t="n">
        <f aca="false">IF(D7024="","",D7024*$F$30)</f>
        <v>4876.57278680582</v>
      </c>
    </row>
    <row r="7025" customFormat="false" ht="15" hidden="false" customHeight="false" outlineLevel="0" collapsed="false">
      <c r="A7025" s="2" t="n">
        <v>6991</v>
      </c>
      <c r="B7025" s="2" t="n">
        <v>7</v>
      </c>
      <c r="C7025" s="22" t="n">
        <f aca="true">NORMSINV(MAX(RAND(),0.000000000001))</f>
        <v>-0.602372937914677</v>
      </c>
      <c r="D7025" s="24" t="n">
        <f aca="false">IF($B$11="","",$B$11*EXP($B$12*C7025))</f>
        <v>719.584008192113</v>
      </c>
      <c r="E7025" s="20" t="n">
        <f aca="true">IF($B$10="","",$B$10*(1-$B$14+2*$B$14*RAND()))</f>
        <v>3.54443300845444</v>
      </c>
      <c r="F7025" s="21" t="n">
        <f aca="false">INDEX($E$17:$E$28,B7025)</f>
        <v>4.761</v>
      </c>
      <c r="G7025" s="25" t="n">
        <f aca="false">IF(OR(D7025="",E7025="",F7025=""),"",D7025*($B$7-$B$8-F7025-E7025))</f>
        <v>3191.04349037279</v>
      </c>
      <c r="H7025" s="25" t="n">
        <f aca="false">IF(D7025="","",D7025*$F$30)</f>
        <v>3597.34437375401</v>
      </c>
    </row>
    <row r="7026" customFormat="false" ht="15" hidden="false" customHeight="false" outlineLevel="0" collapsed="false">
      <c r="A7026" s="2" t="n">
        <v>6992</v>
      </c>
      <c r="B7026" s="2" t="n">
        <v>8</v>
      </c>
      <c r="C7026" s="22" t="n">
        <f aca="true">NORMSINV(MAX(RAND(),0.000000000001))</f>
        <v>-0.0303784637078415</v>
      </c>
      <c r="D7026" s="24" t="n">
        <f aca="false">IF($B$11="","",$B$11*EXP($B$12*C7026))</f>
        <v>915.703242121675</v>
      </c>
      <c r="E7026" s="20" t="n">
        <f aca="true">IF($B$10="","",$B$10*(1-$B$14+2*$B$14*RAND()))</f>
        <v>4.04051126489985</v>
      </c>
      <c r="F7026" s="21" t="n">
        <f aca="false">INDEX($E$17:$E$28,B7026)</f>
        <v>4.761</v>
      </c>
      <c r="G7026" s="25" t="n">
        <f aca="false">IF(OR(D7026="",E7026="",F7026=""),"",D7026*($B$7-$B$8-F7026-E7026))</f>
        <v>3606.4869037909</v>
      </c>
      <c r="H7026" s="25" t="n">
        <f aca="false">IF(D7026="","",D7026*$F$30)</f>
        <v>4577.78364801468</v>
      </c>
    </row>
    <row r="7027" customFormat="false" ht="15" hidden="false" customHeight="false" outlineLevel="0" collapsed="false">
      <c r="A7027" s="2" t="n">
        <v>6993</v>
      </c>
      <c r="B7027" s="2" t="n">
        <v>9</v>
      </c>
      <c r="C7027" s="22" t="n">
        <f aca="true">NORMSINV(MAX(RAND(),0.000000000001))</f>
        <v>-0.650711128175891</v>
      </c>
      <c r="D7027" s="24" t="n">
        <f aca="false">IF($B$11="","",$B$11*EXP($B$12*C7027))</f>
        <v>705.075722970039</v>
      </c>
      <c r="E7027" s="20" t="n">
        <f aca="true">IF($B$10="","",$B$10*(1-$B$14+2*$B$14*RAND()))</f>
        <v>3.89431043461974</v>
      </c>
      <c r="F7027" s="21" t="n">
        <f aca="false">INDEX($E$17:$E$28,B7027)</f>
        <v>4.761</v>
      </c>
      <c r="G7027" s="25" t="n">
        <f aca="false">IF(OR(D7027="",E7027="",F7027=""),"",D7027*($B$7-$B$8-F7027-E7027))</f>
        <v>2880.01544841866</v>
      </c>
      <c r="H7027" s="25" t="n">
        <f aca="false">IF(D7027="","",D7027*$F$30)</f>
        <v>3524.81455427182</v>
      </c>
    </row>
    <row r="7028" customFormat="false" ht="15" hidden="false" customHeight="false" outlineLevel="0" collapsed="false">
      <c r="A7028" s="2" t="n">
        <v>6994</v>
      </c>
      <c r="B7028" s="2" t="n">
        <v>10</v>
      </c>
      <c r="C7028" s="22" t="n">
        <f aca="true">NORMSINV(MAX(RAND(),0.000000000001))</f>
        <v>1.22316875760216</v>
      </c>
      <c r="D7028" s="24" t="n">
        <f aca="false">IF($B$11="","",$B$11*EXP($B$12*C7028))</f>
        <v>1552.92356362099</v>
      </c>
      <c r="E7028" s="20" t="n">
        <f aca="true">IF($B$10="","",$B$10*(1-$B$14+2*$B$14*RAND()))</f>
        <v>3.97250020009142</v>
      </c>
      <c r="F7028" s="21" t="n">
        <f aca="false">INDEX($E$17:$E$28,B7028)</f>
        <v>4.761</v>
      </c>
      <c r="G7028" s="25" t="n">
        <f aca="false">IF(OR(D7028="",E7028="",F7028=""),"",D7028*($B$7-$B$8-F7028-E7028))</f>
        <v>6221.7879469208</v>
      </c>
      <c r="H7028" s="25" t="n">
        <f aca="false">IF(D7028="","",D7028*$F$30)</f>
        <v>7763.37547925404</v>
      </c>
    </row>
    <row r="7029" customFormat="false" ht="15" hidden="false" customHeight="false" outlineLevel="0" collapsed="false">
      <c r="A7029" s="2" t="n">
        <v>6995</v>
      </c>
      <c r="B7029" s="2" t="n">
        <v>11</v>
      </c>
      <c r="C7029" s="22" t="n">
        <f aca="true">NORMSINV(MAX(RAND(),0.000000000001))</f>
        <v>-1.23084019827114</v>
      </c>
      <c r="D7029" s="24" t="n">
        <f aca="false">IF($B$11="","",$B$11*EXP($B$12*C7029))</f>
        <v>552.171397485636</v>
      </c>
      <c r="E7029" s="20" t="n">
        <f aca="true">IF($B$10="","",$B$10*(1-$B$14+2*$B$14*RAND()))</f>
        <v>3.58962820802147</v>
      </c>
      <c r="F7029" s="21" t="n">
        <f aca="false">INDEX($E$17:$E$28,B7029)</f>
        <v>4.761</v>
      </c>
      <c r="G7029" s="25" t="n">
        <f aca="false">IF(OR(D7029="",E7029="",F7029=""),"",D7029*($B$7-$B$8-F7029-E7029))</f>
        <v>2423.68555646081</v>
      </c>
      <c r="H7029" s="25" t="n">
        <f aca="false">IF(D7029="","",D7029*$F$30)</f>
        <v>2760.41525031019</v>
      </c>
    </row>
    <row r="7030" customFormat="false" ht="15" hidden="false" customHeight="false" outlineLevel="0" collapsed="false">
      <c r="A7030" s="2" t="n">
        <v>6996</v>
      </c>
      <c r="B7030" s="2" t="n">
        <v>12</v>
      </c>
      <c r="C7030" s="22" t="n">
        <f aca="true">NORMSINV(MAX(RAND(),0.000000000001))</f>
        <v>-0.0789586880233841</v>
      </c>
      <c r="D7030" s="24" t="n">
        <f aca="false">IF($B$11="","",$B$11*EXP($B$12*C7030))</f>
        <v>897.149291681034</v>
      </c>
      <c r="E7030" s="20" t="n">
        <f aca="true">IF($B$10="","",$B$10*(1-$B$14+2*$B$14*RAND()))</f>
        <v>3.87450867906539</v>
      </c>
      <c r="F7030" s="21" t="n">
        <f aca="false">INDEX($E$17:$E$28,B7030)</f>
        <v>4.761</v>
      </c>
      <c r="G7030" s="25" t="n">
        <f aca="false">IF(OR(D7030="",E7030="",F7030=""),"",D7030*($B$7-$B$8-F7030-E7030))</f>
        <v>3682.34148128744</v>
      </c>
      <c r="H7030" s="25" t="n">
        <f aca="false">IF(D7030="","",D7030*$F$30)</f>
        <v>4485.02873897182</v>
      </c>
    </row>
    <row r="7031" customFormat="false" ht="15" hidden="false" customHeight="false" outlineLevel="0" collapsed="false">
      <c r="A7031" s="2" t="n">
        <v>6997</v>
      </c>
      <c r="B7031" s="2" t="n">
        <v>1</v>
      </c>
      <c r="C7031" s="22" t="n">
        <f aca="true">NORMSINV(MAX(RAND(),0.000000000001))</f>
        <v>0.190756528969122</v>
      </c>
      <c r="D7031" s="24" t="n">
        <f aca="false">IF($B$11="","",$B$11*EXP($B$12*C7031))</f>
        <v>1005.12895217894</v>
      </c>
      <c r="E7031" s="20" t="n">
        <f aca="true">IF($B$10="","",$B$10*(1-$B$14+2*$B$14*RAND()))</f>
        <v>4.04101930410748</v>
      </c>
      <c r="F7031" s="21" t="n">
        <f aca="false">INDEX($E$17:$E$28,B7031)</f>
        <v>4.92562580645161</v>
      </c>
      <c r="G7031" s="25" t="n">
        <f aca="false">IF(OR(D7031="",E7031="",F7031=""),"",D7031*($B$7-$B$8-F7031-E7031))</f>
        <v>3792.70824622301</v>
      </c>
      <c r="H7031" s="25" t="n">
        <f aca="false">IF(D7031="","",D7031*$F$30)</f>
        <v>5024.84065773295</v>
      </c>
    </row>
    <row r="7032" customFormat="false" ht="15" hidden="false" customHeight="false" outlineLevel="0" collapsed="false">
      <c r="A7032" s="2" t="n">
        <v>6998</v>
      </c>
      <c r="B7032" s="2" t="n">
        <v>2</v>
      </c>
      <c r="C7032" s="22" t="n">
        <f aca="true">NORMSINV(MAX(RAND(),0.000000000001))</f>
        <v>0.441308051642456</v>
      </c>
      <c r="D7032" s="24" t="n">
        <f aca="false">IF($B$11="","",$B$11*EXP($B$12*C7032))</f>
        <v>1117.0482929315</v>
      </c>
      <c r="E7032" s="20" t="n">
        <f aca="true">IF($B$10="","",$B$10*(1-$B$14+2*$B$14*RAND()))</f>
        <v>3.77279925891927</v>
      </c>
      <c r="F7032" s="21" t="n">
        <f aca="false">INDEX($E$17:$E$28,B7032)</f>
        <v>5.0612</v>
      </c>
      <c r="G7032" s="25" t="n">
        <f aca="false">IF(OR(D7032="",E7032="",F7032=""),"",D7032*($B$7-$B$8-F7032-E7032))</f>
        <v>4363.19146001342</v>
      </c>
      <c r="H7032" s="25" t="n">
        <f aca="false">IF(D7032="","",D7032*$F$30)</f>
        <v>5584.34782602317</v>
      </c>
    </row>
    <row r="7033" customFormat="false" ht="15" hidden="false" customHeight="false" outlineLevel="0" collapsed="false">
      <c r="A7033" s="2" t="n">
        <v>6999</v>
      </c>
      <c r="B7033" s="2" t="n">
        <v>3</v>
      </c>
      <c r="C7033" s="22" t="n">
        <f aca="true">NORMSINV(MAX(RAND(),0.000000000001))</f>
        <v>0.705401500807809</v>
      </c>
      <c r="D7033" s="24" t="n">
        <f aca="false">IF($B$11="","",$B$11*EXP($B$12*C7033))</f>
        <v>1248.53363624286</v>
      </c>
      <c r="E7033" s="20" t="n">
        <f aca="true">IF($B$10="","",$B$10*(1-$B$14+2*$B$14*RAND()))</f>
        <v>3.58680067246083</v>
      </c>
      <c r="F7033" s="21" t="n">
        <f aca="false">INDEX($E$17:$E$28,B7033)</f>
        <v>5.0612</v>
      </c>
      <c r="G7033" s="25" t="n">
        <f aca="false">IF(OR(D7033="",E7033="",F7033=""),"",D7033*($B$7-$B$8-F7033-E7033))</f>
        <v>5108.99879991581</v>
      </c>
      <c r="H7033" s="25" t="n">
        <f aca="false">IF(D7033="","",D7033*$F$30)</f>
        <v>6241.66935430529</v>
      </c>
    </row>
    <row r="7034" customFormat="false" ht="15" hidden="false" customHeight="false" outlineLevel="0" collapsed="false">
      <c r="A7034" s="2" t="n">
        <v>7000</v>
      </c>
      <c r="B7034" s="2" t="n">
        <v>4</v>
      </c>
      <c r="C7034" s="22" t="n">
        <f aca="true">NORMSINV(MAX(RAND(),0.000000000001))</f>
        <v>1.13592294502026</v>
      </c>
      <c r="D7034" s="24" t="n">
        <f aca="false">IF($B$11="","",$B$11*EXP($B$12*C7034))</f>
        <v>1496.87095526772</v>
      </c>
      <c r="E7034" s="20" t="n">
        <f aca="true">IF($B$10="","",$B$10*(1-$B$14+2*$B$14*RAND()))</f>
        <v>3.4689242580694</v>
      </c>
      <c r="F7034" s="21" t="n">
        <f aca="false">INDEX($E$17:$E$28,B7034)</f>
        <v>4.89657419354839</v>
      </c>
      <c r="G7034" s="25" t="n">
        <f aca="false">IF(OR(D7034="",E7034="",F7034=""),"",D7034*($B$7-$B$8-F7034-E7034))</f>
        <v>6548.064311547</v>
      </c>
      <c r="H7034" s="25" t="n">
        <f aca="false">IF(D7034="","",D7034*$F$30)</f>
        <v>7483.15727957438</v>
      </c>
    </row>
    <row r="7035" customFormat="false" ht="15" hidden="false" customHeight="false" outlineLevel="0" collapsed="false">
      <c r="A7035" s="2" t="n">
        <v>7001</v>
      </c>
      <c r="B7035" s="2" t="n">
        <v>5</v>
      </c>
      <c r="C7035" s="22" t="n">
        <f aca="true">NORMSINV(MAX(RAND(),0.000000000001))</f>
        <v>0.503569348482899</v>
      </c>
      <c r="D7035" s="24" t="n">
        <f aca="false">IF($B$11="","",$B$11*EXP($B$12*C7035))</f>
        <v>1146.7416252487</v>
      </c>
      <c r="E7035" s="20" t="n">
        <f aca="true">IF($B$10="","",$B$10*(1-$B$14+2*$B$14*RAND()))</f>
        <v>4.12219908221847</v>
      </c>
      <c r="F7035" s="21" t="n">
        <f aca="false">INDEX($E$17:$E$28,B7035)</f>
        <v>4.761</v>
      </c>
      <c r="G7035" s="25" t="n">
        <f aca="false">IF(OR(D7035="",E7035="",F7035=""),"",D7035*($B$7-$B$8-F7035-E7035))</f>
        <v>4422.75415271746</v>
      </c>
      <c r="H7035" s="25" t="n">
        <f aca="false">IF(D7035="","",D7035*$F$30)</f>
        <v>5732.7907329433</v>
      </c>
    </row>
    <row r="7036" customFormat="false" ht="15" hidden="false" customHeight="false" outlineLevel="0" collapsed="false">
      <c r="A7036" s="2" t="n">
        <v>7002</v>
      </c>
      <c r="B7036" s="2" t="n">
        <v>6</v>
      </c>
      <c r="C7036" s="22" t="n">
        <f aca="true">NORMSINV(MAX(RAND(),0.000000000001))</f>
        <v>0.952571835868831</v>
      </c>
      <c r="D7036" s="24" t="n">
        <f aca="false">IF($B$11="","",$B$11*EXP($B$12*C7036))</f>
        <v>1385.58019283464</v>
      </c>
      <c r="E7036" s="20" t="n">
        <f aca="true">IF($B$10="","",$B$10*(1-$B$14+2*$B$14*RAND()))</f>
        <v>3.55399983002627</v>
      </c>
      <c r="F7036" s="21" t="n">
        <f aca="false">INDEX($E$17:$E$28,B7036)</f>
        <v>4.761</v>
      </c>
      <c r="G7036" s="25" t="n">
        <f aca="false">IF(OR(D7036="",E7036="",F7036=""),"",D7036*($B$7-$B$8-F7036-E7036))</f>
        <v>6131.19258880553</v>
      </c>
      <c r="H7036" s="25" t="n">
        <f aca="false">IF(D7036="","",D7036*$F$30)</f>
        <v>6926.79250001895</v>
      </c>
    </row>
    <row r="7037" customFormat="false" ht="15" hidden="false" customHeight="false" outlineLevel="0" collapsed="false">
      <c r="A7037" s="2" t="n">
        <v>7003</v>
      </c>
      <c r="B7037" s="2" t="n">
        <v>7</v>
      </c>
      <c r="C7037" s="22" t="n">
        <f aca="true">NORMSINV(MAX(RAND(),0.000000000001))</f>
        <v>1.20715792241841</v>
      </c>
      <c r="D7037" s="24" t="n">
        <f aca="false">IF($B$11="","",$B$11*EXP($B$12*C7037))</f>
        <v>1542.48214562344</v>
      </c>
      <c r="E7037" s="20" t="n">
        <f aca="true">IF($B$10="","",$B$10*(1-$B$14+2*$B$14*RAND()))</f>
        <v>3.80217963248891</v>
      </c>
      <c r="F7037" s="21" t="n">
        <f aca="false">INDEX($E$17:$E$28,B7037)</f>
        <v>4.761</v>
      </c>
      <c r="G7037" s="25" t="n">
        <f aca="false">IF(OR(D7037="",E7037="",F7037=""),"",D7037*($B$7-$B$8-F7037-E7037))</f>
        <v>6442.67084236219</v>
      </c>
      <c r="H7037" s="25" t="n">
        <f aca="false">IF(D7037="","",D7037*$F$30)</f>
        <v>7711.17674240069</v>
      </c>
    </row>
    <row r="7038" customFormat="false" ht="15" hidden="false" customHeight="false" outlineLevel="0" collapsed="false">
      <c r="A7038" s="2" t="n">
        <v>7004</v>
      </c>
      <c r="B7038" s="2" t="n">
        <v>8</v>
      </c>
      <c r="C7038" s="22" t="n">
        <f aca="true">NORMSINV(MAX(RAND(),0.000000000001))</f>
        <v>0.253105945276778</v>
      </c>
      <c r="D7038" s="24" t="n">
        <f aca="false">IF($B$11="","",$B$11*EXP($B$12*C7038))</f>
        <v>1031.88556290015</v>
      </c>
      <c r="E7038" s="20" t="n">
        <f aca="true">IF($B$10="","",$B$10*(1-$B$14+2*$B$14*RAND()))</f>
        <v>4.0974254787441</v>
      </c>
      <c r="F7038" s="21" t="n">
        <f aca="false">INDEX($E$17:$E$28,B7038)</f>
        <v>4.761</v>
      </c>
      <c r="G7038" s="25" t="n">
        <f aca="false">IF(OR(D7038="",E7038="",F7038=""),"",D7038*($B$7-$B$8-F7038-E7038))</f>
        <v>4005.34070980502</v>
      </c>
      <c r="H7038" s="25" t="n">
        <f aca="false">IF(D7038="","",D7038*$F$30)</f>
        <v>5158.60230605042</v>
      </c>
    </row>
    <row r="7039" customFormat="false" ht="15" hidden="false" customHeight="false" outlineLevel="0" collapsed="false">
      <c r="A7039" s="2" t="n">
        <v>7005</v>
      </c>
      <c r="B7039" s="2" t="n">
        <v>9</v>
      </c>
      <c r="C7039" s="22" t="n">
        <f aca="true">NORMSINV(MAX(RAND(),0.000000000001))</f>
        <v>0.182777664407465</v>
      </c>
      <c r="D7039" s="24" t="n">
        <f aca="false">IF($B$11="","",$B$11*EXP($B$12*C7039))</f>
        <v>1001.75535996836</v>
      </c>
      <c r="E7039" s="20" t="n">
        <f aca="true">IF($B$10="","",$B$10*(1-$B$14+2*$B$14*RAND()))</f>
        <v>3.41716678555904</v>
      </c>
      <c r="F7039" s="21" t="n">
        <f aca="false">INDEX($E$17:$E$28,B7039)</f>
        <v>4.761</v>
      </c>
      <c r="G7039" s="25" t="n">
        <f aca="false">IF(OR(D7039="",E7039="",F7039=""),"",D7039*($B$7-$B$8-F7039-E7039))</f>
        <v>4569.8408738479</v>
      </c>
      <c r="H7039" s="25" t="n">
        <f aca="false">IF(D7039="","",D7039*$F$30)</f>
        <v>5007.9753955538</v>
      </c>
    </row>
    <row r="7040" customFormat="false" ht="15" hidden="false" customHeight="false" outlineLevel="0" collapsed="false">
      <c r="A7040" s="2" t="n">
        <v>7006</v>
      </c>
      <c r="B7040" s="2" t="n">
        <v>10</v>
      </c>
      <c r="C7040" s="22" t="n">
        <f aca="true">NORMSINV(MAX(RAND(),0.000000000001))</f>
        <v>0.168239780711532</v>
      </c>
      <c r="D7040" s="24" t="n">
        <f aca="false">IF($B$11="","",$B$11*EXP($B$12*C7040))</f>
        <v>995.637593306093</v>
      </c>
      <c r="E7040" s="20" t="n">
        <f aca="true">IF($B$10="","",$B$10*(1-$B$14+2*$B$14*RAND()))</f>
        <v>3.86396217619918</v>
      </c>
      <c r="F7040" s="21" t="n">
        <f aca="false">INDEX($E$17:$E$28,B7040)</f>
        <v>4.761</v>
      </c>
      <c r="G7040" s="25" t="n">
        <f aca="false">IF(OR(D7040="",E7040="",F7040=""),"",D7040*($B$7-$B$8-F7040-E7040))</f>
        <v>4097.08635525259</v>
      </c>
      <c r="H7040" s="25" t="n">
        <f aca="false">IF(D7040="","",D7040*$F$30)</f>
        <v>4977.39145645582</v>
      </c>
    </row>
    <row r="7041" customFormat="false" ht="15" hidden="false" customHeight="false" outlineLevel="0" collapsed="false">
      <c r="A7041" s="2" t="n">
        <v>7007</v>
      </c>
      <c r="B7041" s="2" t="n">
        <v>11</v>
      </c>
      <c r="C7041" s="22" t="n">
        <f aca="true">NORMSINV(MAX(RAND(),0.000000000001))</f>
        <v>-0.155664676946943</v>
      </c>
      <c r="D7041" s="24" t="n">
        <f aca="false">IF($B$11="","",$B$11*EXP($B$12*C7041))</f>
        <v>868.615862215995</v>
      </c>
      <c r="E7041" s="20" t="n">
        <f aca="true">IF($B$10="","",$B$10*(1-$B$14+2*$B$14*RAND()))</f>
        <v>3.54849786634374</v>
      </c>
      <c r="F7041" s="21" t="n">
        <f aca="false">INDEX($E$17:$E$28,B7041)</f>
        <v>4.761</v>
      </c>
      <c r="G7041" s="25" t="n">
        <f aca="false">IF(OR(D7041="",E7041="",F7041=""),"",D7041*($B$7-$B$8-F7041-E7041))</f>
        <v>3848.40443087564</v>
      </c>
      <c r="H7041" s="25" t="n">
        <f aca="false">IF(D7041="","",D7041*$F$30)</f>
        <v>4342.3844183902</v>
      </c>
    </row>
    <row r="7042" customFormat="false" ht="15" hidden="false" customHeight="false" outlineLevel="0" collapsed="false">
      <c r="A7042" s="2" t="n">
        <v>7008</v>
      </c>
      <c r="B7042" s="2" t="n">
        <v>12</v>
      </c>
      <c r="C7042" s="22" t="n">
        <f aca="true">NORMSINV(MAX(RAND(),0.000000000001))</f>
        <v>-0.922927488217007</v>
      </c>
      <c r="D7042" s="24" t="n">
        <f aca="false">IF($B$11="","",$B$11*EXP($B$12*C7042))</f>
        <v>628.667480115701</v>
      </c>
      <c r="E7042" s="20" t="n">
        <f aca="true">IF($B$10="","",$B$10*(1-$B$14+2*$B$14*RAND()))</f>
        <v>3.87132925858268</v>
      </c>
      <c r="F7042" s="21" t="n">
        <f aca="false">INDEX($E$17:$E$28,B7042)</f>
        <v>4.761</v>
      </c>
      <c r="G7042" s="25" t="n">
        <f aca="false">IF(OR(D7042="",E7042="",F7042=""),"",D7042*($B$7-$B$8-F7042-E7042))</f>
        <v>2582.35901415182</v>
      </c>
      <c r="H7042" s="25" t="n">
        <f aca="false">IF(D7042="","",D7042*$F$30)</f>
        <v>3142.83446659441</v>
      </c>
    </row>
    <row r="7043" customFormat="false" ht="15" hidden="false" customHeight="false" outlineLevel="0" collapsed="false">
      <c r="A7043" s="2" t="n">
        <v>7009</v>
      </c>
      <c r="B7043" s="2" t="n">
        <v>1</v>
      </c>
      <c r="C7043" s="22" t="n">
        <f aca="true">NORMSINV(MAX(RAND(),0.000000000001))</f>
        <v>0.583607969892793</v>
      </c>
      <c r="D7043" s="24" t="n">
        <f aca="false">IF($B$11="","",$B$11*EXP($B$12*C7043))</f>
        <v>1186.07568106257</v>
      </c>
      <c r="E7043" s="20" t="n">
        <f aca="true">IF($B$10="","",$B$10*(1-$B$14+2*$B$14*RAND()))</f>
        <v>3.95148862361887</v>
      </c>
      <c r="F7043" s="21" t="n">
        <f aca="false">INDEX($E$17:$E$28,B7043)</f>
        <v>4.92562580645161</v>
      </c>
      <c r="G7043" s="25" t="n">
        <f aca="false">IF(OR(D7043="",E7043="",F7043=""),"",D7043*($B$7-$B$8-F7043-E7043))</f>
        <v>4581.67463322094</v>
      </c>
      <c r="H7043" s="25" t="n">
        <f aca="false">IF(D7043="","",D7043*$F$30)</f>
        <v>5929.42954476802</v>
      </c>
    </row>
    <row r="7044" customFormat="false" ht="15" hidden="false" customHeight="false" outlineLevel="0" collapsed="false">
      <c r="A7044" s="2" t="n">
        <v>7010</v>
      </c>
      <c r="B7044" s="2" t="n">
        <v>2</v>
      </c>
      <c r="C7044" s="22" t="n">
        <f aca="true">NORMSINV(MAX(RAND(),0.000000000001))</f>
        <v>-0.557711633364121</v>
      </c>
      <c r="D7044" s="24" t="n">
        <f aca="false">IF($B$11="","",$B$11*EXP($B$12*C7044))</f>
        <v>733.253907526276</v>
      </c>
      <c r="E7044" s="20" t="n">
        <f aca="true">IF($B$10="","",$B$10*(1-$B$14+2*$B$14*RAND()))</f>
        <v>3.59885167483637</v>
      </c>
      <c r="F7044" s="21" t="n">
        <f aca="false">INDEX($E$17:$E$28,B7044)</f>
        <v>5.0612</v>
      </c>
      <c r="G7044" s="25" t="n">
        <f aca="false">IF(OR(D7044="",E7044="",F7044=""),"",D7044*($B$7-$B$8-F7044-E7044))</f>
        <v>2991.63805193152</v>
      </c>
      <c r="H7044" s="25" t="n">
        <f aca="false">IF(D7044="","",D7044*$F$30)</f>
        <v>3665.68293450536</v>
      </c>
    </row>
    <row r="7045" customFormat="false" ht="15" hidden="false" customHeight="false" outlineLevel="0" collapsed="false">
      <c r="A7045" s="2" t="n">
        <v>7011</v>
      </c>
      <c r="B7045" s="2" t="n">
        <v>3</v>
      </c>
      <c r="C7045" s="22" t="n">
        <f aca="true">NORMSINV(MAX(RAND(),0.000000000001))</f>
        <v>1.13352272075456</v>
      </c>
      <c r="D7045" s="24" t="n">
        <f aca="false">IF($B$11="","",$B$11*EXP($B$12*C7045))</f>
        <v>1495.35782560864</v>
      </c>
      <c r="E7045" s="20" t="n">
        <f aca="true">IF($B$10="","",$B$10*(1-$B$14+2*$B$14*RAND()))</f>
        <v>3.94596635646226</v>
      </c>
      <c r="F7045" s="21" t="n">
        <f aca="false">INDEX($E$17:$E$28,B7045)</f>
        <v>5.0612</v>
      </c>
      <c r="G7045" s="25" t="n">
        <f aca="false">IF(OR(D7045="",E7045="",F7045=""),"",D7045*($B$7-$B$8-F7045-E7045))</f>
        <v>5581.92200055936</v>
      </c>
      <c r="H7045" s="25" t="n">
        <f aca="false">IF(D7045="","",D7045*$F$30)</f>
        <v>7475.59284178269</v>
      </c>
    </row>
    <row r="7046" customFormat="false" ht="15" hidden="false" customHeight="false" outlineLevel="0" collapsed="false">
      <c r="A7046" s="2" t="n">
        <v>7012</v>
      </c>
      <c r="B7046" s="2" t="n">
        <v>4</v>
      </c>
      <c r="C7046" s="22" t="n">
        <f aca="true">NORMSINV(MAX(RAND(),0.000000000001))</f>
        <v>0.278871496198731</v>
      </c>
      <c r="D7046" s="24" t="n">
        <f aca="false">IF($B$11="","",$B$11*EXP($B$12*C7046))</f>
        <v>1043.14949878308</v>
      </c>
      <c r="E7046" s="20" t="n">
        <f aca="true">IF($B$10="","",$B$10*(1-$B$14+2*$B$14*RAND()))</f>
        <v>3.99689494715311</v>
      </c>
      <c r="F7046" s="21" t="n">
        <f aca="false">INDEX($E$17:$E$28,B7046)</f>
        <v>4.89657419354839</v>
      </c>
      <c r="G7046" s="25" t="n">
        <f aca="false">IF(OR(D7046="",E7046="",F7046=""),"",D7046*($B$7-$B$8-F7046-E7046))</f>
        <v>4012.50673793088</v>
      </c>
      <c r="H7046" s="25" t="n">
        <f aca="false">IF(D7046="","",D7046*$F$30)</f>
        <v>5214.91297431637</v>
      </c>
    </row>
    <row r="7047" customFormat="false" ht="15" hidden="false" customHeight="false" outlineLevel="0" collapsed="false">
      <c r="A7047" s="2" t="n">
        <v>7013</v>
      </c>
      <c r="B7047" s="2" t="n">
        <v>5</v>
      </c>
      <c r="C7047" s="22" t="n">
        <f aca="true">NORMSINV(MAX(RAND(),0.000000000001))</f>
        <v>1.597702499463</v>
      </c>
      <c r="D7047" s="24" t="n">
        <f aca="false">IF($B$11="","",$B$11*EXP($B$12*C7047))</f>
        <v>1818.3966190758</v>
      </c>
      <c r="E7047" s="20" t="n">
        <f aca="true">IF($B$10="","",$B$10*(1-$B$14+2*$B$14*RAND()))</f>
        <v>3.80445061409591</v>
      </c>
      <c r="F7047" s="21" t="n">
        <f aca="false">INDEX($E$17:$E$28,B7047)</f>
        <v>4.761</v>
      </c>
      <c r="G7047" s="25" t="n">
        <f aca="false">IF(OR(D7047="",E7047="",F7047=""),"",D7047*($B$7-$B$8-F7047-E7047))</f>
        <v>7590.98648949297</v>
      </c>
      <c r="H7047" s="25" t="n">
        <f aca="false">IF(D7047="","",D7047*$F$30)</f>
        <v>9090.52837808375</v>
      </c>
    </row>
    <row r="7048" customFormat="false" ht="15" hidden="false" customHeight="false" outlineLevel="0" collapsed="false">
      <c r="A7048" s="2" t="n">
        <v>7014</v>
      </c>
      <c r="B7048" s="2" t="n">
        <v>6</v>
      </c>
      <c r="C7048" s="22" t="n">
        <f aca="true">NORMSINV(MAX(RAND(),0.000000000001))</f>
        <v>0.203682172921012</v>
      </c>
      <c r="D7048" s="24" t="n">
        <f aca="false">IF($B$11="","",$B$11*EXP($B$12*C7048))</f>
        <v>1010.61824936556</v>
      </c>
      <c r="E7048" s="20" t="n">
        <f aca="true">IF($B$10="","",$B$10*(1-$B$14+2*$B$14*RAND()))</f>
        <v>3.8083874738725</v>
      </c>
      <c r="F7048" s="21" t="n">
        <f aca="false">INDEX($E$17:$E$28,B7048)</f>
        <v>4.761</v>
      </c>
      <c r="G7048" s="25" t="n">
        <f aca="false">IF(OR(D7048="",E7048="",F7048=""),"",D7048*($B$7-$B$8-F7048-E7048))</f>
        <v>4214.89712993705</v>
      </c>
      <c r="H7048" s="25" t="n">
        <f aca="false">IF(D7048="","",D7048*$F$30)</f>
        <v>5052.28275222831</v>
      </c>
    </row>
    <row r="7049" customFormat="false" ht="15" hidden="false" customHeight="false" outlineLevel="0" collapsed="false">
      <c r="A7049" s="2" t="n">
        <v>7015</v>
      </c>
      <c r="B7049" s="2" t="n">
        <v>7</v>
      </c>
      <c r="C7049" s="22" t="n">
        <f aca="true">NORMSINV(MAX(RAND(),0.000000000001))</f>
        <v>-1.86743269498067</v>
      </c>
      <c r="D7049" s="24" t="n">
        <f aca="false">IF($B$11="","",$B$11*EXP($B$12*C7049))</f>
        <v>422.259487359295</v>
      </c>
      <c r="E7049" s="20" t="n">
        <f aca="true">IF($B$10="","",$B$10*(1-$B$14+2*$B$14*RAND()))</f>
        <v>3.72204512127832</v>
      </c>
      <c r="F7049" s="21" t="n">
        <f aca="false">INDEX($E$17:$E$28,B7049)</f>
        <v>4.761</v>
      </c>
      <c r="G7049" s="25" t="n">
        <f aca="false">IF(OR(D7049="",E7049="",F7049=""),"",D7049*($B$7-$B$8-F7049-E7049))</f>
        <v>1797.53958480067</v>
      </c>
      <c r="H7049" s="25" t="n">
        <f aca="false">IF(D7049="","",D7049*$F$30)</f>
        <v>2110.95962920659</v>
      </c>
    </row>
    <row r="7050" customFormat="false" ht="15" hidden="false" customHeight="false" outlineLevel="0" collapsed="false">
      <c r="A7050" s="2" t="n">
        <v>7016</v>
      </c>
      <c r="B7050" s="2" t="n">
        <v>8</v>
      </c>
      <c r="C7050" s="22" t="n">
        <f aca="true">NORMSINV(MAX(RAND(),0.000000000001))</f>
        <v>0.000637560126156521</v>
      </c>
      <c r="D7050" s="24" t="n">
        <f aca="false">IF($B$11="","",$B$11*EXP($B$12*C7050))</f>
        <v>927.749202825451</v>
      </c>
      <c r="E7050" s="20" t="n">
        <f aca="true">IF($B$10="","",$B$10*(1-$B$14+2*$B$14*RAND()))</f>
        <v>3.87395964822027</v>
      </c>
      <c r="F7050" s="21" t="n">
        <f aca="false">INDEX($E$17:$E$28,B7050)</f>
        <v>4.761</v>
      </c>
      <c r="G7050" s="25" t="n">
        <f aca="false">IF(OR(D7050="",E7050="",F7050=""),"",D7050*($B$7-$B$8-F7050-E7050))</f>
        <v>3808.44791392995</v>
      </c>
      <c r="H7050" s="25" t="n">
        <f aca="false">IF(D7050="","",D7050*$F$30)</f>
        <v>4638.00381476499</v>
      </c>
    </row>
    <row r="7051" customFormat="false" ht="15" hidden="false" customHeight="false" outlineLevel="0" collapsed="false">
      <c r="A7051" s="2" t="n">
        <v>7017</v>
      </c>
      <c r="B7051" s="2" t="n">
        <v>9</v>
      </c>
      <c r="C7051" s="22" t="n">
        <f aca="true">NORMSINV(MAX(RAND(),0.000000000001))</f>
        <v>1.98414499329924</v>
      </c>
      <c r="D7051" s="24" t="n">
        <f aca="false">IF($B$11="","",$B$11*EXP($B$12*C7051))</f>
        <v>2139.96374670832</v>
      </c>
      <c r="E7051" s="20" t="n">
        <f aca="true">IF($B$10="","",$B$10*(1-$B$14+2*$B$14*RAND()))</f>
        <v>3.43093941553086</v>
      </c>
      <c r="F7051" s="21" t="n">
        <f aca="false">INDEX($E$17:$E$28,B7051)</f>
        <v>4.761</v>
      </c>
      <c r="G7051" s="25" t="n">
        <f aca="false">IF(OR(D7051="",E7051="",F7051=""),"",D7051*($B$7-$B$8-F7051-E7051))</f>
        <v>9732.68476859698</v>
      </c>
      <c r="H7051" s="25" t="n">
        <f aca="false">IF(D7051="","",D7051*$F$30)</f>
        <v>10698.1067625442</v>
      </c>
    </row>
    <row r="7052" customFormat="false" ht="15" hidden="false" customHeight="false" outlineLevel="0" collapsed="false">
      <c r="A7052" s="2" t="n">
        <v>7018</v>
      </c>
      <c r="B7052" s="2" t="n">
        <v>10</v>
      </c>
      <c r="C7052" s="22" t="n">
        <f aca="true">NORMSINV(MAX(RAND(),0.000000000001))</f>
        <v>2.23068214647989</v>
      </c>
      <c r="D7052" s="24" t="n">
        <f aca="false">IF($B$11="","",$B$11*EXP($B$12*C7052))</f>
        <v>2374.22549932809</v>
      </c>
      <c r="E7052" s="20" t="n">
        <f aca="true">IF($B$10="","",$B$10*(1-$B$14+2*$B$14*RAND()))</f>
        <v>3.5972753502221</v>
      </c>
      <c r="F7052" s="21" t="n">
        <f aca="false">INDEX($E$17:$E$28,B7052)</f>
        <v>4.761</v>
      </c>
      <c r="G7052" s="25" t="n">
        <f aca="false">IF(OR(D7052="",E7052="",F7052=""),"",D7052*($B$7-$B$8-F7052-E7052))</f>
        <v>10403.2023945371</v>
      </c>
      <c r="H7052" s="25" t="n">
        <f aca="false">IF(D7052="","",D7052*$F$30)</f>
        <v>11869.228116241</v>
      </c>
    </row>
    <row r="7053" customFormat="false" ht="15" hidden="false" customHeight="false" outlineLevel="0" collapsed="false">
      <c r="A7053" s="2" t="n">
        <v>7019</v>
      </c>
      <c r="B7053" s="2" t="n">
        <v>11</v>
      </c>
      <c r="C7053" s="22" t="n">
        <f aca="true">NORMSINV(MAX(RAND(),0.000000000001))</f>
        <v>-0.874320208697982</v>
      </c>
      <c r="D7053" s="24" t="n">
        <f aca="false">IF($B$11="","",$B$11*EXP($B$12*C7053))</f>
        <v>641.676271594575</v>
      </c>
      <c r="E7053" s="20" t="n">
        <f aca="true">IF($B$10="","",$B$10*(1-$B$14+2*$B$14*RAND()))</f>
        <v>4.12272871017559</v>
      </c>
      <c r="F7053" s="21" t="n">
        <f aca="false">INDEX($E$17:$E$28,B7053)</f>
        <v>4.761</v>
      </c>
      <c r="G7053" s="25" t="n">
        <f aca="false">IF(OR(D7053="",E7053="",F7053=""),"",D7053*($B$7-$B$8-F7053-E7053))</f>
        <v>2474.47778351173</v>
      </c>
      <c r="H7053" s="25" t="n">
        <f aca="false">IF(D7053="","",D7053*$F$30)</f>
        <v>3207.8680169556</v>
      </c>
    </row>
    <row r="7054" customFormat="false" ht="15" hidden="false" customHeight="false" outlineLevel="0" collapsed="false">
      <c r="A7054" s="2" t="n">
        <v>7020</v>
      </c>
      <c r="B7054" s="2" t="n">
        <v>12</v>
      </c>
      <c r="C7054" s="22" t="n">
        <f aca="true">NORMSINV(MAX(RAND(),0.000000000001))</f>
        <v>-1.86378888315034</v>
      </c>
      <c r="D7054" s="24" t="n">
        <f aca="false">IF($B$11="","",$B$11*EXP($B$12*C7054))</f>
        <v>422.908313534893</v>
      </c>
      <c r="E7054" s="20" t="n">
        <f aca="true">IF($B$10="","",$B$10*(1-$B$14+2*$B$14*RAND()))</f>
        <v>4.09464826749219</v>
      </c>
      <c r="F7054" s="21" t="n">
        <f aca="false">INDEX($E$17:$E$28,B7054)</f>
        <v>4.761</v>
      </c>
      <c r="G7054" s="25" t="n">
        <f aca="false">IF(OR(D7054="",E7054="",F7054=""),"",D7054*($B$7-$B$8-F7054-E7054))</f>
        <v>1642.72464037122</v>
      </c>
      <c r="H7054" s="25" t="n">
        <f aca="false">IF(D7054="","",D7054*$F$30)</f>
        <v>2114.20324102364</v>
      </c>
    </row>
    <row r="7055" customFormat="false" ht="15" hidden="false" customHeight="false" outlineLevel="0" collapsed="false">
      <c r="A7055" s="2" t="n">
        <v>7021</v>
      </c>
      <c r="B7055" s="2" t="n">
        <v>1</v>
      </c>
      <c r="C7055" s="22" t="n">
        <f aca="true">NORMSINV(MAX(RAND(),0.000000000001))</f>
        <v>1.61752298174864</v>
      </c>
      <c r="D7055" s="24" t="n">
        <f aca="false">IF($B$11="","",$B$11*EXP($B$12*C7055))</f>
        <v>1833.64687732012</v>
      </c>
      <c r="E7055" s="20" t="n">
        <f aca="true">IF($B$10="","",$B$10*(1-$B$14+2*$B$14*RAND()))</f>
        <v>4.01450632332913</v>
      </c>
      <c r="F7055" s="21" t="n">
        <f aca="false">INDEX($E$17:$E$28,B7055)</f>
        <v>4.92562580645161</v>
      </c>
      <c r="G7055" s="25" t="n">
        <f aca="false">IF(OR(D7055="",E7055="",F7055=""),"",D7055*($B$7-$B$8-F7055-E7055))</f>
        <v>6967.61585445662</v>
      </c>
      <c r="H7055" s="25" t="n">
        <f aca="false">IF(D7055="","",D7055*$F$30)</f>
        <v>9166.76746909876</v>
      </c>
    </row>
    <row r="7056" customFormat="false" ht="15" hidden="false" customHeight="false" outlineLevel="0" collapsed="false">
      <c r="A7056" s="2" t="n">
        <v>7022</v>
      </c>
      <c r="B7056" s="2" t="n">
        <v>2</v>
      </c>
      <c r="C7056" s="22" t="n">
        <f aca="true">NORMSINV(MAX(RAND(),0.000000000001))</f>
        <v>0.299062724937288</v>
      </c>
      <c r="D7056" s="24" t="n">
        <f aca="false">IF($B$11="","",$B$11*EXP($B$12*C7056))</f>
        <v>1052.06237013144</v>
      </c>
      <c r="E7056" s="20" t="n">
        <f aca="true">IF($B$10="","",$B$10*(1-$B$14+2*$B$14*RAND()))</f>
        <v>3.99863648797174</v>
      </c>
      <c r="F7056" s="21" t="n">
        <f aca="false">INDEX($E$17:$E$28,B7056)</f>
        <v>5.0612</v>
      </c>
      <c r="G7056" s="25" t="n">
        <f aca="false">IF(OR(D7056="",E7056="",F7056=""),"",D7056*($B$7-$B$8-F7056-E7056))</f>
        <v>3871.76154693571</v>
      </c>
      <c r="H7056" s="25" t="n">
        <f aca="false">IF(D7056="","",D7056*$F$30)</f>
        <v>5259.47020076112</v>
      </c>
    </row>
    <row r="7057" customFormat="false" ht="15" hidden="false" customHeight="false" outlineLevel="0" collapsed="false">
      <c r="A7057" s="2" t="n">
        <v>7023</v>
      </c>
      <c r="B7057" s="2" t="n">
        <v>3</v>
      </c>
      <c r="C7057" s="22" t="n">
        <f aca="true">NORMSINV(MAX(RAND(),0.000000000001))</f>
        <v>-1.06215700045045</v>
      </c>
      <c r="D7057" s="24" t="n">
        <f aca="false">IF($B$11="","",$B$11*EXP($B$12*C7057))</f>
        <v>592.846715939322</v>
      </c>
      <c r="E7057" s="20" t="n">
        <f aca="true">IF($B$10="","",$B$10*(1-$B$14+2*$B$14*RAND()))</f>
        <v>4.08229170974341</v>
      </c>
      <c r="F7057" s="21" t="n">
        <f aca="false">INDEX($E$17:$E$28,B7057)</f>
        <v>5.0612</v>
      </c>
      <c r="G7057" s="25" t="n">
        <f aca="false">IF(OR(D7057="",E7057="",F7057=""),"",D7057*($B$7-$B$8-F7057-E7057))</f>
        <v>2132.17812872717</v>
      </c>
      <c r="H7057" s="25" t="n">
        <f aca="false">IF(D7057="","",D7057*$F$30)</f>
        <v>2963.75930232386</v>
      </c>
    </row>
    <row r="7058" customFormat="false" ht="15" hidden="false" customHeight="false" outlineLevel="0" collapsed="false">
      <c r="A7058" s="2" t="n">
        <v>7024</v>
      </c>
      <c r="B7058" s="2" t="n">
        <v>4</v>
      </c>
      <c r="C7058" s="22" t="n">
        <f aca="true">NORMSINV(MAX(RAND(),0.000000000001))</f>
        <v>-0.949020594262387</v>
      </c>
      <c r="D7058" s="24" t="n">
        <f aca="false">IF($B$11="","",$B$11*EXP($B$12*C7058))</f>
        <v>621.793297872538</v>
      </c>
      <c r="E7058" s="20" t="n">
        <f aca="true">IF($B$10="","",$B$10*(1-$B$14+2*$B$14*RAND()))</f>
        <v>3.45401688811552</v>
      </c>
      <c r="F7058" s="21" t="n">
        <f aca="false">INDEX($E$17:$E$28,B7058)</f>
        <v>4.89657419354839</v>
      </c>
      <c r="G7058" s="25" t="n">
        <f aca="false">IF(OR(D7058="",E7058="",F7058=""),"",D7058*($B$7-$B$8-F7058-E7058))</f>
        <v>2729.30504704333</v>
      </c>
      <c r="H7058" s="25" t="n">
        <f aca="false">IF(D7058="","",D7058*$F$30)</f>
        <v>3108.46905472439</v>
      </c>
    </row>
    <row r="7059" customFormat="false" ht="15" hidden="false" customHeight="false" outlineLevel="0" collapsed="false">
      <c r="A7059" s="2" t="n">
        <v>7025</v>
      </c>
      <c r="B7059" s="2" t="n">
        <v>5</v>
      </c>
      <c r="C7059" s="22" t="n">
        <f aca="true">NORMSINV(MAX(RAND(),0.000000000001))</f>
        <v>-0.0328684164171985</v>
      </c>
      <c r="D7059" s="24" t="n">
        <f aca="false">IF($B$11="","",$B$11*EXP($B$12*C7059))</f>
        <v>914.743006965276</v>
      </c>
      <c r="E7059" s="20" t="n">
        <f aca="true">IF($B$10="","",$B$10*(1-$B$14+2*$B$14*RAND()))</f>
        <v>4.03232208209178</v>
      </c>
      <c r="F7059" s="21" t="n">
        <f aca="false">INDEX($E$17:$E$28,B7059)</f>
        <v>4.761</v>
      </c>
      <c r="G7059" s="25" t="n">
        <f aca="false">IF(OR(D7059="",E7059="",F7059=""),"",D7059*($B$7-$B$8-F7059-E7059))</f>
        <v>3610.19602615082</v>
      </c>
      <c r="H7059" s="25" t="n">
        <f aca="false">IF(D7059="","",D7059*$F$30)</f>
        <v>4572.98324042081</v>
      </c>
    </row>
    <row r="7060" customFormat="false" ht="15" hidden="false" customHeight="false" outlineLevel="0" collapsed="false">
      <c r="A7060" s="2" t="n">
        <v>7026</v>
      </c>
      <c r="B7060" s="2" t="n">
        <v>6</v>
      </c>
      <c r="C7060" s="22" t="n">
        <f aca="true">NORMSINV(MAX(RAND(),0.000000000001))</f>
        <v>-0.209675804361644</v>
      </c>
      <c r="D7060" s="24" t="n">
        <f aca="false">IF($B$11="","",$B$11*EXP($B$12*C7060))</f>
        <v>849.070757842055</v>
      </c>
      <c r="E7060" s="20" t="n">
        <f aca="true">IF($B$10="","",$B$10*(1-$B$14+2*$B$14*RAND()))</f>
        <v>3.75240633600016</v>
      </c>
      <c r="F7060" s="21" t="n">
        <f aca="false">INDEX($E$17:$E$28,B7060)</f>
        <v>4.761</v>
      </c>
      <c r="G7060" s="25" t="n">
        <f aca="false">IF(OR(D7060="",E7060="",F7060=""),"",D7060*($B$7-$B$8-F7060-E7060))</f>
        <v>3588.67708538277</v>
      </c>
      <c r="H7060" s="25" t="n">
        <f aca="false">IF(D7060="","",D7060*$F$30)</f>
        <v>4244.674532604</v>
      </c>
    </row>
    <row r="7061" customFormat="false" ht="15" hidden="false" customHeight="false" outlineLevel="0" collapsed="false">
      <c r="A7061" s="2" t="n">
        <v>7027</v>
      </c>
      <c r="B7061" s="2" t="n">
        <v>7</v>
      </c>
      <c r="C7061" s="22" t="n">
        <f aca="true">NORMSINV(MAX(RAND(),0.000000000001))</f>
        <v>-2.60395982939529</v>
      </c>
      <c r="D7061" s="24" t="n">
        <f aca="false">IF($B$11="","",$B$11*EXP($B$12*C7061))</f>
        <v>309.597318962823</v>
      </c>
      <c r="E7061" s="20" t="n">
        <f aca="true">IF($B$10="","",$B$10*(1-$B$14+2*$B$14*RAND()))</f>
        <v>3.91000421377812</v>
      </c>
      <c r="F7061" s="21" t="n">
        <f aca="false">INDEX($E$17:$E$28,B7061)</f>
        <v>4.761</v>
      </c>
      <c r="G7061" s="25" t="n">
        <f aca="false">IF(OR(D7061="",E7061="",F7061=""),"",D7061*($B$7-$B$8-F7061-E7061))</f>
        <v>1259.75018628532</v>
      </c>
      <c r="H7061" s="25" t="n">
        <f aca="false">IF(D7061="","",D7061*$F$30)</f>
        <v>1547.73891695894</v>
      </c>
    </row>
    <row r="7062" customFormat="false" ht="15" hidden="false" customHeight="false" outlineLevel="0" collapsed="false">
      <c r="A7062" s="2" t="n">
        <v>7028</v>
      </c>
      <c r="B7062" s="2" t="n">
        <v>8</v>
      </c>
      <c r="C7062" s="22" t="n">
        <f aca="true">NORMSINV(MAX(RAND(),0.000000000001))</f>
        <v>-1.10053788743108</v>
      </c>
      <c r="D7062" s="24" t="n">
        <f aca="false">IF($B$11="","",$B$11*EXP($B$12*C7062))</f>
        <v>583.336071967286</v>
      </c>
      <c r="E7062" s="20" t="n">
        <f aca="true">IF($B$10="","",$B$10*(1-$B$14+2*$B$14*RAND()))</f>
        <v>4.09133959817076</v>
      </c>
      <c r="F7062" s="21" t="n">
        <f aca="false">INDEX($E$17:$E$28,B7062)</f>
        <v>4.761</v>
      </c>
      <c r="G7062" s="25" t="n">
        <f aca="false">IF(OR(D7062="",E7062="",F7062=""),"",D7062*($B$7-$B$8-F7062-E7062))</f>
        <v>2267.81254794583</v>
      </c>
      <c r="H7062" s="25" t="n">
        <f aca="false">IF(D7062="","",D7062*$F$30)</f>
        <v>2916.21369097886</v>
      </c>
    </row>
    <row r="7063" customFormat="false" ht="15" hidden="false" customHeight="false" outlineLevel="0" collapsed="false">
      <c r="A7063" s="2" t="n">
        <v>7029</v>
      </c>
      <c r="B7063" s="2" t="n">
        <v>9</v>
      </c>
      <c r="C7063" s="22" t="n">
        <f aca="true">NORMSINV(MAX(RAND(),0.000000000001))</f>
        <v>0.0603252982253072</v>
      </c>
      <c r="D7063" s="24" t="n">
        <f aca="false">IF($B$11="","",$B$11*EXP($B$12*C7063))</f>
        <v>951.378350330505</v>
      </c>
      <c r="E7063" s="20" t="n">
        <f aca="true">IF($B$10="","",$B$10*(1-$B$14+2*$B$14*RAND()))</f>
        <v>3.63378076524913</v>
      </c>
      <c r="F7063" s="21" t="n">
        <f aca="false">INDEX($E$17:$E$28,B7063)</f>
        <v>4.761</v>
      </c>
      <c r="G7063" s="25" t="n">
        <f aca="false">IF(OR(D7063="",E7063="",F7063=""),"",D7063*($B$7-$B$8-F7063-E7063))</f>
        <v>4133.94750738166</v>
      </c>
      <c r="H7063" s="25" t="n">
        <f aca="false">IF(D7063="","",D7063*$F$30)</f>
        <v>4756.13064897226</v>
      </c>
    </row>
    <row r="7064" customFormat="false" ht="15" hidden="false" customHeight="false" outlineLevel="0" collapsed="false">
      <c r="A7064" s="2" t="n">
        <v>7030</v>
      </c>
      <c r="B7064" s="2" t="n">
        <v>10</v>
      </c>
      <c r="C7064" s="22" t="n">
        <f aca="true">NORMSINV(MAX(RAND(),0.000000000001))</f>
        <v>1.14274277089407</v>
      </c>
      <c r="D7064" s="24" t="n">
        <f aca="false">IF($B$11="","",$B$11*EXP($B$12*C7064))</f>
        <v>1501.17861469463</v>
      </c>
      <c r="E7064" s="20" t="n">
        <f aca="true">IF($B$10="","",$B$10*(1-$B$14+2*$B$14*RAND()))</f>
        <v>3.92640850741969</v>
      </c>
      <c r="F7064" s="21" t="n">
        <f aca="false">INDEX($E$17:$E$28,B7064)</f>
        <v>4.761</v>
      </c>
      <c r="G7064" s="25" t="n">
        <f aca="false">IF(OR(D7064="",E7064="",F7064=""),"",D7064*($B$7-$B$8-F7064-E7064))</f>
        <v>6083.66368275496</v>
      </c>
      <c r="H7064" s="25" t="n">
        <f aca="false">IF(D7064="","",D7064*$F$30)</f>
        <v>7504.6921305814</v>
      </c>
    </row>
    <row r="7065" customFormat="false" ht="15" hidden="false" customHeight="false" outlineLevel="0" collapsed="false">
      <c r="A7065" s="2" t="n">
        <v>7031</v>
      </c>
      <c r="B7065" s="2" t="n">
        <v>11</v>
      </c>
      <c r="C7065" s="22" t="n">
        <f aca="true">NORMSINV(MAX(RAND(),0.000000000001))</f>
        <v>1.37095182590092</v>
      </c>
      <c r="D7065" s="24" t="n">
        <f aca="false">IF($B$11="","",$B$11*EXP($B$12*C7065))</f>
        <v>1652.69963731276</v>
      </c>
      <c r="E7065" s="20" t="n">
        <f aca="true">IF($B$10="","",$B$10*(1-$B$14+2*$B$14*RAND()))</f>
        <v>3.76799443942458</v>
      </c>
      <c r="F7065" s="21" t="n">
        <f aca="false">INDEX($E$17:$E$28,B7065)</f>
        <v>4.761</v>
      </c>
      <c r="G7065" s="25" t="n">
        <f aca="false">IF(OR(D7065="",E7065="",F7065=""),"",D7065*($B$7-$B$8-F7065-E7065))</f>
        <v>6959.527362685</v>
      </c>
      <c r="H7065" s="25" t="n">
        <f aca="false">IF(D7065="","",D7065*$F$30)</f>
        <v>8262.17602685394</v>
      </c>
    </row>
    <row r="7066" customFormat="false" ht="15" hidden="false" customHeight="false" outlineLevel="0" collapsed="false">
      <c r="A7066" s="2" t="n">
        <v>7032</v>
      </c>
      <c r="B7066" s="2" t="n">
        <v>12</v>
      </c>
      <c r="C7066" s="22" t="n">
        <f aca="true">NORMSINV(MAX(RAND(),0.000000000001))</f>
        <v>0.35510911134367</v>
      </c>
      <c r="D7066" s="24" t="n">
        <f aca="false">IF($B$11="","",$B$11*EXP($B$12*C7066))</f>
        <v>1077.20362286814</v>
      </c>
      <c r="E7066" s="20" t="n">
        <f aca="true">IF($B$10="","",$B$10*(1-$B$14+2*$B$14*RAND()))</f>
        <v>3.69232755295403</v>
      </c>
      <c r="F7066" s="21" t="n">
        <f aca="false">INDEX($E$17:$E$28,B7066)</f>
        <v>4.761</v>
      </c>
      <c r="G7066" s="25" t="n">
        <f aca="false">IF(OR(D7066="",E7066="",F7066=""),"",D7066*($B$7-$B$8-F7066-E7066))</f>
        <v>4617.61909000695</v>
      </c>
      <c r="H7066" s="25" t="n">
        <f aca="false">IF(D7066="","",D7066*$F$30)</f>
        <v>5385.1563514424</v>
      </c>
    </row>
    <row r="7067" customFormat="false" ht="15" hidden="false" customHeight="false" outlineLevel="0" collapsed="false">
      <c r="A7067" s="2" t="n">
        <v>7033</v>
      </c>
      <c r="B7067" s="2" t="n">
        <v>1</v>
      </c>
      <c r="C7067" s="22" t="n">
        <f aca="true">NORMSINV(MAX(RAND(),0.000000000001))</f>
        <v>-0.857036411992603</v>
      </c>
      <c r="D7067" s="24" t="n">
        <f aca="false">IF($B$11="","",$B$11*EXP($B$12*C7067))</f>
        <v>646.366533440361</v>
      </c>
      <c r="E7067" s="20" t="n">
        <f aca="true">IF($B$10="","",$B$10*(1-$B$14+2*$B$14*RAND()))</f>
        <v>3.84414678694099</v>
      </c>
      <c r="F7067" s="21" t="n">
        <f aca="false">INDEX($E$17:$E$28,B7067)</f>
        <v>4.92562580645161</v>
      </c>
      <c r="G7067" s="25" t="n">
        <f aca="false">IF(OR(D7067="",E7067="",F7067=""),"",D7067*($B$7-$B$8-F7067-E7067))</f>
        <v>2566.22212577874</v>
      </c>
      <c r="H7067" s="25" t="n">
        <f aca="false">IF(D7067="","",D7067*$F$30)</f>
        <v>3231.31557397505</v>
      </c>
    </row>
    <row r="7068" customFormat="false" ht="15" hidden="false" customHeight="false" outlineLevel="0" collapsed="false">
      <c r="A7068" s="2" t="n">
        <v>7034</v>
      </c>
      <c r="B7068" s="2" t="n">
        <v>2</v>
      </c>
      <c r="C7068" s="22" t="n">
        <f aca="true">NORMSINV(MAX(RAND(),0.000000000001))</f>
        <v>0.828950768199361</v>
      </c>
      <c r="D7068" s="24" t="n">
        <f aca="false">IF($B$11="","",$B$11*EXP($B$12*C7068))</f>
        <v>1315.25326047893</v>
      </c>
      <c r="E7068" s="20" t="n">
        <f aca="true">IF($B$10="","",$B$10*(1-$B$14+2*$B$14*RAND()))</f>
        <v>3.72653119198827</v>
      </c>
      <c r="F7068" s="21" t="n">
        <f aca="false">INDEX($E$17:$E$28,B7068)</f>
        <v>5.0612</v>
      </c>
      <c r="G7068" s="25" t="n">
        <f aca="false">IF(OR(D7068="",E7068="",F7068=""),"",D7068*($B$7-$B$8-F7068-E7068))</f>
        <v>5198.23443602659</v>
      </c>
      <c r="H7068" s="25" t="n">
        <f aca="false">IF(D7068="","",D7068*$F$30)</f>
        <v>6575.21409978624</v>
      </c>
    </row>
    <row r="7069" customFormat="false" ht="15" hidden="false" customHeight="false" outlineLevel="0" collapsed="false">
      <c r="A7069" s="2" t="n">
        <v>7035</v>
      </c>
      <c r="B7069" s="2" t="n">
        <v>3</v>
      </c>
      <c r="C7069" s="22" t="n">
        <f aca="true">NORMSINV(MAX(RAND(),0.000000000001))</f>
        <v>1.26808539091248</v>
      </c>
      <c r="D7069" s="24" t="n">
        <f aca="false">IF($B$11="","",$B$11*EXP($B$12*C7069))</f>
        <v>1582.594627654</v>
      </c>
      <c r="E7069" s="20" t="n">
        <f aca="true">IF($B$10="","",$B$10*(1-$B$14+2*$B$14*RAND()))</f>
        <v>4.00530371304807</v>
      </c>
      <c r="F7069" s="21" t="n">
        <f aca="false">INDEX($E$17:$E$28,B7069)</f>
        <v>5.0612</v>
      </c>
      <c r="G7069" s="25" t="n">
        <f aca="false">IF(OR(D7069="",E7069="",F7069=""),"",D7069*($B$7-$B$8-F7069-E7069))</f>
        <v>5813.65548843704</v>
      </c>
      <c r="H7069" s="25" t="n">
        <f aca="false">IF(D7069="","",D7069*$F$30)</f>
        <v>7911.70706256789</v>
      </c>
    </row>
    <row r="7070" customFormat="false" ht="15" hidden="false" customHeight="false" outlineLevel="0" collapsed="false">
      <c r="A7070" s="2" t="n">
        <v>7036</v>
      </c>
      <c r="B7070" s="2" t="n">
        <v>4</v>
      </c>
      <c r="C7070" s="22" t="n">
        <f aca="true">NORMSINV(MAX(RAND(),0.000000000001))</f>
        <v>-0.627718712766348</v>
      </c>
      <c r="D7070" s="24" t="n">
        <f aca="false">IF($B$11="","",$B$11*EXP($B$12*C7070))</f>
        <v>711.939851184006</v>
      </c>
      <c r="E7070" s="20" t="n">
        <f aca="true">IF($B$10="","",$B$10*(1-$B$14+2*$B$14*RAND()))</f>
        <v>3.57022529435005</v>
      </c>
      <c r="F7070" s="21" t="n">
        <f aca="false">INDEX($E$17:$E$28,B7070)</f>
        <v>4.89657419354839</v>
      </c>
      <c r="G7070" s="25" t="n">
        <f aca="false">IF(OR(D7070="",E7070="",F7070=""),"",D7070*($B$7-$B$8-F7070-E7070))</f>
        <v>3042.26173666501</v>
      </c>
      <c r="H7070" s="25" t="n">
        <f aca="false">IF(D7070="","",D7070*$F$30)</f>
        <v>3559.12970403908</v>
      </c>
    </row>
    <row r="7071" customFormat="false" ht="15" hidden="false" customHeight="false" outlineLevel="0" collapsed="false">
      <c r="A7071" s="2" t="n">
        <v>7037</v>
      </c>
      <c r="B7071" s="2" t="n">
        <v>5</v>
      </c>
      <c r="C7071" s="22" t="n">
        <f aca="true">NORMSINV(MAX(RAND(),0.000000000001))</f>
        <v>0.350737424486932</v>
      </c>
      <c r="D7071" s="24" t="n">
        <f aca="false">IF($B$11="","",$B$11*EXP($B$12*C7071))</f>
        <v>1075.22115357679</v>
      </c>
      <c r="E7071" s="20" t="n">
        <f aca="true">IF($B$10="","",$B$10*(1-$B$14+2*$B$14*RAND()))</f>
        <v>3.40299010507933</v>
      </c>
      <c r="F7071" s="21" t="n">
        <f aca="false">INDEX($E$17:$E$28,B7071)</f>
        <v>4.761</v>
      </c>
      <c r="G7071" s="25" t="n">
        <f aca="false">IF(OR(D7071="",E7071="",F7071=""),"",D7071*($B$7-$B$8-F7071-E7071))</f>
        <v>4920.22263799539</v>
      </c>
      <c r="H7071" s="25" t="n">
        <f aca="false">IF(D7071="","",D7071*$F$30)</f>
        <v>5375.24559096107</v>
      </c>
    </row>
    <row r="7072" customFormat="false" ht="15" hidden="false" customHeight="false" outlineLevel="0" collapsed="false">
      <c r="A7072" s="2" t="n">
        <v>7038</v>
      </c>
      <c r="B7072" s="2" t="n">
        <v>6</v>
      </c>
      <c r="C7072" s="22" t="n">
        <f aca="true">NORMSINV(MAX(RAND(),0.000000000001))</f>
        <v>-1.41952577407596</v>
      </c>
      <c r="D7072" s="24" t="n">
        <f aca="false">IF($B$11="","",$B$11*EXP($B$12*C7072))</f>
        <v>509.970459634955</v>
      </c>
      <c r="E7072" s="20" t="n">
        <f aca="true">IF($B$10="","",$B$10*(1-$B$14+2*$B$14*RAND()))</f>
        <v>3.75528176636807</v>
      </c>
      <c r="F7072" s="21" t="n">
        <f aca="false">INDEX($E$17:$E$28,B7072)</f>
        <v>4.761</v>
      </c>
      <c r="G7072" s="25" t="n">
        <f aca="false">IF(OR(D7072="",E7072="",F7072=""),"",D7072*($B$7-$B$8-F7072-E7072))</f>
        <v>2153.97152897382</v>
      </c>
      <c r="H7072" s="25" t="n">
        <f aca="false">IF(D7072="","",D7072*$F$30)</f>
        <v>2549.44432180707</v>
      </c>
    </row>
    <row r="7073" customFormat="false" ht="15" hidden="false" customHeight="false" outlineLevel="0" collapsed="false">
      <c r="A7073" s="2" t="n">
        <v>7039</v>
      </c>
      <c r="B7073" s="2" t="n">
        <v>7</v>
      </c>
      <c r="C7073" s="22" t="n">
        <f aca="true">NORMSINV(MAX(RAND(),0.000000000001))</f>
        <v>-0.570733851491747</v>
      </c>
      <c r="D7073" s="24" t="n">
        <f aca="false">IF($B$11="","",$B$11*EXP($B$12*C7073))</f>
        <v>729.241473153656</v>
      </c>
      <c r="E7073" s="20" t="n">
        <f aca="true">IF($B$10="","",$B$10*(1-$B$14+2*$B$14*RAND()))</f>
        <v>3.62159309670888</v>
      </c>
      <c r="F7073" s="21" t="n">
        <f aca="false">INDEX($E$17:$E$28,B7073)</f>
        <v>4.761</v>
      </c>
      <c r="G7073" s="25" t="n">
        <f aca="false">IF(OR(D7073="",E7073="",F7073=""),"",D7073*($B$7-$B$8-F7073-E7073))</f>
        <v>3177.60182928593</v>
      </c>
      <c r="H7073" s="25" t="n">
        <f aca="false">IF(D7073="","",D7073*$F$30)</f>
        <v>3645.62397258976</v>
      </c>
    </row>
    <row r="7074" customFormat="false" ht="15" hidden="false" customHeight="false" outlineLevel="0" collapsed="false">
      <c r="A7074" s="2" t="n">
        <v>7040</v>
      </c>
      <c r="B7074" s="2" t="n">
        <v>8</v>
      </c>
      <c r="C7074" s="22" t="n">
        <f aca="true">NORMSINV(MAX(RAND(),0.000000000001))</f>
        <v>-0.204867448205634</v>
      </c>
      <c r="D7074" s="24" t="n">
        <f aca="false">IF($B$11="","",$B$11*EXP($B$12*C7074))</f>
        <v>850.792785421696</v>
      </c>
      <c r="E7074" s="20" t="n">
        <f aca="true">IF($B$10="","",$B$10*(1-$B$14+2*$B$14*RAND()))</f>
        <v>4.07159442419361</v>
      </c>
      <c r="F7074" s="21" t="n">
        <f aca="false">INDEX($E$17:$E$28,B7074)</f>
        <v>4.761</v>
      </c>
      <c r="G7074" s="25" t="n">
        <f aca="false">IF(OR(D7074="",E7074="",F7074=""),"",D7074*($B$7-$B$8-F7074-E7074))</f>
        <v>3324.39247361259</v>
      </c>
      <c r="H7074" s="25" t="n">
        <f aca="false">IF(D7074="","",D7074*$F$30)</f>
        <v>4253.28329288014</v>
      </c>
    </row>
    <row r="7075" customFormat="false" ht="15" hidden="false" customHeight="false" outlineLevel="0" collapsed="false">
      <c r="A7075" s="2" t="n">
        <v>7041</v>
      </c>
      <c r="B7075" s="2" t="n">
        <v>9</v>
      </c>
      <c r="C7075" s="22" t="n">
        <f aca="true">NORMSINV(MAX(RAND(),0.000000000001))</f>
        <v>0.230024992494316</v>
      </c>
      <c r="D7075" s="24" t="n">
        <f aca="false">IF($B$11="","",$B$11*EXP($B$12*C7075))</f>
        <v>1021.8985717023</v>
      </c>
      <c r="E7075" s="20" t="n">
        <f aca="true">IF($B$10="","",$B$10*(1-$B$14+2*$B$14*RAND()))</f>
        <v>3.98287151501713</v>
      </c>
      <c r="F7075" s="21" t="n">
        <f aca="false">INDEX($E$17:$E$28,B7075)</f>
        <v>4.761</v>
      </c>
      <c r="G7075" s="25" t="n">
        <f aca="false">IF(OR(D7075="",E7075="",F7075=""),"",D7075*($B$7-$B$8-F7075-E7075))</f>
        <v>4083.63799114287</v>
      </c>
      <c r="H7075" s="25" t="n">
        <f aca="false">IF(D7075="","",D7075*$F$30)</f>
        <v>5108.67533965413</v>
      </c>
    </row>
    <row r="7076" customFormat="false" ht="15" hidden="false" customHeight="false" outlineLevel="0" collapsed="false">
      <c r="A7076" s="2" t="n">
        <v>7042</v>
      </c>
      <c r="B7076" s="2" t="n">
        <v>10</v>
      </c>
      <c r="C7076" s="22" t="n">
        <f aca="true">NORMSINV(MAX(RAND(),0.000000000001))</f>
        <v>0.390668716759292</v>
      </c>
      <c r="D7076" s="24" t="n">
        <f aca="false">IF($B$11="","",$B$11*EXP($B$12*C7076))</f>
        <v>1093.46554996458</v>
      </c>
      <c r="E7076" s="20" t="n">
        <f aca="true">IF($B$10="","",$B$10*(1-$B$14+2*$B$14*RAND()))</f>
        <v>4.06100730527226</v>
      </c>
      <c r="F7076" s="21" t="n">
        <f aca="false">INDEX($E$17:$E$28,B7076)</f>
        <v>4.761</v>
      </c>
      <c r="G7076" s="25" t="n">
        <f aca="false">IF(OR(D7076="",E7076="",F7076=""),"",D7076*($B$7-$B$8-F7076-E7076))</f>
        <v>4284.19003669769</v>
      </c>
      <c r="H7076" s="25" t="n">
        <f aca="false">IF(D7076="","",D7076*$F$30)</f>
        <v>5466.45297738294</v>
      </c>
    </row>
    <row r="7077" customFormat="false" ht="15" hidden="false" customHeight="false" outlineLevel="0" collapsed="false">
      <c r="A7077" s="2" t="n">
        <v>7043</v>
      </c>
      <c r="B7077" s="2" t="n">
        <v>11</v>
      </c>
      <c r="C7077" s="22" t="n">
        <f aca="true">NORMSINV(MAX(RAND(),0.000000000001))</f>
        <v>-1.43120900513767</v>
      </c>
      <c r="D7077" s="24" t="n">
        <f aca="false">IF($B$11="","",$B$11*EXP($B$12*C7077))</f>
        <v>507.466086793872</v>
      </c>
      <c r="E7077" s="20" t="n">
        <f aca="true">IF($B$10="","",$B$10*(1-$B$14+2*$B$14*RAND()))</f>
        <v>3.48490840884686</v>
      </c>
      <c r="F7077" s="21" t="n">
        <f aca="false">INDEX($E$17:$E$28,B7077)</f>
        <v>4.761</v>
      </c>
      <c r="G7077" s="25" t="n">
        <f aca="false">IF(OR(D7077="",E7077="",F7077=""),"",D7077*($B$7-$B$8-F7077-E7077))</f>
        <v>2280.59907345573</v>
      </c>
      <c r="H7077" s="25" t="n">
        <f aca="false">IF(D7077="","",D7077*$F$30)</f>
        <v>2536.92446109993</v>
      </c>
    </row>
    <row r="7078" customFormat="false" ht="15" hidden="false" customHeight="false" outlineLevel="0" collapsed="false">
      <c r="A7078" s="2" t="n">
        <v>7044</v>
      </c>
      <c r="B7078" s="2" t="n">
        <v>12</v>
      </c>
      <c r="C7078" s="22" t="n">
        <f aca="true">NORMSINV(MAX(RAND(),0.000000000001))</f>
        <v>-1.38423369593539</v>
      </c>
      <c r="D7078" s="24" t="n">
        <f aca="false">IF($B$11="","",$B$11*EXP($B$12*C7078))</f>
        <v>517.610840075457</v>
      </c>
      <c r="E7078" s="20" t="n">
        <f aca="true">IF($B$10="","",$B$10*(1-$B$14+2*$B$14*RAND()))</f>
        <v>3.57005171160396</v>
      </c>
      <c r="F7078" s="21" t="n">
        <f aca="false">INDEX($E$17:$E$28,B7078)</f>
        <v>4.761</v>
      </c>
      <c r="G7078" s="25" t="n">
        <f aca="false">IF(OR(D7078="",E7078="",F7078=""),"",D7078*($B$7-$B$8-F7078-E7078))</f>
        <v>2282.11942740592</v>
      </c>
      <c r="H7078" s="25" t="n">
        <f aca="false">IF(D7078="","",D7078*$F$30)</f>
        <v>2587.64011170522</v>
      </c>
    </row>
    <row r="7079" customFormat="false" ht="15" hidden="false" customHeight="false" outlineLevel="0" collapsed="false">
      <c r="A7079" s="2" t="n">
        <v>7045</v>
      </c>
      <c r="B7079" s="2" t="n">
        <v>1</v>
      </c>
      <c r="C7079" s="22" t="n">
        <f aca="true">NORMSINV(MAX(RAND(),0.000000000001))</f>
        <v>1.55258841094113</v>
      </c>
      <c r="D7079" s="24" t="n">
        <f aca="false">IF($B$11="","",$B$11*EXP($B$12*C7079))</f>
        <v>1784.15620327257</v>
      </c>
      <c r="E7079" s="20" t="n">
        <f aca="true">IF($B$10="","",$B$10*(1-$B$14+2*$B$14*RAND()))</f>
        <v>3.81674326224596</v>
      </c>
      <c r="F7079" s="21" t="n">
        <f aca="false">INDEX($E$17:$E$28,B7079)</f>
        <v>4.92562580645161</v>
      </c>
      <c r="G7079" s="25" t="n">
        <f aca="false">IF(OR(D7079="",E7079="",F7079=""),"",D7079*($B$7-$B$8-F7079-E7079))</f>
        <v>7132.39802447754</v>
      </c>
      <c r="H7079" s="25" t="n">
        <f aca="false">IF(D7079="","",D7079*$F$30)</f>
        <v>8919.35369140025</v>
      </c>
    </row>
    <row r="7080" customFormat="false" ht="15" hidden="false" customHeight="false" outlineLevel="0" collapsed="false">
      <c r="A7080" s="2" t="n">
        <v>7046</v>
      </c>
      <c r="B7080" s="2" t="n">
        <v>2</v>
      </c>
      <c r="C7080" s="22" t="n">
        <f aca="true">NORMSINV(MAX(RAND(),0.000000000001))</f>
        <v>2.44288322770463</v>
      </c>
      <c r="D7080" s="24" t="n">
        <f aca="false">IF($B$11="","",$B$11*EXP($B$12*C7080))</f>
        <v>2596.29548047174</v>
      </c>
      <c r="E7080" s="20" t="n">
        <f aca="true">IF($B$10="","",$B$10*(1-$B$14+2*$B$14*RAND()))</f>
        <v>3.93763921003895</v>
      </c>
      <c r="F7080" s="21" t="n">
        <f aca="false">INDEX($E$17:$E$28,B7080)</f>
        <v>5.0612</v>
      </c>
      <c r="G7080" s="25" t="n">
        <f aca="false">IF(OR(D7080="",E7080="",F7080=""),"",D7080*($B$7-$B$8-F7080-E7080))</f>
        <v>9713.15885069394</v>
      </c>
      <c r="H7080" s="25" t="n">
        <f aca="false">IF(D7080="","",D7080*$F$30)</f>
        <v>12979.4003659743</v>
      </c>
    </row>
    <row r="7081" customFormat="false" ht="15" hidden="false" customHeight="false" outlineLevel="0" collapsed="false">
      <c r="A7081" s="2" t="n">
        <v>7047</v>
      </c>
      <c r="B7081" s="2" t="n">
        <v>3</v>
      </c>
      <c r="C7081" s="22" t="n">
        <f aca="true">NORMSINV(MAX(RAND(),0.000000000001))</f>
        <v>-1.25998412537872</v>
      </c>
      <c r="D7081" s="24" t="n">
        <f aca="false">IF($B$11="","",$B$11*EXP($B$12*C7081))</f>
        <v>545.432053234096</v>
      </c>
      <c r="E7081" s="20" t="n">
        <f aca="true">IF($B$10="","",$B$10*(1-$B$14+2*$B$14*RAND()))</f>
        <v>3.407843918451</v>
      </c>
      <c r="F7081" s="21" t="n">
        <f aca="false">INDEX($E$17:$E$28,B7081)</f>
        <v>5.0612</v>
      </c>
      <c r="G7081" s="25" t="n">
        <f aca="false">IF(OR(D7081="",E7081="",F7081=""),"",D7081*($B$7-$B$8-F7081-E7081))</f>
        <v>2329.51634483192</v>
      </c>
      <c r="H7081" s="25" t="n">
        <f aca="false">IF(D7081="","",D7081*$F$30)</f>
        <v>2726.72392052789</v>
      </c>
    </row>
    <row r="7082" customFormat="false" ht="15" hidden="false" customHeight="false" outlineLevel="0" collapsed="false">
      <c r="A7082" s="2" t="n">
        <v>7048</v>
      </c>
      <c r="B7082" s="2" t="n">
        <v>4</v>
      </c>
      <c r="C7082" s="22" t="n">
        <f aca="true">NORMSINV(MAX(RAND(),0.000000000001))</f>
        <v>-1.00110556523885</v>
      </c>
      <c r="D7082" s="24" t="n">
        <f aca="false">IF($B$11="","",$B$11*EXP($B$12*C7082))</f>
        <v>608.295558372944</v>
      </c>
      <c r="E7082" s="20" t="n">
        <f aca="true">IF($B$10="","",$B$10*(1-$B$14+2*$B$14*RAND()))</f>
        <v>3.92693746176456</v>
      </c>
      <c r="F7082" s="21" t="n">
        <f aca="false">INDEX($E$17:$E$28,B7082)</f>
        <v>4.89657419354839</v>
      </c>
      <c r="G7082" s="25" t="n">
        <f aca="false">IF(OR(D7082="",E7082="",F7082=""),"",D7082*($B$7-$B$8-F7082-E7082))</f>
        <v>2382.38246449254</v>
      </c>
      <c r="H7082" s="25" t="n">
        <f aca="false">IF(D7082="","",D7082*$F$30)</f>
        <v>3040.99115541802</v>
      </c>
    </row>
    <row r="7083" customFormat="false" ht="15" hidden="false" customHeight="false" outlineLevel="0" collapsed="false">
      <c r="A7083" s="2" t="n">
        <v>7049</v>
      </c>
      <c r="B7083" s="2" t="n">
        <v>5</v>
      </c>
      <c r="C7083" s="22" t="n">
        <f aca="true">NORMSINV(MAX(RAND(),0.000000000001))</f>
        <v>-0.0743062900482705</v>
      </c>
      <c r="D7083" s="24" t="n">
        <f aca="false">IF($B$11="","",$B$11*EXP($B$12*C7083))</f>
        <v>898.909754642151</v>
      </c>
      <c r="E7083" s="20" t="n">
        <f aca="true">IF($B$10="","",$B$10*(1-$B$14+2*$B$14*RAND()))</f>
        <v>3.43572861177617</v>
      </c>
      <c r="F7083" s="21" t="n">
        <f aca="false">INDEX($E$17:$E$28,B7083)</f>
        <v>4.761</v>
      </c>
      <c r="G7083" s="25" t="n">
        <f aca="false">IF(OR(D7083="",E7083="",F7083=""),"",D7083*($B$7-$B$8-F7083-E7083))</f>
        <v>4083.99096886099</v>
      </c>
      <c r="H7083" s="25" t="n">
        <f aca="false">IF(D7083="","",D7083*$F$30)</f>
        <v>4493.82964540704</v>
      </c>
    </row>
    <row r="7084" customFormat="false" ht="15" hidden="false" customHeight="false" outlineLevel="0" collapsed="false">
      <c r="A7084" s="2" t="n">
        <v>7050</v>
      </c>
      <c r="B7084" s="2" t="n">
        <v>6</v>
      </c>
      <c r="C7084" s="22" t="n">
        <f aca="true">NORMSINV(MAX(RAND(),0.000000000001))</f>
        <v>-0.0739989610906276</v>
      </c>
      <c r="D7084" s="24" t="n">
        <f aca="false">IF($B$11="","",$B$11*EXP($B$12*C7084))</f>
        <v>899.026169189926</v>
      </c>
      <c r="E7084" s="20" t="n">
        <f aca="true">IF($B$10="","",$B$10*(1-$B$14+2*$B$14*RAND()))</f>
        <v>3.71252444693259</v>
      </c>
      <c r="F7084" s="21" t="n">
        <f aca="false">INDEX($E$17:$E$28,B7084)</f>
        <v>4.761</v>
      </c>
      <c r="G7084" s="25" t="n">
        <f aca="false">IF(OR(D7084="",E7084="",F7084=""),"",D7084*($B$7-$B$8-F7084-E7084))</f>
        <v>3835.67317241667</v>
      </c>
      <c r="H7084" s="25" t="n">
        <f aca="false">IF(D7084="","",D7084*$F$30)</f>
        <v>4494.41162501428</v>
      </c>
    </row>
    <row r="7085" customFormat="false" ht="15" hidden="false" customHeight="false" outlineLevel="0" collapsed="false">
      <c r="A7085" s="2" t="n">
        <v>7051</v>
      </c>
      <c r="B7085" s="2" t="n">
        <v>7</v>
      </c>
      <c r="C7085" s="22" t="n">
        <f aca="true">NORMSINV(MAX(RAND(),0.000000000001))</f>
        <v>-0.036364577774108</v>
      </c>
      <c r="D7085" s="24" t="n">
        <f aca="false">IF($B$11="","",$B$11*EXP($B$12*C7085))</f>
        <v>913.396432822164</v>
      </c>
      <c r="E7085" s="20" t="n">
        <f aca="true">IF($B$10="","",$B$10*(1-$B$14+2*$B$14*RAND()))</f>
        <v>3.68900541913516</v>
      </c>
      <c r="F7085" s="21" t="n">
        <f aca="false">INDEX($E$17:$E$28,B7085)</f>
        <v>4.761</v>
      </c>
      <c r="G7085" s="25" t="n">
        <f aca="false">IF(OR(D7085="",E7085="",F7085=""),"",D7085*($B$7-$B$8-F7085-E7085))</f>
        <v>3918.46574698836</v>
      </c>
      <c r="H7085" s="25" t="n">
        <f aca="false">IF(D7085="","",D7085*$F$30)</f>
        <v>4566.25144696456</v>
      </c>
    </row>
    <row r="7086" customFormat="false" ht="15" hidden="false" customHeight="false" outlineLevel="0" collapsed="false">
      <c r="A7086" s="2" t="n">
        <v>7052</v>
      </c>
      <c r="B7086" s="2" t="n">
        <v>8</v>
      </c>
      <c r="C7086" s="22" t="n">
        <f aca="true">NORMSINV(MAX(RAND(),0.000000000001))</f>
        <v>1.37554153601317</v>
      </c>
      <c r="D7086" s="24" t="n">
        <f aca="false">IF($B$11="","",$B$11*EXP($B$12*C7086))</f>
        <v>1655.89896530558</v>
      </c>
      <c r="E7086" s="20" t="n">
        <f aca="true">IF($B$10="","",$B$10*(1-$B$14+2*$B$14*RAND()))</f>
        <v>3.53085082344903</v>
      </c>
      <c r="F7086" s="21" t="n">
        <f aca="false">INDEX($E$17:$E$28,B7086)</f>
        <v>4.761</v>
      </c>
      <c r="G7086" s="25" t="n">
        <f aca="false">IF(OR(D7086="",E7086="",F7086=""),"",D7086*($B$7-$B$8-F7086-E7086))</f>
        <v>7365.68561897564</v>
      </c>
      <c r="H7086" s="25" t="n">
        <f aca="false">IF(D7086="","",D7086*$F$30)</f>
        <v>8278.17010735567</v>
      </c>
    </row>
    <row r="7087" customFormat="false" ht="15" hidden="false" customHeight="false" outlineLevel="0" collapsed="false">
      <c r="A7087" s="2" t="n">
        <v>7053</v>
      </c>
      <c r="B7087" s="2" t="n">
        <v>9</v>
      </c>
      <c r="C7087" s="22" t="n">
        <f aca="true">NORMSINV(MAX(RAND(),0.000000000001))</f>
        <v>0.858401850760555</v>
      </c>
      <c r="D7087" s="24" t="n">
        <f aca="false">IF($B$11="","",$B$11*EXP($B$12*C7087))</f>
        <v>1331.67683649711</v>
      </c>
      <c r="E7087" s="20" t="n">
        <f aca="true">IF($B$10="","",$B$10*(1-$B$14+2*$B$14*RAND()))</f>
        <v>3.80878064333035</v>
      </c>
      <c r="F7087" s="21" t="n">
        <f aca="false">INDEX($E$17:$E$28,B7087)</f>
        <v>4.761</v>
      </c>
      <c r="G7087" s="25" t="n">
        <f aca="false">IF(OR(D7087="",E7087="",F7087=""),"",D7087*($B$7-$B$8-F7087-E7087))</f>
        <v>5553.38452038886</v>
      </c>
      <c r="H7087" s="25" t="n">
        <f aca="false">IF(D7087="","",D7087*$F$30)</f>
        <v>6657.31884101636</v>
      </c>
    </row>
    <row r="7088" customFormat="false" ht="15" hidden="false" customHeight="false" outlineLevel="0" collapsed="false">
      <c r="A7088" s="2" t="n">
        <v>7054</v>
      </c>
      <c r="B7088" s="2" t="n">
        <v>10</v>
      </c>
      <c r="C7088" s="22" t="n">
        <f aca="true">NORMSINV(MAX(RAND(),0.000000000001))</f>
        <v>0.0868801112355697</v>
      </c>
      <c r="D7088" s="24" t="n">
        <f aca="false">IF($B$11="","",$B$11*EXP($B$12*C7088))</f>
        <v>962.083384584541</v>
      </c>
      <c r="E7088" s="20" t="n">
        <f aca="true">IF($B$10="","",$B$10*(1-$B$14+2*$B$14*RAND()))</f>
        <v>4.10205468761603</v>
      </c>
      <c r="F7088" s="21" t="n">
        <f aca="false">INDEX($E$17:$E$28,B7088)</f>
        <v>4.761</v>
      </c>
      <c r="G7088" s="25" t="n">
        <f aca="false">IF(OR(D7088="",E7088="",F7088=""),"",D7088*($B$7-$B$8-F7088-E7088))</f>
        <v>3729.94466798754</v>
      </c>
      <c r="H7088" s="25" t="n">
        <f aca="false">IF(D7088="","",D7088*$F$30)</f>
        <v>4809.64725621504</v>
      </c>
    </row>
    <row r="7089" customFormat="false" ht="15" hidden="false" customHeight="false" outlineLevel="0" collapsed="false">
      <c r="A7089" s="2" t="n">
        <v>7055</v>
      </c>
      <c r="B7089" s="2" t="n">
        <v>11</v>
      </c>
      <c r="C7089" s="22" t="n">
        <f aca="true">NORMSINV(MAX(RAND(),0.000000000001))</f>
        <v>-1.20182766112516</v>
      </c>
      <c r="D7089" s="24" t="n">
        <f aca="false">IF($B$11="","",$B$11*EXP($B$12*C7089))</f>
        <v>558.963066018742</v>
      </c>
      <c r="E7089" s="20" t="n">
        <f aca="true">IF($B$10="","",$B$10*(1-$B$14+2*$B$14*RAND()))</f>
        <v>4.05313975948911</v>
      </c>
      <c r="F7089" s="21" t="n">
        <f aca="false">INDEX($E$17:$E$28,B7089)</f>
        <v>4.761</v>
      </c>
      <c r="G7089" s="25" t="n">
        <f aca="false">IF(OR(D7089="",E7089="",F7089=""),"",D7089*($B$7-$B$8-F7089-E7089))</f>
        <v>2194.41087679704</v>
      </c>
      <c r="H7089" s="25" t="n">
        <f aca="false">IF(D7089="","",D7089*$F$30)</f>
        <v>2794.36815964089</v>
      </c>
    </row>
    <row r="7090" customFormat="false" ht="15" hidden="false" customHeight="false" outlineLevel="0" collapsed="false">
      <c r="A7090" s="2" t="n">
        <v>7056</v>
      </c>
      <c r="B7090" s="2" t="n">
        <v>12</v>
      </c>
      <c r="C7090" s="22" t="n">
        <f aca="true">NORMSINV(MAX(RAND(),0.000000000001))</f>
        <v>0.389505373127584</v>
      </c>
      <c r="D7090" s="24" t="n">
        <f aca="false">IF($B$11="","",$B$11*EXP($B$12*C7090))</f>
        <v>1092.92967157851</v>
      </c>
      <c r="E7090" s="20" t="n">
        <f aca="true">IF($B$10="","",$B$10*(1-$B$14+2*$B$14*RAND()))</f>
        <v>3.97200685480435</v>
      </c>
      <c r="F7090" s="21" t="n">
        <f aca="false">INDEX($E$17:$E$28,B7090)</f>
        <v>4.761</v>
      </c>
      <c r="G7090" s="25" t="n">
        <f aca="false">IF(OR(D7090="",E7090="",F7090=""),"",D7090*($B$7-$B$8-F7090-E7090))</f>
        <v>4379.36170219603</v>
      </c>
      <c r="H7090" s="25" t="n">
        <f aca="false">IF(D7090="","",D7090*$F$30)</f>
        <v>5463.77401415529</v>
      </c>
    </row>
    <row r="7091" customFormat="false" ht="15" hidden="false" customHeight="false" outlineLevel="0" collapsed="false">
      <c r="A7091" s="2" t="n">
        <v>7057</v>
      </c>
      <c r="B7091" s="2" t="n">
        <v>1</v>
      </c>
      <c r="C7091" s="22" t="n">
        <f aca="true">NORMSINV(MAX(RAND(),0.000000000001))</f>
        <v>1.27815192691361</v>
      </c>
      <c r="D7091" s="24" t="n">
        <f aca="false">IF($B$11="","",$B$11*EXP($B$12*C7091))</f>
        <v>1589.3217712052</v>
      </c>
      <c r="E7091" s="20" t="n">
        <f aca="true">IF($B$10="","",$B$10*(1-$B$14+2*$B$14*RAND()))</f>
        <v>3.62565361952644</v>
      </c>
      <c r="F7091" s="21" t="n">
        <f aca="false">INDEX($E$17:$E$28,B7091)</f>
        <v>4.92562580645161</v>
      </c>
      <c r="G7091" s="25" t="n">
        <f aca="false">IF(OR(D7091="",E7091="",F7091=""),"",D7091*($B$7-$B$8-F7091-E7091))</f>
        <v>6657.22480178822</v>
      </c>
      <c r="H7091" s="25" t="n">
        <f aca="false">IF(D7091="","",D7091*$F$30)</f>
        <v>7945.33739860903</v>
      </c>
    </row>
    <row r="7092" customFormat="false" ht="15" hidden="false" customHeight="false" outlineLevel="0" collapsed="false">
      <c r="A7092" s="2" t="n">
        <v>7058</v>
      </c>
      <c r="B7092" s="2" t="n">
        <v>2</v>
      </c>
      <c r="C7092" s="22" t="n">
        <f aca="true">NORMSINV(MAX(RAND(),0.000000000001))</f>
        <v>-0.478590516395735</v>
      </c>
      <c r="D7092" s="24" t="n">
        <f aca="false">IF($B$11="","",$B$11*EXP($B$12*C7092))</f>
        <v>758.111892955187</v>
      </c>
      <c r="E7092" s="20" t="n">
        <f aca="true">IF($B$10="","",$B$10*(1-$B$14+2*$B$14*RAND()))</f>
        <v>3.63579857441944</v>
      </c>
      <c r="F7092" s="21" t="n">
        <f aca="false">INDEX($E$17:$E$28,B7092)</f>
        <v>5.0612</v>
      </c>
      <c r="G7092" s="25" t="n">
        <f aca="false">IF(OR(D7092="",E7092="",F7092=""),"",D7092*($B$7-$B$8-F7092-E7092))</f>
        <v>3065.0474639674</v>
      </c>
      <c r="H7092" s="25" t="n">
        <f aca="false">IF(D7092="","",D7092*$F$30)</f>
        <v>3789.95297526157</v>
      </c>
    </row>
    <row r="7093" customFormat="false" ht="15" hidden="false" customHeight="false" outlineLevel="0" collapsed="false">
      <c r="A7093" s="2" t="n">
        <v>7059</v>
      </c>
      <c r="B7093" s="2" t="n">
        <v>3</v>
      </c>
      <c r="C7093" s="22" t="n">
        <f aca="true">NORMSINV(MAX(RAND(),0.000000000001))</f>
        <v>-0.961097899757116</v>
      </c>
      <c r="D7093" s="24" t="n">
        <f aca="false">IF($B$11="","",$B$11*EXP($B$12*C7093))</f>
        <v>618.637050304699</v>
      </c>
      <c r="E7093" s="20" t="n">
        <f aca="true">IF($B$10="","",$B$10*(1-$B$14+2*$B$14*RAND()))</f>
        <v>3.81710887860652</v>
      </c>
      <c r="F7093" s="21" t="n">
        <f aca="false">INDEX($E$17:$E$28,B7093)</f>
        <v>5.0612</v>
      </c>
      <c r="G7093" s="25" t="n">
        <f aca="false">IF(OR(D7093="",E7093="",F7093=""),"",D7093*($B$7-$B$8-F7093-E7093))</f>
        <v>2388.98520452671</v>
      </c>
      <c r="H7093" s="25" t="n">
        <f aca="false">IF(D7093="","",D7093*$F$30)</f>
        <v>3092.69034188325</v>
      </c>
    </row>
    <row r="7094" customFormat="false" ht="15" hidden="false" customHeight="false" outlineLevel="0" collapsed="false">
      <c r="A7094" s="2" t="n">
        <v>7060</v>
      </c>
      <c r="B7094" s="2" t="n">
        <v>4</v>
      </c>
      <c r="C7094" s="22" t="n">
        <f aca="true">NORMSINV(MAX(RAND(),0.000000000001))</f>
        <v>1.5963875444705</v>
      </c>
      <c r="D7094" s="24" t="n">
        <f aca="false">IF($B$11="","",$B$11*EXP($B$12*C7094))</f>
        <v>1817.3893656539</v>
      </c>
      <c r="E7094" s="20" t="n">
        <f aca="true">IF($B$10="","",$B$10*(1-$B$14+2*$B$14*RAND()))</f>
        <v>3.96679408239623</v>
      </c>
      <c r="F7094" s="21" t="n">
        <f aca="false">INDEX($E$17:$E$28,B7094)</f>
        <v>4.89657419354839</v>
      </c>
      <c r="G7094" s="25" t="n">
        <f aca="false">IF(OR(D7094="",E7094="",F7094=""),"",D7094*($B$7-$B$8-F7094-E7094))</f>
        <v>7045.34926985479</v>
      </c>
      <c r="H7094" s="25" t="n">
        <f aca="false">IF(D7094="","",D7094*$F$30)</f>
        <v>9085.49291677696</v>
      </c>
    </row>
    <row r="7095" customFormat="false" ht="15" hidden="false" customHeight="false" outlineLevel="0" collapsed="false">
      <c r="A7095" s="2" t="n">
        <v>7061</v>
      </c>
      <c r="B7095" s="2" t="n">
        <v>5</v>
      </c>
      <c r="C7095" s="22" t="n">
        <f aca="true">NORMSINV(MAX(RAND(),0.000000000001))</f>
        <v>0.806360089264842</v>
      </c>
      <c r="D7095" s="24" t="n">
        <f aca="false">IF($B$11="","",$B$11*EXP($B$12*C7095))</f>
        <v>1302.79283546378</v>
      </c>
      <c r="E7095" s="20" t="n">
        <f aca="true">IF($B$10="","",$B$10*(1-$B$14+2*$B$14*RAND()))</f>
        <v>3.63685207688776</v>
      </c>
      <c r="F7095" s="21" t="n">
        <f aca="false">INDEX($E$17:$E$28,B7095)</f>
        <v>4.761</v>
      </c>
      <c r="G7095" s="25" t="n">
        <f aca="false">IF(OR(D7095="",E7095="",F7095=""),"",D7095*($B$7-$B$8-F7095-E7095))</f>
        <v>5656.91920475455</v>
      </c>
      <c r="H7095" s="25" t="n">
        <f aca="false">IF(D7095="","",D7095*$F$30)</f>
        <v>6512.92194305052</v>
      </c>
    </row>
    <row r="7096" customFormat="false" ht="15" hidden="false" customHeight="false" outlineLevel="0" collapsed="false">
      <c r="A7096" s="2" t="n">
        <v>7062</v>
      </c>
      <c r="B7096" s="2" t="n">
        <v>6</v>
      </c>
      <c r="C7096" s="22" t="n">
        <f aca="true">NORMSINV(MAX(RAND(),0.000000000001))</f>
        <v>0.563624801807698</v>
      </c>
      <c r="D7096" s="24" t="n">
        <f aca="false">IF($B$11="","",$B$11*EXP($B$12*C7096))</f>
        <v>1176.13058104888</v>
      </c>
      <c r="E7096" s="20" t="n">
        <f aca="true">IF($B$10="","",$B$10*(1-$B$14+2*$B$14*RAND()))</f>
        <v>3.7593871019565</v>
      </c>
      <c r="F7096" s="21" t="n">
        <f aca="false">INDEX($E$17:$E$28,B7096)</f>
        <v>4.761</v>
      </c>
      <c r="G7096" s="25" t="n">
        <f aca="false">IF(OR(D7096="",E7096="",F7096=""),"",D7096*($B$7-$B$8-F7096-E7096))</f>
        <v>4962.81576957723</v>
      </c>
      <c r="H7096" s="25" t="n">
        <f aca="false">IF(D7096="","",D7096*$F$30)</f>
        <v>5879.71200077954</v>
      </c>
    </row>
    <row r="7097" customFormat="false" ht="15" hidden="false" customHeight="false" outlineLevel="0" collapsed="false">
      <c r="A7097" s="2" t="n">
        <v>7063</v>
      </c>
      <c r="B7097" s="2" t="n">
        <v>7</v>
      </c>
      <c r="C7097" s="22" t="n">
        <f aca="true">NORMSINV(MAX(RAND(),0.000000000001))</f>
        <v>0.383060566057574</v>
      </c>
      <c r="D7097" s="24" t="n">
        <f aca="false">IF($B$11="","",$B$11*EXP($B$12*C7097))</f>
        <v>1089.96571293379</v>
      </c>
      <c r="E7097" s="20" t="n">
        <f aca="true">IF($B$10="","",$B$10*(1-$B$14+2*$B$14*RAND()))</f>
        <v>3.44564096982729</v>
      </c>
      <c r="F7097" s="21" t="n">
        <f aca="false">INDEX($E$17:$E$28,B7097)</f>
        <v>4.761</v>
      </c>
      <c r="G7097" s="25" t="n">
        <f aca="false">IF(OR(D7097="",E7097="",F7097=""),"",D7097*($B$7-$B$8-F7097-E7097))</f>
        <v>4941.20590730702</v>
      </c>
      <c r="H7097" s="25" t="n">
        <f aca="false">IF(D7097="","",D7097*$F$30)</f>
        <v>5448.95659209858</v>
      </c>
    </row>
    <row r="7098" customFormat="false" ht="15" hidden="false" customHeight="false" outlineLevel="0" collapsed="false">
      <c r="A7098" s="2" t="n">
        <v>7064</v>
      </c>
      <c r="B7098" s="2" t="n">
        <v>8</v>
      </c>
      <c r="C7098" s="22" t="n">
        <f aca="true">NORMSINV(MAX(RAND(),0.000000000001))</f>
        <v>0.0215266586476829</v>
      </c>
      <c r="D7098" s="24" t="n">
        <f aca="false">IF($B$11="","",$B$11*EXP($B$12*C7098))</f>
        <v>935.951255791905</v>
      </c>
      <c r="E7098" s="20" t="n">
        <f aca="true">IF($B$10="","",$B$10*(1-$B$14+2*$B$14*RAND()))</f>
        <v>3.71856155657594</v>
      </c>
      <c r="F7098" s="21" t="n">
        <f aca="false">INDEX($E$17:$E$28,B7098)</f>
        <v>4.761</v>
      </c>
      <c r="G7098" s="25" t="n">
        <f aca="false">IF(OR(D7098="",E7098="",F7098=""),"",D7098*($B$7-$B$8-F7098-E7098))</f>
        <v>3987.56271134685</v>
      </c>
      <c r="H7098" s="25" t="n">
        <f aca="false">IF(D7098="","",D7098*$F$30)</f>
        <v>4679.00751795489</v>
      </c>
    </row>
    <row r="7099" customFormat="false" ht="15" hidden="false" customHeight="false" outlineLevel="0" collapsed="false">
      <c r="A7099" s="2" t="n">
        <v>7065</v>
      </c>
      <c r="B7099" s="2" t="n">
        <v>9</v>
      </c>
      <c r="C7099" s="22" t="n">
        <f aca="true">NORMSINV(MAX(RAND(),0.000000000001))</f>
        <v>0.678799512095984</v>
      </c>
      <c r="D7099" s="24" t="n">
        <f aca="false">IF($B$11="","",$B$11*EXP($B$12*C7099))</f>
        <v>1234.61674790401</v>
      </c>
      <c r="E7099" s="20" t="n">
        <f aca="true">IF($B$10="","",$B$10*(1-$B$14+2*$B$14*RAND()))</f>
        <v>3.7679347755324</v>
      </c>
      <c r="F7099" s="21" t="n">
        <f aca="false">INDEX($E$17:$E$28,B7099)</f>
        <v>4.761</v>
      </c>
      <c r="G7099" s="25" t="n">
        <f aca="false">IF(OR(D7099="",E7099="",F7099=""),"",D7099*($B$7-$B$8-F7099-E7099))</f>
        <v>5199.05165264387</v>
      </c>
      <c r="H7099" s="25" t="n">
        <f aca="false">IF(D7099="","",D7099*$F$30)</f>
        <v>6172.09604612174</v>
      </c>
    </row>
    <row r="7100" customFormat="false" ht="15" hidden="false" customHeight="false" outlineLevel="0" collapsed="false">
      <c r="A7100" s="2" t="n">
        <v>7066</v>
      </c>
      <c r="B7100" s="2" t="n">
        <v>10</v>
      </c>
      <c r="C7100" s="22" t="n">
        <f aca="true">NORMSINV(MAX(RAND(),0.000000000001))</f>
        <v>-0.621117217126217</v>
      </c>
      <c r="D7100" s="24" t="n">
        <f aca="false">IF($B$11="","",$B$11*EXP($B$12*C7100))</f>
        <v>713.922972898089</v>
      </c>
      <c r="E7100" s="20" t="n">
        <f aca="true">IF($B$10="","",$B$10*(1-$B$14+2*$B$14*RAND()))</f>
        <v>3.81469947968157</v>
      </c>
      <c r="F7100" s="21" t="n">
        <f aca="false">INDEX($E$17:$E$28,B7100)</f>
        <v>4.761</v>
      </c>
      <c r="G7100" s="25" t="n">
        <f aca="false">IF(OR(D7100="",E7100="",F7100=""),"",D7100*($B$7-$B$8-F7100-E7100))</f>
        <v>2972.9898075068</v>
      </c>
      <c r="H7100" s="25" t="n">
        <f aca="false">IF(D7100="","",D7100*$F$30)</f>
        <v>3569.04372611213</v>
      </c>
    </row>
    <row r="7101" customFormat="false" ht="15" hidden="false" customHeight="false" outlineLevel="0" collapsed="false">
      <c r="A7101" s="2" t="n">
        <v>7067</v>
      </c>
      <c r="B7101" s="2" t="n">
        <v>11</v>
      </c>
      <c r="C7101" s="22" t="n">
        <f aca="true">NORMSINV(MAX(RAND(),0.000000000001))</f>
        <v>-0.224605302190138</v>
      </c>
      <c r="D7101" s="24" t="n">
        <f aca="false">IF($B$11="","",$B$11*EXP($B$12*C7101))</f>
        <v>843.746202658132</v>
      </c>
      <c r="E7101" s="20" t="n">
        <f aca="true">IF($B$10="","",$B$10*(1-$B$14+2*$B$14*RAND()))</f>
        <v>3.68858274897773</v>
      </c>
      <c r="F7101" s="21" t="n">
        <f aca="false">INDEX($E$17:$E$28,B7101)</f>
        <v>4.761</v>
      </c>
      <c r="G7101" s="25" t="n">
        <f aca="false">IF(OR(D7101="",E7101="",F7101=""),"",D7101*($B$7-$B$8-F7101-E7101))</f>
        <v>3620.02326336898</v>
      </c>
      <c r="H7101" s="25" t="n">
        <f aca="false">IF(D7101="","",D7101*$F$30)</f>
        <v>4218.05601632853</v>
      </c>
    </row>
    <row r="7102" customFormat="false" ht="15" hidden="false" customHeight="false" outlineLevel="0" collapsed="false">
      <c r="A7102" s="2" t="n">
        <v>7068</v>
      </c>
      <c r="B7102" s="2" t="n">
        <v>12</v>
      </c>
      <c r="C7102" s="22" t="n">
        <f aca="true">NORMSINV(MAX(RAND(),0.000000000001))</f>
        <v>0.269015609888789</v>
      </c>
      <c r="D7102" s="24" t="n">
        <f aca="false">IF($B$11="","",$B$11*EXP($B$12*C7102))</f>
        <v>1038.8263487169</v>
      </c>
      <c r="E7102" s="20" t="n">
        <f aca="true">IF($B$10="","",$B$10*(1-$B$14+2*$B$14*RAND()))</f>
        <v>3.49395531383751</v>
      </c>
      <c r="F7102" s="21" t="n">
        <f aca="false">INDEX($E$17:$E$28,B7102)</f>
        <v>4.761</v>
      </c>
      <c r="G7102" s="25" t="n">
        <f aca="false">IF(OR(D7102="",E7102="",F7102=""),"",D7102*($B$7-$B$8-F7102-E7102))</f>
        <v>4659.18259515833</v>
      </c>
      <c r="H7102" s="25" t="n">
        <f aca="false">IF(D7102="","",D7102*$F$30)</f>
        <v>5193.30068250554</v>
      </c>
    </row>
    <row r="7103" customFormat="false" ht="15" hidden="false" customHeight="false" outlineLevel="0" collapsed="false">
      <c r="A7103" s="2" t="n">
        <v>7069</v>
      </c>
      <c r="B7103" s="2" t="n">
        <v>1</v>
      </c>
      <c r="C7103" s="22" t="n">
        <f aca="true">NORMSINV(MAX(RAND(),0.000000000001))</f>
        <v>0.204916882545763</v>
      </c>
      <c r="D7103" s="24" t="n">
        <f aca="false">IF($B$11="","",$B$11*EXP($B$12*C7103))</f>
        <v>1011.14417520349</v>
      </c>
      <c r="E7103" s="20" t="n">
        <f aca="true">IF($B$10="","",$B$10*(1-$B$14+2*$B$14*RAND()))</f>
        <v>3.83278364582018</v>
      </c>
      <c r="F7103" s="21" t="n">
        <f aca="false">INDEX($E$17:$E$28,B7103)</f>
        <v>4.92562580645161</v>
      </c>
      <c r="G7103" s="25" t="n">
        <f aca="false">IF(OR(D7103="",E7103="",F7103=""),"",D7103*($B$7-$B$8-F7103-E7103))</f>
        <v>4025.96209038065</v>
      </c>
      <c r="H7103" s="25" t="n">
        <f aca="false">IF(D7103="","",D7103*$F$30)</f>
        <v>5054.91196067729</v>
      </c>
    </row>
    <row r="7104" customFormat="false" ht="15" hidden="false" customHeight="false" outlineLevel="0" collapsed="false">
      <c r="A7104" s="2" t="n">
        <v>7070</v>
      </c>
      <c r="B7104" s="2" t="n">
        <v>2</v>
      </c>
      <c r="C7104" s="22" t="n">
        <f aca="true">NORMSINV(MAX(RAND(),0.000000000001))</f>
        <v>-0.175517652720708</v>
      </c>
      <c r="D7104" s="24" t="n">
        <f aca="false">IF($B$11="","",$B$11*EXP($B$12*C7104))</f>
        <v>861.379876904933</v>
      </c>
      <c r="E7104" s="20" t="n">
        <f aca="true">IF($B$10="","",$B$10*(1-$B$14+2*$B$14*RAND()))</f>
        <v>3.41960240610692</v>
      </c>
      <c r="F7104" s="21" t="n">
        <f aca="false">INDEX($E$17:$E$28,B7104)</f>
        <v>5.0612</v>
      </c>
      <c r="G7104" s="25" t="n">
        <f aca="false">IF(OR(D7104="",E7104="",F7104=""),"",D7104*($B$7-$B$8-F7104-E7104))</f>
        <v>3668.78709914141</v>
      </c>
      <c r="H7104" s="25" t="n">
        <f aca="false">IF(D7104="","",D7104*$F$30)</f>
        <v>4306.21028062314</v>
      </c>
    </row>
    <row r="7105" customFormat="false" ht="15" hidden="false" customHeight="false" outlineLevel="0" collapsed="false">
      <c r="A7105" s="2" t="n">
        <v>7071</v>
      </c>
      <c r="B7105" s="2" t="n">
        <v>3</v>
      </c>
      <c r="C7105" s="22" t="n">
        <f aca="true">NORMSINV(MAX(RAND(),0.000000000001))</f>
        <v>-0.269044173494564</v>
      </c>
      <c r="D7105" s="24" t="n">
        <f aca="false">IF($B$11="","",$B$11*EXP($B$12*C7105))</f>
        <v>828.094028717347</v>
      </c>
      <c r="E7105" s="20" t="n">
        <f aca="true">IF($B$10="","",$B$10*(1-$B$14+2*$B$14*RAND()))</f>
        <v>3.51589981555267</v>
      </c>
      <c r="F7105" s="21" t="n">
        <f aca="false">INDEX($E$17:$E$28,B7105)</f>
        <v>5.0612</v>
      </c>
      <c r="G7105" s="25" t="n">
        <f aca="false">IF(OR(D7105="",E7105="",F7105=""),"",D7105*($B$7-$B$8-F7105-E7105))</f>
        <v>3447.27278488718</v>
      </c>
      <c r="H7105" s="25" t="n">
        <f aca="false">IF(D7105="","",D7105*$F$30)</f>
        <v>4139.80766836376</v>
      </c>
    </row>
    <row r="7106" customFormat="false" ht="15" hidden="false" customHeight="false" outlineLevel="0" collapsed="false">
      <c r="A7106" s="2" t="n">
        <v>7072</v>
      </c>
      <c r="B7106" s="2" t="n">
        <v>4</v>
      </c>
      <c r="C7106" s="22" t="n">
        <f aca="true">NORMSINV(MAX(RAND(),0.000000000001))</f>
        <v>-0.485674124450184</v>
      </c>
      <c r="D7106" s="24" t="n">
        <f aca="false">IF($B$11="","",$B$11*EXP($B$12*C7106))</f>
        <v>755.852460236638</v>
      </c>
      <c r="E7106" s="20" t="n">
        <f aca="true">IF($B$10="","",$B$10*(1-$B$14+2*$B$14*RAND()))</f>
        <v>3.40619923621382</v>
      </c>
      <c r="F7106" s="21" t="n">
        <f aca="false">INDEX($E$17:$E$28,B7106)</f>
        <v>4.89657419354839</v>
      </c>
      <c r="G7106" s="25" t="n">
        <f aca="false">IF(OR(D7106="",E7106="",F7106=""),"",D7106*($B$7-$B$8-F7106-E7106))</f>
        <v>3353.88861974161</v>
      </c>
      <c r="H7106" s="25" t="n">
        <f aca="false">IF(D7106="","",D7106*$F$30)</f>
        <v>3778.657619215</v>
      </c>
    </row>
    <row r="7107" customFormat="false" ht="15" hidden="false" customHeight="false" outlineLevel="0" collapsed="false">
      <c r="A7107" s="2" t="n">
        <v>7073</v>
      </c>
      <c r="B7107" s="2" t="n">
        <v>5</v>
      </c>
      <c r="C7107" s="22" t="n">
        <f aca="true">NORMSINV(MAX(RAND(),0.000000000001))</f>
        <v>-0.628387881609666</v>
      </c>
      <c r="D7107" s="24" t="n">
        <f aca="false">IF($B$11="","",$B$11*EXP($B$12*C7107))</f>
        <v>711.739137331153</v>
      </c>
      <c r="E7107" s="20" t="n">
        <f aca="true">IF($B$10="","",$B$10*(1-$B$14+2*$B$14*RAND()))</f>
        <v>3.48431081382575</v>
      </c>
      <c r="F7107" s="21" t="n">
        <f aca="false">INDEX($E$17:$E$28,B7107)</f>
        <v>4.761</v>
      </c>
      <c r="G7107" s="25" t="n">
        <f aca="false">IF(OR(D7107="",E7107="",F7107=""),"",D7107*($B$7-$B$8-F7107-E7107))</f>
        <v>3199.04620393933</v>
      </c>
      <c r="H7107" s="25" t="n">
        <f aca="false">IF(D7107="","",D7107*$F$30)</f>
        <v>3558.1262953459</v>
      </c>
    </row>
    <row r="7108" customFormat="false" ht="15" hidden="false" customHeight="false" outlineLevel="0" collapsed="false">
      <c r="A7108" s="2" t="n">
        <v>7074</v>
      </c>
      <c r="B7108" s="2" t="n">
        <v>6</v>
      </c>
      <c r="C7108" s="22" t="n">
        <f aca="true">NORMSINV(MAX(RAND(),0.000000000001))</f>
        <v>0.372657348684744</v>
      </c>
      <c r="D7108" s="24" t="n">
        <f aca="false">IF($B$11="","",$B$11*EXP($B$12*C7108))</f>
        <v>1085.19823669131</v>
      </c>
      <c r="E7108" s="20" t="n">
        <f aca="true">IF($B$10="","",$B$10*(1-$B$14+2*$B$14*RAND()))</f>
        <v>4.05563423235048</v>
      </c>
      <c r="F7108" s="21" t="n">
        <f aca="false">INDEX($E$17:$E$28,B7108)</f>
        <v>4.761</v>
      </c>
      <c r="G7108" s="25" t="n">
        <f aca="false">IF(OR(D7108="",E7108="",F7108=""),"",D7108*($B$7-$B$8-F7108-E7108))</f>
        <v>4257.62961294831</v>
      </c>
      <c r="H7108" s="25" t="n">
        <f aca="false">IF(D7108="","",D7108*$F$30)</f>
        <v>5425.1230248672</v>
      </c>
    </row>
    <row r="7109" customFormat="false" ht="15" hidden="false" customHeight="false" outlineLevel="0" collapsed="false">
      <c r="A7109" s="2" t="n">
        <v>7075</v>
      </c>
      <c r="B7109" s="2" t="n">
        <v>7</v>
      </c>
      <c r="C7109" s="22" t="n">
        <f aca="true">NORMSINV(MAX(RAND(),0.000000000001))</f>
        <v>-0.00811146897119739</v>
      </c>
      <c r="D7109" s="24" t="n">
        <f aca="false">IF($B$11="","",$B$11*EXP($B$12*C7109))</f>
        <v>924.335311181614</v>
      </c>
      <c r="E7109" s="20" t="n">
        <f aca="true">IF($B$10="","",$B$10*(1-$B$14+2*$B$14*RAND()))</f>
        <v>3.73671641103367</v>
      </c>
      <c r="F7109" s="21" t="n">
        <f aca="false">INDEX($E$17:$E$28,B7109)</f>
        <v>4.761</v>
      </c>
      <c r="G7109" s="25" t="n">
        <f aca="false">IF(OR(D7109="",E7109="",F7109=""),"",D7109*($B$7-$B$8-F7109-E7109))</f>
        <v>3921.29252132784</v>
      </c>
      <c r="H7109" s="25" t="n">
        <f aca="false">IF(D7109="","",D7109*$F$30)</f>
        <v>4620.93708765912</v>
      </c>
    </row>
    <row r="7110" customFormat="false" ht="15" hidden="false" customHeight="false" outlineLevel="0" collapsed="false">
      <c r="A7110" s="2" t="n">
        <v>7076</v>
      </c>
      <c r="B7110" s="2" t="n">
        <v>8</v>
      </c>
      <c r="C7110" s="22" t="n">
        <f aca="true">NORMSINV(MAX(RAND(),0.000000000001))</f>
        <v>-0.47810468055128</v>
      </c>
      <c r="D7110" s="24" t="n">
        <f aca="false">IF($B$11="","",$B$11*EXP($B$12*C7110))</f>
        <v>758.26710552016</v>
      </c>
      <c r="E7110" s="20" t="n">
        <f aca="true">IF($B$10="","",$B$10*(1-$B$14+2*$B$14*RAND()))</f>
        <v>3.89490827475056</v>
      </c>
      <c r="F7110" s="21" t="n">
        <f aca="false">INDEX($E$17:$E$28,B7110)</f>
        <v>4.761</v>
      </c>
      <c r="G7110" s="25" t="n">
        <f aca="false">IF(OR(D7110="",E7110="",F7110=""),"",D7110*($B$7-$B$8-F7110-E7110))</f>
        <v>3096.83241118373</v>
      </c>
      <c r="H7110" s="25" t="n">
        <f aca="false">IF(D7110="","",D7110*$F$30)</f>
        <v>3790.72891391638</v>
      </c>
    </row>
    <row r="7111" customFormat="false" ht="15" hidden="false" customHeight="false" outlineLevel="0" collapsed="false">
      <c r="A7111" s="2" t="n">
        <v>7077</v>
      </c>
      <c r="B7111" s="2" t="n">
        <v>9</v>
      </c>
      <c r="C7111" s="22" t="n">
        <f aca="true">NORMSINV(MAX(RAND(),0.000000000001))</f>
        <v>-0.790106155163412</v>
      </c>
      <c r="D7111" s="24" t="n">
        <f aca="false">IF($B$11="","",$B$11*EXP($B$12*C7111))</f>
        <v>664.854933138482</v>
      </c>
      <c r="E7111" s="20" t="n">
        <f aca="true">IF($B$10="","",$B$10*(1-$B$14+2*$B$14*RAND()))</f>
        <v>4.015352345141</v>
      </c>
      <c r="F7111" s="21" t="n">
        <f aca="false">INDEX($E$17:$E$28,B7111)</f>
        <v>4.761</v>
      </c>
      <c r="G7111" s="25" t="n">
        <f aca="false">IF(OR(D7111="",E7111="",F7111=""),"",D7111*($B$7-$B$8-F7111-E7111))</f>
        <v>2635.25069655578</v>
      </c>
      <c r="H7111" s="25" t="n">
        <f aca="false">IF(D7111="","",D7111*$F$30)</f>
        <v>3323.7427817459</v>
      </c>
    </row>
    <row r="7112" customFormat="false" ht="15" hidden="false" customHeight="false" outlineLevel="0" collapsed="false">
      <c r="A7112" s="2" t="n">
        <v>7078</v>
      </c>
      <c r="B7112" s="2" t="n">
        <v>10</v>
      </c>
      <c r="C7112" s="22" t="n">
        <f aca="true">NORMSINV(MAX(RAND(),0.000000000001))</f>
        <v>0.537441689303249</v>
      </c>
      <c r="D7112" s="24" t="n">
        <f aca="false">IF($B$11="","",$B$11*EXP($B$12*C7112))</f>
        <v>1163.22603117019</v>
      </c>
      <c r="E7112" s="20" t="n">
        <f aca="true">IF($B$10="","",$B$10*(1-$B$14+2*$B$14*RAND()))</f>
        <v>3.9024721103402</v>
      </c>
      <c r="F7112" s="21" t="n">
        <f aca="false">INDEX($E$17:$E$28,B7112)</f>
        <v>4.761</v>
      </c>
      <c r="G7112" s="25" t="n">
        <f aca="false">IF(OR(D7112="",E7112="",F7112=""),"",D7112*($B$7-$B$8-F7112-E7112))</f>
        <v>4741.92335804357</v>
      </c>
      <c r="H7112" s="25" t="n">
        <f aca="false">IF(D7112="","",D7112*$F$30)</f>
        <v>5815.19957502603</v>
      </c>
    </row>
    <row r="7113" customFormat="false" ht="15" hidden="false" customHeight="false" outlineLevel="0" collapsed="false">
      <c r="A7113" s="2" t="n">
        <v>7079</v>
      </c>
      <c r="B7113" s="2" t="n">
        <v>11</v>
      </c>
      <c r="C7113" s="22" t="n">
        <f aca="true">NORMSINV(MAX(RAND(),0.000000000001))</f>
        <v>0.307971413290802</v>
      </c>
      <c r="D7113" s="24" t="n">
        <f aca="false">IF($B$11="","",$B$11*EXP($B$12*C7113))</f>
        <v>1056.01904349147</v>
      </c>
      <c r="E7113" s="20" t="n">
        <f aca="true">IF($B$10="","",$B$10*(1-$B$14+2*$B$14*RAND()))</f>
        <v>3.81449982564176</v>
      </c>
      <c r="F7113" s="21" t="n">
        <f aca="false">INDEX($E$17:$E$28,B7113)</f>
        <v>4.761</v>
      </c>
      <c r="G7113" s="25" t="n">
        <f aca="false">IF(OR(D7113="",E7113="",F7113=""),"",D7113*($B$7-$B$8-F7113-E7113))</f>
        <v>4397.79149074583</v>
      </c>
      <c r="H7113" s="25" t="n">
        <f aca="false">IF(D7113="","",D7113*$F$30)</f>
        <v>5279.25040222254</v>
      </c>
    </row>
    <row r="7114" customFormat="false" ht="15" hidden="false" customHeight="false" outlineLevel="0" collapsed="false">
      <c r="A7114" s="2" t="n">
        <v>7080</v>
      </c>
      <c r="B7114" s="2" t="n">
        <v>12</v>
      </c>
      <c r="C7114" s="22" t="n">
        <f aca="true">NORMSINV(MAX(RAND(),0.000000000001))</f>
        <v>2.06745455007405</v>
      </c>
      <c r="D7114" s="24" t="n">
        <f aca="false">IF($B$11="","",$B$11*EXP($B$12*C7114))</f>
        <v>2216.41872951884</v>
      </c>
      <c r="E7114" s="20" t="n">
        <f aca="true">IF($B$10="","",$B$10*(1-$B$14+2*$B$14*RAND()))</f>
        <v>3.46117914465787</v>
      </c>
      <c r="F7114" s="21" t="n">
        <f aca="false">INDEX($E$17:$E$28,B7114)</f>
        <v>4.761</v>
      </c>
      <c r="G7114" s="25" t="n">
        <f aca="false">IF(OR(D7114="",E7114="",F7114=""),"",D7114*($B$7-$B$8-F7114-E7114))</f>
        <v>10013.3827603911</v>
      </c>
      <c r="H7114" s="25" t="n">
        <f aca="false">IF(D7114="","",D7114*$F$30)</f>
        <v>11080.3205126106</v>
      </c>
    </row>
    <row r="7115" customFormat="false" ht="15" hidden="false" customHeight="false" outlineLevel="0" collapsed="false">
      <c r="A7115" s="2" t="n">
        <v>7081</v>
      </c>
      <c r="B7115" s="2" t="n">
        <v>1</v>
      </c>
      <c r="C7115" s="22" t="n">
        <f aca="true">NORMSINV(MAX(RAND(),0.000000000001))</f>
        <v>0.995457871525739</v>
      </c>
      <c r="D7115" s="24" t="n">
        <f aca="false">IF($B$11="","",$B$11*EXP($B$12*C7115))</f>
        <v>1410.84622493845</v>
      </c>
      <c r="E7115" s="20" t="n">
        <f aca="true">IF($B$10="","",$B$10*(1-$B$14+2*$B$14*RAND()))</f>
        <v>4.00875613414636</v>
      </c>
      <c r="F7115" s="21" t="n">
        <f aca="false">INDEX($E$17:$E$28,B7115)</f>
        <v>4.92562580645161</v>
      </c>
      <c r="G7115" s="25" t="n">
        <f aca="false">IF(OR(D7115="",E7115="",F7115=""),"",D7115*($B$7-$B$8-F7115-E7115))</f>
        <v>5369.14187266493</v>
      </c>
      <c r="H7115" s="25" t="n">
        <f aca="false">IF(D7115="","",D7115*$F$30)</f>
        <v>7053.1024477123</v>
      </c>
    </row>
    <row r="7116" customFormat="false" ht="15" hidden="false" customHeight="false" outlineLevel="0" collapsed="false">
      <c r="A7116" s="2" t="n">
        <v>7082</v>
      </c>
      <c r="B7116" s="2" t="n">
        <v>2</v>
      </c>
      <c r="C7116" s="22" t="n">
        <f aca="true">NORMSINV(MAX(RAND(),0.000000000001))</f>
        <v>-0.729595798262048</v>
      </c>
      <c r="D7116" s="24" t="n">
        <f aca="false">IF($B$11="","",$B$11*EXP($B$12*C7116))</f>
        <v>682.024705537191</v>
      </c>
      <c r="E7116" s="20" t="n">
        <f aca="true">IF($B$10="","",$B$10*(1-$B$14+2*$B$14*RAND()))</f>
        <v>3.61616689960185</v>
      </c>
      <c r="F7116" s="21" t="n">
        <f aca="false">INDEX($E$17:$E$28,B7116)</f>
        <v>5.0612</v>
      </c>
      <c r="G7116" s="25" t="n">
        <f aca="false">IF(OR(D7116="",E7116="",F7116=""),"",D7116*($B$7-$B$8-F7116-E7116))</f>
        <v>2770.8161440047</v>
      </c>
      <c r="H7116" s="25" t="n">
        <f aca="false">IF(D7116="","",D7116*$F$30)</f>
        <v>3409.57790792153</v>
      </c>
    </row>
    <row r="7117" customFormat="false" ht="15" hidden="false" customHeight="false" outlineLevel="0" collapsed="false">
      <c r="A7117" s="2" t="n">
        <v>7083</v>
      </c>
      <c r="B7117" s="2" t="n">
        <v>3</v>
      </c>
      <c r="C7117" s="22" t="n">
        <f aca="true">NORMSINV(MAX(RAND(),0.000000000001))</f>
        <v>-0.300691045475705</v>
      </c>
      <c r="D7117" s="24" t="n">
        <f aca="false">IF($B$11="","",$B$11*EXP($B$12*C7117))</f>
        <v>817.12476243845</v>
      </c>
      <c r="E7117" s="20" t="n">
        <f aca="true">IF($B$10="","",$B$10*(1-$B$14+2*$B$14*RAND()))</f>
        <v>3.92420448843599</v>
      </c>
      <c r="F7117" s="21" t="n">
        <f aca="false">INDEX($E$17:$E$28,B7117)</f>
        <v>5.0612</v>
      </c>
      <c r="G7117" s="25" t="n">
        <f aca="false">IF(OR(D7117="",E7117="",F7117=""),"",D7117*($B$7-$B$8-F7117-E7117))</f>
        <v>3067.97296543921</v>
      </c>
      <c r="H7117" s="25" t="n">
        <f aca="false">IF(D7117="","",D7117*$F$30)</f>
        <v>4084.9701123823</v>
      </c>
    </row>
    <row r="7118" customFormat="false" ht="15" hidden="false" customHeight="false" outlineLevel="0" collapsed="false">
      <c r="A7118" s="2" t="n">
        <v>7084</v>
      </c>
      <c r="B7118" s="2" t="n">
        <v>4</v>
      </c>
      <c r="C7118" s="22" t="n">
        <f aca="true">NORMSINV(MAX(RAND(),0.000000000001))</f>
        <v>0.406845068728998</v>
      </c>
      <c r="D7118" s="24" t="n">
        <f aca="false">IF($B$11="","",$B$11*EXP($B$12*C7118))</f>
        <v>1100.94425154197</v>
      </c>
      <c r="E7118" s="20" t="n">
        <f aca="true">IF($B$10="","",$B$10*(1-$B$14+2*$B$14*RAND()))</f>
        <v>3.38149181682108</v>
      </c>
      <c r="F7118" s="21" t="n">
        <f aca="false">INDEX($E$17:$E$28,B7118)</f>
        <v>4.89657419354839</v>
      </c>
      <c r="G7118" s="25" t="n">
        <f aca="false">IF(OR(D7118="",E7118="",F7118=""),"",D7118*($B$7-$B$8-F7118-E7118))</f>
        <v>4912.34057664346</v>
      </c>
      <c r="H7118" s="25" t="n">
        <f aca="false">IF(D7118="","",D7118*$F$30)</f>
        <v>5503.84050230862</v>
      </c>
    </row>
    <row r="7119" customFormat="false" ht="15" hidden="false" customHeight="false" outlineLevel="0" collapsed="false">
      <c r="A7119" s="2" t="n">
        <v>7085</v>
      </c>
      <c r="B7119" s="2" t="n">
        <v>5</v>
      </c>
      <c r="C7119" s="22" t="n">
        <f aca="true">NORMSINV(MAX(RAND(),0.000000000001))</f>
        <v>-0.693625250280534</v>
      </c>
      <c r="D7119" s="24" t="n">
        <f aca="false">IF($B$11="","",$B$11*EXP($B$12*C7119))</f>
        <v>692.440733256274</v>
      </c>
      <c r="E7119" s="20" t="n">
        <f aca="true">IF($B$10="","",$B$10*(1-$B$14+2*$B$14*RAND()))</f>
        <v>3.8261094082511</v>
      </c>
      <c r="F7119" s="21" t="n">
        <f aca="false">INDEX($E$17:$E$28,B7119)</f>
        <v>4.761</v>
      </c>
      <c r="G7119" s="25" t="n">
        <f aca="false">IF(OR(D7119="",E7119="",F7119=""),"",D7119*($B$7-$B$8-F7119-E7119))</f>
        <v>2875.63060648369</v>
      </c>
      <c r="H7119" s="25" t="n">
        <f aca="false">IF(D7119="","",D7119*$F$30)</f>
        <v>3461.64971369476</v>
      </c>
    </row>
    <row r="7120" customFormat="false" ht="15" hidden="false" customHeight="false" outlineLevel="0" collapsed="false">
      <c r="A7120" s="2" t="n">
        <v>7086</v>
      </c>
      <c r="B7120" s="2" t="n">
        <v>6</v>
      </c>
      <c r="C7120" s="22" t="n">
        <f aca="true">NORMSINV(MAX(RAND(),0.000000000001))</f>
        <v>-0.985776490347863</v>
      </c>
      <c r="D7120" s="24" t="n">
        <f aca="false">IF($B$11="","",$B$11*EXP($B$12*C7120))</f>
        <v>612.237348452019</v>
      </c>
      <c r="E7120" s="20" t="n">
        <f aca="true">IF($B$10="","",$B$10*(1-$B$14+2*$B$14*RAND()))</f>
        <v>3.428140331729</v>
      </c>
      <c r="F7120" s="21" t="n">
        <f aca="false">INDEX($E$17:$E$28,B7120)</f>
        <v>4.761</v>
      </c>
      <c r="G7120" s="25" t="n">
        <f aca="false">IF(OR(D7120="",E7120="",F7120=""),"",D7120*($B$7-$B$8-F7120-E7120))</f>
        <v>2786.20625647947</v>
      </c>
      <c r="H7120" s="25" t="n">
        <f aca="false">IF(D7120="","",D7120*$F$30)</f>
        <v>3060.69695238133</v>
      </c>
    </row>
    <row r="7121" customFormat="false" ht="15" hidden="false" customHeight="false" outlineLevel="0" collapsed="false">
      <c r="A7121" s="2" t="n">
        <v>7087</v>
      </c>
      <c r="B7121" s="2" t="n">
        <v>7</v>
      </c>
      <c r="C7121" s="22" t="n">
        <f aca="true">NORMSINV(MAX(RAND(),0.000000000001))</f>
        <v>0.946297976848634</v>
      </c>
      <c r="D7121" s="24" t="n">
        <f aca="false">IF($B$11="","",$B$11*EXP($B$12*C7121))</f>
        <v>1381.92212244117</v>
      </c>
      <c r="E7121" s="20" t="n">
        <f aca="true">IF($B$10="","",$B$10*(1-$B$14+2*$B$14*RAND()))</f>
        <v>3.40472726915029</v>
      </c>
      <c r="F7121" s="21" t="n">
        <f aca="false">INDEX($E$17:$E$28,B7121)</f>
        <v>4.761</v>
      </c>
      <c r="G7121" s="25" t="n">
        <f aca="false">IF(OR(D7121="",E7121="",F7121=""),"",D7121*($B$7-$B$8-F7121-E7121))</f>
        <v>6321.2886808406</v>
      </c>
      <c r="H7121" s="25" t="n">
        <f aca="false">IF(D7121="","",D7121*$F$30)</f>
        <v>6908.50507450789</v>
      </c>
    </row>
    <row r="7122" customFormat="false" ht="15" hidden="false" customHeight="false" outlineLevel="0" collapsed="false">
      <c r="A7122" s="2" t="n">
        <v>7088</v>
      </c>
      <c r="B7122" s="2" t="n">
        <v>8</v>
      </c>
      <c r="C7122" s="22" t="n">
        <f aca="true">NORMSINV(MAX(RAND(),0.000000000001))</f>
        <v>-1.62958060424674</v>
      </c>
      <c r="D7122" s="24" t="n">
        <f aca="false">IF($B$11="","",$B$11*EXP($B$12*C7122))</f>
        <v>466.772890750086</v>
      </c>
      <c r="E7122" s="20" t="n">
        <f aca="true">IF($B$10="","",$B$10*(1-$B$14+2*$B$14*RAND()))</f>
        <v>3.55681249180651</v>
      </c>
      <c r="F7122" s="21" t="n">
        <f aca="false">INDEX($E$17:$E$28,B7122)</f>
        <v>4.761</v>
      </c>
      <c r="G7122" s="25" t="n">
        <f aca="false">IF(OR(D7122="",E7122="",F7122=""),"",D7122*($B$7-$B$8-F7122-E7122))</f>
        <v>2064.1572466384</v>
      </c>
      <c r="H7122" s="25" t="n">
        <f aca="false">IF(D7122="","",D7122*$F$30)</f>
        <v>2333.49103543783</v>
      </c>
    </row>
    <row r="7123" customFormat="false" ht="15" hidden="false" customHeight="false" outlineLevel="0" collapsed="false">
      <c r="A7123" s="2" t="n">
        <v>7089</v>
      </c>
      <c r="B7123" s="2" t="n">
        <v>9</v>
      </c>
      <c r="C7123" s="22" t="n">
        <f aca="true">NORMSINV(MAX(RAND(),0.000000000001))</f>
        <v>2.01446687707768</v>
      </c>
      <c r="D7123" s="24" t="n">
        <f aca="false">IF($B$11="","",$B$11*EXP($B$12*C7123))</f>
        <v>2167.48064722735</v>
      </c>
      <c r="E7123" s="20" t="n">
        <f aca="true">IF($B$10="","",$B$10*(1-$B$14+2*$B$14*RAND()))</f>
        <v>3.6066980595939</v>
      </c>
      <c r="F7123" s="21" t="n">
        <f aca="false">INDEX($E$17:$E$28,B7123)</f>
        <v>4.761</v>
      </c>
      <c r="G7123" s="25" t="n">
        <f aca="false">IF(OR(D7123="",E7123="",F7123=""),"",D7123*($B$7-$B$8-F7123-E7123))</f>
        <v>9476.8798396648</v>
      </c>
      <c r="H7123" s="25" t="n">
        <f aca="false">IF(D7123="","",D7123*$F$30)</f>
        <v>10835.669251619</v>
      </c>
    </row>
    <row r="7124" customFormat="false" ht="15" hidden="false" customHeight="false" outlineLevel="0" collapsed="false">
      <c r="A7124" s="2" t="n">
        <v>7090</v>
      </c>
      <c r="B7124" s="2" t="n">
        <v>10</v>
      </c>
      <c r="C7124" s="22" t="n">
        <f aca="true">NORMSINV(MAX(RAND(),0.000000000001))</f>
        <v>0.372488717756312</v>
      </c>
      <c r="D7124" s="24" t="n">
        <f aca="false">IF($B$11="","",$B$11*EXP($B$12*C7124))</f>
        <v>1085.12113028901</v>
      </c>
      <c r="E7124" s="20" t="n">
        <f aca="true">IF($B$10="","",$B$10*(1-$B$14+2*$B$14*RAND()))</f>
        <v>3.4953203532214</v>
      </c>
      <c r="F7124" s="21" t="n">
        <f aca="false">INDEX($E$17:$E$28,B7124)</f>
        <v>4.761</v>
      </c>
      <c r="G7124" s="25" t="n">
        <f aca="false">IF(OR(D7124="",E7124="",F7124=""),"",D7124*($B$7-$B$8-F7124-E7124))</f>
        <v>4865.33552616621</v>
      </c>
      <c r="H7124" s="25" t="n">
        <f aca="false">IF(D7124="","",D7124*$F$30)</f>
        <v>5424.7375545408</v>
      </c>
    </row>
    <row r="7125" customFormat="false" ht="15" hidden="false" customHeight="false" outlineLevel="0" collapsed="false">
      <c r="A7125" s="2" t="n">
        <v>7091</v>
      </c>
      <c r="B7125" s="2" t="n">
        <v>11</v>
      </c>
      <c r="C7125" s="22" t="n">
        <f aca="true">NORMSINV(MAX(RAND(),0.000000000001))</f>
        <v>-1.51264256448772</v>
      </c>
      <c r="D7125" s="24" t="n">
        <f aca="false">IF($B$11="","",$B$11*EXP($B$12*C7125))</f>
        <v>490.348589829513</v>
      </c>
      <c r="E7125" s="20" t="n">
        <f aca="true">IF($B$10="","",$B$10*(1-$B$14+2*$B$14*RAND()))</f>
        <v>3.71796248280229</v>
      </c>
      <c r="F7125" s="21" t="n">
        <f aca="false">INDEX($E$17:$E$28,B7125)</f>
        <v>4.761</v>
      </c>
      <c r="G7125" s="25" t="n">
        <f aca="false">IF(OR(D7125="",E7125="",F7125=""),"",D7125*($B$7-$B$8-F7125-E7125))</f>
        <v>2089.39373776855</v>
      </c>
      <c r="H7125" s="25" t="n">
        <f aca="false">IF(D7125="","",D7125*$F$30)</f>
        <v>2451.3506702757</v>
      </c>
    </row>
    <row r="7126" customFormat="false" ht="15" hidden="false" customHeight="false" outlineLevel="0" collapsed="false">
      <c r="A7126" s="2" t="n">
        <v>7092</v>
      </c>
      <c r="B7126" s="2" t="n">
        <v>12</v>
      </c>
      <c r="C7126" s="22" t="n">
        <f aca="true">NORMSINV(MAX(RAND(),0.000000000001))</f>
        <v>-1.70937763893107</v>
      </c>
      <c r="D7126" s="24" t="n">
        <f aca="false">IF($B$11="","",$B$11*EXP($B$12*C7126))</f>
        <v>451.33915402952</v>
      </c>
      <c r="E7126" s="20" t="n">
        <f aca="true">IF($B$10="","",$B$10*(1-$B$14+2*$B$14*RAND()))</f>
        <v>4.03767250742545</v>
      </c>
      <c r="F7126" s="21" t="n">
        <f aca="false">INDEX($E$17:$E$28,B7126)</f>
        <v>4.761</v>
      </c>
      <c r="G7126" s="25" t="n">
        <f aca="false">IF(OR(D7126="",E7126="",F7126=""),"",D7126*($B$7-$B$8-F7126-E7126))</f>
        <v>1778.87541625188</v>
      </c>
      <c r="H7126" s="25" t="n">
        <f aca="false">IF(D7126="","",D7126*$F$30)</f>
        <v>2256.33469882437</v>
      </c>
    </row>
    <row r="7127" customFormat="false" ht="15" hidden="false" customHeight="false" outlineLevel="0" collapsed="false">
      <c r="A7127" s="2" t="n">
        <v>7093</v>
      </c>
      <c r="B7127" s="2" t="n">
        <v>1</v>
      </c>
      <c r="C7127" s="22" t="n">
        <f aca="true">NORMSINV(MAX(RAND(),0.000000000001))</f>
        <v>0.338434744485484</v>
      </c>
      <c r="D7127" s="24" t="n">
        <f aca="false">IF($B$11="","",$B$11*EXP($B$12*C7127))</f>
        <v>1069.66170270904</v>
      </c>
      <c r="E7127" s="20" t="n">
        <f aca="true">IF($B$10="","",$B$10*(1-$B$14+2*$B$14*RAND()))</f>
        <v>3.47759999552878</v>
      </c>
      <c r="F7127" s="21" t="n">
        <f aca="false">INDEX($E$17:$E$28,B7127)</f>
        <v>4.92562580645161</v>
      </c>
      <c r="G7127" s="25" t="n">
        <f aca="false">IF(OR(D7127="",E7127="",F7127=""),"",D7127*($B$7-$B$8-F7127-E7127))</f>
        <v>4638.88127291829</v>
      </c>
      <c r="H7127" s="25" t="n">
        <f aca="false">IF(D7127="","",D7127*$F$30)</f>
        <v>5347.45278418303</v>
      </c>
    </row>
    <row r="7128" customFormat="false" ht="15" hidden="false" customHeight="false" outlineLevel="0" collapsed="false">
      <c r="A7128" s="2" t="n">
        <v>7094</v>
      </c>
      <c r="B7128" s="2" t="n">
        <v>2</v>
      </c>
      <c r="C7128" s="22" t="n">
        <f aca="true">NORMSINV(MAX(RAND(),0.000000000001))</f>
        <v>0.413358558004485</v>
      </c>
      <c r="D7128" s="24" t="n">
        <f aca="false">IF($B$11="","",$B$11*EXP($B$12*C7128))</f>
        <v>1103.97001309378</v>
      </c>
      <c r="E7128" s="20" t="n">
        <f aca="true">IF($B$10="","",$B$10*(1-$B$14+2*$B$14*RAND()))</f>
        <v>3.3838546718606</v>
      </c>
      <c r="F7128" s="21" t="n">
        <f aca="false">INDEX($E$17:$E$28,B7128)</f>
        <v>5.0612</v>
      </c>
      <c r="G7128" s="25" t="n">
        <f aca="false">IF(OR(D7128="",E7128="",F7128=""),"",D7128*($B$7-$B$8-F7128-E7128))</f>
        <v>4741.49085014312</v>
      </c>
      <c r="H7128" s="25" t="n">
        <f aca="false">IF(D7128="","",D7128*$F$30)</f>
        <v>5518.96688945842</v>
      </c>
    </row>
    <row r="7129" customFormat="false" ht="15" hidden="false" customHeight="false" outlineLevel="0" collapsed="false">
      <c r="A7129" s="2" t="n">
        <v>7095</v>
      </c>
      <c r="B7129" s="2" t="n">
        <v>3</v>
      </c>
      <c r="C7129" s="22" t="n">
        <f aca="true">NORMSINV(MAX(RAND(),0.000000000001))</f>
        <v>1.41987157205871</v>
      </c>
      <c r="D7129" s="24" t="n">
        <f aca="false">IF($B$11="","",$B$11*EXP($B$12*C7129))</f>
        <v>1687.12047667778</v>
      </c>
      <c r="E7129" s="20" t="n">
        <f aca="true">IF($B$10="","",$B$10*(1-$B$14+2*$B$14*RAND()))</f>
        <v>3.72925078053774</v>
      </c>
      <c r="F7129" s="21" t="n">
        <f aca="false">INDEX($E$17:$E$28,B7129)</f>
        <v>5.0612</v>
      </c>
      <c r="G7129" s="25" t="n">
        <f aca="false">IF(OR(D7129="",E7129="",F7129=""),"",D7129*($B$7-$B$8-F7129-E7129))</f>
        <v>6663.3653618015</v>
      </c>
      <c r="H7129" s="25" t="n">
        <f aca="false">IF(D7129="","",D7129*$F$30)</f>
        <v>8434.25268700753</v>
      </c>
    </row>
    <row r="7130" customFormat="false" ht="15" hidden="false" customHeight="false" outlineLevel="0" collapsed="false">
      <c r="A7130" s="2" t="n">
        <v>7096</v>
      </c>
      <c r="B7130" s="2" t="n">
        <v>4</v>
      </c>
      <c r="C7130" s="22" t="n">
        <f aca="true">NORMSINV(MAX(RAND(),0.000000000001))</f>
        <v>-0.957576892893724</v>
      </c>
      <c r="D7130" s="24" t="n">
        <f aca="false">IF($B$11="","",$B$11*EXP($B$12*C7130))</f>
        <v>619.555561731251</v>
      </c>
      <c r="E7130" s="20" t="n">
        <f aca="true">IF($B$10="","",$B$10*(1-$B$14+2*$B$14*RAND()))</f>
        <v>3.87839509177287</v>
      </c>
      <c r="F7130" s="21" t="n">
        <f aca="false">INDEX($E$17:$E$28,B7130)</f>
        <v>4.89657419354839</v>
      </c>
      <c r="G7130" s="25" t="n">
        <f aca="false">IF(OR(D7130="",E7130="",F7130=""),"",D7130*($B$7-$B$8-F7130-E7130))</f>
        <v>2456.55683171445</v>
      </c>
      <c r="H7130" s="25" t="n">
        <f aca="false">IF(D7130="","",D7130*$F$30)</f>
        <v>3097.28216420687</v>
      </c>
    </row>
    <row r="7131" customFormat="false" ht="15" hidden="false" customHeight="false" outlineLevel="0" collapsed="false">
      <c r="A7131" s="2" t="n">
        <v>7097</v>
      </c>
      <c r="B7131" s="2" t="n">
        <v>5</v>
      </c>
      <c r="C7131" s="22" t="n">
        <f aca="true">NORMSINV(MAX(RAND(),0.000000000001))</f>
        <v>-0.16860770669029</v>
      </c>
      <c r="D7131" s="24" t="n">
        <f aca="false">IF($B$11="","",$B$11*EXP($B$12*C7131))</f>
        <v>863.891539736911</v>
      </c>
      <c r="E7131" s="20" t="n">
        <f aca="true">IF($B$10="","",$B$10*(1-$B$14+2*$B$14*RAND()))</f>
        <v>4.00465627096634</v>
      </c>
      <c r="F7131" s="21" t="n">
        <f aca="false">INDEX($E$17:$E$28,B7131)</f>
        <v>4.761</v>
      </c>
      <c r="G7131" s="25" t="n">
        <f aca="false">IF(OR(D7131="",E7131="",F7131=""),"",D7131*($B$7-$B$8-F7131-E7131))</f>
        <v>3433.40192351862</v>
      </c>
      <c r="H7131" s="25" t="n">
        <f aca="false">IF(D7131="","",D7131*$F$30)</f>
        <v>4318.76658545277</v>
      </c>
    </row>
    <row r="7132" customFormat="false" ht="15" hidden="false" customHeight="false" outlineLevel="0" collapsed="false">
      <c r="A7132" s="2" t="n">
        <v>7098</v>
      </c>
      <c r="B7132" s="2" t="n">
        <v>6</v>
      </c>
      <c r="C7132" s="22" t="n">
        <f aca="true">NORMSINV(MAX(RAND(),0.000000000001))</f>
        <v>1.24385626510724</v>
      </c>
      <c r="D7132" s="24" t="n">
        <f aca="false">IF($B$11="","",$B$11*EXP($B$12*C7132))</f>
        <v>1566.51959185509</v>
      </c>
      <c r="E7132" s="20" t="n">
        <f aca="true">IF($B$10="","",$B$10*(1-$B$14+2*$B$14*RAND()))</f>
        <v>3.61173928753762</v>
      </c>
      <c r="F7132" s="21" t="n">
        <f aca="false">INDEX($E$17:$E$28,B7132)</f>
        <v>4.761</v>
      </c>
      <c r="G7132" s="25" t="n">
        <f aca="false">IF(OR(D7132="",E7132="",F7132=""),"",D7132*($B$7-$B$8-F7132-E7132))</f>
        <v>6841.39946881134</v>
      </c>
      <c r="H7132" s="25" t="n">
        <f aca="false">IF(D7132="","",D7132*$F$30)</f>
        <v>7831.34474360197</v>
      </c>
    </row>
    <row r="7133" customFormat="false" ht="15" hidden="false" customHeight="false" outlineLevel="0" collapsed="false">
      <c r="A7133" s="2" t="n">
        <v>7099</v>
      </c>
      <c r="B7133" s="2" t="n">
        <v>7</v>
      </c>
      <c r="C7133" s="22" t="n">
        <f aca="true">NORMSINV(MAX(RAND(),0.000000000001))</f>
        <v>0.838059251843506</v>
      </c>
      <c r="D7133" s="24" t="n">
        <f aca="false">IF($B$11="","",$B$11*EXP($B$12*C7133))</f>
        <v>1320.31090972943</v>
      </c>
      <c r="E7133" s="20" t="n">
        <f aca="true">IF($B$10="","",$B$10*(1-$B$14+2*$B$14*RAND()))</f>
        <v>3.37882348716726</v>
      </c>
      <c r="F7133" s="21" t="n">
        <f aca="false">INDEX($E$17:$E$28,B7133)</f>
        <v>4.761</v>
      </c>
      <c r="G7133" s="25" t="n">
        <f aca="false">IF(OR(D7133="",E7133="",F7133=""),"",D7133*($B$7-$B$8-F7133-E7133))</f>
        <v>6073.66323657416</v>
      </c>
      <c r="H7133" s="25" t="n">
        <f aca="false">IF(D7133="","",D7133*$F$30)</f>
        <v>6600.49829991938</v>
      </c>
    </row>
    <row r="7134" customFormat="false" ht="15" hidden="false" customHeight="false" outlineLevel="0" collapsed="false">
      <c r="A7134" s="2" t="n">
        <v>7100</v>
      </c>
      <c r="B7134" s="2" t="n">
        <v>8</v>
      </c>
      <c r="C7134" s="22" t="n">
        <f aca="true">NORMSINV(MAX(RAND(),0.000000000001))</f>
        <v>0.675188197062568</v>
      </c>
      <c r="D7134" s="24" t="n">
        <f aca="false">IF($B$11="","",$B$11*EXP($B$12*C7134))</f>
        <v>1232.73947803057</v>
      </c>
      <c r="E7134" s="20" t="n">
        <f aca="true">IF($B$10="","",$B$10*(1-$B$14+2*$B$14*RAND()))</f>
        <v>4.09288650981506</v>
      </c>
      <c r="F7134" s="21" t="n">
        <f aca="false">INDEX($E$17:$E$28,B7134)</f>
        <v>4.761</v>
      </c>
      <c r="G7134" s="25" t="n">
        <f aca="false">IF(OR(D7134="",E7134="",F7134=""),"",D7134*($B$7-$B$8-F7134-E7134))</f>
        <v>4790.56551545814</v>
      </c>
      <c r="H7134" s="25" t="n">
        <f aca="false">IF(D7134="","",D7134*$F$30)</f>
        <v>6162.71119857042</v>
      </c>
    </row>
    <row r="7135" customFormat="false" ht="15" hidden="false" customHeight="false" outlineLevel="0" collapsed="false">
      <c r="A7135" s="2" t="n">
        <v>7101</v>
      </c>
      <c r="B7135" s="2" t="n">
        <v>9</v>
      </c>
      <c r="C7135" s="22" t="n">
        <f aca="true">NORMSINV(MAX(RAND(),0.000000000001))</f>
        <v>-0.227544318781625</v>
      </c>
      <c r="D7135" s="24" t="n">
        <f aca="false">IF($B$11="","",$B$11*EXP($B$12*C7135))</f>
        <v>842.701952523297</v>
      </c>
      <c r="E7135" s="20" t="n">
        <f aca="true">IF($B$10="","",$B$10*(1-$B$14+2*$B$14*RAND()))</f>
        <v>3.63259193566539</v>
      </c>
      <c r="F7135" s="21" t="n">
        <f aca="false">INDEX($E$17:$E$28,B7135)</f>
        <v>4.761</v>
      </c>
      <c r="G7135" s="25" t="n">
        <f aca="false">IF(OR(D7135="",E7135="",F7135=""),"",D7135*($B$7-$B$8-F7135-E7135))</f>
        <v>3662.72656227778</v>
      </c>
      <c r="H7135" s="25" t="n">
        <f aca="false">IF(D7135="","",D7135*$F$30)</f>
        <v>4212.83560105447</v>
      </c>
    </row>
    <row r="7136" customFormat="false" ht="15" hidden="false" customHeight="false" outlineLevel="0" collapsed="false">
      <c r="A7136" s="2" t="n">
        <v>7102</v>
      </c>
      <c r="B7136" s="2" t="n">
        <v>10</v>
      </c>
      <c r="C7136" s="22" t="n">
        <f aca="true">NORMSINV(MAX(RAND(),0.000000000001))</f>
        <v>2.95228595280663</v>
      </c>
      <c r="D7136" s="24" t="n">
        <f aca="false">IF($B$11="","",$B$11*EXP($B$12*C7136))</f>
        <v>3217.90535403222</v>
      </c>
      <c r="E7136" s="20" t="n">
        <f aca="true">IF($B$10="","",$B$10*(1-$B$14+2*$B$14*RAND()))</f>
        <v>4.09995397342299</v>
      </c>
      <c r="F7136" s="21" t="n">
        <f aca="false">INDEX($E$17:$E$28,B7136)</f>
        <v>4.761</v>
      </c>
      <c r="G7136" s="25" t="n">
        <f aca="false">IF(OR(D7136="",E7136="",F7136=""),"",D7136*($B$7-$B$8-F7136-E7136))</f>
        <v>12482.4029774596</v>
      </c>
      <c r="H7136" s="25" t="n">
        <f aca="false">IF(D7136="","",D7136*$F$30)</f>
        <v>16086.9524458779</v>
      </c>
    </row>
    <row r="7137" customFormat="false" ht="15" hidden="false" customHeight="false" outlineLevel="0" collapsed="false">
      <c r="A7137" s="2" t="n">
        <v>7103</v>
      </c>
      <c r="B7137" s="2" t="n">
        <v>11</v>
      </c>
      <c r="C7137" s="22" t="n">
        <f aca="true">NORMSINV(MAX(RAND(),0.000000000001))</f>
        <v>-2.15090494630691</v>
      </c>
      <c r="D7137" s="24" t="n">
        <f aca="false">IF($B$11="","",$B$11*EXP($B$12*C7137))</f>
        <v>374.71825976877</v>
      </c>
      <c r="E7137" s="20" t="n">
        <f aca="true">IF($B$10="","",$B$10*(1-$B$14+2*$B$14*RAND()))</f>
        <v>3.82680057869359</v>
      </c>
      <c r="F7137" s="21" t="n">
        <f aca="false">INDEX($E$17:$E$28,B7137)</f>
        <v>4.761</v>
      </c>
      <c r="G7137" s="25" t="n">
        <f aca="false">IF(OR(D7137="",E7137="",F7137=""),"",D7137*($B$7-$B$8-F7137-E7137))</f>
        <v>1555.90494136483</v>
      </c>
      <c r="H7137" s="25" t="n">
        <f aca="false">IF(D7137="","",D7137*$F$30)</f>
        <v>1873.29152423603</v>
      </c>
    </row>
    <row r="7138" customFormat="false" ht="15" hidden="false" customHeight="false" outlineLevel="0" collapsed="false">
      <c r="A7138" s="2" t="n">
        <v>7104</v>
      </c>
      <c r="B7138" s="2" t="n">
        <v>12</v>
      </c>
      <c r="C7138" s="22" t="n">
        <f aca="true">NORMSINV(MAX(RAND(),0.000000000001))</f>
        <v>1.14695700580325</v>
      </c>
      <c r="D7138" s="24" t="n">
        <f aca="false">IF($B$11="","",$B$11*EXP($B$12*C7138))</f>
        <v>1503.8466791751</v>
      </c>
      <c r="E7138" s="20" t="n">
        <f aca="true">IF($B$10="","",$B$10*(1-$B$14+2*$B$14*RAND()))</f>
        <v>3.50000291126406</v>
      </c>
      <c r="F7138" s="21" t="n">
        <f aca="false">INDEX($E$17:$E$28,B7138)</f>
        <v>4.761</v>
      </c>
      <c r="G7138" s="25" t="n">
        <f aca="false">IF(OR(D7138="",E7138="",F7138=""),"",D7138*($B$7-$B$8-F7138-E7138))</f>
        <v>6735.72489793049</v>
      </c>
      <c r="H7138" s="25" t="n">
        <f aca="false">IF(D7138="","",D7138*$F$30)</f>
        <v>7518.03031853216</v>
      </c>
    </row>
    <row r="7139" customFormat="false" ht="15" hidden="false" customHeight="false" outlineLevel="0" collapsed="false">
      <c r="A7139" s="2" t="n">
        <v>7105</v>
      </c>
      <c r="B7139" s="2" t="n">
        <v>1</v>
      </c>
      <c r="C7139" s="22" t="n">
        <f aca="true">NORMSINV(MAX(RAND(),0.000000000001))</f>
        <v>-0.994116145980161</v>
      </c>
      <c r="D7139" s="24" t="n">
        <f aca="false">IF($B$11="","",$B$11*EXP($B$12*C7139))</f>
        <v>610.089692778526</v>
      </c>
      <c r="E7139" s="20" t="n">
        <f aca="true">IF($B$10="","",$B$10*(1-$B$14+2*$B$14*RAND()))</f>
        <v>3.53823320671278</v>
      </c>
      <c r="F7139" s="21" t="n">
        <f aca="false">INDEX($E$17:$E$28,B7139)</f>
        <v>4.92562580645161</v>
      </c>
      <c r="G7139" s="25" t="n">
        <f aca="false">IF(OR(D7139="",E7139="",F7139=""),"",D7139*($B$7-$B$8-F7139-E7139))</f>
        <v>2608.8295409362</v>
      </c>
      <c r="H7139" s="25" t="n">
        <f aca="false">IF(D7139="","",D7139*$F$30)</f>
        <v>3049.96039213841</v>
      </c>
    </row>
    <row r="7140" customFormat="false" ht="15" hidden="false" customHeight="false" outlineLevel="0" collapsed="false">
      <c r="A7140" s="2" t="n">
        <v>7106</v>
      </c>
      <c r="B7140" s="2" t="n">
        <v>2</v>
      </c>
      <c r="C7140" s="22" t="n">
        <f aca="true">NORMSINV(MAX(RAND(),0.000000000001))</f>
        <v>0.723596900050835</v>
      </c>
      <c r="D7140" s="24" t="n">
        <f aca="false">IF($B$11="","",$B$11*EXP($B$12*C7140))</f>
        <v>1258.14283795742</v>
      </c>
      <c r="E7140" s="20" t="n">
        <f aca="true">IF($B$10="","",$B$10*(1-$B$14+2*$B$14*RAND()))</f>
        <v>3.91106889657441</v>
      </c>
      <c r="F7140" s="21" t="n">
        <f aca="false">INDEX($E$17:$E$28,B7140)</f>
        <v>5.0612</v>
      </c>
      <c r="G7140" s="25" t="n">
        <f aca="false">IF(OR(D7140="",E7140="",F7140=""),"",D7140*($B$7-$B$8-F7140-E7140))</f>
        <v>4740.34390312433</v>
      </c>
      <c r="H7140" s="25" t="n">
        <f aca="false">IF(D7140="","",D7140*$F$30)</f>
        <v>6289.70767551675</v>
      </c>
    </row>
    <row r="7141" customFormat="false" ht="15" hidden="false" customHeight="false" outlineLevel="0" collapsed="false">
      <c r="A7141" s="2" t="n">
        <v>7107</v>
      </c>
      <c r="B7141" s="2" t="n">
        <v>3</v>
      </c>
      <c r="C7141" s="22" t="n">
        <f aca="true">NORMSINV(MAX(RAND(),0.000000000001))</f>
        <v>0.883491357353874</v>
      </c>
      <c r="D7141" s="24" t="n">
        <f aca="false">IF($B$11="","",$B$11*EXP($B$12*C7141))</f>
        <v>1345.82982647407</v>
      </c>
      <c r="E7141" s="20" t="n">
        <f aca="true">IF($B$10="","",$B$10*(1-$B$14+2*$B$14*RAND()))</f>
        <v>3.7489706399689</v>
      </c>
      <c r="F7141" s="21" t="n">
        <f aca="false">INDEX($E$17:$E$28,B7141)</f>
        <v>5.0612</v>
      </c>
      <c r="G7141" s="25" t="n">
        <f aca="false">IF(OR(D7141="",E7141="",F7141=""),"",D7141*($B$7-$B$8-F7141-E7141))</f>
        <v>5288.88156568336</v>
      </c>
      <c r="H7141" s="25" t="n">
        <f aca="false">IF(D7141="","",D7141*$F$30)</f>
        <v>6728.07246850917</v>
      </c>
    </row>
    <row r="7142" customFormat="false" ht="15" hidden="false" customHeight="false" outlineLevel="0" collapsed="false">
      <c r="A7142" s="2" t="n">
        <v>7108</v>
      </c>
      <c r="B7142" s="2" t="n">
        <v>4</v>
      </c>
      <c r="C7142" s="22" t="n">
        <f aca="true">NORMSINV(MAX(RAND(),0.000000000001))</f>
        <v>-1.48842872086967</v>
      </c>
      <c r="D7142" s="24" t="n">
        <f aca="false">IF($B$11="","",$B$11*EXP($B$12*C7142))</f>
        <v>495.377172985128</v>
      </c>
      <c r="E7142" s="20" t="n">
        <f aca="true">IF($B$10="","",$B$10*(1-$B$14+2*$B$14*RAND()))</f>
        <v>3.45434222778138</v>
      </c>
      <c r="F7142" s="21" t="n">
        <f aca="false">INDEX($E$17:$E$28,B7142)</f>
        <v>4.89657419354839</v>
      </c>
      <c r="G7142" s="25" t="n">
        <f aca="false">IF(OR(D7142="",E7142="",F7142=""),"",D7142*($B$7-$B$8-F7142-E7142))</f>
        <v>2174.25181519711</v>
      </c>
      <c r="H7142" s="25" t="n">
        <f aca="false">IF(D7142="","",D7142*$F$30)</f>
        <v>2476.48956318725</v>
      </c>
    </row>
    <row r="7143" customFormat="false" ht="15" hidden="false" customHeight="false" outlineLevel="0" collapsed="false">
      <c r="A7143" s="2" t="n">
        <v>7109</v>
      </c>
      <c r="B7143" s="2" t="n">
        <v>5</v>
      </c>
      <c r="C7143" s="22" t="n">
        <f aca="true">NORMSINV(MAX(RAND(),0.000000000001))</f>
        <v>1.90887577028819</v>
      </c>
      <c r="D7143" s="24" t="n">
        <f aca="false">IF($B$11="","",$B$11*EXP($B$12*C7143))</f>
        <v>2073.15788188593</v>
      </c>
      <c r="E7143" s="20" t="n">
        <f aca="true">IF($B$10="","",$B$10*(1-$B$14+2*$B$14*RAND()))</f>
        <v>3.55188020697936</v>
      </c>
      <c r="F7143" s="21" t="n">
        <f aca="false">INDEX($E$17:$E$28,B7143)</f>
        <v>4.761</v>
      </c>
      <c r="G7143" s="25" t="n">
        <f aca="false">IF(OR(D7143="",E7143="",F7143=""),"",D7143*($B$7-$B$8-F7143-E7143))</f>
        <v>9178.11829295396</v>
      </c>
      <c r="H7143" s="25" t="n">
        <f aca="false">IF(D7143="","",D7143*$F$30)</f>
        <v>10364.1308831242</v>
      </c>
    </row>
    <row r="7144" customFormat="false" ht="15" hidden="false" customHeight="false" outlineLevel="0" collapsed="false">
      <c r="A7144" s="2" t="n">
        <v>7110</v>
      </c>
      <c r="B7144" s="2" t="n">
        <v>6</v>
      </c>
      <c r="C7144" s="22" t="n">
        <f aca="true">NORMSINV(MAX(RAND(),0.000000000001))</f>
        <v>1.11682917022186</v>
      </c>
      <c r="D7144" s="24" t="n">
        <f aca="false">IF($B$11="","",$B$11*EXP($B$12*C7144))</f>
        <v>1484.87624294979</v>
      </c>
      <c r="E7144" s="20" t="n">
        <f aca="true">IF($B$10="","",$B$10*(1-$B$14+2*$B$14*RAND()))</f>
        <v>3.87673636592727</v>
      </c>
      <c r="F7144" s="21" t="n">
        <f aca="false">INDEX($E$17:$E$28,B7144)</f>
        <v>4.761</v>
      </c>
      <c r="G7144" s="25" t="n">
        <f aca="false">IF(OR(D7144="",E7144="",F7144=""),"",D7144*($B$7-$B$8-F7144-E7144))</f>
        <v>6091.35381255148</v>
      </c>
      <c r="H7144" s="25" t="n">
        <f aca="false">IF(D7144="","",D7144*$F$30)</f>
        <v>7423.1933137546</v>
      </c>
    </row>
    <row r="7145" customFormat="false" ht="15" hidden="false" customHeight="false" outlineLevel="0" collapsed="false">
      <c r="A7145" s="2" t="n">
        <v>7111</v>
      </c>
      <c r="B7145" s="2" t="n">
        <v>7</v>
      </c>
      <c r="C7145" s="22" t="n">
        <f aca="true">NORMSINV(MAX(RAND(),0.000000000001))</f>
        <v>0.0199620500525015</v>
      </c>
      <c r="D7145" s="24" t="n">
        <f aca="false">IF($B$11="","",$B$11*EXP($B$12*C7145))</f>
        <v>935.334411783913</v>
      </c>
      <c r="E7145" s="20" t="n">
        <f aca="true">IF($B$10="","",$B$10*(1-$B$14+2*$B$14*RAND()))</f>
        <v>3.5410123639394</v>
      </c>
      <c r="F7145" s="21" t="n">
        <f aca="false">INDEX($E$17:$E$28,B7145)</f>
        <v>4.761</v>
      </c>
      <c r="G7145" s="25" t="n">
        <f aca="false">IF(OR(D7145="",E7145="",F7145=""),"",D7145*($B$7-$B$8-F7145-E7145))</f>
        <v>4151.00255507902</v>
      </c>
      <c r="H7145" s="25" t="n">
        <f aca="false">IF(D7145="","",D7145*$F$30)</f>
        <v>4675.92379139014</v>
      </c>
    </row>
    <row r="7146" customFormat="false" ht="15" hidden="false" customHeight="false" outlineLevel="0" collapsed="false">
      <c r="A7146" s="2" t="n">
        <v>7112</v>
      </c>
      <c r="B7146" s="2" t="n">
        <v>8</v>
      </c>
      <c r="C7146" s="22" t="n">
        <f aca="true">NORMSINV(MAX(RAND(),0.000000000001))</f>
        <v>0.438536459138702</v>
      </c>
      <c r="D7146" s="24" t="n">
        <f aca="false">IF($B$11="","",$B$11*EXP($B$12*C7146))</f>
        <v>1115.74450392672</v>
      </c>
      <c r="E7146" s="20" t="n">
        <f aca="true">IF($B$10="","",$B$10*(1-$B$14+2*$B$14*RAND()))</f>
        <v>4.04524113672249</v>
      </c>
      <c r="F7146" s="21" t="n">
        <f aca="false">INDEX($E$17:$E$28,B7146)</f>
        <v>4.761</v>
      </c>
      <c r="G7146" s="25" t="n">
        <f aca="false">IF(OR(D7146="",E7146="",F7146=""),"",D7146*($B$7-$B$8-F7146-E7146))</f>
        <v>4389.06983147491</v>
      </c>
      <c r="H7146" s="25" t="n">
        <f aca="false">IF(D7146="","",D7146*$F$30)</f>
        <v>5577.82992403046</v>
      </c>
    </row>
    <row r="7147" customFormat="false" ht="15" hidden="false" customHeight="false" outlineLevel="0" collapsed="false">
      <c r="A7147" s="2" t="n">
        <v>7113</v>
      </c>
      <c r="B7147" s="2" t="n">
        <v>9</v>
      </c>
      <c r="C7147" s="22" t="n">
        <f aca="true">NORMSINV(MAX(RAND(),0.000000000001))</f>
        <v>-1.08069457068797</v>
      </c>
      <c r="D7147" s="24" t="n">
        <f aca="false">IF($B$11="","",$B$11*EXP($B$12*C7147))</f>
        <v>588.233967916769</v>
      </c>
      <c r="E7147" s="20" t="n">
        <f aca="true">IF($B$10="","",$B$10*(1-$B$14+2*$B$14*RAND()))</f>
        <v>3.49534012396933</v>
      </c>
      <c r="F7147" s="21" t="n">
        <f aca="false">INDEX($E$17:$E$28,B7147)</f>
        <v>4.761</v>
      </c>
      <c r="G7147" s="25" t="n">
        <f aca="false">IF(OR(D7147="",E7147="",F7147=""),"",D7147*($B$7-$B$8-F7147-E7147))</f>
        <v>2637.44103966673</v>
      </c>
      <c r="H7147" s="25" t="n">
        <f aca="false">IF(D7147="","",D7147*$F$30)</f>
        <v>2940.69925240951</v>
      </c>
    </row>
    <row r="7148" customFormat="false" ht="15" hidden="false" customHeight="false" outlineLevel="0" collapsed="false">
      <c r="A7148" s="2" t="n">
        <v>7114</v>
      </c>
      <c r="B7148" s="2" t="n">
        <v>10</v>
      </c>
      <c r="C7148" s="22" t="n">
        <f aca="true">NORMSINV(MAX(RAND(),0.000000000001))</f>
        <v>-0.858791729355518</v>
      </c>
      <c r="D7148" s="24" t="n">
        <f aca="false">IF($B$11="","",$B$11*EXP($B$12*C7148))</f>
        <v>645.888637357659</v>
      </c>
      <c r="E7148" s="20" t="n">
        <f aca="true">IF($B$10="","",$B$10*(1-$B$14+2*$B$14*RAND()))</f>
        <v>3.79553551465924</v>
      </c>
      <c r="F7148" s="21" t="n">
        <f aca="false">INDEX($E$17:$E$28,B7148)</f>
        <v>4.761</v>
      </c>
      <c r="G7148" s="25" t="n">
        <f aca="false">IF(OR(D7148="",E7148="",F7148=""),"",D7148*($B$7-$B$8-F7148-E7148))</f>
        <v>2702.0521758709</v>
      </c>
      <c r="H7148" s="25" t="n">
        <f aca="false">IF(D7148="","",D7148*$F$30)</f>
        <v>3228.92647587841</v>
      </c>
    </row>
    <row r="7149" customFormat="false" ht="15" hidden="false" customHeight="false" outlineLevel="0" collapsed="false">
      <c r="A7149" s="2" t="n">
        <v>7115</v>
      </c>
      <c r="B7149" s="2" t="n">
        <v>11</v>
      </c>
      <c r="C7149" s="22" t="n">
        <f aca="true">NORMSINV(MAX(RAND(),0.000000000001))</f>
        <v>-0.434280223878633</v>
      </c>
      <c r="D7149" s="24" t="n">
        <f aca="false">IF($B$11="","",$B$11*EXP($B$12*C7149))</f>
        <v>772.399454627512</v>
      </c>
      <c r="E7149" s="20" t="n">
        <f aca="true">IF($B$10="","",$B$10*(1-$B$14+2*$B$14*RAND()))</f>
        <v>3.75593761261292</v>
      </c>
      <c r="F7149" s="21" t="n">
        <f aca="false">INDEX($E$17:$E$28,B7149)</f>
        <v>4.761</v>
      </c>
      <c r="G7149" s="25" t="n">
        <f aca="false">IF(OR(D7149="",E7149="",F7149=""),"",D7149*($B$7-$B$8-F7149-E7149))</f>
        <v>3261.89108487574</v>
      </c>
      <c r="H7149" s="25" t="n">
        <f aca="false">IF(D7149="","",D7149*$F$30)</f>
        <v>3861.37935357386</v>
      </c>
    </row>
    <row r="7150" customFormat="false" ht="15" hidden="false" customHeight="false" outlineLevel="0" collapsed="false">
      <c r="A7150" s="2" t="n">
        <v>7116</v>
      </c>
      <c r="B7150" s="2" t="n">
        <v>12</v>
      </c>
      <c r="C7150" s="22" t="n">
        <f aca="true">NORMSINV(MAX(RAND(),0.000000000001))</f>
        <v>-0.459252559245839</v>
      </c>
      <c r="D7150" s="24" t="n">
        <f aca="false">IF($B$11="","",$B$11*EXP($B$12*C7150))</f>
        <v>764.314496988064</v>
      </c>
      <c r="E7150" s="20" t="n">
        <f aca="true">IF($B$10="","",$B$10*(1-$B$14+2*$B$14*RAND()))</f>
        <v>3.39082252511488</v>
      </c>
      <c r="F7150" s="21" t="n">
        <f aca="false">INDEX($E$17:$E$28,B7150)</f>
        <v>4.761</v>
      </c>
      <c r="G7150" s="25" t="n">
        <f aca="false">IF(OR(D7150="",E7150="",F7150=""),"",D7150*($B$7-$B$8-F7150-E7150))</f>
        <v>3506.81055880879</v>
      </c>
      <c r="H7150" s="25" t="n">
        <f aca="false">IF(D7150="","",D7150*$F$30)</f>
        <v>3820.96103334273</v>
      </c>
    </row>
    <row r="7151" customFormat="false" ht="15" hidden="false" customHeight="false" outlineLevel="0" collapsed="false">
      <c r="A7151" s="2" t="n">
        <v>7117</v>
      </c>
      <c r="B7151" s="2" t="n">
        <v>1</v>
      </c>
      <c r="C7151" s="22" t="n">
        <f aca="true">NORMSINV(MAX(RAND(),0.000000000001))</f>
        <v>-0.559294861199169</v>
      </c>
      <c r="D7151" s="24" t="n">
        <f aca="false">IF($B$11="","",$B$11*EXP($B$12*C7151))</f>
        <v>732.764903419351</v>
      </c>
      <c r="E7151" s="20" t="n">
        <f aca="true">IF($B$10="","",$B$10*(1-$B$14+2*$B$14*RAND()))</f>
        <v>3.80124534975434</v>
      </c>
      <c r="F7151" s="21" t="n">
        <f aca="false">INDEX($E$17:$E$28,B7151)</f>
        <v>4.92562580645161</v>
      </c>
      <c r="G7151" s="25" t="n">
        <f aca="false">IF(OR(D7151="",E7151="",F7151=""),"",D7151*($B$7-$B$8-F7151-E7151))</f>
        <v>2940.67996963216</v>
      </c>
      <c r="H7151" s="25" t="n">
        <f aca="false">IF(D7151="","",D7151*$F$30)</f>
        <v>3663.23830517402</v>
      </c>
    </row>
    <row r="7152" customFormat="false" ht="15" hidden="false" customHeight="false" outlineLevel="0" collapsed="false">
      <c r="A7152" s="2" t="n">
        <v>7118</v>
      </c>
      <c r="B7152" s="2" t="n">
        <v>2</v>
      </c>
      <c r="C7152" s="22" t="n">
        <f aca="true">NORMSINV(MAX(RAND(),0.000000000001))</f>
        <v>1.69822952883884</v>
      </c>
      <c r="D7152" s="24" t="n">
        <f aca="false">IF($B$11="","",$B$11*EXP($B$12*C7152))</f>
        <v>1897.07611359218</v>
      </c>
      <c r="E7152" s="20" t="n">
        <f aca="true">IF($B$10="","",$B$10*(1-$B$14+2*$B$14*RAND()))</f>
        <v>4.08439454696516</v>
      </c>
      <c r="F7152" s="21" t="n">
        <f aca="false">INDEX($E$17:$E$28,B7152)</f>
        <v>5.0612</v>
      </c>
      <c r="G7152" s="25" t="n">
        <f aca="false">IF(OR(D7152="",E7152="",F7152=""),"",D7152*($B$7-$B$8-F7152-E7152))</f>
        <v>6818.86072751787</v>
      </c>
      <c r="H7152" s="25" t="n">
        <f aca="false">IF(D7152="","",D7152*$F$30)</f>
        <v>9483.86290707002</v>
      </c>
    </row>
    <row r="7153" customFormat="false" ht="15" hidden="false" customHeight="false" outlineLevel="0" collapsed="false">
      <c r="A7153" s="2" t="n">
        <v>7119</v>
      </c>
      <c r="B7153" s="2" t="n">
        <v>3</v>
      </c>
      <c r="C7153" s="22" t="n">
        <f aca="true">NORMSINV(MAX(RAND(),0.000000000001))</f>
        <v>-1.0793552469532</v>
      </c>
      <c r="D7153" s="24" t="n">
        <f aca="false">IF($B$11="","",$B$11*EXP($B$12*C7153))</f>
        <v>588.566028843279</v>
      </c>
      <c r="E7153" s="20" t="n">
        <f aca="true">IF($B$10="","",$B$10*(1-$B$14+2*$B$14*RAND()))</f>
        <v>4.12196855674918</v>
      </c>
      <c r="F7153" s="21" t="n">
        <f aca="false">INDEX($E$17:$E$28,B7153)</f>
        <v>5.0612</v>
      </c>
      <c r="G7153" s="25" t="n">
        <f aca="false">IF(OR(D7153="",E7153="",F7153=""),"",D7153*($B$7-$B$8-F7153-E7153))</f>
        <v>2093.43015781904</v>
      </c>
      <c r="H7153" s="25" t="n">
        <f aca="false">IF(D7153="","",D7153*$F$30)</f>
        <v>2942.35929139332</v>
      </c>
    </row>
    <row r="7154" customFormat="false" ht="15" hidden="false" customHeight="false" outlineLevel="0" collapsed="false">
      <c r="A7154" s="2" t="n">
        <v>7120</v>
      </c>
      <c r="B7154" s="2" t="n">
        <v>4</v>
      </c>
      <c r="C7154" s="22" t="n">
        <f aca="true">NORMSINV(MAX(RAND(),0.000000000001))</f>
        <v>-0.724048484540098</v>
      </c>
      <c r="D7154" s="24" t="n">
        <f aca="false">IF($B$11="","",$B$11*EXP($B$12*C7154))</f>
        <v>683.62076865795</v>
      </c>
      <c r="E7154" s="20" t="n">
        <f aca="true">IF($B$10="","",$B$10*(1-$B$14+2*$B$14*RAND()))</f>
        <v>3.84108855941385</v>
      </c>
      <c r="F7154" s="21" t="n">
        <f aca="false">INDEX($E$17:$E$28,B7154)</f>
        <v>4.89657419354839</v>
      </c>
      <c r="G7154" s="25" t="n">
        <f aca="false">IF(OR(D7154="",E7154="",F7154=""),"",D7154*($B$7-$B$8-F7154-E7154))</f>
        <v>2736.0808652483</v>
      </c>
      <c r="H7154" s="25" t="n">
        <f aca="false">IF(D7154="","",D7154*$F$30)</f>
        <v>3417.55694667482</v>
      </c>
    </row>
    <row r="7155" customFormat="false" ht="15" hidden="false" customHeight="false" outlineLevel="0" collapsed="false">
      <c r="A7155" s="2" t="n">
        <v>7121</v>
      </c>
      <c r="B7155" s="2" t="n">
        <v>5</v>
      </c>
      <c r="C7155" s="22" t="n">
        <f aca="true">NORMSINV(MAX(RAND(),0.000000000001))</f>
        <v>-0.218601652789716</v>
      </c>
      <c r="D7155" s="24" t="n">
        <f aca="false">IF($B$11="","",$B$11*EXP($B$12*C7155))</f>
        <v>845.883358307824</v>
      </c>
      <c r="E7155" s="20" t="n">
        <f aca="true">IF($B$10="","",$B$10*(1-$B$14+2*$B$14*RAND()))</f>
        <v>3.7003116393995</v>
      </c>
      <c r="F7155" s="21" t="n">
        <f aca="false">INDEX($E$17:$E$28,B7155)</f>
        <v>4.761</v>
      </c>
      <c r="G7155" s="25" t="n">
        <f aca="false">IF(OR(D7155="",E7155="",F7155=""),"",D7155*($B$7-$B$8-F7155-E7155))</f>
        <v>3619.27127961735</v>
      </c>
      <c r="H7155" s="25" t="n">
        <f aca="false">IF(D7155="","",D7155*$F$30)</f>
        <v>4228.74008485247</v>
      </c>
    </row>
    <row r="7156" customFormat="false" ht="15" hidden="false" customHeight="false" outlineLevel="0" collapsed="false">
      <c r="A7156" s="2" t="n">
        <v>7122</v>
      </c>
      <c r="B7156" s="2" t="n">
        <v>6</v>
      </c>
      <c r="C7156" s="22" t="n">
        <f aca="true">NORMSINV(MAX(RAND(),0.000000000001))</f>
        <v>-0.303888445157066</v>
      </c>
      <c r="D7156" s="24" t="n">
        <f aca="false">IF($B$11="","",$B$11*EXP($B$12*C7156))</f>
        <v>816.024611348268</v>
      </c>
      <c r="E7156" s="20" t="n">
        <f aca="true">IF($B$10="","",$B$10*(1-$B$14+2*$B$14*RAND()))</f>
        <v>3.75128439387533</v>
      </c>
      <c r="F7156" s="21" t="n">
        <f aca="false">INDEX($E$17:$E$28,B7156)</f>
        <v>4.761</v>
      </c>
      <c r="G7156" s="25" t="n">
        <f aca="false">IF(OR(D7156="",E7156="",F7156=""),"",D7156*($B$7-$B$8-F7156-E7156))</f>
        <v>3449.91998437889</v>
      </c>
      <c r="H7156" s="25" t="n">
        <f aca="false">IF(D7156="","",D7156*$F$30)</f>
        <v>4079.47023705226</v>
      </c>
    </row>
    <row r="7157" customFormat="false" ht="15" hidden="false" customHeight="false" outlineLevel="0" collapsed="false">
      <c r="A7157" s="2" t="n">
        <v>7123</v>
      </c>
      <c r="B7157" s="2" t="n">
        <v>7</v>
      </c>
      <c r="C7157" s="22" t="n">
        <f aca="true">NORMSINV(MAX(RAND(),0.000000000001))</f>
        <v>0.584137431041162</v>
      </c>
      <c r="D7157" s="24" t="n">
        <f aca="false">IF($B$11="","",$B$11*EXP($B$12*C7157))</f>
        <v>1186.34032046254</v>
      </c>
      <c r="E7157" s="20" t="n">
        <f aca="true">IF($B$10="","",$B$10*(1-$B$14+2*$B$14*RAND()))</f>
        <v>4.05293968542568</v>
      </c>
      <c r="F7157" s="21" t="n">
        <f aca="false">INDEX($E$17:$E$28,B7157)</f>
        <v>4.761</v>
      </c>
      <c r="G7157" s="25" t="n">
        <f aca="false">IF(OR(D7157="",E7157="",F7157=""),"",D7157*($B$7-$B$8-F7157-E7157))</f>
        <v>4657.64365174738</v>
      </c>
      <c r="H7157" s="25" t="n">
        <f aca="false">IF(D7157="","",D7157*$F$30)</f>
        <v>5930.75253005635</v>
      </c>
    </row>
    <row r="7158" customFormat="false" ht="15" hidden="false" customHeight="false" outlineLevel="0" collapsed="false">
      <c r="A7158" s="2" t="n">
        <v>7124</v>
      </c>
      <c r="B7158" s="2" t="n">
        <v>8</v>
      </c>
      <c r="C7158" s="22" t="n">
        <f aca="true">NORMSINV(MAX(RAND(),0.000000000001))</f>
        <v>-0.514368717276285</v>
      </c>
      <c r="D7158" s="24" t="n">
        <f aca="false">IF($B$11="","",$B$11*EXP($B$12*C7158))</f>
        <v>746.768530002981</v>
      </c>
      <c r="E7158" s="20" t="n">
        <f aca="true">IF($B$10="","",$B$10*(1-$B$14+2*$B$14*RAND()))</f>
        <v>3.61676844273267</v>
      </c>
      <c r="F7158" s="21" t="n">
        <f aca="false">INDEX($E$17:$E$28,B7158)</f>
        <v>4.761</v>
      </c>
      <c r="G7158" s="25" t="n">
        <f aca="false">IF(OR(D7158="",E7158="",F7158=""),"",D7158*($B$7-$B$8-F7158-E7158))</f>
        <v>3257.57724755314</v>
      </c>
      <c r="H7158" s="25" t="n">
        <f aca="false">IF(D7158="","",D7158*$F$30)</f>
        <v>3733.2452351909</v>
      </c>
    </row>
    <row r="7159" customFormat="false" ht="15" hidden="false" customHeight="false" outlineLevel="0" collapsed="false">
      <c r="A7159" s="2" t="n">
        <v>7125</v>
      </c>
      <c r="B7159" s="2" t="n">
        <v>9</v>
      </c>
      <c r="C7159" s="22" t="n">
        <f aca="true">NORMSINV(MAX(RAND(),0.000000000001))</f>
        <v>1.53744787190677</v>
      </c>
      <c r="D7159" s="24" t="n">
        <f aca="false">IF($B$11="","",$B$11*EXP($B$12*C7159))</f>
        <v>1772.81003629931</v>
      </c>
      <c r="E7159" s="20" t="n">
        <f aca="true">IF($B$10="","",$B$10*(1-$B$14+2*$B$14*RAND()))</f>
        <v>3.69323877652491</v>
      </c>
      <c r="F7159" s="21" t="n">
        <f aca="false">INDEX($E$17:$E$28,B7159)</f>
        <v>4.761</v>
      </c>
      <c r="G7159" s="25" t="n">
        <f aca="false">IF(OR(D7159="",E7159="",F7159=""),"",D7159*($B$7-$B$8-F7159-E7159))</f>
        <v>7597.84051015907</v>
      </c>
      <c r="H7159" s="25" t="n">
        <f aca="false">IF(D7159="","",D7159*$F$30)</f>
        <v>8862.63193346753</v>
      </c>
    </row>
    <row r="7160" customFormat="false" ht="15" hidden="false" customHeight="false" outlineLevel="0" collapsed="false">
      <c r="A7160" s="2" t="n">
        <v>7126</v>
      </c>
      <c r="B7160" s="2" t="n">
        <v>10</v>
      </c>
      <c r="C7160" s="22" t="n">
        <f aca="true">NORMSINV(MAX(RAND(),0.000000000001))</f>
        <v>-0.249442832335807</v>
      </c>
      <c r="D7160" s="24" t="n">
        <f aca="false">IF($B$11="","",$B$11*EXP($B$12*C7160))</f>
        <v>834.961861724752</v>
      </c>
      <c r="E7160" s="20" t="n">
        <f aca="true">IF($B$10="","",$B$10*(1-$B$14+2*$B$14*RAND()))</f>
        <v>3.89866506826055</v>
      </c>
      <c r="F7160" s="21" t="n">
        <f aca="false">INDEX($E$17:$E$28,B7160)</f>
        <v>4.761</v>
      </c>
      <c r="G7160" s="25" t="n">
        <f aca="false">IF(OR(D7160="",E7160="",F7160=""),"",D7160*($B$7-$B$8-F7160-E7160))</f>
        <v>3406.92405106571</v>
      </c>
      <c r="H7160" s="25" t="n">
        <f aca="false">IF(D7160="","",D7160*$F$30)</f>
        <v>4174.14133913438</v>
      </c>
    </row>
    <row r="7161" customFormat="false" ht="15" hidden="false" customHeight="false" outlineLevel="0" collapsed="false">
      <c r="A7161" s="2" t="n">
        <v>7127</v>
      </c>
      <c r="B7161" s="2" t="n">
        <v>11</v>
      </c>
      <c r="C7161" s="22" t="n">
        <f aca="true">NORMSINV(MAX(RAND(),0.000000000001))</f>
        <v>1.04599756336808</v>
      </c>
      <c r="D7161" s="24" t="n">
        <f aca="false">IF($B$11="","",$B$11*EXP($B$12*C7161))</f>
        <v>1441.21339629727</v>
      </c>
      <c r="E7161" s="20" t="n">
        <f aca="true">IF($B$10="","",$B$10*(1-$B$14+2*$B$14*RAND()))</f>
        <v>3.55578520920377</v>
      </c>
      <c r="F7161" s="21" t="n">
        <f aca="false">INDEX($E$17:$E$28,B7161)</f>
        <v>4.761</v>
      </c>
      <c r="G7161" s="25" t="n">
        <f aca="false">IF(OR(D7161="",E7161="",F7161=""),"",D7161*($B$7-$B$8-F7161-E7161))</f>
        <v>6374.79641119575</v>
      </c>
      <c r="H7161" s="25" t="n">
        <f aca="false">IF(D7161="","",D7161*$F$30)</f>
        <v>7204.91401076931</v>
      </c>
    </row>
    <row r="7162" customFormat="false" ht="15" hidden="false" customHeight="false" outlineLevel="0" collapsed="false">
      <c r="A7162" s="2" t="n">
        <v>7128</v>
      </c>
      <c r="B7162" s="2" t="n">
        <v>12</v>
      </c>
      <c r="C7162" s="22" t="n">
        <f aca="true">NORMSINV(MAX(RAND(),0.000000000001))</f>
        <v>0.236947841345427</v>
      </c>
      <c r="D7162" s="24" t="n">
        <f aca="false">IF($B$11="","",$B$11*EXP($B$12*C7162))</f>
        <v>1024.88385660503</v>
      </c>
      <c r="E7162" s="20" t="n">
        <f aca="true">IF($B$10="","",$B$10*(1-$B$14+2*$B$14*RAND()))</f>
        <v>4.11693865470396</v>
      </c>
      <c r="F7162" s="21" t="n">
        <f aca="false">INDEX($E$17:$E$28,B7162)</f>
        <v>4.761</v>
      </c>
      <c r="G7162" s="25" t="n">
        <f aca="false">IF(OR(D7162="",E7162="",F7162=""),"",D7162*($B$7-$B$8-F7162-E7162))</f>
        <v>3958.16432601223</v>
      </c>
      <c r="H7162" s="25" t="n">
        <f aca="false">IF(D7162="","",D7162*$F$30)</f>
        <v>5123.59937593989</v>
      </c>
    </row>
    <row r="7163" customFormat="false" ht="15" hidden="false" customHeight="false" outlineLevel="0" collapsed="false">
      <c r="A7163" s="2" t="n">
        <v>7129</v>
      </c>
      <c r="B7163" s="2" t="n">
        <v>1</v>
      </c>
      <c r="C7163" s="22" t="n">
        <f aca="true">NORMSINV(MAX(RAND(),0.000000000001))</f>
        <v>0.449819447741074</v>
      </c>
      <c r="D7163" s="24" t="n">
        <f aca="false">IF($B$11="","",$B$11*EXP($B$12*C7163))</f>
        <v>1121.06168254557</v>
      </c>
      <c r="E7163" s="20" t="n">
        <f aca="true">IF($B$10="","",$B$10*(1-$B$14+2*$B$14*RAND()))</f>
        <v>3.84979700186992</v>
      </c>
      <c r="F7163" s="21" t="n">
        <f aca="false">INDEX($E$17:$E$28,B7163)</f>
        <v>4.92562580645161</v>
      </c>
      <c r="G7163" s="25" t="n">
        <f aca="false">IF(OR(D7163="",E7163="",F7163=""),"",D7163*($B$7-$B$8-F7163-E7163))</f>
        <v>4444.53557708485</v>
      </c>
      <c r="H7163" s="25" t="n">
        <f aca="false">IF(D7163="","",D7163*$F$30)</f>
        <v>5604.41156338181</v>
      </c>
    </row>
    <row r="7164" customFormat="false" ht="15" hidden="false" customHeight="false" outlineLevel="0" collapsed="false">
      <c r="A7164" s="2" t="n">
        <v>7130</v>
      </c>
      <c r="B7164" s="2" t="n">
        <v>2</v>
      </c>
      <c r="C7164" s="22" t="n">
        <f aca="true">NORMSINV(MAX(RAND(),0.000000000001))</f>
        <v>0.159023186654632</v>
      </c>
      <c r="D7164" s="24" t="n">
        <f aca="false">IF($B$11="","",$B$11*EXP($B$12*C7164))</f>
        <v>991.778473395493</v>
      </c>
      <c r="E7164" s="20" t="n">
        <f aca="true">IF($B$10="","",$B$10*(1-$B$14+2*$B$14*RAND()))</f>
        <v>3.77903677748276</v>
      </c>
      <c r="F7164" s="21" t="n">
        <f aca="false">INDEX($E$17:$E$28,B7164)</f>
        <v>5.0612</v>
      </c>
      <c r="G7164" s="25" t="n">
        <f aca="false">IF(OR(D7164="",E7164="",F7164=""),"",D7164*($B$7-$B$8-F7164-E7164))</f>
        <v>3867.70121543204</v>
      </c>
      <c r="H7164" s="25" t="n">
        <f aca="false">IF(D7164="","",D7164*$F$30)</f>
        <v>4958.09894419875</v>
      </c>
    </row>
    <row r="7165" customFormat="false" ht="15" hidden="false" customHeight="false" outlineLevel="0" collapsed="false">
      <c r="A7165" s="2" t="n">
        <v>7131</v>
      </c>
      <c r="B7165" s="2" t="n">
        <v>3</v>
      </c>
      <c r="C7165" s="22" t="n">
        <f aca="true">NORMSINV(MAX(RAND(),0.000000000001))</f>
        <v>-0.499639841926588</v>
      </c>
      <c r="D7165" s="24" t="n">
        <f aca="false">IF($B$11="","",$B$11*EXP($B$12*C7165))</f>
        <v>751.417572541937</v>
      </c>
      <c r="E7165" s="20" t="n">
        <f aca="true">IF($B$10="","",$B$10*(1-$B$14+2*$B$14*RAND()))</f>
        <v>3.73916279168592</v>
      </c>
      <c r="F7165" s="21" t="n">
        <f aca="false">INDEX($E$17:$E$28,B7165)</f>
        <v>5.0612</v>
      </c>
      <c r="G7165" s="25" t="n">
        <f aca="false">IF(OR(D7165="",E7165="",F7165=""),"",D7165*($B$7-$B$8-F7165-E7165))</f>
        <v>2960.31262776726</v>
      </c>
      <c r="H7165" s="25" t="n">
        <f aca="false">IF(D7165="","",D7165*$F$30)</f>
        <v>3756.48672865165</v>
      </c>
    </row>
    <row r="7166" customFormat="false" ht="15" hidden="false" customHeight="false" outlineLevel="0" collapsed="false">
      <c r="A7166" s="2" t="n">
        <v>7132</v>
      </c>
      <c r="B7166" s="2" t="n">
        <v>4</v>
      </c>
      <c r="C7166" s="22" t="n">
        <f aca="true">NORMSINV(MAX(RAND(),0.000000000001))</f>
        <v>-1.56206197079012</v>
      </c>
      <c r="D7166" s="24" t="n">
        <f aca="false">IF($B$11="","",$B$11*EXP($B$12*C7166))</f>
        <v>480.24331662974</v>
      </c>
      <c r="E7166" s="20" t="n">
        <f aca="true">IF($B$10="","",$B$10*(1-$B$14+2*$B$14*RAND()))</f>
        <v>3.68370711309339</v>
      </c>
      <c r="F7166" s="21" t="n">
        <f aca="false">INDEX($E$17:$E$28,B7166)</f>
        <v>4.89657419354839</v>
      </c>
      <c r="G7166" s="25" t="n">
        <f aca="false">IF(OR(D7166="",E7166="",F7166=""),"",D7166*($B$7-$B$8-F7166-E7166))</f>
        <v>1997.67710154508</v>
      </c>
      <c r="H7166" s="25" t="n">
        <f aca="false">IF(D7166="","",D7166*$F$30)</f>
        <v>2400.8323884954</v>
      </c>
    </row>
    <row r="7167" customFormat="false" ht="15" hidden="false" customHeight="false" outlineLevel="0" collapsed="false">
      <c r="A7167" s="2" t="n">
        <v>7133</v>
      </c>
      <c r="B7167" s="2" t="n">
        <v>5</v>
      </c>
      <c r="C7167" s="22" t="n">
        <f aca="true">NORMSINV(MAX(RAND(),0.000000000001))</f>
        <v>0.662586660891931</v>
      </c>
      <c r="D7167" s="24" t="n">
        <f aca="false">IF($B$11="","",$B$11*EXP($B$12*C7167))</f>
        <v>1226.21115189661</v>
      </c>
      <c r="E7167" s="20" t="n">
        <f aca="true">IF($B$10="","",$B$10*(1-$B$14+2*$B$14*RAND()))</f>
        <v>3.43488849708643</v>
      </c>
      <c r="F7167" s="21" t="n">
        <f aca="false">INDEX($E$17:$E$28,B7167)</f>
        <v>4.761</v>
      </c>
      <c r="G7167" s="25" t="n">
        <f aca="false">IF(OR(D7167="",E7167="",F7167=""),"",D7167*($B$7-$B$8-F7167-E7167))</f>
        <v>5572.04020033428</v>
      </c>
      <c r="H7167" s="25" t="n">
        <f aca="false">IF(D7167="","",D7167*$F$30)</f>
        <v>6130.07479056153</v>
      </c>
    </row>
    <row r="7168" customFormat="false" ht="15" hidden="false" customHeight="false" outlineLevel="0" collapsed="false">
      <c r="A7168" s="2" t="n">
        <v>7134</v>
      </c>
      <c r="B7168" s="2" t="n">
        <v>6</v>
      </c>
      <c r="C7168" s="22" t="n">
        <f aca="true">NORMSINV(MAX(RAND(),0.000000000001))</f>
        <v>-0.581122851800086</v>
      </c>
      <c r="D7168" s="24" t="n">
        <f aca="false">IF($B$11="","",$B$11*EXP($B$12*C7168))</f>
        <v>726.056143045124</v>
      </c>
      <c r="E7168" s="20" t="n">
        <f aca="true">IF($B$10="","",$B$10*(1-$B$14+2*$B$14*RAND()))</f>
        <v>3.84573201591857</v>
      </c>
      <c r="F7168" s="21" t="n">
        <f aca="false">INDEX($E$17:$E$28,B7168)</f>
        <v>4.761</v>
      </c>
      <c r="G7168" s="25" t="n">
        <f aca="false">IF(OR(D7168="",E7168="",F7168=""),"",D7168*($B$7-$B$8-F7168-E7168))</f>
        <v>3000.98461069405</v>
      </c>
      <c r="H7168" s="25" t="n">
        <f aca="false">IF(D7168="","",D7168*$F$30)</f>
        <v>3629.69987031118</v>
      </c>
    </row>
    <row r="7169" customFormat="false" ht="15" hidden="false" customHeight="false" outlineLevel="0" collapsed="false">
      <c r="A7169" s="2" t="n">
        <v>7135</v>
      </c>
      <c r="B7169" s="2" t="n">
        <v>7</v>
      </c>
      <c r="C7169" s="22" t="n">
        <f aca="true">NORMSINV(MAX(RAND(),0.000000000001))</f>
        <v>-0.550811185633445</v>
      </c>
      <c r="D7169" s="24" t="n">
        <f aca="false">IF($B$11="","",$B$11*EXP($B$12*C7169))</f>
        <v>735.389029788319</v>
      </c>
      <c r="E7169" s="20" t="n">
        <f aca="true">IF($B$10="","",$B$10*(1-$B$14+2*$B$14*RAND()))</f>
        <v>3.91885497497447</v>
      </c>
      <c r="F7169" s="21" t="n">
        <f aca="false">INDEX($E$17:$E$28,B7169)</f>
        <v>4.761</v>
      </c>
      <c r="G7169" s="25" t="n">
        <f aca="false">IF(OR(D7169="",E7169="",F7169=""),"",D7169*($B$7-$B$8-F7169-E7169))</f>
        <v>2985.78611075339</v>
      </c>
      <c r="H7169" s="25" t="n">
        <f aca="false">IF(D7169="","",D7169*$F$30)</f>
        <v>3676.35683771776</v>
      </c>
    </row>
    <row r="7170" customFormat="false" ht="15" hidden="false" customHeight="false" outlineLevel="0" collapsed="false">
      <c r="A7170" s="2" t="n">
        <v>7136</v>
      </c>
      <c r="B7170" s="2" t="n">
        <v>8</v>
      </c>
      <c r="C7170" s="22" t="n">
        <f aca="true">NORMSINV(MAX(RAND(),0.000000000001))</f>
        <v>1.02793056473526</v>
      </c>
      <c r="D7170" s="24" t="n">
        <f aca="false">IF($B$11="","",$B$11*EXP($B$12*C7170))</f>
        <v>1430.28335490605</v>
      </c>
      <c r="E7170" s="20" t="n">
        <f aca="true">IF($B$10="","",$B$10*(1-$B$14+2*$B$14*RAND()))</f>
        <v>4.10519453085687</v>
      </c>
      <c r="F7170" s="21" t="n">
        <f aca="false">INDEX($E$17:$E$28,B7170)</f>
        <v>4.761</v>
      </c>
      <c r="G7170" s="25" t="n">
        <f aca="false">IF(OR(D7170="",E7170="",F7170=""),"",D7170*($B$7-$B$8-F7170-E7170))</f>
        <v>5540.63948265944</v>
      </c>
      <c r="H7170" s="25" t="n">
        <f aca="false">IF(D7170="","",D7170*$F$30)</f>
        <v>7150.27254784631</v>
      </c>
    </row>
    <row r="7171" customFormat="false" ht="15" hidden="false" customHeight="false" outlineLevel="0" collapsed="false">
      <c r="A7171" s="2" t="n">
        <v>7137</v>
      </c>
      <c r="B7171" s="2" t="n">
        <v>9</v>
      </c>
      <c r="C7171" s="22" t="n">
        <f aca="true">NORMSINV(MAX(RAND(),0.000000000001))</f>
        <v>0.280693706073334</v>
      </c>
      <c r="D7171" s="24" t="n">
        <f aca="false">IF($B$11="","",$B$11*EXP($B$12*C7171))</f>
        <v>1043.95075469766</v>
      </c>
      <c r="E7171" s="20" t="n">
        <f aca="true">IF($B$10="","",$B$10*(1-$B$14+2*$B$14*RAND()))</f>
        <v>3.77908105550711</v>
      </c>
      <c r="F7171" s="21" t="n">
        <f aca="false">INDEX($E$17:$E$28,B7171)</f>
        <v>4.761</v>
      </c>
      <c r="G7171" s="25" t="n">
        <f aca="false">IF(OR(D7171="",E7171="",F7171=""),"",D7171*($B$7-$B$8-F7171-E7171))</f>
        <v>4384.50855177235</v>
      </c>
      <c r="H7171" s="25" t="n">
        <f aca="false">IF(D7171="","",D7171*$F$30)</f>
        <v>5218.91861288454</v>
      </c>
    </row>
    <row r="7172" customFormat="false" ht="15" hidden="false" customHeight="false" outlineLevel="0" collapsed="false">
      <c r="A7172" s="2" t="n">
        <v>7138</v>
      </c>
      <c r="B7172" s="2" t="n">
        <v>10</v>
      </c>
      <c r="C7172" s="22" t="n">
        <f aca="true">NORMSINV(MAX(RAND(),0.000000000001))</f>
        <v>0.0382773832767308</v>
      </c>
      <c r="D7172" s="24" t="n">
        <f aca="false">IF($B$11="","",$B$11*EXP($B$12*C7172))</f>
        <v>942.580743299437</v>
      </c>
      <c r="E7172" s="20" t="n">
        <f aca="true">IF($B$10="","",$B$10*(1-$B$14+2*$B$14*RAND()))</f>
        <v>3.48313323343691</v>
      </c>
      <c r="F7172" s="21" t="n">
        <f aca="false">INDEX($E$17:$E$28,B7172)</f>
        <v>4.761</v>
      </c>
      <c r="G7172" s="25" t="n">
        <f aca="false">IF(OR(D7172="",E7172="",F7172=""),"",D7172*($B$7-$B$8-F7172-E7172))</f>
        <v>4237.71743860227</v>
      </c>
      <c r="H7172" s="25" t="n">
        <f aca="false">IF(D7172="","",D7172*$F$30)</f>
        <v>4712.14965190254</v>
      </c>
    </row>
    <row r="7173" customFormat="false" ht="15" hidden="false" customHeight="false" outlineLevel="0" collapsed="false">
      <c r="A7173" s="2" t="n">
        <v>7139</v>
      </c>
      <c r="B7173" s="2" t="n">
        <v>11</v>
      </c>
      <c r="C7173" s="22" t="n">
        <f aca="true">NORMSINV(MAX(RAND(),0.000000000001))</f>
        <v>1.41713775972868</v>
      </c>
      <c r="D7173" s="24" t="n">
        <f aca="false">IF($B$11="","",$B$11*EXP($B$12*C7173))</f>
        <v>1685.17814122375</v>
      </c>
      <c r="E7173" s="20" t="n">
        <f aca="true">IF($B$10="","",$B$10*(1-$B$14+2*$B$14*RAND()))</f>
        <v>3.53404956941837</v>
      </c>
      <c r="F7173" s="21" t="n">
        <f aca="false">INDEX($E$17:$E$28,B7173)</f>
        <v>4.761</v>
      </c>
      <c r="G7173" s="25" t="n">
        <f aca="false">IF(OR(D7173="",E7173="",F7173=""),"",D7173*($B$7-$B$8-F7173-E7173))</f>
        <v>7490.53330443927</v>
      </c>
      <c r="H7173" s="25" t="n">
        <f aca="false">IF(D7173="","",D7173*$F$30)</f>
        <v>8424.54256360578</v>
      </c>
    </row>
    <row r="7174" customFormat="false" ht="15" hidden="false" customHeight="false" outlineLevel="0" collapsed="false">
      <c r="A7174" s="2" t="n">
        <v>7140</v>
      </c>
      <c r="B7174" s="2" t="n">
        <v>12</v>
      </c>
      <c r="C7174" s="22" t="n">
        <f aca="true">NORMSINV(MAX(RAND(),0.000000000001))</f>
        <v>0.976996321315588</v>
      </c>
      <c r="D7174" s="24" t="n">
        <f aca="false">IF($B$11="","",$B$11*EXP($B$12*C7174))</f>
        <v>1399.91372971523</v>
      </c>
      <c r="E7174" s="20" t="n">
        <f aca="true">IF($B$10="","",$B$10*(1-$B$14+2*$B$14*RAND()))</f>
        <v>3.9447816519627</v>
      </c>
      <c r="F7174" s="21" t="n">
        <f aca="false">INDEX($E$17:$E$28,B7174)</f>
        <v>4.761</v>
      </c>
      <c r="G7174" s="25" t="n">
        <f aca="false">IF(OR(D7174="",E7174="",F7174=""),"",D7174*($B$7-$B$8-F7174-E7174))</f>
        <v>5647.5576540865</v>
      </c>
      <c r="H7174" s="25" t="n">
        <f aca="false">IF(D7174="","",D7174*$F$30)</f>
        <v>6998.44871759235</v>
      </c>
    </row>
    <row r="7175" customFormat="false" ht="15" hidden="false" customHeight="false" outlineLevel="0" collapsed="false">
      <c r="A7175" s="2" t="n">
        <v>7141</v>
      </c>
      <c r="B7175" s="2" t="n">
        <v>1</v>
      </c>
      <c r="C7175" s="22" t="n">
        <f aca="true">NORMSINV(MAX(RAND(),0.000000000001))</f>
        <v>-1.23102239171755</v>
      </c>
      <c r="D7175" s="24" t="n">
        <f aca="false">IF($B$11="","",$B$11*EXP($B$12*C7175))</f>
        <v>552.129008839477</v>
      </c>
      <c r="E7175" s="20" t="n">
        <f aca="true">IF($B$10="","",$B$10*(1-$B$14+2*$B$14*RAND()))</f>
        <v>3.88528641871551</v>
      </c>
      <c r="F7175" s="21" t="n">
        <f aca="false">INDEX($E$17:$E$28,B7175)</f>
        <v>4.92562580645161</v>
      </c>
      <c r="G7175" s="25" t="n">
        <f aca="false">IF(OR(D7175="",E7175="",F7175=""),"",D7175*($B$7-$B$8-F7175-E7175))</f>
        <v>2169.36333876178</v>
      </c>
      <c r="H7175" s="25" t="n">
        <f aca="false">IF(D7175="","",D7175*$F$30)</f>
        <v>2760.20334099031</v>
      </c>
    </row>
    <row r="7176" customFormat="false" ht="15" hidden="false" customHeight="false" outlineLevel="0" collapsed="false">
      <c r="A7176" s="2" t="n">
        <v>7142</v>
      </c>
      <c r="B7176" s="2" t="n">
        <v>2</v>
      </c>
      <c r="C7176" s="22" t="n">
        <f aca="true">NORMSINV(MAX(RAND(),0.000000000001))</f>
        <v>2.17347424607281</v>
      </c>
      <c r="D7176" s="24" t="n">
        <f aca="false">IF($B$11="","",$B$11*EXP($B$12*C7176))</f>
        <v>2317.6779729674</v>
      </c>
      <c r="E7176" s="20" t="n">
        <f aca="true">IF($B$10="","",$B$10*(1-$B$14+2*$B$14*RAND()))</f>
        <v>3.66117197079704</v>
      </c>
      <c r="F7176" s="21" t="n">
        <f aca="false">INDEX($E$17:$E$28,B7176)</f>
        <v>5.0612</v>
      </c>
      <c r="G7176" s="25" t="n">
        <f aca="false">IF(OR(D7176="",E7176="",F7176=""),"",D7176*($B$7-$B$8-F7176-E7176))</f>
        <v>9311.56798686011</v>
      </c>
      <c r="H7176" s="25" t="n">
        <f aca="false">IF(D7176="","",D7176*$F$30)</f>
        <v>11586.5357224586</v>
      </c>
    </row>
    <row r="7177" customFormat="false" ht="15" hidden="false" customHeight="false" outlineLevel="0" collapsed="false">
      <c r="A7177" s="2" t="n">
        <v>7143</v>
      </c>
      <c r="B7177" s="2" t="n">
        <v>3</v>
      </c>
      <c r="C7177" s="22" t="n">
        <f aca="true">NORMSINV(MAX(RAND(),0.000000000001))</f>
        <v>-0.857501909626637</v>
      </c>
      <c r="D7177" s="24" t="n">
        <f aca="false">IF($B$11="","",$B$11*EXP($B$12*C7177))</f>
        <v>646.239764369507</v>
      </c>
      <c r="E7177" s="20" t="n">
        <f aca="true">IF($B$10="","",$B$10*(1-$B$14+2*$B$14*RAND()))</f>
        <v>3.9359396369567</v>
      </c>
      <c r="F7177" s="21" t="n">
        <f aca="false">INDEX($E$17:$E$28,B7177)</f>
        <v>5.0612</v>
      </c>
      <c r="G7177" s="25" t="n">
        <f aca="false">IF(OR(D7177="",E7177="",F7177=""),"",D7177*($B$7-$B$8-F7177-E7177))</f>
        <v>2418.78519908107</v>
      </c>
      <c r="H7177" s="25" t="n">
        <f aca="false">IF(D7177="","",D7177*$F$30)</f>
        <v>3230.68183003604</v>
      </c>
    </row>
    <row r="7178" customFormat="false" ht="15" hidden="false" customHeight="false" outlineLevel="0" collapsed="false">
      <c r="A7178" s="2" t="n">
        <v>7144</v>
      </c>
      <c r="B7178" s="2" t="n">
        <v>4</v>
      </c>
      <c r="C7178" s="22" t="n">
        <f aca="true">NORMSINV(MAX(RAND(),0.000000000001))</f>
        <v>-0.649337644247948</v>
      </c>
      <c r="D7178" s="24" t="n">
        <f aca="false">IF($B$11="","",$B$11*EXP($B$12*C7178))</f>
        <v>705.483896257899</v>
      </c>
      <c r="E7178" s="20" t="n">
        <f aca="true">IF($B$10="","",$B$10*(1-$B$14+2*$B$14*RAND()))</f>
        <v>4.01528244053704</v>
      </c>
      <c r="F7178" s="21" t="n">
        <f aca="false">INDEX($E$17:$E$28,B7178)</f>
        <v>4.89657419354839</v>
      </c>
      <c r="G7178" s="25" t="n">
        <f aca="false">IF(OR(D7178="",E7178="",F7178=""),"",D7178*($B$7-$B$8-F7178-E7178))</f>
        <v>2700.69349721924</v>
      </c>
      <c r="H7178" s="25" t="n">
        <f aca="false">IF(D7178="","",D7178*$F$30)</f>
        <v>3526.85509417249</v>
      </c>
    </row>
    <row r="7179" customFormat="false" ht="15" hidden="false" customHeight="false" outlineLevel="0" collapsed="false">
      <c r="A7179" s="2" t="n">
        <v>7145</v>
      </c>
      <c r="B7179" s="2" t="n">
        <v>5</v>
      </c>
      <c r="C7179" s="22" t="n">
        <f aca="true">NORMSINV(MAX(RAND(),0.000000000001))</f>
        <v>0.658279869095237</v>
      </c>
      <c r="D7179" s="24" t="n">
        <f aca="false">IF($B$11="","",$B$11*EXP($B$12*C7179))</f>
        <v>1223.98792037091</v>
      </c>
      <c r="E7179" s="20" t="n">
        <f aca="true">IF($B$10="","",$B$10*(1-$B$14+2*$B$14*RAND()))</f>
        <v>3.9727791868754</v>
      </c>
      <c r="F7179" s="21" t="n">
        <f aca="false">INDEX($E$17:$E$28,B7179)</f>
        <v>4.761</v>
      </c>
      <c r="G7179" s="25" t="n">
        <f aca="false">IF(OR(D7179="",E7179="",F7179=""),"",D7179*($B$7-$B$8-F7179-E7179))</f>
        <v>4903.56588160305</v>
      </c>
      <c r="H7179" s="25" t="n">
        <f aca="false">IF(D7179="","",D7179*$F$30)</f>
        <v>6118.96041151828</v>
      </c>
    </row>
    <row r="7180" customFormat="false" ht="15" hidden="false" customHeight="false" outlineLevel="0" collapsed="false">
      <c r="A7180" s="2" t="n">
        <v>7146</v>
      </c>
      <c r="B7180" s="2" t="n">
        <v>6</v>
      </c>
      <c r="C7180" s="22" t="n">
        <f aca="true">NORMSINV(MAX(RAND(),0.000000000001))</f>
        <v>0.293237029465273</v>
      </c>
      <c r="D7180" s="24" t="n">
        <f aca="false">IF($B$11="","",$B$11*EXP($B$12*C7180))</f>
        <v>1049.48298678464</v>
      </c>
      <c r="E7180" s="20" t="n">
        <f aca="true">IF($B$10="","",$B$10*(1-$B$14+2*$B$14*RAND()))</f>
        <v>3.87639800676049</v>
      </c>
      <c r="F7180" s="21" t="n">
        <f aca="false">INDEX($E$17:$E$28,B7180)</f>
        <v>4.761</v>
      </c>
      <c r="G7180" s="25" t="n">
        <f aca="false">IF(OR(D7180="",E7180="",F7180=""),"",D7180*($B$7-$B$8-F7180-E7180))</f>
        <v>4305.61099345362</v>
      </c>
      <c r="H7180" s="25" t="n">
        <f aca="false">IF(D7180="","",D7180*$F$30)</f>
        <v>5246.57534753378</v>
      </c>
    </row>
    <row r="7181" customFormat="false" ht="15" hidden="false" customHeight="false" outlineLevel="0" collapsed="false">
      <c r="A7181" s="2" t="n">
        <v>7147</v>
      </c>
      <c r="B7181" s="2" t="n">
        <v>7</v>
      </c>
      <c r="C7181" s="22" t="n">
        <f aca="true">NORMSINV(MAX(RAND(),0.000000000001))</f>
        <v>-0.11749396320514</v>
      </c>
      <c r="D7181" s="24" t="n">
        <f aca="false">IF($B$11="","",$B$11*EXP($B$12*C7181))</f>
        <v>882.699499737661</v>
      </c>
      <c r="E7181" s="20" t="n">
        <f aca="true">IF($B$10="","",$B$10*(1-$B$14+2*$B$14*RAND()))</f>
        <v>4.12269298824895</v>
      </c>
      <c r="F7181" s="21" t="n">
        <f aca="false">INDEX($E$17:$E$28,B7181)</f>
        <v>4.761</v>
      </c>
      <c r="G7181" s="25" t="n">
        <f aca="false">IF(OR(D7181="",E7181="",F7181=""),"",D7181*($B$7-$B$8-F7181-E7181))</f>
        <v>3403.96027010749</v>
      </c>
      <c r="H7181" s="25" t="n">
        <f aca="false">IF(D7181="","",D7181*$F$30)</f>
        <v>4412.79133908851</v>
      </c>
    </row>
    <row r="7182" customFormat="false" ht="15" hidden="false" customHeight="false" outlineLevel="0" collapsed="false">
      <c r="A7182" s="2" t="n">
        <v>7148</v>
      </c>
      <c r="B7182" s="2" t="n">
        <v>8</v>
      </c>
      <c r="C7182" s="22" t="n">
        <f aca="true">NORMSINV(MAX(RAND(),0.000000000001))</f>
        <v>1.00274321720941</v>
      </c>
      <c r="D7182" s="24" t="n">
        <f aca="false">IF($B$11="","",$B$11*EXP($B$12*C7182))</f>
        <v>1415.1838915674</v>
      </c>
      <c r="E7182" s="20" t="n">
        <f aca="true">IF($B$10="","",$B$10*(1-$B$14+2*$B$14*RAND()))</f>
        <v>3.93094697281914</v>
      </c>
      <c r="F7182" s="21" t="n">
        <f aca="false">INDEX($E$17:$E$28,B7182)</f>
        <v>4.761</v>
      </c>
      <c r="G7182" s="25" t="n">
        <f aca="false">IF(OR(D7182="",E7182="",F7182=""),"",D7182*($B$7-$B$8-F7182-E7182))</f>
        <v>5728.73943627701</v>
      </c>
      <c r="H7182" s="25" t="n">
        <f aca="false">IF(D7182="","",D7182*$F$30)</f>
        <v>7074.78731072374</v>
      </c>
    </row>
    <row r="7183" customFormat="false" ht="15" hidden="false" customHeight="false" outlineLevel="0" collapsed="false">
      <c r="A7183" s="2" t="n">
        <v>7149</v>
      </c>
      <c r="B7183" s="2" t="n">
        <v>9</v>
      </c>
      <c r="C7183" s="22" t="n">
        <f aca="true">NORMSINV(MAX(RAND(),0.000000000001))</f>
        <v>0.426130587271402</v>
      </c>
      <c r="D7183" s="24" t="n">
        <f aca="false">IF($B$11="","",$B$11*EXP($B$12*C7183))</f>
        <v>1109.92726391841</v>
      </c>
      <c r="E7183" s="20" t="n">
        <f aca="true">IF($B$10="","",$B$10*(1-$B$14+2*$B$14*RAND()))</f>
        <v>3.42581193189994</v>
      </c>
      <c r="F7183" s="21" t="n">
        <f aca="false">INDEX($E$17:$E$28,B7183)</f>
        <v>4.761</v>
      </c>
      <c r="G7183" s="25" t="n">
        <f aca="false">IF(OR(D7183="",E7183="",F7183=""),"",D7183*($B$7-$B$8-F7183-E7183))</f>
        <v>5053.70757453226</v>
      </c>
      <c r="H7183" s="25" t="n">
        <f aca="false">IF(D7183="","",D7183*$F$30)</f>
        <v>5548.74837778094</v>
      </c>
    </row>
    <row r="7184" customFormat="false" ht="15" hidden="false" customHeight="false" outlineLevel="0" collapsed="false">
      <c r="A7184" s="2" t="n">
        <v>7150</v>
      </c>
      <c r="B7184" s="2" t="n">
        <v>10</v>
      </c>
      <c r="C7184" s="22" t="n">
        <f aca="true">NORMSINV(MAX(RAND(),0.000000000001))</f>
        <v>1.0063015933642</v>
      </c>
      <c r="D7184" s="24" t="n">
        <f aca="false">IF($B$11="","",$B$11*EXP($B$12*C7184))</f>
        <v>1417.30738008662</v>
      </c>
      <c r="E7184" s="20" t="n">
        <f aca="true">IF($B$10="","",$B$10*(1-$B$14+2*$B$14*RAND()))</f>
        <v>3.64471900912417</v>
      </c>
      <c r="F7184" s="21" t="n">
        <f aca="false">INDEX($E$17:$E$28,B7184)</f>
        <v>4.761</v>
      </c>
      <c r="G7184" s="25" t="n">
        <f aca="false">IF(OR(D7184="",E7184="",F7184=""),"",D7184*($B$7-$B$8-F7184-E7184))</f>
        <v>6143.00843573745</v>
      </c>
      <c r="H7184" s="25" t="n">
        <f aca="false">IF(D7184="","",D7184*$F$30)</f>
        <v>7085.40305452902</v>
      </c>
    </row>
    <row r="7185" customFormat="false" ht="15" hidden="false" customHeight="false" outlineLevel="0" collapsed="false">
      <c r="A7185" s="2" t="n">
        <v>7151</v>
      </c>
      <c r="B7185" s="2" t="n">
        <v>11</v>
      </c>
      <c r="C7185" s="22" t="n">
        <f aca="true">NORMSINV(MAX(RAND(),0.000000000001))</f>
        <v>1.14401989977126</v>
      </c>
      <c r="D7185" s="24" t="n">
        <f aca="false">IF($B$11="","",$B$11*EXP($B$12*C7185))</f>
        <v>1501.98667451601</v>
      </c>
      <c r="E7185" s="20" t="n">
        <f aca="true">IF($B$10="","",$B$10*(1-$B$14+2*$B$14*RAND()))</f>
        <v>3.69100791476096</v>
      </c>
      <c r="F7185" s="21" t="n">
        <f aca="false">INDEX($E$17:$E$28,B7185)</f>
        <v>4.761</v>
      </c>
      <c r="G7185" s="25" t="n">
        <f aca="false">IF(OR(D7185="",E7185="",F7185=""),"",D7185*($B$7-$B$8-F7185-E7185))</f>
        <v>6440.50697245914</v>
      </c>
      <c r="H7185" s="25" t="n">
        <f aca="false">IF(D7185="","",D7185*$F$30)</f>
        <v>7508.73178324042</v>
      </c>
    </row>
    <row r="7186" customFormat="false" ht="15" hidden="false" customHeight="false" outlineLevel="0" collapsed="false">
      <c r="A7186" s="2" t="n">
        <v>7152</v>
      </c>
      <c r="B7186" s="2" t="n">
        <v>12</v>
      </c>
      <c r="C7186" s="22" t="n">
        <f aca="true">NORMSINV(MAX(RAND(),0.000000000001))</f>
        <v>1.96642572228733</v>
      </c>
      <c r="D7186" s="24" t="n">
        <f aca="false">IF($B$11="","",$B$11*EXP($B$12*C7186))</f>
        <v>2124.04563501246</v>
      </c>
      <c r="E7186" s="20" t="n">
        <f aca="true">IF($B$10="","",$B$10*(1-$B$14+2*$B$14*RAND()))</f>
        <v>4.04913475285531</v>
      </c>
      <c r="F7186" s="21" t="n">
        <f aca="false">INDEX($E$17:$E$28,B7186)</f>
        <v>4.761</v>
      </c>
      <c r="G7186" s="25" t="n">
        <f aca="false">IF(OR(D7186="",E7186="",F7186=""),"",D7186*($B$7-$B$8-F7186-E7186))</f>
        <v>8347.21312438483</v>
      </c>
      <c r="H7186" s="25" t="n">
        <f aca="false">IF(D7186="","",D7186*$F$30)</f>
        <v>10618.5289385543</v>
      </c>
    </row>
    <row r="7187" customFormat="false" ht="15" hidden="false" customHeight="false" outlineLevel="0" collapsed="false">
      <c r="A7187" s="2" t="n">
        <v>7153</v>
      </c>
      <c r="B7187" s="2" t="n">
        <v>1</v>
      </c>
      <c r="C7187" s="22" t="n">
        <f aca="true">NORMSINV(MAX(RAND(),0.000000000001))</f>
        <v>-0.314994715873799</v>
      </c>
      <c r="D7187" s="24" t="n">
        <f aca="false">IF($B$11="","",$B$11*EXP($B$12*C7187))</f>
        <v>812.214696575056</v>
      </c>
      <c r="E7187" s="20" t="n">
        <f aca="true">IF($B$10="","",$B$10*(1-$B$14+2*$B$14*RAND()))</f>
        <v>3.45984708691258</v>
      </c>
      <c r="F7187" s="21" t="n">
        <f aca="false">INDEX($E$17:$E$28,B7187)</f>
        <v>4.92562580645161</v>
      </c>
      <c r="G7187" s="25" t="n">
        <f aca="false">IF(OR(D7187="",E7187="",F7187=""),"",D7187*($B$7-$B$8-F7187-E7187))</f>
        <v>3536.81091264406</v>
      </c>
      <c r="H7187" s="25" t="n">
        <f aca="false">IF(D7187="","",D7187*$F$30)</f>
        <v>4060.42371111802</v>
      </c>
    </row>
    <row r="7188" customFormat="false" ht="15" hidden="false" customHeight="false" outlineLevel="0" collapsed="false">
      <c r="A7188" s="2" t="n">
        <v>7154</v>
      </c>
      <c r="B7188" s="2" t="n">
        <v>2</v>
      </c>
      <c r="C7188" s="22" t="n">
        <f aca="true">NORMSINV(MAX(RAND(),0.000000000001))</f>
        <v>-0.314508109828543</v>
      </c>
      <c r="D7188" s="24" t="n">
        <f aca="false">IF($B$11="","",$B$11*EXP($B$12*C7188))</f>
        <v>812.381249562418</v>
      </c>
      <c r="E7188" s="20" t="n">
        <f aca="true">IF($B$10="","",$B$10*(1-$B$14+2*$B$14*RAND()))</f>
        <v>3.73336014180073</v>
      </c>
      <c r="F7188" s="21" t="n">
        <f aca="false">INDEX($E$17:$E$28,B7188)</f>
        <v>5.0612</v>
      </c>
      <c r="G7188" s="25" t="n">
        <f aca="false">IF(OR(D7188="",E7188="",F7188=""),"",D7188*($B$7-$B$8-F7188-E7188))</f>
        <v>3205.20136207729</v>
      </c>
      <c r="H7188" s="25" t="n">
        <f aca="false">IF(D7188="","",D7188*$F$30)</f>
        <v>4061.25634281244</v>
      </c>
    </row>
    <row r="7189" customFormat="false" ht="15" hidden="false" customHeight="false" outlineLevel="0" collapsed="false">
      <c r="A7189" s="2" t="n">
        <v>7155</v>
      </c>
      <c r="B7189" s="2" t="n">
        <v>3</v>
      </c>
      <c r="C7189" s="22" t="n">
        <f aca="true">NORMSINV(MAX(RAND(),0.000000000001))</f>
        <v>-0.312231390398889</v>
      </c>
      <c r="D7189" s="24" t="n">
        <f aca="false">IF($B$11="","",$B$11*EXP($B$12*C7189))</f>
        <v>813.160967089269</v>
      </c>
      <c r="E7189" s="20" t="n">
        <f aca="true">IF($B$10="","",$B$10*(1-$B$14+2*$B$14*RAND()))</f>
        <v>3.91831880080729</v>
      </c>
      <c r="F7189" s="21" t="n">
        <f aca="false">INDEX($E$17:$E$28,B7189)</f>
        <v>5.0612</v>
      </c>
      <c r="G7189" s="25" t="n">
        <f aca="false">IF(OR(D7189="",E7189="",F7189=""),"",D7189*($B$7-$B$8-F7189-E7189))</f>
        <v>3057.87652865656</v>
      </c>
      <c r="H7189" s="25" t="n">
        <f aca="false">IF(D7189="","",D7189*$F$30)</f>
        <v>4065.15430667267</v>
      </c>
    </row>
    <row r="7190" customFormat="false" ht="15" hidden="false" customHeight="false" outlineLevel="0" collapsed="false">
      <c r="A7190" s="2" t="n">
        <v>7156</v>
      </c>
      <c r="B7190" s="2" t="n">
        <v>4</v>
      </c>
      <c r="C7190" s="22" t="n">
        <f aca="true">NORMSINV(MAX(RAND(),0.000000000001))</f>
        <v>1.81338371549659</v>
      </c>
      <c r="D7190" s="24" t="n">
        <f aca="false">IF($B$11="","",$B$11*EXP($B$12*C7190))</f>
        <v>1991.39595958992</v>
      </c>
      <c r="E7190" s="20" t="n">
        <f aca="true">IF($B$10="","",$B$10*(1-$B$14+2*$B$14*RAND()))</f>
        <v>3.40331672931258</v>
      </c>
      <c r="F7190" s="21" t="n">
        <f aca="false">INDEX($E$17:$E$28,B7190)</f>
        <v>4.89657419354839</v>
      </c>
      <c r="G7190" s="25" t="n">
        <f aca="false">IF(OR(D7190="",E7190="",F7190=""),"",D7190*($B$7-$B$8-F7190-E7190))</f>
        <v>8842.01527635318</v>
      </c>
      <c r="H7190" s="25" t="n">
        <f aca="false">IF(D7190="","",D7190*$F$30)</f>
        <v>9955.38668118192</v>
      </c>
    </row>
    <row r="7191" customFormat="false" ht="15" hidden="false" customHeight="false" outlineLevel="0" collapsed="false">
      <c r="A7191" s="2" t="n">
        <v>7157</v>
      </c>
      <c r="B7191" s="2" t="n">
        <v>5</v>
      </c>
      <c r="C7191" s="22" t="n">
        <f aca="true">NORMSINV(MAX(RAND(),0.000000000001))</f>
        <v>0.584549669625857</v>
      </c>
      <c r="D7191" s="24" t="n">
        <f aca="false">IF($B$11="","",$B$11*EXP($B$12*C7191))</f>
        <v>1186.54640965053</v>
      </c>
      <c r="E7191" s="20" t="n">
        <f aca="true">IF($B$10="","",$B$10*(1-$B$14+2*$B$14*RAND()))</f>
        <v>3.98025063112106</v>
      </c>
      <c r="F7191" s="21" t="n">
        <f aca="false">INDEX($E$17:$E$28,B7191)</f>
        <v>4.761</v>
      </c>
      <c r="G7191" s="25" t="n">
        <f aca="false">IF(OR(D7191="",E7191="",F7191=""),"",D7191*($B$7-$B$8-F7191-E7191))</f>
        <v>4744.70170673562</v>
      </c>
      <c r="H7191" s="25" t="n">
        <f aca="false">IF(D7191="","",D7191*$F$30)</f>
        <v>5931.78281112491</v>
      </c>
    </row>
    <row r="7192" customFormat="false" ht="15" hidden="false" customHeight="false" outlineLevel="0" collapsed="false">
      <c r="A7192" s="2" t="n">
        <v>7158</v>
      </c>
      <c r="B7192" s="2" t="n">
        <v>6</v>
      </c>
      <c r="C7192" s="22" t="n">
        <f aca="true">NORMSINV(MAX(RAND(),0.000000000001))</f>
        <v>-1.6490198454794</v>
      </c>
      <c r="D7192" s="24" t="n">
        <f aca="false">IF($B$11="","",$B$11*EXP($B$12*C7192))</f>
        <v>462.965152854779</v>
      </c>
      <c r="E7192" s="20" t="n">
        <f aca="true">IF($B$10="","",$B$10*(1-$B$14+2*$B$14*RAND()))</f>
        <v>3.92566561592511</v>
      </c>
      <c r="F7192" s="21" t="n">
        <f aca="false">INDEX($E$17:$E$28,B7192)</f>
        <v>4.761</v>
      </c>
      <c r="G7192" s="25" t="n">
        <f aca="false">IF(OR(D7192="",E7192="",F7192=""),"",D7192*($B$7-$B$8-F7192-E7192))</f>
        <v>1876.55257269476</v>
      </c>
      <c r="H7192" s="25" t="n">
        <f aca="false">IF(D7192="","",D7192*$F$30)</f>
        <v>2314.45539215161</v>
      </c>
    </row>
    <row r="7193" customFormat="false" ht="15" hidden="false" customHeight="false" outlineLevel="0" collapsed="false">
      <c r="A7193" s="2" t="n">
        <v>7159</v>
      </c>
      <c r="B7193" s="2" t="n">
        <v>7</v>
      </c>
      <c r="C7193" s="22" t="n">
        <f aca="true">NORMSINV(MAX(RAND(),0.000000000001))</f>
        <v>0.587477301444054</v>
      </c>
      <c r="D7193" s="24" t="n">
        <f aca="false">IF($B$11="","",$B$11*EXP($B$12*C7193))</f>
        <v>1188.01104208773</v>
      </c>
      <c r="E7193" s="20" t="n">
        <f aca="true">IF($B$10="","",$B$10*(1-$B$14+2*$B$14*RAND()))</f>
        <v>4.11234275171314</v>
      </c>
      <c r="F7193" s="21" t="n">
        <f aca="false">INDEX($E$17:$E$28,B7193)</f>
        <v>4.761</v>
      </c>
      <c r="G7193" s="25" t="n">
        <f aca="false">IF(OR(D7193="",E7193="",F7193=""),"",D7193*($B$7-$B$8-F7193-E7193))</f>
        <v>4593.63150693335</v>
      </c>
      <c r="H7193" s="25" t="n">
        <f aca="false">IF(D7193="","",D7193*$F$30)</f>
        <v>5939.10480160497</v>
      </c>
    </row>
    <row r="7194" customFormat="false" ht="15" hidden="false" customHeight="false" outlineLevel="0" collapsed="false">
      <c r="A7194" s="2" t="n">
        <v>7160</v>
      </c>
      <c r="B7194" s="2" t="n">
        <v>8</v>
      </c>
      <c r="C7194" s="22" t="n">
        <f aca="true">NORMSINV(MAX(RAND(),0.000000000001))</f>
        <v>0.0251402823728334</v>
      </c>
      <c r="D7194" s="24" t="n">
        <f aca="false">IF($B$11="","",$B$11*EXP($B$12*C7194))</f>
        <v>937.37747539694</v>
      </c>
      <c r="E7194" s="20" t="n">
        <f aca="true">IF($B$10="","",$B$10*(1-$B$14+2*$B$14*RAND()))</f>
        <v>3.55438977901362</v>
      </c>
      <c r="F7194" s="21" t="n">
        <f aca="false">INDEX($E$17:$E$28,B7194)</f>
        <v>4.761</v>
      </c>
      <c r="G7194" s="25" t="n">
        <f aca="false">IF(OR(D7194="",E7194="",F7194=""),"",D7194*($B$7-$B$8-F7194-E7194))</f>
        <v>4147.52995856371</v>
      </c>
      <c r="H7194" s="25" t="n">
        <f aca="false">IF(D7194="","",D7194*$F$30)</f>
        <v>4686.13747500438</v>
      </c>
    </row>
    <row r="7195" customFormat="false" ht="15" hidden="false" customHeight="false" outlineLevel="0" collapsed="false">
      <c r="A7195" s="2" t="n">
        <v>7161</v>
      </c>
      <c r="B7195" s="2" t="n">
        <v>9</v>
      </c>
      <c r="C7195" s="22" t="n">
        <f aca="true">NORMSINV(MAX(RAND(),0.000000000001))</f>
        <v>0.687075169318562</v>
      </c>
      <c r="D7195" s="24" t="n">
        <f aca="false">IF($B$11="","",$B$11*EXP($B$12*C7195))</f>
        <v>1238.92947171641</v>
      </c>
      <c r="E7195" s="20" t="n">
        <f aca="true">IF($B$10="","",$B$10*(1-$B$14+2*$B$14*RAND()))</f>
        <v>3.6181994285303</v>
      </c>
      <c r="F7195" s="21" t="n">
        <f aca="false">INDEX($E$17:$E$28,B7195)</f>
        <v>4.761</v>
      </c>
      <c r="G7195" s="25" t="n">
        <f aca="false">IF(OR(D7195="",E7195="",F7195=""),"",D7195*($B$7-$B$8-F7195-E7195))</f>
        <v>5402.72434827158</v>
      </c>
      <c r="H7195" s="25" t="n">
        <f aca="false">IF(D7195="","",D7195*$F$30)</f>
        <v>6193.65621500468</v>
      </c>
    </row>
    <row r="7196" customFormat="false" ht="15" hidden="false" customHeight="false" outlineLevel="0" collapsed="false">
      <c r="A7196" s="2" t="n">
        <v>7162</v>
      </c>
      <c r="B7196" s="2" t="n">
        <v>10</v>
      </c>
      <c r="C7196" s="22" t="n">
        <f aca="true">NORMSINV(MAX(RAND(),0.000000000001))</f>
        <v>-0.137035537465514</v>
      </c>
      <c r="D7196" s="24" t="n">
        <f aca="false">IF($B$11="","",$B$11*EXP($B$12*C7196))</f>
        <v>875.461056232441</v>
      </c>
      <c r="E7196" s="20" t="n">
        <f aca="true">IF($B$10="","",$B$10*(1-$B$14+2*$B$14*RAND()))</f>
        <v>4.01859613149321</v>
      </c>
      <c r="F7196" s="21" t="n">
        <f aca="false">INDEX($E$17:$E$28,B7196)</f>
        <v>4.761</v>
      </c>
      <c r="G7196" s="25" t="n">
        <f aca="false">IF(OR(D7196="",E7196="",F7196=""),"",D7196*($B$7-$B$8-F7196-E7196))</f>
        <v>3467.17935383</v>
      </c>
      <c r="H7196" s="25" t="n">
        <f aca="false">IF(D7196="","",D7196*$F$30)</f>
        <v>4376.60491231722</v>
      </c>
    </row>
    <row r="7197" customFormat="false" ht="15" hidden="false" customHeight="false" outlineLevel="0" collapsed="false">
      <c r="A7197" s="2" t="n">
        <v>7163</v>
      </c>
      <c r="B7197" s="2" t="n">
        <v>11</v>
      </c>
      <c r="C7197" s="22" t="n">
        <f aca="true">NORMSINV(MAX(RAND(),0.000000000001))</f>
        <v>-0.239676883791409</v>
      </c>
      <c r="D7197" s="24" t="n">
        <f aca="false">IF($B$11="","",$B$11*EXP($B$12*C7197))</f>
        <v>838.404841766059</v>
      </c>
      <c r="E7197" s="20" t="n">
        <f aca="true">IF($B$10="","",$B$10*(1-$B$14+2*$B$14*RAND()))</f>
        <v>3.65788945512938</v>
      </c>
      <c r="F7197" s="21" t="n">
        <f aca="false">INDEX($E$17:$E$28,B7197)</f>
        <v>4.761</v>
      </c>
      <c r="G7197" s="25" t="n">
        <f aca="false">IF(OR(D7197="",E7197="",F7197=""),"",D7197*($B$7-$B$8-F7197-E7197))</f>
        <v>3622.8400026259</v>
      </c>
      <c r="H7197" s="25" t="n">
        <f aca="false">IF(D7197="","",D7197*$F$30)</f>
        <v>4191.35348495688</v>
      </c>
    </row>
    <row r="7198" customFormat="false" ht="15" hidden="false" customHeight="false" outlineLevel="0" collapsed="false">
      <c r="A7198" s="2" t="n">
        <v>7164</v>
      </c>
      <c r="B7198" s="2" t="n">
        <v>12</v>
      </c>
      <c r="C7198" s="22" t="n">
        <f aca="true">NORMSINV(MAX(RAND(),0.000000000001))</f>
        <v>-0.00605949885008037</v>
      </c>
      <c r="D7198" s="24" t="n">
        <f aca="false">IF($B$11="","",$B$11*EXP($B$12*C7198))</f>
        <v>925.134865367493</v>
      </c>
      <c r="E7198" s="20" t="n">
        <f aca="true">IF($B$10="","",$B$10*(1-$B$14+2*$B$14*RAND()))</f>
        <v>3.64122331423643</v>
      </c>
      <c r="F7198" s="21" t="n">
        <f aca="false">INDEX($E$17:$E$28,B7198)</f>
        <v>4.761</v>
      </c>
      <c r="G7198" s="25" t="n">
        <f aca="false">IF(OR(D7198="",E7198="",F7198=""),"",D7198*($B$7-$B$8-F7198-E7198))</f>
        <v>4013.02845017813</v>
      </c>
      <c r="H7198" s="25" t="n">
        <f aca="false">IF(D7198="","",D7198*$F$30)</f>
        <v>4624.93421894517</v>
      </c>
    </row>
    <row r="7199" customFormat="false" ht="15" hidden="false" customHeight="false" outlineLevel="0" collapsed="false">
      <c r="A7199" s="2" t="n">
        <v>7165</v>
      </c>
      <c r="B7199" s="2" t="n">
        <v>1</v>
      </c>
      <c r="C7199" s="22" t="n">
        <f aca="true">NORMSINV(MAX(RAND(),0.000000000001))</f>
        <v>1.24712692792321</v>
      </c>
      <c r="D7199" s="24" t="n">
        <f aca="false">IF($B$11="","",$B$11*EXP($B$12*C7199))</f>
        <v>1568.67997339726</v>
      </c>
      <c r="E7199" s="20" t="n">
        <f aca="true">IF($B$10="","",$B$10*(1-$B$14+2*$B$14*RAND()))</f>
        <v>3.54370991383536</v>
      </c>
      <c r="F7199" s="21" t="n">
        <f aca="false">INDEX($E$17:$E$28,B7199)</f>
        <v>4.92562580645161</v>
      </c>
      <c r="G7199" s="25" t="n">
        <f aca="false">IF(OR(D7199="",E7199="",F7199=""),"",D7199*($B$7-$B$8-F7199-E7199))</f>
        <v>6699.30552868885</v>
      </c>
      <c r="H7199" s="25" t="n">
        <f aca="false">IF(D7199="","",D7199*$F$30)</f>
        <v>7842.14492300757</v>
      </c>
    </row>
    <row r="7200" customFormat="false" ht="15" hidden="false" customHeight="false" outlineLevel="0" collapsed="false">
      <c r="A7200" s="2" t="n">
        <v>7166</v>
      </c>
      <c r="B7200" s="2" t="n">
        <v>2</v>
      </c>
      <c r="C7200" s="22" t="n">
        <f aca="true">NORMSINV(MAX(RAND(),0.000000000001))</f>
        <v>0.18321336328949</v>
      </c>
      <c r="D7200" s="24" t="n">
        <f aca="false">IF($B$11="","",$B$11*EXP($B$12*C7200))</f>
        <v>1001.93928784008</v>
      </c>
      <c r="E7200" s="20" t="n">
        <f aca="true">IF($B$10="","",$B$10*(1-$B$14+2*$B$14*RAND()))</f>
        <v>3.79124413264602</v>
      </c>
      <c r="F7200" s="21" t="n">
        <f aca="false">INDEX($E$17:$E$28,B7200)</f>
        <v>5.0612</v>
      </c>
      <c r="G7200" s="25" t="n">
        <f aca="false">IF(OR(D7200="",E7200="",F7200=""),"",D7200*($B$7-$B$8-F7200-E7200))</f>
        <v>3895.09495717519</v>
      </c>
      <c r="H7200" s="25" t="n">
        <f aca="false">IF(D7200="","",D7200*$F$30)</f>
        <v>5008.89488777015</v>
      </c>
    </row>
    <row r="7201" customFormat="false" ht="15" hidden="false" customHeight="false" outlineLevel="0" collapsed="false">
      <c r="A7201" s="2" t="n">
        <v>7167</v>
      </c>
      <c r="B7201" s="2" t="n">
        <v>3</v>
      </c>
      <c r="C7201" s="22" t="n">
        <f aca="true">NORMSINV(MAX(RAND(),0.000000000001))</f>
        <v>-0.0150380663291317</v>
      </c>
      <c r="D7201" s="24" t="n">
        <f aca="false">IF($B$11="","",$B$11*EXP($B$12*C7201))</f>
        <v>921.641448668544</v>
      </c>
      <c r="E7201" s="20" t="n">
        <f aca="true">IF($B$10="","",$B$10*(1-$B$14+2*$B$14*RAND()))</f>
        <v>3.57656239224752</v>
      </c>
      <c r="F7201" s="21" t="n">
        <f aca="false">INDEX($E$17:$E$28,B7201)</f>
        <v>5.0612</v>
      </c>
      <c r="G7201" s="25" t="n">
        <f aca="false">IF(OR(D7201="",E7201="",F7201=""),"",D7201*($B$7-$B$8-F7201-E7201))</f>
        <v>3780.79221159157</v>
      </c>
      <c r="H7201" s="25" t="n">
        <f aca="false">IF(D7201="","",D7201*$F$30)</f>
        <v>4607.46993018378</v>
      </c>
    </row>
    <row r="7202" customFormat="false" ht="15" hidden="false" customHeight="false" outlineLevel="0" collapsed="false">
      <c r="A7202" s="2" t="n">
        <v>7168</v>
      </c>
      <c r="B7202" s="2" t="n">
        <v>4</v>
      </c>
      <c r="C7202" s="22" t="n">
        <f aca="true">NORMSINV(MAX(RAND(),0.000000000001))</f>
        <v>0.708344427447943</v>
      </c>
      <c r="D7202" s="24" t="n">
        <f aca="false">IF($B$11="","",$B$11*EXP($B$12*C7202))</f>
        <v>1250.08284000597</v>
      </c>
      <c r="E7202" s="20" t="n">
        <f aca="true">IF($B$10="","",$B$10*(1-$B$14+2*$B$14*RAND()))</f>
        <v>4.0488010390328</v>
      </c>
      <c r="F7202" s="21" t="n">
        <f aca="false">INDEX($E$17:$E$28,B7202)</f>
        <v>4.89657419354839</v>
      </c>
      <c r="G7202" s="25" t="n">
        <f aca="false">IF(OR(D7202="",E7202="",F7202=""),"",D7202*($B$7-$B$8-F7202-E7202))</f>
        <v>4743.59530601191</v>
      </c>
      <c r="H7202" s="25" t="n">
        <f aca="false">IF(D7202="","",D7202*$F$30)</f>
        <v>6249.41413375785</v>
      </c>
    </row>
    <row r="7203" customFormat="false" ht="15" hidden="false" customHeight="false" outlineLevel="0" collapsed="false">
      <c r="A7203" s="2" t="n">
        <v>7169</v>
      </c>
      <c r="B7203" s="2" t="n">
        <v>5</v>
      </c>
      <c r="C7203" s="22" t="n">
        <f aca="true">NORMSINV(MAX(RAND(),0.000000000001))</f>
        <v>-0.0730973061455668</v>
      </c>
      <c r="D7203" s="24" t="n">
        <f aca="false">IF($B$11="","",$B$11*EXP($B$12*C7203))</f>
        <v>899.367798216768</v>
      </c>
      <c r="E7203" s="20" t="n">
        <f aca="true">IF($B$10="","",$B$10*(1-$B$14+2*$B$14*RAND()))</f>
        <v>3.99540461949422</v>
      </c>
      <c r="F7203" s="21" t="n">
        <f aca="false">INDEX($E$17:$E$28,B7203)</f>
        <v>4.761</v>
      </c>
      <c r="G7203" s="25" t="n">
        <f aca="false">IF(OR(D7203="",E7203="",F7203=""),"",D7203*($B$7-$B$8-F7203-E7203))</f>
        <v>3582.71740635197</v>
      </c>
      <c r="H7203" s="25" t="n">
        <f aca="false">IF(D7203="","",D7203*$F$30)</f>
        <v>4496.11949684527</v>
      </c>
    </row>
    <row r="7204" customFormat="false" ht="15" hidden="false" customHeight="false" outlineLevel="0" collapsed="false">
      <c r="A7204" s="2" t="n">
        <v>7170</v>
      </c>
      <c r="B7204" s="2" t="n">
        <v>6</v>
      </c>
      <c r="C7204" s="22" t="n">
        <f aca="true">NORMSINV(MAX(RAND(),0.000000000001))</f>
        <v>-1.64266598215995</v>
      </c>
      <c r="D7204" s="24" t="n">
        <f aca="false">IF($B$11="","",$B$11*EXP($B$12*C7204))</f>
        <v>464.206311305811</v>
      </c>
      <c r="E7204" s="20" t="n">
        <f aca="true">IF($B$10="","",$B$10*(1-$B$14+2*$B$14*RAND()))</f>
        <v>3.61541768302328</v>
      </c>
      <c r="F7204" s="21" t="n">
        <f aca="false">INDEX($E$17:$E$28,B7204)</f>
        <v>4.761</v>
      </c>
      <c r="G7204" s="25" t="n">
        <f aca="false">IF(OR(D7204="",E7204="",F7204=""),"",D7204*($B$7-$B$8-F7204-E7204))</f>
        <v>2025.60245144303</v>
      </c>
      <c r="H7204" s="25" t="n">
        <f aca="false">IF(D7204="","",D7204*$F$30)</f>
        <v>2320.66019148001</v>
      </c>
    </row>
    <row r="7205" customFormat="false" ht="15" hidden="false" customHeight="false" outlineLevel="0" collapsed="false">
      <c r="A7205" s="2" t="n">
        <v>7171</v>
      </c>
      <c r="B7205" s="2" t="n">
        <v>7</v>
      </c>
      <c r="C7205" s="22" t="n">
        <f aca="true">NORMSINV(MAX(RAND(),0.000000000001))</f>
        <v>0.998427098760113</v>
      </c>
      <c r="D7205" s="24" t="n">
        <f aca="false">IF($B$11="","",$B$11*EXP($B$12*C7205))</f>
        <v>1412.61248391741</v>
      </c>
      <c r="E7205" s="20" t="n">
        <f aca="true">IF($B$10="","",$B$10*(1-$B$14+2*$B$14*RAND()))</f>
        <v>3.60545441330162</v>
      </c>
      <c r="F7205" s="21" t="n">
        <f aca="false">INDEX($E$17:$E$28,B7205)</f>
        <v>4.761</v>
      </c>
      <c r="G7205" s="25" t="n">
        <f aca="false">IF(OR(D7205="",E7205="",F7205=""),"",D7205*($B$7-$B$8-F7205-E7205))</f>
        <v>6178.12509475204</v>
      </c>
      <c r="H7205" s="25" t="n">
        <f aca="false">IF(D7205="","",D7205*$F$30)</f>
        <v>7061.93232959992</v>
      </c>
    </row>
    <row r="7206" customFormat="false" ht="15" hidden="false" customHeight="false" outlineLevel="0" collapsed="false">
      <c r="A7206" s="2" t="n">
        <v>7172</v>
      </c>
      <c r="B7206" s="2" t="n">
        <v>8</v>
      </c>
      <c r="C7206" s="22" t="n">
        <f aca="true">NORMSINV(MAX(RAND(),0.000000000001))</f>
        <v>0.805678079290706</v>
      </c>
      <c r="D7206" s="24" t="n">
        <f aca="false">IF($B$11="","",$B$11*EXP($B$12*C7206))</f>
        <v>1302.41849804185</v>
      </c>
      <c r="E7206" s="20" t="n">
        <f aca="true">IF($B$10="","",$B$10*(1-$B$14+2*$B$14*RAND()))</f>
        <v>3.54465265609004</v>
      </c>
      <c r="F7206" s="21" t="n">
        <f aca="false">INDEX($E$17:$E$28,B7206)</f>
        <v>4.761</v>
      </c>
      <c r="G7206" s="25" t="n">
        <f aca="false">IF(OR(D7206="",E7206="",F7206=""),"",D7206*($B$7-$B$8-F7206-E7206))</f>
        <v>5775.37600745108</v>
      </c>
      <c r="H7206" s="25" t="n">
        <f aca="false">IF(D7206="","",D7206*$F$30)</f>
        <v>6511.05055541081</v>
      </c>
    </row>
    <row r="7207" customFormat="false" ht="15" hidden="false" customHeight="false" outlineLevel="0" collapsed="false">
      <c r="A7207" s="2" t="n">
        <v>7173</v>
      </c>
      <c r="B7207" s="2" t="n">
        <v>9</v>
      </c>
      <c r="C7207" s="22" t="n">
        <f aca="true">NORMSINV(MAX(RAND(),0.000000000001))</f>
        <v>2.42398706405983</v>
      </c>
      <c r="D7207" s="24" t="n">
        <f aca="false">IF($B$11="","",$B$11*EXP($B$12*C7207))</f>
        <v>2575.70533123235</v>
      </c>
      <c r="E7207" s="20" t="n">
        <f aca="true">IF($B$10="","",$B$10*(1-$B$14+2*$B$14*RAND()))</f>
        <v>3.74090503723797</v>
      </c>
      <c r="F7207" s="21" t="n">
        <f aca="false">INDEX($E$17:$E$28,B7207)</f>
        <v>4.761</v>
      </c>
      <c r="G7207" s="25" t="n">
        <f aca="false">IF(OR(D7207="",E7207="",F7207=""),"",D7207*($B$7-$B$8-F7207-E7207))</f>
        <v>10916.0837898551</v>
      </c>
      <c r="H7207" s="25" t="n">
        <f aca="false">IF(D7207="","",D7207*$F$30)</f>
        <v>12876.4660918968</v>
      </c>
    </row>
    <row r="7208" customFormat="false" ht="15" hidden="false" customHeight="false" outlineLevel="0" collapsed="false">
      <c r="A7208" s="2" t="n">
        <v>7174</v>
      </c>
      <c r="B7208" s="2" t="n">
        <v>10</v>
      </c>
      <c r="C7208" s="22" t="n">
        <f aca="true">NORMSINV(MAX(RAND(),0.000000000001))</f>
        <v>1.10030523136584</v>
      </c>
      <c r="D7208" s="24" t="n">
        <f aca="false">IF($B$11="","",$B$11*EXP($B$12*C7208))</f>
        <v>1474.57351199355</v>
      </c>
      <c r="E7208" s="20" t="n">
        <f aca="true">IF($B$10="","",$B$10*(1-$B$14+2*$B$14*RAND()))</f>
        <v>3.91143327629262</v>
      </c>
      <c r="F7208" s="21" t="n">
        <f aca="false">INDEX($E$17:$E$28,B7208)</f>
        <v>4.761</v>
      </c>
      <c r="G7208" s="25" t="n">
        <f aca="false">IF(OR(D7208="",E7208="",F7208=""),"",D7208*($B$7-$B$8-F7208-E7208))</f>
        <v>5997.92614904529</v>
      </c>
      <c r="H7208" s="25" t="n">
        <f aca="false">IF(D7208="","",D7208*$F$30)</f>
        <v>7371.68790115817</v>
      </c>
    </row>
    <row r="7209" customFormat="false" ht="15" hidden="false" customHeight="false" outlineLevel="0" collapsed="false">
      <c r="A7209" s="2" t="n">
        <v>7175</v>
      </c>
      <c r="B7209" s="2" t="n">
        <v>11</v>
      </c>
      <c r="C7209" s="22" t="n">
        <f aca="true">NORMSINV(MAX(RAND(),0.000000000001))</f>
        <v>-2.26595527726029</v>
      </c>
      <c r="D7209" s="24" t="n">
        <f aca="false">IF($B$11="","",$B$11*EXP($B$12*C7209))</f>
        <v>356.985844891388</v>
      </c>
      <c r="E7209" s="20" t="n">
        <f aca="true">IF($B$10="","",$B$10*(1-$B$14+2*$B$14*RAND()))</f>
        <v>3.51559867485317</v>
      </c>
      <c r="F7209" s="21" t="n">
        <f aca="false">INDEX($E$17:$E$28,B7209)</f>
        <v>4.761</v>
      </c>
      <c r="G7209" s="25" t="n">
        <f aca="false">IF(OR(D7209="",E7209="",F7209=""),"",D7209*($B$7-$B$8-F7209-E7209))</f>
        <v>1593.37109314688</v>
      </c>
      <c r="H7209" s="25" t="n">
        <f aca="false">IF(D7209="","",D7209*$F$30)</f>
        <v>1784.64363578103</v>
      </c>
    </row>
    <row r="7210" customFormat="false" ht="15" hidden="false" customHeight="false" outlineLevel="0" collapsed="false">
      <c r="A7210" s="2" t="n">
        <v>7176</v>
      </c>
      <c r="B7210" s="2" t="n">
        <v>12</v>
      </c>
      <c r="C7210" s="22" t="n">
        <f aca="true">NORMSINV(MAX(RAND(),0.000000000001))</f>
        <v>0.816642779840855</v>
      </c>
      <c r="D7210" s="24" t="n">
        <f aca="false">IF($B$11="","",$B$11*EXP($B$12*C7210))</f>
        <v>1308.44979246805</v>
      </c>
      <c r="E7210" s="20" t="n">
        <f aca="true">IF($B$10="","",$B$10*(1-$B$14+2*$B$14*RAND()))</f>
        <v>3.70896445216403</v>
      </c>
      <c r="F7210" s="21" t="n">
        <f aca="false">INDEX($E$17:$E$28,B7210)</f>
        <v>4.761</v>
      </c>
      <c r="G7210" s="25" t="n">
        <f aca="false">IF(OR(D7210="",E7210="",F7210=""),"",D7210*($B$7-$B$8-F7210-E7210))</f>
        <v>5587.12712639718</v>
      </c>
      <c r="H7210" s="25" t="n">
        <f aca="false">IF(D7210="","",D7210*$F$30)</f>
        <v>6541.20220250628</v>
      </c>
    </row>
    <row r="7211" customFormat="false" ht="15" hidden="false" customHeight="false" outlineLevel="0" collapsed="false">
      <c r="A7211" s="2" t="n">
        <v>7177</v>
      </c>
      <c r="B7211" s="2" t="n">
        <v>1</v>
      </c>
      <c r="C7211" s="22" t="n">
        <f aca="true">NORMSINV(MAX(RAND(),0.000000000001))</f>
        <v>-0.0893662830737559</v>
      </c>
      <c r="D7211" s="24" t="n">
        <f aca="false">IF($B$11="","",$B$11*EXP($B$12*C7211))</f>
        <v>893.223540842423</v>
      </c>
      <c r="E7211" s="20" t="n">
        <f aca="true">IF($B$10="","",$B$10*(1-$B$14+2*$B$14*RAND()))</f>
        <v>3.6987667322853</v>
      </c>
      <c r="F7211" s="21" t="n">
        <f aca="false">INDEX($E$17:$E$28,B7211)</f>
        <v>4.92562580645161</v>
      </c>
      <c r="G7211" s="25" t="n">
        <f aca="false">IF(OR(D7211="",E7211="",F7211=""),"",D7211*($B$7-$B$8-F7211-E7211))</f>
        <v>3676.1574692669</v>
      </c>
      <c r="H7211" s="25" t="n">
        <f aca="false">IF(D7211="","",D7211*$F$30)</f>
        <v>4465.40312537944</v>
      </c>
    </row>
    <row r="7212" customFormat="false" ht="15" hidden="false" customHeight="false" outlineLevel="0" collapsed="false">
      <c r="A7212" s="2" t="n">
        <v>7178</v>
      </c>
      <c r="B7212" s="2" t="n">
        <v>2</v>
      </c>
      <c r="C7212" s="22" t="n">
        <f aca="true">NORMSINV(MAX(RAND(),0.000000000001))</f>
        <v>-1.86094047933891</v>
      </c>
      <c r="D7212" s="24" t="n">
        <f aca="false">IF($B$11="","",$B$11*EXP($B$12*C7212))</f>
        <v>423.416201579916</v>
      </c>
      <c r="E7212" s="20" t="n">
        <f aca="true">IF($B$10="","",$B$10*(1-$B$14+2*$B$14*RAND()))</f>
        <v>3.63556689786236</v>
      </c>
      <c r="F7212" s="21" t="n">
        <f aca="false">INDEX($E$17:$E$28,B7212)</f>
        <v>5.0612</v>
      </c>
      <c r="G7212" s="25" t="n">
        <f aca="false">IF(OR(D7212="",E7212="",F7212=""),"",D7212*($B$7-$B$8-F7212-E7212))</f>
        <v>1711.9704022093</v>
      </c>
      <c r="H7212" s="25" t="n">
        <f aca="false">IF(D7212="","",D7212*$F$30)</f>
        <v>2116.74227493831</v>
      </c>
    </row>
    <row r="7213" customFormat="false" ht="15" hidden="false" customHeight="false" outlineLevel="0" collapsed="false">
      <c r="A7213" s="2" t="n">
        <v>7179</v>
      </c>
      <c r="B7213" s="2" t="n">
        <v>3</v>
      </c>
      <c r="C7213" s="22" t="n">
        <f aca="true">NORMSINV(MAX(RAND(),0.000000000001))</f>
        <v>-0.694712333160202</v>
      </c>
      <c r="D7213" s="24" t="n">
        <f aca="false">IF($B$11="","",$B$11*EXP($B$12*C7213))</f>
        <v>692.123626598813</v>
      </c>
      <c r="E7213" s="20" t="n">
        <f aca="true">IF($B$10="","",$B$10*(1-$B$14+2*$B$14*RAND()))</f>
        <v>3.86449240230801</v>
      </c>
      <c r="F7213" s="21" t="n">
        <f aca="false">INDEX($E$17:$E$28,B7213)</f>
        <v>5.0612</v>
      </c>
      <c r="G7213" s="25" t="n">
        <f aca="false">IF(OR(D7213="",E7213="",F7213=""),"",D7213*($B$7-$B$8-F7213-E7213))</f>
        <v>2639.97240747798</v>
      </c>
      <c r="H7213" s="25" t="n">
        <f aca="false">IF(D7213="","",D7213*$F$30)</f>
        <v>3460.06443409278</v>
      </c>
    </row>
    <row r="7214" customFormat="false" ht="15" hidden="false" customHeight="false" outlineLevel="0" collapsed="false">
      <c r="A7214" s="2" t="n">
        <v>7180</v>
      </c>
      <c r="B7214" s="2" t="n">
        <v>4</v>
      </c>
      <c r="C7214" s="22" t="n">
        <f aca="true">NORMSINV(MAX(RAND(),0.000000000001))</f>
        <v>0.827695997622231</v>
      </c>
      <c r="D7214" s="24" t="n">
        <f aca="false">IF($B$11="","",$B$11*EXP($B$12*C7214))</f>
        <v>1314.5580465453</v>
      </c>
      <c r="E7214" s="20" t="n">
        <f aca="true">IF($B$10="","",$B$10*(1-$B$14+2*$B$14*RAND()))</f>
        <v>3.66967870204559</v>
      </c>
      <c r="F7214" s="21" t="n">
        <f aca="false">INDEX($E$17:$E$28,B7214)</f>
        <v>4.89657419354839</v>
      </c>
      <c r="G7214" s="25" t="n">
        <f aca="false">IF(OR(D7214="",E7214="",F7214=""),"",D7214*($B$7-$B$8-F7214-E7214))</f>
        <v>5486.63284034207</v>
      </c>
      <c r="H7214" s="25" t="n">
        <f aca="false">IF(D7214="","",D7214*$F$30)</f>
        <v>6571.73858628924</v>
      </c>
    </row>
    <row r="7215" customFormat="false" ht="15" hidden="false" customHeight="false" outlineLevel="0" collapsed="false">
      <c r="A7215" s="2" t="n">
        <v>7181</v>
      </c>
      <c r="B7215" s="2" t="n">
        <v>5</v>
      </c>
      <c r="C7215" s="22" t="n">
        <f aca="true">NORMSINV(MAX(RAND(),0.000000000001))</f>
        <v>0.99475823732836</v>
      </c>
      <c r="D7215" s="24" t="n">
        <f aca="false">IF($B$11="","",$B$11*EXP($B$12*C7215))</f>
        <v>1410.43036579521</v>
      </c>
      <c r="E7215" s="20" t="n">
        <f aca="true">IF($B$10="","",$B$10*(1-$B$14+2*$B$14*RAND()))</f>
        <v>3.90505119326976</v>
      </c>
      <c r="F7215" s="21" t="n">
        <f aca="false">INDEX($E$17:$E$28,B7215)</f>
        <v>4.761</v>
      </c>
      <c r="G7215" s="25" t="n">
        <f aca="false">IF(OR(D7215="",E7215="",F7215=""),"",D7215*($B$7-$B$8-F7215-E7215))</f>
        <v>5746.02110570748</v>
      </c>
      <c r="H7215" s="25" t="n">
        <f aca="false">IF(D7215="","",D7215*$F$30)</f>
        <v>7051.02348468341</v>
      </c>
    </row>
    <row r="7216" customFormat="false" ht="15" hidden="false" customHeight="false" outlineLevel="0" collapsed="false">
      <c r="A7216" s="2" t="n">
        <v>7182</v>
      </c>
      <c r="B7216" s="2" t="n">
        <v>6</v>
      </c>
      <c r="C7216" s="22" t="n">
        <f aca="true">NORMSINV(MAX(RAND(),0.000000000001))</f>
        <v>0.650236251711133</v>
      </c>
      <c r="D7216" s="24" t="n">
        <f aca="false">IF($B$11="","",$B$11*EXP($B$12*C7216))</f>
        <v>1219.84647131296</v>
      </c>
      <c r="E7216" s="20" t="n">
        <f aca="true">IF($B$10="","",$B$10*(1-$B$14+2*$B$14*RAND()))</f>
        <v>3.38345462604057</v>
      </c>
      <c r="F7216" s="21" t="n">
        <f aca="false">INDEX($E$17:$E$28,B7216)</f>
        <v>4.761</v>
      </c>
      <c r="G7216" s="25" t="n">
        <f aca="false">IF(OR(D7216="",E7216="",F7216=""),"",D7216*($B$7-$B$8-F7216-E7216))</f>
        <v>5605.85980818298</v>
      </c>
      <c r="H7216" s="25" t="n">
        <f aca="false">IF(D7216="","",D7216*$F$30)</f>
        <v>6098.25647938773</v>
      </c>
    </row>
    <row r="7217" customFormat="false" ht="15" hidden="false" customHeight="false" outlineLevel="0" collapsed="false">
      <c r="A7217" s="2" t="n">
        <v>7183</v>
      </c>
      <c r="B7217" s="2" t="n">
        <v>7</v>
      </c>
      <c r="C7217" s="22" t="n">
        <f aca="true">NORMSINV(MAX(RAND(),0.000000000001))</f>
        <v>1.21916560873838</v>
      </c>
      <c r="D7217" s="24" t="n">
        <f aca="false">IF($B$11="","",$B$11*EXP($B$12*C7217))</f>
        <v>1550.30631398273</v>
      </c>
      <c r="E7217" s="20" t="n">
        <f aca="true">IF($B$10="","",$B$10*(1-$B$14+2*$B$14*RAND()))</f>
        <v>4.01018156725827</v>
      </c>
      <c r="F7217" s="21" t="n">
        <f aca="false">INDEX($E$17:$E$28,B7217)</f>
        <v>4.761</v>
      </c>
      <c r="G7217" s="25" t="n">
        <f aca="false">IF(OR(D7217="",E7217="",F7217=""),"",D7217*($B$7-$B$8-F7217-E7217))</f>
        <v>6152.88427533054</v>
      </c>
      <c r="H7217" s="25" t="n">
        <f aca="false">IF(D7217="","",D7217*$F$30)</f>
        <v>7750.29132486245</v>
      </c>
    </row>
    <row r="7218" customFormat="false" ht="15" hidden="false" customHeight="false" outlineLevel="0" collapsed="false">
      <c r="A7218" s="2" t="n">
        <v>7184</v>
      </c>
      <c r="B7218" s="2" t="n">
        <v>8</v>
      </c>
      <c r="C7218" s="22" t="n">
        <f aca="true">NORMSINV(MAX(RAND(),0.000000000001))</f>
        <v>-1.4190335358329</v>
      </c>
      <c r="D7218" s="24" t="n">
        <f aca="false">IF($B$11="","",$B$11*EXP($B$12*C7218))</f>
        <v>510.076244849351</v>
      </c>
      <c r="E7218" s="20" t="n">
        <f aca="true">IF($B$10="","",$B$10*(1-$B$14+2*$B$14*RAND()))</f>
        <v>3.59939512149963</v>
      </c>
      <c r="F7218" s="21" t="n">
        <f aca="false">INDEX($E$17:$E$28,B7218)</f>
        <v>4.761</v>
      </c>
      <c r="G7218" s="25" t="n">
        <f aca="false">IF(OR(D7218="",E7218="",F7218=""),"",D7218*($B$7-$B$8-F7218-E7218))</f>
        <v>2233.93241034937</v>
      </c>
      <c r="H7218" s="25" t="n">
        <f aca="false">IF(D7218="","",D7218*$F$30)</f>
        <v>2549.97316325088</v>
      </c>
    </row>
    <row r="7219" customFormat="false" ht="15" hidden="false" customHeight="false" outlineLevel="0" collapsed="false">
      <c r="A7219" s="2" t="n">
        <v>7185</v>
      </c>
      <c r="B7219" s="2" t="n">
        <v>9</v>
      </c>
      <c r="C7219" s="22" t="n">
        <f aca="true">NORMSINV(MAX(RAND(),0.000000000001))</f>
        <v>-0.0865626856588341</v>
      </c>
      <c r="D7219" s="24" t="n">
        <f aca="false">IF($B$11="","",$B$11*EXP($B$12*C7219))</f>
        <v>894.279365791479</v>
      </c>
      <c r="E7219" s="20" t="n">
        <f aca="true">IF($B$10="","",$B$10*(1-$B$14+2*$B$14*RAND()))</f>
        <v>3.91771308999513</v>
      </c>
      <c r="F7219" s="21" t="n">
        <f aca="false">INDEX($E$17:$E$28,B7219)</f>
        <v>4.761</v>
      </c>
      <c r="G7219" s="25" t="n">
        <f aca="false">IF(OR(D7219="",E7219="",F7219=""),"",D7219*($B$7-$B$8-F7219-E7219))</f>
        <v>3631.92508217639</v>
      </c>
      <c r="H7219" s="25" t="n">
        <f aca="false">IF(D7219="","",D7219*$F$30)</f>
        <v>4470.68140546476</v>
      </c>
    </row>
    <row r="7220" customFormat="false" ht="15" hidden="false" customHeight="false" outlineLevel="0" collapsed="false">
      <c r="A7220" s="2" t="n">
        <v>7186</v>
      </c>
      <c r="B7220" s="2" t="n">
        <v>10</v>
      </c>
      <c r="C7220" s="22" t="n">
        <f aca="true">NORMSINV(MAX(RAND(),0.000000000001))</f>
        <v>-0.0832448304544468</v>
      </c>
      <c r="D7220" s="24" t="n">
        <f aca="false">IF($B$11="","",$B$11*EXP($B$12*C7220))</f>
        <v>895.530470941723</v>
      </c>
      <c r="E7220" s="20" t="n">
        <f aca="true">IF($B$10="","",$B$10*(1-$B$14+2*$B$14*RAND()))</f>
        <v>3.9085574190857</v>
      </c>
      <c r="F7220" s="21" t="n">
        <f aca="false">INDEX($E$17:$E$28,B7220)</f>
        <v>4.761</v>
      </c>
      <c r="G7220" s="25" t="n">
        <f aca="false">IF(OR(D7220="",E7220="",F7220=""),"",D7220*($B$7-$B$8-F7220-E7220))</f>
        <v>3645.20536142742</v>
      </c>
      <c r="H7220" s="25" t="n">
        <f aca="false">IF(D7220="","",D7220*$F$30)</f>
        <v>4476.93593033186</v>
      </c>
    </row>
    <row r="7221" customFormat="false" ht="15" hidden="false" customHeight="false" outlineLevel="0" collapsed="false">
      <c r="A7221" s="2" t="n">
        <v>7187</v>
      </c>
      <c r="B7221" s="2" t="n">
        <v>11</v>
      </c>
      <c r="C7221" s="22" t="n">
        <f aca="true">NORMSINV(MAX(RAND(),0.000000000001))</f>
        <v>1.85675171721747</v>
      </c>
      <c r="D7221" s="24" t="n">
        <f aca="false">IF($B$11="","",$B$11*EXP($B$12*C7221))</f>
        <v>2028.12086964227</v>
      </c>
      <c r="E7221" s="20" t="n">
        <f aca="true">IF($B$10="","",$B$10*(1-$B$14+2*$B$14*RAND()))</f>
        <v>3.86623900161411</v>
      </c>
      <c r="F7221" s="21" t="n">
        <f aca="false">INDEX($E$17:$E$28,B7221)</f>
        <v>4.761</v>
      </c>
      <c r="G7221" s="25" t="n">
        <f aca="false">IF(OR(D7221="",E7221="",F7221=""),"",D7221*($B$7-$B$8-F7221-E7221))</f>
        <v>8341.17641267721</v>
      </c>
      <c r="H7221" s="25" t="n">
        <f aca="false">IF(D7221="","",D7221*$F$30)</f>
        <v>10138.9818515156</v>
      </c>
    </row>
    <row r="7222" customFormat="false" ht="15" hidden="false" customHeight="false" outlineLevel="0" collapsed="false">
      <c r="A7222" s="2" t="n">
        <v>7188</v>
      </c>
      <c r="B7222" s="2" t="n">
        <v>12</v>
      </c>
      <c r="C7222" s="22" t="n">
        <f aca="true">NORMSINV(MAX(RAND(),0.000000000001))</f>
        <v>-0.0955359955008188</v>
      </c>
      <c r="D7222" s="24" t="n">
        <f aca="false">IF($B$11="","",$B$11*EXP($B$12*C7222))</f>
        <v>890.904436741022</v>
      </c>
      <c r="E7222" s="20" t="n">
        <f aca="true">IF($B$10="","",$B$10*(1-$B$14+2*$B$14*RAND()))</f>
        <v>4.10576878985471</v>
      </c>
      <c r="F7222" s="21" t="n">
        <f aca="false">INDEX($E$17:$E$28,B7222)</f>
        <v>4.761</v>
      </c>
      <c r="G7222" s="25" t="n">
        <f aca="false">IF(OR(D7222="",E7222="",F7222=""),"",D7222*($B$7-$B$8-F7222-E7222))</f>
        <v>3450.67886964224</v>
      </c>
      <c r="H7222" s="25" t="n">
        <f aca="false">IF(D7222="","",D7222*$F$30)</f>
        <v>4453.80946015572</v>
      </c>
    </row>
    <row r="7223" customFormat="false" ht="15" hidden="false" customHeight="false" outlineLevel="0" collapsed="false">
      <c r="A7223" s="2" t="n">
        <v>7189</v>
      </c>
      <c r="B7223" s="2" t="n">
        <v>1</v>
      </c>
      <c r="C7223" s="22" t="n">
        <f aca="true">NORMSINV(MAX(RAND(),0.000000000001))</f>
        <v>0.351984979274503</v>
      </c>
      <c r="D7223" s="24" t="n">
        <f aca="false">IF($B$11="","",$B$11*EXP($B$12*C7223))</f>
        <v>1075.78652146825</v>
      </c>
      <c r="E7223" s="20" t="n">
        <f aca="true">IF($B$10="","",$B$10*(1-$B$14+2*$B$14*RAND()))</f>
        <v>4.0119128058072</v>
      </c>
      <c r="F7223" s="21" t="n">
        <f aca="false">INDEX($E$17:$E$28,B7223)</f>
        <v>4.92562580645161</v>
      </c>
      <c r="G7223" s="25" t="n">
        <f aca="false">IF(OR(D7223="",E7223="",F7223=""),"",D7223*($B$7-$B$8-F7223-E7223))</f>
        <v>4090.63670933541</v>
      </c>
      <c r="H7223" s="25" t="n">
        <f aca="false">IF(D7223="","",D7223*$F$30)</f>
        <v>5378.07197812405</v>
      </c>
    </row>
    <row r="7224" customFormat="false" ht="15" hidden="false" customHeight="false" outlineLevel="0" collapsed="false">
      <c r="A7224" s="2" t="n">
        <v>7190</v>
      </c>
      <c r="B7224" s="2" t="n">
        <v>2</v>
      </c>
      <c r="C7224" s="22" t="n">
        <f aca="true">NORMSINV(MAX(RAND(),0.000000000001))</f>
        <v>-0.599856747728843</v>
      </c>
      <c r="D7224" s="24" t="n">
        <f aca="false">IF($B$11="","",$B$11*EXP($B$12*C7224))</f>
        <v>720.347342485654</v>
      </c>
      <c r="E7224" s="20" t="n">
        <f aca="true">IF($B$10="","",$B$10*(1-$B$14+2*$B$14*RAND()))</f>
        <v>3.82164489914599</v>
      </c>
      <c r="F7224" s="21" t="n">
        <f aca="false">INDEX($E$17:$E$28,B7224)</f>
        <v>5.0612</v>
      </c>
      <c r="G7224" s="25" t="n">
        <f aca="false">IF(OR(D7224="",E7224="",F7224=""),"",D7224*($B$7-$B$8-F7224-E7224))</f>
        <v>2778.49142645517</v>
      </c>
      <c r="H7224" s="25" t="n">
        <f aca="false">IF(D7224="","",D7224*$F$30)</f>
        <v>3601.16043455428</v>
      </c>
    </row>
    <row r="7225" customFormat="false" ht="15" hidden="false" customHeight="false" outlineLevel="0" collapsed="false">
      <c r="A7225" s="2" t="n">
        <v>7191</v>
      </c>
      <c r="B7225" s="2" t="n">
        <v>3</v>
      </c>
      <c r="C7225" s="22" t="n">
        <f aca="true">NORMSINV(MAX(RAND(),0.000000000001))</f>
        <v>-0.0222939097133023</v>
      </c>
      <c r="D7225" s="24" t="n">
        <f aca="false">IF($B$11="","",$B$11*EXP($B$12*C7225))</f>
        <v>918.82795639276</v>
      </c>
      <c r="E7225" s="20" t="n">
        <f aca="true">IF($B$10="","",$B$10*(1-$B$14+2*$B$14*RAND()))</f>
        <v>4.00930038266742</v>
      </c>
      <c r="F7225" s="21" t="n">
        <f aca="false">INDEX($E$17:$E$28,B7225)</f>
        <v>5.0612</v>
      </c>
      <c r="G7225" s="25" t="n">
        <f aca="false">IF(OR(D7225="",E7225="",F7225=""),"",D7225*($B$7-$B$8-F7225-E7225))</f>
        <v>3371.63883437771</v>
      </c>
      <c r="H7225" s="25" t="n">
        <f aca="false">IF(D7225="","",D7225*$F$30)</f>
        <v>4593.40471959869</v>
      </c>
    </row>
    <row r="7226" customFormat="false" ht="15" hidden="false" customHeight="false" outlineLevel="0" collapsed="false">
      <c r="A7226" s="2" t="n">
        <v>7192</v>
      </c>
      <c r="B7226" s="2" t="n">
        <v>4</v>
      </c>
      <c r="C7226" s="22" t="n">
        <f aca="true">NORMSINV(MAX(RAND(),0.000000000001))</f>
        <v>-0.815747497475883</v>
      </c>
      <c r="D7226" s="24" t="n">
        <f aca="false">IF($B$11="","",$B$11*EXP($B$12*C7226))</f>
        <v>657.710246603003</v>
      </c>
      <c r="E7226" s="20" t="n">
        <f aca="true">IF($B$10="","",$B$10*(1-$B$14+2*$B$14*RAND()))</f>
        <v>3.52132299649516</v>
      </c>
      <c r="F7226" s="21" t="n">
        <f aca="false">INDEX($E$17:$E$28,B7226)</f>
        <v>4.89657419354839</v>
      </c>
      <c r="G7226" s="25" t="n">
        <f aca="false">IF(OR(D7226="",E7226="",F7226=""),"",D7226*($B$7-$B$8-F7226-E7226))</f>
        <v>2842.69130497999</v>
      </c>
      <c r="H7226" s="25" t="n">
        <f aca="false">IF(D7226="","",D7226*$F$30)</f>
        <v>3288.02506481773</v>
      </c>
    </row>
    <row r="7227" customFormat="false" ht="15" hidden="false" customHeight="false" outlineLevel="0" collapsed="false">
      <c r="A7227" s="2" t="n">
        <v>7193</v>
      </c>
      <c r="B7227" s="2" t="n">
        <v>5</v>
      </c>
      <c r="C7227" s="22" t="n">
        <f aca="true">NORMSINV(MAX(RAND(),0.000000000001))</f>
        <v>1.39374288138664</v>
      </c>
      <c r="D7227" s="24" t="n">
        <f aca="false">IF($B$11="","",$B$11*EXP($B$12*C7227))</f>
        <v>1668.64759022691</v>
      </c>
      <c r="E7227" s="20" t="n">
        <f aca="true">IF($B$10="","",$B$10*(1-$B$14+2*$B$14*RAND()))</f>
        <v>3.51528694755966</v>
      </c>
      <c r="F7227" s="21" t="n">
        <f aca="false">INDEX($E$17:$E$28,B7227)</f>
        <v>4.761</v>
      </c>
      <c r="G7227" s="25" t="n">
        <f aca="false">IF(OR(D7227="",E7227="",F7227=""),"",D7227*($B$7-$B$8-F7227-E7227))</f>
        <v>7448.364028419</v>
      </c>
      <c r="H7227" s="25" t="n">
        <f aca="false">IF(D7227="","",D7227*$F$30)</f>
        <v>8341.90303306238</v>
      </c>
    </row>
    <row r="7228" customFormat="false" ht="15" hidden="false" customHeight="false" outlineLevel="0" collapsed="false">
      <c r="A7228" s="2" t="n">
        <v>7194</v>
      </c>
      <c r="B7228" s="2" t="n">
        <v>6</v>
      </c>
      <c r="C7228" s="22" t="n">
        <f aca="true">NORMSINV(MAX(RAND(),0.000000000001))</f>
        <v>1.4269069475658</v>
      </c>
      <c r="D7228" s="24" t="n">
        <f aca="false">IF($B$11="","",$B$11*EXP($B$12*C7228))</f>
        <v>1692.12931280169</v>
      </c>
      <c r="E7228" s="20" t="n">
        <f aca="true">IF($B$10="","",$B$10*(1-$B$14+2*$B$14*RAND()))</f>
        <v>4.088475101652</v>
      </c>
      <c r="F7228" s="21" t="n">
        <f aca="false">INDEX($E$17:$E$28,B7228)</f>
        <v>4.761</v>
      </c>
      <c r="G7228" s="25" t="n">
        <f aca="false">IF(OR(D7228="",E7228="",F7228=""),"",D7228*($B$7-$B$8-F7228-E7228))</f>
        <v>6583.27122267949</v>
      </c>
      <c r="H7228" s="25" t="n">
        <f aca="false">IF(D7228="","",D7228*$F$30)</f>
        <v>8459.29286055822</v>
      </c>
    </row>
    <row r="7229" customFormat="false" ht="15" hidden="false" customHeight="false" outlineLevel="0" collapsed="false">
      <c r="A7229" s="2" t="n">
        <v>7195</v>
      </c>
      <c r="B7229" s="2" t="n">
        <v>7</v>
      </c>
      <c r="C7229" s="22" t="n">
        <f aca="true">NORMSINV(MAX(RAND(),0.000000000001))</f>
        <v>-0.778023567050941</v>
      </c>
      <c r="D7229" s="24" t="n">
        <f aca="false">IF($B$11="","",$B$11*EXP($B$12*C7229))</f>
        <v>668.248468919282</v>
      </c>
      <c r="E7229" s="20" t="n">
        <f aca="true">IF($B$10="","",$B$10*(1-$B$14+2*$B$14*RAND()))</f>
        <v>3.91209568603905</v>
      </c>
      <c r="F7229" s="21" t="n">
        <f aca="false">INDEX($E$17:$E$28,B7229)</f>
        <v>4.761</v>
      </c>
      <c r="G7229" s="25" t="n">
        <f aca="false">IF(OR(D7229="",E7229="",F7229=""),"",D7229*($B$7-$B$8-F7229-E7229))</f>
        <v>2717.70258104563</v>
      </c>
      <c r="H7229" s="25" t="n">
        <f aca="false">IF(D7229="","",D7229*$F$30)</f>
        <v>3340.70774582128</v>
      </c>
    </row>
    <row r="7230" customFormat="false" ht="15" hidden="false" customHeight="false" outlineLevel="0" collapsed="false">
      <c r="A7230" s="2" t="n">
        <v>7196</v>
      </c>
      <c r="B7230" s="2" t="n">
        <v>8</v>
      </c>
      <c r="C7230" s="22" t="n">
        <f aca="true">NORMSINV(MAX(RAND(),0.000000000001))</f>
        <v>-0.623242677082741</v>
      </c>
      <c r="D7230" s="24" t="n">
        <f aca="false">IF($B$11="","",$B$11*EXP($B$12*C7230))</f>
        <v>713.283872068459</v>
      </c>
      <c r="E7230" s="20" t="n">
        <f aca="true">IF($B$10="","",$B$10*(1-$B$14+2*$B$14*RAND()))</f>
        <v>3.95097408365305</v>
      </c>
      <c r="F7230" s="21" t="n">
        <f aca="false">INDEX($E$17:$E$28,B7230)</f>
        <v>4.761</v>
      </c>
      <c r="G7230" s="25" t="n">
        <f aca="false">IF(OR(D7230="",E7230="",F7230=""),"",D7230*($B$7-$B$8-F7230-E7230))</f>
        <v>2873.12592240406</v>
      </c>
      <c r="H7230" s="25" t="n">
        <f aca="false">IF(D7230="","",D7230*$F$30)</f>
        <v>3565.84873324464</v>
      </c>
    </row>
    <row r="7231" customFormat="false" ht="15" hidden="false" customHeight="false" outlineLevel="0" collapsed="false">
      <c r="A7231" s="2" t="n">
        <v>7197</v>
      </c>
      <c r="B7231" s="2" t="n">
        <v>9</v>
      </c>
      <c r="C7231" s="22" t="n">
        <f aca="true">NORMSINV(MAX(RAND(),0.000000000001))</f>
        <v>-2.05737747928261</v>
      </c>
      <c r="D7231" s="24" t="n">
        <f aca="false">IF($B$11="","",$B$11*EXP($B$12*C7231))</f>
        <v>389.780491075013</v>
      </c>
      <c r="E7231" s="20" t="n">
        <f aca="true">IF($B$10="","",$B$10*(1-$B$14+2*$B$14*RAND()))</f>
        <v>3.78723762580202</v>
      </c>
      <c r="F7231" s="21" t="n">
        <f aca="false">INDEX($E$17:$E$28,B7231)</f>
        <v>4.761</v>
      </c>
      <c r="G7231" s="25" t="n">
        <f aca="false">IF(OR(D7231="",E7231="",F7231=""),"",D7231*($B$7-$B$8-F7231-E7231))</f>
        <v>1633.86719668465</v>
      </c>
      <c r="H7231" s="25" t="n">
        <f aca="false">IF(D7231="","",D7231*$F$30)</f>
        <v>1948.5906309822</v>
      </c>
    </row>
    <row r="7232" customFormat="false" ht="15" hidden="false" customHeight="false" outlineLevel="0" collapsed="false">
      <c r="A7232" s="2" t="n">
        <v>7198</v>
      </c>
      <c r="B7232" s="2" t="n">
        <v>10</v>
      </c>
      <c r="C7232" s="22" t="n">
        <f aca="true">NORMSINV(MAX(RAND(),0.000000000001))</f>
        <v>0.546147138452854</v>
      </c>
      <c r="D7232" s="24" t="n">
        <f aca="false">IF($B$11="","",$B$11*EXP($B$12*C7232))</f>
        <v>1167.50079014821</v>
      </c>
      <c r="E7232" s="20" t="n">
        <f aca="true">IF($B$10="","",$B$10*(1-$B$14+2*$B$14*RAND()))</f>
        <v>3.79684398763507</v>
      </c>
      <c r="F7232" s="21" t="n">
        <f aca="false">INDEX($E$17:$E$28,B7232)</f>
        <v>4.761</v>
      </c>
      <c r="G7232" s="25" t="n">
        <f aca="false">IF(OR(D7232="",E7232="",F7232=""),"",D7232*($B$7-$B$8-F7232-E7232))</f>
        <v>4882.67044895914</v>
      </c>
      <c r="H7232" s="25" t="n">
        <f aca="false">IF(D7232="","",D7232*$F$30)</f>
        <v>5836.56995010892</v>
      </c>
    </row>
    <row r="7233" customFormat="false" ht="15" hidden="false" customHeight="false" outlineLevel="0" collapsed="false">
      <c r="A7233" s="2" t="n">
        <v>7199</v>
      </c>
      <c r="B7233" s="2" t="n">
        <v>11</v>
      </c>
      <c r="C7233" s="22" t="n">
        <f aca="true">NORMSINV(MAX(RAND(),0.000000000001))</f>
        <v>-0.507667412514357</v>
      </c>
      <c r="D7233" s="24" t="n">
        <f aca="false">IF($B$11="","",$B$11*EXP($B$12*C7233))</f>
        <v>748.880162025002</v>
      </c>
      <c r="E7233" s="20" t="n">
        <f aca="true">IF($B$10="","",$B$10*(1-$B$14+2*$B$14*RAND()))</f>
        <v>3.65207602370412</v>
      </c>
      <c r="F7233" s="21" t="n">
        <f aca="false">INDEX($E$17:$E$28,B7233)</f>
        <v>4.761</v>
      </c>
      <c r="G7233" s="25" t="n">
        <f aca="false">IF(OR(D7233="",E7233="",F7233=""),"",D7233*($B$7-$B$8-F7233-E7233))</f>
        <v>3240.34752843832</v>
      </c>
      <c r="H7233" s="25" t="n">
        <f aca="false">IF(D7233="","",D7233*$F$30)</f>
        <v>3743.80170599539</v>
      </c>
    </row>
    <row r="7234" customFormat="false" ht="15" hidden="false" customHeight="false" outlineLevel="0" collapsed="false">
      <c r="A7234" s="2" t="n">
        <v>7200</v>
      </c>
      <c r="B7234" s="2" t="n">
        <v>12</v>
      </c>
      <c r="C7234" s="22" t="n">
        <f aca="true">NORMSINV(MAX(RAND(),0.000000000001))</f>
        <v>0.394478281824676</v>
      </c>
      <c r="D7234" s="24" t="n">
        <f aca="false">IF($B$11="","",$B$11*EXP($B$12*C7234))</f>
        <v>1095.22221385962</v>
      </c>
      <c r="E7234" s="20" t="n">
        <f aca="true">IF($B$10="","",$B$10*(1-$B$14+2*$B$14*RAND()))</f>
        <v>3.94720979150514</v>
      </c>
      <c r="F7234" s="21" t="n">
        <f aca="false">INDEX($E$17:$E$28,B7234)</f>
        <v>4.761</v>
      </c>
      <c r="G7234" s="25" t="n">
        <f aca="false">IF(OR(D7234="",E7234="",F7234=""),"",D7234*($B$7-$B$8-F7234-E7234))</f>
        <v>4415.70619796528</v>
      </c>
      <c r="H7234" s="25" t="n">
        <f aca="false">IF(D7234="","",D7234*$F$30)</f>
        <v>5475.23489152702</v>
      </c>
    </row>
    <row r="7235" customFormat="false" ht="15" hidden="false" customHeight="false" outlineLevel="0" collapsed="false">
      <c r="A7235" s="2" t="n">
        <v>7201</v>
      </c>
      <c r="B7235" s="2" t="n">
        <v>1</v>
      </c>
      <c r="C7235" s="22" t="n">
        <f aca="true">NORMSINV(MAX(RAND(),0.000000000001))</f>
        <v>-0.633915792361096</v>
      </c>
      <c r="D7235" s="24" t="n">
        <f aca="false">IF($B$11="","",$B$11*EXP($B$12*C7235))</f>
        <v>710.083231132696</v>
      </c>
      <c r="E7235" s="20" t="n">
        <f aca="true">IF($B$10="","",$B$10*(1-$B$14+2*$B$14*RAND()))</f>
        <v>3.56035873873522</v>
      </c>
      <c r="F7235" s="21" t="n">
        <f aca="false">INDEX($E$17:$E$28,B7235)</f>
        <v>4.92562580645161</v>
      </c>
      <c r="G7235" s="25" t="n">
        <f aca="false">IF(OR(D7235="",E7235="",F7235=""),"",D7235*($B$7-$B$8-F7235-E7235))</f>
        <v>3020.70503944216</v>
      </c>
      <c r="H7235" s="25" t="n">
        <f aca="false">IF(D7235="","",D7235*$F$30)</f>
        <v>3549.84808907857</v>
      </c>
    </row>
    <row r="7236" customFormat="false" ht="15" hidden="false" customHeight="false" outlineLevel="0" collapsed="false">
      <c r="A7236" s="2" t="n">
        <v>7202</v>
      </c>
      <c r="B7236" s="2" t="n">
        <v>2</v>
      </c>
      <c r="C7236" s="22" t="n">
        <f aca="true">NORMSINV(MAX(RAND(),0.000000000001))</f>
        <v>0.154605378485489</v>
      </c>
      <c r="D7236" s="24" t="n">
        <f aca="false">IF($B$11="","",$B$11*EXP($B$12*C7236))</f>
        <v>989.933980739685</v>
      </c>
      <c r="E7236" s="20" t="n">
        <f aca="true">IF($B$10="","",$B$10*(1-$B$14+2*$B$14*RAND()))</f>
        <v>3.85017388722483</v>
      </c>
      <c r="F7236" s="21" t="n">
        <f aca="false">INDEX($E$17:$E$28,B7236)</f>
        <v>5.0612</v>
      </c>
      <c r="G7236" s="25" t="n">
        <f aca="false">IF(OR(D7236="",E7236="",F7236=""),"",D7236*($B$7-$B$8-F7236-E7236))</f>
        <v>3790.08708858343</v>
      </c>
      <c r="H7236" s="25" t="n">
        <f aca="false">IF(D7236="","",D7236*$F$30)</f>
        <v>4948.87795651383</v>
      </c>
    </row>
    <row r="7237" customFormat="false" ht="15" hidden="false" customHeight="false" outlineLevel="0" collapsed="false">
      <c r="A7237" s="2" t="n">
        <v>7203</v>
      </c>
      <c r="B7237" s="2" t="n">
        <v>3</v>
      </c>
      <c r="C7237" s="22" t="n">
        <f aca="true">NORMSINV(MAX(RAND(),0.000000000001))</f>
        <v>0.253639699042702</v>
      </c>
      <c r="D7237" s="24" t="n">
        <f aca="false">IF($B$11="","",$B$11*EXP($B$12*C7237))</f>
        <v>1032.11766597068</v>
      </c>
      <c r="E7237" s="20" t="n">
        <f aca="true">IF($B$10="","",$B$10*(1-$B$14+2*$B$14*RAND()))</f>
        <v>3.41395305878467</v>
      </c>
      <c r="F7237" s="21" t="n">
        <f aca="false">INDEX($E$17:$E$28,B7237)</f>
        <v>5.0612</v>
      </c>
      <c r="G7237" s="25" t="n">
        <f aca="false">IF(OR(D7237="",E7237="",F7237=""),"",D7237*($B$7-$B$8-F7237-E7237))</f>
        <v>4401.82387068935</v>
      </c>
      <c r="H7237" s="25" t="n">
        <f aca="false">IF(D7237="","",D7237*$F$30)</f>
        <v>5159.76263572061</v>
      </c>
    </row>
    <row r="7238" customFormat="false" ht="15" hidden="false" customHeight="false" outlineLevel="0" collapsed="false">
      <c r="A7238" s="2" t="n">
        <v>7204</v>
      </c>
      <c r="B7238" s="2" t="n">
        <v>4</v>
      </c>
      <c r="C7238" s="22" t="n">
        <f aca="true">NORMSINV(MAX(RAND(),0.000000000001))</f>
        <v>-0.0916335019510561</v>
      </c>
      <c r="D7238" s="24" t="n">
        <f aca="false">IF($B$11="","",$B$11*EXP($B$12*C7238))</f>
        <v>892.370625871529</v>
      </c>
      <c r="E7238" s="20" t="n">
        <f aca="true">IF($B$10="","",$B$10*(1-$B$14+2*$B$14*RAND()))</f>
        <v>4.03520592839422</v>
      </c>
      <c r="F7238" s="21" t="n">
        <f aca="false">INDEX($E$17:$E$28,B7238)</f>
        <v>4.89657419354839</v>
      </c>
      <c r="G7238" s="25" t="n">
        <f aca="false">IF(OR(D7238="",E7238="",F7238=""),"",D7238*($B$7-$B$8-F7238-E7238))</f>
        <v>3398.34355603847</v>
      </c>
      <c r="H7238" s="25" t="n">
        <f aca="false">IF(D7238="","",D7238*$F$30)</f>
        <v>4461.13923285695</v>
      </c>
    </row>
    <row r="7239" customFormat="false" ht="15" hidden="false" customHeight="false" outlineLevel="0" collapsed="false">
      <c r="A7239" s="2" t="n">
        <v>7205</v>
      </c>
      <c r="B7239" s="2" t="n">
        <v>5</v>
      </c>
      <c r="C7239" s="22" t="n">
        <f aca="true">NORMSINV(MAX(RAND(),0.000000000001))</f>
        <v>-2.0227015429598</v>
      </c>
      <c r="D7239" s="24" t="n">
        <f aca="false">IF($B$11="","",$B$11*EXP($B$12*C7239))</f>
        <v>395.517486619338</v>
      </c>
      <c r="E7239" s="20" t="n">
        <f aca="true">IF($B$10="","",$B$10*(1-$B$14+2*$B$14*RAND()))</f>
        <v>3.89397384629681</v>
      </c>
      <c r="F7239" s="21" t="n">
        <f aca="false">INDEX($E$17:$E$28,B7239)</f>
        <v>4.761</v>
      </c>
      <c r="G7239" s="25" t="n">
        <f aca="false">IF(OR(D7239="",E7239="",F7239=""),"",D7239*($B$7-$B$8-F7239-E7239))</f>
        <v>1615.69927708695</v>
      </c>
      <c r="H7239" s="25" t="n">
        <f aca="false">IF(D7239="","",D7239*$F$30)</f>
        <v>1977.27101910739</v>
      </c>
    </row>
    <row r="7240" customFormat="false" ht="15" hidden="false" customHeight="false" outlineLevel="0" collapsed="false">
      <c r="A7240" s="2" t="n">
        <v>7206</v>
      </c>
      <c r="B7240" s="2" t="n">
        <v>6</v>
      </c>
      <c r="C7240" s="22" t="n">
        <f aca="true">NORMSINV(MAX(RAND(),0.000000000001))</f>
        <v>-1.11544779969546</v>
      </c>
      <c r="D7240" s="24" t="n">
        <f aca="false">IF($B$11="","",$B$11*EXP($B$12*C7240))</f>
        <v>579.682733081382</v>
      </c>
      <c r="E7240" s="20" t="n">
        <f aca="true">IF($B$10="","",$B$10*(1-$B$14+2*$B$14*RAND()))</f>
        <v>4.00897681624291</v>
      </c>
      <c r="F7240" s="21" t="n">
        <f aca="false">INDEX($E$17:$E$28,B7240)</f>
        <v>4.761</v>
      </c>
      <c r="G7240" s="25" t="n">
        <f aca="false">IF(OR(D7240="",E7240="",F7240=""),"",D7240*($B$7-$B$8-F7240-E7240))</f>
        <v>2301.35388955676</v>
      </c>
      <c r="H7240" s="25" t="n">
        <f aca="false">IF(D7240="","",D7240*$F$30)</f>
        <v>2897.94991922045</v>
      </c>
    </row>
    <row r="7241" customFormat="false" ht="15" hidden="false" customHeight="false" outlineLevel="0" collapsed="false">
      <c r="A7241" s="2" t="n">
        <v>7207</v>
      </c>
      <c r="B7241" s="2" t="n">
        <v>7</v>
      </c>
      <c r="C7241" s="22" t="n">
        <f aca="true">NORMSINV(MAX(RAND(),0.000000000001))</f>
        <v>0.0825981080225549</v>
      </c>
      <c r="D7241" s="24" t="n">
        <f aca="false">IF($B$11="","",$B$11*EXP($B$12*C7241))</f>
        <v>960.349071406491</v>
      </c>
      <c r="E7241" s="20" t="n">
        <f aca="true">IF($B$10="","",$B$10*(1-$B$14+2*$B$14*RAND()))</f>
        <v>4.06434730898118</v>
      </c>
      <c r="F7241" s="21" t="n">
        <f aca="false">INDEX($E$17:$E$28,B7241)</f>
        <v>4.761</v>
      </c>
      <c r="G7241" s="25" t="n">
        <f aca="false">IF(OR(D7241="",E7241="",F7241=""),"",D7241*($B$7-$B$8-F7241-E7241))</f>
        <v>3759.43307669885</v>
      </c>
      <c r="H7241" s="25" t="n">
        <f aca="false">IF(D7241="","",D7241*$F$30)</f>
        <v>4800.97707777533</v>
      </c>
    </row>
    <row r="7242" customFormat="false" ht="15" hidden="false" customHeight="false" outlineLevel="0" collapsed="false">
      <c r="A7242" s="2" t="n">
        <v>7208</v>
      </c>
      <c r="B7242" s="2" t="n">
        <v>8</v>
      </c>
      <c r="C7242" s="22" t="n">
        <f aca="true">NORMSINV(MAX(RAND(),0.000000000001))</f>
        <v>-2.2767623349723</v>
      </c>
      <c r="D7242" s="24" t="n">
        <f aca="false">IF($B$11="","",$B$11*EXP($B$12*C7242))</f>
        <v>355.363924360597</v>
      </c>
      <c r="E7242" s="20" t="n">
        <f aca="true">IF($B$10="","",$B$10*(1-$B$14+2*$B$14*RAND()))</f>
        <v>3.83320334333893</v>
      </c>
      <c r="F7242" s="21" t="n">
        <f aca="false">INDEX($E$17:$E$28,B7242)</f>
        <v>4.761</v>
      </c>
      <c r="G7242" s="25" t="n">
        <f aca="false">IF(OR(D7242="",E7242="",F7242=""),"",D7242*($B$7-$B$8-F7242-E7242))</f>
        <v>1473.26656951212</v>
      </c>
      <c r="H7242" s="25" t="n">
        <f aca="false">IF(D7242="","",D7242*$F$30)</f>
        <v>1776.5353306635</v>
      </c>
    </row>
    <row r="7243" customFormat="false" ht="15" hidden="false" customHeight="false" outlineLevel="0" collapsed="false">
      <c r="A7243" s="2" t="n">
        <v>7209</v>
      </c>
      <c r="B7243" s="2" t="n">
        <v>9</v>
      </c>
      <c r="C7243" s="22" t="n">
        <f aca="true">NORMSINV(MAX(RAND(),0.000000000001))</f>
        <v>1.72203026386276</v>
      </c>
      <c r="D7243" s="24" t="n">
        <f aca="false">IF($B$11="","",$B$11*EXP($B$12*C7243))</f>
        <v>1916.19727356501</v>
      </c>
      <c r="E7243" s="20" t="n">
        <f aca="true">IF($B$10="","",$B$10*(1-$B$14+2*$B$14*RAND()))</f>
        <v>3.87621293661268</v>
      </c>
      <c r="F7243" s="21" t="n">
        <f aca="false">INDEX($E$17:$E$28,B7243)</f>
        <v>4.761</v>
      </c>
      <c r="G7243" s="25" t="n">
        <f aca="false">IF(OR(D7243="",E7243="",F7243=""),"",D7243*($B$7-$B$8-F7243-E7243))</f>
        <v>7861.7493848806</v>
      </c>
      <c r="H7243" s="25" t="n">
        <f aca="false">IF(D7243="","",D7243*$F$30)</f>
        <v>9579.45341000621</v>
      </c>
    </row>
    <row r="7244" customFormat="false" ht="15" hidden="false" customHeight="false" outlineLevel="0" collapsed="false">
      <c r="A7244" s="2" t="n">
        <v>7210</v>
      </c>
      <c r="B7244" s="2" t="n">
        <v>10</v>
      </c>
      <c r="C7244" s="22" t="n">
        <f aca="true">NORMSINV(MAX(RAND(),0.000000000001))</f>
        <v>1.46397389965088</v>
      </c>
      <c r="D7244" s="24" t="n">
        <f aca="false">IF($B$11="","",$B$11*EXP($B$12*C7244))</f>
        <v>1718.76573980061</v>
      </c>
      <c r="E7244" s="20" t="n">
        <f aca="true">IF($B$10="","",$B$10*(1-$B$14+2*$B$14*RAND()))</f>
        <v>3.72249069134259</v>
      </c>
      <c r="F7244" s="21" t="n">
        <f aca="false">INDEX($E$17:$E$28,B7244)</f>
        <v>4.761</v>
      </c>
      <c r="G7244" s="25" t="n">
        <f aca="false">IF(OR(D7244="",E7244="",F7244=""),"",D7244*($B$7-$B$8-F7244-E7244))</f>
        <v>7315.94237086271</v>
      </c>
      <c r="H7244" s="25" t="n">
        <f aca="false">IF(D7244="","",D7244*$F$30)</f>
        <v>8592.45368641118</v>
      </c>
    </row>
    <row r="7245" customFormat="false" ht="15" hidden="false" customHeight="false" outlineLevel="0" collapsed="false">
      <c r="A7245" s="2" t="n">
        <v>7211</v>
      </c>
      <c r="B7245" s="2" t="n">
        <v>11</v>
      </c>
      <c r="C7245" s="22" t="n">
        <f aca="true">NORMSINV(MAX(RAND(),0.000000000001))</f>
        <v>-0.662147817310476</v>
      </c>
      <c r="D7245" s="24" t="n">
        <f aca="false">IF($B$11="","",$B$11*EXP($B$12*C7245))</f>
        <v>701.686113867529</v>
      </c>
      <c r="E7245" s="20" t="n">
        <f aca="true">IF($B$10="","",$B$10*(1-$B$14+2*$B$14*RAND()))</f>
        <v>3.83029849828205</v>
      </c>
      <c r="F7245" s="21" t="n">
        <f aca="false">INDEX($E$17:$E$28,B7245)</f>
        <v>4.761</v>
      </c>
      <c r="G7245" s="25" t="n">
        <f aca="false">IF(OR(D7245="",E7245="",F7245=""),"",D7245*($B$7-$B$8-F7245-E7245))</f>
        <v>2911.08623433685</v>
      </c>
      <c r="H7245" s="25" t="n">
        <f aca="false">IF(D7245="","",D7245*$F$30)</f>
        <v>3507.86922044655</v>
      </c>
    </row>
    <row r="7246" customFormat="false" ht="15" hidden="false" customHeight="false" outlineLevel="0" collapsed="false">
      <c r="A7246" s="2" t="n">
        <v>7212</v>
      </c>
      <c r="B7246" s="2" t="n">
        <v>12</v>
      </c>
      <c r="C7246" s="22" t="n">
        <f aca="true">NORMSINV(MAX(RAND(),0.000000000001))</f>
        <v>1.40082780174546</v>
      </c>
      <c r="D7246" s="24" t="n">
        <f aca="false">IF($B$11="","",$B$11*EXP($B$12*C7246))</f>
        <v>1673.63652215036</v>
      </c>
      <c r="E7246" s="20" t="n">
        <f aca="true">IF($B$10="","",$B$10*(1-$B$14+2*$B$14*RAND()))</f>
        <v>3.93242684787517</v>
      </c>
      <c r="F7246" s="21" t="n">
        <f aca="false">INDEX($E$17:$E$28,B7246)</f>
        <v>4.761</v>
      </c>
      <c r="G7246" s="25" t="n">
        <f aca="false">IF(OR(D7246="",E7246="",F7246=""),"",D7246*($B$7-$B$8-F7246-E7246))</f>
        <v>6772.49261694921</v>
      </c>
      <c r="H7246" s="25" t="n">
        <f aca="false">IF(D7246="","",D7246*$F$30)</f>
        <v>8366.84370153406</v>
      </c>
    </row>
    <row r="7247" customFormat="false" ht="15" hidden="false" customHeight="false" outlineLevel="0" collapsed="false">
      <c r="A7247" s="2" t="n">
        <v>7213</v>
      </c>
      <c r="B7247" s="2" t="n">
        <v>1</v>
      </c>
      <c r="C7247" s="22" t="n">
        <f aca="true">NORMSINV(MAX(RAND(),0.000000000001))</f>
        <v>0.134754778609636</v>
      </c>
      <c r="D7247" s="24" t="n">
        <f aca="false">IF($B$11="","",$B$11*EXP($B$12*C7247))</f>
        <v>981.688340304042</v>
      </c>
      <c r="E7247" s="20" t="n">
        <f aca="true">IF($B$10="","",$B$10*(1-$B$14+2*$B$14*RAND()))</f>
        <v>3.89379010023521</v>
      </c>
      <c r="F7247" s="21" t="n">
        <f aca="false">INDEX($E$17:$E$28,B7247)</f>
        <v>4.92562580645161</v>
      </c>
      <c r="G7247" s="25" t="n">
        <f aca="false">IF(OR(D7247="",E7247="",F7247=""),"",D7247*($B$7-$B$8-F7247-E7247))</f>
        <v>3848.79169158705</v>
      </c>
      <c r="H7247" s="25" t="n">
        <f aca="false">IF(D7247="","",D7247*$F$30)</f>
        <v>4907.65635084797</v>
      </c>
    </row>
    <row r="7248" customFormat="false" ht="15" hidden="false" customHeight="false" outlineLevel="0" collapsed="false">
      <c r="A7248" s="2" t="n">
        <v>7214</v>
      </c>
      <c r="B7248" s="2" t="n">
        <v>2</v>
      </c>
      <c r="C7248" s="22" t="n">
        <f aca="true">NORMSINV(MAX(RAND(),0.000000000001))</f>
        <v>0.178226359701454</v>
      </c>
      <c r="D7248" s="24" t="n">
        <f aca="false">IF($B$11="","",$B$11*EXP($B$12*C7248))</f>
        <v>999.836069198077</v>
      </c>
      <c r="E7248" s="20" t="n">
        <f aca="true">IF($B$10="","",$B$10*(1-$B$14+2*$B$14*RAND()))</f>
        <v>3.95228597036431</v>
      </c>
      <c r="F7248" s="21" t="n">
        <f aca="false">INDEX($E$17:$E$28,B7248)</f>
        <v>5.0612</v>
      </c>
      <c r="G7248" s="25" t="n">
        <f aca="false">IF(OR(D7248="",E7248="",F7248=""),"",D7248*($B$7-$B$8-F7248-E7248))</f>
        <v>3725.90313920244</v>
      </c>
      <c r="H7248" s="25" t="n">
        <f aca="false">IF(D7248="","",D7248*$F$30)</f>
        <v>4998.38047713503</v>
      </c>
    </row>
    <row r="7249" customFormat="false" ht="15" hidden="false" customHeight="false" outlineLevel="0" collapsed="false">
      <c r="A7249" s="2" t="n">
        <v>7215</v>
      </c>
      <c r="B7249" s="2" t="n">
        <v>3</v>
      </c>
      <c r="C7249" s="22" t="n">
        <f aca="true">NORMSINV(MAX(RAND(),0.000000000001))</f>
        <v>-0.342217867689085</v>
      </c>
      <c r="D7249" s="24" t="n">
        <f aca="false">IF($B$11="","",$B$11*EXP($B$12*C7249))</f>
        <v>802.951085538591</v>
      </c>
      <c r="E7249" s="20" t="n">
        <f aca="true">IF($B$10="","",$B$10*(1-$B$14+2*$B$14*RAND()))</f>
        <v>3.79289603571854</v>
      </c>
      <c r="F7249" s="21" t="n">
        <f aca="false">INDEX($E$17:$E$28,B7249)</f>
        <v>5.0612</v>
      </c>
      <c r="G7249" s="25" t="n">
        <f aca="false">IF(OR(D7249="",E7249="",F7249=""),"",D7249*($B$7-$B$8-F7249-E7249))</f>
        <v>3120.19080641851</v>
      </c>
      <c r="H7249" s="25" t="n">
        <f aca="false">IF(D7249="","",D7249*$F$30)</f>
        <v>4014.11306682452</v>
      </c>
    </row>
    <row r="7250" customFormat="false" ht="15" hidden="false" customHeight="false" outlineLevel="0" collapsed="false">
      <c r="A7250" s="2" t="n">
        <v>7216</v>
      </c>
      <c r="B7250" s="2" t="n">
        <v>4</v>
      </c>
      <c r="C7250" s="22" t="n">
        <f aca="true">NORMSINV(MAX(RAND(),0.000000000001))</f>
        <v>-0.610925200048908</v>
      </c>
      <c r="D7250" s="24" t="n">
        <f aca="false">IF($B$11="","",$B$11*EXP($B$12*C7250))</f>
        <v>716.995558183032</v>
      </c>
      <c r="E7250" s="20" t="n">
        <f aca="true">IF($B$10="","",$B$10*(1-$B$14+2*$B$14*RAND()))</f>
        <v>3.99453280980757</v>
      </c>
      <c r="F7250" s="21" t="n">
        <f aca="false">INDEX($E$17:$E$28,B7250)</f>
        <v>4.89657419354839</v>
      </c>
      <c r="G7250" s="25" t="n">
        <f aca="false">IF(OR(D7250="",E7250="",F7250=""),"",D7250*($B$7-$B$8-F7250-E7250))</f>
        <v>2759.63918251556</v>
      </c>
      <c r="H7250" s="25" t="n">
        <f aca="false">IF(D7250="","",D7250*$F$30)</f>
        <v>3584.40419446861</v>
      </c>
    </row>
    <row r="7251" customFormat="false" ht="15" hidden="false" customHeight="false" outlineLevel="0" collapsed="false">
      <c r="A7251" s="2" t="n">
        <v>7217</v>
      </c>
      <c r="B7251" s="2" t="n">
        <v>5</v>
      </c>
      <c r="C7251" s="22" t="n">
        <f aca="true">NORMSINV(MAX(RAND(),0.000000000001))</f>
        <v>-0.0712649595343615</v>
      </c>
      <c r="D7251" s="24" t="n">
        <f aca="false">IF($B$11="","",$B$11*EXP($B$12*C7251))</f>
        <v>900.062458052712</v>
      </c>
      <c r="E7251" s="20" t="n">
        <f aca="true">IF($B$10="","",$B$10*(1-$B$14+2*$B$14*RAND()))</f>
        <v>3.78206089702901</v>
      </c>
      <c r="F7251" s="21" t="n">
        <f aca="false">INDEX($E$17:$E$28,B7251)</f>
        <v>4.761</v>
      </c>
      <c r="G7251" s="25" t="n">
        <f aca="false">IF(OR(D7251="",E7251="",F7251=""),"",D7251*($B$7-$B$8-F7251-E7251))</f>
        <v>3777.50732531761</v>
      </c>
      <c r="H7251" s="25" t="n">
        <f aca="false">IF(D7251="","",D7251*$F$30)</f>
        <v>4499.59224029712</v>
      </c>
    </row>
    <row r="7252" customFormat="false" ht="15" hidden="false" customHeight="false" outlineLevel="0" collapsed="false">
      <c r="A7252" s="2" t="n">
        <v>7218</v>
      </c>
      <c r="B7252" s="2" t="n">
        <v>6</v>
      </c>
      <c r="C7252" s="22" t="n">
        <f aca="true">NORMSINV(MAX(RAND(),0.000000000001))</f>
        <v>-0.907609169434773</v>
      </c>
      <c r="D7252" s="24" t="n">
        <f aca="false">IF($B$11="","",$B$11*EXP($B$12*C7252))</f>
        <v>632.73841367414</v>
      </c>
      <c r="E7252" s="20" t="n">
        <f aca="true">IF($B$10="","",$B$10*(1-$B$14+2*$B$14*RAND()))</f>
        <v>3.39720012404281</v>
      </c>
      <c r="F7252" s="21" t="n">
        <f aca="false">INDEX($E$17:$E$28,B7252)</f>
        <v>4.761</v>
      </c>
      <c r="G7252" s="25" t="n">
        <f aca="false">IF(OR(D7252="",E7252="",F7252=""),"",D7252*($B$7-$B$8-F7252-E7252))</f>
        <v>2899.08078528553</v>
      </c>
      <c r="H7252" s="25" t="n">
        <f aca="false">IF(D7252="","",D7252*$F$30)</f>
        <v>3163.18587763976</v>
      </c>
    </row>
    <row r="7253" customFormat="false" ht="15" hidden="false" customHeight="false" outlineLevel="0" collapsed="false">
      <c r="A7253" s="2" t="n">
        <v>7219</v>
      </c>
      <c r="B7253" s="2" t="n">
        <v>7</v>
      </c>
      <c r="C7253" s="22" t="n">
        <f aca="true">NORMSINV(MAX(RAND(),0.000000000001))</f>
        <v>1.35801763398486</v>
      </c>
      <c r="D7253" s="24" t="n">
        <f aca="false">IF($B$11="","",$B$11*EXP($B$12*C7253))</f>
        <v>1643.71687579464</v>
      </c>
      <c r="E7253" s="20" t="n">
        <f aca="true">IF($B$10="","",$B$10*(1-$B$14+2*$B$14*RAND()))</f>
        <v>3.7745127369917</v>
      </c>
      <c r="F7253" s="21" t="n">
        <f aca="false">INDEX($E$17:$E$28,B7253)</f>
        <v>4.761</v>
      </c>
      <c r="G7253" s="25" t="n">
        <f aca="false">IF(OR(D7253="",E7253="",F7253=""),"",D7253*($B$7-$B$8-F7253-E7253))</f>
        <v>6910.98666827034</v>
      </c>
      <c r="H7253" s="25" t="n">
        <f aca="false">IF(D7253="","",D7253*$F$30)</f>
        <v>8217.26940547255</v>
      </c>
    </row>
    <row r="7254" customFormat="false" ht="15" hidden="false" customHeight="false" outlineLevel="0" collapsed="false">
      <c r="A7254" s="2" t="n">
        <v>7220</v>
      </c>
      <c r="B7254" s="2" t="n">
        <v>8</v>
      </c>
      <c r="C7254" s="22" t="n">
        <f aca="true">NORMSINV(MAX(RAND(),0.000000000001))</f>
        <v>1.22038512633324</v>
      </c>
      <c r="D7254" s="24" t="n">
        <f aca="false">IF($B$11="","",$B$11*EXP($B$12*C7254))</f>
        <v>1551.10316427069</v>
      </c>
      <c r="E7254" s="20" t="n">
        <f aca="true">IF($B$10="","",$B$10*(1-$B$14+2*$B$14*RAND()))</f>
        <v>3.4856627505357</v>
      </c>
      <c r="F7254" s="21" t="n">
        <f aca="false">INDEX($E$17:$E$28,B7254)</f>
        <v>4.761</v>
      </c>
      <c r="G7254" s="25" t="n">
        <f aca="false">IF(OR(D7254="",E7254="",F7254=""),"",D7254*($B$7-$B$8-F7254-E7254))</f>
        <v>6969.62962577946</v>
      </c>
      <c r="H7254" s="25" t="n">
        <f aca="false">IF(D7254="","",D7254*$F$30)</f>
        <v>7754.27493882205</v>
      </c>
    </row>
    <row r="7255" customFormat="false" ht="15" hidden="false" customHeight="false" outlineLevel="0" collapsed="false">
      <c r="A7255" s="2" t="n">
        <v>7221</v>
      </c>
      <c r="B7255" s="2" t="n">
        <v>9</v>
      </c>
      <c r="C7255" s="22" t="n">
        <f aca="true">NORMSINV(MAX(RAND(),0.000000000001))</f>
        <v>-0.606989833316566</v>
      </c>
      <c r="D7255" s="24" t="n">
        <f aca="false">IF($B$11="","",$B$11*EXP($B$12*C7255))</f>
        <v>718.185488045689</v>
      </c>
      <c r="E7255" s="20" t="n">
        <f aca="true">IF($B$10="","",$B$10*(1-$B$14+2*$B$14*RAND()))</f>
        <v>3.56242819375303</v>
      </c>
      <c r="F7255" s="21" t="n">
        <f aca="false">INDEX($E$17:$E$28,B7255)</f>
        <v>4.761</v>
      </c>
      <c r="G7255" s="25" t="n">
        <f aca="false">IF(OR(D7255="",E7255="",F7255=""),"",D7255*($B$7-$B$8-F7255-E7255))</f>
        <v>3171.91777815831</v>
      </c>
      <c r="H7255" s="25" t="n">
        <f aca="false">IF(D7255="","",D7255*$F$30)</f>
        <v>3590.35289183801</v>
      </c>
    </row>
    <row r="7256" customFormat="false" ht="15" hidden="false" customHeight="false" outlineLevel="0" collapsed="false">
      <c r="A7256" s="2" t="n">
        <v>7222</v>
      </c>
      <c r="B7256" s="2" t="n">
        <v>10</v>
      </c>
      <c r="C7256" s="22" t="n">
        <f aca="true">NORMSINV(MAX(RAND(),0.000000000001))</f>
        <v>0.930862654993176</v>
      </c>
      <c r="D7256" s="24" t="n">
        <f aca="false">IF($B$11="","",$B$11*EXP($B$12*C7256))</f>
        <v>1372.96337538461</v>
      </c>
      <c r="E7256" s="20" t="n">
        <f aca="true">IF($B$10="","",$B$10*(1-$B$14+2*$B$14*RAND()))</f>
        <v>3.45573923248801</v>
      </c>
      <c r="F7256" s="21" t="n">
        <f aca="false">INDEX($E$17:$E$28,B7256)</f>
        <v>4.761</v>
      </c>
      <c r="G7256" s="25" t="n">
        <f aca="false">IF(OR(D7256="",E7256="",F7256=""),"",D7256*($B$7-$B$8-F7256-E7256))</f>
        <v>6210.27137110803</v>
      </c>
      <c r="H7256" s="25" t="n">
        <f aca="false">IF(D7256="","",D7256*$F$30)</f>
        <v>6863.71850622274</v>
      </c>
    </row>
    <row r="7257" customFormat="false" ht="15" hidden="false" customHeight="false" outlineLevel="0" collapsed="false">
      <c r="A7257" s="2" t="n">
        <v>7223</v>
      </c>
      <c r="B7257" s="2" t="n">
        <v>11</v>
      </c>
      <c r="C7257" s="22" t="n">
        <f aca="true">NORMSINV(MAX(RAND(),0.000000000001))</f>
        <v>2.37723219947313</v>
      </c>
      <c r="D7257" s="24" t="n">
        <f aca="false">IF($B$11="","",$B$11*EXP($B$12*C7257))</f>
        <v>2525.45816622119</v>
      </c>
      <c r="E7257" s="20" t="n">
        <f aca="true">IF($B$10="","",$B$10*(1-$B$14+2*$B$14*RAND()))</f>
        <v>3.69210830290615</v>
      </c>
      <c r="F7257" s="21" t="n">
        <f aca="false">INDEX($E$17:$E$28,B7257)</f>
        <v>4.761</v>
      </c>
      <c r="G7257" s="25" t="n">
        <f aca="false">IF(OR(D7257="",E7257="",F7257=""),"",D7257*($B$7-$B$8-F7257-E7257))</f>
        <v>10826.3656441315</v>
      </c>
      <c r="H7257" s="25" t="n">
        <f aca="false">IF(D7257="","",D7257*$F$30)</f>
        <v>12625.270464573</v>
      </c>
    </row>
    <row r="7258" customFormat="false" ht="15" hidden="false" customHeight="false" outlineLevel="0" collapsed="false">
      <c r="A7258" s="2" t="n">
        <v>7224</v>
      </c>
      <c r="B7258" s="2" t="n">
        <v>12</v>
      </c>
      <c r="C7258" s="22" t="n">
        <f aca="true">NORMSINV(MAX(RAND(),0.000000000001))</f>
        <v>1.17521527224749</v>
      </c>
      <c r="D7258" s="24" t="n">
        <f aca="false">IF($B$11="","",$B$11*EXP($B$12*C7258))</f>
        <v>1521.86012466124</v>
      </c>
      <c r="E7258" s="20" t="n">
        <f aca="true">IF($B$10="","",$B$10*(1-$B$14+2*$B$14*RAND()))</f>
        <v>3.54760471769348</v>
      </c>
      <c r="F7258" s="21" t="n">
        <f aca="false">INDEX($E$17:$E$28,B7258)</f>
        <v>4.761</v>
      </c>
      <c r="G7258" s="25" t="n">
        <f aca="false">IF(OR(D7258="",E7258="",F7258=""),"",D7258*($B$7-$B$8-F7258-E7258))</f>
        <v>6743.96377675424</v>
      </c>
      <c r="H7258" s="25" t="n">
        <f aca="false">IF(D7258="","",D7258*$F$30)</f>
        <v>7608.08313520647</v>
      </c>
    </row>
    <row r="7259" customFormat="false" ht="15" hidden="false" customHeight="false" outlineLevel="0" collapsed="false">
      <c r="A7259" s="2" t="n">
        <v>7225</v>
      </c>
      <c r="B7259" s="2" t="n">
        <v>1</v>
      </c>
      <c r="C7259" s="22" t="n">
        <f aca="true">NORMSINV(MAX(RAND(),0.000000000001))</f>
        <v>1.20627366309316</v>
      </c>
      <c r="D7259" s="24" t="n">
        <f aca="false">IF($B$11="","",$B$11*EXP($B$12*C7259))</f>
        <v>1541.90752865425</v>
      </c>
      <c r="E7259" s="20" t="n">
        <f aca="true">IF($B$10="","",$B$10*(1-$B$14+2*$B$14*RAND()))</f>
        <v>3.57705806096775</v>
      </c>
      <c r="F7259" s="21" t="n">
        <f aca="false">INDEX($E$17:$E$28,B7259)</f>
        <v>4.92562580645161</v>
      </c>
      <c r="G7259" s="25" t="n">
        <f aca="false">IF(OR(D7259="",E7259="",F7259=""),"",D7259*($B$7-$B$8-F7259-E7259))</f>
        <v>6533.54964611419</v>
      </c>
      <c r="H7259" s="25" t="n">
        <f aca="false">IF(D7259="","",D7259*$F$30)</f>
        <v>7708.30411724832</v>
      </c>
    </row>
    <row r="7260" customFormat="false" ht="15" hidden="false" customHeight="false" outlineLevel="0" collapsed="false">
      <c r="A7260" s="2" t="n">
        <v>7226</v>
      </c>
      <c r="B7260" s="2" t="n">
        <v>2</v>
      </c>
      <c r="C7260" s="22" t="n">
        <f aca="true">NORMSINV(MAX(RAND(),0.000000000001))</f>
        <v>-1.49132015346707</v>
      </c>
      <c r="D7260" s="24" t="n">
        <f aca="false">IF($B$11="","",$B$11*EXP($B$12*C7260))</f>
        <v>494.773996937509</v>
      </c>
      <c r="E7260" s="20" t="n">
        <f aca="true">IF($B$10="","",$B$10*(1-$B$14+2*$B$14*RAND()))</f>
        <v>3.71929381089803</v>
      </c>
      <c r="F7260" s="21" t="n">
        <f aca="false">INDEX($E$17:$E$28,B7260)</f>
        <v>5.0612</v>
      </c>
      <c r="G7260" s="25" t="n">
        <f aca="false">IF(OR(D7260="",E7260="",F7260=""),"",D7260*($B$7-$B$8-F7260-E7260))</f>
        <v>1959.06070308079</v>
      </c>
      <c r="H7260" s="25" t="n">
        <f aca="false">IF(D7260="","",D7260*$F$30)</f>
        <v>2473.47416549</v>
      </c>
    </row>
    <row r="7261" customFormat="false" ht="15" hidden="false" customHeight="false" outlineLevel="0" collapsed="false">
      <c r="A7261" s="2" t="n">
        <v>7227</v>
      </c>
      <c r="B7261" s="2" t="n">
        <v>3</v>
      </c>
      <c r="C7261" s="22" t="n">
        <f aca="true">NORMSINV(MAX(RAND(),0.000000000001))</f>
        <v>-1.46242635353243</v>
      </c>
      <c r="D7261" s="24" t="n">
        <f aca="false">IF($B$11="","",$B$11*EXP($B$12*C7261))</f>
        <v>500.834623265584</v>
      </c>
      <c r="E7261" s="20" t="n">
        <f aca="true">IF($B$10="","",$B$10*(1-$B$14+2*$B$14*RAND()))</f>
        <v>3.73941775727161</v>
      </c>
      <c r="F7261" s="21" t="n">
        <f aca="false">INDEX($E$17:$E$28,B7261)</f>
        <v>5.0612</v>
      </c>
      <c r="G7261" s="25" t="n">
        <f aca="false">IF(OR(D7261="",E7261="",F7261=""),"",D7261*($B$7-$B$8-F7261-E7261))</f>
        <v>1972.979021436</v>
      </c>
      <c r="H7261" s="25" t="n">
        <f aca="false">IF(D7261="","",D7261*$F$30)</f>
        <v>2503.7724486293</v>
      </c>
    </row>
    <row r="7262" customFormat="false" ht="15" hidden="false" customHeight="false" outlineLevel="0" collapsed="false">
      <c r="A7262" s="2" t="n">
        <v>7228</v>
      </c>
      <c r="B7262" s="2" t="n">
        <v>4</v>
      </c>
      <c r="C7262" s="22" t="n">
        <f aca="true">NORMSINV(MAX(RAND(),0.000000000001))</f>
        <v>-0.166062500200248</v>
      </c>
      <c r="D7262" s="24" t="n">
        <f aca="false">IF($B$11="","",$B$11*EXP($B$12*C7262))</f>
        <v>864.818529002206</v>
      </c>
      <c r="E7262" s="20" t="n">
        <f aca="true">IF($B$10="","",$B$10*(1-$B$14+2*$B$14*RAND()))</f>
        <v>4.02732111731913</v>
      </c>
      <c r="F7262" s="21" t="n">
        <f aca="false">INDEX($E$17:$E$28,B7262)</f>
        <v>4.89657419354839</v>
      </c>
      <c r="G7262" s="25" t="n">
        <f aca="false">IF(OR(D7262="",E7262="",F7262=""),"",D7262*($B$7-$B$8-F7262-E7262))</f>
        <v>3300.23804377397</v>
      </c>
      <c r="H7262" s="25" t="n">
        <f aca="false">IF(D7262="","",D7262*$F$30)</f>
        <v>4323.40079018783</v>
      </c>
    </row>
    <row r="7263" customFormat="false" ht="15" hidden="false" customHeight="false" outlineLevel="0" collapsed="false">
      <c r="A7263" s="2" t="n">
        <v>7229</v>
      </c>
      <c r="B7263" s="2" t="n">
        <v>5</v>
      </c>
      <c r="C7263" s="22" t="n">
        <f aca="true">NORMSINV(MAX(RAND(),0.000000000001))</f>
        <v>1.40367471549749</v>
      </c>
      <c r="D7263" s="24" t="n">
        <f aca="false">IF($B$11="","",$B$11*EXP($B$12*C7263))</f>
        <v>1675.64540924053</v>
      </c>
      <c r="E7263" s="20" t="n">
        <f aca="true">IF($B$10="","",$B$10*(1-$B$14+2*$B$14*RAND()))</f>
        <v>3.52276591282811</v>
      </c>
      <c r="F7263" s="21" t="n">
        <f aca="false">INDEX($E$17:$E$28,B7263)</f>
        <v>4.761</v>
      </c>
      <c r="G7263" s="25" t="n">
        <f aca="false">IF(OR(D7263="",E7263="",F7263=""),"",D7263*($B$7-$B$8-F7263-E7263))</f>
        <v>7467.06819067074</v>
      </c>
      <c r="H7263" s="25" t="n">
        <f aca="false">IF(D7263="","",D7263*$F$30)</f>
        <v>8376.88652987525</v>
      </c>
    </row>
    <row r="7264" customFormat="false" ht="15" hidden="false" customHeight="false" outlineLevel="0" collapsed="false">
      <c r="A7264" s="2" t="n">
        <v>7230</v>
      </c>
      <c r="B7264" s="2" t="n">
        <v>6</v>
      </c>
      <c r="C7264" s="22" t="n">
        <f aca="true">NORMSINV(MAX(RAND(),0.000000000001))</f>
        <v>1.62147697491907</v>
      </c>
      <c r="D7264" s="24" t="n">
        <f aca="false">IF($B$11="","",$B$11*EXP($B$12*C7264))</f>
        <v>1836.70442340307</v>
      </c>
      <c r="E7264" s="20" t="n">
        <f aca="true">IF($B$10="","",$B$10*(1-$B$14+2*$B$14*RAND()))</f>
        <v>3.95890358525196</v>
      </c>
      <c r="F7264" s="21" t="n">
        <f aca="false">INDEX($E$17:$E$28,B7264)</f>
        <v>4.761</v>
      </c>
      <c r="G7264" s="25" t="n">
        <f aca="false">IF(OR(D7264="",E7264="",F7264=""),"",D7264*($B$7-$B$8-F7264-E7264))</f>
        <v>7383.72886747455</v>
      </c>
      <c r="H7264" s="25" t="n">
        <f aca="false">IF(D7264="","",D7264*$F$30)</f>
        <v>9182.05275347663</v>
      </c>
    </row>
    <row r="7265" customFormat="false" ht="15" hidden="false" customHeight="false" outlineLevel="0" collapsed="false">
      <c r="A7265" s="2" t="n">
        <v>7231</v>
      </c>
      <c r="B7265" s="2" t="n">
        <v>7</v>
      </c>
      <c r="C7265" s="22" t="n">
        <f aca="true">NORMSINV(MAX(RAND(),0.000000000001))</f>
        <v>-0.284638238770414</v>
      </c>
      <c r="D7265" s="24" t="n">
        <f aca="false">IF($B$11="","",$B$11*EXP($B$12*C7265))</f>
        <v>822.670617842341</v>
      </c>
      <c r="E7265" s="20" t="n">
        <f aca="true">IF($B$10="","",$B$10*(1-$B$14+2*$B$14*RAND()))</f>
        <v>3.99998109165556</v>
      </c>
      <c r="F7265" s="21" t="n">
        <f aca="false">INDEX($E$17:$E$28,B7265)</f>
        <v>4.761</v>
      </c>
      <c r="G7265" s="25" t="n">
        <f aca="false">IF(OR(D7265="",E7265="",F7265=""),"",D7265*($B$7-$B$8-F7265-E7265))</f>
        <v>3273.42194373408</v>
      </c>
      <c r="H7265" s="25" t="n">
        <f aca="false">IF(D7265="","",D7265*$F$30)</f>
        <v>4112.69495271743</v>
      </c>
    </row>
    <row r="7266" customFormat="false" ht="15" hidden="false" customHeight="false" outlineLevel="0" collapsed="false">
      <c r="A7266" s="2" t="n">
        <v>7232</v>
      </c>
      <c r="B7266" s="2" t="n">
        <v>8</v>
      </c>
      <c r="C7266" s="22" t="n">
        <f aca="true">NORMSINV(MAX(RAND(),0.000000000001))</f>
        <v>0.433082377239953</v>
      </c>
      <c r="D7266" s="24" t="n">
        <f aca="false">IF($B$11="","",$B$11*EXP($B$12*C7266))</f>
        <v>1113.18328309568</v>
      </c>
      <c r="E7266" s="20" t="n">
        <f aca="true">IF($B$10="","",$B$10*(1-$B$14+2*$B$14*RAND()))</f>
        <v>3.46925866993142</v>
      </c>
      <c r="F7266" s="21" t="n">
        <f aca="false">INDEX($E$17:$E$28,B7266)</f>
        <v>4.761</v>
      </c>
      <c r="G7266" s="25" t="n">
        <f aca="false">IF(OR(D7266="",E7266="",F7266=""),"",D7266*($B$7-$B$8-F7266-E7266))</f>
        <v>5020.168659718</v>
      </c>
      <c r="H7266" s="25" t="n">
        <f aca="false">IF(D7266="","",D7266*$F$30)</f>
        <v>5565.0258688519</v>
      </c>
    </row>
    <row r="7267" customFormat="false" ht="15" hidden="false" customHeight="false" outlineLevel="0" collapsed="false">
      <c r="A7267" s="2" t="n">
        <v>7233</v>
      </c>
      <c r="B7267" s="2" t="n">
        <v>9</v>
      </c>
      <c r="C7267" s="22" t="n">
        <f aca="true">NORMSINV(MAX(RAND(),0.000000000001))</f>
        <v>-1.60265804896208</v>
      </c>
      <c r="D7267" s="24" t="n">
        <f aca="false">IF($B$11="","",$B$11*EXP($B$12*C7267))</f>
        <v>472.098228569044</v>
      </c>
      <c r="E7267" s="20" t="n">
        <f aca="true">IF($B$10="","",$B$10*(1-$B$14+2*$B$14*RAND()))</f>
        <v>3.94746455424642</v>
      </c>
      <c r="F7267" s="21" t="n">
        <f aca="false">INDEX($E$17:$E$28,B7267)</f>
        <v>4.761</v>
      </c>
      <c r="G7267" s="25" t="n">
        <f aca="false">IF(OR(D7267="",E7267="",F7267=""),"",D7267*($B$7-$B$8-F7267-E7267))</f>
        <v>1903.28074235358</v>
      </c>
      <c r="H7267" s="25" t="n">
        <f aca="false">IF(D7267="","",D7267*$F$30)</f>
        <v>2360.11346426236</v>
      </c>
    </row>
    <row r="7268" customFormat="false" ht="15" hidden="false" customHeight="false" outlineLevel="0" collapsed="false">
      <c r="A7268" s="2" t="n">
        <v>7234</v>
      </c>
      <c r="B7268" s="2" t="n">
        <v>10</v>
      </c>
      <c r="C7268" s="22" t="n">
        <f aca="true">NORMSINV(MAX(RAND(),0.000000000001))</f>
        <v>-0.313108223991633</v>
      </c>
      <c r="D7268" s="24" t="n">
        <f aca="false">IF($B$11="","",$B$11*EXP($B$12*C7268))</f>
        <v>812.860585690105</v>
      </c>
      <c r="E7268" s="20" t="n">
        <f aca="true">IF($B$10="","",$B$10*(1-$B$14+2*$B$14*RAND()))</f>
        <v>3.82209748289143</v>
      </c>
      <c r="F7268" s="21" t="n">
        <f aca="false">INDEX($E$17:$E$28,B7268)</f>
        <v>4.761</v>
      </c>
      <c r="G7268" s="25" t="n">
        <f aca="false">IF(OR(D7268="",E7268="",F7268=""),"",D7268*($B$7-$B$8-F7268-E7268))</f>
        <v>3378.98221471354</v>
      </c>
      <c r="H7268" s="25" t="n">
        <f aca="false">IF(D7268="","",D7268*$F$30)</f>
        <v>4063.65263998197</v>
      </c>
    </row>
    <row r="7269" customFormat="false" ht="15" hidden="false" customHeight="false" outlineLevel="0" collapsed="false">
      <c r="A7269" s="2" t="n">
        <v>7235</v>
      </c>
      <c r="B7269" s="2" t="n">
        <v>11</v>
      </c>
      <c r="C7269" s="22" t="n">
        <f aca="true">NORMSINV(MAX(RAND(),0.000000000001))</f>
        <v>0.118076699356197</v>
      </c>
      <c r="D7269" s="24" t="n">
        <f aca="false">IF($B$11="","",$B$11*EXP($B$12*C7269))</f>
        <v>974.813634786099</v>
      </c>
      <c r="E7269" s="20" t="n">
        <f aca="true">IF($B$10="","",$B$10*(1-$B$14+2*$B$14*RAND()))</f>
        <v>4.00907583951403</v>
      </c>
      <c r="F7269" s="21" t="n">
        <f aca="false">INDEX($E$17:$E$28,B7269)</f>
        <v>4.761</v>
      </c>
      <c r="G7269" s="25" t="n">
        <f aca="false">IF(OR(D7269="",E7269="",F7269=""),"",D7269*($B$7-$B$8-F7269-E7269))</f>
        <v>3869.93620070848</v>
      </c>
      <c r="H7269" s="25" t="n">
        <f aca="false">IF(D7269="","",D7269*$F$30)</f>
        <v>4873.28832302267</v>
      </c>
    </row>
    <row r="7270" customFormat="false" ht="15" hidden="false" customHeight="false" outlineLevel="0" collapsed="false">
      <c r="A7270" s="2" t="n">
        <v>7236</v>
      </c>
      <c r="B7270" s="2" t="n">
        <v>12</v>
      </c>
      <c r="C7270" s="22" t="n">
        <f aca="true">NORMSINV(MAX(RAND(),0.000000000001))</f>
        <v>-0.436992422695579</v>
      </c>
      <c r="D7270" s="24" t="n">
        <f aca="false">IF($B$11="","",$B$11*EXP($B$12*C7270))</f>
        <v>771.517238686342</v>
      </c>
      <c r="E7270" s="20" t="n">
        <f aca="true">IF($B$10="","",$B$10*(1-$B$14+2*$B$14*RAND()))</f>
        <v>4.01524256846214</v>
      </c>
      <c r="F7270" s="21" t="n">
        <f aca="false">INDEX($E$17:$E$28,B7270)</f>
        <v>4.761</v>
      </c>
      <c r="G7270" s="25" t="n">
        <f aca="false">IF(OR(D7270="",E7270="",F7270=""),"",D7270*($B$7-$B$8-F7270-E7270))</f>
        <v>3058.10718840256</v>
      </c>
      <c r="H7270" s="25" t="n">
        <f aca="false">IF(D7270="","",D7270*$F$30)</f>
        <v>3856.96897964076</v>
      </c>
    </row>
    <row r="7271" customFormat="false" ht="15" hidden="false" customHeight="false" outlineLevel="0" collapsed="false">
      <c r="A7271" s="2" t="n">
        <v>7237</v>
      </c>
      <c r="B7271" s="2" t="n">
        <v>1</v>
      </c>
      <c r="C7271" s="22" t="n">
        <f aca="true">NORMSINV(MAX(RAND(),0.000000000001))</f>
        <v>0.0466724106558426</v>
      </c>
      <c r="D7271" s="24" t="n">
        <f aca="false">IF($B$11="","",$B$11*EXP($B$12*C7271))</f>
        <v>945.92091350103</v>
      </c>
      <c r="E7271" s="20" t="n">
        <f aca="true">IF($B$10="","",$B$10*(1-$B$14+2*$B$14*RAND()))</f>
        <v>4.12047764768849</v>
      </c>
      <c r="F7271" s="21" t="n">
        <f aca="false">INDEX($E$17:$E$28,B7271)</f>
        <v>4.92562580645161</v>
      </c>
      <c r="G7271" s="25" t="n">
        <f aca="false">IF(OR(D7271="",E7271="",F7271=""),"",D7271*($B$7-$B$8-F7271-E7271))</f>
        <v>3494.1339950381</v>
      </c>
      <c r="H7271" s="25" t="n">
        <f aca="false">IF(D7271="","",D7271*$F$30)</f>
        <v>4728.84783077435</v>
      </c>
    </row>
    <row r="7272" customFormat="false" ht="15" hidden="false" customHeight="false" outlineLevel="0" collapsed="false">
      <c r="A7272" s="2" t="n">
        <v>7238</v>
      </c>
      <c r="B7272" s="2" t="n">
        <v>2</v>
      </c>
      <c r="C7272" s="22" t="n">
        <f aca="true">NORMSINV(MAX(RAND(),0.000000000001))</f>
        <v>0.197465360098194</v>
      </c>
      <c r="D7272" s="24" t="n">
        <f aca="false">IF($B$11="","",$B$11*EXP($B$12*C7272))</f>
        <v>1007.97434475585</v>
      </c>
      <c r="E7272" s="20" t="n">
        <f aca="true">IF($B$10="","",$B$10*(1-$B$14+2*$B$14*RAND()))</f>
        <v>3.70773397086992</v>
      </c>
      <c r="F7272" s="21" t="n">
        <f aca="false">INDEX($E$17:$E$28,B7272)</f>
        <v>5.0612</v>
      </c>
      <c r="G7272" s="25" t="n">
        <f aca="false">IF(OR(D7272="",E7272="",F7272=""),"",D7272*($B$7-$B$8-F7272-E7272))</f>
        <v>4002.73267869459</v>
      </c>
      <c r="H7272" s="25" t="n">
        <f aca="false">IF(D7272="","",D7272*$F$30)</f>
        <v>5039.06534430343</v>
      </c>
    </row>
    <row r="7273" customFormat="false" ht="15" hidden="false" customHeight="false" outlineLevel="0" collapsed="false">
      <c r="A7273" s="2" t="n">
        <v>7239</v>
      </c>
      <c r="B7273" s="2" t="n">
        <v>3</v>
      </c>
      <c r="C7273" s="22" t="n">
        <f aca="true">NORMSINV(MAX(RAND(),0.000000000001))</f>
        <v>-0.0933266993184985</v>
      </c>
      <c r="D7273" s="24" t="n">
        <f aca="false">IF($B$11="","",$B$11*EXP($B$12*C7273))</f>
        <v>891.734185832431</v>
      </c>
      <c r="E7273" s="20" t="n">
        <f aca="true">IF($B$10="","",$B$10*(1-$B$14+2*$B$14*RAND()))</f>
        <v>3.51728431152803</v>
      </c>
      <c r="F7273" s="21" t="n">
        <f aca="false">INDEX($E$17:$E$28,B7273)</f>
        <v>5.0612</v>
      </c>
      <c r="G7273" s="25" t="n">
        <f aca="false">IF(OR(D7273="",E7273="",F7273=""),"",D7273*($B$7-$B$8-F7273-E7273))</f>
        <v>3710.96580428844</v>
      </c>
      <c r="H7273" s="25" t="n">
        <f aca="false">IF(D7273="","",D7273*$F$30)</f>
        <v>4457.95754181349</v>
      </c>
    </row>
    <row r="7274" customFormat="false" ht="15" hidden="false" customHeight="false" outlineLevel="0" collapsed="false">
      <c r="A7274" s="2" t="n">
        <v>7240</v>
      </c>
      <c r="B7274" s="2" t="n">
        <v>4</v>
      </c>
      <c r="C7274" s="22" t="n">
        <f aca="true">NORMSINV(MAX(RAND(),0.000000000001))</f>
        <v>-0.780092821247753</v>
      </c>
      <c r="D7274" s="24" t="n">
        <f aca="false">IF($B$11="","",$B$11*EXP($B$12*C7274))</f>
        <v>667.666067994406</v>
      </c>
      <c r="E7274" s="20" t="n">
        <f aca="true">IF($B$10="","",$B$10*(1-$B$14+2*$B$14*RAND()))</f>
        <v>4.12156684936212</v>
      </c>
      <c r="F7274" s="21" t="n">
        <f aca="false">INDEX($E$17:$E$28,B7274)</f>
        <v>4.89657419354839</v>
      </c>
      <c r="G7274" s="25" t="n">
        <f aca="false">IF(OR(D7274="",E7274="",F7274=""),"",D7274*($B$7-$B$8-F7274-E7274))</f>
        <v>2484.9589355097</v>
      </c>
      <c r="H7274" s="25" t="n">
        <f aca="false">IF(D7274="","",D7274*$F$30)</f>
        <v>3337.79620711763</v>
      </c>
    </row>
    <row r="7275" customFormat="false" ht="15" hidden="false" customHeight="false" outlineLevel="0" collapsed="false">
      <c r="A7275" s="2" t="n">
        <v>7241</v>
      </c>
      <c r="B7275" s="2" t="n">
        <v>5</v>
      </c>
      <c r="C7275" s="22" t="n">
        <f aca="true">NORMSINV(MAX(RAND(),0.000000000001))</f>
        <v>-0.294072351556524</v>
      </c>
      <c r="D7275" s="24" t="n">
        <f aca="false">IF($B$11="","",$B$11*EXP($B$12*C7275))</f>
        <v>819.406816713923</v>
      </c>
      <c r="E7275" s="20" t="n">
        <f aca="true">IF($B$10="","",$B$10*(1-$B$14+2*$B$14*RAND()))</f>
        <v>4.12468618376652</v>
      </c>
      <c r="F7275" s="21" t="n">
        <f aca="false">INDEX($E$17:$E$28,B7275)</f>
        <v>4.761</v>
      </c>
      <c r="G7275" s="25" t="n">
        <f aca="false">IF(OR(D7275="",E7275="",F7275=""),"",D7275*($B$7-$B$8-F7275-E7275))</f>
        <v>3158.25101477637</v>
      </c>
      <c r="H7275" s="25" t="n">
        <f aca="false">IF(D7275="","",D7275*$F$30)</f>
        <v>4096.37855811624</v>
      </c>
    </row>
    <row r="7276" customFormat="false" ht="15" hidden="false" customHeight="false" outlineLevel="0" collapsed="false">
      <c r="A7276" s="2" t="n">
        <v>7242</v>
      </c>
      <c r="B7276" s="2" t="n">
        <v>6</v>
      </c>
      <c r="C7276" s="22" t="n">
        <f aca="true">NORMSINV(MAX(RAND(),0.000000000001))</f>
        <v>-0.981421074995842</v>
      </c>
      <c r="D7276" s="24" t="n">
        <f aca="false">IF($B$11="","",$B$11*EXP($B$12*C7276))</f>
        <v>613.361972926672</v>
      </c>
      <c r="E7276" s="20" t="n">
        <f aca="true">IF($B$10="","",$B$10*(1-$B$14+2*$B$14*RAND()))</f>
        <v>3.77800864845552</v>
      </c>
      <c r="F7276" s="21" t="n">
        <f aca="false">INDEX($E$17:$E$28,B7276)</f>
        <v>4.761</v>
      </c>
      <c r="G7276" s="25" t="n">
        <f aca="false">IF(OR(D7276="",E7276="",F7276=""),"",D7276*($B$7-$B$8-F7276-E7276))</f>
        <v>2576.72834363121</v>
      </c>
      <c r="H7276" s="25" t="n">
        <f aca="false">IF(D7276="","",D7276*$F$30)</f>
        <v>3066.31917505502</v>
      </c>
    </row>
    <row r="7277" customFormat="false" ht="15" hidden="false" customHeight="false" outlineLevel="0" collapsed="false">
      <c r="A7277" s="2" t="n">
        <v>7243</v>
      </c>
      <c r="B7277" s="2" t="n">
        <v>7</v>
      </c>
      <c r="C7277" s="22" t="n">
        <f aca="true">NORMSINV(MAX(RAND(),0.000000000001))</f>
        <v>0.64626715620644</v>
      </c>
      <c r="D7277" s="24" t="n">
        <f aca="false">IF($B$11="","",$B$11*EXP($B$12*C7277))</f>
        <v>1217.80805368464</v>
      </c>
      <c r="E7277" s="20" t="n">
        <f aca="true">IF($B$10="","",$B$10*(1-$B$14+2*$B$14*RAND()))</f>
        <v>3.83842271556955</v>
      </c>
      <c r="F7277" s="21" t="n">
        <f aca="false">INDEX($E$17:$E$28,B7277)</f>
        <v>4.761</v>
      </c>
      <c r="G7277" s="25" t="n">
        <f aca="false">IF(OR(D7277="",E7277="",F7277=""),"",D7277*($B$7-$B$8-F7277-E7277))</f>
        <v>5042.42836388307</v>
      </c>
      <c r="H7277" s="25" t="n">
        <f aca="false">IF(D7277="","",D7277*$F$30)</f>
        <v>6088.06602198024</v>
      </c>
    </row>
    <row r="7278" customFormat="false" ht="15" hidden="false" customHeight="false" outlineLevel="0" collapsed="false">
      <c r="A7278" s="2" t="n">
        <v>7244</v>
      </c>
      <c r="B7278" s="2" t="n">
        <v>8</v>
      </c>
      <c r="C7278" s="22" t="n">
        <f aca="true">NORMSINV(MAX(RAND(),0.000000000001))</f>
        <v>1.46727420762533</v>
      </c>
      <c r="D7278" s="24" t="n">
        <f aca="false">IF($B$11="","",$B$11*EXP($B$12*C7278))</f>
        <v>1721.15758310196</v>
      </c>
      <c r="E7278" s="20" t="n">
        <f aca="true">IF($B$10="","",$B$10*(1-$B$14+2*$B$14*RAND()))</f>
        <v>3.90015532987376</v>
      </c>
      <c r="F7278" s="21" t="n">
        <f aca="false">INDEX($E$17:$E$28,B7278)</f>
        <v>4.761</v>
      </c>
      <c r="G7278" s="25" t="n">
        <f aca="false">IF(OR(D7278="",E7278="",F7278=""),"",D7278*($B$7-$B$8-F7278-E7278))</f>
        <v>7020.33443428278</v>
      </c>
      <c r="H7278" s="25" t="n">
        <f aca="false">IF(D7278="","",D7278*$F$30)</f>
        <v>8604.41098944332</v>
      </c>
    </row>
    <row r="7279" customFormat="false" ht="15" hidden="false" customHeight="false" outlineLevel="0" collapsed="false">
      <c r="A7279" s="2" t="n">
        <v>7245</v>
      </c>
      <c r="B7279" s="2" t="n">
        <v>9</v>
      </c>
      <c r="C7279" s="22" t="n">
        <f aca="true">NORMSINV(MAX(RAND(),0.000000000001))</f>
        <v>1.05273504013976</v>
      </c>
      <c r="D7279" s="24" t="n">
        <f aca="false">IF($B$11="","",$B$11*EXP($B$12*C7279))</f>
        <v>1445.31073385562</v>
      </c>
      <c r="E7279" s="20" t="n">
        <f aca="true">IF($B$10="","",$B$10*(1-$B$14+2*$B$14*RAND()))</f>
        <v>3.85276035529167</v>
      </c>
      <c r="F7279" s="21" t="n">
        <f aca="false">INDEX($E$17:$E$28,B7279)</f>
        <v>4.761</v>
      </c>
      <c r="G7279" s="25" t="n">
        <f aca="false">IF(OR(D7279="",E7279="",F7279=""),"",D7279*($B$7-$B$8-F7279-E7279))</f>
        <v>5963.69844895753</v>
      </c>
      <c r="H7279" s="25" t="n">
        <f aca="false">IF(D7279="","",D7279*$F$30)</f>
        <v>7225.39742069099</v>
      </c>
    </row>
    <row r="7280" customFormat="false" ht="15" hidden="false" customHeight="false" outlineLevel="0" collapsed="false">
      <c r="A7280" s="2" t="n">
        <v>7246</v>
      </c>
      <c r="B7280" s="2" t="n">
        <v>10</v>
      </c>
      <c r="C7280" s="22" t="n">
        <f aca="true">NORMSINV(MAX(RAND(),0.000000000001))</f>
        <v>-0.275600320813084</v>
      </c>
      <c r="D7280" s="24" t="n">
        <f aca="false">IF($B$11="","",$B$11*EXP($B$12*C7280))</f>
        <v>825.809544425998</v>
      </c>
      <c r="E7280" s="20" t="n">
        <f aca="true">IF($B$10="","",$B$10*(1-$B$14+2*$B$14*RAND()))</f>
        <v>3.58599939405845</v>
      </c>
      <c r="F7280" s="21" t="n">
        <f aca="false">INDEX($E$17:$E$28,B7280)</f>
        <v>4.761</v>
      </c>
      <c r="G7280" s="25" t="n">
        <f aca="false">IF(OR(D7280="",E7280="",F7280=""),"",D7280*($B$7-$B$8-F7280-E7280))</f>
        <v>3627.78182905573</v>
      </c>
      <c r="H7280" s="25" t="n">
        <f aca="false">IF(D7280="","",D7280*$F$30)</f>
        <v>4128.38707449445</v>
      </c>
    </row>
    <row r="7281" customFormat="false" ht="15" hidden="false" customHeight="false" outlineLevel="0" collapsed="false">
      <c r="A7281" s="2" t="n">
        <v>7247</v>
      </c>
      <c r="B7281" s="2" t="n">
        <v>11</v>
      </c>
      <c r="C7281" s="22" t="n">
        <f aca="true">NORMSINV(MAX(RAND(),0.000000000001))</f>
        <v>0.238402477275142</v>
      </c>
      <c r="D7281" s="24" t="n">
        <f aca="false">IF($B$11="","",$B$11*EXP($B$12*C7281))</f>
        <v>1025.51223555103</v>
      </c>
      <c r="E7281" s="20" t="n">
        <f aca="true">IF($B$10="","",$B$10*(1-$B$14+2*$B$14*RAND()))</f>
        <v>4.08330410784174</v>
      </c>
      <c r="F7281" s="21" t="n">
        <f aca="false">INDEX($E$17:$E$28,B7281)</f>
        <v>4.761</v>
      </c>
      <c r="G7281" s="25" t="n">
        <f aca="false">IF(OR(D7281="",E7281="",F7281=""),"",D7281*($B$7-$B$8-F7281-E7281))</f>
        <v>3995.08380339417</v>
      </c>
      <c r="H7281" s="25" t="n">
        <f aca="false">IF(D7281="","",D7281*$F$30)</f>
        <v>5126.7407679667</v>
      </c>
    </row>
    <row r="7282" customFormat="false" ht="15" hidden="false" customHeight="false" outlineLevel="0" collapsed="false">
      <c r="A7282" s="2" t="n">
        <v>7248</v>
      </c>
      <c r="B7282" s="2" t="n">
        <v>12</v>
      </c>
      <c r="C7282" s="22" t="n">
        <f aca="true">NORMSINV(MAX(RAND(),0.000000000001))</f>
        <v>-0.563544092521987</v>
      </c>
      <c r="D7282" s="24" t="n">
        <f aca="false">IF($B$11="","",$B$11*EXP($B$12*C7282))</f>
        <v>731.454074986777</v>
      </c>
      <c r="E7282" s="20" t="n">
        <f aca="true">IF($B$10="","",$B$10*(1-$B$14+2*$B$14*RAND()))</f>
        <v>3.93482814795376</v>
      </c>
      <c r="F7282" s="21" t="n">
        <f aca="false">INDEX($E$17:$E$28,B7282)</f>
        <v>4.761</v>
      </c>
      <c r="G7282" s="25" t="n">
        <f aca="false">IF(OR(D7282="",E7282="",F7282=""),"",D7282*($B$7-$B$8-F7282-E7282))</f>
        <v>2958.12598112604</v>
      </c>
      <c r="H7282" s="25" t="n">
        <f aca="false">IF(D7282="","",D7282*$F$30)</f>
        <v>3656.6852116739</v>
      </c>
    </row>
    <row r="7283" customFormat="false" ht="15" hidden="false" customHeight="false" outlineLevel="0" collapsed="false">
      <c r="A7283" s="2" t="n">
        <v>7249</v>
      </c>
      <c r="B7283" s="2" t="n">
        <v>1</v>
      </c>
      <c r="C7283" s="22" t="n">
        <f aca="true">NORMSINV(MAX(RAND(),0.000000000001))</f>
        <v>-1.10789030533711</v>
      </c>
      <c r="D7283" s="24" t="n">
        <f aca="false">IF($B$11="","",$B$11*EXP($B$12*C7283))</f>
        <v>581.531658688934</v>
      </c>
      <c r="E7283" s="20" t="n">
        <f aca="true">IF($B$10="","",$B$10*(1-$B$14+2*$B$14*RAND()))</f>
        <v>3.91054024192622</v>
      </c>
      <c r="F7283" s="21" t="n">
        <f aca="false">INDEX($E$17:$E$28,B7283)</f>
        <v>4.92562580645161</v>
      </c>
      <c r="G7283" s="25" t="n">
        <f aca="false">IF(OR(D7283="",E7283="",F7283=""),"",D7283*($B$7-$B$8-F7283-E7283))</f>
        <v>2270.20303313301</v>
      </c>
      <c r="H7283" s="25" t="n">
        <f aca="false">IF(D7283="","",D7283*$F$30)</f>
        <v>2907.19306811772</v>
      </c>
    </row>
    <row r="7284" customFormat="false" ht="15" hidden="false" customHeight="false" outlineLevel="0" collapsed="false">
      <c r="A7284" s="2" t="n">
        <v>7250</v>
      </c>
      <c r="B7284" s="2" t="n">
        <v>2</v>
      </c>
      <c r="C7284" s="22" t="n">
        <f aca="true">NORMSINV(MAX(RAND(),0.000000000001))</f>
        <v>-0.048199966162043</v>
      </c>
      <c r="D7284" s="24" t="n">
        <f aca="false">IF($B$11="","",$B$11*EXP($B$12*C7284))</f>
        <v>908.852635887984</v>
      </c>
      <c r="E7284" s="20" t="n">
        <f aca="true">IF($B$10="","",$B$10*(1-$B$14+2*$B$14*RAND()))</f>
        <v>3.96934826212287</v>
      </c>
      <c r="F7284" s="21" t="n">
        <f aca="false">INDEX($E$17:$E$28,B7284)</f>
        <v>5.0612</v>
      </c>
      <c r="G7284" s="25" t="n">
        <f aca="false">IF(OR(D7284="",E7284="",F7284=""),"",D7284*($B$7-$B$8-F7284-E7284))</f>
        <v>3371.3449896689</v>
      </c>
      <c r="H7284" s="25" t="n">
        <f aca="false">IF(D7284="","",D7284*$F$30)</f>
        <v>4543.53609733121</v>
      </c>
    </row>
    <row r="7285" customFormat="false" ht="15" hidden="false" customHeight="false" outlineLevel="0" collapsed="false">
      <c r="A7285" s="2" t="n">
        <v>7251</v>
      </c>
      <c r="B7285" s="2" t="n">
        <v>3</v>
      </c>
      <c r="C7285" s="22" t="n">
        <f aca="true">NORMSINV(MAX(RAND(),0.000000000001))</f>
        <v>-0.0343011764818752</v>
      </c>
      <c r="D7285" s="24" t="n">
        <f aca="false">IF($B$11="","",$B$11*EXP($B$12*C7285))</f>
        <v>914.19092820905</v>
      </c>
      <c r="E7285" s="20" t="n">
        <f aca="true">IF($B$10="","",$B$10*(1-$B$14+2*$B$14*RAND()))</f>
        <v>3.66633972865195</v>
      </c>
      <c r="F7285" s="21" t="n">
        <f aca="false">INDEX($E$17:$E$28,B7285)</f>
        <v>5.0612</v>
      </c>
      <c r="G7285" s="25" t="n">
        <f aca="false">IF(OR(D7285="",E7285="",F7285=""),"",D7285*($B$7-$B$8-F7285-E7285))</f>
        <v>3668.15477986561</v>
      </c>
      <c r="H7285" s="25" t="n">
        <f aca="false">IF(D7285="","",D7285*$F$30)</f>
        <v>4570.22328830268</v>
      </c>
    </row>
    <row r="7286" customFormat="false" ht="15" hidden="false" customHeight="false" outlineLevel="0" collapsed="false">
      <c r="A7286" s="2" t="n">
        <v>7252</v>
      </c>
      <c r="B7286" s="2" t="n">
        <v>4</v>
      </c>
      <c r="C7286" s="22" t="n">
        <f aca="true">NORMSINV(MAX(RAND(),0.000000000001))</f>
        <v>-0.364952181424887</v>
      </c>
      <c r="D7286" s="24" t="n">
        <f aca="false">IF($B$11="","",$B$11*EXP($B$12*C7286))</f>
        <v>795.295965542325</v>
      </c>
      <c r="E7286" s="20" t="n">
        <f aca="true">IF($B$10="","",$B$10*(1-$B$14+2*$B$14*RAND()))</f>
        <v>3.3905635127881</v>
      </c>
      <c r="F7286" s="21" t="n">
        <f aca="false">INDEX($E$17:$E$28,B7286)</f>
        <v>4.89657419354839</v>
      </c>
      <c r="G7286" s="25" t="n">
        <f aca="false">IF(OR(D7286="",E7286="",F7286=""),"",D7286*($B$7-$B$8-F7286-E7286))</f>
        <v>3541.34341726613</v>
      </c>
      <c r="H7286" s="25" t="n">
        <f aca="false">IF(D7286="","",D7286*$F$30)</f>
        <v>3975.84359093919</v>
      </c>
    </row>
    <row r="7287" customFormat="false" ht="15" hidden="false" customHeight="false" outlineLevel="0" collapsed="false">
      <c r="A7287" s="2" t="n">
        <v>7253</v>
      </c>
      <c r="B7287" s="2" t="n">
        <v>5</v>
      </c>
      <c r="C7287" s="22" t="n">
        <f aca="true">NORMSINV(MAX(RAND(),0.000000000001))</f>
        <v>-0.881941884975093</v>
      </c>
      <c r="D7287" s="24" t="n">
        <f aca="false">IF($B$11="","",$B$11*EXP($B$12*C7287))</f>
        <v>639.618823668104</v>
      </c>
      <c r="E7287" s="20" t="n">
        <f aca="true">IF($B$10="","",$B$10*(1-$B$14+2*$B$14*RAND()))</f>
        <v>3.70575366076494</v>
      </c>
      <c r="F7287" s="21" t="n">
        <f aca="false">INDEX($E$17:$E$28,B7287)</f>
        <v>4.761</v>
      </c>
      <c r="G7287" s="25" t="n">
        <f aca="false">IF(OR(D7287="",E7287="",F7287=""),"",D7287*($B$7-$B$8-F7287-E7287))</f>
        <v>2733.24879674556</v>
      </c>
      <c r="H7287" s="25" t="n">
        <f aca="false">IF(D7287="","",D7287*$F$30)</f>
        <v>3197.58242328159</v>
      </c>
    </row>
    <row r="7288" customFormat="false" ht="15" hidden="false" customHeight="false" outlineLevel="0" collapsed="false">
      <c r="A7288" s="2" t="n">
        <v>7254</v>
      </c>
      <c r="B7288" s="2" t="n">
        <v>6</v>
      </c>
      <c r="C7288" s="22" t="n">
        <f aca="true">NORMSINV(MAX(RAND(),0.000000000001))</f>
        <v>2.17623830493195</v>
      </c>
      <c r="D7288" s="24" t="n">
        <f aca="false">IF($B$11="","",$B$11*EXP($B$12*C7288))</f>
        <v>2320.37890011851</v>
      </c>
      <c r="E7288" s="20" t="n">
        <f aca="true">IF($B$10="","",$B$10*(1-$B$14+2*$B$14*RAND()))</f>
        <v>3.5816601820324</v>
      </c>
      <c r="F7288" s="21" t="n">
        <f aca="false">INDEX($E$17:$E$28,B7288)</f>
        <v>4.761</v>
      </c>
      <c r="G7288" s="25" t="n">
        <f aca="false">IF(OR(D7288="",E7288="",F7288=""),"",D7288*($B$7-$B$8-F7288-E7288))</f>
        <v>10203.494530263</v>
      </c>
      <c r="H7288" s="25" t="n">
        <f aca="false">IF(D7288="","",D7288*$F$30)</f>
        <v>11600.0381974724</v>
      </c>
    </row>
    <row r="7289" customFormat="false" ht="15" hidden="false" customHeight="false" outlineLevel="0" collapsed="false">
      <c r="A7289" s="2" t="n">
        <v>7255</v>
      </c>
      <c r="B7289" s="2" t="n">
        <v>7</v>
      </c>
      <c r="C7289" s="22" t="n">
        <f aca="true">NORMSINV(MAX(RAND(),0.000000000001))</f>
        <v>2.34071771152117</v>
      </c>
      <c r="D7289" s="24" t="n">
        <f aca="false">IF($B$11="","",$B$11*EXP($B$12*C7289))</f>
        <v>2486.89894835387</v>
      </c>
      <c r="E7289" s="20" t="n">
        <f aca="true">IF($B$10="","",$B$10*(1-$B$14+2*$B$14*RAND()))</f>
        <v>3.99493166381943</v>
      </c>
      <c r="F7289" s="21" t="n">
        <f aca="false">INDEX($E$17:$E$28,B7289)</f>
        <v>4.761</v>
      </c>
      <c r="G7289" s="25" t="n">
        <f aca="false">IF(OR(D7289="",E7289="",F7289=""),"",D7289*($B$7-$B$8-F7289-E7289))</f>
        <v>9907.97535541739</v>
      </c>
      <c r="H7289" s="25" t="n">
        <f aca="false">IF(D7289="","",D7289*$F$30)</f>
        <v>12432.5052226106</v>
      </c>
    </row>
    <row r="7290" customFormat="false" ht="15" hidden="false" customHeight="false" outlineLevel="0" collapsed="false">
      <c r="A7290" s="2" t="n">
        <v>7256</v>
      </c>
      <c r="B7290" s="2" t="n">
        <v>8</v>
      </c>
      <c r="C7290" s="22" t="n">
        <f aca="true">NORMSINV(MAX(RAND(),0.000000000001))</f>
        <v>0.475024982286656</v>
      </c>
      <c r="D7290" s="24" t="n">
        <f aca="false">IF($B$11="","",$B$11*EXP($B$12*C7290))</f>
        <v>1133.03165880316</v>
      </c>
      <c r="E7290" s="20" t="n">
        <f aca="true">IF($B$10="","",$B$10*(1-$B$14+2*$B$14*RAND()))</f>
        <v>3.56796108528075</v>
      </c>
      <c r="F7290" s="21" t="n">
        <f aca="false">INDEX($E$17:$E$28,B7290)</f>
        <v>4.761</v>
      </c>
      <c r="G7290" s="25" t="n">
        <f aca="false">IF(OR(D7290="",E7290="",F7290=""),"",D7290*($B$7-$B$8-F7290-E7290))</f>
        <v>4997.84673858963</v>
      </c>
      <c r="H7290" s="25" t="n">
        <f aca="false">IF(D7290="","",D7290*$F$30)</f>
        <v>5664.25186868874</v>
      </c>
    </row>
    <row r="7291" customFormat="false" ht="15" hidden="false" customHeight="false" outlineLevel="0" collapsed="false">
      <c r="A7291" s="2" t="n">
        <v>7257</v>
      </c>
      <c r="B7291" s="2" t="n">
        <v>9</v>
      </c>
      <c r="C7291" s="22" t="n">
        <f aca="true">NORMSINV(MAX(RAND(),0.000000000001))</f>
        <v>0.539618526808605</v>
      </c>
      <c r="D7291" s="24" t="n">
        <f aca="false">IF($B$11="","",$B$11*EXP($B$12*C7291))</f>
        <v>1164.29348444809</v>
      </c>
      <c r="E7291" s="20" t="n">
        <f aca="true">IF($B$10="","",$B$10*(1-$B$14+2*$B$14*RAND()))</f>
        <v>3.98553504782577</v>
      </c>
      <c r="F7291" s="21" t="n">
        <f aca="false">INDEX($E$17:$E$28,B7291)</f>
        <v>4.761</v>
      </c>
      <c r="G7291" s="25" t="n">
        <f aca="false">IF(OR(D7291="",E7291="",F7291=""),"",D7291*($B$7-$B$8-F7291-E7291))</f>
        <v>4649.56522418826</v>
      </c>
      <c r="H7291" s="25" t="n">
        <f aca="false">IF(D7291="","",D7291*$F$30)</f>
        <v>5820.53598745289</v>
      </c>
    </row>
    <row r="7292" customFormat="false" ht="15" hidden="false" customHeight="false" outlineLevel="0" collapsed="false">
      <c r="A7292" s="2" t="n">
        <v>7258</v>
      </c>
      <c r="B7292" s="2" t="n">
        <v>10</v>
      </c>
      <c r="C7292" s="22" t="n">
        <f aca="true">NORMSINV(MAX(RAND(),0.000000000001))</f>
        <v>0.980262005611611</v>
      </c>
      <c r="D7292" s="24" t="n">
        <f aca="false">IF($B$11="","",$B$11*EXP($B$12*C7292))</f>
        <v>1401.8414049543</v>
      </c>
      <c r="E7292" s="20" t="n">
        <f aca="true">IF($B$10="","",$B$10*(1-$B$14+2*$B$14*RAND()))</f>
        <v>3.42283278843147</v>
      </c>
      <c r="F7292" s="21" t="n">
        <f aca="false">INDEX($E$17:$E$28,B7292)</f>
        <v>4.761</v>
      </c>
      <c r="G7292" s="25" t="n">
        <f aca="false">IF(OR(D7292="",E7292="",F7292=""),"",D7292*($B$7-$B$8-F7292-E7292))</f>
        <v>6387.02384507194</v>
      </c>
      <c r="H7292" s="25" t="n">
        <f aca="false">IF(D7292="","",D7292*$F$30)</f>
        <v>7008.08555164753</v>
      </c>
    </row>
    <row r="7293" customFormat="false" ht="15" hidden="false" customHeight="false" outlineLevel="0" collapsed="false">
      <c r="A7293" s="2" t="n">
        <v>7259</v>
      </c>
      <c r="B7293" s="2" t="n">
        <v>11</v>
      </c>
      <c r="C7293" s="22" t="n">
        <f aca="true">NORMSINV(MAX(RAND(),0.000000000001))</f>
        <v>-1.82864290923955</v>
      </c>
      <c r="D7293" s="24" t="n">
        <f aca="false">IF($B$11="","",$B$11*EXP($B$12*C7293))</f>
        <v>429.217903476206</v>
      </c>
      <c r="E7293" s="20" t="n">
        <f aca="true">IF($B$10="","",$B$10*(1-$B$14+2*$B$14*RAND()))</f>
        <v>3.50832930110562</v>
      </c>
      <c r="F7293" s="21" t="n">
        <f aca="false">INDEX($E$17:$E$28,B7293)</f>
        <v>4.761</v>
      </c>
      <c r="G7293" s="25" t="n">
        <f aca="false">IF(OR(D7293="",E7293="",F7293=""),"",D7293*($B$7-$B$8-F7293-E7293))</f>
        <v>1918.89190451195</v>
      </c>
      <c r="H7293" s="25" t="n">
        <f aca="false">IF(D7293="","",D7293*$F$30)</f>
        <v>2145.74614305825</v>
      </c>
    </row>
    <row r="7294" customFormat="false" ht="15" hidden="false" customHeight="false" outlineLevel="0" collapsed="false">
      <c r="A7294" s="2" t="n">
        <v>7260</v>
      </c>
      <c r="B7294" s="2" t="n">
        <v>12</v>
      </c>
      <c r="C7294" s="22" t="n">
        <f aca="true">NORMSINV(MAX(RAND(),0.000000000001))</f>
        <v>-2.6213882564614</v>
      </c>
      <c r="D7294" s="24" t="n">
        <f aca="false">IF($B$11="","",$B$11*EXP($B$12*C7294))</f>
        <v>307.33204233268</v>
      </c>
      <c r="E7294" s="20" t="n">
        <f aca="true">IF($B$10="","",$B$10*(1-$B$14+2*$B$14*RAND()))</f>
        <v>3.53789072822369</v>
      </c>
      <c r="F7294" s="21" t="n">
        <f aca="false">INDEX($E$17:$E$28,B7294)</f>
        <v>4.761</v>
      </c>
      <c r="G7294" s="25" t="n">
        <f aca="false">IF(OR(D7294="",E7294="",F7294=""),"",D7294*($B$7-$B$8-F7294-E7294))</f>
        <v>1364.89518271762</v>
      </c>
      <c r="H7294" s="25" t="n">
        <f aca="false">IF(D7294="","",D7294*$F$30)</f>
        <v>1536.41434602954</v>
      </c>
    </row>
    <row r="7295" customFormat="false" ht="15" hidden="false" customHeight="false" outlineLevel="0" collapsed="false">
      <c r="A7295" s="2" t="n">
        <v>7261</v>
      </c>
      <c r="B7295" s="2" t="n">
        <v>1</v>
      </c>
      <c r="C7295" s="22" t="n">
        <f aca="true">NORMSINV(MAX(RAND(),0.000000000001))</f>
        <v>-0.130428999111411</v>
      </c>
      <c r="D7295" s="24" t="n">
        <f aca="false">IF($B$11="","",$B$11*EXP($B$12*C7295))</f>
        <v>877.901534696744</v>
      </c>
      <c r="E7295" s="20" t="n">
        <f aca="true">IF($B$10="","",$B$10*(1-$B$14+2*$B$14*RAND()))</f>
        <v>3.38149808040489</v>
      </c>
      <c r="F7295" s="21" t="n">
        <f aca="false">INDEX($E$17:$E$28,B7295)</f>
        <v>4.92562580645161</v>
      </c>
      <c r="G7295" s="25" t="n">
        <f aca="false">IF(OR(D7295="",E7295="",F7295=""),"",D7295*($B$7-$B$8-F7295-E7295))</f>
        <v>3891.62874284922</v>
      </c>
      <c r="H7295" s="25" t="n">
        <f aca="false">IF(D7295="","",D7295*$F$30)</f>
        <v>4388.80535225596</v>
      </c>
    </row>
    <row r="7296" customFormat="false" ht="15" hidden="false" customHeight="false" outlineLevel="0" collapsed="false">
      <c r="A7296" s="2" t="n">
        <v>7262</v>
      </c>
      <c r="B7296" s="2" t="n">
        <v>2</v>
      </c>
      <c r="C7296" s="22" t="n">
        <f aca="true">NORMSINV(MAX(RAND(),0.000000000001))</f>
        <v>1.79656199507003</v>
      </c>
      <c r="D7296" s="24" t="n">
        <f aca="false">IF($B$11="","",$B$11*EXP($B$12*C7296))</f>
        <v>1977.33064861663</v>
      </c>
      <c r="E7296" s="20" t="n">
        <f aca="true">IF($B$10="","",$B$10*(1-$B$14+2*$B$14*RAND()))</f>
        <v>3.77530331549937</v>
      </c>
      <c r="F7296" s="21" t="n">
        <f aca="false">INDEX($E$17:$E$28,B7296)</f>
        <v>5.0612</v>
      </c>
      <c r="G7296" s="25" t="n">
        <f aca="false">IF(OR(D7296="",E7296="",F7296=""),"",D7296*($B$7-$B$8-F7296-E7296))</f>
        <v>7718.50363103648</v>
      </c>
      <c r="H7296" s="25" t="n">
        <f aca="false">IF(D7296="","",D7296*$F$30)</f>
        <v>9885.07137856424</v>
      </c>
    </row>
    <row r="7297" customFormat="false" ht="15" hidden="false" customHeight="false" outlineLevel="0" collapsed="false">
      <c r="A7297" s="2" t="n">
        <v>7263</v>
      </c>
      <c r="B7297" s="2" t="n">
        <v>3</v>
      </c>
      <c r="C7297" s="22" t="n">
        <f aca="true">NORMSINV(MAX(RAND(),0.000000000001))</f>
        <v>0.312271600920207</v>
      </c>
      <c r="D7297" s="24" t="n">
        <f aca="false">IF($B$11="","",$B$11*EXP($B$12*C7297))</f>
        <v>1057.93423511819</v>
      </c>
      <c r="E7297" s="20" t="n">
        <f aca="true">IF($B$10="","",$B$10*(1-$B$14+2*$B$14*RAND()))</f>
        <v>3.74591802865116</v>
      </c>
      <c r="F7297" s="21" t="n">
        <f aca="false">INDEX($E$17:$E$28,B7297)</f>
        <v>5.0612</v>
      </c>
      <c r="G7297" s="25" t="n">
        <f aca="false">IF(OR(D7297="",E7297="",F7297=""),"",D7297*($B$7-$B$8-F7297-E7297))</f>
        <v>4160.73048016904</v>
      </c>
      <c r="H7297" s="25" t="n">
        <f aca="false">IF(D7297="","",D7297*$F$30)</f>
        <v>5288.82482820284</v>
      </c>
    </row>
    <row r="7298" customFormat="false" ht="15" hidden="false" customHeight="false" outlineLevel="0" collapsed="false">
      <c r="A7298" s="2" t="n">
        <v>7264</v>
      </c>
      <c r="B7298" s="2" t="n">
        <v>4</v>
      </c>
      <c r="C7298" s="22" t="n">
        <f aca="true">NORMSINV(MAX(RAND(),0.000000000001))</f>
        <v>-0.214023826729638</v>
      </c>
      <c r="D7298" s="24" t="n">
        <f aca="false">IF($B$11="","",$B$11*EXP($B$12*C7298))</f>
        <v>847.516591728173</v>
      </c>
      <c r="E7298" s="20" t="n">
        <f aca="true">IF($B$10="","",$B$10*(1-$B$14+2*$B$14*RAND()))</f>
        <v>3.65044699433067</v>
      </c>
      <c r="F7298" s="21" t="n">
        <f aca="false">INDEX($E$17:$E$28,B7298)</f>
        <v>4.89657419354839</v>
      </c>
      <c r="G7298" s="25" t="n">
        <f aca="false">IF(OR(D7298="",E7298="",F7298=""),"",D7298*($B$7-$B$8-F7298-E7298))</f>
        <v>3553.61911203718</v>
      </c>
      <c r="H7298" s="25" t="n">
        <f aca="false">IF(D7298="","",D7298*$F$30)</f>
        <v>4236.90494536748</v>
      </c>
    </row>
    <row r="7299" customFormat="false" ht="15" hidden="false" customHeight="false" outlineLevel="0" collapsed="false">
      <c r="A7299" s="2" t="n">
        <v>7265</v>
      </c>
      <c r="B7299" s="2" t="n">
        <v>5</v>
      </c>
      <c r="C7299" s="22" t="n">
        <f aca="true">NORMSINV(MAX(RAND(),0.000000000001))</f>
        <v>-0.188499690340228</v>
      </c>
      <c r="D7299" s="24" t="n">
        <f aca="false">IF($B$11="","",$B$11*EXP($B$12*C7299))</f>
        <v>856.680829258343</v>
      </c>
      <c r="E7299" s="20" t="n">
        <f aca="true">IF($B$10="","",$B$10*(1-$B$14+2*$B$14*RAND()))</f>
        <v>3.38887371640655</v>
      </c>
      <c r="F7299" s="21" t="n">
        <f aca="false">INDEX($E$17:$E$28,B7299)</f>
        <v>4.761</v>
      </c>
      <c r="G7299" s="25" t="n">
        <f aca="false">IF(OR(D7299="",E7299="",F7299=""),"",D7299*($B$7-$B$8-F7299-E7299))</f>
        <v>3932.27319102935</v>
      </c>
      <c r="H7299" s="25" t="n">
        <f aca="false">IF(D7299="","",D7299*$F$30)</f>
        <v>4282.71880162831</v>
      </c>
    </row>
    <row r="7300" customFormat="false" ht="15" hidden="false" customHeight="false" outlineLevel="0" collapsed="false">
      <c r="A7300" s="2" t="n">
        <v>7266</v>
      </c>
      <c r="B7300" s="2" t="n">
        <v>6</v>
      </c>
      <c r="C7300" s="22" t="n">
        <f aca="true">NORMSINV(MAX(RAND(),0.000000000001))</f>
        <v>-0.0609969376138868</v>
      </c>
      <c r="D7300" s="24" t="n">
        <f aca="false">IF($B$11="","",$B$11*EXP($B$12*C7300))</f>
        <v>903.965101188844</v>
      </c>
      <c r="E7300" s="20" t="n">
        <f aca="true">IF($B$10="","",$B$10*(1-$B$14+2*$B$14*RAND()))</f>
        <v>3.50086081557741</v>
      </c>
      <c r="F7300" s="21" t="n">
        <f aca="false">INDEX($E$17:$E$28,B7300)</f>
        <v>4.761</v>
      </c>
      <c r="G7300" s="25" t="n">
        <f aca="false">IF(OR(D7300="",E7300="",F7300=""),"",D7300*($B$7-$B$8-F7300-E7300))</f>
        <v>4048.0815409843</v>
      </c>
      <c r="H7300" s="25" t="n">
        <f aca="false">IF(D7300="","",D7300*$F$30)</f>
        <v>4519.10233386327</v>
      </c>
    </row>
    <row r="7301" customFormat="false" ht="15" hidden="false" customHeight="false" outlineLevel="0" collapsed="false">
      <c r="A7301" s="2" t="n">
        <v>7267</v>
      </c>
      <c r="B7301" s="2" t="n">
        <v>7</v>
      </c>
      <c r="C7301" s="22" t="n">
        <f aca="true">NORMSINV(MAX(RAND(),0.000000000001))</f>
        <v>0.304400013956129</v>
      </c>
      <c r="D7301" s="24" t="n">
        <f aca="false">IF($B$11="","",$B$11*EXP($B$12*C7301))</f>
        <v>1054.43107096092</v>
      </c>
      <c r="E7301" s="20" t="n">
        <f aca="true">IF($B$10="","",$B$10*(1-$B$14+2*$B$14*RAND()))</f>
        <v>3.51071525613415</v>
      </c>
      <c r="F7301" s="21" t="n">
        <f aca="false">INDEX($E$17:$E$28,B7301)</f>
        <v>4.761</v>
      </c>
      <c r="G7301" s="25" t="n">
        <f aca="false">IF(OR(D7301="",E7301="",F7301=""),"",D7301*($B$7-$B$8-F7301-E7301))</f>
        <v>4711.49826783279</v>
      </c>
      <c r="H7301" s="25" t="n">
        <f aca="false">IF(D7301="","",D7301*$F$30)</f>
        <v>5271.31180994781</v>
      </c>
    </row>
    <row r="7302" customFormat="false" ht="15" hidden="false" customHeight="false" outlineLevel="0" collapsed="false">
      <c r="A7302" s="2" t="n">
        <v>7268</v>
      </c>
      <c r="B7302" s="2" t="n">
        <v>8</v>
      </c>
      <c r="C7302" s="22" t="n">
        <f aca="true">NORMSINV(MAX(RAND(),0.000000000001))</f>
        <v>-0.69161516783116</v>
      </c>
      <c r="D7302" s="24" t="n">
        <f aca="false">IF($B$11="","",$B$11*EXP($B$12*C7302))</f>
        <v>693.027465520322</v>
      </c>
      <c r="E7302" s="20" t="n">
        <f aca="true">IF($B$10="","",$B$10*(1-$B$14+2*$B$14*RAND()))</f>
        <v>3.69346951079741</v>
      </c>
      <c r="F7302" s="21" t="n">
        <f aca="false">INDEX($E$17:$E$28,B7302)</f>
        <v>4.761</v>
      </c>
      <c r="G7302" s="25" t="n">
        <f aca="false">IF(OR(D7302="",E7302="",F7302=""),"",D7302*($B$7-$B$8-F7302-E7302))</f>
        <v>2969.99033334214</v>
      </c>
      <c r="H7302" s="25" t="n">
        <f aca="false">IF(D7302="","",D7302*$F$30)</f>
        <v>3464.58290562919</v>
      </c>
    </row>
    <row r="7303" customFormat="false" ht="15" hidden="false" customHeight="false" outlineLevel="0" collapsed="false">
      <c r="A7303" s="2" t="n">
        <v>7269</v>
      </c>
      <c r="B7303" s="2" t="n">
        <v>9</v>
      </c>
      <c r="C7303" s="22" t="n">
        <f aca="true">NORMSINV(MAX(RAND(),0.000000000001))</f>
        <v>-0.703013827525218</v>
      </c>
      <c r="D7303" s="24" t="n">
        <f aca="false">IF($B$11="","",$B$11*EXP($B$12*C7303))</f>
        <v>689.706829681858</v>
      </c>
      <c r="E7303" s="20" t="n">
        <f aca="true">IF($B$10="","",$B$10*(1-$B$14+2*$B$14*RAND()))</f>
        <v>3.43743583399863</v>
      </c>
      <c r="F7303" s="21" t="n">
        <f aca="false">INDEX($E$17:$E$28,B7303)</f>
        <v>4.761</v>
      </c>
      <c r="G7303" s="25" t="n">
        <f aca="false">IF(OR(D7303="",E7303="",F7303=""),"",D7303*($B$7-$B$8-F7303-E7303))</f>
        <v>3132.34782272954</v>
      </c>
      <c r="H7303" s="25" t="n">
        <f aca="false">IF(D7303="","",D7303*$F$30)</f>
        <v>3447.98238294554</v>
      </c>
    </row>
    <row r="7304" customFormat="false" ht="15" hidden="false" customHeight="false" outlineLevel="0" collapsed="false">
      <c r="A7304" s="2" t="n">
        <v>7270</v>
      </c>
      <c r="B7304" s="2" t="n">
        <v>10</v>
      </c>
      <c r="C7304" s="22" t="n">
        <f aca="true">NORMSINV(MAX(RAND(),0.000000000001))</f>
        <v>-1.87442821715993</v>
      </c>
      <c r="D7304" s="24" t="n">
        <f aca="false">IF($B$11="","",$B$11*EXP($B$12*C7304))</f>
        <v>421.016636003763</v>
      </c>
      <c r="E7304" s="20" t="n">
        <f aca="true">IF($B$10="","",$B$10*(1-$B$14+2*$B$14*RAND()))</f>
        <v>3.49487605969612</v>
      </c>
      <c r="F7304" s="21" t="n">
        <f aca="false">INDEX($E$17:$E$28,B7304)</f>
        <v>4.761</v>
      </c>
      <c r="G7304" s="25" t="n">
        <f aca="false">IF(OR(D7304="",E7304="",F7304=""),"",D7304*($B$7-$B$8-F7304-E7304))</f>
        <v>1887.89077677068</v>
      </c>
      <c r="H7304" s="25" t="n">
        <f aca="false">IF(D7304="","",D7304*$F$30)</f>
        <v>2104.74636671001</v>
      </c>
    </row>
    <row r="7305" customFormat="false" ht="15" hidden="false" customHeight="false" outlineLevel="0" collapsed="false">
      <c r="A7305" s="2" t="n">
        <v>7271</v>
      </c>
      <c r="B7305" s="2" t="n">
        <v>11</v>
      </c>
      <c r="C7305" s="22" t="n">
        <f aca="true">NORMSINV(MAX(RAND(),0.000000000001))</f>
        <v>-0.0213610276409365</v>
      </c>
      <c r="D7305" s="24" t="n">
        <f aca="false">IF($B$11="","",$B$11*EXP($B$12*C7305))</f>
        <v>919.189204738152</v>
      </c>
      <c r="E7305" s="20" t="n">
        <f aca="true">IF($B$10="","",$B$10*(1-$B$14+2*$B$14*RAND()))</f>
        <v>3.76220500781686</v>
      </c>
      <c r="F7305" s="21" t="n">
        <f aca="false">INDEX($E$17:$E$28,B7305)</f>
        <v>4.761</v>
      </c>
      <c r="G7305" s="25" t="n">
        <f aca="false">IF(OR(D7305="",E7305="",F7305=""),"",D7305*($B$7-$B$8-F7305-E7305))</f>
        <v>3876.03243540865</v>
      </c>
      <c r="H7305" s="25" t="n">
        <f aca="false">IF(D7305="","",D7305*$F$30)</f>
        <v>4595.21067232697</v>
      </c>
    </row>
    <row r="7306" customFormat="false" ht="15" hidden="false" customHeight="false" outlineLevel="0" collapsed="false">
      <c r="A7306" s="2" t="n">
        <v>7272</v>
      </c>
      <c r="B7306" s="2" t="n">
        <v>12</v>
      </c>
      <c r="C7306" s="22" t="n">
        <f aca="true">NORMSINV(MAX(RAND(),0.000000000001))</f>
        <v>-1.52214898701772</v>
      </c>
      <c r="D7306" s="24" t="n">
        <f aca="false">IF($B$11="","",$B$11*EXP($B$12*C7306))</f>
        <v>488.388337087753</v>
      </c>
      <c r="E7306" s="20" t="n">
        <f aca="true">IF($B$10="","",$B$10*(1-$B$14+2*$B$14*RAND()))</f>
        <v>4.0992236501914</v>
      </c>
      <c r="F7306" s="21" t="n">
        <f aca="false">INDEX($E$17:$E$28,B7306)</f>
        <v>4.761</v>
      </c>
      <c r="G7306" s="25" t="n">
        <f aca="false">IF(OR(D7306="",E7306="",F7306=""),"",D7306*($B$7-$B$8-F7306-E7306))</f>
        <v>1894.83751975541</v>
      </c>
      <c r="H7306" s="25" t="n">
        <f aca="false">IF(D7306="","",D7306*$F$30)</f>
        <v>2441.5509747691</v>
      </c>
    </row>
    <row r="7307" customFormat="false" ht="15" hidden="false" customHeight="false" outlineLevel="0" collapsed="false">
      <c r="A7307" s="2" t="n">
        <v>7273</v>
      </c>
      <c r="B7307" s="2" t="n">
        <v>1</v>
      </c>
      <c r="C7307" s="22" t="n">
        <f aca="true">NORMSINV(MAX(RAND(),0.000000000001))</f>
        <v>0.437571916642701</v>
      </c>
      <c r="D7307" s="24" t="n">
        <f aca="false">IF($B$11="","",$B$11*EXP($B$12*C7307))</f>
        <v>1115.29112907095</v>
      </c>
      <c r="E7307" s="20" t="n">
        <f aca="true">IF($B$10="","",$B$10*(1-$B$14+2*$B$14*RAND()))</f>
        <v>3.89016330169696</v>
      </c>
      <c r="F7307" s="21" t="n">
        <f aca="false">INDEX($E$17:$E$28,B7307)</f>
        <v>4.92562580645161</v>
      </c>
      <c r="G7307" s="25" t="n">
        <f aca="false">IF(OR(D7307="",E7307="",F7307=""),"",D7307*($B$7-$B$8-F7307-E7307))</f>
        <v>4376.63759628551</v>
      </c>
      <c r="H7307" s="25" t="n">
        <f aca="false">IF(D7307="","",D7307*$F$30)</f>
        <v>5575.56341245151</v>
      </c>
    </row>
    <row r="7308" customFormat="false" ht="15" hidden="false" customHeight="false" outlineLevel="0" collapsed="false">
      <c r="A7308" s="2" t="n">
        <v>7274</v>
      </c>
      <c r="B7308" s="2" t="n">
        <v>2</v>
      </c>
      <c r="C7308" s="22" t="n">
        <f aca="true">NORMSINV(MAX(RAND(),0.000000000001))</f>
        <v>-0.802344294422306</v>
      </c>
      <c r="D7308" s="24" t="n">
        <f aca="false">IF($B$11="","",$B$11*EXP($B$12*C7308))</f>
        <v>661.435276078086</v>
      </c>
      <c r="E7308" s="20" t="n">
        <f aca="true">IF($B$10="","",$B$10*(1-$B$14+2*$B$14*RAND()))</f>
        <v>4.03729297533621</v>
      </c>
      <c r="F7308" s="21" t="n">
        <f aca="false">INDEX($E$17:$E$28,B7308)</f>
        <v>5.0612</v>
      </c>
      <c r="G7308" s="25" t="n">
        <f aca="false">IF(OR(D7308="",E7308="",F7308=""),"",D7308*($B$7-$B$8-F7308-E7308))</f>
        <v>2408.62120419878</v>
      </c>
      <c r="H7308" s="25" t="n">
        <f aca="false">IF(D7308="","",D7308*$F$30)</f>
        <v>3306.64723216957</v>
      </c>
    </row>
    <row r="7309" customFormat="false" ht="15" hidden="false" customHeight="false" outlineLevel="0" collapsed="false">
      <c r="A7309" s="2" t="n">
        <v>7275</v>
      </c>
      <c r="B7309" s="2" t="n">
        <v>3</v>
      </c>
      <c r="C7309" s="22" t="n">
        <f aca="true">NORMSINV(MAX(RAND(),0.000000000001))</f>
        <v>-0.159014523382866</v>
      </c>
      <c r="D7309" s="24" t="n">
        <f aca="false">IF($B$11="","",$B$11*EXP($B$12*C7309))</f>
        <v>867.390665727456</v>
      </c>
      <c r="E7309" s="20" t="n">
        <f aca="true">IF($B$10="","",$B$10*(1-$B$14+2*$B$14*RAND()))</f>
        <v>3.90036053184421</v>
      </c>
      <c r="F7309" s="21" t="n">
        <f aca="false">INDEX($E$17:$E$28,B7309)</f>
        <v>5.0612</v>
      </c>
      <c r="G7309" s="25" t="n">
        <f aca="false">IF(OR(D7309="",E7309="",F7309=""),"",D7309*($B$7-$B$8-F7309-E7309))</f>
        <v>3277.38312569454</v>
      </c>
      <c r="H7309" s="25" t="n">
        <f aca="false">IF(D7309="","",D7309*$F$30)</f>
        <v>4336.2594161047</v>
      </c>
    </row>
    <row r="7310" customFormat="false" ht="15" hidden="false" customHeight="false" outlineLevel="0" collapsed="false">
      <c r="A7310" s="2" t="n">
        <v>7276</v>
      </c>
      <c r="B7310" s="2" t="n">
        <v>4</v>
      </c>
      <c r="C7310" s="22" t="n">
        <f aca="true">NORMSINV(MAX(RAND(),0.000000000001))</f>
        <v>-0.0819764174814302</v>
      </c>
      <c r="D7310" s="24" t="n">
        <f aca="false">IF($B$11="","",$B$11*EXP($B$12*C7310))</f>
        <v>896.009229625775</v>
      </c>
      <c r="E7310" s="20" t="n">
        <f aca="true">IF($B$10="","",$B$10*(1-$B$14+2*$B$14*RAND()))</f>
        <v>4.02149224887062</v>
      </c>
      <c r="F7310" s="21" t="n">
        <f aca="false">INDEX($E$17:$E$28,B7310)</f>
        <v>4.89657419354839</v>
      </c>
      <c r="G7310" s="25" t="n">
        <f aca="false">IF(OR(D7310="",E7310="",F7310=""),"",D7310*($B$7-$B$8-F7310-E7310))</f>
        <v>3424.48774260904</v>
      </c>
      <c r="H7310" s="25" t="n">
        <f aca="false">IF(D7310="","",D7310*$F$30)</f>
        <v>4479.32934074517</v>
      </c>
    </row>
    <row r="7311" customFormat="false" ht="15" hidden="false" customHeight="false" outlineLevel="0" collapsed="false">
      <c r="A7311" s="2" t="n">
        <v>7277</v>
      </c>
      <c r="B7311" s="2" t="n">
        <v>5</v>
      </c>
      <c r="C7311" s="22" t="n">
        <f aca="true">NORMSINV(MAX(RAND(),0.000000000001))</f>
        <v>-0.0864723838257425</v>
      </c>
      <c r="D7311" s="24" t="n">
        <f aca="false">IF($B$11="","",$B$11*EXP($B$12*C7311))</f>
        <v>894.313393883441</v>
      </c>
      <c r="E7311" s="20" t="n">
        <f aca="true">IF($B$10="","",$B$10*(1-$B$14+2*$B$14*RAND()))</f>
        <v>3.41503519723716</v>
      </c>
      <c r="F7311" s="21" t="n">
        <f aca="false">INDEX($E$17:$E$28,B7311)</f>
        <v>4.761</v>
      </c>
      <c r="G7311" s="25" t="n">
        <f aca="false">IF(OR(D7311="",E7311="",F7311=""),"",D7311*($B$7-$B$8-F7311-E7311))</f>
        <v>4081.61485232341</v>
      </c>
      <c r="H7311" s="25" t="n">
        <f aca="false">IF(D7311="","",D7311*$F$30)</f>
        <v>4470.8515187021</v>
      </c>
    </row>
    <row r="7312" customFormat="false" ht="15" hidden="false" customHeight="false" outlineLevel="0" collapsed="false">
      <c r="A7312" s="2" t="n">
        <v>7278</v>
      </c>
      <c r="B7312" s="2" t="n">
        <v>6</v>
      </c>
      <c r="C7312" s="22" t="n">
        <f aca="true">NORMSINV(MAX(RAND(),0.000000000001))</f>
        <v>0.243404434580857</v>
      </c>
      <c r="D7312" s="24" t="n">
        <f aca="false">IF($B$11="","",$B$11*EXP($B$12*C7312))</f>
        <v>1027.67594099352</v>
      </c>
      <c r="E7312" s="20" t="n">
        <f aca="true">IF($B$10="","",$B$10*(1-$B$14+2*$B$14*RAND()))</f>
        <v>4.01269410765024</v>
      </c>
      <c r="F7312" s="21" t="n">
        <f aca="false">INDEX($E$17:$E$28,B7312)</f>
        <v>4.761</v>
      </c>
      <c r="G7312" s="25" t="n">
        <f aca="false">IF(OR(D7312="",E7312="",F7312=""),"",D7312*($B$7-$B$8-F7312-E7312))</f>
        <v>4076.07714018868</v>
      </c>
      <c r="H7312" s="25" t="n">
        <f aca="false">IF(D7312="","",D7312*$F$30)</f>
        <v>5137.55756421479</v>
      </c>
    </row>
    <row r="7313" customFormat="false" ht="15" hidden="false" customHeight="false" outlineLevel="0" collapsed="false">
      <c r="A7313" s="2" t="n">
        <v>7279</v>
      </c>
      <c r="B7313" s="2" t="n">
        <v>7</v>
      </c>
      <c r="C7313" s="22" t="n">
        <f aca="true">NORMSINV(MAX(RAND(),0.000000000001))</f>
        <v>0.797260284546113</v>
      </c>
      <c r="D7313" s="24" t="n">
        <f aca="false">IF($B$11="","",$B$11*EXP($B$12*C7313))</f>
        <v>1297.80703790568</v>
      </c>
      <c r="E7313" s="20" t="n">
        <f aca="true">IF($B$10="","",$B$10*(1-$B$14+2*$B$14*RAND()))</f>
        <v>3.99240566595128</v>
      </c>
      <c r="F7313" s="21" t="n">
        <f aca="false">INDEX($E$17:$E$28,B7313)</f>
        <v>4.761</v>
      </c>
      <c r="G7313" s="25" t="n">
        <f aca="false">IF(OR(D7313="",E7313="",F7313=""),"",D7313*($B$7-$B$8-F7313-E7313))</f>
        <v>5173.83018400335</v>
      </c>
      <c r="H7313" s="25" t="n">
        <f aca="false">IF(D7313="","",D7313*$F$30)</f>
        <v>6487.99694389808</v>
      </c>
    </row>
    <row r="7314" customFormat="false" ht="15" hidden="false" customHeight="false" outlineLevel="0" collapsed="false">
      <c r="A7314" s="2" t="n">
        <v>7280</v>
      </c>
      <c r="B7314" s="2" t="n">
        <v>8</v>
      </c>
      <c r="C7314" s="22" t="n">
        <f aca="true">NORMSINV(MAX(RAND(),0.000000000001))</f>
        <v>-0.493980118328803</v>
      </c>
      <c r="D7314" s="24" t="n">
        <f aca="false">IF($B$11="","",$B$11*EXP($B$12*C7314))</f>
        <v>753.211703281345</v>
      </c>
      <c r="E7314" s="20" t="n">
        <f aca="true">IF($B$10="","",$B$10*(1-$B$14+2*$B$14*RAND()))</f>
        <v>3.7292395783482</v>
      </c>
      <c r="F7314" s="21" t="n">
        <f aca="false">INDEX($E$17:$E$28,B7314)</f>
        <v>4.761</v>
      </c>
      <c r="G7314" s="25" t="n">
        <f aca="false">IF(OR(D7314="",E7314="",F7314=""),"",D7314*($B$7-$B$8-F7314-E7314))</f>
        <v>3200.96928572999</v>
      </c>
      <c r="H7314" s="25" t="n">
        <f aca="false">IF(D7314="","",D7314*$F$30)</f>
        <v>3765.4559470441</v>
      </c>
    </row>
    <row r="7315" customFormat="false" ht="15" hidden="false" customHeight="false" outlineLevel="0" collapsed="false">
      <c r="A7315" s="2" t="n">
        <v>7281</v>
      </c>
      <c r="B7315" s="2" t="n">
        <v>9</v>
      </c>
      <c r="C7315" s="22" t="n">
        <f aca="true">NORMSINV(MAX(RAND(),0.000000000001))</f>
        <v>-1.19804093768245</v>
      </c>
      <c r="D7315" s="24" t="n">
        <f aca="false">IF($B$11="","",$B$11*EXP($B$12*C7315))</f>
        <v>559.855657597193</v>
      </c>
      <c r="E7315" s="20" t="n">
        <f aca="true">IF($B$10="","",$B$10*(1-$B$14+2*$B$14*RAND()))</f>
        <v>4.10012960889098</v>
      </c>
      <c r="F7315" s="21" t="n">
        <f aca="false">INDEX($E$17:$E$28,B7315)</f>
        <v>4.761</v>
      </c>
      <c r="G7315" s="25" t="n">
        <f aca="false">IF(OR(D7315="",E7315="",F7315=""),"",D7315*($B$7-$B$8-F7315-E7315))</f>
        <v>2171.60753354862</v>
      </c>
      <c r="H7315" s="25" t="n">
        <f aca="false">IF(D7315="","",D7315*$F$30)</f>
        <v>2798.83040345989</v>
      </c>
    </row>
    <row r="7316" customFormat="false" ht="15" hidden="false" customHeight="false" outlineLevel="0" collapsed="false">
      <c r="A7316" s="2" t="n">
        <v>7282</v>
      </c>
      <c r="B7316" s="2" t="n">
        <v>10</v>
      </c>
      <c r="C7316" s="22" t="n">
        <f aca="true">NORMSINV(MAX(RAND(),0.000000000001))</f>
        <v>-0.15935502649329</v>
      </c>
      <c r="D7316" s="24" t="n">
        <f aca="false">IF($B$11="","",$B$11*EXP($B$12*C7316))</f>
        <v>867.266224515731</v>
      </c>
      <c r="E7316" s="20" t="n">
        <f aca="true">IF($B$10="","",$B$10*(1-$B$14+2*$B$14*RAND()))</f>
        <v>4.10839570572355</v>
      </c>
      <c r="F7316" s="21" t="n">
        <f aca="false">INDEX($E$17:$E$28,B7316)</f>
        <v>4.761</v>
      </c>
      <c r="G7316" s="25" t="n">
        <f aca="false">IF(OR(D7316="",E7316="",F7316=""),"",D7316*($B$7-$B$8-F7316-E7316))</f>
        <v>3356.84437289151</v>
      </c>
      <c r="H7316" s="25" t="n">
        <f aca="false">IF(D7316="","",D7316*$F$30)</f>
        <v>4335.63730959904</v>
      </c>
    </row>
    <row r="7317" customFormat="false" ht="15" hidden="false" customHeight="false" outlineLevel="0" collapsed="false">
      <c r="A7317" s="2" t="n">
        <v>7283</v>
      </c>
      <c r="B7317" s="2" t="n">
        <v>11</v>
      </c>
      <c r="C7317" s="22" t="n">
        <f aca="true">NORMSINV(MAX(RAND(),0.000000000001))</f>
        <v>1.04432458183821</v>
      </c>
      <c r="D7317" s="24" t="n">
        <f aca="false">IF($B$11="","",$B$11*EXP($B$12*C7317))</f>
        <v>1440.19778872783</v>
      </c>
      <c r="E7317" s="20" t="n">
        <f aca="true">IF($B$10="","",$B$10*(1-$B$14+2*$B$14*RAND()))</f>
        <v>3.80227573085056</v>
      </c>
      <c r="F7317" s="21" t="n">
        <f aca="false">INDEX($E$17:$E$28,B7317)</f>
        <v>4.761</v>
      </c>
      <c r="G7317" s="25" t="n">
        <f aca="false">IF(OR(D7317="",E7317="",F7317=""),"",D7317*($B$7-$B$8-F7317-E7317))</f>
        <v>6015.30905655488</v>
      </c>
      <c r="H7317" s="25" t="n">
        <f aca="false">IF(D7317="","",D7317*$F$30)</f>
        <v>7199.83678540817</v>
      </c>
    </row>
    <row r="7318" customFormat="false" ht="15" hidden="false" customHeight="false" outlineLevel="0" collapsed="false">
      <c r="A7318" s="2" t="n">
        <v>7284</v>
      </c>
      <c r="B7318" s="2" t="n">
        <v>12</v>
      </c>
      <c r="C7318" s="22" t="n">
        <f aca="true">NORMSINV(MAX(RAND(),0.000000000001))</f>
        <v>-2.13722376756885</v>
      </c>
      <c r="D7318" s="24" t="n">
        <f aca="false">IF($B$11="","",$B$11*EXP($B$12*C7318))</f>
        <v>376.884668216185</v>
      </c>
      <c r="E7318" s="20" t="n">
        <f aca="true">IF($B$10="","",$B$10*(1-$B$14+2*$B$14*RAND()))</f>
        <v>3.38943829313139</v>
      </c>
      <c r="F7318" s="21" t="n">
        <f aca="false">INDEX($E$17:$E$28,B7318)</f>
        <v>4.761</v>
      </c>
      <c r="G7318" s="25" t="n">
        <f aca="false">IF(OR(D7318="",E7318="",F7318=""),"",D7318*($B$7-$B$8-F7318-E7318))</f>
        <v>1729.73544115088</v>
      </c>
      <c r="H7318" s="25" t="n">
        <f aca="false">IF(D7318="","",D7318*$F$30)</f>
        <v>1884.12183334635</v>
      </c>
    </row>
    <row r="7319" customFormat="false" ht="15" hidden="false" customHeight="false" outlineLevel="0" collapsed="false">
      <c r="A7319" s="2" t="n">
        <v>7285</v>
      </c>
      <c r="B7319" s="2" t="n">
        <v>1</v>
      </c>
      <c r="C7319" s="22" t="n">
        <f aca="true">NORMSINV(MAX(RAND(),0.000000000001))</f>
        <v>0.690781499286264</v>
      </c>
      <c r="D7319" s="24" t="n">
        <f aca="false">IF($B$11="","",$B$11*EXP($B$12*C7319))</f>
        <v>1240.86584638078</v>
      </c>
      <c r="E7319" s="20" t="n">
        <f aca="true">IF($B$10="","",$B$10*(1-$B$14+2*$B$14*RAND()))</f>
        <v>3.94048299302455</v>
      </c>
      <c r="F7319" s="21" t="n">
        <f aca="false">INDEX($E$17:$E$28,B7319)</f>
        <v>4.92562580645161</v>
      </c>
      <c r="G7319" s="25" t="n">
        <f aca="false">IF(OR(D7319="",E7319="",F7319=""),"",D7319*($B$7-$B$8-F7319-E7319))</f>
        <v>4806.97928332507</v>
      </c>
      <c r="H7319" s="25" t="n">
        <f aca="false">IF(D7319="","",D7319*$F$30)</f>
        <v>6203.3365392268</v>
      </c>
    </row>
    <row r="7320" customFormat="false" ht="15" hidden="false" customHeight="false" outlineLevel="0" collapsed="false">
      <c r="A7320" s="2" t="n">
        <v>7286</v>
      </c>
      <c r="B7320" s="2" t="n">
        <v>2</v>
      </c>
      <c r="C7320" s="22" t="n">
        <f aca="true">NORMSINV(MAX(RAND(),0.000000000001))</f>
        <v>0.73831203417831</v>
      </c>
      <c r="D7320" s="24" t="n">
        <f aca="false">IF($B$11="","",$B$11*EXP($B$12*C7320))</f>
        <v>1265.96813517187</v>
      </c>
      <c r="E7320" s="20" t="n">
        <f aca="true">IF($B$10="","",$B$10*(1-$B$14+2*$B$14*RAND()))</f>
        <v>3.43692585493218</v>
      </c>
      <c r="F7320" s="21" t="n">
        <f aca="false">INDEX($E$17:$E$28,B7320)</f>
        <v>5.0612</v>
      </c>
      <c r="G7320" s="25" t="n">
        <f aca="false">IF(OR(D7320="",E7320="",F7320=""),"",D7320*($B$7-$B$8-F7320-E7320))</f>
        <v>5370.07750106528</v>
      </c>
      <c r="H7320" s="25" t="n">
        <f aca="false">IF(D7320="","",D7320*$F$30)</f>
        <v>6328.82790135121</v>
      </c>
    </row>
    <row r="7321" customFormat="false" ht="15" hidden="false" customHeight="false" outlineLevel="0" collapsed="false">
      <c r="A7321" s="2" t="n">
        <v>7287</v>
      </c>
      <c r="B7321" s="2" t="n">
        <v>3</v>
      </c>
      <c r="C7321" s="22" t="n">
        <f aca="true">NORMSINV(MAX(RAND(),0.000000000001))</f>
        <v>0.444130846715014</v>
      </c>
      <c r="D7321" s="24" t="n">
        <f aca="false">IF($B$11="","",$B$11*EXP($B$12*C7321))</f>
        <v>1118.37773422963</v>
      </c>
      <c r="E7321" s="20" t="n">
        <f aca="true">IF($B$10="","",$B$10*(1-$B$14+2*$B$14*RAND()))</f>
        <v>3.71491992988363</v>
      </c>
      <c r="F7321" s="21" t="n">
        <f aca="false">INDEX($E$17:$E$28,B7321)</f>
        <v>5.0612</v>
      </c>
      <c r="G7321" s="25" t="n">
        <f aca="false">IF(OR(D7321="",E7321="",F7321=""),"",D7321*($B$7-$B$8-F7321-E7321))</f>
        <v>4433.11521157475</v>
      </c>
      <c r="H7321" s="25" t="n">
        <f aca="false">IF(D7321="","",D7321*$F$30)</f>
        <v>5590.99396896078</v>
      </c>
    </row>
    <row r="7322" customFormat="false" ht="15" hidden="false" customHeight="false" outlineLevel="0" collapsed="false">
      <c r="A7322" s="2" t="n">
        <v>7288</v>
      </c>
      <c r="B7322" s="2" t="n">
        <v>4</v>
      </c>
      <c r="C7322" s="22" t="n">
        <f aca="true">NORMSINV(MAX(RAND(),0.000000000001))</f>
        <v>0.796959215680371</v>
      </c>
      <c r="D7322" s="24" t="n">
        <f aca="false">IF($B$11="","",$B$11*EXP($B$12*C7322))</f>
        <v>1297.6424082829</v>
      </c>
      <c r="E7322" s="20" t="n">
        <f aca="true">IF($B$10="","",$B$10*(1-$B$14+2*$B$14*RAND()))</f>
        <v>3.41990627560149</v>
      </c>
      <c r="F7322" s="21" t="n">
        <f aca="false">INDEX($E$17:$E$28,B7322)</f>
        <v>4.89657419354839</v>
      </c>
      <c r="G7322" s="25" t="n">
        <f aca="false">IF(OR(D7322="",E7322="",F7322=""),"",D7322*($B$7-$B$8-F7322-E7322))</f>
        <v>5740.14653709881</v>
      </c>
      <c r="H7322" s="25" t="n">
        <f aca="false">IF(D7322="","",D7322*$F$30)</f>
        <v>6487.17392748789</v>
      </c>
    </row>
    <row r="7323" customFormat="false" ht="15" hidden="false" customHeight="false" outlineLevel="0" collapsed="false">
      <c r="A7323" s="2" t="n">
        <v>7289</v>
      </c>
      <c r="B7323" s="2" t="n">
        <v>5</v>
      </c>
      <c r="C7323" s="22" t="n">
        <f aca="true">NORMSINV(MAX(RAND(),0.000000000001))</f>
        <v>-0.0997492939133493</v>
      </c>
      <c r="D7323" s="24" t="n">
        <f aca="false">IF($B$11="","",$B$11*EXP($B$12*C7323))</f>
        <v>889.324180745043</v>
      </c>
      <c r="E7323" s="20" t="n">
        <f aca="true">IF($B$10="","",$B$10*(1-$B$14+2*$B$14*RAND()))</f>
        <v>4.00601739811361</v>
      </c>
      <c r="F7323" s="21" t="n">
        <f aca="false">INDEX($E$17:$E$28,B7323)</f>
        <v>4.761</v>
      </c>
      <c r="G7323" s="25" t="n">
        <f aca="false">IF(OR(D7323="",E7323="",F7323=""),"",D7323*($B$7-$B$8-F7323-E7323))</f>
        <v>3533.26949753692</v>
      </c>
      <c r="H7323" s="25" t="n">
        <f aca="false">IF(D7323="","",D7323*$F$30)</f>
        <v>4445.90944438062</v>
      </c>
    </row>
    <row r="7324" customFormat="false" ht="15" hidden="false" customHeight="false" outlineLevel="0" collapsed="false">
      <c r="A7324" s="2" t="n">
        <v>7290</v>
      </c>
      <c r="B7324" s="2" t="n">
        <v>6</v>
      </c>
      <c r="C7324" s="22" t="n">
        <f aca="true">NORMSINV(MAX(RAND(),0.000000000001))</f>
        <v>0.296254368940769</v>
      </c>
      <c r="D7324" s="24" t="n">
        <f aca="false">IF($B$11="","",$B$11*EXP($B$12*C7324))</f>
        <v>1050.81815273149</v>
      </c>
      <c r="E7324" s="20" t="n">
        <f aca="true">IF($B$10="","",$B$10*(1-$B$14+2*$B$14*RAND()))</f>
        <v>4.00367771360457</v>
      </c>
      <c r="F7324" s="21" t="n">
        <f aca="false">INDEX($E$17:$E$28,B7324)</f>
        <v>4.761</v>
      </c>
      <c r="G7324" s="25" t="n">
        <f aca="false">IF(OR(D7324="",E7324="",F7324=""),"",D7324*($B$7-$B$8-F7324-E7324))</f>
        <v>4177.34082150236</v>
      </c>
      <c r="H7324" s="25" t="n">
        <f aca="false">IF(D7324="","",D7324*$F$30)</f>
        <v>5253.25010913525</v>
      </c>
    </row>
    <row r="7325" customFormat="false" ht="15" hidden="false" customHeight="false" outlineLevel="0" collapsed="false">
      <c r="A7325" s="2" t="n">
        <v>7291</v>
      </c>
      <c r="B7325" s="2" t="n">
        <v>7</v>
      </c>
      <c r="C7325" s="22" t="n">
        <f aca="true">NORMSINV(MAX(RAND(),0.000000000001))</f>
        <v>0.0633583226251989</v>
      </c>
      <c r="D7325" s="24" t="n">
        <f aca="false">IF($B$11="","",$B$11*EXP($B$12*C7325))</f>
        <v>952.595002048999</v>
      </c>
      <c r="E7325" s="20" t="n">
        <f aca="true">IF($B$10="","",$B$10*(1-$B$14+2*$B$14*RAND()))</f>
        <v>3.66838641930762</v>
      </c>
      <c r="F7325" s="21" t="n">
        <f aca="false">INDEX($E$17:$E$28,B7325)</f>
        <v>4.761</v>
      </c>
      <c r="G7325" s="25" t="n">
        <f aca="false">IF(OR(D7325="",E7325="",F7325=""),"",D7325*($B$7-$B$8-F7325-E7325))</f>
        <v>4106.2689527321</v>
      </c>
      <c r="H7325" s="25" t="n">
        <f aca="false">IF(D7325="","",D7325*$F$30)</f>
        <v>4762.21293424336</v>
      </c>
    </row>
    <row r="7326" customFormat="false" ht="15" hidden="false" customHeight="false" outlineLevel="0" collapsed="false">
      <c r="A7326" s="2" t="n">
        <v>7292</v>
      </c>
      <c r="B7326" s="2" t="n">
        <v>8</v>
      </c>
      <c r="C7326" s="22" t="n">
        <f aca="true">NORMSINV(MAX(RAND(),0.000000000001))</f>
        <v>-0.986306608224772</v>
      </c>
      <c r="D7326" s="24" t="n">
        <f aca="false">IF($B$11="","",$B$11*EXP($B$12*C7326))</f>
        <v>612.10060601233</v>
      </c>
      <c r="E7326" s="20" t="n">
        <f aca="true">IF($B$10="","",$B$10*(1-$B$14+2*$B$14*RAND()))</f>
        <v>3.96696832097738</v>
      </c>
      <c r="F7326" s="21" t="n">
        <f aca="false">INDEX($E$17:$E$28,B7326)</f>
        <v>4.761</v>
      </c>
      <c r="G7326" s="25" t="n">
        <f aca="false">IF(OR(D7326="",E7326="",F7326=""),"",D7326*($B$7-$B$8-F7326-E7326))</f>
        <v>2455.76702207041</v>
      </c>
      <c r="H7326" s="25" t="n">
        <f aca="false">IF(D7326="","",D7326*$F$30)</f>
        <v>3060.01334957684</v>
      </c>
    </row>
    <row r="7327" customFormat="false" ht="15" hidden="false" customHeight="false" outlineLevel="0" collapsed="false">
      <c r="A7327" s="2" t="n">
        <v>7293</v>
      </c>
      <c r="B7327" s="2" t="n">
        <v>9</v>
      </c>
      <c r="C7327" s="22" t="n">
        <f aca="true">NORMSINV(MAX(RAND(),0.000000000001))</f>
        <v>1.25981107575066</v>
      </c>
      <c r="D7327" s="24" t="n">
        <f aca="false">IF($B$11="","",$B$11*EXP($B$12*C7327))</f>
        <v>1577.08649441112</v>
      </c>
      <c r="E7327" s="20" t="n">
        <f aca="true">IF($B$10="","",$B$10*(1-$B$14+2*$B$14*RAND()))</f>
        <v>3.39745291656104</v>
      </c>
      <c r="F7327" s="21" t="n">
        <f aca="false">INDEX($E$17:$E$28,B7327)</f>
        <v>4.761</v>
      </c>
      <c r="G7327" s="25" t="n">
        <f aca="false">IF(OR(D7327="",E7327="",F7327=""),"",D7327*($B$7-$B$8-F7327-E7327))</f>
        <v>7225.49602880024</v>
      </c>
      <c r="H7327" s="25" t="n">
        <f aca="false">IF(D7327="","",D7327*$F$30)</f>
        <v>7884.17080286007</v>
      </c>
    </row>
    <row r="7328" customFormat="false" ht="15" hidden="false" customHeight="false" outlineLevel="0" collapsed="false">
      <c r="A7328" s="2" t="n">
        <v>7294</v>
      </c>
      <c r="B7328" s="2" t="n">
        <v>10</v>
      </c>
      <c r="C7328" s="22" t="n">
        <f aca="true">NORMSINV(MAX(RAND(),0.000000000001))</f>
        <v>-0.894180169746126</v>
      </c>
      <c r="D7328" s="24" t="n">
        <f aca="false">IF($B$11="","",$B$11*EXP($B$12*C7328))</f>
        <v>636.328928599058</v>
      </c>
      <c r="E7328" s="20" t="n">
        <f aca="true">IF($B$10="","",$B$10*(1-$B$14+2*$B$14*RAND()))</f>
        <v>3.61756478995274</v>
      </c>
      <c r="F7328" s="21" t="n">
        <f aca="false">INDEX($E$17:$E$28,B7328)</f>
        <v>4.761</v>
      </c>
      <c r="G7328" s="25" t="n">
        <f aca="false">IF(OR(D7328="",E7328="",F7328=""),"",D7328*($B$7-$B$8-F7328-E7328))</f>
        <v>2775.30739436358</v>
      </c>
      <c r="H7328" s="25" t="n">
        <f aca="false">IF(D7328="","",D7328*$F$30)</f>
        <v>3181.13557985241</v>
      </c>
    </row>
    <row r="7329" customFormat="false" ht="15" hidden="false" customHeight="false" outlineLevel="0" collapsed="false">
      <c r="A7329" s="2" t="n">
        <v>7295</v>
      </c>
      <c r="B7329" s="2" t="n">
        <v>11</v>
      </c>
      <c r="C7329" s="22" t="n">
        <f aca="true">NORMSINV(MAX(RAND(),0.000000000001))</f>
        <v>0.0823462511604726</v>
      </c>
      <c r="D7329" s="24" t="n">
        <f aca="false">IF($B$11="","",$B$11*EXP($B$12*C7329))</f>
        <v>960.247160791276</v>
      </c>
      <c r="E7329" s="20" t="n">
        <f aca="true">IF($B$10="","",$B$10*(1-$B$14+2*$B$14*RAND()))</f>
        <v>3.82513330500424</v>
      </c>
      <c r="F7329" s="21" t="n">
        <f aca="false">INDEX($E$17:$E$28,B7329)</f>
        <v>4.761</v>
      </c>
      <c r="G7329" s="25" t="n">
        <f aca="false">IF(OR(D7329="",E7329="",F7329=""),"",D7329*($B$7-$B$8-F7329-E7329))</f>
        <v>3988.73870017512</v>
      </c>
      <c r="H7329" s="25" t="n">
        <f aca="false">IF(D7329="","",D7329*$F$30)</f>
        <v>4800.46760622775</v>
      </c>
    </row>
    <row r="7330" customFormat="false" ht="15" hidden="false" customHeight="false" outlineLevel="0" collapsed="false">
      <c r="A7330" s="2" t="n">
        <v>7296</v>
      </c>
      <c r="B7330" s="2" t="n">
        <v>12</v>
      </c>
      <c r="C7330" s="22" t="n">
        <f aca="true">NORMSINV(MAX(RAND(),0.000000000001))</f>
        <v>0.434301944373522</v>
      </c>
      <c r="D7330" s="24" t="n">
        <f aca="false">IF($B$11="","",$B$11*EXP($B$12*C7330))</f>
        <v>1113.75547741232</v>
      </c>
      <c r="E7330" s="20" t="n">
        <f aca="true">IF($B$10="","",$B$10*(1-$B$14+2*$B$14*RAND()))</f>
        <v>3.87792642045354</v>
      </c>
      <c r="F7330" s="21" t="n">
        <f aca="false">INDEX($E$17:$E$28,B7330)</f>
        <v>4.761</v>
      </c>
      <c r="G7330" s="25" t="n">
        <f aca="false">IF(OR(D7330="",E7330="",F7330=""),"",D7330*($B$7-$B$8-F7330-E7330))</f>
        <v>4567.59316249081</v>
      </c>
      <c r="H7330" s="25" t="n">
        <f aca="false">IF(D7330="","",D7330*$F$30)</f>
        <v>5567.88638267966</v>
      </c>
    </row>
    <row r="7331" customFormat="false" ht="15" hidden="false" customHeight="false" outlineLevel="0" collapsed="false">
      <c r="A7331" s="2" t="n">
        <v>7297</v>
      </c>
      <c r="B7331" s="2" t="n">
        <v>1</v>
      </c>
      <c r="C7331" s="22" t="n">
        <f aca="true">NORMSINV(MAX(RAND(),0.000000000001))</f>
        <v>0.75632284644076</v>
      </c>
      <c r="D7331" s="24" t="n">
        <f aca="false">IF($B$11="","",$B$11*EXP($B$12*C7331))</f>
        <v>1275.61230027629</v>
      </c>
      <c r="E7331" s="20" t="n">
        <f aca="true">IF($B$10="","",$B$10*(1-$B$14+2*$B$14*RAND()))</f>
        <v>4.06760192180071</v>
      </c>
      <c r="F7331" s="21" t="n">
        <f aca="false">INDEX($E$17:$E$28,B7331)</f>
        <v>4.92562580645161</v>
      </c>
      <c r="G7331" s="25" t="n">
        <f aca="false">IF(OR(D7331="",E7331="",F7331=""),"",D7331*($B$7-$B$8-F7331-E7331))</f>
        <v>4779.42879617548</v>
      </c>
      <c r="H7331" s="25" t="n">
        <f aca="false">IF(D7331="","",D7331*$F$30)</f>
        <v>6377.04101154123</v>
      </c>
    </row>
    <row r="7332" customFormat="false" ht="15" hidden="false" customHeight="false" outlineLevel="0" collapsed="false">
      <c r="A7332" s="2" t="n">
        <v>7298</v>
      </c>
      <c r="B7332" s="2" t="n">
        <v>2</v>
      </c>
      <c r="C7332" s="22" t="n">
        <f aca="true">NORMSINV(MAX(RAND(),0.000000000001))</f>
        <v>-0.505740166085235</v>
      </c>
      <c r="D7332" s="24" t="n">
        <f aca="false">IF($B$11="","",$B$11*EXP($B$12*C7332))</f>
        <v>749.488556815513</v>
      </c>
      <c r="E7332" s="20" t="n">
        <f aca="true">IF($B$10="","",$B$10*(1-$B$14+2*$B$14*RAND()))</f>
        <v>4.06487482403254</v>
      </c>
      <c r="F7332" s="21" t="n">
        <f aca="false">INDEX($E$17:$E$28,B7332)</f>
        <v>5.0612</v>
      </c>
      <c r="G7332" s="25" t="n">
        <f aca="false">IF(OR(D7332="",E7332="",F7332=""),"",D7332*($B$7-$B$8-F7332-E7332))</f>
        <v>2708.5955645751</v>
      </c>
      <c r="H7332" s="25" t="n">
        <f aca="false">IF(D7332="","",D7332*$F$30)</f>
        <v>3746.84319323211</v>
      </c>
    </row>
    <row r="7333" customFormat="false" ht="15" hidden="false" customHeight="false" outlineLevel="0" collapsed="false">
      <c r="A7333" s="2" t="n">
        <v>7299</v>
      </c>
      <c r="B7333" s="2" t="n">
        <v>3</v>
      </c>
      <c r="C7333" s="22" t="n">
        <f aca="true">NORMSINV(MAX(RAND(),0.000000000001))</f>
        <v>-1.58254627194491</v>
      </c>
      <c r="D7333" s="24" t="n">
        <f aca="false">IF($B$11="","",$B$11*EXP($B$12*C7333))</f>
        <v>476.115987465674</v>
      </c>
      <c r="E7333" s="20" t="n">
        <f aca="true">IF($B$10="","",$B$10*(1-$B$14+2*$B$14*RAND()))</f>
        <v>3.47932397406153</v>
      </c>
      <c r="F7333" s="21" t="n">
        <f aca="false">INDEX($E$17:$E$28,B7333)</f>
        <v>5.0612</v>
      </c>
      <c r="G7333" s="25" t="n">
        <f aca="false">IF(OR(D7333="",E7333="",F7333=""),"",D7333*($B$7-$B$8-F7333-E7333))</f>
        <v>1999.43767492812</v>
      </c>
      <c r="H7333" s="25" t="n">
        <f aca="false">IF(D7333="","",D7333*$F$30)</f>
        <v>2380.1990445384</v>
      </c>
    </row>
    <row r="7334" customFormat="false" ht="15" hidden="false" customHeight="false" outlineLevel="0" collapsed="false">
      <c r="A7334" s="2" t="n">
        <v>7300</v>
      </c>
      <c r="B7334" s="2" t="n">
        <v>4</v>
      </c>
      <c r="C7334" s="22" t="n">
        <f aca="true">NORMSINV(MAX(RAND(),0.000000000001))</f>
        <v>1.01639577747094</v>
      </c>
      <c r="D7334" s="24" t="n">
        <f aca="false">IF($B$11="","",$B$11*EXP($B$12*C7334))</f>
        <v>1423.34851811576</v>
      </c>
      <c r="E7334" s="20" t="n">
        <f aca="true">IF($B$10="","",$B$10*(1-$B$14+2*$B$14*RAND()))</f>
        <v>3.79259516323775</v>
      </c>
      <c r="F7334" s="21" t="n">
        <f aca="false">INDEX($E$17:$E$28,B7334)</f>
        <v>4.89657419354839</v>
      </c>
      <c r="G7334" s="25" t="n">
        <f aca="false">IF(OR(D7334="",E7334="",F7334=""),"",D7334*($B$7-$B$8-F7334-E7334))</f>
        <v>5765.74379315638</v>
      </c>
      <c r="H7334" s="25" t="n">
        <f aca="false">IF(D7334="","",D7334*$F$30)</f>
        <v>7115.60391176432</v>
      </c>
    </row>
    <row r="7335" customFormat="false" ht="15" hidden="false" customHeight="false" outlineLevel="0" collapsed="false">
      <c r="A7335" s="2" t="n">
        <v>7301</v>
      </c>
      <c r="B7335" s="2" t="n">
        <v>5</v>
      </c>
      <c r="C7335" s="22" t="n">
        <f aca="true">NORMSINV(MAX(RAND(),0.000000000001))</f>
        <v>-1.24374328188496</v>
      </c>
      <c r="D7335" s="24" t="n">
        <f aca="false">IF($B$11="","",$B$11*EXP($B$12*C7335))</f>
        <v>549.177431244295</v>
      </c>
      <c r="E7335" s="20" t="n">
        <f aca="true">IF($B$10="","",$B$10*(1-$B$14+2*$B$14*RAND()))</f>
        <v>3.99909377530889</v>
      </c>
      <c r="F7335" s="21" t="n">
        <f aca="false">INDEX($E$17:$E$28,B7335)</f>
        <v>4.761</v>
      </c>
      <c r="G7335" s="25" t="n">
        <f aca="false">IF(OR(D7335="",E7335="",F7335=""),"",D7335*($B$7-$B$8-F7335-E7335))</f>
        <v>2185.67467706904</v>
      </c>
      <c r="H7335" s="25" t="n">
        <f aca="false">IF(D7335="","",D7335*$F$30)</f>
        <v>2745.44781427648</v>
      </c>
    </row>
    <row r="7336" customFormat="false" ht="15" hidden="false" customHeight="false" outlineLevel="0" collapsed="false">
      <c r="A7336" s="2" t="n">
        <v>7302</v>
      </c>
      <c r="B7336" s="2" t="n">
        <v>6</v>
      </c>
      <c r="C7336" s="22" t="n">
        <f aca="true">NORMSINV(MAX(RAND(),0.000000000001))</f>
        <v>0.091971097500686</v>
      </c>
      <c r="D7336" s="24" t="n">
        <f aca="false">IF($B$11="","",$B$11*EXP($B$12*C7336))</f>
        <v>964.149431119658</v>
      </c>
      <c r="E7336" s="20" t="n">
        <f aca="true">IF($B$10="","",$B$10*(1-$B$14+2*$B$14*RAND()))</f>
        <v>3.7465838468425</v>
      </c>
      <c r="F7336" s="21" t="n">
        <f aca="false">INDEX($E$17:$E$28,B7336)</f>
        <v>4.761</v>
      </c>
      <c r="G7336" s="25" t="n">
        <f aca="false">IF(OR(D7336="",E7336="",F7336=""),"",D7336*($B$7-$B$8-F7336-E7336))</f>
        <v>4080.68162632846</v>
      </c>
      <c r="H7336" s="25" t="n">
        <f aca="false">IF(D7336="","",D7336*$F$30)</f>
        <v>4819.97583605339</v>
      </c>
    </row>
    <row r="7337" customFormat="false" ht="15" hidden="false" customHeight="false" outlineLevel="0" collapsed="false">
      <c r="A7337" s="2" t="n">
        <v>7303</v>
      </c>
      <c r="B7337" s="2" t="n">
        <v>7</v>
      </c>
      <c r="C7337" s="22" t="n">
        <f aca="true">NORMSINV(MAX(RAND(),0.000000000001))</f>
        <v>-0.600192269057095</v>
      </c>
      <c r="D7337" s="24" t="n">
        <f aca="false">IF($B$11="","",$B$11*EXP($B$12*C7337))</f>
        <v>720.245508920121</v>
      </c>
      <c r="E7337" s="20" t="n">
        <f aca="true">IF($B$10="","",$B$10*(1-$B$14+2*$B$14*RAND()))</f>
        <v>4.07783360679719</v>
      </c>
      <c r="F7337" s="21" t="n">
        <f aca="false">INDEX($E$17:$E$28,B7337)</f>
        <v>4.761</v>
      </c>
      <c r="G7337" s="25" t="n">
        <f aca="false">IF(OR(D7337="",E7337="",F7337=""),"",D7337*($B$7-$B$8-F7337-E7337))</f>
        <v>2809.79757425443</v>
      </c>
      <c r="H7337" s="25" t="n">
        <f aca="false">IF(D7337="","",D7337*$F$30)</f>
        <v>3600.65134819347</v>
      </c>
    </row>
    <row r="7338" customFormat="false" ht="15" hidden="false" customHeight="false" outlineLevel="0" collapsed="false">
      <c r="A7338" s="2" t="n">
        <v>7304</v>
      </c>
      <c r="B7338" s="2" t="n">
        <v>8</v>
      </c>
      <c r="C7338" s="22" t="n">
        <f aca="true">NORMSINV(MAX(RAND(),0.000000000001))</f>
        <v>0.794762372208178</v>
      </c>
      <c r="D7338" s="24" t="n">
        <f aca="false">IF($B$11="","",$B$11*EXP($B$12*C7338))</f>
        <v>1296.44176855191</v>
      </c>
      <c r="E7338" s="20" t="n">
        <f aca="true">IF($B$10="","",$B$10*(1-$B$14+2*$B$14*RAND()))</f>
        <v>4.05258658377672</v>
      </c>
      <c r="F7338" s="21" t="n">
        <f aca="false">INDEX($E$17:$E$28,B7338)</f>
        <v>4.761</v>
      </c>
      <c r="G7338" s="25" t="n">
        <f aca="false">IF(OR(D7338="",E7338="",F7338=""),"",D7338*($B$7-$B$8-F7338-E7338))</f>
        <v>5090.36635339446</v>
      </c>
      <c r="H7338" s="25" t="n">
        <f aca="false">IF(D7338="","",D7338*$F$30)</f>
        <v>6481.17168934471</v>
      </c>
    </row>
    <row r="7339" customFormat="false" ht="15" hidden="false" customHeight="false" outlineLevel="0" collapsed="false">
      <c r="A7339" s="2" t="n">
        <v>7305</v>
      </c>
      <c r="B7339" s="2" t="n">
        <v>9</v>
      </c>
      <c r="C7339" s="22" t="n">
        <f aca="true">NORMSINV(MAX(RAND(),0.000000000001))</f>
        <v>-0.417930011883586</v>
      </c>
      <c r="D7339" s="24" t="n">
        <f aca="false">IF($B$11="","",$B$11*EXP($B$12*C7339))</f>
        <v>777.739215192508</v>
      </c>
      <c r="E7339" s="20" t="n">
        <f aca="true">IF($B$10="","",$B$10*(1-$B$14+2*$B$14*RAND()))</f>
        <v>3.43607470767179</v>
      </c>
      <c r="F7339" s="21" t="n">
        <f aca="false">INDEX($E$17:$E$28,B7339)</f>
        <v>4.761</v>
      </c>
      <c r="G7339" s="25" t="n">
        <f aca="false">IF(OR(D7339="",E7339="",F7339=""),"",D7339*($B$7-$B$8-F7339-E7339))</f>
        <v>3533.21115153354</v>
      </c>
      <c r="H7339" s="25" t="n">
        <f aca="false">IF(D7339="","",D7339*$F$30)</f>
        <v>3888.07388459038</v>
      </c>
    </row>
    <row r="7340" customFormat="false" ht="15" hidden="false" customHeight="false" outlineLevel="0" collapsed="false">
      <c r="A7340" s="2" t="n">
        <v>7306</v>
      </c>
      <c r="B7340" s="2" t="n">
        <v>10</v>
      </c>
      <c r="C7340" s="22" t="n">
        <f aca="true">NORMSINV(MAX(RAND(),0.000000000001))</f>
        <v>0.103553128678175</v>
      </c>
      <c r="D7340" s="24" t="n">
        <f aca="false">IF($B$11="","",$B$11*EXP($B$12*C7340))</f>
        <v>968.866245729082</v>
      </c>
      <c r="E7340" s="20" t="n">
        <f aca="true">IF($B$10="","",$B$10*(1-$B$14+2*$B$14*RAND()))</f>
        <v>3.7408368227083</v>
      </c>
      <c r="F7340" s="21" t="n">
        <f aca="false">INDEX($E$17:$E$28,B7340)</f>
        <v>4.761</v>
      </c>
      <c r="G7340" s="25" t="n">
        <f aca="false">IF(OR(D7340="",E7340="",F7340=""),"",D7340*($B$7-$B$8-F7340-E7340))</f>
        <v>4106.21324636985</v>
      </c>
      <c r="H7340" s="25" t="n">
        <f aca="false">IF(D7340="","",D7340*$F$30)</f>
        <v>4843.55613564883</v>
      </c>
    </row>
    <row r="7341" customFormat="false" ht="15" hidden="false" customHeight="false" outlineLevel="0" collapsed="false">
      <c r="A7341" s="2" t="n">
        <v>7307</v>
      </c>
      <c r="B7341" s="2" t="n">
        <v>11</v>
      </c>
      <c r="C7341" s="22" t="n">
        <f aca="true">NORMSINV(MAX(RAND(),0.000000000001))</f>
        <v>-0.167688079618627</v>
      </c>
      <c r="D7341" s="24" t="n">
        <f aca="false">IF($B$11="","",$B$11*EXP($B$12*C7341))</f>
        <v>864.226362267322</v>
      </c>
      <c r="E7341" s="20" t="n">
        <f aca="true">IF($B$10="","",$B$10*(1-$B$14+2*$B$14*RAND()))</f>
        <v>3.48502873595449</v>
      </c>
      <c r="F7341" s="21" t="n">
        <f aca="false">INDEX($E$17:$E$28,B7341)</f>
        <v>4.761</v>
      </c>
      <c r="G7341" s="25" t="n">
        <f aca="false">IF(OR(D7341="",E7341="",F7341=""),"",D7341*($B$7-$B$8-F7341-E7341))</f>
        <v>3883.80843765993</v>
      </c>
      <c r="H7341" s="25" t="n">
        <f aca="false">IF(D7341="","",D7341*$F$30)</f>
        <v>4320.4404302468</v>
      </c>
    </row>
    <row r="7342" customFormat="false" ht="15" hidden="false" customHeight="false" outlineLevel="0" collapsed="false">
      <c r="A7342" s="2" t="n">
        <v>7308</v>
      </c>
      <c r="B7342" s="2" t="n">
        <v>12</v>
      </c>
      <c r="C7342" s="22" t="n">
        <f aca="true">NORMSINV(MAX(RAND(),0.000000000001))</f>
        <v>-2.28688883640233</v>
      </c>
      <c r="D7342" s="24" t="n">
        <f aca="false">IF($B$11="","",$B$11*EXP($B$12*C7342))</f>
        <v>353.850829715245</v>
      </c>
      <c r="E7342" s="20" t="n">
        <f aca="true">IF($B$10="","",$B$10*(1-$B$14+2*$B$14*RAND()))</f>
        <v>3.95403876186553</v>
      </c>
      <c r="F7342" s="21" t="n">
        <f aca="false">INDEX($E$17:$E$28,B7342)</f>
        <v>4.761</v>
      </c>
      <c r="G7342" s="25" t="n">
        <f aca="false">IF(OR(D7342="",E7342="",F7342=""),"",D7342*($B$7-$B$8-F7342-E7342))</f>
        <v>1424.23587368558</v>
      </c>
      <c r="H7342" s="25" t="n">
        <f aca="false">IF(D7342="","",D7342*$F$30)</f>
        <v>1768.97106791245</v>
      </c>
    </row>
    <row r="7343" customFormat="false" ht="15" hidden="false" customHeight="false" outlineLevel="0" collapsed="false">
      <c r="A7343" s="2" t="n">
        <v>7309</v>
      </c>
      <c r="B7343" s="2" t="n">
        <v>1</v>
      </c>
      <c r="C7343" s="22" t="n">
        <f aca="true">NORMSINV(MAX(RAND(),0.000000000001))</f>
        <v>-0.899663147820432</v>
      </c>
      <c r="D7343" s="24" t="n">
        <f aca="false">IF($B$11="","",$B$11*EXP($B$12*C7343))</f>
        <v>634.860488795965</v>
      </c>
      <c r="E7343" s="20" t="n">
        <f aca="true">IF($B$10="","",$B$10*(1-$B$14+2*$B$14*RAND()))</f>
        <v>3.57051570564053</v>
      </c>
      <c r="F7343" s="21" t="n">
        <f aca="false">INDEX($E$17:$E$28,B7343)</f>
        <v>4.92562580645161</v>
      </c>
      <c r="G7343" s="25" t="n">
        <f aca="false">IF(OR(D7343="",E7343="",F7343=""),"",D7343*($B$7-$B$8-F7343-E7343))</f>
        <v>2694.25807401409</v>
      </c>
      <c r="H7343" s="25" t="n">
        <f aca="false">IF(D7343="","",D7343*$F$30)</f>
        <v>3173.79455558879</v>
      </c>
    </row>
    <row r="7344" customFormat="false" ht="15" hidden="false" customHeight="false" outlineLevel="0" collapsed="false">
      <c r="A7344" s="2" t="n">
        <v>7310</v>
      </c>
      <c r="B7344" s="2" t="n">
        <v>2</v>
      </c>
      <c r="C7344" s="22" t="n">
        <f aca="true">NORMSINV(MAX(RAND(),0.000000000001))</f>
        <v>0.343550296057737</v>
      </c>
      <c r="D7344" s="24" t="n">
        <f aca="false">IF($B$11="","",$B$11*EXP($B$12*C7344))</f>
        <v>1071.96986649218</v>
      </c>
      <c r="E7344" s="20" t="n">
        <f aca="true">IF($B$10="","",$B$10*(1-$B$14+2*$B$14*RAND()))</f>
        <v>3.95691102240315</v>
      </c>
      <c r="F7344" s="21" t="n">
        <f aca="false">INDEX($E$17:$E$28,B7344)</f>
        <v>5.0612</v>
      </c>
      <c r="G7344" s="25" t="n">
        <f aca="false">IF(OR(D7344="",E7344="",F7344=""),"",D7344*($B$7-$B$8-F7344-E7344))</f>
        <v>3989.75283041323</v>
      </c>
      <c r="H7344" s="25" t="n">
        <f aca="false">IF(D7344="","",D7344*$F$30)</f>
        <v>5358.99175656772</v>
      </c>
    </row>
    <row r="7345" customFormat="false" ht="15" hidden="false" customHeight="false" outlineLevel="0" collapsed="false">
      <c r="A7345" s="2" t="n">
        <v>7311</v>
      </c>
      <c r="B7345" s="2" t="n">
        <v>3</v>
      </c>
      <c r="C7345" s="22" t="n">
        <f aca="true">NORMSINV(MAX(RAND(),0.000000000001))</f>
        <v>0.62544616824654</v>
      </c>
      <c r="D7345" s="24" t="n">
        <f aca="false">IF($B$11="","",$B$11*EXP($B$12*C7345))</f>
        <v>1207.17064027926</v>
      </c>
      <c r="E7345" s="20" t="n">
        <f aca="true">IF($B$10="","",$B$10*(1-$B$14+2*$B$14*RAND()))</f>
        <v>3.55429090800578</v>
      </c>
      <c r="F7345" s="21" t="n">
        <f aca="false">INDEX($E$17:$E$28,B7345)</f>
        <v>5.0612</v>
      </c>
      <c r="G7345" s="25" t="n">
        <f aca="false">IF(OR(D7345="",E7345="",F7345=""),"",D7345*($B$7-$B$8-F7345-E7345))</f>
        <v>4978.98628142029</v>
      </c>
      <c r="H7345" s="25" t="n">
        <f aca="false">IF(D7345="","",D7345*$F$30)</f>
        <v>6034.88746488408</v>
      </c>
    </row>
    <row r="7346" customFormat="false" ht="15" hidden="false" customHeight="false" outlineLevel="0" collapsed="false">
      <c r="A7346" s="2" t="n">
        <v>7312</v>
      </c>
      <c r="B7346" s="2" t="n">
        <v>4</v>
      </c>
      <c r="C7346" s="22" t="n">
        <f aca="true">NORMSINV(MAX(RAND(),0.000000000001))</f>
        <v>1.00892582262973</v>
      </c>
      <c r="D7346" s="24" t="n">
        <f aca="false">IF($B$11="","",$B$11*EXP($B$12*C7346))</f>
        <v>1418.87545034231</v>
      </c>
      <c r="E7346" s="20" t="n">
        <f aca="true">IF($B$10="","",$B$10*(1-$B$14+2*$B$14*RAND()))</f>
        <v>4.02285725578552</v>
      </c>
      <c r="F7346" s="21" t="n">
        <f aca="false">INDEX($E$17:$E$28,B7346)</f>
        <v>4.89657419354839</v>
      </c>
      <c r="G7346" s="25" t="n">
        <f aca="false">IF(OR(D7346="",E7346="",F7346=""),"",D7346*($B$7-$B$8-F7346-E7346))</f>
        <v>5420.91092289004</v>
      </c>
      <c r="H7346" s="25" t="n">
        <f aca="false">IF(D7346="","",D7346*$F$30)</f>
        <v>7093.2421513513</v>
      </c>
    </row>
    <row r="7347" customFormat="false" ht="15" hidden="false" customHeight="false" outlineLevel="0" collapsed="false">
      <c r="A7347" s="2" t="n">
        <v>7313</v>
      </c>
      <c r="B7347" s="2" t="n">
        <v>5</v>
      </c>
      <c r="C7347" s="22" t="n">
        <f aca="true">NORMSINV(MAX(RAND(),0.000000000001))</f>
        <v>-1.34641900677089</v>
      </c>
      <c r="D7347" s="24" t="n">
        <f aca="false">IF($B$11="","",$B$11*EXP($B$12*C7347))</f>
        <v>525.924419253986</v>
      </c>
      <c r="E7347" s="20" t="n">
        <f aca="true">IF($B$10="","",$B$10*(1-$B$14+2*$B$14*RAND()))</f>
        <v>3.97070462409143</v>
      </c>
      <c r="F7347" s="21" t="n">
        <f aca="false">INDEX($E$17:$E$28,B7347)</f>
        <v>4.761</v>
      </c>
      <c r="G7347" s="25" t="n">
        <f aca="false">IF(OR(D7347="",E7347="",F7347=""),"",D7347*($B$7-$B$8-F7347-E7347))</f>
        <v>2108.06041777315</v>
      </c>
      <c r="H7347" s="25" t="n">
        <f aca="false">IF(D7347="","",D7347*$F$30)</f>
        <v>2629.20135673453</v>
      </c>
    </row>
    <row r="7348" customFormat="false" ht="15" hidden="false" customHeight="false" outlineLevel="0" collapsed="false">
      <c r="A7348" s="2" t="n">
        <v>7314</v>
      </c>
      <c r="B7348" s="2" t="n">
        <v>6</v>
      </c>
      <c r="C7348" s="22" t="n">
        <f aca="true">NORMSINV(MAX(RAND(),0.000000000001))</f>
        <v>-0.189840388971751</v>
      </c>
      <c r="D7348" s="24" t="n">
        <f aca="false">IF($B$11="","",$B$11*EXP($B$12*C7348))</f>
        <v>856.197005593139</v>
      </c>
      <c r="E7348" s="20" t="n">
        <f aca="true">IF($B$10="","",$B$10*(1-$B$14+2*$B$14*RAND()))</f>
        <v>3.76859857813372</v>
      </c>
      <c r="F7348" s="21" t="n">
        <f aca="false">INDEX($E$17:$E$28,B7348)</f>
        <v>4.761</v>
      </c>
      <c r="G7348" s="25" t="n">
        <f aca="false">IF(OR(D7348="",E7348="",F7348=""),"",D7348*($B$7-$B$8-F7348-E7348))</f>
        <v>3604.933089747</v>
      </c>
      <c r="H7348" s="25" t="n">
        <f aca="false">IF(D7348="","",D7348*$F$30)</f>
        <v>4280.30007036122</v>
      </c>
    </row>
    <row r="7349" customFormat="false" ht="15" hidden="false" customHeight="false" outlineLevel="0" collapsed="false">
      <c r="A7349" s="2" t="n">
        <v>7315</v>
      </c>
      <c r="B7349" s="2" t="n">
        <v>7</v>
      </c>
      <c r="C7349" s="22" t="n">
        <f aca="true">NORMSINV(MAX(RAND(),0.000000000001))</f>
        <v>0.558315976275667</v>
      </c>
      <c r="D7349" s="24" t="n">
        <f aca="false">IF($B$11="","",$B$11*EXP($B$12*C7349))</f>
        <v>1173.50256571285</v>
      </c>
      <c r="E7349" s="20" t="n">
        <f aca="true">IF($B$10="","",$B$10*(1-$B$14+2*$B$14*RAND()))</f>
        <v>3.97837511562764</v>
      </c>
      <c r="F7349" s="21" t="n">
        <f aca="false">INDEX($E$17:$E$28,B7349)</f>
        <v>4.761</v>
      </c>
      <c r="G7349" s="25" t="n">
        <f aca="false">IF(OR(D7349="",E7349="",F7349=""),"",D7349*($B$7-$B$8-F7349-E7349))</f>
        <v>4694.74356626562</v>
      </c>
      <c r="H7349" s="25" t="n">
        <f aca="false">IF(D7349="","",D7349*$F$30)</f>
        <v>5866.57402651166</v>
      </c>
    </row>
    <row r="7350" customFormat="false" ht="15" hidden="false" customHeight="false" outlineLevel="0" collapsed="false">
      <c r="A7350" s="2" t="n">
        <v>7316</v>
      </c>
      <c r="B7350" s="2" t="n">
        <v>8</v>
      </c>
      <c r="C7350" s="22" t="n">
        <f aca="true">NORMSINV(MAX(RAND(),0.000000000001))</f>
        <v>0.379073644741407</v>
      </c>
      <c r="D7350" s="24" t="n">
        <f aca="false">IF($B$11="","",$B$11*EXP($B$12*C7350))</f>
        <v>1088.13615859048</v>
      </c>
      <c r="E7350" s="20" t="n">
        <f aca="true">IF($B$10="","",$B$10*(1-$B$14+2*$B$14*RAND()))</f>
        <v>3.44534470145017</v>
      </c>
      <c r="F7350" s="21" t="n">
        <f aca="false">INDEX($E$17:$E$28,B7350)</f>
        <v>4.761</v>
      </c>
      <c r="G7350" s="25" t="n">
        <f aca="false">IF(OR(D7350="",E7350="",F7350=""),"",D7350*($B$7-$B$8-F7350-E7350))</f>
        <v>4933.2342609374</v>
      </c>
      <c r="H7350" s="25" t="n">
        <f aca="false">IF(D7350="","",D7350*$F$30)</f>
        <v>5439.81028402554</v>
      </c>
    </row>
    <row r="7351" customFormat="false" ht="15" hidden="false" customHeight="false" outlineLevel="0" collapsed="false">
      <c r="A7351" s="2" t="n">
        <v>7317</v>
      </c>
      <c r="B7351" s="2" t="n">
        <v>9</v>
      </c>
      <c r="C7351" s="22" t="n">
        <f aca="true">NORMSINV(MAX(RAND(),0.000000000001))</f>
        <v>-0.801539896748525</v>
      </c>
      <c r="D7351" s="24" t="n">
        <f aca="false">IF($B$11="","",$B$11*EXP($B$12*C7351))</f>
        <v>661.659504841187</v>
      </c>
      <c r="E7351" s="20" t="n">
        <f aca="true">IF($B$10="","",$B$10*(1-$B$14+2*$B$14*RAND()))</f>
        <v>3.778435251927</v>
      </c>
      <c r="F7351" s="21" t="n">
        <f aca="false">INDEX($E$17:$E$28,B7351)</f>
        <v>4.761</v>
      </c>
      <c r="G7351" s="25" t="n">
        <f aca="false">IF(OR(D7351="",E7351="",F7351=""),"",D7351*($B$7-$B$8-F7351-E7351))</f>
        <v>2779.34359126333</v>
      </c>
      <c r="H7351" s="25" t="n">
        <f aca="false">IF(D7351="","",D7351*$F$30)</f>
        <v>3307.76819660206</v>
      </c>
    </row>
    <row r="7352" customFormat="false" ht="15" hidden="false" customHeight="false" outlineLevel="0" collapsed="false">
      <c r="A7352" s="2" t="n">
        <v>7318</v>
      </c>
      <c r="B7352" s="2" t="n">
        <v>10</v>
      </c>
      <c r="C7352" s="22" t="n">
        <f aca="true">NORMSINV(MAX(RAND(),0.000000000001))</f>
        <v>-0.408250116646614</v>
      </c>
      <c r="D7352" s="24" t="n">
        <f aca="false">IF($B$11="","",$B$11*EXP($B$12*C7352))</f>
        <v>780.917920083033</v>
      </c>
      <c r="E7352" s="20" t="n">
        <f aca="true">IF($B$10="","",$B$10*(1-$B$14+2*$B$14*RAND()))</f>
        <v>3.85497775850487</v>
      </c>
      <c r="F7352" s="21" t="n">
        <f aca="false">INDEX($E$17:$E$28,B7352)</f>
        <v>4.761</v>
      </c>
      <c r="G7352" s="25" t="n">
        <f aca="false">IF(OR(D7352="",E7352="",F7352=""),"",D7352*($B$7-$B$8-F7352-E7352))</f>
        <v>3220.52287120455</v>
      </c>
      <c r="H7352" s="25" t="n">
        <f aca="false">IF(D7352="","",D7352*$F$30)</f>
        <v>3903.9648660791</v>
      </c>
    </row>
    <row r="7353" customFormat="false" ht="15" hidden="false" customHeight="false" outlineLevel="0" collapsed="false">
      <c r="A7353" s="2" t="n">
        <v>7319</v>
      </c>
      <c r="B7353" s="2" t="n">
        <v>11</v>
      </c>
      <c r="C7353" s="22" t="n">
        <f aca="true">NORMSINV(MAX(RAND(),0.000000000001))</f>
        <v>-0.599108426854688</v>
      </c>
      <c r="D7353" s="24" t="n">
        <f aca="false">IF($B$11="","",$B$11*EXP($B$12*C7353))</f>
        <v>720.574516079724</v>
      </c>
      <c r="E7353" s="20" t="n">
        <f aca="true">IF($B$10="","",$B$10*(1-$B$14+2*$B$14*RAND()))</f>
        <v>3.423936564948</v>
      </c>
      <c r="F7353" s="21" t="n">
        <f aca="false">INDEX($E$17:$E$28,B7353)</f>
        <v>4.761</v>
      </c>
      <c r="G7353" s="25" t="n">
        <f aca="false">IF(OR(D7353="",E7353="",F7353=""),"",D7353*($B$7-$B$8-F7353-E7353))</f>
        <v>3282.26263042504</v>
      </c>
      <c r="H7353" s="25" t="n">
        <f aca="false">IF(D7353="","",D7353*$F$30)</f>
        <v>3602.29612078576</v>
      </c>
    </row>
    <row r="7354" customFormat="false" ht="15" hidden="false" customHeight="false" outlineLevel="0" collapsed="false">
      <c r="A7354" s="2" t="n">
        <v>7320</v>
      </c>
      <c r="B7354" s="2" t="n">
        <v>12</v>
      </c>
      <c r="C7354" s="22" t="n">
        <f aca="true">NORMSINV(MAX(RAND(),0.000000000001))</f>
        <v>0.840453890552104</v>
      </c>
      <c r="D7354" s="24" t="n">
        <f aca="false">IF($B$11="","",$B$11*EXP($B$12*C7354))</f>
        <v>1321.64380152066</v>
      </c>
      <c r="E7354" s="20" t="n">
        <f aca="true">IF($B$10="","",$B$10*(1-$B$14+2*$B$14*RAND()))</f>
        <v>3.66556319058044</v>
      </c>
      <c r="F7354" s="21" t="n">
        <f aca="false">INDEX($E$17:$E$28,B7354)</f>
        <v>4.761</v>
      </c>
      <c r="G7354" s="25" t="n">
        <f aca="false">IF(OR(D7354="",E7354="",F7354=""),"",D7354*($B$7-$B$8-F7354-E7354))</f>
        <v>5700.82702242044</v>
      </c>
      <c r="H7354" s="25" t="n">
        <f aca="false">IF(D7354="","",D7354*$F$30)</f>
        <v>6607.16169256211</v>
      </c>
    </row>
    <row r="7355" customFormat="false" ht="15" hidden="false" customHeight="false" outlineLevel="0" collapsed="false">
      <c r="A7355" s="2" t="n">
        <v>7321</v>
      </c>
      <c r="B7355" s="2" t="n">
        <v>1</v>
      </c>
      <c r="C7355" s="22" t="n">
        <f aca="true">NORMSINV(MAX(RAND(),0.000000000001))</f>
        <v>1.50974651019253</v>
      </c>
      <c r="D7355" s="24" t="n">
        <f aca="false">IF($B$11="","",$B$11*EXP($B$12*C7355))</f>
        <v>1752.23736384282</v>
      </c>
      <c r="E7355" s="20" t="n">
        <f aca="true">IF($B$10="","",$B$10*(1-$B$14+2*$B$14*RAND()))</f>
        <v>3.96475735296973</v>
      </c>
      <c r="F7355" s="21" t="n">
        <f aca="false">INDEX($E$17:$E$28,B7355)</f>
        <v>4.92562580645161</v>
      </c>
      <c r="G7355" s="25" t="n">
        <f aca="false">IF(OR(D7355="",E7355="",F7355=""),"",D7355*($B$7-$B$8-F7355-E7355))</f>
        <v>6745.44246454048</v>
      </c>
      <c r="H7355" s="25" t="n">
        <f aca="false">IF(D7355="","",D7355*$F$30)</f>
        <v>8759.78502932304</v>
      </c>
    </row>
    <row r="7356" customFormat="false" ht="15" hidden="false" customHeight="false" outlineLevel="0" collapsed="false">
      <c r="A7356" s="2" t="n">
        <v>7322</v>
      </c>
      <c r="B7356" s="2" t="n">
        <v>2</v>
      </c>
      <c r="C7356" s="22" t="n">
        <f aca="true">NORMSINV(MAX(RAND(),0.000000000001))</f>
        <v>-1.22501178776311</v>
      </c>
      <c r="D7356" s="24" t="n">
        <f aca="false">IF($B$11="","",$B$11*EXP($B$12*C7356))</f>
        <v>553.529138688303</v>
      </c>
      <c r="E7356" s="20" t="n">
        <f aca="true">IF($B$10="","",$B$10*(1-$B$14+2*$B$14*RAND()))</f>
        <v>3.42081379124421</v>
      </c>
      <c r="F7356" s="21" t="n">
        <f aca="false">INDEX($E$17:$E$28,B7356)</f>
        <v>5.0612</v>
      </c>
      <c r="G7356" s="25" t="n">
        <f aca="false">IF(OR(D7356="",E7356="",F7356=""),"",D7356*($B$7-$B$8-F7356-E7356))</f>
        <v>2356.91943867926</v>
      </c>
      <c r="H7356" s="25" t="n">
        <f aca="false">IF(D7356="","",D7356*$F$30)</f>
        <v>2767.20287013056</v>
      </c>
    </row>
    <row r="7357" customFormat="false" ht="15" hidden="false" customHeight="false" outlineLevel="0" collapsed="false">
      <c r="A7357" s="2" t="n">
        <v>7323</v>
      </c>
      <c r="B7357" s="2" t="n">
        <v>3</v>
      </c>
      <c r="C7357" s="22" t="n">
        <f aca="true">NORMSINV(MAX(RAND(),0.000000000001))</f>
        <v>1.80180497905599</v>
      </c>
      <c r="D7357" s="24" t="n">
        <f aca="false">IF($B$11="","",$B$11*EXP($B$12*C7357))</f>
        <v>1981.7038270867</v>
      </c>
      <c r="E7357" s="20" t="n">
        <f aca="true">IF($B$10="","",$B$10*(1-$B$14+2*$B$14*RAND()))</f>
        <v>3.58159122595212</v>
      </c>
      <c r="F7357" s="21" t="n">
        <f aca="false">INDEX($E$17:$E$28,B7357)</f>
        <v>5.0612</v>
      </c>
      <c r="G7357" s="25" t="n">
        <f aca="false">IF(OR(D7357="",E7357="",F7357=""),"",D7357*($B$7-$B$8-F7357-E7357))</f>
        <v>8119.45430790387</v>
      </c>
      <c r="H7357" s="25" t="n">
        <f aca="false">IF(D7357="","",D7357*$F$30)</f>
        <v>9906.93377237181</v>
      </c>
    </row>
    <row r="7358" customFormat="false" ht="15" hidden="false" customHeight="false" outlineLevel="0" collapsed="false">
      <c r="A7358" s="2" t="n">
        <v>7324</v>
      </c>
      <c r="B7358" s="2" t="n">
        <v>4</v>
      </c>
      <c r="C7358" s="22" t="n">
        <f aca="true">NORMSINV(MAX(RAND(),0.000000000001))</f>
        <v>0.020211055086475</v>
      </c>
      <c r="D7358" s="24" t="n">
        <f aca="false">IF($B$11="","",$B$11*EXP($B$12*C7358))</f>
        <v>935.432554343946</v>
      </c>
      <c r="E7358" s="20" t="n">
        <f aca="true">IF($B$10="","",$B$10*(1-$B$14+2*$B$14*RAND()))</f>
        <v>3.86342306512354</v>
      </c>
      <c r="F7358" s="21" t="n">
        <f aca="false">INDEX($E$17:$E$28,B7358)</f>
        <v>4.89657419354839</v>
      </c>
      <c r="G7358" s="25" t="n">
        <f aca="false">IF(OR(D7358="",E7358="",F7358=""),"",D7358*($B$7-$B$8-F7358-E7358))</f>
        <v>3723.02413061643</v>
      </c>
      <c r="H7358" s="25" t="n">
        <f aca="false">IF(D7358="","",D7358*$F$30)</f>
        <v>4676.41442567625</v>
      </c>
    </row>
    <row r="7359" customFormat="false" ht="15" hidden="false" customHeight="false" outlineLevel="0" collapsed="false">
      <c r="A7359" s="2" t="n">
        <v>7325</v>
      </c>
      <c r="B7359" s="2" t="n">
        <v>5</v>
      </c>
      <c r="C7359" s="22" t="n">
        <f aca="true">NORMSINV(MAX(RAND(),0.000000000001))</f>
        <v>0.565348452343739</v>
      </c>
      <c r="D7359" s="24" t="n">
        <f aca="false">IF($B$11="","",$B$11*EXP($B$12*C7359))</f>
        <v>1176.98510067315</v>
      </c>
      <c r="E7359" s="20" t="n">
        <f aca="true">IF($B$10="","",$B$10*(1-$B$14+2*$B$14*RAND()))</f>
        <v>4.11656929596585</v>
      </c>
      <c r="F7359" s="21" t="n">
        <f aca="false">INDEX($E$17:$E$28,B7359)</f>
        <v>4.761</v>
      </c>
      <c r="G7359" s="25" t="n">
        <f aca="false">IF(OR(D7359="",E7359="",F7359=""),"",D7359*($B$7-$B$8-F7359-E7359))</f>
        <v>4546.02339103069</v>
      </c>
      <c r="H7359" s="25" t="n">
        <f aca="false">IF(D7359="","",D7359*$F$30)</f>
        <v>5883.9839152852</v>
      </c>
    </row>
    <row r="7360" customFormat="false" ht="15" hidden="false" customHeight="false" outlineLevel="0" collapsed="false">
      <c r="A7360" s="2" t="n">
        <v>7326</v>
      </c>
      <c r="B7360" s="2" t="n">
        <v>6</v>
      </c>
      <c r="C7360" s="22" t="n">
        <f aca="true">NORMSINV(MAX(RAND(),0.000000000001))</f>
        <v>1.27916593482199</v>
      </c>
      <c r="D7360" s="24" t="n">
        <f aca="false">IF($B$11="","",$B$11*EXP($B$12*C7360))</f>
        <v>1590.00098346597</v>
      </c>
      <c r="E7360" s="20" t="n">
        <f aca="true">IF($B$10="","",$B$10*(1-$B$14+2*$B$14*RAND()))</f>
        <v>3.67806193096956</v>
      </c>
      <c r="F7360" s="21" t="n">
        <f aca="false">INDEX($E$17:$E$28,B7360)</f>
        <v>4.761</v>
      </c>
      <c r="G7360" s="25" t="n">
        <f aca="false">IF(OR(D7360="",E7360="",F7360=""),"",D7360*($B$7-$B$8-F7360-E7360))</f>
        <v>6838.49575958461</v>
      </c>
      <c r="H7360" s="25" t="n">
        <f aca="false">IF(D7360="","",D7360*$F$30)</f>
        <v>7948.73291654306</v>
      </c>
    </row>
    <row r="7361" customFormat="false" ht="15" hidden="false" customHeight="false" outlineLevel="0" collapsed="false">
      <c r="A7361" s="2" t="n">
        <v>7327</v>
      </c>
      <c r="B7361" s="2" t="n">
        <v>7</v>
      </c>
      <c r="C7361" s="22" t="n">
        <f aca="true">NORMSINV(MAX(RAND(),0.000000000001))</f>
        <v>-0.610235649380646</v>
      </c>
      <c r="D7361" s="24" t="n">
        <f aca="false">IF($B$11="","",$B$11*EXP($B$12*C7361))</f>
        <v>717.203913842753</v>
      </c>
      <c r="E7361" s="20" t="n">
        <f aca="true">IF($B$10="","",$B$10*(1-$B$14+2*$B$14*RAND()))</f>
        <v>3.74010682829108</v>
      </c>
      <c r="F7361" s="21" t="n">
        <f aca="false">INDEX($E$17:$E$28,B7361)</f>
        <v>4.761</v>
      </c>
      <c r="G7361" s="25" t="n">
        <f aca="false">IF(OR(D7361="",E7361="",F7361=""),"",D7361*($B$7-$B$8-F7361-E7361))</f>
        <v>3040.15077311096</v>
      </c>
      <c r="H7361" s="25" t="n">
        <f aca="false">IF(D7361="","",D7361*$F$30)</f>
        <v>3585.44580608269</v>
      </c>
    </row>
    <row r="7362" customFormat="false" ht="15" hidden="false" customHeight="false" outlineLevel="0" collapsed="false">
      <c r="A7362" s="2" t="n">
        <v>7328</v>
      </c>
      <c r="B7362" s="2" t="n">
        <v>8</v>
      </c>
      <c r="C7362" s="22" t="n">
        <f aca="true">NORMSINV(MAX(RAND(),0.000000000001))</f>
        <v>0.284079009926884</v>
      </c>
      <c r="D7362" s="24" t="n">
        <f aca="false">IF($B$11="","",$B$11*EXP($B$12*C7362))</f>
        <v>1045.44096312103</v>
      </c>
      <c r="E7362" s="20" t="n">
        <f aca="true">IF($B$10="","",$B$10*(1-$B$14+2*$B$14*RAND()))</f>
        <v>3.7117025808013</v>
      </c>
      <c r="F7362" s="21" t="n">
        <f aca="false">INDEX($E$17:$E$28,B7362)</f>
        <v>4.761</v>
      </c>
      <c r="G7362" s="25" t="n">
        <f aca="false">IF(OR(D7362="",E7362="",F7362=""),"",D7362*($B$7-$B$8-F7362-E7362))</f>
        <v>4461.20752385099</v>
      </c>
      <c r="H7362" s="25" t="n">
        <f aca="false">IF(D7362="","",D7362*$F$30)</f>
        <v>5226.36846283467</v>
      </c>
    </row>
    <row r="7363" customFormat="false" ht="15" hidden="false" customHeight="false" outlineLevel="0" collapsed="false">
      <c r="A7363" s="2" t="n">
        <v>7329</v>
      </c>
      <c r="B7363" s="2" t="n">
        <v>9</v>
      </c>
      <c r="C7363" s="22" t="n">
        <f aca="true">NORMSINV(MAX(RAND(),0.000000000001))</f>
        <v>0.167215287088601</v>
      </c>
      <c r="D7363" s="24" t="n">
        <f aca="false">IF($B$11="","",$B$11*EXP($B$12*C7363))</f>
        <v>995.207882407861</v>
      </c>
      <c r="E7363" s="20" t="n">
        <f aca="true">IF($B$10="","",$B$10*(1-$B$14+2*$B$14*RAND()))</f>
        <v>3.83010059558903</v>
      </c>
      <c r="F7363" s="21" t="n">
        <f aca="false">INDEX($E$17:$E$28,B7363)</f>
        <v>4.761</v>
      </c>
      <c r="G7363" s="25" t="n">
        <f aca="false">IF(OR(D7363="",E7363="",F7363=""),"",D7363*($B$7-$B$8-F7363-E7363))</f>
        <v>4129.01739058707</v>
      </c>
      <c r="H7363" s="25" t="n">
        <f aca="false">IF(D7363="","",D7363*$F$30)</f>
        <v>4975.24324573338</v>
      </c>
    </row>
    <row r="7364" customFormat="false" ht="15" hidden="false" customHeight="false" outlineLevel="0" collapsed="false">
      <c r="A7364" s="2" t="n">
        <v>7330</v>
      </c>
      <c r="B7364" s="2" t="n">
        <v>10</v>
      </c>
      <c r="C7364" s="22" t="n">
        <f aca="true">NORMSINV(MAX(RAND(),0.000000000001))</f>
        <v>0.532769169453712</v>
      </c>
      <c r="D7364" s="24" t="n">
        <f aca="false">IF($B$11="","",$B$11*EXP($B$12*C7364))</f>
        <v>1160.93807675238</v>
      </c>
      <c r="E7364" s="20" t="n">
        <f aca="true">IF($B$10="","",$B$10*(1-$B$14+2*$B$14*RAND()))</f>
        <v>3.96281260423294</v>
      </c>
      <c r="F7364" s="21" t="n">
        <f aca="false">INDEX($E$17:$E$28,B7364)</f>
        <v>4.761</v>
      </c>
      <c r="G7364" s="25" t="n">
        <f aca="false">IF(OR(D7364="",E7364="",F7364=""),"",D7364*($B$7-$B$8-F7364-E7364))</f>
        <v>4662.54487111897</v>
      </c>
      <c r="H7364" s="25" t="n">
        <f aca="false">IF(D7364="","",D7364*$F$30)</f>
        <v>5803.7616333005</v>
      </c>
    </row>
    <row r="7365" customFormat="false" ht="15" hidden="false" customHeight="false" outlineLevel="0" collapsed="false">
      <c r="A7365" s="2" t="n">
        <v>7331</v>
      </c>
      <c r="B7365" s="2" t="n">
        <v>11</v>
      </c>
      <c r="C7365" s="22" t="n">
        <f aca="true">NORMSINV(MAX(RAND(),0.000000000001))</f>
        <v>0.762238883265418</v>
      </c>
      <c r="D7365" s="24" t="n">
        <f aca="false">IF($B$11="","",$B$11*EXP($B$12*C7365))</f>
        <v>1278.79613523152</v>
      </c>
      <c r="E7365" s="20" t="n">
        <f aca="true">IF($B$10="","",$B$10*(1-$B$14+2*$B$14*RAND()))</f>
        <v>3.8553962853089</v>
      </c>
      <c r="F7365" s="21" t="n">
        <f aca="false">INDEX($E$17:$E$28,B7365)</f>
        <v>4.761</v>
      </c>
      <c r="G7365" s="25" t="n">
        <f aca="false">IF(OR(D7365="",E7365="",F7365=""),"",D7365*($B$7-$B$8-F7365-E7365))</f>
        <v>5273.24849357332</v>
      </c>
      <c r="H7365" s="25" t="n">
        <f aca="false">IF(D7365="","",D7365*$F$30)</f>
        <v>6392.95763924942</v>
      </c>
    </row>
    <row r="7366" customFormat="false" ht="15" hidden="false" customHeight="false" outlineLevel="0" collapsed="false">
      <c r="A7366" s="2" t="n">
        <v>7332</v>
      </c>
      <c r="B7366" s="2" t="n">
        <v>12</v>
      </c>
      <c r="C7366" s="22" t="n">
        <f aca="true">NORMSINV(MAX(RAND(),0.000000000001))</f>
        <v>-1.68056024222149</v>
      </c>
      <c r="D7366" s="24" t="n">
        <f aca="false">IF($B$11="","",$B$11*EXP($B$12*C7366))</f>
        <v>456.853026670112</v>
      </c>
      <c r="E7366" s="20" t="n">
        <f aca="true">IF($B$10="","",$B$10*(1-$B$14+2*$B$14*RAND()))</f>
        <v>3.4923851940078</v>
      </c>
      <c r="F7366" s="21" t="n">
        <f aca="false">INDEX($E$17:$E$28,B7366)</f>
        <v>4.761</v>
      </c>
      <c r="G7366" s="25" t="n">
        <f aca="false">IF(OR(D7366="",E7366="",F7366=""),"",D7366*($B$7-$B$8-F7366-E7366))</f>
        <v>2049.72355362048</v>
      </c>
      <c r="H7366" s="25" t="n">
        <f aca="false">IF(D7366="","",D7366*$F$30)</f>
        <v>2283.89965092923</v>
      </c>
    </row>
    <row r="7367" customFormat="false" ht="15" hidden="false" customHeight="false" outlineLevel="0" collapsed="false">
      <c r="A7367" s="2" t="n">
        <v>7333</v>
      </c>
      <c r="B7367" s="2" t="n">
        <v>1</v>
      </c>
      <c r="C7367" s="22" t="n">
        <f aca="true">NORMSINV(MAX(RAND(),0.000000000001))</f>
        <v>-0.187297899708618</v>
      </c>
      <c r="D7367" s="24" t="n">
        <f aca="false">IF($B$11="","",$B$11*EXP($B$12*C7367))</f>
        <v>857.114756971926</v>
      </c>
      <c r="E7367" s="20" t="n">
        <f aca="true">IF($B$10="","",$B$10*(1-$B$14+2*$B$14*RAND()))</f>
        <v>3.91496819484708</v>
      </c>
      <c r="F7367" s="21" t="n">
        <f aca="false">INDEX($E$17:$E$28,B7367)</f>
        <v>4.92562580645161</v>
      </c>
      <c r="G7367" s="25" t="n">
        <f aca="false">IF(OR(D7367="",E7367="",F7367=""),"",D7367*($B$7-$B$8-F7367-E7367))</f>
        <v>3342.23842491175</v>
      </c>
      <c r="H7367" s="25" t="n">
        <f aca="false">IF(D7367="","",D7367*$F$30)</f>
        <v>4284.88809305405</v>
      </c>
    </row>
    <row r="7368" customFormat="false" ht="15" hidden="false" customHeight="false" outlineLevel="0" collapsed="false">
      <c r="A7368" s="2" t="n">
        <v>7334</v>
      </c>
      <c r="B7368" s="2" t="n">
        <v>2</v>
      </c>
      <c r="C7368" s="22" t="n">
        <f aca="true">NORMSINV(MAX(RAND(),0.000000000001))</f>
        <v>-1.46733043426006</v>
      </c>
      <c r="D7368" s="24" t="n">
        <f aca="false">IF($B$11="","",$B$11*EXP($B$12*C7368))</f>
        <v>499.800760545981</v>
      </c>
      <c r="E7368" s="20" t="n">
        <f aca="true">IF($B$10="","",$B$10*(1-$B$14+2*$B$14*RAND()))</f>
        <v>3.58998472054438</v>
      </c>
      <c r="F7368" s="21" t="n">
        <f aca="false">INDEX($E$17:$E$28,B7368)</f>
        <v>5.0612</v>
      </c>
      <c r="G7368" s="25" t="n">
        <f aca="false">IF(OR(D7368="",E7368="",F7368=""),"",D7368*($B$7-$B$8-F7368-E7368))</f>
        <v>2043.59298640395</v>
      </c>
      <c r="H7368" s="25" t="n">
        <f aca="false">IF(D7368="","",D7368*$F$30)</f>
        <v>2498.60396212147</v>
      </c>
    </row>
    <row r="7369" customFormat="false" ht="15" hidden="false" customHeight="false" outlineLevel="0" collapsed="false">
      <c r="A7369" s="2" t="n">
        <v>7335</v>
      </c>
      <c r="B7369" s="2" t="n">
        <v>3</v>
      </c>
      <c r="C7369" s="22" t="n">
        <f aca="true">NORMSINV(MAX(RAND(),0.000000000001))</f>
        <v>-0.332157127719457</v>
      </c>
      <c r="D7369" s="24" t="n">
        <f aca="false">IF($B$11="","",$B$11*EXP($B$12*C7369))</f>
        <v>806.362224723338</v>
      </c>
      <c r="E7369" s="20" t="n">
        <f aca="true">IF($B$10="","",$B$10*(1-$B$14+2*$B$14*RAND()))</f>
        <v>3.51755067208195</v>
      </c>
      <c r="F7369" s="21" t="n">
        <f aca="false">INDEX($E$17:$E$28,B7369)</f>
        <v>5.0612</v>
      </c>
      <c r="G7369" s="25" t="n">
        <f aca="false">IF(OR(D7369="",E7369="",F7369=""),"",D7369*($B$7-$B$8-F7369-E7369))</f>
        <v>3355.4742656885</v>
      </c>
      <c r="H7369" s="25" t="n">
        <f aca="false">IF(D7369="","",D7369*$F$30)</f>
        <v>4031.16603383691</v>
      </c>
    </row>
    <row r="7370" customFormat="false" ht="15" hidden="false" customHeight="false" outlineLevel="0" collapsed="false">
      <c r="A7370" s="2" t="n">
        <v>7336</v>
      </c>
      <c r="B7370" s="2" t="n">
        <v>4</v>
      </c>
      <c r="C7370" s="22" t="n">
        <f aca="true">NORMSINV(MAX(RAND(),0.000000000001))</f>
        <v>-0.669675182260778</v>
      </c>
      <c r="D7370" s="24" t="n">
        <f aca="false">IF($B$11="","",$B$11*EXP($B$12*C7370))</f>
        <v>699.464048385887</v>
      </c>
      <c r="E7370" s="20" t="n">
        <f aca="true">IF($B$10="","",$B$10*(1-$B$14+2*$B$14*RAND()))</f>
        <v>3.85995922834112</v>
      </c>
      <c r="F7370" s="21" t="n">
        <f aca="false">INDEX($E$17:$E$28,B7370)</f>
        <v>4.89657419354839</v>
      </c>
      <c r="G7370" s="25" t="n">
        <f aca="false">IF(OR(D7370="",E7370="",F7370=""),"",D7370*($B$7-$B$8-F7370-E7370))</f>
        <v>2786.29165933504</v>
      </c>
      <c r="H7370" s="25" t="n">
        <f aca="false">IF(D7370="","",D7370*$F$30)</f>
        <v>3496.76067069073</v>
      </c>
    </row>
    <row r="7371" customFormat="false" ht="15" hidden="false" customHeight="false" outlineLevel="0" collapsed="false">
      <c r="A7371" s="2" t="n">
        <v>7337</v>
      </c>
      <c r="B7371" s="2" t="n">
        <v>5</v>
      </c>
      <c r="C7371" s="22" t="n">
        <f aca="true">NORMSINV(MAX(RAND(),0.000000000001))</f>
        <v>0.565912499084137</v>
      </c>
      <c r="D7371" s="24" t="n">
        <f aca="false">IF($B$11="","",$B$11*EXP($B$12*C7371))</f>
        <v>1177.26486815136</v>
      </c>
      <c r="E7371" s="20" t="n">
        <f aca="true">IF($B$10="","",$B$10*(1-$B$14+2*$B$14*RAND()))</f>
        <v>4.06414060761185</v>
      </c>
      <c r="F7371" s="21" t="n">
        <f aca="false">INDEX($E$17:$E$28,B7371)</f>
        <v>4.761</v>
      </c>
      <c r="G7371" s="25" t="n">
        <f aca="false">IF(OR(D7371="",E7371="",F7371=""),"",D7371*($B$7-$B$8-F7371-E7371))</f>
        <v>4608.82642641094</v>
      </c>
      <c r="H7371" s="25" t="n">
        <f aca="false">IF(D7371="","",D7371*$F$30)</f>
        <v>5885.38252886227</v>
      </c>
    </row>
    <row r="7372" customFormat="false" ht="15" hidden="false" customHeight="false" outlineLevel="0" collapsed="false">
      <c r="A7372" s="2" t="n">
        <v>7338</v>
      </c>
      <c r="B7372" s="2" t="n">
        <v>6</v>
      </c>
      <c r="C7372" s="22" t="n">
        <f aca="true">NORMSINV(MAX(RAND(),0.000000000001))</f>
        <v>-0.584123047111895</v>
      </c>
      <c r="D7372" s="24" t="n">
        <f aca="false">IF($B$11="","",$B$11*EXP($B$12*C7372))</f>
        <v>725.138856957374</v>
      </c>
      <c r="E7372" s="20" t="n">
        <f aca="true">IF($B$10="","",$B$10*(1-$B$14+2*$B$14*RAND()))</f>
        <v>3.46694446245801</v>
      </c>
      <c r="F7372" s="21" t="n">
        <f aca="false">INDEX($E$17:$E$28,B7372)</f>
        <v>4.761</v>
      </c>
      <c r="G7372" s="25" t="n">
        <f aca="false">IF(OR(D7372="",E7372="",F7372=""),"",D7372*($B$7-$B$8-F7372-E7372))</f>
        <v>3271.86679502139</v>
      </c>
      <c r="H7372" s="25" t="n">
        <f aca="false">IF(D7372="","",D7372*$F$30)</f>
        <v>3625.1141737013</v>
      </c>
    </row>
    <row r="7373" customFormat="false" ht="15" hidden="false" customHeight="false" outlineLevel="0" collapsed="false">
      <c r="A7373" s="2" t="n">
        <v>7339</v>
      </c>
      <c r="B7373" s="2" t="n">
        <v>7</v>
      </c>
      <c r="C7373" s="22" t="n">
        <f aca="true">NORMSINV(MAX(RAND(),0.000000000001))</f>
        <v>1.68654115064808</v>
      </c>
      <c r="D7373" s="24" t="n">
        <f aca="false">IF($B$11="","",$B$11*EXP($B$12*C7373))</f>
        <v>1887.75582113896</v>
      </c>
      <c r="E7373" s="20" t="n">
        <f aca="true">IF($B$10="","",$B$10*(1-$B$14+2*$B$14*RAND()))</f>
        <v>3.50371355149286</v>
      </c>
      <c r="F7373" s="21" t="n">
        <f aca="false">INDEX($E$17:$E$28,B7373)</f>
        <v>4.761</v>
      </c>
      <c r="G7373" s="25" t="n">
        <f aca="false">IF(OR(D7373="",E7373="",F7373=""),"",D7373*($B$7-$B$8-F7373-E7373))</f>
        <v>8448.24804443367</v>
      </c>
      <c r="H7373" s="25" t="n">
        <f aca="false">IF(D7373="","",D7373*$F$30)</f>
        <v>9437.2689010379</v>
      </c>
    </row>
    <row r="7374" customFormat="false" ht="15" hidden="false" customHeight="false" outlineLevel="0" collapsed="false">
      <c r="A7374" s="2" t="n">
        <v>7340</v>
      </c>
      <c r="B7374" s="2" t="n">
        <v>8</v>
      </c>
      <c r="C7374" s="22" t="n">
        <f aca="true">NORMSINV(MAX(RAND(),0.000000000001))</f>
        <v>-1.16320993682271</v>
      </c>
      <c r="D7374" s="24" t="n">
        <f aca="false">IF($B$11="","",$B$11*EXP($B$12*C7374))</f>
        <v>568.133029442145</v>
      </c>
      <c r="E7374" s="20" t="n">
        <f aca="true">IF($B$10="","",$B$10*(1-$B$14+2*$B$14*RAND()))</f>
        <v>3.37975401856769</v>
      </c>
      <c r="F7374" s="21" t="n">
        <f aca="false">INDEX($E$17:$E$28,B7374)</f>
        <v>4.761</v>
      </c>
      <c r="G7374" s="25" t="n">
        <f aca="false">IF(OR(D7374="",E7374="",F7374=""),"",D7374*($B$7-$B$8-F7374-E7374))</f>
        <v>2612.98355258075</v>
      </c>
      <c r="H7374" s="25" t="n">
        <f aca="false">IF(D7374="","",D7374*$F$30)</f>
        <v>2840.21064078717</v>
      </c>
    </row>
    <row r="7375" customFormat="false" ht="15" hidden="false" customHeight="false" outlineLevel="0" collapsed="false">
      <c r="A7375" s="2" t="n">
        <v>7341</v>
      </c>
      <c r="B7375" s="2" t="n">
        <v>9</v>
      </c>
      <c r="C7375" s="22" t="n">
        <f aca="true">NORMSINV(MAX(RAND(),0.000000000001))</f>
        <v>-0.0733672372465501</v>
      </c>
      <c r="D7375" s="24" t="n">
        <f aca="false">IF($B$11="","",$B$11*EXP($B$12*C7375))</f>
        <v>899.265510114706</v>
      </c>
      <c r="E7375" s="20" t="n">
        <f aca="true">IF($B$10="","",$B$10*(1-$B$14+2*$B$14*RAND()))</f>
        <v>3.39340446146367</v>
      </c>
      <c r="F7375" s="21" t="n">
        <f aca="false">INDEX($E$17:$E$28,B7375)</f>
        <v>4.761</v>
      </c>
      <c r="G7375" s="25" t="n">
        <f aca="false">IF(OR(D7375="",E7375="",F7375=""),"",D7375*($B$7-$B$8-F7375-E7375))</f>
        <v>4123.6679111416</v>
      </c>
      <c r="H7375" s="25" t="n">
        <f aca="false">IF(D7375="","",D7375*$F$30)</f>
        <v>4495.60813816544</v>
      </c>
    </row>
    <row r="7376" customFormat="false" ht="15" hidden="false" customHeight="false" outlineLevel="0" collapsed="false">
      <c r="A7376" s="2" t="n">
        <v>7342</v>
      </c>
      <c r="B7376" s="2" t="n">
        <v>10</v>
      </c>
      <c r="C7376" s="22" t="n">
        <f aca="true">NORMSINV(MAX(RAND(),0.000000000001))</f>
        <v>-3.16071970246286</v>
      </c>
      <c r="D7376" s="24" t="n">
        <f aca="false">IF($B$11="","",$B$11*EXP($B$12*C7376))</f>
        <v>244.856607551095</v>
      </c>
      <c r="E7376" s="20" t="n">
        <f aca="true">IF($B$10="","",$B$10*(1-$B$14+2*$B$14*RAND()))</f>
        <v>3.66906769552706</v>
      </c>
      <c r="F7376" s="21" t="n">
        <f aca="false">INDEX($E$17:$E$28,B7376)</f>
        <v>4.761</v>
      </c>
      <c r="G7376" s="25" t="n">
        <f aca="false">IF(OR(D7376="",E7376="",F7376=""),"",D7376*($B$7-$B$8-F7376-E7376))</f>
        <v>1055.31540284812</v>
      </c>
      <c r="H7376" s="25" t="n">
        <f aca="false">IF(D7376="","",D7376*$F$30)</f>
        <v>1224.08715246943</v>
      </c>
    </row>
    <row r="7377" customFormat="false" ht="15" hidden="false" customHeight="false" outlineLevel="0" collapsed="false">
      <c r="A7377" s="2" t="n">
        <v>7343</v>
      </c>
      <c r="B7377" s="2" t="n">
        <v>11</v>
      </c>
      <c r="C7377" s="22" t="n">
        <f aca="true">NORMSINV(MAX(RAND(),0.000000000001))</f>
        <v>1.21474669330626</v>
      </c>
      <c r="D7377" s="24" t="n">
        <f aca="false">IF($B$11="","",$B$11*EXP($B$12*C7377))</f>
        <v>1547.42235882371</v>
      </c>
      <c r="E7377" s="20" t="n">
        <f aca="true">IF($B$10="","",$B$10*(1-$B$14+2*$B$14*RAND()))</f>
        <v>3.41272369884803</v>
      </c>
      <c r="F7377" s="21" t="n">
        <f aca="false">INDEX($E$17:$E$28,B7377)</f>
        <v>4.761</v>
      </c>
      <c r="G7377" s="25" t="n">
        <f aca="false">IF(OR(D7377="",E7377="",F7377=""),"",D7377*($B$7-$B$8-F7377-E7377))</f>
        <v>7065.95804496939</v>
      </c>
      <c r="H7377" s="25" t="n">
        <f aca="false">IF(D7377="","",D7377*$F$30)</f>
        <v>7735.8738562315</v>
      </c>
    </row>
    <row r="7378" customFormat="false" ht="15" hidden="false" customHeight="false" outlineLevel="0" collapsed="false">
      <c r="A7378" s="2" t="n">
        <v>7344</v>
      </c>
      <c r="B7378" s="2" t="n">
        <v>12</v>
      </c>
      <c r="C7378" s="22" t="n">
        <f aca="true">NORMSINV(MAX(RAND(),0.000000000001))</f>
        <v>0.779258531830097</v>
      </c>
      <c r="D7378" s="24" t="n">
        <f aca="false">IF($B$11="","",$B$11*EXP($B$12*C7378))</f>
        <v>1287.99998803981</v>
      </c>
      <c r="E7378" s="20" t="n">
        <f aca="true">IF($B$10="","",$B$10*(1-$B$14+2*$B$14*RAND()))</f>
        <v>3.89729026642</v>
      </c>
      <c r="F7378" s="21" t="n">
        <f aca="false">INDEX($E$17:$E$28,B7378)</f>
        <v>4.761</v>
      </c>
      <c r="G7378" s="25" t="n">
        <f aca="false">IF(OR(D7378="",E7378="",F7378=""),"",D7378*($B$7-$B$8-F7378-E7378))</f>
        <v>5257.24208803302</v>
      </c>
      <c r="H7378" s="25" t="n">
        <f aca="false">IF(D7378="","",D7378*$F$30)</f>
        <v>6438.96954020862</v>
      </c>
    </row>
    <row r="7379" customFormat="false" ht="15" hidden="false" customHeight="false" outlineLevel="0" collapsed="false">
      <c r="A7379" s="2" t="n">
        <v>7345</v>
      </c>
      <c r="B7379" s="2" t="n">
        <v>1</v>
      </c>
      <c r="C7379" s="22" t="n">
        <f aca="true">NORMSINV(MAX(RAND(),0.000000000001))</f>
        <v>1.27894284445955</v>
      </c>
      <c r="D7379" s="24" t="n">
        <f aca="false">IF($B$11="","",$B$11*EXP($B$12*C7379))</f>
        <v>1589.85152609157</v>
      </c>
      <c r="E7379" s="20" t="n">
        <f aca="true">IF($B$10="","",$B$10*(1-$B$14+2*$B$14*RAND()))</f>
        <v>3.51308714468481</v>
      </c>
      <c r="F7379" s="21" t="n">
        <f aca="false">INDEX($E$17:$E$28,B7379)</f>
        <v>4.92562580645161</v>
      </c>
      <c r="G7379" s="25" t="n">
        <f aca="false">IF(OR(D7379="",E7379="",F7379=""),"",D7379*($B$7-$B$8-F7379-E7379))</f>
        <v>6838.40777879369</v>
      </c>
      <c r="H7379" s="25" t="n">
        <f aca="false">IF(D7379="","",D7379*$F$30)</f>
        <v>7947.985749237</v>
      </c>
    </row>
    <row r="7380" customFormat="false" ht="15" hidden="false" customHeight="false" outlineLevel="0" collapsed="false">
      <c r="A7380" s="2" t="n">
        <v>7346</v>
      </c>
      <c r="B7380" s="2" t="n">
        <v>2</v>
      </c>
      <c r="C7380" s="22" t="n">
        <f aca="true">NORMSINV(MAX(RAND(),0.000000000001))</f>
        <v>0.648717913501678</v>
      </c>
      <c r="D7380" s="24" t="n">
        <f aca="false">IF($B$11="","",$B$11*EXP($B$12*C7380))</f>
        <v>1219.06629216958</v>
      </c>
      <c r="E7380" s="20" t="n">
        <f aca="true">IF($B$10="","",$B$10*(1-$B$14+2*$B$14*RAND()))</f>
        <v>3.4382129364528</v>
      </c>
      <c r="F7380" s="21" t="n">
        <f aca="false">INDEX($E$17:$E$28,B7380)</f>
        <v>5.0612</v>
      </c>
      <c r="G7380" s="25" t="n">
        <f aca="false">IF(OR(D7380="",E7380="",F7380=""),"",D7380*($B$7-$B$8-F7380-E7380))</f>
        <v>5169.55674818076</v>
      </c>
      <c r="H7380" s="25" t="n">
        <f aca="false">IF(D7380="","",D7380*$F$30)</f>
        <v>6094.35620781414</v>
      </c>
    </row>
    <row r="7381" customFormat="false" ht="15" hidden="false" customHeight="false" outlineLevel="0" collapsed="false">
      <c r="A7381" s="2" t="n">
        <v>7347</v>
      </c>
      <c r="B7381" s="2" t="n">
        <v>3</v>
      </c>
      <c r="C7381" s="22" t="n">
        <f aca="true">NORMSINV(MAX(RAND(),0.000000000001))</f>
        <v>1.35363027839194</v>
      </c>
      <c r="D7381" s="24" t="n">
        <f aca="false">IF($B$11="","",$B$11*EXP($B$12*C7381))</f>
        <v>1640.68097180124</v>
      </c>
      <c r="E7381" s="20" t="n">
        <f aca="true">IF($B$10="","",$B$10*(1-$B$14+2*$B$14*RAND()))</f>
        <v>3.98825337092465</v>
      </c>
      <c r="F7381" s="21" t="n">
        <f aca="false">INDEX($E$17:$E$28,B7381)</f>
        <v>5.0612</v>
      </c>
      <c r="G7381" s="25" t="n">
        <f aca="false">IF(OR(D7381="",E7381="",F7381=""),"",D7381*($B$7-$B$8-F7381-E7381))</f>
        <v>6055.00962986912</v>
      </c>
      <c r="H7381" s="25" t="n">
        <f aca="false">IF(D7381="","",D7381*$F$30)</f>
        <v>8202.09231422875</v>
      </c>
    </row>
    <row r="7382" customFormat="false" ht="15" hidden="false" customHeight="false" outlineLevel="0" collapsed="false">
      <c r="A7382" s="2" t="n">
        <v>7348</v>
      </c>
      <c r="B7382" s="2" t="n">
        <v>4</v>
      </c>
      <c r="C7382" s="22" t="n">
        <f aca="true">NORMSINV(MAX(RAND(),0.000000000001))</f>
        <v>-0.143165812276105</v>
      </c>
      <c r="D7382" s="24" t="n">
        <f aca="false">IF($B$11="","",$B$11*EXP($B$12*C7382))</f>
        <v>873.202579897781</v>
      </c>
      <c r="E7382" s="20" t="n">
        <f aca="true">IF($B$10="","",$B$10*(1-$B$14+2*$B$14*RAND()))</f>
        <v>3.67587366253579</v>
      </c>
      <c r="F7382" s="21" t="n">
        <f aca="false">INDEX($E$17:$E$28,B7382)</f>
        <v>4.89657419354839</v>
      </c>
      <c r="G7382" s="25" t="n">
        <f aca="false">IF(OR(D7382="",E7382="",F7382=""),"",D7382*($B$7-$B$8-F7382-E7382))</f>
        <v>3639.11728392582</v>
      </c>
      <c r="H7382" s="25" t="n">
        <f aca="false">IF(D7382="","",D7382*$F$30)</f>
        <v>4365.31433742499</v>
      </c>
    </row>
    <row r="7383" customFormat="false" ht="15" hidden="false" customHeight="false" outlineLevel="0" collapsed="false">
      <c r="A7383" s="2" t="n">
        <v>7349</v>
      </c>
      <c r="B7383" s="2" t="n">
        <v>5</v>
      </c>
      <c r="C7383" s="22" t="n">
        <f aca="true">NORMSINV(MAX(RAND(),0.000000000001))</f>
        <v>-0.0250321686358674</v>
      </c>
      <c r="D7383" s="24" t="n">
        <f aca="false">IF($B$11="","",$B$11*EXP($B$12*C7383))</f>
        <v>917.768415437635</v>
      </c>
      <c r="E7383" s="20" t="n">
        <f aca="true">IF($B$10="","",$B$10*(1-$B$14+2*$B$14*RAND()))</f>
        <v>3.61777465307581</v>
      </c>
      <c r="F7383" s="21" t="n">
        <f aca="false">INDEX($E$17:$E$28,B7383)</f>
        <v>4.761</v>
      </c>
      <c r="G7383" s="25" t="n">
        <f aca="false">IF(OR(D7383="",E7383="",F7383=""),"",D7383*($B$7-$B$8-F7383-E7383))</f>
        <v>4002.59487601306</v>
      </c>
      <c r="H7383" s="25" t="n">
        <f aca="false">IF(D7383="","",D7383*$F$30)</f>
        <v>4588.10786245582</v>
      </c>
    </row>
    <row r="7384" customFormat="false" ht="15" hidden="false" customHeight="false" outlineLevel="0" collapsed="false">
      <c r="A7384" s="2" t="n">
        <v>7350</v>
      </c>
      <c r="B7384" s="2" t="n">
        <v>6</v>
      </c>
      <c r="C7384" s="22" t="n">
        <f aca="true">NORMSINV(MAX(RAND(),0.000000000001))</f>
        <v>0.165308965601306</v>
      </c>
      <c r="D7384" s="24" t="n">
        <f aca="false">IF($B$11="","",$B$11*EXP($B$12*C7384))</f>
        <v>994.408793513122</v>
      </c>
      <c r="E7384" s="20" t="n">
        <f aca="true">IF($B$10="","",$B$10*(1-$B$14+2*$B$14*RAND()))</f>
        <v>3.55980244512869</v>
      </c>
      <c r="F7384" s="21" t="n">
        <f aca="false">INDEX($E$17:$E$28,B7384)</f>
        <v>4.761</v>
      </c>
      <c r="G7384" s="25" t="n">
        <f aca="false">IF(OR(D7384="",E7384="",F7384=""),"",D7384*($B$7-$B$8-F7384-E7384))</f>
        <v>4394.48890883572</v>
      </c>
      <c r="H7384" s="25" t="n">
        <f aca="false">IF(D7384="","",D7384*$F$30)</f>
        <v>4971.2484405308</v>
      </c>
    </row>
    <row r="7385" customFormat="false" ht="15" hidden="false" customHeight="false" outlineLevel="0" collapsed="false">
      <c r="A7385" s="2" t="n">
        <v>7351</v>
      </c>
      <c r="B7385" s="2" t="n">
        <v>7</v>
      </c>
      <c r="C7385" s="22" t="n">
        <f aca="true">NORMSINV(MAX(RAND(),0.000000000001))</f>
        <v>-0.490288231491021</v>
      </c>
      <c r="D7385" s="24" t="n">
        <f aca="false">IF($B$11="","",$B$11*EXP($B$12*C7385))</f>
        <v>754.38433826015</v>
      </c>
      <c r="E7385" s="20" t="n">
        <f aca="true">IF($B$10="","",$B$10*(1-$B$14+2*$B$14*RAND()))</f>
        <v>3.60572884169081</v>
      </c>
      <c r="F7385" s="21" t="n">
        <f aca="false">INDEX($E$17:$E$28,B7385)</f>
        <v>4.761</v>
      </c>
      <c r="G7385" s="25" t="n">
        <f aca="false">IF(OR(D7385="",E7385="",F7385=""),"",D7385*($B$7-$B$8-F7385-E7385))</f>
        <v>3299.12726879328</v>
      </c>
      <c r="H7385" s="25" t="n">
        <f aca="false">IF(D7385="","",D7385*$F$30)</f>
        <v>3771.31818383014</v>
      </c>
    </row>
    <row r="7386" customFormat="false" ht="15" hidden="false" customHeight="false" outlineLevel="0" collapsed="false">
      <c r="A7386" s="2" t="n">
        <v>7352</v>
      </c>
      <c r="B7386" s="2" t="n">
        <v>8</v>
      </c>
      <c r="C7386" s="22" t="n">
        <f aca="true">NORMSINV(MAX(RAND(),0.000000000001))</f>
        <v>-1.06394128894611</v>
      </c>
      <c r="D7386" s="24" t="n">
        <f aca="false">IF($B$11="","",$B$11*EXP($B$12*C7386))</f>
        <v>592.401158393548</v>
      </c>
      <c r="E7386" s="20" t="n">
        <f aca="true">IF($B$10="","",$B$10*(1-$B$14+2*$B$14*RAND()))</f>
        <v>4.08922207422938</v>
      </c>
      <c r="F7386" s="21" t="n">
        <f aca="false">INDEX($E$17:$E$28,B7386)</f>
        <v>4.761</v>
      </c>
      <c r="G7386" s="25" t="n">
        <f aca="false">IF(OR(D7386="",E7386="",F7386=""),"",D7386*($B$7-$B$8-F7386-E7386))</f>
        <v>2304.30894912017</v>
      </c>
      <c r="H7386" s="25" t="n">
        <f aca="false">IF(D7386="","",D7386*$F$30)</f>
        <v>2961.53187104103</v>
      </c>
    </row>
    <row r="7387" customFormat="false" ht="15" hidden="false" customHeight="false" outlineLevel="0" collapsed="false">
      <c r="A7387" s="2" t="n">
        <v>7353</v>
      </c>
      <c r="B7387" s="2" t="n">
        <v>9</v>
      </c>
      <c r="C7387" s="22" t="n">
        <f aca="true">NORMSINV(MAX(RAND(),0.000000000001))</f>
        <v>-0.36494568740798</v>
      </c>
      <c r="D7387" s="24" t="n">
        <f aca="false">IF($B$11="","",$B$11*EXP($B$12*C7387))</f>
        <v>795.29814176007</v>
      </c>
      <c r="E7387" s="20" t="n">
        <f aca="true">IF($B$10="","",$B$10*(1-$B$14+2*$B$14*RAND()))</f>
        <v>3.52309051087636</v>
      </c>
      <c r="F7387" s="21" t="n">
        <f aca="false">INDEX($E$17:$E$28,B7387)</f>
        <v>4.761</v>
      </c>
      <c r="G7387" s="25" t="n">
        <f aca="false">IF(OR(D7387="",E7387="",F7387=""),"",D7387*($B$7-$B$8-F7387-E7387))</f>
        <v>3543.77653655109</v>
      </c>
      <c r="H7387" s="25" t="n">
        <f aca="false">IF(D7387="","",D7387*$F$30)</f>
        <v>3975.85447028694</v>
      </c>
    </row>
    <row r="7388" customFormat="false" ht="15" hidden="false" customHeight="false" outlineLevel="0" collapsed="false">
      <c r="A7388" s="2" t="n">
        <v>7354</v>
      </c>
      <c r="B7388" s="2" t="n">
        <v>10</v>
      </c>
      <c r="C7388" s="22" t="n">
        <f aca="true">NORMSINV(MAX(RAND(),0.000000000001))</f>
        <v>2.05873823122721</v>
      </c>
      <c r="D7388" s="24" t="n">
        <f aca="false">IF($B$11="","",$B$11*EXP($B$12*C7388))</f>
        <v>2208.29328380865</v>
      </c>
      <c r="E7388" s="20" t="n">
        <f aca="true">IF($B$10="","",$B$10*(1-$B$14+2*$B$14*RAND()))</f>
        <v>3.95352301507964</v>
      </c>
      <c r="F7388" s="21" t="n">
        <f aca="false">INDEX($E$17:$E$28,B7388)</f>
        <v>4.761</v>
      </c>
      <c r="G7388" s="25" t="n">
        <f aca="false">IF(OR(D7388="",E7388="",F7388=""),"",D7388*($B$7-$B$8-F7388-E7388))</f>
        <v>8889.43378992591</v>
      </c>
      <c r="H7388" s="25" t="n">
        <f aca="false">IF(D7388="","",D7388*$F$30)</f>
        <v>11039.6997844162</v>
      </c>
    </row>
    <row r="7389" customFormat="false" ht="15" hidden="false" customHeight="false" outlineLevel="0" collapsed="false">
      <c r="A7389" s="2" t="n">
        <v>7355</v>
      </c>
      <c r="B7389" s="2" t="n">
        <v>11</v>
      </c>
      <c r="C7389" s="22" t="n">
        <f aca="true">NORMSINV(MAX(RAND(),0.000000000001))</f>
        <v>-1.36473050682677</v>
      </c>
      <c r="D7389" s="24" t="n">
        <f aca="false">IF($B$11="","",$B$11*EXP($B$12*C7389))</f>
        <v>521.88208315151</v>
      </c>
      <c r="E7389" s="20" t="n">
        <f aca="true">IF($B$10="","",$B$10*(1-$B$14+2*$B$14*RAND()))</f>
        <v>3.4716127532986</v>
      </c>
      <c r="F7389" s="21" t="n">
        <f aca="false">INDEX($E$17:$E$28,B7389)</f>
        <v>4.761</v>
      </c>
      <c r="G7389" s="25" t="n">
        <f aca="false">IF(OR(D7389="",E7389="",F7389=""),"",D7389*($B$7-$B$8-F7389-E7389))</f>
        <v>2352.32464587908</v>
      </c>
      <c r="H7389" s="25" t="n">
        <f aca="false">IF(D7389="","",D7389*$F$30)</f>
        <v>2608.99291009103</v>
      </c>
    </row>
    <row r="7390" customFormat="false" ht="15" hidden="false" customHeight="false" outlineLevel="0" collapsed="false">
      <c r="A7390" s="2" t="n">
        <v>7356</v>
      </c>
      <c r="B7390" s="2" t="n">
        <v>12</v>
      </c>
      <c r="C7390" s="22" t="n">
        <f aca="true">NORMSINV(MAX(RAND(),0.000000000001))</f>
        <v>-0.465535681375532</v>
      </c>
      <c r="D7390" s="24" t="n">
        <f aca="false">IF($B$11="","",$B$11*EXP($B$12*C7390))</f>
        <v>762.293654854933</v>
      </c>
      <c r="E7390" s="20" t="n">
        <f aca="true">IF($B$10="","",$B$10*(1-$B$14+2*$B$14*RAND()))</f>
        <v>3.57553047506779</v>
      </c>
      <c r="F7390" s="21" t="n">
        <f aca="false">INDEX($E$17:$E$28,B7390)</f>
        <v>4.761</v>
      </c>
      <c r="G7390" s="25" t="n">
        <f aca="false">IF(OR(D7390="",E7390="",F7390=""),"",D7390*($B$7-$B$8-F7390-E7390))</f>
        <v>3356.73687820289</v>
      </c>
      <c r="H7390" s="25" t="n">
        <f aca="false">IF(D7390="","",D7390*$F$30)</f>
        <v>3810.85843935078</v>
      </c>
    </row>
    <row r="7391" customFormat="false" ht="15" hidden="false" customHeight="false" outlineLevel="0" collapsed="false">
      <c r="A7391" s="2" t="n">
        <v>7357</v>
      </c>
      <c r="B7391" s="2" t="n">
        <v>1</v>
      </c>
      <c r="C7391" s="22" t="n">
        <f aca="true">NORMSINV(MAX(RAND(),0.000000000001))</f>
        <v>-0.205938003148286</v>
      </c>
      <c r="D7391" s="24" t="n">
        <f aca="false">IF($B$11="","",$B$11*EXP($B$12*C7391))</f>
        <v>850.409083152405</v>
      </c>
      <c r="E7391" s="20" t="n">
        <f aca="true">IF($B$10="","",$B$10*(1-$B$14+2*$B$14*RAND()))</f>
        <v>4.07648892340607</v>
      </c>
      <c r="F7391" s="21" t="n">
        <f aca="false">INDEX($E$17:$E$28,B7391)</f>
        <v>4.92562580645161</v>
      </c>
      <c r="G7391" s="25" t="n">
        <f aca="false">IF(OR(D7391="",E7391="",F7391=""),"",D7391*($B$7-$B$8-F7391-E7391))</f>
        <v>3178.73158551061</v>
      </c>
      <c r="H7391" s="25" t="n">
        <f aca="false">IF(D7391="","",D7391*$F$30)</f>
        <v>4251.3650884955</v>
      </c>
    </row>
    <row r="7392" customFormat="false" ht="15" hidden="false" customHeight="false" outlineLevel="0" collapsed="false">
      <c r="A7392" s="2" t="n">
        <v>7358</v>
      </c>
      <c r="B7392" s="2" t="n">
        <v>2</v>
      </c>
      <c r="C7392" s="22" t="n">
        <f aca="true">NORMSINV(MAX(RAND(),0.000000000001))</f>
        <v>-2.48923515833867</v>
      </c>
      <c r="D7392" s="24" t="n">
        <f aca="false">IF($B$11="","",$B$11*EXP($B$12*C7392))</f>
        <v>324.931231791355</v>
      </c>
      <c r="E7392" s="20" t="n">
        <f aca="true">IF($B$10="","",$B$10*(1-$B$14+2*$B$14*RAND()))</f>
        <v>3.61831614395569</v>
      </c>
      <c r="F7392" s="21" t="n">
        <f aca="false">INDEX($E$17:$E$28,B7392)</f>
        <v>5.0612</v>
      </c>
      <c r="G7392" s="25" t="n">
        <f aca="false">IF(OR(D7392="",E7392="",F7392=""),"",D7392*($B$7-$B$8-F7392-E7392))</f>
        <v>1319.37802101339</v>
      </c>
      <c r="H7392" s="25" t="n">
        <f aca="false">IF(D7392="","",D7392*$F$30)</f>
        <v>1624.39621397134</v>
      </c>
    </row>
    <row r="7393" customFormat="false" ht="15" hidden="false" customHeight="false" outlineLevel="0" collapsed="false">
      <c r="A7393" s="2" t="n">
        <v>7359</v>
      </c>
      <c r="B7393" s="2" t="n">
        <v>3</v>
      </c>
      <c r="C7393" s="22" t="n">
        <f aca="true">NORMSINV(MAX(RAND(),0.000000000001))</f>
        <v>0.230011785218699</v>
      </c>
      <c r="D7393" s="24" t="n">
        <f aca="false">IF($B$11="","",$B$11*EXP($B$12*C7393))</f>
        <v>1021.89288475264</v>
      </c>
      <c r="E7393" s="20" t="n">
        <f aca="true">IF($B$10="","",$B$10*(1-$B$14+2*$B$14*RAND()))</f>
        <v>3.80344595546962</v>
      </c>
      <c r="F7393" s="21" t="n">
        <f aca="false">INDEX($E$17:$E$28,B7393)</f>
        <v>5.0612</v>
      </c>
      <c r="G7393" s="25" t="n">
        <f aca="false">IF(OR(D7393="",E7393="",F7393=""),"",D7393*($B$7-$B$8-F7393-E7393))</f>
        <v>3960.19672400297</v>
      </c>
      <c r="H7393" s="25" t="n">
        <f aca="false">IF(D7393="","",D7393*$F$30)</f>
        <v>5108.64690945542</v>
      </c>
    </row>
    <row r="7394" customFormat="false" ht="15" hidden="false" customHeight="false" outlineLevel="0" collapsed="false">
      <c r="A7394" s="2" t="n">
        <v>7360</v>
      </c>
      <c r="B7394" s="2" t="n">
        <v>4</v>
      </c>
      <c r="C7394" s="22" t="n">
        <f aca="true">NORMSINV(MAX(RAND(),0.000000000001))</f>
        <v>0.140605002900528</v>
      </c>
      <c r="D7394" s="24" t="n">
        <f aca="false">IF($B$11="","",$B$11*EXP($B$12*C7394))</f>
        <v>984.11127162991</v>
      </c>
      <c r="E7394" s="20" t="n">
        <f aca="true">IF($B$10="","",$B$10*(1-$B$14+2*$B$14*RAND()))</f>
        <v>3.91368918581984</v>
      </c>
      <c r="F7394" s="21" t="n">
        <f aca="false">INDEX($E$17:$E$28,B7394)</f>
        <v>4.89657419354839</v>
      </c>
      <c r="G7394" s="25" t="n">
        <f aca="false">IF(OR(D7394="",E7394="",F7394=""),"",D7394*($B$7-$B$8-F7394-E7394))</f>
        <v>3867.29810290056</v>
      </c>
      <c r="H7394" s="25" t="n">
        <f aca="false">IF(D7394="","",D7394*$F$30)</f>
        <v>4919.76906913225</v>
      </c>
    </row>
    <row r="7395" customFormat="false" ht="15" hidden="false" customHeight="false" outlineLevel="0" collapsed="false">
      <c r="A7395" s="2" t="n">
        <v>7361</v>
      </c>
      <c r="B7395" s="2" t="n">
        <v>5</v>
      </c>
      <c r="C7395" s="22" t="n">
        <f aca="true">NORMSINV(MAX(RAND(),0.000000000001))</f>
        <v>-1.98338260831273</v>
      </c>
      <c r="D7395" s="24" t="n">
        <f aca="false">IF($B$11="","",$B$11*EXP($B$12*C7395))</f>
        <v>402.124871113151</v>
      </c>
      <c r="E7395" s="20" t="n">
        <f aca="true">IF($B$10="","",$B$10*(1-$B$14+2*$B$14*RAND()))</f>
        <v>3.83612224562302</v>
      </c>
      <c r="F7395" s="21" t="n">
        <f aca="false">INDEX($E$17:$E$28,B7395)</f>
        <v>4.761</v>
      </c>
      <c r="G7395" s="25" t="n">
        <f aca="false">IF(OR(D7395="",E7395="",F7395=""),"",D7395*($B$7-$B$8-F7395-E7395))</f>
        <v>1665.95418301638</v>
      </c>
      <c r="H7395" s="25" t="n">
        <f aca="false">IF(D7395="","",D7395*$F$30)</f>
        <v>2010.30265566887</v>
      </c>
    </row>
    <row r="7396" customFormat="false" ht="15" hidden="false" customHeight="false" outlineLevel="0" collapsed="false">
      <c r="A7396" s="2" t="n">
        <v>7362</v>
      </c>
      <c r="B7396" s="2" t="n">
        <v>6</v>
      </c>
      <c r="C7396" s="22" t="n">
        <f aca="true">NORMSINV(MAX(RAND(),0.000000000001))</f>
        <v>0.0425637549154816</v>
      </c>
      <c r="D7396" s="24" t="n">
        <f aca="false">IF($B$11="","",$B$11*EXP($B$12*C7396))</f>
        <v>944.284706455383</v>
      </c>
      <c r="E7396" s="20" t="n">
        <f aca="true">IF($B$10="","",$B$10*(1-$B$14+2*$B$14*RAND()))</f>
        <v>3.49176380623906</v>
      </c>
      <c r="F7396" s="21" t="n">
        <f aca="false">INDEX($E$17:$E$28,B7396)</f>
        <v>4.761</v>
      </c>
      <c r="G7396" s="25" t="n">
        <f aca="false">IF(OR(D7396="",E7396="",F7396=""),"",D7396*($B$7-$B$8-F7396-E7396))</f>
        <v>4237.22851202152</v>
      </c>
      <c r="H7396" s="25" t="n">
        <f aca="false">IF(D7396="","",D7396*$F$30)</f>
        <v>4720.66810451175</v>
      </c>
    </row>
    <row r="7397" customFormat="false" ht="15" hidden="false" customHeight="false" outlineLevel="0" collapsed="false">
      <c r="A7397" s="2" t="n">
        <v>7363</v>
      </c>
      <c r="B7397" s="2" t="n">
        <v>7</v>
      </c>
      <c r="C7397" s="22" t="n">
        <f aca="true">NORMSINV(MAX(RAND(),0.000000000001))</f>
        <v>1.03955156132177</v>
      </c>
      <c r="D7397" s="24" t="n">
        <f aca="false">IF($B$11="","",$B$11*EXP($B$12*C7397))</f>
        <v>1437.30418970723</v>
      </c>
      <c r="E7397" s="20" t="n">
        <f aca="true">IF($B$10="","",$B$10*(1-$B$14+2*$B$14*RAND()))</f>
        <v>3.78690902031239</v>
      </c>
      <c r="F7397" s="21" t="n">
        <f aca="false">INDEX($E$17:$E$28,B7397)</f>
        <v>4.761</v>
      </c>
      <c r="G7397" s="25" t="n">
        <f aca="false">IF(OR(D7397="",E7397="",F7397=""),"",D7397*($B$7-$B$8-F7397-E7397))</f>
        <v>6025.30992873888</v>
      </c>
      <c r="H7397" s="25" t="n">
        <f aca="false">IF(D7397="","",D7397*$F$30)</f>
        <v>7185.37110518437</v>
      </c>
    </row>
    <row r="7398" customFormat="false" ht="15" hidden="false" customHeight="false" outlineLevel="0" collapsed="false">
      <c r="A7398" s="2" t="n">
        <v>7364</v>
      </c>
      <c r="B7398" s="2" t="n">
        <v>8</v>
      </c>
      <c r="C7398" s="22" t="n">
        <f aca="true">NORMSINV(MAX(RAND(),0.000000000001))</f>
        <v>-0.448864451453104</v>
      </c>
      <c r="D7398" s="24" t="n">
        <f aca="false">IF($B$11="","",$B$11*EXP($B$12*C7398))</f>
        <v>767.6673842127</v>
      </c>
      <c r="E7398" s="20" t="n">
        <f aca="true">IF($B$10="","",$B$10*(1-$B$14+2*$B$14*RAND()))</f>
        <v>4.08517895168336</v>
      </c>
      <c r="F7398" s="21" t="n">
        <f aca="false">INDEX($E$17:$E$28,B7398)</f>
        <v>4.761</v>
      </c>
      <c r="G7398" s="25" t="n">
        <f aca="false">IF(OR(D7398="",E7398="",F7398=""),"",D7398*($B$7-$B$8-F7398-E7398))</f>
        <v>2989.15941875359</v>
      </c>
      <c r="H7398" s="25" t="n">
        <f aca="false">IF(D7398="","",D7398*$F$30)</f>
        <v>3837.72278715613</v>
      </c>
    </row>
    <row r="7399" customFormat="false" ht="15" hidden="false" customHeight="false" outlineLevel="0" collapsed="false">
      <c r="A7399" s="2" t="n">
        <v>7365</v>
      </c>
      <c r="B7399" s="2" t="n">
        <v>9</v>
      </c>
      <c r="C7399" s="22" t="n">
        <f aca="true">NORMSINV(MAX(RAND(),0.000000000001))</f>
        <v>-0.747502214917322</v>
      </c>
      <c r="D7399" s="24" t="n">
        <f aca="false">IF($B$11="","",$B$11*EXP($B$12*C7399))</f>
        <v>676.898087378959</v>
      </c>
      <c r="E7399" s="20" t="n">
        <f aca="true">IF($B$10="","",$B$10*(1-$B$14+2*$B$14*RAND()))</f>
        <v>3.61956002054061</v>
      </c>
      <c r="F7399" s="21" t="n">
        <f aca="false">INDEX($E$17:$E$28,B7399)</f>
        <v>4.761</v>
      </c>
      <c r="G7399" s="25" t="n">
        <f aca="false">IF(OR(D7399="",E7399="",F7399=""),"",D7399*($B$7-$B$8-F7399-E7399))</f>
        <v>2950.89658413943</v>
      </c>
      <c r="H7399" s="25" t="n">
        <f aca="false">IF(D7399="","",D7399*$F$30)</f>
        <v>3383.94891842489</v>
      </c>
    </row>
    <row r="7400" customFormat="false" ht="15" hidden="false" customHeight="false" outlineLevel="0" collapsed="false">
      <c r="A7400" s="2" t="n">
        <v>7366</v>
      </c>
      <c r="B7400" s="2" t="n">
        <v>10</v>
      </c>
      <c r="C7400" s="22" t="n">
        <f aca="true">NORMSINV(MAX(RAND(),0.000000000001))</f>
        <v>-0.331446593007006</v>
      </c>
      <c r="D7400" s="24" t="n">
        <f aca="false">IF($B$11="","",$B$11*EXP($B$12*C7400))</f>
        <v>806.603681860666</v>
      </c>
      <c r="E7400" s="20" t="n">
        <f aca="true">IF($B$10="","",$B$10*(1-$B$14+2*$B$14*RAND()))</f>
        <v>3.40152121650546</v>
      </c>
      <c r="F7400" s="21" t="n">
        <f aca="false">INDEX($E$17:$E$28,B7400)</f>
        <v>4.761</v>
      </c>
      <c r="G7400" s="25" t="n">
        <f aca="false">IF(OR(D7400="",E7400="",F7400=""),"",D7400*($B$7-$B$8-F7400-E7400))</f>
        <v>3692.21124040578</v>
      </c>
      <c r="H7400" s="25" t="n">
        <f aca="false">IF(D7400="","",D7400*$F$30)</f>
        <v>4032.37312635784</v>
      </c>
    </row>
    <row r="7401" customFormat="false" ht="15" hidden="false" customHeight="false" outlineLevel="0" collapsed="false">
      <c r="A7401" s="2" t="n">
        <v>7367</v>
      </c>
      <c r="B7401" s="2" t="n">
        <v>11</v>
      </c>
      <c r="C7401" s="22" t="n">
        <f aca="true">NORMSINV(MAX(RAND(),0.000000000001))</f>
        <v>-0.752386427288573</v>
      </c>
      <c r="D7401" s="24" t="n">
        <f aca="false">IF($B$11="","",$B$11*EXP($B$12*C7401))</f>
        <v>675.506435649393</v>
      </c>
      <c r="E7401" s="20" t="n">
        <f aca="true">IF($B$10="","",$B$10*(1-$B$14+2*$B$14*RAND()))</f>
        <v>3.9832355890087</v>
      </c>
      <c r="F7401" s="21" t="n">
        <f aca="false">INDEX($E$17:$E$28,B7401)</f>
        <v>4.761</v>
      </c>
      <c r="G7401" s="25" t="n">
        <f aca="false">IF(OR(D7401="",E7401="",F7401=""),"",D7401*($B$7-$B$8-F7401-E7401))</f>
        <v>2699.16457496343</v>
      </c>
      <c r="H7401" s="25" t="n">
        <f aca="false">IF(D7401="","",D7401*$F$30)</f>
        <v>3376.99177309844</v>
      </c>
    </row>
    <row r="7402" customFormat="false" ht="15" hidden="false" customHeight="false" outlineLevel="0" collapsed="false">
      <c r="A7402" s="2" t="n">
        <v>7368</v>
      </c>
      <c r="B7402" s="2" t="n">
        <v>12</v>
      </c>
      <c r="C7402" s="22" t="n">
        <f aca="true">NORMSINV(MAX(RAND(),0.000000000001))</f>
        <v>-0.660820267911876</v>
      </c>
      <c r="D7402" s="24" t="n">
        <f aca="false">IF($B$11="","",$B$11*EXP($B$12*C7402))</f>
        <v>702.078735844523</v>
      </c>
      <c r="E7402" s="20" t="n">
        <f aca="true">IF($B$10="","",$B$10*(1-$B$14+2*$B$14*RAND()))</f>
        <v>3.71964812896614</v>
      </c>
      <c r="F7402" s="21" t="n">
        <f aca="false">INDEX($E$17:$E$28,B7402)</f>
        <v>4.761</v>
      </c>
      <c r="G7402" s="25" t="n">
        <f aca="false">IF(OR(D7402="",E7402="",F7402=""),"",D7402*($B$7-$B$8-F7402-E7402))</f>
        <v>2990.40037713246</v>
      </c>
      <c r="H7402" s="25" t="n">
        <f aca="false">IF(D7402="","",D7402*$F$30)</f>
        <v>3509.83201623394</v>
      </c>
    </row>
    <row r="7403" customFormat="false" ht="15" hidden="false" customHeight="false" outlineLevel="0" collapsed="false">
      <c r="A7403" s="2" t="n">
        <v>7369</v>
      </c>
      <c r="B7403" s="2" t="n">
        <v>1</v>
      </c>
      <c r="C7403" s="22" t="n">
        <f aca="true">NORMSINV(MAX(RAND(),0.000000000001))</f>
        <v>0.697742109092486</v>
      </c>
      <c r="D7403" s="24" t="n">
        <f aca="false">IF($B$11="","",$B$11*EXP($B$12*C7403))</f>
        <v>1244.51060456513</v>
      </c>
      <c r="E7403" s="20" t="n">
        <f aca="true">IF($B$10="","",$B$10*(1-$B$14+2*$B$14*RAND()))</f>
        <v>4.04944159700006</v>
      </c>
      <c r="F7403" s="21" t="n">
        <f aca="false">INDEX($E$17:$E$28,B7403)</f>
        <v>4.92562580645161</v>
      </c>
      <c r="G7403" s="25" t="n">
        <f aca="false">IF(OR(D7403="",E7403="",F7403=""),"",D7403*($B$7-$B$8-F7403-E7403))</f>
        <v>4685.49854187734</v>
      </c>
      <c r="H7403" s="25" t="n">
        <f aca="false">IF(D7403="","",D7403*$F$30)</f>
        <v>6221.55741434202</v>
      </c>
    </row>
    <row r="7404" customFormat="false" ht="15" hidden="false" customHeight="false" outlineLevel="0" collapsed="false">
      <c r="A7404" s="2" t="n">
        <v>7370</v>
      </c>
      <c r="B7404" s="2" t="n">
        <v>2</v>
      </c>
      <c r="C7404" s="22" t="n">
        <f aca="true">NORMSINV(MAX(RAND(),0.000000000001))</f>
        <v>1.14523856767919</v>
      </c>
      <c r="D7404" s="24" t="n">
        <f aca="false">IF($B$11="","",$B$11*EXP($B$12*C7404))</f>
        <v>1502.75815070091</v>
      </c>
      <c r="E7404" s="20" t="n">
        <f aca="true">IF($B$10="","",$B$10*(1-$B$14+2*$B$14*RAND()))</f>
        <v>3.55168148409497</v>
      </c>
      <c r="F7404" s="21" t="n">
        <f aca="false">INDEX($E$17:$E$28,B7404)</f>
        <v>5.0612</v>
      </c>
      <c r="G7404" s="25" t="n">
        <f aca="false">IF(OR(D7404="",E7404="",F7404=""),"",D7404*($B$7-$B$8-F7404-E7404))</f>
        <v>6202.06098868494</v>
      </c>
      <c r="H7404" s="25" t="n">
        <f aca="false">IF(D7404="","",D7404*$F$30)</f>
        <v>7512.58854698401</v>
      </c>
    </row>
    <row r="7405" customFormat="false" ht="15" hidden="false" customHeight="false" outlineLevel="0" collapsed="false">
      <c r="A7405" s="2" t="n">
        <v>7371</v>
      </c>
      <c r="B7405" s="2" t="n">
        <v>3</v>
      </c>
      <c r="C7405" s="22" t="n">
        <f aca="true">NORMSINV(MAX(RAND(),0.000000000001))</f>
        <v>-1.03658828853609</v>
      </c>
      <c r="D7405" s="24" t="n">
        <f aca="false">IF($B$11="","",$B$11*EXP($B$12*C7405))</f>
        <v>599.268451617645</v>
      </c>
      <c r="E7405" s="20" t="n">
        <f aca="true">IF($B$10="","",$B$10*(1-$B$14+2*$B$14*RAND()))</f>
        <v>3.82822940893813</v>
      </c>
      <c r="F7405" s="21" t="n">
        <f aca="false">INDEX($E$17:$E$28,B7405)</f>
        <v>5.0612</v>
      </c>
      <c r="G7405" s="25" t="n">
        <f aca="false">IF(OR(D7405="",E7405="",F7405=""),"",D7405*($B$7-$B$8-F7405-E7405))</f>
        <v>2307.52547595009</v>
      </c>
      <c r="H7405" s="25" t="n">
        <f aca="false">IF(D7405="","",D7405*$F$30)</f>
        <v>2995.86284332693</v>
      </c>
    </row>
    <row r="7406" customFormat="false" ht="15" hidden="false" customHeight="false" outlineLevel="0" collapsed="false">
      <c r="A7406" s="2" t="n">
        <v>7372</v>
      </c>
      <c r="B7406" s="2" t="n">
        <v>4</v>
      </c>
      <c r="C7406" s="22" t="n">
        <f aca="true">NORMSINV(MAX(RAND(),0.000000000001))</f>
        <v>-1.95719381488858</v>
      </c>
      <c r="D7406" s="24" t="n">
        <f aca="false">IF($B$11="","",$B$11*EXP($B$12*C7406))</f>
        <v>406.586921002689</v>
      </c>
      <c r="E7406" s="20" t="n">
        <f aca="true">IF($B$10="","",$B$10*(1-$B$14+2*$B$14*RAND()))</f>
        <v>3.66014248367275</v>
      </c>
      <c r="F7406" s="21" t="n">
        <f aca="false">INDEX($E$17:$E$28,B7406)</f>
        <v>4.89657419354839</v>
      </c>
      <c r="G7406" s="25" t="n">
        <f aca="false">IF(OR(D7406="",E7406="",F7406=""),"",D7406*($B$7-$B$8-F7406-E7406))</f>
        <v>1700.86828589056</v>
      </c>
      <c r="H7406" s="25" t="n">
        <f aca="false">IF(D7406="","",D7406*$F$30)</f>
        <v>2032.60933547664</v>
      </c>
    </row>
    <row r="7407" customFormat="false" ht="15" hidden="false" customHeight="false" outlineLevel="0" collapsed="false">
      <c r="A7407" s="2" t="n">
        <v>7373</v>
      </c>
      <c r="B7407" s="2" t="n">
        <v>5</v>
      </c>
      <c r="C7407" s="22" t="n">
        <f aca="true">NORMSINV(MAX(RAND(),0.000000000001))</f>
        <v>1.49516660526811</v>
      </c>
      <c r="D7407" s="24" t="n">
        <f aca="false">IF($B$11="","",$B$11*EXP($B$12*C7407))</f>
        <v>1741.50553268572</v>
      </c>
      <c r="E7407" s="20" t="n">
        <f aca="true">IF($B$10="","",$B$10*(1-$B$14+2*$B$14*RAND()))</f>
        <v>3.5910398704879</v>
      </c>
      <c r="F7407" s="21" t="n">
        <f aca="false">INDEX($E$17:$E$28,B7407)</f>
        <v>4.761</v>
      </c>
      <c r="G7407" s="25" t="n">
        <f aca="false">IF(OR(D7407="",E7407="",F7407=""),"",D7407*($B$7-$B$8-F7407-E7407))</f>
        <v>7641.65684274966</v>
      </c>
      <c r="H7407" s="25" t="n">
        <f aca="false">IF(D7407="","",D7407*$F$30)</f>
        <v>8706.13445900243</v>
      </c>
    </row>
    <row r="7408" customFormat="false" ht="15" hidden="false" customHeight="false" outlineLevel="0" collapsed="false">
      <c r="A7408" s="2" t="n">
        <v>7374</v>
      </c>
      <c r="B7408" s="2" t="n">
        <v>6</v>
      </c>
      <c r="C7408" s="22" t="n">
        <f aca="true">NORMSINV(MAX(RAND(),0.000000000001))</f>
        <v>-1.22207046707375</v>
      </c>
      <c r="D7408" s="24" t="n">
        <f aca="false">IF($B$11="","",$B$11*EXP($B$12*C7408))</f>
        <v>554.215592907212</v>
      </c>
      <c r="E7408" s="20" t="n">
        <f aca="true">IF($B$10="","",$B$10*(1-$B$14+2*$B$14*RAND()))</f>
        <v>3.55359372247212</v>
      </c>
      <c r="F7408" s="21" t="n">
        <f aca="false">INDEX($E$17:$E$28,B7408)</f>
        <v>4.761</v>
      </c>
      <c r="G7408" s="25" t="n">
        <f aca="false">IF(OR(D7408="",E7408="",F7408=""),"",D7408*($B$7-$B$8-F7408-E7408))</f>
        <v>2452.62916395541</v>
      </c>
      <c r="H7408" s="25" t="n">
        <f aca="false">IF(D7408="","",D7408*$F$30)</f>
        <v>2770.63459206173</v>
      </c>
    </row>
    <row r="7409" customFormat="false" ht="15" hidden="false" customHeight="false" outlineLevel="0" collapsed="false">
      <c r="A7409" s="2" t="n">
        <v>7375</v>
      </c>
      <c r="B7409" s="2" t="n">
        <v>7</v>
      </c>
      <c r="C7409" s="22" t="n">
        <f aca="true">NORMSINV(MAX(RAND(),0.000000000001))</f>
        <v>-0.817758955720067</v>
      </c>
      <c r="D7409" s="24" t="n">
        <f aca="false">IF($B$11="","",$B$11*EXP($B$12*C7409))</f>
        <v>657.153033711262</v>
      </c>
      <c r="E7409" s="20" t="n">
        <f aca="true">IF($B$10="","",$B$10*(1-$B$14+2*$B$14*RAND()))</f>
        <v>3.49336304916567</v>
      </c>
      <c r="F7409" s="21" t="n">
        <f aca="false">INDEX($E$17:$E$28,B7409)</f>
        <v>4.761</v>
      </c>
      <c r="G7409" s="25" t="n">
        <f aca="false">IF(OR(D7409="",E7409="",F7409=""),"",D7409*($B$7-$B$8-F7409-E7409))</f>
        <v>2947.74993036811</v>
      </c>
      <c r="H7409" s="25" t="n">
        <f aca="false">IF(D7409="","",D7409*$F$30)</f>
        <v>3285.23944612934</v>
      </c>
    </row>
    <row r="7410" customFormat="false" ht="15" hidden="false" customHeight="false" outlineLevel="0" collapsed="false">
      <c r="A7410" s="2" t="n">
        <v>7376</v>
      </c>
      <c r="B7410" s="2" t="n">
        <v>8</v>
      </c>
      <c r="C7410" s="22" t="n">
        <f aca="true">NORMSINV(MAX(RAND(),0.000000000001))</f>
        <v>-0.823930616944551</v>
      </c>
      <c r="D7410" s="24" t="n">
        <f aca="false">IF($B$11="","",$B$11*EXP($B$12*C7410))</f>
        <v>655.446308596085</v>
      </c>
      <c r="E7410" s="20" t="n">
        <f aca="true">IF($B$10="","",$B$10*(1-$B$14+2*$B$14*RAND()))</f>
        <v>3.99653313998932</v>
      </c>
      <c r="F7410" s="21" t="n">
        <f aca="false">INDEX($E$17:$E$28,B7410)</f>
        <v>4.761</v>
      </c>
      <c r="G7410" s="25" t="n">
        <f aca="false">IF(OR(D7410="",E7410="",F7410=""),"",D7410*($B$7-$B$8-F7410-E7410))</f>
        <v>2610.29320250024</v>
      </c>
      <c r="H7410" s="25" t="n">
        <f aca="false">IF(D7410="","",D7410*$F$30)</f>
        <v>3276.70718593355</v>
      </c>
    </row>
    <row r="7411" customFormat="false" ht="15" hidden="false" customHeight="false" outlineLevel="0" collapsed="false">
      <c r="A7411" s="2" t="n">
        <v>7377</v>
      </c>
      <c r="B7411" s="2" t="n">
        <v>9</v>
      </c>
      <c r="C7411" s="22" t="n">
        <f aca="true">NORMSINV(MAX(RAND(),0.000000000001))</f>
        <v>-0.442974651512016</v>
      </c>
      <c r="D7411" s="24" t="n">
        <f aca="false">IF($B$11="","",$B$11*EXP($B$12*C7411))</f>
        <v>769.574917874043</v>
      </c>
      <c r="E7411" s="20" t="n">
        <f aca="true">IF($B$10="","",$B$10*(1-$B$14+2*$B$14*RAND()))</f>
        <v>3.64057278600273</v>
      </c>
      <c r="F7411" s="21" t="n">
        <f aca="false">INDEX($E$17:$E$28,B7411)</f>
        <v>4.761</v>
      </c>
      <c r="G7411" s="25" t="n">
        <f aca="false">IF(OR(D7411="",E7411="",F7411=""),"",D7411*($B$7-$B$8-F7411-E7411))</f>
        <v>3338.74476691446</v>
      </c>
      <c r="H7411" s="25" t="n">
        <f aca="false">IF(D7411="","",D7411*$F$30)</f>
        <v>3847.25892943591</v>
      </c>
    </row>
    <row r="7412" customFormat="false" ht="15" hidden="false" customHeight="false" outlineLevel="0" collapsed="false">
      <c r="A7412" s="2" t="n">
        <v>7378</v>
      </c>
      <c r="B7412" s="2" t="n">
        <v>10</v>
      </c>
      <c r="C7412" s="22" t="n">
        <f aca="true">NORMSINV(MAX(RAND(),0.000000000001))</f>
        <v>-0.78138950559061</v>
      </c>
      <c r="D7412" s="24" t="n">
        <f aca="false">IF($B$11="","",$B$11*EXP($B$12*C7412))</f>
        <v>667.30136906237</v>
      </c>
      <c r="E7412" s="20" t="n">
        <f aca="true">IF($B$10="","",$B$10*(1-$B$14+2*$B$14*RAND()))</f>
        <v>3.47562573581877</v>
      </c>
      <c r="F7412" s="21" t="n">
        <f aca="false">INDEX($E$17:$E$28,B7412)</f>
        <v>4.761</v>
      </c>
      <c r="G7412" s="25" t="n">
        <f aca="false">IF(OR(D7412="",E7412="",F7412=""),"",D7412*($B$7-$B$8-F7412-E7412))</f>
        <v>3005.10781188837</v>
      </c>
      <c r="H7412" s="25" t="n">
        <f aca="false">IF(D7412="","",D7412*$F$30)</f>
        <v>3335.9730042166</v>
      </c>
    </row>
    <row r="7413" customFormat="false" ht="15" hidden="false" customHeight="false" outlineLevel="0" collapsed="false">
      <c r="A7413" s="2" t="n">
        <v>7379</v>
      </c>
      <c r="B7413" s="2" t="n">
        <v>11</v>
      </c>
      <c r="C7413" s="22" t="n">
        <f aca="true">NORMSINV(MAX(RAND(),0.000000000001))</f>
        <v>0.128558234714946</v>
      </c>
      <c r="D7413" s="24" t="n">
        <f aca="false">IF($B$11="","",$B$11*EXP($B$12*C7413))</f>
        <v>979.128482326376</v>
      </c>
      <c r="E7413" s="20" t="n">
        <f aca="true">IF($B$10="","",$B$10*(1-$B$14+2*$B$14*RAND()))</f>
        <v>4.11051334002638</v>
      </c>
      <c r="F7413" s="21" t="n">
        <f aca="false">INDEX($E$17:$E$28,B7413)</f>
        <v>4.761</v>
      </c>
      <c r="G7413" s="25" t="n">
        <f aca="false">IF(OR(D7413="",E7413="",F7413=""),"",D7413*($B$7-$B$8-F7413-E7413))</f>
        <v>3787.7454722798</v>
      </c>
      <c r="H7413" s="25" t="n">
        <f aca="false">IF(D7413="","",D7413*$F$30)</f>
        <v>4894.85910884602</v>
      </c>
    </row>
    <row r="7414" customFormat="false" ht="15" hidden="false" customHeight="false" outlineLevel="0" collapsed="false">
      <c r="A7414" s="2" t="n">
        <v>7380</v>
      </c>
      <c r="B7414" s="2" t="n">
        <v>12</v>
      </c>
      <c r="C7414" s="22" t="n">
        <f aca="true">NORMSINV(MAX(RAND(),0.000000000001))</f>
        <v>-0.243338791128439</v>
      </c>
      <c r="D7414" s="24" t="n">
        <f aca="false">IF($B$11="","",$B$11*EXP($B$12*C7414))</f>
        <v>837.112177715634</v>
      </c>
      <c r="E7414" s="20" t="n">
        <f aca="true">IF($B$10="","",$B$10*(1-$B$14+2*$B$14*RAND()))</f>
        <v>3.53943323383692</v>
      </c>
      <c r="F7414" s="21" t="n">
        <f aca="false">INDEX($E$17:$E$28,B7414)</f>
        <v>4.761</v>
      </c>
      <c r="G7414" s="25" t="n">
        <f aca="false">IF(OR(D7414="",E7414="",F7414=""),"",D7414*($B$7-$B$8-F7414-E7414))</f>
        <v>3716.41540373673</v>
      </c>
      <c r="H7414" s="25" t="n">
        <f aca="false">IF(D7414="","",D7414*$F$30)</f>
        <v>4184.891198836</v>
      </c>
    </row>
    <row r="7415" customFormat="false" ht="15" hidden="false" customHeight="false" outlineLevel="0" collapsed="false">
      <c r="A7415" s="2" t="n">
        <v>7381</v>
      </c>
      <c r="B7415" s="2" t="n">
        <v>1</v>
      </c>
      <c r="C7415" s="22" t="n">
        <f aca="true">NORMSINV(MAX(RAND(),0.000000000001))</f>
        <v>-1.46566811171315</v>
      </c>
      <c r="D7415" s="24" t="n">
        <f aca="false">IF($B$11="","",$B$11*EXP($B$12*C7415))</f>
        <v>500.15096678247</v>
      </c>
      <c r="E7415" s="20" t="n">
        <f aca="true">IF($B$10="","",$B$10*(1-$B$14+2*$B$14*RAND()))</f>
        <v>3.55844747947972</v>
      </c>
      <c r="F7415" s="21" t="n">
        <f aca="false">INDEX($E$17:$E$28,B7415)</f>
        <v>4.92562580645161</v>
      </c>
      <c r="G7415" s="25" t="n">
        <f aca="false">IF(OR(D7415="",E7415="",F7415=""),"",D7415*($B$7-$B$8-F7415-E7415))</f>
        <v>2128.60586059678</v>
      </c>
      <c r="H7415" s="25" t="n">
        <f aca="false">IF(D7415="","",D7415*$F$30)</f>
        <v>2500.35471313892</v>
      </c>
    </row>
    <row r="7416" customFormat="false" ht="15" hidden="false" customHeight="false" outlineLevel="0" collapsed="false">
      <c r="A7416" s="2" t="n">
        <v>7382</v>
      </c>
      <c r="B7416" s="2" t="n">
        <v>2</v>
      </c>
      <c r="C7416" s="22" t="n">
        <f aca="true">NORMSINV(MAX(RAND(),0.000000000001))</f>
        <v>-0.405950216235259</v>
      </c>
      <c r="D7416" s="24" t="n">
        <f aca="false">IF($B$11="","",$B$11*EXP($B$12*C7416))</f>
        <v>781.675074452485</v>
      </c>
      <c r="E7416" s="20" t="n">
        <f aca="true">IF($B$10="","",$B$10*(1-$B$14+2*$B$14*RAND()))</f>
        <v>4.09075814750179</v>
      </c>
      <c r="F7416" s="21" t="n">
        <f aca="false">INDEX($E$17:$E$28,B7416)</f>
        <v>5.0612</v>
      </c>
      <c r="G7416" s="25" t="n">
        <f aca="false">IF(OR(D7416="",E7416="",F7416=""),"",D7416*($B$7-$B$8-F7416-E7416))</f>
        <v>2804.68288219017</v>
      </c>
      <c r="H7416" s="25" t="n">
        <f aca="false">IF(D7416="","",D7416*$F$30)</f>
        <v>3907.75003220286</v>
      </c>
    </row>
    <row r="7417" customFormat="false" ht="15" hidden="false" customHeight="false" outlineLevel="0" collapsed="false">
      <c r="A7417" s="2" t="n">
        <v>7383</v>
      </c>
      <c r="B7417" s="2" t="n">
        <v>3</v>
      </c>
      <c r="C7417" s="22" t="n">
        <f aca="true">NORMSINV(MAX(RAND(),0.000000000001))</f>
        <v>0.0511247245314418</v>
      </c>
      <c r="D7417" s="24" t="n">
        <f aca="false">IF($B$11="","",$B$11*EXP($B$12*C7417))</f>
        <v>947.697177865842</v>
      </c>
      <c r="E7417" s="20" t="n">
        <f aca="true">IF($B$10="","",$B$10*(1-$B$14+2*$B$14*RAND()))</f>
        <v>4.07699315302355</v>
      </c>
      <c r="F7417" s="21" t="n">
        <f aca="false">INDEX($E$17:$E$28,B7417)</f>
        <v>5.0612</v>
      </c>
      <c r="G7417" s="25" t="n">
        <f aca="false">IF(OR(D7417="",E7417="",F7417=""),"",D7417*($B$7-$B$8-F7417-E7417))</f>
        <v>3413.42218409744</v>
      </c>
      <c r="H7417" s="25" t="n">
        <f aca="false">IF(D7417="","",D7417*$F$30)</f>
        <v>4737.72773158691</v>
      </c>
    </row>
    <row r="7418" customFormat="false" ht="15" hidden="false" customHeight="false" outlineLevel="0" collapsed="false">
      <c r="A7418" s="2" t="n">
        <v>7384</v>
      </c>
      <c r="B7418" s="2" t="n">
        <v>4</v>
      </c>
      <c r="C7418" s="22" t="n">
        <f aca="true">NORMSINV(MAX(RAND(),0.000000000001))</f>
        <v>-0.827655592731969</v>
      </c>
      <c r="D7418" s="24" t="n">
        <f aca="false">IF($B$11="","",$B$11*EXP($B$12*C7418))</f>
        <v>654.418341177833</v>
      </c>
      <c r="E7418" s="20" t="n">
        <f aca="true">IF($B$10="","",$B$10*(1-$B$14+2*$B$14*RAND()))</f>
        <v>3.8995426722088</v>
      </c>
      <c r="F7418" s="21" t="n">
        <f aca="false">INDEX($E$17:$E$28,B7418)</f>
        <v>4.89657419354839</v>
      </c>
      <c r="G7418" s="25" t="n">
        <f aca="false">IF(OR(D7418="",E7418="",F7418=""),"",D7418*($B$7-$B$8-F7418-E7418))</f>
        <v>2580.94945851041</v>
      </c>
      <c r="H7418" s="25" t="n">
        <f aca="false">IF(D7418="","",D7418*$F$30)</f>
        <v>3271.56817121622</v>
      </c>
    </row>
    <row r="7419" customFormat="false" ht="15" hidden="false" customHeight="false" outlineLevel="0" collapsed="false">
      <c r="A7419" s="2" t="n">
        <v>7385</v>
      </c>
      <c r="B7419" s="2" t="n">
        <v>5</v>
      </c>
      <c r="C7419" s="22" t="n">
        <f aca="true">NORMSINV(MAX(RAND(),0.000000000001))</f>
        <v>-0.0657542433497537</v>
      </c>
      <c r="D7419" s="24" t="n">
        <f aca="false">IF($B$11="","",$B$11*EXP($B$12*C7419))</f>
        <v>902.1548573733</v>
      </c>
      <c r="E7419" s="20" t="n">
        <f aca="true">IF($B$10="","",$B$10*(1-$B$14+2*$B$14*RAND()))</f>
        <v>3.424271326451</v>
      </c>
      <c r="F7419" s="21" t="n">
        <f aca="false">INDEX($E$17:$E$28,B7419)</f>
        <v>4.761</v>
      </c>
      <c r="G7419" s="25" t="n">
        <f aca="false">IF(OR(D7419="",E7419="",F7419=""),"",D7419*($B$7-$B$8-F7419-E7419))</f>
        <v>4109.07059685967</v>
      </c>
      <c r="H7419" s="25" t="n">
        <f aca="false">IF(D7419="","",D7419*$F$30)</f>
        <v>4510.0525629806</v>
      </c>
    </row>
    <row r="7420" customFormat="false" ht="15" hidden="false" customHeight="false" outlineLevel="0" collapsed="false">
      <c r="A7420" s="2" t="n">
        <v>7386</v>
      </c>
      <c r="B7420" s="2" t="n">
        <v>6</v>
      </c>
      <c r="C7420" s="22" t="n">
        <f aca="true">NORMSINV(MAX(RAND(),0.000000000001))</f>
        <v>-0.617246187962882</v>
      </c>
      <c r="D7420" s="24" t="n">
        <f aca="false">IF($B$11="","",$B$11*EXP($B$12*C7420))</f>
        <v>715.088417408253</v>
      </c>
      <c r="E7420" s="20" t="n">
        <f aca="true">IF($B$10="","",$B$10*(1-$B$14+2*$B$14*RAND()))</f>
        <v>3.68820138947893</v>
      </c>
      <c r="F7420" s="21" t="n">
        <f aca="false">INDEX($E$17:$E$28,B7420)</f>
        <v>4.761</v>
      </c>
      <c r="G7420" s="25" t="n">
        <f aca="false">IF(OR(D7420="",E7420="",F7420=""),"",D7420*($B$7-$B$8-F7420-E7420))</f>
        <v>3068.30038781505</v>
      </c>
      <c r="H7420" s="25" t="n">
        <f aca="false">IF(D7420="","",D7420*$F$30)</f>
        <v>3574.87001630734</v>
      </c>
    </row>
    <row r="7421" customFormat="false" ht="15" hidden="false" customHeight="false" outlineLevel="0" collapsed="false">
      <c r="A7421" s="2" t="n">
        <v>7387</v>
      </c>
      <c r="B7421" s="2" t="n">
        <v>7</v>
      </c>
      <c r="C7421" s="22" t="n">
        <f aca="true">NORMSINV(MAX(RAND(),0.000000000001))</f>
        <v>-0.433344173555563</v>
      </c>
      <c r="D7421" s="24" t="n">
        <f aca="false">IF($B$11="","",$B$11*EXP($B$12*C7421))</f>
        <v>772.704164387242</v>
      </c>
      <c r="E7421" s="20" t="n">
        <f aca="true">IF($B$10="","",$B$10*(1-$B$14+2*$B$14*RAND()))</f>
        <v>3.67793580845912</v>
      </c>
      <c r="F7421" s="21" t="n">
        <f aca="false">INDEX($E$17:$E$28,B7421)</f>
        <v>4.761</v>
      </c>
      <c r="G7421" s="25" t="n">
        <f aca="false">IF(OR(D7421="",E7421="",F7421=""),"",D7421*($B$7-$B$8-F7421-E7421))</f>
        <v>3323.45021210048</v>
      </c>
      <c r="H7421" s="25" t="n">
        <f aca="false">IF(D7421="","",D7421*$F$30)</f>
        <v>3862.9026586047</v>
      </c>
    </row>
    <row r="7422" customFormat="false" ht="15" hidden="false" customHeight="false" outlineLevel="0" collapsed="false">
      <c r="A7422" s="2" t="n">
        <v>7388</v>
      </c>
      <c r="B7422" s="2" t="n">
        <v>8</v>
      </c>
      <c r="C7422" s="22" t="n">
        <f aca="true">NORMSINV(MAX(RAND(),0.000000000001))</f>
        <v>-0.130903773986636</v>
      </c>
      <c r="D7422" s="24" t="n">
        <f aca="false">IF($B$11="","",$B$11*EXP($B$12*C7422))</f>
        <v>877.725924530168</v>
      </c>
      <c r="E7422" s="20" t="n">
        <f aca="true">IF($B$10="","",$B$10*(1-$B$14+2*$B$14*RAND()))</f>
        <v>3.6600502347304</v>
      </c>
      <c r="F7422" s="21" t="n">
        <f aca="false">INDEX($E$17:$E$28,B7422)</f>
        <v>4.761</v>
      </c>
      <c r="G7422" s="25" t="n">
        <f aca="false">IF(OR(D7422="",E7422="",F7422=""),"",D7422*($B$7-$B$8-F7422-E7422))</f>
        <v>3790.85417572061</v>
      </c>
      <c r="H7422" s="25" t="n">
        <f aca="false">IF(D7422="","",D7422*$F$30)</f>
        <v>4387.92744191122</v>
      </c>
    </row>
    <row r="7423" customFormat="false" ht="15" hidden="false" customHeight="false" outlineLevel="0" collapsed="false">
      <c r="A7423" s="2" t="n">
        <v>7389</v>
      </c>
      <c r="B7423" s="2" t="n">
        <v>9</v>
      </c>
      <c r="C7423" s="22" t="n">
        <f aca="true">NORMSINV(MAX(RAND(),0.000000000001))</f>
        <v>0.587245021156794</v>
      </c>
      <c r="D7423" s="24" t="n">
        <f aca="false">IF($B$11="","",$B$11*EXP($B$12*C7423))</f>
        <v>1187.8947711601</v>
      </c>
      <c r="E7423" s="20" t="n">
        <f aca="true">IF($B$10="","",$B$10*(1-$B$14+2*$B$14*RAND()))</f>
        <v>4.03367007398477</v>
      </c>
      <c r="F7423" s="21" t="n">
        <f aca="false">INDEX($E$17:$E$28,B7423)</f>
        <v>4.761</v>
      </c>
      <c r="G7423" s="25" t="n">
        <f aca="false">IF(OR(D7423="",E7423="",F7423=""),"",D7423*($B$7-$B$8-F7423-E7423))</f>
        <v>4686.63678961496</v>
      </c>
      <c r="H7423" s="25" t="n">
        <f aca="false">IF(D7423="","",D7423*$F$30)</f>
        <v>5938.52353998357</v>
      </c>
    </row>
    <row r="7424" customFormat="false" ht="15" hidden="false" customHeight="false" outlineLevel="0" collapsed="false">
      <c r="A7424" s="2" t="n">
        <v>7390</v>
      </c>
      <c r="B7424" s="2" t="n">
        <v>10</v>
      </c>
      <c r="C7424" s="22" t="n">
        <f aca="true">NORMSINV(MAX(RAND(),0.000000000001))</f>
        <v>-1.75241283015478</v>
      </c>
      <c r="D7424" s="24" t="n">
        <f aca="false">IF($B$11="","",$B$11*EXP($B$12*C7424))</f>
        <v>443.228523797701</v>
      </c>
      <c r="E7424" s="20" t="n">
        <f aca="true">IF($B$10="","",$B$10*(1-$B$14+2*$B$14*RAND()))</f>
        <v>3.99172895334156</v>
      </c>
      <c r="F7424" s="21" t="n">
        <f aca="false">INDEX($E$17:$E$28,B7424)</f>
        <v>4.761</v>
      </c>
      <c r="G7424" s="25" t="n">
        <f aca="false">IF(OR(D7424="",E7424="",F7424=""),"",D7424*($B$7-$B$8-F7424-E7424))</f>
        <v>1767.27225999173</v>
      </c>
      <c r="H7424" s="25" t="n">
        <f aca="false">IF(D7424="","",D7424*$F$30)</f>
        <v>2215.78803616947</v>
      </c>
    </row>
    <row r="7425" customFormat="false" ht="15" hidden="false" customHeight="false" outlineLevel="0" collapsed="false">
      <c r="A7425" s="2" t="n">
        <v>7391</v>
      </c>
      <c r="B7425" s="2" t="n">
        <v>11</v>
      </c>
      <c r="C7425" s="22" t="n">
        <f aca="true">NORMSINV(MAX(RAND(),0.000000000001))</f>
        <v>-0.6544055948521</v>
      </c>
      <c r="D7425" s="24" t="n">
        <f aca="false">IF($B$11="","",$B$11*EXP($B$12*C7425))</f>
        <v>703.978969342464</v>
      </c>
      <c r="E7425" s="20" t="n">
        <f aca="true">IF($B$10="","",$B$10*(1-$B$14+2*$B$14*RAND()))</f>
        <v>3.38171672295369</v>
      </c>
      <c r="F7425" s="21" t="n">
        <f aca="false">INDEX($E$17:$E$28,B7425)</f>
        <v>4.761</v>
      </c>
      <c r="G7425" s="25" t="n">
        <f aca="false">IF(OR(D7425="",E7425="",F7425=""),"",D7425*($B$7-$B$8-F7425-E7425))</f>
        <v>3236.3907431504</v>
      </c>
      <c r="H7425" s="25" t="n">
        <f aca="false">IF(D7425="","",D7425*$F$30)</f>
        <v>3519.33166353684</v>
      </c>
    </row>
    <row r="7426" customFormat="false" ht="15" hidden="false" customHeight="false" outlineLevel="0" collapsed="false">
      <c r="A7426" s="2" t="n">
        <v>7392</v>
      </c>
      <c r="B7426" s="2" t="n">
        <v>12</v>
      </c>
      <c r="C7426" s="22" t="n">
        <f aca="true">NORMSINV(MAX(RAND(),0.000000000001))</f>
        <v>-0.165022079901948</v>
      </c>
      <c r="D7426" s="24" t="n">
        <f aca="false">IF($B$11="","",$B$11*EXP($B$12*C7426))</f>
        <v>865.197746668821</v>
      </c>
      <c r="E7426" s="20" t="n">
        <f aca="true">IF($B$10="","",$B$10*(1-$B$14+2*$B$14*RAND()))</f>
        <v>3.68649431867773</v>
      </c>
      <c r="F7426" s="21" t="n">
        <f aca="false">INDEX($E$17:$E$28,B7426)</f>
        <v>4.761</v>
      </c>
      <c r="G7426" s="25" t="n">
        <f aca="false">IF(OR(D7426="",E7426="",F7426=""),"",D7426*($B$7-$B$8-F7426-E7426))</f>
        <v>3713.86624304313</v>
      </c>
      <c r="H7426" s="25" t="n">
        <f aca="false">IF(D7426="","",D7426*$F$30)</f>
        <v>4325.29657514677</v>
      </c>
    </row>
    <row r="7427" customFormat="false" ht="15" hidden="false" customHeight="false" outlineLevel="0" collapsed="false">
      <c r="A7427" s="2" t="n">
        <v>7393</v>
      </c>
      <c r="B7427" s="2" t="n">
        <v>1</v>
      </c>
      <c r="C7427" s="22" t="n">
        <f aca="true">NORMSINV(MAX(RAND(),0.000000000001))</f>
        <v>0.952976152290577</v>
      </c>
      <c r="D7427" s="24" t="n">
        <f aca="false">IF($B$11="","",$B$11*EXP($B$12*C7427))</f>
        <v>1385.81626761867</v>
      </c>
      <c r="E7427" s="20" t="n">
        <f aca="true">IF($B$10="","",$B$10*(1-$B$14+2*$B$14*RAND()))</f>
        <v>3.83872876180867</v>
      </c>
      <c r="F7427" s="21" t="n">
        <f aca="false">INDEX($E$17:$E$28,B7427)</f>
        <v>4.92562580645161</v>
      </c>
      <c r="G7427" s="25" t="n">
        <f aca="false">IF(OR(D7427="",E7427="",F7427=""),"",D7427*($B$7-$B$8-F7427-E7427))</f>
        <v>5509.51411358874</v>
      </c>
      <c r="H7427" s="25" t="n">
        <f aca="false">IF(D7427="","",D7427*$F$30)</f>
        <v>6927.97268507924</v>
      </c>
    </row>
    <row r="7428" customFormat="false" ht="15" hidden="false" customHeight="false" outlineLevel="0" collapsed="false">
      <c r="A7428" s="2" t="n">
        <v>7394</v>
      </c>
      <c r="B7428" s="2" t="n">
        <v>2</v>
      </c>
      <c r="C7428" s="22" t="n">
        <f aca="true">NORMSINV(MAX(RAND(),0.000000000001))</f>
        <v>-1.16144999870085</v>
      </c>
      <c r="D7428" s="24" t="n">
        <f aca="false">IF($B$11="","",$B$11*EXP($B$12*C7428))</f>
        <v>568.554500771948</v>
      </c>
      <c r="E7428" s="20" t="n">
        <f aca="true">IF($B$10="","",$B$10*(1-$B$14+2*$B$14*RAND()))</f>
        <v>3.83505276277001</v>
      </c>
      <c r="F7428" s="21" t="n">
        <f aca="false">INDEX($E$17:$E$28,B7428)</f>
        <v>5.0612</v>
      </c>
      <c r="G7428" s="25" t="n">
        <f aca="false">IF(OR(D7428="",E7428="",F7428=""),"",D7428*($B$7-$B$8-F7428-E7428))</f>
        <v>2185.37979155686</v>
      </c>
      <c r="H7428" s="25" t="n">
        <f aca="false">IF(D7428="","",D7428*$F$30)</f>
        <v>2842.31766025912</v>
      </c>
    </row>
    <row r="7429" customFormat="false" ht="15" hidden="false" customHeight="false" outlineLevel="0" collapsed="false">
      <c r="A7429" s="2" t="n">
        <v>7395</v>
      </c>
      <c r="B7429" s="2" t="n">
        <v>3</v>
      </c>
      <c r="C7429" s="22" t="n">
        <f aca="true">NORMSINV(MAX(RAND(),0.000000000001))</f>
        <v>0.330413198199627</v>
      </c>
      <c r="D7429" s="24" t="n">
        <f aca="false">IF($B$11="","",$B$11*EXP($B$12*C7429))</f>
        <v>1066.05234149625</v>
      </c>
      <c r="E7429" s="20" t="n">
        <f aca="true">IF($B$10="","",$B$10*(1-$B$14+2*$B$14*RAND()))</f>
        <v>3.72601116500668</v>
      </c>
      <c r="F7429" s="21" t="n">
        <f aca="false">INDEX($E$17:$E$28,B7429)</f>
        <v>5.0612</v>
      </c>
      <c r="G7429" s="25" t="n">
        <f aca="false">IF(OR(D7429="",E7429="",F7429=""),"",D7429*($B$7-$B$8-F7429-E7429))</f>
        <v>4213.87979298487</v>
      </c>
      <c r="H7429" s="25" t="n">
        <f aca="false">IF(D7429="","",D7429*$F$30)</f>
        <v>5329.40886560806</v>
      </c>
    </row>
    <row r="7430" customFormat="false" ht="15" hidden="false" customHeight="false" outlineLevel="0" collapsed="false">
      <c r="A7430" s="2" t="n">
        <v>7396</v>
      </c>
      <c r="B7430" s="2" t="n">
        <v>4</v>
      </c>
      <c r="C7430" s="22" t="n">
        <f aca="true">NORMSINV(MAX(RAND(),0.000000000001))</f>
        <v>-1.14018772420026</v>
      </c>
      <c r="D7430" s="24" t="n">
        <f aca="false">IF($B$11="","",$B$11*EXP($B$12*C7430))</f>
        <v>573.671181275382</v>
      </c>
      <c r="E7430" s="20" t="n">
        <f aca="true">IF($B$10="","",$B$10*(1-$B$14+2*$B$14*RAND()))</f>
        <v>3.9484292573017</v>
      </c>
      <c r="F7430" s="21" t="n">
        <f aca="false">INDEX($E$17:$E$28,B7430)</f>
        <v>4.89657419354839</v>
      </c>
      <c r="G7430" s="25" t="n">
        <f aca="false">IF(OR(D7430="",E7430="",F7430=""),"",D7430*($B$7-$B$8-F7430-E7430))</f>
        <v>2234.44727141437</v>
      </c>
      <c r="H7430" s="25" t="n">
        <f aca="false">IF(D7430="","",D7430*$F$30)</f>
        <v>2867.89696943189</v>
      </c>
    </row>
    <row r="7431" customFormat="false" ht="15" hidden="false" customHeight="false" outlineLevel="0" collapsed="false">
      <c r="A7431" s="2" t="n">
        <v>7397</v>
      </c>
      <c r="B7431" s="2" t="n">
        <v>5</v>
      </c>
      <c r="C7431" s="22" t="n">
        <f aca="true">NORMSINV(MAX(RAND(),0.000000000001))</f>
        <v>-0.21104724848472</v>
      </c>
      <c r="D7431" s="24" t="n">
        <f aca="false">IF($B$11="","",$B$11*EXP($B$12*C7431))</f>
        <v>848.580238562766</v>
      </c>
      <c r="E7431" s="20" t="n">
        <f aca="true">IF($B$10="","",$B$10*(1-$B$14+2*$B$14*RAND()))</f>
        <v>3.49335656653926</v>
      </c>
      <c r="F7431" s="21" t="n">
        <f aca="false">INDEX($E$17:$E$28,B7431)</f>
        <v>4.761</v>
      </c>
      <c r="G7431" s="25" t="n">
        <f aca="false">IF(OR(D7431="",E7431="",F7431=""),"",D7431*($B$7-$B$8-F7431-E7431))</f>
        <v>3806.42837487362</v>
      </c>
      <c r="H7431" s="25" t="n">
        <f aca="false">IF(D7431="","",D7431*$F$30)</f>
        <v>4242.22232862298</v>
      </c>
    </row>
    <row r="7432" customFormat="false" ht="15" hidden="false" customHeight="false" outlineLevel="0" collapsed="false">
      <c r="A7432" s="2" t="n">
        <v>7398</v>
      </c>
      <c r="B7432" s="2" t="n">
        <v>6</v>
      </c>
      <c r="C7432" s="22" t="n">
        <f aca="true">NORMSINV(MAX(RAND(),0.000000000001))</f>
        <v>0.919598757893831</v>
      </c>
      <c r="D7432" s="24" t="n">
        <f aca="false">IF($B$11="","",$B$11*EXP($B$12*C7432))</f>
        <v>1366.46242332189</v>
      </c>
      <c r="E7432" s="20" t="n">
        <f aca="true">IF($B$10="","",$B$10*(1-$B$14+2*$B$14*RAND()))</f>
        <v>3.69896668634112</v>
      </c>
      <c r="F7432" s="21" t="n">
        <f aca="false">INDEX($E$17:$E$28,B7432)</f>
        <v>4.761</v>
      </c>
      <c r="G7432" s="25" t="n">
        <f aca="false">IF(OR(D7432="",E7432="",F7432=""),"",D7432*($B$7-$B$8-F7432-E7432))</f>
        <v>5848.50469368072</v>
      </c>
      <c r="H7432" s="25" t="n">
        <f aca="false">IF(D7432="","",D7432*$F$30)</f>
        <v>6831.21894667078</v>
      </c>
    </row>
    <row r="7433" customFormat="false" ht="15" hidden="false" customHeight="false" outlineLevel="0" collapsed="false">
      <c r="A7433" s="2" t="n">
        <v>7399</v>
      </c>
      <c r="B7433" s="2" t="n">
        <v>7</v>
      </c>
      <c r="C7433" s="22" t="n">
        <f aca="true">NORMSINV(MAX(RAND(),0.000000000001))</f>
        <v>-1.06514734544097</v>
      </c>
      <c r="D7433" s="24" t="n">
        <f aca="false">IF($B$11="","",$B$11*EXP($B$12*C7433))</f>
        <v>592.100181772687</v>
      </c>
      <c r="E7433" s="20" t="n">
        <f aca="true">IF($B$10="","",$B$10*(1-$B$14+2*$B$14*RAND()))</f>
        <v>3.8633290229893</v>
      </c>
      <c r="F7433" s="21" t="n">
        <f aca="false">INDEX($E$17:$E$28,B7433)</f>
        <v>4.761</v>
      </c>
      <c r="G7433" s="25" t="n">
        <f aca="false">IF(OR(D7433="",E7433="",F7433=""),"",D7433*($B$7-$B$8-F7433-E7433))</f>
        <v>2436.88953360461</v>
      </c>
      <c r="H7433" s="25" t="n">
        <f aca="false">IF(D7433="","",D7433*$F$30)</f>
        <v>2960.02722871802</v>
      </c>
    </row>
    <row r="7434" customFormat="false" ht="15" hidden="false" customHeight="false" outlineLevel="0" collapsed="false">
      <c r="A7434" s="2" t="n">
        <v>7400</v>
      </c>
      <c r="B7434" s="2" t="n">
        <v>8</v>
      </c>
      <c r="C7434" s="22" t="n">
        <f aca="true">NORMSINV(MAX(RAND(),0.000000000001))</f>
        <v>-1.08873685902051</v>
      </c>
      <c r="D7434" s="24" t="n">
        <f aca="false">IF($B$11="","",$B$11*EXP($B$12*C7434))</f>
        <v>586.243965296319</v>
      </c>
      <c r="E7434" s="20" t="n">
        <f aca="true">IF($B$10="","",$B$10*(1-$B$14+2*$B$14*RAND()))</f>
        <v>3.62851837721608</v>
      </c>
      <c r="F7434" s="21" t="n">
        <f aca="false">INDEX($E$17:$E$28,B7434)</f>
        <v>4.761</v>
      </c>
      <c r="G7434" s="25" t="n">
        <f aca="false">IF(OR(D7434="",E7434="",F7434=""),"",D7434*($B$7-$B$8-F7434-E7434))</f>
        <v>2550.44359748961</v>
      </c>
      <c r="H7434" s="25" t="n">
        <f aca="false">IF(D7434="","",D7434*$F$30)</f>
        <v>2930.75083130936</v>
      </c>
    </row>
    <row r="7435" customFormat="false" ht="15" hidden="false" customHeight="false" outlineLevel="0" collapsed="false">
      <c r="A7435" s="2" t="n">
        <v>7401</v>
      </c>
      <c r="B7435" s="2" t="n">
        <v>9</v>
      </c>
      <c r="C7435" s="22" t="n">
        <f aca="true">NORMSINV(MAX(RAND(),0.000000000001))</f>
        <v>-1.50343985422509</v>
      </c>
      <c r="D7435" s="24" t="n">
        <f aca="false">IF($B$11="","",$B$11*EXP($B$12*C7435))</f>
        <v>492.25371074276</v>
      </c>
      <c r="E7435" s="20" t="n">
        <f aca="true">IF($B$10="","",$B$10*(1-$B$14+2*$B$14*RAND()))</f>
        <v>4.08140093555261</v>
      </c>
      <c r="F7435" s="21" t="n">
        <f aca="false">INDEX($E$17:$E$28,B7435)</f>
        <v>4.761</v>
      </c>
      <c r="G7435" s="25" t="n">
        <f aca="false">IF(OR(D7435="",E7435="",F7435=""),"",D7435*($B$7-$B$8-F7435-E7435))</f>
        <v>1918.60760246174</v>
      </c>
      <c r="H7435" s="25" t="n">
        <f aca="false">IF(D7435="","",D7435*$F$30)</f>
        <v>2460.87475074521</v>
      </c>
    </row>
    <row r="7436" customFormat="false" ht="15" hidden="false" customHeight="false" outlineLevel="0" collapsed="false">
      <c r="A7436" s="2" t="n">
        <v>7402</v>
      </c>
      <c r="B7436" s="2" t="n">
        <v>10</v>
      </c>
      <c r="C7436" s="22" t="n">
        <f aca="true">NORMSINV(MAX(RAND(),0.000000000001))</f>
        <v>-0.578962456558356</v>
      </c>
      <c r="D7436" s="24" t="n">
        <f aca="false">IF($B$11="","",$B$11*EXP($B$12*C7436))</f>
        <v>726.717385398653</v>
      </c>
      <c r="E7436" s="20" t="n">
        <f aca="true">IF($B$10="","",$B$10*(1-$B$14+2*$B$14*RAND()))</f>
        <v>3.97597482513722</v>
      </c>
      <c r="F7436" s="21" t="n">
        <f aca="false">INDEX($E$17:$E$28,B7436)</f>
        <v>4.761</v>
      </c>
      <c r="G7436" s="25" t="n">
        <f aca="false">IF(OR(D7436="",E7436="",F7436=""),"",D7436*($B$7-$B$8-F7436-E7436))</f>
        <v>2909.06798876127</v>
      </c>
      <c r="H7436" s="25" t="n">
        <f aca="false">IF(D7436="","",D7436*$F$30)</f>
        <v>3633.00555308495</v>
      </c>
    </row>
    <row r="7437" customFormat="false" ht="15" hidden="false" customHeight="false" outlineLevel="0" collapsed="false">
      <c r="A7437" s="2" t="n">
        <v>7403</v>
      </c>
      <c r="B7437" s="2" t="n">
        <v>11</v>
      </c>
      <c r="C7437" s="22" t="n">
        <f aca="true">NORMSINV(MAX(RAND(),0.000000000001))</f>
        <v>-0.0400597039891881</v>
      </c>
      <c r="D7437" s="24" t="n">
        <f aca="false">IF($B$11="","",$B$11*EXP($B$12*C7437))</f>
        <v>911.975380421491</v>
      </c>
      <c r="E7437" s="20" t="n">
        <f aca="true">IF($B$10="","",$B$10*(1-$B$14+2*$B$14*RAND()))</f>
        <v>3.48986117688257</v>
      </c>
      <c r="F7437" s="21" t="n">
        <f aca="false">INDEX($E$17:$E$28,B7437)</f>
        <v>4.761</v>
      </c>
      <c r="G7437" s="25" t="n">
        <f aca="false">IF(OR(D7437="",E7437="",F7437=""),"",D7437*($B$7-$B$8-F7437-E7437))</f>
        <v>4093.9840859774</v>
      </c>
      <c r="H7437" s="25" t="n">
        <f aca="false">IF(D7437="","",D7437*$F$30)</f>
        <v>4559.14732180312</v>
      </c>
    </row>
    <row r="7438" customFormat="false" ht="15" hidden="false" customHeight="false" outlineLevel="0" collapsed="false">
      <c r="A7438" s="2" t="n">
        <v>7404</v>
      </c>
      <c r="B7438" s="2" t="n">
        <v>12</v>
      </c>
      <c r="C7438" s="22" t="n">
        <f aca="true">NORMSINV(MAX(RAND(),0.000000000001))</f>
        <v>0.235541912533495</v>
      </c>
      <c r="D7438" s="24" t="n">
        <f aca="false">IF($B$11="","",$B$11*EXP($B$12*C7438))</f>
        <v>1024.27688425421</v>
      </c>
      <c r="E7438" s="20" t="n">
        <f aca="true">IF($B$10="","",$B$10*(1-$B$14+2*$B$14*RAND()))</f>
        <v>3.38164076538063</v>
      </c>
      <c r="F7438" s="21" t="n">
        <f aca="false">INDEX($E$17:$E$28,B7438)</f>
        <v>4.761</v>
      </c>
      <c r="G7438" s="25" t="n">
        <f aca="false">IF(OR(D7438="",E7438="",F7438=""),"",D7438*($B$7-$B$8-F7438-E7438))</f>
        <v>4708.96879263326</v>
      </c>
      <c r="H7438" s="25" t="n">
        <f aca="false">IF(D7438="","",D7438*$F$30)</f>
        <v>5120.56499976366</v>
      </c>
    </row>
    <row r="7439" customFormat="false" ht="15" hidden="false" customHeight="false" outlineLevel="0" collapsed="false">
      <c r="A7439" s="2" t="n">
        <v>7405</v>
      </c>
      <c r="B7439" s="2" t="n">
        <v>1</v>
      </c>
      <c r="C7439" s="22" t="n">
        <f aca="true">NORMSINV(MAX(RAND(),0.000000000001))</f>
        <v>0.852833841810146</v>
      </c>
      <c r="D7439" s="24" t="n">
        <f aca="false">IF($B$11="","",$B$11*EXP($B$12*C7439))</f>
        <v>1328.55615846098</v>
      </c>
      <c r="E7439" s="20" t="n">
        <f aca="true">IF($B$10="","",$B$10*(1-$B$14+2*$B$14*RAND()))</f>
        <v>4.020704927716</v>
      </c>
      <c r="F7439" s="21" t="n">
        <f aca="false">INDEX($E$17:$E$28,B7439)</f>
        <v>4.92562580645161</v>
      </c>
      <c r="G7439" s="25" t="n">
        <f aca="false">IF(OR(D7439="",E7439="",F7439=""),"",D7439*($B$7-$B$8-F7439-E7439))</f>
        <v>5040.10266628578</v>
      </c>
      <c r="H7439" s="25" t="n">
        <f aca="false">IF(D7439="","",D7439*$F$30)</f>
        <v>6641.71794737815</v>
      </c>
    </row>
    <row r="7440" customFormat="false" ht="15" hidden="false" customHeight="false" outlineLevel="0" collapsed="false">
      <c r="A7440" s="2" t="n">
        <v>7406</v>
      </c>
      <c r="B7440" s="2" t="n">
        <v>2</v>
      </c>
      <c r="C7440" s="22" t="n">
        <f aca="true">NORMSINV(MAX(RAND(),0.000000000001))</f>
        <v>-0.783508081039897</v>
      </c>
      <c r="D7440" s="24" t="n">
        <f aca="false">IF($B$11="","",$B$11*EXP($B$12*C7440))</f>
        <v>666.705937738499</v>
      </c>
      <c r="E7440" s="20" t="n">
        <f aca="true">IF($B$10="","",$B$10*(1-$B$14+2*$B$14*RAND()))</f>
        <v>3.62755580888464</v>
      </c>
      <c r="F7440" s="21" t="n">
        <f aca="false">INDEX($E$17:$E$28,B7440)</f>
        <v>5.0612</v>
      </c>
      <c r="G7440" s="25" t="n">
        <f aca="false">IF(OR(D7440="",E7440="",F7440=""),"",D7440*($B$7-$B$8-F7440-E7440))</f>
        <v>2700.98855744521</v>
      </c>
      <c r="H7440" s="25" t="n">
        <f aca="false">IF(D7440="","",D7440*$F$30)</f>
        <v>3332.9963239423</v>
      </c>
    </row>
    <row r="7441" customFormat="false" ht="15" hidden="false" customHeight="false" outlineLevel="0" collapsed="false">
      <c r="A7441" s="2" t="n">
        <v>7407</v>
      </c>
      <c r="B7441" s="2" t="n">
        <v>3</v>
      </c>
      <c r="C7441" s="22" t="n">
        <f aca="true">NORMSINV(MAX(RAND(),0.000000000001))</f>
        <v>-0.618566263408572</v>
      </c>
      <c r="D7441" s="24" t="n">
        <f aca="false">IF($B$11="","",$B$11*EXP($B$12*C7441))</f>
        <v>714.690770805864</v>
      </c>
      <c r="E7441" s="20" t="n">
        <f aca="true">IF($B$10="","",$B$10*(1-$B$14+2*$B$14*RAND()))</f>
        <v>4.02119210120306</v>
      </c>
      <c r="F7441" s="21" t="n">
        <f aca="false">INDEX($E$17:$E$28,B7441)</f>
        <v>5.0612</v>
      </c>
      <c r="G7441" s="25" t="n">
        <f aca="false">IF(OR(D7441="",E7441="",F7441=""),"",D7441*($B$7-$B$8-F7441-E7441))</f>
        <v>2614.0586084968</v>
      </c>
      <c r="H7441" s="25" t="n">
        <f aca="false">IF(D7441="","",D7441*$F$30)</f>
        <v>3572.88210141267</v>
      </c>
    </row>
    <row r="7442" customFormat="false" ht="15" hidden="false" customHeight="false" outlineLevel="0" collapsed="false">
      <c r="A7442" s="2" t="n">
        <v>7408</v>
      </c>
      <c r="B7442" s="2" t="n">
        <v>4</v>
      </c>
      <c r="C7442" s="22" t="n">
        <f aca="true">NORMSINV(MAX(RAND(),0.000000000001))</f>
        <v>-1.71101952352081</v>
      </c>
      <c r="D7442" s="24" t="n">
        <f aca="false">IF($B$11="","",$B$11*EXP($B$12*C7442))</f>
        <v>451.027010041482</v>
      </c>
      <c r="E7442" s="20" t="n">
        <f aca="true">IF($B$10="","",$B$10*(1-$B$14+2*$B$14*RAND()))</f>
        <v>3.84802671715914</v>
      </c>
      <c r="F7442" s="21" t="n">
        <f aca="false">INDEX($E$17:$E$28,B7442)</f>
        <v>4.89657419354839</v>
      </c>
      <c r="G7442" s="25" t="n">
        <f aca="false">IF(OR(D7442="",E7442="",F7442=""),"",D7442*($B$7-$B$8-F7442-E7442))</f>
        <v>1802.03290516604</v>
      </c>
      <c r="H7442" s="25" t="n">
        <f aca="false">IF(D7442="","",D7442*$F$30)</f>
        <v>2254.77422859938</v>
      </c>
    </row>
    <row r="7443" customFormat="false" ht="15" hidden="false" customHeight="false" outlineLevel="0" collapsed="false">
      <c r="A7443" s="2" t="n">
        <v>7409</v>
      </c>
      <c r="B7443" s="2" t="n">
        <v>5</v>
      </c>
      <c r="C7443" s="22" t="n">
        <f aca="true">NORMSINV(MAX(RAND(),0.000000000001))</f>
        <v>-0.320445302863514</v>
      </c>
      <c r="D7443" s="24" t="n">
        <f aca="false">IF($B$11="","",$B$11*EXP($B$12*C7443))</f>
        <v>810.351429745561</v>
      </c>
      <c r="E7443" s="20" t="n">
        <f aca="true">IF($B$10="","",$B$10*(1-$B$14+2*$B$14*RAND()))</f>
        <v>3.47490167844175</v>
      </c>
      <c r="F7443" s="21" t="n">
        <f aca="false">INDEX($E$17:$E$28,B7443)</f>
        <v>4.761</v>
      </c>
      <c r="G7443" s="25" t="n">
        <f aca="false">IF(OR(D7443="",E7443="",F7443=""),"",D7443*($B$7-$B$8-F7443-E7443))</f>
        <v>3649.90251458931</v>
      </c>
      <c r="H7443" s="25" t="n">
        <f aca="false">IF(D7443="","",D7443*$F$30)</f>
        <v>4051.10886758401</v>
      </c>
    </row>
    <row r="7444" customFormat="false" ht="15" hidden="false" customHeight="false" outlineLevel="0" collapsed="false">
      <c r="A7444" s="2" t="n">
        <v>7410</v>
      </c>
      <c r="B7444" s="2" t="n">
        <v>6</v>
      </c>
      <c r="C7444" s="22" t="n">
        <f aca="true">NORMSINV(MAX(RAND(),0.000000000001))</f>
        <v>1.50547678961197</v>
      </c>
      <c r="D7444" s="24" t="n">
        <f aca="false">IF($B$11="","",$B$11*EXP($B$12*C7444))</f>
        <v>1749.08772080636</v>
      </c>
      <c r="E7444" s="20" t="n">
        <f aca="true">IF($B$10="","",$B$10*(1-$B$14+2*$B$14*RAND()))</f>
        <v>3.52355072530922</v>
      </c>
      <c r="F7444" s="21" t="n">
        <f aca="false">INDEX($E$17:$E$28,B7444)</f>
        <v>4.761</v>
      </c>
      <c r="G7444" s="25" t="n">
        <f aca="false">IF(OR(D7444="",E7444="",F7444=""),"",D7444*($B$7-$B$8-F7444-E7444))</f>
        <v>7792.97161703724</v>
      </c>
      <c r="H7444" s="25" t="n">
        <f aca="false">IF(D7444="","",D7444*$F$30)</f>
        <v>8744.03933385515</v>
      </c>
    </row>
    <row r="7445" customFormat="false" ht="15" hidden="false" customHeight="false" outlineLevel="0" collapsed="false">
      <c r="A7445" s="2" t="n">
        <v>7411</v>
      </c>
      <c r="B7445" s="2" t="n">
        <v>7</v>
      </c>
      <c r="C7445" s="22" t="n">
        <f aca="true">NORMSINV(MAX(RAND(),0.000000000001))</f>
        <v>-0.0984775981277292</v>
      </c>
      <c r="D7445" s="24" t="n">
        <f aca="false">IF($B$11="","",$B$11*EXP($B$12*C7445))</f>
        <v>889.800852320529</v>
      </c>
      <c r="E7445" s="20" t="n">
        <f aca="true">IF($B$10="","",$B$10*(1-$B$14+2*$B$14*RAND()))</f>
        <v>3.62345414901893</v>
      </c>
      <c r="F7445" s="21" t="n">
        <f aca="false">INDEX($E$17:$E$28,B7445)</f>
        <v>4.761</v>
      </c>
      <c r="G7445" s="25" t="n">
        <f aca="false">IF(OR(D7445="",E7445="",F7445=""),"",D7445*($B$7-$B$8-F7445-E7445))</f>
        <v>3875.5684105241</v>
      </c>
      <c r="H7445" s="25" t="n">
        <f aca="false">IF(D7445="","",D7445*$F$30)</f>
        <v>4448.29242092079</v>
      </c>
    </row>
    <row r="7446" customFormat="false" ht="15" hidden="false" customHeight="false" outlineLevel="0" collapsed="false">
      <c r="A7446" s="2" t="n">
        <v>7412</v>
      </c>
      <c r="B7446" s="2" t="n">
        <v>8</v>
      </c>
      <c r="C7446" s="22" t="n">
        <f aca="true">NORMSINV(MAX(RAND(),0.000000000001))</f>
        <v>0.501370795429357</v>
      </c>
      <c r="D7446" s="24" t="n">
        <f aca="false">IF($B$11="","",$B$11*EXP($B$12*C7446))</f>
        <v>1145.67978071115</v>
      </c>
      <c r="E7446" s="20" t="n">
        <f aca="true">IF($B$10="","",$B$10*(1-$B$14+2*$B$14*RAND()))</f>
        <v>4.0192503894889</v>
      </c>
      <c r="F7446" s="21" t="n">
        <f aca="false">INDEX($E$17:$E$28,B7446)</f>
        <v>4.761</v>
      </c>
      <c r="G7446" s="25" t="n">
        <f aca="false">IF(OR(D7446="",E7446="",F7446=""),"",D7446*($B$7-$B$8-F7446-E7446))</f>
        <v>4536.60506544141</v>
      </c>
      <c r="H7446" s="25" t="n">
        <f aca="false">IF(D7446="","",D7446*$F$30)</f>
        <v>5727.48235973117</v>
      </c>
    </row>
    <row r="7447" customFormat="false" ht="15" hidden="false" customHeight="false" outlineLevel="0" collapsed="false">
      <c r="A7447" s="2" t="n">
        <v>7413</v>
      </c>
      <c r="B7447" s="2" t="n">
        <v>9</v>
      </c>
      <c r="C7447" s="22" t="n">
        <f aca="true">NORMSINV(MAX(RAND(),0.000000000001))</f>
        <v>0.741082047875957</v>
      </c>
      <c r="D7447" s="24" t="n">
        <f aca="false">IF($B$11="","",$B$11*EXP($B$12*C7447))</f>
        <v>1267.44662290842</v>
      </c>
      <c r="E7447" s="20" t="n">
        <f aca="true">IF($B$10="","",$B$10*(1-$B$14+2*$B$14*RAND()))</f>
        <v>3.80393765396427</v>
      </c>
      <c r="F7447" s="21" t="n">
        <f aca="false">INDEX($E$17:$E$28,B7447)</f>
        <v>4.761</v>
      </c>
      <c r="G7447" s="25" t="n">
        <f aca="false">IF(OR(D7447="",E7447="",F7447=""),"",D7447*($B$7-$B$8-F7447-E7447))</f>
        <v>5291.66867091509</v>
      </c>
      <c r="H7447" s="25" t="n">
        <f aca="false">IF(D7447="","",D7447*$F$30)</f>
        <v>6336.21915724377</v>
      </c>
    </row>
    <row r="7448" customFormat="false" ht="15" hidden="false" customHeight="false" outlineLevel="0" collapsed="false">
      <c r="A7448" s="2" t="n">
        <v>7414</v>
      </c>
      <c r="B7448" s="2" t="n">
        <v>10</v>
      </c>
      <c r="C7448" s="22" t="n">
        <f aca="true">NORMSINV(MAX(RAND(),0.000000000001))</f>
        <v>-1.14490186465912</v>
      </c>
      <c r="D7448" s="24" t="n">
        <f aca="false">IF($B$11="","",$B$11*EXP($B$12*C7448))</f>
        <v>572.532784006569</v>
      </c>
      <c r="E7448" s="20" t="n">
        <f aca="true">IF($B$10="","",$B$10*(1-$B$14+2*$B$14*RAND()))</f>
        <v>3.57847674292103</v>
      </c>
      <c r="F7448" s="21" t="n">
        <f aca="false">INDEX($E$17:$E$28,B7448)</f>
        <v>4.761</v>
      </c>
      <c r="G7448" s="25" t="n">
        <f aca="false">IF(OR(D7448="",E7448="",F7448=""),"",D7448*($B$7-$B$8-F7448-E7448))</f>
        <v>2519.44383146108</v>
      </c>
      <c r="H7448" s="25" t="n">
        <f aca="false">IF(D7448="","",D7448*$F$30)</f>
        <v>2862.20589380564</v>
      </c>
    </row>
    <row r="7449" customFormat="false" ht="15" hidden="false" customHeight="false" outlineLevel="0" collapsed="false">
      <c r="A7449" s="2" t="n">
        <v>7415</v>
      </c>
      <c r="B7449" s="2" t="n">
        <v>11</v>
      </c>
      <c r="C7449" s="22" t="n">
        <f aca="true">NORMSINV(MAX(RAND(),0.000000000001))</f>
        <v>-0.434049297788495</v>
      </c>
      <c r="D7449" s="24" t="n">
        <f aca="false">IF($B$11="","",$B$11*EXP($B$12*C7449))</f>
        <v>772.474616163946</v>
      </c>
      <c r="E7449" s="20" t="n">
        <f aca="true">IF($B$10="","",$B$10*(1-$B$14+2*$B$14*RAND()))</f>
        <v>3.68031061960681</v>
      </c>
      <c r="F7449" s="21" t="n">
        <f aca="false">INDEX($E$17:$E$28,B7449)</f>
        <v>4.761</v>
      </c>
      <c r="G7449" s="25" t="n">
        <f aca="false">IF(OR(D7449="",E7449="",F7449=""),"",D7449*($B$7-$B$8-F7449-E7449))</f>
        <v>3320.62842912726</v>
      </c>
      <c r="H7449" s="25" t="n">
        <f aca="false">IF(D7449="","",D7449*$F$30)</f>
        <v>3861.7551011268</v>
      </c>
    </row>
    <row r="7450" customFormat="false" ht="15" hidden="false" customHeight="false" outlineLevel="0" collapsed="false">
      <c r="A7450" s="2" t="n">
        <v>7416</v>
      </c>
      <c r="B7450" s="2" t="n">
        <v>12</v>
      </c>
      <c r="C7450" s="22" t="n">
        <f aca="true">NORMSINV(MAX(RAND(),0.000000000001))</f>
        <v>-1.11696734934667</v>
      </c>
      <c r="D7450" s="24" t="n">
        <f aca="false">IF($B$11="","",$B$11*EXP($B$12*C7450))</f>
        <v>579.311688760133</v>
      </c>
      <c r="E7450" s="20" t="n">
        <f aca="true">IF($B$10="","",$B$10*(1-$B$14+2*$B$14*RAND()))</f>
        <v>3.8632790975429</v>
      </c>
      <c r="F7450" s="21" t="n">
        <f aca="false">INDEX($E$17:$E$28,B7450)</f>
        <v>4.761</v>
      </c>
      <c r="G7450" s="25" t="n">
        <f aca="false">IF(OR(D7450="",E7450="",F7450=""),"",D7450*($B$7-$B$8-F7450-E7450))</f>
        <v>2384.2852264678</v>
      </c>
      <c r="H7450" s="25" t="n">
        <f aca="false">IF(D7450="","",D7450*$F$30)</f>
        <v>2896.09499444966</v>
      </c>
    </row>
    <row r="7451" customFormat="false" ht="15" hidden="false" customHeight="false" outlineLevel="0" collapsed="false">
      <c r="A7451" s="2" t="n">
        <v>7417</v>
      </c>
      <c r="B7451" s="2" t="n">
        <v>1</v>
      </c>
      <c r="C7451" s="22" t="n">
        <f aca="true">NORMSINV(MAX(RAND(),0.000000000001))</f>
        <v>-0.0147404627744918</v>
      </c>
      <c r="D7451" s="24" t="n">
        <f aca="false">IF($B$11="","",$B$11*EXP($B$12*C7451))</f>
        <v>921.757029789312</v>
      </c>
      <c r="E7451" s="20" t="n">
        <f aca="true">IF($B$10="","",$B$10*(1-$B$14+2*$B$14*RAND()))</f>
        <v>3.57895331892284</v>
      </c>
      <c r="F7451" s="21" t="n">
        <f aca="false">INDEX($E$17:$E$28,B7451)</f>
        <v>4.92562580645161</v>
      </c>
      <c r="G7451" s="25" t="n">
        <f aca="false">IF(OR(D7451="",E7451="",F7451=""),"",D7451*($B$7-$B$8-F7451-E7451))</f>
        <v>3904.02896530249</v>
      </c>
      <c r="H7451" s="25" t="n">
        <f aca="false">IF(D7451="","",D7451*$F$30)</f>
        <v>4608.04774332273</v>
      </c>
    </row>
    <row r="7452" customFormat="false" ht="15" hidden="false" customHeight="false" outlineLevel="0" collapsed="false">
      <c r="A7452" s="2" t="n">
        <v>7418</v>
      </c>
      <c r="B7452" s="2" t="n">
        <v>2</v>
      </c>
      <c r="C7452" s="22" t="n">
        <f aca="true">NORMSINV(MAX(RAND(),0.000000000001))</f>
        <v>1.74085237721952</v>
      </c>
      <c r="D7452" s="24" t="n">
        <f aca="false">IF($B$11="","",$B$11*EXP($B$12*C7452))</f>
        <v>1931.45505868387</v>
      </c>
      <c r="E7452" s="20" t="n">
        <f aca="true">IF($B$10="","",$B$10*(1-$B$14+2*$B$14*RAND()))</f>
        <v>3.61323397691399</v>
      </c>
      <c r="F7452" s="21" t="n">
        <f aca="false">INDEX($E$17:$E$28,B7452)</f>
        <v>5.0612</v>
      </c>
      <c r="G7452" s="25" t="n">
        <f aca="false">IF(OR(D7452="",E7452="",F7452=""),"",D7452*($B$7-$B$8-F7452-E7452))</f>
        <v>7852.45806170276</v>
      </c>
      <c r="H7452" s="25" t="n">
        <f aca="false">IF(D7452="","",D7452*$F$30)</f>
        <v>9655.73012937242</v>
      </c>
    </row>
    <row r="7453" customFormat="false" ht="15" hidden="false" customHeight="false" outlineLevel="0" collapsed="false">
      <c r="A7453" s="2" t="n">
        <v>7419</v>
      </c>
      <c r="B7453" s="2" t="n">
        <v>3</v>
      </c>
      <c r="C7453" s="22" t="n">
        <f aca="true">NORMSINV(MAX(RAND(),0.000000000001))</f>
        <v>-0.515852330223298</v>
      </c>
      <c r="D7453" s="24" t="n">
        <f aca="false">IF($B$11="","",$B$11*EXP($B$12*C7453))</f>
        <v>746.30183791311</v>
      </c>
      <c r="E7453" s="20" t="n">
        <f aca="true">IF($B$10="","",$B$10*(1-$B$14+2*$B$14*RAND()))</f>
        <v>4.07327821083491</v>
      </c>
      <c r="F7453" s="21" t="n">
        <f aca="false">INDEX($E$17:$E$28,B7453)</f>
        <v>5.0612</v>
      </c>
      <c r="G7453" s="25" t="n">
        <f aca="false">IF(OR(D7453="",E7453="",F7453=""),"",D7453*($B$7-$B$8-F7453-E7453))</f>
        <v>2690.80753788967</v>
      </c>
      <c r="H7453" s="25" t="n">
        <f aca="false">IF(D7453="","",D7453*$F$30)</f>
        <v>3730.91214809522</v>
      </c>
    </row>
    <row r="7454" customFormat="false" ht="15" hidden="false" customHeight="false" outlineLevel="0" collapsed="false">
      <c r="A7454" s="2" t="n">
        <v>7420</v>
      </c>
      <c r="B7454" s="2" t="n">
        <v>4</v>
      </c>
      <c r="C7454" s="22" t="n">
        <f aca="true">NORMSINV(MAX(RAND(),0.000000000001))</f>
        <v>0.244886787019474</v>
      </c>
      <c r="D7454" s="24" t="n">
        <f aca="false">IF($B$11="","",$B$11*EXP($B$12*C7454))</f>
        <v>1028.31804127503</v>
      </c>
      <c r="E7454" s="20" t="n">
        <f aca="true">IF($B$10="","",$B$10*(1-$B$14+2*$B$14*RAND()))</f>
        <v>3.51460040067339</v>
      </c>
      <c r="F7454" s="21" t="n">
        <f aca="false">INDEX($E$17:$E$28,B7454)</f>
        <v>4.89657419354839</v>
      </c>
      <c r="G7454" s="25" t="n">
        <f aca="false">IF(OR(D7454="",E7454="",F7454=""),"",D7454*($B$7-$B$8-F7454-E7454))</f>
        <v>4451.40926229145</v>
      </c>
      <c r="H7454" s="25" t="n">
        <f aca="false">IF(D7454="","",D7454*$F$30)</f>
        <v>5140.76755194212</v>
      </c>
    </row>
    <row r="7455" customFormat="false" ht="15" hidden="false" customHeight="false" outlineLevel="0" collapsed="false">
      <c r="A7455" s="2" t="n">
        <v>7421</v>
      </c>
      <c r="B7455" s="2" t="n">
        <v>5</v>
      </c>
      <c r="C7455" s="22" t="n">
        <f aca="true">NORMSINV(MAX(RAND(),0.000000000001))</f>
        <v>0.396195689428835</v>
      </c>
      <c r="D7455" s="24" t="n">
        <f aca="false">IF($B$11="","",$B$11*EXP($B$12*C7455))</f>
        <v>1096.01506623872</v>
      </c>
      <c r="E7455" s="20" t="n">
        <f aca="true">IF($B$10="","",$B$10*(1-$B$14+2*$B$14*RAND()))</f>
        <v>3.43494710455367</v>
      </c>
      <c r="F7455" s="21" t="n">
        <f aca="false">INDEX($E$17:$E$28,B7455)</f>
        <v>4.761</v>
      </c>
      <c r="G7455" s="25" t="n">
        <f aca="false">IF(OR(D7455="",E7455="",F7455=""),"",D7455*($B$7-$B$8-F7455-E7455))</f>
        <v>4980.35043519485</v>
      </c>
      <c r="H7455" s="25" t="n">
        <f aca="false">IF(D7455="","",D7455*$F$30)</f>
        <v>5479.1985191406</v>
      </c>
    </row>
    <row r="7456" customFormat="false" ht="15" hidden="false" customHeight="false" outlineLevel="0" collapsed="false">
      <c r="A7456" s="2" t="n">
        <v>7422</v>
      </c>
      <c r="B7456" s="2" t="n">
        <v>6</v>
      </c>
      <c r="C7456" s="22" t="n">
        <f aca="true">NORMSINV(MAX(RAND(),0.000000000001))</f>
        <v>0.470392163632858</v>
      </c>
      <c r="D7456" s="24" t="n">
        <f aca="false">IF($B$11="","",$B$11*EXP($B$12*C7456))</f>
        <v>1130.82201089516</v>
      </c>
      <c r="E7456" s="20" t="n">
        <f aca="true">IF($B$10="","",$B$10*(1-$B$14+2*$B$14*RAND()))</f>
        <v>3.5646081759269</v>
      </c>
      <c r="F7456" s="21" t="n">
        <f aca="false">INDEX($E$17:$E$28,B7456)</f>
        <v>4.761</v>
      </c>
      <c r="G7456" s="25" t="n">
        <f aca="false">IF(OR(D7456="",E7456="",F7456=""),"",D7456*($B$7-$B$8-F7456-E7456))</f>
        <v>4991.89143937748</v>
      </c>
      <c r="H7456" s="25" t="n">
        <f aca="false">IF(D7456="","",D7456*$F$30)</f>
        <v>5653.20539686707</v>
      </c>
    </row>
    <row r="7457" customFormat="false" ht="15" hidden="false" customHeight="false" outlineLevel="0" collapsed="false">
      <c r="A7457" s="2" t="n">
        <v>7423</v>
      </c>
      <c r="B7457" s="2" t="n">
        <v>7</v>
      </c>
      <c r="C7457" s="22" t="n">
        <f aca="true">NORMSINV(MAX(RAND(),0.000000000001))</f>
        <v>2.94965526753331</v>
      </c>
      <c r="D7457" s="24" t="n">
        <f aca="false">IF($B$11="","",$B$11*EXP($B$12*C7457))</f>
        <v>3214.34034169395</v>
      </c>
      <c r="E7457" s="20" t="n">
        <f aca="true">IF($B$10="","",$B$10*(1-$B$14+2*$B$14*RAND()))</f>
        <v>3.83463417530001</v>
      </c>
      <c r="F7457" s="21" t="n">
        <f aca="false">INDEX($E$17:$E$28,B7457)</f>
        <v>4.761</v>
      </c>
      <c r="G7457" s="25" t="n">
        <f aca="false">IF(OR(D7457="",E7457="",F7457=""),"",D7457*($B$7-$B$8-F7457-E7457))</f>
        <v>13321.4022610709</v>
      </c>
      <c r="H7457" s="25" t="n">
        <f aca="false">IF(D7457="","",D7457*$F$30)</f>
        <v>16069.1302361964</v>
      </c>
    </row>
    <row r="7458" customFormat="false" ht="15" hidden="false" customHeight="false" outlineLevel="0" collapsed="false">
      <c r="A7458" s="2" t="n">
        <v>7424</v>
      </c>
      <c r="B7458" s="2" t="n">
        <v>8</v>
      </c>
      <c r="C7458" s="22" t="n">
        <f aca="true">NORMSINV(MAX(RAND(),0.000000000001))</f>
        <v>-0.778468201997716</v>
      </c>
      <c r="D7458" s="24" t="n">
        <f aca="false">IF($B$11="","",$B$11*EXP($B$12*C7458))</f>
        <v>668.12328157048</v>
      </c>
      <c r="E7458" s="20" t="n">
        <f aca="true">IF($B$10="","",$B$10*(1-$B$14+2*$B$14*RAND()))</f>
        <v>3.39378468083601</v>
      </c>
      <c r="F7458" s="21" t="n">
        <f aca="false">INDEX($E$17:$E$28,B7458)</f>
        <v>4.761</v>
      </c>
      <c r="G7458" s="25" t="n">
        <f aca="false">IF(OR(D7458="",E7458="",F7458=""),"",D7458*($B$7-$B$8-F7458-E7458))</f>
        <v>3063.48910574708</v>
      </c>
      <c r="H7458" s="25" t="n">
        <f aca="false">IF(D7458="","",D7458*$F$30)</f>
        <v>3340.08190922714</v>
      </c>
    </row>
    <row r="7459" customFormat="false" ht="15" hidden="false" customHeight="false" outlineLevel="0" collapsed="false">
      <c r="A7459" s="2" t="n">
        <v>7425</v>
      </c>
      <c r="B7459" s="2" t="n">
        <v>9</v>
      </c>
      <c r="C7459" s="22" t="n">
        <f aca="true">NORMSINV(MAX(RAND(),0.000000000001))</f>
        <v>-0.504200580826405</v>
      </c>
      <c r="D7459" s="24" t="n">
        <f aca="false">IF($B$11="","",$B$11*EXP($B$12*C7459))</f>
        <v>749.974929511706</v>
      </c>
      <c r="E7459" s="20" t="n">
        <f aca="true">IF($B$10="","",$B$10*(1-$B$14+2*$B$14*RAND()))</f>
        <v>3.43025827149655</v>
      </c>
      <c r="F7459" s="21" t="n">
        <f aca="false">INDEX($E$17:$E$28,B7459)</f>
        <v>4.761</v>
      </c>
      <c r="G7459" s="25" t="n">
        <f aca="false">IF(OR(D7459="",E7459="",F7459=""),"",D7459*($B$7-$B$8-F7459-E7459))</f>
        <v>3411.44225720133</v>
      </c>
      <c r="H7459" s="25" t="n">
        <f aca="false">IF(D7459="","",D7459*$F$30)</f>
        <v>3749.27466761492</v>
      </c>
    </row>
    <row r="7460" customFormat="false" ht="15" hidden="false" customHeight="false" outlineLevel="0" collapsed="false">
      <c r="A7460" s="2" t="n">
        <v>7426</v>
      </c>
      <c r="B7460" s="2" t="n">
        <v>10</v>
      </c>
      <c r="C7460" s="22" t="n">
        <f aca="true">NORMSINV(MAX(RAND(),0.000000000001))</f>
        <v>0.893755689596212</v>
      </c>
      <c r="D7460" s="24" t="n">
        <f aca="false">IF($B$11="","",$B$11*EXP($B$12*C7460))</f>
        <v>1351.66320177043</v>
      </c>
      <c r="E7460" s="20" t="n">
        <f aca="true">IF($B$10="","",$B$10*(1-$B$14+2*$B$14*RAND()))</f>
        <v>4.06915619816189</v>
      </c>
      <c r="F7460" s="21" t="n">
        <f aca="false">INDEX($E$17:$E$28,B7460)</f>
        <v>4.761</v>
      </c>
      <c r="G7460" s="25" t="n">
        <f aca="false">IF(OR(D7460="",E7460="",F7460=""),"",D7460*($B$7-$B$8-F7460-E7460))</f>
        <v>5284.79199161476</v>
      </c>
      <c r="H7460" s="25" t="n">
        <f aca="false">IF(D7460="","",D7460*$F$30)</f>
        <v>6757.23467829072</v>
      </c>
    </row>
    <row r="7461" customFormat="false" ht="15" hidden="false" customHeight="false" outlineLevel="0" collapsed="false">
      <c r="A7461" s="2" t="n">
        <v>7427</v>
      </c>
      <c r="B7461" s="2" t="n">
        <v>11</v>
      </c>
      <c r="C7461" s="22" t="n">
        <f aca="true">NORMSINV(MAX(RAND(),0.000000000001))</f>
        <v>1.5326517059363</v>
      </c>
      <c r="D7461" s="24" t="n">
        <f aca="false">IF($B$11="","",$B$11*EXP($B$12*C7461))</f>
        <v>1769.23090858326</v>
      </c>
      <c r="E7461" s="20" t="n">
        <f aca="true">IF($B$10="","",$B$10*(1-$B$14+2*$B$14*RAND()))</f>
        <v>3.47217192615332</v>
      </c>
      <c r="F7461" s="21" t="n">
        <f aca="false">INDEX($E$17:$E$28,B7461)</f>
        <v>4.761</v>
      </c>
      <c r="G7461" s="25" t="n">
        <f aca="false">IF(OR(D7461="",E7461="",F7461=""),"",D7461*($B$7-$B$8-F7461-E7461))</f>
        <v>7973.6195279203</v>
      </c>
      <c r="H7461" s="25" t="n">
        <f aca="false">IF(D7461="","",D7461*$F$30)</f>
        <v>8844.73915818943</v>
      </c>
    </row>
    <row r="7462" customFormat="false" ht="15" hidden="false" customHeight="false" outlineLevel="0" collapsed="false">
      <c r="A7462" s="2" t="n">
        <v>7428</v>
      </c>
      <c r="B7462" s="2" t="n">
        <v>12</v>
      </c>
      <c r="C7462" s="22" t="n">
        <f aca="true">NORMSINV(MAX(RAND(),0.000000000001))</f>
        <v>0.437894659124608</v>
      </c>
      <c r="D7462" s="24" t="n">
        <f aca="false">IF($B$11="","",$B$11*EXP($B$12*C7462))</f>
        <v>1115.44281087028</v>
      </c>
      <c r="E7462" s="20" t="n">
        <f aca="true">IF($B$10="","",$B$10*(1-$B$14+2*$B$14*RAND()))</f>
        <v>3.95113877514527</v>
      </c>
      <c r="F7462" s="21" t="n">
        <f aca="false">INDEX($E$17:$E$28,B7462)</f>
        <v>4.761</v>
      </c>
      <c r="G7462" s="25" t="n">
        <f aca="false">IF(OR(D7462="",E7462="",F7462=""),"",D7462*($B$7-$B$8-F7462-E7462))</f>
        <v>4492.84884644736</v>
      </c>
      <c r="H7462" s="25" t="n">
        <f aca="false">IF(D7462="","",D7462*$F$30)</f>
        <v>5576.32170010269</v>
      </c>
    </row>
    <row r="7463" customFormat="false" ht="15" hidden="false" customHeight="false" outlineLevel="0" collapsed="false">
      <c r="A7463" s="2" t="n">
        <v>7429</v>
      </c>
      <c r="B7463" s="2" t="n">
        <v>1</v>
      </c>
      <c r="C7463" s="22" t="n">
        <f aca="true">NORMSINV(MAX(RAND(),0.000000000001))</f>
        <v>-0.239728801251275</v>
      </c>
      <c r="D7463" s="24" t="n">
        <f aca="false">IF($B$11="","",$B$11*EXP($B$12*C7463))</f>
        <v>838.386500807824</v>
      </c>
      <c r="E7463" s="20" t="n">
        <f aca="true">IF($B$10="","",$B$10*(1-$B$14+2*$B$14*RAND()))</f>
        <v>3.88410638086519</v>
      </c>
      <c r="F7463" s="21" t="n">
        <f aca="false">INDEX($E$17:$E$28,B7463)</f>
        <v>4.92562580645161</v>
      </c>
      <c r="G7463" s="25" t="n">
        <f aca="false">IF(OR(D7463="",E7463="",F7463=""),"",D7463*($B$7-$B$8-F7463-E7463))</f>
        <v>3295.08347871309</v>
      </c>
      <c r="H7463" s="25" t="n">
        <f aca="false">IF(D7463="","",D7463*$F$30)</f>
        <v>4191.26179483847</v>
      </c>
    </row>
    <row r="7464" customFormat="false" ht="15" hidden="false" customHeight="false" outlineLevel="0" collapsed="false">
      <c r="A7464" s="2" t="n">
        <v>7430</v>
      </c>
      <c r="B7464" s="2" t="n">
        <v>2</v>
      </c>
      <c r="C7464" s="22" t="n">
        <f aca="true">NORMSINV(MAX(RAND(),0.000000000001))</f>
        <v>0.132941499412603</v>
      </c>
      <c r="D7464" s="24" t="n">
        <f aca="false">IF($B$11="","",$B$11*EXP($B$12*C7464))</f>
        <v>980.938563554365</v>
      </c>
      <c r="E7464" s="20" t="n">
        <f aca="true">IF($B$10="","",$B$10*(1-$B$14+2*$B$14*RAND()))</f>
        <v>3.50879717742161</v>
      </c>
      <c r="F7464" s="21" t="n">
        <f aca="false">INDEX($E$17:$E$28,B7464)</f>
        <v>5.0612</v>
      </c>
      <c r="G7464" s="25" t="n">
        <f aca="false">IF(OR(D7464="",E7464="",F7464=""),"",D7464*($B$7-$B$8-F7464-E7464))</f>
        <v>4090.51657879769</v>
      </c>
      <c r="H7464" s="25" t="n">
        <f aca="false">IF(D7464="","",D7464*$F$30)</f>
        <v>4903.90806692098</v>
      </c>
    </row>
    <row r="7465" customFormat="false" ht="15" hidden="false" customHeight="false" outlineLevel="0" collapsed="false">
      <c r="A7465" s="2" t="n">
        <v>7431</v>
      </c>
      <c r="B7465" s="2" t="n">
        <v>3</v>
      </c>
      <c r="C7465" s="22" t="n">
        <f aca="true">NORMSINV(MAX(RAND(),0.000000000001))</f>
        <v>-0.761607634662601</v>
      </c>
      <c r="D7465" s="24" t="n">
        <f aca="false">IF($B$11="","",$B$11*EXP($B$12*C7465))</f>
        <v>672.886845278554</v>
      </c>
      <c r="E7465" s="20" t="n">
        <f aca="true">IF($B$10="","",$B$10*(1-$B$14+2*$B$14*RAND()))</f>
        <v>3.53698116610982</v>
      </c>
      <c r="F7465" s="21" t="n">
        <f aca="false">INDEX($E$17:$E$28,B7465)</f>
        <v>5.0612</v>
      </c>
      <c r="G7465" s="25" t="n">
        <f aca="false">IF(OR(D7465="",E7465="",F7465=""),"",D7465*($B$7-$B$8-F7465-E7465))</f>
        <v>2786.97540885166</v>
      </c>
      <c r="H7465" s="25" t="n">
        <f aca="false">IF(D7465="","",D7465*$F$30)</f>
        <v>3363.89591691655</v>
      </c>
    </row>
    <row r="7466" customFormat="false" ht="15" hidden="false" customHeight="false" outlineLevel="0" collapsed="false">
      <c r="A7466" s="2" t="n">
        <v>7432</v>
      </c>
      <c r="B7466" s="2" t="n">
        <v>4</v>
      </c>
      <c r="C7466" s="22" t="n">
        <f aca="true">NORMSINV(MAX(RAND(),0.000000000001))</f>
        <v>0.354150733581845</v>
      </c>
      <c r="D7466" s="24" t="n">
        <f aca="false">IF($B$11="","",$B$11*EXP($B$12*C7466))</f>
        <v>1076.768705847</v>
      </c>
      <c r="E7466" s="20" t="n">
        <f aca="true">IF($B$10="","",$B$10*(1-$B$14+2*$B$14*RAND()))</f>
        <v>3.67563787619336</v>
      </c>
      <c r="F7466" s="21" t="n">
        <f aca="false">INDEX($E$17:$E$28,B7466)</f>
        <v>4.89657419354839</v>
      </c>
      <c r="G7466" s="25" t="n">
        <f aca="false">IF(OR(D7466="",E7466="",F7466=""),"",D7466*($B$7-$B$8-F7466-E7466))</f>
        <v>4487.74361590893</v>
      </c>
      <c r="H7466" s="25" t="n">
        <f aca="false">IF(D7466="","",D7466*$F$30)</f>
        <v>5382.98211427032</v>
      </c>
    </row>
    <row r="7467" customFormat="false" ht="15" hidden="false" customHeight="false" outlineLevel="0" collapsed="false">
      <c r="A7467" s="2" t="n">
        <v>7433</v>
      </c>
      <c r="B7467" s="2" t="n">
        <v>5</v>
      </c>
      <c r="C7467" s="22" t="n">
        <f aca="true">NORMSINV(MAX(RAND(),0.000000000001))</f>
        <v>1.01877804773532</v>
      </c>
      <c r="D7467" s="24" t="n">
        <f aca="false">IF($B$11="","",$B$11*EXP($B$12*C7467))</f>
        <v>1424.77800387934</v>
      </c>
      <c r="E7467" s="20" t="n">
        <f aca="true">IF($B$10="","",$B$10*(1-$B$14+2*$B$14*RAND()))</f>
        <v>3.49757336079983</v>
      </c>
      <c r="F7467" s="21" t="n">
        <f aca="false">INDEX($E$17:$E$28,B7467)</f>
        <v>4.761</v>
      </c>
      <c r="G7467" s="25" t="n">
        <f aca="false">IF(OR(D7467="",E7467="",F7467=""),"",D7467*($B$7-$B$8-F7467-E7467))</f>
        <v>6385.03810153131</v>
      </c>
      <c r="H7467" s="25" t="n">
        <f aca="false">IF(D7467="","",D7467*$F$30)</f>
        <v>7122.75019699359</v>
      </c>
    </row>
    <row r="7468" customFormat="false" ht="15" hidden="false" customHeight="false" outlineLevel="0" collapsed="false">
      <c r="A7468" s="2" t="n">
        <v>7434</v>
      </c>
      <c r="B7468" s="2" t="n">
        <v>6</v>
      </c>
      <c r="C7468" s="22" t="n">
        <f aca="true">NORMSINV(MAX(RAND(),0.000000000001))</f>
        <v>0.563924573397423</v>
      </c>
      <c r="D7468" s="24" t="n">
        <f aca="false">IF($B$11="","",$B$11*EXP($B$12*C7468))</f>
        <v>1176.27915169125</v>
      </c>
      <c r="E7468" s="20" t="n">
        <f aca="true">IF($B$10="","",$B$10*(1-$B$14+2*$B$14*RAND()))</f>
        <v>3.76622570368445</v>
      </c>
      <c r="F7468" s="21" t="n">
        <f aca="false">INDEX($E$17:$E$28,B7468)</f>
        <v>4.761</v>
      </c>
      <c r="G7468" s="25" t="n">
        <f aca="false">IF(OR(D7468="",E7468="",F7468=""),"",D7468*($B$7-$B$8-F7468-E7468))</f>
        <v>4955.39857553677</v>
      </c>
      <c r="H7468" s="25" t="n">
        <f aca="false">IF(D7468="","",D7468*$F$30)</f>
        <v>5880.4547351349</v>
      </c>
    </row>
    <row r="7469" customFormat="false" ht="15" hidden="false" customHeight="false" outlineLevel="0" collapsed="false">
      <c r="A7469" s="2" t="n">
        <v>7435</v>
      </c>
      <c r="B7469" s="2" t="n">
        <v>7</v>
      </c>
      <c r="C7469" s="22" t="n">
        <f aca="true">NORMSINV(MAX(RAND(),0.000000000001))</f>
        <v>-1.34908572168532</v>
      </c>
      <c r="D7469" s="24" t="n">
        <f aca="false">IF($B$11="","",$B$11*EXP($B$12*C7469))</f>
        <v>525.333789247522</v>
      </c>
      <c r="E7469" s="20" t="n">
        <f aca="true">IF($B$10="","",$B$10*(1-$B$14+2*$B$14*RAND()))</f>
        <v>3.56258202474666</v>
      </c>
      <c r="F7469" s="21" t="n">
        <f aca="false">INDEX($E$17:$E$28,B7469)</f>
        <v>4.761</v>
      </c>
      <c r="G7469" s="25" t="n">
        <f aca="false">IF(OR(D7469="",E7469="",F7469=""),"",D7469*($B$7-$B$8-F7469-E7469))</f>
        <v>2320.09358984071</v>
      </c>
      <c r="H7469" s="25" t="n">
        <f aca="false">IF(D7469="","",D7469*$F$30)</f>
        <v>2626.24867920621</v>
      </c>
    </row>
    <row r="7470" customFormat="false" ht="15" hidden="false" customHeight="false" outlineLevel="0" collapsed="false">
      <c r="A7470" s="2" t="n">
        <v>7436</v>
      </c>
      <c r="B7470" s="2" t="n">
        <v>8</v>
      </c>
      <c r="C7470" s="22" t="n">
        <f aca="true">NORMSINV(MAX(RAND(),0.000000000001))</f>
        <v>-1.02235624849042</v>
      </c>
      <c r="D7470" s="24" t="n">
        <f aca="false">IF($B$11="","",$B$11*EXP($B$12*C7470))</f>
        <v>602.873001098177</v>
      </c>
      <c r="E7470" s="20" t="n">
        <f aca="true">IF($B$10="","",$B$10*(1-$B$14+2*$B$14*RAND()))</f>
        <v>3.72151595706469</v>
      </c>
      <c r="F7470" s="21" t="n">
        <f aca="false">INDEX($E$17:$E$28,B7470)</f>
        <v>4.761</v>
      </c>
      <c r="G7470" s="25" t="n">
        <f aca="false">IF(OR(D7470="",E7470="",F7470=""),"",D7470*($B$7-$B$8-F7470-E7470))</f>
        <v>2566.72218209201</v>
      </c>
      <c r="H7470" s="25" t="n">
        <f aca="false">IF(D7470="","",D7470*$F$30)</f>
        <v>3013.88270709001</v>
      </c>
    </row>
    <row r="7471" customFormat="false" ht="15" hidden="false" customHeight="false" outlineLevel="0" collapsed="false">
      <c r="A7471" s="2" t="n">
        <v>7437</v>
      </c>
      <c r="B7471" s="2" t="n">
        <v>9</v>
      </c>
      <c r="C7471" s="22" t="n">
        <f aca="true">NORMSINV(MAX(RAND(),0.000000000001))</f>
        <v>0.150733900906477</v>
      </c>
      <c r="D7471" s="24" t="n">
        <f aca="false">IF($B$11="","",$B$11*EXP($B$12*C7471))</f>
        <v>988.320408723911</v>
      </c>
      <c r="E7471" s="20" t="n">
        <f aca="true">IF($B$10="","",$B$10*(1-$B$14+2*$B$14*RAND()))</f>
        <v>3.95562857689759</v>
      </c>
      <c r="F7471" s="21" t="n">
        <f aca="false">INDEX($E$17:$E$28,B7471)</f>
        <v>4.761</v>
      </c>
      <c r="G7471" s="25" t="n">
        <f aca="false">IF(OR(D7471="",E7471="",F7471=""),"",D7471*($B$7-$B$8-F7471-E7471))</f>
        <v>3976.38008932868</v>
      </c>
      <c r="H7471" s="25" t="n">
        <f aca="false">IF(D7471="","",D7471*$F$30)</f>
        <v>4940.81138729258</v>
      </c>
    </row>
    <row r="7472" customFormat="false" ht="15" hidden="false" customHeight="false" outlineLevel="0" collapsed="false">
      <c r="A7472" s="2" t="n">
        <v>7438</v>
      </c>
      <c r="B7472" s="2" t="n">
        <v>10</v>
      </c>
      <c r="C7472" s="22" t="n">
        <f aca="true">NORMSINV(MAX(RAND(),0.000000000001))</f>
        <v>-1.79793267563459</v>
      </c>
      <c r="D7472" s="24" t="n">
        <f aca="false">IF($B$11="","",$B$11*EXP($B$12*C7472))</f>
        <v>434.808182401918</v>
      </c>
      <c r="E7472" s="20" t="n">
        <f aca="true">IF($B$10="","",$B$10*(1-$B$14+2*$B$14*RAND()))</f>
        <v>3.49331545468121</v>
      </c>
      <c r="F7472" s="21" t="n">
        <f aca="false">INDEX($E$17:$E$28,B7472)</f>
        <v>4.761</v>
      </c>
      <c r="G7472" s="25" t="n">
        <f aca="false">IF(OR(D7472="",E7472="",F7472=""),"",D7472*($B$7-$B$8-F7472-E7472))</f>
        <v>1950.41234397844</v>
      </c>
      <c r="H7472" s="25" t="n">
        <f aca="false">IF(D7472="","",D7472*$F$30)</f>
        <v>2173.69306546367</v>
      </c>
    </row>
    <row r="7473" customFormat="false" ht="15" hidden="false" customHeight="false" outlineLevel="0" collapsed="false">
      <c r="A7473" s="2" t="n">
        <v>7439</v>
      </c>
      <c r="B7473" s="2" t="n">
        <v>11</v>
      </c>
      <c r="C7473" s="22" t="n">
        <f aca="true">NORMSINV(MAX(RAND(),0.000000000001))</f>
        <v>-0.130582781424956</v>
      </c>
      <c r="D7473" s="24" t="n">
        <f aca="false">IF($B$11="","",$B$11*EXP($B$12*C7473))</f>
        <v>877.84464970669</v>
      </c>
      <c r="E7473" s="20" t="n">
        <f aca="true">IF($B$10="","",$B$10*(1-$B$14+2*$B$14*RAND()))</f>
        <v>3.8603288140221</v>
      </c>
      <c r="F7473" s="21" t="n">
        <f aca="false">INDEX($E$17:$E$28,B7473)</f>
        <v>4.761</v>
      </c>
      <c r="G7473" s="25" t="n">
        <f aca="false">IF(OR(D7473="",E7473="",F7473=""),"",D7473*($B$7-$B$8-F7473-E7473))</f>
        <v>3615.55346451181</v>
      </c>
      <c r="H7473" s="25" t="n">
        <f aca="false">IF(D7473="","",D7473*$F$30)</f>
        <v>4388.52097281369</v>
      </c>
    </row>
    <row r="7474" customFormat="false" ht="15" hidden="false" customHeight="false" outlineLevel="0" collapsed="false">
      <c r="A7474" s="2" t="n">
        <v>7440</v>
      </c>
      <c r="B7474" s="2" t="n">
        <v>12</v>
      </c>
      <c r="C7474" s="22" t="n">
        <f aca="true">NORMSINV(MAX(RAND(),0.000000000001))</f>
        <v>-0.318748068062216</v>
      </c>
      <c r="D7474" s="24" t="n">
        <f aca="false">IF($B$11="","",$B$11*EXP($B$12*C7474))</f>
        <v>810.931165643703</v>
      </c>
      <c r="E7474" s="20" t="n">
        <f aca="true">IF($B$10="","",$B$10*(1-$B$14+2*$B$14*RAND()))</f>
        <v>3.43156185471681</v>
      </c>
      <c r="F7474" s="21" t="n">
        <f aca="false">INDEX($E$17:$E$28,B7474)</f>
        <v>4.761</v>
      </c>
      <c r="G7474" s="25" t="n">
        <f aca="false">IF(OR(D7474="",E7474="",F7474=""),"",D7474*($B$7-$B$8-F7474-E7474))</f>
        <v>3687.65931584713</v>
      </c>
      <c r="H7474" s="25" t="n">
        <f aca="false">IF(D7474="","",D7474*$F$30)</f>
        <v>4054.007083286</v>
      </c>
    </row>
    <row r="7475" customFormat="false" ht="15" hidden="false" customHeight="false" outlineLevel="0" collapsed="false">
      <c r="A7475" s="2" t="n">
        <v>7441</v>
      </c>
      <c r="B7475" s="2" t="n">
        <v>1</v>
      </c>
      <c r="C7475" s="22" t="n">
        <f aca="true">NORMSINV(MAX(RAND(),0.000000000001))</f>
        <v>0.379237875189866</v>
      </c>
      <c r="D7475" s="24" t="n">
        <f aca="false">IF($B$11="","",$B$11*EXP($B$12*C7475))</f>
        <v>1088.21146145665</v>
      </c>
      <c r="E7475" s="20" t="n">
        <f aca="true">IF($B$10="","",$B$10*(1-$B$14+2*$B$14*RAND()))</f>
        <v>3.95304737920656</v>
      </c>
      <c r="F7475" s="21" t="n">
        <f aca="false">INDEX($E$17:$E$28,B7475)</f>
        <v>4.92562580645161</v>
      </c>
      <c r="G7475" s="25" t="n">
        <f aca="false">IF(OR(D7475="",E7475="",F7475=""),"",D7475*($B$7-$B$8-F7475-E7475))</f>
        <v>4201.94009579666</v>
      </c>
      <c r="H7475" s="25" t="n">
        <f aca="false">IF(D7475="","",D7475*$F$30)</f>
        <v>5440.18673811407</v>
      </c>
    </row>
    <row r="7476" customFormat="false" ht="15" hidden="false" customHeight="false" outlineLevel="0" collapsed="false">
      <c r="A7476" s="2" t="n">
        <v>7442</v>
      </c>
      <c r="B7476" s="2" t="n">
        <v>2</v>
      </c>
      <c r="C7476" s="22" t="n">
        <f aca="true">NORMSINV(MAX(RAND(),0.000000000001))</f>
        <v>1.18313223998654</v>
      </c>
      <c r="D7476" s="24" t="n">
        <f aca="false">IF($B$11="","",$B$11*EXP($B$12*C7476))</f>
        <v>1526.94543853923</v>
      </c>
      <c r="E7476" s="20" t="n">
        <f aca="true">IF($B$10="","",$B$10*(1-$B$14+2*$B$14*RAND()))</f>
        <v>3.77456000237709</v>
      </c>
      <c r="F7476" s="21" t="n">
        <f aca="false">INDEX($E$17:$E$28,B7476)</f>
        <v>5.0612</v>
      </c>
      <c r="G7476" s="25" t="n">
        <f aca="false">IF(OR(D7476="",E7476="",F7476=""),"",D7476*($B$7-$B$8-F7476-E7476))</f>
        <v>5961.56145533271</v>
      </c>
      <c r="H7476" s="25" t="n">
        <f aca="false">IF(D7476="","",D7476*$F$30)</f>
        <v>7633.5056363453</v>
      </c>
    </row>
    <row r="7477" customFormat="false" ht="15" hidden="false" customHeight="false" outlineLevel="0" collapsed="false">
      <c r="A7477" s="2" t="n">
        <v>7443</v>
      </c>
      <c r="B7477" s="2" t="n">
        <v>3</v>
      </c>
      <c r="C7477" s="22" t="n">
        <f aca="true">NORMSINV(MAX(RAND(),0.000000000001))</f>
        <v>-0.384506224996519</v>
      </c>
      <c r="D7477" s="24" t="n">
        <f aca="false">IF($B$11="","",$B$11*EXP($B$12*C7477))</f>
        <v>788.770117153137</v>
      </c>
      <c r="E7477" s="20" t="n">
        <f aca="true">IF($B$10="","",$B$10*(1-$B$14+2*$B$14*RAND()))</f>
        <v>3.6733968442862</v>
      </c>
      <c r="F7477" s="21" t="n">
        <f aca="false">INDEX($E$17:$E$28,B7477)</f>
        <v>5.0612</v>
      </c>
      <c r="G7477" s="25" t="n">
        <f aca="false">IF(OR(D7477="",E7477="",F7477=""),"",D7477*($B$7-$B$8-F7477-E7477))</f>
        <v>3159.34231637792</v>
      </c>
      <c r="H7477" s="25" t="n">
        <f aca="false">IF(D7477="","",D7477*$F$30)</f>
        <v>3943.21956967196</v>
      </c>
    </row>
    <row r="7478" customFormat="false" ht="15" hidden="false" customHeight="false" outlineLevel="0" collapsed="false">
      <c r="A7478" s="2" t="n">
        <v>7444</v>
      </c>
      <c r="B7478" s="2" t="n">
        <v>4</v>
      </c>
      <c r="C7478" s="22" t="n">
        <f aca="true">NORMSINV(MAX(RAND(),0.000000000001))</f>
        <v>1.10601507876469</v>
      </c>
      <c r="D7478" s="24" t="n">
        <f aca="false">IF($B$11="","",$B$11*EXP($B$12*C7478))</f>
        <v>1478.125512636</v>
      </c>
      <c r="E7478" s="20" t="n">
        <f aca="true">IF($B$10="","",$B$10*(1-$B$14+2*$B$14*RAND()))</f>
        <v>4.07296386402663</v>
      </c>
      <c r="F7478" s="21" t="n">
        <f aca="false">INDEX($E$17:$E$28,B7478)</f>
        <v>4.89657419354839</v>
      </c>
      <c r="G7478" s="25" t="n">
        <f aca="false">IF(OR(D7478="",E7478="",F7478=""),"",D7478*($B$7-$B$8-F7478-E7478))</f>
        <v>5573.21599152145</v>
      </c>
      <c r="H7478" s="25" t="n">
        <f aca="false">IF(D7478="","",D7478*$F$30)</f>
        <v>7389.44506276987</v>
      </c>
    </row>
    <row r="7479" customFormat="false" ht="15" hidden="false" customHeight="false" outlineLevel="0" collapsed="false">
      <c r="A7479" s="2" t="n">
        <v>7445</v>
      </c>
      <c r="B7479" s="2" t="n">
        <v>5</v>
      </c>
      <c r="C7479" s="22" t="n">
        <f aca="true">NORMSINV(MAX(RAND(),0.000000000001))</f>
        <v>0.594090081341395</v>
      </c>
      <c r="D7479" s="24" t="n">
        <f aca="false">IF($B$11="","",$B$11*EXP($B$12*C7479))</f>
        <v>1191.3259334768</v>
      </c>
      <c r="E7479" s="20" t="n">
        <f aca="true">IF($B$10="","",$B$10*(1-$B$14+2*$B$14*RAND()))</f>
        <v>3.9134692524733</v>
      </c>
      <c r="F7479" s="21" t="n">
        <f aca="false">INDEX($E$17:$E$28,B7479)</f>
        <v>4.761</v>
      </c>
      <c r="G7479" s="25" t="n">
        <f aca="false">IF(OR(D7479="",E7479="",F7479=""),"",D7479*($B$7-$B$8-F7479-E7479))</f>
        <v>4843.37221287589</v>
      </c>
      <c r="H7479" s="25" t="n">
        <f aca="false">IF(D7479="","",D7479*$F$30)</f>
        <v>5955.67660663723</v>
      </c>
    </row>
    <row r="7480" customFormat="false" ht="15" hidden="false" customHeight="false" outlineLevel="0" collapsed="false">
      <c r="A7480" s="2" t="n">
        <v>7446</v>
      </c>
      <c r="B7480" s="2" t="n">
        <v>6</v>
      </c>
      <c r="C7480" s="22" t="n">
        <f aca="true">NORMSINV(MAX(RAND(),0.000000000001))</f>
        <v>-0.308841614728439</v>
      </c>
      <c r="D7480" s="24" t="n">
        <f aca="false">IF($B$11="","",$B$11*EXP($B$12*C7480))</f>
        <v>814.323264410778</v>
      </c>
      <c r="E7480" s="20" t="n">
        <f aca="true">IF($B$10="","",$B$10*(1-$B$14+2*$B$14*RAND()))</f>
        <v>3.9646743708613</v>
      </c>
      <c r="F7480" s="21" t="n">
        <f aca="false">INDEX($E$17:$E$28,B7480)</f>
        <v>4.761</v>
      </c>
      <c r="G7480" s="25" t="n">
        <f aca="false">IF(OR(D7480="",E7480="",F7480=""),"",D7480*($B$7-$B$8-F7480-E7480))</f>
        <v>3268.95875072808</v>
      </c>
      <c r="H7480" s="25" t="n">
        <f aca="false">IF(D7480="","",D7480*$F$30)</f>
        <v>4070.96486344236</v>
      </c>
    </row>
    <row r="7481" customFormat="false" ht="15" hidden="false" customHeight="false" outlineLevel="0" collapsed="false">
      <c r="A7481" s="2" t="n">
        <v>7447</v>
      </c>
      <c r="B7481" s="2" t="n">
        <v>7</v>
      </c>
      <c r="C7481" s="22" t="n">
        <f aca="true">NORMSINV(MAX(RAND(),0.000000000001))</f>
        <v>1.43736524991169</v>
      </c>
      <c r="D7481" s="24" t="n">
        <f aca="false">IF($B$11="","",$B$11*EXP($B$12*C7481))</f>
        <v>1699.60259824866</v>
      </c>
      <c r="E7481" s="20" t="n">
        <f aca="true">IF($B$10="","",$B$10*(1-$B$14+2*$B$14*RAND()))</f>
        <v>3.66727005777074</v>
      </c>
      <c r="F7481" s="21" t="n">
        <f aca="false">INDEX($E$17:$E$28,B7481)</f>
        <v>4.761</v>
      </c>
      <c r="G7481" s="25" t="n">
        <f aca="false">IF(OR(D7481="",E7481="",F7481=""),"",D7481*($B$7-$B$8-F7481-E7481))</f>
        <v>7328.22741275941</v>
      </c>
      <c r="H7481" s="25" t="n">
        <f aca="false">IF(D7481="","",D7481*$F$30)</f>
        <v>8496.65330916471</v>
      </c>
    </row>
    <row r="7482" customFormat="false" ht="15" hidden="false" customHeight="false" outlineLevel="0" collapsed="false">
      <c r="A7482" s="2" t="n">
        <v>7448</v>
      </c>
      <c r="B7482" s="2" t="n">
        <v>8</v>
      </c>
      <c r="C7482" s="22" t="n">
        <f aca="true">NORMSINV(MAX(RAND(),0.000000000001))</f>
        <v>0.0161546091434575</v>
      </c>
      <c r="D7482" s="24" t="n">
        <f aca="false">IF($B$11="","",$B$11*EXP($B$12*C7482))</f>
        <v>933.835033160366</v>
      </c>
      <c r="E7482" s="20" t="n">
        <f aca="true">IF($B$10="","",$B$10*(1-$B$14+2*$B$14*RAND()))</f>
        <v>3.70430036114833</v>
      </c>
      <c r="F7482" s="21" t="n">
        <f aca="false">INDEX($E$17:$E$28,B7482)</f>
        <v>4.761</v>
      </c>
      <c r="G7482" s="25" t="n">
        <f aca="false">IF(OR(D7482="",E7482="",F7482=""),"",D7482*($B$7-$B$8-F7482-E7482))</f>
        <v>3991.86427899765</v>
      </c>
      <c r="H7482" s="25" t="n">
        <f aca="false">IF(D7482="","",D7482*$F$30)</f>
        <v>4668.4280977753</v>
      </c>
    </row>
    <row r="7483" customFormat="false" ht="15" hidden="false" customHeight="false" outlineLevel="0" collapsed="false">
      <c r="A7483" s="2" t="n">
        <v>7449</v>
      </c>
      <c r="B7483" s="2" t="n">
        <v>9</v>
      </c>
      <c r="C7483" s="22" t="n">
        <f aca="true">NORMSINV(MAX(RAND(),0.000000000001))</f>
        <v>0.400225209104602</v>
      </c>
      <c r="D7483" s="24" t="n">
        <f aca="false">IF($B$11="","",$B$11*EXP($B$12*C7483))</f>
        <v>1097.87757408392</v>
      </c>
      <c r="E7483" s="20" t="n">
        <f aca="true">IF($B$10="","",$B$10*(1-$B$14+2*$B$14*RAND()))</f>
        <v>4.05683852774072</v>
      </c>
      <c r="F7483" s="21" t="n">
        <f aca="false">INDEX($E$17:$E$28,B7483)</f>
        <v>4.761</v>
      </c>
      <c r="G7483" s="25" t="n">
        <f aca="false">IF(OR(D7483="",E7483="",F7483=""),"",D7483*($B$7-$B$8-F7483-E7483))</f>
        <v>4306.05312232943</v>
      </c>
      <c r="H7483" s="25" t="n">
        <f aca="false">IF(D7483="","",D7483*$F$30)</f>
        <v>5488.50956836032</v>
      </c>
    </row>
    <row r="7484" customFormat="false" ht="15" hidden="false" customHeight="false" outlineLevel="0" collapsed="false">
      <c r="A7484" s="2" t="n">
        <v>7450</v>
      </c>
      <c r="B7484" s="2" t="n">
        <v>10</v>
      </c>
      <c r="C7484" s="22" t="n">
        <f aca="true">NORMSINV(MAX(RAND(),0.000000000001))</f>
        <v>-0.935819712220818</v>
      </c>
      <c r="D7484" s="24" t="n">
        <f aca="false">IF($B$11="","",$B$11*EXP($B$12*C7484))</f>
        <v>625.261600350895</v>
      </c>
      <c r="E7484" s="20" t="n">
        <f aca="true">IF($B$10="","",$B$10*(1-$B$14+2*$B$14*RAND()))</f>
        <v>4.03341623014048</v>
      </c>
      <c r="F7484" s="21" t="n">
        <f aca="false">INDEX($E$17:$E$28,B7484)</f>
        <v>4.761</v>
      </c>
      <c r="G7484" s="25" t="n">
        <f aca="false">IF(OR(D7484="",E7484="",F7484=""),"",D7484*($B$7-$B$8-F7484-E7484))</f>
        <v>2467.02202226088</v>
      </c>
      <c r="H7484" s="25" t="n">
        <f aca="false">IF(D7484="","",D7484*$F$30)</f>
        <v>3125.8077924742</v>
      </c>
    </row>
    <row r="7485" customFormat="false" ht="15" hidden="false" customHeight="false" outlineLevel="0" collapsed="false">
      <c r="A7485" s="2" t="n">
        <v>7451</v>
      </c>
      <c r="B7485" s="2" t="n">
        <v>11</v>
      </c>
      <c r="C7485" s="22" t="n">
        <f aca="true">NORMSINV(MAX(RAND(),0.000000000001))</f>
        <v>-0.0162154063183172</v>
      </c>
      <c r="D7485" s="24" t="n">
        <f aca="false">IF($B$11="","",$B$11*EXP($B$12*C7485))</f>
        <v>921.184343921281</v>
      </c>
      <c r="E7485" s="20" t="n">
        <f aca="true">IF($B$10="","",$B$10*(1-$B$14+2*$B$14*RAND()))</f>
        <v>3.85351437549074</v>
      </c>
      <c r="F7485" s="21" t="n">
        <f aca="false">INDEX($E$17:$E$28,B7485)</f>
        <v>4.761</v>
      </c>
      <c r="G7485" s="25" t="n">
        <f aca="false">IF(OR(D7485="",E7485="",F7485=""),"",D7485*($B$7-$B$8-F7485-E7485))</f>
        <v>3800.33276837024</v>
      </c>
      <c r="H7485" s="25" t="n">
        <f aca="false">IF(D7485="","",D7485*$F$30)</f>
        <v>4605.18477213127</v>
      </c>
    </row>
    <row r="7486" customFormat="false" ht="15" hidden="false" customHeight="false" outlineLevel="0" collapsed="false">
      <c r="A7486" s="2" t="n">
        <v>7452</v>
      </c>
      <c r="B7486" s="2" t="n">
        <v>12</v>
      </c>
      <c r="C7486" s="22" t="n">
        <f aca="true">NORMSINV(MAX(RAND(),0.000000000001))</f>
        <v>0.512997251781388</v>
      </c>
      <c r="D7486" s="24" t="n">
        <f aca="false">IF($B$11="","",$B$11*EXP($B$12*C7486))</f>
        <v>1151.30623001716</v>
      </c>
      <c r="E7486" s="20" t="n">
        <f aca="true">IF($B$10="","",$B$10*(1-$B$14+2*$B$14*RAND()))</f>
        <v>3.49166217663678</v>
      </c>
      <c r="F7486" s="21" t="n">
        <f aca="false">INDEX($E$17:$E$28,B7486)</f>
        <v>4.761</v>
      </c>
      <c r="G7486" s="25" t="n">
        <f aca="false">IF(OR(D7486="",E7486="",F7486=""),"",D7486*($B$7-$B$8-F7486-E7486))</f>
        <v>5166.29999222972</v>
      </c>
      <c r="H7486" s="25" t="n">
        <f aca="false">IF(D7486="","",D7486*$F$30)</f>
        <v>5755.61010510179</v>
      </c>
    </row>
    <row r="7487" customFormat="false" ht="15" hidden="false" customHeight="false" outlineLevel="0" collapsed="false">
      <c r="A7487" s="2" t="n">
        <v>7453</v>
      </c>
      <c r="B7487" s="2" t="n">
        <v>1</v>
      </c>
      <c r="C7487" s="22" t="n">
        <f aca="true">NORMSINV(MAX(RAND(),0.000000000001))</f>
        <v>-1.99511495087256</v>
      </c>
      <c r="D7487" s="24" t="n">
        <f aca="false">IF($B$11="","",$B$11*EXP($B$12*C7487))</f>
        <v>400.14182789527</v>
      </c>
      <c r="E7487" s="20" t="n">
        <f aca="true">IF($B$10="","",$B$10*(1-$B$14+2*$B$14*RAND()))</f>
        <v>4.00887322277754</v>
      </c>
      <c r="F7487" s="21" t="n">
        <f aca="false">INDEX($E$17:$E$28,B7487)</f>
        <v>4.92562580645161</v>
      </c>
      <c r="G7487" s="25" t="n">
        <f aca="false">IF(OR(D7487="",E7487="",F7487=""),"",D7487*($B$7-$B$8-F7487-E7487))</f>
        <v>1522.74011450147</v>
      </c>
      <c r="H7487" s="25" t="n">
        <f aca="false">IF(D7487="","",D7487*$F$30)</f>
        <v>2000.38902601403</v>
      </c>
    </row>
    <row r="7488" customFormat="false" ht="15" hidden="false" customHeight="false" outlineLevel="0" collapsed="false">
      <c r="A7488" s="2" t="n">
        <v>7454</v>
      </c>
      <c r="B7488" s="2" t="n">
        <v>2</v>
      </c>
      <c r="C7488" s="22" t="n">
        <f aca="true">NORMSINV(MAX(RAND(),0.000000000001))</f>
        <v>-1.35003842218364</v>
      </c>
      <c r="D7488" s="24" t="n">
        <f aca="false">IF($B$11="","",$B$11*EXP($B$12*C7488))</f>
        <v>525.122943853217</v>
      </c>
      <c r="E7488" s="20" t="n">
        <f aca="true">IF($B$10="","",$B$10*(1-$B$14+2*$B$14*RAND()))</f>
        <v>3.66897928620253</v>
      </c>
      <c r="F7488" s="21" t="n">
        <f aca="false">INDEX($E$17:$E$28,B7488)</f>
        <v>5.0612</v>
      </c>
      <c r="G7488" s="25" t="n">
        <f aca="false">IF(OR(D7488="",E7488="",F7488=""),"",D7488*($B$7-$B$8-F7488-E7488))</f>
        <v>2105.64885755293</v>
      </c>
      <c r="H7488" s="25" t="n">
        <f aca="false">IF(D7488="","",D7488*$F$30)</f>
        <v>2625.194620911</v>
      </c>
    </row>
    <row r="7489" customFormat="false" ht="15" hidden="false" customHeight="false" outlineLevel="0" collapsed="false">
      <c r="A7489" s="2" t="n">
        <v>7455</v>
      </c>
      <c r="B7489" s="2" t="n">
        <v>3</v>
      </c>
      <c r="C7489" s="22" t="n">
        <f aca="true">NORMSINV(MAX(RAND(),0.000000000001))</f>
        <v>1.12344945104519</v>
      </c>
      <c r="D7489" s="24" t="n">
        <f aca="false">IF($B$11="","",$B$11*EXP($B$12*C7489))</f>
        <v>1489.02417961077</v>
      </c>
      <c r="E7489" s="20" t="n">
        <f aca="true">IF($B$10="","",$B$10*(1-$B$14+2*$B$14*RAND()))</f>
        <v>3.52078869915177</v>
      </c>
      <c r="F7489" s="21" t="n">
        <f aca="false">INDEX($E$17:$E$28,B7489)</f>
        <v>5.0612</v>
      </c>
      <c r="G7489" s="25" t="n">
        <f aca="false">IF(OR(D7489="",E7489="",F7489=""),"",D7489*($B$7-$B$8-F7489-E7489))</f>
        <v>6191.37936605783</v>
      </c>
      <c r="H7489" s="25" t="n">
        <f aca="false">IF(D7489="","",D7489*$F$30)</f>
        <v>7443.92967871015</v>
      </c>
    </row>
    <row r="7490" customFormat="false" ht="15" hidden="false" customHeight="false" outlineLevel="0" collapsed="false">
      <c r="A7490" s="2" t="n">
        <v>7456</v>
      </c>
      <c r="B7490" s="2" t="n">
        <v>4</v>
      </c>
      <c r="C7490" s="22" t="n">
        <f aca="true">NORMSINV(MAX(RAND(),0.000000000001))</f>
        <v>-0.520435710462435</v>
      </c>
      <c r="D7490" s="24" t="n">
        <f aca="false">IF($B$11="","",$B$11*EXP($B$12*C7490))</f>
        <v>744.861910323405</v>
      </c>
      <c r="E7490" s="20" t="n">
        <f aca="true">IF($B$10="","",$B$10*(1-$B$14+2*$B$14*RAND()))</f>
        <v>3.69902745077082</v>
      </c>
      <c r="F7490" s="21" t="n">
        <f aca="false">INDEX($E$17:$E$28,B7490)</f>
        <v>4.89657419354839</v>
      </c>
      <c r="G7490" s="25" t="n">
        <f aca="false">IF(OR(D7490="",E7490="",F7490=""),"",D7490*($B$7-$B$8-F7490-E7490))</f>
        <v>3087.00447635358</v>
      </c>
      <c r="H7490" s="25" t="n">
        <f aca="false">IF(D7490="","",D7490*$F$30)</f>
        <v>3723.71366208877</v>
      </c>
    </row>
    <row r="7491" customFormat="false" ht="15" hidden="false" customHeight="false" outlineLevel="0" collapsed="false">
      <c r="A7491" s="2" t="n">
        <v>7457</v>
      </c>
      <c r="B7491" s="2" t="n">
        <v>5</v>
      </c>
      <c r="C7491" s="22" t="n">
        <f aca="true">NORMSINV(MAX(RAND(),0.000000000001))</f>
        <v>0.191993860115825</v>
      </c>
      <c r="D7491" s="24" t="n">
        <f aca="false">IF($B$11="","",$B$11*EXP($B$12*C7491))</f>
        <v>1005.65313225041</v>
      </c>
      <c r="E7491" s="20" t="n">
        <f aca="true">IF($B$10="","",$B$10*(1-$B$14+2*$B$14*RAND()))</f>
        <v>3.6261250581966</v>
      </c>
      <c r="F7491" s="21" t="n">
        <f aca="false">INDEX($E$17:$E$28,B7491)</f>
        <v>4.761</v>
      </c>
      <c r="G7491" s="25" t="n">
        <f aca="false">IF(OR(D7491="",E7491="",F7491=""),"",D7491*($B$7-$B$8-F7491-E7491))</f>
        <v>4377.48231951891</v>
      </c>
      <c r="H7491" s="25" t="n">
        <f aca="false">IF(D7491="","",D7491*$F$30)</f>
        <v>5027.46113874626</v>
      </c>
    </row>
    <row r="7492" customFormat="false" ht="15" hidden="false" customHeight="false" outlineLevel="0" collapsed="false">
      <c r="A7492" s="2" t="n">
        <v>7458</v>
      </c>
      <c r="B7492" s="2" t="n">
        <v>6</v>
      </c>
      <c r="C7492" s="22" t="n">
        <f aca="true">NORMSINV(MAX(RAND(),0.000000000001))</f>
        <v>0.653178383409689</v>
      </c>
      <c r="D7492" s="24" t="n">
        <f aca="false">IF($B$11="","",$B$11*EXP($B$12*C7492))</f>
        <v>1221.35967039972</v>
      </c>
      <c r="E7492" s="20" t="n">
        <f aca="true">IF($B$10="","",$B$10*(1-$B$14+2*$B$14*RAND()))</f>
        <v>3.47161380518855</v>
      </c>
      <c r="F7492" s="21" t="n">
        <f aca="false">INDEX($E$17:$E$28,B7492)</f>
        <v>4.761</v>
      </c>
      <c r="G7492" s="25" t="n">
        <f aca="false">IF(OR(D7492="",E7492="",F7492=""),"",D7492*($B$7-$B$8-F7492-E7492))</f>
        <v>5505.13971725915</v>
      </c>
      <c r="H7492" s="25" t="n">
        <f aca="false">IF(D7492="","",D7492*$F$30)</f>
        <v>6105.82126426227</v>
      </c>
    </row>
    <row r="7493" customFormat="false" ht="15" hidden="false" customHeight="false" outlineLevel="0" collapsed="false">
      <c r="A7493" s="2" t="n">
        <v>7459</v>
      </c>
      <c r="B7493" s="2" t="n">
        <v>7</v>
      </c>
      <c r="C7493" s="22" t="n">
        <f aca="true">NORMSINV(MAX(RAND(),0.000000000001))</f>
        <v>-2.1873470690488</v>
      </c>
      <c r="D7493" s="24" t="n">
        <f aca="false">IF($B$11="","",$B$11*EXP($B$12*C7493))</f>
        <v>369.008235556898</v>
      </c>
      <c r="E7493" s="20" t="n">
        <f aca="true">IF($B$10="","",$B$10*(1-$B$14+2*$B$14*RAND()))</f>
        <v>3.65755439725346</v>
      </c>
      <c r="F7493" s="21" t="n">
        <f aca="false">INDEX($E$17:$E$28,B7493)</f>
        <v>4.761</v>
      </c>
      <c r="G7493" s="25" t="n">
        <f aca="false">IF(OR(D7493="",E7493="",F7493=""),"",D7493*($B$7-$B$8-F7493-E7493))</f>
        <v>1594.64901692462</v>
      </c>
      <c r="H7493" s="25" t="n">
        <f aca="false">IF(D7493="","",D7493*$F$30)</f>
        <v>1844.74597119604</v>
      </c>
    </row>
    <row r="7494" customFormat="false" ht="15" hidden="false" customHeight="false" outlineLevel="0" collapsed="false">
      <c r="A7494" s="2" t="n">
        <v>7460</v>
      </c>
      <c r="B7494" s="2" t="n">
        <v>8</v>
      </c>
      <c r="C7494" s="22" t="n">
        <f aca="true">NORMSINV(MAX(RAND(),0.000000000001))</f>
        <v>0.197491185731094</v>
      </c>
      <c r="D7494" s="24" t="n">
        <f aca="false">IF($B$11="","",$B$11*EXP($B$12*C7494))</f>
        <v>1007.98531363808</v>
      </c>
      <c r="E7494" s="20" t="n">
        <f aca="true">IF($B$10="","",$B$10*(1-$B$14+2*$B$14*RAND()))</f>
        <v>3.61829869995484</v>
      </c>
      <c r="F7494" s="21" t="n">
        <f aca="false">INDEX($E$17:$E$28,B7494)</f>
        <v>4.761</v>
      </c>
      <c r="G7494" s="25" t="n">
        <f aca="false">IF(OR(D7494="",E7494="",F7494=""),"",D7494*($B$7-$B$8-F7494-E7494))</f>
        <v>4395.522867608</v>
      </c>
      <c r="H7494" s="25" t="n">
        <f aca="false">IF(D7494="","",D7494*$F$30)</f>
        <v>5039.12017993949</v>
      </c>
    </row>
    <row r="7495" customFormat="false" ht="15" hidden="false" customHeight="false" outlineLevel="0" collapsed="false">
      <c r="A7495" s="2" t="n">
        <v>7461</v>
      </c>
      <c r="B7495" s="2" t="n">
        <v>9</v>
      </c>
      <c r="C7495" s="22" t="n">
        <f aca="true">NORMSINV(MAX(RAND(),0.000000000001))</f>
        <v>0.0107411688045196</v>
      </c>
      <c r="D7495" s="24" t="n">
        <f aca="false">IF($B$11="","",$B$11*EXP($B$12*C7495))</f>
        <v>931.70734562779</v>
      </c>
      <c r="E7495" s="20" t="n">
        <f aca="true">IF($B$10="","",$B$10*(1-$B$14+2*$B$14*RAND()))</f>
        <v>3.83623556160548</v>
      </c>
      <c r="F7495" s="21" t="n">
        <f aca="false">INDEX($E$17:$E$28,B7495)</f>
        <v>4.761</v>
      </c>
      <c r="G7495" s="25" t="n">
        <f aca="false">IF(OR(D7495="",E7495="",F7495=""),"",D7495*($B$7-$B$8-F7495-E7495))</f>
        <v>3859.84405845776</v>
      </c>
      <c r="H7495" s="25" t="n">
        <f aca="false">IF(D7495="","",D7495*$F$30)</f>
        <v>4657.79136226245</v>
      </c>
    </row>
    <row r="7496" customFormat="false" ht="15" hidden="false" customHeight="false" outlineLevel="0" collapsed="false">
      <c r="A7496" s="2" t="n">
        <v>7462</v>
      </c>
      <c r="B7496" s="2" t="n">
        <v>10</v>
      </c>
      <c r="C7496" s="22" t="n">
        <f aca="true">NORMSINV(MAX(RAND(),0.000000000001))</f>
        <v>-1.24392987555582</v>
      </c>
      <c r="D7496" s="24" t="n">
        <f aca="false">IF($B$11="","",$B$11*EXP($B$12*C7496))</f>
        <v>549.134254282848</v>
      </c>
      <c r="E7496" s="20" t="n">
        <f aca="true">IF($B$10="","",$B$10*(1-$B$14+2*$B$14*RAND()))</f>
        <v>3.6953214696619</v>
      </c>
      <c r="F7496" s="21" t="n">
        <f aca="false">INDEX($E$17:$E$28,B7496)</f>
        <v>4.761</v>
      </c>
      <c r="G7496" s="25" t="n">
        <f aca="false">IF(OR(D7496="",E7496="",F7496=""),"",D7496*($B$7-$B$8-F7496-E7496))</f>
        <v>2352.31461534466</v>
      </c>
      <c r="H7496" s="25" t="n">
        <f aca="false">IF(D7496="","",D7496*$F$30)</f>
        <v>2745.23196401081</v>
      </c>
    </row>
    <row r="7497" customFormat="false" ht="15" hidden="false" customHeight="false" outlineLevel="0" collapsed="false">
      <c r="A7497" s="2" t="n">
        <v>7463</v>
      </c>
      <c r="B7497" s="2" t="n">
        <v>11</v>
      </c>
      <c r="C7497" s="22" t="n">
        <f aca="true">NORMSINV(MAX(RAND(),0.000000000001))</f>
        <v>-1.40480814249029</v>
      </c>
      <c r="D7497" s="24" t="n">
        <f aca="false">IF($B$11="","",$B$11*EXP($B$12*C7497))</f>
        <v>513.142873527265</v>
      </c>
      <c r="E7497" s="20" t="n">
        <f aca="true">IF($B$10="","",$B$10*(1-$B$14+2*$B$14*RAND()))</f>
        <v>3.39645289278314</v>
      </c>
      <c r="F7497" s="21" t="n">
        <f aca="false">INDEX($E$17:$E$28,B7497)</f>
        <v>4.761</v>
      </c>
      <c r="G7497" s="25" t="n">
        <f aca="false">IF(OR(D7497="",E7497="",F7497=""),"",D7497*($B$7-$B$8-F7497-E7497))</f>
        <v>2351.50139067131</v>
      </c>
      <c r="H7497" s="25" t="n">
        <f aca="false">IF(D7497="","",D7497*$F$30)</f>
        <v>2565.3038533375</v>
      </c>
    </row>
    <row r="7498" customFormat="false" ht="15" hidden="false" customHeight="false" outlineLevel="0" collapsed="false">
      <c r="A7498" s="2" t="n">
        <v>7464</v>
      </c>
      <c r="B7498" s="2" t="n">
        <v>12</v>
      </c>
      <c r="C7498" s="22" t="n">
        <f aca="true">NORMSINV(MAX(RAND(),0.000000000001))</f>
        <v>-0.202217037878326</v>
      </c>
      <c r="D7498" s="24" t="n">
        <f aca="false">IF($B$11="","",$B$11*EXP($B$12*C7498))</f>
        <v>851.743475591822</v>
      </c>
      <c r="E7498" s="20" t="n">
        <f aca="true">IF($B$10="","",$B$10*(1-$B$14+2*$B$14*RAND()))</f>
        <v>3.95615545812781</v>
      </c>
      <c r="F7498" s="21" t="n">
        <f aca="false">INDEX($E$17:$E$28,B7498)</f>
        <v>4.761</v>
      </c>
      <c r="G7498" s="25" t="n">
        <f aca="false">IF(OR(D7498="",E7498="",F7498=""),"",D7498*($B$7-$B$8-F7498-E7498))</f>
        <v>3426.4315918598</v>
      </c>
      <c r="H7498" s="25" t="n">
        <f aca="false">IF(D7498="","",D7498*$F$30)</f>
        <v>4258.03598317863</v>
      </c>
    </row>
    <row r="7499" customFormat="false" ht="15" hidden="false" customHeight="false" outlineLevel="0" collapsed="false">
      <c r="A7499" s="2" t="n">
        <v>7465</v>
      </c>
      <c r="B7499" s="2" t="n">
        <v>1</v>
      </c>
      <c r="C7499" s="22" t="n">
        <f aca="true">NORMSINV(MAX(RAND(),0.000000000001))</f>
        <v>0.778851061699215</v>
      </c>
      <c r="D7499" s="24" t="n">
        <f aca="false">IF($B$11="","",$B$11*EXP($B$12*C7499))</f>
        <v>1287.77886504168</v>
      </c>
      <c r="E7499" s="20" t="n">
        <f aca="true">IF($B$10="","",$B$10*(1-$B$14+2*$B$14*RAND()))</f>
        <v>3.61005535321673</v>
      </c>
      <c r="F7499" s="21" t="n">
        <f aca="false">INDEX($E$17:$E$28,B7499)</f>
        <v>4.92562580645161</v>
      </c>
      <c r="G7499" s="25" t="n">
        <f aca="false">IF(OR(D7499="",E7499="",F7499=""),"",D7499*($B$7-$B$8-F7499-E7499))</f>
        <v>5414.23294447566</v>
      </c>
      <c r="H7499" s="25" t="n">
        <f aca="false">IF(D7499="","",D7499*$F$30)</f>
        <v>6437.86410211637</v>
      </c>
    </row>
    <row r="7500" customFormat="false" ht="15" hidden="false" customHeight="false" outlineLevel="0" collapsed="false">
      <c r="A7500" s="2" t="n">
        <v>7466</v>
      </c>
      <c r="B7500" s="2" t="n">
        <v>2</v>
      </c>
      <c r="C7500" s="22" t="n">
        <f aca="true">NORMSINV(MAX(RAND(),0.000000000001))</f>
        <v>-0.126532595883359</v>
      </c>
      <c r="D7500" s="24" t="n">
        <f aca="false">IF($B$11="","",$B$11*EXP($B$12*C7500))</f>
        <v>879.344067923161</v>
      </c>
      <c r="E7500" s="20" t="n">
        <f aca="true">IF($B$10="","",$B$10*(1-$B$14+2*$B$14*RAND()))</f>
        <v>3.95249842316659</v>
      </c>
      <c r="F7500" s="21" t="n">
        <f aca="false">INDEX($E$17:$E$28,B7500)</f>
        <v>5.0612</v>
      </c>
      <c r="G7500" s="25" t="n">
        <f aca="false">IF(OR(D7500="",E7500="",F7500=""),"",D7500*($B$7-$B$8-F7500-E7500))</f>
        <v>3276.70118688118</v>
      </c>
      <c r="H7500" s="25" t="n">
        <f aca="false">IF(D7500="","",D7500*$F$30)</f>
        <v>4396.01686436147</v>
      </c>
    </row>
    <row r="7501" customFormat="false" ht="15" hidden="false" customHeight="false" outlineLevel="0" collapsed="false">
      <c r="A7501" s="2" t="n">
        <v>7467</v>
      </c>
      <c r="B7501" s="2" t="n">
        <v>3</v>
      </c>
      <c r="C7501" s="22" t="n">
        <f aca="true">NORMSINV(MAX(RAND(),0.000000000001))</f>
        <v>-0.949218882979429</v>
      </c>
      <c r="D7501" s="24" t="n">
        <f aca="false">IF($B$11="","",$B$11*EXP($B$12*C7501))</f>
        <v>621.741347884105</v>
      </c>
      <c r="E7501" s="20" t="n">
        <f aca="true">IF($B$10="","",$B$10*(1-$B$14+2*$B$14*RAND()))</f>
        <v>3.74559365330058</v>
      </c>
      <c r="F7501" s="21" t="n">
        <f aca="false">INDEX($E$17:$E$28,B7501)</f>
        <v>5.0612</v>
      </c>
      <c r="G7501" s="25" t="n">
        <f aca="false">IF(OR(D7501="",E7501="",F7501=""),"",D7501*($B$7-$B$8-F7501-E7501))</f>
        <v>2445.43701550322</v>
      </c>
      <c r="H7501" s="25" t="n">
        <f aca="false">IF(D7501="","",D7501*$F$30)</f>
        <v>3108.20934634222</v>
      </c>
    </row>
    <row r="7502" customFormat="false" ht="15" hidden="false" customHeight="false" outlineLevel="0" collapsed="false">
      <c r="A7502" s="2" t="n">
        <v>7468</v>
      </c>
      <c r="B7502" s="2" t="n">
        <v>4</v>
      </c>
      <c r="C7502" s="22" t="n">
        <f aca="true">NORMSINV(MAX(RAND(),0.000000000001))</f>
        <v>0.292196059967278</v>
      </c>
      <c r="D7502" s="24" t="n">
        <f aca="false">IF($B$11="","",$B$11*EXP($B$12*C7502))</f>
        <v>1049.02275382031</v>
      </c>
      <c r="E7502" s="20" t="n">
        <f aca="true">IF($B$10="","",$B$10*(1-$B$14+2*$B$14*RAND()))</f>
        <v>3.46819860133578</v>
      </c>
      <c r="F7502" s="21" t="n">
        <f aca="false">INDEX($E$17:$E$28,B7502)</f>
        <v>4.89657419354839</v>
      </c>
      <c r="G7502" s="25" t="n">
        <f aca="false">IF(OR(D7502="",E7502="",F7502=""),"",D7502*($B$7-$B$8-F7502-E7502))</f>
        <v>4589.71289130015</v>
      </c>
      <c r="H7502" s="25" t="n">
        <f aca="false">IF(D7502="","",D7502*$F$30)</f>
        <v>5244.2745508985</v>
      </c>
    </row>
    <row r="7503" customFormat="false" ht="15" hidden="false" customHeight="false" outlineLevel="0" collapsed="false">
      <c r="A7503" s="2" t="n">
        <v>7469</v>
      </c>
      <c r="B7503" s="2" t="n">
        <v>5</v>
      </c>
      <c r="C7503" s="22" t="n">
        <f aca="true">NORMSINV(MAX(RAND(),0.000000000001))</f>
        <v>0.665247862443473</v>
      </c>
      <c r="D7503" s="24" t="n">
        <f aca="false">IF($B$11="","",$B$11*EXP($B$12*C7503))</f>
        <v>1227.58692275801</v>
      </c>
      <c r="E7503" s="20" t="n">
        <f aca="true">IF($B$10="","",$B$10*(1-$B$14+2*$B$14*RAND()))</f>
        <v>3.71848563993871</v>
      </c>
      <c r="F7503" s="21" t="n">
        <f aca="false">INDEX($E$17:$E$28,B7503)</f>
        <v>4.761</v>
      </c>
      <c r="G7503" s="25" t="n">
        <f aca="false">IF(OR(D7503="",E7503="",F7503=""),"",D7503*($B$7-$B$8-F7503-E7503))</f>
        <v>5230.15171263397</v>
      </c>
      <c r="H7503" s="25" t="n">
        <f aca="false">IF(D7503="","",D7503*$F$30)</f>
        <v>6136.95254425187</v>
      </c>
    </row>
    <row r="7504" customFormat="false" ht="15" hidden="false" customHeight="false" outlineLevel="0" collapsed="false">
      <c r="A7504" s="2" t="n">
        <v>7470</v>
      </c>
      <c r="B7504" s="2" t="n">
        <v>6</v>
      </c>
      <c r="C7504" s="22" t="n">
        <f aca="true">NORMSINV(MAX(RAND(),0.000000000001))</f>
        <v>-0.143244652658864</v>
      </c>
      <c r="D7504" s="24" t="n">
        <f aca="false">IF($B$11="","",$B$11*EXP($B$12*C7504))</f>
        <v>873.173572011832</v>
      </c>
      <c r="E7504" s="20" t="n">
        <f aca="true">IF($B$10="","",$B$10*(1-$B$14+2*$B$14*RAND()))</f>
        <v>3.7170494262232</v>
      </c>
      <c r="F7504" s="21" t="n">
        <f aca="false">INDEX($E$17:$E$28,B7504)</f>
        <v>4.761</v>
      </c>
      <c r="G7504" s="25" t="n">
        <f aca="false">IF(OR(D7504="",E7504="",F7504=""),"",D7504*($B$7-$B$8-F7504-E7504))</f>
        <v>3721.42260624257</v>
      </c>
      <c r="H7504" s="25" t="n">
        <f aca="false">IF(D7504="","",D7504*$F$30)</f>
        <v>4365.16932120155</v>
      </c>
    </row>
    <row r="7505" customFormat="false" ht="15" hidden="false" customHeight="false" outlineLevel="0" collapsed="false">
      <c r="A7505" s="2" t="n">
        <v>7471</v>
      </c>
      <c r="B7505" s="2" t="n">
        <v>7</v>
      </c>
      <c r="C7505" s="22" t="n">
        <f aca="true">NORMSINV(MAX(RAND(),0.000000000001))</f>
        <v>0.107777336346015</v>
      </c>
      <c r="D7505" s="24" t="n">
        <f aca="false">IF($B$11="","",$B$11*EXP($B$12*C7505))</f>
        <v>970.592303037539</v>
      </c>
      <c r="E7505" s="20" t="n">
        <f aca="true">IF($B$10="","",$B$10*(1-$B$14+2*$B$14*RAND()))</f>
        <v>3.90012745306518</v>
      </c>
      <c r="F7505" s="21" t="n">
        <f aca="false">INDEX($E$17:$E$28,B7505)</f>
        <v>4.761</v>
      </c>
      <c r="G7505" s="25" t="n">
        <f aca="false">IF(OR(D7505="",E7505="",F7505=""),"",D7505*($B$7-$B$8-F7505-E7505))</f>
        <v>3958.92229912606</v>
      </c>
      <c r="H7505" s="25" t="n">
        <f aca="false">IF(D7505="","",D7505*$F$30)</f>
        <v>4852.18504134526</v>
      </c>
    </row>
    <row r="7506" customFormat="false" ht="15" hidden="false" customHeight="false" outlineLevel="0" collapsed="false">
      <c r="A7506" s="2" t="n">
        <v>7472</v>
      </c>
      <c r="B7506" s="2" t="n">
        <v>8</v>
      </c>
      <c r="C7506" s="22" t="n">
        <f aca="true">NORMSINV(MAX(RAND(),0.000000000001))</f>
        <v>0.400118822156481</v>
      </c>
      <c r="D7506" s="24" t="n">
        <f aca="false">IF($B$11="","",$B$11*EXP($B$12*C7506))</f>
        <v>1097.82835969588</v>
      </c>
      <c r="E7506" s="20" t="n">
        <f aca="true">IF($B$10="","",$B$10*(1-$B$14+2*$B$14*RAND()))</f>
        <v>4.09278780514773</v>
      </c>
      <c r="F7506" s="21" t="n">
        <f aca="false">INDEX($E$17:$E$28,B7506)</f>
        <v>4.761</v>
      </c>
      <c r="G7506" s="25" t="n">
        <f aca="false">IF(OR(D7506="",E7506="",F7506=""),"",D7506*($B$7-$B$8-F7506-E7506))</f>
        <v>4266.39395930479</v>
      </c>
      <c r="H7506" s="25" t="n">
        <f aca="false">IF(D7506="","",D7506*$F$30)</f>
        <v>5488.26353579164</v>
      </c>
    </row>
    <row r="7507" customFormat="false" ht="15" hidden="false" customHeight="false" outlineLevel="0" collapsed="false">
      <c r="A7507" s="2" t="n">
        <v>7473</v>
      </c>
      <c r="B7507" s="2" t="n">
        <v>9</v>
      </c>
      <c r="C7507" s="22" t="n">
        <f aca="true">NORMSINV(MAX(RAND(),0.000000000001))</f>
        <v>0.746460037282034</v>
      </c>
      <c r="D7507" s="24" t="n">
        <f aca="false">IF($B$11="","",$B$11*EXP($B$12*C7507))</f>
        <v>1270.32204331451</v>
      </c>
      <c r="E7507" s="20" t="n">
        <f aca="true">IF($B$10="","",$B$10*(1-$B$14+2*$B$14*RAND()))</f>
        <v>4.01541219266368</v>
      </c>
      <c r="F7507" s="21" t="n">
        <f aca="false">INDEX($E$17:$E$28,B7507)</f>
        <v>4.761</v>
      </c>
      <c r="G7507" s="25" t="n">
        <f aca="false">IF(OR(D7507="",E7507="",F7507=""),"",D7507*($B$7-$B$8-F7507-E7507))</f>
        <v>5035.03296227197</v>
      </c>
      <c r="H7507" s="25" t="n">
        <f aca="false">IF(D7507="","",D7507*$F$30)</f>
        <v>6350.59395893792</v>
      </c>
    </row>
    <row r="7508" customFormat="false" ht="15" hidden="false" customHeight="false" outlineLevel="0" collapsed="false">
      <c r="A7508" s="2" t="n">
        <v>7474</v>
      </c>
      <c r="B7508" s="2" t="n">
        <v>10</v>
      </c>
      <c r="C7508" s="22" t="n">
        <f aca="true">NORMSINV(MAX(RAND(),0.000000000001))</f>
        <v>0.219852113955423</v>
      </c>
      <c r="D7508" s="24" t="n">
        <f aca="false">IF($B$11="","",$B$11*EXP($B$12*C7508))</f>
        <v>1017.52757237487</v>
      </c>
      <c r="E7508" s="20" t="n">
        <f aca="true">IF($B$10="","",$B$10*(1-$B$14+2*$B$14*RAND()))</f>
        <v>3.48389927492491</v>
      </c>
      <c r="F7508" s="21" t="n">
        <f aca="false">INDEX($E$17:$E$28,B7508)</f>
        <v>4.761</v>
      </c>
      <c r="G7508" s="25" t="n">
        <f aca="false">IF(OR(D7508="",E7508="",F7508=""),"",D7508*($B$7-$B$8-F7508-E7508))</f>
        <v>4573.88892836618</v>
      </c>
      <c r="H7508" s="25" t="n">
        <f aca="false">IF(D7508="","",D7508*$F$30)</f>
        <v>5086.82383981646</v>
      </c>
    </row>
    <row r="7509" customFormat="false" ht="15" hidden="false" customHeight="false" outlineLevel="0" collapsed="false">
      <c r="A7509" s="2" t="n">
        <v>7475</v>
      </c>
      <c r="B7509" s="2" t="n">
        <v>11</v>
      </c>
      <c r="C7509" s="22" t="n">
        <f aca="true">NORMSINV(MAX(RAND(),0.000000000001))</f>
        <v>-0.808046634078683</v>
      </c>
      <c r="D7509" s="24" t="n">
        <f aca="false">IF($B$11="","",$B$11*EXP($B$12*C7509))</f>
        <v>659.847905438161</v>
      </c>
      <c r="E7509" s="20" t="n">
        <f aca="true">IF($B$10="","",$B$10*(1-$B$14+2*$B$14*RAND()))</f>
        <v>4.06905137721795</v>
      </c>
      <c r="F7509" s="21" t="n">
        <f aca="false">INDEX($E$17:$E$28,B7509)</f>
        <v>4.761</v>
      </c>
      <c r="G7509" s="25" t="n">
        <f aca="false">IF(OR(D7509="",E7509="",F7509=""),"",D7509*($B$7-$B$8-F7509-E7509))</f>
        <v>2579.97140911356</v>
      </c>
      <c r="H7509" s="25" t="n">
        <f aca="false">IF(D7509="","",D7509*$F$30)</f>
        <v>3298.71164886646</v>
      </c>
    </row>
    <row r="7510" customFormat="false" ht="15" hidden="false" customHeight="false" outlineLevel="0" collapsed="false">
      <c r="A7510" s="2" t="n">
        <v>7476</v>
      </c>
      <c r="B7510" s="2" t="n">
        <v>12</v>
      </c>
      <c r="C7510" s="22" t="n">
        <f aca="true">NORMSINV(MAX(RAND(),0.000000000001))</f>
        <v>-0.632358121629086</v>
      </c>
      <c r="D7510" s="24" t="n">
        <f aca="false">IF($B$11="","",$B$11*EXP($B$12*C7510))</f>
        <v>710.549446954113</v>
      </c>
      <c r="E7510" s="20" t="n">
        <f aca="true">IF($B$10="","",$B$10*(1-$B$14+2*$B$14*RAND()))</f>
        <v>3.82203445640613</v>
      </c>
      <c r="F7510" s="21" t="n">
        <f aca="false">INDEX($E$17:$E$28,B7510)</f>
        <v>4.761</v>
      </c>
      <c r="G7510" s="25" t="n">
        <f aca="false">IF(OR(D7510="",E7510="",F7510=""),"",D7510*($B$7-$B$8-F7510-E7510))</f>
        <v>2953.72956800793</v>
      </c>
      <c r="H7510" s="25" t="n">
        <f aca="false">IF(D7510="","",D7510*$F$30)</f>
        <v>3552.178795213</v>
      </c>
    </row>
    <row r="7511" customFormat="false" ht="15" hidden="false" customHeight="false" outlineLevel="0" collapsed="false">
      <c r="A7511" s="2" t="n">
        <v>7477</v>
      </c>
      <c r="B7511" s="2" t="n">
        <v>1</v>
      </c>
      <c r="C7511" s="22" t="n">
        <f aca="true">NORMSINV(MAX(RAND(),0.000000000001))</f>
        <v>2.74506687636113</v>
      </c>
      <c r="D7511" s="24" t="n">
        <f aca="false">IF($B$11="","",$B$11*EXP($B$12*C7511))</f>
        <v>2948.85084213197</v>
      </c>
      <c r="E7511" s="20" t="n">
        <f aca="true">IF($B$10="","",$B$10*(1-$B$14+2*$B$14*RAND()))</f>
        <v>3.63848900352414</v>
      </c>
      <c r="F7511" s="21" t="n">
        <f aca="false">INDEX($E$17:$E$28,B7511)</f>
        <v>4.92562580645161</v>
      </c>
      <c r="G7511" s="25" t="n">
        <f aca="false">IF(OR(D7511="",E7511="",F7511=""),"",D7511*($B$7-$B$8-F7511-E7511))</f>
        <v>12314.0625592494</v>
      </c>
      <c r="H7511" s="25" t="n">
        <f aca="false">IF(D7511="","",D7511*$F$30)</f>
        <v>14741.8951299861</v>
      </c>
    </row>
    <row r="7512" customFormat="false" ht="15" hidden="false" customHeight="false" outlineLevel="0" collapsed="false">
      <c r="A7512" s="2" t="n">
        <v>7478</v>
      </c>
      <c r="B7512" s="2" t="n">
        <v>2</v>
      </c>
      <c r="C7512" s="22" t="n">
        <f aca="true">NORMSINV(MAX(RAND(),0.000000000001))</f>
        <v>0.0619518539873367</v>
      </c>
      <c r="D7512" s="24" t="n">
        <f aca="false">IF($B$11="","",$B$11*EXP($B$12*C7512))</f>
        <v>952.030625153264</v>
      </c>
      <c r="E7512" s="20" t="n">
        <f aca="true">IF($B$10="","",$B$10*(1-$B$14+2*$B$14*RAND()))</f>
        <v>3.62814801333709</v>
      </c>
      <c r="F7512" s="21" t="n">
        <f aca="false">INDEX($E$17:$E$28,B7512)</f>
        <v>5.0612</v>
      </c>
      <c r="G7512" s="25" t="n">
        <f aca="false">IF(OR(D7512="",E7512="",F7512=""),"",D7512*($B$7-$B$8-F7512-E7512))</f>
        <v>3856.344743141</v>
      </c>
      <c r="H7512" s="25" t="n">
        <f aca="false">IF(D7512="","",D7512*$F$30)</f>
        <v>4759.3915012662</v>
      </c>
    </row>
    <row r="7513" customFormat="false" ht="15" hidden="false" customHeight="false" outlineLevel="0" collapsed="false">
      <c r="A7513" s="2" t="n">
        <v>7479</v>
      </c>
      <c r="B7513" s="2" t="n">
        <v>3</v>
      </c>
      <c r="C7513" s="22" t="n">
        <f aca="true">NORMSINV(MAX(RAND(),0.000000000001))</f>
        <v>-0.404839947271328</v>
      </c>
      <c r="D7513" s="24" t="n">
        <f aca="false">IF($B$11="","",$B$11*EXP($B$12*C7513))</f>
        <v>782.040850796014</v>
      </c>
      <c r="E7513" s="20" t="n">
        <f aca="true">IF($B$10="","",$B$10*(1-$B$14+2*$B$14*RAND()))</f>
        <v>3.42056313320731</v>
      </c>
      <c r="F7513" s="21" t="n">
        <f aca="false">INDEX($E$17:$E$28,B7513)</f>
        <v>5.0612</v>
      </c>
      <c r="G7513" s="25" t="n">
        <f aca="false">IF(OR(D7513="",E7513="",F7513=""),"",D7513*($B$7-$B$8-F7513-E7513))</f>
        <v>3330.1151821975</v>
      </c>
      <c r="H7513" s="25" t="n">
        <f aca="false">IF(D7513="","",D7513*$F$30)</f>
        <v>3909.57862129943</v>
      </c>
    </row>
    <row r="7514" customFormat="false" ht="15" hidden="false" customHeight="false" outlineLevel="0" collapsed="false">
      <c r="A7514" s="2" t="n">
        <v>7480</v>
      </c>
      <c r="B7514" s="2" t="n">
        <v>4</v>
      </c>
      <c r="C7514" s="22" t="n">
        <f aca="true">NORMSINV(MAX(RAND(),0.000000000001))</f>
        <v>1.48095975894368</v>
      </c>
      <c r="D7514" s="24" t="n">
        <f aca="false">IF($B$11="","",$B$11*EXP($B$12*C7514))</f>
        <v>1731.11152954665</v>
      </c>
      <c r="E7514" s="20" t="n">
        <f aca="true">IF($B$10="","",$B$10*(1-$B$14+2*$B$14*RAND()))</f>
        <v>3.55437204461427</v>
      </c>
      <c r="F7514" s="21" t="n">
        <f aca="false">INDEX($E$17:$E$28,B7514)</f>
        <v>4.89657419354839</v>
      </c>
      <c r="G7514" s="25" t="n">
        <f aca="false">IF(OR(D7514="",E7514="",F7514=""),"",D7514*($B$7-$B$8-F7514-E7514))</f>
        <v>7424.83041796208</v>
      </c>
      <c r="H7514" s="25" t="n">
        <f aca="false">IF(D7514="","",D7514*$F$30)</f>
        <v>8654.17275850963</v>
      </c>
    </row>
    <row r="7515" customFormat="false" ht="15" hidden="false" customHeight="false" outlineLevel="0" collapsed="false">
      <c r="A7515" s="2" t="n">
        <v>7481</v>
      </c>
      <c r="B7515" s="2" t="n">
        <v>5</v>
      </c>
      <c r="C7515" s="22" t="n">
        <f aca="true">NORMSINV(MAX(RAND(),0.000000000001))</f>
        <v>1.3781120919037</v>
      </c>
      <c r="D7515" s="24" t="n">
        <f aca="false">IF($B$11="","",$B$11*EXP($B$12*C7515))</f>
        <v>1657.69351573737</v>
      </c>
      <c r="E7515" s="20" t="n">
        <f aca="true">IF($B$10="","",$B$10*(1-$B$14+2*$B$14*RAND()))</f>
        <v>3.88437151494069</v>
      </c>
      <c r="F7515" s="21" t="n">
        <f aca="false">INDEX($E$17:$E$28,B7515)</f>
        <v>4.761</v>
      </c>
      <c r="G7515" s="25" t="n">
        <f aca="false">IF(OR(D7515="",E7515="",F7515=""),"",D7515*($B$7-$B$8-F7515-E7515))</f>
        <v>6787.63908903636</v>
      </c>
      <c r="H7515" s="25" t="n">
        <f aca="false">IF(D7515="","",D7515*$F$30)</f>
        <v>8287.14142387428</v>
      </c>
    </row>
    <row r="7516" customFormat="false" ht="15" hidden="false" customHeight="false" outlineLevel="0" collapsed="false">
      <c r="A7516" s="2" t="n">
        <v>7482</v>
      </c>
      <c r="B7516" s="2" t="n">
        <v>6</v>
      </c>
      <c r="C7516" s="22" t="n">
        <f aca="true">NORMSINV(MAX(RAND(),0.000000000001))</f>
        <v>0.295361031425249</v>
      </c>
      <c r="D7516" s="24" t="n">
        <f aca="false">IF($B$11="","",$B$11*EXP($B$12*C7516))</f>
        <v>1050.42267597709</v>
      </c>
      <c r="E7516" s="20" t="n">
        <f aca="true">IF($B$10="","",$B$10*(1-$B$14+2*$B$14*RAND()))</f>
        <v>4.06084271102308</v>
      </c>
      <c r="F7516" s="21" t="n">
        <f aca="false">INDEX($E$17:$E$28,B7516)</f>
        <v>4.761</v>
      </c>
      <c r="G7516" s="25" t="n">
        <f aca="false">IF(OR(D7516="",E7516="",F7516=""),"",D7516*($B$7-$B$8-F7516-E7516))</f>
        <v>4115.72126438626</v>
      </c>
      <c r="H7516" s="25" t="n">
        <f aca="false">IF(D7516="","",D7516*$F$30)</f>
        <v>5251.27304174466</v>
      </c>
    </row>
    <row r="7517" customFormat="false" ht="15" hidden="false" customHeight="false" outlineLevel="0" collapsed="false">
      <c r="A7517" s="2" t="n">
        <v>7483</v>
      </c>
      <c r="B7517" s="2" t="n">
        <v>7</v>
      </c>
      <c r="C7517" s="22" t="n">
        <f aca="true">NORMSINV(MAX(RAND(),0.000000000001))</f>
        <v>-1.29610177004083</v>
      </c>
      <c r="D7517" s="24" t="n">
        <f aca="false">IF($B$11="","",$B$11*EXP($B$12*C7517))</f>
        <v>537.19410387927</v>
      </c>
      <c r="E7517" s="20" t="n">
        <f aca="true">IF($B$10="","",$B$10*(1-$B$14+2*$B$14*RAND()))</f>
        <v>3.6393885163401</v>
      </c>
      <c r="F7517" s="21" t="n">
        <f aca="false">INDEX($E$17:$E$28,B7517)</f>
        <v>4.761</v>
      </c>
      <c r="G7517" s="25" t="n">
        <f aca="false">IF(OR(D7517="",E7517="",F7517=""),"",D7517*($B$7-$B$8-F7517-E7517))</f>
        <v>2331.21370214887</v>
      </c>
      <c r="H7517" s="25" t="n">
        <f aca="false">IF(D7517="","",D7517*$F$30)</f>
        <v>2685.54076411324</v>
      </c>
    </row>
    <row r="7518" customFormat="false" ht="15" hidden="false" customHeight="false" outlineLevel="0" collapsed="false">
      <c r="A7518" s="2" t="n">
        <v>7484</v>
      </c>
      <c r="B7518" s="2" t="n">
        <v>8</v>
      </c>
      <c r="C7518" s="22" t="n">
        <f aca="true">NORMSINV(MAX(RAND(),0.000000000001))</f>
        <v>-0.0340401679189418</v>
      </c>
      <c r="D7518" s="24" t="n">
        <f aca="false">IF($B$11="","",$B$11*EXP($B$12*C7518))</f>
        <v>914.291476595053</v>
      </c>
      <c r="E7518" s="20" t="n">
        <f aca="true">IF($B$10="","",$B$10*(1-$B$14+2*$B$14*RAND()))</f>
        <v>3.57337681682944</v>
      </c>
      <c r="F7518" s="21" t="n">
        <f aca="false">INDEX($E$17:$E$28,B7518)</f>
        <v>4.761</v>
      </c>
      <c r="G7518" s="25" t="n">
        <f aca="false">IF(OR(D7518="",E7518="",F7518=""),"",D7518*($B$7-$B$8-F7518-E7518))</f>
        <v>4028.02372546241</v>
      </c>
      <c r="H7518" s="25" t="n">
        <f aca="false">IF(D7518="","",D7518*$F$30)</f>
        <v>4570.72594979399</v>
      </c>
    </row>
    <row r="7519" customFormat="false" ht="15" hidden="false" customHeight="false" outlineLevel="0" collapsed="false">
      <c r="A7519" s="2" t="n">
        <v>7485</v>
      </c>
      <c r="B7519" s="2" t="n">
        <v>9</v>
      </c>
      <c r="C7519" s="22" t="n">
        <f aca="true">NORMSINV(MAX(RAND(),0.000000000001))</f>
        <v>0.496021742051303</v>
      </c>
      <c r="D7519" s="24" t="n">
        <f aca="false">IF($B$11="","",$B$11*EXP($B$12*C7519))</f>
        <v>1143.10042997545</v>
      </c>
      <c r="E7519" s="20" t="n">
        <f aca="true">IF($B$10="","",$B$10*(1-$B$14+2*$B$14*RAND()))</f>
        <v>3.96054852108456</v>
      </c>
      <c r="F7519" s="21" t="n">
        <f aca="false">INDEX($E$17:$E$28,B7519)</f>
        <v>4.761</v>
      </c>
      <c r="G7519" s="25" t="n">
        <f aca="false">IF(OR(D7519="",E7519="",F7519=""),"",D7519*($B$7-$B$8-F7519-E7519))</f>
        <v>4593.49361338373</v>
      </c>
      <c r="H7519" s="25" t="n">
        <f aca="false">IF(D7519="","",D7519*$F$30)</f>
        <v>5714.58766953327</v>
      </c>
    </row>
    <row r="7520" customFormat="false" ht="15" hidden="false" customHeight="false" outlineLevel="0" collapsed="false">
      <c r="A7520" s="2" t="n">
        <v>7486</v>
      </c>
      <c r="B7520" s="2" t="n">
        <v>10</v>
      </c>
      <c r="C7520" s="22" t="n">
        <f aca="true">NORMSINV(MAX(RAND(),0.000000000001))</f>
        <v>-0.578275064030188</v>
      </c>
      <c r="D7520" s="24" t="n">
        <f aca="false">IF($B$11="","",$B$11*EXP($B$12*C7520))</f>
        <v>726.927905132751</v>
      </c>
      <c r="E7520" s="20" t="n">
        <f aca="true">IF($B$10="","",$B$10*(1-$B$14+2*$B$14*RAND()))</f>
        <v>3.8059244099032</v>
      </c>
      <c r="F7520" s="21" t="n">
        <f aca="false">INDEX($E$17:$E$28,B7520)</f>
        <v>4.761</v>
      </c>
      <c r="G7520" s="25" t="n">
        <f aca="false">IF(OR(D7520="",E7520="",F7520=""),"",D7520*($B$7-$B$8-F7520-E7520))</f>
        <v>3033.52509666968</v>
      </c>
      <c r="H7520" s="25" t="n">
        <f aca="false">IF(D7520="","",D7520*$F$30)</f>
        <v>3634.05798333965</v>
      </c>
    </row>
    <row r="7521" customFormat="false" ht="15" hidden="false" customHeight="false" outlineLevel="0" collapsed="false">
      <c r="A7521" s="2" t="n">
        <v>7487</v>
      </c>
      <c r="B7521" s="2" t="n">
        <v>11</v>
      </c>
      <c r="C7521" s="22" t="n">
        <f aca="true">NORMSINV(MAX(RAND(),0.000000000001))</f>
        <v>-0.426026787070799</v>
      </c>
      <c r="D7521" s="24" t="n">
        <f aca="false">IF($B$11="","",$B$11*EXP($B$12*C7521))</f>
        <v>775.090318596497</v>
      </c>
      <c r="E7521" s="20" t="n">
        <f aca="true">IF($B$10="","",$B$10*(1-$B$14+2*$B$14*RAND()))</f>
        <v>3.9162604042448</v>
      </c>
      <c r="F7521" s="21" t="n">
        <f aca="false">INDEX($E$17:$E$28,B7521)</f>
        <v>4.761</v>
      </c>
      <c r="G7521" s="25" t="n">
        <f aca="false">IF(OR(D7521="",E7521="",F7521=""),"",D7521*($B$7-$B$8-F7521-E7521))</f>
        <v>3148.9901276485</v>
      </c>
      <c r="H7521" s="25" t="n">
        <f aca="false">IF(D7521="","",D7521*$F$30)</f>
        <v>3874.83152072761</v>
      </c>
    </row>
    <row r="7522" customFormat="false" ht="15" hidden="false" customHeight="false" outlineLevel="0" collapsed="false">
      <c r="A7522" s="2" t="n">
        <v>7488</v>
      </c>
      <c r="B7522" s="2" t="n">
        <v>12</v>
      </c>
      <c r="C7522" s="22" t="n">
        <f aca="true">NORMSINV(MAX(RAND(),0.000000000001))</f>
        <v>-0.502904572436166</v>
      </c>
      <c r="D7522" s="24" t="n">
        <f aca="false">IF($B$11="","",$B$11*EXP($B$12*C7522))</f>
        <v>750.384598138313</v>
      </c>
      <c r="E7522" s="20" t="n">
        <f aca="true">IF($B$10="","",$B$10*(1-$B$14+2*$B$14*RAND()))</f>
        <v>4.08796777407939</v>
      </c>
      <c r="F7522" s="21" t="n">
        <f aca="false">INDEX($E$17:$E$28,B7522)</f>
        <v>4.761</v>
      </c>
      <c r="G7522" s="25" t="n">
        <f aca="false">IF(OR(D7522="",E7522="",F7522=""),"",D7522*($B$7-$B$8-F7522-E7522))</f>
        <v>2919.77065319066</v>
      </c>
      <c r="H7522" s="25" t="n">
        <f aca="false">IF(D7522="","",D7522*$F$30)</f>
        <v>3751.32268301305</v>
      </c>
    </row>
    <row r="7523" customFormat="false" ht="15" hidden="false" customHeight="false" outlineLevel="0" collapsed="false">
      <c r="A7523" s="2" t="n">
        <v>7489</v>
      </c>
      <c r="B7523" s="2" t="n">
        <v>1</v>
      </c>
      <c r="C7523" s="22" t="n">
        <f aca="true">NORMSINV(MAX(RAND(),0.000000000001))</f>
        <v>-0.0688560840186447</v>
      </c>
      <c r="D7523" s="24" t="n">
        <f aca="false">IF($B$11="","",$B$11*EXP($B$12*C7523))</f>
        <v>900.97650181814</v>
      </c>
      <c r="E7523" s="20" t="n">
        <f aca="true">IF($B$10="","",$B$10*(1-$B$14+2*$B$14*RAND()))</f>
        <v>3.68979070910959</v>
      </c>
      <c r="F7523" s="21" t="n">
        <f aca="false">INDEX($E$17:$E$28,B7523)</f>
        <v>4.92562580645161</v>
      </c>
      <c r="G7523" s="25" t="n">
        <f aca="false">IF(OR(D7523="",E7523="",F7523=""),"",D7523*($B$7-$B$8-F7523-E7523))</f>
        <v>3716.15279926654</v>
      </c>
      <c r="H7523" s="25" t="n">
        <f aca="false">IF(D7523="","",D7523*$F$30)</f>
        <v>4504.16172788924</v>
      </c>
    </row>
    <row r="7524" customFormat="false" ht="15" hidden="false" customHeight="false" outlineLevel="0" collapsed="false">
      <c r="A7524" s="2" t="n">
        <v>7490</v>
      </c>
      <c r="B7524" s="2" t="n">
        <v>2</v>
      </c>
      <c r="C7524" s="22" t="n">
        <f aca="true">NORMSINV(MAX(RAND(),0.000000000001))</f>
        <v>0.408885400888723</v>
      </c>
      <c r="D7524" s="24" t="n">
        <f aca="false">IF($B$11="","",$B$11*EXP($B$12*C7524))</f>
        <v>1101.89116973913</v>
      </c>
      <c r="E7524" s="20" t="n">
        <f aca="true">IF($B$10="","",$B$10*(1-$B$14+2*$B$14*RAND()))</f>
        <v>3.41338749310394</v>
      </c>
      <c r="F7524" s="21" t="n">
        <f aca="false">INDEX($E$17:$E$28,B7524)</f>
        <v>5.0612</v>
      </c>
      <c r="G7524" s="25" t="n">
        <f aca="false">IF(OR(D7524="",E7524="",F7524=""),"",D7524*($B$7-$B$8-F7524-E7524))</f>
        <v>4700.02037664361</v>
      </c>
      <c r="H7524" s="25" t="n">
        <f aca="false">IF(D7524="","",D7524*$F$30)</f>
        <v>5508.57433575986</v>
      </c>
    </row>
    <row r="7525" customFormat="false" ht="15" hidden="false" customHeight="false" outlineLevel="0" collapsed="false">
      <c r="A7525" s="2" t="n">
        <v>7491</v>
      </c>
      <c r="B7525" s="2" t="n">
        <v>3</v>
      </c>
      <c r="C7525" s="22" t="n">
        <f aca="true">NORMSINV(MAX(RAND(),0.000000000001))</f>
        <v>0.795023939764598</v>
      </c>
      <c r="D7525" s="24" t="n">
        <f aca="false">IF($B$11="","",$B$11*EXP($B$12*C7525))</f>
        <v>1296.58466465385</v>
      </c>
      <c r="E7525" s="20" t="n">
        <f aca="true">IF($B$10="","",$B$10*(1-$B$14+2*$B$14*RAND()))</f>
        <v>3.71953692341059</v>
      </c>
      <c r="F7525" s="21" t="n">
        <f aca="false">INDEX($E$17:$E$28,B7525)</f>
        <v>5.0612</v>
      </c>
      <c r="G7525" s="25" t="n">
        <f aca="false">IF(OR(D7525="",E7525="",F7525=""),"",D7525*($B$7-$B$8-F7525-E7525))</f>
        <v>5133.51978843603</v>
      </c>
      <c r="H7525" s="25" t="n">
        <f aca="false">IF(D7525="","",D7525*$F$30)</f>
        <v>6481.8860555375</v>
      </c>
    </row>
    <row r="7526" customFormat="false" ht="15" hidden="false" customHeight="false" outlineLevel="0" collapsed="false">
      <c r="A7526" s="2" t="n">
        <v>7492</v>
      </c>
      <c r="B7526" s="2" t="n">
        <v>4</v>
      </c>
      <c r="C7526" s="22" t="n">
        <f aca="true">NORMSINV(MAX(RAND(),0.000000000001))</f>
        <v>0.109121083187849</v>
      </c>
      <c r="D7526" s="24" t="n">
        <f aca="false">IF($B$11="","",$B$11*EXP($B$12*C7526))</f>
        <v>971.142017059363</v>
      </c>
      <c r="E7526" s="20" t="n">
        <f aca="true">IF($B$10="","",$B$10*(1-$B$14+2*$B$14*RAND()))</f>
        <v>3.91212243428827</v>
      </c>
      <c r="F7526" s="21" t="n">
        <f aca="false">INDEX($E$17:$E$28,B7526)</f>
        <v>4.89657419354839</v>
      </c>
      <c r="G7526" s="25" t="n">
        <f aca="false">IF(OR(D7526="",E7526="",F7526=""),"",D7526*($B$7-$B$8-F7526-E7526))</f>
        <v>3817.85388651498</v>
      </c>
      <c r="H7526" s="25" t="n">
        <f aca="false">IF(D7526="","",D7526*$F$30)</f>
        <v>4854.93317168317</v>
      </c>
    </row>
    <row r="7527" customFormat="false" ht="15" hidden="false" customHeight="false" outlineLevel="0" collapsed="false">
      <c r="A7527" s="2" t="n">
        <v>7493</v>
      </c>
      <c r="B7527" s="2" t="n">
        <v>5</v>
      </c>
      <c r="C7527" s="22" t="n">
        <f aca="true">NORMSINV(MAX(RAND(),0.000000000001))</f>
        <v>-0.776430251952994</v>
      </c>
      <c r="D7527" s="24" t="n">
        <f aca="false">IF($B$11="","",$B$11*EXP($B$12*C7527))</f>
        <v>668.697260805516</v>
      </c>
      <c r="E7527" s="20" t="n">
        <f aca="true">IF($B$10="","",$B$10*(1-$B$14+2*$B$14*RAND()))</f>
        <v>3.71565280806407</v>
      </c>
      <c r="F7527" s="21" t="n">
        <f aca="false">INDEX($E$17:$E$28,B7527)</f>
        <v>4.761</v>
      </c>
      <c r="G7527" s="25" t="n">
        <f aca="false">IF(OR(D7527="",E7527="",F7527=""),"",D7527*($B$7-$B$8-F7527-E7527))</f>
        <v>2850.88858911045</v>
      </c>
      <c r="H7527" s="25" t="n">
        <f aca="false">IF(D7527="","",D7527*$F$30)</f>
        <v>3342.95134621894</v>
      </c>
    </row>
    <row r="7528" customFormat="false" ht="15" hidden="false" customHeight="false" outlineLevel="0" collapsed="false">
      <c r="A7528" s="2" t="n">
        <v>7494</v>
      </c>
      <c r="B7528" s="2" t="n">
        <v>6</v>
      </c>
      <c r="C7528" s="22" t="n">
        <f aca="true">NORMSINV(MAX(RAND(),0.000000000001))</f>
        <v>-0.578815709206055</v>
      </c>
      <c r="D7528" s="24" t="n">
        <f aca="false">IF($B$11="","",$B$11*EXP($B$12*C7528))</f>
        <v>726.762322888563</v>
      </c>
      <c r="E7528" s="20" t="n">
        <f aca="true">IF($B$10="","",$B$10*(1-$B$14+2*$B$14*RAND()))</f>
        <v>3.95190774574768</v>
      </c>
      <c r="F7528" s="21" t="n">
        <f aca="false">INDEX($E$17:$E$28,B7528)</f>
        <v>4.761</v>
      </c>
      <c r="G7528" s="25" t="n">
        <f aca="false">IF(OR(D7528="",E7528="",F7528=""),"",D7528*($B$7-$B$8-F7528-E7528))</f>
        <v>2926.73892118696</v>
      </c>
      <c r="H7528" s="25" t="n">
        <f aca="false">IF(D7528="","",D7528*$F$30)</f>
        <v>3633.23020458451</v>
      </c>
    </row>
    <row r="7529" customFormat="false" ht="15" hidden="false" customHeight="false" outlineLevel="0" collapsed="false">
      <c r="A7529" s="2" t="n">
        <v>7495</v>
      </c>
      <c r="B7529" s="2" t="n">
        <v>7</v>
      </c>
      <c r="C7529" s="22" t="n">
        <f aca="true">NORMSINV(MAX(RAND(),0.000000000001))</f>
        <v>0.577227637128353</v>
      </c>
      <c r="D7529" s="24" t="n">
        <f aca="false">IF($B$11="","",$B$11*EXP($B$12*C7529))</f>
        <v>1182.89125162501</v>
      </c>
      <c r="E7529" s="20" t="n">
        <f aca="true">IF($B$10="","",$B$10*(1-$B$14+2*$B$14*RAND()))</f>
        <v>4.01313708230911</v>
      </c>
      <c r="F7529" s="21" t="n">
        <f aca="false">INDEX($E$17:$E$28,B7529)</f>
        <v>4.761</v>
      </c>
      <c r="G7529" s="25" t="n">
        <f aca="false">IF(OR(D7529="",E7529="",F7529=""),"",D7529*($B$7-$B$8-F7529-E7529))</f>
        <v>4691.1845504806</v>
      </c>
      <c r="H7529" s="25" t="n">
        <f aca="false">IF(D7529="","",D7529*$F$30)</f>
        <v>5913.50994512375</v>
      </c>
    </row>
    <row r="7530" customFormat="false" ht="15" hidden="false" customHeight="false" outlineLevel="0" collapsed="false">
      <c r="A7530" s="2" t="n">
        <v>7496</v>
      </c>
      <c r="B7530" s="2" t="n">
        <v>8</v>
      </c>
      <c r="C7530" s="22" t="n">
        <f aca="true">NORMSINV(MAX(RAND(),0.000000000001))</f>
        <v>-0.329162904685165</v>
      </c>
      <c r="D7530" s="24" t="n">
        <f aca="false">IF($B$11="","",$B$11*EXP($B$12*C7530))</f>
        <v>807.380224952653</v>
      </c>
      <c r="E7530" s="20" t="n">
        <f aca="true">IF($B$10="","",$B$10*(1-$B$14+2*$B$14*RAND()))</f>
        <v>4.1064174873771</v>
      </c>
      <c r="F7530" s="21" t="n">
        <f aca="false">INDEX($E$17:$E$28,B7530)</f>
        <v>4.761</v>
      </c>
      <c r="G7530" s="25" t="n">
        <f aca="false">IF(OR(D7530="",E7530="",F7530=""),"",D7530*($B$7-$B$8-F7530-E7530))</f>
        <v>3126.64654018918</v>
      </c>
      <c r="H7530" s="25" t="n">
        <f aca="false">IF(D7530="","",D7530*$F$30)</f>
        <v>4036.2552205833</v>
      </c>
    </row>
    <row r="7531" customFormat="false" ht="15" hidden="false" customHeight="false" outlineLevel="0" collapsed="false">
      <c r="A7531" s="2" t="n">
        <v>7497</v>
      </c>
      <c r="B7531" s="2" t="n">
        <v>9</v>
      </c>
      <c r="C7531" s="22" t="n">
        <f aca="true">NORMSINV(MAX(RAND(),0.000000000001))</f>
        <v>1.77635719518076</v>
      </c>
      <c r="D7531" s="24" t="n">
        <f aca="false">IF($B$11="","",$B$11*EXP($B$12*C7531))</f>
        <v>1960.56786984641</v>
      </c>
      <c r="E7531" s="20" t="n">
        <f aca="true">IF($B$10="","",$B$10*(1-$B$14+2*$B$14*RAND()))</f>
        <v>3.62586507457727</v>
      </c>
      <c r="F7531" s="21" t="n">
        <f aca="false">INDEX($E$17:$E$28,B7531)</f>
        <v>4.761</v>
      </c>
      <c r="G7531" s="25" t="n">
        <f aca="false">IF(OR(D7531="",E7531="",F7531=""),"",D7531*($B$7-$B$8-F7531-E7531))</f>
        <v>8534.61646789005</v>
      </c>
      <c r="H7531" s="25" t="n">
        <f aca="false">IF(D7531="","",D7531*$F$30)</f>
        <v>9801.27089493617</v>
      </c>
    </row>
    <row r="7532" customFormat="false" ht="15" hidden="false" customHeight="false" outlineLevel="0" collapsed="false">
      <c r="A7532" s="2" t="n">
        <v>7498</v>
      </c>
      <c r="B7532" s="2" t="n">
        <v>10</v>
      </c>
      <c r="C7532" s="22" t="n">
        <f aca="true">NORMSINV(MAX(RAND(),0.000000000001))</f>
        <v>-0.37129582010521</v>
      </c>
      <c r="D7532" s="24" t="n">
        <f aca="false">IF($B$11="","",$B$11*EXP($B$12*C7532))</f>
        <v>793.172982756826</v>
      </c>
      <c r="E7532" s="20" t="n">
        <f aca="true">IF($B$10="","",$B$10*(1-$B$14+2*$B$14*RAND()))</f>
        <v>3.75586034386919</v>
      </c>
      <c r="F7532" s="21" t="n">
        <f aca="false">INDEX($E$17:$E$28,B7532)</f>
        <v>4.761</v>
      </c>
      <c r="G7532" s="25" t="n">
        <f aca="false">IF(OR(D7532="",E7532="",F7532=""),"",D7532*($B$7-$B$8-F7532-E7532))</f>
        <v>3349.68027765191</v>
      </c>
      <c r="H7532" s="25" t="n">
        <f aca="false">IF(D7532="","",D7532*$F$30)</f>
        <v>3965.23037539792</v>
      </c>
    </row>
    <row r="7533" customFormat="false" ht="15" hidden="false" customHeight="false" outlineLevel="0" collapsed="false">
      <c r="A7533" s="2" t="n">
        <v>7499</v>
      </c>
      <c r="B7533" s="2" t="n">
        <v>11</v>
      </c>
      <c r="C7533" s="22" t="n">
        <f aca="true">NORMSINV(MAX(RAND(),0.000000000001))</f>
        <v>0.113397984143589</v>
      </c>
      <c r="D7533" s="24" t="n">
        <f aca="false">IF($B$11="","",$B$11*EXP($B$12*C7533))</f>
        <v>972.89372978507</v>
      </c>
      <c r="E7533" s="20" t="n">
        <f aca="true">IF($B$10="","",$B$10*(1-$B$14+2*$B$14*RAND()))</f>
        <v>3.82310987510094</v>
      </c>
      <c r="F7533" s="21" t="n">
        <f aca="false">INDEX($E$17:$E$28,B7533)</f>
        <v>4.761</v>
      </c>
      <c r="G7533" s="25" t="n">
        <f aca="false">IF(OR(D7533="",E7533="",F7533=""),"",D7533*($B$7-$B$8-F7533-E7533))</f>
        <v>4043.23944418999</v>
      </c>
      <c r="H7533" s="25" t="n">
        <f aca="false">IF(D7533="","",D7533*$F$30)</f>
        <v>4863.69033394152</v>
      </c>
    </row>
    <row r="7534" customFormat="false" ht="15" hidden="false" customHeight="false" outlineLevel="0" collapsed="false">
      <c r="A7534" s="2" t="n">
        <v>7500</v>
      </c>
      <c r="B7534" s="2" t="n">
        <v>12</v>
      </c>
      <c r="C7534" s="22" t="n">
        <f aca="true">NORMSINV(MAX(RAND(),0.000000000001))</f>
        <v>0.617234432974446</v>
      </c>
      <c r="D7534" s="24" t="n">
        <f aca="false">IF($B$11="","",$B$11*EXP($B$12*C7534))</f>
        <v>1203.00087106345</v>
      </c>
      <c r="E7534" s="20" t="n">
        <f aca="true">IF($B$10="","",$B$10*(1-$B$14+2*$B$14*RAND()))</f>
        <v>3.48057209456849</v>
      </c>
      <c r="F7534" s="21" t="n">
        <f aca="false">INDEX($E$17:$E$28,B7534)</f>
        <v>4.761</v>
      </c>
      <c r="G7534" s="25" t="n">
        <f aca="false">IF(OR(D7534="",E7534="",F7534=""),"",D7534*($B$7-$B$8-F7534-E7534))</f>
        <v>5411.61268865025</v>
      </c>
      <c r="H7534" s="25" t="n">
        <f aca="false">IF(D7534="","",D7534*$F$30)</f>
        <v>6014.04195462041</v>
      </c>
    </row>
    <row r="7535" customFormat="false" ht="15" hidden="false" customHeight="false" outlineLevel="0" collapsed="false">
      <c r="A7535" s="2" t="n">
        <v>7501</v>
      </c>
      <c r="B7535" s="2" t="n">
        <v>1</v>
      </c>
      <c r="C7535" s="22" t="n">
        <f aca="true">NORMSINV(MAX(RAND(),0.000000000001))</f>
        <v>0.432955086326035</v>
      </c>
      <c r="D7535" s="24" t="n">
        <f aca="false">IF($B$11="","",$B$11*EXP($B$12*C7535))</f>
        <v>1113.12357791838</v>
      </c>
      <c r="E7535" s="20" t="n">
        <f aca="true">IF($B$10="","",$B$10*(1-$B$14+2*$B$14*RAND()))</f>
        <v>3.74563726746915</v>
      </c>
      <c r="F7535" s="21" t="n">
        <f aca="false">INDEX($E$17:$E$28,B7535)</f>
        <v>4.92562580645161</v>
      </c>
      <c r="G7535" s="25" t="n">
        <f aca="false">IF(OR(D7535="",E7535="",F7535=""),"",D7535*($B$7-$B$8-F7535-E7535))</f>
        <v>4529.00700476595</v>
      </c>
      <c r="H7535" s="25" t="n">
        <f aca="false">IF(D7535="","",D7535*$F$30)</f>
        <v>5564.72739072956</v>
      </c>
    </row>
    <row r="7536" customFormat="false" ht="15" hidden="false" customHeight="false" outlineLevel="0" collapsed="false">
      <c r="A7536" s="2" t="n">
        <v>7502</v>
      </c>
      <c r="B7536" s="2" t="n">
        <v>2</v>
      </c>
      <c r="C7536" s="22" t="n">
        <f aca="true">NORMSINV(MAX(RAND(),0.000000000001))</f>
        <v>-0.654467369838274</v>
      </c>
      <c r="D7536" s="24" t="n">
        <f aca="false">IF($B$11="","",$B$11*EXP($B$12*C7536))</f>
        <v>703.960645090764</v>
      </c>
      <c r="E7536" s="20" t="n">
        <f aca="true">IF($B$10="","",$B$10*(1-$B$14+2*$B$14*RAND()))</f>
        <v>3.89216639335939</v>
      </c>
      <c r="F7536" s="21" t="n">
        <f aca="false">INDEX($E$17:$E$28,B7536)</f>
        <v>5.0612</v>
      </c>
      <c r="G7536" s="25" t="n">
        <f aca="false">IF(OR(D7536="",E7536="",F7536=""),"",D7536*($B$7-$B$8-F7536-E7536))</f>
        <v>2665.64103645309</v>
      </c>
      <c r="H7536" s="25" t="n">
        <f aca="false">IF(D7536="","",D7536*$F$30)</f>
        <v>3519.24005693775</v>
      </c>
    </row>
    <row r="7537" customFormat="false" ht="15" hidden="false" customHeight="false" outlineLevel="0" collapsed="false">
      <c r="A7537" s="2" t="n">
        <v>7503</v>
      </c>
      <c r="B7537" s="2" t="n">
        <v>3</v>
      </c>
      <c r="C7537" s="22" t="n">
        <f aca="true">NORMSINV(MAX(RAND(),0.000000000001))</f>
        <v>0.34278432447227</v>
      </c>
      <c r="D7537" s="24" t="n">
        <f aca="false">IF($B$11="","",$B$11*EXP($B$12*C7537))</f>
        <v>1071.62393929183</v>
      </c>
      <c r="E7537" s="20" t="n">
        <f aca="true">IF($B$10="","",$B$10*(1-$B$14+2*$B$14*RAND()))</f>
        <v>3.55551859058358</v>
      </c>
      <c r="F7537" s="21" t="n">
        <f aca="false">INDEX($E$17:$E$28,B7537)</f>
        <v>5.0612</v>
      </c>
      <c r="G7537" s="25" t="n">
        <f aca="false">IF(OR(D7537="",E7537="",F7537=""),"",D7537*($B$7-$B$8-F7537-E7537))</f>
        <v>4418.60706676758</v>
      </c>
      <c r="H7537" s="25" t="n">
        <f aca="false">IF(D7537="","",D7537*$F$30)</f>
        <v>5357.26239730771</v>
      </c>
    </row>
    <row r="7538" customFormat="false" ht="15" hidden="false" customHeight="false" outlineLevel="0" collapsed="false">
      <c r="A7538" s="2" t="n">
        <v>7504</v>
      </c>
      <c r="B7538" s="2" t="n">
        <v>4</v>
      </c>
      <c r="C7538" s="22" t="n">
        <f aca="true">NORMSINV(MAX(RAND(),0.000000000001))</f>
        <v>1.72385323672586</v>
      </c>
      <c r="D7538" s="24" t="n">
        <f aca="false">IF($B$11="","",$B$11*EXP($B$12*C7538))</f>
        <v>1917.6697447011</v>
      </c>
      <c r="E7538" s="20" t="n">
        <f aca="true">IF($B$10="","",$B$10*(1-$B$14+2*$B$14*RAND()))</f>
        <v>3.5703844970799</v>
      </c>
      <c r="F7538" s="21" t="n">
        <f aca="false">INDEX($E$17:$E$28,B7538)</f>
        <v>4.89657419354839</v>
      </c>
      <c r="G7538" s="25" t="n">
        <f aca="false">IF(OR(D7538="",E7538="",F7538=""),"",D7538*($B$7-$B$8-F7538-E7538))</f>
        <v>8194.28203684013</v>
      </c>
      <c r="H7538" s="25" t="n">
        <f aca="false">IF(D7538="","",D7538*$F$30)</f>
        <v>9586.81458770976</v>
      </c>
    </row>
    <row r="7539" customFormat="false" ht="15" hidden="false" customHeight="false" outlineLevel="0" collapsed="false">
      <c r="A7539" s="2" t="n">
        <v>7505</v>
      </c>
      <c r="B7539" s="2" t="n">
        <v>5</v>
      </c>
      <c r="C7539" s="22" t="n">
        <f aca="true">NORMSINV(MAX(RAND(),0.000000000001))</f>
        <v>1.15148581102864</v>
      </c>
      <c r="D7539" s="24" t="n">
        <f aca="false">IF($B$11="","",$B$11*EXP($B$12*C7539))</f>
        <v>1506.71918691495</v>
      </c>
      <c r="E7539" s="20" t="n">
        <f aca="true">IF($B$10="","",$B$10*(1-$B$14+2*$B$14*RAND()))</f>
        <v>4.1006928425611</v>
      </c>
      <c r="F7539" s="21" t="n">
        <f aca="false">INDEX($E$17:$E$28,B7539)</f>
        <v>4.761</v>
      </c>
      <c r="G7539" s="25" t="n">
        <f aca="false">IF(OR(D7539="",E7539="",F7539=""),"",D7539*($B$7-$B$8-F7539-E7539))</f>
        <v>5843.51980686277</v>
      </c>
      <c r="H7539" s="25" t="n">
        <f aca="false">IF(D7539="","",D7539*$F$30)</f>
        <v>7532.39055922522</v>
      </c>
    </row>
    <row r="7540" customFormat="false" ht="15" hidden="false" customHeight="false" outlineLevel="0" collapsed="false">
      <c r="A7540" s="2" t="n">
        <v>7506</v>
      </c>
      <c r="B7540" s="2" t="n">
        <v>6</v>
      </c>
      <c r="C7540" s="22" t="n">
        <f aca="true">NORMSINV(MAX(RAND(),0.000000000001))</f>
        <v>0.403738114721047</v>
      </c>
      <c r="D7540" s="24" t="n">
        <f aca="false">IF($B$11="","",$B$11*EXP($B$12*C7540))</f>
        <v>1099.50387692018</v>
      </c>
      <c r="E7540" s="20" t="n">
        <f aca="true">IF($B$10="","",$B$10*(1-$B$14+2*$B$14*RAND()))</f>
        <v>3.86108371553368</v>
      </c>
      <c r="F7540" s="21" t="n">
        <f aca="false">INDEX($E$17:$E$28,B7540)</f>
        <v>4.761</v>
      </c>
      <c r="G7540" s="25" t="n">
        <f aca="false">IF(OR(D7540="",E7540="",F7540=""),"",D7540*($B$7-$B$8-F7540-E7540))</f>
        <v>4527.66491960347</v>
      </c>
      <c r="H7540" s="25" t="n">
        <f aca="false">IF(D7540="","",D7540*$F$30)</f>
        <v>5496.63978149937</v>
      </c>
    </row>
    <row r="7541" customFormat="false" ht="15" hidden="false" customHeight="false" outlineLevel="0" collapsed="false">
      <c r="A7541" s="2" t="n">
        <v>7507</v>
      </c>
      <c r="B7541" s="2" t="n">
        <v>7</v>
      </c>
      <c r="C7541" s="22" t="n">
        <f aca="true">NORMSINV(MAX(RAND(),0.000000000001))</f>
        <v>-1.62930638109659</v>
      </c>
      <c r="D7541" s="24" t="n">
        <f aca="false">IF($B$11="","",$B$11*EXP($B$12*C7541))</f>
        <v>466.826828694409</v>
      </c>
      <c r="E7541" s="20" t="n">
        <f aca="true">IF($B$10="","",$B$10*(1-$B$14+2*$B$14*RAND()))</f>
        <v>3.58022595194571</v>
      </c>
      <c r="F7541" s="21" t="n">
        <f aca="false">INDEX($E$17:$E$28,B7541)</f>
        <v>4.761</v>
      </c>
      <c r="G7541" s="25" t="n">
        <f aca="false">IF(OR(D7541="",E7541="",F7541=""),"",D7541*($B$7-$B$8-F7541-E7541))</f>
        <v>2053.46573899645</v>
      </c>
      <c r="H7541" s="25" t="n">
        <f aca="false">IF(D7541="","",D7541*$F$30)</f>
        <v>2333.76068200909</v>
      </c>
    </row>
    <row r="7542" customFormat="false" ht="15" hidden="false" customHeight="false" outlineLevel="0" collapsed="false">
      <c r="A7542" s="2" t="n">
        <v>7508</v>
      </c>
      <c r="B7542" s="2" t="n">
        <v>8</v>
      </c>
      <c r="C7542" s="22" t="n">
        <f aca="true">NORMSINV(MAX(RAND(),0.000000000001))</f>
        <v>-0.391115260234399</v>
      </c>
      <c r="D7542" s="24" t="n">
        <f aca="false">IF($B$11="","",$B$11*EXP($B$12*C7542))</f>
        <v>786.576587555933</v>
      </c>
      <c r="E7542" s="20" t="n">
        <f aca="true">IF($B$10="","",$B$10*(1-$B$14+2*$B$14*RAND()))</f>
        <v>3.46572001142658</v>
      </c>
      <c r="F7542" s="21" t="n">
        <f aca="false">INDEX($E$17:$E$28,B7542)</f>
        <v>4.761</v>
      </c>
      <c r="G7542" s="25" t="n">
        <f aca="false">IF(OR(D7542="",E7542="",F7542=""),"",D7542*($B$7-$B$8-F7542-E7542))</f>
        <v>3550.04037209656</v>
      </c>
      <c r="H7542" s="25" t="n">
        <f aca="false">IF(D7542="","",D7542*$F$30)</f>
        <v>3932.25367650962</v>
      </c>
    </row>
    <row r="7543" customFormat="false" ht="15" hidden="false" customHeight="false" outlineLevel="0" collapsed="false">
      <c r="A7543" s="2" t="n">
        <v>7509</v>
      </c>
      <c r="B7543" s="2" t="n">
        <v>9</v>
      </c>
      <c r="C7543" s="22" t="n">
        <f aca="true">NORMSINV(MAX(RAND(),0.000000000001))</f>
        <v>-0.0230618448882039</v>
      </c>
      <c r="D7543" s="24" t="n">
        <f aca="false">IF($B$11="","",$B$11*EXP($B$12*C7543))</f>
        <v>918.530688464054</v>
      </c>
      <c r="E7543" s="20" t="n">
        <f aca="true">IF($B$10="","",$B$10*(1-$B$14+2*$B$14*RAND()))</f>
        <v>3.95638470711153</v>
      </c>
      <c r="F7543" s="21" t="n">
        <f aca="false">INDEX($E$17:$E$28,B7543)</f>
        <v>4.761</v>
      </c>
      <c r="G7543" s="25" t="n">
        <f aca="false">IF(OR(D7543="",E7543="",F7543=""),"",D7543*($B$7-$B$8-F7543-E7543))</f>
        <v>3694.89559440288</v>
      </c>
      <c r="H7543" s="25" t="n">
        <f aca="false">IF(D7543="","",D7543*$F$30)</f>
        <v>4591.9186177695</v>
      </c>
    </row>
    <row r="7544" customFormat="false" ht="15" hidden="false" customHeight="false" outlineLevel="0" collapsed="false">
      <c r="A7544" s="2" t="n">
        <v>7510</v>
      </c>
      <c r="B7544" s="2" t="n">
        <v>10</v>
      </c>
      <c r="C7544" s="22" t="n">
        <f aca="true">NORMSINV(MAX(RAND(),0.000000000001))</f>
        <v>-0.502363167447264</v>
      </c>
      <c r="D7544" s="24" t="n">
        <f aca="false">IF($B$11="","",$B$11*EXP($B$12*C7544))</f>
        <v>750.555802672449</v>
      </c>
      <c r="E7544" s="20" t="n">
        <f aca="true">IF($B$10="","",$B$10*(1-$B$14+2*$B$14*RAND()))</f>
        <v>3.56739889939899</v>
      </c>
      <c r="F7544" s="21" t="n">
        <f aca="false">INDEX($E$17:$E$28,B7544)</f>
        <v>4.761</v>
      </c>
      <c r="G7544" s="25" t="n">
        <f aca="false">IF(OR(D7544="",E7544="",F7544=""),"",D7544*($B$7-$B$8-F7544-E7544))</f>
        <v>3311.15280513225</v>
      </c>
      <c r="H7544" s="25" t="n">
        <f aca="false">IF(D7544="","",D7544*$F$30)</f>
        <v>3752.17856872011</v>
      </c>
    </row>
    <row r="7545" customFormat="false" ht="15" hidden="false" customHeight="false" outlineLevel="0" collapsed="false">
      <c r="A7545" s="2" t="n">
        <v>7511</v>
      </c>
      <c r="B7545" s="2" t="n">
        <v>11</v>
      </c>
      <c r="C7545" s="22" t="n">
        <f aca="true">NORMSINV(MAX(RAND(),0.000000000001))</f>
        <v>-1.76514029374689</v>
      </c>
      <c r="D7545" s="24" t="n">
        <f aca="false">IF($B$11="","",$B$11*EXP($B$12*C7545))</f>
        <v>440.857886568034</v>
      </c>
      <c r="E7545" s="20" t="n">
        <f aca="true">IF($B$10="","",$B$10*(1-$B$14+2*$B$14*RAND()))</f>
        <v>3.71172204395258</v>
      </c>
      <c r="F7545" s="21" t="n">
        <f aca="false">INDEX($E$17:$E$28,B7545)</f>
        <v>4.761</v>
      </c>
      <c r="G7545" s="25" t="n">
        <f aca="false">IF(OR(D7545="",E7545="",F7545=""),"",D7545*($B$7-$B$8-F7545-E7545))</f>
        <v>1881.26314110142</v>
      </c>
      <c r="H7545" s="25" t="n">
        <f aca="false">IF(D7545="","",D7545*$F$30)</f>
        <v>2203.93674653092</v>
      </c>
    </row>
    <row r="7546" customFormat="false" ht="15" hidden="false" customHeight="false" outlineLevel="0" collapsed="false">
      <c r="A7546" s="2" t="n">
        <v>7512</v>
      </c>
      <c r="B7546" s="2" t="n">
        <v>12</v>
      </c>
      <c r="C7546" s="22" t="n">
        <f aca="true">NORMSINV(MAX(RAND(),0.000000000001))</f>
        <v>0.183210175923097</v>
      </c>
      <c r="D7546" s="24" t="n">
        <f aca="false">IF($B$11="","",$B$11*EXP($B$12*C7546))</f>
        <v>1001.93794218839</v>
      </c>
      <c r="E7546" s="20" t="n">
        <f aca="true">IF($B$10="","",$B$10*(1-$B$14+2*$B$14*RAND()))</f>
        <v>4.11022306480628</v>
      </c>
      <c r="F7546" s="21" t="n">
        <f aca="false">INDEX($E$17:$E$28,B7546)</f>
        <v>4.761</v>
      </c>
      <c r="G7546" s="25" t="n">
        <f aca="false">IF(OR(D7546="",E7546="",F7546=""),"",D7546*($B$7-$B$8-F7546-E7546))</f>
        <v>3876.2744012339</v>
      </c>
      <c r="H7546" s="25" t="n">
        <f aca="false">IF(D7546="","",D7546*$F$30)</f>
        <v>5008.8881605882</v>
      </c>
    </row>
    <row r="7547" customFormat="false" ht="15" hidden="false" customHeight="false" outlineLevel="0" collapsed="false">
      <c r="A7547" s="2" t="n">
        <v>7513</v>
      </c>
      <c r="B7547" s="2" t="n">
        <v>1</v>
      </c>
      <c r="C7547" s="22" t="n">
        <f aca="true">NORMSINV(MAX(RAND(),0.000000000001))</f>
        <v>-0.747605515935867</v>
      </c>
      <c r="D7547" s="24" t="n">
        <f aca="false">IF($B$11="","",$B$11*EXP($B$12*C7547))</f>
        <v>676.868624308962</v>
      </c>
      <c r="E7547" s="20" t="n">
        <f aca="true">IF($B$10="","",$B$10*(1-$B$14+2*$B$14*RAND()))</f>
        <v>3.60599515336877</v>
      </c>
      <c r="F7547" s="21" t="n">
        <f aca="false">INDEX($E$17:$E$28,B7547)</f>
        <v>4.92562580645161</v>
      </c>
      <c r="G7547" s="25" t="n">
        <f aca="false">IF(OR(D7547="",E7547="",F7547=""),"",D7547*($B$7-$B$8-F7547-E7547))</f>
        <v>2848.51973149705</v>
      </c>
      <c r="H7547" s="25" t="n">
        <f aca="false">IF(D7547="","",D7547*$F$30)</f>
        <v>3383.80162664536</v>
      </c>
    </row>
    <row r="7548" customFormat="false" ht="15" hidden="false" customHeight="false" outlineLevel="0" collapsed="false">
      <c r="A7548" s="2" t="n">
        <v>7514</v>
      </c>
      <c r="B7548" s="2" t="n">
        <v>2</v>
      </c>
      <c r="C7548" s="22" t="n">
        <f aca="true">NORMSINV(MAX(RAND(),0.000000000001))</f>
        <v>-0.688311144042141</v>
      </c>
      <c r="D7548" s="24" t="n">
        <f aca="false">IF($B$11="","",$B$11*EXP($B$12*C7548))</f>
        <v>693.992972725621</v>
      </c>
      <c r="E7548" s="20" t="n">
        <f aca="true">IF($B$10="","",$B$10*(1-$B$14+2*$B$14*RAND()))</f>
        <v>3.40488553344866</v>
      </c>
      <c r="F7548" s="21" t="n">
        <f aca="false">INDEX($E$17:$E$28,B7548)</f>
        <v>5.0612</v>
      </c>
      <c r="G7548" s="25" t="n">
        <f aca="false">IF(OR(D7548="",E7548="",F7548=""),"",D7548*($B$7-$B$8-F7548-E7548))</f>
        <v>2966.066605817</v>
      </c>
      <c r="H7548" s="25" t="n">
        <f aca="false">IF(D7548="","",D7548*$F$30)</f>
        <v>3469.40966924992</v>
      </c>
    </row>
    <row r="7549" customFormat="false" ht="15" hidden="false" customHeight="false" outlineLevel="0" collapsed="false">
      <c r="A7549" s="2" t="n">
        <v>7515</v>
      </c>
      <c r="B7549" s="2" t="n">
        <v>3</v>
      </c>
      <c r="C7549" s="22" t="n">
        <f aca="true">NORMSINV(MAX(RAND(),0.000000000001))</f>
        <v>-1.38039161694952</v>
      </c>
      <c r="D7549" s="24" t="n">
        <f aca="false">IF($B$11="","",$B$11*EXP($B$12*C7549))</f>
        <v>518.449490174176</v>
      </c>
      <c r="E7549" s="20" t="n">
        <f aca="true">IF($B$10="","",$B$10*(1-$B$14+2*$B$14*RAND()))</f>
        <v>3.79502808073188</v>
      </c>
      <c r="F7549" s="21" t="n">
        <f aca="false">INDEX($E$17:$E$28,B7549)</f>
        <v>5.0612</v>
      </c>
      <c r="G7549" s="25" t="n">
        <f aca="false">IF(OR(D7549="",E7549="",F7549=""),"",D7549*($B$7-$B$8-F7549-E7549))</f>
        <v>2013.53957149734</v>
      </c>
      <c r="H7549" s="25" t="n">
        <f aca="false">IF(D7549="","",D7549*$F$30)</f>
        <v>2591.83269127874</v>
      </c>
    </row>
    <row r="7550" customFormat="false" ht="15" hidden="false" customHeight="false" outlineLevel="0" collapsed="false">
      <c r="A7550" s="2" t="n">
        <v>7516</v>
      </c>
      <c r="B7550" s="2" t="n">
        <v>4</v>
      </c>
      <c r="C7550" s="22" t="n">
        <f aca="true">NORMSINV(MAX(RAND(),0.000000000001))</f>
        <v>-0.995025249305566</v>
      </c>
      <c r="D7550" s="24" t="n">
        <f aca="false">IF($B$11="","",$B$11*EXP($B$12*C7550))</f>
        <v>609.856033347925</v>
      </c>
      <c r="E7550" s="20" t="n">
        <f aca="true">IF($B$10="","",$B$10*(1-$B$14+2*$B$14*RAND()))</f>
        <v>4.05242287027471</v>
      </c>
      <c r="F7550" s="21" t="n">
        <f aca="false">INDEX($E$17:$E$28,B7550)</f>
        <v>4.89657419354839</v>
      </c>
      <c r="G7550" s="25" t="n">
        <f aca="false">IF(OR(D7550="",E7550="",F7550=""),"",D7550*($B$7-$B$8-F7550-E7550))</f>
        <v>2311.96601306718</v>
      </c>
      <c r="H7550" s="25" t="n">
        <f aca="false">IF(D7550="","",D7550*$F$30)</f>
        <v>3048.79228191295</v>
      </c>
    </row>
    <row r="7551" customFormat="false" ht="15" hidden="false" customHeight="false" outlineLevel="0" collapsed="false">
      <c r="A7551" s="2" t="n">
        <v>7517</v>
      </c>
      <c r="B7551" s="2" t="n">
        <v>5</v>
      </c>
      <c r="C7551" s="22" t="n">
        <f aca="true">NORMSINV(MAX(RAND(),0.000000000001))</f>
        <v>0.00274851591986767</v>
      </c>
      <c r="D7551" s="24" t="n">
        <f aca="false">IF($B$11="","",$B$11*EXP($B$12*C7551))</f>
        <v>928.574789074717</v>
      </c>
      <c r="E7551" s="20" t="n">
        <f aca="true">IF($B$10="","",$B$10*(1-$B$14+2*$B$14*RAND()))</f>
        <v>3.82407828329741</v>
      </c>
      <c r="F7551" s="21" t="n">
        <f aca="false">INDEX($E$17:$E$28,B7551)</f>
        <v>4.761</v>
      </c>
      <c r="G7551" s="25" t="n">
        <f aca="false">IF(OR(D7551="",E7551="",F7551=""),"",D7551*($B$7-$B$8-F7551-E7551))</f>
        <v>3858.15555670907</v>
      </c>
      <c r="H7551" s="25" t="n">
        <f aca="false">IF(D7551="","",D7551*$F$30)</f>
        <v>4642.13108554233</v>
      </c>
    </row>
    <row r="7552" customFormat="false" ht="15" hidden="false" customHeight="false" outlineLevel="0" collapsed="false">
      <c r="A7552" s="2" t="n">
        <v>7518</v>
      </c>
      <c r="B7552" s="2" t="n">
        <v>6</v>
      </c>
      <c r="C7552" s="22" t="n">
        <f aca="true">NORMSINV(MAX(RAND(),0.000000000001))</f>
        <v>-1.55556527775461</v>
      </c>
      <c r="D7552" s="24" t="n">
        <f aca="false">IF($B$11="","",$B$11*EXP($B$12*C7552))</f>
        <v>481.559777056721</v>
      </c>
      <c r="E7552" s="20" t="n">
        <f aca="true">IF($B$10="","",$B$10*(1-$B$14+2*$B$14*RAND()))</f>
        <v>3.58250079653443</v>
      </c>
      <c r="F7552" s="21" t="n">
        <f aca="false">INDEX($E$17:$E$28,B7552)</f>
        <v>4.761</v>
      </c>
      <c r="G7552" s="25" t="n">
        <f aca="false">IF(OR(D7552="",E7552="",F7552=""),"",D7552*($B$7-$B$8-F7552-E7552))</f>
        <v>2117.17717625093</v>
      </c>
      <c r="H7552" s="25" t="n">
        <f aca="false">IF(D7552="","",D7552*$F$30)</f>
        <v>2407.41363746196</v>
      </c>
    </row>
    <row r="7553" customFormat="false" ht="15" hidden="false" customHeight="false" outlineLevel="0" collapsed="false">
      <c r="A7553" s="2" t="n">
        <v>7519</v>
      </c>
      <c r="B7553" s="2" t="n">
        <v>7</v>
      </c>
      <c r="C7553" s="22" t="n">
        <f aca="true">NORMSINV(MAX(RAND(),0.000000000001))</f>
        <v>-0.436512275208052</v>
      </c>
      <c r="D7553" s="24" t="n">
        <f aca="false">IF($B$11="","",$B$11*EXP($B$12*C7553))</f>
        <v>771.673346193005</v>
      </c>
      <c r="E7553" s="20" t="n">
        <f aca="true">IF($B$10="","",$B$10*(1-$B$14+2*$B$14*RAND()))</f>
        <v>3.88421768958164</v>
      </c>
      <c r="F7553" s="21" t="n">
        <f aca="false">INDEX($E$17:$E$28,B7553)</f>
        <v>4.761</v>
      </c>
      <c r="G7553" s="25" t="n">
        <f aca="false">IF(OR(D7553="",E7553="",F7553=""),"",D7553*($B$7-$B$8-F7553-E7553))</f>
        <v>3159.83436741246</v>
      </c>
      <c r="H7553" s="25" t="n">
        <f aca="false">IF(D7553="","",D7553*$F$30)</f>
        <v>3857.74939228807</v>
      </c>
    </row>
    <row r="7554" customFormat="false" ht="15" hidden="false" customHeight="false" outlineLevel="0" collapsed="false">
      <c r="A7554" s="2" t="n">
        <v>7520</v>
      </c>
      <c r="B7554" s="2" t="n">
        <v>8</v>
      </c>
      <c r="C7554" s="22" t="n">
        <f aca="true">NORMSINV(MAX(RAND(),0.000000000001))</f>
        <v>-0.447928518427666</v>
      </c>
      <c r="D7554" s="24" t="n">
        <f aca="false">IF($B$11="","",$B$11*EXP($B$12*C7554))</f>
        <v>767.970189224719</v>
      </c>
      <c r="E7554" s="20" t="n">
        <f aca="true">IF($B$10="","",$B$10*(1-$B$14+2*$B$14*RAND()))</f>
        <v>3.97123251475395</v>
      </c>
      <c r="F7554" s="21" t="n">
        <f aca="false">INDEX($E$17:$E$28,B7554)</f>
        <v>4.761</v>
      </c>
      <c r="G7554" s="25" t="n">
        <f aca="false">IF(OR(D7554="",E7554="",F7554=""),"",D7554*($B$7-$B$8-F7554-E7554))</f>
        <v>3077.84595401309</v>
      </c>
      <c r="H7554" s="25" t="n">
        <f aca="false">IF(D7554="","",D7554*$F$30)</f>
        <v>3839.23656997222</v>
      </c>
    </row>
    <row r="7555" customFormat="false" ht="15" hidden="false" customHeight="false" outlineLevel="0" collapsed="false">
      <c r="A7555" s="2" t="n">
        <v>7521</v>
      </c>
      <c r="B7555" s="2" t="n">
        <v>9</v>
      </c>
      <c r="C7555" s="22" t="n">
        <f aca="true">NORMSINV(MAX(RAND(),0.000000000001))</f>
        <v>0.00977108954860524</v>
      </c>
      <c r="D7555" s="24" t="n">
        <f aca="false">IF($B$11="","",$B$11*EXP($B$12*C7555))</f>
        <v>931.32658017436</v>
      </c>
      <c r="E7555" s="20" t="n">
        <f aca="true">IF($B$10="","",$B$10*(1-$B$14+2*$B$14*RAND()))</f>
        <v>3.62952424565947</v>
      </c>
      <c r="F7555" s="21" t="n">
        <f aca="false">INDEX($E$17:$E$28,B7555)</f>
        <v>4.761</v>
      </c>
      <c r="G7555" s="25" t="n">
        <f aca="false">IF(OR(D7555="",E7555="",F7555=""),"",D7555*($B$7-$B$8-F7555-E7555))</f>
        <v>4050.78237984126</v>
      </c>
      <c r="H7555" s="25" t="n">
        <f aca="false">IF(D7555="","",D7555*$F$30)</f>
        <v>4655.88783960766</v>
      </c>
    </row>
    <row r="7556" customFormat="false" ht="15" hidden="false" customHeight="false" outlineLevel="0" collapsed="false">
      <c r="A7556" s="2" t="n">
        <v>7522</v>
      </c>
      <c r="B7556" s="2" t="n">
        <v>10</v>
      </c>
      <c r="C7556" s="22" t="n">
        <f aca="true">NORMSINV(MAX(RAND(),0.000000000001))</f>
        <v>-0.411272923265038</v>
      </c>
      <c r="D7556" s="24" t="n">
        <f aca="false">IF($B$11="","",$B$11*EXP($B$12*C7556))</f>
        <v>779.923891759465</v>
      </c>
      <c r="E7556" s="20" t="n">
        <f aca="true">IF($B$10="","",$B$10*(1-$B$14+2*$B$14*RAND()))</f>
        <v>4.09557587378335</v>
      </c>
      <c r="F7556" s="21" t="n">
        <f aca="false">INDEX($E$17:$E$28,B7556)</f>
        <v>4.761</v>
      </c>
      <c r="G7556" s="25" t="n">
        <f aca="false">IF(OR(D7556="",E7556="",F7556=""),"",D7556*($B$7-$B$8-F7556-E7556))</f>
        <v>3028.77525787149</v>
      </c>
      <c r="H7556" s="25" t="n">
        <f aca="false">IF(D7556="","",D7556*$F$30)</f>
        <v>3898.99551968392</v>
      </c>
    </row>
    <row r="7557" customFormat="false" ht="15" hidden="false" customHeight="false" outlineLevel="0" collapsed="false">
      <c r="A7557" s="2" t="n">
        <v>7523</v>
      </c>
      <c r="B7557" s="2" t="n">
        <v>11</v>
      </c>
      <c r="C7557" s="22" t="n">
        <f aca="true">NORMSINV(MAX(RAND(),0.000000000001))</f>
        <v>-1.44300716391105</v>
      </c>
      <c r="D7557" s="24" t="n">
        <f aca="false">IF($B$11="","",$B$11*EXP($B$12*C7557))</f>
        <v>504.949558874061</v>
      </c>
      <c r="E7557" s="20" t="n">
        <f aca="true">IF($B$10="","",$B$10*(1-$B$14+2*$B$14*RAND()))</f>
        <v>4.12406464260742</v>
      </c>
      <c r="F7557" s="21" t="n">
        <f aca="false">INDEX($E$17:$E$28,B7557)</f>
        <v>4.761</v>
      </c>
      <c r="G7557" s="25" t="n">
        <f aca="false">IF(OR(D7557="",E7557="",F7557=""),"",D7557*($B$7-$B$8-F7557-E7557))</f>
        <v>1946.5479082034</v>
      </c>
      <c r="H7557" s="25" t="n">
        <f aca="false">IF(D7557="","",D7557*$F$30)</f>
        <v>2524.3438347232</v>
      </c>
    </row>
    <row r="7558" customFormat="false" ht="15" hidden="false" customHeight="false" outlineLevel="0" collapsed="false">
      <c r="A7558" s="2" t="n">
        <v>7524</v>
      </c>
      <c r="B7558" s="2" t="n">
        <v>12</v>
      </c>
      <c r="C7558" s="22" t="n">
        <f aca="true">NORMSINV(MAX(RAND(),0.000000000001))</f>
        <v>0.554515530410398</v>
      </c>
      <c r="D7558" s="24" t="n">
        <f aca="false">IF($B$11="","",$B$11*EXP($B$12*C7558))</f>
        <v>1171.6248473029</v>
      </c>
      <c r="E7558" s="20" t="n">
        <f aca="true">IF($B$10="","",$B$10*(1-$B$14+2*$B$14*RAND()))</f>
        <v>3.79197363349031</v>
      </c>
      <c r="F7558" s="21" t="n">
        <f aca="false">INDEX($E$17:$E$28,B7558)</f>
        <v>4.761</v>
      </c>
      <c r="G7558" s="25" t="n">
        <f aca="false">IF(OR(D7558="",E7558="",F7558=""),"",D7558*($B$7-$B$8-F7558-E7558))</f>
        <v>4905.62412731516</v>
      </c>
      <c r="H7558" s="25" t="n">
        <f aca="false">IF(D7558="","",D7558*$F$30)</f>
        <v>5857.18693663668</v>
      </c>
    </row>
    <row r="7559" customFormat="false" ht="15" hidden="false" customHeight="false" outlineLevel="0" collapsed="false">
      <c r="A7559" s="2" t="n">
        <v>7525</v>
      </c>
      <c r="B7559" s="2" t="n">
        <v>1</v>
      </c>
      <c r="C7559" s="22" t="n">
        <f aca="true">NORMSINV(MAX(RAND(),0.000000000001))</f>
        <v>0.834953851622497</v>
      </c>
      <c r="D7559" s="24" t="n">
        <f aca="false">IF($B$11="","",$B$11*EXP($B$12*C7559))</f>
        <v>1318.58439915834</v>
      </c>
      <c r="E7559" s="20" t="n">
        <f aca="true">IF($B$10="","",$B$10*(1-$B$14+2*$B$14*RAND()))</f>
        <v>3.79165216649656</v>
      </c>
      <c r="F7559" s="21" t="n">
        <f aca="false">INDEX($E$17:$E$28,B7559)</f>
        <v>4.92562580645161</v>
      </c>
      <c r="G7559" s="25" t="n">
        <f aca="false">IF(OR(D7559="",E7559="",F7559=""),"",D7559*($B$7-$B$8-F7559-E7559))</f>
        <v>5304.29850702115</v>
      </c>
      <c r="H7559" s="25" t="n">
        <f aca="false">IF(D7559="","",D7559*$F$30)</f>
        <v>6591.86712827237</v>
      </c>
    </row>
    <row r="7560" customFormat="false" ht="15" hidden="false" customHeight="false" outlineLevel="0" collapsed="false">
      <c r="A7560" s="2" t="n">
        <v>7526</v>
      </c>
      <c r="B7560" s="2" t="n">
        <v>2</v>
      </c>
      <c r="C7560" s="22" t="n">
        <f aca="true">NORMSINV(MAX(RAND(),0.000000000001))</f>
        <v>0.566102980804838</v>
      </c>
      <c r="D7560" s="24" t="n">
        <f aca="false">IF($B$11="","",$B$11*EXP($B$12*C7560))</f>
        <v>1177.35936220442</v>
      </c>
      <c r="E7560" s="20" t="n">
        <f aca="true">IF($B$10="","",$B$10*(1-$B$14+2*$B$14*RAND()))</f>
        <v>3.97509413134591</v>
      </c>
      <c r="F7560" s="21" t="n">
        <f aca="false">INDEX($E$17:$E$28,B7560)</f>
        <v>5.0612</v>
      </c>
      <c r="G7560" s="25" t="n">
        <f aca="false">IF(OR(D7560="",E7560="",F7560=""),"",D7560*($B$7-$B$8-F7560-E7560))</f>
        <v>4360.59277931137</v>
      </c>
      <c r="H7560" s="25" t="n">
        <f aca="false">IF(D7560="","",D7560*$F$30)</f>
        <v>5885.85492353236</v>
      </c>
    </row>
    <row r="7561" customFormat="false" ht="15" hidden="false" customHeight="false" outlineLevel="0" collapsed="false">
      <c r="A7561" s="2" t="n">
        <v>7527</v>
      </c>
      <c r="B7561" s="2" t="n">
        <v>3</v>
      </c>
      <c r="C7561" s="22" t="n">
        <f aca="true">NORMSINV(MAX(RAND(),0.000000000001))</f>
        <v>-1.58820813965016</v>
      </c>
      <c r="D7561" s="24" t="n">
        <f aca="false">IF($B$11="","",$B$11*EXP($B$12*C7561))</f>
        <v>474.981462409504</v>
      </c>
      <c r="E7561" s="20" t="n">
        <f aca="true">IF($B$10="","",$B$10*(1-$B$14+2*$B$14*RAND()))</f>
        <v>3.78018079659188</v>
      </c>
      <c r="F7561" s="21" t="n">
        <f aca="false">INDEX($E$17:$E$28,B7561)</f>
        <v>5.0612</v>
      </c>
      <c r="G7561" s="25" t="n">
        <f aca="false">IF(OR(D7561="",E7561="",F7561=""),"",D7561*($B$7-$B$8-F7561-E7561))</f>
        <v>1851.77185061256</v>
      </c>
      <c r="H7561" s="25" t="n">
        <f aca="false">IF(D7561="","",D7561*$F$30)</f>
        <v>2374.52732687759</v>
      </c>
    </row>
    <row r="7562" customFormat="false" ht="15" hidden="false" customHeight="false" outlineLevel="0" collapsed="false">
      <c r="A7562" s="2" t="n">
        <v>7528</v>
      </c>
      <c r="B7562" s="2" t="n">
        <v>4</v>
      </c>
      <c r="C7562" s="22" t="n">
        <f aca="true">NORMSINV(MAX(RAND(),0.000000000001))</f>
        <v>-1.79318610525958</v>
      </c>
      <c r="D7562" s="24" t="n">
        <f aca="false">IF($B$11="","",$B$11*EXP($B$12*C7562))</f>
        <v>435.678687998641</v>
      </c>
      <c r="E7562" s="20" t="n">
        <f aca="true">IF($B$10="","",$B$10*(1-$B$14+2*$B$14*RAND()))</f>
        <v>4.10611066448374</v>
      </c>
      <c r="F7562" s="21" t="n">
        <f aca="false">INDEX($E$17:$E$28,B7562)</f>
        <v>4.89657419354839</v>
      </c>
      <c r="G7562" s="25" t="n">
        <f aca="false">IF(OR(D7562="",E7562="",F7562=""),"",D7562*($B$7-$B$8-F7562-E7562))</f>
        <v>1628.26855769002</v>
      </c>
      <c r="H7562" s="25" t="n">
        <f aca="false">IF(D7562="","",D7562*$F$30)</f>
        <v>2178.0448970428</v>
      </c>
    </row>
    <row r="7563" customFormat="false" ht="15" hidden="false" customHeight="false" outlineLevel="0" collapsed="false">
      <c r="A7563" s="2" t="n">
        <v>7529</v>
      </c>
      <c r="B7563" s="2" t="n">
        <v>5</v>
      </c>
      <c r="C7563" s="22" t="n">
        <f aca="true">NORMSINV(MAX(RAND(),0.000000000001))</f>
        <v>-0.872142352963698</v>
      </c>
      <c r="D7563" s="24" t="n">
        <f aca="false">IF($B$11="","",$B$11*EXP($B$12*C7563))</f>
        <v>642.265391818896</v>
      </c>
      <c r="E7563" s="20" t="n">
        <f aca="true">IF($B$10="","",$B$10*(1-$B$14+2*$B$14*RAND()))</f>
        <v>3.48455692424318</v>
      </c>
      <c r="F7563" s="21" t="n">
        <f aca="false">INDEX($E$17:$E$28,B7563)</f>
        <v>4.761</v>
      </c>
      <c r="G7563" s="25" t="n">
        <f aca="false">IF(OR(D7563="",E7563="",F7563=""),"",D7563*($B$7-$B$8-F7563-E7563))</f>
        <v>2886.62524305868</v>
      </c>
      <c r="H7563" s="25" t="n">
        <f aca="false">IF(D7563="","",D7563*$F$30)</f>
        <v>3210.81314678103</v>
      </c>
    </row>
    <row r="7564" customFormat="false" ht="15" hidden="false" customHeight="false" outlineLevel="0" collapsed="false">
      <c r="A7564" s="2" t="n">
        <v>7530</v>
      </c>
      <c r="B7564" s="2" t="n">
        <v>6</v>
      </c>
      <c r="C7564" s="22" t="n">
        <f aca="true">NORMSINV(MAX(RAND(),0.000000000001))</f>
        <v>0.190331119264743</v>
      </c>
      <c r="D7564" s="24" t="n">
        <f aca="false">IF($B$11="","",$B$11*EXP($B$12*C7564))</f>
        <v>1004.94879573098</v>
      </c>
      <c r="E7564" s="20" t="n">
        <f aca="true">IF($B$10="","",$B$10*(1-$B$14+2*$B$14*RAND()))</f>
        <v>3.74768568344795</v>
      </c>
      <c r="F7564" s="21" t="n">
        <f aca="false">INDEX($E$17:$E$28,B7564)</f>
        <v>4.761</v>
      </c>
      <c r="G7564" s="25" t="n">
        <f aca="false">IF(OR(D7564="",E7564="",F7564=""),"",D7564*($B$7-$B$8-F7564-E7564))</f>
        <v>4252.25422677825</v>
      </c>
      <c r="H7564" s="25" t="n">
        <f aca="false">IF(D7564="","",D7564*$F$30)</f>
        <v>5023.94001961832</v>
      </c>
    </row>
    <row r="7565" customFormat="false" ht="15" hidden="false" customHeight="false" outlineLevel="0" collapsed="false">
      <c r="A7565" s="2" t="n">
        <v>7531</v>
      </c>
      <c r="B7565" s="2" t="n">
        <v>7</v>
      </c>
      <c r="C7565" s="22" t="n">
        <f aca="true">NORMSINV(MAX(RAND(),0.000000000001))</f>
        <v>0.253214953940767</v>
      </c>
      <c r="D7565" s="24" t="n">
        <f aca="false">IF($B$11="","",$B$11*EXP($B$12*C7565))</f>
        <v>1031.93296112601</v>
      </c>
      <c r="E7565" s="20" t="n">
        <f aca="true">IF($B$10="","",$B$10*(1-$B$14+2*$B$14*RAND()))</f>
        <v>3.43775364806045</v>
      </c>
      <c r="F7565" s="21" t="n">
        <f aca="false">INDEX($E$17:$E$28,B7565)</f>
        <v>4.761</v>
      </c>
      <c r="G7565" s="25" t="n">
        <f aca="false">IF(OR(D7565="",E7565="",F7565=""),"",D7565*($B$7-$B$8-F7565-E7565))</f>
        <v>4686.26179515969</v>
      </c>
      <c r="H7565" s="25" t="n">
        <f aca="false">IF(D7565="","",D7565*$F$30)</f>
        <v>5158.83925926117</v>
      </c>
    </row>
    <row r="7566" customFormat="false" ht="15" hidden="false" customHeight="false" outlineLevel="0" collapsed="false">
      <c r="A7566" s="2" t="n">
        <v>7532</v>
      </c>
      <c r="B7566" s="2" t="n">
        <v>8</v>
      </c>
      <c r="C7566" s="22" t="n">
        <f aca="true">NORMSINV(MAX(RAND(),0.000000000001))</f>
        <v>-0.127037538555179</v>
      </c>
      <c r="D7566" s="24" t="n">
        <f aca="false">IF($B$11="","",$B$11*EXP($B$12*C7566))</f>
        <v>879.156993562368</v>
      </c>
      <c r="E7566" s="20" t="n">
        <f aca="true">IF($B$10="","",$B$10*(1-$B$14+2*$B$14*RAND()))</f>
        <v>3.49742735392757</v>
      </c>
      <c r="F7566" s="21" t="n">
        <f aca="false">INDEX($E$17:$E$28,B7566)</f>
        <v>4.761</v>
      </c>
      <c r="G7566" s="25" t="n">
        <f aca="false">IF(OR(D7566="",E7566="",F7566=""),"",D7566*($B$7-$B$8-F7566-E7566))</f>
        <v>3940.00593395238</v>
      </c>
      <c r="H7566" s="25" t="n">
        <f aca="false">IF(D7566="","",D7566*$F$30)</f>
        <v>4395.08164221699</v>
      </c>
    </row>
    <row r="7567" customFormat="false" ht="15" hidden="false" customHeight="false" outlineLevel="0" collapsed="false">
      <c r="A7567" s="2" t="n">
        <v>7533</v>
      </c>
      <c r="B7567" s="2" t="n">
        <v>9</v>
      </c>
      <c r="C7567" s="22" t="n">
        <f aca="true">NORMSINV(MAX(RAND(),0.000000000001))</f>
        <v>0.931886793677895</v>
      </c>
      <c r="D7567" s="24" t="n">
        <f aca="false">IF($B$11="","",$B$11*EXP($B$12*C7567))</f>
        <v>1373.55598813675</v>
      </c>
      <c r="E7567" s="20" t="n">
        <f aca="true">IF($B$10="","",$B$10*(1-$B$14+2*$B$14*RAND()))</f>
        <v>4.00624317942538</v>
      </c>
      <c r="F7567" s="21" t="n">
        <f aca="false">INDEX($E$17:$E$28,B7567)</f>
        <v>4.761</v>
      </c>
      <c r="G7567" s="25" t="n">
        <f aca="false">IF(OR(D7567="",E7567="",F7567=""),"",D7567*($B$7-$B$8-F7567-E7567))</f>
        <v>5456.80392031139</v>
      </c>
      <c r="H7567" s="25" t="n">
        <f aca="false">IF(D7567="","",D7567*$F$30)</f>
        <v>6866.68109589324</v>
      </c>
    </row>
    <row r="7568" customFormat="false" ht="15" hidden="false" customHeight="false" outlineLevel="0" collapsed="false">
      <c r="A7568" s="2" t="n">
        <v>7534</v>
      </c>
      <c r="B7568" s="2" t="n">
        <v>10</v>
      </c>
      <c r="C7568" s="22" t="n">
        <f aca="true">NORMSINV(MAX(RAND(),0.000000000001))</f>
        <v>-1.07770900996486</v>
      </c>
      <c r="D7568" s="24" t="n">
        <f aca="false">IF($B$11="","",$B$11*EXP($B$12*C7568))</f>
        <v>588.974440136651</v>
      </c>
      <c r="E7568" s="20" t="n">
        <f aca="true">IF($B$10="","",$B$10*(1-$B$14+2*$B$14*RAND()))</f>
        <v>3.71492542235276</v>
      </c>
      <c r="F7568" s="21" t="n">
        <f aca="false">INDEX($E$17:$E$28,B7568)</f>
        <v>4.761</v>
      </c>
      <c r="G7568" s="25" t="n">
        <f aca="false">IF(OR(D7568="",E7568="",F7568=""),"",D7568*($B$7-$B$8-F7568-E7568))</f>
        <v>2511.43093707071</v>
      </c>
      <c r="H7568" s="25" t="n">
        <f aca="false">IF(D7568="","",D7568*$F$30)</f>
        <v>2944.40102113114</v>
      </c>
    </row>
    <row r="7569" customFormat="false" ht="15" hidden="false" customHeight="false" outlineLevel="0" collapsed="false">
      <c r="A7569" s="2" t="n">
        <v>7535</v>
      </c>
      <c r="B7569" s="2" t="n">
        <v>11</v>
      </c>
      <c r="C7569" s="22" t="n">
        <f aca="true">NORMSINV(MAX(RAND(),0.000000000001))</f>
        <v>0.23218834781775</v>
      </c>
      <c r="D7569" s="24" t="n">
        <f aca="false">IF($B$11="","",$B$11*EXP($B$12*C7569))</f>
        <v>1022.8305228903</v>
      </c>
      <c r="E7569" s="20" t="n">
        <f aca="true">IF($B$10="","",$B$10*(1-$B$14+2*$B$14*RAND()))</f>
        <v>3.5260683462596</v>
      </c>
      <c r="F7569" s="21" t="n">
        <f aca="false">INDEX($E$17:$E$28,B7569)</f>
        <v>4.761</v>
      </c>
      <c r="G7569" s="25" t="n">
        <f aca="false">IF(OR(D7569="",E7569="",F7569=""),"",D7569*($B$7-$B$8-F7569-E7569))</f>
        <v>4554.59441179007</v>
      </c>
      <c r="H7569" s="25" t="n">
        <f aca="false">IF(D7569="","",D7569*$F$30)</f>
        <v>5113.3343500332</v>
      </c>
    </row>
    <row r="7570" customFormat="false" ht="15" hidden="false" customHeight="false" outlineLevel="0" collapsed="false">
      <c r="A7570" s="2" t="n">
        <v>7536</v>
      </c>
      <c r="B7570" s="2" t="n">
        <v>12</v>
      </c>
      <c r="C7570" s="22" t="n">
        <f aca="true">NORMSINV(MAX(RAND(),0.000000000001))</f>
        <v>-0.51825141825531</v>
      </c>
      <c r="D7570" s="24" t="n">
        <f aca="false">IF($B$11="","",$B$11*EXP($B$12*C7570))</f>
        <v>745.547786844513</v>
      </c>
      <c r="E7570" s="20" t="n">
        <f aca="true">IF($B$10="","",$B$10*(1-$B$14+2*$B$14*RAND()))</f>
        <v>3.59123628541769</v>
      </c>
      <c r="F7570" s="21" t="n">
        <f aca="false">INDEX($E$17:$E$28,B7570)</f>
        <v>4.761</v>
      </c>
      <c r="G7570" s="25" t="n">
        <f aca="false">IF(OR(D7570="",E7570="",F7570=""),"",D7570*($B$7-$B$8-F7570-E7570))</f>
        <v>3271.2875266035</v>
      </c>
      <c r="H7570" s="25" t="n">
        <f aca="false">IF(D7570="","",D7570*$F$30)</f>
        <v>3727.14249599309</v>
      </c>
    </row>
    <row r="7571" customFormat="false" ht="15" hidden="false" customHeight="false" outlineLevel="0" collapsed="false">
      <c r="A7571" s="2" t="n">
        <v>7537</v>
      </c>
      <c r="B7571" s="2" t="n">
        <v>1</v>
      </c>
      <c r="C7571" s="22" t="n">
        <f aca="true">NORMSINV(MAX(RAND(),0.000000000001))</f>
        <v>-1.36695031324885</v>
      </c>
      <c r="D7571" s="24" t="n">
        <f aca="false">IF($B$11="","",$B$11*EXP($B$12*C7571))</f>
        <v>521.394168391276</v>
      </c>
      <c r="E7571" s="20" t="n">
        <f aca="true">IF($B$10="","",$B$10*(1-$B$14+2*$B$14*RAND()))</f>
        <v>4.05577774662772</v>
      </c>
      <c r="F7571" s="21" t="n">
        <f aca="false">INDEX($E$17:$E$28,B7571)</f>
        <v>4.92562580645161</v>
      </c>
      <c r="G7571" s="25" t="n">
        <f aca="false">IF(OR(D7571="",E7571="",F7571=""),"",D7571*($B$7-$B$8-F7571-E7571))</f>
        <v>1959.71026876061</v>
      </c>
      <c r="H7571" s="25" t="n">
        <f aca="false">IF(D7571="","",D7571*$F$30)</f>
        <v>2606.55372662167</v>
      </c>
    </row>
    <row r="7572" customFormat="false" ht="15" hidden="false" customHeight="false" outlineLevel="0" collapsed="false">
      <c r="A7572" s="2" t="n">
        <v>7538</v>
      </c>
      <c r="B7572" s="2" t="n">
        <v>2</v>
      </c>
      <c r="C7572" s="22" t="n">
        <f aca="true">NORMSINV(MAX(RAND(),0.000000000001))</f>
        <v>-1.41702919510841</v>
      </c>
      <c r="D7572" s="24" t="n">
        <f aca="false">IF($B$11="","",$B$11*EXP($B$12*C7572))</f>
        <v>510.507217404413</v>
      </c>
      <c r="E7572" s="20" t="n">
        <f aca="true">IF($B$10="","",$B$10*(1-$B$14+2*$B$14*RAND()))</f>
        <v>4.06181136332491</v>
      </c>
      <c r="F7572" s="21" t="n">
        <f aca="false">INDEX($E$17:$E$28,B7572)</f>
        <v>5.0612</v>
      </c>
      <c r="G7572" s="25" t="n">
        <f aca="false">IF(OR(D7572="",E7572="",F7572=""),"",D7572*($B$7-$B$8-F7572-E7572))</f>
        <v>1846.49880429238</v>
      </c>
      <c r="H7572" s="25" t="n">
        <f aca="false">IF(D7572="","",D7572*$F$30)</f>
        <v>2552.12768124814</v>
      </c>
    </row>
    <row r="7573" customFormat="false" ht="15" hidden="false" customHeight="false" outlineLevel="0" collapsed="false">
      <c r="A7573" s="2" t="n">
        <v>7539</v>
      </c>
      <c r="B7573" s="2" t="n">
        <v>3</v>
      </c>
      <c r="C7573" s="22" t="n">
        <f aca="true">NORMSINV(MAX(RAND(),0.000000000001))</f>
        <v>-0.894145807404458</v>
      </c>
      <c r="D7573" s="24" t="n">
        <f aca="false">IF($B$11="","",$B$11*EXP($B$12*C7573))</f>
        <v>636.338142151712</v>
      </c>
      <c r="E7573" s="20" t="n">
        <f aca="true">IF($B$10="","",$B$10*(1-$B$14+2*$B$14*RAND()))</f>
        <v>3.98873573481812</v>
      </c>
      <c r="F7573" s="21" t="n">
        <f aca="false">INDEX($E$17:$E$28,B7573)</f>
        <v>5.0612</v>
      </c>
      <c r="G7573" s="25" t="n">
        <f aca="false">IF(OR(D7573="",E7573="",F7573=""),"",D7573*($B$7-$B$8-F7573-E7573))</f>
        <v>2348.12863892626</v>
      </c>
      <c r="H7573" s="25" t="n">
        <f aca="false">IF(D7573="","",D7573*$F$30)</f>
        <v>3181.18164024484</v>
      </c>
    </row>
    <row r="7574" customFormat="false" ht="15" hidden="false" customHeight="false" outlineLevel="0" collapsed="false">
      <c r="A7574" s="2" t="n">
        <v>7540</v>
      </c>
      <c r="B7574" s="2" t="n">
        <v>4</v>
      </c>
      <c r="C7574" s="22" t="n">
        <f aca="true">NORMSINV(MAX(RAND(),0.000000000001))</f>
        <v>-0.599694998380411</v>
      </c>
      <c r="D7574" s="24" t="n">
        <f aca="false">IF($B$11="","",$B$11*EXP($B$12*C7574))</f>
        <v>720.396439926648</v>
      </c>
      <c r="E7574" s="20" t="n">
        <f aca="true">IF($B$10="","",$B$10*(1-$B$14+2*$B$14*RAND()))</f>
        <v>3.85782404728315</v>
      </c>
      <c r="F7574" s="21" t="n">
        <f aca="false">INDEX($E$17:$E$28,B7574)</f>
        <v>4.89657419354839</v>
      </c>
      <c r="G7574" s="25" t="n">
        <f aca="false">IF(OR(D7574="",E7574="",F7574=""),"",D7574*($B$7-$B$8-F7574-E7574))</f>
        <v>2871.21331827035</v>
      </c>
      <c r="H7574" s="25" t="n">
        <f aca="false">IF(D7574="","",D7574*$F$30)</f>
        <v>3601.4058824813</v>
      </c>
    </row>
    <row r="7575" customFormat="false" ht="15" hidden="false" customHeight="false" outlineLevel="0" collapsed="false">
      <c r="A7575" s="2" t="n">
        <v>7541</v>
      </c>
      <c r="B7575" s="2" t="n">
        <v>5</v>
      </c>
      <c r="C7575" s="22" t="n">
        <f aca="true">NORMSINV(MAX(RAND(),0.000000000001))</f>
        <v>1.32076734111852</v>
      </c>
      <c r="D7575" s="24" t="n">
        <f aca="false">IF($B$11="","",$B$11*EXP($B$12*C7575))</f>
        <v>1618.11850194975</v>
      </c>
      <c r="E7575" s="20" t="n">
        <f aca="true">IF($B$10="","",$B$10*(1-$B$14+2*$B$14*RAND()))</f>
        <v>3.51770510200116</v>
      </c>
      <c r="F7575" s="21" t="n">
        <f aca="false">INDEX($E$17:$E$28,B7575)</f>
        <v>4.761</v>
      </c>
      <c r="G7575" s="25" t="n">
        <f aca="false">IF(OR(D7575="",E7575="",F7575=""),"",D7575*($B$7-$B$8-F7575-E7575))</f>
        <v>7218.90381710595</v>
      </c>
      <c r="H7575" s="25" t="n">
        <f aca="false">IF(D7575="","",D7575*$F$30)</f>
        <v>8089.29801494719</v>
      </c>
    </row>
    <row r="7576" customFormat="false" ht="15" hidden="false" customHeight="false" outlineLevel="0" collapsed="false">
      <c r="A7576" s="2" t="n">
        <v>7542</v>
      </c>
      <c r="B7576" s="2" t="n">
        <v>6</v>
      </c>
      <c r="C7576" s="22" t="n">
        <f aca="true">NORMSINV(MAX(RAND(),0.000000000001))</f>
        <v>3.51245837519324</v>
      </c>
      <c r="D7576" s="24" t="n">
        <f aca="false">IF($B$11="","",$B$11*EXP($B$12*C7576))</f>
        <v>4074.58249933197</v>
      </c>
      <c r="E7576" s="20" t="n">
        <f aca="true">IF($B$10="","",$B$10*(1-$B$14+2*$B$14*RAND()))</f>
        <v>3.57838184828786</v>
      </c>
      <c r="F7576" s="21" t="n">
        <f aca="false">INDEX($E$17:$E$28,B7576)</f>
        <v>4.761</v>
      </c>
      <c r="G7576" s="25" t="n">
        <f aca="false">IF(OR(D7576="",E7576="",F7576=""),"",D7576*($B$7-$B$8-F7576-E7576))</f>
        <v>17930.6817072089</v>
      </c>
      <c r="H7576" s="25" t="n">
        <f aca="false">IF(D7576="","",D7576*$F$30)</f>
        <v>20369.6528306604</v>
      </c>
    </row>
    <row r="7577" customFormat="false" ht="15" hidden="false" customHeight="false" outlineLevel="0" collapsed="false">
      <c r="A7577" s="2" t="n">
        <v>7543</v>
      </c>
      <c r="B7577" s="2" t="n">
        <v>7</v>
      </c>
      <c r="C7577" s="22" t="n">
        <f aca="true">NORMSINV(MAX(RAND(),0.000000000001))</f>
        <v>0.228349351750426</v>
      </c>
      <c r="D7577" s="24" t="n">
        <f aca="false">IF($B$11="","",$B$11*EXP($B$12*C7577))</f>
        <v>1021.17730654449</v>
      </c>
      <c r="E7577" s="20" t="n">
        <f aca="true">IF($B$10="","",$B$10*(1-$B$14+2*$B$14*RAND()))</f>
        <v>3.94780660963927</v>
      </c>
      <c r="F7577" s="21" t="n">
        <f aca="false">INDEX($E$17:$E$28,B7577)</f>
        <v>4.761</v>
      </c>
      <c r="G7577" s="25" t="n">
        <f aca="false">IF(OR(D7577="",E7577="",F7577=""),"",D7577*($B$7-$B$8-F7577-E7577))</f>
        <v>4116.56320852853</v>
      </c>
      <c r="H7577" s="25" t="n">
        <f aca="false">IF(D7577="","",D7577*$F$30)</f>
        <v>5105.06959087723</v>
      </c>
    </row>
    <row r="7578" customFormat="false" ht="15" hidden="false" customHeight="false" outlineLevel="0" collapsed="false">
      <c r="A7578" s="2" t="n">
        <v>7544</v>
      </c>
      <c r="B7578" s="2" t="n">
        <v>8</v>
      </c>
      <c r="C7578" s="22" t="n">
        <f aca="true">NORMSINV(MAX(RAND(),0.000000000001))</f>
        <v>-0.131710612148811</v>
      </c>
      <c r="D7578" s="24" t="n">
        <f aca="false">IF($B$11="","",$B$11*EXP($B$12*C7578))</f>
        <v>877.42757105985</v>
      </c>
      <c r="E7578" s="20" t="n">
        <f aca="true">IF($B$10="","",$B$10*(1-$B$14+2*$B$14*RAND()))</f>
        <v>3.65421849847347</v>
      </c>
      <c r="F7578" s="21" t="n">
        <f aca="false">INDEX($E$17:$E$28,B7578)</f>
        <v>4.761</v>
      </c>
      <c r="G7578" s="25" t="n">
        <f aca="false">IF(OR(D7578="",E7578="",F7578=""),"",D7578*($B$7-$B$8-F7578-E7578))</f>
        <v>3794.682528249</v>
      </c>
      <c r="H7578" s="25" t="n">
        <f aca="false">IF(D7578="","",D7578*$F$30)</f>
        <v>4386.4359132424</v>
      </c>
    </row>
    <row r="7579" customFormat="false" ht="15" hidden="false" customHeight="false" outlineLevel="0" collapsed="false">
      <c r="A7579" s="2" t="n">
        <v>7545</v>
      </c>
      <c r="B7579" s="2" t="n">
        <v>9</v>
      </c>
      <c r="C7579" s="22" t="n">
        <f aca="true">NORMSINV(MAX(RAND(),0.000000000001))</f>
        <v>0.557363495308984</v>
      </c>
      <c r="D7579" s="24" t="n">
        <f aca="false">IF($B$11="","",$B$11*EXP($B$12*C7579))</f>
        <v>1173.0316829851</v>
      </c>
      <c r="E7579" s="20" t="n">
        <f aca="true">IF($B$10="","",$B$10*(1-$B$14+2*$B$14*RAND()))</f>
        <v>3.7490157881191</v>
      </c>
      <c r="F7579" s="21" t="n">
        <f aca="false">INDEX($E$17:$E$28,B7579)</f>
        <v>4.761</v>
      </c>
      <c r="G7579" s="25" t="n">
        <f aca="false">IF(OR(D7579="",E7579="",F7579=""),"",D7579*($B$7-$B$8-F7579-E7579))</f>
        <v>4961.90549906307</v>
      </c>
      <c r="H7579" s="25" t="n">
        <f aca="false">IF(D7579="","",D7579*$F$30)</f>
        <v>5864.21998957913</v>
      </c>
    </row>
    <row r="7580" customFormat="false" ht="15" hidden="false" customHeight="false" outlineLevel="0" collapsed="false">
      <c r="A7580" s="2" t="n">
        <v>7546</v>
      </c>
      <c r="B7580" s="2" t="n">
        <v>10</v>
      </c>
      <c r="C7580" s="22" t="n">
        <f aca="true">NORMSINV(MAX(RAND(),0.000000000001))</f>
        <v>-0.385738840332834</v>
      </c>
      <c r="D7580" s="24" t="n">
        <f aca="false">IF($B$11="","",$B$11*EXP($B$12*C7580))</f>
        <v>788.360550304029</v>
      </c>
      <c r="E7580" s="20" t="n">
        <f aca="true">IF($B$10="","",$B$10*(1-$B$14+2*$B$14*RAND()))</f>
        <v>3.89807450945892</v>
      </c>
      <c r="F7580" s="21" t="n">
        <f aca="false">INDEX($E$17:$E$28,B7580)</f>
        <v>4.761</v>
      </c>
      <c r="G7580" s="25" t="n">
        <f aca="false">IF(OR(D7580="",E7580="",F7580=""),"",D7580*($B$7-$B$8-F7580-E7580))</f>
        <v>3217.24066547271</v>
      </c>
      <c r="H7580" s="25" t="n">
        <f aca="false">IF(D7580="","",D7580*$F$30)</f>
        <v>3941.1720630799</v>
      </c>
    </row>
    <row r="7581" customFormat="false" ht="15" hidden="false" customHeight="false" outlineLevel="0" collapsed="false">
      <c r="A7581" s="2" t="n">
        <v>7547</v>
      </c>
      <c r="B7581" s="2" t="n">
        <v>11</v>
      </c>
      <c r="C7581" s="22" t="n">
        <f aca="true">NORMSINV(MAX(RAND(),0.000000000001))</f>
        <v>0.217180781260318</v>
      </c>
      <c r="D7581" s="24" t="n">
        <f aca="false">IF($B$11="","",$B$11*EXP($B$12*C7581))</f>
        <v>1016.3828785902</v>
      </c>
      <c r="E7581" s="20" t="n">
        <f aca="true">IF($B$10="","",$B$10*(1-$B$14+2*$B$14*RAND()))</f>
        <v>3.76340786932815</v>
      </c>
      <c r="F7581" s="21" t="n">
        <f aca="false">INDEX($E$17:$E$28,B7581)</f>
        <v>4.761</v>
      </c>
      <c r="G7581" s="25" t="n">
        <f aca="false">IF(OR(D7581="",E7581="",F7581=""),"",D7581*($B$7-$B$8-F7581-E7581))</f>
        <v>4284.65566473446</v>
      </c>
      <c r="H7581" s="25" t="n">
        <f aca="false">IF(D7581="","",D7581*$F$30)</f>
        <v>5081.10128664814</v>
      </c>
    </row>
    <row r="7582" customFormat="false" ht="15" hidden="false" customHeight="false" outlineLevel="0" collapsed="false">
      <c r="A7582" s="2" t="n">
        <v>7548</v>
      </c>
      <c r="B7582" s="2" t="n">
        <v>12</v>
      </c>
      <c r="C7582" s="22" t="n">
        <f aca="true">NORMSINV(MAX(RAND(),0.000000000001))</f>
        <v>0.69302774652977</v>
      </c>
      <c r="D7582" s="24" t="n">
        <f aca="false">IF($B$11="","",$B$11*EXP($B$12*C7582))</f>
        <v>1242.04087242169</v>
      </c>
      <c r="E7582" s="20" t="n">
        <f aca="true">IF($B$10="","",$B$10*(1-$B$14+2*$B$14*RAND()))</f>
        <v>3.44393731000828</v>
      </c>
      <c r="F7582" s="21" t="n">
        <f aca="false">INDEX($E$17:$E$28,B7582)</f>
        <v>4.761</v>
      </c>
      <c r="G7582" s="25" t="n">
        <f aca="false">IF(OR(D7582="",E7582="",F7582=""),"",D7582*($B$7-$B$8-F7582-E7582))</f>
        <v>5632.73321996438</v>
      </c>
      <c r="H7582" s="25" t="n">
        <f aca="false">IF(D7582="","",D7582*$F$30)</f>
        <v>6209.21072941052</v>
      </c>
    </row>
    <row r="7583" customFormat="false" ht="15" hidden="false" customHeight="false" outlineLevel="0" collapsed="false">
      <c r="A7583" s="2" t="n">
        <v>7549</v>
      </c>
      <c r="B7583" s="2" t="n">
        <v>1</v>
      </c>
      <c r="C7583" s="22" t="n">
        <f aca="true">NORMSINV(MAX(RAND(),0.000000000001))</f>
        <v>-0.400145912126538</v>
      </c>
      <c r="D7583" s="24" t="n">
        <f aca="false">IF($B$11="","",$B$11*EXP($B$12*C7583))</f>
        <v>783.589185695973</v>
      </c>
      <c r="E7583" s="20" t="n">
        <f aca="true">IF($B$10="","",$B$10*(1-$B$14+2*$B$14*RAND()))</f>
        <v>3.64534655020078</v>
      </c>
      <c r="F7583" s="21" t="n">
        <f aca="false">INDEX($E$17:$E$28,B7583)</f>
        <v>4.92562580645161</v>
      </c>
      <c r="G7583" s="25" t="n">
        <f aca="false">IF(OR(D7583="",E7583="",F7583=""),"",D7583*($B$7-$B$8-F7583-E7583))</f>
        <v>3266.80497619476</v>
      </c>
      <c r="H7583" s="25" t="n">
        <f aca="false">IF(D7583="","",D7583*$F$30)</f>
        <v>3917.31905713131</v>
      </c>
    </row>
    <row r="7584" customFormat="false" ht="15" hidden="false" customHeight="false" outlineLevel="0" collapsed="false">
      <c r="A7584" s="2" t="n">
        <v>7550</v>
      </c>
      <c r="B7584" s="2" t="n">
        <v>2</v>
      </c>
      <c r="C7584" s="22" t="n">
        <f aca="true">NORMSINV(MAX(RAND(),0.000000000001))</f>
        <v>1.31794540500881</v>
      </c>
      <c r="D7584" s="24" t="n">
        <f aca="false">IF($B$11="","",$B$11*EXP($B$12*C7584))</f>
        <v>1616.1955922858</v>
      </c>
      <c r="E7584" s="20" t="n">
        <f aca="true">IF($B$10="","",$B$10*(1-$B$14+2*$B$14*RAND()))</f>
        <v>3.38357216633662</v>
      </c>
      <c r="F7584" s="21" t="n">
        <f aca="false">INDEX($E$17:$E$28,B7584)</f>
        <v>5.0612</v>
      </c>
      <c r="G7584" s="25" t="n">
        <f aca="false">IF(OR(D7584="",E7584="",F7584=""),"",D7584*($B$7-$B$8-F7584-E7584))</f>
        <v>6941.92829263004</v>
      </c>
      <c r="H7584" s="25" t="n">
        <f aca="false">IF(D7584="","",D7584*$F$30)</f>
        <v>8079.68500495516</v>
      </c>
    </row>
    <row r="7585" customFormat="false" ht="15" hidden="false" customHeight="false" outlineLevel="0" collapsed="false">
      <c r="A7585" s="2" t="n">
        <v>7551</v>
      </c>
      <c r="B7585" s="2" t="n">
        <v>3</v>
      </c>
      <c r="C7585" s="22" t="n">
        <f aca="true">NORMSINV(MAX(RAND(),0.000000000001))</f>
        <v>-0.799994556079658</v>
      </c>
      <c r="D7585" s="24" t="n">
        <f aca="false">IF($B$11="","",$B$11*EXP($B$12*C7585))</f>
        <v>662.090487456719</v>
      </c>
      <c r="E7585" s="20" t="n">
        <f aca="true">IF($B$10="","",$B$10*(1-$B$14+2*$B$14*RAND()))</f>
        <v>3.42113857419433</v>
      </c>
      <c r="F7585" s="21" t="n">
        <f aca="false">INDEX($E$17:$E$28,B7585)</f>
        <v>5.0612</v>
      </c>
      <c r="G7585" s="25" t="n">
        <f aca="false">IF(OR(D7585="",E7585="",F7585=""),"",D7585*($B$7-$B$8-F7585-E7585))</f>
        <v>2818.95712883735</v>
      </c>
      <c r="H7585" s="25" t="n">
        <f aca="false">IF(D7585="","",D7585*$F$30)</f>
        <v>3309.92276489363</v>
      </c>
    </row>
    <row r="7586" customFormat="false" ht="15" hidden="false" customHeight="false" outlineLevel="0" collapsed="false">
      <c r="A7586" s="2" t="n">
        <v>7552</v>
      </c>
      <c r="B7586" s="2" t="n">
        <v>4</v>
      </c>
      <c r="C7586" s="22" t="n">
        <f aca="true">NORMSINV(MAX(RAND(),0.000000000001))</f>
        <v>-0.849553296482633</v>
      </c>
      <c r="D7586" s="24" t="n">
        <f aca="false">IF($B$11="","",$B$11*EXP($B$12*C7586))</f>
        <v>648.407828307641</v>
      </c>
      <c r="E7586" s="20" t="n">
        <f aca="true">IF($B$10="","",$B$10*(1-$B$14+2*$B$14*RAND()))</f>
        <v>3.9698009351613</v>
      </c>
      <c r="F7586" s="21" t="n">
        <f aca="false">INDEX($E$17:$E$28,B7586)</f>
        <v>4.89657419354839</v>
      </c>
      <c r="G7586" s="25" t="n">
        <f aca="false">IF(OR(D7586="",E7586="",F7586=""),"",D7586*($B$7-$B$8-F7586-E7586))</f>
        <v>2511.68869047182</v>
      </c>
      <c r="H7586" s="25" t="n">
        <f aca="false">IF(D7586="","",D7586*$F$30)</f>
        <v>3241.52041527556</v>
      </c>
    </row>
    <row r="7587" customFormat="false" ht="15" hidden="false" customHeight="false" outlineLevel="0" collapsed="false">
      <c r="A7587" s="2" t="n">
        <v>7553</v>
      </c>
      <c r="B7587" s="2" t="n">
        <v>5</v>
      </c>
      <c r="C7587" s="22" t="n">
        <f aca="true">NORMSINV(MAX(RAND(),0.000000000001))</f>
        <v>-1.68434045151425</v>
      </c>
      <c r="D7587" s="24" t="n">
        <f aca="false">IF($B$11="","",$B$11*EXP($B$12*C7587))</f>
        <v>456.125906699048</v>
      </c>
      <c r="E7587" s="20" t="n">
        <f aca="true">IF($B$10="","",$B$10*(1-$B$14+2*$B$14*RAND()))</f>
        <v>3.48900427088552</v>
      </c>
      <c r="F7587" s="21" t="n">
        <f aca="false">INDEX($E$17:$E$28,B7587)</f>
        <v>4.761</v>
      </c>
      <c r="G7587" s="25" t="n">
        <f aca="false">IF(OR(D7587="",E7587="",F7587=""),"",D7587*($B$7-$B$8-F7587-E7587))</f>
        <v>2048.0033730172</v>
      </c>
      <c r="H7587" s="25" t="n">
        <f aca="false">IF(D7587="","",D7587*$F$30)</f>
        <v>2280.26463276988</v>
      </c>
    </row>
    <row r="7588" customFormat="false" ht="15" hidden="false" customHeight="false" outlineLevel="0" collapsed="false">
      <c r="A7588" s="2" t="n">
        <v>7554</v>
      </c>
      <c r="B7588" s="2" t="n">
        <v>6</v>
      </c>
      <c r="C7588" s="22" t="n">
        <f aca="true">NORMSINV(MAX(RAND(),0.000000000001))</f>
        <v>-0.411200482379205</v>
      </c>
      <c r="D7588" s="24" t="n">
        <f aca="false">IF($B$11="","",$B$11*EXP($B$12*C7588))</f>
        <v>779.947698621979</v>
      </c>
      <c r="E7588" s="20" t="n">
        <f aca="true">IF($B$10="","",$B$10*(1-$B$14+2*$B$14*RAND()))</f>
        <v>3.9345443885251</v>
      </c>
      <c r="F7588" s="21" t="n">
        <f aca="false">INDEX($E$17:$E$28,B7588)</f>
        <v>4.761</v>
      </c>
      <c r="G7588" s="25" t="n">
        <f aca="false">IF(OR(D7588="",E7588="",F7588=""),"",D7588*($B$7-$B$8-F7588-E7588))</f>
        <v>3154.4638463486</v>
      </c>
      <c r="H7588" s="25" t="n">
        <f aca="false">IF(D7588="","",D7588*$F$30)</f>
        <v>3899.11453495099</v>
      </c>
    </row>
    <row r="7589" customFormat="false" ht="15" hidden="false" customHeight="false" outlineLevel="0" collapsed="false">
      <c r="A7589" s="2" t="n">
        <v>7555</v>
      </c>
      <c r="B7589" s="2" t="n">
        <v>7</v>
      </c>
      <c r="C7589" s="22" t="n">
        <f aca="true">NORMSINV(MAX(RAND(),0.000000000001))</f>
        <v>0.913645731285725</v>
      </c>
      <c r="D7589" s="24" t="n">
        <f aca="false">IF($B$11="","",$B$11*EXP($B$12*C7589))</f>
        <v>1363.03907967822</v>
      </c>
      <c r="E7589" s="20" t="n">
        <f aca="true">IF($B$10="","",$B$10*(1-$B$14+2*$B$14*RAND()))</f>
        <v>3.58449528838775</v>
      </c>
      <c r="F7589" s="21" t="n">
        <f aca="false">INDEX($E$17:$E$28,B7589)</f>
        <v>4.761</v>
      </c>
      <c r="G7589" s="25" t="n">
        <f aca="false">IF(OR(D7589="",E7589="",F7589=""),"",D7589*($B$7-$B$8-F7589-E7589))</f>
        <v>5989.88165775758</v>
      </c>
      <c r="H7589" s="25" t="n">
        <f aca="false">IF(D7589="","",D7589*$F$30)</f>
        <v>6814.10496712738</v>
      </c>
    </row>
    <row r="7590" customFormat="false" ht="15" hidden="false" customHeight="false" outlineLevel="0" collapsed="false">
      <c r="A7590" s="2" t="n">
        <v>7556</v>
      </c>
      <c r="B7590" s="2" t="n">
        <v>8</v>
      </c>
      <c r="C7590" s="22" t="n">
        <f aca="true">NORMSINV(MAX(RAND(),0.000000000001))</f>
        <v>0.187589922046304</v>
      </c>
      <c r="D7590" s="24" t="n">
        <f aca="false">IF($B$11="","",$B$11*EXP($B$12*C7590))</f>
        <v>1003.78870225601</v>
      </c>
      <c r="E7590" s="20" t="n">
        <f aca="true">IF($B$10="","",$B$10*(1-$B$14+2*$B$14*RAND()))</f>
        <v>3.84452264575092</v>
      </c>
      <c r="F7590" s="21" t="n">
        <f aca="false">INDEX($E$17:$E$28,B7590)</f>
        <v>4.761</v>
      </c>
      <c r="G7590" s="25" t="n">
        <f aca="false">IF(OR(D7590="",E7590="",F7590=""),"",D7590*($B$7-$B$8-F7590-E7590))</f>
        <v>4150.14165792856</v>
      </c>
      <c r="H7590" s="25" t="n">
        <f aca="false">IF(D7590="","",D7590*$F$30)</f>
        <v>5018.14048031826</v>
      </c>
    </row>
    <row r="7591" customFormat="false" ht="15" hidden="false" customHeight="false" outlineLevel="0" collapsed="false">
      <c r="A7591" s="2" t="n">
        <v>7557</v>
      </c>
      <c r="B7591" s="2" t="n">
        <v>9</v>
      </c>
      <c r="C7591" s="22" t="n">
        <f aca="true">NORMSINV(MAX(RAND(),0.000000000001))</f>
        <v>-0.723285070810934</v>
      </c>
      <c r="D7591" s="24" t="n">
        <f aca="false">IF($B$11="","",$B$11*EXP($B$12*C7591))</f>
        <v>683.840708863249</v>
      </c>
      <c r="E7591" s="20" t="n">
        <f aca="true">IF($B$10="","",$B$10*(1-$B$14+2*$B$14*RAND()))</f>
        <v>3.68118381652423</v>
      </c>
      <c r="F7591" s="21" t="n">
        <f aca="false">INDEX($E$17:$E$28,B7591)</f>
        <v>4.761</v>
      </c>
      <c r="G7591" s="25" t="n">
        <f aca="false">IF(OR(D7591="",E7591="",F7591=""),"",D7591*($B$7-$B$8-F7591-E7591))</f>
        <v>2939.02166547202</v>
      </c>
      <c r="H7591" s="25" t="n">
        <f aca="false">IF(D7591="","",D7591*$F$30)</f>
        <v>3418.65647174915</v>
      </c>
    </row>
    <row r="7592" customFormat="false" ht="15" hidden="false" customHeight="false" outlineLevel="0" collapsed="false">
      <c r="A7592" s="2" t="n">
        <v>7558</v>
      </c>
      <c r="B7592" s="2" t="n">
        <v>10</v>
      </c>
      <c r="C7592" s="22" t="n">
        <f aca="true">NORMSINV(MAX(RAND(),0.000000000001))</f>
        <v>0.0720005812900057</v>
      </c>
      <c r="D7592" s="24" t="n">
        <f aca="false">IF($B$11="","",$B$11*EXP($B$12*C7592))</f>
        <v>956.070252525302</v>
      </c>
      <c r="E7592" s="20" t="n">
        <f aca="true">IF($B$10="","",$B$10*(1-$B$14+2*$B$14*RAND()))</f>
        <v>3.88799902334085</v>
      </c>
      <c r="F7592" s="21" t="n">
        <f aca="false">INDEX($E$17:$E$28,B7592)</f>
        <v>4.761</v>
      </c>
      <c r="G7592" s="25" t="n">
        <f aca="false">IF(OR(D7592="",E7592="",F7592=""),"",D7592*($B$7-$B$8-F7592-E7592))</f>
        <v>3911.28433683577</v>
      </c>
      <c r="H7592" s="25" t="n">
        <f aca="false">IF(D7592="","",D7592*$F$30)</f>
        <v>4779.58640642449</v>
      </c>
    </row>
    <row r="7593" customFormat="false" ht="15" hidden="false" customHeight="false" outlineLevel="0" collapsed="false">
      <c r="A7593" s="2" t="n">
        <v>7559</v>
      </c>
      <c r="B7593" s="2" t="n">
        <v>11</v>
      </c>
      <c r="C7593" s="22" t="n">
        <f aca="true">NORMSINV(MAX(RAND(),0.000000000001))</f>
        <v>1.45282598853574</v>
      </c>
      <c r="D7593" s="24" t="n">
        <f aca="false">IF($B$11="","",$B$11*EXP($B$12*C7593))</f>
        <v>1710.71102575822</v>
      </c>
      <c r="E7593" s="20" t="n">
        <f aca="true">IF($B$10="","",$B$10*(1-$B$14+2*$B$14*RAND()))</f>
        <v>3.79124439349604</v>
      </c>
      <c r="F7593" s="21" t="n">
        <f aca="false">INDEX($E$17:$E$28,B7593)</f>
        <v>4.761</v>
      </c>
      <c r="G7593" s="25" t="n">
        <f aca="false">IF(OR(D7593="",E7593="",F7593=""),"",D7593*($B$7-$B$8-F7593-E7593))</f>
        <v>7164.03968922714</v>
      </c>
      <c r="H7593" s="25" t="n">
        <f aca="false">IF(D7593="","",D7593*$F$30)</f>
        <v>8552.18655997051</v>
      </c>
    </row>
    <row r="7594" customFormat="false" ht="15" hidden="false" customHeight="false" outlineLevel="0" collapsed="false">
      <c r="A7594" s="2" t="n">
        <v>7560</v>
      </c>
      <c r="B7594" s="2" t="n">
        <v>12</v>
      </c>
      <c r="C7594" s="22" t="n">
        <f aca="true">NORMSINV(MAX(RAND(),0.000000000001))</f>
        <v>-0.777704024085091</v>
      </c>
      <c r="D7594" s="24" t="n">
        <f aca="false">IF($B$11="","",$B$11*EXP($B$12*C7594))</f>
        <v>668.338450999901</v>
      </c>
      <c r="E7594" s="20" t="n">
        <f aca="true">IF($B$10="","",$B$10*(1-$B$14+2*$B$14*RAND()))</f>
        <v>3.90567000796447</v>
      </c>
      <c r="F7594" s="21" t="n">
        <f aca="false">INDEX($E$17:$E$28,B7594)</f>
        <v>4.761</v>
      </c>
      <c r="G7594" s="25" t="n">
        <f aca="false">IF(OR(D7594="",E7594="",F7594=""),"",D7594*($B$7-$B$8-F7594-E7594))</f>
        <v>2722.36305728847</v>
      </c>
      <c r="H7594" s="25" t="n">
        <f aca="false">IF(D7594="","",D7594*$F$30)</f>
        <v>3341.1575842387</v>
      </c>
    </row>
    <row r="7595" customFormat="false" ht="15" hidden="false" customHeight="false" outlineLevel="0" collapsed="false">
      <c r="A7595" s="2" t="n">
        <v>7561</v>
      </c>
      <c r="B7595" s="2" t="n">
        <v>1</v>
      </c>
      <c r="C7595" s="22" t="n">
        <f aca="true">NORMSINV(MAX(RAND(),0.000000000001))</f>
        <v>-0.713249569259485</v>
      </c>
      <c r="D7595" s="24" t="n">
        <f aca="false">IF($B$11="","",$B$11*EXP($B$12*C7595))</f>
        <v>686.738533821273</v>
      </c>
      <c r="E7595" s="20" t="n">
        <f aca="true">IF($B$10="","",$B$10*(1-$B$14+2*$B$14*RAND()))</f>
        <v>3.98860920034435</v>
      </c>
      <c r="F7595" s="21" t="n">
        <f aca="false">INDEX($E$17:$E$28,B7595)</f>
        <v>4.92562580645161</v>
      </c>
      <c r="G7595" s="25" t="n">
        <f aca="false">IF(OR(D7595="",E7595="",F7595=""),"",D7595*($B$7-$B$8-F7595-E7595))</f>
        <v>2627.30024217769</v>
      </c>
      <c r="H7595" s="25" t="n">
        <f aca="false">IF(D7595="","",D7595*$F$30)</f>
        <v>3433.14327827931</v>
      </c>
    </row>
    <row r="7596" customFormat="false" ht="15" hidden="false" customHeight="false" outlineLevel="0" collapsed="false">
      <c r="A7596" s="2" t="n">
        <v>7562</v>
      </c>
      <c r="B7596" s="2" t="n">
        <v>2</v>
      </c>
      <c r="C7596" s="22" t="n">
        <f aca="true">NORMSINV(MAX(RAND(),0.000000000001))</f>
        <v>2.53750563908334</v>
      </c>
      <c r="D7596" s="24" t="n">
        <f aca="false">IF($B$11="","",$B$11*EXP($B$12*C7596))</f>
        <v>2701.90285842741</v>
      </c>
      <c r="E7596" s="20" t="n">
        <f aca="true">IF($B$10="","",$B$10*(1-$B$14+2*$B$14*RAND()))</f>
        <v>3.71628357306025</v>
      </c>
      <c r="F7596" s="21" t="n">
        <f aca="false">INDEX($E$17:$E$28,B7596)</f>
        <v>5.0612</v>
      </c>
      <c r="G7596" s="25" t="n">
        <f aca="false">IF(OR(D7596="",E7596="",F7596=""),"",D7596*($B$7-$B$8-F7596-E7596))</f>
        <v>10706.3344605141</v>
      </c>
      <c r="H7596" s="25" t="n">
        <f aca="false">IF(D7596="","",D7596*$F$30)</f>
        <v>13507.3527698503</v>
      </c>
    </row>
    <row r="7597" customFormat="false" ht="15" hidden="false" customHeight="false" outlineLevel="0" collapsed="false">
      <c r="A7597" s="2" t="n">
        <v>7563</v>
      </c>
      <c r="B7597" s="2" t="n">
        <v>3</v>
      </c>
      <c r="C7597" s="22" t="n">
        <f aca="true">NORMSINV(MAX(RAND(),0.000000000001))</f>
        <v>-0.803954774147421</v>
      </c>
      <c r="D7597" s="24" t="n">
        <f aca="false">IF($B$11="","",$B$11*EXP($B$12*C7597))</f>
        <v>660.986577363264</v>
      </c>
      <c r="E7597" s="20" t="n">
        <f aca="true">IF($B$10="","",$B$10*(1-$B$14+2*$B$14*RAND()))</f>
        <v>3.60031528144319</v>
      </c>
      <c r="F7597" s="21" t="n">
        <f aca="false">INDEX($E$17:$E$28,B7597)</f>
        <v>5.0612</v>
      </c>
      <c r="G7597" s="25" t="n">
        <f aca="false">IF(OR(D7597="",E7597="",F7597=""),"",D7597*($B$7-$B$8-F7597-E7597))</f>
        <v>2695.82365494724</v>
      </c>
      <c r="H7597" s="25" t="n">
        <f aca="false">IF(D7597="","",D7597*$F$30)</f>
        <v>3304.40409755443</v>
      </c>
    </row>
    <row r="7598" customFormat="false" ht="15" hidden="false" customHeight="false" outlineLevel="0" collapsed="false">
      <c r="A7598" s="2" t="n">
        <v>7564</v>
      </c>
      <c r="B7598" s="2" t="n">
        <v>4</v>
      </c>
      <c r="C7598" s="22" t="n">
        <f aca="true">NORMSINV(MAX(RAND(),0.000000000001))</f>
        <v>0.890183796065298</v>
      </c>
      <c r="D7598" s="24" t="n">
        <f aca="false">IF($B$11="","",$B$11*EXP($B$12*C7598))</f>
        <v>1349.63037780222</v>
      </c>
      <c r="E7598" s="20" t="n">
        <f aca="true">IF($B$10="","",$B$10*(1-$B$14+2*$B$14*RAND()))</f>
        <v>3.87688024743665</v>
      </c>
      <c r="F7598" s="21" t="n">
        <f aca="false">INDEX($E$17:$E$28,B7598)</f>
        <v>4.89657419354839</v>
      </c>
      <c r="G7598" s="25" t="n">
        <f aca="false">IF(OR(D7598="",E7598="",F7598=""),"",D7598*($B$7-$B$8-F7598-E7598))</f>
        <v>5353.3703813831</v>
      </c>
      <c r="H7598" s="25" t="n">
        <f aca="false">IF(D7598="","",D7598*$F$30)</f>
        <v>6747.07218470888</v>
      </c>
    </row>
    <row r="7599" customFormat="false" ht="15" hidden="false" customHeight="false" outlineLevel="0" collapsed="false">
      <c r="A7599" s="2" t="n">
        <v>7565</v>
      </c>
      <c r="B7599" s="2" t="n">
        <v>5</v>
      </c>
      <c r="C7599" s="22" t="n">
        <f aca="true">NORMSINV(MAX(RAND(),0.000000000001))</f>
        <v>-1.03909753763491</v>
      </c>
      <c r="D7599" s="24" t="n">
        <f aca="false">IF($B$11="","",$B$11*EXP($B$12*C7599))</f>
        <v>598.635172484131</v>
      </c>
      <c r="E7599" s="20" t="n">
        <f aca="true">IF($B$10="","",$B$10*(1-$B$14+2*$B$14*RAND()))</f>
        <v>3.76021816625146</v>
      </c>
      <c r="F7599" s="21" t="n">
        <f aca="false">INDEX($E$17:$E$28,B7599)</f>
        <v>4.761</v>
      </c>
      <c r="G7599" s="25" t="n">
        <f aca="false">IF(OR(D7599="",E7599="",F7599=""),"",D7599*($B$7-$B$8-F7599-E7599))</f>
        <v>2525.51119071898</v>
      </c>
      <c r="H7599" s="25" t="n">
        <f aca="false">IF(D7599="","",D7599*$F$30)</f>
        <v>2992.69695428267</v>
      </c>
    </row>
    <row r="7600" customFormat="false" ht="15" hidden="false" customHeight="false" outlineLevel="0" collapsed="false">
      <c r="A7600" s="2" t="n">
        <v>7566</v>
      </c>
      <c r="B7600" s="2" t="n">
        <v>6</v>
      </c>
      <c r="C7600" s="22" t="n">
        <f aca="true">NORMSINV(MAX(RAND(),0.000000000001))</f>
        <v>0.132644604442115</v>
      </c>
      <c r="D7600" s="24" t="n">
        <f aca="false">IF($B$11="","",$B$11*EXP($B$12*C7600))</f>
        <v>980.81585437763</v>
      </c>
      <c r="E7600" s="20" t="n">
        <f aca="true">IF($B$10="","",$B$10*(1-$B$14+2*$B$14*RAND()))</f>
        <v>3.75631323855038</v>
      </c>
      <c r="F7600" s="21" t="n">
        <f aca="false">INDEX($E$17:$E$28,B7600)</f>
        <v>4.761</v>
      </c>
      <c r="G7600" s="25" t="n">
        <f aca="false">IF(OR(D7600="",E7600="",F7600=""),"",D7600*($B$7-$B$8-F7600-E7600))</f>
        <v>4141.67812370032</v>
      </c>
      <c r="H7600" s="25" t="n">
        <f aca="false">IF(D7600="","",D7600*$F$30)</f>
        <v>4903.29461920465</v>
      </c>
    </row>
    <row r="7601" customFormat="false" ht="15" hidden="false" customHeight="false" outlineLevel="0" collapsed="false">
      <c r="A7601" s="2" t="n">
        <v>7567</v>
      </c>
      <c r="B7601" s="2" t="n">
        <v>7</v>
      </c>
      <c r="C7601" s="22" t="n">
        <f aca="true">NORMSINV(MAX(RAND(),0.000000000001))</f>
        <v>-0.690525144277398</v>
      </c>
      <c r="D7601" s="24" t="n">
        <f aca="false">IF($B$11="","",$B$11*EXP($B$12*C7601))</f>
        <v>693.345845409426</v>
      </c>
      <c r="E7601" s="20" t="n">
        <f aca="true">IF($B$10="","",$B$10*(1-$B$14+2*$B$14*RAND()))</f>
        <v>3.4802959534284</v>
      </c>
      <c r="F7601" s="21" t="n">
        <f aca="false">INDEX($E$17:$E$28,B7601)</f>
        <v>4.761</v>
      </c>
      <c r="G7601" s="25" t="n">
        <f aca="false">IF(OR(D7601="",E7601="",F7601=""),"",D7601*($B$7-$B$8-F7601-E7601))</f>
        <v>3119.15776041699</v>
      </c>
      <c r="H7601" s="25" t="n">
        <f aca="false">IF(D7601="","",D7601*$F$30)</f>
        <v>3466.1745503708</v>
      </c>
    </row>
    <row r="7602" customFormat="false" ht="15" hidden="false" customHeight="false" outlineLevel="0" collapsed="false">
      <c r="A7602" s="2" t="n">
        <v>7568</v>
      </c>
      <c r="B7602" s="2" t="n">
        <v>8</v>
      </c>
      <c r="C7602" s="22" t="n">
        <f aca="true">NORMSINV(MAX(RAND(),0.000000000001))</f>
        <v>0.980051567059635</v>
      </c>
      <c r="D7602" s="24" t="n">
        <f aca="false">IF($B$11="","",$B$11*EXP($B$12*C7602))</f>
        <v>1401.71710685375</v>
      </c>
      <c r="E7602" s="20" t="n">
        <f aca="true">IF($B$10="","",$B$10*(1-$B$14+2*$B$14*RAND()))</f>
        <v>3.41325895440758</v>
      </c>
      <c r="F7602" s="21" t="n">
        <f aca="false">INDEX($E$17:$E$28,B7602)</f>
        <v>4.761</v>
      </c>
      <c r="G7602" s="25" t="n">
        <f aca="false">IF(OR(D7602="",E7602="",F7602=""),"",D7602*($B$7-$B$8-F7602-E7602))</f>
        <v>6399.8773290712</v>
      </c>
      <c r="H7602" s="25" t="n">
        <f aca="false">IF(D7602="","",D7602*$F$30)</f>
        <v>7007.46416058325</v>
      </c>
    </row>
    <row r="7603" customFormat="false" ht="15" hidden="false" customHeight="false" outlineLevel="0" collapsed="false">
      <c r="A7603" s="2" t="n">
        <v>7569</v>
      </c>
      <c r="B7603" s="2" t="n">
        <v>9</v>
      </c>
      <c r="C7603" s="22" t="n">
        <f aca="true">NORMSINV(MAX(RAND(),0.000000000001))</f>
        <v>-0.612445451184318</v>
      </c>
      <c r="D7603" s="24" t="n">
        <f aca="false">IF($B$11="","",$B$11*EXP($B$12*C7603))</f>
        <v>716.536410637379</v>
      </c>
      <c r="E7603" s="20" t="n">
        <f aca="true">IF($B$10="","",$B$10*(1-$B$14+2*$B$14*RAND()))</f>
        <v>3.83597287487789</v>
      </c>
      <c r="F7603" s="21" t="n">
        <f aca="false">INDEX($E$17:$E$28,B7603)</f>
        <v>4.761</v>
      </c>
      <c r="G7603" s="25" t="n">
        <f aca="false">IF(OR(D7603="",E7603="",F7603=""),"",D7603*($B$7-$B$8-F7603-E7603))</f>
        <v>2968.6297854083</v>
      </c>
      <c r="H7603" s="25" t="n">
        <f aca="false">IF(D7603="","",D7603*$F$30)</f>
        <v>3582.10882405839</v>
      </c>
    </row>
    <row r="7604" customFormat="false" ht="15" hidden="false" customHeight="false" outlineLevel="0" collapsed="false">
      <c r="A7604" s="2" t="n">
        <v>7570</v>
      </c>
      <c r="B7604" s="2" t="n">
        <v>10</v>
      </c>
      <c r="C7604" s="22" t="n">
        <f aca="true">NORMSINV(MAX(RAND(),0.000000000001))</f>
        <v>-1.82274028719873</v>
      </c>
      <c r="D7604" s="24" t="n">
        <f aca="false">IF($B$11="","",$B$11*EXP($B$12*C7604))</f>
        <v>430.286767736382</v>
      </c>
      <c r="E7604" s="20" t="n">
        <f aca="true">IF($B$10="","",$B$10*(1-$B$14+2*$B$14*RAND()))</f>
        <v>3.74533770991527</v>
      </c>
      <c r="F7604" s="21" t="n">
        <f aca="false">INDEX($E$17:$E$28,B7604)</f>
        <v>4.761</v>
      </c>
      <c r="G7604" s="25" t="n">
        <f aca="false">IF(OR(D7604="",E7604="",F7604=""),"",D7604*($B$7-$B$8-F7604-E7604))</f>
        <v>1821.68886248797</v>
      </c>
      <c r="H7604" s="25" t="n">
        <f aca="false">IF(D7604="","",D7604*$F$30)</f>
        <v>2151.08960926772</v>
      </c>
    </row>
    <row r="7605" customFormat="false" ht="15" hidden="false" customHeight="false" outlineLevel="0" collapsed="false">
      <c r="A7605" s="2" t="n">
        <v>7571</v>
      </c>
      <c r="B7605" s="2" t="n">
        <v>11</v>
      </c>
      <c r="C7605" s="22" t="n">
        <f aca="true">NORMSINV(MAX(RAND(),0.000000000001))</f>
        <v>-0.001493397150223</v>
      </c>
      <c r="D7605" s="24" t="n">
        <f aca="false">IF($B$11="","",$B$11*EXP($B$12*C7605))</f>
        <v>926.91653856085</v>
      </c>
      <c r="E7605" s="20" t="n">
        <f aca="true">IF($B$10="","",$B$10*(1-$B$14+2*$B$14*RAND()))</f>
        <v>3.7183988562938</v>
      </c>
      <c r="F7605" s="21" t="n">
        <f aca="false">INDEX($E$17:$E$28,B7605)</f>
        <v>4.761</v>
      </c>
      <c r="G7605" s="25" t="n">
        <f aca="false">IF(OR(D7605="",E7605="",F7605=""),"",D7605*($B$7-$B$8-F7605-E7605))</f>
        <v>3949.22166431255</v>
      </c>
      <c r="H7605" s="25" t="n">
        <f aca="false">IF(D7605="","",D7605*$F$30)</f>
        <v>4633.8411595734</v>
      </c>
    </row>
    <row r="7606" customFormat="false" ht="15" hidden="false" customHeight="false" outlineLevel="0" collapsed="false">
      <c r="A7606" s="2" t="n">
        <v>7572</v>
      </c>
      <c r="B7606" s="2" t="n">
        <v>12</v>
      </c>
      <c r="C7606" s="22" t="n">
        <f aca="true">NORMSINV(MAX(RAND(),0.000000000001))</f>
        <v>0.306526376837485</v>
      </c>
      <c r="D7606" s="24" t="n">
        <f aca="false">IF($B$11="","",$B$11*EXP($B$12*C7606))</f>
        <v>1055.37624048425</v>
      </c>
      <c r="E7606" s="20" t="n">
        <f aca="true">IF($B$10="","",$B$10*(1-$B$14+2*$B$14*RAND()))</f>
        <v>4.02170054835347</v>
      </c>
      <c r="F7606" s="21" t="n">
        <f aca="false">INDEX($E$17:$E$28,B7606)</f>
        <v>4.761</v>
      </c>
      <c r="G7606" s="25" t="n">
        <f aca="false">IF(OR(D7606="",E7606="",F7606=""),"",D7606*($B$7-$B$8-F7606-E7606))</f>
        <v>4176.43981774912</v>
      </c>
      <c r="H7606" s="25" t="n">
        <f aca="false">IF(D7606="","",D7606*$F$30)</f>
        <v>5276.03690142888</v>
      </c>
    </row>
    <row r="7607" customFormat="false" ht="15" hidden="false" customHeight="false" outlineLevel="0" collapsed="false">
      <c r="A7607" s="2" t="n">
        <v>7573</v>
      </c>
      <c r="B7607" s="2" t="n">
        <v>1</v>
      </c>
      <c r="C7607" s="22" t="n">
        <f aca="true">NORMSINV(MAX(RAND(),0.000000000001))</f>
        <v>0.792880449030187</v>
      </c>
      <c r="D7607" s="24" t="n">
        <f aca="false">IF($B$11="","",$B$11*EXP($B$12*C7607))</f>
        <v>1295.4141255177</v>
      </c>
      <c r="E7607" s="20" t="n">
        <f aca="true">IF($B$10="","",$B$10*(1-$B$14+2*$B$14*RAND()))</f>
        <v>3.53429055940248</v>
      </c>
      <c r="F7607" s="21" t="n">
        <f aca="false">INDEX($E$17:$E$28,B7607)</f>
        <v>4.92562580645161</v>
      </c>
      <c r="G7607" s="25" t="n">
        <f aca="false">IF(OR(D7607="",E7607="",F7607=""),"",D7607*($B$7-$B$8-F7607-E7607))</f>
        <v>5544.48079806974</v>
      </c>
      <c r="H7607" s="25" t="n">
        <f aca="false">IF(D7607="","",D7607*$F$30)</f>
        <v>6476.03429628808</v>
      </c>
    </row>
    <row r="7608" customFormat="false" ht="15" hidden="false" customHeight="false" outlineLevel="0" collapsed="false">
      <c r="A7608" s="2" t="n">
        <v>7574</v>
      </c>
      <c r="B7608" s="2" t="n">
        <v>2</v>
      </c>
      <c r="C7608" s="22" t="n">
        <f aca="true">NORMSINV(MAX(RAND(),0.000000000001))</f>
        <v>1.13316221398065</v>
      </c>
      <c r="D7608" s="24" t="n">
        <f aca="false">IF($B$11="","",$B$11*EXP($B$12*C7608))</f>
        <v>1495.13069004933</v>
      </c>
      <c r="E7608" s="20" t="n">
        <f aca="true">IF($B$10="","",$B$10*(1-$B$14+2*$B$14*RAND()))</f>
        <v>4.01696458245054</v>
      </c>
      <c r="F7608" s="21" t="n">
        <f aca="false">INDEX($E$17:$E$28,B7608)</f>
        <v>5.0612</v>
      </c>
      <c r="G7608" s="25" t="n">
        <f aca="false">IF(OR(D7608="",E7608="",F7608=""),"",D7608*($B$7-$B$8-F7608-E7608))</f>
        <v>5474.92251468781</v>
      </c>
      <c r="H7608" s="25" t="n">
        <f aca="false">IF(D7608="","",D7608*$F$30)</f>
        <v>7474.45734569462</v>
      </c>
    </row>
    <row r="7609" customFormat="false" ht="15" hidden="false" customHeight="false" outlineLevel="0" collapsed="false">
      <c r="A7609" s="2" t="n">
        <v>7575</v>
      </c>
      <c r="B7609" s="2" t="n">
        <v>3</v>
      </c>
      <c r="C7609" s="22" t="n">
        <f aca="true">NORMSINV(MAX(RAND(),0.000000000001))</f>
        <v>0.115801684997564</v>
      </c>
      <c r="D7609" s="24" t="n">
        <f aca="false">IF($B$11="","",$B$11*EXP($B$12*C7609))</f>
        <v>973.879612686349</v>
      </c>
      <c r="E7609" s="20" t="n">
        <f aca="true">IF($B$10="","",$B$10*(1-$B$14+2*$B$14*RAND()))</f>
        <v>3.99973922116622</v>
      </c>
      <c r="F7609" s="21" t="n">
        <f aca="false">INDEX($E$17:$E$28,B7609)</f>
        <v>5.0612</v>
      </c>
      <c r="G7609" s="25" t="n">
        <f aca="false">IF(OR(D7609="",E7609="",F7609=""),"",D7609*($B$7-$B$8-F7609-E7609))</f>
        <v>3582.96228634018</v>
      </c>
      <c r="H7609" s="25" t="n">
        <f aca="false">IF(D7609="","",D7609*$F$30)</f>
        <v>4868.61895974159</v>
      </c>
    </row>
    <row r="7610" customFormat="false" ht="15" hidden="false" customHeight="false" outlineLevel="0" collapsed="false">
      <c r="A7610" s="2" t="n">
        <v>7576</v>
      </c>
      <c r="B7610" s="2" t="n">
        <v>4</v>
      </c>
      <c r="C7610" s="22" t="n">
        <f aca="true">NORMSINV(MAX(RAND(),0.000000000001))</f>
        <v>-0.325014558441151</v>
      </c>
      <c r="D7610" s="24" t="n">
        <f aca="false">IF($B$11="","",$B$11*EXP($B$12*C7610))</f>
        <v>808.792737412268</v>
      </c>
      <c r="E7610" s="20" t="n">
        <f aca="true">IF($B$10="","",$B$10*(1-$B$14+2*$B$14*RAND()))</f>
        <v>3.63839245462006</v>
      </c>
      <c r="F7610" s="21" t="n">
        <f aca="false">INDEX($E$17:$E$28,B7610)</f>
        <v>4.89657419354839</v>
      </c>
      <c r="G7610" s="25" t="n">
        <f aca="false">IF(OR(D7610="",E7610="",F7610=""),"",D7610*($B$7-$B$8-F7610-E7610))</f>
        <v>3401.00043553773</v>
      </c>
      <c r="H7610" s="25" t="n">
        <f aca="false">IF(D7610="","",D7610*$F$30)</f>
        <v>4043.31665287141</v>
      </c>
    </row>
    <row r="7611" customFormat="false" ht="15" hidden="false" customHeight="false" outlineLevel="0" collapsed="false">
      <c r="A7611" s="2" t="n">
        <v>7577</v>
      </c>
      <c r="B7611" s="2" t="n">
        <v>5</v>
      </c>
      <c r="C7611" s="22" t="n">
        <f aca="true">NORMSINV(MAX(RAND(),0.000000000001))</f>
        <v>-1.99560374146896</v>
      </c>
      <c r="D7611" s="24" t="n">
        <f aca="false">IF($B$11="","",$B$11*EXP($B$12*C7611))</f>
        <v>400.059423262221</v>
      </c>
      <c r="E7611" s="20" t="n">
        <f aca="true">IF($B$10="","",$B$10*(1-$B$14+2*$B$14*RAND()))</f>
        <v>4.01755089771805</v>
      </c>
      <c r="F7611" s="21" t="n">
        <f aca="false">INDEX($E$17:$E$28,B7611)</f>
        <v>4.761</v>
      </c>
      <c r="G7611" s="25" t="n">
        <f aca="false">IF(OR(D7611="",E7611="",F7611=""),"",D7611*($B$7-$B$8-F7611-E7611))</f>
        <v>1584.81504314156</v>
      </c>
      <c r="H7611" s="25" t="n">
        <f aca="false">IF(D7611="","",D7611*$F$30)</f>
        <v>1999.9770687725</v>
      </c>
    </row>
    <row r="7612" customFormat="false" ht="15" hidden="false" customHeight="false" outlineLevel="0" collapsed="false">
      <c r="A7612" s="2" t="n">
        <v>7578</v>
      </c>
      <c r="B7612" s="2" t="n">
        <v>6</v>
      </c>
      <c r="C7612" s="22" t="n">
        <f aca="true">NORMSINV(MAX(RAND(),0.000000000001))</f>
        <v>2.43375548611917</v>
      </c>
      <c r="D7612" s="24" t="n">
        <f aca="false">IF($B$11="","",$B$11*EXP($B$12*C7612))</f>
        <v>2586.32899344844</v>
      </c>
      <c r="E7612" s="20" t="n">
        <f aca="true">IF($B$10="","",$B$10*(1-$B$14+2*$B$14*RAND()))</f>
        <v>3.67546338381208</v>
      </c>
      <c r="F7612" s="21" t="n">
        <f aca="false">INDEX($E$17:$E$28,B7612)</f>
        <v>4.761</v>
      </c>
      <c r="G7612" s="25" t="n">
        <f aca="false">IF(OR(D7612="",E7612="",F7612=""),"",D7612*($B$7-$B$8-F7612-E7612))</f>
        <v>11130.3615248138</v>
      </c>
      <c r="H7612" s="25" t="n">
        <f aca="false">IF(D7612="","",D7612*$F$30)</f>
        <v>12929.5759040474</v>
      </c>
    </row>
    <row r="7613" customFormat="false" ht="15" hidden="false" customHeight="false" outlineLevel="0" collapsed="false">
      <c r="A7613" s="2" t="n">
        <v>7579</v>
      </c>
      <c r="B7613" s="2" t="n">
        <v>7</v>
      </c>
      <c r="C7613" s="22" t="n">
        <f aca="true">NORMSINV(MAX(RAND(),0.000000000001))</f>
        <v>0.302763988073134</v>
      </c>
      <c r="D7613" s="24" t="n">
        <f aca="false">IF($B$11="","",$B$11*EXP($B$12*C7613))</f>
        <v>1053.70443273894</v>
      </c>
      <c r="E7613" s="20" t="n">
        <f aca="true">IF($B$10="","",$B$10*(1-$B$14+2*$B$14*RAND()))</f>
        <v>3.45359149660498</v>
      </c>
      <c r="F7613" s="21" t="n">
        <f aca="false">INDEX($E$17:$E$28,B7613)</f>
        <v>4.761</v>
      </c>
      <c r="G7613" s="25" t="n">
        <f aca="false">IF(OR(D7613="",E7613="",F7613=""),"",D7613*($B$7-$B$8-F7613-E7613))</f>
        <v>4768.44299998181</v>
      </c>
      <c r="H7613" s="25" t="n">
        <f aca="false">IF(D7613="","",D7613*$F$30)</f>
        <v>5267.6792001485</v>
      </c>
    </row>
    <row r="7614" customFormat="false" ht="15" hidden="false" customHeight="false" outlineLevel="0" collapsed="false">
      <c r="A7614" s="2" t="n">
        <v>7580</v>
      </c>
      <c r="B7614" s="2" t="n">
        <v>8</v>
      </c>
      <c r="C7614" s="22" t="n">
        <f aca="true">NORMSINV(MAX(RAND(),0.000000000001))</f>
        <v>0.542543779449931</v>
      </c>
      <c r="D7614" s="24" t="n">
        <f aca="false">IF($B$11="","",$B$11*EXP($B$12*C7614))</f>
        <v>1165.72947998353</v>
      </c>
      <c r="E7614" s="20" t="n">
        <f aca="true">IF($B$10="","",$B$10*(1-$B$14+2*$B$14*RAND()))</f>
        <v>3.88995135852577</v>
      </c>
      <c r="F7614" s="21" t="n">
        <f aca="false">INDEX($E$17:$E$28,B7614)</f>
        <v>4.761</v>
      </c>
      <c r="G7614" s="25" t="n">
        <f aca="false">IF(OR(D7614="",E7614="",F7614=""),"",D7614*($B$7-$B$8-F7614-E7614))</f>
        <v>4766.72454645312</v>
      </c>
      <c r="H7614" s="25" t="n">
        <f aca="false">IF(D7614="","",D7614*$F$30)</f>
        <v>5827.71481633366</v>
      </c>
    </row>
    <row r="7615" customFormat="false" ht="15" hidden="false" customHeight="false" outlineLevel="0" collapsed="false">
      <c r="A7615" s="2" t="n">
        <v>7581</v>
      </c>
      <c r="B7615" s="2" t="n">
        <v>9</v>
      </c>
      <c r="C7615" s="22" t="n">
        <f aca="true">NORMSINV(MAX(RAND(),0.000000000001))</f>
        <v>-0.218282634637892</v>
      </c>
      <c r="D7615" s="24" t="n">
        <f aca="false">IF($B$11="","",$B$11*EXP($B$12*C7615))</f>
        <v>845.997072487908</v>
      </c>
      <c r="E7615" s="20" t="n">
        <f aca="true">IF($B$10="","",$B$10*(1-$B$14+2*$B$14*RAND()))</f>
        <v>3.62538732187726</v>
      </c>
      <c r="F7615" s="21" t="n">
        <f aca="false">INDEX($E$17:$E$28,B7615)</f>
        <v>4.761</v>
      </c>
      <c r="G7615" s="25" t="n">
        <f aca="false">IF(OR(D7615="",E7615="",F7615=""),"",D7615*($B$7-$B$8-F7615-E7615))</f>
        <v>3683.14358043808</v>
      </c>
      <c r="H7615" s="25" t="n">
        <f aca="false">IF(D7615="","",D7615*$F$30)</f>
        <v>4229.30856478155</v>
      </c>
    </row>
    <row r="7616" customFormat="false" ht="15" hidden="false" customHeight="false" outlineLevel="0" collapsed="false">
      <c r="A7616" s="2" t="n">
        <v>7582</v>
      </c>
      <c r="B7616" s="2" t="n">
        <v>10</v>
      </c>
      <c r="C7616" s="22" t="n">
        <f aca="true">NORMSINV(MAX(RAND(),0.000000000001))</f>
        <v>-0.363167062515487</v>
      </c>
      <c r="D7616" s="24" t="n">
        <f aca="false">IF($B$11="","",$B$11*EXP($B$12*C7616))</f>
        <v>795.894403089741</v>
      </c>
      <c r="E7616" s="20" t="n">
        <f aca="true">IF($B$10="","",$B$10*(1-$B$14+2*$B$14*RAND()))</f>
        <v>3.86014779474119</v>
      </c>
      <c r="F7616" s="21" t="n">
        <f aca="false">INDEX($E$17:$E$28,B7616)</f>
        <v>4.761</v>
      </c>
      <c r="G7616" s="25" t="n">
        <f aca="false">IF(OR(D7616="",E7616="",F7616=""),"",D7616*($B$7-$B$8-F7616-E7616))</f>
        <v>3278.17141731933</v>
      </c>
      <c r="H7616" s="25" t="n">
        <f aca="false">IF(D7616="","",D7616*$F$30)</f>
        <v>3978.83529992623</v>
      </c>
    </row>
    <row r="7617" customFormat="false" ht="15" hidden="false" customHeight="false" outlineLevel="0" collapsed="false">
      <c r="A7617" s="2" t="n">
        <v>7583</v>
      </c>
      <c r="B7617" s="2" t="n">
        <v>11</v>
      </c>
      <c r="C7617" s="22" t="n">
        <f aca="true">NORMSINV(MAX(RAND(),0.000000000001))</f>
        <v>1.28649266318491</v>
      </c>
      <c r="D7617" s="24" t="n">
        <f aca="false">IF($B$11="","",$B$11*EXP($B$12*C7617))</f>
        <v>1594.91727466795</v>
      </c>
      <c r="E7617" s="20" t="n">
        <f aca="true">IF($B$10="","",$B$10*(1-$B$14+2*$B$14*RAND()))</f>
        <v>3.97374387928195</v>
      </c>
      <c r="F7617" s="21" t="n">
        <f aca="false">INDEX($E$17:$E$28,B7617)</f>
        <v>4.761</v>
      </c>
      <c r="G7617" s="25" t="n">
        <f aca="false">IF(OR(D7617="",E7617="",F7617=""),"",D7617*($B$7-$B$8-F7617-E7617))</f>
        <v>6388.05217640273</v>
      </c>
      <c r="H7617" s="25" t="n">
        <f aca="false">IF(D7617="","",D7617*$F$30)</f>
        <v>7973.31043951999</v>
      </c>
    </row>
    <row r="7618" customFormat="false" ht="15" hidden="false" customHeight="false" outlineLevel="0" collapsed="false">
      <c r="A7618" s="2" t="n">
        <v>7584</v>
      </c>
      <c r="B7618" s="2" t="n">
        <v>12</v>
      </c>
      <c r="C7618" s="22" t="n">
        <f aca="true">NORMSINV(MAX(RAND(),0.000000000001))</f>
        <v>1.2292695640119</v>
      </c>
      <c r="D7618" s="24" t="n">
        <f aca="false">IF($B$11="","",$B$11*EXP($B$12*C7618))</f>
        <v>1556.92075752978</v>
      </c>
      <c r="E7618" s="20" t="n">
        <f aca="true">IF($B$10="","",$B$10*(1-$B$14+2*$B$14*RAND()))</f>
        <v>3.3872741699743</v>
      </c>
      <c r="F7618" s="21" t="n">
        <f aca="false">INDEX($E$17:$E$28,B7618)</f>
        <v>4.761</v>
      </c>
      <c r="G7618" s="25" t="n">
        <f aca="false">IF(OR(D7618="",E7618="",F7618=""),"",D7618*($B$7-$B$8-F7618-E7618))</f>
        <v>7148.95325765267</v>
      </c>
      <c r="H7618" s="25" t="n">
        <f aca="false">IF(D7618="","",D7618*$F$30)</f>
        <v>7783.35825104287</v>
      </c>
    </row>
    <row r="7619" customFormat="false" ht="15" hidden="false" customHeight="false" outlineLevel="0" collapsed="false">
      <c r="A7619" s="2" t="n">
        <v>7585</v>
      </c>
      <c r="B7619" s="2" t="n">
        <v>1</v>
      </c>
      <c r="C7619" s="22" t="n">
        <f aca="true">NORMSINV(MAX(RAND(),0.000000000001))</f>
        <v>-0.831280153816173</v>
      </c>
      <c r="D7619" s="24" t="n">
        <f aca="false">IF($B$11="","",$B$11*EXP($B$12*C7619))</f>
        <v>653.419632450414</v>
      </c>
      <c r="E7619" s="20" t="n">
        <f aca="true">IF($B$10="","",$B$10*(1-$B$14+2*$B$14*RAND()))</f>
        <v>4.06041843625272</v>
      </c>
      <c r="F7619" s="21" t="n">
        <f aca="false">INDEX($E$17:$E$28,B7619)</f>
        <v>4.92562580645161</v>
      </c>
      <c r="G7619" s="25" t="n">
        <f aca="false">IF(OR(D7619="",E7619="",F7619=""),"",D7619*($B$7-$B$8-F7619-E7619))</f>
        <v>2452.90839116725</v>
      </c>
      <c r="H7619" s="25" t="n">
        <f aca="false">IF(D7619="","",D7619*$F$30)</f>
        <v>3266.57542654611</v>
      </c>
    </row>
    <row r="7620" customFormat="false" ht="15" hidden="false" customHeight="false" outlineLevel="0" collapsed="false">
      <c r="A7620" s="2" t="n">
        <v>7586</v>
      </c>
      <c r="B7620" s="2" t="n">
        <v>2</v>
      </c>
      <c r="C7620" s="22" t="n">
        <f aca="true">NORMSINV(MAX(RAND(),0.000000000001))</f>
        <v>1.66836175586676</v>
      </c>
      <c r="D7620" s="24" t="n">
        <f aca="false">IF($B$11="","",$B$11*EXP($B$12*C7620))</f>
        <v>1873.35051565281</v>
      </c>
      <c r="E7620" s="20" t="n">
        <f aca="true">IF($B$10="","",$B$10*(1-$B$14+2*$B$14*RAND()))</f>
        <v>3.40339002361919</v>
      </c>
      <c r="F7620" s="21" t="n">
        <f aca="false">INDEX($E$17:$E$28,B7620)</f>
        <v>5.0612</v>
      </c>
      <c r="G7620" s="25" t="n">
        <f aca="false">IF(OR(D7620="",E7620="",F7620=""),"",D7620*($B$7-$B$8-F7620-E7620))</f>
        <v>8009.34148388018</v>
      </c>
      <c r="H7620" s="25" t="n">
        <f aca="false">IF(D7620="","",D7620*$F$30)</f>
        <v>9365.25389785155</v>
      </c>
    </row>
    <row r="7621" customFormat="false" ht="15" hidden="false" customHeight="false" outlineLevel="0" collapsed="false">
      <c r="A7621" s="2" t="n">
        <v>7587</v>
      </c>
      <c r="B7621" s="2" t="n">
        <v>3</v>
      </c>
      <c r="C7621" s="22" t="n">
        <f aca="true">NORMSINV(MAX(RAND(),0.000000000001))</f>
        <v>0.118413138798858</v>
      </c>
      <c r="D7621" s="24" t="n">
        <f aca="false">IF($B$11="","",$B$11*EXP($B$12*C7621))</f>
        <v>974.951838222794</v>
      </c>
      <c r="E7621" s="20" t="n">
        <f aca="true">IF($B$10="","",$B$10*(1-$B$14+2*$B$14*RAND()))</f>
        <v>3.76186048065511</v>
      </c>
      <c r="F7621" s="21" t="n">
        <f aca="false">INDEX($E$17:$E$28,B7621)</f>
        <v>5.0612</v>
      </c>
      <c r="G7621" s="25" t="n">
        <f aca="false">IF(OR(D7621="",E7621="",F7621=""),"",D7621*($B$7-$B$8-F7621-E7621))</f>
        <v>3818.82738459281</v>
      </c>
      <c r="H7621" s="25" t="n">
        <f aca="false">IF(D7621="","",D7621*$F$30)</f>
        <v>4873.97922964339</v>
      </c>
    </row>
    <row r="7622" customFormat="false" ht="15" hidden="false" customHeight="false" outlineLevel="0" collapsed="false">
      <c r="A7622" s="2" t="n">
        <v>7588</v>
      </c>
      <c r="B7622" s="2" t="n">
        <v>4</v>
      </c>
      <c r="C7622" s="22" t="n">
        <f aca="true">NORMSINV(MAX(RAND(),0.000000000001))</f>
        <v>0.0585594975883837</v>
      </c>
      <c r="D7622" s="24" t="n">
        <f aca="false">IF($B$11="","",$B$11*EXP($B$12*C7622))</f>
        <v>950.670742004777</v>
      </c>
      <c r="E7622" s="20" t="n">
        <f aca="true">IF($B$10="","",$B$10*(1-$B$14+2*$B$14*RAND()))</f>
        <v>3.77314878086243</v>
      </c>
      <c r="F7622" s="21" t="n">
        <f aca="false">INDEX($E$17:$E$28,B7622)</f>
        <v>4.89657419354839</v>
      </c>
      <c r="G7622" s="25" t="n">
        <f aca="false">IF(OR(D7622="",E7622="",F7622=""),"",D7622*($B$7-$B$8-F7622-E7622))</f>
        <v>3869.49328008187</v>
      </c>
      <c r="H7622" s="25" t="n">
        <f aca="false">IF(D7622="","",D7622*$F$30)</f>
        <v>4752.59317343028</v>
      </c>
    </row>
    <row r="7623" customFormat="false" ht="15" hidden="false" customHeight="false" outlineLevel="0" collapsed="false">
      <c r="A7623" s="2" t="n">
        <v>7589</v>
      </c>
      <c r="B7623" s="2" t="n">
        <v>5</v>
      </c>
      <c r="C7623" s="22" t="n">
        <f aca="true">NORMSINV(MAX(RAND(),0.000000000001))</f>
        <v>1.12397788581604</v>
      </c>
      <c r="D7623" s="24" t="n">
        <f aca="false">IF($B$11="","",$B$11*EXP($B$12*C7623))</f>
        <v>1489.35576932242</v>
      </c>
      <c r="E7623" s="20" t="n">
        <f aca="true">IF($B$10="","",$B$10*(1-$B$14+2*$B$14*RAND()))</f>
        <v>3.55170256093274</v>
      </c>
      <c r="F7623" s="21" t="n">
        <f aca="false">INDEX($E$17:$E$28,B7623)</f>
        <v>4.761</v>
      </c>
      <c r="G7623" s="25" t="n">
        <f aca="false">IF(OR(D7623="",E7623="",F7623=""),"",D7623*($B$7-$B$8-F7623-E7623))</f>
        <v>6593.82098338121</v>
      </c>
      <c r="H7623" s="25" t="n">
        <f aca="false">IF(D7623="","",D7623*$F$30)</f>
        <v>7445.58736199666</v>
      </c>
    </row>
    <row r="7624" customFormat="false" ht="15" hidden="false" customHeight="false" outlineLevel="0" collapsed="false">
      <c r="A7624" s="2" t="n">
        <v>7590</v>
      </c>
      <c r="B7624" s="2" t="n">
        <v>6</v>
      </c>
      <c r="C7624" s="22" t="n">
        <f aca="true">NORMSINV(MAX(RAND(),0.000000000001))</f>
        <v>-0.852776924644062</v>
      </c>
      <c r="D7624" s="24" t="n">
        <f aca="false">IF($B$11="","",$B$11*EXP($B$12*C7624))</f>
        <v>647.527676012795</v>
      </c>
      <c r="E7624" s="20" t="n">
        <f aca="true">IF($B$10="","",$B$10*(1-$B$14+2*$B$14*RAND()))</f>
        <v>3.81927500300128</v>
      </c>
      <c r="F7624" s="21" t="n">
        <f aca="false">INDEX($E$17:$E$28,B7624)</f>
        <v>4.761</v>
      </c>
      <c r="G7624" s="25" t="n">
        <f aca="false">IF(OR(D7624="",E7624="",F7624=""),"",D7624*($B$7-$B$8-F7624-E7624))</f>
        <v>2693.53706015891</v>
      </c>
      <c r="H7624" s="25" t="n">
        <f aca="false">IF(D7624="","",D7624*$F$30)</f>
        <v>3237.12035792316</v>
      </c>
    </row>
    <row r="7625" customFormat="false" ht="15" hidden="false" customHeight="false" outlineLevel="0" collapsed="false">
      <c r="A7625" s="2" t="n">
        <v>7591</v>
      </c>
      <c r="B7625" s="2" t="n">
        <v>7</v>
      </c>
      <c r="C7625" s="22" t="n">
        <f aca="true">NORMSINV(MAX(RAND(),0.000000000001))</f>
        <v>0.261697667462131</v>
      </c>
      <c r="D7625" s="24" t="n">
        <f aca="false">IF($B$11="","",$B$11*EXP($B$12*C7625))</f>
        <v>1035.62802738198</v>
      </c>
      <c r="E7625" s="20" t="n">
        <f aca="true">IF($B$10="","",$B$10*(1-$B$14+2*$B$14*RAND()))</f>
        <v>3.60676622994503</v>
      </c>
      <c r="F7625" s="21" t="n">
        <f aca="false">INDEX($E$17:$E$28,B7625)</f>
        <v>4.761</v>
      </c>
      <c r="G7625" s="25" t="n">
        <f aca="false">IF(OR(D7625="",E7625="",F7625=""),"",D7625*($B$7-$B$8-F7625-E7625))</f>
        <v>4528.00783453492</v>
      </c>
      <c r="H7625" s="25" t="n">
        <f aca="false">IF(D7625="","",D7625*$F$30)</f>
        <v>5177.31163448801</v>
      </c>
    </row>
    <row r="7626" customFormat="false" ht="15" hidden="false" customHeight="false" outlineLevel="0" collapsed="false">
      <c r="A7626" s="2" t="n">
        <v>7592</v>
      </c>
      <c r="B7626" s="2" t="n">
        <v>8</v>
      </c>
      <c r="C7626" s="22" t="n">
        <f aca="true">NORMSINV(MAX(RAND(),0.000000000001))</f>
        <v>0.794986395452024</v>
      </c>
      <c r="D7626" s="24" t="n">
        <f aca="false">IF($B$11="","",$B$11*EXP($B$12*C7626))</f>
        <v>1296.56415297722</v>
      </c>
      <c r="E7626" s="20" t="n">
        <f aca="true">IF($B$10="","",$B$10*(1-$B$14+2*$B$14*RAND()))</f>
        <v>4.11620796838317</v>
      </c>
      <c r="F7626" s="21" t="n">
        <f aca="false">INDEX($E$17:$E$28,B7626)</f>
        <v>4.761</v>
      </c>
      <c r="G7626" s="25" t="n">
        <f aca="false">IF(OR(D7626="",E7626="",F7626=""),"",D7626*($B$7-$B$8-F7626-E7626))</f>
        <v>5008.35767860042</v>
      </c>
      <c r="H7626" s="25" t="n">
        <f aca="false">IF(D7626="","",D7626*$F$30)</f>
        <v>6481.7835135637</v>
      </c>
    </row>
    <row r="7627" customFormat="false" ht="15" hidden="false" customHeight="false" outlineLevel="0" collapsed="false">
      <c r="A7627" s="2" t="n">
        <v>7593</v>
      </c>
      <c r="B7627" s="2" t="n">
        <v>9</v>
      </c>
      <c r="C7627" s="22" t="n">
        <f aca="true">NORMSINV(MAX(RAND(),0.000000000001))</f>
        <v>0.838069933990743</v>
      </c>
      <c r="D7627" s="24" t="n">
        <f aca="false">IF($B$11="","",$B$11*EXP($B$12*C7627))</f>
        <v>1320.31685258681</v>
      </c>
      <c r="E7627" s="20" t="n">
        <f aca="true">IF($B$10="","",$B$10*(1-$B$14+2*$B$14*RAND()))</f>
        <v>3.61428652254719</v>
      </c>
      <c r="F7627" s="21" t="n">
        <f aca="false">INDEX($E$17:$E$28,B7627)</f>
        <v>4.761</v>
      </c>
      <c r="G7627" s="25" t="n">
        <f aca="false">IF(OR(D7627="",E7627="",F7627=""),"",D7627*($B$7-$B$8-F7627-E7627))</f>
        <v>5762.80476099373</v>
      </c>
      <c r="H7627" s="25" t="n">
        <f aca="false">IF(D7627="","",D7627*$F$30)</f>
        <v>6600.52800945198</v>
      </c>
    </row>
    <row r="7628" customFormat="false" ht="15" hidden="false" customHeight="false" outlineLevel="0" collapsed="false">
      <c r="A7628" s="2" t="n">
        <v>7594</v>
      </c>
      <c r="B7628" s="2" t="n">
        <v>10</v>
      </c>
      <c r="C7628" s="22" t="n">
        <f aca="true">NORMSINV(MAX(RAND(),0.000000000001))</f>
        <v>0.200176477079929</v>
      </c>
      <c r="D7628" s="24" t="n">
        <f aca="false">IF($B$11="","",$B$11*EXP($B$12*C7628))</f>
        <v>1009.12648509148</v>
      </c>
      <c r="E7628" s="20" t="n">
        <f aca="true">IF($B$10="","",$B$10*(1-$B$14+2*$B$14*RAND()))</f>
        <v>4.0396440610881</v>
      </c>
      <c r="F7628" s="21" t="n">
        <f aca="false">INDEX($E$17:$E$28,B7628)</f>
        <v>4.761</v>
      </c>
      <c r="G7628" s="25" t="n">
        <f aca="false">IF(OR(D7628="",E7628="",F7628=""),"",D7628*($B$7-$B$8-F7628-E7628))</f>
        <v>3975.3084121584</v>
      </c>
      <c r="H7628" s="25" t="n">
        <f aca="false">IF(D7628="","",D7628*$F$30)</f>
        <v>5044.8251242693</v>
      </c>
    </row>
    <row r="7629" customFormat="false" ht="15" hidden="false" customHeight="false" outlineLevel="0" collapsed="false">
      <c r="A7629" s="2" t="n">
        <v>7595</v>
      </c>
      <c r="B7629" s="2" t="n">
        <v>11</v>
      </c>
      <c r="C7629" s="22" t="n">
        <f aca="true">NORMSINV(MAX(RAND(),0.000000000001))</f>
        <v>1.61838269239742</v>
      </c>
      <c r="D7629" s="24" t="n">
        <f aca="false">IF($B$11="","",$B$11*EXP($B$12*C7629))</f>
        <v>1834.31124153653</v>
      </c>
      <c r="E7629" s="20" t="n">
        <f aca="true">IF($B$10="","",$B$10*(1-$B$14+2*$B$14*RAND()))</f>
        <v>3.37980201404605</v>
      </c>
      <c r="F7629" s="21" t="n">
        <f aca="false">INDEX($E$17:$E$28,B7629)</f>
        <v>4.761</v>
      </c>
      <c r="G7629" s="25" t="n">
        <f aca="false">IF(OR(D7629="",E7629="",F7629=""),"",D7629*($B$7-$B$8-F7629-E7629))</f>
        <v>8436.36056768749</v>
      </c>
      <c r="H7629" s="25" t="n">
        <f aca="false">IF(D7629="","",D7629*$F$30)</f>
        <v>9170.08875868942</v>
      </c>
    </row>
    <row r="7630" customFormat="false" ht="15" hidden="false" customHeight="false" outlineLevel="0" collapsed="false">
      <c r="A7630" s="2" t="n">
        <v>7596</v>
      </c>
      <c r="B7630" s="2" t="n">
        <v>12</v>
      </c>
      <c r="C7630" s="22" t="n">
        <f aca="true">NORMSINV(MAX(RAND(),0.000000000001))</f>
        <v>0.797640202840985</v>
      </c>
      <c r="D7630" s="24" t="n">
        <f aca="false">IF($B$11="","",$B$11*EXP($B$12*C7630))</f>
        <v>1298.01481355756</v>
      </c>
      <c r="E7630" s="20" t="n">
        <f aca="true">IF($B$10="","",$B$10*(1-$B$14+2*$B$14*RAND()))</f>
        <v>3.78387562095965</v>
      </c>
      <c r="F7630" s="21" t="n">
        <f aca="false">INDEX($E$17:$E$28,B7630)</f>
        <v>4.761</v>
      </c>
      <c r="G7630" s="25" t="n">
        <f aca="false">IF(OR(D7630="",E7630="",F7630=""),"",D7630*($B$7-$B$8-F7630-E7630))</f>
        <v>5445.33358871084</v>
      </c>
      <c r="H7630" s="25" t="n">
        <f aca="false">IF(D7630="","",D7630*$F$30)</f>
        <v>6489.03565593695</v>
      </c>
    </row>
    <row r="7631" customFormat="false" ht="15" hidden="false" customHeight="false" outlineLevel="0" collapsed="false">
      <c r="A7631" s="2" t="n">
        <v>7597</v>
      </c>
      <c r="B7631" s="2" t="n">
        <v>1</v>
      </c>
      <c r="C7631" s="22" t="n">
        <f aca="true">NORMSINV(MAX(RAND(),0.000000000001))</f>
        <v>0.864769794762559</v>
      </c>
      <c r="D7631" s="24" t="n">
        <f aca="false">IF($B$11="","",$B$11*EXP($B$12*C7631))</f>
        <v>1335.25483724904</v>
      </c>
      <c r="E7631" s="20" t="n">
        <f aca="true">IF($B$10="","",$B$10*(1-$B$14+2*$B$14*RAND()))</f>
        <v>3.78613360906879</v>
      </c>
      <c r="F7631" s="21" t="n">
        <f aca="false">INDEX($E$17:$E$28,B7631)</f>
        <v>4.92562580645161</v>
      </c>
      <c r="G7631" s="25" t="n">
        <f aca="false">IF(OR(D7631="",E7631="",F7631=""),"",D7631*($B$7-$B$8-F7631-E7631))</f>
        <v>5378.72772602927</v>
      </c>
      <c r="H7631" s="25" t="n">
        <f aca="false">IF(D7631="","",D7631*$F$30)</f>
        <v>6675.20598237539</v>
      </c>
    </row>
    <row r="7632" customFormat="false" ht="15" hidden="false" customHeight="false" outlineLevel="0" collapsed="false">
      <c r="A7632" s="2" t="n">
        <v>7598</v>
      </c>
      <c r="B7632" s="2" t="n">
        <v>2</v>
      </c>
      <c r="C7632" s="22" t="n">
        <f aca="true">NORMSINV(MAX(RAND(),0.000000000001))</f>
        <v>0.100922554075041</v>
      </c>
      <c r="D7632" s="24" t="n">
        <f aca="false">IF($B$11="","",$B$11*EXP($B$12*C7632))</f>
        <v>967.792915561271</v>
      </c>
      <c r="E7632" s="20" t="n">
        <f aca="true">IF($B$10="","",$B$10*(1-$B$14+2*$B$14*RAND()))</f>
        <v>4.10771500003553</v>
      </c>
      <c r="F7632" s="21" t="n">
        <f aca="false">INDEX($E$17:$E$28,B7632)</f>
        <v>5.0612</v>
      </c>
      <c r="G7632" s="25" t="n">
        <f aca="false">IF(OR(D7632="",E7632="",F7632=""),"",D7632*($B$7-$B$8-F7632-E7632))</f>
        <v>3456.07076383273</v>
      </c>
      <c r="H7632" s="25" t="n">
        <f aca="false">IF(D7632="","",D7632*$F$30)</f>
        <v>4838.19034347391</v>
      </c>
    </row>
    <row r="7633" customFormat="false" ht="15" hidden="false" customHeight="false" outlineLevel="0" collapsed="false">
      <c r="A7633" s="2" t="n">
        <v>7599</v>
      </c>
      <c r="B7633" s="2" t="n">
        <v>3</v>
      </c>
      <c r="C7633" s="22" t="n">
        <f aca="true">NORMSINV(MAX(RAND(),0.000000000001))</f>
        <v>1.45079472485118</v>
      </c>
      <c r="D7633" s="24" t="n">
        <f aca="false">IF($B$11="","",$B$11*EXP($B$12*C7633))</f>
        <v>1709.24744506081</v>
      </c>
      <c r="E7633" s="20" t="n">
        <f aca="true">IF($B$10="","",$B$10*(1-$B$14+2*$B$14*RAND()))</f>
        <v>3.6653629937792</v>
      </c>
      <c r="F7633" s="21" t="n">
        <f aca="false">INDEX($E$17:$E$28,B7633)</f>
        <v>5.0612</v>
      </c>
      <c r="G7633" s="25" t="n">
        <f aca="false">IF(OR(D7633="",E7633="",F7633=""),"",D7633*($B$7-$B$8-F7633-E7633))</f>
        <v>6859.95694879541</v>
      </c>
      <c r="H7633" s="25" t="n">
        <f aca="false">IF(D7633="","",D7633*$F$30)</f>
        <v>8544.869827348</v>
      </c>
    </row>
    <row r="7634" customFormat="false" ht="15" hidden="false" customHeight="false" outlineLevel="0" collapsed="false">
      <c r="A7634" s="2" t="n">
        <v>7600</v>
      </c>
      <c r="B7634" s="2" t="n">
        <v>4</v>
      </c>
      <c r="C7634" s="22" t="n">
        <f aca="true">NORMSINV(MAX(RAND(),0.000000000001))</f>
        <v>0.213313775391038</v>
      </c>
      <c r="D7634" s="24" t="n">
        <f aca="false">IF($B$11="","",$B$11*EXP($B$12*C7634))</f>
        <v>1014.72810739129</v>
      </c>
      <c r="E7634" s="20" t="n">
        <f aca="true">IF($B$10="","",$B$10*(1-$B$14+2*$B$14*RAND()))</f>
        <v>3.50071383596546</v>
      </c>
      <c r="F7634" s="21" t="n">
        <f aca="false">INDEX($E$17:$E$28,B7634)</f>
        <v>4.89657419354839</v>
      </c>
      <c r="G7634" s="25" t="n">
        <f aca="false">IF(OR(D7634="",E7634="",F7634=""),"",D7634*($B$7-$B$8-F7634-E7634))</f>
        <v>4406.6718987569</v>
      </c>
      <c r="H7634" s="25" t="n">
        <f aca="false">IF(D7634="","",D7634*$F$30)</f>
        <v>5072.82875447052</v>
      </c>
    </row>
    <row r="7635" customFormat="false" ht="15" hidden="false" customHeight="false" outlineLevel="0" collapsed="false">
      <c r="A7635" s="2" t="n">
        <v>7601</v>
      </c>
      <c r="B7635" s="2" t="n">
        <v>5</v>
      </c>
      <c r="C7635" s="22" t="n">
        <f aca="true">NORMSINV(MAX(RAND(),0.000000000001))</f>
        <v>0.0177823000237084</v>
      </c>
      <c r="D7635" s="24" t="n">
        <f aca="false">IF($B$11="","",$B$11*EXP($B$12*C7635))</f>
        <v>934.475727063601</v>
      </c>
      <c r="E7635" s="20" t="n">
        <f aca="true">IF($B$10="","",$B$10*(1-$B$14+2*$B$14*RAND()))</f>
        <v>3.90516604082323</v>
      </c>
      <c r="F7635" s="21" t="n">
        <f aca="false">INDEX($E$17:$E$28,B7635)</f>
        <v>4.761</v>
      </c>
      <c r="G7635" s="25" t="n">
        <f aca="false">IF(OR(D7635="",E7635="",F7635=""),"",D7635*($B$7-$B$8-F7635-E7635))</f>
        <v>3806.89895093811</v>
      </c>
      <c r="H7635" s="25" t="n">
        <f aca="false">IF(D7635="","",D7635*$F$30)</f>
        <v>4671.63105473636</v>
      </c>
    </row>
    <row r="7636" customFormat="false" ht="15" hidden="false" customHeight="false" outlineLevel="0" collapsed="false">
      <c r="A7636" s="2" t="n">
        <v>7602</v>
      </c>
      <c r="B7636" s="2" t="n">
        <v>6</v>
      </c>
      <c r="C7636" s="22" t="n">
        <f aca="true">NORMSINV(MAX(RAND(),0.000000000001))</f>
        <v>-0.319292027930771</v>
      </c>
      <c r="D7636" s="24" t="n">
        <f aca="false">IF($B$11="","",$B$11*EXP($B$12*C7636))</f>
        <v>810.745316467712</v>
      </c>
      <c r="E7636" s="20" t="n">
        <f aca="true">IF($B$10="","",$B$10*(1-$B$14+2*$B$14*RAND()))</f>
        <v>3.45453815966559</v>
      </c>
      <c r="F7636" s="21" t="n">
        <f aca="false">INDEX($E$17:$E$28,B7636)</f>
        <v>4.761</v>
      </c>
      <c r="G7636" s="25" t="n">
        <f aca="false">IF(OR(D7636="",E7636="",F7636=""),"",D7636*($B$7-$B$8-F7636-E7636))</f>
        <v>3668.18624658801</v>
      </c>
      <c r="H7636" s="25" t="n">
        <f aca="false">IF(D7636="","",D7636*$F$30)</f>
        <v>4053.07798608538</v>
      </c>
    </row>
    <row r="7637" customFormat="false" ht="15" hidden="false" customHeight="false" outlineLevel="0" collapsed="false">
      <c r="A7637" s="2" t="n">
        <v>7603</v>
      </c>
      <c r="B7637" s="2" t="n">
        <v>7</v>
      </c>
      <c r="C7637" s="22" t="n">
        <f aca="true">NORMSINV(MAX(RAND(),0.000000000001))</f>
        <v>1.04527059001317</v>
      </c>
      <c r="D7637" s="24" t="n">
        <f aca="false">IF($B$11="","",$B$11*EXP($B$12*C7637))</f>
        <v>1440.77198867619</v>
      </c>
      <c r="E7637" s="20" t="n">
        <f aca="true">IF($B$10="","",$B$10*(1-$B$14+2*$B$14*RAND()))</f>
        <v>3.42661253871988</v>
      </c>
      <c r="F7637" s="21" t="n">
        <f aca="false">INDEX($E$17:$E$28,B7637)</f>
        <v>4.761</v>
      </c>
      <c r="G7637" s="25" t="n">
        <f aca="false">IF(OR(D7637="",E7637="",F7637=""),"",D7637*($B$7-$B$8-F7637-E7637))</f>
        <v>6558.95233581311</v>
      </c>
      <c r="H7637" s="25" t="n">
        <f aca="false">IF(D7637="","",D7637*$F$30)</f>
        <v>7202.70732579</v>
      </c>
    </row>
    <row r="7638" customFormat="false" ht="15" hidden="false" customHeight="false" outlineLevel="0" collapsed="false">
      <c r="A7638" s="2" t="n">
        <v>7604</v>
      </c>
      <c r="B7638" s="2" t="n">
        <v>8</v>
      </c>
      <c r="C7638" s="22" t="n">
        <f aca="true">NORMSINV(MAX(RAND(),0.000000000001))</f>
        <v>-0.535534607480643</v>
      </c>
      <c r="D7638" s="24" t="n">
        <f aca="false">IF($B$11="","",$B$11*EXP($B$12*C7638))</f>
        <v>740.138020556983</v>
      </c>
      <c r="E7638" s="20" t="n">
        <f aca="true">IF($B$10="","",$B$10*(1-$B$14+2*$B$14*RAND()))</f>
        <v>4.07994527157855</v>
      </c>
      <c r="F7638" s="21" t="n">
        <f aca="false">INDEX($E$17:$E$28,B7638)</f>
        <v>4.761</v>
      </c>
      <c r="G7638" s="25" t="n">
        <f aca="false">IF(OR(D7638="",E7638="",F7638=""),"",D7638*($B$7-$B$8-F7638-E7638))</f>
        <v>2885.8386487372</v>
      </c>
      <c r="H7638" s="25" t="n">
        <f aca="false">IF(D7638="","",D7638*$F$30)</f>
        <v>3700.09799236847</v>
      </c>
    </row>
    <row r="7639" customFormat="false" ht="15" hidden="false" customHeight="false" outlineLevel="0" collapsed="false">
      <c r="A7639" s="2" t="n">
        <v>7605</v>
      </c>
      <c r="B7639" s="2" t="n">
        <v>9</v>
      </c>
      <c r="C7639" s="22" t="n">
        <f aca="true">NORMSINV(MAX(RAND(),0.000000000001))</f>
        <v>0.975637131715614</v>
      </c>
      <c r="D7639" s="24" t="n">
        <f aca="false">IF($B$11="","",$B$11*EXP($B$12*C7639))</f>
        <v>1399.11220574162</v>
      </c>
      <c r="E7639" s="20" t="n">
        <f aca="true">IF($B$10="","",$B$10*(1-$B$14+2*$B$14*RAND()))</f>
        <v>3.91765282412606</v>
      </c>
      <c r="F7639" s="21" t="n">
        <f aca="false">INDEX($E$17:$E$28,B7639)</f>
        <v>4.761</v>
      </c>
      <c r="G7639" s="25" t="n">
        <f aca="false">IF(OR(D7639="",E7639="",F7639=""),"",D7639*($B$7-$B$8-F7639-E7639))</f>
        <v>5682.28040551952</v>
      </c>
      <c r="H7639" s="25" t="n">
        <f aca="false">IF(D7639="","",D7639*$F$30)</f>
        <v>6994.44173894353</v>
      </c>
    </row>
    <row r="7640" customFormat="false" ht="15" hidden="false" customHeight="false" outlineLevel="0" collapsed="false">
      <c r="A7640" s="2" t="n">
        <v>7606</v>
      </c>
      <c r="B7640" s="2" t="n">
        <v>10</v>
      </c>
      <c r="C7640" s="22" t="n">
        <f aca="true">NORMSINV(MAX(RAND(),0.000000000001))</f>
        <v>-0.926389074985397</v>
      </c>
      <c r="D7640" s="24" t="n">
        <f aca="false">IF($B$11="","",$B$11*EXP($B$12*C7640))</f>
        <v>627.751177164981</v>
      </c>
      <c r="E7640" s="20" t="n">
        <f aca="true">IF($B$10="","",$B$10*(1-$B$14+2*$B$14*RAND()))</f>
        <v>3.79315078643612</v>
      </c>
      <c r="F7640" s="21" t="n">
        <f aca="false">INDEX($E$17:$E$28,B7640)</f>
        <v>4.761</v>
      </c>
      <c r="G7640" s="25" t="n">
        <f aca="false">IF(OR(D7640="",E7640="",F7640=""),"",D7640*($B$7-$B$8-F7640-E7640))</f>
        <v>2627.67177124984</v>
      </c>
      <c r="H7640" s="25" t="n">
        <f aca="false">IF(D7640="","",D7640*$F$30)</f>
        <v>3138.25368488317</v>
      </c>
    </row>
    <row r="7641" customFormat="false" ht="15" hidden="false" customHeight="false" outlineLevel="0" collapsed="false">
      <c r="A7641" s="2" t="n">
        <v>7607</v>
      </c>
      <c r="B7641" s="2" t="n">
        <v>11</v>
      </c>
      <c r="C7641" s="22" t="n">
        <f aca="true">NORMSINV(MAX(RAND(),0.000000000001))</f>
        <v>-1.12609878654144</v>
      </c>
      <c r="D7641" s="24" t="n">
        <f aca="false">IF($B$11="","",$B$11*EXP($B$12*C7641))</f>
        <v>577.086966799636</v>
      </c>
      <c r="E7641" s="20" t="n">
        <f aca="true">IF($B$10="","",$B$10*(1-$B$14+2*$B$14*RAND()))</f>
        <v>3.509451235446</v>
      </c>
      <c r="F7641" s="21" t="n">
        <f aca="false">INDEX($E$17:$E$28,B7641)</f>
        <v>4.761</v>
      </c>
      <c r="G7641" s="25" t="n">
        <f aca="false">IF(OR(D7641="",E7641="",F7641=""),"",D7641*($B$7-$B$8-F7641-E7641))</f>
        <v>2579.31833949953</v>
      </c>
      <c r="H7641" s="25" t="n">
        <f aca="false">IF(D7641="","",D7641*$F$30)</f>
        <v>2884.97316442474</v>
      </c>
    </row>
    <row r="7642" customFormat="false" ht="15" hidden="false" customHeight="false" outlineLevel="0" collapsed="false">
      <c r="A7642" s="2" t="n">
        <v>7608</v>
      </c>
      <c r="B7642" s="2" t="n">
        <v>12</v>
      </c>
      <c r="C7642" s="22" t="n">
        <f aca="true">NORMSINV(MAX(RAND(),0.000000000001))</f>
        <v>1.295708928499</v>
      </c>
      <c r="D7642" s="24" t="n">
        <f aca="false">IF($B$11="","",$B$11*EXP($B$12*C7642))</f>
        <v>1601.12305268158</v>
      </c>
      <c r="E7642" s="20" t="n">
        <f aca="true">IF($B$10="","",$B$10*(1-$B$14+2*$B$14*RAND()))</f>
        <v>3.61977770182782</v>
      </c>
      <c r="F7642" s="21" t="n">
        <f aca="false">INDEX($E$17:$E$28,B7642)</f>
        <v>4.761</v>
      </c>
      <c r="G7642" s="25" t="n">
        <f aca="false">IF(OR(D7642="",E7642="",F7642=""),"",D7642*($B$7-$B$8-F7642-E7642))</f>
        <v>6979.65131336703</v>
      </c>
      <c r="H7642" s="25" t="n">
        <f aca="false">IF(D7642="","",D7642*$F$30)</f>
        <v>8004.33436496573</v>
      </c>
    </row>
    <row r="7643" customFormat="false" ht="15" hidden="false" customHeight="false" outlineLevel="0" collapsed="false">
      <c r="A7643" s="2" t="n">
        <v>7609</v>
      </c>
      <c r="B7643" s="2" t="n">
        <v>1</v>
      </c>
      <c r="C7643" s="22" t="n">
        <f aca="true">NORMSINV(MAX(RAND(),0.000000000001))</f>
        <v>0.845792867039843</v>
      </c>
      <c r="D7643" s="24" t="n">
        <f aca="false">IF($B$11="","",$B$11*EXP($B$12*C7643))</f>
        <v>1324.62040229445</v>
      </c>
      <c r="E7643" s="20" t="n">
        <f aca="true">IF($B$10="","",$B$10*(1-$B$14+2*$B$14*RAND()))</f>
        <v>4.03571117299069</v>
      </c>
      <c r="F7643" s="21" t="n">
        <f aca="false">INDEX($E$17:$E$28,B7643)</f>
        <v>4.92562580645161</v>
      </c>
      <c r="G7643" s="25" t="n">
        <f aca="false">IF(OR(D7643="",E7643="",F7643=""),"",D7643*($B$7-$B$8-F7643-E7643))</f>
        <v>5005.2941304263</v>
      </c>
      <c r="H7643" s="25" t="n">
        <f aca="false">IF(D7643="","",D7643*$F$30)</f>
        <v>6622.04231515042</v>
      </c>
    </row>
    <row r="7644" customFormat="false" ht="15" hidden="false" customHeight="false" outlineLevel="0" collapsed="false">
      <c r="A7644" s="2" t="n">
        <v>7610</v>
      </c>
      <c r="B7644" s="2" t="n">
        <v>2</v>
      </c>
      <c r="C7644" s="22" t="n">
        <f aca="true">NORMSINV(MAX(RAND(),0.000000000001))</f>
        <v>-0.468224075071692</v>
      </c>
      <c r="D7644" s="24" t="n">
        <f aca="false">IF($B$11="","",$B$11*EXP($B$12*C7644))</f>
        <v>761.43061913445</v>
      </c>
      <c r="E7644" s="20" t="n">
        <f aca="true">IF($B$10="","",$B$10*(1-$B$14+2*$B$14*RAND()))</f>
        <v>3.7538864521807</v>
      </c>
      <c r="F7644" s="21" t="n">
        <f aca="false">INDEX($E$17:$E$28,B7644)</f>
        <v>5.0612</v>
      </c>
      <c r="G7644" s="25" t="n">
        <f aca="false">IF(OR(D7644="",E7644="",F7644=""),"",D7644*($B$7-$B$8-F7644-E7644))</f>
        <v>2988.54935276524</v>
      </c>
      <c r="H7644" s="25" t="n">
        <f aca="false">IF(D7644="","",D7644*$F$30)</f>
        <v>3806.54395117694</v>
      </c>
    </row>
    <row r="7645" customFormat="false" ht="15" hidden="false" customHeight="false" outlineLevel="0" collapsed="false">
      <c r="A7645" s="2" t="n">
        <v>7611</v>
      </c>
      <c r="B7645" s="2" t="n">
        <v>3</v>
      </c>
      <c r="C7645" s="22" t="n">
        <f aca="true">NORMSINV(MAX(RAND(),0.000000000001))</f>
        <v>-0.274744586074324</v>
      </c>
      <c r="D7645" s="24" t="n">
        <f aca="false">IF($B$11="","",$B$11*EXP($B$12*C7645))</f>
        <v>826.107366525022</v>
      </c>
      <c r="E7645" s="20" t="n">
        <f aca="true">IF($B$10="","",$B$10*(1-$B$14+2*$B$14*RAND()))</f>
        <v>3.57122514372086</v>
      </c>
      <c r="F7645" s="21" t="n">
        <f aca="false">INDEX($E$17:$E$28,B7645)</f>
        <v>5.0612</v>
      </c>
      <c r="G7645" s="25" t="n">
        <f aca="false">IF(OR(D7645="",E7645="",F7645=""),"",D7645*($B$7-$B$8-F7645-E7645))</f>
        <v>3393.29784732515</v>
      </c>
      <c r="H7645" s="25" t="n">
        <f aca="false">IF(D7645="","",D7645*$F$30)</f>
        <v>4129.87594673189</v>
      </c>
    </row>
    <row r="7646" customFormat="false" ht="15" hidden="false" customHeight="false" outlineLevel="0" collapsed="false">
      <c r="A7646" s="2" t="n">
        <v>7612</v>
      </c>
      <c r="B7646" s="2" t="n">
        <v>4</v>
      </c>
      <c r="C7646" s="22" t="n">
        <f aca="true">NORMSINV(MAX(RAND(),0.000000000001))</f>
        <v>-1.84015717110492</v>
      </c>
      <c r="D7646" s="24" t="n">
        <f aca="false">IF($B$11="","",$B$11*EXP($B$12*C7646))</f>
        <v>427.140502274888</v>
      </c>
      <c r="E7646" s="20" t="n">
        <f aca="true">IF($B$10="","",$B$10*(1-$B$14+2*$B$14*RAND()))</f>
        <v>3.90728573544028</v>
      </c>
      <c r="F7646" s="21" t="n">
        <f aca="false">INDEX($E$17:$E$28,B7646)</f>
        <v>4.89657419354839</v>
      </c>
      <c r="G7646" s="25" t="n">
        <f aca="false">IF(OR(D7646="",E7646="",F7646=""),"",D7646*($B$7-$B$8-F7646-E7646))</f>
        <v>1681.28484695609</v>
      </c>
      <c r="H7646" s="25" t="n">
        <f aca="false">IF(D7646="","",D7646*$F$30)</f>
        <v>2135.36079897262</v>
      </c>
    </row>
    <row r="7647" customFormat="false" ht="15" hidden="false" customHeight="false" outlineLevel="0" collapsed="false">
      <c r="A7647" s="2" t="n">
        <v>7613</v>
      </c>
      <c r="B7647" s="2" t="n">
        <v>5</v>
      </c>
      <c r="C7647" s="22" t="n">
        <f aca="true">NORMSINV(MAX(RAND(),0.000000000001))</f>
        <v>-0.911314404072044</v>
      </c>
      <c r="D7647" s="24" t="n">
        <f aca="false">IF($B$11="","",$B$11*EXP($B$12*C7647))</f>
        <v>631.75131516456</v>
      </c>
      <c r="E7647" s="20" t="n">
        <f aca="true">IF($B$10="","",$B$10*(1-$B$14+2*$B$14*RAND()))</f>
        <v>3.59721463092971</v>
      </c>
      <c r="F7647" s="21" t="n">
        <f aca="false">INDEX($E$17:$E$28,B7647)</f>
        <v>4.761</v>
      </c>
      <c r="G7647" s="25" t="n">
        <f aca="false">IF(OR(D7647="",E7647="",F7647=""),"",D7647*($B$7-$B$8-F7647-E7647))</f>
        <v>2768.19866967898</v>
      </c>
      <c r="H7647" s="25" t="n">
        <f aca="false">IF(D7647="","",D7647*$F$30)</f>
        <v>3158.25117477067</v>
      </c>
    </row>
    <row r="7648" customFormat="false" ht="15" hidden="false" customHeight="false" outlineLevel="0" collapsed="false">
      <c r="A7648" s="2" t="n">
        <v>7614</v>
      </c>
      <c r="B7648" s="2" t="n">
        <v>6</v>
      </c>
      <c r="C7648" s="22" t="n">
        <f aca="true">NORMSINV(MAX(RAND(),0.000000000001))</f>
        <v>0.646805421255866</v>
      </c>
      <c r="D7648" s="24" t="n">
        <f aca="false">IF($B$11="","",$B$11*EXP($B$12*C7648))</f>
        <v>1218.08429194677</v>
      </c>
      <c r="E7648" s="20" t="n">
        <f aca="true">IF($B$10="","",$B$10*(1-$B$14+2*$B$14*RAND()))</f>
        <v>4.09677034983779</v>
      </c>
      <c r="F7648" s="21" t="n">
        <f aca="false">INDEX($E$17:$E$28,B7648)</f>
        <v>4.761</v>
      </c>
      <c r="G7648" s="25" t="n">
        <f aca="false">IF(OR(D7648="",E7648="",F7648=""),"",D7648*($B$7-$B$8-F7648-E7648))</f>
        <v>4728.88295459259</v>
      </c>
      <c r="H7648" s="25" t="n">
        <f aca="false">IF(D7648="","",D7648*$F$30)</f>
        <v>6089.44699230028</v>
      </c>
    </row>
    <row r="7649" customFormat="false" ht="15" hidden="false" customHeight="false" outlineLevel="0" collapsed="false">
      <c r="A7649" s="2" t="n">
        <v>7615</v>
      </c>
      <c r="B7649" s="2" t="n">
        <v>7</v>
      </c>
      <c r="C7649" s="22" t="n">
        <f aca="true">NORMSINV(MAX(RAND(),0.000000000001))</f>
        <v>1.40861718486837</v>
      </c>
      <c r="D7649" s="24" t="n">
        <f aca="false">IF($B$11="","",$B$11*EXP($B$12*C7649))</f>
        <v>1679.13872604727</v>
      </c>
      <c r="E7649" s="20" t="n">
        <f aca="true">IF($B$10="","",$B$10*(1-$B$14+2*$B$14*RAND()))</f>
        <v>3.39397438921726</v>
      </c>
      <c r="F7649" s="21" t="n">
        <f aca="false">INDEX($E$17:$E$28,B7649)</f>
        <v>4.761</v>
      </c>
      <c r="G7649" s="25" t="n">
        <f aca="false">IF(OR(D7649="",E7649="",F7649=""),"",D7649*($B$7-$B$8-F7649-E7649))</f>
        <v>7698.89406298385</v>
      </c>
      <c r="H7649" s="25" t="n">
        <f aca="false">IF(D7649="","",D7649*$F$30)</f>
        <v>8394.35031925552</v>
      </c>
    </row>
    <row r="7650" customFormat="false" ht="15" hidden="false" customHeight="false" outlineLevel="0" collapsed="false">
      <c r="A7650" s="2" t="n">
        <v>7616</v>
      </c>
      <c r="B7650" s="2" t="n">
        <v>8</v>
      </c>
      <c r="C7650" s="22" t="n">
        <f aca="true">NORMSINV(MAX(RAND(),0.000000000001))</f>
        <v>-0.225442667160175</v>
      </c>
      <c r="D7650" s="24" t="n">
        <f aca="false">IF($B$11="","",$B$11*EXP($B$12*C7650))</f>
        <v>843.448550138296</v>
      </c>
      <c r="E7650" s="20" t="n">
        <f aca="true">IF($B$10="","",$B$10*(1-$B$14+2*$B$14*RAND()))</f>
        <v>3.83712584301178</v>
      </c>
      <c r="F7650" s="21" t="n">
        <f aca="false">INDEX($E$17:$E$28,B7650)</f>
        <v>4.761</v>
      </c>
      <c r="G7650" s="25" t="n">
        <f aca="false">IF(OR(D7650="",E7650="",F7650=""),"",D7650*($B$7-$B$8-F7650-E7650))</f>
        <v>3493.457752567</v>
      </c>
      <c r="H7650" s="25" t="n">
        <f aca="false">IF(D7650="","",D7650*$F$30)</f>
        <v>4216.56799185137</v>
      </c>
    </row>
    <row r="7651" customFormat="false" ht="15" hidden="false" customHeight="false" outlineLevel="0" collapsed="false">
      <c r="A7651" s="2" t="n">
        <v>7617</v>
      </c>
      <c r="B7651" s="2" t="n">
        <v>9</v>
      </c>
      <c r="C7651" s="22" t="n">
        <f aca="true">NORMSINV(MAX(RAND(),0.000000000001))</f>
        <v>-1.55034065536079</v>
      </c>
      <c r="D7651" s="24" t="n">
        <f aca="false">IF($B$11="","",$B$11*EXP($B$12*C7651))</f>
        <v>482.621088394529</v>
      </c>
      <c r="E7651" s="20" t="n">
        <f aca="true">IF($B$10="","",$B$10*(1-$B$14+2*$B$14*RAND()))</f>
        <v>4.01147244495315</v>
      </c>
      <c r="F7651" s="21" t="n">
        <f aca="false">INDEX($E$17:$E$28,B7651)</f>
        <v>4.761</v>
      </c>
      <c r="G7651" s="25" t="n">
        <f aca="false">IF(OR(D7651="",E7651="",F7651=""),"",D7651*($B$7-$B$8-F7651-E7651))</f>
        <v>1914.812466852</v>
      </c>
      <c r="H7651" s="25" t="n">
        <f aca="false">IF(D7651="","",D7651*$F$30)</f>
        <v>2412.71934510193</v>
      </c>
    </row>
    <row r="7652" customFormat="false" ht="15" hidden="false" customHeight="false" outlineLevel="0" collapsed="false">
      <c r="A7652" s="2" t="n">
        <v>7618</v>
      </c>
      <c r="B7652" s="2" t="n">
        <v>10</v>
      </c>
      <c r="C7652" s="22" t="n">
        <f aca="true">NORMSINV(MAX(RAND(),0.000000000001))</f>
        <v>0.0797035691730116</v>
      </c>
      <c r="D7652" s="24" t="n">
        <f aca="false">IF($B$11="","",$B$11*EXP($B$12*C7652))</f>
        <v>959.178485628241</v>
      </c>
      <c r="E7652" s="20" t="n">
        <f aca="true">IF($B$10="","",$B$10*(1-$B$14+2*$B$14*RAND()))</f>
        <v>3.48244542327818</v>
      </c>
      <c r="F7652" s="21" t="n">
        <f aca="false">INDEX($E$17:$E$28,B7652)</f>
        <v>4.761</v>
      </c>
      <c r="G7652" s="25" t="n">
        <f aca="false">IF(OR(D7652="",E7652="",F7652=""),"",D7652*($B$7-$B$8-F7652-E7652))</f>
        <v>4312.99840944477</v>
      </c>
      <c r="H7652" s="25" t="n">
        <f aca="false">IF(D7652="","",D7652*$F$30)</f>
        <v>4795.1250853527</v>
      </c>
    </row>
    <row r="7653" customFormat="false" ht="15" hidden="false" customHeight="false" outlineLevel="0" collapsed="false">
      <c r="A7653" s="2" t="n">
        <v>7619</v>
      </c>
      <c r="B7653" s="2" t="n">
        <v>11</v>
      </c>
      <c r="C7653" s="22" t="n">
        <f aca="true">NORMSINV(MAX(RAND(),0.000000000001))</f>
        <v>1.32453653096138</v>
      </c>
      <c r="D7653" s="24" t="n">
        <f aca="false">IF($B$11="","",$B$11*EXP($B$12*C7653))</f>
        <v>1620.69045369068</v>
      </c>
      <c r="E7653" s="20" t="n">
        <f aca="true">IF($B$10="","",$B$10*(1-$B$14+2*$B$14*RAND()))</f>
        <v>3.59775823138583</v>
      </c>
      <c r="F7653" s="21" t="n">
        <f aca="false">INDEX($E$17:$E$28,B7653)</f>
        <v>4.761</v>
      </c>
      <c r="G7653" s="25" t="n">
        <f aca="false">IF(OR(D7653="",E7653="",F7653=""),"",D7653*($B$7-$B$8-F7653-E7653))</f>
        <v>7100.63670970383</v>
      </c>
      <c r="H7653" s="25" t="n">
        <f aca="false">IF(D7653="","",D7653*$F$30)</f>
        <v>8102.15571609043</v>
      </c>
    </row>
    <row r="7654" customFormat="false" ht="15" hidden="false" customHeight="false" outlineLevel="0" collapsed="false">
      <c r="A7654" s="2" t="n">
        <v>7620</v>
      </c>
      <c r="B7654" s="2" t="n">
        <v>12</v>
      </c>
      <c r="C7654" s="22" t="n">
        <f aca="true">NORMSINV(MAX(RAND(),0.000000000001))</f>
        <v>-2.16405179292134</v>
      </c>
      <c r="D7654" s="24" t="n">
        <f aca="false">IF($B$11="","",$B$11*EXP($B$12*C7654))</f>
        <v>372.648196353226</v>
      </c>
      <c r="E7654" s="20" t="n">
        <f aca="true">IF($B$10="","",$B$10*(1-$B$14+2*$B$14*RAND()))</f>
        <v>3.5351227217145</v>
      </c>
      <c r="F7654" s="21" t="n">
        <f aca="false">INDEX($E$17:$E$28,B7654)</f>
        <v>4.761</v>
      </c>
      <c r="G7654" s="25" t="n">
        <f aca="false">IF(OR(D7654="",E7654="",F7654=""),"",D7654*($B$7-$B$8-F7654-E7654))</f>
        <v>1656.00285256817</v>
      </c>
      <c r="H7654" s="25" t="n">
        <f aca="false">IF(D7654="","",D7654*$F$30)</f>
        <v>1862.94286320905</v>
      </c>
    </row>
    <row r="7655" customFormat="false" ht="15" hidden="false" customHeight="false" outlineLevel="0" collapsed="false">
      <c r="A7655" s="2" t="n">
        <v>7621</v>
      </c>
      <c r="B7655" s="2" t="n">
        <v>1</v>
      </c>
      <c r="C7655" s="22" t="n">
        <f aca="true">NORMSINV(MAX(RAND(),0.000000000001))</f>
        <v>-1.16288975432684</v>
      </c>
      <c r="D7655" s="24" t="n">
        <f aca="false">IF($B$11="","",$B$11*EXP($B$12*C7655))</f>
        <v>568.209683734633</v>
      </c>
      <c r="E7655" s="20" t="n">
        <f aca="true">IF($B$10="","",$B$10*(1-$B$14+2*$B$14*RAND()))</f>
        <v>3.89268290192541</v>
      </c>
      <c r="F7655" s="21" t="n">
        <f aca="false">INDEX($E$17:$E$28,B7655)</f>
        <v>4.92562580645161</v>
      </c>
      <c r="G7655" s="25" t="n">
        <f aca="false">IF(OR(D7655="",E7655="",F7655=""),"",D7655*($B$7-$B$8-F7655-E7655))</f>
        <v>2228.34296851796</v>
      </c>
      <c r="H7655" s="25" t="n">
        <f aca="false">IF(D7655="","",D7655*$F$30)</f>
        <v>2840.59385092618</v>
      </c>
    </row>
    <row r="7656" customFormat="false" ht="15" hidden="false" customHeight="false" outlineLevel="0" collapsed="false">
      <c r="A7656" s="2" t="n">
        <v>7622</v>
      </c>
      <c r="B7656" s="2" t="n">
        <v>2</v>
      </c>
      <c r="C7656" s="22" t="n">
        <f aca="true">NORMSINV(MAX(RAND(),0.000000000001))</f>
        <v>-0.286932074507274</v>
      </c>
      <c r="D7656" s="24" t="n">
        <f aca="false">IF($B$11="","",$B$11*EXP($B$12*C7656))</f>
        <v>821.875854194867</v>
      </c>
      <c r="E7656" s="20" t="n">
        <f aca="true">IF($B$10="","",$B$10*(1-$B$14+2*$B$14*RAND()))</f>
        <v>4.11169602791638</v>
      </c>
      <c r="F7656" s="21" t="n">
        <f aca="false">INDEX($E$17:$E$28,B7656)</f>
        <v>5.0612</v>
      </c>
      <c r="G7656" s="25" t="n">
        <f aca="false">IF(OR(D7656="",E7656="",F7656=""),"",D7656*($B$7-$B$8-F7656-E7656))</f>
        <v>2931.71662405813</v>
      </c>
      <c r="H7656" s="25" t="n">
        <f aca="false">IF(D7656="","",D7656*$F$30)</f>
        <v>4108.72177029098</v>
      </c>
    </row>
    <row r="7657" customFormat="false" ht="15" hidden="false" customHeight="false" outlineLevel="0" collapsed="false">
      <c r="A7657" s="2" t="n">
        <v>7623</v>
      </c>
      <c r="B7657" s="2" t="n">
        <v>3</v>
      </c>
      <c r="C7657" s="22" t="n">
        <f aca="true">NORMSINV(MAX(RAND(),0.000000000001))</f>
        <v>-0.795146583327014</v>
      </c>
      <c r="D7657" s="24" t="n">
        <f aca="false">IF($B$11="","",$B$11*EXP($B$12*C7657))</f>
        <v>663.444369209244</v>
      </c>
      <c r="E7657" s="20" t="n">
        <f aca="true">IF($B$10="","",$B$10*(1-$B$14+2*$B$14*RAND()))</f>
        <v>3.79536170486805</v>
      </c>
      <c r="F7657" s="21" t="n">
        <f aca="false">INDEX($E$17:$E$28,B7657)</f>
        <v>5.0612</v>
      </c>
      <c r="G7657" s="25" t="n">
        <f aca="false">IF(OR(D7657="",E7657="",F7657=""),"",D7657*($B$7-$B$8-F7657-E7657))</f>
        <v>2576.44527007684</v>
      </c>
      <c r="H7657" s="25" t="n">
        <f aca="false">IF(D7657="","",D7657*$F$30)</f>
        <v>3316.69109055085</v>
      </c>
    </row>
    <row r="7658" customFormat="false" ht="15" hidden="false" customHeight="false" outlineLevel="0" collapsed="false">
      <c r="A7658" s="2" t="n">
        <v>7624</v>
      </c>
      <c r="B7658" s="2" t="n">
        <v>4</v>
      </c>
      <c r="C7658" s="22" t="n">
        <f aca="true">NORMSINV(MAX(RAND(),0.000000000001))</f>
        <v>-1.19621313537705</v>
      </c>
      <c r="D7658" s="24" t="n">
        <f aca="false">IF($B$11="","",$B$11*EXP($B$12*C7658))</f>
        <v>560.287009881929</v>
      </c>
      <c r="E7658" s="20" t="n">
        <f aca="true">IF($B$10="","",$B$10*(1-$B$14+2*$B$14*RAND()))</f>
        <v>3.95996777271043</v>
      </c>
      <c r="F7658" s="21" t="n">
        <f aca="false">INDEX($E$17:$E$28,B7658)</f>
        <v>4.89657419354839</v>
      </c>
      <c r="G7658" s="25" t="n">
        <f aca="false">IF(OR(D7658="",E7658="",F7658=""),"",D7658*($B$7-$B$8-F7658-E7658))</f>
        <v>2175.8510897268</v>
      </c>
      <c r="H7658" s="25" t="n">
        <f aca="false">IF(D7658="","",D7658*$F$30)</f>
        <v>2800.98681980174</v>
      </c>
    </row>
    <row r="7659" customFormat="false" ht="15" hidden="false" customHeight="false" outlineLevel="0" collapsed="false">
      <c r="A7659" s="2" t="n">
        <v>7625</v>
      </c>
      <c r="B7659" s="2" t="n">
        <v>5</v>
      </c>
      <c r="C7659" s="22" t="n">
        <f aca="true">NORMSINV(MAX(RAND(),0.000000000001))</f>
        <v>-0.961426345556283</v>
      </c>
      <c r="D7659" s="24" t="n">
        <f aca="false">IF($B$11="","",$B$11*EXP($B$12*C7659))</f>
        <v>618.551439388501</v>
      </c>
      <c r="E7659" s="20" t="n">
        <f aca="true">IF($B$10="","",$B$10*(1-$B$14+2*$B$14*RAND()))</f>
        <v>3.50844869897836</v>
      </c>
      <c r="F7659" s="21" t="n">
        <f aca="false">INDEX($E$17:$E$28,B7659)</f>
        <v>4.761</v>
      </c>
      <c r="G7659" s="25" t="n">
        <f aca="false">IF(OR(D7659="",E7659="",F7659=""),"",D7659*($B$7-$B$8-F7659-E7659))</f>
        <v>2765.26594210707</v>
      </c>
      <c r="H7659" s="25" t="n">
        <f aca="false">IF(D7659="","",D7659*$F$30)</f>
        <v>3092.26235579099</v>
      </c>
    </row>
    <row r="7660" customFormat="false" ht="15" hidden="false" customHeight="false" outlineLevel="0" collapsed="false">
      <c r="A7660" s="2" t="n">
        <v>7626</v>
      </c>
      <c r="B7660" s="2" t="n">
        <v>6</v>
      </c>
      <c r="C7660" s="22" t="n">
        <f aca="true">NORMSINV(MAX(RAND(),0.000000000001))</f>
        <v>-0.0424958591268353</v>
      </c>
      <c r="D7660" s="24" t="n">
        <f aca="false">IF($B$11="","",$B$11*EXP($B$12*C7660))</f>
        <v>911.039706061141</v>
      </c>
      <c r="E7660" s="20" t="n">
        <f aca="true">IF($B$10="","",$B$10*(1-$B$14+2*$B$14*RAND()))</f>
        <v>3.82359688982284</v>
      </c>
      <c r="F7660" s="21" t="n">
        <f aca="false">INDEX($E$17:$E$28,B7660)</f>
        <v>4.761</v>
      </c>
      <c r="G7660" s="25" t="n">
        <f aca="false">IF(OR(D7660="",E7660="",F7660=""),"",D7660*($B$7-$B$8-F7660-E7660))</f>
        <v>3785.73722806136</v>
      </c>
      <c r="H7660" s="25" t="n">
        <f aca="false">IF(D7660="","",D7660*$F$30)</f>
        <v>4554.46969854086</v>
      </c>
    </row>
    <row r="7661" customFormat="false" ht="15" hidden="false" customHeight="false" outlineLevel="0" collapsed="false">
      <c r="A7661" s="2" t="n">
        <v>7627</v>
      </c>
      <c r="B7661" s="2" t="n">
        <v>7</v>
      </c>
      <c r="C7661" s="22" t="n">
        <f aca="true">NORMSINV(MAX(RAND(),0.000000000001))</f>
        <v>0.919664518506217</v>
      </c>
      <c r="D7661" s="24" t="n">
        <f aca="false">IF($B$11="","",$B$11*EXP($B$12*C7661))</f>
        <v>1366.50028755089</v>
      </c>
      <c r="E7661" s="20" t="n">
        <f aca="true">IF($B$10="","",$B$10*(1-$B$14+2*$B$14*RAND()))</f>
        <v>3.97890476014521</v>
      </c>
      <c r="F7661" s="21" t="n">
        <f aca="false">INDEX($E$17:$E$28,B7661)</f>
        <v>4.761</v>
      </c>
      <c r="G7661" s="25" t="n">
        <f aca="false">IF(OR(D7661="",E7661="",F7661=""),"",D7661*($B$7-$B$8-F7661-E7661))</f>
        <v>5466.1312954925</v>
      </c>
      <c r="H7661" s="25" t="n">
        <f aca="false">IF(D7661="","",D7661*$F$30)</f>
        <v>6831.40823752439</v>
      </c>
    </row>
    <row r="7662" customFormat="false" ht="15" hidden="false" customHeight="false" outlineLevel="0" collapsed="false">
      <c r="A7662" s="2" t="n">
        <v>7628</v>
      </c>
      <c r="B7662" s="2" t="n">
        <v>8</v>
      </c>
      <c r="C7662" s="22" t="n">
        <f aca="true">NORMSINV(MAX(RAND(),0.000000000001))</f>
        <v>2.43129732176733</v>
      </c>
      <c r="D7662" s="24" t="n">
        <f aca="false">IF($B$11="","",$B$11*EXP($B$12*C7662))</f>
        <v>2583.6514942805</v>
      </c>
      <c r="E7662" s="20" t="n">
        <f aca="true">IF($B$10="","",$B$10*(1-$B$14+2*$B$14*RAND()))</f>
        <v>3.9262273719751</v>
      </c>
      <c r="F7662" s="21" t="n">
        <f aca="false">INDEX($E$17:$E$28,B7662)</f>
        <v>4.761</v>
      </c>
      <c r="G7662" s="25" t="n">
        <f aca="false">IF(OR(D7662="",E7662="",F7662=""),"",D7662*($B$7-$B$8-F7662-E7662))</f>
        <v>10470.9520563757</v>
      </c>
      <c r="H7662" s="25" t="n">
        <f aca="false">IF(D7662="","",D7662*$F$30)</f>
        <v>12916.1905502071</v>
      </c>
    </row>
    <row r="7663" customFormat="false" ht="15" hidden="false" customHeight="false" outlineLevel="0" collapsed="false">
      <c r="A7663" s="2" t="n">
        <v>7629</v>
      </c>
      <c r="B7663" s="2" t="n">
        <v>9</v>
      </c>
      <c r="C7663" s="22" t="n">
        <f aca="true">NORMSINV(MAX(RAND(),0.000000000001))</f>
        <v>-0.882753314078132</v>
      </c>
      <c r="D7663" s="24" t="n">
        <f aca="false">IF($B$11="","",$B$11*EXP($B$12*C7663))</f>
        <v>639.400169815982</v>
      </c>
      <c r="E7663" s="20" t="n">
        <f aca="true">IF($B$10="","",$B$10*(1-$B$14+2*$B$14*RAND()))</f>
        <v>3.61646788926943</v>
      </c>
      <c r="F7663" s="21" t="n">
        <f aca="false">INDEX($E$17:$E$28,B7663)</f>
        <v>4.761</v>
      </c>
      <c r="G7663" s="25" t="n">
        <f aca="false">IF(OR(D7663="",E7663="",F7663=""),"",D7663*($B$7-$B$8-F7663-E7663))</f>
        <v>2789.4037724288</v>
      </c>
      <c r="H7663" s="25" t="n">
        <f aca="false">IF(D7663="","",D7663*$F$30)</f>
        <v>3196.48932894406</v>
      </c>
    </row>
    <row r="7664" customFormat="false" ht="15" hidden="false" customHeight="false" outlineLevel="0" collapsed="false">
      <c r="A7664" s="2" t="n">
        <v>7630</v>
      </c>
      <c r="B7664" s="2" t="n">
        <v>10</v>
      </c>
      <c r="C7664" s="22" t="n">
        <f aca="true">NORMSINV(MAX(RAND(),0.000000000001))</f>
        <v>0.016725005077469</v>
      </c>
      <c r="D7664" s="24" t="n">
        <f aca="false">IF($B$11="","",$B$11*EXP($B$12*C7664))</f>
        <v>934.059503174457</v>
      </c>
      <c r="E7664" s="20" t="n">
        <f aca="true">IF($B$10="","",$B$10*(1-$B$14+2*$B$14*RAND()))</f>
        <v>4.02574653552105</v>
      </c>
      <c r="F7664" s="21" t="n">
        <f aca="false">INDEX($E$17:$E$28,B7664)</f>
        <v>4.761</v>
      </c>
      <c r="G7664" s="25" t="n">
        <f aca="false">IF(OR(D7664="",E7664="",F7664=""),"",D7664*($B$7-$B$8-F7664-E7664))</f>
        <v>3692.57396695391</v>
      </c>
      <c r="H7664" s="25" t="n">
        <f aca="false">IF(D7664="","",D7664*$F$30)</f>
        <v>4669.55026826975</v>
      </c>
    </row>
    <row r="7665" customFormat="false" ht="15" hidden="false" customHeight="false" outlineLevel="0" collapsed="false">
      <c r="A7665" s="2" t="n">
        <v>7631</v>
      </c>
      <c r="B7665" s="2" t="n">
        <v>11</v>
      </c>
      <c r="C7665" s="22" t="n">
        <f aca="true">NORMSINV(MAX(RAND(),0.000000000001))</f>
        <v>1.41665615356501</v>
      </c>
      <c r="D7665" s="24" t="n">
        <f aca="false">IF($B$11="","",$B$11*EXP($B$12*C7665))</f>
        <v>1684.83619851564</v>
      </c>
      <c r="E7665" s="20" t="n">
        <f aca="true">IF($B$10="","",$B$10*(1-$B$14+2*$B$14*RAND()))</f>
        <v>4.00228029963824</v>
      </c>
      <c r="F7665" s="21" t="n">
        <f aca="false">INDEX($E$17:$E$28,B7665)</f>
        <v>4.761</v>
      </c>
      <c r="G7665" s="25" t="n">
        <f aca="false">IF(OR(D7665="",E7665="",F7665=""),"",D7665*($B$7-$B$8-F7665-E7665))</f>
        <v>6700.12130251975</v>
      </c>
      <c r="H7665" s="25" t="n">
        <f aca="false">IF(D7665="","",D7665*$F$30)</f>
        <v>8422.83312361937</v>
      </c>
    </row>
    <row r="7666" customFormat="false" ht="15" hidden="false" customHeight="false" outlineLevel="0" collapsed="false">
      <c r="A7666" s="2" t="n">
        <v>7632</v>
      </c>
      <c r="B7666" s="2" t="n">
        <v>12</v>
      </c>
      <c r="C7666" s="22" t="n">
        <f aca="true">NORMSINV(MAX(RAND(),0.000000000001))</f>
        <v>0.331101399555051</v>
      </c>
      <c r="D7666" s="24" t="n">
        <f aca="false">IF($B$11="","",$B$11*EXP($B$12*C7666))</f>
        <v>1066.36152519028</v>
      </c>
      <c r="E7666" s="20" t="n">
        <f aca="true">IF($B$10="","",$B$10*(1-$B$14+2*$B$14*RAND()))</f>
        <v>3.47046022124402</v>
      </c>
      <c r="F7666" s="21" t="n">
        <f aca="false">INDEX($E$17:$E$28,B7666)</f>
        <v>4.761</v>
      </c>
      <c r="G7666" s="25" t="n">
        <f aca="false">IF(OR(D7666="",E7666="",F7666=""),"",D7666*($B$7-$B$8-F7666-E7666))</f>
        <v>4807.73335485527</v>
      </c>
      <c r="H7666" s="25" t="n">
        <f aca="false">IF(D7666="","",D7666*$F$30)</f>
        <v>5330.95453673123</v>
      </c>
    </row>
    <row r="7667" customFormat="false" ht="15" hidden="false" customHeight="false" outlineLevel="0" collapsed="false">
      <c r="A7667" s="2" t="n">
        <v>7633</v>
      </c>
      <c r="B7667" s="2" t="n">
        <v>1</v>
      </c>
      <c r="C7667" s="22" t="n">
        <f aca="true">NORMSINV(MAX(RAND(),0.000000000001))</f>
        <v>0.144583198601803</v>
      </c>
      <c r="D7667" s="24" t="n">
        <f aca="false">IF($B$11="","",$B$11*EXP($B$12*C7667))</f>
        <v>985.762297804082</v>
      </c>
      <c r="E7667" s="20" t="n">
        <f aca="true">IF($B$10="","",$B$10*(1-$B$14+2*$B$14*RAND()))</f>
        <v>4.08748686741938</v>
      </c>
      <c r="F7667" s="21" t="n">
        <f aca="false">INDEX($E$17:$E$28,B7667)</f>
        <v>4.92562580645161</v>
      </c>
      <c r="G7667" s="25" t="n">
        <f aca="false">IF(OR(D7667="",E7667="",F7667=""),"",D7667*($B$7-$B$8-F7667-E7667))</f>
        <v>3673.82501426184</v>
      </c>
      <c r="H7667" s="25" t="n">
        <f aca="false">IF(D7667="","",D7667*$F$30)</f>
        <v>4928.02287918217</v>
      </c>
    </row>
    <row r="7668" customFormat="false" ht="15" hidden="false" customHeight="false" outlineLevel="0" collapsed="false">
      <c r="A7668" s="2" t="n">
        <v>7634</v>
      </c>
      <c r="B7668" s="2" t="n">
        <v>2</v>
      </c>
      <c r="C7668" s="22" t="n">
        <f aca="true">NORMSINV(MAX(RAND(),0.000000000001))</f>
        <v>1.30886078537928</v>
      </c>
      <c r="D7668" s="24" t="n">
        <f aca="false">IF($B$11="","",$B$11*EXP($B$12*C7668))</f>
        <v>1610.02070177607</v>
      </c>
      <c r="E7668" s="20" t="n">
        <f aca="true">IF($B$10="","",$B$10*(1-$B$14+2*$B$14*RAND()))</f>
        <v>3.46019502642199</v>
      </c>
      <c r="F7668" s="21" t="n">
        <f aca="false">INDEX($E$17:$E$28,B7668)</f>
        <v>5.0612</v>
      </c>
      <c r="G7668" s="25" t="n">
        <f aca="false">IF(OR(D7668="",E7668="",F7668=""),"",D7668*($B$7-$B$8-F7668-E7668))</f>
        <v>6792.04134007609</v>
      </c>
      <c r="H7668" s="25" t="n">
        <f aca="false">IF(D7668="","",D7668*$F$30)</f>
        <v>8048.81549231893</v>
      </c>
    </row>
    <row r="7669" customFormat="false" ht="15" hidden="false" customHeight="false" outlineLevel="0" collapsed="false">
      <c r="A7669" s="2" t="n">
        <v>7635</v>
      </c>
      <c r="B7669" s="2" t="n">
        <v>3</v>
      </c>
      <c r="C7669" s="22" t="n">
        <f aca="true">NORMSINV(MAX(RAND(),0.000000000001))</f>
        <v>0.716234640592947</v>
      </c>
      <c r="D7669" s="24" t="n">
        <f aca="false">IF($B$11="","",$B$11*EXP($B$12*C7669))</f>
        <v>1254.24586703134</v>
      </c>
      <c r="E7669" s="20" t="n">
        <f aca="true">IF($B$10="","",$B$10*(1-$B$14+2*$B$14*RAND()))</f>
        <v>3.41172780356815</v>
      </c>
      <c r="F7669" s="21" t="n">
        <f aca="false">INDEX($E$17:$E$28,B7669)</f>
        <v>5.0612</v>
      </c>
      <c r="G7669" s="25" t="n">
        <f aca="false">IF(OR(D7669="",E7669="",F7669=""),"",D7669*($B$7-$B$8-F7669-E7669))</f>
        <v>5351.95766669899</v>
      </c>
      <c r="H7669" s="25" t="n">
        <f aca="false">IF(D7669="","",D7669*$F$30)</f>
        <v>6270.22593846308</v>
      </c>
    </row>
    <row r="7670" customFormat="false" ht="15" hidden="false" customHeight="false" outlineLevel="0" collapsed="false">
      <c r="A7670" s="2" t="n">
        <v>7636</v>
      </c>
      <c r="B7670" s="2" t="n">
        <v>4</v>
      </c>
      <c r="C7670" s="22" t="n">
        <f aca="true">NORMSINV(MAX(RAND(),0.000000000001))</f>
        <v>-0.67913556718006</v>
      </c>
      <c r="D7670" s="24" t="n">
        <f aca="false">IF($B$11="","",$B$11*EXP($B$12*C7670))</f>
        <v>696.681335239441</v>
      </c>
      <c r="E7670" s="20" t="n">
        <f aca="true">IF($B$10="","",$B$10*(1-$B$14+2*$B$14*RAND()))</f>
        <v>3.79925586553604</v>
      </c>
      <c r="F7670" s="21" t="n">
        <f aca="false">INDEX($E$17:$E$28,B7670)</f>
        <v>4.89657419354839</v>
      </c>
      <c r="G7670" s="25" t="n">
        <f aca="false">IF(OR(D7670="",E7670="",F7670=""),"",D7670*($B$7-$B$8-F7670-E7670))</f>
        <v>2817.49771437227</v>
      </c>
      <c r="H7670" s="25" t="n">
        <f aca="false">IF(D7670="","",D7670*$F$30)</f>
        <v>3482.84933112901</v>
      </c>
    </row>
    <row r="7671" customFormat="false" ht="15" hidden="false" customHeight="false" outlineLevel="0" collapsed="false">
      <c r="A7671" s="2" t="n">
        <v>7637</v>
      </c>
      <c r="B7671" s="2" t="n">
        <v>5</v>
      </c>
      <c r="C7671" s="22" t="n">
        <f aca="true">NORMSINV(MAX(RAND(),0.000000000001))</f>
        <v>-0.698430870671923</v>
      </c>
      <c r="D7671" s="24" t="n">
        <f aca="false">IF($B$11="","",$B$11*EXP($B$12*C7671))</f>
        <v>691.040011109387</v>
      </c>
      <c r="E7671" s="20" t="n">
        <f aca="true">IF($B$10="","",$B$10*(1-$B$14+2*$B$14*RAND()))</f>
        <v>3.41868996603204</v>
      </c>
      <c r="F7671" s="21" t="n">
        <f aca="false">INDEX($E$17:$E$28,B7671)</f>
        <v>4.761</v>
      </c>
      <c r="G7671" s="25" t="n">
        <f aca="false">IF(OR(D7671="",E7671="",F7671=""),"",D7671*($B$7-$B$8-F7671-E7671))</f>
        <v>3151.35669653547</v>
      </c>
      <c r="H7671" s="25" t="n">
        <f aca="false">IF(D7671="","",D7671*$F$30)</f>
        <v>3454.64722353805</v>
      </c>
    </row>
    <row r="7672" customFormat="false" ht="15" hidden="false" customHeight="false" outlineLevel="0" collapsed="false">
      <c r="A7672" s="2" t="n">
        <v>7638</v>
      </c>
      <c r="B7672" s="2" t="n">
        <v>6</v>
      </c>
      <c r="C7672" s="22" t="n">
        <f aca="true">NORMSINV(MAX(RAND(),0.000000000001))</f>
        <v>-2.25095483578265</v>
      </c>
      <c r="D7672" s="24" t="n">
        <f aca="false">IF($B$11="","",$B$11*EXP($B$12*C7672))</f>
        <v>359.249383133102</v>
      </c>
      <c r="E7672" s="20" t="n">
        <f aca="true">IF($B$10="","",$B$10*(1-$B$14+2*$B$14*RAND()))</f>
        <v>3.48733599880344</v>
      </c>
      <c r="F7672" s="21" t="n">
        <f aca="false">INDEX($E$17:$E$28,B7672)</f>
        <v>4.761</v>
      </c>
      <c r="G7672" s="25" t="n">
        <f aca="false">IF(OR(D7672="",E7672="",F7672=""),"",D7672*($B$7-$B$8-F7672-E7672))</f>
        <v>1613.62752167103</v>
      </c>
      <c r="H7672" s="25" t="n">
        <f aca="false">IF(D7672="","",D7672*$F$30)</f>
        <v>1795.959516159</v>
      </c>
    </row>
    <row r="7673" customFormat="false" ht="15" hidden="false" customHeight="false" outlineLevel="0" collapsed="false">
      <c r="A7673" s="2" t="n">
        <v>7639</v>
      </c>
      <c r="B7673" s="2" t="n">
        <v>7</v>
      </c>
      <c r="C7673" s="22" t="n">
        <f aca="true">NORMSINV(MAX(RAND(),0.000000000001))</f>
        <v>-0.584328080441641</v>
      </c>
      <c r="D7673" s="24" t="n">
        <f aca="false">IF($B$11="","",$B$11*EXP($B$12*C7673))</f>
        <v>725.076211953415</v>
      </c>
      <c r="E7673" s="20" t="n">
        <f aca="true">IF($B$10="","",$B$10*(1-$B$14+2*$B$14*RAND()))</f>
        <v>3.57501316242254</v>
      </c>
      <c r="F7673" s="21" t="n">
        <f aca="false">INDEX($E$17:$E$28,B7673)</f>
        <v>4.761</v>
      </c>
      <c r="G7673" s="25" t="n">
        <f aca="false">IF(OR(D7673="",E7673="",F7673=""),"",D7673*($B$7-$B$8-F7673-E7673))</f>
        <v>3193.22609368337</v>
      </c>
      <c r="H7673" s="25" t="n">
        <f aca="false">IF(D7673="","",D7673*$F$30)</f>
        <v>3624.80099879751</v>
      </c>
    </row>
    <row r="7674" customFormat="false" ht="15" hidden="false" customHeight="false" outlineLevel="0" collapsed="false">
      <c r="A7674" s="2" t="n">
        <v>7640</v>
      </c>
      <c r="B7674" s="2" t="n">
        <v>8</v>
      </c>
      <c r="C7674" s="22" t="n">
        <f aca="true">NORMSINV(MAX(RAND(),0.000000000001))</f>
        <v>-0.639249781790236</v>
      </c>
      <c r="D7674" s="24" t="n">
        <f aca="false">IF($B$11="","",$B$11*EXP($B$12*C7674))</f>
        <v>708.489067102711</v>
      </c>
      <c r="E7674" s="20" t="n">
        <f aca="true">IF($B$10="","",$B$10*(1-$B$14+2*$B$14*RAND()))</f>
        <v>3.45364739533164</v>
      </c>
      <c r="F7674" s="21" t="n">
        <f aca="false">INDEX($E$17:$E$28,B7674)</f>
        <v>4.761</v>
      </c>
      <c r="G7674" s="25" t="n">
        <f aca="false">IF(OR(D7674="",E7674="",F7674=""),"",D7674*($B$7-$B$8-F7674-E7674))</f>
        <v>3206.16284519231</v>
      </c>
      <c r="H7674" s="25" t="n">
        <f aca="false">IF(D7674="","",D7674*$F$30)</f>
        <v>3541.87854425987</v>
      </c>
    </row>
    <row r="7675" customFormat="false" ht="15" hidden="false" customHeight="false" outlineLevel="0" collapsed="false">
      <c r="A7675" s="2" t="n">
        <v>7641</v>
      </c>
      <c r="B7675" s="2" t="n">
        <v>9</v>
      </c>
      <c r="C7675" s="22" t="n">
        <f aca="true">NORMSINV(MAX(RAND(),0.000000000001))</f>
        <v>-0.839465384254698</v>
      </c>
      <c r="D7675" s="24" t="n">
        <f aca="false">IF($B$11="","",$B$11*EXP($B$12*C7675))</f>
        <v>651.169884175395</v>
      </c>
      <c r="E7675" s="20" t="n">
        <f aca="true">IF($B$10="","",$B$10*(1-$B$14+2*$B$14*RAND()))</f>
        <v>3.82997148467836</v>
      </c>
      <c r="F7675" s="21" t="n">
        <f aca="false">INDEX($E$17:$E$28,B7675)</f>
        <v>4.761</v>
      </c>
      <c r="G7675" s="25" t="n">
        <f aca="false">IF(OR(D7675="",E7675="",F7675=""),"",D7675*($B$7-$B$8-F7675-E7675))</f>
        <v>2701.7224177624</v>
      </c>
      <c r="H7675" s="25" t="n">
        <f aca="false">IF(D7675="","",D7675*$F$30)</f>
        <v>3255.32848496963</v>
      </c>
    </row>
    <row r="7676" customFormat="false" ht="15" hidden="false" customHeight="false" outlineLevel="0" collapsed="false">
      <c r="A7676" s="2" t="n">
        <v>7642</v>
      </c>
      <c r="B7676" s="2" t="n">
        <v>10</v>
      </c>
      <c r="C7676" s="22" t="n">
        <f aca="true">NORMSINV(MAX(RAND(),0.000000000001))</f>
        <v>-0.191419675819549</v>
      </c>
      <c r="D7676" s="24" t="n">
        <f aca="false">IF($B$11="","",$B$11*EXP($B$12*C7676))</f>
        <v>855.627432076654</v>
      </c>
      <c r="E7676" s="20" t="n">
        <f aca="true">IF($B$10="","",$B$10*(1-$B$14+2*$B$14*RAND()))</f>
        <v>3.91603843883618</v>
      </c>
      <c r="F7676" s="21" t="n">
        <f aca="false">INDEX($E$17:$E$28,B7676)</f>
        <v>4.761</v>
      </c>
      <c r="G7676" s="25" t="n">
        <f aca="false">IF(OR(D7676="",E7676="",F7676=""),"",D7676*($B$7-$B$8-F7676-E7676))</f>
        <v>3476.38136720475</v>
      </c>
      <c r="H7676" s="25" t="n">
        <f aca="false">IF(D7676="","",D7676*$F$30)</f>
        <v>4277.45265843761</v>
      </c>
    </row>
    <row r="7677" customFormat="false" ht="15" hidden="false" customHeight="false" outlineLevel="0" collapsed="false">
      <c r="A7677" s="2" t="n">
        <v>7643</v>
      </c>
      <c r="B7677" s="2" t="n">
        <v>11</v>
      </c>
      <c r="C7677" s="22" t="n">
        <f aca="true">NORMSINV(MAX(RAND(),0.000000000001))</f>
        <v>-0.660739508810959</v>
      </c>
      <c r="D7677" s="24" t="n">
        <f aca="false">IF($B$11="","",$B$11*EXP($B$12*C7677))</f>
        <v>702.10262738995</v>
      </c>
      <c r="E7677" s="20" t="n">
        <f aca="true">IF($B$10="","",$B$10*(1-$B$14+2*$B$14*RAND()))</f>
        <v>3.82926851261174</v>
      </c>
      <c r="F7677" s="21" t="n">
        <f aca="false">INDEX($E$17:$E$28,B7677)</f>
        <v>4.761</v>
      </c>
      <c r="G7677" s="25" t="n">
        <f aca="false">IF(OR(D7677="",E7677="",F7677=""),"",D7677*($B$7-$B$8-F7677-E7677))</f>
        <v>2913.5373802581</v>
      </c>
      <c r="H7677" s="25" t="n">
        <f aca="false">IF(D7677="","",D7677*$F$30)</f>
        <v>3509.95145484784</v>
      </c>
    </row>
    <row r="7678" customFormat="false" ht="15" hidden="false" customHeight="false" outlineLevel="0" collapsed="false">
      <c r="A7678" s="2" t="n">
        <v>7644</v>
      </c>
      <c r="B7678" s="2" t="n">
        <v>12</v>
      </c>
      <c r="C7678" s="22" t="n">
        <f aca="true">NORMSINV(MAX(RAND(),0.000000000001))</f>
        <v>0.749758045345023</v>
      </c>
      <c r="D7678" s="24" t="n">
        <f aca="false">IF($B$11="","",$B$11*EXP($B$12*C7678))</f>
        <v>1272.08859725873</v>
      </c>
      <c r="E7678" s="20" t="n">
        <f aca="true">IF($B$10="","",$B$10*(1-$B$14+2*$B$14*RAND()))</f>
        <v>3.45712574088915</v>
      </c>
      <c r="F7678" s="21" t="n">
        <f aca="false">INDEX($E$17:$E$28,B7678)</f>
        <v>4.761</v>
      </c>
      <c r="G7678" s="25" t="n">
        <f aca="false">IF(OR(D7678="",E7678="",F7678=""),"",D7678*($B$7-$B$8-F7678-E7678))</f>
        <v>5752.22468325269</v>
      </c>
      <c r="H7678" s="25" t="n">
        <f aca="false">IF(D7678="","",D7678*$F$30)</f>
        <v>6359.42531541585</v>
      </c>
    </row>
    <row r="7679" customFormat="false" ht="15" hidden="false" customHeight="false" outlineLevel="0" collapsed="false">
      <c r="A7679" s="2" t="n">
        <v>7645</v>
      </c>
      <c r="B7679" s="2" t="n">
        <v>1</v>
      </c>
      <c r="C7679" s="22" t="n">
        <f aca="true">NORMSINV(MAX(RAND(),0.000000000001))</f>
        <v>-0.229939802565594</v>
      </c>
      <c r="D7679" s="24" t="n">
        <f aca="false">IF($B$11="","",$B$11*EXP($B$12*C7679))</f>
        <v>841.851778894694</v>
      </c>
      <c r="E7679" s="20" t="n">
        <f aca="true">IF($B$10="","",$B$10*(1-$B$14+2*$B$14*RAND()))</f>
        <v>3.42609703026804</v>
      </c>
      <c r="F7679" s="21" t="n">
        <f aca="false">INDEX($E$17:$E$28,B7679)</f>
        <v>4.92562580645161</v>
      </c>
      <c r="G7679" s="25" t="n">
        <f aca="false">IF(OR(D7679="",E7679="",F7679=""),"",D7679*($B$7-$B$8-F7679-E7679))</f>
        <v>3694.27893619052</v>
      </c>
      <c r="H7679" s="25" t="n">
        <f aca="false">IF(D7679="","",D7679*$F$30)</f>
        <v>4208.58541305036</v>
      </c>
    </row>
    <row r="7680" customFormat="false" ht="15" hidden="false" customHeight="false" outlineLevel="0" collapsed="false">
      <c r="A7680" s="2" t="n">
        <v>7646</v>
      </c>
      <c r="B7680" s="2" t="n">
        <v>2</v>
      </c>
      <c r="C7680" s="22" t="n">
        <f aca="true">NORMSINV(MAX(RAND(),0.000000000001))</f>
        <v>0.648624305638221</v>
      </c>
      <c r="D7680" s="24" t="n">
        <f aca="false">IF($B$11="","",$B$11*EXP($B$12*C7680))</f>
        <v>1219.01820926997</v>
      </c>
      <c r="E7680" s="20" t="n">
        <f aca="true">IF($B$10="","",$B$10*(1-$B$14+2*$B$14*RAND()))</f>
        <v>4.11524820411056</v>
      </c>
      <c r="F7680" s="21" t="n">
        <f aca="false">INDEX($E$17:$E$28,B7680)</f>
        <v>5.0612</v>
      </c>
      <c r="G7680" s="25" t="n">
        <f aca="false">IF(OR(D7680="",E7680="",F7680=""),"",D7680*($B$7-$B$8-F7680-E7680))</f>
        <v>4344.03452886593</v>
      </c>
      <c r="H7680" s="25" t="n">
        <f aca="false">IF(D7680="","",D7680*$F$30)</f>
        <v>6094.11583178243</v>
      </c>
    </row>
    <row r="7681" customFormat="false" ht="15" hidden="false" customHeight="false" outlineLevel="0" collapsed="false">
      <c r="A7681" s="2" t="n">
        <v>7647</v>
      </c>
      <c r="B7681" s="2" t="n">
        <v>3</v>
      </c>
      <c r="C7681" s="22" t="n">
        <f aca="true">NORMSINV(MAX(RAND(),0.000000000001))</f>
        <v>-1.562030212268</v>
      </c>
      <c r="D7681" s="24" t="n">
        <f aca="false">IF($B$11="","",$B$11*EXP($B$12*C7681))</f>
        <v>480.249743271306</v>
      </c>
      <c r="E7681" s="20" t="n">
        <f aca="true">IF($B$10="","",$B$10*(1-$B$14+2*$B$14*RAND()))</f>
        <v>3.61773608711749</v>
      </c>
      <c r="F7681" s="21" t="n">
        <f aca="false">INDEX($E$17:$E$28,B7681)</f>
        <v>5.0612</v>
      </c>
      <c r="G7681" s="25" t="n">
        <f aca="false">IF(OR(D7681="",E7681="",F7681=""),"",D7681*($B$7-$B$8-F7681-E7681))</f>
        <v>1950.32490157019</v>
      </c>
      <c r="H7681" s="25" t="n">
        <f aca="false">IF(D7681="","",D7681*$F$30)</f>
        <v>2400.86451656191</v>
      </c>
    </row>
    <row r="7682" customFormat="false" ht="15" hidden="false" customHeight="false" outlineLevel="0" collapsed="false">
      <c r="A7682" s="2" t="n">
        <v>7648</v>
      </c>
      <c r="B7682" s="2" t="n">
        <v>4</v>
      </c>
      <c r="C7682" s="22" t="n">
        <f aca="true">NORMSINV(MAX(RAND(),0.000000000001))</f>
        <v>0.370090552437031</v>
      </c>
      <c r="D7682" s="24" t="n">
        <f aca="false">IF($B$11="","",$B$11*EXP($B$12*C7682))</f>
        <v>1084.02516326411</v>
      </c>
      <c r="E7682" s="20" t="n">
        <f aca="true">IF($B$10="","",$B$10*(1-$B$14+2*$B$14*RAND()))</f>
        <v>3.59944603593435</v>
      </c>
      <c r="F7682" s="21" t="n">
        <f aca="false">INDEX($E$17:$E$28,B7682)</f>
        <v>4.89657419354839</v>
      </c>
      <c r="G7682" s="25" t="n">
        <f aca="false">IF(OR(D7682="",E7682="",F7682=""),"",D7682*($B$7-$B$8-F7682-E7682))</f>
        <v>4600.58086362458</v>
      </c>
      <c r="H7682" s="25" t="n">
        <f aca="false">IF(D7682="","",D7682*$F$30)</f>
        <v>5419.25859618996</v>
      </c>
    </row>
    <row r="7683" customFormat="false" ht="15" hidden="false" customHeight="false" outlineLevel="0" collapsed="false">
      <c r="A7683" s="2" t="n">
        <v>7649</v>
      </c>
      <c r="B7683" s="2" t="n">
        <v>5</v>
      </c>
      <c r="C7683" s="22" t="n">
        <f aca="true">NORMSINV(MAX(RAND(),0.000000000001))</f>
        <v>-0.742047977648471</v>
      </c>
      <c r="D7683" s="24" t="n">
        <f aca="false">IF($B$11="","",$B$11*EXP($B$12*C7683))</f>
        <v>678.45554422581</v>
      </c>
      <c r="E7683" s="20" t="n">
        <f aca="true">IF($B$10="","",$B$10*(1-$B$14+2*$B$14*RAND()))</f>
        <v>3.44382338581566</v>
      </c>
      <c r="F7683" s="21" t="n">
        <f aca="false">INDEX($E$17:$E$28,B7683)</f>
        <v>4.761</v>
      </c>
      <c r="G7683" s="25" t="n">
        <f aca="false">IF(OR(D7683="",E7683="",F7683=""),"",D7683*($B$7-$B$8-F7683-E7683))</f>
        <v>3076.9157179366</v>
      </c>
      <c r="H7683" s="25" t="n">
        <f aca="false">IF(D7683="","",D7683*$F$30)</f>
        <v>3391.73495669367</v>
      </c>
    </row>
    <row r="7684" customFormat="false" ht="15" hidden="false" customHeight="false" outlineLevel="0" collapsed="false">
      <c r="A7684" s="2" t="n">
        <v>7650</v>
      </c>
      <c r="B7684" s="2" t="n">
        <v>6</v>
      </c>
      <c r="C7684" s="22" t="n">
        <f aca="true">NORMSINV(MAX(RAND(),0.000000000001))</f>
        <v>0.227480581370276</v>
      </c>
      <c r="D7684" s="24" t="n">
        <f aca="false">IF($B$11="","",$B$11*EXP($B$12*C7684))</f>
        <v>1020.80355221627</v>
      </c>
      <c r="E7684" s="20" t="n">
        <f aca="true">IF($B$10="","",$B$10*(1-$B$14+2*$B$14*RAND()))</f>
        <v>3.96066528176098</v>
      </c>
      <c r="F7684" s="21" t="n">
        <f aca="false">INDEX($E$17:$E$28,B7684)</f>
        <v>4.761</v>
      </c>
      <c r="G7684" s="25" t="n">
        <f aca="false">IF(OR(D7684="",E7684="",F7684=""),"",D7684*($B$7-$B$8-F7684-E7684))</f>
        <v>4101.93035437235</v>
      </c>
      <c r="H7684" s="25" t="n">
        <f aca="false">IF(D7684="","",D7684*$F$30)</f>
        <v>5103.20111823957</v>
      </c>
    </row>
    <row r="7685" customFormat="false" ht="15" hidden="false" customHeight="false" outlineLevel="0" collapsed="false">
      <c r="A7685" s="2" t="n">
        <v>7651</v>
      </c>
      <c r="B7685" s="2" t="n">
        <v>7</v>
      </c>
      <c r="C7685" s="22" t="n">
        <f aca="true">NORMSINV(MAX(RAND(),0.000000000001))</f>
        <v>1.03396747937568</v>
      </c>
      <c r="D7685" s="24" t="n">
        <f aca="false">IF($B$11="","",$B$11*EXP($B$12*C7685))</f>
        <v>1433.92627096323</v>
      </c>
      <c r="E7685" s="20" t="n">
        <f aca="true">IF($B$10="","",$B$10*(1-$B$14+2*$B$14*RAND()))</f>
        <v>3.60146474532952</v>
      </c>
      <c r="F7685" s="21" t="n">
        <f aca="false">INDEX($E$17:$E$28,B7685)</f>
        <v>4.761</v>
      </c>
      <c r="G7685" s="25" t="n">
        <f aca="false">IF(OR(D7685="",E7685="",F7685=""),"",D7685*($B$7-$B$8-F7685-E7685))</f>
        <v>6277.06280373971</v>
      </c>
      <c r="H7685" s="25" t="n">
        <f aca="false">IF(D7685="","",D7685*$F$30)</f>
        <v>7168.48421379938</v>
      </c>
    </row>
    <row r="7686" customFormat="false" ht="15" hidden="false" customHeight="false" outlineLevel="0" collapsed="false">
      <c r="A7686" s="2" t="n">
        <v>7652</v>
      </c>
      <c r="B7686" s="2" t="n">
        <v>8</v>
      </c>
      <c r="C7686" s="22" t="n">
        <f aca="true">NORMSINV(MAX(RAND(),0.000000000001))</f>
        <v>0.86247626664769</v>
      </c>
      <c r="D7686" s="24" t="n">
        <f aca="false">IF($B$11="","",$B$11*EXP($B$12*C7686))</f>
        <v>1333.96505038494</v>
      </c>
      <c r="E7686" s="20" t="n">
        <f aca="true">IF($B$10="","",$B$10*(1-$B$14+2*$B$14*RAND()))</f>
        <v>3.44728942306557</v>
      </c>
      <c r="F7686" s="21" t="n">
        <f aca="false">INDEX($E$17:$E$28,B7686)</f>
        <v>4.761</v>
      </c>
      <c r="G7686" s="25" t="n">
        <f aca="false">IF(OR(D7686="",E7686="",F7686=""),"",D7686*($B$7-$B$8-F7686-E7686))</f>
        <v>6045.14352809029</v>
      </c>
      <c r="H7686" s="25" t="n">
        <f aca="false">IF(D7686="","",D7686*$F$30)</f>
        <v>6668.75807988438</v>
      </c>
    </row>
    <row r="7687" customFormat="false" ht="15" hidden="false" customHeight="false" outlineLevel="0" collapsed="false">
      <c r="A7687" s="2" t="n">
        <v>7653</v>
      </c>
      <c r="B7687" s="2" t="n">
        <v>9</v>
      </c>
      <c r="C7687" s="22" t="n">
        <f aca="true">NORMSINV(MAX(RAND(),0.000000000001))</f>
        <v>-0.612828007205439</v>
      </c>
      <c r="D7687" s="24" t="n">
        <f aca="false">IF($B$11="","",$B$11*EXP($B$12*C7687))</f>
        <v>716.420917052579</v>
      </c>
      <c r="E7687" s="20" t="n">
        <f aca="true">IF($B$10="","",$B$10*(1-$B$14+2*$B$14*RAND()))</f>
        <v>3.85542247144031</v>
      </c>
      <c r="F7687" s="21" t="n">
        <f aca="false">INDEX($E$17:$E$28,B7687)</f>
        <v>4.761</v>
      </c>
      <c r="G7687" s="25" t="n">
        <f aca="false">IF(OR(D7687="",E7687="",F7687=""),"",D7687*($B$7-$B$8-F7687-E7687))</f>
        <v>2954.21719454814</v>
      </c>
      <c r="H7687" s="25" t="n">
        <f aca="false">IF(D7687="","",D7687*$F$30)</f>
        <v>3581.53144852925</v>
      </c>
    </row>
    <row r="7688" customFormat="false" ht="15" hidden="false" customHeight="false" outlineLevel="0" collapsed="false">
      <c r="A7688" s="2" t="n">
        <v>7654</v>
      </c>
      <c r="B7688" s="2" t="n">
        <v>10</v>
      </c>
      <c r="C7688" s="22" t="n">
        <f aca="true">NORMSINV(MAX(RAND(),0.000000000001))</f>
        <v>-0.294505018188696</v>
      </c>
      <c r="D7688" s="24" t="n">
        <f aca="false">IF($B$11="","",$B$11*EXP($B$12*C7688))</f>
        <v>819.257443423883</v>
      </c>
      <c r="E7688" s="20" t="n">
        <f aca="true">IF($B$10="","",$B$10*(1-$B$14+2*$B$14*RAND()))</f>
        <v>3.62267366213548</v>
      </c>
      <c r="F7688" s="21" t="n">
        <f aca="false">INDEX($E$17:$E$28,B7688)</f>
        <v>4.761</v>
      </c>
      <c r="G7688" s="25" t="n">
        <f aca="false">IF(OR(D7688="",E7688="",F7688=""),"",D7688*($B$7-$B$8-F7688-E7688))</f>
        <v>3568.95277827902</v>
      </c>
      <c r="H7688" s="25" t="n">
        <f aca="false">IF(D7688="","",D7688*$F$30)</f>
        <v>4095.63181116468</v>
      </c>
    </row>
    <row r="7689" customFormat="false" ht="15" hidden="false" customHeight="false" outlineLevel="0" collapsed="false">
      <c r="A7689" s="2" t="n">
        <v>7655</v>
      </c>
      <c r="B7689" s="2" t="n">
        <v>11</v>
      </c>
      <c r="C7689" s="22" t="n">
        <f aca="true">NORMSINV(MAX(RAND(),0.000000000001))</f>
        <v>-0.779532326350709</v>
      </c>
      <c r="D7689" s="24" t="n">
        <f aca="false">IF($B$11="","",$B$11*EXP($B$12*C7689))</f>
        <v>667.823771668835</v>
      </c>
      <c r="E7689" s="20" t="n">
        <f aca="true">IF($B$10="","",$B$10*(1-$B$14+2*$B$14*RAND()))</f>
        <v>3.93577958906445</v>
      </c>
      <c r="F7689" s="21" t="n">
        <f aca="false">INDEX($E$17:$E$28,B7689)</f>
        <v>4.761</v>
      </c>
      <c r="G7689" s="25" t="n">
        <f aca="false">IF(OR(D7689="",E7689="",F7689=""),"",D7689*($B$7-$B$8-F7689-E7689))</f>
        <v>2700.1587045194</v>
      </c>
      <c r="H7689" s="25" t="n">
        <f aca="false">IF(D7689="","",D7689*$F$30)</f>
        <v>3338.58459932684</v>
      </c>
    </row>
    <row r="7690" customFormat="false" ht="15" hidden="false" customHeight="false" outlineLevel="0" collapsed="false">
      <c r="A7690" s="2" t="n">
        <v>7656</v>
      </c>
      <c r="B7690" s="2" t="n">
        <v>12</v>
      </c>
      <c r="C7690" s="22" t="n">
        <f aca="true">NORMSINV(MAX(RAND(),0.000000000001))</f>
        <v>-0.899564393793526</v>
      </c>
      <c r="D7690" s="24" t="n">
        <f aca="false">IF($B$11="","",$B$11*EXP($B$12*C7690))</f>
        <v>634.886906903748</v>
      </c>
      <c r="E7690" s="20" t="n">
        <f aca="true">IF($B$10="","",$B$10*(1-$B$14+2*$B$14*RAND()))</f>
        <v>3.69354300782045</v>
      </c>
      <c r="F7690" s="21" t="n">
        <f aca="false">INDEX($E$17:$E$28,B7690)</f>
        <v>4.761</v>
      </c>
      <c r="G7690" s="25" t="n">
        <f aca="false">IF(OR(D7690="",E7690="",F7690=""),"",D7690*($B$7-$B$8-F7690-E7690))</f>
        <v>2720.78053443392</v>
      </c>
      <c r="H7690" s="25" t="n">
        <f aca="false">IF(D7690="","",D7690*$F$30)</f>
        <v>3173.92662499322</v>
      </c>
    </row>
    <row r="7691" customFormat="false" ht="15" hidden="false" customHeight="false" outlineLevel="0" collapsed="false">
      <c r="A7691" s="2" t="n">
        <v>7657</v>
      </c>
      <c r="B7691" s="2" t="n">
        <v>1</v>
      </c>
      <c r="C7691" s="22" t="n">
        <f aca="true">NORMSINV(MAX(RAND(),0.000000000001))</f>
        <v>-1.69375294069967</v>
      </c>
      <c r="D7691" s="24" t="n">
        <f aca="false">IF($B$11="","",$B$11*EXP($B$12*C7691))</f>
        <v>454.320446808012</v>
      </c>
      <c r="E7691" s="20" t="n">
        <f aca="true">IF($B$10="","",$B$10*(1-$B$14+2*$B$14*RAND()))</f>
        <v>3.81010532583013</v>
      </c>
      <c r="F7691" s="21" t="n">
        <f aca="false">INDEX($E$17:$E$28,B7691)</f>
        <v>4.92562580645161</v>
      </c>
      <c r="G7691" s="25" t="n">
        <f aca="false">IF(OR(D7691="",E7691="",F7691=""),"",D7691*($B$7-$B$8-F7691-E7691))</f>
        <v>1819.22122112117</v>
      </c>
      <c r="H7691" s="25" t="n">
        <f aca="false">IF(D7691="","",D7691*$F$30)</f>
        <v>2271.23877768261</v>
      </c>
    </row>
    <row r="7692" customFormat="false" ht="15" hidden="false" customHeight="false" outlineLevel="0" collapsed="false">
      <c r="A7692" s="2" t="n">
        <v>7658</v>
      </c>
      <c r="B7692" s="2" t="n">
        <v>2</v>
      </c>
      <c r="C7692" s="22" t="n">
        <f aca="true">NORMSINV(MAX(RAND(),0.000000000001))</f>
        <v>0.604863492133246</v>
      </c>
      <c r="D7692" s="24" t="n">
        <f aca="false">IF($B$11="","",$B$11*EXP($B$12*C7692))</f>
        <v>1196.74631053061</v>
      </c>
      <c r="E7692" s="20" t="n">
        <f aca="true">IF($B$10="","",$B$10*(1-$B$14+2*$B$14*RAND()))</f>
        <v>3.48204291234419</v>
      </c>
      <c r="F7692" s="21" t="n">
        <f aca="false">INDEX($E$17:$E$28,B7692)</f>
        <v>5.0612</v>
      </c>
      <c r="G7692" s="25" t="n">
        <f aca="false">IF(OR(D7692="",E7692="",F7692=""),"",D7692*($B$7-$B$8-F7692-E7692))</f>
        <v>5022.45356084526</v>
      </c>
      <c r="H7692" s="25" t="n">
        <f aca="false">IF(D7692="","",D7692*$F$30)</f>
        <v>5982.77415560461</v>
      </c>
    </row>
    <row r="7693" customFormat="false" ht="15" hidden="false" customHeight="false" outlineLevel="0" collapsed="false">
      <c r="A7693" s="2" t="n">
        <v>7659</v>
      </c>
      <c r="B7693" s="2" t="n">
        <v>3</v>
      </c>
      <c r="C7693" s="22" t="n">
        <f aca="true">NORMSINV(MAX(RAND(),0.000000000001))</f>
        <v>-0.169647392053351</v>
      </c>
      <c r="D7693" s="24" t="n">
        <f aca="false">IF($B$11="","",$B$11*EXP($B$12*C7693))</f>
        <v>863.513161992978</v>
      </c>
      <c r="E7693" s="20" t="n">
        <f aca="true">IF($B$10="","",$B$10*(1-$B$14+2*$B$14*RAND()))</f>
        <v>3.43247375000251</v>
      </c>
      <c r="F7693" s="21" t="n">
        <f aca="false">INDEX($E$17:$E$28,B7693)</f>
        <v>5.0612</v>
      </c>
      <c r="G7693" s="25" t="n">
        <f aca="false">IF(OR(D7693="",E7693="",F7693=""),"",D7693*($B$7-$B$8-F7693-E7693))</f>
        <v>3666.75860698911</v>
      </c>
      <c r="H7693" s="25" t="n">
        <f aca="false">IF(D7693="","",D7693*$F$30)</f>
        <v>4316.87499943529</v>
      </c>
    </row>
    <row r="7694" customFormat="false" ht="15" hidden="false" customHeight="false" outlineLevel="0" collapsed="false">
      <c r="A7694" s="2" t="n">
        <v>7660</v>
      </c>
      <c r="B7694" s="2" t="n">
        <v>4</v>
      </c>
      <c r="C7694" s="22" t="n">
        <f aca="true">NORMSINV(MAX(RAND(),0.000000000001))</f>
        <v>0.382398405043279</v>
      </c>
      <c r="D7694" s="24" t="n">
        <f aca="false">IF($B$11="","",$B$11*EXP($B$12*C7694))</f>
        <v>1089.66164164319</v>
      </c>
      <c r="E7694" s="20" t="n">
        <f aca="true">IF($B$10="","",$B$10*(1-$B$14+2*$B$14*RAND()))</f>
        <v>3.97064578071893</v>
      </c>
      <c r="F7694" s="21" t="n">
        <f aca="false">INDEX($E$17:$E$28,B7694)</f>
        <v>4.89657419354839</v>
      </c>
      <c r="G7694" s="25" t="n">
        <f aca="false">IF(OR(D7694="",E7694="",F7694=""),"",D7694*($B$7-$B$8-F7694-E7694))</f>
        <v>4220.01984056284</v>
      </c>
      <c r="H7694" s="25" t="n">
        <f aca="false">IF(D7694="","",D7694*$F$30)</f>
        <v>5447.43647890264</v>
      </c>
    </row>
    <row r="7695" customFormat="false" ht="15" hidden="false" customHeight="false" outlineLevel="0" collapsed="false">
      <c r="A7695" s="2" t="n">
        <v>7661</v>
      </c>
      <c r="B7695" s="2" t="n">
        <v>5</v>
      </c>
      <c r="C7695" s="22" t="n">
        <f aca="true">NORMSINV(MAX(RAND(),0.000000000001))</f>
        <v>-0.280526500692488</v>
      </c>
      <c r="D7695" s="24" t="n">
        <f aca="false">IF($B$11="","",$B$11*EXP($B$12*C7695))</f>
        <v>824.097168700006</v>
      </c>
      <c r="E7695" s="20" t="n">
        <f aca="true">IF($B$10="","",$B$10*(1-$B$14+2*$B$14*RAND()))</f>
        <v>3.85040457683346</v>
      </c>
      <c r="F7695" s="21" t="n">
        <f aca="false">INDEX($E$17:$E$28,B7695)</f>
        <v>4.761</v>
      </c>
      <c r="G7695" s="25" t="n">
        <f aca="false">IF(OR(D7695="",E7695="",F7695=""),"",D7695*($B$7-$B$8-F7695-E7695))</f>
        <v>3402.36379893935</v>
      </c>
      <c r="H7695" s="25" t="n">
        <f aca="false">IF(D7695="","",D7695*$F$30)</f>
        <v>4119.82656576507</v>
      </c>
    </row>
    <row r="7696" customFormat="false" ht="15" hidden="false" customHeight="false" outlineLevel="0" collapsed="false">
      <c r="A7696" s="2" t="n">
        <v>7662</v>
      </c>
      <c r="B7696" s="2" t="n">
        <v>6</v>
      </c>
      <c r="C7696" s="22" t="n">
        <f aca="true">NORMSINV(MAX(RAND(),0.000000000001))</f>
        <v>-0.929776481761505</v>
      </c>
      <c r="D7696" s="24" t="n">
        <f aca="false">IF($B$11="","",$B$11*EXP($B$12*C7696))</f>
        <v>626.855803037858</v>
      </c>
      <c r="E7696" s="20" t="n">
        <f aca="true">IF($B$10="","",$B$10*(1-$B$14+2*$B$14*RAND()))</f>
        <v>3.69833398465559</v>
      </c>
      <c r="F7696" s="21" t="n">
        <f aca="false">INDEX($E$17:$E$28,B7696)</f>
        <v>4.761</v>
      </c>
      <c r="G7696" s="25" t="n">
        <f aca="false">IF(OR(D7696="",E7696="",F7696=""),"",D7696*($B$7-$B$8-F7696-E7696))</f>
        <v>2683.36033258559</v>
      </c>
      <c r="H7696" s="25" t="n">
        <f aca="false">IF(D7696="","",D7696*$F$30)</f>
        <v>3133.77753054686</v>
      </c>
    </row>
    <row r="7697" customFormat="false" ht="15" hidden="false" customHeight="false" outlineLevel="0" collapsed="false">
      <c r="A7697" s="2" t="n">
        <v>7663</v>
      </c>
      <c r="B7697" s="2" t="n">
        <v>7</v>
      </c>
      <c r="C7697" s="22" t="n">
        <f aca="true">NORMSINV(MAX(RAND(),0.000000000001))</f>
        <v>0.756495473503485</v>
      </c>
      <c r="D7697" s="24" t="n">
        <f aca="false">IF($B$11="","",$B$11*EXP($B$12*C7697))</f>
        <v>1275.70509065203</v>
      </c>
      <c r="E7697" s="20" t="n">
        <f aca="true">IF($B$10="","",$B$10*(1-$B$14+2*$B$14*RAND()))</f>
        <v>3.52798843122252</v>
      </c>
      <c r="F7697" s="21" t="n">
        <f aca="false">INDEX($E$17:$E$28,B7697)</f>
        <v>4.761</v>
      </c>
      <c r="G7697" s="25" t="n">
        <f aca="false">IF(OR(D7697="",E7697="",F7697=""),"",D7697*($B$7-$B$8-F7697-E7697))</f>
        <v>5678.1781168405</v>
      </c>
      <c r="H7697" s="25" t="n">
        <f aca="false">IF(D7697="","",D7697*$F$30)</f>
        <v>6377.50488918761</v>
      </c>
    </row>
    <row r="7698" customFormat="false" ht="15" hidden="false" customHeight="false" outlineLevel="0" collapsed="false">
      <c r="A7698" s="2" t="n">
        <v>7664</v>
      </c>
      <c r="B7698" s="2" t="n">
        <v>8</v>
      </c>
      <c r="C7698" s="22" t="n">
        <f aca="true">NORMSINV(MAX(RAND(),0.000000000001))</f>
        <v>1.73146766049316</v>
      </c>
      <c r="D7698" s="24" t="n">
        <f aca="false">IF($B$11="","",$B$11*EXP($B$12*C7698))</f>
        <v>1923.83239199711</v>
      </c>
      <c r="E7698" s="20" t="n">
        <f aca="true">IF($B$10="","",$B$10*(1-$B$14+2*$B$14*RAND()))</f>
        <v>3.8732036831881</v>
      </c>
      <c r="F7698" s="21" t="n">
        <f aca="false">INDEX($E$17:$E$28,B7698)</f>
        <v>4.761</v>
      </c>
      <c r="G7698" s="25" t="n">
        <f aca="false">IF(OR(D7698="",E7698="",F7698=""),"",D7698*($B$7-$B$8-F7698-E7698))</f>
        <v>7898.86394922515</v>
      </c>
      <c r="H7698" s="25" t="n">
        <f aca="false">IF(D7698="","",D7698*$F$30)</f>
        <v>9617.62289407195</v>
      </c>
    </row>
    <row r="7699" customFormat="false" ht="15" hidden="false" customHeight="false" outlineLevel="0" collapsed="false">
      <c r="A7699" s="2" t="n">
        <v>7665</v>
      </c>
      <c r="B7699" s="2" t="n">
        <v>9</v>
      </c>
      <c r="C7699" s="22" t="n">
        <f aca="true">NORMSINV(MAX(RAND(),0.000000000001))</f>
        <v>0.518492670331615</v>
      </c>
      <c r="D7699" s="24" t="n">
        <f aca="false">IF($B$11="","",$B$11*EXP($B$12*C7699))</f>
        <v>1153.97526403073</v>
      </c>
      <c r="E7699" s="20" t="n">
        <f aca="true">IF($B$10="","",$B$10*(1-$B$14+2*$B$14*RAND()))</f>
        <v>4.03724081340904</v>
      </c>
      <c r="F7699" s="21" t="n">
        <f aca="false">INDEX($E$17:$E$28,B7699)</f>
        <v>4.761</v>
      </c>
      <c r="G7699" s="25" t="n">
        <f aca="false">IF(OR(D7699="",E7699="",F7699=""),"",D7699*($B$7-$B$8-F7699-E7699))</f>
        <v>4548.69259809185</v>
      </c>
      <c r="H7699" s="25" t="n">
        <f aca="false">IF(D7699="","",D7699*$F$30)</f>
        <v>5768.95313994242</v>
      </c>
    </row>
    <row r="7700" customFormat="false" ht="15" hidden="false" customHeight="false" outlineLevel="0" collapsed="false">
      <c r="A7700" s="2" t="n">
        <v>7666</v>
      </c>
      <c r="B7700" s="2" t="n">
        <v>10</v>
      </c>
      <c r="C7700" s="22" t="n">
        <f aca="true">NORMSINV(MAX(RAND(),0.000000000001))</f>
        <v>0.449543037784607</v>
      </c>
      <c r="D7700" s="24" t="n">
        <f aca="false">IF($B$11="","",$B$11*EXP($B$12*C7700))</f>
        <v>1120.93112034561</v>
      </c>
      <c r="E7700" s="20" t="n">
        <f aca="true">IF($B$10="","",$B$10*(1-$B$14+2*$B$14*RAND()))</f>
        <v>3.53353480477036</v>
      </c>
      <c r="F7700" s="21" t="n">
        <f aca="false">INDEX($E$17:$E$28,B7700)</f>
        <v>4.761</v>
      </c>
      <c r="G7700" s="25" t="n">
        <f aca="false">IF(OR(D7700="",E7700="",F7700=""),"",D7700*($B$7-$B$8-F7700-E7700))</f>
        <v>4983.0602817462</v>
      </c>
      <c r="H7700" s="25" t="n">
        <f aca="false">IF(D7700="","",D7700*$F$30)</f>
        <v>5603.75885683179</v>
      </c>
    </row>
    <row r="7701" customFormat="false" ht="15" hidden="false" customHeight="false" outlineLevel="0" collapsed="false">
      <c r="A7701" s="2" t="n">
        <v>7667</v>
      </c>
      <c r="B7701" s="2" t="n">
        <v>11</v>
      </c>
      <c r="C7701" s="22" t="n">
        <f aca="true">NORMSINV(MAX(RAND(),0.000000000001))</f>
        <v>1.09310022536829</v>
      </c>
      <c r="D7701" s="24" t="n">
        <f aca="false">IF($B$11="","",$B$11*EXP($B$12*C7701))</f>
        <v>1470.1035765241</v>
      </c>
      <c r="E7701" s="20" t="n">
        <f aca="true">IF($B$10="","",$B$10*(1-$B$14+2*$B$14*RAND()))</f>
        <v>3.6400660689927</v>
      </c>
      <c r="F7701" s="21" t="n">
        <f aca="false">INDEX($E$17:$E$28,B7701)</f>
        <v>4.761</v>
      </c>
      <c r="G7701" s="25" t="n">
        <f aca="false">IF(OR(D7701="",E7701="",F7701=""),"",D7701*($B$7-$B$8-F7701-E7701))</f>
        <v>6378.68229027562</v>
      </c>
      <c r="H7701" s="25" t="n">
        <f aca="false">IF(D7701="","",D7701*$F$30)</f>
        <v>7349.3417997593</v>
      </c>
    </row>
    <row r="7702" customFormat="false" ht="15" hidden="false" customHeight="false" outlineLevel="0" collapsed="false">
      <c r="A7702" s="2" t="n">
        <v>7668</v>
      </c>
      <c r="B7702" s="2" t="n">
        <v>12</v>
      </c>
      <c r="C7702" s="22" t="n">
        <f aca="true">NORMSINV(MAX(RAND(),0.000000000001))</f>
        <v>-0.905513544815328</v>
      </c>
      <c r="D7702" s="24" t="n">
        <f aca="false">IF($B$11="","",$B$11*EXP($B$12*C7702))</f>
        <v>633.297384334075</v>
      </c>
      <c r="E7702" s="20" t="n">
        <f aca="true">IF($B$10="","",$B$10*(1-$B$14+2*$B$14*RAND()))</f>
        <v>4.02533943343431</v>
      </c>
      <c r="F7702" s="21" t="n">
        <f aca="false">INDEX($E$17:$E$28,B7702)</f>
        <v>4.761</v>
      </c>
      <c r="G7702" s="25" t="n">
        <f aca="false">IF(OR(D7702="",E7702="",F7702=""),"",D7702*($B$7-$B$8-F7702-E7702))</f>
        <v>2503.84289535083</v>
      </c>
      <c r="H7702" s="25" t="n">
        <f aca="false">IF(D7702="","",D7702*$F$30)</f>
        <v>3165.98028376291</v>
      </c>
    </row>
    <row r="7703" customFormat="false" ht="15" hidden="false" customHeight="false" outlineLevel="0" collapsed="false">
      <c r="A7703" s="2" t="n">
        <v>7669</v>
      </c>
      <c r="B7703" s="2" t="n">
        <v>1</v>
      </c>
      <c r="C7703" s="22" t="n">
        <f aca="true">NORMSINV(MAX(RAND(),0.000000000001))</f>
        <v>1.2960906462962</v>
      </c>
      <c r="D7703" s="24" t="n">
        <f aca="false">IF($B$11="","",$B$11*EXP($B$12*C7703))</f>
        <v>1601.38060271184</v>
      </c>
      <c r="E7703" s="20" t="n">
        <f aca="true">IF($B$10="","",$B$10*(1-$B$14+2*$B$14*RAND()))</f>
        <v>3.83367699344528</v>
      </c>
      <c r="F7703" s="21" t="n">
        <f aca="false">INDEX($E$17:$E$28,B7703)</f>
        <v>4.92562580645161</v>
      </c>
      <c r="G7703" s="25" t="n">
        <f aca="false">IF(OR(D7703="",E7703="",F7703=""),"",D7703*($B$7-$B$8-F7703-E7703))</f>
        <v>6374.61128151442</v>
      </c>
      <c r="H7703" s="25" t="n">
        <f aca="false">IF(D7703="","",D7703*$F$30)</f>
        <v>8005.62190907701</v>
      </c>
    </row>
    <row r="7704" customFormat="false" ht="15" hidden="false" customHeight="false" outlineLevel="0" collapsed="false">
      <c r="A7704" s="2" t="n">
        <v>7670</v>
      </c>
      <c r="B7704" s="2" t="n">
        <v>2</v>
      </c>
      <c r="C7704" s="22" t="n">
        <f aca="true">NORMSINV(MAX(RAND(),0.000000000001))</f>
        <v>0.21766316403089</v>
      </c>
      <c r="D7704" s="24" t="n">
        <f aca="false">IF($B$11="","",$B$11*EXP($B$12*C7704))</f>
        <v>1016.58948929773</v>
      </c>
      <c r="E7704" s="20" t="n">
        <f aca="true">IF($B$10="","",$B$10*(1-$B$14+2*$B$14*RAND()))</f>
        <v>3.57197506168837</v>
      </c>
      <c r="F7704" s="21" t="n">
        <f aca="false">INDEX($E$17:$E$28,B7704)</f>
        <v>5.0612</v>
      </c>
      <c r="G7704" s="25" t="n">
        <f aca="false">IF(OR(D7704="",E7704="",F7704=""),"",D7704*($B$7-$B$8-F7704-E7704))</f>
        <v>4174.95506667339</v>
      </c>
      <c r="H7704" s="25" t="n">
        <f aca="false">IF(D7704="","",D7704*$F$30)</f>
        <v>5082.1341748972</v>
      </c>
    </row>
    <row r="7705" customFormat="false" ht="15" hidden="false" customHeight="false" outlineLevel="0" collapsed="false">
      <c r="A7705" s="2" t="n">
        <v>7671</v>
      </c>
      <c r="B7705" s="2" t="n">
        <v>3</v>
      </c>
      <c r="C7705" s="22" t="n">
        <f aca="true">NORMSINV(MAX(RAND(),0.000000000001))</f>
        <v>0.286549004360392</v>
      </c>
      <c r="D7705" s="24" t="n">
        <f aca="false">IF($B$11="","",$B$11*EXP($B$12*C7705))</f>
        <v>1046.52959504679</v>
      </c>
      <c r="E7705" s="20" t="n">
        <f aca="true">IF($B$10="","",$B$10*(1-$B$14+2*$B$14*RAND()))</f>
        <v>3.7689517248294</v>
      </c>
      <c r="F7705" s="21" t="n">
        <f aca="false">INDEX($E$17:$E$28,B7705)</f>
        <v>5.0612</v>
      </c>
      <c r="G7705" s="25" t="n">
        <f aca="false">IF(OR(D7705="",E7705="",F7705=""),"",D7705*($B$7-$B$8-F7705-E7705))</f>
        <v>4091.77193210868</v>
      </c>
      <c r="H7705" s="25" t="n">
        <f aca="false">IF(D7705="","",D7705*$F$30)</f>
        <v>5231.81075155791</v>
      </c>
    </row>
    <row r="7706" customFormat="false" ht="15" hidden="false" customHeight="false" outlineLevel="0" collapsed="false">
      <c r="A7706" s="2" t="n">
        <v>7672</v>
      </c>
      <c r="B7706" s="2" t="n">
        <v>4</v>
      </c>
      <c r="C7706" s="22" t="n">
        <f aca="true">NORMSINV(MAX(RAND(),0.000000000001))</f>
        <v>0.467156129425764</v>
      </c>
      <c r="D7706" s="24" t="n">
        <f aca="false">IF($B$11="","",$B$11*EXP($B$12*C7706))</f>
        <v>1129.28112366095</v>
      </c>
      <c r="E7706" s="20" t="n">
        <f aca="true">IF($B$10="","",$B$10*(1-$B$14+2*$B$14*RAND()))</f>
        <v>3.55071149858302</v>
      </c>
      <c r="F7706" s="21" t="n">
        <f aca="false">INDEX($E$17:$E$28,B7706)</f>
        <v>4.89657419354839</v>
      </c>
      <c r="G7706" s="25" t="n">
        <f aca="false">IF(OR(D7706="",E7706="",F7706=""),"",D7706*($B$7-$B$8-F7706-E7706))</f>
        <v>4847.68123714527</v>
      </c>
      <c r="H7706" s="25" t="n">
        <f aca="false">IF(D7706="","",D7706*$F$30)</f>
        <v>5645.50219340581</v>
      </c>
    </row>
    <row r="7707" customFormat="false" ht="15" hidden="false" customHeight="false" outlineLevel="0" collapsed="false">
      <c r="A7707" s="2" t="n">
        <v>7673</v>
      </c>
      <c r="B7707" s="2" t="n">
        <v>5</v>
      </c>
      <c r="C7707" s="22" t="n">
        <f aca="true">NORMSINV(MAX(RAND(),0.000000000001))</f>
        <v>-0.351923409934709</v>
      </c>
      <c r="D7707" s="24" t="n">
        <f aca="false">IF($B$11="","",$B$11*EXP($B$12*C7707))</f>
        <v>799.67405330718</v>
      </c>
      <c r="E7707" s="20" t="n">
        <f aca="true">IF($B$10="","",$B$10*(1-$B$14+2*$B$14*RAND()))</f>
        <v>4.0150149956483</v>
      </c>
      <c r="F7707" s="21" t="n">
        <f aca="false">INDEX($E$17:$E$28,B7707)</f>
        <v>4.761</v>
      </c>
      <c r="G7707" s="25" t="n">
        <f aca="false">IF(OR(D7707="",E7707="",F7707=""),"",D7707*($B$7-$B$8-F7707-E7707))</f>
        <v>3169.89595567881</v>
      </c>
      <c r="H7707" s="25" t="n">
        <f aca="false">IF(D7707="","",D7707*$F$30)</f>
        <v>3997.73052729326</v>
      </c>
    </row>
    <row r="7708" customFormat="false" ht="15" hidden="false" customHeight="false" outlineLevel="0" collapsed="false">
      <c r="A7708" s="2" t="n">
        <v>7674</v>
      </c>
      <c r="B7708" s="2" t="n">
        <v>6</v>
      </c>
      <c r="C7708" s="22" t="n">
        <f aca="true">NORMSINV(MAX(RAND(),0.000000000001))</f>
        <v>2.31374947962382</v>
      </c>
      <c r="D7708" s="24" t="n">
        <f aca="false">IF($B$11="","",$B$11*EXP($B$12*C7708))</f>
        <v>2458.79903660866</v>
      </c>
      <c r="E7708" s="20" t="n">
        <f aca="true">IF($B$10="","",$B$10*(1-$B$14+2*$B$14*RAND()))</f>
        <v>3.7841841821236</v>
      </c>
      <c r="F7708" s="21" t="n">
        <f aca="false">INDEX($E$17:$E$28,B7708)</f>
        <v>4.761</v>
      </c>
      <c r="G7708" s="25" t="n">
        <f aca="false">IF(OR(D7708="",E7708="",F7708=""),"",D7708*($B$7-$B$8-F7708-E7708))</f>
        <v>10314.2090917453</v>
      </c>
      <c r="H7708" s="25" t="n">
        <f aca="false">IF(D7708="","",D7708*$F$30)</f>
        <v>12292.028143814</v>
      </c>
    </row>
    <row r="7709" customFormat="false" ht="15" hidden="false" customHeight="false" outlineLevel="0" collapsed="false">
      <c r="A7709" s="2" t="n">
        <v>7675</v>
      </c>
      <c r="B7709" s="2" t="n">
        <v>7</v>
      </c>
      <c r="C7709" s="22" t="n">
        <f aca="true">NORMSINV(MAX(RAND(),0.000000000001))</f>
        <v>0.121402511420249</v>
      </c>
      <c r="D7709" s="24" t="n">
        <f aca="false">IF($B$11="","",$B$11*EXP($B$12*C7709))</f>
        <v>976.180681012638</v>
      </c>
      <c r="E7709" s="20" t="n">
        <f aca="true">IF($B$10="","",$B$10*(1-$B$14+2*$B$14*RAND()))</f>
        <v>3.9084063277726</v>
      </c>
      <c r="F7709" s="21" t="n">
        <f aca="false">INDEX($E$17:$E$28,B7709)</f>
        <v>4.761</v>
      </c>
      <c r="G7709" s="25" t="n">
        <f aca="false">IF(OR(D7709="",E7709="",F7709=""),"",D7709*($B$7-$B$8-F7709-E7709))</f>
        <v>3973.63490308068</v>
      </c>
      <c r="H7709" s="25" t="n">
        <f aca="false">IF(D7709="","",D7709*$F$30)</f>
        <v>4880.12246051838</v>
      </c>
    </row>
    <row r="7710" customFormat="false" ht="15" hidden="false" customHeight="false" outlineLevel="0" collapsed="false">
      <c r="A7710" s="2" t="n">
        <v>7676</v>
      </c>
      <c r="B7710" s="2" t="n">
        <v>8</v>
      </c>
      <c r="C7710" s="22" t="n">
        <f aca="true">NORMSINV(MAX(RAND(),0.000000000001))</f>
        <v>-1.34714122176902</v>
      </c>
      <c r="D7710" s="24" t="n">
        <f aca="false">IF($B$11="","",$B$11*EXP($B$12*C7710))</f>
        <v>525.764395918669</v>
      </c>
      <c r="E7710" s="20" t="n">
        <f aca="true">IF($B$10="","",$B$10*(1-$B$14+2*$B$14*RAND()))</f>
        <v>3.8973110483864</v>
      </c>
      <c r="F7710" s="21" t="n">
        <f aca="false">INDEX($E$17:$E$28,B7710)</f>
        <v>4.761</v>
      </c>
      <c r="G7710" s="25" t="n">
        <f aca="false">IF(OR(D7710="",E7710="",F7710=""),"",D7710*($B$7-$B$8-F7710-E7710))</f>
        <v>2146.00672597303</v>
      </c>
      <c r="H7710" s="25" t="n">
        <f aca="false">IF(D7710="","",D7710*$F$30)</f>
        <v>2628.40136807661</v>
      </c>
    </row>
    <row r="7711" customFormat="false" ht="15" hidden="false" customHeight="false" outlineLevel="0" collapsed="false">
      <c r="A7711" s="2" t="n">
        <v>7677</v>
      </c>
      <c r="B7711" s="2" t="n">
        <v>9</v>
      </c>
      <c r="C7711" s="22" t="n">
        <f aca="true">NORMSINV(MAX(RAND(),0.000000000001))</f>
        <v>0.671052928614511</v>
      </c>
      <c r="D7711" s="24" t="n">
        <f aca="false">IF($B$11="","",$B$11*EXP($B$12*C7711))</f>
        <v>1230.59334689605</v>
      </c>
      <c r="E7711" s="20" t="n">
        <f aca="true">IF($B$10="","",$B$10*(1-$B$14+2*$B$14*RAND()))</f>
        <v>3.9547577024896</v>
      </c>
      <c r="F7711" s="21" t="n">
        <f aca="false">INDEX($E$17:$E$28,B7711)</f>
        <v>4.761</v>
      </c>
      <c r="G7711" s="25" t="n">
        <f aca="false">IF(OR(D7711="",E7711="",F7711=""),"",D7711*($B$7-$B$8-F7711-E7711))</f>
        <v>4952.20579761396</v>
      </c>
      <c r="H7711" s="25" t="n">
        <f aca="false">IF(D7711="","",D7711*$F$30)</f>
        <v>6151.98225980271</v>
      </c>
    </row>
    <row r="7712" customFormat="false" ht="15" hidden="false" customHeight="false" outlineLevel="0" collapsed="false">
      <c r="A7712" s="2" t="n">
        <v>7678</v>
      </c>
      <c r="B7712" s="2" t="n">
        <v>10</v>
      </c>
      <c r="C7712" s="22" t="n">
        <f aca="true">NORMSINV(MAX(RAND(),0.000000000001))</f>
        <v>-0.471225036436005</v>
      </c>
      <c r="D7712" s="24" t="n">
        <f aca="false">IF($B$11="","",$B$11*EXP($B$12*C7712))</f>
        <v>760.468396108328</v>
      </c>
      <c r="E7712" s="20" t="n">
        <f aca="true">IF($B$10="","",$B$10*(1-$B$14+2*$B$14*RAND()))</f>
        <v>3.76371392309988</v>
      </c>
      <c r="F7712" s="21" t="n">
        <f aca="false">INDEX($E$17:$E$28,B7712)</f>
        <v>4.761</v>
      </c>
      <c r="G7712" s="25" t="n">
        <f aca="false">IF(OR(D7712="",E7712="",F7712=""),"",D7712*($B$7-$B$8-F7712-E7712))</f>
        <v>3205.59184203801</v>
      </c>
      <c r="H7712" s="25" t="n">
        <f aca="false">IF(D7712="","",D7712*$F$30)</f>
        <v>3801.73360582475</v>
      </c>
    </row>
    <row r="7713" customFormat="false" ht="15" hidden="false" customHeight="false" outlineLevel="0" collapsed="false">
      <c r="A7713" s="2" t="n">
        <v>7679</v>
      </c>
      <c r="B7713" s="2" t="n">
        <v>11</v>
      </c>
      <c r="C7713" s="22" t="n">
        <f aca="true">NORMSINV(MAX(RAND(),0.000000000001))</f>
        <v>-0.58337739867719</v>
      </c>
      <c r="D7713" s="24" t="n">
        <f aca="false">IF($B$11="","",$B$11*EXP($B$12*C7713))</f>
        <v>725.366724817736</v>
      </c>
      <c r="E7713" s="20" t="n">
        <f aca="true">IF($B$10="","",$B$10*(1-$B$14+2*$B$14*RAND()))</f>
        <v>3.43902755284832</v>
      </c>
      <c r="F7713" s="21" t="n">
        <f aca="false">INDEX($E$17:$E$28,B7713)</f>
        <v>4.761</v>
      </c>
      <c r="G7713" s="25" t="n">
        <f aca="false">IF(OR(D7713="",E7713="",F7713=""),"",D7713*($B$7-$B$8-F7713-E7713))</f>
        <v>3293.14494475318</v>
      </c>
      <c r="H7713" s="25" t="n">
        <f aca="false">IF(D7713="","",D7713*$F$30)</f>
        <v>3626.25333070883</v>
      </c>
    </row>
    <row r="7714" customFormat="false" ht="15" hidden="false" customHeight="false" outlineLevel="0" collapsed="false">
      <c r="A7714" s="2" t="n">
        <v>7680</v>
      </c>
      <c r="B7714" s="2" t="n">
        <v>12</v>
      </c>
      <c r="C7714" s="22" t="n">
        <f aca="true">NORMSINV(MAX(RAND(),0.000000000001))</f>
        <v>0.560925110735012</v>
      </c>
      <c r="D7714" s="24" t="n">
        <f aca="false">IF($B$11="","",$B$11*EXP($B$12*C7714))</f>
        <v>1174.79342474116</v>
      </c>
      <c r="E7714" s="20" t="n">
        <f aca="true">IF($B$10="","",$B$10*(1-$B$14+2*$B$14*RAND()))</f>
        <v>3.65328423849413</v>
      </c>
      <c r="F7714" s="21" t="n">
        <f aca="false">INDEX($E$17:$E$28,B7714)</f>
        <v>4.761</v>
      </c>
      <c r="G7714" s="25" t="n">
        <f aca="false">IF(OR(D7714="",E7714="",F7714=""),"",D7714*($B$7-$B$8-F7714-E7714))</f>
        <v>5081.82243391629</v>
      </c>
      <c r="H7714" s="25" t="n">
        <f aca="false">IF(D7714="","",D7714*$F$30)</f>
        <v>5873.027288966</v>
      </c>
    </row>
    <row r="7715" customFormat="false" ht="15" hidden="false" customHeight="false" outlineLevel="0" collapsed="false">
      <c r="A7715" s="2" t="n">
        <v>7681</v>
      </c>
      <c r="B7715" s="2" t="n">
        <v>1</v>
      </c>
      <c r="C7715" s="22" t="n">
        <f aca="true">NORMSINV(MAX(RAND(),0.000000000001))</f>
        <v>0.303014150804315</v>
      </c>
      <c r="D7715" s="24" t="n">
        <f aca="false">IF($B$11="","",$B$11*EXP($B$12*C7715))</f>
        <v>1053.81550966823</v>
      </c>
      <c r="E7715" s="20" t="n">
        <f aca="true">IF($B$10="","",$B$10*(1-$B$14+2*$B$14*RAND()))</f>
        <v>3.49560886924883</v>
      </c>
      <c r="F7715" s="21" t="n">
        <f aca="false">INDEX($E$17:$E$28,B7715)</f>
        <v>4.92562580645161</v>
      </c>
      <c r="G7715" s="25" t="n">
        <f aca="false">IF(OR(D7715="",E7715="",F7715=""),"",D7715*($B$7-$B$8-F7715-E7715))</f>
        <v>4551.18188136423</v>
      </c>
      <c r="H7715" s="25" t="n">
        <f aca="false">IF(D7715="","",D7715*$F$30)</f>
        <v>5268.23449593343</v>
      </c>
    </row>
    <row r="7716" customFormat="false" ht="15" hidden="false" customHeight="false" outlineLevel="0" collapsed="false">
      <c r="A7716" s="2" t="n">
        <v>7682</v>
      </c>
      <c r="B7716" s="2" t="n">
        <v>2</v>
      </c>
      <c r="C7716" s="22" t="n">
        <f aca="true">NORMSINV(MAX(RAND(),0.000000000001))</f>
        <v>-0.34324394471613</v>
      </c>
      <c r="D7716" s="24" t="n">
        <f aca="false">IF($B$11="","",$B$11*EXP($B$12*C7716))</f>
        <v>802.604001428615</v>
      </c>
      <c r="E7716" s="20" t="n">
        <f aca="true">IF($B$10="","",$B$10*(1-$B$14+2*$B$14*RAND()))</f>
        <v>3.81195305501455</v>
      </c>
      <c r="F7716" s="21" t="n">
        <f aca="false">INDEX($E$17:$E$28,B7716)</f>
        <v>5.0612</v>
      </c>
      <c r="G7716" s="25" t="n">
        <f aca="false">IF(OR(D7716="",E7716="",F7716=""),"",D7716*($B$7-$B$8-F7716-E7716))</f>
        <v>3103.54683095734</v>
      </c>
      <c r="H7716" s="25" t="n">
        <f aca="false">IF(D7716="","",D7716*$F$30)</f>
        <v>4012.37792394193</v>
      </c>
    </row>
    <row r="7717" customFormat="false" ht="15" hidden="false" customHeight="false" outlineLevel="0" collapsed="false">
      <c r="A7717" s="2" t="n">
        <v>7683</v>
      </c>
      <c r="B7717" s="2" t="n">
        <v>3</v>
      </c>
      <c r="C7717" s="22" t="n">
        <f aca="true">NORMSINV(MAX(RAND(),0.000000000001))</f>
        <v>-0.508146535943921</v>
      </c>
      <c r="D7717" s="24" t="n">
        <f aca="false">IF($B$11="","",$B$11*EXP($B$12*C7717))</f>
        <v>748.728988599032</v>
      </c>
      <c r="E7717" s="20" t="n">
        <f aca="true">IF($B$10="","",$B$10*(1-$B$14+2*$B$14*RAND()))</f>
        <v>3.87654295356882</v>
      </c>
      <c r="F7717" s="21" t="n">
        <f aca="false">INDEX($E$17:$E$28,B7717)</f>
        <v>5.0612</v>
      </c>
      <c r="G7717" s="25" t="n">
        <f aca="false">IF(OR(D7717="",E7717="",F7717=""),"",D7717*($B$7-$B$8-F7717-E7717))</f>
        <v>2846.86007276796</v>
      </c>
      <c r="H7717" s="25" t="n">
        <f aca="false">IF(D7717="","",D7717*$F$30)</f>
        <v>3743.04595980428</v>
      </c>
    </row>
    <row r="7718" customFormat="false" ht="15" hidden="false" customHeight="false" outlineLevel="0" collapsed="false">
      <c r="A7718" s="2" t="n">
        <v>7684</v>
      </c>
      <c r="B7718" s="2" t="n">
        <v>4</v>
      </c>
      <c r="C7718" s="22" t="n">
        <f aca="true">NORMSINV(MAX(RAND(),0.000000000001))</f>
        <v>0.15695944534574</v>
      </c>
      <c r="D7718" s="24" t="n">
        <f aca="false">IF($B$11="","",$B$11*EXP($B$12*C7718))</f>
        <v>990.916407075034</v>
      </c>
      <c r="E7718" s="20" t="n">
        <f aca="true">IF($B$10="","",$B$10*(1-$B$14+2*$B$14*RAND()))</f>
        <v>3.54464764882371</v>
      </c>
      <c r="F7718" s="21" t="n">
        <f aca="false">INDEX($E$17:$E$28,B7718)</f>
        <v>4.89657419354839</v>
      </c>
      <c r="G7718" s="25" t="n">
        <f aca="false">IF(OR(D7718="",E7718="",F7718=""),"",D7718*($B$7-$B$8-F7718-E7718))</f>
        <v>4259.72980676927</v>
      </c>
      <c r="H7718" s="25" t="n">
        <f aca="false">IF(D7718="","",D7718*$F$30)</f>
        <v>4953.78930224951</v>
      </c>
    </row>
    <row r="7719" customFormat="false" ht="15" hidden="false" customHeight="false" outlineLevel="0" collapsed="false">
      <c r="A7719" s="2" t="n">
        <v>7685</v>
      </c>
      <c r="B7719" s="2" t="n">
        <v>5</v>
      </c>
      <c r="C7719" s="22" t="n">
        <f aca="true">NORMSINV(MAX(RAND(),0.000000000001))</f>
        <v>0.403445138360698</v>
      </c>
      <c r="D7719" s="24" t="n">
        <f aca="false">IF($B$11="","",$B$11*EXP($B$12*C7719))</f>
        <v>1099.36815121816</v>
      </c>
      <c r="E7719" s="20" t="n">
        <f aca="true">IF($B$10="","",$B$10*(1-$B$14+2*$B$14*RAND()))</f>
        <v>4.08909167545121</v>
      </c>
      <c r="F7719" s="21" t="n">
        <f aca="false">INDEX($E$17:$E$28,B7719)</f>
        <v>4.761</v>
      </c>
      <c r="G7719" s="25" t="n">
        <f aca="false">IF(OR(D7719="",E7719="",F7719=""),"",D7719*($B$7-$B$8-F7719-E7719))</f>
        <v>4276.44132316736</v>
      </c>
      <c r="H7719" s="25" t="n">
        <f aca="false">IF(D7719="","",D7719*$F$30)</f>
        <v>5495.96126156985</v>
      </c>
    </row>
    <row r="7720" customFormat="false" ht="15" hidden="false" customHeight="false" outlineLevel="0" collapsed="false">
      <c r="A7720" s="2" t="n">
        <v>7686</v>
      </c>
      <c r="B7720" s="2" t="n">
        <v>6</v>
      </c>
      <c r="C7720" s="22" t="n">
        <f aca="true">NORMSINV(MAX(RAND(),0.000000000001))</f>
        <v>-0.627162562440736</v>
      </c>
      <c r="D7720" s="24" t="n">
        <f aca="false">IF($B$11="","",$B$11*EXP($B$12*C7720))</f>
        <v>712.106708766081</v>
      </c>
      <c r="E7720" s="20" t="n">
        <f aca="true">IF($B$10="","",$B$10*(1-$B$14+2*$B$14*RAND()))</f>
        <v>3.71299003398962</v>
      </c>
      <c r="F7720" s="21" t="n">
        <f aca="false">INDEX($E$17:$E$28,B7720)</f>
        <v>4.761</v>
      </c>
      <c r="G7720" s="25" t="n">
        <f aca="false">IF(OR(D7720="",E7720="",F7720=""),"",D7720*($B$7-$B$8-F7720-E7720))</f>
        <v>3037.85431645895</v>
      </c>
      <c r="H7720" s="25" t="n">
        <f aca="false">IF(D7720="","",D7720*$F$30)</f>
        <v>3559.96385846339</v>
      </c>
    </row>
    <row r="7721" customFormat="false" ht="15" hidden="false" customHeight="false" outlineLevel="0" collapsed="false">
      <c r="A7721" s="2" t="n">
        <v>7687</v>
      </c>
      <c r="B7721" s="2" t="n">
        <v>7</v>
      </c>
      <c r="C7721" s="22" t="n">
        <f aca="true">NORMSINV(MAX(RAND(),0.000000000001))</f>
        <v>-0.995589093374</v>
      </c>
      <c r="D7721" s="24" t="n">
        <f aca="false">IF($B$11="","",$B$11*EXP($B$12*C7721))</f>
        <v>609.711158060811</v>
      </c>
      <c r="E7721" s="20" t="n">
        <f aca="true">IF($B$10="","",$B$10*(1-$B$14+2*$B$14*RAND()))</f>
        <v>4.12038237528547</v>
      </c>
      <c r="F7721" s="21" t="n">
        <f aca="false">INDEX($E$17:$E$28,B7721)</f>
        <v>4.761</v>
      </c>
      <c r="G7721" s="25" t="n">
        <f aca="false">IF(OR(D7721="",E7721="",F7721=""),"",D7721*($B$7-$B$8-F7721-E7721))</f>
        <v>2352.64222047855</v>
      </c>
      <c r="H7721" s="25" t="n">
        <f aca="false">IF(D7721="","",D7721*$F$30)</f>
        <v>3048.0680213776</v>
      </c>
    </row>
    <row r="7722" customFormat="false" ht="15" hidden="false" customHeight="false" outlineLevel="0" collapsed="false">
      <c r="A7722" s="2" t="n">
        <v>7688</v>
      </c>
      <c r="B7722" s="2" t="n">
        <v>8</v>
      </c>
      <c r="C7722" s="22" t="n">
        <f aca="true">NORMSINV(MAX(RAND(),0.000000000001))</f>
        <v>1.08918011051921</v>
      </c>
      <c r="D7722" s="24" t="n">
        <f aca="false">IF($B$11="","",$B$11*EXP($B$12*C7722))</f>
        <v>1467.67725892339</v>
      </c>
      <c r="E7722" s="20" t="n">
        <f aca="true">IF($B$10="","",$B$10*(1-$B$14+2*$B$14*RAND()))</f>
        <v>3.77049801525211</v>
      </c>
      <c r="F7722" s="21" t="n">
        <f aca="false">INDEX($E$17:$E$28,B7722)</f>
        <v>4.761</v>
      </c>
      <c r="G7722" s="25" t="n">
        <f aca="false">IF(OR(D7722="",E7722="",F7722=""),"",D7722*($B$7-$B$8-F7722-E7722))</f>
        <v>6176.72265714842</v>
      </c>
      <c r="H7722" s="25" t="n">
        <f aca="false">IF(D7722="","",D7722*$F$30)</f>
        <v>7337.21215280979</v>
      </c>
    </row>
    <row r="7723" customFormat="false" ht="15" hidden="false" customHeight="false" outlineLevel="0" collapsed="false">
      <c r="A7723" s="2" t="n">
        <v>7689</v>
      </c>
      <c r="B7723" s="2" t="n">
        <v>9</v>
      </c>
      <c r="C7723" s="22" t="n">
        <f aca="true">NORMSINV(MAX(RAND(),0.000000000001))</f>
        <v>1.00116140934617</v>
      </c>
      <c r="D7723" s="24" t="n">
        <f aca="false">IF($B$11="","",$B$11*EXP($B$12*C7723))</f>
        <v>1414.24095725308</v>
      </c>
      <c r="E7723" s="20" t="n">
        <f aca="true">IF($B$10="","",$B$10*(1-$B$14+2*$B$14*RAND()))</f>
        <v>3.5118225245194</v>
      </c>
      <c r="F7723" s="21" t="n">
        <f aca="false">INDEX($E$17:$E$28,B7723)</f>
        <v>4.761</v>
      </c>
      <c r="G7723" s="25" t="n">
        <f aca="false">IF(OR(D7723="",E7723="",F7723=""),"",D7723*($B$7-$B$8-F7723-E7723))</f>
        <v>6317.66534914309</v>
      </c>
      <c r="H7723" s="25" t="n">
        <f aca="false">IF(D7723="","",D7723*$F$30)</f>
        <v>7070.07339349961</v>
      </c>
    </row>
    <row r="7724" customFormat="false" ht="15" hidden="false" customHeight="false" outlineLevel="0" collapsed="false">
      <c r="A7724" s="2" t="n">
        <v>7690</v>
      </c>
      <c r="B7724" s="2" t="n">
        <v>10</v>
      </c>
      <c r="C7724" s="22" t="n">
        <f aca="true">NORMSINV(MAX(RAND(),0.000000000001))</f>
        <v>-2.54078191077876</v>
      </c>
      <c r="D7724" s="24" t="n">
        <f aca="false">IF($B$11="","",$B$11*EXP($B$12*C7724))</f>
        <v>317.949801403976</v>
      </c>
      <c r="E7724" s="20" t="n">
        <f aca="true">IF($B$10="","",$B$10*(1-$B$14+2*$B$14*RAND()))</f>
        <v>3.5797953799519</v>
      </c>
      <c r="F7724" s="21" t="n">
        <f aca="false">INDEX($E$17:$E$28,B7724)</f>
        <v>4.761</v>
      </c>
      <c r="G7724" s="25" t="n">
        <f aca="false">IF(OR(D7724="",E7724="",F7724=""),"",D7724*($B$7-$B$8-F7724-E7724))</f>
        <v>1398.72623527975</v>
      </c>
      <c r="H7724" s="25" t="n">
        <f aca="false">IF(D7724="","",D7724*$F$30)</f>
        <v>1589.49464717876</v>
      </c>
    </row>
    <row r="7725" customFormat="false" ht="15" hidden="false" customHeight="false" outlineLevel="0" collapsed="false">
      <c r="A7725" s="2" t="n">
        <v>7691</v>
      </c>
      <c r="B7725" s="2" t="n">
        <v>11</v>
      </c>
      <c r="C7725" s="22" t="n">
        <f aca="true">NORMSINV(MAX(RAND(),0.000000000001))</f>
        <v>-0.168819787902216</v>
      </c>
      <c r="D7725" s="24" t="n">
        <f aca="false">IF($B$11="","",$B$11*EXP($B$12*C7725))</f>
        <v>863.81434253287</v>
      </c>
      <c r="E7725" s="20" t="n">
        <f aca="true">IF($B$10="","",$B$10*(1-$B$14+2*$B$14*RAND()))</f>
        <v>3.51601764324751</v>
      </c>
      <c r="F7725" s="21" t="n">
        <f aca="false">INDEX($E$17:$E$28,B7725)</f>
        <v>4.761</v>
      </c>
      <c r="G7725" s="25" t="n">
        <f aca="false">IF(OR(D7725="",E7725="",F7725=""),"",D7725*($B$7-$B$8-F7725-E7725))</f>
        <v>3855.18817023395</v>
      </c>
      <c r="H7725" s="25" t="n">
        <f aca="false">IF(D7725="","",D7725*$F$30)</f>
        <v>4318.38066119033</v>
      </c>
    </row>
    <row r="7726" customFormat="false" ht="15" hidden="false" customHeight="false" outlineLevel="0" collapsed="false">
      <c r="A7726" s="2" t="n">
        <v>7692</v>
      </c>
      <c r="B7726" s="2" t="n">
        <v>12</v>
      </c>
      <c r="C7726" s="22" t="n">
        <f aca="true">NORMSINV(MAX(RAND(),0.000000000001))</f>
        <v>0.930908536227558</v>
      </c>
      <c r="D7726" s="24" t="n">
        <f aca="false">IF($B$11="","",$B$11*EXP($B$12*C7726))</f>
        <v>1372.98991886107</v>
      </c>
      <c r="E7726" s="20" t="n">
        <f aca="true">IF($B$10="","",$B$10*(1-$B$14+2*$B$14*RAND()))</f>
        <v>3.5871736947732</v>
      </c>
      <c r="F7726" s="21" t="n">
        <f aca="false">INDEX($E$17:$E$28,B7726)</f>
        <v>4.761</v>
      </c>
      <c r="G7726" s="25" t="n">
        <f aca="false">IF(OR(D7726="",E7726="",F7726=""),"",D7726*($B$7-$B$8-F7726-E7726))</f>
        <v>6029.93324246524</v>
      </c>
      <c r="H7726" s="25" t="n">
        <f aca="false">IF(D7726="","",D7726*$F$30)</f>
        <v>6863.85120237024</v>
      </c>
    </row>
    <row r="7727" customFormat="false" ht="15" hidden="false" customHeight="false" outlineLevel="0" collapsed="false">
      <c r="A7727" s="2" t="n">
        <v>7693</v>
      </c>
      <c r="B7727" s="2" t="n">
        <v>1</v>
      </c>
      <c r="C7727" s="22" t="n">
        <f aca="true">NORMSINV(MAX(RAND(),0.000000000001))</f>
        <v>1.6514321015643</v>
      </c>
      <c r="D7727" s="24" t="n">
        <f aca="false">IF($B$11="","",$B$11*EXP($B$12*C7727))</f>
        <v>1860.03436879179</v>
      </c>
      <c r="E7727" s="20" t="n">
        <f aca="true">IF($B$10="","",$B$10*(1-$B$14+2*$B$14*RAND()))</f>
        <v>3.43615700644733</v>
      </c>
      <c r="F7727" s="21" t="n">
        <f aca="false">INDEX($E$17:$E$28,B7727)</f>
        <v>4.92562580645161</v>
      </c>
      <c r="G7727" s="25" t="n">
        <f aca="false">IF(OR(D7727="",E7727="",F7727=""),"",D7727*($B$7-$B$8-F7727-E7727))</f>
        <v>8143.63444204286</v>
      </c>
      <c r="H7727" s="25" t="n">
        <f aca="false">IF(D7727="","",D7727*$F$30)</f>
        <v>9298.68381646389</v>
      </c>
    </row>
    <row r="7728" customFormat="false" ht="15" hidden="false" customHeight="false" outlineLevel="0" collapsed="false">
      <c r="A7728" s="2" t="n">
        <v>7694</v>
      </c>
      <c r="B7728" s="2" t="n">
        <v>2</v>
      </c>
      <c r="C7728" s="22" t="n">
        <f aca="true">NORMSINV(MAX(RAND(),0.000000000001))</f>
        <v>0.655164139885719</v>
      </c>
      <c r="D7728" s="24" t="n">
        <f aca="false">IF($B$11="","",$B$11*EXP($B$12*C7728))</f>
        <v>1222.38204682836</v>
      </c>
      <c r="E7728" s="20" t="n">
        <f aca="true">IF($B$10="","",$B$10*(1-$B$14+2*$B$14*RAND()))</f>
        <v>4.0055902696818</v>
      </c>
      <c r="F7728" s="21" t="n">
        <f aca="false">INDEX($E$17:$E$28,B7728)</f>
        <v>5.0612</v>
      </c>
      <c r="G7728" s="25" t="n">
        <f aca="false">IF(OR(D7728="",E7728="",F7728=""),"",D7728*($B$7-$B$8-F7728-E7728))</f>
        <v>4490.06562857623</v>
      </c>
      <c r="H7728" s="25" t="n">
        <f aca="false">IF(D7728="","",D7728*$F$30)</f>
        <v>6110.93232850435</v>
      </c>
    </row>
    <row r="7729" customFormat="false" ht="15" hidden="false" customHeight="false" outlineLevel="0" collapsed="false">
      <c r="A7729" s="2" t="n">
        <v>7695</v>
      </c>
      <c r="B7729" s="2" t="n">
        <v>3</v>
      </c>
      <c r="C7729" s="22" t="n">
        <f aca="true">NORMSINV(MAX(RAND(),0.000000000001))</f>
        <v>1.28830386782517</v>
      </c>
      <c r="D7729" s="24" t="n">
        <f aca="false">IF($B$11="","",$B$11*EXP($B$12*C7729))</f>
        <v>1596.13494850778</v>
      </c>
      <c r="E7729" s="20" t="n">
        <f aca="true">IF($B$10="","",$B$10*(1-$B$14+2*$B$14*RAND()))</f>
        <v>3.90268099090355</v>
      </c>
      <c r="F7729" s="21" t="n">
        <f aca="false">INDEX($E$17:$E$28,B7729)</f>
        <v>5.0612</v>
      </c>
      <c r="G7729" s="25" t="n">
        <f aca="false">IF(OR(D7729="",E7729="",F7729=""),"",D7729*($B$7-$B$8-F7729-E7729))</f>
        <v>6027.1955201434</v>
      </c>
      <c r="H7729" s="25" t="n">
        <f aca="false">IF(D7729="","",D7729*$F$30)</f>
        <v>7979.39783458008</v>
      </c>
    </row>
    <row r="7730" customFormat="false" ht="15" hidden="false" customHeight="false" outlineLevel="0" collapsed="false">
      <c r="A7730" s="2" t="n">
        <v>7696</v>
      </c>
      <c r="B7730" s="2" t="n">
        <v>4</v>
      </c>
      <c r="C7730" s="22" t="n">
        <f aca="true">NORMSINV(MAX(RAND(),0.000000000001))</f>
        <v>1.70345498005907</v>
      </c>
      <c r="D7730" s="24" t="n">
        <f aca="false">IF($B$11="","",$B$11*EXP($B$12*C7730))</f>
        <v>1901.25775050771</v>
      </c>
      <c r="E7730" s="20" t="n">
        <f aca="true">IF($B$10="","",$B$10*(1-$B$14+2*$B$14*RAND()))</f>
        <v>4.10021354479667</v>
      </c>
      <c r="F7730" s="21" t="n">
        <f aca="false">INDEX($E$17:$E$28,B7730)</f>
        <v>4.89657419354839</v>
      </c>
      <c r="G7730" s="25" t="n">
        <f aca="false">IF(OR(D7730="",E7730="",F7730=""),"",D7730*($B$7-$B$8-F7730-E7730))</f>
        <v>7116.81132426694</v>
      </c>
      <c r="H7730" s="25" t="n">
        <f aca="false">IF(D7730="","",D7730*$F$30)</f>
        <v>9504.76774633813</v>
      </c>
    </row>
    <row r="7731" customFormat="false" ht="15" hidden="false" customHeight="false" outlineLevel="0" collapsed="false">
      <c r="A7731" s="2" t="n">
        <v>7697</v>
      </c>
      <c r="B7731" s="2" t="n">
        <v>5</v>
      </c>
      <c r="C7731" s="22" t="n">
        <f aca="true">NORMSINV(MAX(RAND(),0.000000000001))</f>
        <v>-1.00640875349727</v>
      </c>
      <c r="D7731" s="24" t="n">
        <f aca="false">IF($B$11="","",$B$11*EXP($B$12*C7731))</f>
        <v>606.93778869624</v>
      </c>
      <c r="E7731" s="20" t="n">
        <f aca="true">IF($B$10="","",$B$10*(1-$B$14+2*$B$14*RAND()))</f>
        <v>3.50322092522264</v>
      </c>
      <c r="F7731" s="21" t="n">
        <f aca="false">INDEX($E$17:$E$28,B7731)</f>
        <v>4.761</v>
      </c>
      <c r="G7731" s="25" t="n">
        <f aca="false">IF(OR(D7731="",E7731="",F7731=""),"",D7731*($B$7-$B$8-F7731-E7731))</f>
        <v>2716.51945433827</v>
      </c>
      <c r="H7731" s="25" t="n">
        <f aca="false">IF(D7731="","",D7731*$F$30)</f>
        <v>3034.20339325024</v>
      </c>
    </row>
    <row r="7732" customFormat="false" ht="15" hidden="false" customHeight="false" outlineLevel="0" collapsed="false">
      <c r="A7732" s="2" t="n">
        <v>7698</v>
      </c>
      <c r="B7732" s="2" t="n">
        <v>6</v>
      </c>
      <c r="C7732" s="22" t="n">
        <f aca="true">NORMSINV(MAX(RAND(),0.000000000001))</f>
        <v>0.0068729491051412</v>
      </c>
      <c r="D7732" s="24" t="n">
        <f aca="false">IF($B$11="","",$B$11*EXP($B$12*C7732))</f>
        <v>930.18995875557</v>
      </c>
      <c r="E7732" s="20" t="n">
        <f aca="true">IF($B$10="","",$B$10*(1-$B$14+2*$B$14*RAND()))</f>
        <v>3.56202202587823</v>
      </c>
      <c r="F7732" s="21" t="n">
        <f aca="false">INDEX($E$17:$E$28,B7732)</f>
        <v>4.761</v>
      </c>
      <c r="G7732" s="25" t="n">
        <f aca="false">IF(OR(D7732="",E7732="",F7732=""),"",D7732*($B$7-$B$8-F7732-E7732))</f>
        <v>4108.62855957259</v>
      </c>
      <c r="H7732" s="25" t="n">
        <f aca="false">IF(D7732="","",D7732*$F$30)</f>
        <v>4650.20564181084</v>
      </c>
    </row>
    <row r="7733" customFormat="false" ht="15" hidden="false" customHeight="false" outlineLevel="0" collapsed="false">
      <c r="A7733" s="2" t="n">
        <v>7699</v>
      </c>
      <c r="B7733" s="2" t="n">
        <v>7</v>
      </c>
      <c r="C7733" s="22" t="n">
        <f aca="true">NORMSINV(MAX(RAND(),0.000000000001))</f>
        <v>-0.945655599867588</v>
      </c>
      <c r="D7733" s="24" t="n">
        <f aca="false">IF($B$11="","",$B$11*EXP($B$12*C7733))</f>
        <v>622.675560471137</v>
      </c>
      <c r="E7733" s="20" t="n">
        <f aca="true">IF($B$10="","",$B$10*(1-$B$14+2*$B$14*RAND()))</f>
        <v>3.65007755807483</v>
      </c>
      <c r="F7733" s="21" t="n">
        <f aca="false">INDEX($E$17:$E$28,B7733)</f>
        <v>4.761</v>
      </c>
      <c r="G7733" s="25" t="n">
        <f aca="false">IF(OR(D7733="",E7733="",F7733=""),"",D7733*($B$7-$B$8-F7733-E7733))</f>
        <v>2695.51420776184</v>
      </c>
      <c r="H7733" s="25" t="n">
        <f aca="false">IF(D7733="","",D7733*$F$30)</f>
        <v>3112.87966190731</v>
      </c>
    </row>
    <row r="7734" customFormat="false" ht="15" hidden="false" customHeight="false" outlineLevel="0" collapsed="false">
      <c r="A7734" s="2" t="n">
        <v>7700</v>
      </c>
      <c r="B7734" s="2" t="n">
        <v>8</v>
      </c>
      <c r="C7734" s="22" t="n">
        <f aca="true">NORMSINV(MAX(RAND(),0.000000000001))</f>
        <v>0.409632162449103</v>
      </c>
      <c r="D7734" s="24" t="n">
        <f aca="false">IF($B$11="","",$B$11*EXP($B$12*C7734))</f>
        <v>1102.23794534993</v>
      </c>
      <c r="E7734" s="20" t="n">
        <f aca="true">IF($B$10="","",$B$10*(1-$B$14+2*$B$14*RAND()))</f>
        <v>4.05785397104961</v>
      </c>
      <c r="F7734" s="21" t="n">
        <f aca="false">INDEX($E$17:$E$28,B7734)</f>
        <v>4.761</v>
      </c>
      <c r="G7734" s="25" t="n">
        <f aca="false">IF(OR(D7734="",E7734="",F7734=""),"",D7734*($B$7-$B$8-F7734-E7734))</f>
        <v>4322.03594236733</v>
      </c>
      <c r="H7734" s="25" t="n">
        <f aca="false">IF(D7734="","",D7734*$F$30)</f>
        <v>5510.30793639339</v>
      </c>
    </row>
    <row r="7735" customFormat="false" ht="15" hidden="false" customHeight="false" outlineLevel="0" collapsed="false">
      <c r="A7735" s="2" t="n">
        <v>7701</v>
      </c>
      <c r="B7735" s="2" t="n">
        <v>9</v>
      </c>
      <c r="C7735" s="22" t="n">
        <f aca="true">NORMSINV(MAX(RAND(),0.000000000001))</f>
        <v>-1.12258721773924</v>
      </c>
      <c r="D7735" s="24" t="n">
        <f aca="false">IF($B$11="","",$B$11*EXP($B$12*C7735))</f>
        <v>577.941488999119</v>
      </c>
      <c r="E7735" s="20" t="n">
        <f aca="true">IF($B$10="","",$B$10*(1-$B$14+2*$B$14*RAND()))</f>
        <v>3.80592150898244</v>
      </c>
      <c r="F7735" s="21" t="n">
        <f aca="false">INDEX($E$17:$E$28,B7735)</f>
        <v>4.761</v>
      </c>
      <c r="G7735" s="25" t="n">
        <f aca="false">IF(OR(D7735="",E7735="",F7735=""),"",D7735*($B$7-$B$8-F7735-E7735))</f>
        <v>2411.79519680888</v>
      </c>
      <c r="H7735" s="25" t="n">
        <f aca="false">IF(D7735="","",D7735*$F$30)</f>
        <v>2889.24509180439</v>
      </c>
    </row>
    <row r="7736" customFormat="false" ht="15" hidden="false" customHeight="false" outlineLevel="0" collapsed="false">
      <c r="A7736" s="2" t="n">
        <v>7702</v>
      </c>
      <c r="B7736" s="2" t="n">
        <v>10</v>
      </c>
      <c r="C7736" s="22" t="n">
        <f aca="true">NORMSINV(MAX(RAND(),0.000000000001))</f>
        <v>0.478171088193296</v>
      </c>
      <c r="D7736" s="24" t="n">
        <f aca="false">IF($B$11="","",$B$11*EXP($B$12*C7736))</f>
        <v>1134.53467215117</v>
      </c>
      <c r="E7736" s="20" t="n">
        <f aca="true">IF($B$10="","",$B$10*(1-$B$14+2*$B$14*RAND()))</f>
        <v>4.11438497072831</v>
      </c>
      <c r="F7736" s="21" t="n">
        <f aca="false">INDEX($E$17:$E$28,B7736)</f>
        <v>4.761</v>
      </c>
      <c r="G7736" s="25" t="n">
        <f aca="false">IF(OR(D7736="",E7736="",F7736=""),"",D7736*($B$7-$B$8-F7736-E7736))</f>
        <v>4384.53974522525</v>
      </c>
      <c r="H7736" s="25" t="n">
        <f aca="false">IF(D7736="","",D7736*$F$30)</f>
        <v>5671.76573301814</v>
      </c>
    </row>
    <row r="7737" customFormat="false" ht="15" hidden="false" customHeight="false" outlineLevel="0" collapsed="false">
      <c r="A7737" s="2" t="n">
        <v>7703</v>
      </c>
      <c r="B7737" s="2" t="n">
        <v>11</v>
      </c>
      <c r="C7737" s="22" t="n">
        <f aca="true">NORMSINV(MAX(RAND(),0.000000000001))</f>
        <v>0.570351155670861</v>
      </c>
      <c r="D7737" s="24" t="n">
        <f aca="false">IF($B$11="","",$B$11*EXP($B$12*C7737))</f>
        <v>1179.46876610637</v>
      </c>
      <c r="E7737" s="20" t="n">
        <f aca="true">IF($B$10="","",$B$10*(1-$B$14+2*$B$14*RAND()))</f>
        <v>3.59354235179956</v>
      </c>
      <c r="F7737" s="21" t="n">
        <f aca="false">INDEX($E$17:$E$28,B7737)</f>
        <v>4.761</v>
      </c>
      <c r="G7737" s="25" t="n">
        <f aca="false">IF(OR(D7737="",E7737="",F7737=""),"",D7737*($B$7-$B$8-F7737-E7737))</f>
        <v>5172.51032113469</v>
      </c>
      <c r="H7737" s="25" t="n">
        <f aca="false">IF(D7737="","",D7737*$F$30)</f>
        <v>5896.40025551894</v>
      </c>
    </row>
    <row r="7738" customFormat="false" ht="15" hidden="false" customHeight="false" outlineLevel="0" collapsed="false">
      <c r="A7738" s="2" t="n">
        <v>7704</v>
      </c>
      <c r="B7738" s="2" t="n">
        <v>12</v>
      </c>
      <c r="C7738" s="22" t="n">
        <f aca="true">NORMSINV(MAX(RAND(),0.000000000001))</f>
        <v>1.92397316474953</v>
      </c>
      <c r="D7738" s="24" t="n">
        <f aca="false">IF($B$11="","",$B$11*EXP($B$12*C7738))</f>
        <v>2086.38837585665</v>
      </c>
      <c r="E7738" s="20" t="n">
        <f aca="true">IF($B$10="","",$B$10*(1-$B$14+2*$B$14*RAND()))</f>
        <v>4.06883682803116</v>
      </c>
      <c r="F7738" s="21" t="n">
        <f aca="false">INDEX($E$17:$E$28,B7738)</f>
        <v>4.761</v>
      </c>
      <c r="G7738" s="25" t="n">
        <f aca="false">IF(OR(D7738="",E7738="",F7738=""),"",D7738*($B$7-$B$8-F7738-E7738))</f>
        <v>8158.11898969855</v>
      </c>
      <c r="H7738" s="25" t="n">
        <f aca="false">IF(D7738="","",D7738*$F$30)</f>
        <v>10430.2727685826</v>
      </c>
    </row>
    <row r="7739" customFormat="false" ht="15" hidden="false" customHeight="false" outlineLevel="0" collapsed="false">
      <c r="A7739" s="2" t="n">
        <v>7705</v>
      </c>
      <c r="B7739" s="2" t="n">
        <v>1</v>
      </c>
      <c r="C7739" s="22" t="n">
        <f aca="true">NORMSINV(MAX(RAND(),0.000000000001))</f>
        <v>-0.0404630077484167</v>
      </c>
      <c r="D7739" s="24" t="n">
        <f aca="false">IF($B$11="","",$B$11*EXP($B$12*C7739))</f>
        <v>911.820413843821</v>
      </c>
      <c r="E7739" s="20" t="n">
        <f aca="true">IF($B$10="","",$B$10*(1-$B$14+2*$B$14*RAND()))</f>
        <v>4.04856795574936</v>
      </c>
      <c r="F7739" s="21" t="n">
        <f aca="false">INDEX($E$17:$E$28,B7739)</f>
        <v>4.92562580645161</v>
      </c>
      <c r="G7739" s="25" t="n">
        <f aca="false">IF(OR(D7739="",E7739="",F7739=""),"",D7739*($B$7-$B$8-F7739-E7739))</f>
        <v>3433.73900220556</v>
      </c>
      <c r="H7739" s="25" t="n">
        <f aca="false">IF(D7739="","",D7739*$F$30)</f>
        <v>4558.37261288803</v>
      </c>
    </row>
    <row r="7740" customFormat="false" ht="15" hidden="false" customHeight="false" outlineLevel="0" collapsed="false">
      <c r="A7740" s="2" t="n">
        <v>7706</v>
      </c>
      <c r="B7740" s="2" t="n">
        <v>2</v>
      </c>
      <c r="C7740" s="22" t="n">
        <f aca="true">NORMSINV(MAX(RAND(),0.000000000001))</f>
        <v>0.965056254647492</v>
      </c>
      <c r="D7740" s="24" t="n">
        <f aca="false">IF($B$11="","",$B$11*EXP($B$12*C7740))</f>
        <v>1392.88825712879</v>
      </c>
      <c r="E7740" s="20" t="n">
        <f aca="true">IF($B$10="","",$B$10*(1-$B$14+2*$B$14*RAND()))</f>
        <v>3.63492969655039</v>
      </c>
      <c r="F7740" s="21" t="n">
        <f aca="false">INDEX($E$17:$E$28,B7740)</f>
        <v>5.0612</v>
      </c>
      <c r="G7740" s="25" t="n">
        <f aca="false">IF(OR(D7740="",E7740="",F7740=""),"",D7740*($B$7-$B$8-F7740-E7740))</f>
        <v>5632.65945902681</v>
      </c>
      <c r="H7740" s="25" t="n">
        <f aca="false">IF(D7740="","",D7740*$F$30)</f>
        <v>6963.32697503825</v>
      </c>
    </row>
    <row r="7741" customFormat="false" ht="15" hidden="false" customHeight="false" outlineLevel="0" collapsed="false">
      <c r="A7741" s="2" t="n">
        <v>7707</v>
      </c>
      <c r="B7741" s="2" t="n">
        <v>3</v>
      </c>
      <c r="C7741" s="22" t="n">
        <f aca="true">NORMSINV(MAX(RAND(),0.000000000001))</f>
        <v>-0.133420439507878</v>
      </c>
      <c r="D7741" s="24" t="n">
        <f aca="false">IF($B$11="","",$B$11*EXP($B$12*C7741))</f>
        <v>876.79564442529</v>
      </c>
      <c r="E7741" s="20" t="n">
        <f aca="true">IF($B$10="","",$B$10*(1-$B$14+2*$B$14*RAND()))</f>
        <v>3.95877681028372</v>
      </c>
      <c r="F7741" s="21" t="n">
        <f aca="false">INDEX($E$17:$E$28,B7741)</f>
        <v>5.0612</v>
      </c>
      <c r="G7741" s="25" t="n">
        <f aca="false">IF(OR(D7741="",E7741="",F7741=""),"",D7741*($B$7-$B$8-F7741-E7741))</f>
        <v>3261.70012990431</v>
      </c>
      <c r="H7741" s="25" t="n">
        <f aca="false">IF(D7741="","",D7741*$F$30)</f>
        <v>4383.27678561091</v>
      </c>
    </row>
    <row r="7742" customFormat="false" ht="15" hidden="false" customHeight="false" outlineLevel="0" collapsed="false">
      <c r="A7742" s="2" t="n">
        <v>7708</v>
      </c>
      <c r="B7742" s="2" t="n">
        <v>4</v>
      </c>
      <c r="C7742" s="22" t="n">
        <f aca="true">NORMSINV(MAX(RAND(),0.000000000001))</f>
        <v>-1.59751033774765</v>
      </c>
      <c r="D7742" s="24" t="n">
        <f aca="false">IF($B$11="","",$B$11*EXP($B$12*C7742))</f>
        <v>473.123354448714</v>
      </c>
      <c r="E7742" s="20" t="n">
        <f aca="true">IF($B$10="","",$B$10*(1-$B$14+2*$B$14*RAND()))</f>
        <v>3.99322663716524</v>
      </c>
      <c r="F7742" s="21" t="n">
        <f aca="false">INDEX($E$17:$E$28,B7742)</f>
        <v>4.89657419354839</v>
      </c>
      <c r="G7742" s="25" t="n">
        <f aca="false">IF(OR(D7742="",E7742="",F7742=""),"",D7742*($B$7-$B$8-F7742-E7742))</f>
        <v>1821.61914626842</v>
      </c>
      <c r="H7742" s="25" t="n">
        <f aca="false">IF(D7742="","",D7742*$F$30)</f>
        <v>2365.23827356001</v>
      </c>
    </row>
    <row r="7743" customFormat="false" ht="15" hidden="false" customHeight="false" outlineLevel="0" collapsed="false">
      <c r="A7743" s="2" t="n">
        <v>7709</v>
      </c>
      <c r="B7743" s="2" t="n">
        <v>5</v>
      </c>
      <c r="C7743" s="22" t="n">
        <f aca="true">NORMSINV(MAX(RAND(),0.000000000001))</f>
        <v>-0.732063153321107</v>
      </c>
      <c r="D7743" s="24" t="n">
        <f aca="false">IF($B$11="","",$B$11*EXP($B$12*C7743))</f>
        <v>681.316000407962</v>
      </c>
      <c r="E7743" s="20" t="n">
        <f aca="true">IF($B$10="","",$B$10*(1-$B$14+2*$B$14*RAND()))</f>
        <v>3.68179804025771</v>
      </c>
      <c r="F7743" s="21" t="n">
        <f aca="false">INDEX($E$17:$E$28,B7743)</f>
        <v>4.761</v>
      </c>
      <c r="G7743" s="25" t="n">
        <f aca="false">IF(OR(D7743="",E7743="",F7743=""),"",D7743*($B$7-$B$8-F7743-E7743))</f>
        <v>2927.75245215687</v>
      </c>
      <c r="H7743" s="25" t="n">
        <f aca="false">IF(D7743="","",D7743*$F$30)</f>
        <v>3406.03494923948</v>
      </c>
    </row>
    <row r="7744" customFormat="false" ht="15" hidden="false" customHeight="false" outlineLevel="0" collapsed="false">
      <c r="A7744" s="2" t="n">
        <v>7710</v>
      </c>
      <c r="B7744" s="2" t="n">
        <v>6</v>
      </c>
      <c r="C7744" s="22" t="n">
        <f aca="true">NORMSINV(MAX(RAND(),0.000000000001))</f>
        <v>0.911929560386028</v>
      </c>
      <c r="D7744" s="24" t="n">
        <f aca="false">IF($B$11="","",$B$11*EXP($B$12*C7744))</f>
        <v>1362.05377309968</v>
      </c>
      <c r="E7744" s="20" t="n">
        <f aca="true">IF($B$10="","",$B$10*(1-$B$14+2*$B$14*RAND()))</f>
        <v>4.05250853451692</v>
      </c>
      <c r="F7744" s="21" t="n">
        <f aca="false">INDEX($E$17:$E$28,B7744)</f>
        <v>4.761</v>
      </c>
      <c r="G7744" s="25" t="n">
        <f aca="false">IF(OR(D7744="",E7744="",F7744=""),"",D7744*($B$7-$B$8-F7744-E7744))</f>
        <v>5348.09251560492</v>
      </c>
      <c r="H7744" s="25" t="n">
        <f aca="false">IF(D7744="","",D7744*$F$30)</f>
        <v>6809.17922247991</v>
      </c>
    </row>
    <row r="7745" customFormat="false" ht="15" hidden="false" customHeight="false" outlineLevel="0" collapsed="false">
      <c r="A7745" s="2" t="n">
        <v>7711</v>
      </c>
      <c r="B7745" s="2" t="n">
        <v>7</v>
      </c>
      <c r="C7745" s="22" t="n">
        <f aca="true">NORMSINV(MAX(RAND(),0.000000000001))</f>
        <v>0.404712435063316</v>
      </c>
      <c r="D7745" s="24" t="n">
        <f aca="false">IF($B$11="","",$B$11*EXP($B$12*C7745))</f>
        <v>1099.95536599505</v>
      </c>
      <c r="E7745" s="20" t="n">
        <f aca="true">IF($B$10="","",$B$10*(1-$B$14+2*$B$14*RAND()))</f>
        <v>3.46275294689551</v>
      </c>
      <c r="F7745" s="21" t="n">
        <f aca="false">INDEX($E$17:$E$28,B7745)</f>
        <v>4.761</v>
      </c>
      <c r="G7745" s="25" t="n">
        <f aca="false">IF(OR(D7745="",E7745="",F7745=""),"",D7745*($B$7-$B$8-F7745-E7745))</f>
        <v>4967.6701802216</v>
      </c>
      <c r="H7745" s="25" t="n">
        <f aca="false">IF(D7745="","",D7745*$F$30)</f>
        <v>5498.89686568243</v>
      </c>
    </row>
    <row r="7746" customFormat="false" ht="15" hidden="false" customHeight="false" outlineLevel="0" collapsed="false">
      <c r="A7746" s="2" t="n">
        <v>7712</v>
      </c>
      <c r="B7746" s="2" t="n">
        <v>8</v>
      </c>
      <c r="C7746" s="22" t="n">
        <f aca="true">NORMSINV(MAX(RAND(),0.000000000001))</f>
        <v>0.795773370687977</v>
      </c>
      <c r="D7746" s="24" t="n">
        <f aca="false">IF($B$11="","",$B$11*EXP($B$12*C7746))</f>
        <v>1296.99417098659</v>
      </c>
      <c r="E7746" s="20" t="n">
        <f aca="true">IF($B$10="","",$B$10*(1-$B$14+2*$B$14*RAND()))</f>
        <v>3.97562991619998</v>
      </c>
      <c r="F7746" s="21" t="n">
        <f aca="false">INDEX($E$17:$E$28,B7746)</f>
        <v>4.761</v>
      </c>
      <c r="G7746" s="25" t="n">
        <f aca="false">IF(OR(D7746="",E7746="",F7746=""),"",D7746*($B$7-$B$8-F7746-E7746))</f>
        <v>5192.34766299074</v>
      </c>
      <c r="H7746" s="25" t="n">
        <f aca="false">IF(D7746="","",D7746*$F$30)</f>
        <v>6483.93325959618</v>
      </c>
    </row>
    <row r="7747" customFormat="false" ht="15" hidden="false" customHeight="false" outlineLevel="0" collapsed="false">
      <c r="A7747" s="2" t="n">
        <v>7713</v>
      </c>
      <c r="B7747" s="2" t="n">
        <v>9</v>
      </c>
      <c r="C7747" s="22" t="n">
        <f aca="true">NORMSINV(MAX(RAND(),0.000000000001))</f>
        <v>0.433610091927514</v>
      </c>
      <c r="D7747" s="24" t="n">
        <f aca="false">IF($B$11="","",$B$11*EXP($B$12*C7747))</f>
        <v>1113.43083923567</v>
      </c>
      <c r="E7747" s="20" t="n">
        <f aca="true">IF($B$10="","",$B$10*(1-$B$14+2*$B$14*RAND()))</f>
        <v>3.48940916241329</v>
      </c>
      <c r="F7747" s="21" t="n">
        <f aca="false">INDEX($E$17:$E$28,B7747)</f>
        <v>4.761</v>
      </c>
      <c r="G7747" s="25" t="n">
        <f aca="false">IF(OR(D7747="",E7747="",F7747=""),"",D7747*($B$7-$B$8-F7747-E7747))</f>
        <v>4998.84889411896</v>
      </c>
      <c r="H7747" s="25" t="n">
        <f aca="false">IF(D7747="","",D7747*$F$30)</f>
        <v>5566.26345150697</v>
      </c>
    </row>
    <row r="7748" customFormat="false" ht="15" hidden="false" customHeight="false" outlineLevel="0" collapsed="false">
      <c r="A7748" s="2" t="n">
        <v>7714</v>
      </c>
      <c r="B7748" s="2" t="n">
        <v>10</v>
      </c>
      <c r="C7748" s="22" t="n">
        <f aca="true">NORMSINV(MAX(RAND(),0.000000000001))</f>
        <v>0.802386840111102</v>
      </c>
      <c r="D7748" s="24" t="n">
        <f aca="false">IF($B$11="","",$B$11*EXP($B$12*C7748))</f>
        <v>1300.61353443262</v>
      </c>
      <c r="E7748" s="20" t="n">
        <f aca="true">IF($B$10="","",$B$10*(1-$B$14+2*$B$14*RAND()))</f>
        <v>3.78478705163629</v>
      </c>
      <c r="F7748" s="21" t="n">
        <f aca="false">INDEX($E$17:$E$28,B7748)</f>
        <v>4.761</v>
      </c>
      <c r="G7748" s="25" t="n">
        <f aca="false">IF(OR(D7748="",E7748="",F7748=""),"",D7748*($B$7-$B$8-F7748-E7748))</f>
        <v>5455.0501269344</v>
      </c>
      <c r="H7748" s="25" t="n">
        <f aca="false">IF(D7748="","",D7748*$F$30)</f>
        <v>6502.02718133558</v>
      </c>
    </row>
    <row r="7749" customFormat="false" ht="15" hidden="false" customHeight="false" outlineLevel="0" collapsed="false">
      <c r="A7749" s="2" t="n">
        <v>7715</v>
      </c>
      <c r="B7749" s="2" t="n">
        <v>11</v>
      </c>
      <c r="C7749" s="22" t="n">
        <f aca="true">NORMSINV(MAX(RAND(),0.000000000001))</f>
        <v>0.700639695543473</v>
      </c>
      <c r="D7749" s="24" t="n">
        <f aca="false">IF($B$11="","",$B$11*EXP($B$12*C7749))</f>
        <v>1246.03101105362</v>
      </c>
      <c r="E7749" s="20" t="n">
        <f aca="true">IF($B$10="","",$B$10*(1-$B$14+2*$B$14*RAND()))</f>
        <v>3.98054197662379</v>
      </c>
      <c r="F7749" s="21" t="n">
        <f aca="false">INDEX($E$17:$E$28,B7749)</f>
        <v>4.761</v>
      </c>
      <c r="G7749" s="25" t="n">
        <f aca="false">IF(OR(D7749="",E7749="",F7749=""),"",D7749*($B$7-$B$8-F7749-E7749))</f>
        <v>4982.20269352293</v>
      </c>
      <c r="H7749" s="25" t="n">
        <f aca="false">IF(D7749="","",D7749*$F$30)</f>
        <v>6229.15823045928</v>
      </c>
    </row>
    <row r="7750" customFormat="false" ht="15" hidden="false" customHeight="false" outlineLevel="0" collapsed="false">
      <c r="A7750" s="2" t="n">
        <v>7716</v>
      </c>
      <c r="B7750" s="2" t="n">
        <v>12</v>
      </c>
      <c r="C7750" s="22" t="n">
        <f aca="true">NORMSINV(MAX(RAND(),0.000000000001))</f>
        <v>0.400701602377687</v>
      </c>
      <c r="D7750" s="24" t="n">
        <f aca="false">IF($B$11="","",$B$11*EXP($B$12*C7750))</f>
        <v>1098.09797971356</v>
      </c>
      <c r="E7750" s="20" t="n">
        <f aca="true">IF($B$10="","",$B$10*(1-$B$14+2*$B$14*RAND()))</f>
        <v>3.85571476756515</v>
      </c>
      <c r="F7750" s="21" t="n">
        <f aca="false">INDEX($E$17:$E$28,B7750)</f>
        <v>4.761</v>
      </c>
      <c r="G7750" s="25" t="n">
        <f aca="false">IF(OR(D7750="",E7750="",F7750=""),"",D7750*($B$7-$B$8-F7750-E7750))</f>
        <v>4527.77118351947</v>
      </c>
      <c r="H7750" s="25" t="n">
        <f aca="false">IF(D7750="","",D7750*$F$30)</f>
        <v>5489.61142018402</v>
      </c>
    </row>
    <row r="7751" customFormat="false" ht="15" hidden="false" customHeight="false" outlineLevel="0" collapsed="false">
      <c r="A7751" s="2" t="n">
        <v>7717</v>
      </c>
      <c r="B7751" s="2" t="n">
        <v>1</v>
      </c>
      <c r="C7751" s="22" t="n">
        <f aca="true">NORMSINV(MAX(RAND(),0.000000000001))</f>
        <v>0.891414308855315</v>
      </c>
      <c r="D7751" s="24" t="n">
        <f aca="false">IF($B$11="","",$B$11*EXP($B$12*C7751))</f>
        <v>1350.33033765432</v>
      </c>
      <c r="E7751" s="20" t="n">
        <f aca="true">IF($B$10="","",$B$10*(1-$B$14+2*$B$14*RAND()))</f>
        <v>3.80791303528734</v>
      </c>
      <c r="F7751" s="21" t="n">
        <f aca="false">INDEX($E$17:$E$28,B7751)</f>
        <v>4.92562580645161</v>
      </c>
      <c r="G7751" s="25" t="n">
        <f aca="false">IF(OR(D7751="",E7751="",F7751=""),"",D7751*($B$7-$B$8-F7751-E7751))</f>
        <v>5410.04604863357</v>
      </c>
      <c r="H7751" s="25" t="n">
        <f aca="false">IF(D7751="","",D7751*$F$30)</f>
        <v>6750.57142400148</v>
      </c>
    </row>
    <row r="7752" customFormat="false" ht="15" hidden="false" customHeight="false" outlineLevel="0" collapsed="false">
      <c r="A7752" s="2" t="n">
        <v>7718</v>
      </c>
      <c r="B7752" s="2" t="n">
        <v>2</v>
      </c>
      <c r="C7752" s="22" t="n">
        <f aca="true">NORMSINV(MAX(RAND(),0.000000000001))</f>
        <v>-0.924767266087399</v>
      </c>
      <c r="D7752" s="24" t="n">
        <f aca="false">IF($B$11="","",$B$11*EXP($B$12*C7752))</f>
        <v>628.180313388359</v>
      </c>
      <c r="E7752" s="20" t="n">
        <f aca="true">IF($B$10="","",$B$10*(1-$B$14+2*$B$14*RAND()))</f>
        <v>3.86077051703849</v>
      </c>
      <c r="F7752" s="21" t="n">
        <f aca="false">INDEX($E$17:$E$28,B7752)</f>
        <v>5.0612</v>
      </c>
      <c r="G7752" s="25" t="n">
        <f aca="false">IF(OR(D7752="",E7752="",F7752=""),"",D7752*($B$7-$B$8-F7752-E7752))</f>
        <v>2398.41095713275</v>
      </c>
      <c r="H7752" s="25" t="n">
        <f aca="false">IF(D7752="","",D7752*$F$30)</f>
        <v>3140.39902269108</v>
      </c>
    </row>
    <row r="7753" customFormat="false" ht="15" hidden="false" customHeight="false" outlineLevel="0" collapsed="false">
      <c r="A7753" s="2" t="n">
        <v>7719</v>
      </c>
      <c r="B7753" s="2" t="n">
        <v>3</v>
      </c>
      <c r="C7753" s="22" t="n">
        <f aca="true">NORMSINV(MAX(RAND(),0.000000000001))</f>
        <v>2.20715202139525</v>
      </c>
      <c r="D7753" s="24" t="n">
        <f aca="false">IF($B$11="","",$B$11*EXP($B$12*C7753))</f>
        <v>2350.80184945111</v>
      </c>
      <c r="E7753" s="20" t="n">
        <f aca="true">IF($B$10="","",$B$10*(1-$B$14+2*$B$14*RAND()))</f>
        <v>3.86901492560368</v>
      </c>
      <c r="F7753" s="21" t="n">
        <f aca="false">INDEX($E$17:$E$28,B7753)</f>
        <v>5.0612</v>
      </c>
      <c r="G7753" s="25" t="n">
        <f aca="false">IF(OR(D7753="",E7753="",F7753=""),"",D7753*($B$7-$B$8-F7753-E7753))</f>
        <v>8956.0497989021</v>
      </c>
      <c r="H7753" s="25" t="n">
        <f aca="false">IF(D7753="","",D7753*$F$30)</f>
        <v>11752.128605776</v>
      </c>
    </row>
    <row r="7754" customFormat="false" ht="15" hidden="false" customHeight="false" outlineLevel="0" collapsed="false">
      <c r="A7754" s="2" t="n">
        <v>7720</v>
      </c>
      <c r="B7754" s="2" t="n">
        <v>4</v>
      </c>
      <c r="C7754" s="22" t="n">
        <f aca="true">NORMSINV(MAX(RAND(),0.000000000001))</f>
        <v>0.293574945785982</v>
      </c>
      <c r="D7754" s="24" t="n">
        <f aca="false">IF($B$11="","",$B$11*EXP($B$12*C7754))</f>
        <v>1049.63242960268</v>
      </c>
      <c r="E7754" s="20" t="n">
        <f aca="true">IF($B$10="","",$B$10*(1-$B$14+2*$B$14*RAND()))</f>
        <v>3.75045874525546</v>
      </c>
      <c r="F7754" s="21" t="n">
        <f aca="false">INDEX($E$17:$E$28,B7754)</f>
        <v>4.89657419354839</v>
      </c>
      <c r="G7754" s="25" t="n">
        <f aca="false">IF(OR(D7754="",E7754="",F7754=""),"",D7754*($B$7-$B$8-F7754-E7754))</f>
        <v>4296.11096072705</v>
      </c>
      <c r="H7754" s="25" t="n">
        <f aca="false">IF(D7754="","",D7754*$F$30)</f>
        <v>5247.3224420697</v>
      </c>
    </row>
    <row r="7755" customFormat="false" ht="15" hidden="false" customHeight="false" outlineLevel="0" collapsed="false">
      <c r="A7755" s="2" t="n">
        <v>7721</v>
      </c>
      <c r="B7755" s="2" t="n">
        <v>5</v>
      </c>
      <c r="C7755" s="22" t="n">
        <f aca="true">NORMSINV(MAX(RAND(),0.000000000001))</f>
        <v>-0.459202344173777</v>
      </c>
      <c r="D7755" s="24" t="n">
        <f aca="false">IF($B$11="","",$B$11*EXP($B$12*C7755))</f>
        <v>764.330669234132</v>
      </c>
      <c r="E7755" s="20" t="n">
        <f aca="true">IF($B$10="","",$B$10*(1-$B$14+2*$B$14*RAND()))</f>
        <v>3.66288078726229</v>
      </c>
      <c r="F7755" s="21" t="n">
        <f aca="false">INDEX($E$17:$E$28,B7755)</f>
        <v>4.761</v>
      </c>
      <c r="G7755" s="25" t="n">
        <f aca="false">IF(OR(D7755="",E7755="",F7755=""),"",D7755*($B$7-$B$8-F7755-E7755))</f>
        <v>3298.94228636611</v>
      </c>
      <c r="H7755" s="25" t="n">
        <f aca="false">IF(D7755="","",D7755*$F$30)</f>
        <v>3821.04188163527</v>
      </c>
    </row>
    <row r="7756" customFormat="false" ht="15" hidden="false" customHeight="false" outlineLevel="0" collapsed="false">
      <c r="A7756" s="2" t="n">
        <v>7722</v>
      </c>
      <c r="B7756" s="2" t="n">
        <v>6</v>
      </c>
      <c r="C7756" s="22" t="n">
        <f aca="true">NORMSINV(MAX(RAND(),0.000000000001))</f>
        <v>-1.93910943755048</v>
      </c>
      <c r="D7756" s="24" t="n">
        <f aca="false">IF($B$11="","",$B$11*EXP($B$12*C7756))</f>
        <v>409.697006062195</v>
      </c>
      <c r="E7756" s="20" t="n">
        <f aca="true">IF($B$10="","",$B$10*(1-$B$14+2*$B$14*RAND()))</f>
        <v>4.09793789192238</v>
      </c>
      <c r="F7756" s="21" t="n">
        <f aca="false">INDEX($E$17:$E$28,B7756)</f>
        <v>4.761</v>
      </c>
      <c r="G7756" s="25" t="n">
        <f aca="false">IF(OR(D7756="",E7756="",F7756=""),"",D7756*($B$7-$B$8-F7756-E7756))</f>
        <v>1590.05952602083</v>
      </c>
      <c r="H7756" s="25" t="n">
        <f aca="false">IF(D7756="","",D7756*$F$30)</f>
        <v>2048.15727270613</v>
      </c>
    </row>
    <row r="7757" customFormat="false" ht="15" hidden="false" customHeight="false" outlineLevel="0" collapsed="false">
      <c r="A7757" s="2" t="n">
        <v>7723</v>
      </c>
      <c r="B7757" s="2" t="n">
        <v>7</v>
      </c>
      <c r="C7757" s="22" t="n">
        <f aca="true">NORMSINV(MAX(RAND(),0.000000000001))</f>
        <v>1.10779264899137</v>
      </c>
      <c r="D7757" s="24" t="n">
        <f aca="false">IF($B$11="","",$B$11*EXP($B$12*C7757))</f>
        <v>1479.23305486537</v>
      </c>
      <c r="E7757" s="20" t="n">
        <f aca="true">IF($B$10="","",$B$10*(1-$B$14+2*$B$14*RAND()))</f>
        <v>3.79599492691836</v>
      </c>
      <c r="F7757" s="21" t="n">
        <f aca="false">INDEX($E$17:$E$28,B7757)</f>
        <v>4.761</v>
      </c>
      <c r="G7757" s="25" t="n">
        <f aca="false">IF(OR(D7757="",E7757="",F7757=""),"",D7757*($B$7-$B$8-F7757-E7757))</f>
        <v>6187.6393727719</v>
      </c>
      <c r="H7757" s="25" t="n">
        <f aca="false">IF(D7757="","",D7757*$F$30)</f>
        <v>7394.98188788296</v>
      </c>
    </row>
    <row r="7758" customFormat="false" ht="15" hidden="false" customHeight="false" outlineLevel="0" collapsed="false">
      <c r="A7758" s="2" t="n">
        <v>7724</v>
      </c>
      <c r="B7758" s="2" t="n">
        <v>8</v>
      </c>
      <c r="C7758" s="22" t="n">
        <f aca="true">NORMSINV(MAX(RAND(),0.000000000001))</f>
        <v>0.517661433838636</v>
      </c>
      <c r="D7758" s="24" t="n">
        <f aca="false">IF($B$11="","",$B$11*EXP($B$12*C7758))</f>
        <v>1153.57114937114</v>
      </c>
      <c r="E7758" s="20" t="n">
        <f aca="true">IF($B$10="","",$B$10*(1-$B$14+2*$B$14*RAND()))</f>
        <v>3.89284403497462</v>
      </c>
      <c r="F7758" s="21" t="n">
        <f aca="false">INDEX($E$17:$E$28,B7758)</f>
        <v>4.761</v>
      </c>
      <c r="G7758" s="25" t="n">
        <f aca="false">IF(OR(D7758="",E7758="",F7758=""),"",D7758*($B$7-$B$8-F7758-E7758))</f>
        <v>4713.67163308408</v>
      </c>
      <c r="H7758" s="25" t="n">
        <f aca="false">IF(D7758="","",D7758*$F$30)</f>
        <v>5766.93288993622</v>
      </c>
    </row>
    <row r="7759" customFormat="false" ht="15" hidden="false" customHeight="false" outlineLevel="0" collapsed="false">
      <c r="A7759" s="2" t="n">
        <v>7725</v>
      </c>
      <c r="B7759" s="2" t="n">
        <v>9</v>
      </c>
      <c r="C7759" s="22" t="n">
        <f aca="true">NORMSINV(MAX(RAND(),0.000000000001))</f>
        <v>-0.420186320444665</v>
      </c>
      <c r="D7759" s="24" t="n">
        <f aca="false">IF($B$11="","",$B$11*EXP($B$12*C7759))</f>
        <v>777.000145122527</v>
      </c>
      <c r="E7759" s="20" t="n">
        <f aca="true">IF($B$10="","",$B$10*(1-$B$14+2*$B$14*RAND()))</f>
        <v>3.78270800488502</v>
      </c>
      <c r="F7759" s="21" t="n">
        <f aca="false">INDEX($E$17:$E$28,B7759)</f>
        <v>4.761</v>
      </c>
      <c r="G7759" s="25" t="n">
        <f aca="false">IF(OR(D7759="",E7759="",F7759=""),"",D7759*($B$7-$B$8-F7759-E7759))</f>
        <v>3260.51948918084</v>
      </c>
      <c r="H7759" s="25" t="n">
        <f aca="false">IF(D7759="","",D7759*$F$30)</f>
        <v>3884.37912549654</v>
      </c>
    </row>
    <row r="7760" customFormat="false" ht="15" hidden="false" customHeight="false" outlineLevel="0" collapsed="false">
      <c r="A7760" s="2" t="n">
        <v>7726</v>
      </c>
      <c r="B7760" s="2" t="n">
        <v>10</v>
      </c>
      <c r="C7760" s="22" t="n">
        <f aca="true">NORMSINV(MAX(RAND(),0.000000000001))</f>
        <v>-1.382995982211</v>
      </c>
      <c r="D7760" s="24" t="n">
        <f aca="false">IF($B$11="","",$B$11*EXP($B$12*C7760))</f>
        <v>517.880860354804</v>
      </c>
      <c r="E7760" s="20" t="n">
        <f aca="true">IF($B$10="","",$B$10*(1-$B$14+2*$B$14*RAND()))</f>
        <v>4.01057385826219</v>
      </c>
      <c r="F7760" s="21" t="n">
        <f aca="false">INDEX($E$17:$E$28,B7760)</f>
        <v>4.761</v>
      </c>
      <c r="G7760" s="25" t="n">
        <f aca="false">IF(OR(D7760="",E7760="",F7760=""),"",D7760*($B$7-$B$8-F7760-E7760))</f>
        <v>2055.17194453768</v>
      </c>
      <c r="H7760" s="25" t="n">
        <f aca="false">IF(D7760="","",D7760*$F$30)</f>
        <v>2588.98999708574</v>
      </c>
    </row>
    <row r="7761" customFormat="false" ht="15" hidden="false" customHeight="false" outlineLevel="0" collapsed="false">
      <c r="A7761" s="2" t="n">
        <v>7727</v>
      </c>
      <c r="B7761" s="2" t="n">
        <v>11</v>
      </c>
      <c r="C7761" s="22" t="n">
        <f aca="true">NORMSINV(MAX(RAND(),0.000000000001))</f>
        <v>-0.946159262074138</v>
      </c>
      <c r="D7761" s="24" t="n">
        <f aca="false">IF($B$11="","",$B$11*EXP($B$12*C7761))</f>
        <v>622.543426447679</v>
      </c>
      <c r="E7761" s="20" t="n">
        <f aca="true">IF($B$10="","",$B$10*(1-$B$14+2*$B$14*RAND()))</f>
        <v>3.76266014952726</v>
      </c>
      <c r="F7761" s="21" t="n">
        <f aca="false">INDEX($E$17:$E$28,B7761)</f>
        <v>4.761</v>
      </c>
      <c r="G7761" s="25" t="n">
        <f aca="false">IF(OR(D7761="",E7761="",F7761=""),"",D7761*($B$7-$B$8-F7761-E7761))</f>
        <v>2624.85465758119</v>
      </c>
      <c r="H7761" s="25" t="n">
        <f aca="false">IF(D7761="","",D7761*$F$30)</f>
        <v>3112.21909749724</v>
      </c>
    </row>
    <row r="7762" customFormat="false" ht="15" hidden="false" customHeight="false" outlineLevel="0" collapsed="false">
      <c r="A7762" s="2" t="n">
        <v>7728</v>
      </c>
      <c r="B7762" s="2" t="n">
        <v>12</v>
      </c>
      <c r="C7762" s="22" t="n">
        <f aca="true">NORMSINV(MAX(RAND(),0.000000000001))</f>
        <v>0.756291922793934</v>
      </c>
      <c r="D7762" s="24" t="n">
        <f aca="false">IF($B$11="","",$B$11*EXP($B$12*C7762))</f>
        <v>1275.5956789325</v>
      </c>
      <c r="E7762" s="20" t="n">
        <f aca="true">IF($B$10="","",$B$10*(1-$B$14+2*$B$14*RAND()))</f>
        <v>3.39528424463161</v>
      </c>
      <c r="F7762" s="21" t="n">
        <f aca="false">INDEX($E$17:$E$28,B7762)</f>
        <v>4.761</v>
      </c>
      <c r="G7762" s="25" t="n">
        <f aca="false">IF(OR(D7762="",E7762="",F7762=""),"",D7762*($B$7-$B$8-F7762-E7762))</f>
        <v>5846.96801100275</v>
      </c>
      <c r="H7762" s="25" t="n">
        <f aca="false">IF(D7762="","",D7762*$F$30)</f>
        <v>6376.95791811937</v>
      </c>
    </row>
    <row r="7763" customFormat="false" ht="15" hidden="false" customHeight="false" outlineLevel="0" collapsed="false">
      <c r="A7763" s="2" t="n">
        <v>7729</v>
      </c>
      <c r="B7763" s="2" t="n">
        <v>1</v>
      </c>
      <c r="C7763" s="22" t="n">
        <f aca="true">NORMSINV(MAX(RAND(),0.000000000001))</f>
        <v>1.32246865699687</v>
      </c>
      <c r="D7763" s="24" t="n">
        <f aca="false">IF($B$11="","",$B$11*EXP($B$12*C7763))</f>
        <v>1619.27890941718</v>
      </c>
      <c r="E7763" s="20" t="n">
        <f aca="true">IF($B$10="","",$B$10*(1-$B$14+2*$B$14*RAND()))</f>
        <v>3.54752084031081</v>
      </c>
      <c r="F7763" s="21" t="n">
        <f aca="false">INDEX($E$17:$E$28,B7763)</f>
        <v>4.92562580645161</v>
      </c>
      <c r="G7763" s="25" t="n">
        <f aca="false">IF(OR(D7763="",E7763="",F7763=""),"",D7763*($B$7-$B$8-F7763-E7763))</f>
        <v>6909.22564447357</v>
      </c>
      <c r="H7763" s="25" t="n">
        <f aca="false">IF(D7763="","",D7763*$F$30)</f>
        <v>8095.09912395835</v>
      </c>
    </row>
    <row r="7764" customFormat="false" ht="15" hidden="false" customHeight="false" outlineLevel="0" collapsed="false">
      <c r="A7764" s="2" t="n">
        <v>7730</v>
      </c>
      <c r="B7764" s="2" t="n">
        <v>2</v>
      </c>
      <c r="C7764" s="22" t="n">
        <f aca="true">NORMSINV(MAX(RAND(),0.000000000001))</f>
        <v>-0.0259328953032633</v>
      </c>
      <c r="D7764" s="24" t="n">
        <f aca="false">IF($B$11="","",$B$11*EXP($B$12*C7764))</f>
        <v>917.420155695021</v>
      </c>
      <c r="E7764" s="20" t="n">
        <f aca="true">IF($B$10="","",$B$10*(1-$B$14+2*$B$14*RAND()))</f>
        <v>3.53679874747677</v>
      </c>
      <c r="F7764" s="21" t="n">
        <f aca="false">INDEX($E$17:$E$28,B7764)</f>
        <v>5.0612</v>
      </c>
      <c r="G7764" s="25" t="n">
        <f aca="false">IF(OR(D7764="",E7764="",F7764=""),"",D7764*($B$7-$B$8-F7764-E7764))</f>
        <v>3799.95543397884</v>
      </c>
      <c r="H7764" s="25" t="n">
        <f aca="false">IF(D7764="","",D7764*$F$30)</f>
        <v>4586.36684235055</v>
      </c>
    </row>
    <row r="7765" customFormat="false" ht="15" hidden="false" customHeight="false" outlineLevel="0" collapsed="false">
      <c r="A7765" s="2" t="n">
        <v>7731</v>
      </c>
      <c r="B7765" s="2" t="n">
        <v>3</v>
      </c>
      <c r="C7765" s="22" t="n">
        <f aca="true">NORMSINV(MAX(RAND(),0.000000000001))</f>
        <v>-0.301056268014602</v>
      </c>
      <c r="D7765" s="24" t="n">
        <f aca="false">IF($B$11="","",$B$11*EXP($B$12*C7765))</f>
        <v>816.999022835453</v>
      </c>
      <c r="E7765" s="20" t="n">
        <f aca="true">IF($B$10="","",$B$10*(1-$B$14+2*$B$14*RAND()))</f>
        <v>4.00620541295482</v>
      </c>
      <c r="F7765" s="21" t="n">
        <f aca="false">INDEX($E$17:$E$28,B7765)</f>
        <v>5.0612</v>
      </c>
      <c r="G7765" s="25" t="n">
        <f aca="false">IF(OR(D7765="",E7765="",F7765=""),"",D7765*($B$7-$B$8-F7765-E7765))</f>
        <v>3000.50618888668</v>
      </c>
      <c r="H7765" s="25" t="n">
        <f aca="false">IF(D7765="","",D7765*$F$30)</f>
        <v>4084.34151495899</v>
      </c>
    </row>
    <row r="7766" customFormat="false" ht="15" hidden="false" customHeight="false" outlineLevel="0" collapsed="false">
      <c r="A7766" s="2" t="n">
        <v>7732</v>
      </c>
      <c r="B7766" s="2" t="n">
        <v>4</v>
      </c>
      <c r="C7766" s="22" t="n">
        <f aca="true">NORMSINV(MAX(RAND(),0.000000000001))</f>
        <v>-0.759259927424464</v>
      </c>
      <c r="D7766" s="24" t="n">
        <f aca="false">IF($B$11="","",$B$11*EXP($B$12*C7766))</f>
        <v>673.552824018033</v>
      </c>
      <c r="E7766" s="20" t="n">
        <f aca="true">IF($B$10="","",$B$10*(1-$B$14+2*$B$14*RAND()))</f>
        <v>3.81191377236946</v>
      </c>
      <c r="F7766" s="21" t="n">
        <f aca="false">INDEX($E$17:$E$28,B7766)</f>
        <v>4.89657419354839</v>
      </c>
      <c r="G7766" s="25" t="n">
        <f aca="false">IF(OR(D7766="",E7766="",F7766=""),"",D7766*($B$7-$B$8-F7766-E7766))</f>
        <v>2715.43631561872</v>
      </c>
      <c r="H7766" s="25" t="n">
        <f aca="false">IF(D7766="","",D7766*$F$30)</f>
        <v>3367.22527783095</v>
      </c>
    </row>
    <row r="7767" customFormat="false" ht="15" hidden="false" customHeight="false" outlineLevel="0" collapsed="false">
      <c r="A7767" s="2" t="n">
        <v>7733</v>
      </c>
      <c r="B7767" s="2" t="n">
        <v>5</v>
      </c>
      <c r="C7767" s="22" t="n">
        <f aca="true">NORMSINV(MAX(RAND(),0.000000000001))</f>
        <v>-0.751153632614465</v>
      </c>
      <c r="D7767" s="24" t="n">
        <f aca="false">IF($B$11="","",$B$11*EXP($B$12*C7767))</f>
        <v>675.857423919642</v>
      </c>
      <c r="E7767" s="20" t="n">
        <f aca="true">IF($B$10="","",$B$10*(1-$B$14+2*$B$14*RAND()))</f>
        <v>3.49107525124039</v>
      </c>
      <c r="F7767" s="21" t="n">
        <f aca="false">INDEX($E$17:$E$28,B7767)</f>
        <v>4.761</v>
      </c>
      <c r="G7767" s="25" t="n">
        <f aca="false">IF(OR(D7767="",E7767="",F7767=""),"",D7767*($B$7-$B$8-F7767-E7767))</f>
        <v>3033.19725944188</v>
      </c>
      <c r="H7767" s="25" t="n">
        <f aca="false">IF(D7767="","",D7767*$F$30)</f>
        <v>3378.74643365907</v>
      </c>
    </row>
    <row r="7768" customFormat="false" ht="15" hidden="false" customHeight="false" outlineLevel="0" collapsed="false">
      <c r="A7768" s="2" t="n">
        <v>7734</v>
      </c>
      <c r="B7768" s="2" t="n">
        <v>6</v>
      </c>
      <c r="C7768" s="22" t="n">
        <f aca="true">NORMSINV(MAX(RAND(),0.000000000001))</f>
        <v>2.00846299969735</v>
      </c>
      <c r="D7768" s="24" t="n">
        <f aca="false">IF($B$11="","",$B$11*EXP($B$12*C7768))</f>
        <v>2162.00421936568</v>
      </c>
      <c r="E7768" s="20" t="n">
        <f aca="true">IF($B$10="","",$B$10*(1-$B$14+2*$B$14*RAND()))</f>
        <v>3.7349933319179</v>
      </c>
      <c r="F7768" s="21" t="n">
        <f aca="false">INDEX($E$17:$E$28,B7768)</f>
        <v>4.761</v>
      </c>
      <c r="G7768" s="25" t="n">
        <f aca="false">IF(OR(D7768="",E7768="",F7768=""),"",D7768*($B$7-$B$8-F7768-E7768))</f>
        <v>9175.56032340957</v>
      </c>
      <c r="H7768" s="25" t="n">
        <f aca="false">IF(D7768="","",D7768*$F$30)</f>
        <v>10808.2914934529</v>
      </c>
    </row>
    <row r="7769" customFormat="false" ht="15" hidden="false" customHeight="false" outlineLevel="0" collapsed="false">
      <c r="A7769" s="2" t="n">
        <v>7735</v>
      </c>
      <c r="B7769" s="2" t="n">
        <v>7</v>
      </c>
      <c r="C7769" s="22" t="n">
        <f aca="true">NORMSINV(MAX(RAND(),0.000000000001))</f>
        <v>0.577858031179432</v>
      </c>
      <c r="D7769" s="24" t="n">
        <f aca="false">IF($B$11="","",$B$11*EXP($B$12*C7769))</f>
        <v>1183.20550081443</v>
      </c>
      <c r="E7769" s="20" t="n">
        <f aca="true">IF($B$10="","",$B$10*(1-$B$14+2*$B$14*RAND()))</f>
        <v>3.64311068573793</v>
      </c>
      <c r="F7769" s="21" t="n">
        <f aca="false">INDEX($E$17:$E$28,B7769)</f>
        <v>4.761</v>
      </c>
      <c r="G7769" s="25" t="n">
        <f aca="false">IF(OR(D7769="",E7769="",F7769=""),"",D7769*($B$7-$B$8-F7769-E7769))</f>
        <v>5130.24808755741</v>
      </c>
      <c r="H7769" s="25" t="n">
        <f aca="false">IF(D7769="","",D7769*$F$30)</f>
        <v>5915.08093967152</v>
      </c>
    </row>
    <row r="7770" customFormat="false" ht="15" hidden="false" customHeight="false" outlineLevel="0" collapsed="false">
      <c r="A7770" s="2" t="n">
        <v>7736</v>
      </c>
      <c r="B7770" s="2" t="n">
        <v>8</v>
      </c>
      <c r="C7770" s="22" t="n">
        <f aca="true">NORMSINV(MAX(RAND(),0.000000000001))</f>
        <v>-0.145423495841398</v>
      </c>
      <c r="D7770" s="24" t="n">
        <f aca="false">IF($B$11="","",$B$11*EXP($B$12*C7770))</f>
        <v>872.372287460322</v>
      </c>
      <c r="E7770" s="20" t="n">
        <f aca="true">IF($B$10="","",$B$10*(1-$B$14+2*$B$14*RAND()))</f>
        <v>3.57788482392447</v>
      </c>
      <c r="F7770" s="21" t="n">
        <f aca="false">INDEX($E$17:$E$28,B7770)</f>
        <v>4.761</v>
      </c>
      <c r="G7770" s="25" t="n">
        <f aca="false">IF(OR(D7770="",E7770="",F7770=""),"",D7770*($B$7-$B$8-F7770-E7770))</f>
        <v>3839.41091352935</v>
      </c>
      <c r="H7770" s="25" t="n">
        <f aca="false">IF(D7770="","",D7770*$F$30)</f>
        <v>4361.16353947164</v>
      </c>
    </row>
    <row r="7771" customFormat="false" ht="15" hidden="false" customHeight="false" outlineLevel="0" collapsed="false">
      <c r="A7771" s="2" t="n">
        <v>7737</v>
      </c>
      <c r="B7771" s="2" t="n">
        <v>9</v>
      </c>
      <c r="C7771" s="22" t="n">
        <f aca="true">NORMSINV(MAX(RAND(),0.000000000001))</f>
        <v>0.383589805613561</v>
      </c>
      <c r="D7771" s="24" t="n">
        <f aca="false">IF($B$11="","",$B$11*EXP($B$12*C7771))</f>
        <v>1090.20880630543</v>
      </c>
      <c r="E7771" s="20" t="n">
        <f aca="true">IF($B$10="","",$B$10*(1-$B$14+2*$B$14*RAND()))</f>
        <v>3.56473926565507</v>
      </c>
      <c r="F7771" s="21" t="n">
        <f aca="false">INDEX($E$17:$E$28,B7771)</f>
        <v>4.761</v>
      </c>
      <c r="G7771" s="25" t="n">
        <f aca="false">IF(OR(D7771="",E7771="",F7771=""),"",D7771*($B$7-$B$8-F7771-E7771))</f>
        <v>4812.46592591113</v>
      </c>
      <c r="H7771" s="25" t="n">
        <f aca="false">IF(D7771="","",D7771*$F$30)</f>
        <v>5450.17186448213</v>
      </c>
    </row>
    <row r="7772" customFormat="false" ht="15" hidden="false" customHeight="false" outlineLevel="0" collapsed="false">
      <c r="A7772" s="2" t="n">
        <v>7738</v>
      </c>
      <c r="B7772" s="2" t="n">
        <v>10</v>
      </c>
      <c r="C7772" s="22" t="n">
        <f aca="true">NORMSINV(MAX(RAND(),0.000000000001))</f>
        <v>-1.46929729896481</v>
      </c>
      <c r="D7772" s="24" t="n">
        <f aca="false">IF($B$11="","",$B$11*EXP($B$12*C7772))</f>
        <v>499.386712246099</v>
      </c>
      <c r="E7772" s="20" t="n">
        <f aca="true">IF($B$10="","",$B$10*(1-$B$14+2*$B$14*RAND()))</f>
        <v>3.81155148353172</v>
      </c>
      <c r="F7772" s="21" t="n">
        <f aca="false">INDEX($E$17:$E$28,B7772)</f>
        <v>4.761</v>
      </c>
      <c r="G7772" s="25" t="n">
        <f aca="false">IF(OR(D7772="",E7772="",F7772=""),"",D7772*($B$7-$B$8-F7772-E7772))</f>
        <v>2081.16841309398</v>
      </c>
      <c r="H7772" s="25" t="n">
        <f aca="false">IF(D7772="","",D7772*$F$30)</f>
        <v>2496.5340518607</v>
      </c>
    </row>
    <row r="7773" customFormat="false" ht="15" hidden="false" customHeight="false" outlineLevel="0" collapsed="false">
      <c r="A7773" s="2" t="n">
        <v>7739</v>
      </c>
      <c r="B7773" s="2" t="n">
        <v>11</v>
      </c>
      <c r="C7773" s="22" t="n">
        <f aca="true">NORMSINV(MAX(RAND(),0.000000000001))</f>
        <v>-0.135725022168636</v>
      </c>
      <c r="D7773" s="24" t="n">
        <f aca="false">IF($B$11="","",$B$11*EXP($B$12*C7773))</f>
        <v>875.944625175563</v>
      </c>
      <c r="E7773" s="20" t="n">
        <f aca="true">IF($B$10="","",$B$10*(1-$B$14+2*$B$14*RAND()))</f>
        <v>3.41664353324346</v>
      </c>
      <c r="F7773" s="21" t="n">
        <f aca="false">INDEX($E$17:$E$28,B7773)</f>
        <v>4.761</v>
      </c>
      <c r="G7773" s="25" t="n">
        <f aca="false">IF(OR(D7773="",E7773="",F7773=""),"",D7773*($B$7-$B$8-F7773-E7773))</f>
        <v>3996.37162519037</v>
      </c>
      <c r="H7773" s="25" t="n">
        <f aca="false">IF(D7773="","",D7773*$F$30)</f>
        <v>4379.02237017768</v>
      </c>
    </row>
    <row r="7774" customFormat="false" ht="15" hidden="false" customHeight="false" outlineLevel="0" collapsed="false">
      <c r="A7774" s="2" t="n">
        <v>7740</v>
      </c>
      <c r="B7774" s="2" t="n">
        <v>12</v>
      </c>
      <c r="C7774" s="22" t="n">
        <f aca="true">NORMSINV(MAX(RAND(),0.000000000001))</f>
        <v>0.9253545914604</v>
      </c>
      <c r="D7774" s="24" t="n">
        <f aca="false">IF($B$11="","",$B$11*EXP($B$12*C7774))</f>
        <v>1369.78054445219</v>
      </c>
      <c r="E7774" s="20" t="n">
        <f aca="true">IF($B$10="","",$B$10*(1-$B$14+2*$B$14*RAND()))</f>
        <v>3.84143977320978</v>
      </c>
      <c r="F7774" s="21" t="n">
        <f aca="false">INDEX($E$17:$E$28,B7774)</f>
        <v>4.761</v>
      </c>
      <c r="G7774" s="25" t="n">
        <f aca="false">IF(OR(D7774="",E7774="",F7774=""),"",D7774*($B$7-$B$8-F7774-E7774))</f>
        <v>5667.54950015645</v>
      </c>
      <c r="H7774" s="25" t="n">
        <f aca="false">IF(D7774="","",D7774*$F$30)</f>
        <v>6847.8068978254</v>
      </c>
    </row>
    <row r="7775" customFormat="false" ht="15" hidden="false" customHeight="false" outlineLevel="0" collapsed="false">
      <c r="A7775" s="2" t="n">
        <v>7741</v>
      </c>
      <c r="B7775" s="2" t="n">
        <v>1</v>
      </c>
      <c r="C7775" s="22" t="n">
        <f aca="true">NORMSINV(MAX(RAND(),0.000000000001))</f>
        <v>1.19055757616135</v>
      </c>
      <c r="D7775" s="24" t="n">
        <f aca="false">IF($B$11="","",$B$11*EXP($B$12*C7775))</f>
        <v>1531.73040372713</v>
      </c>
      <c r="E7775" s="20" t="n">
        <f aca="true">IF($B$10="","",$B$10*(1-$B$14+2*$B$14*RAND()))</f>
        <v>3.74456508175464</v>
      </c>
      <c r="F7775" s="21" t="n">
        <f aca="false">INDEX($E$17:$E$28,B7775)</f>
        <v>4.92562580645161</v>
      </c>
      <c r="G7775" s="25" t="n">
        <f aca="false">IF(OR(D7775="",E7775="",F7775=""),"",D7775*($B$7-$B$8-F7775-E7775))</f>
        <v>6233.85035390017</v>
      </c>
      <c r="H7775" s="25" t="n">
        <f aca="false">IF(D7775="","",D7775*$F$30)</f>
        <v>7657.42663431266</v>
      </c>
    </row>
    <row r="7776" customFormat="false" ht="15" hidden="false" customHeight="false" outlineLevel="0" collapsed="false">
      <c r="A7776" s="2" t="n">
        <v>7742</v>
      </c>
      <c r="B7776" s="2" t="n">
        <v>2</v>
      </c>
      <c r="C7776" s="22" t="n">
        <f aca="true">NORMSINV(MAX(RAND(),0.000000000001))</f>
        <v>0.519332254496609</v>
      </c>
      <c r="D7776" s="24" t="n">
        <f aca="false">IF($B$11="","",$B$11*EXP($B$12*C7776))</f>
        <v>1154.38358070959</v>
      </c>
      <c r="E7776" s="20" t="n">
        <f aca="true">IF($B$10="","",$B$10*(1-$B$14+2*$B$14*RAND()))</f>
        <v>3.69915629599441</v>
      </c>
      <c r="F7776" s="21" t="n">
        <f aca="false">INDEX($E$17:$E$28,B7776)</f>
        <v>5.0612</v>
      </c>
      <c r="G7776" s="25" t="n">
        <f aca="false">IF(OR(D7776="",E7776="",F7776=""),"",D7776*($B$7-$B$8-F7776-E7776))</f>
        <v>4594.03534897835</v>
      </c>
      <c r="H7776" s="25" t="n">
        <f aca="false">IF(D7776="","",D7776*$F$30)</f>
        <v>5770.99439668338</v>
      </c>
    </row>
    <row r="7777" customFormat="false" ht="15" hidden="false" customHeight="false" outlineLevel="0" collapsed="false">
      <c r="A7777" s="2" t="n">
        <v>7743</v>
      </c>
      <c r="B7777" s="2" t="n">
        <v>3</v>
      </c>
      <c r="C7777" s="22" t="n">
        <f aca="true">NORMSINV(MAX(RAND(),0.000000000001))</f>
        <v>1.06891621934716</v>
      </c>
      <c r="D7777" s="24" t="n">
        <f aca="false">IF($B$11="","",$B$11*EXP($B$12*C7777))</f>
        <v>1455.19882245357</v>
      </c>
      <c r="E7777" s="20" t="n">
        <f aca="true">IF($B$10="","",$B$10*(1-$B$14+2*$B$14*RAND()))</f>
        <v>3.68192941052747</v>
      </c>
      <c r="F7777" s="21" t="n">
        <f aca="false">INDEX($E$17:$E$28,B7777)</f>
        <v>5.0612</v>
      </c>
      <c r="G7777" s="25" t="n">
        <f aca="false">IF(OR(D7777="",E7777="",F7777=""),"",D7777*($B$7-$B$8-F7777-E7777))</f>
        <v>5816.24137529975</v>
      </c>
      <c r="H7777" s="25" t="n">
        <f aca="false">IF(D7777="","",D7777*$F$30)</f>
        <v>7274.8299532099</v>
      </c>
    </row>
    <row r="7778" customFormat="false" ht="15" hidden="false" customHeight="false" outlineLevel="0" collapsed="false">
      <c r="A7778" s="2" t="n">
        <v>7744</v>
      </c>
      <c r="B7778" s="2" t="n">
        <v>4</v>
      </c>
      <c r="C7778" s="22" t="n">
        <f aca="true">NORMSINV(MAX(RAND(),0.000000000001))</f>
        <v>1.13880608112345</v>
      </c>
      <c r="D7778" s="24" t="n">
        <f aca="false">IF($B$11="","",$B$11*EXP($B$12*C7778))</f>
        <v>1498.69054255559</v>
      </c>
      <c r="E7778" s="20" t="n">
        <f aca="true">IF($B$10="","",$B$10*(1-$B$14+2*$B$14*RAND()))</f>
        <v>3.93907751966984</v>
      </c>
      <c r="F7778" s="21" t="n">
        <f aca="false">INDEX($E$17:$E$28,B7778)</f>
        <v>4.89657419354839</v>
      </c>
      <c r="G7778" s="25" t="n">
        <f aca="false">IF(OR(D7778="",E7778="",F7778=""),"",D7778*($B$7-$B$8-F7778-E7778))</f>
        <v>5851.40985224298</v>
      </c>
      <c r="H7778" s="25" t="n">
        <f aca="false">IF(D7778="","",D7778*$F$30)</f>
        <v>7492.25376034393</v>
      </c>
    </row>
    <row r="7779" customFormat="false" ht="15" hidden="false" customHeight="false" outlineLevel="0" collapsed="false">
      <c r="A7779" s="2" t="n">
        <v>7745</v>
      </c>
      <c r="B7779" s="2" t="n">
        <v>5</v>
      </c>
      <c r="C7779" s="22" t="n">
        <f aca="true">NORMSINV(MAX(RAND(),0.000000000001))</f>
        <v>0.306915076262316</v>
      </c>
      <c r="D7779" s="24" t="n">
        <f aca="false">IF($B$11="","",$B$11*EXP($B$12*C7779))</f>
        <v>1055.54910917205</v>
      </c>
      <c r="E7779" s="20" t="n">
        <f aca="true">IF($B$10="","",$B$10*(1-$B$14+2*$B$14*RAND()))</f>
        <v>4.03740197603428</v>
      </c>
      <c r="F7779" s="21" t="n">
        <f aca="false">INDEX($E$17:$E$28,B7779)</f>
        <v>4.761</v>
      </c>
      <c r="G7779" s="25" t="n">
        <f aca="false">IF(OR(D7779="",E7779="",F7779=""),"",D7779*($B$7-$B$8-F7779-E7779))</f>
        <v>4160.55028291135</v>
      </c>
      <c r="H7779" s="25" t="n">
        <f aca="false">IF(D7779="","",D7779*$F$30)</f>
        <v>5276.90110657293</v>
      </c>
    </row>
    <row r="7780" customFormat="false" ht="15" hidden="false" customHeight="false" outlineLevel="0" collapsed="false">
      <c r="A7780" s="2" t="n">
        <v>7746</v>
      </c>
      <c r="B7780" s="2" t="n">
        <v>6</v>
      </c>
      <c r="C7780" s="22" t="n">
        <f aca="true">NORMSINV(MAX(RAND(),0.000000000001))</f>
        <v>-1.07035673960965</v>
      </c>
      <c r="D7780" s="24" t="n">
        <f aca="false">IF($B$11="","",$B$11*EXP($B$12*C7780))</f>
        <v>590.801910617002</v>
      </c>
      <c r="E7780" s="20" t="n">
        <f aca="true">IF($B$10="","",$B$10*(1-$B$14+2*$B$14*RAND()))</f>
        <v>3.47195863792888</v>
      </c>
      <c r="F7780" s="21" t="n">
        <f aca="false">INDEX($E$17:$E$28,B7780)</f>
        <v>4.761</v>
      </c>
      <c r="G7780" s="25" t="n">
        <f aca="false">IF(OR(D7780="",E7780="",F7780=""),"",D7780*($B$7-$B$8-F7780-E7780))</f>
        <v>2662.76864794147</v>
      </c>
      <c r="H7780" s="25" t="n">
        <f aca="false">IF(D7780="","",D7780*$F$30)</f>
        <v>2953.53691155651</v>
      </c>
    </row>
    <row r="7781" customFormat="false" ht="15" hidden="false" customHeight="false" outlineLevel="0" collapsed="false">
      <c r="A7781" s="2" t="n">
        <v>7747</v>
      </c>
      <c r="B7781" s="2" t="n">
        <v>7</v>
      </c>
      <c r="C7781" s="22" t="n">
        <f aca="true">NORMSINV(MAX(RAND(),0.000000000001))</f>
        <v>-2.41914029185998</v>
      </c>
      <c r="D7781" s="24" t="n">
        <f aca="false">IF($B$11="","",$B$11*EXP($B$12*C7781))</f>
        <v>334.671402932458</v>
      </c>
      <c r="E7781" s="20" t="n">
        <f aca="true">IF($B$10="","",$B$10*(1-$B$14+2*$B$14*RAND()))</f>
        <v>3.51589254275043</v>
      </c>
      <c r="F7781" s="21" t="n">
        <f aca="false">INDEX($E$17:$E$28,B7781)</f>
        <v>4.761</v>
      </c>
      <c r="G7781" s="25" t="n">
        <f aca="false">IF(OR(D7781="",E7781="",F7781=""),"",D7781*($B$7-$B$8-F7781-E7781))</f>
        <v>1493.67443415603</v>
      </c>
      <c r="H7781" s="25" t="n">
        <f aca="false">IF(D7781="","",D7781*$F$30)</f>
        <v>1673.08927753994</v>
      </c>
    </row>
    <row r="7782" customFormat="false" ht="15" hidden="false" customHeight="false" outlineLevel="0" collapsed="false">
      <c r="A7782" s="2" t="n">
        <v>7748</v>
      </c>
      <c r="B7782" s="2" t="n">
        <v>8</v>
      </c>
      <c r="C7782" s="22" t="n">
        <f aca="true">NORMSINV(MAX(RAND(),0.000000000001))</f>
        <v>-0.281499000807609</v>
      </c>
      <c r="D7782" s="24" t="n">
        <f aca="false">IF($B$11="","",$B$11*EXP($B$12*C7782))</f>
        <v>823.759540539202</v>
      </c>
      <c r="E7782" s="20" t="n">
        <f aca="true">IF($B$10="","",$B$10*(1-$B$14+2*$B$14*RAND()))</f>
        <v>4.02883329430107</v>
      </c>
      <c r="F7782" s="21" t="n">
        <f aca="false">INDEX($E$17:$E$28,B7782)</f>
        <v>4.761</v>
      </c>
      <c r="G7782" s="25" t="n">
        <f aca="false">IF(OR(D7782="",E7782="",F7782=""),"",D7782*($B$7-$B$8-F7782-E7782))</f>
        <v>3253.98751053981</v>
      </c>
      <c r="H7782" s="25" t="n">
        <f aca="false">IF(D7782="","",D7782*$F$30)</f>
        <v>4118.13869506358</v>
      </c>
    </row>
    <row r="7783" customFormat="false" ht="15" hidden="false" customHeight="false" outlineLevel="0" collapsed="false">
      <c r="A7783" s="2" t="n">
        <v>7749</v>
      </c>
      <c r="B7783" s="2" t="n">
        <v>9</v>
      </c>
      <c r="C7783" s="22" t="n">
        <f aca="true">NORMSINV(MAX(RAND(),0.000000000001))</f>
        <v>-0.0201659813043449</v>
      </c>
      <c r="D7783" s="24" t="n">
        <f aca="false">IF($B$11="","",$B$11*EXP($B$12*C7783))</f>
        <v>919.652180834062</v>
      </c>
      <c r="E7783" s="20" t="n">
        <f aca="true">IF($B$10="","",$B$10*(1-$B$14+2*$B$14*RAND()))</f>
        <v>3.67796720076732</v>
      </c>
      <c r="F7783" s="21" t="n">
        <f aca="false">INDEX($E$17:$E$28,B7783)</f>
        <v>4.761</v>
      </c>
      <c r="G7783" s="25" t="n">
        <f aca="false">IF(OR(D7783="",E7783="",F7783=""),"",D7783*($B$7-$B$8-F7783-E7783))</f>
        <v>3955.45419365316</v>
      </c>
      <c r="H7783" s="25" t="n">
        <f aca="false">IF(D7783="","",D7783*$F$30)</f>
        <v>4597.52518242564</v>
      </c>
    </row>
    <row r="7784" customFormat="false" ht="15" hidden="false" customHeight="false" outlineLevel="0" collapsed="false">
      <c r="A7784" s="2" t="n">
        <v>7750</v>
      </c>
      <c r="B7784" s="2" t="n">
        <v>10</v>
      </c>
      <c r="C7784" s="22" t="n">
        <f aca="true">NORMSINV(MAX(RAND(),0.000000000001))</f>
        <v>-1.21603893163068</v>
      </c>
      <c r="D7784" s="24" t="n">
        <f aca="false">IF($B$11="","",$B$11*EXP($B$12*C7784))</f>
        <v>555.625914569684</v>
      </c>
      <c r="E7784" s="20" t="n">
        <f aca="true">IF($B$10="","",$B$10*(1-$B$14+2*$B$14*RAND()))</f>
        <v>4.04779952426729</v>
      </c>
      <c r="F7784" s="21" t="n">
        <f aca="false">INDEX($E$17:$E$28,B7784)</f>
        <v>4.761</v>
      </c>
      <c r="G7784" s="25" t="n">
        <f aca="false">IF(OR(D7784="",E7784="",F7784=""),"",D7784*($B$7-$B$8-F7784-E7784))</f>
        <v>2184.27685968576</v>
      </c>
      <c r="H7784" s="25" t="n">
        <f aca="false">IF(D7784="","",D7784*$F$30)</f>
        <v>2777.68507211676</v>
      </c>
    </row>
    <row r="7785" customFormat="false" ht="15" hidden="false" customHeight="false" outlineLevel="0" collapsed="false">
      <c r="A7785" s="2" t="n">
        <v>7751</v>
      </c>
      <c r="B7785" s="2" t="n">
        <v>11</v>
      </c>
      <c r="C7785" s="22" t="n">
        <f aca="true">NORMSINV(MAX(RAND(),0.000000000001))</f>
        <v>-0.759285612887759</v>
      </c>
      <c r="D7785" s="24" t="n">
        <f aca="false">IF($B$11="","",$B$11*EXP($B$12*C7785))</f>
        <v>673.545534206951</v>
      </c>
      <c r="E7785" s="20" t="n">
        <f aca="true">IF($B$10="","",$B$10*(1-$B$14+2*$B$14*RAND()))</f>
        <v>3.74536781952433</v>
      </c>
      <c r="F7785" s="21" t="n">
        <f aca="false">INDEX($E$17:$E$28,B7785)</f>
        <v>4.761</v>
      </c>
      <c r="G7785" s="25" t="n">
        <f aca="false">IF(OR(D7785="",E7785="",F7785=""),"",D7785*($B$7-$B$8-F7785-E7785))</f>
        <v>2851.54404863422</v>
      </c>
      <c r="H7785" s="25" t="n">
        <f aca="false">IF(D7785="","",D7785*$F$30)</f>
        <v>3367.18883460739</v>
      </c>
    </row>
    <row r="7786" customFormat="false" ht="15" hidden="false" customHeight="false" outlineLevel="0" collapsed="false">
      <c r="A7786" s="2" t="n">
        <v>7752</v>
      </c>
      <c r="B7786" s="2" t="n">
        <v>12</v>
      </c>
      <c r="C7786" s="22" t="n">
        <f aca="true">NORMSINV(MAX(RAND(),0.000000000001))</f>
        <v>0.431265542602754</v>
      </c>
      <c r="D7786" s="24" t="n">
        <f aca="false">IF($B$11="","",$B$11*EXP($B$12*C7786))</f>
        <v>1112.33140900712</v>
      </c>
      <c r="E7786" s="20" t="n">
        <f aca="true">IF($B$10="","",$B$10*(1-$B$14+2*$B$14*RAND()))</f>
        <v>3.45850364655694</v>
      </c>
      <c r="F7786" s="21" t="n">
        <f aca="false">INDEX($E$17:$E$28,B7786)</f>
        <v>4.761</v>
      </c>
      <c r="G7786" s="25" t="n">
        <f aca="false">IF(OR(D7786="",E7786="",F7786=""),"",D7786*($B$7-$B$8-F7786-E7786))</f>
        <v>5028.29007823687</v>
      </c>
      <c r="H7786" s="25" t="n">
        <f aca="false">IF(D7786="","",D7786*$F$30)</f>
        <v>5560.7671799084</v>
      </c>
    </row>
    <row r="7787" customFormat="false" ht="15" hidden="false" customHeight="false" outlineLevel="0" collapsed="false">
      <c r="A7787" s="2" t="n">
        <v>7753</v>
      </c>
      <c r="B7787" s="2" t="n">
        <v>1</v>
      </c>
      <c r="C7787" s="22" t="n">
        <f aca="true">NORMSINV(MAX(RAND(),0.000000000001))</f>
        <v>0.364701736729381</v>
      </c>
      <c r="D7787" s="24" t="n">
        <f aca="false">IF($B$11="","",$B$11*EXP($B$12*C7787))</f>
        <v>1081.56649871931</v>
      </c>
      <c r="E7787" s="20" t="n">
        <f aca="true">IF($B$10="","",$B$10*(1-$B$14+2*$B$14*RAND()))</f>
        <v>3.98733430086017</v>
      </c>
      <c r="F7787" s="21" t="n">
        <f aca="false">INDEX($E$17:$E$28,B7787)</f>
        <v>4.92562580645161</v>
      </c>
      <c r="G7787" s="25" t="n">
        <f aca="false">IF(OR(D7787="",E7787="",F7787=""),"",D7787*($B$7-$B$8-F7787-E7787))</f>
        <v>4139.19813719391</v>
      </c>
      <c r="H7787" s="25" t="n">
        <f aca="false">IF(D7787="","",D7787*$F$30)</f>
        <v>5406.96724039757</v>
      </c>
    </row>
    <row r="7788" customFormat="false" ht="15" hidden="false" customHeight="false" outlineLevel="0" collapsed="false">
      <c r="A7788" s="2" t="n">
        <v>7754</v>
      </c>
      <c r="B7788" s="2" t="n">
        <v>2</v>
      </c>
      <c r="C7788" s="22" t="n">
        <f aca="true">NORMSINV(MAX(RAND(),0.000000000001))</f>
        <v>0.503231118494534</v>
      </c>
      <c r="D7788" s="24" t="n">
        <f aca="false">IF($B$11="","",$B$11*EXP($B$12*C7788))</f>
        <v>1146.57820483733</v>
      </c>
      <c r="E7788" s="20" t="n">
        <f aca="true">IF($B$10="","",$B$10*(1-$B$14+2*$B$14*RAND()))</f>
        <v>4.07926254204739</v>
      </c>
      <c r="F7788" s="21" t="n">
        <f aca="false">INDEX($E$17:$E$28,B7788)</f>
        <v>5.0612</v>
      </c>
      <c r="G7788" s="25" t="n">
        <f aca="false">IF(OR(D7788="",E7788="",F7788=""),"",D7788*($B$7-$B$8-F7788-E7788))</f>
        <v>4127.15119678403</v>
      </c>
      <c r="H7788" s="25" t="n">
        <f aca="false">IF(D7788="","",D7788*$F$30)</f>
        <v>5731.97376162278</v>
      </c>
    </row>
    <row r="7789" customFormat="false" ht="15" hidden="false" customHeight="false" outlineLevel="0" collapsed="false">
      <c r="A7789" s="2" t="n">
        <v>7755</v>
      </c>
      <c r="B7789" s="2" t="n">
        <v>3</v>
      </c>
      <c r="C7789" s="22" t="n">
        <f aca="true">NORMSINV(MAX(RAND(),0.000000000001))</f>
        <v>0.415011566777031</v>
      </c>
      <c r="D7789" s="24" t="n">
        <f aca="false">IF($B$11="","",$B$11*EXP($B$12*C7789))</f>
        <v>1104.73922013421</v>
      </c>
      <c r="E7789" s="20" t="n">
        <f aca="true">IF($B$10="","",$B$10*(1-$B$14+2*$B$14*RAND()))</f>
        <v>3.55291627815221</v>
      </c>
      <c r="F7789" s="21" t="n">
        <f aca="false">INDEX($E$17:$E$28,B7789)</f>
        <v>5.0612</v>
      </c>
      <c r="G7789" s="25" t="n">
        <f aca="false">IF(OR(D7789="",E7789="",F7789=""),"",D7789*($B$7-$B$8-F7789-E7789))</f>
        <v>4558.02556523858</v>
      </c>
      <c r="H7789" s="25" t="n">
        <f aca="false">IF(D7789="","",D7789*$F$30)</f>
        <v>5522.81230929496</v>
      </c>
    </row>
    <row r="7790" customFormat="false" ht="15" hidden="false" customHeight="false" outlineLevel="0" collapsed="false">
      <c r="A7790" s="2" t="n">
        <v>7756</v>
      </c>
      <c r="B7790" s="2" t="n">
        <v>4</v>
      </c>
      <c r="C7790" s="22" t="n">
        <f aca="true">NORMSINV(MAX(RAND(),0.000000000001))</f>
        <v>-0.182838283163346</v>
      </c>
      <c r="D7790" s="24" t="n">
        <f aca="false">IF($B$11="","",$B$11*EXP($B$12*C7790))</f>
        <v>858.726902196828</v>
      </c>
      <c r="E7790" s="20" t="n">
        <f aca="true">IF($B$10="","",$B$10*(1-$B$14+2*$B$14*RAND()))</f>
        <v>3.52998427901676</v>
      </c>
      <c r="F7790" s="21" t="n">
        <f aca="false">INDEX($E$17:$E$28,B7790)</f>
        <v>4.89657419354839</v>
      </c>
      <c r="G7790" s="25" t="n">
        <f aca="false">IF(OR(D7790="",E7790="",F7790=""),"",D7790*($B$7-$B$8-F7790-E7790))</f>
        <v>3704.06828066128</v>
      </c>
      <c r="H7790" s="25" t="n">
        <f aca="false">IF(D7790="","",D7790*$F$30)</f>
        <v>4292.94752946238</v>
      </c>
    </row>
    <row r="7791" customFormat="false" ht="15" hidden="false" customHeight="false" outlineLevel="0" collapsed="false">
      <c r="A7791" s="2" t="n">
        <v>7757</v>
      </c>
      <c r="B7791" s="2" t="n">
        <v>5</v>
      </c>
      <c r="C7791" s="22" t="n">
        <f aca="true">NORMSINV(MAX(RAND(),0.000000000001))</f>
        <v>1.40436973748685</v>
      </c>
      <c r="D7791" s="24" t="n">
        <f aca="false">IF($B$11="","",$B$11*EXP($B$12*C7791))</f>
        <v>1676.13620841094</v>
      </c>
      <c r="E7791" s="20" t="n">
        <f aca="true">IF($B$10="","",$B$10*(1-$B$14+2*$B$14*RAND()))</f>
        <v>3.43898202262599</v>
      </c>
      <c r="F7791" s="21" t="n">
        <f aca="false">INDEX($E$17:$E$28,B7791)</f>
        <v>4.761</v>
      </c>
      <c r="G7791" s="25" t="n">
        <f aca="false">IF(OR(D7791="",E7791="",F7791=""),"",D7791*($B$7-$B$8-F7791-E7791))</f>
        <v>7609.68851871317</v>
      </c>
      <c r="H7791" s="25" t="n">
        <f aca="false">IF(D7791="","",D7791*$F$30)</f>
        <v>8379.34013308795</v>
      </c>
    </row>
    <row r="7792" customFormat="false" ht="15" hidden="false" customHeight="false" outlineLevel="0" collapsed="false">
      <c r="A7792" s="2" t="n">
        <v>7758</v>
      </c>
      <c r="B7792" s="2" t="n">
        <v>6</v>
      </c>
      <c r="C7792" s="22" t="n">
        <f aca="true">NORMSINV(MAX(RAND(),0.000000000001))</f>
        <v>1.25940631500123</v>
      </c>
      <c r="D7792" s="24" t="n">
        <f aca="false">IF($B$11="","",$B$11*EXP($B$12*C7792))</f>
        <v>1576.81754138924</v>
      </c>
      <c r="E7792" s="20" t="n">
        <f aca="true">IF($B$10="","",$B$10*(1-$B$14+2*$B$14*RAND()))</f>
        <v>3.66679004422856</v>
      </c>
      <c r="F7792" s="21" t="n">
        <f aca="false">INDEX($E$17:$E$28,B7792)</f>
        <v>4.761</v>
      </c>
      <c r="G7792" s="25" t="n">
        <f aca="false">IF(OR(D7792="",E7792="",F7792=""),"",D7792*($B$7-$B$8-F7792-E7792))</f>
        <v>6799.56830041373</v>
      </c>
      <c r="H7792" s="25" t="n">
        <f aca="false">IF(D7792="","",D7792*$F$30)</f>
        <v>7882.82625291309</v>
      </c>
    </row>
    <row r="7793" customFormat="false" ht="15" hidden="false" customHeight="false" outlineLevel="0" collapsed="false">
      <c r="A7793" s="2" t="n">
        <v>7759</v>
      </c>
      <c r="B7793" s="2" t="n">
        <v>7</v>
      </c>
      <c r="C7793" s="22" t="n">
        <f aca="true">NORMSINV(MAX(RAND(),0.000000000001))</f>
        <v>-0.113178567085419</v>
      </c>
      <c r="D7793" s="24" t="n">
        <f aca="false">IF($B$11="","",$B$11*EXP($B$12*C7793))</f>
        <v>884.3060266972</v>
      </c>
      <c r="E7793" s="20" t="n">
        <f aca="true">IF($B$10="","",$B$10*(1-$B$14+2*$B$14*RAND()))</f>
        <v>3.47174293832712</v>
      </c>
      <c r="F7793" s="21" t="n">
        <f aca="false">INDEX($E$17:$E$28,B7793)</f>
        <v>4.761</v>
      </c>
      <c r="G7793" s="25" t="n">
        <f aca="false">IF(OR(D7793="",E7793="",F7793=""),"",D7793*($B$7-$B$8-F7793-E7793))</f>
        <v>3985.79458351084</v>
      </c>
      <c r="H7793" s="25" t="n">
        <f aca="false">IF(D7793="","",D7793*$F$30)</f>
        <v>4420.82268866464</v>
      </c>
    </row>
    <row r="7794" customFormat="false" ht="15" hidden="false" customHeight="false" outlineLevel="0" collapsed="false">
      <c r="A7794" s="2" t="n">
        <v>7760</v>
      </c>
      <c r="B7794" s="2" t="n">
        <v>8</v>
      </c>
      <c r="C7794" s="22" t="n">
        <f aca="true">NORMSINV(MAX(RAND(),0.000000000001))</f>
        <v>0.381174541315494</v>
      </c>
      <c r="D7794" s="24" t="n">
        <f aca="false">IF($B$11="","",$B$11*EXP($B$12*C7794))</f>
        <v>1089.09985383682</v>
      </c>
      <c r="E7794" s="20" t="n">
        <f aca="true">IF($B$10="","",$B$10*(1-$B$14+2*$B$14*RAND()))</f>
        <v>3.96175304218285</v>
      </c>
      <c r="F7794" s="21" t="n">
        <f aca="false">INDEX($E$17:$E$28,B7794)</f>
        <v>4.761</v>
      </c>
      <c r="G7794" s="25" t="n">
        <f aca="false">IF(OR(D7794="",E7794="",F7794=""),"",D7794*($B$7-$B$8-F7794-E7794))</f>
        <v>4375.18307458507</v>
      </c>
      <c r="H7794" s="25" t="n">
        <f aca="false">IF(D7794="","",D7794*$F$30)</f>
        <v>5444.62798930103</v>
      </c>
    </row>
    <row r="7795" customFormat="false" ht="15" hidden="false" customHeight="false" outlineLevel="0" collapsed="false">
      <c r="A7795" s="2" t="n">
        <v>7761</v>
      </c>
      <c r="B7795" s="2" t="n">
        <v>9</v>
      </c>
      <c r="C7795" s="22" t="n">
        <f aca="true">NORMSINV(MAX(RAND(),0.000000000001))</f>
        <v>-0.0908474411882185</v>
      </c>
      <c r="D7795" s="24" t="n">
        <f aca="false">IF($B$11="","",$B$11*EXP($B$12*C7795))</f>
        <v>892.666245229048</v>
      </c>
      <c r="E7795" s="20" t="n">
        <f aca="true">IF($B$10="","",$B$10*(1-$B$14+2*$B$14*RAND()))</f>
        <v>3.5153199369641</v>
      </c>
      <c r="F7795" s="21" t="n">
        <f aca="false">INDEX($E$17:$E$28,B7795)</f>
        <v>4.761</v>
      </c>
      <c r="G7795" s="25" t="n">
        <f aca="false">IF(OR(D7795="",E7795="",F7795=""),"",D7795*($B$7-$B$8-F7795-E7795))</f>
        <v>3984.57652177402</v>
      </c>
      <c r="H7795" s="25" t="n">
        <f aca="false">IF(D7795="","",D7795*$F$30)</f>
        <v>4462.61709314906</v>
      </c>
    </row>
    <row r="7796" customFormat="false" ht="15" hidden="false" customHeight="false" outlineLevel="0" collapsed="false">
      <c r="A7796" s="2" t="n">
        <v>7762</v>
      </c>
      <c r="B7796" s="2" t="n">
        <v>10</v>
      </c>
      <c r="C7796" s="22" t="n">
        <f aca="true">NORMSINV(MAX(RAND(),0.000000000001))</f>
        <v>-2.73812441706304</v>
      </c>
      <c r="D7796" s="24" t="n">
        <f aca="false">IF($B$11="","",$B$11*EXP($B$12*C7796))</f>
        <v>292.580568712573</v>
      </c>
      <c r="E7796" s="20" t="n">
        <f aca="true">IF($B$10="","",$B$10*(1-$B$14+2*$B$14*RAND()))</f>
        <v>3.53697325072345</v>
      </c>
      <c r="F7796" s="21" t="n">
        <f aca="false">INDEX($E$17:$E$28,B7796)</f>
        <v>4.761</v>
      </c>
      <c r="G7796" s="25" t="n">
        <f aca="false">IF(OR(D7796="",E7796="",F7796=""),"",D7796*($B$7-$B$8-F7796-E7796))</f>
        <v>1299.65071253979</v>
      </c>
      <c r="H7796" s="25" t="n">
        <f aca="false">IF(D7796="","",D7796*$F$30)</f>
        <v>1462.66877910789</v>
      </c>
    </row>
    <row r="7797" customFormat="false" ht="15" hidden="false" customHeight="false" outlineLevel="0" collapsed="false">
      <c r="A7797" s="2" t="n">
        <v>7763</v>
      </c>
      <c r="B7797" s="2" t="n">
        <v>11</v>
      </c>
      <c r="C7797" s="22" t="n">
        <f aca="true">NORMSINV(MAX(RAND(),0.000000000001))</f>
        <v>-1.32435169362411</v>
      </c>
      <c r="D7797" s="24" t="n">
        <f aca="false">IF($B$11="","",$B$11*EXP($B$12*C7797))</f>
        <v>530.837490283411</v>
      </c>
      <c r="E7797" s="20" t="n">
        <f aca="true">IF($B$10="","",$B$10*(1-$B$14+2*$B$14*RAND()))</f>
        <v>3.64722687676241</v>
      </c>
      <c r="F7797" s="21" t="n">
        <f aca="false">INDEX($E$17:$E$28,B7797)</f>
        <v>4.761</v>
      </c>
      <c r="G7797" s="25" t="n">
        <f aca="false">IF(OR(D7797="",E7797="",F7797=""),"",D7797*($B$7-$B$8-F7797-E7797))</f>
        <v>2299.46757321658</v>
      </c>
      <c r="H7797" s="25" t="n">
        <f aca="false">IF(D7797="","",D7797*$F$30)</f>
        <v>2653.76278142483</v>
      </c>
    </row>
    <row r="7798" customFormat="false" ht="15" hidden="false" customHeight="false" outlineLevel="0" collapsed="false">
      <c r="A7798" s="2" t="n">
        <v>7764</v>
      </c>
      <c r="B7798" s="2" t="n">
        <v>12</v>
      </c>
      <c r="C7798" s="22" t="n">
        <f aca="true">NORMSINV(MAX(RAND(),0.000000000001))</f>
        <v>3.35977367322692</v>
      </c>
      <c r="D7798" s="24" t="n">
        <f aca="false">IF($B$11="","",$B$11*EXP($B$12*C7798))</f>
        <v>3820.69420399284</v>
      </c>
      <c r="E7798" s="20" t="n">
        <f aca="true">IF($B$10="","",$B$10*(1-$B$14+2*$B$14*RAND()))</f>
        <v>3.69516863219918</v>
      </c>
      <c r="F7798" s="21" t="n">
        <f aca="false">INDEX($E$17:$E$28,B7798)</f>
        <v>4.761</v>
      </c>
      <c r="G7798" s="25" t="n">
        <f aca="false">IF(OR(D7798="",E7798="",F7798=""),"",D7798*($B$7-$B$8-F7798-E7798))</f>
        <v>16367.2096778393</v>
      </c>
      <c r="H7798" s="25" t="n">
        <f aca="false">IF(D7798="","",D7798*$F$30)</f>
        <v>19100.414464601</v>
      </c>
    </row>
    <row r="7799" customFormat="false" ht="15" hidden="false" customHeight="false" outlineLevel="0" collapsed="false">
      <c r="A7799" s="2" t="n">
        <v>7765</v>
      </c>
      <c r="B7799" s="2" t="n">
        <v>1</v>
      </c>
      <c r="C7799" s="22" t="n">
        <f aca="true">NORMSINV(MAX(RAND(),0.000000000001))</f>
        <v>0.392478009322165</v>
      </c>
      <c r="D7799" s="24" t="n">
        <f aca="false">IF($B$11="","",$B$11*EXP($B$12*C7799))</f>
        <v>1094.29949805736</v>
      </c>
      <c r="E7799" s="20" t="n">
        <f aca="true">IF($B$10="","",$B$10*(1-$B$14+2*$B$14*RAND()))</f>
        <v>3.5949593677555</v>
      </c>
      <c r="F7799" s="21" t="n">
        <f aca="false">INDEX($E$17:$E$28,B7799)</f>
        <v>4.92562580645161</v>
      </c>
      <c r="G7799" s="25" t="n">
        <f aca="false">IF(OR(D7799="",E7799="",F7799=""),"",D7799*($B$7-$B$8-F7799-E7799))</f>
        <v>4617.30352596093</v>
      </c>
      <c r="H7799" s="25" t="n">
        <f aca="false">IF(D7799="","",D7799*$F$30)</f>
        <v>5470.62205068835</v>
      </c>
    </row>
    <row r="7800" customFormat="false" ht="15" hidden="false" customHeight="false" outlineLevel="0" collapsed="false">
      <c r="A7800" s="2" t="n">
        <v>7766</v>
      </c>
      <c r="B7800" s="2" t="n">
        <v>2</v>
      </c>
      <c r="C7800" s="22" t="n">
        <f aca="true">NORMSINV(MAX(RAND(),0.000000000001))</f>
        <v>-0.29253201567802</v>
      </c>
      <c r="D7800" s="24" t="n">
        <f aca="false">IF($B$11="","",$B$11*EXP($B$12*C7800))</f>
        <v>819.938821462495</v>
      </c>
      <c r="E7800" s="20" t="n">
        <f aca="true">IF($B$10="","",$B$10*(1-$B$14+2*$B$14*RAND()))</f>
        <v>3.62748548265621</v>
      </c>
      <c r="F7800" s="21" t="n">
        <f aca="false">INDEX($E$17:$E$28,B7800)</f>
        <v>5.0612</v>
      </c>
      <c r="G7800" s="25" t="n">
        <f aca="false">IF(OR(D7800="",E7800="",F7800=""),"",D7800*($B$7-$B$8-F7800-E7800))</f>
        <v>3321.83005072476</v>
      </c>
      <c r="H7800" s="25" t="n">
        <f aca="false">IF(D7800="","",D7800*$F$30)</f>
        <v>4099.03815625531</v>
      </c>
    </row>
    <row r="7801" customFormat="false" ht="15" hidden="false" customHeight="false" outlineLevel="0" collapsed="false">
      <c r="A7801" s="2" t="n">
        <v>7767</v>
      </c>
      <c r="B7801" s="2" t="n">
        <v>3</v>
      </c>
      <c r="C7801" s="22" t="n">
        <f aca="true">NORMSINV(MAX(RAND(),0.000000000001))</f>
        <v>1.16403637964236</v>
      </c>
      <c r="D7801" s="24" t="n">
        <f aca="false">IF($B$11="","",$B$11*EXP($B$12*C7801))</f>
        <v>1514.7084025603</v>
      </c>
      <c r="E7801" s="20" t="n">
        <f aca="true">IF($B$10="","",$B$10*(1-$B$14+2*$B$14*RAND()))</f>
        <v>3.75713807627071</v>
      </c>
      <c r="F7801" s="21" t="n">
        <f aca="false">INDEX($E$17:$E$28,B7801)</f>
        <v>5.0612</v>
      </c>
      <c r="G7801" s="25" t="n">
        <f aca="false">IF(OR(D7801="",E7801="",F7801=""),"",D7801*($B$7-$B$8-F7801-E7801))</f>
        <v>5940.17426787355</v>
      </c>
      <c r="H7801" s="25" t="n">
        <f aca="false">IF(D7801="","",D7801*$F$30)</f>
        <v>7572.33024607946</v>
      </c>
    </row>
    <row r="7802" customFormat="false" ht="15" hidden="false" customHeight="false" outlineLevel="0" collapsed="false">
      <c r="A7802" s="2" t="n">
        <v>7768</v>
      </c>
      <c r="B7802" s="2" t="n">
        <v>4</v>
      </c>
      <c r="C7802" s="22" t="n">
        <f aca="true">NORMSINV(MAX(RAND(),0.000000000001))</f>
        <v>-0.264488733555306</v>
      </c>
      <c r="D7802" s="24" t="n">
        <f aca="false">IF($B$11="","",$B$11*EXP($B$12*C7802))</f>
        <v>829.685088211263</v>
      </c>
      <c r="E7802" s="20" t="n">
        <f aca="true">IF($B$10="","",$B$10*(1-$B$14+2*$B$14*RAND()))</f>
        <v>3.75901282899885</v>
      </c>
      <c r="F7802" s="21" t="n">
        <f aca="false">INDEX($E$17:$E$28,B7802)</f>
        <v>4.89657419354839</v>
      </c>
      <c r="G7802" s="25" t="n">
        <f aca="false">IF(OR(D7802="",E7802="",F7802=""),"",D7802*($B$7-$B$8-F7802-E7802))</f>
        <v>3388.77654148912</v>
      </c>
      <c r="H7802" s="25" t="n">
        <f aca="false">IF(D7802="","",D7802*$F$30)</f>
        <v>4147.76169298574</v>
      </c>
    </row>
    <row r="7803" customFormat="false" ht="15" hidden="false" customHeight="false" outlineLevel="0" collapsed="false">
      <c r="A7803" s="2" t="n">
        <v>7769</v>
      </c>
      <c r="B7803" s="2" t="n">
        <v>5</v>
      </c>
      <c r="C7803" s="22" t="n">
        <f aca="true">NORMSINV(MAX(RAND(),0.000000000001))</f>
        <v>-0.987308133124832</v>
      </c>
      <c r="D7803" s="24" t="n">
        <f aca="false">IF($B$11="","",$B$11*EXP($B$12*C7803))</f>
        <v>611.842348784636</v>
      </c>
      <c r="E7803" s="20" t="n">
        <f aca="true">IF($B$10="","",$B$10*(1-$B$14+2*$B$14*RAND()))</f>
        <v>3.60879395359174</v>
      </c>
      <c r="F7803" s="21" t="n">
        <f aca="false">INDEX($E$17:$E$28,B7803)</f>
        <v>4.761</v>
      </c>
      <c r="G7803" s="25" t="n">
        <f aca="false">IF(OR(D7803="",E7803="",F7803=""),"",D7803*($B$7-$B$8-F7803-E7803))</f>
        <v>2673.87713210725</v>
      </c>
      <c r="H7803" s="25" t="n">
        <f aca="false">IF(D7803="","",D7803*$F$30)</f>
        <v>3058.72227004415</v>
      </c>
    </row>
    <row r="7804" customFormat="false" ht="15" hidden="false" customHeight="false" outlineLevel="0" collapsed="false">
      <c r="A7804" s="2" t="n">
        <v>7770</v>
      </c>
      <c r="B7804" s="2" t="n">
        <v>6</v>
      </c>
      <c r="C7804" s="22" t="n">
        <f aca="true">NORMSINV(MAX(RAND(),0.000000000001))</f>
        <v>0.378019576688258</v>
      </c>
      <c r="D7804" s="24" t="n">
        <f aca="false">IF($B$11="","",$B$11*EXP($B$12*C7804))</f>
        <v>1087.65297184811</v>
      </c>
      <c r="E7804" s="20" t="n">
        <f aca="true">IF($B$10="","",$B$10*(1-$B$14+2*$B$14*RAND()))</f>
        <v>3.52571764395174</v>
      </c>
      <c r="F7804" s="21" t="n">
        <f aca="false">INDEX($E$17:$E$28,B7804)</f>
        <v>4.761</v>
      </c>
      <c r="G7804" s="25" t="n">
        <f aca="false">IF(OR(D7804="",E7804="",F7804=""),"",D7804*($B$7-$B$8-F7804-E7804))</f>
        <v>4843.62578903463</v>
      </c>
      <c r="H7804" s="25" t="n">
        <f aca="false">IF(D7804="","",D7804*$F$30)</f>
        <v>5437.39473686306</v>
      </c>
    </row>
    <row r="7805" customFormat="false" ht="15" hidden="false" customHeight="false" outlineLevel="0" collapsed="false">
      <c r="A7805" s="2" t="n">
        <v>7771</v>
      </c>
      <c r="B7805" s="2" t="n">
        <v>7</v>
      </c>
      <c r="C7805" s="22" t="n">
        <f aca="true">NORMSINV(MAX(RAND(),0.000000000001))</f>
        <v>-1.3372696685572</v>
      </c>
      <c r="D7805" s="24" t="n">
        <f aca="false">IF($B$11="","",$B$11*EXP($B$12*C7805))</f>
        <v>527.955887303749</v>
      </c>
      <c r="E7805" s="20" t="n">
        <f aca="true">IF($B$10="","",$B$10*(1-$B$14+2*$B$14*RAND()))</f>
        <v>3.96308979951558</v>
      </c>
      <c r="F7805" s="21" t="n">
        <f aca="false">INDEX($E$17:$E$28,B7805)</f>
        <v>4.761</v>
      </c>
      <c r="G7805" s="25" t="n">
        <f aca="false">IF(OR(D7805="",E7805="",F7805=""),"",D7805*($B$7-$B$8-F7805-E7805))</f>
        <v>2120.22343322893</v>
      </c>
      <c r="H7805" s="25" t="n">
        <f aca="false">IF(D7805="","",D7805*$F$30)</f>
        <v>2639.3570718089</v>
      </c>
    </row>
    <row r="7806" customFormat="false" ht="15" hidden="false" customHeight="false" outlineLevel="0" collapsed="false">
      <c r="A7806" s="2" t="n">
        <v>7772</v>
      </c>
      <c r="B7806" s="2" t="n">
        <v>8</v>
      </c>
      <c r="C7806" s="22" t="n">
        <f aca="true">NORMSINV(MAX(RAND(),0.000000000001))</f>
        <v>0.40026258515955</v>
      </c>
      <c r="D7806" s="24" t="n">
        <f aca="false">IF($B$11="","",$B$11*EXP($B$12*C7806))</f>
        <v>1097.89486469539</v>
      </c>
      <c r="E7806" s="20" t="n">
        <f aca="true">IF($B$10="","",$B$10*(1-$B$14+2*$B$14*RAND()))</f>
        <v>3.69622578639686</v>
      </c>
      <c r="F7806" s="21" t="n">
        <f aca="false">INDEX($E$17:$E$28,B7806)</f>
        <v>4.761</v>
      </c>
      <c r="G7806" s="25" t="n">
        <f aca="false">IF(OR(D7806="",E7806="",F7806=""),"",D7806*($B$7-$B$8-F7806-E7806))</f>
        <v>4702.03581576474</v>
      </c>
      <c r="H7806" s="25" t="n">
        <f aca="false">IF(D7806="","",D7806*$F$30)</f>
        <v>5488.59600758521</v>
      </c>
    </row>
    <row r="7807" customFormat="false" ht="15" hidden="false" customHeight="false" outlineLevel="0" collapsed="false">
      <c r="A7807" s="2" t="n">
        <v>7773</v>
      </c>
      <c r="B7807" s="2" t="n">
        <v>9</v>
      </c>
      <c r="C7807" s="22" t="n">
        <f aca="true">NORMSINV(MAX(RAND(),0.000000000001))</f>
        <v>-1.23601003562747</v>
      </c>
      <c r="D7807" s="24" t="n">
        <f aca="false">IF($B$11="","",$B$11*EXP($B$12*C7807))</f>
        <v>550.969859793503</v>
      </c>
      <c r="E7807" s="20" t="n">
        <f aca="true">IF($B$10="","",$B$10*(1-$B$14+2*$B$14*RAND()))</f>
        <v>3.61649708813903</v>
      </c>
      <c r="F7807" s="21" t="n">
        <f aca="false">INDEX($E$17:$E$28,B7807)</f>
        <v>4.761</v>
      </c>
      <c r="G7807" s="25" t="n">
        <f aca="false">IF(OR(D7807="",E7807="",F7807=""),"",D7807*($B$7-$B$8-F7807-E7807))</f>
        <v>2403.60761769679</v>
      </c>
      <c r="H7807" s="25" t="n">
        <f aca="false">IF(D7807="","",D7807*$F$30)</f>
        <v>2754.40852307968</v>
      </c>
    </row>
    <row r="7808" customFormat="false" ht="15" hidden="false" customHeight="false" outlineLevel="0" collapsed="false">
      <c r="A7808" s="2" t="n">
        <v>7774</v>
      </c>
      <c r="B7808" s="2" t="n">
        <v>10</v>
      </c>
      <c r="C7808" s="22" t="n">
        <f aca="true">NORMSINV(MAX(RAND(),0.000000000001))</f>
        <v>-0.413911795070416</v>
      </c>
      <c r="D7808" s="24" t="n">
        <f aca="false">IF($B$11="","",$B$11*EXP($B$12*C7808))</f>
        <v>779.057152146307</v>
      </c>
      <c r="E7808" s="20" t="n">
        <f aca="true">IF($B$10="","",$B$10*(1-$B$14+2*$B$14*RAND()))</f>
        <v>3.6793269056791</v>
      </c>
      <c r="F7808" s="21" t="n">
        <f aca="false">INDEX($E$17:$E$28,B7808)</f>
        <v>4.761</v>
      </c>
      <c r="G7808" s="25" t="n">
        <f aca="false">IF(OR(D7808="",E7808="",F7808=""),"",D7808*($B$7-$B$8-F7808-E7808))</f>
        <v>3349.69107602174</v>
      </c>
      <c r="H7808" s="25" t="n">
        <f aca="false">IF(D7808="","",D7808*$F$30)</f>
        <v>3894.66251500982</v>
      </c>
    </row>
    <row r="7809" customFormat="false" ht="15" hidden="false" customHeight="false" outlineLevel="0" collapsed="false">
      <c r="A7809" s="2" t="n">
        <v>7775</v>
      </c>
      <c r="B7809" s="2" t="n">
        <v>11</v>
      </c>
      <c r="C7809" s="22" t="n">
        <f aca="true">NORMSINV(MAX(RAND(),0.000000000001))</f>
        <v>-0.491836464256354</v>
      </c>
      <c r="D7809" s="24" t="n">
        <f aca="false">IF($B$11="","",$B$11*EXP($B$12*C7809))</f>
        <v>753.892358968136</v>
      </c>
      <c r="E7809" s="20" t="n">
        <f aca="true">IF($B$10="","",$B$10*(1-$B$14+2*$B$14*RAND()))</f>
        <v>3.5014962702584</v>
      </c>
      <c r="F7809" s="21" t="n">
        <f aca="false">INDEX($E$17:$E$28,B7809)</f>
        <v>4.761</v>
      </c>
      <c r="G7809" s="25" t="n">
        <f aca="false">IF(OR(D7809="",E7809="",F7809=""),"",D7809*($B$7-$B$8-F7809-E7809))</f>
        <v>3375.55584910352</v>
      </c>
      <c r="H7809" s="25" t="n">
        <f aca="false">IF(D7809="","",D7809*$F$30)</f>
        <v>3768.85868095351</v>
      </c>
    </row>
    <row r="7810" customFormat="false" ht="15" hidden="false" customHeight="false" outlineLevel="0" collapsed="false">
      <c r="A7810" s="2" t="n">
        <v>7776</v>
      </c>
      <c r="B7810" s="2" t="n">
        <v>12</v>
      </c>
      <c r="C7810" s="22" t="n">
        <f aca="true">NORMSINV(MAX(RAND(),0.000000000001))</f>
        <v>0.450452906723538</v>
      </c>
      <c r="D7810" s="24" t="n">
        <f aca="false">IF($B$11="","",$B$11*EXP($B$12*C7810))</f>
        <v>1121.36095416121</v>
      </c>
      <c r="E7810" s="20" t="n">
        <f aca="true">IF($B$10="","",$B$10*(1-$B$14+2*$B$14*RAND()))</f>
        <v>3.3876966259338</v>
      </c>
      <c r="F7810" s="21" t="n">
        <f aca="false">INDEX($E$17:$E$28,B7810)</f>
        <v>4.761</v>
      </c>
      <c r="G7810" s="25" t="n">
        <f aca="false">IF(OR(D7810="",E7810="",F7810=""),"",D7810*($B$7-$B$8-F7810-E7810))</f>
        <v>5148.50833238646</v>
      </c>
      <c r="H7810" s="25" t="n">
        <f aca="false">IF(D7810="","",D7810*$F$30)</f>
        <v>5605.90768204273</v>
      </c>
    </row>
    <row r="7811" customFormat="false" ht="15" hidden="false" customHeight="false" outlineLevel="0" collapsed="false">
      <c r="A7811" s="2" t="n">
        <v>7777</v>
      </c>
      <c r="B7811" s="2" t="n">
        <v>1</v>
      </c>
      <c r="C7811" s="22" t="n">
        <f aca="true">NORMSINV(MAX(RAND(),0.000000000001))</f>
        <v>-1.21956113211182</v>
      </c>
      <c r="D7811" s="24" t="n">
        <f aca="false">IF($B$11="","",$B$11*EXP($B$12*C7811))</f>
        <v>554.801901902686</v>
      </c>
      <c r="E7811" s="20" t="n">
        <f aca="true">IF($B$10="","",$B$10*(1-$B$14+2*$B$14*RAND()))</f>
        <v>3.94404160641174</v>
      </c>
      <c r="F7811" s="21" t="n">
        <f aca="false">INDEX($E$17:$E$28,B7811)</f>
        <v>4.92562580645161</v>
      </c>
      <c r="G7811" s="25" t="n">
        <f aca="false">IF(OR(D7811="",E7811="",F7811=""),"",D7811*($B$7-$B$8-F7811-E7811))</f>
        <v>2147.26788033935</v>
      </c>
      <c r="H7811" s="25" t="n">
        <f aca="false">IF(D7811="","",D7811*$F$30)</f>
        <v>2773.56566799191</v>
      </c>
    </row>
    <row r="7812" customFormat="false" ht="15" hidden="false" customHeight="false" outlineLevel="0" collapsed="false">
      <c r="A7812" s="2" t="n">
        <v>7778</v>
      </c>
      <c r="B7812" s="2" t="n">
        <v>2</v>
      </c>
      <c r="C7812" s="22" t="n">
        <f aca="true">NORMSINV(MAX(RAND(),0.000000000001))</f>
        <v>-1.28882103869603</v>
      </c>
      <c r="D7812" s="24" t="n">
        <f aca="false">IF($B$11="","",$B$11*EXP($B$12*C7812))</f>
        <v>538.844667042108</v>
      </c>
      <c r="E7812" s="20" t="n">
        <f aca="true">IF($B$10="","",$B$10*(1-$B$14+2*$B$14*RAND()))</f>
        <v>3.86492712092116</v>
      </c>
      <c r="F7812" s="21" t="n">
        <f aca="false">INDEX($E$17:$E$28,B7812)</f>
        <v>5.0612</v>
      </c>
      <c r="G7812" s="25" t="n">
        <f aca="false">IF(OR(D7812="",E7812="",F7812=""),"",D7812*($B$7-$B$8-F7812-E7812))</f>
        <v>2055.08506166817</v>
      </c>
      <c r="H7812" s="25" t="n">
        <f aca="false">IF(D7812="","",D7812*$F$30)</f>
        <v>2693.79225947691</v>
      </c>
    </row>
    <row r="7813" customFormat="false" ht="15" hidden="false" customHeight="false" outlineLevel="0" collapsed="false">
      <c r="A7813" s="2" t="n">
        <v>7779</v>
      </c>
      <c r="B7813" s="2" t="n">
        <v>3</v>
      </c>
      <c r="C7813" s="22" t="n">
        <f aca="true">NORMSINV(MAX(RAND(),0.000000000001))</f>
        <v>0.747550053091759</v>
      </c>
      <c r="D7813" s="24" t="n">
        <f aca="false">IF($B$11="","",$B$11*EXP($B$12*C7813))</f>
        <v>1270.90563074412</v>
      </c>
      <c r="E7813" s="20" t="n">
        <f aca="true">IF($B$10="","",$B$10*(1-$B$14+2*$B$14*RAND()))</f>
        <v>3.43454672124024</v>
      </c>
      <c r="F7813" s="21" t="n">
        <f aca="false">INDEX($E$17:$E$28,B7813)</f>
        <v>5.0612</v>
      </c>
      <c r="G7813" s="25" t="n">
        <f aca="false">IF(OR(D7813="",E7813="",F7813=""),"",D7813*($B$7-$B$8-F7813-E7813))</f>
        <v>5394.04539027997</v>
      </c>
      <c r="H7813" s="25" t="n">
        <f aca="false">IF(D7813="","",D7813*$F$30)</f>
        <v>6353.51142921601</v>
      </c>
    </row>
    <row r="7814" customFormat="false" ht="15" hidden="false" customHeight="false" outlineLevel="0" collapsed="false">
      <c r="A7814" s="2" t="n">
        <v>7780</v>
      </c>
      <c r="B7814" s="2" t="n">
        <v>4</v>
      </c>
      <c r="C7814" s="22" t="n">
        <f aca="true">NORMSINV(MAX(RAND(),0.000000000001))</f>
        <v>1.10399187687907</v>
      </c>
      <c r="D7814" s="24" t="n">
        <f aca="false">IF($B$11="","",$B$11*EXP($B$12*C7814))</f>
        <v>1476.86593486923</v>
      </c>
      <c r="E7814" s="20" t="n">
        <f aca="true">IF($B$10="","",$B$10*(1-$B$14+2*$B$14*RAND()))</f>
        <v>3.75224686041802</v>
      </c>
      <c r="F7814" s="21" t="n">
        <f aca="false">INDEX($E$17:$E$28,B7814)</f>
        <v>4.89657419354839</v>
      </c>
      <c r="G7814" s="25" t="n">
        <f aca="false">IF(OR(D7814="",E7814="",F7814=""),"",D7814*($B$7-$B$8-F7814-E7814))</f>
        <v>6042.12281885123</v>
      </c>
      <c r="H7814" s="25" t="n">
        <f aca="false">IF(D7814="","",D7814*$F$30)</f>
        <v>7383.14818159827</v>
      </c>
    </row>
    <row r="7815" customFormat="false" ht="15" hidden="false" customHeight="false" outlineLevel="0" collapsed="false">
      <c r="A7815" s="2" t="n">
        <v>7781</v>
      </c>
      <c r="B7815" s="2" t="n">
        <v>5</v>
      </c>
      <c r="C7815" s="22" t="n">
        <f aca="true">NORMSINV(MAX(RAND(),0.000000000001))</f>
        <v>-0.1186317069162</v>
      </c>
      <c r="D7815" s="24" t="n">
        <f aca="false">IF($B$11="","",$B$11*EXP($B$12*C7815))</f>
        <v>882.276429197335</v>
      </c>
      <c r="E7815" s="20" t="n">
        <f aca="true">IF($B$10="","",$B$10*(1-$B$14+2*$B$14*RAND()))</f>
        <v>3.8331504439172</v>
      </c>
      <c r="F7815" s="21" t="n">
        <f aca="false">INDEX($E$17:$E$28,B7815)</f>
        <v>4.761</v>
      </c>
      <c r="G7815" s="25" t="n">
        <f aca="false">IF(OR(D7815="",E7815="",F7815=""),"",D7815*($B$7-$B$8-F7815-E7815))</f>
        <v>3657.78534233009</v>
      </c>
      <c r="H7815" s="25" t="n">
        <f aca="false">IF(D7815="","",D7815*$F$30)</f>
        <v>4410.67632484332</v>
      </c>
    </row>
    <row r="7816" customFormat="false" ht="15" hidden="false" customHeight="false" outlineLevel="0" collapsed="false">
      <c r="A7816" s="2" t="n">
        <v>7782</v>
      </c>
      <c r="B7816" s="2" t="n">
        <v>6</v>
      </c>
      <c r="C7816" s="22" t="n">
        <f aca="true">NORMSINV(MAX(RAND(),0.000000000001))</f>
        <v>-0.856558806548412</v>
      </c>
      <c r="D7816" s="24" t="n">
        <f aca="false">IF($B$11="","",$B$11*EXP($B$12*C7816))</f>
        <v>646.496625679989</v>
      </c>
      <c r="E7816" s="20" t="n">
        <f aca="true">IF($B$10="","",$B$10*(1-$B$14+2*$B$14*RAND()))</f>
        <v>3.40723287680646</v>
      </c>
      <c r="F7816" s="21" t="n">
        <f aca="false">INDEX($E$17:$E$28,B7816)</f>
        <v>4.761</v>
      </c>
      <c r="G7816" s="25" t="n">
        <f aca="false">IF(OR(D7816="",E7816="",F7816=""),"",D7816*($B$7-$B$8-F7816-E7816))</f>
        <v>2955.63201853933</v>
      </c>
      <c r="H7816" s="25" t="n">
        <f aca="false">IF(D7816="","",D7816*$F$30)</f>
        <v>3231.9659310994</v>
      </c>
    </row>
    <row r="7817" customFormat="false" ht="15" hidden="false" customHeight="false" outlineLevel="0" collapsed="false">
      <c r="A7817" s="2" t="n">
        <v>7783</v>
      </c>
      <c r="B7817" s="2" t="n">
        <v>7</v>
      </c>
      <c r="C7817" s="22" t="n">
        <f aca="true">NORMSINV(MAX(RAND(),0.000000000001))</f>
        <v>1.57219746755554</v>
      </c>
      <c r="D7817" s="24" t="n">
        <f aca="false">IF($B$11="","",$B$11*EXP($B$12*C7817))</f>
        <v>1798.95902700384</v>
      </c>
      <c r="E7817" s="20" t="n">
        <f aca="true">IF($B$10="","",$B$10*(1-$B$14+2*$B$14*RAND()))</f>
        <v>3.43359293493784</v>
      </c>
      <c r="F7817" s="21" t="n">
        <f aca="false">INDEX($E$17:$E$28,B7817)</f>
        <v>4.761</v>
      </c>
      <c r="G7817" s="25" t="n">
        <f aca="false">IF(OR(D7817="",E7817="",F7817=""),"",D7817*($B$7-$B$8-F7817-E7817))</f>
        <v>8177.00107110059</v>
      </c>
      <c r="H7817" s="25" t="n">
        <f aca="false">IF(D7817="","",D7817*$F$30)</f>
        <v>8993.35596779759</v>
      </c>
    </row>
    <row r="7818" customFormat="false" ht="15" hidden="false" customHeight="false" outlineLevel="0" collapsed="false">
      <c r="A7818" s="2" t="n">
        <v>7784</v>
      </c>
      <c r="B7818" s="2" t="n">
        <v>8</v>
      </c>
      <c r="C7818" s="22" t="n">
        <f aca="true">NORMSINV(MAX(RAND(),0.000000000001))</f>
        <v>0.178564309177807</v>
      </c>
      <c r="D7818" s="24" t="n">
        <f aca="false">IF($B$11="","",$B$11*EXP($B$12*C7818))</f>
        <v>999.978456433787</v>
      </c>
      <c r="E7818" s="20" t="n">
        <f aca="true">IF($B$10="","",$B$10*(1-$B$14+2*$B$14*RAND()))</f>
        <v>3.75546712578841</v>
      </c>
      <c r="F7818" s="21" t="n">
        <f aca="false">INDEX($E$17:$E$28,B7818)</f>
        <v>4.761</v>
      </c>
      <c r="G7818" s="25" t="n">
        <f aca="false">IF(OR(D7818="",E7818="",F7818=""),"",D7818*($B$7-$B$8-F7818-E7818))</f>
        <v>4223.44188425146</v>
      </c>
      <c r="H7818" s="25" t="n">
        <f aca="false">IF(D7818="","",D7818*$F$30)</f>
        <v>4999.09229940379</v>
      </c>
    </row>
    <row r="7819" customFormat="false" ht="15" hidden="false" customHeight="false" outlineLevel="0" collapsed="false">
      <c r="A7819" s="2" t="n">
        <v>7785</v>
      </c>
      <c r="B7819" s="2" t="n">
        <v>9</v>
      </c>
      <c r="C7819" s="22" t="n">
        <f aca="true">NORMSINV(MAX(RAND(),0.000000000001))</f>
        <v>-0.871318595395425</v>
      </c>
      <c r="D7819" s="24" t="n">
        <f aca="false">IF($B$11="","",$B$11*EXP($B$12*C7819))</f>
        <v>642.488363070708</v>
      </c>
      <c r="E7819" s="20" t="n">
        <f aca="true">IF($B$10="","",$B$10*(1-$B$14+2*$B$14*RAND()))</f>
        <v>4.0533893282896</v>
      </c>
      <c r="F7819" s="21" t="n">
        <f aca="false">INDEX($E$17:$E$28,B7819)</f>
        <v>4.761</v>
      </c>
      <c r="G7819" s="25" t="n">
        <f aca="false">IF(OR(D7819="",E7819="",F7819=""),"",D7819*($B$7-$B$8-F7819-E7819))</f>
        <v>2522.15917452011</v>
      </c>
      <c r="H7819" s="25" t="n">
        <f aca="false">IF(D7819="","",D7819*$F$30)</f>
        <v>3211.92782466308</v>
      </c>
    </row>
    <row r="7820" customFormat="false" ht="15" hidden="false" customHeight="false" outlineLevel="0" collapsed="false">
      <c r="A7820" s="2" t="n">
        <v>7786</v>
      </c>
      <c r="B7820" s="2" t="n">
        <v>10</v>
      </c>
      <c r="C7820" s="22" t="n">
        <f aca="true">NORMSINV(MAX(RAND(),0.000000000001))</f>
        <v>0.95888252193782</v>
      </c>
      <c r="D7820" s="24" t="n">
        <f aca="false">IF($B$11="","",$B$11*EXP($B$12*C7820))</f>
        <v>1389.26950452148</v>
      </c>
      <c r="E7820" s="20" t="n">
        <f aca="true">IF($B$10="","",$B$10*(1-$B$14+2*$B$14*RAND()))</f>
        <v>4.11228514171879</v>
      </c>
      <c r="F7820" s="21" t="n">
        <f aca="false">INDEX($E$17:$E$28,B7820)</f>
        <v>4.761</v>
      </c>
      <c r="G7820" s="25" t="n">
        <f aca="false">IF(OR(D7820="",E7820="",F7820=""),"",D7820*($B$7-$B$8-F7820-E7820))</f>
        <v>5371.90903529017</v>
      </c>
      <c r="H7820" s="25" t="n">
        <f aca="false">IF(D7820="","",D7820*$F$30)</f>
        <v>6945.23610700376</v>
      </c>
    </row>
    <row r="7821" customFormat="false" ht="15" hidden="false" customHeight="false" outlineLevel="0" collapsed="false">
      <c r="A7821" s="2" t="n">
        <v>7787</v>
      </c>
      <c r="B7821" s="2" t="n">
        <v>11</v>
      </c>
      <c r="C7821" s="22" t="n">
        <f aca="true">NORMSINV(MAX(RAND(),0.000000000001))</f>
        <v>-0.214429379260863</v>
      </c>
      <c r="D7821" s="24" t="n">
        <f aca="false">IF($B$11="","",$B$11*EXP($B$12*C7821))</f>
        <v>847.371775318111</v>
      </c>
      <c r="E7821" s="20" t="n">
        <f aca="true">IF($B$10="","",$B$10*(1-$B$14+2*$B$14*RAND()))</f>
        <v>3.81897367002802</v>
      </c>
      <c r="F7821" s="21" t="n">
        <f aca="false">INDEX($E$17:$E$28,B7821)</f>
        <v>4.761</v>
      </c>
      <c r="G7821" s="25" t="n">
        <f aca="false">IF(OR(D7821="",E7821="",F7821=""),"",D7821*($B$7-$B$8-F7821-E7821))</f>
        <v>3525.08889659844</v>
      </c>
      <c r="H7821" s="25" t="n">
        <f aca="false">IF(D7821="","",D7821*$F$30)</f>
        <v>4236.1809791703</v>
      </c>
    </row>
    <row r="7822" customFormat="false" ht="15" hidden="false" customHeight="false" outlineLevel="0" collapsed="false">
      <c r="A7822" s="2" t="n">
        <v>7788</v>
      </c>
      <c r="B7822" s="2" t="n">
        <v>12</v>
      </c>
      <c r="C7822" s="22" t="n">
        <f aca="true">NORMSINV(MAX(RAND(),0.000000000001))</f>
        <v>-0.286457891233422</v>
      </c>
      <c r="D7822" s="24" t="n">
        <f aca="false">IF($B$11="","",$B$11*EXP($B$12*C7822))</f>
        <v>822.040085293774</v>
      </c>
      <c r="E7822" s="20" t="n">
        <f aca="true">IF($B$10="","",$B$10*(1-$B$14+2*$B$14*RAND()))</f>
        <v>3.56521539425236</v>
      </c>
      <c r="F7822" s="21" t="n">
        <f aca="false">INDEX($E$17:$E$28,B7822)</f>
        <v>4.761</v>
      </c>
      <c r="G7822" s="25" t="n">
        <f aca="false">IF(OR(D7822="",E7822="",F7822=""),"",D7822*($B$7-$B$8-F7822-E7822))</f>
        <v>3628.30787377714</v>
      </c>
      <c r="H7822" s="25" t="n">
        <f aca="false">IF(D7822="","",D7822*$F$30)</f>
        <v>4109.54279440064</v>
      </c>
    </row>
    <row r="7823" customFormat="false" ht="15" hidden="false" customHeight="false" outlineLevel="0" collapsed="false">
      <c r="A7823" s="2" t="n">
        <v>7789</v>
      </c>
      <c r="B7823" s="2" t="n">
        <v>1</v>
      </c>
      <c r="C7823" s="22" t="n">
        <f aca="true">NORMSINV(MAX(RAND(),0.000000000001))</f>
        <v>-1.02847628465294</v>
      </c>
      <c r="D7823" s="24" t="n">
        <f aca="false">IF($B$11="","",$B$11*EXP($B$12*C7823))</f>
        <v>601.320329787615</v>
      </c>
      <c r="E7823" s="20" t="n">
        <f aca="true">IF($B$10="","",$B$10*(1-$B$14+2*$B$14*RAND()))</f>
        <v>4.10940784876176</v>
      </c>
      <c r="F7823" s="21" t="n">
        <f aca="false">INDEX($E$17:$E$28,B7823)</f>
        <v>4.92562580645161</v>
      </c>
      <c r="G7823" s="25" t="n">
        <f aca="false">IF(OR(D7823="",E7823="",F7823=""),"",D7823*($B$7-$B$8-F7823-E7823))</f>
        <v>2227.87158429911</v>
      </c>
      <c r="H7823" s="25" t="n">
        <f aca="false">IF(D7823="","",D7823*$F$30)</f>
        <v>3006.12059267425</v>
      </c>
    </row>
    <row r="7824" customFormat="false" ht="15" hidden="false" customHeight="false" outlineLevel="0" collapsed="false">
      <c r="A7824" s="2" t="n">
        <v>7790</v>
      </c>
      <c r="B7824" s="2" t="n">
        <v>2</v>
      </c>
      <c r="C7824" s="22" t="n">
        <f aca="true">NORMSINV(MAX(RAND(),0.000000000001))</f>
        <v>-1.5652108969275</v>
      </c>
      <c r="D7824" s="24" t="n">
        <f aca="false">IF($B$11="","",$B$11*EXP($B$12*C7824))</f>
        <v>479.606528041238</v>
      </c>
      <c r="E7824" s="20" t="n">
        <f aca="true">IF($B$10="","",$B$10*(1-$B$14+2*$B$14*RAND()))</f>
        <v>3.82738270164053</v>
      </c>
      <c r="F7824" s="21" t="n">
        <f aca="false">INDEX($E$17:$E$28,B7824)</f>
        <v>5.0612</v>
      </c>
      <c r="G7824" s="25" t="n">
        <f aca="false">IF(OR(D7824="",E7824="",F7824=""),"",D7824*($B$7-$B$8-F7824-E7824))</f>
        <v>1847.16487850415</v>
      </c>
      <c r="H7824" s="25" t="n">
        <f aca="false">IF(D7824="","",D7824*$F$30)</f>
        <v>2397.64895498376</v>
      </c>
    </row>
    <row r="7825" customFormat="false" ht="15" hidden="false" customHeight="false" outlineLevel="0" collapsed="false">
      <c r="A7825" s="2" t="n">
        <v>7791</v>
      </c>
      <c r="B7825" s="2" t="n">
        <v>3</v>
      </c>
      <c r="C7825" s="22" t="n">
        <f aca="true">NORMSINV(MAX(RAND(),0.000000000001))</f>
        <v>-1.41161495363772</v>
      </c>
      <c r="D7825" s="24" t="n">
        <f aca="false">IF($B$11="","",$B$11*EXP($B$12*C7825))</f>
        <v>511.673206678135</v>
      </c>
      <c r="E7825" s="20" t="n">
        <f aca="true">IF($B$10="","",$B$10*(1-$B$14+2*$B$14*RAND()))</f>
        <v>3.77805535813874</v>
      </c>
      <c r="F7825" s="21" t="n">
        <f aca="false">INDEX($E$17:$E$28,B7825)</f>
        <v>5.0612</v>
      </c>
      <c r="G7825" s="25" t="n">
        <f aca="false">IF(OR(D7825="",E7825="",F7825=""),"",D7825*($B$7-$B$8-F7825-E7825))</f>
        <v>1995.9065193337</v>
      </c>
      <c r="H7825" s="25" t="n">
        <f aca="false">IF(D7825="","",D7825*$F$30)</f>
        <v>2557.95669482533</v>
      </c>
    </row>
    <row r="7826" customFormat="false" ht="15" hidden="false" customHeight="false" outlineLevel="0" collapsed="false">
      <c r="A7826" s="2" t="n">
        <v>7792</v>
      </c>
      <c r="B7826" s="2" t="n">
        <v>4</v>
      </c>
      <c r="C7826" s="22" t="n">
        <f aca="true">NORMSINV(MAX(RAND(),0.000000000001))</f>
        <v>1.0298469522737</v>
      </c>
      <c r="D7826" s="24" t="n">
        <f aca="false">IF($B$11="","",$B$11*EXP($B$12*C7826))</f>
        <v>1431.43877612711</v>
      </c>
      <c r="E7826" s="20" t="n">
        <f aca="true">IF($B$10="","",$B$10*(1-$B$14+2*$B$14*RAND()))</f>
        <v>3.90948565800049</v>
      </c>
      <c r="F7826" s="21" t="n">
        <f aca="false">INDEX($E$17:$E$28,B7826)</f>
        <v>4.89657419354839</v>
      </c>
      <c r="G7826" s="25" t="n">
        <f aca="false">IF(OR(D7826="",E7826="",F7826=""),"",D7826*($B$7-$B$8-F7826-E7826))</f>
        <v>5631.19447145619</v>
      </c>
      <c r="H7826" s="25" t="n">
        <f aca="false">IF(D7826="","",D7826*$F$30)</f>
        <v>7156.04872961467</v>
      </c>
    </row>
    <row r="7827" customFormat="false" ht="15" hidden="false" customHeight="false" outlineLevel="0" collapsed="false">
      <c r="A7827" s="2" t="n">
        <v>7793</v>
      </c>
      <c r="B7827" s="2" t="n">
        <v>5</v>
      </c>
      <c r="C7827" s="22" t="n">
        <f aca="true">NORMSINV(MAX(RAND(),0.000000000001))</f>
        <v>1.16125223586608</v>
      </c>
      <c r="D7827" s="24" t="n">
        <f aca="false">IF($B$11="","",$B$11*EXP($B$12*C7827))</f>
        <v>1512.93247383346</v>
      </c>
      <c r="E7827" s="20" t="n">
        <f aca="true">IF($B$10="","",$B$10*(1-$B$14+2*$B$14*RAND()))</f>
        <v>3.40962701413851</v>
      </c>
      <c r="F7827" s="21" t="n">
        <f aca="false">INDEX($E$17:$E$28,B7827)</f>
        <v>4.761</v>
      </c>
      <c r="G7827" s="25" t="n">
        <f aca="false">IF(OR(D7827="",E7827="",F7827=""),"",D7827*($B$7-$B$8-F7827-E7827))</f>
        <v>6913.1527753672</v>
      </c>
      <c r="H7827" s="25" t="n">
        <f aca="false">IF(D7827="","",D7827*$F$30)</f>
        <v>7563.45202318822</v>
      </c>
    </row>
    <row r="7828" customFormat="false" ht="15" hidden="false" customHeight="false" outlineLevel="0" collapsed="false">
      <c r="A7828" s="2" t="n">
        <v>7794</v>
      </c>
      <c r="B7828" s="2" t="n">
        <v>6</v>
      </c>
      <c r="C7828" s="22" t="n">
        <f aca="true">NORMSINV(MAX(RAND(),0.000000000001))</f>
        <v>-1.52426011285959</v>
      </c>
      <c r="D7828" s="24" t="n">
        <f aca="false">IF($B$11="","",$B$11*EXP($B$12*C7828))</f>
        <v>487.954081101009</v>
      </c>
      <c r="E7828" s="20" t="n">
        <f aca="true">IF($B$10="","",$B$10*(1-$B$14+2*$B$14*RAND()))</f>
        <v>3.82957936790127</v>
      </c>
      <c r="F7828" s="21" t="n">
        <f aca="false">INDEX($E$17:$E$28,B7828)</f>
        <v>4.761</v>
      </c>
      <c r="G7828" s="25" t="n">
        <f aca="false">IF(OR(D7828="",E7828="",F7828=""),"",D7828*($B$7-$B$8-F7828-E7828))</f>
        <v>2024.7267316373</v>
      </c>
      <c r="H7828" s="25" t="n">
        <f aca="false">IF(D7828="","",D7828*$F$30)</f>
        <v>2439.38004224016</v>
      </c>
    </row>
    <row r="7829" customFormat="false" ht="15" hidden="false" customHeight="false" outlineLevel="0" collapsed="false">
      <c r="A7829" s="2" t="n">
        <v>7795</v>
      </c>
      <c r="B7829" s="2" t="n">
        <v>7</v>
      </c>
      <c r="C7829" s="22" t="n">
        <f aca="true">NORMSINV(MAX(RAND(),0.000000000001))</f>
        <v>-0.533318407149728</v>
      </c>
      <c r="D7829" s="24" t="n">
        <f aca="false">IF($B$11="","",$B$11*EXP($B$12*C7829))</f>
        <v>740.829507657965</v>
      </c>
      <c r="E7829" s="20" t="n">
        <f aca="true">IF($B$10="","",$B$10*(1-$B$14+2*$B$14*RAND()))</f>
        <v>3.38101397764231</v>
      </c>
      <c r="F7829" s="21" t="n">
        <f aca="false">INDEX($E$17:$E$28,B7829)</f>
        <v>4.761</v>
      </c>
      <c r="G7829" s="25" t="n">
        <f aca="false">IF(OR(D7829="",E7829="",F7829=""),"",D7829*($B$7-$B$8-F7829-E7829))</f>
        <v>3406.32372116145</v>
      </c>
      <c r="H7829" s="25" t="n">
        <f aca="false">IF(D7829="","",D7829*$F$30)</f>
        <v>3703.5548746837</v>
      </c>
    </row>
    <row r="7830" customFormat="false" ht="15" hidden="false" customHeight="false" outlineLevel="0" collapsed="false">
      <c r="A7830" s="2" t="n">
        <v>7796</v>
      </c>
      <c r="B7830" s="2" t="n">
        <v>8</v>
      </c>
      <c r="C7830" s="22" t="n">
        <f aca="true">NORMSINV(MAX(RAND(),0.000000000001))</f>
        <v>-0.779106875046066</v>
      </c>
      <c r="D7830" s="24" t="n">
        <f aca="false">IF($B$11="","",$B$11*EXP($B$12*C7830))</f>
        <v>667.943503664494</v>
      </c>
      <c r="E7830" s="20" t="n">
        <f aca="true">IF($B$10="","",$B$10*(1-$B$14+2*$B$14*RAND()))</f>
        <v>3.93961866930993</v>
      </c>
      <c r="F7830" s="21" t="n">
        <f aca="false">INDEX($E$17:$E$28,B7830)</f>
        <v>4.761</v>
      </c>
      <c r="G7830" s="25" t="n">
        <f aca="false">IF(OR(D7830="",E7830="",F7830=""),"",D7830*($B$7-$B$8-F7830-E7830))</f>
        <v>2698.07851865807</v>
      </c>
      <c r="H7830" s="25" t="n">
        <f aca="false">IF(D7830="","",D7830*$F$30)</f>
        <v>3339.18316351954</v>
      </c>
    </row>
    <row r="7831" customFormat="false" ht="15" hidden="false" customHeight="false" outlineLevel="0" collapsed="false">
      <c r="A7831" s="2" t="n">
        <v>7797</v>
      </c>
      <c r="B7831" s="2" t="n">
        <v>9</v>
      </c>
      <c r="C7831" s="22" t="n">
        <f aca="true">NORMSINV(MAX(RAND(),0.000000000001))</f>
        <v>0.0640814467261342</v>
      </c>
      <c r="D7831" s="24" t="n">
        <f aca="false">IF($B$11="","",$B$11*EXP($B$12*C7831))</f>
        <v>952.885301931541</v>
      </c>
      <c r="E7831" s="20" t="n">
        <f aca="true">IF($B$10="","",$B$10*(1-$B$14+2*$B$14*RAND()))</f>
        <v>3.45030035849301</v>
      </c>
      <c r="F7831" s="21" t="n">
        <f aca="false">INDEX($E$17:$E$28,B7831)</f>
        <v>4.761</v>
      </c>
      <c r="G7831" s="25" t="n">
        <f aca="false">IF(OR(D7831="",E7831="",F7831=""),"",D7831*($B$7-$B$8-F7831-E7831))</f>
        <v>4315.33132525465</v>
      </c>
      <c r="H7831" s="25" t="n">
        <f aca="false">IF(D7831="","",D7831*$F$30)</f>
        <v>4763.66420141616</v>
      </c>
    </row>
    <row r="7832" customFormat="false" ht="15" hidden="false" customHeight="false" outlineLevel="0" collapsed="false">
      <c r="A7832" s="2" t="n">
        <v>7798</v>
      </c>
      <c r="B7832" s="2" t="n">
        <v>10</v>
      </c>
      <c r="C7832" s="22" t="n">
        <f aca="true">NORMSINV(MAX(RAND(),0.000000000001))</f>
        <v>0.588814136638393</v>
      </c>
      <c r="D7832" s="24" t="n">
        <f aca="false">IF($B$11="","",$B$11*EXP($B$12*C7832))</f>
        <v>1188.68043364528</v>
      </c>
      <c r="E7832" s="20" t="n">
        <f aca="true">IF($B$10="","",$B$10*(1-$B$14+2*$B$14*RAND()))</f>
        <v>3.95957186933384</v>
      </c>
      <c r="F7832" s="21" t="n">
        <f aca="false">INDEX($E$17:$E$28,B7832)</f>
        <v>4.761</v>
      </c>
      <c r="G7832" s="25" t="n">
        <f aca="false">IF(OR(D7832="",E7832="",F7832=""),"",D7832*($B$7-$B$8-F7832-E7832))</f>
        <v>4777.8155733663</v>
      </c>
      <c r="H7832" s="25" t="n">
        <f aca="false">IF(D7832="","",D7832*$F$30)</f>
        <v>5942.45122387949</v>
      </c>
    </row>
    <row r="7833" customFormat="false" ht="15" hidden="false" customHeight="false" outlineLevel="0" collapsed="false">
      <c r="A7833" s="2" t="n">
        <v>7799</v>
      </c>
      <c r="B7833" s="2" t="n">
        <v>11</v>
      </c>
      <c r="C7833" s="22" t="n">
        <f aca="true">NORMSINV(MAX(RAND(),0.000000000001))</f>
        <v>-0.669962484947697</v>
      </c>
      <c r="D7833" s="24" t="n">
        <f aca="false">IF($B$11="","",$B$11*EXP($B$12*C7833))</f>
        <v>699.379376670942</v>
      </c>
      <c r="E7833" s="20" t="n">
        <f aca="true">IF($B$10="","",$B$10*(1-$B$14+2*$B$14*RAND()))</f>
        <v>3.54494911146966</v>
      </c>
      <c r="F7833" s="21" t="n">
        <f aca="false">INDEX($E$17:$E$28,B7833)</f>
        <v>4.761</v>
      </c>
      <c r="G7833" s="25" t="n">
        <f aca="false">IF(OR(D7833="",E7833="",F7833=""),"",D7833*($B$7-$B$8-F7833-E7833))</f>
        <v>3101.08374654758</v>
      </c>
      <c r="H7833" s="25" t="n">
        <f aca="false">IF(D7833="","",D7833*$F$30)</f>
        <v>3496.33737985337</v>
      </c>
    </row>
    <row r="7834" customFormat="false" ht="15" hidden="false" customHeight="false" outlineLevel="0" collapsed="false">
      <c r="A7834" s="2" t="n">
        <v>7800</v>
      </c>
      <c r="B7834" s="2" t="n">
        <v>12</v>
      </c>
      <c r="C7834" s="22" t="n">
        <f aca="true">NORMSINV(MAX(RAND(),0.000000000001))</f>
        <v>0.0737235783548587</v>
      </c>
      <c r="D7834" s="24" t="n">
        <f aca="false">IF($B$11="","",$B$11*EXP($B$12*C7834))</f>
        <v>956.76462350718</v>
      </c>
      <c r="E7834" s="20" t="n">
        <f aca="true">IF($B$10="","",$B$10*(1-$B$14+2*$B$14*RAND()))</f>
        <v>3.8850885691359</v>
      </c>
      <c r="F7834" s="21" t="n">
        <f aca="false">INDEX($E$17:$E$28,B7834)</f>
        <v>4.761</v>
      </c>
      <c r="G7834" s="25" t="n">
        <f aca="false">IF(OR(D7834="",E7834="",F7834=""),"",D7834*($B$7-$B$8-F7834-E7834))</f>
        <v>3916.90962882243</v>
      </c>
      <c r="H7834" s="25" t="n">
        <f aca="false">IF(D7834="","",D7834*$F$30)</f>
        <v>4783.05770583709</v>
      </c>
    </row>
    <row r="7835" customFormat="false" ht="15" hidden="false" customHeight="false" outlineLevel="0" collapsed="false">
      <c r="A7835" s="2" t="n">
        <v>7801</v>
      </c>
      <c r="B7835" s="2" t="n">
        <v>1</v>
      </c>
      <c r="C7835" s="22" t="n">
        <f aca="true">NORMSINV(MAX(RAND(),0.000000000001))</f>
        <v>-0.62844651863688</v>
      </c>
      <c r="D7835" s="24" t="n">
        <f aca="false">IF($B$11="","",$B$11*EXP($B$12*C7835))</f>
        <v>711.721552144375</v>
      </c>
      <c r="E7835" s="20" t="n">
        <f aca="true">IF($B$10="","",$B$10*(1-$B$14+2*$B$14*RAND()))</f>
        <v>3.42420865526389</v>
      </c>
      <c r="F7835" s="21" t="n">
        <f aca="false">INDEX($E$17:$E$28,B7835)</f>
        <v>4.92562580645161</v>
      </c>
      <c r="G7835" s="25" t="n">
        <f aca="false">IF(OR(D7835="",E7835="",F7835=""),"",D7835*($B$7-$B$8-F7835-E7835))</f>
        <v>3124.57543107859</v>
      </c>
      <c r="H7835" s="25" t="n">
        <f aca="false">IF(D7835="","",D7835*$F$30)</f>
        <v>3558.03838348016</v>
      </c>
    </row>
    <row r="7836" customFormat="false" ht="15" hidden="false" customHeight="false" outlineLevel="0" collapsed="false">
      <c r="A7836" s="2" t="n">
        <v>7802</v>
      </c>
      <c r="B7836" s="2" t="n">
        <v>2</v>
      </c>
      <c r="C7836" s="22" t="n">
        <f aca="true">NORMSINV(MAX(RAND(),0.000000000001))</f>
        <v>-0.287222731305992</v>
      </c>
      <c r="D7836" s="24" t="n">
        <f aca="false">IF($B$11="","",$B$11*EXP($B$12*C7836))</f>
        <v>821.775202829209</v>
      </c>
      <c r="E7836" s="20" t="n">
        <f aca="true">IF($B$10="","",$B$10*(1-$B$14+2*$B$14*RAND()))</f>
        <v>3.8464175200709</v>
      </c>
      <c r="F7836" s="21" t="n">
        <f aca="false">INDEX($E$17:$E$28,B7836)</f>
        <v>5.0612</v>
      </c>
      <c r="G7836" s="25" t="n">
        <f aca="false">IF(OR(D7836="",E7836="",F7836=""),"",D7836*($B$7-$B$8-F7836-E7836))</f>
        <v>3149.35688976284</v>
      </c>
      <c r="H7836" s="25" t="n">
        <f aca="false">IF(D7836="","",D7836*$F$30)</f>
        <v>4108.21859398378</v>
      </c>
    </row>
    <row r="7837" customFormat="false" ht="15" hidden="false" customHeight="false" outlineLevel="0" collapsed="false">
      <c r="A7837" s="2" t="n">
        <v>7803</v>
      </c>
      <c r="B7837" s="2" t="n">
        <v>3</v>
      </c>
      <c r="C7837" s="22" t="n">
        <f aca="true">NORMSINV(MAX(RAND(),0.000000000001))</f>
        <v>0.315685796690183</v>
      </c>
      <c r="D7837" s="24" t="n">
        <f aca="false">IF($B$11="","",$B$11*EXP($B$12*C7837))</f>
        <v>1059.45730237313</v>
      </c>
      <c r="E7837" s="20" t="n">
        <f aca="true">IF($B$10="","",$B$10*(1-$B$14+2*$B$14*RAND()))</f>
        <v>3.51291664274927</v>
      </c>
      <c r="F7837" s="21" t="n">
        <f aca="false">INDEX($E$17:$E$28,B7837)</f>
        <v>5.0612</v>
      </c>
      <c r="G7837" s="25" t="n">
        <f aca="false">IF(OR(D7837="",E7837="",F7837=""),"",D7837*($B$7-$B$8-F7837-E7837))</f>
        <v>4413.57554367396</v>
      </c>
      <c r="H7837" s="25" t="n">
        <f aca="false">IF(D7837="","",D7837*$F$30)</f>
        <v>5296.43894602373</v>
      </c>
    </row>
    <row r="7838" customFormat="false" ht="15" hidden="false" customHeight="false" outlineLevel="0" collapsed="false">
      <c r="A7838" s="2" t="n">
        <v>7804</v>
      </c>
      <c r="B7838" s="2" t="n">
        <v>4</v>
      </c>
      <c r="C7838" s="22" t="n">
        <f aca="true">NORMSINV(MAX(RAND(),0.000000000001))</f>
        <v>0.800643452923704</v>
      </c>
      <c r="D7838" s="24" t="n">
        <f aca="false">IF($B$11="","",$B$11*EXP($B$12*C7838))</f>
        <v>1299.65844911184</v>
      </c>
      <c r="E7838" s="20" t="n">
        <f aca="true">IF($B$10="","",$B$10*(1-$B$14+2*$B$14*RAND()))</f>
        <v>3.61176885987957</v>
      </c>
      <c r="F7838" s="21" t="n">
        <f aca="false">INDEX($E$17:$E$28,B7838)</f>
        <v>4.89657419354839</v>
      </c>
      <c r="G7838" s="25" t="n">
        <f aca="false">IF(OR(D7838="",E7838="",F7838=""),"",D7838*($B$7-$B$8-F7838-E7838))</f>
        <v>5499.70870435515</v>
      </c>
      <c r="H7838" s="25" t="n">
        <f aca="false">IF(D7838="","",D7838*$F$30)</f>
        <v>6497.25251879989</v>
      </c>
    </row>
    <row r="7839" customFormat="false" ht="15" hidden="false" customHeight="false" outlineLevel="0" collapsed="false">
      <c r="A7839" s="2" t="n">
        <v>7805</v>
      </c>
      <c r="B7839" s="2" t="n">
        <v>5</v>
      </c>
      <c r="C7839" s="22" t="n">
        <f aca="true">NORMSINV(MAX(RAND(),0.000000000001))</f>
        <v>1.22574681723082</v>
      </c>
      <c r="D7839" s="24" t="n">
        <f aca="false">IF($B$11="","",$B$11*EXP($B$12*C7839))</f>
        <v>1554.61143172601</v>
      </c>
      <c r="E7839" s="20" t="n">
        <f aca="true">IF($B$10="","",$B$10*(1-$B$14+2*$B$14*RAND()))</f>
        <v>3.99621340145251</v>
      </c>
      <c r="F7839" s="21" t="n">
        <f aca="false">INDEX($E$17:$E$28,B7839)</f>
        <v>4.761</v>
      </c>
      <c r="G7839" s="25" t="n">
        <f aca="false">IF(OR(D7839="",E7839="",F7839=""),"",D7839*($B$7-$B$8-F7839-E7839))</f>
        <v>6191.68557622706</v>
      </c>
      <c r="H7839" s="25" t="n">
        <f aca="false">IF(D7839="","",D7839*$F$30)</f>
        <v>7771.81346948465</v>
      </c>
    </row>
    <row r="7840" customFormat="false" ht="15" hidden="false" customHeight="false" outlineLevel="0" collapsed="false">
      <c r="A7840" s="2" t="n">
        <v>7806</v>
      </c>
      <c r="B7840" s="2" t="n">
        <v>6</v>
      </c>
      <c r="C7840" s="22" t="n">
        <f aca="true">NORMSINV(MAX(RAND(),0.000000000001))</f>
        <v>-0.574584634043588</v>
      </c>
      <c r="D7840" s="24" t="n">
        <f aca="false">IF($B$11="","",$B$11*EXP($B$12*C7840))</f>
        <v>728.059173341169</v>
      </c>
      <c r="E7840" s="20" t="n">
        <f aca="true">IF($B$10="","",$B$10*(1-$B$14+2*$B$14*RAND()))</f>
        <v>3.57512480086646</v>
      </c>
      <c r="F7840" s="21" t="n">
        <f aca="false">INDEX($E$17:$E$28,B7840)</f>
        <v>4.761</v>
      </c>
      <c r="G7840" s="25" t="n">
        <f aca="false">IF(OR(D7840="",E7840="",F7840=""),"",D7840*($B$7-$B$8-F7840-E7840))</f>
        <v>3206.28173697884</v>
      </c>
      <c r="H7840" s="25" t="n">
        <f aca="false">IF(D7840="","",D7840*$F$30)</f>
        <v>3639.71341936717</v>
      </c>
    </row>
    <row r="7841" customFormat="false" ht="15" hidden="false" customHeight="false" outlineLevel="0" collapsed="false">
      <c r="A7841" s="2" t="n">
        <v>7807</v>
      </c>
      <c r="B7841" s="2" t="n">
        <v>7</v>
      </c>
      <c r="C7841" s="22" t="n">
        <f aca="true">NORMSINV(MAX(RAND(),0.000000000001))</f>
        <v>0.926769520226323</v>
      </c>
      <c r="D7841" s="24" t="n">
        <f aca="false">IF($B$11="","",$B$11*EXP($B$12*C7841))</f>
        <v>1370.59745517843</v>
      </c>
      <c r="E7841" s="20" t="n">
        <f aca="true">IF($B$10="","",$B$10*(1-$B$14+2*$B$14*RAND()))</f>
        <v>3.63133901155754</v>
      </c>
      <c r="F7841" s="21" t="n">
        <f aca="false">INDEX($E$17:$E$28,B7841)</f>
        <v>4.761</v>
      </c>
      <c r="G7841" s="25" t="n">
        <f aca="false">IF(OR(D7841="",E7841="",F7841=""),"",D7841*($B$7-$B$8-F7841-E7841))</f>
        <v>5958.89308673777</v>
      </c>
      <c r="H7841" s="25" t="n">
        <f aca="false">IF(D7841="","",D7841*$F$30)</f>
        <v>6851.89079792801</v>
      </c>
    </row>
    <row r="7842" customFormat="false" ht="15" hidden="false" customHeight="false" outlineLevel="0" collapsed="false">
      <c r="A7842" s="2" t="n">
        <v>7808</v>
      </c>
      <c r="B7842" s="2" t="n">
        <v>8</v>
      </c>
      <c r="C7842" s="22" t="n">
        <f aca="true">NORMSINV(MAX(RAND(),0.000000000001))</f>
        <v>1.00260024531134</v>
      </c>
      <c r="D7842" s="24" t="n">
        <f aca="false">IF($B$11="","",$B$11*EXP($B$12*C7842))</f>
        <v>1415.09863849555</v>
      </c>
      <c r="E7842" s="20" t="n">
        <f aca="true">IF($B$10="","",$B$10*(1-$B$14+2*$B$14*RAND()))</f>
        <v>3.7259344032454</v>
      </c>
      <c r="F7842" s="21" t="n">
        <f aca="false">INDEX($E$17:$E$28,B7842)</f>
        <v>4.761</v>
      </c>
      <c r="G7842" s="25" t="n">
        <f aca="false">IF(OR(D7842="",E7842="",F7842=""),"",D7842*($B$7-$B$8-F7842-E7842))</f>
        <v>6018.50733539971</v>
      </c>
      <c r="H7842" s="25" t="n">
        <f aca="false">IF(D7842="","",D7842*$F$30)</f>
        <v>7074.36111356697</v>
      </c>
    </row>
    <row r="7843" customFormat="false" ht="15" hidden="false" customHeight="false" outlineLevel="0" collapsed="false">
      <c r="A7843" s="2" t="n">
        <v>7809</v>
      </c>
      <c r="B7843" s="2" t="n">
        <v>9</v>
      </c>
      <c r="C7843" s="22" t="n">
        <f aca="true">NORMSINV(MAX(RAND(),0.000000000001))</f>
        <v>0.0512281130875044</v>
      </c>
      <c r="D7843" s="24" t="n">
        <f aca="false">IF($B$11="","",$B$11*EXP($B$12*C7843))</f>
        <v>947.73846465182</v>
      </c>
      <c r="E7843" s="20" t="n">
        <f aca="true">IF($B$10="","",$B$10*(1-$B$14+2*$B$14*RAND()))</f>
        <v>3.72400783653209</v>
      </c>
      <c r="F7843" s="21" t="n">
        <f aca="false">INDEX($E$17:$E$28,B7843)</f>
        <v>4.761</v>
      </c>
      <c r="G7843" s="25" t="n">
        <f aca="false">IF(OR(D7843="",E7843="",F7843=""),"",D7843*($B$7-$B$8-F7843-E7843))</f>
        <v>4032.61974011061</v>
      </c>
      <c r="H7843" s="25" t="n">
        <f aca="false">IF(D7843="","",D7843*$F$30)</f>
        <v>4737.93413248738</v>
      </c>
    </row>
    <row r="7844" customFormat="false" ht="15" hidden="false" customHeight="false" outlineLevel="0" collapsed="false">
      <c r="A7844" s="2" t="n">
        <v>7810</v>
      </c>
      <c r="B7844" s="2" t="n">
        <v>10</v>
      </c>
      <c r="C7844" s="22" t="n">
        <f aca="true">NORMSINV(MAX(RAND(),0.000000000001))</f>
        <v>1.65148140478681</v>
      </c>
      <c r="D7844" s="24" t="n">
        <f aca="false">IF($B$11="","",$B$11*EXP($B$12*C7844))</f>
        <v>1860.07301085841</v>
      </c>
      <c r="E7844" s="20" t="n">
        <f aca="true">IF($B$10="","",$B$10*(1-$B$14+2*$B$14*RAND()))</f>
        <v>4.07170011407985</v>
      </c>
      <c r="F7844" s="21" t="n">
        <f aca="false">INDEX($E$17:$E$28,B7844)</f>
        <v>4.761</v>
      </c>
      <c r="G7844" s="25" t="n">
        <f aca="false">IF(OR(D7844="",E7844="",F7844=""),"",D7844*($B$7-$B$8-F7844-E7844))</f>
        <v>7267.86306313024</v>
      </c>
      <c r="H7844" s="25" t="n">
        <f aca="false">IF(D7844="","",D7844*$F$30)</f>
        <v>9298.87699588338</v>
      </c>
    </row>
    <row r="7845" customFormat="false" ht="15" hidden="false" customHeight="false" outlineLevel="0" collapsed="false">
      <c r="A7845" s="2" t="n">
        <v>7811</v>
      </c>
      <c r="B7845" s="2" t="n">
        <v>11</v>
      </c>
      <c r="C7845" s="22" t="n">
        <f aca="true">NORMSINV(MAX(RAND(),0.000000000001))</f>
        <v>0.0193191161486552</v>
      </c>
      <c r="D7845" s="24" t="n">
        <f aca="false">IF($B$11="","",$B$11*EXP($B$12*C7845))</f>
        <v>935.081054162358</v>
      </c>
      <c r="E7845" s="20" t="n">
        <f aca="true">IF($B$10="","",$B$10*(1-$B$14+2*$B$14*RAND()))</f>
        <v>3.68259617745531</v>
      </c>
      <c r="F7845" s="21" t="n">
        <f aca="false">INDEX($E$17:$E$28,B7845)</f>
        <v>4.761</v>
      </c>
      <c r="G7845" s="25" t="n">
        <f aca="false">IF(OR(D7845="",E7845="",F7845=""),"",D7845*($B$7-$B$8-F7845-E7845))</f>
        <v>4017.48581549228</v>
      </c>
      <c r="H7845" s="25" t="n">
        <f aca="false">IF(D7845="","",D7845*$F$30)</f>
        <v>4674.65720596846</v>
      </c>
    </row>
    <row r="7846" customFormat="false" ht="15" hidden="false" customHeight="false" outlineLevel="0" collapsed="false">
      <c r="A7846" s="2" t="n">
        <v>7812</v>
      </c>
      <c r="B7846" s="2" t="n">
        <v>12</v>
      </c>
      <c r="C7846" s="22" t="n">
        <f aca="true">NORMSINV(MAX(RAND(),0.000000000001))</f>
        <v>0.476312688290088</v>
      </c>
      <c r="D7846" s="24" t="n">
        <f aca="false">IF($B$11="","",$B$11*EXP($B$12*C7846))</f>
        <v>1133.64660363028</v>
      </c>
      <c r="E7846" s="20" t="n">
        <f aca="true">IF($B$10="","",$B$10*(1-$B$14+2*$B$14*RAND()))</f>
        <v>3.39976174916073</v>
      </c>
      <c r="F7846" s="21" t="n">
        <f aca="false">INDEX($E$17:$E$28,B7846)</f>
        <v>4.761</v>
      </c>
      <c r="G7846" s="25" t="n">
        <f aca="false">IF(OR(D7846="",E7846="",F7846=""),"",D7846*($B$7-$B$8-F7846-E7846))</f>
        <v>5191.23789027781</v>
      </c>
      <c r="H7846" s="25" t="n">
        <f aca="false">IF(D7846="","",D7846*$F$30)</f>
        <v>5667.32610086851</v>
      </c>
    </row>
    <row r="7847" customFormat="false" ht="15" hidden="false" customHeight="false" outlineLevel="0" collapsed="false">
      <c r="A7847" s="2" t="n">
        <v>7813</v>
      </c>
      <c r="B7847" s="2" t="n">
        <v>1</v>
      </c>
      <c r="C7847" s="22" t="n">
        <f aca="true">NORMSINV(MAX(RAND(),0.000000000001))</f>
        <v>-0.0909484124357063</v>
      </c>
      <c r="D7847" s="24" t="n">
        <f aca="false">IF($B$11="","",$B$11*EXP($B$12*C7847))</f>
        <v>892.628266786142</v>
      </c>
      <c r="E7847" s="20" t="n">
        <f aca="true">IF($B$10="","",$B$10*(1-$B$14+2*$B$14*RAND()))</f>
        <v>3.62195512934606</v>
      </c>
      <c r="F7847" s="21" t="n">
        <f aca="false">INDEX($E$17:$E$28,B7847)</f>
        <v>4.92562580645161</v>
      </c>
      <c r="G7847" s="25" t="n">
        <f aca="false">IF(OR(D7847="",E7847="",F7847=""),"",D7847*($B$7-$B$8-F7847-E7847))</f>
        <v>3742.2717629201</v>
      </c>
      <c r="H7847" s="25" t="n">
        <f aca="false">IF(D7847="","",D7847*$F$30)</f>
        <v>4462.42723131728</v>
      </c>
    </row>
    <row r="7848" customFormat="false" ht="15" hidden="false" customHeight="false" outlineLevel="0" collapsed="false">
      <c r="A7848" s="2" t="n">
        <v>7814</v>
      </c>
      <c r="B7848" s="2" t="n">
        <v>2</v>
      </c>
      <c r="C7848" s="22" t="n">
        <f aca="true">NORMSINV(MAX(RAND(),0.000000000001))</f>
        <v>0.486438933222842</v>
      </c>
      <c r="D7848" s="24" t="n">
        <f aca="false">IF($B$11="","",$B$11*EXP($B$12*C7848))</f>
        <v>1138.49404475841</v>
      </c>
      <c r="E7848" s="20" t="n">
        <f aca="true">IF($B$10="","",$B$10*(1-$B$14+2*$B$14*RAND()))</f>
        <v>4.00319634948095</v>
      </c>
      <c r="F7848" s="21" t="n">
        <f aca="false">INDEX($E$17:$E$28,B7848)</f>
        <v>5.0612</v>
      </c>
      <c r="G7848" s="25" t="n">
        <f aca="false">IF(OR(D7848="",E7848="",F7848=""),"",D7848*($B$7-$B$8-F7848-E7848))</f>
        <v>4184.65286700821</v>
      </c>
      <c r="H7848" s="25" t="n">
        <f aca="false">IF(D7848="","",D7848*$F$30)</f>
        <v>5691.55942855624</v>
      </c>
    </row>
    <row r="7849" customFormat="false" ht="15" hidden="false" customHeight="false" outlineLevel="0" collapsed="false">
      <c r="A7849" s="2" t="n">
        <v>7815</v>
      </c>
      <c r="B7849" s="2" t="n">
        <v>3</v>
      </c>
      <c r="C7849" s="22" t="n">
        <f aca="true">NORMSINV(MAX(RAND(),0.000000000001))</f>
        <v>0.397907494217864</v>
      </c>
      <c r="D7849" s="24" t="n">
        <f aca="false">IF($B$11="","",$B$11*EXP($B$12*C7849))</f>
        <v>1096.80590319676</v>
      </c>
      <c r="E7849" s="20" t="n">
        <f aca="true">IF($B$10="","",$B$10*(1-$B$14+2*$B$14*RAND()))</f>
        <v>3.6406530864514</v>
      </c>
      <c r="F7849" s="21" t="n">
        <f aca="false">INDEX($E$17:$E$28,B7849)</f>
        <v>5.0612</v>
      </c>
      <c r="G7849" s="25" t="n">
        <f aca="false">IF(OR(D7849="",E7849="",F7849=""),"",D7849*($B$7-$B$8-F7849-E7849))</f>
        <v>4429.06337275587</v>
      </c>
      <c r="H7849" s="25" t="n">
        <f aca="false">IF(D7849="","",D7849*$F$30)</f>
        <v>5483.15207126123</v>
      </c>
    </row>
    <row r="7850" customFormat="false" ht="15" hidden="false" customHeight="false" outlineLevel="0" collapsed="false">
      <c r="A7850" s="2" t="n">
        <v>7816</v>
      </c>
      <c r="B7850" s="2" t="n">
        <v>4</v>
      </c>
      <c r="C7850" s="22" t="n">
        <f aca="true">NORMSINV(MAX(RAND(),0.000000000001))</f>
        <v>1.15303087561431</v>
      </c>
      <c r="D7850" s="24" t="n">
        <f aca="false">IF($B$11="","",$B$11*EXP($B$12*C7850))</f>
        <v>1507.70043742253</v>
      </c>
      <c r="E7850" s="20" t="n">
        <f aca="true">IF($B$10="","",$B$10*(1-$B$14+2*$B$14*RAND()))</f>
        <v>3.90633702999338</v>
      </c>
      <c r="F7850" s="21" t="n">
        <f aca="false">INDEX($E$17:$E$28,B7850)</f>
        <v>4.89657419354839</v>
      </c>
      <c r="G7850" s="25" t="n">
        <f aca="false">IF(OR(D7850="",E7850="",F7850=""),"",D7850*($B$7-$B$8-F7850-E7850))</f>
        <v>5935.95047043742</v>
      </c>
      <c r="H7850" s="25" t="n">
        <f aca="false">IF(D7850="","",D7850*$F$30)</f>
        <v>7537.29602676273</v>
      </c>
    </row>
    <row r="7851" customFormat="false" ht="15" hidden="false" customHeight="false" outlineLevel="0" collapsed="false">
      <c r="A7851" s="2" t="n">
        <v>7817</v>
      </c>
      <c r="B7851" s="2" t="n">
        <v>5</v>
      </c>
      <c r="C7851" s="22" t="n">
        <f aca="true">NORMSINV(MAX(RAND(),0.000000000001))</f>
        <v>0.61864954473445</v>
      </c>
      <c r="D7851" s="24" t="n">
        <f aca="false">IF($B$11="","",$B$11*EXP($B$12*C7851))</f>
        <v>1203.7184104214</v>
      </c>
      <c r="E7851" s="20" t="n">
        <f aca="true">IF($B$10="","",$B$10*(1-$B$14+2*$B$14*RAND()))</f>
        <v>3.81318629450257</v>
      </c>
      <c r="F7851" s="21" t="n">
        <f aca="false">INDEX($E$17:$E$28,B7851)</f>
        <v>4.761</v>
      </c>
      <c r="G7851" s="25" t="n">
        <f aca="false">IF(OR(D7851="",E7851="",F7851=""),"",D7851*($B$7-$B$8-F7851-E7851))</f>
        <v>5014.46665169306</v>
      </c>
      <c r="H7851" s="25" t="n">
        <f aca="false">IF(D7851="","",D7851*$F$30)</f>
        <v>6017.62907737868</v>
      </c>
    </row>
    <row r="7852" customFormat="false" ht="15" hidden="false" customHeight="false" outlineLevel="0" collapsed="false">
      <c r="A7852" s="2" t="n">
        <v>7818</v>
      </c>
      <c r="B7852" s="2" t="n">
        <v>6</v>
      </c>
      <c r="C7852" s="22" t="n">
        <f aca="true">NORMSINV(MAX(RAND(),0.000000000001))</f>
        <v>-0.388654450627101</v>
      </c>
      <c r="D7852" s="24" t="n">
        <f aca="false">IF($B$11="","",$B$11*EXP($B$12*C7852))</f>
        <v>787.392613126327</v>
      </c>
      <c r="E7852" s="20" t="n">
        <f aca="true">IF($B$10="","",$B$10*(1-$B$14+2*$B$14*RAND()))</f>
        <v>4.1225872576597</v>
      </c>
      <c r="F7852" s="21" t="n">
        <f aca="false">INDEX($E$17:$E$28,B7852)</f>
        <v>4.761</v>
      </c>
      <c r="G7852" s="25" t="n">
        <f aca="false">IF(OR(D7852="",E7852="",F7852=""),"",D7852*($B$7-$B$8-F7852-E7852))</f>
        <v>3036.510906485</v>
      </c>
      <c r="H7852" s="25" t="n">
        <f aca="false">IF(D7852="","",D7852*$F$30)</f>
        <v>3936.33315154113</v>
      </c>
    </row>
    <row r="7853" customFormat="false" ht="15" hidden="false" customHeight="false" outlineLevel="0" collapsed="false">
      <c r="A7853" s="2" t="n">
        <v>7819</v>
      </c>
      <c r="B7853" s="2" t="n">
        <v>7</v>
      </c>
      <c r="C7853" s="22" t="n">
        <f aca="true">NORMSINV(MAX(RAND(),0.000000000001))</f>
        <v>-0.0879796895338859</v>
      </c>
      <c r="D7853" s="24" t="n">
        <f aca="false">IF($B$11="","",$B$11*EXP($B$12*C7853))</f>
        <v>893.745571211732</v>
      </c>
      <c r="E7853" s="20" t="n">
        <f aca="true">IF($B$10="","",$B$10*(1-$B$14+2*$B$14*RAND()))</f>
        <v>4.09355728851601</v>
      </c>
      <c r="F7853" s="21" t="n">
        <f aca="false">INDEX($E$17:$E$28,B7853)</f>
        <v>4.761</v>
      </c>
      <c r="G7853" s="25" t="n">
        <f aca="false">IF(OR(D7853="",E7853="",F7853=""),"",D7853*($B$7-$B$8-F7853-E7853))</f>
        <v>3472.59721558572</v>
      </c>
      <c r="H7853" s="25" t="n">
        <f aca="false">IF(D7853="","",D7853*$F$30)</f>
        <v>4468.01285960169</v>
      </c>
    </row>
    <row r="7854" customFormat="false" ht="15" hidden="false" customHeight="false" outlineLevel="0" collapsed="false">
      <c r="A7854" s="2" t="n">
        <v>7820</v>
      </c>
      <c r="B7854" s="2" t="n">
        <v>8</v>
      </c>
      <c r="C7854" s="22" t="n">
        <f aca="true">NORMSINV(MAX(RAND(),0.000000000001))</f>
        <v>1.76051122128422</v>
      </c>
      <c r="D7854" s="24" t="n">
        <f aca="false">IF($B$11="","",$B$11*EXP($B$12*C7854))</f>
        <v>1947.52085068491</v>
      </c>
      <c r="E7854" s="20" t="n">
        <f aca="true">IF($B$10="","",$B$10*(1-$B$14+2*$B$14*RAND()))</f>
        <v>3.76847267484929</v>
      </c>
      <c r="F7854" s="21" t="n">
        <f aca="false">INDEX($E$17:$E$28,B7854)</f>
        <v>4.761</v>
      </c>
      <c r="G7854" s="25" t="n">
        <f aca="false">IF(OR(D7854="",E7854="",F7854=""),"",D7854*($B$7-$B$8-F7854-E7854))</f>
        <v>8200.08975810958</v>
      </c>
      <c r="H7854" s="25" t="n">
        <f aca="false">IF(D7854="","",D7854*$F$30)</f>
        <v>9736.04623674401</v>
      </c>
    </row>
    <row r="7855" customFormat="false" ht="15" hidden="false" customHeight="false" outlineLevel="0" collapsed="false">
      <c r="A7855" s="2" t="n">
        <v>7821</v>
      </c>
      <c r="B7855" s="2" t="n">
        <v>9</v>
      </c>
      <c r="C7855" s="22" t="n">
        <f aca="true">NORMSINV(MAX(RAND(),0.000000000001))</f>
        <v>-0.372913594183352</v>
      </c>
      <c r="D7855" s="24" t="n">
        <f aca="false">IF($B$11="","",$B$11*EXP($B$12*C7855))</f>
        <v>792.632480728059</v>
      </c>
      <c r="E7855" s="20" t="n">
        <f aca="true">IF($B$10="","",$B$10*(1-$B$14+2*$B$14*RAND()))</f>
        <v>4.05195777385546</v>
      </c>
      <c r="F7855" s="21" t="n">
        <f aca="false">INDEX($E$17:$E$28,B7855)</f>
        <v>4.761</v>
      </c>
      <c r="G7855" s="25" t="n">
        <f aca="false">IF(OR(D7855="",E7855="",F7855=""),"",D7855*($B$7-$B$8-F7855-E7855))</f>
        <v>3112.70122163279</v>
      </c>
      <c r="H7855" s="25" t="n">
        <f aca="false">IF(D7855="","",D7855*$F$30)</f>
        <v>3962.52829765571</v>
      </c>
    </row>
    <row r="7856" customFormat="false" ht="15" hidden="false" customHeight="false" outlineLevel="0" collapsed="false">
      <c r="A7856" s="2" t="n">
        <v>7822</v>
      </c>
      <c r="B7856" s="2" t="n">
        <v>10</v>
      </c>
      <c r="C7856" s="22" t="n">
        <f aca="true">NORMSINV(MAX(RAND(),0.000000000001))</f>
        <v>-0.844834680826693</v>
      </c>
      <c r="D7856" s="24" t="n">
        <f aca="false">IF($B$11="","",$B$11*EXP($B$12*C7856))</f>
        <v>649.698317079595</v>
      </c>
      <c r="E7856" s="20" t="n">
        <f aca="true">IF($B$10="","",$B$10*(1-$B$14+2*$B$14*RAND()))</f>
        <v>3.66876192498963</v>
      </c>
      <c r="F7856" s="21" t="n">
        <f aca="false">INDEX($E$17:$E$28,B7856)</f>
        <v>4.761</v>
      </c>
      <c r="G7856" s="25" t="n">
        <f aca="false">IF(OR(D7856="",E7856="",F7856=""),"",D7856*($B$7-$B$8-F7856-E7856))</f>
        <v>2800.35442354663</v>
      </c>
      <c r="H7856" s="25" t="n">
        <f aca="false">IF(D7856="","",D7856*$F$30)</f>
        <v>3247.97182674431</v>
      </c>
    </row>
    <row r="7857" customFormat="false" ht="15" hidden="false" customHeight="false" outlineLevel="0" collapsed="false">
      <c r="A7857" s="2" t="n">
        <v>7823</v>
      </c>
      <c r="B7857" s="2" t="n">
        <v>11</v>
      </c>
      <c r="C7857" s="22" t="n">
        <f aca="true">NORMSINV(MAX(RAND(),0.000000000001))</f>
        <v>1.50097073633254</v>
      </c>
      <c r="D7857" s="24" t="n">
        <f aca="false">IF($B$11="","",$B$11*EXP($B$12*C7857))</f>
        <v>1745.76988232157</v>
      </c>
      <c r="E7857" s="20" t="n">
        <f aca="true">IF($B$10="","",$B$10*(1-$B$14+2*$B$14*RAND()))</f>
        <v>4.11468099657784</v>
      </c>
      <c r="F7857" s="21" t="n">
        <f aca="false">INDEX($E$17:$E$28,B7857)</f>
        <v>4.761</v>
      </c>
      <c r="G7857" s="25" t="n">
        <f aca="false">IF(OR(D7857="",E7857="",F7857=""),"",D7857*($B$7-$B$8-F7857-E7857))</f>
        <v>6746.21173185732</v>
      </c>
      <c r="H7857" s="25" t="n">
        <f aca="false">IF(D7857="","",D7857*$F$30)</f>
        <v>8727.452795702</v>
      </c>
    </row>
    <row r="7858" customFormat="false" ht="15" hidden="false" customHeight="false" outlineLevel="0" collapsed="false">
      <c r="A7858" s="2" t="n">
        <v>7824</v>
      </c>
      <c r="B7858" s="2" t="n">
        <v>12</v>
      </c>
      <c r="C7858" s="22" t="n">
        <f aca="true">NORMSINV(MAX(RAND(),0.000000000001))</f>
        <v>-0.725784642568686</v>
      </c>
      <c r="D7858" s="24" t="n">
        <f aca="false">IF($B$11="","",$B$11*EXP($B$12*C7858))</f>
        <v>683.120843245132</v>
      </c>
      <c r="E7858" s="20" t="n">
        <f aca="true">IF($B$10="","",$B$10*(1-$B$14+2*$B$14*RAND()))</f>
        <v>3.41645329389857</v>
      </c>
      <c r="F7858" s="21" t="n">
        <f aca="false">INDEX($E$17:$E$28,B7858)</f>
        <v>4.761</v>
      </c>
      <c r="G7858" s="25" t="n">
        <f aca="false">IF(OR(D7858="",E7858="",F7858=""),"",D7858*($B$7-$B$8-F7858-E7858))</f>
        <v>3116.77075321731</v>
      </c>
      <c r="H7858" s="25" t="n">
        <f aca="false">IF(D7858="","",D7858*$F$30)</f>
        <v>3415.05771955106</v>
      </c>
    </row>
    <row r="7859" customFormat="false" ht="15" hidden="false" customHeight="false" outlineLevel="0" collapsed="false">
      <c r="A7859" s="2" t="n">
        <v>7825</v>
      </c>
      <c r="B7859" s="2" t="n">
        <v>1</v>
      </c>
      <c r="C7859" s="22" t="n">
        <f aca="true">NORMSINV(MAX(RAND(),0.000000000001))</f>
        <v>0.996949269144315</v>
      </c>
      <c r="D7859" s="24" t="n">
        <f aca="false">IF($B$11="","",$B$11*EXP($B$12*C7859))</f>
        <v>1411.73311370122</v>
      </c>
      <c r="E7859" s="20" t="n">
        <f aca="true">IF($B$10="","",$B$10*(1-$B$14+2*$B$14*RAND()))</f>
        <v>3.39101202775759</v>
      </c>
      <c r="F7859" s="21" t="n">
        <f aca="false">INDEX($E$17:$E$28,B7859)</f>
        <v>4.92562580645161</v>
      </c>
      <c r="G7859" s="25" t="n">
        <f aca="false">IF(OR(D7859="",E7859="",F7859=""),"",D7859*($B$7-$B$8-F7859-E7859))</f>
        <v>6244.60684334</v>
      </c>
      <c r="H7859" s="25" t="n">
        <f aca="false">IF(D7859="","",D7859*$F$30)</f>
        <v>7057.53618201512</v>
      </c>
    </row>
    <row r="7860" customFormat="false" ht="15" hidden="false" customHeight="false" outlineLevel="0" collapsed="false">
      <c r="A7860" s="2" t="n">
        <v>7826</v>
      </c>
      <c r="B7860" s="2" t="n">
        <v>2</v>
      </c>
      <c r="C7860" s="22" t="n">
        <f aca="true">NORMSINV(MAX(RAND(),0.000000000001))</f>
        <v>-1.00887236962454</v>
      </c>
      <c r="D7860" s="24" t="n">
        <f aca="false">IF($B$11="","",$B$11*EXP($B$12*C7860))</f>
        <v>606.30806305463</v>
      </c>
      <c r="E7860" s="20" t="n">
        <f aca="true">IF($B$10="","",$B$10*(1-$B$14+2*$B$14*RAND()))</f>
        <v>3.58190320793186</v>
      </c>
      <c r="F7860" s="21" t="n">
        <f aca="false">INDEX($E$17:$E$28,B7860)</f>
        <v>5.0612</v>
      </c>
      <c r="G7860" s="25" t="n">
        <f aca="false">IF(OR(D7860="",E7860="",F7860=""),"",D7860*($B$7-$B$8-F7860-E7860))</f>
        <v>2483.98155853356</v>
      </c>
      <c r="H7860" s="25" t="n">
        <f aca="false">IF(D7860="","",D7860*$F$30)</f>
        <v>3031.05526882271</v>
      </c>
    </row>
    <row r="7861" customFormat="false" ht="15" hidden="false" customHeight="false" outlineLevel="0" collapsed="false">
      <c r="A7861" s="2" t="n">
        <v>7827</v>
      </c>
      <c r="B7861" s="2" t="n">
        <v>3</v>
      </c>
      <c r="C7861" s="22" t="n">
        <f aca="true">NORMSINV(MAX(RAND(),0.000000000001))</f>
        <v>-0.034754581476569</v>
      </c>
      <c r="D7861" s="24" t="n">
        <f aca="false">IF($B$11="","",$B$11*EXP($B$12*C7861))</f>
        <v>914.01628919096</v>
      </c>
      <c r="E7861" s="20" t="n">
        <f aca="true">IF($B$10="","",$B$10*(1-$B$14+2*$B$14*RAND()))</f>
        <v>3.74596803881734</v>
      </c>
      <c r="F7861" s="21" t="n">
        <f aca="false">INDEX($E$17:$E$28,B7861)</f>
        <v>5.0612</v>
      </c>
      <c r="G7861" s="25" t="n">
        <f aca="false">IF(OR(D7861="",E7861="",F7861=""),"",D7861*($B$7-$B$8-F7861-E7861))</f>
        <v>3594.67247517178</v>
      </c>
      <c r="H7861" s="25" t="n">
        <f aca="false">IF(D7861="","",D7861*$F$30)</f>
        <v>4569.35023292345</v>
      </c>
    </row>
    <row r="7862" customFormat="false" ht="15" hidden="false" customHeight="false" outlineLevel="0" collapsed="false">
      <c r="A7862" s="2" t="n">
        <v>7828</v>
      </c>
      <c r="B7862" s="2" t="n">
        <v>4</v>
      </c>
      <c r="C7862" s="22" t="n">
        <f aca="true">NORMSINV(MAX(RAND(),0.000000000001))</f>
        <v>0.786106454229537</v>
      </c>
      <c r="D7862" s="24" t="n">
        <f aca="false">IF($B$11="","",$B$11*EXP($B$12*C7862))</f>
        <v>1291.72185609828</v>
      </c>
      <c r="E7862" s="20" t="n">
        <f aca="true">IF($B$10="","",$B$10*(1-$B$14+2*$B$14*RAND()))</f>
        <v>3.44072929022007</v>
      </c>
      <c r="F7862" s="21" t="n">
        <f aca="false">INDEX($E$17:$E$28,B7862)</f>
        <v>4.89657419354839</v>
      </c>
      <c r="G7862" s="25" t="n">
        <f aca="false">IF(OR(D7862="",E7862="",F7862=""),"",D7862*($B$7-$B$8-F7862-E7862))</f>
        <v>5687.05931578405</v>
      </c>
      <c r="H7862" s="25" t="n">
        <f aca="false">IF(D7862="","",D7862*$F$30)</f>
        <v>6457.57590300652</v>
      </c>
    </row>
    <row r="7863" customFormat="false" ht="15" hidden="false" customHeight="false" outlineLevel="0" collapsed="false">
      <c r="A7863" s="2" t="n">
        <v>7829</v>
      </c>
      <c r="B7863" s="2" t="n">
        <v>5</v>
      </c>
      <c r="C7863" s="22" t="n">
        <f aca="true">NORMSINV(MAX(RAND(),0.000000000001))</f>
        <v>-1.7221871529573</v>
      </c>
      <c r="D7863" s="24" t="n">
        <f aca="false">IF($B$11="","",$B$11*EXP($B$12*C7863))</f>
        <v>448.909616013697</v>
      </c>
      <c r="E7863" s="20" t="n">
        <f aca="true">IF($B$10="","",$B$10*(1-$B$14+2*$B$14*RAND()))</f>
        <v>3.95023335332453</v>
      </c>
      <c r="F7863" s="21" t="n">
        <f aca="false">INDEX($E$17:$E$28,B7863)</f>
        <v>4.761</v>
      </c>
      <c r="G7863" s="25" t="n">
        <f aca="false">IF(OR(D7863="",E7863="",F7863=""),"",D7863*($B$7-$B$8-F7863-E7863))</f>
        <v>1808.55208836788</v>
      </c>
      <c r="H7863" s="25" t="n">
        <f aca="false">IF(D7863="","",D7863*$F$30)</f>
        <v>2244.18895237567</v>
      </c>
    </row>
    <row r="7864" customFormat="false" ht="15" hidden="false" customHeight="false" outlineLevel="0" collapsed="false">
      <c r="A7864" s="2" t="n">
        <v>7830</v>
      </c>
      <c r="B7864" s="2" t="n">
        <v>6</v>
      </c>
      <c r="C7864" s="22" t="n">
        <f aca="true">NORMSINV(MAX(RAND(),0.000000000001))</f>
        <v>0.152298150015743</v>
      </c>
      <c r="D7864" s="24" t="n">
        <f aca="false">IF($B$11="","",$B$11*EXP($B$12*C7864))</f>
        <v>988.972046680253</v>
      </c>
      <c r="E7864" s="20" t="n">
        <f aca="true">IF($B$10="","",$B$10*(1-$B$14+2*$B$14*RAND()))</f>
        <v>3.9975910474168</v>
      </c>
      <c r="F7864" s="21" t="n">
        <f aca="false">INDEX($E$17:$E$28,B7864)</f>
        <v>4.761</v>
      </c>
      <c r="G7864" s="25" t="n">
        <f aca="false">IF(OR(D7864="",E7864="",F7864=""),"",D7864*($B$7-$B$8-F7864-E7864))</f>
        <v>3937.50216050729</v>
      </c>
      <c r="H7864" s="25" t="n">
        <f aca="false">IF(D7864="","",D7864*$F$30)</f>
        <v>4944.06905576392</v>
      </c>
    </row>
    <row r="7865" customFormat="false" ht="15" hidden="false" customHeight="false" outlineLevel="0" collapsed="false">
      <c r="A7865" s="2" t="n">
        <v>7831</v>
      </c>
      <c r="B7865" s="2" t="n">
        <v>7</v>
      </c>
      <c r="C7865" s="22" t="n">
        <f aca="true">NORMSINV(MAX(RAND(),0.000000000001))</f>
        <v>-0.884797465426035</v>
      </c>
      <c r="D7865" s="24" t="n">
        <f aca="false">IF($B$11="","",$B$11*EXP($B$12*C7865))</f>
        <v>638.849668539526</v>
      </c>
      <c r="E7865" s="20" t="n">
        <f aca="true">IF($B$10="","",$B$10*(1-$B$14+2*$B$14*RAND()))</f>
        <v>4.0480708969133</v>
      </c>
      <c r="F7865" s="21" t="n">
        <f aca="false">INDEX($E$17:$E$28,B7865)</f>
        <v>4.761</v>
      </c>
      <c r="G7865" s="25" t="n">
        <f aca="false">IF(OR(D7865="",E7865="",F7865=""),"",D7865*($B$7-$B$8-F7865-E7865))</f>
        <v>2511.27275455931</v>
      </c>
      <c r="H7865" s="25" t="n">
        <f aca="false">IF(D7865="","",D7865*$F$30)</f>
        <v>3193.7372629628</v>
      </c>
    </row>
    <row r="7866" customFormat="false" ht="15" hidden="false" customHeight="false" outlineLevel="0" collapsed="false">
      <c r="A7866" s="2" t="n">
        <v>7832</v>
      </c>
      <c r="B7866" s="2" t="n">
        <v>8</v>
      </c>
      <c r="C7866" s="22" t="n">
        <f aca="true">NORMSINV(MAX(RAND(),0.000000000001))</f>
        <v>0.939789601228952</v>
      </c>
      <c r="D7866" s="24" t="n">
        <f aca="false">IF($B$11="","",$B$11*EXP($B$12*C7866))</f>
        <v>1378.13751911082</v>
      </c>
      <c r="E7866" s="20" t="n">
        <f aca="true">IF($B$10="","",$B$10*(1-$B$14+2*$B$14*RAND()))</f>
        <v>3.72058813378269</v>
      </c>
      <c r="F7866" s="21" t="n">
        <f aca="false">INDEX($E$17:$E$28,B7866)</f>
        <v>4.761</v>
      </c>
      <c r="G7866" s="25" t="n">
        <f aca="false">IF(OR(D7866="",E7866="",F7866=""),"",D7866*($B$7-$B$8-F7866-E7866))</f>
        <v>5868.67716466082</v>
      </c>
      <c r="H7866" s="25" t="n">
        <f aca="false">IF(D7866="","",D7866*$F$30)</f>
        <v>6889.58508553883</v>
      </c>
    </row>
    <row r="7867" customFormat="false" ht="15" hidden="false" customHeight="false" outlineLevel="0" collapsed="false">
      <c r="A7867" s="2" t="n">
        <v>7833</v>
      </c>
      <c r="B7867" s="2" t="n">
        <v>9</v>
      </c>
      <c r="C7867" s="22" t="n">
        <f aca="true">NORMSINV(MAX(RAND(),0.000000000001))</f>
        <v>-0.445302662169456</v>
      </c>
      <c r="D7867" s="24" t="n">
        <f aca="false">IF($B$11="","",$B$11*EXP($B$12*C7867))</f>
        <v>768.820377582488</v>
      </c>
      <c r="E7867" s="20" t="n">
        <f aca="true">IF($B$10="","",$B$10*(1-$B$14+2*$B$14*RAND()))</f>
        <v>3.59887442310391</v>
      </c>
      <c r="F7867" s="21" t="n">
        <f aca="false">INDEX($E$17:$E$28,B7867)</f>
        <v>4.761</v>
      </c>
      <c r="G7867" s="25" t="n">
        <f aca="false">IF(OR(D7867="",E7867="",F7867=""),"",D7867*($B$7-$B$8-F7867-E7867))</f>
        <v>3367.52979988797</v>
      </c>
      <c r="H7867" s="25" t="n">
        <f aca="false">IF(D7867="","",D7867*$F$30)</f>
        <v>3843.48683161038</v>
      </c>
    </row>
    <row r="7868" customFormat="false" ht="15" hidden="false" customHeight="false" outlineLevel="0" collapsed="false">
      <c r="A7868" s="2" t="n">
        <v>7834</v>
      </c>
      <c r="B7868" s="2" t="n">
        <v>10</v>
      </c>
      <c r="C7868" s="22" t="n">
        <f aca="true">NORMSINV(MAX(RAND(),0.000000000001))</f>
        <v>-0.557179568505425</v>
      </c>
      <c r="D7868" s="24" t="n">
        <f aca="false">IF($B$11="","",$B$11*EXP($B$12*C7868))</f>
        <v>733.418317138429</v>
      </c>
      <c r="E7868" s="20" t="n">
        <f aca="true">IF($B$10="","",$B$10*(1-$B$14+2*$B$14*RAND()))</f>
        <v>3.70340441790681</v>
      </c>
      <c r="F7868" s="21" t="n">
        <f aca="false">INDEX($E$17:$E$28,B7868)</f>
        <v>4.761</v>
      </c>
      <c r="G7868" s="25" t="n">
        <f aca="false">IF(OR(D7868="",E7868="",F7868=""),"",D7868*($B$7-$B$8-F7868-E7868))</f>
        <v>3135.80011658329</v>
      </c>
      <c r="H7868" s="25" t="n">
        <f aca="false">IF(D7868="","",D7868*$F$30)</f>
        <v>3666.50485103843</v>
      </c>
    </row>
    <row r="7869" customFormat="false" ht="15" hidden="false" customHeight="false" outlineLevel="0" collapsed="false">
      <c r="A7869" s="2" t="n">
        <v>7835</v>
      </c>
      <c r="B7869" s="2" t="n">
        <v>11</v>
      </c>
      <c r="C7869" s="22" t="n">
        <f aca="true">NORMSINV(MAX(RAND(),0.000000000001))</f>
        <v>0.020131626122968</v>
      </c>
      <c r="D7869" s="24" t="n">
        <f aca="false">IF($B$11="","",$B$11*EXP($B$12*C7869))</f>
        <v>935.401247184408</v>
      </c>
      <c r="E7869" s="20" t="n">
        <f aca="true">IF($B$10="","",$B$10*(1-$B$14+2*$B$14*RAND()))</f>
        <v>3.83900470051684</v>
      </c>
      <c r="F7869" s="21" t="n">
        <f aca="false">INDEX($E$17:$E$28,B7869)</f>
        <v>4.761</v>
      </c>
      <c r="G7869" s="25" t="n">
        <f aca="false">IF(OR(D7869="",E7869="",F7869=""),"",D7869*($B$7-$B$8-F7869-E7869))</f>
        <v>3872.55676647414</v>
      </c>
      <c r="H7869" s="25" t="n">
        <f aca="false">IF(D7869="","",D7869*$F$30)</f>
        <v>4676.25791492429</v>
      </c>
    </row>
    <row r="7870" customFormat="false" ht="15" hidden="false" customHeight="false" outlineLevel="0" collapsed="false">
      <c r="A7870" s="2" t="n">
        <v>7836</v>
      </c>
      <c r="B7870" s="2" t="n">
        <v>12</v>
      </c>
      <c r="C7870" s="22" t="n">
        <f aca="true">NORMSINV(MAX(RAND(),0.000000000001))</f>
        <v>0.0988593392947704</v>
      </c>
      <c r="D7870" s="24" t="n">
        <f aca="false">IF($B$11="","",$B$11*EXP($B$12*C7870))</f>
        <v>966.951912318473</v>
      </c>
      <c r="E7870" s="20" t="n">
        <f aca="true">IF($B$10="","",$B$10*(1-$B$14+2*$B$14*RAND()))</f>
        <v>4.04798063446124</v>
      </c>
      <c r="F7870" s="21" t="n">
        <f aca="false">INDEX($E$17:$E$28,B7870)</f>
        <v>4.761</v>
      </c>
      <c r="G7870" s="25" t="n">
        <f aca="false">IF(OR(D7870="",E7870="",F7870=""),"",D7870*($B$7-$B$8-F7870-E7870))</f>
        <v>3801.10669286865</v>
      </c>
      <c r="H7870" s="25" t="n">
        <f aca="false">IF(D7870="","",D7870*$F$30)</f>
        <v>4833.98600006251</v>
      </c>
    </row>
    <row r="7871" customFormat="false" ht="15" hidden="false" customHeight="false" outlineLevel="0" collapsed="false">
      <c r="A7871" s="2" t="n">
        <v>7837</v>
      </c>
      <c r="B7871" s="2" t="n">
        <v>1</v>
      </c>
      <c r="C7871" s="22" t="n">
        <f aca="true">NORMSINV(MAX(RAND(),0.000000000001))</f>
        <v>0.417681240999242</v>
      </c>
      <c r="D7871" s="24" t="n">
        <f aca="false">IF($B$11="","",$B$11*EXP($B$12*C7871))</f>
        <v>1105.98265171473</v>
      </c>
      <c r="E7871" s="20" t="n">
        <f aca="true">IF($B$10="","",$B$10*(1-$B$14+2*$B$14*RAND()))</f>
        <v>3.60030436297658</v>
      </c>
      <c r="F7871" s="21" t="n">
        <f aca="false">INDEX($E$17:$E$28,B7871)</f>
        <v>4.92562580645161</v>
      </c>
      <c r="G7871" s="25" t="n">
        <f aca="false">IF(OR(D7871="",E7871="",F7871=""),"",D7871*($B$7-$B$8-F7871-E7871))</f>
        <v>4660.68812572683</v>
      </c>
      <c r="H7871" s="25" t="n">
        <f aca="false">IF(D7871="","",D7871*$F$30)</f>
        <v>5529.02847245226</v>
      </c>
    </row>
    <row r="7872" customFormat="false" ht="15" hidden="false" customHeight="false" outlineLevel="0" collapsed="false">
      <c r="A7872" s="2" t="n">
        <v>7838</v>
      </c>
      <c r="B7872" s="2" t="n">
        <v>2</v>
      </c>
      <c r="C7872" s="22" t="n">
        <f aca="true">NORMSINV(MAX(RAND(),0.000000000001))</f>
        <v>0.771414818099183</v>
      </c>
      <c r="D7872" s="24" t="n">
        <f aca="false">IF($B$11="","",$B$11*EXP($B$12*C7872))</f>
        <v>1283.75007873054</v>
      </c>
      <c r="E7872" s="20" t="n">
        <f aca="true">IF($B$10="","",$B$10*(1-$B$14+2*$B$14*RAND()))</f>
        <v>3.68275048758719</v>
      </c>
      <c r="F7872" s="21" t="n">
        <f aca="false">INDEX($E$17:$E$28,B7872)</f>
        <v>5.0612</v>
      </c>
      <c r="G7872" s="25" t="n">
        <f aca="false">IF(OR(D7872="",E7872="",F7872=""),"",D7872*($B$7-$B$8-F7872-E7872))</f>
        <v>5129.92887617107</v>
      </c>
      <c r="H7872" s="25" t="n">
        <f aca="false">IF(D7872="","",D7872*$F$30)</f>
        <v>6417.72339358969</v>
      </c>
    </row>
    <row r="7873" customFormat="false" ht="15" hidden="false" customHeight="false" outlineLevel="0" collapsed="false">
      <c r="A7873" s="2" t="n">
        <v>7839</v>
      </c>
      <c r="B7873" s="2" t="n">
        <v>3</v>
      </c>
      <c r="C7873" s="22" t="n">
        <f aca="true">NORMSINV(MAX(RAND(),0.000000000001))</f>
        <v>0.291343580981559</v>
      </c>
      <c r="D7873" s="24" t="n">
        <f aca="false">IF($B$11="","",$B$11*EXP($B$12*C7873))</f>
        <v>1048.6460065182</v>
      </c>
      <c r="E7873" s="20" t="n">
        <f aca="true">IF($B$10="","",$B$10*(1-$B$14+2*$B$14*RAND()))</f>
        <v>4.09753667493076</v>
      </c>
      <c r="F7873" s="21" t="n">
        <f aca="false">INDEX($E$17:$E$28,B7873)</f>
        <v>5.0612</v>
      </c>
      <c r="G7873" s="25" t="n">
        <f aca="false">IF(OR(D7873="",E7873="",F7873=""),"",D7873*($B$7-$B$8-F7873-E7873))</f>
        <v>3755.47748412394</v>
      </c>
      <c r="H7873" s="25" t="n">
        <f aca="false">IF(D7873="","",D7873*$F$30)</f>
        <v>5242.39111578578</v>
      </c>
    </row>
    <row r="7874" customFormat="false" ht="15" hidden="false" customHeight="false" outlineLevel="0" collapsed="false">
      <c r="A7874" s="2" t="n">
        <v>7840</v>
      </c>
      <c r="B7874" s="2" t="n">
        <v>4</v>
      </c>
      <c r="C7874" s="22" t="n">
        <f aca="true">NORMSINV(MAX(RAND(),0.000000000001))</f>
        <v>-0.654606147240547</v>
      </c>
      <c r="D7874" s="24" t="n">
        <f aca="false">IF($B$11="","",$B$11*EXP($B$12*C7874))</f>
        <v>703.91948142954</v>
      </c>
      <c r="E7874" s="20" t="n">
        <f aca="true">IF($B$10="","",$B$10*(1-$B$14+2*$B$14*RAND()))</f>
        <v>3.60943296916697</v>
      </c>
      <c r="F7874" s="21" t="n">
        <f aca="false">INDEX($E$17:$E$28,B7874)</f>
        <v>4.89657419354839</v>
      </c>
      <c r="G7874" s="25" t="n">
        <f aca="false">IF(OR(D7874="",E7874="",F7874=""),"",D7874*($B$7-$B$8-F7874-E7874))</f>
        <v>2980.39004239779</v>
      </c>
      <c r="H7874" s="25" t="n">
        <f aca="false">IF(D7874="","",D7874*$F$30)</f>
        <v>3519.03427156255</v>
      </c>
    </row>
    <row r="7875" customFormat="false" ht="15" hidden="false" customHeight="false" outlineLevel="0" collapsed="false">
      <c r="A7875" s="2" t="n">
        <v>7841</v>
      </c>
      <c r="B7875" s="2" t="n">
        <v>5</v>
      </c>
      <c r="C7875" s="22" t="n">
        <f aca="true">NORMSINV(MAX(RAND(),0.000000000001))</f>
        <v>-0.0273061390801644</v>
      </c>
      <c r="D7875" s="24" t="n">
        <f aca="false">IF($B$11="","",$B$11*EXP($B$12*C7875))</f>
        <v>916.889454785347</v>
      </c>
      <c r="E7875" s="20" t="n">
        <f aca="true">IF($B$10="","",$B$10*(1-$B$14+2*$B$14*RAND()))</f>
        <v>3.44271245476784</v>
      </c>
      <c r="F7875" s="21" t="n">
        <f aca="false">INDEX($E$17:$E$28,B7875)</f>
        <v>4.761</v>
      </c>
      <c r="G7875" s="25" t="n">
        <f aca="false">IF(OR(D7875="",E7875="",F7875=""),"",D7875*($B$7-$B$8-F7875-E7875))</f>
        <v>4159.27421409747</v>
      </c>
      <c r="H7875" s="25" t="n">
        <f aca="false">IF(D7875="","",D7875*$F$30)</f>
        <v>4583.7137623629</v>
      </c>
    </row>
    <row r="7876" customFormat="false" ht="15" hidden="false" customHeight="false" outlineLevel="0" collapsed="false">
      <c r="A7876" s="2" t="n">
        <v>7842</v>
      </c>
      <c r="B7876" s="2" t="n">
        <v>6</v>
      </c>
      <c r="C7876" s="22" t="n">
        <f aca="true">NORMSINV(MAX(RAND(),0.000000000001))</f>
        <v>-0.318231312474844</v>
      </c>
      <c r="D7876" s="24" t="n">
        <f aca="false">IF($B$11="","",$B$11*EXP($B$12*C7876))</f>
        <v>811.107759672481</v>
      </c>
      <c r="E7876" s="20" t="n">
        <f aca="true">IF($B$10="","",$B$10*(1-$B$14+2*$B$14*RAND()))</f>
        <v>3.89850433480013</v>
      </c>
      <c r="F7876" s="21" t="n">
        <f aca="false">INDEX($E$17:$E$28,B7876)</f>
        <v>4.761</v>
      </c>
      <c r="G7876" s="25" t="n">
        <f aca="false">IF(OR(D7876="",E7876="",F7876=""),"",D7876*($B$7-$B$8-F7876-E7876))</f>
        <v>3309.72169735354</v>
      </c>
      <c r="H7876" s="25" t="n">
        <f aca="false">IF(D7876="","",D7876*$F$30)</f>
        <v>4054.88991215466</v>
      </c>
    </row>
    <row r="7877" customFormat="false" ht="15" hidden="false" customHeight="false" outlineLevel="0" collapsed="false">
      <c r="A7877" s="2" t="n">
        <v>7843</v>
      </c>
      <c r="B7877" s="2" t="n">
        <v>7</v>
      </c>
      <c r="C7877" s="22" t="n">
        <f aca="true">NORMSINV(MAX(RAND(),0.000000000001))</f>
        <v>1.29618454024233</v>
      </c>
      <c r="D7877" s="24" t="n">
        <f aca="false">IF($B$11="","",$B$11*EXP($B$12*C7877))</f>
        <v>1601.44396054345</v>
      </c>
      <c r="E7877" s="20" t="n">
        <f aca="true">IF($B$10="","",$B$10*(1-$B$14+2*$B$14*RAND()))</f>
        <v>4.08087175643426</v>
      </c>
      <c r="F7877" s="21" t="n">
        <f aca="false">INDEX($E$17:$E$28,B7877)</f>
        <v>4.761</v>
      </c>
      <c r="G7877" s="25" t="n">
        <f aca="false">IF(OR(D7877="",E7877="",F7877=""),"",D7877*($B$7-$B$8-F7877-E7877))</f>
        <v>6242.63393308219</v>
      </c>
      <c r="H7877" s="25" t="n">
        <f aca="false">IF(D7877="","",D7877*$F$30)</f>
        <v>8005.93864754881</v>
      </c>
    </row>
    <row r="7878" customFormat="false" ht="15" hidden="false" customHeight="false" outlineLevel="0" collapsed="false">
      <c r="A7878" s="2" t="n">
        <v>7844</v>
      </c>
      <c r="B7878" s="2" t="n">
        <v>8</v>
      </c>
      <c r="C7878" s="22" t="n">
        <f aca="true">NORMSINV(MAX(RAND(),0.000000000001))</f>
        <v>-0.471993328231255</v>
      </c>
      <c r="D7878" s="24" t="n">
        <f aca="false">IF($B$11="","",$B$11*EXP($B$12*C7878))</f>
        <v>760.222247928561</v>
      </c>
      <c r="E7878" s="20" t="n">
        <f aca="true">IF($B$10="","",$B$10*(1-$B$14+2*$B$14*RAND()))</f>
        <v>3.83579251124225</v>
      </c>
      <c r="F7878" s="21" t="n">
        <f aca="false">INDEX($E$17:$E$28,B7878)</f>
        <v>4.761</v>
      </c>
      <c r="G7878" s="25" t="n">
        <f aca="false">IF(OR(D7878="",E7878="",F7878=""),"",D7878*($B$7-$B$8-F7878-E7878))</f>
        <v>3149.75851073787</v>
      </c>
      <c r="H7878" s="25" t="n">
        <f aca="false">IF(D7878="","",D7878*$F$30)</f>
        <v>3800.50306184446</v>
      </c>
    </row>
    <row r="7879" customFormat="false" ht="15" hidden="false" customHeight="false" outlineLevel="0" collapsed="false">
      <c r="A7879" s="2" t="n">
        <v>7845</v>
      </c>
      <c r="B7879" s="2" t="n">
        <v>9</v>
      </c>
      <c r="C7879" s="22" t="n">
        <f aca="true">NORMSINV(MAX(RAND(),0.000000000001))</f>
        <v>1.54015777872057</v>
      </c>
      <c r="D7879" s="24" t="n">
        <f aca="false">IF($B$11="","",$B$11*EXP($B$12*C7879))</f>
        <v>1774.83549826955</v>
      </c>
      <c r="E7879" s="20" t="n">
        <f aca="true">IF($B$10="","",$B$10*(1-$B$14+2*$B$14*RAND()))</f>
        <v>3.4660511388365</v>
      </c>
      <c r="F7879" s="21" t="n">
        <f aca="false">INDEX($E$17:$E$28,B7879)</f>
        <v>4.761</v>
      </c>
      <c r="G7879" s="25" t="n">
        <f aca="false">IF(OR(D7879="",E7879="",F7879=""),"",D7879*($B$7-$B$8-F7879-E7879))</f>
        <v>8009.74184066811</v>
      </c>
      <c r="H7879" s="25" t="n">
        <f aca="false">IF(D7879="","",D7879*$F$30)</f>
        <v>8872.75762294913</v>
      </c>
    </row>
    <row r="7880" customFormat="false" ht="15" hidden="false" customHeight="false" outlineLevel="0" collapsed="false">
      <c r="A7880" s="2" t="n">
        <v>7846</v>
      </c>
      <c r="B7880" s="2" t="n">
        <v>10</v>
      </c>
      <c r="C7880" s="22" t="n">
        <f aca="true">NORMSINV(MAX(RAND(),0.000000000001))</f>
        <v>1.75437585376687</v>
      </c>
      <c r="D7880" s="24" t="n">
        <f aca="false">IF($B$11="","",$B$11*EXP($B$12*C7880))</f>
        <v>1942.49255275906</v>
      </c>
      <c r="E7880" s="20" t="n">
        <f aca="true">IF($B$10="","",$B$10*(1-$B$14+2*$B$14*RAND()))</f>
        <v>3.91349969311862</v>
      </c>
      <c r="F7880" s="21" t="n">
        <f aca="false">INDEX($E$17:$E$28,B7880)</f>
        <v>4.761</v>
      </c>
      <c r="G7880" s="25" t="n">
        <f aca="false">IF(OR(D7880="",E7880="",F7880=""),"",D7880*($B$7-$B$8-F7880-E7880))</f>
        <v>7897.20406935676</v>
      </c>
      <c r="H7880" s="25" t="n">
        <f aca="false">IF(D7880="","",D7880*$F$30)</f>
        <v>9710.90876975311</v>
      </c>
    </row>
    <row r="7881" customFormat="false" ht="15" hidden="false" customHeight="false" outlineLevel="0" collapsed="false">
      <c r="A7881" s="2" t="n">
        <v>7847</v>
      </c>
      <c r="B7881" s="2" t="n">
        <v>11</v>
      </c>
      <c r="C7881" s="22" t="n">
        <f aca="true">NORMSINV(MAX(RAND(),0.000000000001))</f>
        <v>-0.0522861980554493</v>
      </c>
      <c r="D7881" s="24" t="n">
        <f aca="false">IF($B$11="","",$B$11*EXP($B$12*C7881))</f>
        <v>907.289120324296</v>
      </c>
      <c r="E7881" s="20" t="n">
        <f aca="true">IF($B$10="","",$B$10*(1-$B$14+2*$B$14*RAND()))</f>
        <v>3.96391123910146</v>
      </c>
      <c r="F7881" s="21" t="n">
        <f aca="false">INDEX($E$17:$E$28,B7881)</f>
        <v>4.761</v>
      </c>
      <c r="G7881" s="25" t="n">
        <f aca="false">IF(OR(D7881="",E7881="",F7881=""),"",D7881*($B$7-$B$8-F7881-E7881))</f>
        <v>3642.8463498996</v>
      </c>
      <c r="H7881" s="25" t="n">
        <f aca="false">IF(D7881="","",D7881*$F$30)</f>
        <v>4535.71977032522</v>
      </c>
    </row>
    <row r="7882" customFormat="false" ht="15" hidden="false" customHeight="false" outlineLevel="0" collapsed="false">
      <c r="A7882" s="2" t="n">
        <v>7848</v>
      </c>
      <c r="B7882" s="2" t="n">
        <v>12</v>
      </c>
      <c r="C7882" s="22" t="n">
        <f aca="true">NORMSINV(MAX(RAND(),0.000000000001))</f>
        <v>0.234171089722224</v>
      </c>
      <c r="D7882" s="24" t="n">
        <f aca="false">IF($B$11="","",$B$11*EXP($B$12*C7882))</f>
        <v>1023.68541410521</v>
      </c>
      <c r="E7882" s="20" t="n">
        <f aca="true">IF($B$10="","",$B$10*(1-$B$14+2*$B$14*RAND()))</f>
        <v>3.97063165634101</v>
      </c>
      <c r="F7882" s="21" t="n">
        <f aca="false">INDEX($E$17:$E$28,B7882)</f>
        <v>4.761</v>
      </c>
      <c r="G7882" s="25" t="n">
        <f aca="false">IF(OR(D7882="",E7882="",F7882=""),"",D7882*($B$7-$B$8-F7882-E7882))</f>
        <v>4103.30820776475</v>
      </c>
      <c r="H7882" s="25" t="n">
        <f aca="false">IF(D7882="","",D7882*$F$30)</f>
        <v>5117.60812219474</v>
      </c>
    </row>
    <row r="7883" customFormat="false" ht="15" hidden="false" customHeight="false" outlineLevel="0" collapsed="false">
      <c r="A7883" s="2" t="n">
        <v>7849</v>
      </c>
      <c r="B7883" s="2" t="n">
        <v>1</v>
      </c>
      <c r="C7883" s="22" t="n">
        <f aca="true">NORMSINV(MAX(RAND(),0.000000000001))</f>
        <v>-0.21180390465669</v>
      </c>
      <c r="D7883" s="24" t="n">
        <f aca="false">IF($B$11="","",$B$11*EXP($B$12*C7883))</f>
        <v>848.309729499509</v>
      </c>
      <c r="E7883" s="20" t="n">
        <f aca="true">IF($B$10="","",$B$10*(1-$B$14+2*$B$14*RAND()))</f>
        <v>3.53597226490403</v>
      </c>
      <c r="F7883" s="21" t="n">
        <f aca="false">INDEX($E$17:$E$28,B7883)</f>
        <v>4.92562580645161</v>
      </c>
      <c r="G7883" s="25" t="n">
        <f aca="false">IF(OR(D7883="",E7883="",F7883=""),"",D7883*($B$7-$B$8-F7883-E7883))</f>
        <v>3629.40998277847</v>
      </c>
      <c r="H7883" s="25" t="n">
        <f aca="false">IF(D7883="","",D7883*$F$30)</f>
        <v>4240.86999971394</v>
      </c>
    </row>
    <row r="7884" customFormat="false" ht="15" hidden="false" customHeight="false" outlineLevel="0" collapsed="false">
      <c r="A7884" s="2" t="n">
        <v>7850</v>
      </c>
      <c r="B7884" s="2" t="n">
        <v>2</v>
      </c>
      <c r="C7884" s="22" t="n">
        <f aca="true">NORMSINV(MAX(RAND(),0.000000000001))</f>
        <v>0.455669548219258</v>
      </c>
      <c r="D7884" s="24" t="n">
        <f aca="false">IF($B$11="","",$B$11*EXP($B$12*C7884))</f>
        <v>1123.82854632536</v>
      </c>
      <c r="E7884" s="20" t="n">
        <f aca="true">IF($B$10="","",$B$10*(1-$B$14+2*$B$14*RAND()))</f>
        <v>3.66576739891212</v>
      </c>
      <c r="F7884" s="21" t="n">
        <f aca="false">INDEX($E$17:$E$28,B7884)</f>
        <v>5.0612</v>
      </c>
      <c r="G7884" s="25" t="n">
        <f aca="false">IF(OR(D7884="",E7884="",F7884=""),"",D7884*($B$7-$B$8-F7884-E7884))</f>
        <v>4509.96059443685</v>
      </c>
      <c r="H7884" s="25" t="n">
        <f aca="false">IF(D7884="","",D7884*$F$30)</f>
        <v>5618.24366878972</v>
      </c>
    </row>
    <row r="7885" customFormat="false" ht="15" hidden="false" customHeight="false" outlineLevel="0" collapsed="false">
      <c r="A7885" s="2" t="n">
        <v>7851</v>
      </c>
      <c r="B7885" s="2" t="n">
        <v>3</v>
      </c>
      <c r="C7885" s="22" t="n">
        <f aca="true">NORMSINV(MAX(RAND(),0.000000000001))</f>
        <v>0.187036209029469</v>
      </c>
      <c r="D7885" s="24" t="n">
        <f aca="false">IF($B$11="","",$B$11*EXP($B$12*C7885))</f>
        <v>1003.55452973451</v>
      </c>
      <c r="E7885" s="20" t="n">
        <f aca="true">IF($B$10="","",$B$10*(1-$B$14+2*$B$14*RAND()))</f>
        <v>3.90861414712125</v>
      </c>
      <c r="F7885" s="21" t="n">
        <f aca="false">INDEX($E$17:$E$28,B7885)</f>
        <v>5.0612</v>
      </c>
      <c r="G7885" s="25" t="n">
        <f aca="false">IF(OR(D7885="",E7885="",F7885=""),"",D7885*($B$7-$B$8-F7885-E7885))</f>
        <v>3783.58709059742</v>
      </c>
      <c r="H7885" s="25" t="n">
        <f aca="false">IF(D7885="","",D7885*$F$30)</f>
        <v>5016.96980504874</v>
      </c>
    </row>
    <row r="7886" customFormat="false" ht="15" hidden="false" customHeight="false" outlineLevel="0" collapsed="false">
      <c r="A7886" s="2" t="n">
        <v>7852</v>
      </c>
      <c r="B7886" s="2" t="n">
        <v>4</v>
      </c>
      <c r="C7886" s="22" t="n">
        <f aca="true">NORMSINV(MAX(RAND(),0.000000000001))</f>
        <v>1.59481269111079</v>
      </c>
      <c r="D7886" s="24" t="n">
        <f aca="false">IF($B$11="","",$B$11*EXP($B$12*C7886))</f>
        <v>1816.18376472535</v>
      </c>
      <c r="E7886" s="20" t="n">
        <f aca="true">IF($B$10="","",$B$10*(1-$B$14+2*$B$14*RAND()))</f>
        <v>3.81456084135457</v>
      </c>
      <c r="F7886" s="21" t="n">
        <f aca="false">INDEX($E$17:$E$28,B7886)</f>
        <v>4.89657419354839</v>
      </c>
      <c r="G7886" s="25" t="n">
        <f aca="false">IF(OR(D7886="",E7886="",F7886=""),"",D7886*($B$7-$B$8-F7886-E7886))</f>
        <v>7317.15913988003</v>
      </c>
      <c r="H7886" s="25" t="n">
        <f aca="false">IF(D7886="","",D7886*$F$30)</f>
        <v>9079.46587661498</v>
      </c>
    </row>
    <row r="7887" customFormat="false" ht="15" hidden="false" customHeight="false" outlineLevel="0" collapsed="false">
      <c r="A7887" s="2" t="n">
        <v>7853</v>
      </c>
      <c r="B7887" s="2" t="n">
        <v>5</v>
      </c>
      <c r="C7887" s="22" t="n">
        <f aca="true">NORMSINV(MAX(RAND(),0.000000000001))</f>
        <v>-0.394136342691358</v>
      </c>
      <c r="D7887" s="24" t="n">
        <f aca="false">IF($B$11="","",$B$11*EXP($B$12*C7887))</f>
        <v>785.5759270529</v>
      </c>
      <c r="E7887" s="20" t="n">
        <f aca="true">IF($B$10="","",$B$10*(1-$B$14+2*$B$14*RAND()))</f>
        <v>3.93120224192962</v>
      </c>
      <c r="F7887" s="21" t="n">
        <f aca="false">INDEX($E$17:$E$28,B7887)</f>
        <v>4.761</v>
      </c>
      <c r="G7887" s="25" t="n">
        <f aca="false">IF(OR(D7887="",E7887="",F7887=""),"",D7887*($B$7-$B$8-F7887-E7887))</f>
        <v>3179.85247631879</v>
      </c>
      <c r="H7887" s="25" t="n">
        <f aca="false">IF(D7887="","",D7887*$F$30)</f>
        <v>3927.25117452286</v>
      </c>
    </row>
    <row r="7888" customFormat="false" ht="15" hidden="false" customHeight="false" outlineLevel="0" collapsed="false">
      <c r="A7888" s="2" t="n">
        <v>7854</v>
      </c>
      <c r="B7888" s="2" t="n">
        <v>6</v>
      </c>
      <c r="C7888" s="22" t="n">
        <f aca="true">NORMSINV(MAX(RAND(),0.000000000001))</f>
        <v>-1.76180276528366</v>
      </c>
      <c r="D7888" s="24" t="n">
        <f aca="false">IF($B$11="","",$B$11*EXP($B$12*C7888))</f>
        <v>441.478310534399</v>
      </c>
      <c r="E7888" s="20" t="n">
        <f aca="true">IF($B$10="","",$B$10*(1-$B$14+2*$B$14*RAND()))</f>
        <v>3.42682532552298</v>
      </c>
      <c r="F7888" s="21" t="n">
        <f aca="false">INDEX($E$17:$E$28,B7888)</f>
        <v>4.761</v>
      </c>
      <c r="G7888" s="25" t="n">
        <f aca="false">IF(OR(D7888="",E7888="",F7888=""),"",D7888*($B$7-$B$8-F7888-E7888))</f>
        <v>2009.68638454559</v>
      </c>
      <c r="H7888" s="25" t="n">
        <f aca="false">IF(D7888="","",D7888*$F$30)</f>
        <v>2207.03837002356</v>
      </c>
    </row>
    <row r="7889" customFormat="false" ht="15" hidden="false" customHeight="false" outlineLevel="0" collapsed="false">
      <c r="A7889" s="2" t="n">
        <v>7855</v>
      </c>
      <c r="B7889" s="2" t="n">
        <v>7</v>
      </c>
      <c r="C7889" s="22" t="n">
        <f aca="true">NORMSINV(MAX(RAND(),0.000000000001))</f>
        <v>-0.175887841566897</v>
      </c>
      <c r="D7889" s="24" t="n">
        <f aca="false">IF($B$11="","",$B$11*EXP($B$12*C7889))</f>
        <v>861.245525027831</v>
      </c>
      <c r="E7889" s="20" t="n">
        <f aca="true">IF($B$10="","",$B$10*(1-$B$14+2*$B$14*RAND()))</f>
        <v>3.94857735892343</v>
      </c>
      <c r="F7889" s="21" t="n">
        <f aca="false">INDEX($E$17:$E$28,B7889)</f>
        <v>4.761</v>
      </c>
      <c r="G7889" s="25" t="n">
        <f aca="false">IF(OR(D7889="",E7889="",F7889=""),"",D7889*($B$7-$B$8-F7889-E7889))</f>
        <v>3471.18346359805</v>
      </c>
      <c r="H7889" s="25" t="n">
        <f aca="false">IF(D7889="","",D7889*$F$30)</f>
        <v>4305.53862871913</v>
      </c>
    </row>
    <row r="7890" customFormat="false" ht="15" hidden="false" customHeight="false" outlineLevel="0" collapsed="false">
      <c r="A7890" s="2" t="n">
        <v>7856</v>
      </c>
      <c r="B7890" s="2" t="n">
        <v>8</v>
      </c>
      <c r="C7890" s="22" t="n">
        <f aca="true">NORMSINV(MAX(RAND(),0.000000000001))</f>
        <v>0.881824986893965</v>
      </c>
      <c r="D7890" s="24" t="n">
        <f aca="false">IF($B$11="","",$B$11*EXP($B$12*C7890))</f>
        <v>1344.885181095</v>
      </c>
      <c r="E7890" s="20" t="n">
        <f aca="true">IF($B$10="","",$B$10*(1-$B$14+2*$B$14*RAND()))</f>
        <v>3.82320320374307</v>
      </c>
      <c r="F7890" s="21" t="n">
        <f aca="false">INDEX($E$17:$E$28,B7890)</f>
        <v>4.761</v>
      </c>
      <c r="G7890" s="25" t="n">
        <f aca="false">IF(OR(D7890="",E7890="",F7890=""),"",D7890*($B$7-$B$8-F7890-E7890))</f>
        <v>5589.06952692804</v>
      </c>
      <c r="H7890" s="25" t="n">
        <f aca="false">IF(D7890="","",D7890*$F$30)</f>
        <v>6723.34999733013</v>
      </c>
    </row>
    <row r="7891" customFormat="false" ht="15" hidden="false" customHeight="false" outlineLevel="0" collapsed="false">
      <c r="A7891" s="2" t="n">
        <v>7857</v>
      </c>
      <c r="B7891" s="2" t="n">
        <v>9</v>
      </c>
      <c r="C7891" s="22" t="n">
        <f aca="true">NORMSINV(MAX(RAND(),0.000000000001))</f>
        <v>-0.2266719371219</v>
      </c>
      <c r="D7891" s="24" t="n">
        <f aca="false">IF($B$11="","",$B$11*EXP($B$12*C7891))</f>
        <v>843.011779985486</v>
      </c>
      <c r="E7891" s="20" t="n">
        <f aca="true">IF($B$10="","",$B$10*(1-$B$14+2*$B$14*RAND()))</f>
        <v>3.98733768700771</v>
      </c>
      <c r="F7891" s="21" t="n">
        <f aca="false">INDEX($E$17:$E$28,B7891)</f>
        <v>4.761</v>
      </c>
      <c r="G7891" s="25" t="n">
        <f aca="false">IF(OR(D7891="",E7891="",F7891=""),"",D7891*($B$7-$B$8-F7891-E7891))</f>
        <v>3365.01835157661</v>
      </c>
      <c r="H7891" s="25" t="n">
        <f aca="false">IF(D7891="","",D7891*$F$30)</f>
        <v>4214.38449050344</v>
      </c>
    </row>
    <row r="7892" customFormat="false" ht="15" hidden="false" customHeight="false" outlineLevel="0" collapsed="false">
      <c r="A7892" s="2" t="n">
        <v>7858</v>
      </c>
      <c r="B7892" s="2" t="n">
        <v>10</v>
      </c>
      <c r="C7892" s="22" t="n">
        <f aca="true">NORMSINV(MAX(RAND(),0.000000000001))</f>
        <v>0.612294031084101</v>
      </c>
      <c r="D7892" s="24" t="n">
        <f aca="false">IF($B$11="","",$B$11*EXP($B$12*C7892))</f>
        <v>1200.49916766262</v>
      </c>
      <c r="E7892" s="20" t="n">
        <f aca="true">IF($B$10="","",$B$10*(1-$B$14+2*$B$14*RAND()))</f>
        <v>3.69413226846473</v>
      </c>
      <c r="F7892" s="21" t="n">
        <f aca="false">INDEX($E$17:$E$28,B7892)</f>
        <v>4.761</v>
      </c>
      <c r="G7892" s="25" t="n">
        <f aca="false">IF(OR(D7892="",E7892="",F7892=""),"",D7892*($B$7-$B$8-F7892-E7892))</f>
        <v>5143.98014525249</v>
      </c>
      <c r="H7892" s="25" t="n">
        <f aca="false">IF(D7892="","",D7892*$F$30)</f>
        <v>6001.53543897895</v>
      </c>
    </row>
    <row r="7893" customFormat="false" ht="15" hidden="false" customHeight="false" outlineLevel="0" collapsed="false">
      <c r="A7893" s="2" t="n">
        <v>7859</v>
      </c>
      <c r="B7893" s="2" t="n">
        <v>11</v>
      </c>
      <c r="C7893" s="22" t="n">
        <f aca="true">NORMSINV(MAX(RAND(),0.000000000001))</f>
        <v>3.13829266846858</v>
      </c>
      <c r="D7893" s="24" t="n">
        <f aca="false">IF($B$11="","",$B$11*EXP($B$12*C7893))</f>
        <v>3480.26191875787</v>
      </c>
      <c r="E7893" s="20" t="n">
        <f aca="true">IF($B$10="","",$B$10*(1-$B$14+2*$B$14*RAND()))</f>
        <v>3.44295772547816</v>
      </c>
      <c r="F7893" s="21" t="n">
        <f aca="false">INDEX($E$17:$E$28,B7893)</f>
        <v>4.761</v>
      </c>
      <c r="G7893" s="25" t="n">
        <f aca="false">IF(OR(D7893="",E7893="",F7893=""),"",D7893*($B$7-$B$8-F7893-E7893))</f>
        <v>15786.6151898942</v>
      </c>
      <c r="H7893" s="25" t="n">
        <f aca="false">IF(D7893="","",D7893*$F$30)</f>
        <v>17398.5253842544</v>
      </c>
    </row>
    <row r="7894" customFormat="false" ht="15" hidden="false" customHeight="false" outlineLevel="0" collapsed="false">
      <c r="A7894" s="2" t="n">
        <v>7860</v>
      </c>
      <c r="B7894" s="2" t="n">
        <v>12</v>
      </c>
      <c r="C7894" s="22" t="n">
        <f aca="true">NORMSINV(MAX(RAND(),0.000000000001))</f>
        <v>-1.15974688446806</v>
      </c>
      <c r="D7894" s="24" t="n">
        <f aca="false">IF($B$11="","",$B$11*EXP($B$12*C7894))</f>
        <v>568.962661560769</v>
      </c>
      <c r="E7894" s="20" t="n">
        <f aca="true">IF($B$10="","",$B$10*(1-$B$14+2*$B$14*RAND()))</f>
        <v>3.92937374102763</v>
      </c>
      <c r="F7894" s="21" t="n">
        <f aca="false">INDEX($E$17:$E$28,B7894)</f>
        <v>4.761</v>
      </c>
      <c r="G7894" s="25" t="n">
        <f aca="false">IF(OR(D7894="",E7894="",F7894=""),"",D7894*($B$7-$B$8-F7894-E7894))</f>
        <v>2304.0861346313</v>
      </c>
      <c r="H7894" s="25" t="n">
        <f aca="false">IF(D7894="","",D7894*$F$30)</f>
        <v>2844.3581376746</v>
      </c>
    </row>
    <row r="7895" customFormat="false" ht="15" hidden="false" customHeight="false" outlineLevel="0" collapsed="false">
      <c r="A7895" s="2" t="n">
        <v>7861</v>
      </c>
      <c r="B7895" s="2" t="n">
        <v>1</v>
      </c>
      <c r="C7895" s="22" t="n">
        <f aca="true">NORMSINV(MAX(RAND(),0.000000000001))</f>
        <v>-1.68509996090603</v>
      </c>
      <c r="D7895" s="24" t="n">
        <f aca="false">IF($B$11="","",$B$11*EXP($B$12*C7895))</f>
        <v>455.979955403338</v>
      </c>
      <c r="E7895" s="20" t="n">
        <f aca="true">IF($B$10="","",$B$10*(1-$B$14+2*$B$14*RAND()))</f>
        <v>3.8111307855192</v>
      </c>
      <c r="F7895" s="21" t="n">
        <f aca="false">INDEX($E$17:$E$28,B7895)</f>
        <v>4.92562580645161</v>
      </c>
      <c r="G7895" s="25" t="n">
        <f aca="false">IF(OR(D7895="",E7895="",F7895=""),"",D7895*($B$7-$B$8-F7895-E7895))</f>
        <v>1825.39875066185</v>
      </c>
      <c r="H7895" s="25" t="n">
        <f aca="false">IF(D7895="","",D7895*$F$30)</f>
        <v>2279.53499305237</v>
      </c>
    </row>
    <row r="7896" customFormat="false" ht="15" hidden="false" customHeight="false" outlineLevel="0" collapsed="false">
      <c r="A7896" s="2" t="n">
        <v>7862</v>
      </c>
      <c r="B7896" s="2" t="n">
        <v>2</v>
      </c>
      <c r="C7896" s="22" t="n">
        <f aca="true">NORMSINV(MAX(RAND(),0.000000000001))</f>
        <v>-0.357709241430566</v>
      </c>
      <c r="D7896" s="24" t="n">
        <f aca="false">IF($B$11="","",$B$11*EXP($B$12*C7896))</f>
        <v>797.726860046894</v>
      </c>
      <c r="E7896" s="20" t="n">
        <f aca="true">IF($B$10="","",$B$10*(1-$B$14+2*$B$14*RAND()))</f>
        <v>3.86587565542917</v>
      </c>
      <c r="F7896" s="21" t="n">
        <f aca="false">INDEX($E$17:$E$28,B7896)</f>
        <v>5.0612</v>
      </c>
      <c r="G7896" s="25" t="n">
        <f aca="false">IF(OR(D7896="",E7896="",F7896=""),"",D7896*($B$7-$B$8-F7896-E7896))</f>
        <v>3041.67216499085</v>
      </c>
      <c r="H7896" s="25" t="n">
        <f aca="false">IF(D7896="","",D7896*$F$30)</f>
        <v>3987.99611874643</v>
      </c>
    </row>
    <row r="7897" customFormat="false" ht="15" hidden="false" customHeight="false" outlineLevel="0" collapsed="false">
      <c r="A7897" s="2" t="n">
        <v>7863</v>
      </c>
      <c r="B7897" s="2" t="n">
        <v>3</v>
      </c>
      <c r="C7897" s="22" t="n">
        <f aca="true">NORMSINV(MAX(RAND(),0.000000000001))</f>
        <v>1.58377464632618</v>
      </c>
      <c r="D7897" s="24" t="n">
        <f aca="false">IF($B$11="","",$B$11*EXP($B$12*C7897))</f>
        <v>1807.75620329648</v>
      </c>
      <c r="E7897" s="20" t="n">
        <f aca="true">IF($B$10="","",$B$10*(1-$B$14+2*$B$14*RAND()))</f>
        <v>3.78185804979094</v>
      </c>
      <c r="F7897" s="21" t="n">
        <f aca="false">INDEX($E$17:$E$28,B7897)</f>
        <v>5.0612</v>
      </c>
      <c r="G7897" s="25" t="n">
        <f aca="false">IF(OR(D7897="",E7897="",F7897=""),"",D7897*($B$7-$B$8-F7897-E7897))</f>
        <v>7044.7209843767</v>
      </c>
      <c r="H7897" s="25" t="n">
        <f aca="false">IF(D7897="","",D7897*$F$30)</f>
        <v>9037.33481151976</v>
      </c>
    </row>
    <row r="7898" customFormat="false" ht="15" hidden="false" customHeight="false" outlineLevel="0" collapsed="false">
      <c r="A7898" s="2" t="n">
        <v>7864</v>
      </c>
      <c r="B7898" s="2" t="n">
        <v>4</v>
      </c>
      <c r="C7898" s="22" t="n">
        <f aca="true">NORMSINV(MAX(RAND(),0.000000000001))</f>
        <v>-0.10563390103642</v>
      </c>
      <c r="D7898" s="24" t="n">
        <f aca="false">IF($B$11="","",$B$11*EXP($B$12*C7898))</f>
        <v>887.121767493346</v>
      </c>
      <c r="E7898" s="20" t="n">
        <f aca="true">IF($B$10="","",$B$10*(1-$B$14+2*$B$14*RAND()))</f>
        <v>3.74705665252486</v>
      </c>
      <c r="F7898" s="21" t="n">
        <f aca="false">INDEX($E$17:$E$28,B7898)</f>
        <v>4.89657419354839</v>
      </c>
      <c r="G7898" s="25" t="n">
        <f aca="false">IF(OR(D7898="",E7898="",F7898=""),"",D7898*($B$7-$B$8-F7898-E7898))</f>
        <v>3633.97824413672</v>
      </c>
      <c r="H7898" s="25" t="n">
        <f aca="false">IF(D7898="","",D7898*$F$30)</f>
        <v>4434.89914005274</v>
      </c>
    </row>
    <row r="7899" customFormat="false" ht="15" hidden="false" customHeight="false" outlineLevel="0" collapsed="false">
      <c r="A7899" s="2" t="n">
        <v>7865</v>
      </c>
      <c r="B7899" s="2" t="n">
        <v>5</v>
      </c>
      <c r="C7899" s="22" t="n">
        <f aca="true">NORMSINV(MAX(RAND(),0.000000000001))</f>
        <v>1.59702552364253</v>
      </c>
      <c r="D7899" s="24" t="n">
        <f aca="false">IF($B$11="","",$B$11*EXP($B$12*C7899))</f>
        <v>1817.87798697917</v>
      </c>
      <c r="E7899" s="20" t="n">
        <f aca="true">IF($B$10="","",$B$10*(1-$B$14+2*$B$14*RAND()))</f>
        <v>4.11447919824999</v>
      </c>
      <c r="F7899" s="21" t="n">
        <f aca="false">INDEX($E$17:$E$28,B7899)</f>
        <v>4.761</v>
      </c>
      <c r="G7899" s="25" t="n">
        <f aca="false">IF(OR(D7899="",E7899="",F7899=""),"",D7899*($B$7-$B$8-F7899-E7899))</f>
        <v>7025.22729572442</v>
      </c>
      <c r="H7899" s="25" t="n">
        <f aca="false">IF(D7899="","",D7899*$F$30)</f>
        <v>9087.93563250625</v>
      </c>
    </row>
    <row r="7900" customFormat="false" ht="15" hidden="false" customHeight="false" outlineLevel="0" collapsed="false">
      <c r="A7900" s="2" t="n">
        <v>7866</v>
      </c>
      <c r="B7900" s="2" t="n">
        <v>6</v>
      </c>
      <c r="C7900" s="22" t="n">
        <f aca="true">NORMSINV(MAX(RAND(),0.000000000001))</f>
        <v>-0.320589726574937</v>
      </c>
      <c r="D7900" s="24" t="n">
        <f aca="false">IF($B$11="","",$B$11*EXP($B$12*C7900))</f>
        <v>810.302117106149</v>
      </c>
      <c r="E7900" s="20" t="n">
        <f aca="true">IF($B$10="","",$B$10*(1-$B$14+2*$B$14*RAND()))</f>
        <v>3.60122876427745</v>
      </c>
      <c r="F7900" s="21" t="n">
        <f aca="false">INDEX($E$17:$E$28,B7900)</f>
        <v>4.761</v>
      </c>
      <c r="G7900" s="25" t="n">
        <f aca="false">IF(OR(D7900="",E7900="",F7900=""),"",D7900*($B$7-$B$8-F7900-E7900))</f>
        <v>3547.31730051239</v>
      </c>
      <c r="H7900" s="25" t="n">
        <f aca="false">IF(D7900="","",D7900*$F$30)</f>
        <v>4050.86234383706</v>
      </c>
    </row>
    <row r="7901" customFormat="false" ht="15" hidden="false" customHeight="false" outlineLevel="0" collapsed="false">
      <c r="A7901" s="2" t="n">
        <v>7867</v>
      </c>
      <c r="B7901" s="2" t="n">
        <v>7</v>
      </c>
      <c r="C7901" s="22" t="n">
        <f aca="true">NORMSINV(MAX(RAND(),0.000000000001))</f>
        <v>0.260117681060648</v>
      </c>
      <c r="D7901" s="24" t="n">
        <f aca="false">IF($B$11="","",$B$11*EXP($B$12*C7901))</f>
        <v>1034.9387847299</v>
      </c>
      <c r="E7901" s="20" t="n">
        <f aca="true">IF($B$10="","",$B$10*(1-$B$14+2*$B$14*RAND()))</f>
        <v>3.84050605807941</v>
      </c>
      <c r="F7901" s="21" t="n">
        <f aca="false">INDEX($E$17:$E$28,B7901)</f>
        <v>4.761</v>
      </c>
      <c r="G7901" s="25" t="n">
        <f aca="false">IF(OR(D7901="",E7901="",F7901=""),"",D7901*($B$7-$B$8-F7901-E7901))</f>
        <v>4283.08789086335</v>
      </c>
      <c r="H7901" s="25" t="n">
        <f aca="false">IF(D7901="","",D7901*$F$30)</f>
        <v>5173.86597262171</v>
      </c>
    </row>
    <row r="7902" customFormat="false" ht="15" hidden="false" customHeight="false" outlineLevel="0" collapsed="false">
      <c r="A7902" s="2" t="n">
        <v>7868</v>
      </c>
      <c r="B7902" s="2" t="n">
        <v>8</v>
      </c>
      <c r="C7902" s="22" t="n">
        <f aca="true">NORMSINV(MAX(RAND(),0.000000000001))</f>
        <v>-0.957262669894674</v>
      </c>
      <c r="D7902" s="24" t="n">
        <f aca="false">IF($B$11="","",$B$11*EXP($B$12*C7902))</f>
        <v>619.637598120928</v>
      </c>
      <c r="E7902" s="20" t="n">
        <f aca="true">IF($B$10="","",$B$10*(1-$B$14+2*$B$14*RAND()))</f>
        <v>3.64598101308548</v>
      </c>
      <c r="F7902" s="21" t="n">
        <f aca="false">INDEX($E$17:$E$28,B7902)</f>
        <v>4.761</v>
      </c>
      <c r="G7902" s="25" t="n">
        <f aca="false">IF(OR(D7902="",E7902="",F7902=""),"",D7902*($B$7-$B$8-F7902-E7902))</f>
        <v>2684.90147766409</v>
      </c>
      <c r="H7902" s="25" t="n">
        <f aca="false">IF(D7902="","",D7902*$F$30)</f>
        <v>3097.69228052614</v>
      </c>
    </row>
    <row r="7903" customFormat="false" ht="15" hidden="false" customHeight="false" outlineLevel="0" collapsed="false">
      <c r="A7903" s="2" t="n">
        <v>7869</v>
      </c>
      <c r="B7903" s="2" t="n">
        <v>9</v>
      </c>
      <c r="C7903" s="22" t="n">
        <f aca="true">NORMSINV(MAX(RAND(),0.000000000001))</f>
        <v>-0.99500552322272</v>
      </c>
      <c r="D7903" s="24" t="n">
        <f aca="false">IF($B$11="","",$B$11*EXP($B$12*C7903))</f>
        <v>609.861102432545</v>
      </c>
      <c r="E7903" s="20" t="n">
        <f aca="true">IF($B$10="","",$B$10*(1-$B$14+2*$B$14*RAND()))</f>
        <v>3.48664360012947</v>
      </c>
      <c r="F7903" s="21" t="n">
        <f aca="false">INDEX($E$17:$E$28,B7903)</f>
        <v>4.761</v>
      </c>
      <c r="G7903" s="25" t="n">
        <f aca="false">IF(OR(D7903="",E7903="",F7903=""),"",D7903*($B$7-$B$8-F7903-E7903))</f>
        <v>2739.71342654494</v>
      </c>
      <c r="H7903" s="25" t="n">
        <f aca="false">IF(D7903="","",D7903*$F$30)</f>
        <v>3048.81762328078</v>
      </c>
    </row>
    <row r="7904" customFormat="false" ht="15" hidden="false" customHeight="false" outlineLevel="0" collapsed="false">
      <c r="A7904" s="2" t="n">
        <v>7870</v>
      </c>
      <c r="B7904" s="2" t="n">
        <v>10</v>
      </c>
      <c r="C7904" s="22" t="n">
        <f aca="true">NORMSINV(MAX(RAND(),0.000000000001))</f>
        <v>-0.622787086769364</v>
      </c>
      <c r="D7904" s="24" t="n">
        <f aca="false">IF($B$11="","",$B$11*EXP($B$12*C7904))</f>
        <v>713.420814530393</v>
      </c>
      <c r="E7904" s="20" t="n">
        <f aca="true">IF($B$10="","",$B$10*(1-$B$14+2*$B$14*RAND()))</f>
        <v>3.95875976924141</v>
      </c>
      <c r="F7904" s="21" t="n">
        <f aca="false">INDEX($E$17:$E$28,B7904)</f>
        <v>4.761</v>
      </c>
      <c r="G7904" s="25" t="n">
        <f aca="false">IF(OR(D7904="",E7904="",F7904=""),"",D7904*($B$7-$B$8-F7904-E7904))</f>
        <v>2868.12306003565</v>
      </c>
      <c r="H7904" s="25" t="n">
        <f aca="false">IF(D7904="","",D7904*$F$30)</f>
        <v>3566.53333600034</v>
      </c>
    </row>
    <row r="7905" customFormat="false" ht="15" hidden="false" customHeight="false" outlineLevel="0" collapsed="false">
      <c r="A7905" s="2" t="n">
        <v>7871</v>
      </c>
      <c r="B7905" s="2" t="n">
        <v>11</v>
      </c>
      <c r="C7905" s="22" t="n">
        <f aca="true">NORMSINV(MAX(RAND(),0.000000000001))</f>
        <v>0.478308647137116</v>
      </c>
      <c r="D7905" s="24" t="n">
        <f aca="false">IF($B$11="","",$B$11*EXP($B$12*C7905))</f>
        <v>1134.60043471717</v>
      </c>
      <c r="E7905" s="20" t="n">
        <f aca="true">IF($B$10="","",$B$10*(1-$B$14+2*$B$14*RAND()))</f>
        <v>3.67108104055462</v>
      </c>
      <c r="F7905" s="21" t="n">
        <f aca="false">INDEX($E$17:$E$28,B7905)</f>
        <v>4.761</v>
      </c>
      <c r="G7905" s="25" t="n">
        <f aca="false">IF(OR(D7905="",E7905="",F7905=""),"",D7905*($B$7-$B$8-F7905-E7905))</f>
        <v>4887.76672411307</v>
      </c>
      <c r="H7905" s="25" t="n">
        <f aca="false">IF(D7905="","",D7905*$F$30)</f>
        <v>5672.09449323808</v>
      </c>
    </row>
    <row r="7906" customFormat="false" ht="15" hidden="false" customHeight="false" outlineLevel="0" collapsed="false">
      <c r="A7906" s="2" t="n">
        <v>7872</v>
      </c>
      <c r="B7906" s="2" t="n">
        <v>12</v>
      </c>
      <c r="C7906" s="22" t="n">
        <f aca="true">NORMSINV(MAX(RAND(),0.000000000001))</f>
        <v>2.280357405619</v>
      </c>
      <c r="D7906" s="24" t="n">
        <f aca="false">IF($B$11="","",$B$11*EXP($B$12*C7906))</f>
        <v>2424.44527910547</v>
      </c>
      <c r="E7906" s="20" t="n">
        <f aca="true">IF($B$10="","",$B$10*(1-$B$14+2*$B$14*RAND()))</f>
        <v>3.66761553327687</v>
      </c>
      <c r="F7906" s="21" t="n">
        <f aca="false">INDEX($E$17:$E$28,B7906)</f>
        <v>4.761</v>
      </c>
      <c r="G7906" s="25" t="n">
        <f aca="false">IF(OR(D7906="",E7906="",F7906=""),"",D7906*($B$7-$B$8-F7906-E7906))</f>
        <v>10452.7157167555</v>
      </c>
      <c r="H7906" s="25" t="n">
        <f aca="false">IF(D7906="","",D7906*$F$30)</f>
        <v>12120.2868393041</v>
      </c>
    </row>
    <row r="7907" customFormat="false" ht="15" hidden="false" customHeight="false" outlineLevel="0" collapsed="false">
      <c r="A7907" s="2" t="n">
        <v>7873</v>
      </c>
      <c r="B7907" s="2" t="n">
        <v>1</v>
      </c>
      <c r="C7907" s="22" t="n">
        <f aca="true">NORMSINV(MAX(RAND(),0.000000000001))</f>
        <v>-1.59257230285314</v>
      </c>
      <c r="D7907" s="24" t="n">
        <f aca="false">IF($B$11="","",$B$11*EXP($B$12*C7907))</f>
        <v>474.108816717336</v>
      </c>
      <c r="E7907" s="20" t="n">
        <f aca="true">IF($B$10="","",$B$10*(1-$B$14+2*$B$14*RAND()))</f>
        <v>3.51620738783072</v>
      </c>
      <c r="F7907" s="21" t="n">
        <f aca="false">INDEX($E$17:$E$28,B7907)</f>
        <v>4.92562580645161</v>
      </c>
      <c r="G7907" s="25" t="n">
        <f aca="false">IF(OR(D7907="",E7907="",F7907=""),"",D7907*($B$7-$B$8-F7907-E7907))</f>
        <v>2037.79877831254</v>
      </c>
      <c r="H7907" s="25" t="n">
        <f aca="false">IF(D7907="","",D7907*$F$30)</f>
        <v>2370.16479653331</v>
      </c>
    </row>
    <row r="7908" customFormat="false" ht="15" hidden="false" customHeight="false" outlineLevel="0" collapsed="false">
      <c r="A7908" s="2" t="n">
        <v>7874</v>
      </c>
      <c r="B7908" s="2" t="n">
        <v>2</v>
      </c>
      <c r="C7908" s="22" t="n">
        <f aca="true">NORMSINV(MAX(RAND(),0.000000000001))</f>
        <v>-0.322694996206696</v>
      </c>
      <c r="D7908" s="24" t="n">
        <f aca="false">IF($B$11="","",$B$11*EXP($B$12*C7908))</f>
        <v>809.583625591502</v>
      </c>
      <c r="E7908" s="20" t="n">
        <f aca="true">IF($B$10="","",$B$10*(1-$B$14+2*$B$14*RAND()))</f>
        <v>4.06849778225906</v>
      </c>
      <c r="F7908" s="21" t="n">
        <f aca="false">INDEX($E$17:$E$28,B7908)</f>
        <v>5.0612</v>
      </c>
      <c r="G7908" s="25" t="n">
        <f aca="false">IF(OR(D7908="",E7908="",F7908=""),"",D7908*($B$7-$B$8-F7908-E7908))</f>
        <v>2922.84155891975</v>
      </c>
      <c r="H7908" s="25" t="n">
        <f aca="false">IF(D7908="","",D7908*$F$30)</f>
        <v>4047.27046105704</v>
      </c>
    </row>
    <row r="7909" customFormat="false" ht="15" hidden="false" customHeight="false" outlineLevel="0" collapsed="false">
      <c r="A7909" s="2" t="n">
        <v>7875</v>
      </c>
      <c r="B7909" s="2" t="n">
        <v>3</v>
      </c>
      <c r="C7909" s="22" t="n">
        <f aca="true">NORMSINV(MAX(RAND(),0.000000000001))</f>
        <v>0.239073448408631</v>
      </c>
      <c r="D7909" s="24" t="n">
        <f aca="false">IF($B$11="","",$B$11*EXP($B$12*C7909))</f>
        <v>1025.80221394204</v>
      </c>
      <c r="E7909" s="20" t="n">
        <f aca="true">IF($B$10="","",$B$10*(1-$B$14+2*$B$14*RAND()))</f>
        <v>3.82248325386524</v>
      </c>
      <c r="F7909" s="21" t="n">
        <f aca="false">INDEX($E$17:$E$28,B7909)</f>
        <v>5.0612</v>
      </c>
      <c r="G7909" s="25" t="n">
        <f aca="false">IF(OR(D7909="",E7909="",F7909=""),"",D7909*($B$7-$B$8-F7909-E7909))</f>
        <v>3955.81825584679</v>
      </c>
      <c r="H7909" s="25" t="n">
        <f aca="false">IF(D7909="","",D7909*$F$30)</f>
        <v>5128.19042793903</v>
      </c>
    </row>
    <row r="7910" customFormat="false" ht="15" hidden="false" customHeight="false" outlineLevel="0" collapsed="false">
      <c r="A7910" s="2" t="n">
        <v>7876</v>
      </c>
      <c r="B7910" s="2" t="n">
        <v>4</v>
      </c>
      <c r="C7910" s="22" t="n">
        <f aca="true">NORMSINV(MAX(RAND(),0.000000000001))</f>
        <v>-0.792869217196654</v>
      </c>
      <c r="D7910" s="24" t="n">
        <f aca="false">IF($B$11="","",$B$11*EXP($B$12*C7910))</f>
        <v>664.081319178319</v>
      </c>
      <c r="E7910" s="20" t="n">
        <f aca="true">IF($B$10="","",$B$10*(1-$B$14+2*$B$14*RAND()))</f>
        <v>3.91468008004073</v>
      </c>
      <c r="F7910" s="21" t="n">
        <f aca="false">INDEX($E$17:$E$28,B7910)</f>
        <v>4.89657419354839</v>
      </c>
      <c r="G7910" s="25" t="n">
        <f aca="false">IF(OR(D7910="",E7910="",F7910=""),"",D7910*($B$7-$B$8-F7910-E7910))</f>
        <v>2609.00664471112</v>
      </c>
      <c r="H7910" s="25" t="n">
        <f aca="false">IF(D7910="","",D7910*$F$30)</f>
        <v>3319.87533083625</v>
      </c>
    </row>
    <row r="7911" customFormat="false" ht="15" hidden="false" customHeight="false" outlineLevel="0" collapsed="false">
      <c r="A7911" s="2" t="n">
        <v>7877</v>
      </c>
      <c r="B7911" s="2" t="n">
        <v>5</v>
      </c>
      <c r="C7911" s="22" t="n">
        <f aca="true">NORMSINV(MAX(RAND(),0.000000000001))</f>
        <v>-0.371689788522103</v>
      </c>
      <c r="D7911" s="24" t="n">
        <f aca="false">IF($B$11="","",$B$11*EXP($B$12*C7911))</f>
        <v>793.04132306573</v>
      </c>
      <c r="E7911" s="20" t="n">
        <f aca="true">IF($B$10="","",$B$10*(1-$B$14+2*$B$14*RAND()))</f>
        <v>3.73380741919127</v>
      </c>
      <c r="F7911" s="21" t="n">
        <f aca="false">INDEX($E$17:$E$28,B7911)</f>
        <v>4.761</v>
      </c>
      <c r="G7911" s="25" t="n">
        <f aca="false">IF(OR(D7911="",E7911="",F7911=""),"",D7911*($B$7-$B$8-F7911-E7911))</f>
        <v>3366.61314095337</v>
      </c>
      <c r="H7911" s="25" t="n">
        <f aca="false">IF(D7911="","",D7911*$F$30)</f>
        <v>3964.57218227019</v>
      </c>
    </row>
    <row r="7912" customFormat="false" ht="15" hidden="false" customHeight="false" outlineLevel="0" collapsed="false">
      <c r="A7912" s="2" t="n">
        <v>7878</v>
      </c>
      <c r="B7912" s="2" t="n">
        <v>6</v>
      </c>
      <c r="C7912" s="22" t="n">
        <f aca="true">NORMSINV(MAX(RAND(),0.000000000001))</f>
        <v>-0.289955071089973</v>
      </c>
      <c r="D7912" s="24" t="n">
        <f aca="false">IF($B$11="","",$B$11*EXP($B$12*C7912))</f>
        <v>820.829624924048</v>
      </c>
      <c r="E7912" s="20" t="n">
        <f aca="true">IF($B$10="","",$B$10*(1-$B$14+2*$B$14*RAND()))</f>
        <v>3.59374923221872</v>
      </c>
      <c r="F7912" s="21" t="n">
        <f aca="false">INDEX($E$17:$E$28,B7912)</f>
        <v>4.761</v>
      </c>
      <c r="G7912" s="25" t="n">
        <f aca="false">IF(OR(D7912="",E7912="",F7912=""),"",D7912*($B$7-$B$8-F7912-E7912))</f>
        <v>3599.54374291581</v>
      </c>
      <c r="H7912" s="25" t="n">
        <f aca="false">IF(D7912="","",D7912*$F$30)</f>
        <v>4103.4914609203</v>
      </c>
    </row>
    <row r="7913" customFormat="false" ht="15" hidden="false" customHeight="false" outlineLevel="0" collapsed="false">
      <c r="A7913" s="2" t="n">
        <v>7879</v>
      </c>
      <c r="B7913" s="2" t="n">
        <v>7</v>
      </c>
      <c r="C7913" s="22" t="n">
        <f aca="true">NORMSINV(MAX(RAND(),0.000000000001))</f>
        <v>0.131613099153713</v>
      </c>
      <c r="D7913" s="24" t="n">
        <f aca="false">IF($B$11="","",$B$11*EXP($B$12*C7913))</f>
        <v>980.389643904507</v>
      </c>
      <c r="E7913" s="20" t="n">
        <f aca="true">IF($B$10="","",$B$10*(1-$B$14+2*$B$14*RAND()))</f>
        <v>3.90001336934283</v>
      </c>
      <c r="F7913" s="21" t="n">
        <f aca="false">INDEX($E$17:$E$28,B7913)</f>
        <v>4.761</v>
      </c>
      <c r="G7913" s="25" t="n">
        <f aca="false">IF(OR(D7913="",E7913="",F7913=""),"",D7913*($B$7-$B$8-F7913-E7913))</f>
        <v>3998.99625032123</v>
      </c>
      <c r="H7913" s="25" t="n">
        <f aca="false">IF(D7913="","",D7913*$F$30)</f>
        <v>4901.16390780741</v>
      </c>
    </row>
    <row r="7914" customFormat="false" ht="15" hidden="false" customHeight="false" outlineLevel="0" collapsed="false">
      <c r="A7914" s="2" t="n">
        <v>7880</v>
      </c>
      <c r="B7914" s="2" t="n">
        <v>8</v>
      </c>
      <c r="C7914" s="22" t="n">
        <f aca="true">NORMSINV(MAX(RAND(),0.000000000001))</f>
        <v>0.603184159128157</v>
      </c>
      <c r="D7914" s="24" t="n">
        <f aca="false">IF($B$11="","",$B$11*EXP($B$12*C7914))</f>
        <v>1195.89977569922</v>
      </c>
      <c r="E7914" s="20" t="n">
        <f aca="true">IF($B$10="","",$B$10*(1-$B$14+2*$B$14*RAND()))</f>
        <v>3.6377279293744</v>
      </c>
      <c r="F7914" s="21" t="n">
        <f aca="false">INDEX($E$17:$E$28,B7914)</f>
        <v>4.761</v>
      </c>
      <c r="G7914" s="25" t="n">
        <f aca="false">IF(OR(D7914="",E7914="",F7914=""),"",D7914*($B$7-$B$8-F7914-E7914))</f>
        <v>5191.72629551046</v>
      </c>
      <c r="H7914" s="25" t="n">
        <f aca="false">IF(D7914="","",D7914*$F$30)</f>
        <v>5978.54215867556</v>
      </c>
    </row>
    <row r="7915" customFormat="false" ht="15" hidden="false" customHeight="false" outlineLevel="0" collapsed="false">
      <c r="A7915" s="2" t="n">
        <v>7881</v>
      </c>
      <c r="B7915" s="2" t="n">
        <v>9</v>
      </c>
      <c r="C7915" s="22" t="n">
        <f aca="true">NORMSINV(MAX(RAND(),0.000000000001))</f>
        <v>0.779337403868873</v>
      </c>
      <c r="D7915" s="24" t="n">
        <f aca="false">IF($B$11="","",$B$11*EXP($B$12*C7915))</f>
        <v>1288.04279414374</v>
      </c>
      <c r="E7915" s="20" t="n">
        <f aca="true">IF($B$10="","",$B$10*(1-$B$14+2*$B$14*RAND()))</f>
        <v>3.55767027190631</v>
      </c>
      <c r="F7915" s="21" t="n">
        <f aca="false">INDEX($E$17:$E$28,B7915)</f>
        <v>4.761</v>
      </c>
      <c r="G7915" s="25" t="n">
        <f aca="false">IF(OR(D7915="",E7915="",F7915=""),"",D7915*($B$7-$B$8-F7915-E7915))</f>
        <v>5694.86189680457</v>
      </c>
      <c r="H7915" s="25" t="n">
        <f aca="false">IF(D7915="","",D7915*$F$30)</f>
        <v>6439.18353648337</v>
      </c>
    </row>
    <row r="7916" customFormat="false" ht="15" hidden="false" customHeight="false" outlineLevel="0" collapsed="false">
      <c r="A7916" s="2" t="n">
        <v>7882</v>
      </c>
      <c r="B7916" s="2" t="n">
        <v>10</v>
      </c>
      <c r="C7916" s="22" t="n">
        <f aca="true">NORMSINV(MAX(RAND(),0.000000000001))</f>
        <v>0.263575574488342</v>
      </c>
      <c r="D7916" s="24" t="n">
        <f aca="false">IF($B$11="","",$B$11*EXP($B$12*C7916))</f>
        <v>1036.4478299566</v>
      </c>
      <c r="E7916" s="20" t="n">
        <f aca="true">IF($B$10="","",$B$10*(1-$B$14+2*$B$14*RAND()))</f>
        <v>3.77412283113375</v>
      </c>
      <c r="F7916" s="21" t="n">
        <f aca="false">INDEX($E$17:$E$28,B7916)</f>
        <v>4.761</v>
      </c>
      <c r="G7916" s="25" t="n">
        <f aca="false">IF(OR(D7916="",E7916="",F7916=""),"",D7916*($B$7-$B$8-F7916-E7916))</f>
        <v>4358.13581690548</v>
      </c>
      <c r="H7916" s="25" t="n">
        <f aca="false">IF(D7916="","",D7916*$F$30)</f>
        <v>5181.40999151903</v>
      </c>
    </row>
    <row r="7917" customFormat="false" ht="15" hidden="false" customHeight="false" outlineLevel="0" collapsed="false">
      <c r="A7917" s="2" t="n">
        <v>7883</v>
      </c>
      <c r="B7917" s="2" t="n">
        <v>11</v>
      </c>
      <c r="C7917" s="22" t="n">
        <f aca="true">NORMSINV(MAX(RAND(),0.000000000001))</f>
        <v>0.916747670470231</v>
      </c>
      <c r="D7917" s="24" t="n">
        <f aca="false">IF($B$11="","",$B$11*EXP($B$12*C7917))</f>
        <v>1364.82180732239</v>
      </c>
      <c r="E7917" s="20" t="n">
        <f aca="true">IF($B$10="","",$B$10*(1-$B$14+2*$B$14*RAND()))</f>
        <v>4.11667602567178</v>
      </c>
      <c r="F7917" s="21" t="n">
        <f aca="false">INDEX($E$17:$E$28,B7917)</f>
        <v>4.761</v>
      </c>
      <c r="G7917" s="25" t="n">
        <f aca="false">IF(OR(D7917="",E7917="",F7917=""),"",D7917*($B$7-$B$8-F7917-E7917))</f>
        <v>5271.38398710724</v>
      </c>
      <c r="H7917" s="25" t="n">
        <f aca="false">IF(D7917="","",D7917*$F$30)</f>
        <v>6823.0171791661</v>
      </c>
    </row>
    <row r="7918" customFormat="false" ht="15" hidden="false" customHeight="false" outlineLevel="0" collapsed="false">
      <c r="A7918" s="2" t="n">
        <v>7884</v>
      </c>
      <c r="B7918" s="2" t="n">
        <v>12</v>
      </c>
      <c r="C7918" s="22" t="n">
        <f aca="true">NORMSINV(MAX(RAND(),0.000000000001))</f>
        <v>0.425513510481929</v>
      </c>
      <c r="D7918" s="24" t="n">
        <f aca="false">IF($B$11="","",$B$11*EXP($B$12*C7918))</f>
        <v>1109.63870345344</v>
      </c>
      <c r="E7918" s="20" t="n">
        <f aca="true">IF($B$10="","",$B$10*(1-$B$14+2*$B$14*RAND()))</f>
        <v>3.89907037531261</v>
      </c>
      <c r="F7918" s="21" t="n">
        <f aca="false">INDEX($E$17:$E$28,B7918)</f>
        <v>4.761</v>
      </c>
      <c r="G7918" s="25" t="n">
        <f aca="false">IF(OR(D7918="",E7918="",F7918=""),"",D7918*($B$7-$B$8-F7918-E7918))</f>
        <v>4527.24781891941</v>
      </c>
      <c r="H7918" s="25" t="n">
        <f aca="false">IF(D7918="","",D7918*$F$30)</f>
        <v>5547.30580630445</v>
      </c>
    </row>
    <row r="7919" customFormat="false" ht="15" hidden="false" customHeight="false" outlineLevel="0" collapsed="false">
      <c r="A7919" s="2" t="n">
        <v>7885</v>
      </c>
      <c r="B7919" s="2" t="n">
        <v>1</v>
      </c>
      <c r="C7919" s="22" t="n">
        <f aca="true">NORMSINV(MAX(RAND(),0.000000000001))</f>
        <v>-0.861988342316061</v>
      </c>
      <c r="D7919" s="24" t="n">
        <f aca="false">IF($B$11="","",$B$11*EXP($B$12*C7919))</f>
        <v>645.019247024918</v>
      </c>
      <c r="E7919" s="20" t="n">
        <f aca="true">IF($B$10="","",$B$10*(1-$B$14+2*$B$14*RAND()))</f>
        <v>3.70085721076218</v>
      </c>
      <c r="F7919" s="21" t="n">
        <f aca="false">INDEX($E$17:$E$28,B7919)</f>
        <v>4.92562580645161</v>
      </c>
      <c r="G7919" s="25" t="n">
        <f aca="false">IF(OR(D7919="",E7919="",F7919=""),"",D7919*($B$7-$B$8-F7919-E7919))</f>
        <v>2653.29762686098</v>
      </c>
      <c r="H7919" s="25" t="n">
        <f aca="false">IF(D7919="","",D7919*$F$30)</f>
        <v>3224.58021972697</v>
      </c>
    </row>
    <row r="7920" customFormat="false" ht="15" hidden="false" customHeight="false" outlineLevel="0" collapsed="false">
      <c r="A7920" s="2" t="n">
        <v>7886</v>
      </c>
      <c r="B7920" s="2" t="n">
        <v>2</v>
      </c>
      <c r="C7920" s="22" t="n">
        <f aca="true">NORMSINV(MAX(RAND(),0.000000000001))</f>
        <v>1.21712955711567</v>
      </c>
      <c r="D7920" s="24" t="n">
        <f aca="false">IF($B$11="","",$B$11*EXP($B$12*C7920))</f>
        <v>1548.9768408127</v>
      </c>
      <c r="E7920" s="20" t="n">
        <f aca="true">IF($B$10="","",$B$10*(1-$B$14+2*$B$14*RAND()))</f>
        <v>3.93639126866236</v>
      </c>
      <c r="F7920" s="21" t="n">
        <f aca="false">INDEX($E$17:$E$28,B7920)</f>
        <v>5.0612</v>
      </c>
      <c r="G7920" s="25" t="n">
        <f aca="false">IF(OR(D7920="",E7920="",F7920=""),"",D7920*($B$7-$B$8-F7920-E7920))</f>
        <v>5796.90445369725</v>
      </c>
      <c r="H7920" s="25" t="n">
        <f aca="false">IF(D7920="","",D7920*$F$30)</f>
        <v>7743.64502259086</v>
      </c>
    </row>
    <row r="7921" customFormat="false" ht="15" hidden="false" customHeight="false" outlineLevel="0" collapsed="false">
      <c r="A7921" s="2" t="n">
        <v>7887</v>
      </c>
      <c r="B7921" s="2" t="n">
        <v>3</v>
      </c>
      <c r="C7921" s="22" t="n">
        <f aca="true">NORMSINV(MAX(RAND(),0.000000000001))</f>
        <v>1.32386116711996</v>
      </c>
      <c r="D7921" s="24" t="n">
        <f aca="false">IF($B$11="","",$B$11*EXP($B$12*C7921))</f>
        <v>1620.22931066524</v>
      </c>
      <c r="E7921" s="20" t="n">
        <f aca="true">IF($B$10="","",$B$10*(1-$B$14+2*$B$14*RAND()))</f>
        <v>3.55184883242627</v>
      </c>
      <c r="F7921" s="21" t="n">
        <f aca="false">INDEX($E$17:$E$28,B7921)</f>
        <v>5.0612</v>
      </c>
      <c r="G7921" s="25" t="n">
        <f aca="false">IF(OR(D7921="",E7921="",F7921=""),"",D7921*($B$7-$B$8-F7921-E7921))</f>
        <v>6686.60724538711</v>
      </c>
      <c r="H7921" s="25" t="n">
        <f aca="false">IF(D7921="","",D7921*$F$30)</f>
        <v>8099.85036987768</v>
      </c>
    </row>
    <row r="7922" customFormat="false" ht="15" hidden="false" customHeight="false" outlineLevel="0" collapsed="false">
      <c r="A7922" s="2" t="n">
        <v>7888</v>
      </c>
      <c r="B7922" s="2" t="n">
        <v>4</v>
      </c>
      <c r="C7922" s="22" t="n">
        <f aca="true">NORMSINV(MAX(RAND(),0.000000000001))</f>
        <v>-0.732873007341436</v>
      </c>
      <c r="D7922" s="24" t="n">
        <f aca="false">IF($B$11="","",$B$11*EXP($B$12*C7922))</f>
        <v>681.08354439146</v>
      </c>
      <c r="E7922" s="20" t="n">
        <f aca="true">IF($B$10="","",$B$10*(1-$B$14+2*$B$14*RAND()))</f>
        <v>3.64693495735901</v>
      </c>
      <c r="F7922" s="21" t="n">
        <f aca="false">INDEX($E$17:$E$28,B7922)</f>
        <v>4.89657419354839</v>
      </c>
      <c r="G7922" s="25" t="n">
        <f aca="false">IF(OR(D7922="",E7922="",F7922=""),"",D7922*($B$7-$B$8-F7922-E7922))</f>
        <v>2858.16086150632</v>
      </c>
      <c r="H7922" s="25" t="n">
        <f aca="false">IF(D7922="","",D7922*$F$30)</f>
        <v>3404.87285512179</v>
      </c>
    </row>
    <row r="7923" customFormat="false" ht="15" hidden="false" customHeight="false" outlineLevel="0" collapsed="false">
      <c r="A7923" s="2" t="n">
        <v>7889</v>
      </c>
      <c r="B7923" s="2" t="n">
        <v>5</v>
      </c>
      <c r="C7923" s="22" t="n">
        <f aca="true">NORMSINV(MAX(RAND(),0.000000000001))</f>
        <v>-1.08976380029006</v>
      </c>
      <c r="D7923" s="24" t="n">
        <f aca="false">IF($B$11="","",$B$11*EXP($B$12*C7923))</f>
        <v>585.990341738269</v>
      </c>
      <c r="E7923" s="20" t="n">
        <f aca="true">IF($B$10="","",$B$10*(1-$B$14+2*$B$14*RAND()))</f>
        <v>3.40875987632537</v>
      </c>
      <c r="F7923" s="21" t="n">
        <f aca="false">INDEX($E$17:$E$28,B7923)</f>
        <v>4.761</v>
      </c>
      <c r="G7923" s="25" t="n">
        <f aca="false">IF(OR(D7923="",E7923="",F7923=""),"",D7923*($B$7-$B$8-F7923-E7923))</f>
        <v>2678.11657189805</v>
      </c>
      <c r="H7923" s="25" t="n">
        <f aca="false">IF(D7923="","",D7923*$F$30)</f>
        <v>2929.48291641795</v>
      </c>
    </row>
    <row r="7924" customFormat="false" ht="15" hidden="false" customHeight="false" outlineLevel="0" collapsed="false">
      <c r="A7924" s="2" t="n">
        <v>7890</v>
      </c>
      <c r="B7924" s="2" t="n">
        <v>6</v>
      </c>
      <c r="C7924" s="22" t="n">
        <f aca="true">NORMSINV(MAX(RAND(),0.000000000001))</f>
        <v>-0.267954171513539</v>
      </c>
      <c r="D7924" s="24" t="n">
        <f aca="false">IF($B$11="","",$B$11*EXP($B$12*C7924))</f>
        <v>828.47445125334</v>
      </c>
      <c r="E7924" s="20" t="n">
        <f aca="true">IF($B$10="","",$B$10*(1-$B$14+2*$B$14*RAND()))</f>
        <v>3.99762811131502</v>
      </c>
      <c r="F7924" s="21" t="n">
        <f aca="false">INDEX($E$17:$E$28,B7924)</f>
        <v>4.761</v>
      </c>
      <c r="G7924" s="25" t="n">
        <f aca="false">IF(OR(D7924="",E7924="",F7924=""),"",D7924*($B$7-$B$8-F7924-E7924))</f>
        <v>3298.46489071376</v>
      </c>
      <c r="H7924" s="25" t="n">
        <f aca="false">IF(D7924="","",D7924*$F$30)</f>
        <v>4141.70947670569</v>
      </c>
    </row>
    <row r="7925" customFormat="false" ht="15" hidden="false" customHeight="false" outlineLevel="0" collapsed="false">
      <c r="A7925" s="2" t="n">
        <v>7891</v>
      </c>
      <c r="B7925" s="2" t="n">
        <v>7</v>
      </c>
      <c r="C7925" s="22" t="n">
        <f aca="true">NORMSINV(MAX(RAND(),0.000000000001))</f>
        <v>-0.264525039231648</v>
      </c>
      <c r="D7925" s="24" t="n">
        <f aca="false">IF($B$11="","",$B$11*EXP($B$12*C7925))</f>
        <v>829.672395802414</v>
      </c>
      <c r="E7925" s="20" t="n">
        <f aca="true">IF($B$10="","",$B$10*(1-$B$14+2*$B$14*RAND()))</f>
        <v>3.78940074294068</v>
      </c>
      <c r="F7925" s="21" t="n">
        <f aca="false">INDEX($E$17:$E$28,B7925)</f>
        <v>4.761</v>
      </c>
      <c r="G7925" s="25" t="n">
        <f aca="false">IF(OR(D7925="",E7925="",F7925=""),"",D7925*($B$7-$B$8-F7925-E7925))</f>
        <v>3475.99485305642</v>
      </c>
      <c r="H7925" s="25" t="n">
        <f aca="false">IF(D7925="","",D7925*$F$30)</f>
        <v>4147.69824109543</v>
      </c>
    </row>
    <row r="7926" customFormat="false" ht="15" hidden="false" customHeight="false" outlineLevel="0" collapsed="false">
      <c r="A7926" s="2" t="n">
        <v>7892</v>
      </c>
      <c r="B7926" s="2" t="n">
        <v>8</v>
      </c>
      <c r="C7926" s="22" t="n">
        <f aca="true">NORMSINV(MAX(RAND(),0.000000000001))</f>
        <v>0.803861455079892</v>
      </c>
      <c r="D7926" s="24" t="n">
        <f aca="false">IF($B$11="","",$B$11*EXP($B$12*C7926))</f>
        <v>1301.42192529889</v>
      </c>
      <c r="E7926" s="20" t="n">
        <f aca="true">IF($B$10="","",$B$10*(1-$B$14+2*$B$14*RAND()))</f>
        <v>3.53724746758701</v>
      </c>
      <c r="F7926" s="21" t="n">
        <f aca="false">INDEX($E$17:$E$28,B7926)</f>
        <v>4.761</v>
      </c>
      <c r="G7926" s="25" t="n">
        <f aca="false">IF(OR(D7926="",E7926="",F7926=""),"",D7926*($B$7-$B$8-F7926-E7926))</f>
        <v>5780.59413243412</v>
      </c>
      <c r="H7926" s="25" t="n">
        <f aca="false">IF(D7926="","",D7926*$F$30)</f>
        <v>6506.0684889542</v>
      </c>
    </row>
    <row r="7927" customFormat="false" ht="15" hidden="false" customHeight="false" outlineLevel="0" collapsed="false">
      <c r="A7927" s="2" t="n">
        <v>7893</v>
      </c>
      <c r="B7927" s="2" t="n">
        <v>9</v>
      </c>
      <c r="C7927" s="22" t="n">
        <f aca="true">NORMSINV(MAX(RAND(),0.000000000001))</f>
        <v>-0.358063615071202</v>
      </c>
      <c r="D7927" s="24" t="n">
        <f aca="false">IF($B$11="","",$B$11*EXP($B$12*C7927))</f>
        <v>797.607751545589</v>
      </c>
      <c r="E7927" s="20" t="n">
        <f aca="true">IF($B$10="","",$B$10*(1-$B$14+2*$B$14*RAND()))</f>
        <v>3.62455667960115</v>
      </c>
      <c r="F7927" s="21" t="n">
        <f aca="false">INDEX($E$17:$E$28,B7927)</f>
        <v>4.761</v>
      </c>
      <c r="G7927" s="25" t="n">
        <f aca="false">IF(OR(D7927="",E7927="",F7927=""),"",D7927*($B$7-$B$8-F7927-E7927))</f>
        <v>3473.13774601603</v>
      </c>
      <c r="H7927" s="25" t="n">
        <f aca="false">IF(D7927="","",D7927*$F$30)</f>
        <v>3987.40067152671</v>
      </c>
    </row>
    <row r="7928" customFormat="false" ht="15" hidden="false" customHeight="false" outlineLevel="0" collapsed="false">
      <c r="A7928" s="2" t="n">
        <v>7894</v>
      </c>
      <c r="B7928" s="2" t="n">
        <v>10</v>
      </c>
      <c r="C7928" s="22" t="n">
        <f aca="true">NORMSINV(MAX(RAND(),0.000000000001))</f>
        <v>1.42730355705976</v>
      </c>
      <c r="D7928" s="24" t="n">
        <f aca="false">IF($B$11="","",$B$11*EXP($B$12*C7928))</f>
        <v>1692.41212133098</v>
      </c>
      <c r="E7928" s="20" t="n">
        <f aca="true">IF($B$10="","",$B$10*(1-$B$14+2*$B$14*RAND()))</f>
        <v>3.93745121956564</v>
      </c>
      <c r="F7928" s="21" t="n">
        <f aca="false">INDEX($E$17:$E$28,B7928)</f>
        <v>4.761</v>
      </c>
      <c r="G7928" s="25" t="n">
        <f aca="false">IF(OR(D7928="",E7928="",F7928=""),"",D7928*($B$7-$B$8-F7928-E7928))</f>
        <v>6839.96614495756</v>
      </c>
      <c r="H7928" s="25" t="n">
        <f aca="false">IF(D7928="","",D7928*$F$30)</f>
        <v>8460.70667695784</v>
      </c>
    </row>
    <row r="7929" customFormat="false" ht="15" hidden="false" customHeight="false" outlineLevel="0" collapsed="false">
      <c r="A7929" s="2" t="n">
        <v>7895</v>
      </c>
      <c r="B7929" s="2" t="n">
        <v>11</v>
      </c>
      <c r="C7929" s="22" t="n">
        <f aca="true">NORMSINV(MAX(RAND(),0.000000000001))</f>
        <v>0.31986735924199</v>
      </c>
      <c r="D7929" s="24" t="n">
        <f aca="false">IF($B$11="","",$B$11*EXP($B$12*C7929))</f>
        <v>1061.32567836476</v>
      </c>
      <c r="E7929" s="20" t="n">
        <f aca="true">IF($B$10="","",$B$10*(1-$B$14+2*$B$14*RAND()))</f>
        <v>3.54144092561905</v>
      </c>
      <c r="F7929" s="21" t="n">
        <f aca="false">INDEX($E$17:$E$28,B7929)</f>
        <v>4.761</v>
      </c>
      <c r="G7929" s="25" t="n">
        <f aca="false">IF(OR(D7929="",E7929="",F7929=""),"",D7929*($B$7-$B$8-F7929-E7929))</f>
        <v>4709.69539490107</v>
      </c>
      <c r="H7929" s="25" t="n">
        <f aca="false">IF(D7929="","",D7929*$F$30)</f>
        <v>5305.77933128112</v>
      </c>
    </row>
    <row r="7930" customFormat="false" ht="15" hidden="false" customHeight="false" outlineLevel="0" collapsed="false">
      <c r="A7930" s="2" t="n">
        <v>7896</v>
      </c>
      <c r="B7930" s="2" t="n">
        <v>12</v>
      </c>
      <c r="C7930" s="22" t="n">
        <f aca="true">NORMSINV(MAX(RAND(),0.000000000001))</f>
        <v>-0.89873140133257</v>
      </c>
      <c r="D7930" s="24" t="n">
        <f aca="false">IF($B$11="","",$B$11*EXP($B$12*C7930))</f>
        <v>635.109787992301</v>
      </c>
      <c r="E7930" s="20" t="n">
        <f aca="true">IF($B$10="","",$B$10*(1-$B$14+2*$B$14*RAND()))</f>
        <v>3.73190501275259</v>
      </c>
      <c r="F7930" s="21" t="n">
        <f aca="false">INDEX($E$17:$E$28,B7930)</f>
        <v>4.761</v>
      </c>
      <c r="G7930" s="25" t="n">
        <f aca="false">IF(OR(D7930="",E7930="",F7930=""),"",D7930*($B$7-$B$8-F7930-E7930))</f>
        <v>2697.37159693387</v>
      </c>
      <c r="H7930" s="25" t="n">
        <f aca="false">IF(D7930="","",D7930*$F$30)</f>
        <v>3175.04085213111</v>
      </c>
    </row>
    <row r="7931" customFormat="false" ht="15" hidden="false" customHeight="false" outlineLevel="0" collapsed="false">
      <c r="A7931" s="2" t="n">
        <v>7897</v>
      </c>
      <c r="B7931" s="2" t="n">
        <v>1</v>
      </c>
      <c r="C7931" s="22" t="n">
        <f aca="true">NORMSINV(MAX(RAND(),0.000000000001))</f>
        <v>0.531295967524908</v>
      </c>
      <c r="D7931" s="24" t="n">
        <f aca="false">IF($B$11="","",$B$11*EXP($B$12*C7931))</f>
        <v>1160.21763959442</v>
      </c>
      <c r="E7931" s="20" t="n">
        <f aca="true">IF($B$10="","",$B$10*(1-$B$14+2*$B$14*RAND()))</f>
        <v>3.93978165187981</v>
      </c>
      <c r="F7931" s="21" t="n">
        <f aca="false">INDEX($E$17:$E$28,B7931)</f>
        <v>4.92562580645161</v>
      </c>
      <c r="G7931" s="25" t="n">
        <f aca="false">IF(OR(D7931="",E7931="",F7931=""),"",D7931*($B$7-$B$8-F7931-E7931))</f>
        <v>4495.37061308485</v>
      </c>
      <c r="H7931" s="25" t="n">
        <f aca="false">IF(D7931="","",D7931*$F$30)</f>
        <v>5800.16002386041</v>
      </c>
    </row>
    <row r="7932" customFormat="false" ht="15" hidden="false" customHeight="false" outlineLevel="0" collapsed="false">
      <c r="A7932" s="2" t="n">
        <v>7898</v>
      </c>
      <c r="B7932" s="2" t="n">
        <v>2</v>
      </c>
      <c r="C7932" s="22" t="n">
        <f aca="true">NORMSINV(MAX(RAND(),0.000000000001))</f>
        <v>0.0881030095567432</v>
      </c>
      <c r="D7932" s="24" t="n">
        <f aca="false">IF($B$11="","",$B$11*EXP($B$12*C7932))</f>
        <v>962.579262218149</v>
      </c>
      <c r="E7932" s="20" t="n">
        <f aca="true">IF($B$10="","",$B$10*(1-$B$14+2*$B$14*RAND()))</f>
        <v>3.64808272469711</v>
      </c>
      <c r="F7932" s="21" t="n">
        <f aca="false">INDEX($E$17:$E$28,B7932)</f>
        <v>5.0612</v>
      </c>
      <c r="G7932" s="25" t="n">
        <f aca="false">IF(OR(D7932="",E7932="",F7932=""),"",D7932*($B$7-$B$8-F7932-E7932))</f>
        <v>3879.884861071</v>
      </c>
      <c r="H7932" s="25" t="n">
        <f aca="false">IF(D7932="","",D7932*$F$30)</f>
        <v>4812.12624768097</v>
      </c>
    </row>
    <row r="7933" customFormat="false" ht="15" hidden="false" customHeight="false" outlineLevel="0" collapsed="false">
      <c r="A7933" s="2" t="n">
        <v>7899</v>
      </c>
      <c r="B7933" s="2" t="n">
        <v>3</v>
      </c>
      <c r="C7933" s="22" t="n">
        <f aca="true">NORMSINV(MAX(RAND(),0.000000000001))</f>
        <v>-0.385455143505858</v>
      </c>
      <c r="D7933" s="24" t="n">
        <f aca="false">IF($B$11="","",$B$11*EXP($B$12*C7933))</f>
        <v>788.454796727712</v>
      </c>
      <c r="E7933" s="20" t="n">
        <f aca="true">IF($B$10="","",$B$10*(1-$B$14+2*$B$14*RAND()))</f>
        <v>3.93659101226792</v>
      </c>
      <c r="F7933" s="21" t="n">
        <f aca="false">INDEX($E$17:$E$28,B7933)</f>
        <v>5.0612</v>
      </c>
      <c r="G7933" s="25" t="n">
        <f aca="false">IF(OR(D7933="",E7933="",F7933=""),"",D7933*($B$7-$B$8-F7933-E7933))</f>
        <v>2950.56262673491</v>
      </c>
      <c r="H7933" s="25" t="n">
        <f aca="false">IF(D7933="","",D7933*$F$30)</f>
        <v>3941.64321980118</v>
      </c>
    </row>
    <row r="7934" customFormat="false" ht="15" hidden="false" customHeight="false" outlineLevel="0" collapsed="false">
      <c r="A7934" s="2" t="n">
        <v>7900</v>
      </c>
      <c r="B7934" s="2" t="n">
        <v>4</v>
      </c>
      <c r="C7934" s="22" t="n">
        <f aca="true">NORMSINV(MAX(RAND(),0.000000000001))</f>
        <v>1.2330119135477</v>
      </c>
      <c r="D7934" s="24" t="n">
        <f aca="false">IF($B$11="","",$B$11*EXP($B$12*C7934))</f>
        <v>1559.37780122634</v>
      </c>
      <c r="E7934" s="20" t="n">
        <f aca="true">IF($B$10="","",$B$10*(1-$B$14+2*$B$14*RAND()))</f>
        <v>3.63607629319048</v>
      </c>
      <c r="F7934" s="21" t="n">
        <f aca="false">INDEX($E$17:$E$28,B7934)</f>
        <v>4.89657419354839</v>
      </c>
      <c r="G7934" s="25" t="n">
        <f aca="false">IF(OR(D7934="",E7934="",F7934=""),"",D7934*($B$7-$B$8-F7934-E7934))</f>
        <v>6560.84743297987</v>
      </c>
      <c r="H7934" s="25" t="n">
        <f aca="false">IF(D7934="","",D7934*$F$30)</f>
        <v>7795.64150389072</v>
      </c>
    </row>
    <row r="7935" customFormat="false" ht="15" hidden="false" customHeight="false" outlineLevel="0" collapsed="false">
      <c r="A7935" s="2" t="n">
        <v>7901</v>
      </c>
      <c r="B7935" s="2" t="n">
        <v>5</v>
      </c>
      <c r="C7935" s="22" t="n">
        <f aca="true">NORMSINV(MAX(RAND(),0.000000000001))</f>
        <v>0.274749002758727</v>
      </c>
      <c r="D7935" s="24" t="n">
        <f aca="false">IF($B$11="","",$B$11*EXP($B$12*C7935))</f>
        <v>1041.33903876468</v>
      </c>
      <c r="E7935" s="20" t="n">
        <f aca="true">IF($B$10="","",$B$10*(1-$B$14+2*$B$14*RAND()))</f>
        <v>4.12178038121457</v>
      </c>
      <c r="F7935" s="21" t="n">
        <f aca="false">INDEX($E$17:$E$28,B7935)</f>
        <v>4.761</v>
      </c>
      <c r="G7935" s="25" t="n">
        <f aca="false">IF(OR(D7935="",E7935="",F7935=""),"",D7935*($B$7-$B$8-F7935-E7935))</f>
        <v>4016.67337013029</v>
      </c>
      <c r="H7935" s="25" t="n">
        <f aca="false">IF(D7935="","",D7935*$F$30)</f>
        <v>5205.86212259239</v>
      </c>
    </row>
    <row r="7936" customFormat="false" ht="15" hidden="false" customHeight="false" outlineLevel="0" collapsed="false">
      <c r="A7936" s="2" t="n">
        <v>7902</v>
      </c>
      <c r="B7936" s="2" t="n">
        <v>6</v>
      </c>
      <c r="C7936" s="22" t="n">
        <f aca="true">NORMSINV(MAX(RAND(),0.000000000001))</f>
        <v>-0.193699997666769</v>
      </c>
      <c r="D7936" s="24" t="n">
        <f aca="false">IF($B$11="","",$B$11*EXP($B$12*C7936))</f>
        <v>854.805697091072</v>
      </c>
      <c r="E7936" s="20" t="n">
        <f aca="true">IF($B$10="","",$B$10*(1-$B$14+2*$B$14*RAND()))</f>
        <v>3.67109110521219</v>
      </c>
      <c r="F7936" s="21" t="n">
        <f aca="false">INDEX($E$17:$E$28,B7936)</f>
        <v>4.761</v>
      </c>
      <c r="G7936" s="25" t="n">
        <f aca="false">IF(OR(D7936="",E7936="",F7936=""),"",D7936*($B$7-$B$8-F7936-E7936))</f>
        <v>3682.42506581392</v>
      </c>
      <c r="H7936" s="25" t="n">
        <f aca="false">IF(D7936="","",D7936*$F$30)</f>
        <v>4273.34464089769</v>
      </c>
    </row>
    <row r="7937" customFormat="false" ht="15" hidden="false" customHeight="false" outlineLevel="0" collapsed="false">
      <c r="A7937" s="2" t="n">
        <v>7903</v>
      </c>
      <c r="B7937" s="2" t="n">
        <v>7</v>
      </c>
      <c r="C7937" s="22" t="n">
        <f aca="true">NORMSINV(MAX(RAND(),0.000000000001))</f>
        <v>1.24292952547287</v>
      </c>
      <c r="D7937" s="24" t="n">
        <f aca="false">IF($B$11="","",$B$11*EXP($B$12*C7937))</f>
        <v>1565.90799064759</v>
      </c>
      <c r="E7937" s="20" t="n">
        <f aca="true">IF($B$10="","",$B$10*(1-$B$14+2*$B$14*RAND()))</f>
        <v>3.70779036970837</v>
      </c>
      <c r="F7937" s="21" t="n">
        <f aca="false">INDEX($E$17:$E$28,B7937)</f>
        <v>4.761</v>
      </c>
      <c r="G7937" s="25" t="n">
        <f aca="false">IF(OR(D7937="",E7937="",F7937=""),"",D7937*($B$7-$B$8-F7937-E7937))</f>
        <v>6688.32128980462</v>
      </c>
      <c r="H7937" s="25" t="n">
        <f aca="false">IF(D7937="","",D7937*$F$30)</f>
        <v>7828.28722684544</v>
      </c>
    </row>
    <row r="7938" customFormat="false" ht="15" hidden="false" customHeight="false" outlineLevel="0" collapsed="false">
      <c r="A7938" s="2" t="n">
        <v>7904</v>
      </c>
      <c r="B7938" s="2" t="n">
        <v>8</v>
      </c>
      <c r="C7938" s="22" t="n">
        <f aca="true">NORMSINV(MAX(RAND(),0.000000000001))</f>
        <v>0.218095684185788</v>
      </c>
      <c r="D7938" s="24" t="n">
        <f aca="false">IF($B$11="","",$B$11*EXP($B$12*C7938))</f>
        <v>1016.77477892142</v>
      </c>
      <c r="E7938" s="20" t="n">
        <f aca="true">IF($B$10="","",$B$10*(1-$B$14+2*$B$14*RAND()))</f>
        <v>3.4926913527631</v>
      </c>
      <c r="F7938" s="21" t="n">
        <f aca="false">INDEX($E$17:$E$28,B7938)</f>
        <v>4.761</v>
      </c>
      <c r="G7938" s="25" t="n">
        <f aca="false">IF(OR(D7938="",E7938="",F7938=""),"",D7938*($B$7-$B$8-F7938-E7938))</f>
        <v>4561.56548296754</v>
      </c>
      <c r="H7938" s="25" t="n">
        <f aca="false">IF(D7938="","",D7938*$F$30)</f>
        <v>5083.06047478394</v>
      </c>
    </row>
    <row r="7939" customFormat="false" ht="15" hidden="false" customHeight="false" outlineLevel="0" collapsed="false">
      <c r="A7939" s="2" t="n">
        <v>7905</v>
      </c>
      <c r="B7939" s="2" t="n">
        <v>9</v>
      </c>
      <c r="C7939" s="22" t="n">
        <f aca="true">NORMSINV(MAX(RAND(),0.000000000001))</f>
        <v>1.12462843158917</v>
      </c>
      <c r="D7939" s="24" t="n">
        <f aca="false">IF($B$11="","",$B$11*EXP($B$12*C7939))</f>
        <v>1489.76408437974</v>
      </c>
      <c r="E7939" s="20" t="n">
        <f aca="true">IF($B$10="","",$B$10*(1-$B$14+2*$B$14*RAND()))</f>
        <v>3.95607778858012</v>
      </c>
      <c r="F7939" s="21" t="n">
        <f aca="false">INDEX($E$17:$E$28,B7939)</f>
        <v>4.761</v>
      </c>
      <c r="G7939" s="25" t="n">
        <f aca="false">IF(OR(D7939="",E7939="",F7939=""),"",D7939*($B$7-$B$8-F7939-E7939))</f>
        <v>5993.20502482685</v>
      </c>
      <c r="H7939" s="25" t="n">
        <f aca="false">IF(D7939="","",D7939*$F$30)</f>
        <v>7447.62861063119</v>
      </c>
    </row>
    <row r="7940" customFormat="false" ht="15" hidden="false" customHeight="false" outlineLevel="0" collapsed="false">
      <c r="A7940" s="2" t="n">
        <v>7906</v>
      </c>
      <c r="B7940" s="2" t="n">
        <v>10</v>
      </c>
      <c r="C7940" s="22" t="n">
        <f aca="true">NORMSINV(MAX(RAND(),0.000000000001))</f>
        <v>-1.42152400494577</v>
      </c>
      <c r="D7940" s="24" t="n">
        <f aca="false">IF($B$11="","",$B$11*EXP($B$12*C7940))</f>
        <v>509.541252018131</v>
      </c>
      <c r="E7940" s="20" t="n">
        <f aca="true">IF($B$10="","",$B$10*(1-$B$14+2*$B$14*RAND()))</f>
        <v>3.93240791364037</v>
      </c>
      <c r="F7940" s="21" t="n">
        <f aca="false">INDEX($E$17:$E$28,B7940)</f>
        <v>4.761</v>
      </c>
      <c r="G7940" s="25" t="n">
        <f aca="false">IF(OR(D7940="",E7940="",F7940=""),"",D7940*($B$7-$B$8-F7940-E7940))</f>
        <v>2061.90559809035</v>
      </c>
      <c r="H7940" s="25" t="n">
        <f aca="false">IF(D7940="","",D7940*$F$30)</f>
        <v>2547.29862708904</v>
      </c>
    </row>
    <row r="7941" customFormat="false" ht="15" hidden="false" customHeight="false" outlineLevel="0" collapsed="false">
      <c r="A7941" s="2" t="n">
        <v>7907</v>
      </c>
      <c r="B7941" s="2" t="n">
        <v>11</v>
      </c>
      <c r="C7941" s="22" t="n">
        <f aca="true">NORMSINV(MAX(RAND(),0.000000000001))</f>
        <v>-0.168724956099369</v>
      </c>
      <c r="D7941" s="24" t="n">
        <f aca="false">IF($B$11="","",$B$11*EXP($B$12*C7941))</f>
        <v>863.848860296737</v>
      </c>
      <c r="E7941" s="20" t="n">
        <f aca="true">IF($B$10="","",$B$10*(1-$B$14+2*$B$14*RAND()))</f>
        <v>3.77558695360691</v>
      </c>
      <c r="F7941" s="21" t="n">
        <f aca="false">INDEX($E$17:$E$28,B7941)</f>
        <v>4.761</v>
      </c>
      <c r="G7941" s="25" t="n">
        <f aca="false">IF(OR(D7941="",E7941="",F7941=""),"",D7941*($B$7-$B$8-F7941-E7941))</f>
        <v>3631.1135694831</v>
      </c>
      <c r="H7941" s="25" t="n">
        <f aca="false">IF(D7941="","",D7941*$F$30)</f>
        <v>4318.55322239544</v>
      </c>
    </row>
    <row r="7942" customFormat="false" ht="15" hidden="false" customHeight="false" outlineLevel="0" collapsed="false">
      <c r="A7942" s="2" t="n">
        <v>7908</v>
      </c>
      <c r="B7942" s="2" t="n">
        <v>12</v>
      </c>
      <c r="C7942" s="22" t="n">
        <f aca="true">NORMSINV(MAX(RAND(),0.000000000001))</f>
        <v>0.862541410043623</v>
      </c>
      <c r="D7942" s="24" t="n">
        <f aca="false">IF($B$11="","",$B$11*EXP($B$12*C7942))</f>
        <v>1334.00166718302</v>
      </c>
      <c r="E7942" s="20" t="n">
        <f aca="true">IF($B$10="","",$B$10*(1-$B$14+2*$B$14*RAND()))</f>
        <v>3.59082456151426</v>
      </c>
      <c r="F7942" s="21" t="n">
        <f aca="false">INDEX($E$17:$E$28,B7942)</f>
        <v>4.761</v>
      </c>
      <c r="G7942" s="25" t="n">
        <f aca="false">IF(OR(D7942="",E7942="",F7942=""),"",D7942*($B$7-$B$8-F7942-E7942))</f>
        <v>5853.83335083158</v>
      </c>
      <c r="H7942" s="25" t="n">
        <f aca="false">IF(D7942="","",D7942*$F$30)</f>
        <v>6668.94113458138</v>
      </c>
    </row>
    <row r="7943" customFormat="false" ht="15" hidden="false" customHeight="false" outlineLevel="0" collapsed="false">
      <c r="A7943" s="2" t="n">
        <v>7909</v>
      </c>
      <c r="B7943" s="2" t="n">
        <v>1</v>
      </c>
      <c r="C7943" s="22" t="n">
        <f aca="true">NORMSINV(MAX(RAND(),0.000000000001))</f>
        <v>-0.115761146610535</v>
      </c>
      <c r="D7943" s="24" t="n">
        <f aca="false">IF($B$11="","",$B$11*EXP($B$12*C7943))</f>
        <v>883.344238227023</v>
      </c>
      <c r="E7943" s="20" t="n">
        <f aca="true">IF($B$10="","",$B$10*(1-$B$14+2*$B$14*RAND()))</f>
        <v>3.48854224253233</v>
      </c>
      <c r="F7943" s="21" t="n">
        <f aca="false">INDEX($E$17:$E$28,B7943)</f>
        <v>4.92562580645161</v>
      </c>
      <c r="G7943" s="25" t="n">
        <f aca="false">IF(OR(D7943="",E7943="",F7943=""),"",D7943*($B$7-$B$8-F7943-E7943))</f>
        <v>3821.19872946839</v>
      </c>
      <c r="H7943" s="25" t="n">
        <f aca="false">IF(D7943="","",D7943*$F$30)</f>
        <v>4416.01451574453</v>
      </c>
    </row>
    <row r="7944" customFormat="false" ht="15" hidden="false" customHeight="false" outlineLevel="0" collapsed="false">
      <c r="A7944" s="2" t="n">
        <v>7910</v>
      </c>
      <c r="B7944" s="2" t="n">
        <v>2</v>
      </c>
      <c r="C7944" s="22" t="n">
        <f aca="true">NORMSINV(MAX(RAND(),0.000000000001))</f>
        <v>0.385685036429082</v>
      </c>
      <c r="D7944" s="24" t="n">
        <f aca="false">IF($B$11="","",$B$11*EXP($B$12*C7944))</f>
        <v>1091.17173214721</v>
      </c>
      <c r="E7944" s="20" t="n">
        <f aca="true">IF($B$10="","",$B$10*(1-$B$14+2*$B$14*RAND()))</f>
        <v>4.00668009793922</v>
      </c>
      <c r="F7944" s="21" t="n">
        <f aca="false">INDEX($E$17:$E$28,B7944)</f>
        <v>5.0612</v>
      </c>
      <c r="G7944" s="25" t="n">
        <f aca="false">IF(OR(D7944="",E7944="",F7944=""),"",D7944*($B$7-$B$8-F7944-E7944))</f>
        <v>4006.91343418392</v>
      </c>
      <c r="H7944" s="25" t="n">
        <f aca="false">IF(D7944="","",D7944*$F$30)</f>
        <v>5454.98572335035</v>
      </c>
    </row>
    <row r="7945" customFormat="false" ht="15" hidden="false" customHeight="false" outlineLevel="0" collapsed="false">
      <c r="A7945" s="2" t="n">
        <v>7911</v>
      </c>
      <c r="B7945" s="2" t="n">
        <v>3</v>
      </c>
      <c r="C7945" s="22" t="n">
        <f aca="true">NORMSINV(MAX(RAND(),0.000000000001))</f>
        <v>0.211912128949159</v>
      </c>
      <c r="D7945" s="24" t="n">
        <f aca="false">IF($B$11="","",$B$11*EXP($B$12*C7945))</f>
        <v>1014.12897957193</v>
      </c>
      <c r="E7945" s="20" t="n">
        <f aca="true">IF($B$10="","",$B$10*(1-$B$14+2*$B$14*RAND()))</f>
        <v>3.39752982805222</v>
      </c>
      <c r="F7945" s="21" t="n">
        <f aca="false">INDEX($E$17:$E$28,B7945)</f>
        <v>5.0612</v>
      </c>
      <c r="G7945" s="25" t="n">
        <f aca="false">IF(OR(D7945="",E7945="",F7945=""),"",D7945*($B$7-$B$8-F7945-E7945))</f>
        <v>4341.76015074913</v>
      </c>
      <c r="H7945" s="25" t="n">
        <f aca="false">IF(D7945="","",D7945*$F$30)</f>
        <v>5069.83359467598</v>
      </c>
    </row>
    <row r="7946" customFormat="false" ht="15" hidden="false" customHeight="false" outlineLevel="0" collapsed="false">
      <c r="A7946" s="2" t="n">
        <v>7912</v>
      </c>
      <c r="B7946" s="2" t="n">
        <v>4</v>
      </c>
      <c r="C7946" s="22" t="n">
        <f aca="true">NORMSINV(MAX(RAND(),0.000000000001))</f>
        <v>0.659109902126398</v>
      </c>
      <c r="D7946" s="24" t="n">
        <f aca="false">IF($B$11="","",$B$11*EXP($B$12*C7946))</f>
        <v>1224.41608226695</v>
      </c>
      <c r="E7946" s="20" t="n">
        <f aca="true">IF($B$10="","",$B$10*(1-$B$14+2*$B$14*RAND()))</f>
        <v>3.71406193216182</v>
      </c>
      <c r="F7946" s="21" t="n">
        <f aca="false">INDEX($E$17:$E$28,B7946)</f>
        <v>4.89657419354839</v>
      </c>
      <c r="G7946" s="25" t="n">
        <f aca="false">IF(OR(D7946="",E7946="",F7946=""),"",D7946*($B$7-$B$8-F7946-E7946))</f>
        <v>5056.05953721257</v>
      </c>
      <c r="H7946" s="25" t="n">
        <f aca="false">IF(D7946="","",D7946*$F$30)</f>
        <v>6121.10087846892</v>
      </c>
    </row>
    <row r="7947" customFormat="false" ht="15" hidden="false" customHeight="false" outlineLevel="0" collapsed="false">
      <c r="A7947" s="2" t="n">
        <v>7913</v>
      </c>
      <c r="B7947" s="2" t="n">
        <v>5</v>
      </c>
      <c r="C7947" s="22" t="n">
        <f aca="true">NORMSINV(MAX(RAND(),0.000000000001))</f>
        <v>-2.04156814221568</v>
      </c>
      <c r="D7947" s="24" t="n">
        <f aca="false">IF($B$11="","",$B$11*EXP($B$12*C7947))</f>
        <v>392.385688555722</v>
      </c>
      <c r="E7947" s="20" t="n">
        <f aca="true">IF($B$10="","",$B$10*(1-$B$14+2*$B$14*RAND()))</f>
        <v>3.45867916419363</v>
      </c>
      <c r="F7947" s="21" t="n">
        <f aca="false">INDEX($E$17:$E$28,B7947)</f>
        <v>4.761</v>
      </c>
      <c r="G7947" s="25" t="n">
        <f aca="false">IF(OR(D7947="",E7947="",F7947=""),"",D7947*($B$7-$B$8-F7947-E7947))</f>
        <v>1773.70920365066</v>
      </c>
      <c r="H7947" s="25" t="n">
        <f aca="false">IF(D7947="","",D7947*$F$30)</f>
        <v>1961.61453422776</v>
      </c>
    </row>
    <row r="7948" customFormat="false" ht="15" hidden="false" customHeight="false" outlineLevel="0" collapsed="false">
      <c r="A7948" s="2" t="n">
        <v>7914</v>
      </c>
      <c r="B7948" s="2" t="n">
        <v>6</v>
      </c>
      <c r="C7948" s="22" t="n">
        <f aca="true">NORMSINV(MAX(RAND(),0.000000000001))</f>
        <v>-0.520839827833072</v>
      </c>
      <c r="D7948" s="24" t="n">
        <f aca="false">IF($B$11="","",$B$11*EXP($B$12*C7948))</f>
        <v>744.735085032167</v>
      </c>
      <c r="E7948" s="20" t="n">
        <f aca="true">IF($B$10="","",$B$10*(1-$B$14+2*$B$14*RAND()))</f>
        <v>3.67831878037619</v>
      </c>
      <c r="F7948" s="21" t="n">
        <f aca="false">INDEX($E$17:$E$28,B7948)</f>
        <v>4.761</v>
      </c>
      <c r="G7948" s="25" t="n">
        <f aca="false">IF(OR(D7948="",E7948="",F7948=""),"",D7948*($B$7-$B$8-F7948-E7948))</f>
        <v>3202.86819379278</v>
      </c>
      <c r="H7948" s="25" t="n">
        <f aca="false">IF(D7948="","",D7948*$F$30)</f>
        <v>3723.07963709281</v>
      </c>
    </row>
    <row r="7949" customFormat="false" ht="15" hidden="false" customHeight="false" outlineLevel="0" collapsed="false">
      <c r="A7949" s="2" t="n">
        <v>7915</v>
      </c>
      <c r="B7949" s="2" t="n">
        <v>7</v>
      </c>
      <c r="C7949" s="22" t="n">
        <f aca="true">NORMSINV(MAX(RAND(),0.000000000001))</f>
        <v>-0.578517898855243</v>
      </c>
      <c r="D7949" s="24" t="n">
        <f aca="false">IF($B$11="","",$B$11*EXP($B$12*C7949))</f>
        <v>726.853527962715</v>
      </c>
      <c r="E7949" s="20" t="n">
        <f aca="true">IF($B$10="","",$B$10*(1-$B$14+2*$B$14*RAND()))</f>
        <v>4.05384065443504</v>
      </c>
      <c r="F7949" s="21" t="n">
        <f aca="false">INDEX($E$17:$E$28,B7949)</f>
        <v>4.761</v>
      </c>
      <c r="G7949" s="25" t="n">
        <f aca="false">IF(OR(D7949="",E7949="",F7949=""),"",D7949*($B$7-$B$8-F7949-E7949))</f>
        <v>2853.01591813972</v>
      </c>
      <c r="H7949" s="25" t="n">
        <f aca="false">IF(D7949="","",D7949*$F$30)</f>
        <v>3633.6861569912</v>
      </c>
    </row>
    <row r="7950" customFormat="false" ht="15" hidden="false" customHeight="false" outlineLevel="0" collapsed="false">
      <c r="A7950" s="2" t="n">
        <v>7916</v>
      </c>
      <c r="B7950" s="2" t="n">
        <v>8</v>
      </c>
      <c r="C7950" s="22" t="n">
        <f aca="true">NORMSINV(MAX(RAND(),0.000000000001))</f>
        <v>0.913899472885114</v>
      </c>
      <c r="D7950" s="24" t="n">
        <f aca="false">IF($B$11="","",$B$11*EXP($B$12*C7950))</f>
        <v>1363.18482101766</v>
      </c>
      <c r="E7950" s="20" t="n">
        <f aca="true">IF($B$10="","",$B$10*(1-$B$14+2*$B$14*RAND()))</f>
        <v>3.45921252560908</v>
      </c>
      <c r="F7950" s="21" t="n">
        <f aca="false">INDEX($E$17:$E$28,B7950)</f>
        <v>4.761</v>
      </c>
      <c r="G7950" s="25" t="n">
        <f aca="false">IF(OR(D7950="",E7950="",F7950=""),"",D7950*($B$7-$B$8-F7950-E7950))</f>
        <v>6161.30567931546</v>
      </c>
      <c r="H7950" s="25" t="n">
        <f aca="false">IF(D7950="","",D7950*$F$30)</f>
        <v>6814.83355723149</v>
      </c>
    </row>
    <row r="7951" customFormat="false" ht="15" hidden="false" customHeight="false" outlineLevel="0" collapsed="false">
      <c r="A7951" s="2" t="n">
        <v>7917</v>
      </c>
      <c r="B7951" s="2" t="n">
        <v>9</v>
      </c>
      <c r="C7951" s="22" t="n">
        <f aca="true">NORMSINV(MAX(RAND(),0.000000000001))</f>
        <v>0.84368822641767</v>
      </c>
      <c r="D7951" s="24" t="n">
        <f aca="false">IF($B$11="","",$B$11*EXP($B$12*C7951))</f>
        <v>1323.44621766749</v>
      </c>
      <c r="E7951" s="20" t="n">
        <f aca="true">IF($B$10="","",$B$10*(1-$B$14+2*$B$14*RAND()))</f>
        <v>3.85335814491206</v>
      </c>
      <c r="F7951" s="21" t="n">
        <f aca="false">INDEX($E$17:$E$28,B7951)</f>
        <v>4.761</v>
      </c>
      <c r="G7951" s="25" t="n">
        <f aca="false">IF(OR(D7951="",E7951="",F7951=""),"",D7951*($B$7-$B$8-F7951-E7951))</f>
        <v>5460.06510856684</v>
      </c>
      <c r="H7951" s="25" t="n">
        <f aca="false">IF(D7951="","",D7951*$F$30)</f>
        <v>6616.17233136333</v>
      </c>
    </row>
    <row r="7952" customFormat="false" ht="15" hidden="false" customHeight="false" outlineLevel="0" collapsed="false">
      <c r="A7952" s="2" t="n">
        <v>7918</v>
      </c>
      <c r="B7952" s="2" t="n">
        <v>10</v>
      </c>
      <c r="C7952" s="22" t="n">
        <f aca="true">NORMSINV(MAX(RAND(),0.000000000001))</f>
        <v>-0.792851357299627</v>
      </c>
      <c r="D7952" s="24" t="n">
        <f aca="false">IF($B$11="","",$B$11*EXP($B$12*C7952))</f>
        <v>664.086316777331</v>
      </c>
      <c r="E7952" s="20" t="n">
        <f aca="true">IF($B$10="","",$B$10*(1-$B$14+2*$B$14*RAND()))</f>
        <v>3.54956571023587</v>
      </c>
      <c r="F7952" s="21" t="n">
        <f aca="false">INDEX($E$17:$E$28,B7952)</f>
        <v>4.761</v>
      </c>
      <c r="G7952" s="25" t="n">
        <f aca="false">IF(OR(D7952="",E7952="",F7952=""),"",D7952*($B$7-$B$8-F7952-E7952))</f>
        <v>2941.52670289667</v>
      </c>
      <c r="H7952" s="25" t="n">
        <f aca="false">IF(D7952="","",D7952*$F$30)</f>
        <v>3319.90031483323</v>
      </c>
    </row>
    <row r="7953" customFormat="false" ht="15" hidden="false" customHeight="false" outlineLevel="0" collapsed="false">
      <c r="A7953" s="2" t="n">
        <v>7919</v>
      </c>
      <c r="B7953" s="2" t="n">
        <v>11</v>
      </c>
      <c r="C7953" s="22" t="n">
        <f aca="true">NORMSINV(MAX(RAND(),0.000000000001))</f>
        <v>-0.264262655763832</v>
      </c>
      <c r="D7953" s="24" t="n">
        <f aca="false">IF($B$11="","",$B$11*EXP($B$12*C7953))</f>
        <v>829.764129030202</v>
      </c>
      <c r="E7953" s="20" t="n">
        <f aca="true">IF($B$10="","",$B$10*(1-$B$14+2*$B$14*RAND()))</f>
        <v>4.04043093766733</v>
      </c>
      <c r="F7953" s="21" t="n">
        <f aca="false">INDEX($E$17:$E$28,B7953)</f>
        <v>4.761</v>
      </c>
      <c r="G7953" s="25" t="n">
        <f aca="false">IF(OR(D7953="",E7953="",F7953=""),"",D7953*($B$7-$B$8-F7953-E7953))</f>
        <v>3268.08332763177</v>
      </c>
      <c r="H7953" s="25" t="n">
        <f aca="false">IF(D7953="","",D7953*$F$30)</f>
        <v>4148.15683384779</v>
      </c>
    </row>
    <row r="7954" customFormat="false" ht="15" hidden="false" customHeight="false" outlineLevel="0" collapsed="false">
      <c r="A7954" s="2" t="n">
        <v>7920</v>
      </c>
      <c r="B7954" s="2" t="n">
        <v>12</v>
      </c>
      <c r="C7954" s="22" t="n">
        <f aca="true">NORMSINV(MAX(RAND(),0.000000000001))</f>
        <v>0.0551390906370875</v>
      </c>
      <c r="D7954" s="24" t="n">
        <f aca="false">IF($B$11="","",$B$11*EXP($B$12*C7954))</f>
        <v>949.301580932411</v>
      </c>
      <c r="E7954" s="20" t="n">
        <f aca="true">IF($B$10="","",$B$10*(1-$B$14+2*$B$14*RAND()))</f>
        <v>3.65062393485478</v>
      </c>
      <c r="F7954" s="21" t="n">
        <f aca="false">INDEX($E$17:$E$28,B7954)</f>
        <v>4.761</v>
      </c>
      <c r="G7954" s="25" t="n">
        <f aca="false">IF(OR(D7954="",E7954="",F7954=""),"",D7954*($B$7-$B$8-F7954-E7954))</f>
        <v>4108.93424151237</v>
      </c>
      <c r="H7954" s="25" t="n">
        <f aca="false">IF(D7954="","",D7954*$F$30)</f>
        <v>4745.74846339731</v>
      </c>
    </row>
    <row r="7955" customFormat="false" ht="15" hidden="false" customHeight="false" outlineLevel="0" collapsed="false">
      <c r="A7955" s="2" t="n">
        <v>7921</v>
      </c>
      <c r="B7955" s="2" t="n">
        <v>1</v>
      </c>
      <c r="C7955" s="22" t="n">
        <f aca="true">NORMSINV(MAX(RAND(),0.000000000001))</f>
        <v>-1.69961894166578</v>
      </c>
      <c r="D7955" s="24" t="n">
        <f aca="false">IF($B$11="","",$B$11*EXP($B$12*C7955))</f>
        <v>453.19887430831</v>
      </c>
      <c r="E7955" s="20" t="n">
        <f aca="true">IF($B$10="","",$B$10*(1-$B$14+2*$B$14*RAND()))</f>
        <v>3.7392905168539</v>
      </c>
      <c r="F7955" s="21" t="n">
        <f aca="false">INDEX($E$17:$E$28,B7955)</f>
        <v>4.92562580645161</v>
      </c>
      <c r="G7955" s="25" t="n">
        <f aca="false">IF(OR(D7955="",E7955="",F7955=""),"",D7955*($B$7-$B$8-F7955-E7955))</f>
        <v>1846.82333499011</v>
      </c>
      <c r="H7955" s="25" t="n">
        <f aca="false">IF(D7955="","",D7955*$F$30)</f>
        <v>2265.6318124421</v>
      </c>
    </row>
    <row r="7956" customFormat="false" ht="15" hidden="false" customHeight="false" outlineLevel="0" collapsed="false">
      <c r="A7956" s="2" t="n">
        <v>7922</v>
      </c>
      <c r="B7956" s="2" t="n">
        <v>2</v>
      </c>
      <c r="C7956" s="22" t="n">
        <f aca="true">NORMSINV(MAX(RAND(),0.000000000001))</f>
        <v>-1.10744612890735</v>
      </c>
      <c r="D7956" s="24" t="n">
        <f aca="false">IF($B$11="","",$B$11*EXP($B$12*C7956))</f>
        <v>581.640508849149</v>
      </c>
      <c r="E7956" s="20" t="n">
        <f aca="true">IF($B$10="","",$B$10*(1-$B$14+2*$B$14*RAND()))</f>
        <v>3.97987852292398</v>
      </c>
      <c r="F7956" s="21" t="n">
        <f aca="false">INDEX($E$17:$E$28,B7956)</f>
        <v>5.0612</v>
      </c>
      <c r="G7956" s="25" t="n">
        <f aca="false">IF(OR(D7956="",E7956="",F7956=""),"",D7956*($B$7-$B$8-F7956-E7956))</f>
        <v>2151.44257011954</v>
      </c>
      <c r="H7956" s="25" t="n">
        <f aca="false">IF(D7956="","",D7956*$F$30)</f>
        <v>2907.73723183866</v>
      </c>
    </row>
    <row r="7957" customFormat="false" ht="15" hidden="false" customHeight="false" outlineLevel="0" collapsed="false">
      <c r="A7957" s="2" t="n">
        <v>7923</v>
      </c>
      <c r="B7957" s="2" t="n">
        <v>3</v>
      </c>
      <c r="C7957" s="22" t="n">
        <f aca="true">NORMSINV(MAX(RAND(),0.000000000001))</f>
        <v>-0.534465907891023</v>
      </c>
      <c r="D7957" s="24" t="n">
        <f aca="false">IF($B$11="","",$B$11*EXP($B$12*C7957))</f>
        <v>740.471389934208</v>
      </c>
      <c r="E7957" s="20" t="n">
        <f aca="true">IF($B$10="","",$B$10*(1-$B$14+2*$B$14*RAND()))</f>
        <v>3.56443428228725</v>
      </c>
      <c r="F7957" s="21" t="n">
        <f aca="false">INDEX($E$17:$E$28,B7957)</f>
        <v>5.0612</v>
      </c>
      <c r="G7957" s="25" t="n">
        <f aca="false">IF(OR(D7957="",E7957="",F7957=""),"",D7957*($B$7-$B$8-F7957-E7957))</f>
        <v>3046.57010169242</v>
      </c>
      <c r="H7957" s="25" t="n">
        <f aca="false">IF(D7957="","",D7957*$F$30)</f>
        <v>3701.76457255909</v>
      </c>
    </row>
    <row r="7958" customFormat="false" ht="15" hidden="false" customHeight="false" outlineLevel="0" collapsed="false">
      <c r="A7958" s="2" t="n">
        <v>7924</v>
      </c>
      <c r="B7958" s="2" t="n">
        <v>4</v>
      </c>
      <c r="C7958" s="22" t="n">
        <f aca="true">NORMSINV(MAX(RAND(),0.000000000001))</f>
        <v>-1.40273165393548</v>
      </c>
      <c r="D7958" s="24" t="n">
        <f aca="false">IF($B$11="","",$B$11*EXP($B$12*C7958))</f>
        <v>513.592050425388</v>
      </c>
      <c r="E7958" s="20" t="n">
        <f aca="true">IF($B$10="","",$B$10*(1-$B$14+2*$B$14*RAND()))</f>
        <v>3.55059556542905</v>
      </c>
      <c r="F7958" s="21" t="n">
        <f aca="false">INDEX($E$17:$E$28,B7958)</f>
        <v>4.89657419354839</v>
      </c>
      <c r="G7958" s="25" t="n">
        <f aca="false">IF(OR(D7958="",E7958="",F7958=""),"",D7958*($B$7-$B$8-F7958-E7958))</f>
        <v>2204.76348561489</v>
      </c>
      <c r="H7958" s="25" t="n">
        <f aca="false">IF(D7958="","",D7958*$F$30)</f>
        <v>2567.5493784866</v>
      </c>
    </row>
    <row r="7959" customFormat="false" ht="15" hidden="false" customHeight="false" outlineLevel="0" collapsed="false">
      <c r="A7959" s="2" t="n">
        <v>7925</v>
      </c>
      <c r="B7959" s="2" t="n">
        <v>5</v>
      </c>
      <c r="C7959" s="22" t="n">
        <f aca="true">NORMSINV(MAX(RAND(),0.000000000001))</f>
        <v>-0.586079168322203</v>
      </c>
      <c r="D7959" s="24" t="n">
        <f aca="false">IF($B$11="","",$B$11*EXP($B$12*C7959))</f>
        <v>724.541412510546</v>
      </c>
      <c r="E7959" s="20" t="n">
        <f aca="true">IF($B$10="","",$B$10*(1-$B$14+2*$B$14*RAND()))</f>
        <v>3.65043618383377</v>
      </c>
      <c r="F7959" s="21" t="n">
        <f aca="false">INDEX($E$17:$E$28,B7959)</f>
        <v>4.761</v>
      </c>
      <c r="G7959" s="25" t="n">
        <f aca="false">IF(OR(D7959="",E7959="",F7959=""),"",D7959*($B$7-$B$8-F7959-E7959))</f>
        <v>3136.22374150712</v>
      </c>
      <c r="H7959" s="25" t="n">
        <f aca="false">IF(D7959="","",D7959*$F$30)</f>
        <v>3622.12742942272</v>
      </c>
    </row>
    <row r="7960" customFormat="false" ht="15" hidden="false" customHeight="false" outlineLevel="0" collapsed="false">
      <c r="A7960" s="2" t="n">
        <v>7926</v>
      </c>
      <c r="B7960" s="2" t="n">
        <v>6</v>
      </c>
      <c r="C7960" s="22" t="n">
        <f aca="true">NORMSINV(MAX(RAND(),0.000000000001))</f>
        <v>-0.0707399034861179</v>
      </c>
      <c r="D7960" s="24" t="n">
        <f aca="false">IF($B$11="","",$B$11*EXP($B$12*C7960))</f>
        <v>900.261610622408</v>
      </c>
      <c r="E7960" s="20" t="n">
        <f aca="true">IF($B$10="","",$B$10*(1-$B$14+2*$B$14*RAND()))</f>
        <v>3.59651822899176</v>
      </c>
      <c r="F7960" s="21" t="n">
        <f aca="false">INDEX($E$17:$E$28,B7960)</f>
        <v>4.761</v>
      </c>
      <c r="G7960" s="25" t="n">
        <f aca="false">IF(OR(D7960="",E7960="",F7960=""),"",D7960*($B$7-$B$8-F7960-E7960))</f>
        <v>3945.38009769122</v>
      </c>
      <c r="H7960" s="25" t="n">
        <f aca="false">IF(D7960="","",D7960*$F$30)</f>
        <v>4500.58784382354</v>
      </c>
    </row>
    <row r="7961" customFormat="false" ht="15" hidden="false" customHeight="false" outlineLevel="0" collapsed="false">
      <c r="A7961" s="2" t="n">
        <v>7927</v>
      </c>
      <c r="B7961" s="2" t="n">
        <v>7</v>
      </c>
      <c r="C7961" s="22" t="n">
        <f aca="true">NORMSINV(MAX(RAND(),0.000000000001))</f>
        <v>0.686826070189928</v>
      </c>
      <c r="D7961" s="24" t="n">
        <f aca="false">IF($B$11="","",$B$11*EXP($B$12*C7961))</f>
        <v>1238.7994381245</v>
      </c>
      <c r="E7961" s="20" t="n">
        <f aca="true">IF($B$10="","",$B$10*(1-$B$14+2*$B$14*RAND()))</f>
        <v>3.99933423409748</v>
      </c>
      <c r="F7961" s="21" t="n">
        <f aca="false">INDEX($E$17:$E$28,B7961)</f>
        <v>4.761</v>
      </c>
      <c r="G7961" s="25" t="n">
        <f aca="false">IF(OR(D7961="",E7961="",F7961=""),"",D7961*($B$7-$B$8-F7961-E7961))</f>
        <v>4930.00771472336</v>
      </c>
      <c r="H7961" s="25" t="n">
        <f aca="false">IF(D7961="","",D7961*$F$30)</f>
        <v>6193.006151072</v>
      </c>
    </row>
    <row r="7962" customFormat="false" ht="15" hidden="false" customHeight="false" outlineLevel="0" collapsed="false">
      <c r="A7962" s="2" t="n">
        <v>7928</v>
      </c>
      <c r="B7962" s="2" t="n">
        <v>8</v>
      </c>
      <c r="C7962" s="22" t="n">
        <f aca="true">NORMSINV(MAX(RAND(),0.000000000001))</f>
        <v>0.708838203018813</v>
      </c>
      <c r="D7962" s="24" t="n">
        <f aca="false">IF($B$11="","",$B$11*EXP($B$12*C7962))</f>
        <v>1250.342959639</v>
      </c>
      <c r="E7962" s="20" t="n">
        <f aca="true">IF($B$10="","",$B$10*(1-$B$14+2*$B$14*RAND()))</f>
        <v>3.72504596300704</v>
      </c>
      <c r="F7962" s="21" t="n">
        <f aca="false">INDEX($E$17:$E$28,B7962)</f>
        <v>4.761</v>
      </c>
      <c r="G7962" s="25" t="n">
        <f aca="false">IF(OR(D7962="",E7962="",F7962=""),"",D7962*($B$7-$B$8-F7962-E7962))</f>
        <v>5318.90148078207</v>
      </c>
      <c r="H7962" s="25" t="n">
        <f aca="false">IF(D7962="","",D7962*$F$30)</f>
        <v>6250.71452382731</v>
      </c>
    </row>
    <row r="7963" customFormat="false" ht="15" hidden="false" customHeight="false" outlineLevel="0" collapsed="false">
      <c r="A7963" s="2" t="n">
        <v>7929</v>
      </c>
      <c r="B7963" s="2" t="n">
        <v>9</v>
      </c>
      <c r="C7963" s="22" t="n">
        <f aca="true">NORMSINV(MAX(RAND(),0.000000000001))</f>
        <v>1.28244336636101</v>
      </c>
      <c r="D7963" s="24" t="n">
        <f aca="false">IF($B$11="","",$B$11*EXP($B$12*C7963))</f>
        <v>1592.19828922948</v>
      </c>
      <c r="E7963" s="20" t="n">
        <f aca="true">IF($B$10="","",$B$10*(1-$B$14+2*$B$14*RAND()))</f>
        <v>3.74005361107763</v>
      </c>
      <c r="F7963" s="21" t="n">
        <f aca="false">INDEX($E$17:$E$28,B7963)</f>
        <v>4.761</v>
      </c>
      <c r="G7963" s="25" t="n">
        <f aca="false">IF(OR(D7963="",E7963="",F7963=""),"",D7963*($B$7-$B$8-F7963-E7963))</f>
        <v>6749.2431885777</v>
      </c>
      <c r="H7963" s="25" t="n">
        <f aca="false">IF(D7963="","",D7963*$F$30)</f>
        <v>7959.71768751603</v>
      </c>
    </row>
    <row r="7964" customFormat="false" ht="15" hidden="false" customHeight="false" outlineLevel="0" collapsed="false">
      <c r="A7964" s="2" t="n">
        <v>7930</v>
      </c>
      <c r="B7964" s="2" t="n">
        <v>10</v>
      </c>
      <c r="C7964" s="22" t="n">
        <f aca="true">NORMSINV(MAX(RAND(),0.000000000001))</f>
        <v>0.719185766677916</v>
      </c>
      <c r="D7964" s="24" t="n">
        <f aca="false">IF($B$11="","",$B$11*EXP($B$12*C7964))</f>
        <v>1255.80649740023</v>
      </c>
      <c r="E7964" s="20" t="n">
        <f aca="true">IF($B$10="","",$B$10*(1-$B$14+2*$B$14*RAND()))</f>
        <v>3.5086994948674</v>
      </c>
      <c r="F7964" s="21" t="n">
        <f aca="false">INDEX($E$17:$E$28,B7964)</f>
        <v>4.761</v>
      </c>
      <c r="G7964" s="25" t="n">
        <f aca="false">IF(OR(D7964="",E7964="",F7964=""),"",D7964*($B$7-$B$8-F7964-E7964))</f>
        <v>5613.83241967706</v>
      </c>
      <c r="H7964" s="25" t="n">
        <f aca="false">IF(D7964="","",D7964*$F$30)</f>
        <v>6278.02784180324</v>
      </c>
    </row>
    <row r="7965" customFormat="false" ht="15" hidden="false" customHeight="false" outlineLevel="0" collapsed="false">
      <c r="A7965" s="2" t="n">
        <v>7931</v>
      </c>
      <c r="B7965" s="2" t="n">
        <v>11</v>
      </c>
      <c r="C7965" s="22" t="n">
        <f aca="true">NORMSINV(MAX(RAND(),0.000000000001))</f>
        <v>-0.448871048939753</v>
      </c>
      <c r="D7965" s="24" t="n">
        <f aca="false">IF($B$11="","",$B$11*EXP($B$12*C7965))</f>
        <v>767.665250133346</v>
      </c>
      <c r="E7965" s="20" t="n">
        <f aca="true">IF($B$10="","",$B$10*(1-$B$14+2*$B$14*RAND()))</f>
        <v>3.48133658223933</v>
      </c>
      <c r="F7965" s="21" t="n">
        <f aca="false">INDEX($E$17:$E$28,B7965)</f>
        <v>4.761</v>
      </c>
      <c r="G7965" s="25" t="n">
        <f aca="false">IF(OR(D7965="",E7965="",F7965=""),"",D7965*($B$7-$B$8-F7965-E7965))</f>
        <v>3452.69991261084</v>
      </c>
      <c r="H7965" s="25" t="n">
        <f aca="false">IF(D7965="","",D7965*$F$30)</f>
        <v>3837.71211846662</v>
      </c>
    </row>
    <row r="7966" customFormat="false" ht="15" hidden="false" customHeight="false" outlineLevel="0" collapsed="false">
      <c r="A7966" s="2" t="n">
        <v>7932</v>
      </c>
      <c r="B7966" s="2" t="n">
        <v>12</v>
      </c>
      <c r="C7966" s="22" t="n">
        <f aca="true">NORMSINV(MAX(RAND(),0.000000000001))</f>
        <v>-0.191688501878236</v>
      </c>
      <c r="D7966" s="24" t="n">
        <f aca="false">IF($B$11="","",$B$11*EXP($B$12*C7966))</f>
        <v>855.530517070747</v>
      </c>
      <c r="E7966" s="20" t="n">
        <f aca="true">IF($B$10="","",$B$10*(1-$B$14+2*$B$14*RAND()))</f>
        <v>3.99649540450543</v>
      </c>
      <c r="F7966" s="21" t="n">
        <f aca="false">INDEX($E$17:$E$28,B7966)</f>
        <v>4.761</v>
      </c>
      <c r="G7966" s="25" t="n">
        <f aca="false">IF(OR(D7966="",E7966="",F7966=""),"",D7966*($B$7-$B$8-F7966-E7966))</f>
        <v>3407.15421582009</v>
      </c>
      <c r="H7966" s="25" t="n">
        <f aca="false">IF(D7966="","",D7966*$F$30)</f>
        <v>4276.96816094008</v>
      </c>
    </row>
    <row r="7967" customFormat="false" ht="15" hidden="false" customHeight="false" outlineLevel="0" collapsed="false">
      <c r="A7967" s="2" t="n">
        <v>7933</v>
      </c>
      <c r="B7967" s="2" t="n">
        <v>1</v>
      </c>
      <c r="C7967" s="22" t="n">
        <f aca="true">NORMSINV(MAX(RAND(),0.000000000001))</f>
        <v>0.168271733418716</v>
      </c>
      <c r="D7967" s="24" t="n">
        <f aca="false">IF($B$11="","",$B$11*EXP($B$12*C7967))</f>
        <v>995.650998448385</v>
      </c>
      <c r="E7967" s="20" t="n">
        <f aca="true">IF($B$10="","",$B$10*(1-$B$14+2*$B$14*RAND()))</f>
        <v>3.6094210852795</v>
      </c>
      <c r="F7967" s="21" t="n">
        <f aca="false">INDEX($E$17:$E$28,B7967)</f>
        <v>4.92562580645161</v>
      </c>
      <c r="G7967" s="25" t="n">
        <f aca="false">IF(OR(D7967="",E7967="",F7967=""),"",D7967*($B$7-$B$8-F7967-E7967))</f>
        <v>4186.66576067656</v>
      </c>
      <c r="H7967" s="25" t="n">
        <f aca="false">IF(D7967="","",D7967*$F$30)</f>
        <v>4977.45847144317</v>
      </c>
    </row>
    <row r="7968" customFormat="false" ht="15" hidden="false" customHeight="false" outlineLevel="0" collapsed="false">
      <c r="A7968" s="2" t="n">
        <v>7934</v>
      </c>
      <c r="B7968" s="2" t="n">
        <v>2</v>
      </c>
      <c r="C7968" s="22" t="n">
        <f aca="true">NORMSINV(MAX(RAND(),0.000000000001))</f>
        <v>-2.37640051362025</v>
      </c>
      <c r="D7968" s="24" t="n">
        <f aca="false">IF($B$11="","",$B$11*EXP($B$12*C7968))</f>
        <v>340.753129927733</v>
      </c>
      <c r="E7968" s="20" t="n">
        <f aca="true">IF($B$10="","",$B$10*(1-$B$14+2*$B$14*RAND()))</f>
        <v>3.44234517329648</v>
      </c>
      <c r="F7968" s="21" t="n">
        <f aca="false">INDEX($E$17:$E$28,B7968)</f>
        <v>5.0612</v>
      </c>
      <c r="G7968" s="25" t="n">
        <f aca="false">IF(OR(D7968="",E7968="",F7968=""),"",D7968*($B$7-$B$8-F7968-E7968))</f>
        <v>1443.58524199668</v>
      </c>
      <c r="H7968" s="25" t="n">
        <f aca="false">IF(D7968="","",D7968*$F$30)</f>
        <v>1703.49304713472</v>
      </c>
    </row>
    <row r="7969" customFormat="false" ht="15" hidden="false" customHeight="false" outlineLevel="0" collapsed="false">
      <c r="A7969" s="2" t="n">
        <v>7935</v>
      </c>
      <c r="B7969" s="2" t="n">
        <v>3</v>
      </c>
      <c r="C7969" s="22" t="n">
        <f aca="true">NORMSINV(MAX(RAND(),0.000000000001))</f>
        <v>-1.20434082184929</v>
      </c>
      <c r="D7969" s="24" t="n">
        <f aca="false">IF($B$11="","",$B$11*EXP($B$12*C7969))</f>
        <v>558.371459426031</v>
      </c>
      <c r="E7969" s="20" t="n">
        <f aca="true">IF($B$10="","",$B$10*(1-$B$14+2*$B$14*RAND()))</f>
        <v>3.41664686218307</v>
      </c>
      <c r="F7969" s="21" t="n">
        <f aca="false">INDEX($E$17:$E$28,B7969)</f>
        <v>5.0612</v>
      </c>
      <c r="G7969" s="25" t="n">
        <f aca="false">IF(OR(D7969="",E7969="",F7969=""),"",D7969*($B$7-$B$8-F7969-E7969))</f>
        <v>2379.86466786007</v>
      </c>
      <c r="H7969" s="25" t="n">
        <f aca="false">IF(D7969="","",D7969*$F$30)</f>
        <v>2791.41059996261</v>
      </c>
    </row>
    <row r="7970" customFormat="false" ht="15" hidden="false" customHeight="false" outlineLevel="0" collapsed="false">
      <c r="A7970" s="2" t="n">
        <v>7936</v>
      </c>
      <c r="B7970" s="2" t="n">
        <v>4</v>
      </c>
      <c r="C7970" s="22" t="n">
        <f aca="true">NORMSINV(MAX(RAND(),0.000000000001))</f>
        <v>-0.568841125985852</v>
      </c>
      <c r="D7970" s="24" t="n">
        <f aca="false">IF($B$11="","",$B$11*EXP($B$12*C7970))</f>
        <v>729.823297306859</v>
      </c>
      <c r="E7970" s="20" t="n">
        <f aca="true">IF($B$10="","",$B$10*(1-$B$14+2*$B$14*RAND()))</f>
        <v>4.06155172774613</v>
      </c>
      <c r="F7970" s="21" t="n">
        <f aca="false">INDEX($E$17:$E$28,B7970)</f>
        <v>4.89657419354839</v>
      </c>
      <c r="G7970" s="25" t="n">
        <f aca="false">IF(OR(D7970="",E7970="",F7970=""),"",D7970*($B$7-$B$8-F7970-E7970))</f>
        <v>2760.09981012017</v>
      </c>
      <c r="H7970" s="25" t="n">
        <f aca="false">IF(D7970="","",D7970*$F$30)</f>
        <v>3648.53262789645</v>
      </c>
    </row>
    <row r="7971" customFormat="false" ht="15" hidden="false" customHeight="false" outlineLevel="0" collapsed="false">
      <c r="A7971" s="2" t="n">
        <v>7937</v>
      </c>
      <c r="B7971" s="2" t="n">
        <v>5</v>
      </c>
      <c r="C7971" s="22" t="n">
        <f aca="true">NORMSINV(MAX(RAND(),0.000000000001))</f>
        <v>-0.828130937388019</v>
      </c>
      <c r="D7971" s="24" t="n">
        <f aca="false">IF($B$11="","",$B$11*EXP($B$12*C7971))</f>
        <v>654.287278165751</v>
      </c>
      <c r="E7971" s="20" t="n">
        <f aca="true">IF($B$10="","",$B$10*(1-$B$14+2*$B$14*RAND()))</f>
        <v>3.7617314357447</v>
      </c>
      <c r="F7971" s="21" t="n">
        <f aca="false">INDEX($E$17:$E$28,B7971)</f>
        <v>4.761</v>
      </c>
      <c r="G7971" s="25" t="n">
        <f aca="false">IF(OR(D7971="",E7971="",F7971=""),"",D7971*($B$7-$B$8-F7971-E7971))</f>
        <v>2759.30517020059</v>
      </c>
      <c r="H7971" s="25" t="n">
        <f aca="false">IF(D7971="","",D7971*$F$30)</f>
        <v>3270.91296100622</v>
      </c>
    </row>
    <row r="7972" customFormat="false" ht="15" hidden="false" customHeight="false" outlineLevel="0" collapsed="false">
      <c r="A7972" s="2" t="n">
        <v>7938</v>
      </c>
      <c r="B7972" s="2" t="n">
        <v>6</v>
      </c>
      <c r="C7972" s="22" t="n">
        <f aca="true">NORMSINV(MAX(RAND(),0.000000000001))</f>
        <v>-0.912841795657539</v>
      </c>
      <c r="D7972" s="24" t="n">
        <f aca="false">IF($B$11="","",$B$11*EXP($B$12*C7972))</f>
        <v>631.34485652365</v>
      </c>
      <c r="E7972" s="20" t="n">
        <f aca="true">IF($B$10="","",$B$10*(1-$B$14+2*$B$14*RAND()))</f>
        <v>3.63451246752107</v>
      </c>
      <c r="F7972" s="21" t="n">
        <f aca="false">INDEX($E$17:$E$28,B7972)</f>
        <v>4.761</v>
      </c>
      <c r="G7972" s="25" t="n">
        <f aca="false">IF(OR(D7972="",E7972="",F7972=""),"",D7972*($B$7-$B$8-F7972-E7972))</f>
        <v>2742.8698578617</v>
      </c>
      <c r="H7972" s="25" t="n">
        <f aca="false">IF(D7972="","",D7972*$F$30)</f>
        <v>3156.21920673303</v>
      </c>
    </row>
    <row r="7973" customFormat="false" ht="15" hidden="false" customHeight="false" outlineLevel="0" collapsed="false">
      <c r="A7973" s="2" t="n">
        <v>7939</v>
      </c>
      <c r="B7973" s="2" t="n">
        <v>7</v>
      </c>
      <c r="C7973" s="22" t="n">
        <f aca="true">NORMSINV(MAX(RAND(),0.000000000001))</f>
        <v>0.841039847160622</v>
      </c>
      <c r="D7973" s="24" t="n">
        <f aca="false">IF($B$11="","",$B$11*EXP($B$12*C7973))</f>
        <v>1321.97015861224</v>
      </c>
      <c r="E7973" s="20" t="n">
        <f aca="true">IF($B$10="","",$B$10*(1-$B$14+2*$B$14*RAND()))</f>
        <v>3.8317157833667</v>
      </c>
      <c r="F7973" s="21" t="n">
        <f aca="false">INDEX($E$17:$E$28,B7973)</f>
        <v>4.761</v>
      </c>
      <c r="G7973" s="25" t="n">
        <f aca="false">IF(OR(D7973="",E7973="",F7973=""),"",D7973*($B$7-$B$8-F7973-E7973))</f>
        <v>5482.58597367278</v>
      </c>
      <c r="H7973" s="25" t="n">
        <f aca="false">IF(D7973="","",D7973*$F$30)</f>
        <v>6608.79321693433</v>
      </c>
    </row>
    <row r="7974" customFormat="false" ht="15" hidden="false" customHeight="false" outlineLevel="0" collapsed="false">
      <c r="A7974" s="2" t="n">
        <v>7940</v>
      </c>
      <c r="B7974" s="2" t="n">
        <v>8</v>
      </c>
      <c r="C7974" s="22" t="n">
        <f aca="true">NORMSINV(MAX(RAND(),0.000000000001))</f>
        <v>0.276394981633913</v>
      </c>
      <c r="D7974" s="24" t="n">
        <f aca="false">IF($B$11="","",$B$11*EXP($B$12*C7974))</f>
        <v>1042.06152001205</v>
      </c>
      <c r="E7974" s="20" t="n">
        <f aca="true">IF($B$10="","",$B$10*(1-$B$14+2*$B$14*RAND()))</f>
        <v>3.56803649755791</v>
      </c>
      <c r="F7974" s="21" t="n">
        <f aca="false">INDEX($E$17:$E$28,B7974)</f>
        <v>4.761</v>
      </c>
      <c r="G7974" s="25" t="n">
        <f aca="false">IF(OR(D7974="",E7974="",F7974=""),"",D7974*($B$7-$B$8-F7974-E7974))</f>
        <v>4596.49533207248</v>
      </c>
      <c r="H7974" s="25" t="n">
        <f aca="false">IF(D7974="","",D7974*$F$30)</f>
        <v>5209.47395084424</v>
      </c>
    </row>
    <row r="7975" customFormat="false" ht="15" hidden="false" customHeight="false" outlineLevel="0" collapsed="false">
      <c r="A7975" s="2" t="n">
        <v>7941</v>
      </c>
      <c r="B7975" s="2" t="n">
        <v>9</v>
      </c>
      <c r="C7975" s="22" t="n">
        <f aca="true">NORMSINV(MAX(RAND(),0.000000000001))</f>
        <v>0.0731580047969531</v>
      </c>
      <c r="D7975" s="24" t="n">
        <f aca="false">IF($B$11="","",$B$11*EXP($B$12*C7975))</f>
        <v>956.53664074228</v>
      </c>
      <c r="E7975" s="20" t="n">
        <f aca="true">IF($B$10="","",$B$10*(1-$B$14+2*$B$14*RAND()))</f>
        <v>4.01079823071647</v>
      </c>
      <c r="F7975" s="21" t="n">
        <f aca="false">INDEX($E$17:$E$28,B7975)</f>
        <v>4.761</v>
      </c>
      <c r="G7975" s="25" t="n">
        <f aca="false">IF(OR(D7975="",E7975="",F7975=""),"",D7975*($B$7-$B$8-F7975-E7975))</f>
        <v>3795.73039017804</v>
      </c>
      <c r="H7975" s="25" t="n">
        <f aca="false">IF(D7975="","",D7975*$F$30)</f>
        <v>4781.9179743988</v>
      </c>
    </row>
    <row r="7976" customFormat="false" ht="15" hidden="false" customHeight="false" outlineLevel="0" collapsed="false">
      <c r="A7976" s="2" t="n">
        <v>7942</v>
      </c>
      <c r="B7976" s="2" t="n">
        <v>10</v>
      </c>
      <c r="C7976" s="22" t="n">
        <f aca="true">NORMSINV(MAX(RAND(),0.000000000001))</f>
        <v>0.45307346478959</v>
      </c>
      <c r="D7976" s="24" t="n">
        <f aca="false">IF($B$11="","",$B$11*EXP($B$12*C7976))</f>
        <v>1122.5998607852</v>
      </c>
      <c r="E7976" s="20" t="n">
        <f aca="true">IF($B$10="","",$B$10*(1-$B$14+2*$B$14*RAND()))</f>
        <v>3.75599521776203</v>
      </c>
      <c r="F7976" s="21" t="n">
        <f aca="false">INDEX($E$17:$E$28,B7976)</f>
        <v>4.761</v>
      </c>
      <c r="G7976" s="25" t="n">
        <f aca="false">IF(OR(D7976="",E7976="",F7976=""),"",D7976*($B$7-$B$8-F7976-E7976))</f>
        <v>4740.7445806356</v>
      </c>
      <c r="H7976" s="25" t="n">
        <f aca="false">IF(D7976="","",D7976*$F$30)</f>
        <v>5612.10122403739</v>
      </c>
    </row>
    <row r="7977" customFormat="false" ht="15" hidden="false" customHeight="false" outlineLevel="0" collapsed="false">
      <c r="A7977" s="2" t="n">
        <v>7943</v>
      </c>
      <c r="B7977" s="2" t="n">
        <v>11</v>
      </c>
      <c r="C7977" s="22" t="n">
        <f aca="true">NORMSINV(MAX(RAND(),0.000000000001))</f>
        <v>1.75881394204293</v>
      </c>
      <c r="D7977" s="24" t="n">
        <f aca="false">IF($B$11="","",$B$11*EXP($B$12*C7977))</f>
        <v>1946.12852868583</v>
      </c>
      <c r="E7977" s="20" t="n">
        <f aca="true">IF($B$10="","",$B$10*(1-$B$14+2*$B$14*RAND()))</f>
        <v>3.99151336791072</v>
      </c>
      <c r="F7977" s="21" t="n">
        <f aca="false">INDEX($E$17:$E$28,B7977)</f>
        <v>4.761</v>
      </c>
      <c r="G7977" s="25" t="n">
        <f aca="false">IF(OR(D7977="",E7977="",F7977=""),"",D7977*($B$7-$B$8-F7977-E7977))</f>
        <v>7760.16149246233</v>
      </c>
      <c r="H7977" s="25" t="n">
        <f aca="false">IF(D7977="","",D7977*$F$30)</f>
        <v>9729.08574060622</v>
      </c>
    </row>
    <row r="7978" customFormat="false" ht="15" hidden="false" customHeight="false" outlineLevel="0" collapsed="false">
      <c r="A7978" s="2" t="n">
        <v>7944</v>
      </c>
      <c r="B7978" s="2" t="n">
        <v>12</v>
      </c>
      <c r="C7978" s="22" t="n">
        <f aca="true">NORMSINV(MAX(RAND(),0.000000000001))</f>
        <v>-1.69432633210036</v>
      </c>
      <c r="D7978" s="24" t="n">
        <f aca="false">IF($B$11="","",$B$11*EXP($B$12*C7978))</f>
        <v>454.210692758362</v>
      </c>
      <c r="E7978" s="20" t="n">
        <f aca="true">IF($B$10="","",$B$10*(1-$B$14+2*$B$14*RAND()))</f>
        <v>3.43402401220882</v>
      </c>
      <c r="F7978" s="21" t="n">
        <f aca="false">INDEX($E$17:$E$28,B7978)</f>
        <v>4.761</v>
      </c>
      <c r="G7978" s="25" t="n">
        <f aca="false">IF(OR(D7978="",E7978="",F7978=""),"",D7978*($B$7-$B$8-F7978-E7978))</f>
        <v>2064.37669198475</v>
      </c>
      <c r="H7978" s="25" t="n">
        <f aca="false">IF(D7978="","",D7978*$F$30)</f>
        <v>2270.6900952376</v>
      </c>
    </row>
    <row r="7979" customFormat="false" ht="15" hidden="false" customHeight="false" outlineLevel="0" collapsed="false">
      <c r="A7979" s="2" t="n">
        <v>7945</v>
      </c>
      <c r="B7979" s="2" t="n">
        <v>1</v>
      </c>
      <c r="C7979" s="22" t="n">
        <f aca="true">NORMSINV(MAX(RAND(),0.000000000001))</f>
        <v>-0.432964534192708</v>
      </c>
      <c r="D7979" s="24" t="n">
        <f aca="false">IF($B$11="","",$B$11*EXP($B$12*C7979))</f>
        <v>772.827781553647</v>
      </c>
      <c r="E7979" s="20" t="n">
        <f aca="true">IF($B$10="","",$B$10*(1-$B$14+2*$B$14*RAND()))</f>
        <v>3.75219776293251</v>
      </c>
      <c r="F7979" s="21" t="n">
        <f aca="false">INDEX($E$17:$E$28,B7979)</f>
        <v>4.92562580645161</v>
      </c>
      <c r="G7979" s="25" t="n">
        <f aca="false">IF(OR(D7979="",E7979="",F7979=""),"",D7979*($B$7-$B$8-F7979-E7979))</f>
        <v>3139.36279915238</v>
      </c>
      <c r="H7979" s="25" t="n">
        <f aca="false">IF(D7979="","",D7979*$F$30)</f>
        <v>3863.52064554299</v>
      </c>
    </row>
    <row r="7980" customFormat="false" ht="15" hidden="false" customHeight="false" outlineLevel="0" collapsed="false">
      <c r="A7980" s="2" t="n">
        <v>7946</v>
      </c>
      <c r="B7980" s="2" t="n">
        <v>2</v>
      </c>
      <c r="C7980" s="22" t="n">
        <f aca="true">NORMSINV(MAX(RAND(),0.000000000001))</f>
        <v>-0.690653116684043</v>
      </c>
      <c r="D7980" s="24" t="n">
        <f aca="false">IF($B$11="","",$B$11*EXP($B$12*C7980))</f>
        <v>693.308458970151</v>
      </c>
      <c r="E7980" s="20" t="n">
        <f aca="true">IF($B$10="","",$B$10*(1-$B$14+2*$B$14*RAND()))</f>
        <v>3.47132520450746</v>
      </c>
      <c r="F7980" s="21" t="n">
        <f aca="false">INDEX($E$17:$E$28,B7980)</f>
        <v>5.0612</v>
      </c>
      <c r="G7980" s="25" t="n">
        <f aca="false">IF(OR(D7980="",E7980="",F7980=""),"",D7980*($B$7-$B$8-F7980-E7980))</f>
        <v>2917.07786661868</v>
      </c>
      <c r="H7980" s="25" t="n">
        <f aca="false">IF(D7980="","",D7980*$F$30)</f>
        <v>3465.98764808358</v>
      </c>
    </row>
    <row r="7981" customFormat="false" ht="15" hidden="false" customHeight="false" outlineLevel="0" collapsed="false">
      <c r="A7981" s="2" t="n">
        <v>7947</v>
      </c>
      <c r="B7981" s="2" t="n">
        <v>3</v>
      </c>
      <c r="C7981" s="22" t="n">
        <f aca="true">NORMSINV(MAX(RAND(),0.000000000001))</f>
        <v>-0.174425228279026</v>
      </c>
      <c r="D7981" s="24" t="n">
        <f aca="false">IF($B$11="","",$B$11*EXP($B$12*C7981))</f>
        <v>861.776470456004</v>
      </c>
      <c r="E7981" s="20" t="n">
        <f aca="true">IF($B$10="","",$B$10*(1-$B$14+2*$B$14*RAND()))</f>
        <v>3.90081675367213</v>
      </c>
      <c r="F7981" s="21" t="n">
        <f aca="false">INDEX($E$17:$E$28,B7981)</f>
        <v>5.0612</v>
      </c>
      <c r="G7981" s="25" t="n">
        <f aca="false">IF(OR(D7981="",E7981="",F7981=""),"",D7981*($B$7-$B$8-F7981-E7981))</f>
        <v>3255.77706746235</v>
      </c>
      <c r="H7981" s="25" t="n">
        <f aca="false">IF(D7981="","",D7981*$F$30)</f>
        <v>4308.19293110366</v>
      </c>
    </row>
    <row r="7982" customFormat="false" ht="15" hidden="false" customHeight="false" outlineLevel="0" collapsed="false">
      <c r="A7982" s="2" t="n">
        <v>7948</v>
      </c>
      <c r="B7982" s="2" t="n">
        <v>4</v>
      </c>
      <c r="C7982" s="22" t="n">
        <f aca="true">NORMSINV(MAX(RAND(),0.000000000001))</f>
        <v>-0.488005758739977</v>
      </c>
      <c r="D7982" s="24" t="n">
        <f aca="false">IF($B$11="","",$B$11*EXP($B$12*C7982))</f>
        <v>755.110221356693</v>
      </c>
      <c r="E7982" s="20" t="n">
        <f aca="true">IF($B$10="","",$B$10*(1-$B$14+2*$B$14*RAND()))</f>
        <v>3.59656197219649</v>
      </c>
      <c r="F7982" s="21" t="n">
        <f aca="false">INDEX($E$17:$E$28,B7982)</f>
        <v>4.89657419354839</v>
      </c>
      <c r="G7982" s="25" t="n">
        <f aca="false">IF(OR(D7982="",E7982="",F7982=""),"",D7982*($B$7-$B$8-F7982-E7982))</f>
        <v>3206.85028995612</v>
      </c>
      <c r="H7982" s="25" t="n">
        <f aca="false">IF(D7982="","",D7982*$F$30)</f>
        <v>3774.94701860638</v>
      </c>
    </row>
    <row r="7983" customFormat="false" ht="15" hidden="false" customHeight="false" outlineLevel="0" collapsed="false">
      <c r="A7983" s="2" t="n">
        <v>7949</v>
      </c>
      <c r="B7983" s="2" t="n">
        <v>5</v>
      </c>
      <c r="C7983" s="22" t="n">
        <f aca="true">NORMSINV(MAX(RAND(),0.000000000001))</f>
        <v>0.193104961527701</v>
      </c>
      <c r="D7983" s="24" t="n">
        <f aca="false">IF($B$11="","",$B$11*EXP($B$12*C7983))</f>
        <v>1006.12406960173</v>
      </c>
      <c r="E7983" s="20" t="n">
        <f aca="true">IF($B$10="","",$B$10*(1-$B$14+2*$B$14*RAND()))</f>
        <v>3.82695225619365</v>
      </c>
      <c r="F7983" s="21" t="n">
        <f aca="false">INDEX($E$17:$E$28,B7983)</f>
        <v>4.761</v>
      </c>
      <c r="G7983" s="25" t="n">
        <f aca="false">IF(OR(D7983="",E7983="",F7983=""),"",D7983*($B$7-$B$8-F7983-E7983))</f>
        <v>4177.47517317912</v>
      </c>
      <c r="H7983" s="25" t="n">
        <f aca="false">IF(D7983="","",D7983*$F$30)</f>
        <v>5029.81544875296</v>
      </c>
    </row>
    <row r="7984" customFormat="false" ht="15" hidden="false" customHeight="false" outlineLevel="0" collapsed="false">
      <c r="A7984" s="2" t="n">
        <v>7950</v>
      </c>
      <c r="B7984" s="2" t="n">
        <v>6</v>
      </c>
      <c r="C7984" s="22" t="n">
        <f aca="true">NORMSINV(MAX(RAND(),0.000000000001))</f>
        <v>-1.12462012408704</v>
      </c>
      <c r="D7984" s="24" t="n">
        <f aca="false">IF($B$11="","",$B$11*EXP($B$12*C7984))</f>
        <v>577.446637592965</v>
      </c>
      <c r="E7984" s="20" t="n">
        <f aca="true">IF($B$10="","",$B$10*(1-$B$14+2*$B$14*RAND()))</f>
        <v>3.44376301528381</v>
      </c>
      <c r="F7984" s="21" t="n">
        <f aca="false">INDEX($E$17:$E$28,B7984)</f>
        <v>4.761</v>
      </c>
      <c r="G7984" s="25" t="n">
        <f aca="false">IF(OR(D7984="",E7984="",F7984=""),"",D7984*($B$7-$B$8-F7984-E7984))</f>
        <v>2618.85734751162</v>
      </c>
      <c r="H7984" s="25" t="n">
        <f aca="false">IF(D7984="","",D7984*$F$30)</f>
        <v>2886.77123065475</v>
      </c>
    </row>
    <row r="7985" customFormat="false" ht="15" hidden="false" customHeight="false" outlineLevel="0" collapsed="false">
      <c r="A7985" s="2" t="n">
        <v>7951</v>
      </c>
      <c r="B7985" s="2" t="n">
        <v>7</v>
      </c>
      <c r="C7985" s="22" t="n">
        <f aca="true">NORMSINV(MAX(RAND(),0.000000000001))</f>
        <v>0.233693254848482</v>
      </c>
      <c r="D7985" s="24" t="n">
        <f aca="false">IF($B$11="","",$B$11*EXP($B$12*C7985))</f>
        <v>1023.47932255012</v>
      </c>
      <c r="E7985" s="20" t="n">
        <f aca="true">IF($B$10="","",$B$10*(1-$B$14+2*$B$14*RAND()))</f>
        <v>3.6450517554633</v>
      </c>
      <c r="F7985" s="21" t="n">
        <f aca="false">INDEX($E$17:$E$28,B7985)</f>
        <v>4.761</v>
      </c>
      <c r="G7985" s="25" t="n">
        <f aca="false">IF(OR(D7985="",E7985="",F7985=""),"",D7985*($B$7-$B$8-F7985-E7985))</f>
        <v>4435.70641328571</v>
      </c>
      <c r="H7985" s="25" t="n">
        <f aca="false">IF(D7985="","",D7985*$F$30)</f>
        <v>5116.57782929257</v>
      </c>
    </row>
    <row r="7986" customFormat="false" ht="15" hidden="false" customHeight="false" outlineLevel="0" collapsed="false">
      <c r="A7986" s="2" t="n">
        <v>7952</v>
      </c>
      <c r="B7986" s="2" t="n">
        <v>8</v>
      </c>
      <c r="C7986" s="22" t="n">
        <f aca="true">NORMSINV(MAX(RAND(),0.000000000001))</f>
        <v>-1.68976095640327</v>
      </c>
      <c r="D7986" s="24" t="n">
        <f aca="false">IF($B$11="","",$B$11*EXP($B$12*C7986))</f>
        <v>455.085296290968</v>
      </c>
      <c r="E7986" s="20" t="n">
        <f aca="true">IF($B$10="","",$B$10*(1-$B$14+2*$B$14*RAND()))</f>
        <v>3.71262314361692</v>
      </c>
      <c r="F7986" s="21" t="n">
        <f aca="false">INDEX($E$17:$E$28,B7986)</f>
        <v>4.761</v>
      </c>
      <c r="G7986" s="25" t="n">
        <f aca="false">IF(OR(D7986="",E7986="",F7986=""),"",D7986*($B$7-$B$8-F7986-E7986))</f>
        <v>1941.56537577602</v>
      </c>
      <c r="H7986" s="25" t="n">
        <f aca="false">IF(D7986="","",D7986*$F$30)</f>
        <v>2275.0624132178</v>
      </c>
    </row>
    <row r="7987" customFormat="false" ht="15" hidden="false" customHeight="false" outlineLevel="0" collapsed="false">
      <c r="A7987" s="2" t="n">
        <v>7953</v>
      </c>
      <c r="B7987" s="2" t="n">
        <v>9</v>
      </c>
      <c r="C7987" s="22" t="n">
        <f aca="true">NORMSINV(MAX(RAND(),0.000000000001))</f>
        <v>-0.886168651178273</v>
      </c>
      <c r="D7987" s="24" t="n">
        <f aca="false">IF($B$11="","",$B$11*EXP($B$12*C7987))</f>
        <v>638.480666242945</v>
      </c>
      <c r="E7987" s="20" t="n">
        <f aca="true">IF($B$10="","",$B$10*(1-$B$14+2*$B$14*RAND()))</f>
        <v>3.6557931189193</v>
      </c>
      <c r="F7987" s="21" t="n">
        <f aca="false">INDEX($E$17:$E$28,B7987)</f>
        <v>4.761</v>
      </c>
      <c r="G7987" s="25" t="n">
        <f aca="false">IF(OR(D7987="",E7987="",F7987=""),"",D7987*($B$7-$B$8-F7987-E7987))</f>
        <v>2760.28400973849</v>
      </c>
      <c r="H7987" s="25" t="n">
        <f aca="false">IF(D7987="","",D7987*$F$30)</f>
        <v>3191.89254668173</v>
      </c>
    </row>
    <row r="7988" customFormat="false" ht="15" hidden="false" customHeight="false" outlineLevel="0" collapsed="false">
      <c r="A7988" s="2" t="n">
        <v>7954</v>
      </c>
      <c r="B7988" s="2" t="n">
        <v>10</v>
      </c>
      <c r="C7988" s="22" t="n">
        <f aca="true">NORMSINV(MAX(RAND(),0.000000000001))</f>
        <v>0.117334355003794</v>
      </c>
      <c r="D7988" s="24" t="n">
        <f aca="false">IF($B$11="","",$B$11*EXP($B$12*C7988))</f>
        <v>974.508762013012</v>
      </c>
      <c r="E7988" s="20" t="n">
        <f aca="true">IF($B$10="","",$B$10*(1-$B$14+2*$B$14*RAND()))</f>
        <v>4.05299236246906</v>
      </c>
      <c r="F7988" s="21" t="n">
        <f aca="false">INDEX($E$17:$E$28,B7988)</f>
        <v>4.761</v>
      </c>
      <c r="G7988" s="25" t="n">
        <f aca="false">IF(OR(D7988="",E7988="",F7988=""),"",D7988*($B$7-$B$8-F7988-E7988))</f>
        <v>3825.92884250391</v>
      </c>
      <c r="H7988" s="25" t="n">
        <f aca="false">IF(D7988="","",D7988*$F$30)</f>
        <v>4871.76420305545</v>
      </c>
    </row>
    <row r="7989" customFormat="false" ht="15" hidden="false" customHeight="false" outlineLevel="0" collapsed="false">
      <c r="A7989" s="2" t="n">
        <v>7955</v>
      </c>
      <c r="B7989" s="2" t="n">
        <v>11</v>
      </c>
      <c r="C7989" s="22" t="n">
        <f aca="true">NORMSINV(MAX(RAND(),0.000000000001))</f>
        <v>-1.29880180620317</v>
      </c>
      <c r="D7989" s="24" t="n">
        <f aca="false">IF($B$11="","",$B$11*EXP($B$12*C7989))</f>
        <v>536.583283735184</v>
      </c>
      <c r="E7989" s="20" t="n">
        <f aca="true">IF($B$10="","",$B$10*(1-$B$14+2*$B$14*RAND()))</f>
        <v>3.81244854490543</v>
      </c>
      <c r="F7989" s="21" t="n">
        <f aca="false">INDEX($E$17:$E$28,B7989)</f>
        <v>4.761</v>
      </c>
      <c r="G7989" s="25" t="n">
        <f aca="false">IF(OR(D7989="",E7989="",F7989=""),"",D7989*($B$7-$B$8-F7989-E7989))</f>
        <v>2235.70186162626</v>
      </c>
      <c r="H7989" s="25" t="n">
        <f aca="false">IF(D7989="","",D7989*$F$30)</f>
        <v>2682.48715204893</v>
      </c>
    </row>
    <row r="7990" customFormat="false" ht="15" hidden="false" customHeight="false" outlineLevel="0" collapsed="false">
      <c r="A7990" s="2" t="n">
        <v>7956</v>
      </c>
      <c r="B7990" s="2" t="n">
        <v>12</v>
      </c>
      <c r="C7990" s="22" t="n">
        <f aca="true">NORMSINV(MAX(RAND(),0.000000000001))</f>
        <v>0.775334451052758</v>
      </c>
      <c r="D7990" s="24" t="n">
        <f aca="false">IF($B$11="","",$B$11*EXP($B$12*C7990))</f>
        <v>1285.87207263519</v>
      </c>
      <c r="E7990" s="20" t="n">
        <f aca="true">IF($B$10="","",$B$10*(1-$B$14+2*$B$14*RAND()))</f>
        <v>3.7403162883391</v>
      </c>
      <c r="F7990" s="21" t="n">
        <f aca="false">INDEX($E$17:$E$28,B7990)</f>
        <v>4.761</v>
      </c>
      <c r="G7990" s="25" t="n">
        <f aca="false">IF(OR(D7990="",E7990="",F7990=""),"",D7990*($B$7-$B$8-F7990-E7990))</f>
        <v>5450.40500955843</v>
      </c>
      <c r="H7990" s="25" t="n">
        <f aca="false">IF(D7990="","",D7990*$F$30)</f>
        <v>6428.33166551785</v>
      </c>
    </row>
    <row r="7991" customFormat="false" ht="15" hidden="false" customHeight="false" outlineLevel="0" collapsed="false">
      <c r="A7991" s="2" t="n">
        <v>7957</v>
      </c>
      <c r="B7991" s="2" t="n">
        <v>1</v>
      </c>
      <c r="C7991" s="22" t="n">
        <f aca="true">NORMSINV(MAX(RAND(),0.000000000001))</f>
        <v>0.99195749622279</v>
      </c>
      <c r="D7991" s="24" t="n">
        <f aca="false">IF($B$11="","",$B$11*EXP($B$12*C7991))</f>
        <v>1408.76684614478</v>
      </c>
      <c r="E7991" s="20" t="n">
        <f aca="true">IF($B$10="","",$B$10*(1-$B$14+2*$B$14*RAND()))</f>
        <v>3.99717411225041</v>
      </c>
      <c r="F7991" s="21" t="n">
        <f aca="false">INDEX($E$17:$E$28,B7991)</f>
        <v>4.92562580645161</v>
      </c>
      <c r="G7991" s="25" t="n">
        <f aca="false">IF(OR(D7991="",E7991="",F7991=""),"",D7991*($B$7-$B$8-F7991-E7991))</f>
        <v>5377.54491963377</v>
      </c>
      <c r="H7991" s="25" t="n">
        <f aca="false">IF(D7991="","",D7991*$F$30)</f>
        <v>7042.707217247</v>
      </c>
    </row>
    <row r="7992" customFormat="false" ht="15" hidden="false" customHeight="false" outlineLevel="0" collapsed="false">
      <c r="A7992" s="2" t="n">
        <v>7958</v>
      </c>
      <c r="B7992" s="2" t="n">
        <v>2</v>
      </c>
      <c r="C7992" s="22" t="n">
        <f aca="true">NORMSINV(MAX(RAND(),0.000000000001))</f>
        <v>-0.407311368663673</v>
      </c>
      <c r="D7992" s="24" t="n">
        <f aca="false">IF($B$11="","",$B$11*EXP($B$12*C7992))</f>
        <v>781.226878379164</v>
      </c>
      <c r="E7992" s="20" t="n">
        <f aca="true">IF($B$10="","",$B$10*(1-$B$14+2*$B$14*RAND()))</f>
        <v>3.85265766742267</v>
      </c>
      <c r="F7992" s="21" t="n">
        <f aca="false">INDEX($E$17:$E$28,B7992)</f>
        <v>5.0612</v>
      </c>
      <c r="G7992" s="25" t="n">
        <f aca="false">IF(OR(D7992="",E7992="",F7992=""),"",D7992*($B$7-$B$8-F7992-E7992))</f>
        <v>2989.08523071376</v>
      </c>
      <c r="H7992" s="25" t="n">
        <f aca="false">IF(D7992="","",D7992*$F$30)</f>
        <v>3905.50941039312</v>
      </c>
    </row>
    <row r="7993" customFormat="false" ht="15" hidden="false" customHeight="false" outlineLevel="0" collapsed="false">
      <c r="A7993" s="2" t="n">
        <v>7959</v>
      </c>
      <c r="B7993" s="2" t="n">
        <v>3</v>
      </c>
      <c r="C7993" s="22" t="n">
        <f aca="true">NORMSINV(MAX(RAND(),0.000000000001))</f>
        <v>0.560581924093896</v>
      </c>
      <c r="D7993" s="24" t="n">
        <f aca="false">IF($B$11="","",$B$11*EXP($B$12*C7993))</f>
        <v>1174.62355342982</v>
      </c>
      <c r="E7993" s="20" t="n">
        <f aca="true">IF($B$10="","",$B$10*(1-$B$14+2*$B$14*RAND()))</f>
        <v>3.77305714001736</v>
      </c>
      <c r="F7993" s="21" t="n">
        <f aca="false">INDEX($E$17:$E$28,B7993)</f>
        <v>5.0612</v>
      </c>
      <c r="G7993" s="25" t="n">
        <f aca="false">IF(OR(D7993="",E7993="",F7993=""),"",D7993*($B$7-$B$8-F7993-E7993))</f>
        <v>4587.77755697597</v>
      </c>
      <c r="H7993" s="25" t="n">
        <f aca="false">IF(D7993="","",D7993*$F$30)</f>
        <v>5872.17806830637</v>
      </c>
    </row>
    <row r="7994" customFormat="false" ht="15" hidden="false" customHeight="false" outlineLevel="0" collapsed="false">
      <c r="A7994" s="2" t="n">
        <v>7960</v>
      </c>
      <c r="B7994" s="2" t="n">
        <v>4</v>
      </c>
      <c r="C7994" s="22" t="n">
        <f aca="true">NORMSINV(MAX(RAND(),0.000000000001))</f>
        <v>-1.62366781031746</v>
      </c>
      <c r="D7994" s="24" t="n">
        <f aca="false">IF($B$11="","",$B$11*EXP($B$12*C7994))</f>
        <v>467.937282316575</v>
      </c>
      <c r="E7994" s="20" t="n">
        <f aca="true">IF($B$10="","",$B$10*(1-$B$14+2*$B$14*RAND()))</f>
        <v>3.77446165642581</v>
      </c>
      <c r="F7994" s="21" t="n">
        <f aca="false">INDEX($E$17:$E$28,B7994)</f>
        <v>4.89657419354839</v>
      </c>
      <c r="G7994" s="25" t="n">
        <f aca="false">IF(OR(D7994="",E7994="",F7994=""),"",D7994*($B$7-$B$8-F7994-E7994))</f>
        <v>1904.02002620665</v>
      </c>
      <c r="H7994" s="25" t="n">
        <f aca="false">IF(D7994="","",D7994*$F$30)</f>
        <v>2339.31206175702</v>
      </c>
    </row>
    <row r="7995" customFormat="false" ht="15" hidden="false" customHeight="false" outlineLevel="0" collapsed="false">
      <c r="A7995" s="2" t="n">
        <v>7961</v>
      </c>
      <c r="B7995" s="2" t="n">
        <v>5</v>
      </c>
      <c r="C7995" s="22" t="n">
        <f aca="true">NORMSINV(MAX(RAND(),0.000000000001))</f>
        <v>0.183306277119846</v>
      </c>
      <c r="D7995" s="24" t="n">
        <f aca="false">IF($B$11="","",$B$11*EXP($B$12*C7995))</f>
        <v>1001.9785152678</v>
      </c>
      <c r="E7995" s="20" t="n">
        <f aca="true">IF($B$10="","",$B$10*(1-$B$14+2*$B$14*RAND()))</f>
        <v>3.84959023115774</v>
      </c>
      <c r="F7995" s="21" t="n">
        <f aca="false">INDEX($E$17:$E$28,B7995)</f>
        <v>4.761</v>
      </c>
      <c r="G7995" s="25" t="n">
        <f aca="false">IF(OR(D7995="",E7995="",F7995=""),"",D7995*($B$7-$B$8-F7995-E7995))</f>
        <v>4137.57986911693</v>
      </c>
      <c r="H7995" s="25" t="n">
        <f aca="false">IF(D7995="","",D7995*$F$30)</f>
        <v>5009.0909935268</v>
      </c>
    </row>
    <row r="7996" customFormat="false" ht="15" hidden="false" customHeight="false" outlineLevel="0" collapsed="false">
      <c r="A7996" s="2" t="n">
        <v>7962</v>
      </c>
      <c r="B7996" s="2" t="n">
        <v>6</v>
      </c>
      <c r="C7996" s="22" t="n">
        <f aca="true">NORMSINV(MAX(RAND(),0.000000000001))</f>
        <v>-0.664504025254575</v>
      </c>
      <c r="D7996" s="24" t="n">
        <f aca="false">IF($B$11="","",$B$11*EXP($B$12*C7996))</f>
        <v>700.989807310112</v>
      </c>
      <c r="E7996" s="20" t="n">
        <f aca="true">IF($B$10="","",$B$10*(1-$B$14+2*$B$14*RAND()))</f>
        <v>3.8957743138895</v>
      </c>
      <c r="F7996" s="21" t="n">
        <f aca="false">INDEX($E$17:$E$28,B7996)</f>
        <v>4.761</v>
      </c>
      <c r="G7996" s="25" t="n">
        <f aca="false">IF(OR(D7996="",E7996="",F7996=""),"",D7996*($B$7-$B$8-F7996-E7996))</f>
        <v>2862.2995869103</v>
      </c>
      <c r="H7996" s="25" t="n">
        <f aca="false">IF(D7996="","",D7996*$F$30)</f>
        <v>3504.38824470471</v>
      </c>
    </row>
    <row r="7997" customFormat="false" ht="15" hidden="false" customHeight="false" outlineLevel="0" collapsed="false">
      <c r="A7997" s="2" t="n">
        <v>7963</v>
      </c>
      <c r="B7997" s="2" t="n">
        <v>7</v>
      </c>
      <c r="C7997" s="22" t="n">
        <f aca="true">NORMSINV(MAX(RAND(),0.000000000001))</f>
        <v>-0.579161474268326</v>
      </c>
      <c r="D7997" s="24" t="n">
        <f aca="false">IF($B$11="","",$B$11*EXP($B$12*C7997))</f>
        <v>726.656445935533</v>
      </c>
      <c r="E7997" s="20" t="n">
        <f aca="true">IF($B$10="","",$B$10*(1-$B$14+2*$B$14*RAND()))</f>
        <v>3.42717484360185</v>
      </c>
      <c r="F7997" s="21" t="n">
        <f aca="false">INDEX($E$17:$E$28,B7997)</f>
        <v>4.761</v>
      </c>
      <c r="G7997" s="25" t="n">
        <f aca="false">IF(OR(D7997="",E7997="",F7997=""),"",D7997*($B$7-$B$8-F7997-E7997))</f>
        <v>3307.61309066823</v>
      </c>
      <c r="H7997" s="25" t="n">
        <f aca="false">IF(D7997="","",D7997*$F$30)</f>
        <v>3632.70090452092</v>
      </c>
    </row>
    <row r="7998" customFormat="false" ht="15" hidden="false" customHeight="false" outlineLevel="0" collapsed="false">
      <c r="A7998" s="2" t="n">
        <v>7964</v>
      </c>
      <c r="B7998" s="2" t="n">
        <v>8</v>
      </c>
      <c r="C7998" s="22" t="n">
        <f aca="true">NORMSINV(MAX(RAND(),0.000000000001))</f>
        <v>-0.16893669646401</v>
      </c>
      <c r="D7998" s="24" t="n">
        <f aca="false">IF($B$11="","",$B$11*EXP($B$12*C7998))</f>
        <v>863.771790962697</v>
      </c>
      <c r="E7998" s="20" t="n">
        <f aca="true">IF($B$10="","",$B$10*(1-$B$14+2*$B$14*RAND()))</f>
        <v>3.66687849463682</v>
      </c>
      <c r="F7998" s="21" t="n">
        <f aca="false">INDEX($E$17:$E$28,B7998)</f>
        <v>4.761</v>
      </c>
      <c r="G7998" s="25" t="n">
        <f aca="false">IF(OR(D7998="",E7998="",F7998=""),"",D7998*($B$7-$B$8-F7998-E7998))</f>
        <v>3724.68891553632</v>
      </c>
      <c r="H7998" s="25" t="n">
        <f aca="false">IF(D7998="","",D7998*$F$30)</f>
        <v>4318.16793738072</v>
      </c>
    </row>
    <row r="7999" customFormat="false" ht="15" hidden="false" customHeight="false" outlineLevel="0" collapsed="false">
      <c r="A7999" s="2" t="n">
        <v>7965</v>
      </c>
      <c r="B7999" s="2" t="n">
        <v>9</v>
      </c>
      <c r="C7999" s="22" t="n">
        <f aca="true">NORMSINV(MAX(RAND(),0.000000000001))</f>
        <v>3.03101627790859</v>
      </c>
      <c r="D7999" s="24" t="n">
        <f aca="false">IF($B$11="","",$B$11*EXP($B$12*C7999))</f>
        <v>3326.447521452</v>
      </c>
      <c r="E7999" s="20" t="n">
        <f aca="true">IF($B$10="","",$B$10*(1-$B$14+2*$B$14*RAND()))</f>
        <v>3.48948203144607</v>
      </c>
      <c r="F7999" s="21" t="n">
        <f aca="false">INDEX($E$17:$E$28,B7999)</f>
        <v>4.761</v>
      </c>
      <c r="G7999" s="25" t="n">
        <f aca="false">IF(OR(D7999="",E7999="",F7999=""),"",D7999*($B$7-$B$8-F7999-E7999))</f>
        <v>14934.1459190104</v>
      </c>
      <c r="H7999" s="25" t="n">
        <f aca="false">IF(D7999="","",D7999*$F$30)</f>
        <v>16629.5764492428</v>
      </c>
    </row>
    <row r="8000" customFormat="false" ht="15" hidden="false" customHeight="false" outlineLevel="0" collapsed="false">
      <c r="A8000" s="2" t="n">
        <v>7966</v>
      </c>
      <c r="B8000" s="2" t="n">
        <v>10</v>
      </c>
      <c r="C8000" s="22" t="n">
        <f aca="true">NORMSINV(MAX(RAND(),0.000000000001))</f>
        <v>0.0659807106206114</v>
      </c>
      <c r="D8000" s="24" t="n">
        <f aca="false">IF($B$11="","",$B$11*EXP($B$12*C8000))</f>
        <v>953.648187308631</v>
      </c>
      <c r="E8000" s="20" t="n">
        <f aca="true">IF($B$10="","",$B$10*(1-$B$14+2*$B$14*RAND()))</f>
        <v>3.62009001833573</v>
      </c>
      <c r="F8000" s="21" t="n">
        <f aca="false">INDEX($E$17:$E$28,B8000)</f>
        <v>4.761</v>
      </c>
      <c r="G8000" s="25" t="n">
        <f aca="false">IF(OR(D8000="",E8000="",F8000=""),"",D8000*($B$7-$B$8-F8000-E8000))</f>
        <v>4156.86660265563</v>
      </c>
      <c r="H8000" s="25" t="n">
        <f aca="false">IF(D8000="","",D8000*$F$30)</f>
        <v>4767.47801799331</v>
      </c>
    </row>
    <row r="8001" customFormat="false" ht="15" hidden="false" customHeight="false" outlineLevel="0" collapsed="false">
      <c r="A8001" s="2" t="n">
        <v>7967</v>
      </c>
      <c r="B8001" s="2" t="n">
        <v>11</v>
      </c>
      <c r="C8001" s="22" t="n">
        <f aca="true">NORMSINV(MAX(RAND(),0.000000000001))</f>
        <v>-0.2409770772917</v>
      </c>
      <c r="D8001" s="24" t="n">
        <f aca="false">IF($B$11="","",$B$11*EXP($B$12*C8001))</f>
        <v>837.945641250691</v>
      </c>
      <c r="E8001" s="20" t="n">
        <f aca="true">IF($B$10="","",$B$10*(1-$B$14+2*$B$14*RAND()))</f>
        <v>3.55192953647631</v>
      </c>
      <c r="F8001" s="21" t="n">
        <f aca="false">INDEX($E$17:$E$28,B8001)</f>
        <v>4.761</v>
      </c>
      <c r="G8001" s="25" t="n">
        <f aca="false">IF(OR(D8001="",E8001="",F8001=""),"",D8001*($B$7-$B$8-F8001-E8001))</f>
        <v>3709.64439841935</v>
      </c>
      <c r="H8001" s="25" t="n">
        <f aca="false">IF(D8001="","",D8001*$F$30)</f>
        <v>4189.05784974045</v>
      </c>
    </row>
    <row r="8002" customFormat="false" ht="15" hidden="false" customHeight="false" outlineLevel="0" collapsed="false">
      <c r="A8002" s="2" t="n">
        <v>7968</v>
      </c>
      <c r="B8002" s="2" t="n">
        <v>12</v>
      </c>
      <c r="C8002" s="22" t="n">
        <f aca="true">NORMSINV(MAX(RAND(),0.000000000001))</f>
        <v>0.530831994795299</v>
      </c>
      <c r="D8002" s="24" t="n">
        <f aca="false">IF($B$11="","",$B$11*EXP($B$12*C8002))</f>
        <v>1159.99083647369</v>
      </c>
      <c r="E8002" s="20" t="n">
        <f aca="true">IF($B$10="","",$B$10*(1-$B$14+2*$B$14*RAND()))</f>
        <v>3.95996624417457</v>
      </c>
      <c r="F8002" s="21" t="n">
        <f aca="false">INDEX($E$17:$E$28,B8002)</f>
        <v>4.761</v>
      </c>
      <c r="G8002" s="25" t="n">
        <f aca="false">IF(OR(D8002="",E8002="",F8002=""),"",D8002*($B$7-$B$8-F8002-E8002))</f>
        <v>4662.04232823594</v>
      </c>
      <c r="H8002" s="25" t="n">
        <f aca="false">IF(D8002="","",D8002*$F$30)</f>
        <v>5799.02618969927</v>
      </c>
    </row>
    <row r="8003" customFormat="false" ht="15" hidden="false" customHeight="false" outlineLevel="0" collapsed="false">
      <c r="A8003" s="2" t="n">
        <v>7969</v>
      </c>
      <c r="B8003" s="2" t="n">
        <v>1</v>
      </c>
      <c r="C8003" s="22" t="n">
        <f aca="true">NORMSINV(MAX(RAND(),0.000000000001))</f>
        <v>0.819792547031219</v>
      </c>
      <c r="D8003" s="24" t="n">
        <f aca="false">IF($B$11="","",$B$11*EXP($B$12*C8003))</f>
        <v>1310.18752650228</v>
      </c>
      <c r="E8003" s="20" t="n">
        <f aca="true">IF($B$10="","",$B$10*(1-$B$14+2*$B$14*RAND()))</f>
        <v>3.99485199301388</v>
      </c>
      <c r="F8003" s="21" t="n">
        <f aca="false">INDEX($E$17:$E$28,B8003)</f>
        <v>4.92562580645161</v>
      </c>
      <c r="G8003" s="25" t="n">
        <f aca="false">IF(OR(D8003="",E8003="",F8003=""),"",D8003*($B$7-$B$8-F8003-E8003))</f>
        <v>5004.29034433884</v>
      </c>
      <c r="H8003" s="25" t="n">
        <f aca="false">IF(D8003="","",D8003*$F$30)</f>
        <v>6549.88948249019</v>
      </c>
    </row>
    <row r="8004" customFormat="false" ht="15" hidden="false" customHeight="false" outlineLevel="0" collapsed="false">
      <c r="A8004" s="2" t="n">
        <v>7970</v>
      </c>
      <c r="B8004" s="2" t="n">
        <v>2</v>
      </c>
      <c r="C8004" s="22" t="n">
        <f aca="true">NORMSINV(MAX(RAND(),0.000000000001))</f>
        <v>-0.0785796798401787</v>
      </c>
      <c r="D8004" s="24" t="n">
        <f aca="false">IF($B$11="","",$B$11*EXP($B$12*C8004))</f>
        <v>897.292578929635</v>
      </c>
      <c r="E8004" s="20" t="n">
        <f aca="true">IF($B$10="","",$B$10*(1-$B$14+2*$B$14*RAND()))</f>
        <v>3.75055493717191</v>
      </c>
      <c r="F8004" s="21" t="n">
        <f aca="false">INDEX($E$17:$E$28,B8004)</f>
        <v>5.0612</v>
      </c>
      <c r="G8004" s="25" t="n">
        <f aca="false">IF(OR(D8004="",E8004="",F8004=""),"",D8004*($B$7-$B$8-F8004-E8004))</f>
        <v>3524.78514309263</v>
      </c>
      <c r="H8004" s="25" t="n">
        <f aca="false">IF(D8004="","",D8004*$F$30)</f>
        <v>4485.74506058503</v>
      </c>
    </row>
    <row r="8005" customFormat="false" ht="15" hidden="false" customHeight="false" outlineLevel="0" collapsed="false">
      <c r="A8005" s="2" t="n">
        <v>7971</v>
      </c>
      <c r="B8005" s="2" t="n">
        <v>3</v>
      </c>
      <c r="C8005" s="22" t="n">
        <f aca="true">NORMSINV(MAX(RAND(),0.000000000001))</f>
        <v>-0.747316352520176</v>
      </c>
      <c r="D8005" s="24" t="n">
        <f aca="false">IF($B$11="","",$B$11*EXP($B$12*C8005))</f>
        <v>676.951101478123</v>
      </c>
      <c r="E8005" s="20" t="n">
        <f aca="true">IF($B$10="","",$B$10*(1-$B$14+2*$B$14*RAND()))</f>
        <v>4.11301223806554</v>
      </c>
      <c r="F8005" s="21" t="n">
        <f aca="false">INDEX($E$17:$E$28,B8005)</f>
        <v>5.0612</v>
      </c>
      <c r="G8005" s="25" t="n">
        <f aca="false">IF(OR(D8005="",E8005="",F8005=""),"",D8005*($B$7-$B$8-F8005-E8005))</f>
        <v>2413.86395307874</v>
      </c>
      <c r="H8005" s="25" t="n">
        <f aca="false">IF(D8005="","",D8005*$F$30)</f>
        <v>3384.21394650943</v>
      </c>
    </row>
    <row r="8006" customFormat="false" ht="15" hidden="false" customHeight="false" outlineLevel="0" collapsed="false">
      <c r="A8006" s="2" t="n">
        <v>7972</v>
      </c>
      <c r="B8006" s="2" t="n">
        <v>4</v>
      </c>
      <c r="C8006" s="22" t="n">
        <f aca="true">NORMSINV(MAX(RAND(),0.000000000001))</f>
        <v>1.11868981717445</v>
      </c>
      <c r="D8006" s="24" t="n">
        <f aca="false">IF($B$11="","",$B$11*EXP($B$12*C8006))</f>
        <v>1486.04086243262</v>
      </c>
      <c r="E8006" s="20" t="n">
        <f aca="true">IF($B$10="","",$B$10*(1-$B$14+2*$B$14*RAND()))</f>
        <v>3.57661460660785</v>
      </c>
      <c r="F8006" s="21" t="n">
        <f aca="false">INDEX($E$17:$E$28,B8006)</f>
        <v>4.89657419354839</v>
      </c>
      <c r="G8006" s="25" t="n">
        <f aca="false">IF(OR(D8006="",E8006="",F8006=""),"",D8006*($B$7-$B$8-F8006-E8006))</f>
        <v>6340.65579525297</v>
      </c>
      <c r="H8006" s="25" t="n">
        <f aca="false">IF(D8006="","",D8006*$F$30)</f>
        <v>7429.01547947313</v>
      </c>
    </row>
    <row r="8007" customFormat="false" ht="15" hidden="false" customHeight="false" outlineLevel="0" collapsed="false">
      <c r="A8007" s="2" t="n">
        <v>7973</v>
      </c>
      <c r="B8007" s="2" t="n">
        <v>5</v>
      </c>
      <c r="C8007" s="22" t="n">
        <f aca="true">NORMSINV(MAX(RAND(),0.000000000001))</f>
        <v>1.41001410518602</v>
      </c>
      <c r="D8007" s="24" t="n">
        <f aca="false">IF($B$11="","",$B$11*EXP($B$12*C8007))</f>
        <v>1680.12738292752</v>
      </c>
      <c r="E8007" s="20" t="n">
        <f aca="true">IF($B$10="","",$B$10*(1-$B$14+2*$B$14*RAND()))</f>
        <v>3.48711475104407</v>
      </c>
      <c r="F8007" s="21" t="n">
        <f aca="false">INDEX($E$17:$E$28,B8007)</f>
        <v>4.761</v>
      </c>
      <c r="G8007" s="25" t="n">
        <f aca="false">IF(OR(D8007="",E8007="",F8007=""),"",D8007*($B$7-$B$8-F8007-E8007))</f>
        <v>7546.93940773907</v>
      </c>
      <c r="H8007" s="25" t="n">
        <f aca="false">IF(D8007="","",D8007*$F$30)</f>
        <v>8399.29281273127</v>
      </c>
    </row>
    <row r="8008" customFormat="false" ht="15" hidden="false" customHeight="false" outlineLevel="0" collapsed="false">
      <c r="A8008" s="2" t="n">
        <v>7974</v>
      </c>
      <c r="B8008" s="2" t="n">
        <v>6</v>
      </c>
      <c r="C8008" s="22" t="n">
        <f aca="true">NORMSINV(MAX(RAND(),0.000000000001))</f>
        <v>-0.379010619978032</v>
      </c>
      <c r="D8008" s="24" t="n">
        <f aca="false">IF($B$11="","",$B$11*EXP($B$12*C8008))</f>
        <v>790.598758164566</v>
      </c>
      <c r="E8008" s="20" t="n">
        <f aca="true">IF($B$10="","",$B$10*(1-$B$14+2*$B$14*RAND()))</f>
        <v>3.79581439900141</v>
      </c>
      <c r="F8008" s="21" t="n">
        <f aca="false">INDEX($E$17:$E$28,B8008)</f>
        <v>4.761</v>
      </c>
      <c r="G8008" s="25" t="n">
        <f aca="false">IF(OR(D8008="",E8008="",F8008=""),"",D8008*($B$7-$B$8-F8008-E8008))</f>
        <v>3307.22134132138</v>
      </c>
      <c r="H8008" s="25" t="n">
        <f aca="false">IF(D8008="","",D8008*$F$30)</f>
        <v>3952.3613118163</v>
      </c>
    </row>
    <row r="8009" customFormat="false" ht="15" hidden="false" customHeight="false" outlineLevel="0" collapsed="false">
      <c r="A8009" s="2" t="n">
        <v>7975</v>
      </c>
      <c r="B8009" s="2" t="n">
        <v>7</v>
      </c>
      <c r="C8009" s="22" t="n">
        <f aca="true">NORMSINV(MAX(RAND(),0.000000000001))</f>
        <v>-0.0170120696915579</v>
      </c>
      <c r="D8009" s="24" t="n">
        <f aca="false">IF($B$11="","",$B$11*EXP($B$12*C8009))</f>
        <v>920.875166289397</v>
      </c>
      <c r="E8009" s="20" t="n">
        <f aca="true">IF($B$10="","",$B$10*(1-$B$14+2*$B$14*RAND()))</f>
        <v>3.62878484891389</v>
      </c>
      <c r="F8009" s="21" t="n">
        <f aca="false">INDEX($E$17:$E$28,B8009)</f>
        <v>4.761</v>
      </c>
      <c r="G8009" s="25" t="n">
        <f aca="false">IF(OR(D8009="",E8009="",F8009=""),"",D8009*($B$7-$B$8-F8009-E8009))</f>
        <v>4006.00510065108</v>
      </c>
      <c r="H8009" s="25" t="n">
        <f aca="false">IF(D8009="","",D8009*$F$30)</f>
        <v>4603.63913131395</v>
      </c>
    </row>
    <row r="8010" customFormat="false" ht="15" hidden="false" customHeight="false" outlineLevel="0" collapsed="false">
      <c r="A8010" s="2" t="n">
        <v>7976</v>
      </c>
      <c r="B8010" s="2" t="n">
        <v>8</v>
      </c>
      <c r="C8010" s="22" t="n">
        <f aca="true">NORMSINV(MAX(RAND(),0.000000000001))</f>
        <v>-0.959849622823473</v>
      </c>
      <c r="D8010" s="24" t="n">
        <f aca="false">IF($B$11="","",$B$11*EXP($B$12*C8010))</f>
        <v>618.962527564565</v>
      </c>
      <c r="E8010" s="20" t="n">
        <f aca="true">IF($B$10="","",$B$10*(1-$B$14+2*$B$14*RAND()))</f>
        <v>3.94029373956356</v>
      </c>
      <c r="F8010" s="21" t="n">
        <f aca="false">INDEX($E$17:$E$28,B8010)</f>
        <v>4.761</v>
      </c>
      <c r="G8010" s="25" t="n">
        <f aca="false">IF(OR(D8010="",E8010="",F8010=""),"",D8010*($B$7-$B$8-F8010-E8010))</f>
        <v>2499.80783505057</v>
      </c>
      <c r="H8010" s="25" t="n">
        <f aca="false">IF(D8010="","",D8010*$F$30)</f>
        <v>3094.31746780077</v>
      </c>
    </row>
    <row r="8011" customFormat="false" ht="15" hidden="false" customHeight="false" outlineLevel="0" collapsed="false">
      <c r="A8011" s="2" t="n">
        <v>7977</v>
      </c>
      <c r="B8011" s="2" t="n">
        <v>9</v>
      </c>
      <c r="C8011" s="22" t="n">
        <f aca="true">NORMSINV(MAX(RAND(),0.000000000001))</f>
        <v>-0.447585867105581</v>
      </c>
      <c r="D8011" s="24" t="n">
        <f aca="false">IF($B$11="","",$B$11*EXP($B$12*C8011))</f>
        <v>768.08107802508</v>
      </c>
      <c r="E8011" s="20" t="n">
        <f aca="true">IF($B$10="","",$B$10*(1-$B$14+2*$B$14*RAND()))</f>
        <v>4.10693856407776</v>
      </c>
      <c r="F8011" s="21" t="n">
        <f aca="false">INDEX($E$17:$E$28,B8011)</f>
        <v>4.761</v>
      </c>
      <c r="G8011" s="25" t="n">
        <f aca="false">IF(OR(D8011="",E8011="",F8011=""),"",D8011*($B$7-$B$8-F8011-E8011))</f>
        <v>2974.0571218825</v>
      </c>
      <c r="H8011" s="25" t="n">
        <f aca="false">IF(D8011="","",D8011*$F$30)</f>
        <v>3839.79092526298</v>
      </c>
    </row>
    <row r="8012" customFormat="false" ht="15" hidden="false" customHeight="false" outlineLevel="0" collapsed="false">
      <c r="A8012" s="2" t="n">
        <v>7978</v>
      </c>
      <c r="B8012" s="2" t="n">
        <v>10</v>
      </c>
      <c r="C8012" s="22" t="n">
        <f aca="true">NORMSINV(MAX(RAND(),0.000000000001))</f>
        <v>-1.34064056411312</v>
      </c>
      <c r="D8012" s="24" t="n">
        <f aca="false">IF($B$11="","",$B$11*EXP($B$12*C8012))</f>
        <v>527.206521109543</v>
      </c>
      <c r="E8012" s="20" t="n">
        <f aca="true">IF($B$10="","",$B$10*(1-$B$14+2*$B$14*RAND()))</f>
        <v>3.66959344698821</v>
      </c>
      <c r="F8012" s="21" t="n">
        <f aca="false">INDEX($E$17:$E$28,B8012)</f>
        <v>4.761</v>
      </c>
      <c r="G8012" s="25" t="n">
        <f aca="false">IF(OR(D8012="",E8012="",F8012=""),"",D8012*($B$7-$B$8-F8012-E8012))</f>
        <v>2271.94723686001</v>
      </c>
      <c r="H8012" s="25" t="n">
        <f aca="false">IF(D8012="","",D8012*$F$30)</f>
        <v>2635.61084033083</v>
      </c>
    </row>
    <row r="8013" customFormat="false" ht="15" hidden="false" customHeight="false" outlineLevel="0" collapsed="false">
      <c r="A8013" s="2" t="n">
        <v>7979</v>
      </c>
      <c r="B8013" s="2" t="n">
        <v>11</v>
      </c>
      <c r="C8013" s="22" t="n">
        <f aca="true">NORMSINV(MAX(RAND(),0.000000000001))</f>
        <v>1.2022771730676</v>
      </c>
      <c r="D8013" s="24" t="n">
        <f aca="false">IF($B$11="","",$B$11*EXP($B$12*C8013))</f>
        <v>1539.31316411456</v>
      </c>
      <c r="E8013" s="20" t="n">
        <f aca="true">IF($B$10="","",$B$10*(1-$B$14+2*$B$14*RAND()))</f>
        <v>3.79298032838493</v>
      </c>
      <c r="F8013" s="21" t="n">
        <f aca="false">INDEX($E$17:$E$28,B8013)</f>
        <v>4.761</v>
      </c>
      <c r="G8013" s="25" t="n">
        <f aca="false">IF(OR(D8013="",E8013="",F8013=""),"",D8013*($B$7-$B$8-F8013-E8013))</f>
        <v>6443.59518575956</v>
      </c>
      <c r="H8013" s="25" t="n">
        <f aca="false">IF(D8013="","",D8013*$F$30)</f>
        <v>7695.33437004148</v>
      </c>
    </row>
    <row r="8014" customFormat="false" ht="15" hidden="false" customHeight="false" outlineLevel="0" collapsed="false">
      <c r="A8014" s="2" t="n">
        <v>7980</v>
      </c>
      <c r="B8014" s="2" t="n">
        <v>12</v>
      </c>
      <c r="C8014" s="22" t="n">
        <f aca="true">NORMSINV(MAX(RAND(),0.000000000001))</f>
        <v>0.554907615175926</v>
      </c>
      <c r="D8014" s="24" t="n">
        <f aca="false">IF($B$11="","",$B$11*EXP($B$12*C8014))</f>
        <v>1171.81842885871</v>
      </c>
      <c r="E8014" s="20" t="n">
        <f aca="true">IF($B$10="","",$B$10*(1-$B$14+2*$B$14*RAND()))</f>
        <v>3.73551172603918</v>
      </c>
      <c r="F8014" s="21" t="n">
        <f aca="false">INDEX($E$17:$E$28,B8014)</f>
        <v>4.761</v>
      </c>
      <c r="G8014" s="25" t="n">
        <f aca="false">IF(OR(D8014="",E8014="",F8014=""),"",D8014*($B$7-$B$8-F8014-E8014))</f>
        <v>4972.59776207313</v>
      </c>
      <c r="H8014" s="25" t="n">
        <f aca="false">IF(D8014="","",D8014*$F$30)</f>
        <v>5858.15468955047</v>
      </c>
    </row>
    <row r="8015" customFormat="false" ht="15" hidden="false" customHeight="false" outlineLevel="0" collapsed="false">
      <c r="A8015" s="2" t="n">
        <v>7981</v>
      </c>
      <c r="B8015" s="2" t="n">
        <v>1</v>
      </c>
      <c r="C8015" s="22" t="n">
        <f aca="true">NORMSINV(MAX(RAND(),0.000000000001))</f>
        <v>1.17940616381236</v>
      </c>
      <c r="D8015" s="24" t="n">
        <f aca="false">IF($B$11="","",$B$11*EXP($B$12*C8015))</f>
        <v>1524.54995097204</v>
      </c>
      <c r="E8015" s="20" t="n">
        <f aca="true">IF($B$10="","",$B$10*(1-$B$14+2*$B$14*RAND()))</f>
        <v>3.69313819423082</v>
      </c>
      <c r="F8015" s="21" t="n">
        <f aca="false">INDEX($E$17:$E$28,B8015)</f>
        <v>4.92562580645161</v>
      </c>
      <c r="G8015" s="25" t="n">
        <f aca="false">IF(OR(D8015="",E8015="",F8015=""),"",D8015*($B$7-$B$8-F8015-E8015))</f>
        <v>6283.0301407038</v>
      </c>
      <c r="H8015" s="25" t="n">
        <f aca="false">IF(D8015="","",D8015*$F$30)</f>
        <v>7621.53011489942</v>
      </c>
    </row>
    <row r="8016" customFormat="false" ht="15" hidden="false" customHeight="false" outlineLevel="0" collapsed="false">
      <c r="A8016" s="2" t="n">
        <v>7982</v>
      </c>
      <c r="B8016" s="2" t="n">
        <v>2</v>
      </c>
      <c r="C8016" s="22" t="n">
        <f aca="true">NORMSINV(MAX(RAND(),0.000000000001))</f>
        <v>0.724783065701226</v>
      </c>
      <c r="D8016" s="24" t="n">
        <f aca="false">IF($B$11="","",$B$11*EXP($B$12*C8016))</f>
        <v>1258.77182744736</v>
      </c>
      <c r="E8016" s="20" t="n">
        <f aca="true">IF($B$10="","",$B$10*(1-$B$14+2*$B$14*RAND()))</f>
        <v>3.61350172622362</v>
      </c>
      <c r="F8016" s="21" t="n">
        <f aca="false">INDEX($E$17:$E$28,B8016)</f>
        <v>5.0612</v>
      </c>
      <c r="G8016" s="25" t="n">
        <f aca="false">IF(OR(D8016="",E8016="",F8016=""),"",D8016*($B$7-$B$8-F8016-E8016))</f>
        <v>5117.28293720011</v>
      </c>
      <c r="H8016" s="25" t="n">
        <f aca="false">IF(D8016="","",D8016*$F$30)</f>
        <v>6292.85211977486</v>
      </c>
    </row>
    <row r="8017" customFormat="false" ht="15" hidden="false" customHeight="false" outlineLevel="0" collapsed="false">
      <c r="A8017" s="2" t="n">
        <v>7983</v>
      </c>
      <c r="B8017" s="2" t="n">
        <v>3</v>
      </c>
      <c r="C8017" s="22" t="n">
        <f aca="true">NORMSINV(MAX(RAND(),0.000000000001))</f>
        <v>0.617180544810574</v>
      </c>
      <c r="D8017" s="24" t="n">
        <f aca="false">IF($B$11="","",$B$11*EXP($B$12*C8017))</f>
        <v>1202.97355526145</v>
      </c>
      <c r="E8017" s="20" t="n">
        <f aca="true">IF($B$10="","",$B$10*(1-$B$14+2*$B$14*RAND()))</f>
        <v>4.07715937859256</v>
      </c>
      <c r="F8017" s="21" t="n">
        <f aca="false">INDEX($E$17:$E$28,B8017)</f>
        <v>5.0612</v>
      </c>
      <c r="G8017" s="25" t="n">
        <f aca="false">IF(OR(D8017="",E8017="",F8017=""),"",D8017*($B$7-$B$8-F8017-E8017))</f>
        <v>4332.67842310858</v>
      </c>
      <c r="H8017" s="25" t="n">
        <f aca="false">IF(D8017="","",D8017*$F$30)</f>
        <v>6013.90539746306</v>
      </c>
    </row>
    <row r="8018" customFormat="false" ht="15" hidden="false" customHeight="false" outlineLevel="0" collapsed="false">
      <c r="A8018" s="2" t="n">
        <v>7984</v>
      </c>
      <c r="B8018" s="2" t="n">
        <v>4</v>
      </c>
      <c r="C8018" s="22" t="n">
        <f aca="true">NORMSINV(MAX(RAND(),0.000000000001))</f>
        <v>0.147882549944368</v>
      </c>
      <c r="D8018" s="24" t="n">
        <f aca="false">IF($B$11="","",$B$11*EXP($B$12*C8018))</f>
        <v>987.133691814897</v>
      </c>
      <c r="E8018" s="20" t="n">
        <f aca="true">IF($B$10="","",$B$10*(1-$B$14+2*$B$14*RAND()))</f>
        <v>3.68933909085514</v>
      </c>
      <c r="F8018" s="21" t="n">
        <f aca="false">INDEX($E$17:$E$28,B8018)</f>
        <v>4.89657419354839</v>
      </c>
      <c r="G8018" s="25" t="n">
        <f aca="false">IF(OR(D8018="",E8018="",F8018=""),"",D8018*($B$7-$B$8-F8018-E8018))</f>
        <v>4100.63895568596</v>
      </c>
      <c r="H8018" s="25" t="n">
        <f aca="false">IF(D8018="","",D8018*$F$30)</f>
        <v>4934.87875212103</v>
      </c>
    </row>
    <row r="8019" customFormat="false" ht="15" hidden="false" customHeight="false" outlineLevel="0" collapsed="false">
      <c r="A8019" s="2" t="n">
        <v>7985</v>
      </c>
      <c r="B8019" s="2" t="n">
        <v>5</v>
      </c>
      <c r="C8019" s="22" t="n">
        <f aca="true">NORMSINV(MAX(RAND(),0.000000000001))</f>
        <v>-1.17636739473588</v>
      </c>
      <c r="D8019" s="24" t="n">
        <f aca="false">IF($B$11="","",$B$11*EXP($B$12*C8019))</f>
        <v>564.991954808471</v>
      </c>
      <c r="E8019" s="20" t="n">
        <f aca="true">IF($B$10="","",$B$10*(1-$B$14+2*$B$14*RAND()))</f>
        <v>4.03760512978889</v>
      </c>
      <c r="F8019" s="21" t="n">
        <f aca="false">INDEX($E$17:$E$28,B8019)</f>
        <v>4.761</v>
      </c>
      <c r="G8019" s="25" t="n">
        <f aca="false">IF(OR(D8019="",E8019="",F8019=""),"",D8019*($B$7-$B$8-F8019-E8019))</f>
        <v>2226.85639239266</v>
      </c>
      <c r="H8019" s="25" t="n">
        <f aca="false">IF(D8019="","",D8019*$F$30)</f>
        <v>2824.50778047851</v>
      </c>
    </row>
    <row r="8020" customFormat="false" ht="15" hidden="false" customHeight="false" outlineLevel="0" collapsed="false">
      <c r="A8020" s="2" t="n">
        <v>7986</v>
      </c>
      <c r="B8020" s="2" t="n">
        <v>6</v>
      </c>
      <c r="C8020" s="22" t="n">
        <f aca="true">NORMSINV(MAX(RAND(),0.000000000001))</f>
        <v>1.03019231673765</v>
      </c>
      <c r="D8020" s="24" t="n">
        <f aca="false">IF($B$11="","",$B$11*EXP($B$12*C8020))</f>
        <v>1431.64710122097</v>
      </c>
      <c r="E8020" s="20" t="n">
        <f aca="true">IF($B$10="","",$B$10*(1-$B$14+2*$B$14*RAND()))</f>
        <v>3.80326637381061</v>
      </c>
      <c r="F8020" s="21" t="n">
        <f aca="false">INDEX($E$17:$E$28,B8020)</f>
        <v>4.761</v>
      </c>
      <c r="G8020" s="25" t="n">
        <f aca="false">IF(OR(D8020="",E8020="",F8020=""),"",D8020*($B$7-$B$8-F8020-E8020))</f>
        <v>5978.17694140497</v>
      </c>
      <c r="H8020" s="25" t="n">
        <f aca="false">IF(D8020="","",D8020*$F$30)</f>
        <v>7157.09018842386</v>
      </c>
    </row>
    <row r="8021" customFormat="false" ht="15" hidden="false" customHeight="false" outlineLevel="0" collapsed="false">
      <c r="A8021" s="2" t="n">
        <v>7987</v>
      </c>
      <c r="B8021" s="2" t="n">
        <v>7</v>
      </c>
      <c r="C8021" s="22" t="n">
        <f aca="true">NORMSINV(MAX(RAND(),0.000000000001))</f>
        <v>-1.78796932167881</v>
      </c>
      <c r="D8021" s="24" t="n">
        <f aca="false">IF($B$11="","",$B$11*EXP($B$12*C8021))</f>
        <v>436.637439617867</v>
      </c>
      <c r="E8021" s="20" t="n">
        <f aca="true">IF($B$10="","",$B$10*(1-$B$14+2*$B$14*RAND()))</f>
        <v>3.69058744504952</v>
      </c>
      <c r="F8021" s="21" t="n">
        <f aca="false">INDEX($E$17:$E$28,B8021)</f>
        <v>4.761</v>
      </c>
      <c r="G8021" s="25" t="n">
        <f aca="false">IF(OR(D8021="",E8021="",F8021=""),"",D8021*($B$7-$B$8-F8021-E8021))</f>
        <v>1872.4814780187</v>
      </c>
      <c r="H8021" s="25" t="n">
        <f aca="false">IF(D8021="","",D8021*$F$30)</f>
        <v>2182.83788813764</v>
      </c>
    </row>
    <row r="8022" customFormat="false" ht="15" hidden="false" customHeight="false" outlineLevel="0" collapsed="false">
      <c r="A8022" s="2" t="n">
        <v>7988</v>
      </c>
      <c r="B8022" s="2" t="n">
        <v>8</v>
      </c>
      <c r="C8022" s="22" t="n">
        <f aca="true">NORMSINV(MAX(RAND(),0.000000000001))</f>
        <v>-0.520121978007181</v>
      </c>
      <c r="D8022" s="24" t="n">
        <f aca="false">IF($B$11="","",$B$11*EXP($B$12*C8022))</f>
        <v>744.960384754369</v>
      </c>
      <c r="E8022" s="20" t="n">
        <f aca="true">IF($B$10="","",$B$10*(1-$B$14+2*$B$14*RAND()))</f>
        <v>4.10193282360934</v>
      </c>
      <c r="F8022" s="21" t="n">
        <f aca="false">INDEX($E$17:$E$28,B8022)</f>
        <v>4.761</v>
      </c>
      <c r="G8022" s="25" t="n">
        <f aca="false">IF(OR(D8022="",E8022="",F8022=""),"",D8022*($B$7-$B$8-F8022-E8022))</f>
        <v>2888.26145544253</v>
      </c>
      <c r="H8022" s="25" t="n">
        <f aca="false">IF(D8022="","",D8022*$F$30)</f>
        <v>3724.20595546404</v>
      </c>
    </row>
    <row r="8023" customFormat="false" ht="15" hidden="false" customHeight="false" outlineLevel="0" collapsed="false">
      <c r="A8023" s="2" t="n">
        <v>7989</v>
      </c>
      <c r="B8023" s="2" t="n">
        <v>9</v>
      </c>
      <c r="C8023" s="22" t="n">
        <f aca="true">NORMSINV(MAX(RAND(),0.000000000001))</f>
        <v>-1.64093225536769</v>
      </c>
      <c r="D8023" s="24" t="n">
        <f aca="false">IF($B$11="","",$B$11*EXP($B$12*C8023))</f>
        <v>464.545553530994</v>
      </c>
      <c r="E8023" s="20" t="n">
        <f aca="true">IF($B$10="","",$B$10*(1-$B$14+2*$B$14*RAND()))</f>
        <v>4.06661623535833</v>
      </c>
      <c r="F8023" s="21" t="n">
        <f aca="false">INDEX($E$17:$E$28,B8023)</f>
        <v>4.761</v>
      </c>
      <c r="G8023" s="25" t="n">
        <f aca="false">IF(OR(D8023="",E8023="",F8023=""),"",D8023*($B$7-$B$8-F8023-E8023))</f>
        <v>1817.48048157114</v>
      </c>
      <c r="H8023" s="25" t="n">
        <f aca="false">IF(D8023="","",D8023*$F$30)</f>
        <v>2322.35613121214</v>
      </c>
    </row>
    <row r="8024" customFormat="false" ht="15" hidden="false" customHeight="false" outlineLevel="0" collapsed="false">
      <c r="A8024" s="2" t="n">
        <v>7990</v>
      </c>
      <c r="B8024" s="2" t="n">
        <v>10</v>
      </c>
      <c r="C8024" s="22" t="n">
        <f aca="true">NORMSINV(MAX(RAND(),0.000000000001))</f>
        <v>1.02866775907371</v>
      </c>
      <c r="D8024" s="24" t="n">
        <f aca="false">IF($B$11="","",$B$11*EXP($B$12*C8024))</f>
        <v>1430.7277109467</v>
      </c>
      <c r="E8024" s="20" t="n">
        <f aca="true">IF($B$10="","",$B$10*(1-$B$14+2*$B$14*RAND()))</f>
        <v>3.8528988684099</v>
      </c>
      <c r="F8024" s="21" t="n">
        <f aca="false">INDEX($E$17:$E$28,B8024)</f>
        <v>4.761</v>
      </c>
      <c r="G8024" s="25" t="n">
        <f aca="false">IF(OR(D8024="",E8024="",F8024=""),"",D8024*($B$7-$B$8-F8024-E8024))</f>
        <v>5903.32722713448</v>
      </c>
      <c r="H8024" s="25" t="n">
        <f aca="false">IF(D8024="","",D8024*$F$30)</f>
        <v>7152.49397256473</v>
      </c>
    </row>
    <row r="8025" customFormat="false" ht="15" hidden="false" customHeight="false" outlineLevel="0" collapsed="false">
      <c r="A8025" s="2" t="n">
        <v>7991</v>
      </c>
      <c r="B8025" s="2" t="n">
        <v>11</v>
      </c>
      <c r="C8025" s="22" t="n">
        <f aca="true">NORMSINV(MAX(RAND(),0.000000000001))</f>
        <v>0.350183580547218</v>
      </c>
      <c r="D8025" s="24" t="n">
        <f aca="false">IF($B$11="","",$B$11*EXP($B$12*C8025))</f>
        <v>1074.97025737211</v>
      </c>
      <c r="E8025" s="20" t="n">
        <f aca="true">IF($B$10="","",$B$10*(1-$B$14+2*$B$14*RAND()))</f>
        <v>4.12046531877103</v>
      </c>
      <c r="F8025" s="21" t="n">
        <f aca="false">INDEX($E$17:$E$28,B8025)</f>
        <v>4.761</v>
      </c>
      <c r="G8025" s="25" t="n">
        <f aca="false">IF(OR(D8025="",E8025="",F8025=""),"",D8025*($B$7-$B$8-F8025-E8025))</f>
        <v>4147.81001935992</v>
      </c>
      <c r="H8025" s="25" t="n">
        <f aca="false">IF(D8025="","",D8025*$F$30)</f>
        <v>5373.99131065465</v>
      </c>
    </row>
    <row r="8026" customFormat="false" ht="15" hidden="false" customHeight="false" outlineLevel="0" collapsed="false">
      <c r="A8026" s="2" t="n">
        <v>7992</v>
      </c>
      <c r="B8026" s="2" t="n">
        <v>12</v>
      </c>
      <c r="C8026" s="22" t="n">
        <f aca="true">NORMSINV(MAX(RAND(),0.000000000001))</f>
        <v>0.694662812080187</v>
      </c>
      <c r="D8026" s="24" t="n">
        <f aca="false">IF($B$11="","",$B$11*EXP($B$12*C8026))</f>
        <v>1242.89688516374</v>
      </c>
      <c r="E8026" s="20" t="n">
        <f aca="true">IF($B$10="","",$B$10*(1-$B$14+2*$B$14*RAND()))</f>
        <v>3.58711331691919</v>
      </c>
      <c r="F8026" s="21" t="n">
        <f aca="false">INDEX($E$17:$E$28,B8026)</f>
        <v>4.761</v>
      </c>
      <c r="G8026" s="25" t="n">
        <f aca="false">IF(OR(D8026="",E8026="",F8026=""),"",D8026*($B$7-$B$8-F8026-E8026))</f>
        <v>5458.66227839323</v>
      </c>
      <c r="H8026" s="25" t="n">
        <f aca="false">IF(D8026="","",D8026*$F$30)</f>
        <v>6213.49010831054</v>
      </c>
    </row>
    <row r="8027" customFormat="false" ht="15" hidden="false" customHeight="false" outlineLevel="0" collapsed="false">
      <c r="A8027" s="2" t="n">
        <v>7993</v>
      </c>
      <c r="B8027" s="2" t="n">
        <v>1</v>
      </c>
      <c r="C8027" s="22" t="n">
        <f aca="true">NORMSINV(MAX(RAND(),0.000000000001))</f>
        <v>-0.0706974202756093</v>
      </c>
      <c r="D8027" s="24" t="n">
        <f aca="false">IF($B$11="","",$B$11*EXP($B$12*C8027))</f>
        <v>900.277726334739</v>
      </c>
      <c r="E8027" s="20" t="n">
        <f aca="true">IF($B$10="","",$B$10*(1-$B$14+2*$B$14*RAND()))</f>
        <v>3.39882340795323</v>
      </c>
      <c r="F8027" s="21" t="n">
        <f aca="false">INDEX($E$17:$E$28,B8027)</f>
        <v>4.92562580645161</v>
      </c>
      <c r="G8027" s="25" t="n">
        <f aca="false">IF(OR(D8027="",E8027="",F8027=""),"",D8027*($B$7-$B$8-F8027-E8027))</f>
        <v>3975.22202177118</v>
      </c>
      <c r="H8027" s="25" t="n">
        <f aca="false">IF(D8027="","",D8027*$F$30)</f>
        <v>4500.66840949263</v>
      </c>
    </row>
    <row r="8028" customFormat="false" ht="15" hidden="false" customHeight="false" outlineLevel="0" collapsed="false">
      <c r="A8028" s="2" t="n">
        <v>7994</v>
      </c>
      <c r="B8028" s="2" t="n">
        <v>2</v>
      </c>
      <c r="C8028" s="22" t="n">
        <f aca="true">NORMSINV(MAX(RAND(),0.000000000001))</f>
        <v>-0.783185935627302</v>
      </c>
      <c r="D8028" s="24" t="n">
        <f aca="false">IF($B$11="","",$B$11*EXP($B$12*C8028))</f>
        <v>666.796443308775</v>
      </c>
      <c r="E8028" s="20" t="n">
        <f aca="true">IF($B$10="","",$B$10*(1-$B$14+2*$B$14*RAND()))</f>
        <v>3.90533944149948</v>
      </c>
      <c r="F8028" s="21" t="n">
        <f aca="false">INDEX($E$17:$E$28,B8028)</f>
        <v>5.0612</v>
      </c>
      <c r="G8028" s="25" t="n">
        <f aca="false">IF(OR(D8028="",E8028="",F8028=""),"",D8028*($B$7-$B$8-F8028-E8028))</f>
        <v>2516.13007937409</v>
      </c>
      <c r="H8028" s="25" t="n">
        <f aca="false">IF(D8028="","",D8028*$F$30)</f>
        <v>3333.44877938923</v>
      </c>
    </row>
    <row r="8029" customFormat="false" ht="15" hidden="false" customHeight="false" outlineLevel="0" collapsed="false">
      <c r="A8029" s="2" t="n">
        <v>7995</v>
      </c>
      <c r="B8029" s="2" t="n">
        <v>3</v>
      </c>
      <c r="C8029" s="22" t="n">
        <f aca="true">NORMSINV(MAX(RAND(),0.000000000001))</f>
        <v>-1.03957588838598</v>
      </c>
      <c r="D8029" s="24" t="n">
        <f aca="false">IF($B$11="","",$B$11*EXP($B$12*C8029))</f>
        <v>598.514523274469</v>
      </c>
      <c r="E8029" s="20" t="n">
        <f aca="true">IF($B$10="","",$B$10*(1-$B$14+2*$B$14*RAND()))</f>
        <v>3.64253104891907</v>
      </c>
      <c r="F8029" s="21" t="n">
        <f aca="false">INDEX($E$17:$E$28,B8029)</f>
        <v>5.0612</v>
      </c>
      <c r="G8029" s="25" t="n">
        <f aca="false">IF(OR(D8029="",E8029="",F8029=""),"",D8029*($B$7-$B$8-F8029-E8029))</f>
        <v>2415.76558706375</v>
      </c>
      <c r="H8029" s="25" t="n">
        <f aca="false">IF(D8029="","",D8029*$F$30)</f>
        <v>2992.09380475373</v>
      </c>
    </row>
    <row r="8030" customFormat="false" ht="15" hidden="false" customHeight="false" outlineLevel="0" collapsed="false">
      <c r="A8030" s="2" t="n">
        <v>7996</v>
      </c>
      <c r="B8030" s="2" t="n">
        <v>4</v>
      </c>
      <c r="C8030" s="22" t="n">
        <f aca="true">NORMSINV(MAX(RAND(),0.000000000001))</f>
        <v>0.729503843526479</v>
      </c>
      <c r="D8030" s="24" t="n">
        <f aca="false">IF($B$11="","",$B$11*EXP($B$12*C8030))</f>
        <v>1261.27823765391</v>
      </c>
      <c r="E8030" s="20" t="n">
        <f aca="true">IF($B$10="","",$B$10*(1-$B$14+2*$B$14*RAND()))</f>
        <v>3.65721508748333</v>
      </c>
      <c r="F8030" s="21" t="n">
        <f aca="false">INDEX($E$17:$E$28,B8030)</f>
        <v>4.89657419354839</v>
      </c>
      <c r="G8030" s="25" t="n">
        <f aca="false">IF(OR(D8030="",E8030="",F8030=""),"",D8030*($B$7-$B$8-F8030-E8030))</f>
        <v>5279.97647806824</v>
      </c>
      <c r="H8030" s="25" t="n">
        <f aca="false">IF(D8030="","",D8030*$F$30)</f>
        <v>6305.38216567944</v>
      </c>
    </row>
    <row r="8031" customFormat="false" ht="15" hidden="false" customHeight="false" outlineLevel="0" collapsed="false">
      <c r="A8031" s="2" t="n">
        <v>7997</v>
      </c>
      <c r="B8031" s="2" t="n">
        <v>5</v>
      </c>
      <c r="C8031" s="22" t="n">
        <f aca="true">NORMSINV(MAX(RAND(),0.000000000001))</f>
        <v>1.00211300005957</v>
      </c>
      <c r="D8031" s="24" t="n">
        <f aca="false">IF($B$11="","",$B$11*EXP($B$12*C8031))</f>
        <v>1414.8081363756</v>
      </c>
      <c r="E8031" s="20" t="n">
        <f aca="true">IF($B$10="","",$B$10*(1-$B$14+2*$B$14*RAND()))</f>
        <v>3.56066339156773</v>
      </c>
      <c r="F8031" s="21" t="n">
        <f aca="false">INDEX($E$17:$E$28,B8031)</f>
        <v>4.761</v>
      </c>
      <c r="G8031" s="25" t="n">
        <f aca="false">IF(OR(D8031="",E8031="",F8031=""),"",D8031*($B$7-$B$8-F8031-E8031))</f>
        <v>6251.09858285615</v>
      </c>
      <c r="H8031" s="25" t="n">
        <f aca="false">IF(D8031="","",D8031*$F$30)</f>
        <v>7072.90883536889</v>
      </c>
    </row>
    <row r="8032" customFormat="false" ht="15" hidden="false" customHeight="false" outlineLevel="0" collapsed="false">
      <c r="A8032" s="2" t="n">
        <v>7998</v>
      </c>
      <c r="B8032" s="2" t="n">
        <v>6</v>
      </c>
      <c r="C8032" s="22" t="n">
        <f aca="true">NORMSINV(MAX(RAND(),0.000000000001))</f>
        <v>-0.0324567048063474</v>
      </c>
      <c r="D8032" s="24" t="n">
        <f aca="false">IF($B$11="","",$B$11*EXP($B$12*C8032))</f>
        <v>914.901711539124</v>
      </c>
      <c r="E8032" s="20" t="n">
        <f aca="true">IF($B$10="","",$B$10*(1-$B$14+2*$B$14*RAND()))</f>
        <v>3.68337645134583</v>
      </c>
      <c r="F8032" s="21" t="n">
        <f aca="false">INDEX($E$17:$E$28,B8032)</f>
        <v>4.761</v>
      </c>
      <c r="G8032" s="25" t="n">
        <f aca="false">IF(OR(D8032="",E8032="",F8032=""),"",D8032*($B$7-$B$8-F8032-E8032))</f>
        <v>3930.07333679147</v>
      </c>
      <c r="H8032" s="25" t="n">
        <f aca="false">IF(D8032="","",D8032*$F$30)</f>
        <v>4573.77663632639</v>
      </c>
    </row>
    <row r="8033" customFormat="false" ht="15" hidden="false" customHeight="false" outlineLevel="0" collapsed="false">
      <c r="A8033" s="2" t="n">
        <v>7999</v>
      </c>
      <c r="B8033" s="2" t="n">
        <v>7</v>
      </c>
      <c r="C8033" s="22" t="n">
        <f aca="true">NORMSINV(MAX(RAND(),0.000000000001))</f>
        <v>-1.46918564820261</v>
      </c>
      <c r="D8033" s="24" t="n">
        <f aca="false">IF($B$11="","",$B$11*EXP($B$12*C8033))</f>
        <v>499.410206867403</v>
      </c>
      <c r="E8033" s="20" t="n">
        <f aca="true">IF($B$10="","",$B$10*(1-$B$14+2*$B$14*RAND()))</f>
        <v>3.93467994987569</v>
      </c>
      <c r="F8033" s="21" t="n">
        <f aca="false">INDEX($E$17:$E$28,B8033)</f>
        <v>4.761</v>
      </c>
      <c r="G8033" s="25" t="n">
        <f aca="false">IF(OR(D8033="",E8033="",F8033=""),"",D8033*($B$7-$B$8-F8033-E8033))</f>
        <v>2019.77471287057</v>
      </c>
      <c r="H8033" s="25" t="n">
        <f aca="false">IF(D8033="","",D8033*$F$30)</f>
        <v>2496.65150617152</v>
      </c>
    </row>
    <row r="8034" customFormat="false" ht="15" hidden="false" customHeight="false" outlineLevel="0" collapsed="false">
      <c r="A8034" s="2" t="n">
        <v>8000</v>
      </c>
      <c r="B8034" s="2" t="n">
        <v>8</v>
      </c>
      <c r="C8034" s="22" t="n">
        <f aca="true">NORMSINV(MAX(RAND(),0.000000000001))</f>
        <v>0.491166737748152</v>
      </c>
      <c r="D8034" s="24" t="n">
        <f aca="false">IF($B$11="","",$B$11*EXP($B$12*C8034))</f>
        <v>1140.7643408043</v>
      </c>
      <c r="E8034" s="20" t="n">
        <f aca="true">IF($B$10="","",$B$10*(1-$B$14+2*$B$14*RAND()))</f>
        <v>3.59199169767119</v>
      </c>
      <c r="F8034" s="21" t="n">
        <f aca="false">INDEX($E$17:$E$28,B8034)</f>
        <v>4.761</v>
      </c>
      <c r="G8034" s="25" t="n">
        <f aca="false">IF(OR(D8034="",E8034="",F8034=""),"",D8034*($B$7-$B$8-F8034-E8034))</f>
        <v>5004.54263410913</v>
      </c>
      <c r="H8034" s="25" t="n">
        <f aca="false">IF(D8034="","",D8034*$F$30)</f>
        <v>5702.90909254887</v>
      </c>
    </row>
    <row r="8035" customFormat="false" ht="15" hidden="false" customHeight="false" outlineLevel="0" collapsed="false">
      <c r="A8035" s="2" t="n">
        <v>8001</v>
      </c>
      <c r="B8035" s="2" t="n">
        <v>9</v>
      </c>
      <c r="C8035" s="22" t="n">
        <f aca="true">NORMSINV(MAX(RAND(),0.000000000001))</f>
        <v>2.05025317141705</v>
      </c>
      <c r="D8035" s="24" t="n">
        <f aca="false">IF($B$11="","",$B$11*EXP($B$12*C8035))</f>
        <v>2200.41203425042</v>
      </c>
      <c r="E8035" s="20" t="n">
        <f aca="true">IF($B$10="","",$B$10*(1-$B$14+2*$B$14*RAND()))</f>
        <v>3.93470970733282</v>
      </c>
      <c r="F8035" s="21" t="n">
        <f aca="false">INDEX($E$17:$E$28,B8035)</f>
        <v>4.761</v>
      </c>
      <c r="G8035" s="25" t="n">
        <f aca="false">IF(OR(D8035="",E8035="",F8035=""),"",D8035*($B$7-$B$8-F8035-E8035))</f>
        <v>8899.10502998702</v>
      </c>
      <c r="H8035" s="25" t="n">
        <f aca="false">IF(D8035="","",D8035*$F$30)</f>
        <v>11000.2998416247</v>
      </c>
    </row>
    <row r="8036" customFormat="false" ht="15" hidden="false" customHeight="false" outlineLevel="0" collapsed="false">
      <c r="A8036" s="2" t="n">
        <v>8002</v>
      </c>
      <c r="B8036" s="2" t="n">
        <v>10</v>
      </c>
      <c r="C8036" s="22" t="n">
        <f aca="true">NORMSINV(MAX(RAND(),0.000000000001))</f>
        <v>0.0199286071039901</v>
      </c>
      <c r="D8036" s="24" t="n">
        <f aca="false">IF($B$11="","",$B$11*EXP($B$12*C8036))</f>
        <v>935.321231402692</v>
      </c>
      <c r="E8036" s="20" t="n">
        <f aca="true">IF($B$10="","",$B$10*(1-$B$14+2*$B$14*RAND()))</f>
        <v>3.6149046506089</v>
      </c>
      <c r="F8036" s="21" t="n">
        <f aca="false">INDEX($E$17:$E$28,B8036)</f>
        <v>4.761</v>
      </c>
      <c r="G8036" s="25" t="n">
        <f aca="false">IF(OR(D8036="",E8036="",F8036=""),"",D8036*($B$7-$B$8-F8036-E8036))</f>
        <v>4081.83103615124</v>
      </c>
      <c r="H8036" s="25" t="n">
        <f aca="false">IF(D8036="","",D8036*$F$30)</f>
        <v>4675.85790002834</v>
      </c>
    </row>
    <row r="8037" customFormat="false" ht="15" hidden="false" customHeight="false" outlineLevel="0" collapsed="false">
      <c r="A8037" s="2" t="n">
        <v>8003</v>
      </c>
      <c r="B8037" s="2" t="n">
        <v>11</v>
      </c>
      <c r="C8037" s="22" t="n">
        <f aca="true">NORMSINV(MAX(RAND(),0.000000000001))</f>
        <v>0.663240896656538</v>
      </c>
      <c r="D8037" s="24" t="n">
        <f aca="false">IF($B$11="","",$B$11*EXP($B$12*C8037))</f>
        <v>1226.54923149588</v>
      </c>
      <c r="E8037" s="20" t="n">
        <f aca="true">IF($B$10="","",$B$10*(1-$B$14+2*$B$14*RAND()))</f>
        <v>3.76545558523193</v>
      </c>
      <c r="F8037" s="21" t="n">
        <f aca="false">INDEX($E$17:$E$28,B8037)</f>
        <v>4.761</v>
      </c>
      <c r="G8037" s="25" t="n">
        <f aca="false">IF(OR(D8037="",E8037="",F8037=""),"",D8037*($B$7-$B$8-F8037-E8037))</f>
        <v>5168.11966380754</v>
      </c>
      <c r="H8037" s="25" t="n">
        <f aca="false">IF(D8037="","",D8037*$F$30)</f>
        <v>6131.76491809421</v>
      </c>
    </row>
    <row r="8038" customFormat="false" ht="15" hidden="false" customHeight="false" outlineLevel="0" collapsed="false">
      <c r="A8038" s="2" t="n">
        <v>8004</v>
      </c>
      <c r="B8038" s="2" t="n">
        <v>12</v>
      </c>
      <c r="C8038" s="22" t="n">
        <f aca="true">NORMSINV(MAX(RAND(),0.000000000001))</f>
        <v>-1.64711905115422</v>
      </c>
      <c r="D8038" s="24" t="n">
        <f aca="false">IF($B$11="","",$B$11*EXP($B$12*C8038))</f>
        <v>463.336104174081</v>
      </c>
      <c r="E8038" s="20" t="n">
        <f aca="true">IF($B$10="","",$B$10*(1-$B$14+2*$B$14*RAND()))</f>
        <v>3.56128519566603</v>
      </c>
      <c r="F8038" s="21" t="n">
        <f aca="false">INDEX($E$17:$E$28,B8038)</f>
        <v>4.761</v>
      </c>
      <c r="G8038" s="25" t="n">
        <f aca="false">IF(OR(D8038="",E8038="",F8038=""),"",D8038*($B$7-$B$8-F8038-E8038))</f>
        <v>2046.88676679227</v>
      </c>
      <c r="H8038" s="25" t="n">
        <f aca="false">IF(D8038="","",D8038*$F$30)</f>
        <v>2316.30985198707</v>
      </c>
    </row>
    <row r="8039" customFormat="false" ht="15" hidden="false" customHeight="false" outlineLevel="0" collapsed="false">
      <c r="A8039" s="2" t="n">
        <v>8005</v>
      </c>
      <c r="B8039" s="2" t="n">
        <v>1</v>
      </c>
      <c r="C8039" s="22" t="n">
        <f aca="true">NORMSINV(MAX(RAND(),0.000000000001))</f>
        <v>0.218273188820088</v>
      </c>
      <c r="D8039" s="24" t="n">
        <f aca="false">IF($B$11="","",$B$11*EXP($B$12*C8039))</f>
        <v>1016.8508308552</v>
      </c>
      <c r="E8039" s="20" t="n">
        <f aca="true">IF($B$10="","",$B$10*(1-$B$14+2*$B$14*RAND()))</f>
        <v>3.75441231280932</v>
      </c>
      <c r="F8039" s="21" t="n">
        <f aca="false">INDEX($E$17:$E$28,B8039)</f>
        <v>4.92562580645161</v>
      </c>
      <c r="G8039" s="25" t="n">
        <f aca="false">IF(OR(D8039="",E8039="",F8039=""),"",D8039*($B$7-$B$8-F8039-E8039))</f>
        <v>4128.37561166996</v>
      </c>
      <c r="H8039" s="25" t="n">
        <f aca="false">IF(D8039="","",D8039*$F$30)</f>
        <v>5083.44067361131</v>
      </c>
    </row>
    <row r="8040" customFormat="false" ht="15" hidden="false" customHeight="false" outlineLevel="0" collapsed="false">
      <c r="A8040" s="2" t="n">
        <v>8006</v>
      </c>
      <c r="B8040" s="2" t="n">
        <v>2</v>
      </c>
      <c r="C8040" s="22" t="n">
        <f aca="true">NORMSINV(MAX(RAND(),0.000000000001))</f>
        <v>2.18888254782553</v>
      </c>
      <c r="D8040" s="24" t="n">
        <f aca="false">IF($B$11="","",$B$11*EXP($B$12*C8040))</f>
        <v>2332.77453396084</v>
      </c>
      <c r="E8040" s="20" t="n">
        <f aca="true">IF($B$10="","",$B$10*(1-$B$14+2*$B$14*RAND()))</f>
        <v>3.50018464970776</v>
      </c>
      <c r="F8040" s="21" t="n">
        <f aca="false">INDEX($E$17:$E$28,B8040)</f>
        <v>5.0612</v>
      </c>
      <c r="G8040" s="25" t="n">
        <f aca="false">IF(OR(D8040="",E8040="",F8040=""),"",D8040*($B$7-$B$8-F8040-E8040))</f>
        <v>9747.76747637959</v>
      </c>
      <c r="H8040" s="25" t="n">
        <f aca="false">IF(D8040="","",D8040*$F$30)</f>
        <v>11662.006450177</v>
      </c>
    </row>
    <row r="8041" customFormat="false" ht="15" hidden="false" customHeight="false" outlineLevel="0" collapsed="false">
      <c r="A8041" s="2" t="n">
        <v>8007</v>
      </c>
      <c r="B8041" s="2" t="n">
        <v>3</v>
      </c>
      <c r="C8041" s="22" t="n">
        <f aca="true">NORMSINV(MAX(RAND(),0.000000000001))</f>
        <v>-0.716450441684387</v>
      </c>
      <c r="D8041" s="24" t="n">
        <f aca="false">IF($B$11="","",$B$11*EXP($B$12*C8041))</f>
        <v>685.812927101783</v>
      </c>
      <c r="E8041" s="20" t="n">
        <f aca="true">IF($B$10="","",$B$10*(1-$B$14+2*$B$14*RAND()))</f>
        <v>3.61547364476909</v>
      </c>
      <c r="F8041" s="21" t="n">
        <f aca="false">INDEX($E$17:$E$28,B8041)</f>
        <v>5.0612</v>
      </c>
      <c r="G8041" s="25" t="n">
        <f aca="false">IF(OR(D8041="",E8041="",F8041=""),"",D8041*($B$7-$B$8-F8041-E8041))</f>
        <v>2786.68174145073</v>
      </c>
      <c r="H8041" s="25" t="n">
        <f aca="false">IF(D8041="","",D8041*$F$30)</f>
        <v>3428.51598516723</v>
      </c>
    </row>
    <row r="8042" customFormat="false" ht="15" hidden="false" customHeight="false" outlineLevel="0" collapsed="false">
      <c r="A8042" s="2" t="n">
        <v>8008</v>
      </c>
      <c r="B8042" s="2" t="n">
        <v>4</v>
      </c>
      <c r="C8042" s="22" t="n">
        <f aca="true">NORMSINV(MAX(RAND(),0.000000000001))</f>
        <v>1.93598966891561</v>
      </c>
      <c r="D8042" s="24" t="n">
        <f aca="false">IF($B$11="","",$B$11*EXP($B$12*C8042))</f>
        <v>2096.97927446423</v>
      </c>
      <c r="E8042" s="20" t="n">
        <f aca="true">IF($B$10="","",$B$10*(1-$B$14+2*$B$14*RAND()))</f>
        <v>3.50297343174331</v>
      </c>
      <c r="F8042" s="21" t="n">
        <f aca="false">INDEX($E$17:$E$28,B8042)</f>
        <v>4.89657419354839</v>
      </c>
      <c r="G8042" s="25" t="n">
        <f aca="false">IF(OR(D8042="",E8042="",F8042=""),"",D8042*($B$7-$B$8-F8042-E8042))</f>
        <v>9101.83867156238</v>
      </c>
      <c r="H8042" s="25" t="n">
        <f aca="false">IF(D8042="","",D8042*$F$30)</f>
        <v>10483.2187889016</v>
      </c>
    </row>
    <row r="8043" customFormat="false" ht="15" hidden="false" customHeight="false" outlineLevel="0" collapsed="false">
      <c r="A8043" s="2" t="n">
        <v>8009</v>
      </c>
      <c r="B8043" s="2" t="n">
        <v>5</v>
      </c>
      <c r="C8043" s="22" t="n">
        <f aca="true">NORMSINV(MAX(RAND(),0.000000000001))</f>
        <v>-0.868134217396014</v>
      </c>
      <c r="D8043" s="24" t="n">
        <f aca="false">IF($B$11="","",$B$11*EXP($B$12*C8043))</f>
        <v>643.351025408247</v>
      </c>
      <c r="E8043" s="20" t="n">
        <f aca="true">IF($B$10="","",$B$10*(1-$B$14+2*$B$14*RAND()))</f>
        <v>3.96890586463221</v>
      </c>
      <c r="F8043" s="21" t="n">
        <f aca="false">INDEX($E$17:$E$28,B8043)</f>
        <v>4.761</v>
      </c>
      <c r="G8043" s="25" t="n">
        <f aca="false">IF(OR(D8043="",E8043="",F8043=""),"",D8043*($B$7-$B$8-F8043-E8043))</f>
        <v>2579.89817397247</v>
      </c>
      <c r="H8043" s="25" t="n">
        <f aca="false">IF(D8043="","",D8043*$F$30)</f>
        <v>3216.24044622091</v>
      </c>
    </row>
    <row r="8044" customFormat="false" ht="15" hidden="false" customHeight="false" outlineLevel="0" collapsed="false">
      <c r="A8044" s="2" t="n">
        <v>8010</v>
      </c>
      <c r="B8044" s="2" t="n">
        <v>6</v>
      </c>
      <c r="C8044" s="22" t="n">
        <f aca="true">NORMSINV(MAX(RAND(),0.000000000001))</f>
        <v>-1.78487200124202</v>
      </c>
      <c r="D8044" s="24" t="n">
        <f aca="false">IF($B$11="","",$B$11*EXP($B$12*C8044))</f>
        <v>437.207669667143</v>
      </c>
      <c r="E8044" s="20" t="n">
        <f aca="true">IF($B$10="","",$B$10*(1-$B$14+2*$B$14*RAND()))</f>
        <v>3.5669093038304</v>
      </c>
      <c r="F8044" s="21" t="n">
        <f aca="false">INDEX($E$17:$E$28,B8044)</f>
        <v>4.761</v>
      </c>
      <c r="G8044" s="25" t="n">
        <f aca="false">IF(OR(D8044="",E8044="",F8044=""),"",D8044*($B$7-$B$8-F8044-E8044))</f>
        <v>1928.99989163239</v>
      </c>
      <c r="H8044" s="25" t="n">
        <f aca="false">IF(D8044="","",D8044*$F$30)</f>
        <v>2185.68858219998</v>
      </c>
    </row>
    <row r="8045" customFormat="false" ht="15" hidden="false" customHeight="false" outlineLevel="0" collapsed="false">
      <c r="A8045" s="2" t="n">
        <v>8011</v>
      </c>
      <c r="B8045" s="2" t="n">
        <v>7</v>
      </c>
      <c r="C8045" s="22" t="n">
        <f aca="true">NORMSINV(MAX(RAND(),0.000000000001))</f>
        <v>-0.93588336833943</v>
      </c>
      <c r="D8045" s="24" t="n">
        <f aca="false">IF($B$11="","",$B$11*EXP($B$12*C8045))</f>
        <v>625.244829478811</v>
      </c>
      <c r="E8045" s="20" t="n">
        <f aca="true">IF($B$10="","",$B$10*(1-$B$14+2*$B$14*RAND()))</f>
        <v>3.9772789967256</v>
      </c>
      <c r="F8045" s="21" t="n">
        <f aca="false">INDEX($E$17:$E$28,B8045)</f>
        <v>4.761</v>
      </c>
      <c r="G8045" s="25" t="n">
        <f aca="false">IF(OR(D8045="",E8045="",F8045=""),"",D8045*($B$7-$B$8-F8045-E8045))</f>
        <v>2502.05536631408</v>
      </c>
      <c r="H8045" s="25" t="n">
        <f aca="false">IF(D8045="","",D8045*$F$30)</f>
        <v>3125.72395153047</v>
      </c>
    </row>
    <row r="8046" customFormat="false" ht="15" hidden="false" customHeight="false" outlineLevel="0" collapsed="false">
      <c r="A8046" s="2" t="n">
        <v>8012</v>
      </c>
      <c r="B8046" s="2" t="n">
        <v>8</v>
      </c>
      <c r="C8046" s="22" t="n">
        <f aca="true">NORMSINV(MAX(RAND(),0.000000000001))</f>
        <v>0.069774735292753</v>
      </c>
      <c r="D8046" s="24" t="n">
        <f aca="false">IF($B$11="","",$B$11*EXP($B$12*C8046))</f>
        <v>955.173978456145</v>
      </c>
      <c r="E8046" s="20" t="n">
        <f aca="true">IF($B$10="","",$B$10*(1-$B$14+2*$B$14*RAND()))</f>
        <v>3.84540454320316</v>
      </c>
      <c r="F8046" s="21" t="n">
        <f aca="false">INDEX($E$17:$E$28,B8046)</f>
        <v>4.761</v>
      </c>
      <c r="G8046" s="25" t="n">
        <f aca="false">IF(OR(D8046="",E8046="",F8046=""),"",D8046*($B$7-$B$8-F8046-E8046))</f>
        <v>3948.30281779688</v>
      </c>
      <c r="H8046" s="25" t="n">
        <f aca="false">IF(D8046="","",D8046*$F$30)</f>
        <v>4775.10575309796</v>
      </c>
    </row>
    <row r="8047" customFormat="false" ht="15" hidden="false" customHeight="false" outlineLevel="0" collapsed="false">
      <c r="A8047" s="2" t="n">
        <v>8013</v>
      </c>
      <c r="B8047" s="2" t="n">
        <v>9</v>
      </c>
      <c r="C8047" s="22" t="n">
        <f aca="true">NORMSINV(MAX(RAND(),0.000000000001))</f>
        <v>0.531100117786464</v>
      </c>
      <c r="D8047" s="24" t="n">
        <f aca="false">IF($B$11="","",$B$11*EXP($B$12*C8047))</f>
        <v>1160.12189724093</v>
      </c>
      <c r="E8047" s="20" t="n">
        <f aca="true">IF($B$10="","",$B$10*(1-$B$14+2*$B$14*RAND()))</f>
        <v>3.50883287675378</v>
      </c>
      <c r="F8047" s="21" t="n">
        <f aca="false">INDEX($E$17:$E$28,B8047)</f>
        <v>4.761</v>
      </c>
      <c r="G8047" s="25" t="n">
        <f aca="false">IF(OR(D8047="",E8047="",F8047=""),"",D8047*($B$7-$B$8-F8047-E8047))</f>
        <v>5185.93876400443</v>
      </c>
      <c r="H8047" s="25" t="n">
        <f aca="false">IF(D8047="","",D8047*$F$30)</f>
        <v>5799.68138868685</v>
      </c>
    </row>
    <row r="8048" customFormat="false" ht="15" hidden="false" customHeight="false" outlineLevel="0" collapsed="false">
      <c r="A8048" s="2" t="n">
        <v>8014</v>
      </c>
      <c r="B8048" s="2" t="n">
        <v>10</v>
      </c>
      <c r="C8048" s="22" t="n">
        <f aca="true">NORMSINV(MAX(RAND(),0.000000000001))</f>
        <v>-0.606533049053733</v>
      </c>
      <c r="D8048" s="24" t="n">
        <f aca="false">IF($B$11="","",$B$11*EXP($B$12*C8048))</f>
        <v>718.323732943873</v>
      </c>
      <c r="E8048" s="20" t="n">
        <f aca="true">IF($B$10="","",$B$10*(1-$B$14+2*$B$14*RAND()))</f>
        <v>3.5156797079846</v>
      </c>
      <c r="F8048" s="21" t="n">
        <f aca="false">INDEX($E$17:$E$28,B8048)</f>
        <v>4.761</v>
      </c>
      <c r="G8048" s="25" t="n">
        <f aca="false">IF(OR(D8048="",E8048="",F8048=""),"",D8048*($B$7-$B$8-F8048-E8048))</f>
        <v>3206.10889348464</v>
      </c>
      <c r="H8048" s="25" t="n">
        <f aca="false">IF(D8048="","",D8048*$F$30)</f>
        <v>3591.04400573301</v>
      </c>
    </row>
    <row r="8049" customFormat="false" ht="15" hidden="false" customHeight="false" outlineLevel="0" collapsed="false">
      <c r="A8049" s="2" t="n">
        <v>8015</v>
      </c>
      <c r="B8049" s="2" t="n">
        <v>11</v>
      </c>
      <c r="C8049" s="22" t="n">
        <f aca="true">NORMSINV(MAX(RAND(),0.000000000001))</f>
        <v>0.248614812795684</v>
      </c>
      <c r="D8049" s="24" t="n">
        <f aca="false">IF($B$11="","",$B$11*EXP($B$12*C8049))</f>
        <v>1029.93465802367</v>
      </c>
      <c r="E8049" s="20" t="n">
        <f aca="true">IF($B$10="","",$B$10*(1-$B$14+2*$B$14*RAND()))</f>
        <v>3.99016625492438</v>
      </c>
      <c r="F8049" s="21" t="n">
        <f aca="false">INDEX($E$17:$E$28,B8049)</f>
        <v>4.761</v>
      </c>
      <c r="G8049" s="25" t="n">
        <f aca="false">IF(OR(D8049="",E8049="",F8049=""),"",D8049*($B$7-$B$8-F8049-E8049))</f>
        <v>4108.23811914773</v>
      </c>
      <c r="H8049" s="25" t="n">
        <f aca="false">IF(D8049="","",D8049*$F$30)</f>
        <v>5148.84934239192</v>
      </c>
    </row>
    <row r="8050" customFormat="false" ht="15" hidden="false" customHeight="false" outlineLevel="0" collapsed="false">
      <c r="A8050" s="2" t="n">
        <v>8016</v>
      </c>
      <c r="B8050" s="2" t="n">
        <v>12</v>
      </c>
      <c r="C8050" s="22" t="n">
        <f aca="true">NORMSINV(MAX(RAND(),0.000000000001))</f>
        <v>-1.26170016484716</v>
      </c>
      <c r="D8050" s="24" t="n">
        <f aca="false">IF($B$11="","",$B$11*EXP($B$12*C8050))</f>
        <v>545.037804341691</v>
      </c>
      <c r="E8050" s="20" t="n">
        <f aca="true">IF($B$10="","",$B$10*(1-$B$14+2*$B$14*RAND()))</f>
        <v>3.5774800264059</v>
      </c>
      <c r="F8050" s="21" t="n">
        <f aca="false">INDEX($E$17:$E$28,B8050)</f>
        <v>4.761</v>
      </c>
      <c r="G8050" s="25" t="n">
        <f aca="false">IF(OR(D8050="",E8050="",F8050=""),"",D8050*($B$7-$B$8-F8050-E8050))</f>
        <v>2398.99478217383</v>
      </c>
      <c r="H8050" s="25" t="n">
        <f aca="false">IF(D8050="","",D8050*$F$30)</f>
        <v>2724.75299146498</v>
      </c>
    </row>
    <row r="8051" customFormat="false" ht="15" hidden="false" customHeight="false" outlineLevel="0" collapsed="false">
      <c r="A8051" s="2" t="n">
        <v>8017</v>
      </c>
      <c r="B8051" s="2" t="n">
        <v>1</v>
      </c>
      <c r="C8051" s="22" t="n">
        <f aca="true">NORMSINV(MAX(RAND(),0.000000000001))</f>
        <v>-0.981493076067607</v>
      </c>
      <c r="D8051" s="24" t="n">
        <f aca="false">IF($B$11="","",$B$11*EXP($B$12*C8051))</f>
        <v>613.343364537548</v>
      </c>
      <c r="E8051" s="20" t="n">
        <f aca="true">IF($B$10="","",$B$10*(1-$B$14+2*$B$14*RAND()))</f>
        <v>3.69288232954129</v>
      </c>
      <c r="F8051" s="21" t="n">
        <f aca="false">INDEX($E$17:$E$28,B8051)</f>
        <v>4.92562580645161</v>
      </c>
      <c r="G8051" s="25" t="n">
        <f aca="false">IF(OR(D8051="",E8051="",F8051=""),"",D8051*($B$7-$B$8-F8051-E8051))</f>
        <v>2527.88968678424</v>
      </c>
      <c r="H8051" s="25" t="n">
        <f aca="false">IF(D8051="","",D8051*$F$30)</f>
        <v>3066.22614799611</v>
      </c>
    </row>
    <row r="8052" customFormat="false" ht="15" hidden="false" customHeight="false" outlineLevel="0" collapsed="false">
      <c r="A8052" s="2" t="n">
        <v>8018</v>
      </c>
      <c r="B8052" s="2" t="n">
        <v>2</v>
      </c>
      <c r="C8052" s="22" t="n">
        <f aca="true">NORMSINV(MAX(RAND(),0.000000000001))</f>
        <v>0.204654315654838</v>
      </c>
      <c r="D8052" s="24" t="n">
        <f aca="false">IF($B$11="","",$B$11*EXP($B$12*C8052))</f>
        <v>1011.03231165787</v>
      </c>
      <c r="E8052" s="20" t="n">
        <f aca="true">IF($B$10="","",$B$10*(1-$B$14+2*$B$14*RAND()))</f>
        <v>3.53863126394381</v>
      </c>
      <c r="F8052" s="21" t="n">
        <f aca="false">INDEX($E$17:$E$28,B8052)</f>
        <v>5.0612</v>
      </c>
      <c r="G8052" s="25" t="n">
        <f aca="false">IF(OR(D8052="",E8052="",F8052=""),"",D8052*($B$7-$B$8-F8052-E8052))</f>
        <v>4185.84436786852</v>
      </c>
      <c r="H8052" s="25" t="n">
        <f aca="false">IF(D8052="","",D8052*$F$30)</f>
        <v>5054.35273244001</v>
      </c>
    </row>
    <row r="8053" customFormat="false" ht="15" hidden="false" customHeight="false" outlineLevel="0" collapsed="false">
      <c r="A8053" s="2" t="n">
        <v>8019</v>
      </c>
      <c r="B8053" s="2" t="n">
        <v>3</v>
      </c>
      <c r="C8053" s="22" t="n">
        <f aca="true">NORMSINV(MAX(RAND(),0.000000000001))</f>
        <v>-0.809136021768045</v>
      </c>
      <c r="D8053" s="24" t="n">
        <f aca="false">IF($B$11="","",$B$11*EXP($B$12*C8053))</f>
        <v>659.545084297565</v>
      </c>
      <c r="E8053" s="20" t="n">
        <f aca="true">IF($B$10="","",$B$10*(1-$B$14+2*$B$14*RAND()))</f>
        <v>4.05592141822443</v>
      </c>
      <c r="F8053" s="21" t="n">
        <f aca="false">INDEX($E$17:$E$28,B8053)</f>
        <v>5.0612</v>
      </c>
      <c r="G8053" s="25" t="n">
        <f aca="false">IF(OR(D8053="",E8053="",F8053=""),"",D8053*($B$7-$B$8-F8053-E8053))</f>
        <v>2389.45175961702</v>
      </c>
      <c r="H8053" s="25" t="n">
        <f aca="false">IF(D8053="","",D8053*$F$30)</f>
        <v>3297.19778542039</v>
      </c>
    </row>
    <row r="8054" customFormat="false" ht="15" hidden="false" customHeight="false" outlineLevel="0" collapsed="false">
      <c r="A8054" s="2" t="n">
        <v>8020</v>
      </c>
      <c r="B8054" s="2" t="n">
        <v>4</v>
      </c>
      <c r="C8054" s="22" t="n">
        <f aca="true">NORMSINV(MAX(RAND(),0.000000000001))</f>
        <v>0.633312702772083</v>
      </c>
      <c r="D8054" s="24" t="n">
        <f aca="false">IF($B$11="","",$B$11*EXP($B$12*C8054))</f>
        <v>1211.17867662342</v>
      </c>
      <c r="E8054" s="20" t="n">
        <f aca="true">IF($B$10="","",$B$10*(1-$B$14+2*$B$14*RAND()))</f>
        <v>3.4167482974391</v>
      </c>
      <c r="F8054" s="21" t="n">
        <f aca="false">INDEX($E$17:$E$28,B8054)</f>
        <v>4.89657419354839</v>
      </c>
      <c r="G8054" s="25" t="n">
        <f aca="false">IF(OR(D8054="",E8054="",F8054=""),"",D8054*($B$7-$B$8-F8054-E8054))</f>
        <v>5361.49740720442</v>
      </c>
      <c r="H8054" s="25" t="n">
        <f aca="false">IF(D8054="","",D8054*$F$30)</f>
        <v>6054.92444017578</v>
      </c>
    </row>
    <row r="8055" customFormat="false" ht="15" hidden="false" customHeight="false" outlineLevel="0" collapsed="false">
      <c r="A8055" s="2" t="n">
        <v>8021</v>
      </c>
      <c r="B8055" s="2" t="n">
        <v>5</v>
      </c>
      <c r="C8055" s="22" t="n">
        <f aca="true">NORMSINV(MAX(RAND(),0.000000000001))</f>
        <v>-1.714829890698</v>
      </c>
      <c r="D8055" s="24" t="n">
        <f aca="false">IF($B$11="","",$B$11*EXP($B$12*C8055))</f>
        <v>450.303440393861</v>
      </c>
      <c r="E8055" s="20" t="n">
        <f aca="true">IF($B$10="","",$B$10*(1-$B$14+2*$B$14*RAND()))</f>
        <v>3.45545539272287</v>
      </c>
      <c r="F8055" s="21" t="n">
        <f aca="false">INDEX($E$17:$E$28,B8055)</f>
        <v>4.761</v>
      </c>
      <c r="G8055" s="25" t="n">
        <f aca="false">IF(OR(D8055="",E8055="",F8055=""),"",D8055*($B$7-$B$8-F8055-E8055))</f>
        <v>2036.96769943199</v>
      </c>
      <c r="H8055" s="25" t="n">
        <f aca="false">IF(D8055="","",D8055*$F$30)</f>
        <v>2251.15695921699</v>
      </c>
    </row>
    <row r="8056" customFormat="false" ht="15" hidden="false" customHeight="false" outlineLevel="0" collapsed="false">
      <c r="A8056" s="2" t="n">
        <v>8022</v>
      </c>
      <c r="B8056" s="2" t="n">
        <v>6</v>
      </c>
      <c r="C8056" s="22" t="n">
        <f aca="true">NORMSINV(MAX(RAND(),0.000000000001))</f>
        <v>-0.167105573119181</v>
      </c>
      <c r="D8056" s="24" t="n">
        <f aca="false">IF($B$11="","",$B$11*EXP($B$12*C8056))</f>
        <v>864.438511342859</v>
      </c>
      <c r="E8056" s="20" t="n">
        <f aca="true">IF($B$10="","",$B$10*(1-$B$14+2*$B$14*RAND()))</f>
        <v>3.74204557462371</v>
      </c>
      <c r="F8056" s="21" t="n">
        <f aca="false">INDEX($E$17:$E$28,B8056)</f>
        <v>4.761</v>
      </c>
      <c r="G8056" s="25" t="n">
        <f aca="false">IF(OR(D8056="",E8056="",F8056=""),"",D8056*($B$7-$B$8-F8056-E8056))</f>
        <v>3662.58657609982</v>
      </c>
      <c r="H8056" s="25" t="n">
        <f aca="false">IF(D8056="","",D8056*$F$30)</f>
        <v>4321.50100590522</v>
      </c>
    </row>
    <row r="8057" customFormat="false" ht="15" hidden="false" customHeight="false" outlineLevel="0" collapsed="false">
      <c r="A8057" s="2" t="n">
        <v>8023</v>
      </c>
      <c r="B8057" s="2" t="n">
        <v>7</v>
      </c>
      <c r="C8057" s="22" t="n">
        <f aca="true">NORMSINV(MAX(RAND(),0.000000000001))</f>
        <v>-0.638552717706157</v>
      </c>
      <c r="D8057" s="24" t="n">
        <f aca="false">IF($B$11="","",$B$11*EXP($B$12*C8057))</f>
        <v>708.697194474491</v>
      </c>
      <c r="E8057" s="20" t="n">
        <f aca="true">IF($B$10="","",$B$10*(1-$B$14+2*$B$14*RAND()))</f>
        <v>3.80346214534712</v>
      </c>
      <c r="F8057" s="21" t="n">
        <f aca="false">INDEX($E$17:$E$28,B8057)</f>
        <v>4.761</v>
      </c>
      <c r="G8057" s="25" t="n">
        <f aca="false">IF(OR(D8057="",E8057="",F8057=""),"",D8057*($B$7-$B$8-F8057-E8057))</f>
        <v>2959.19196301453</v>
      </c>
      <c r="H8057" s="25" t="n">
        <f aca="false">IF(D8057="","",D8057*$F$30)</f>
        <v>3542.91901461688</v>
      </c>
    </row>
    <row r="8058" customFormat="false" ht="15" hidden="false" customHeight="false" outlineLevel="0" collapsed="false">
      <c r="A8058" s="2" t="n">
        <v>8024</v>
      </c>
      <c r="B8058" s="2" t="n">
        <v>8</v>
      </c>
      <c r="C8058" s="22" t="n">
        <f aca="true">NORMSINV(MAX(RAND(),0.000000000001))</f>
        <v>-2.29025269899488</v>
      </c>
      <c r="D8058" s="24" t="n">
        <f aca="false">IF($B$11="","",$B$11*EXP($B$12*C8058))</f>
        <v>353.349630626785</v>
      </c>
      <c r="E8058" s="20" t="n">
        <f aca="true">IF($B$10="","",$B$10*(1-$B$14+2*$B$14*RAND()))</f>
        <v>3.72326223035124</v>
      </c>
      <c r="F8058" s="21" t="n">
        <f aca="false">INDEX($E$17:$E$28,B8058)</f>
        <v>4.761</v>
      </c>
      <c r="G8058" s="25" t="n">
        <f aca="false">IF(OR(D8058="",E8058="",F8058=""),"",D8058*($B$7-$B$8-F8058-E8058))</f>
        <v>1503.76336894985</v>
      </c>
      <c r="H8058" s="25" t="n">
        <f aca="false">IF(D8058="","",D8058*$F$30)</f>
        <v>1766.46547342942</v>
      </c>
    </row>
    <row r="8059" customFormat="false" ht="15" hidden="false" customHeight="false" outlineLevel="0" collapsed="false">
      <c r="A8059" s="2" t="n">
        <v>8025</v>
      </c>
      <c r="B8059" s="2" t="n">
        <v>9</v>
      </c>
      <c r="C8059" s="22" t="n">
        <f aca="true">NORMSINV(MAX(RAND(),0.000000000001))</f>
        <v>0.290702357738327</v>
      </c>
      <c r="D8059" s="24" t="n">
        <f aca="false">IF($B$11="","",$B$11*EXP($B$12*C8059))</f>
        <v>1048.36271142473</v>
      </c>
      <c r="E8059" s="20" t="n">
        <f aca="true">IF($B$10="","",$B$10*(1-$B$14+2*$B$14*RAND()))</f>
        <v>3.92381611884176</v>
      </c>
      <c r="F8059" s="21" t="n">
        <f aca="false">INDEX($E$17:$E$28,B8059)</f>
        <v>4.761</v>
      </c>
      <c r="G8059" s="25" t="n">
        <f aca="false">IF(OR(D8059="",E8059="",F8059=""),"",D8059*($B$7-$B$8-F8059-E8059))</f>
        <v>4251.30356897693</v>
      </c>
      <c r="H8059" s="25" t="n">
        <f aca="false">IF(D8059="","",D8059*$F$30)</f>
        <v>5240.97486695453</v>
      </c>
    </row>
    <row r="8060" customFormat="false" ht="15" hidden="false" customHeight="false" outlineLevel="0" collapsed="false">
      <c r="A8060" s="2" t="n">
        <v>8026</v>
      </c>
      <c r="B8060" s="2" t="n">
        <v>10</v>
      </c>
      <c r="C8060" s="22" t="n">
        <f aca="true">NORMSINV(MAX(RAND(),0.000000000001))</f>
        <v>0.736393275402571</v>
      </c>
      <c r="D8060" s="24" t="n">
        <f aca="false">IF($B$11="","",$B$11*EXP($B$12*C8060))</f>
        <v>1264.94501379055</v>
      </c>
      <c r="E8060" s="20" t="n">
        <f aca="true">IF($B$10="","",$B$10*(1-$B$14+2*$B$14*RAND()))</f>
        <v>3.43078218562296</v>
      </c>
      <c r="F8060" s="21" t="n">
        <f aca="false">INDEX($E$17:$E$28,B8060)</f>
        <v>4.761</v>
      </c>
      <c r="G8060" s="25" t="n">
        <f aca="false">IF(OR(D8060="",E8060="",F8060=""),"",D8060*($B$7-$B$8-F8060-E8060))</f>
        <v>5753.24544592958</v>
      </c>
      <c r="H8060" s="25" t="n">
        <f aca="false">IF(D8060="","",D8060*$F$30)</f>
        <v>6323.7131129417</v>
      </c>
    </row>
    <row r="8061" customFormat="false" ht="15" hidden="false" customHeight="false" outlineLevel="0" collapsed="false">
      <c r="A8061" s="2" t="n">
        <v>8027</v>
      </c>
      <c r="B8061" s="2" t="n">
        <v>11</v>
      </c>
      <c r="C8061" s="22" t="n">
        <f aca="true">NORMSINV(MAX(RAND(),0.000000000001))</f>
        <v>0.413399052723724</v>
      </c>
      <c r="D8061" s="24" t="n">
        <f aca="false">IF($B$11="","",$B$11*EXP($B$12*C8061))</f>
        <v>1103.98885040587</v>
      </c>
      <c r="E8061" s="20" t="n">
        <f aca="true">IF($B$10="","",$B$10*(1-$B$14+2*$B$14*RAND()))</f>
        <v>3.66870223488021</v>
      </c>
      <c r="F8061" s="21" t="n">
        <f aca="false">INDEX($E$17:$E$28,B8061)</f>
        <v>4.761</v>
      </c>
      <c r="G8061" s="25" t="n">
        <f aca="false">IF(OR(D8061="",E8061="",F8061=""),"",D8061*($B$7-$B$8-F8061-E8061))</f>
        <v>4758.5206746216</v>
      </c>
      <c r="H8061" s="25" t="n">
        <f aca="false">IF(D8061="","",D8061*$F$30)</f>
        <v>5519.06106094903</v>
      </c>
    </row>
    <row r="8062" customFormat="false" ht="15" hidden="false" customHeight="false" outlineLevel="0" collapsed="false">
      <c r="A8062" s="2" t="n">
        <v>8028</v>
      </c>
      <c r="B8062" s="2" t="n">
        <v>12</v>
      </c>
      <c r="C8062" s="22" t="n">
        <f aca="true">NORMSINV(MAX(RAND(),0.000000000001))</f>
        <v>0.0626576943093145</v>
      </c>
      <c r="D8062" s="24" t="n">
        <f aca="false">IF($B$11="","",$B$11*EXP($B$12*C8062))</f>
        <v>952.313817509599</v>
      </c>
      <c r="E8062" s="20" t="n">
        <f aca="true">IF($B$10="","",$B$10*(1-$B$14+2*$B$14*RAND()))</f>
        <v>3.75660300948809</v>
      </c>
      <c r="F8062" s="21" t="n">
        <f aca="false">INDEX($E$17:$E$28,B8062)</f>
        <v>4.761</v>
      </c>
      <c r="G8062" s="25" t="n">
        <f aca="false">IF(OR(D8062="",E8062="",F8062=""),"",D8062*($B$7-$B$8-F8062-E8062))</f>
        <v>4021.04699707544</v>
      </c>
      <c r="H8062" s="25" t="n">
        <f aca="false">IF(D8062="","",D8062*$F$30)</f>
        <v>4760.80723649399</v>
      </c>
    </row>
    <row r="8063" customFormat="false" ht="15" hidden="false" customHeight="false" outlineLevel="0" collapsed="false">
      <c r="A8063" s="2" t="n">
        <v>8029</v>
      </c>
      <c r="B8063" s="2" t="n">
        <v>1</v>
      </c>
      <c r="C8063" s="22" t="n">
        <f aca="true">NORMSINV(MAX(RAND(),0.000000000001))</f>
        <v>-0.778031822864222</v>
      </c>
      <c r="D8063" s="24" t="n">
        <f aca="false">IF($B$11="","",$B$11*EXP($B$12*C8063))</f>
        <v>668.246144274297</v>
      </c>
      <c r="E8063" s="20" t="n">
        <f aca="true">IF($B$10="","",$B$10*(1-$B$14+2*$B$14*RAND()))</f>
        <v>3.55100230497375</v>
      </c>
      <c r="F8063" s="21" t="n">
        <f aca="false">INDEX($E$17:$E$28,B8063)</f>
        <v>4.92562580645161</v>
      </c>
      <c r="G8063" s="25" t="n">
        <f aca="false">IF(OR(D8063="",E8063="",F8063=""),"",D8063*($B$7-$B$8-F8063-E8063))</f>
        <v>2848.98182614743</v>
      </c>
      <c r="H8063" s="25" t="n">
        <f aca="false">IF(D8063="","",D8063*$F$30)</f>
        <v>3340.69612445606</v>
      </c>
    </row>
    <row r="8064" customFormat="false" ht="15" hidden="false" customHeight="false" outlineLevel="0" collapsed="false">
      <c r="A8064" s="2" t="n">
        <v>8030</v>
      </c>
      <c r="B8064" s="2" t="n">
        <v>2</v>
      </c>
      <c r="C8064" s="22" t="n">
        <f aca="true">NORMSINV(MAX(RAND(),0.000000000001))</f>
        <v>-1.55895267712508</v>
      </c>
      <c r="D8064" s="24" t="n">
        <f aca="false">IF($B$11="","",$B$11*EXP($B$12*C8064))</f>
        <v>480.872920163818</v>
      </c>
      <c r="E8064" s="20" t="n">
        <f aca="true">IF($B$10="","",$B$10*(1-$B$14+2*$B$14*RAND()))</f>
        <v>3.58840976522024</v>
      </c>
      <c r="F8064" s="21" t="n">
        <f aca="false">INDEX($E$17:$E$28,B8064)</f>
        <v>5.0612</v>
      </c>
      <c r="G8064" s="25" t="n">
        <f aca="false">IF(OR(D8064="",E8064="",F8064=""),"",D8064*($B$7-$B$8-F8064-E8064))</f>
        <v>1966.95789680811</v>
      </c>
      <c r="H8064" s="25" t="n">
        <f aca="false">IF(D8064="","",D8064*$F$30)</f>
        <v>2403.97990248296</v>
      </c>
    </row>
    <row r="8065" customFormat="false" ht="15" hidden="false" customHeight="false" outlineLevel="0" collapsed="false">
      <c r="A8065" s="2" t="n">
        <v>8031</v>
      </c>
      <c r="B8065" s="2" t="n">
        <v>3</v>
      </c>
      <c r="C8065" s="22" t="n">
        <f aca="true">NORMSINV(MAX(RAND(),0.000000000001))</f>
        <v>-0.706950397224854</v>
      </c>
      <c r="D8065" s="24" t="n">
        <f aca="false">IF($B$11="","",$B$11*EXP($B$12*C8065))</f>
        <v>688.563735826432</v>
      </c>
      <c r="E8065" s="20" t="n">
        <f aca="true">IF($B$10="","",$B$10*(1-$B$14+2*$B$14*RAND()))</f>
        <v>3.52892152379872</v>
      </c>
      <c r="F8065" s="21" t="n">
        <f aca="false">INDEX($E$17:$E$28,B8065)</f>
        <v>5.0612</v>
      </c>
      <c r="G8065" s="25" t="n">
        <f aca="false">IF(OR(D8065="",E8065="",F8065=""),"",D8065*($B$7-$B$8-F8065-E8065))</f>
        <v>2857.45582679885</v>
      </c>
      <c r="H8065" s="25" t="n">
        <f aca="false">IF(D8065="","",D8065*$F$30)</f>
        <v>3442.2678281435</v>
      </c>
    </row>
    <row r="8066" customFormat="false" ht="15" hidden="false" customHeight="false" outlineLevel="0" collapsed="false">
      <c r="A8066" s="2" t="n">
        <v>8032</v>
      </c>
      <c r="B8066" s="2" t="n">
        <v>4</v>
      </c>
      <c r="C8066" s="22" t="n">
        <f aca="true">NORMSINV(MAX(RAND(),0.000000000001))</f>
        <v>-0.46301262604096</v>
      </c>
      <c r="D8066" s="24" t="n">
        <f aca="false">IF($B$11="","",$B$11*EXP($B$12*C8066))</f>
        <v>763.104502976867</v>
      </c>
      <c r="E8066" s="20" t="n">
        <f aca="true">IF($B$10="","",$B$10*(1-$B$14+2*$B$14*RAND()))</f>
        <v>3.51068054169736</v>
      </c>
      <c r="F8066" s="21" t="n">
        <f aca="false">INDEX($E$17:$E$28,B8066)</f>
        <v>4.89657419354839</v>
      </c>
      <c r="G8066" s="25" t="n">
        <f aca="false">IF(OR(D8066="",E8066="",F8066=""),"",D8066*($B$7-$B$8-F8066-E8066))</f>
        <v>3306.33742178567</v>
      </c>
      <c r="H8066" s="25" t="n">
        <f aca="false">IF(D8066="","",D8066*$F$30)</f>
        <v>3814.91203128195</v>
      </c>
    </row>
    <row r="8067" customFormat="false" ht="15" hidden="false" customHeight="false" outlineLevel="0" collapsed="false">
      <c r="A8067" s="2" t="n">
        <v>8033</v>
      </c>
      <c r="B8067" s="2" t="n">
        <v>5</v>
      </c>
      <c r="C8067" s="22" t="n">
        <f aca="true">NORMSINV(MAX(RAND(),0.000000000001))</f>
        <v>-0.184986826822834</v>
      </c>
      <c r="D8067" s="24" t="n">
        <f aca="false">IF($B$11="","",$B$11*EXP($B$12*C8067))</f>
        <v>857.949828449502</v>
      </c>
      <c r="E8067" s="20" t="n">
        <f aca="true">IF($B$10="","",$B$10*(1-$B$14+2*$B$14*RAND()))</f>
        <v>3.96360265226787</v>
      </c>
      <c r="F8067" s="21" t="n">
        <f aca="false">INDEX($E$17:$E$28,B8067)</f>
        <v>4.761</v>
      </c>
      <c r="G8067" s="25" t="n">
        <f aca="false">IF(OR(D8067="",E8067="",F8067=""),"",D8067*($B$7-$B$8-F8067-E8067))</f>
        <v>3445.00946564336</v>
      </c>
      <c r="H8067" s="25" t="n">
        <f aca="false">IF(D8067="","",D8067*$F$30)</f>
        <v>4289.06278238475</v>
      </c>
    </row>
    <row r="8068" customFormat="false" ht="15" hidden="false" customHeight="false" outlineLevel="0" collapsed="false">
      <c r="A8068" s="2" t="n">
        <v>8034</v>
      </c>
      <c r="B8068" s="2" t="n">
        <v>6</v>
      </c>
      <c r="C8068" s="22" t="n">
        <f aca="true">NORMSINV(MAX(RAND(),0.000000000001))</f>
        <v>-0.826013506739393</v>
      </c>
      <c r="D8068" s="24" t="n">
        <f aca="false">IF($B$11="","",$B$11*EXP($B$12*C8068))</f>
        <v>654.871302557597</v>
      </c>
      <c r="E8068" s="20" t="n">
        <f aca="true">IF($B$10="","",$B$10*(1-$B$14+2*$B$14*RAND()))</f>
        <v>3.86132640683955</v>
      </c>
      <c r="F8068" s="21" t="n">
        <f aca="false">INDEX($E$17:$E$28,B8068)</f>
        <v>4.761</v>
      </c>
      <c r="G8068" s="25" t="n">
        <f aca="false">IF(OR(D8068="",E8068="",F8068=""),"",D8068*($B$7-$B$8-F8068-E8068))</f>
        <v>2696.54626946</v>
      </c>
      <c r="H8068" s="25" t="n">
        <f aca="false">IF(D8068="","",D8068*$F$30)</f>
        <v>3273.83261574594</v>
      </c>
    </row>
    <row r="8069" customFormat="false" ht="15" hidden="false" customHeight="false" outlineLevel="0" collapsed="false">
      <c r="A8069" s="2" t="n">
        <v>8035</v>
      </c>
      <c r="B8069" s="2" t="n">
        <v>7</v>
      </c>
      <c r="C8069" s="22" t="n">
        <f aca="true">NORMSINV(MAX(RAND(),0.000000000001))</f>
        <v>0.990543595267733</v>
      </c>
      <c r="D8069" s="24" t="n">
        <f aca="false">IF($B$11="","",$B$11*EXP($B$12*C8069))</f>
        <v>1407.92779524851</v>
      </c>
      <c r="E8069" s="20" t="n">
        <f aca="true">IF($B$10="","",$B$10*(1-$B$14+2*$B$14*RAND()))</f>
        <v>3.65174467083218</v>
      </c>
      <c r="F8069" s="21" t="n">
        <f aca="false">INDEX($E$17:$E$28,B8069)</f>
        <v>4.761</v>
      </c>
      <c r="G8069" s="25" t="n">
        <f aca="false">IF(OR(D8069="",E8069="",F8069=""),"",D8069*($B$7-$B$8-F8069-E8069))</f>
        <v>6092.46305507263</v>
      </c>
      <c r="H8069" s="25" t="n">
        <f aca="false">IF(D8069="","",D8069*$F$30)</f>
        <v>7038.51263400636</v>
      </c>
    </row>
    <row r="8070" customFormat="false" ht="15" hidden="false" customHeight="false" outlineLevel="0" collapsed="false">
      <c r="A8070" s="2" t="n">
        <v>8036</v>
      </c>
      <c r="B8070" s="2" t="n">
        <v>8</v>
      </c>
      <c r="C8070" s="22" t="n">
        <f aca="true">NORMSINV(MAX(RAND(),0.000000000001))</f>
        <v>1.37201421126724</v>
      </c>
      <c r="D8070" s="24" t="n">
        <f aca="false">IF($B$11="","",$B$11*EXP($B$12*C8070))</f>
        <v>1653.43963912065</v>
      </c>
      <c r="E8070" s="20" t="n">
        <f aca="true">IF($B$10="","",$B$10*(1-$B$14+2*$B$14*RAND()))</f>
        <v>3.92096852956855</v>
      </c>
      <c r="F8070" s="21" t="n">
        <f aca="false">INDEX($E$17:$E$28,B8070)</f>
        <v>4.761</v>
      </c>
      <c r="G8070" s="25" t="n">
        <f aca="false">IF(OR(D8070="",E8070="",F8070=""),"",D8070*($B$7-$B$8-F8070-E8070))</f>
        <v>6709.71009001042</v>
      </c>
      <c r="H8070" s="25" t="n">
        <f aca="false">IF(D8070="","",D8070*$F$30)</f>
        <v>8265.87544389194</v>
      </c>
    </row>
    <row r="8071" customFormat="false" ht="15" hidden="false" customHeight="false" outlineLevel="0" collapsed="false">
      <c r="A8071" s="2" t="n">
        <v>8037</v>
      </c>
      <c r="B8071" s="2" t="n">
        <v>9</v>
      </c>
      <c r="C8071" s="22" t="n">
        <f aca="true">NORMSINV(MAX(RAND(),0.000000000001))</f>
        <v>0.380835849561909</v>
      </c>
      <c r="D8071" s="24" t="n">
        <f aca="false">IF($B$11="","",$B$11*EXP($B$12*C8071))</f>
        <v>1088.94443598862</v>
      </c>
      <c r="E8071" s="20" t="n">
        <f aca="true">IF($B$10="","",$B$10*(1-$B$14+2*$B$14*RAND()))</f>
        <v>3.45611517981697</v>
      </c>
      <c r="F8071" s="21" t="n">
        <f aca="false">INDEX($E$17:$E$28,B8071)</f>
        <v>4.761</v>
      </c>
      <c r="G8071" s="25" t="n">
        <f aca="false">IF(OR(D8071="",E8071="",F8071=""),"",D8071*($B$7-$B$8-F8071-E8071))</f>
        <v>4925.17025955571</v>
      </c>
      <c r="H8071" s="25" t="n">
        <f aca="false">IF(D8071="","",D8071*$F$30)</f>
        <v>5443.85102439431</v>
      </c>
    </row>
    <row r="8072" customFormat="false" ht="15" hidden="false" customHeight="false" outlineLevel="0" collapsed="false">
      <c r="A8072" s="2" t="n">
        <v>8038</v>
      </c>
      <c r="B8072" s="2" t="n">
        <v>10</v>
      </c>
      <c r="C8072" s="22" t="n">
        <f aca="true">NORMSINV(MAX(RAND(),0.000000000001))</f>
        <v>0.265298159491911</v>
      </c>
      <c r="D8072" s="24" t="n">
        <f aca="false">IF($B$11="","",$B$11*EXP($B$12*C8072))</f>
        <v>1037.20039716486</v>
      </c>
      <c r="E8072" s="20" t="n">
        <f aca="true">IF($B$10="","",$B$10*(1-$B$14+2*$B$14*RAND()))</f>
        <v>3.91826567100952</v>
      </c>
      <c r="F8072" s="21" t="n">
        <f aca="false">INDEX($E$17:$E$28,B8072)</f>
        <v>4.761</v>
      </c>
      <c r="G8072" s="25" t="n">
        <f aca="false">IF(OR(D8072="",E8072="",F8072=""),"",D8072*($B$7-$B$8-F8072-E8072))</f>
        <v>4211.79525880993</v>
      </c>
      <c r="H8072" s="25" t="n">
        <f aca="false">IF(D8072="","",D8072*$F$30)</f>
        <v>5185.17222550658</v>
      </c>
    </row>
    <row r="8073" customFormat="false" ht="15" hidden="false" customHeight="false" outlineLevel="0" collapsed="false">
      <c r="A8073" s="2" t="n">
        <v>8039</v>
      </c>
      <c r="B8073" s="2" t="n">
        <v>11</v>
      </c>
      <c r="C8073" s="22" t="n">
        <f aca="true">NORMSINV(MAX(RAND(),0.000000000001))</f>
        <v>-0.77979737511345</v>
      </c>
      <c r="D8073" s="24" t="n">
        <f aca="false">IF($B$11="","",$B$11*EXP($B$12*C8073))</f>
        <v>667.749191568601</v>
      </c>
      <c r="E8073" s="20" t="n">
        <f aca="true">IF($B$10="","",$B$10*(1-$B$14+2*$B$14*RAND()))</f>
        <v>3.45675026977544</v>
      </c>
      <c r="F8073" s="21" t="n">
        <f aca="false">INDEX($E$17:$E$28,B8073)</f>
        <v>4.761</v>
      </c>
      <c r="G8073" s="25" t="n">
        <f aca="false">IF(OR(D8073="",E8073="",F8073=""),"",D8073*($B$7-$B$8-F8073-E8073))</f>
        <v>3019.72860142878</v>
      </c>
      <c r="H8073" s="25" t="n">
        <f aca="false">IF(D8073="","",D8073*$F$30)</f>
        <v>3338.21175848975</v>
      </c>
    </row>
    <row r="8074" customFormat="false" ht="15" hidden="false" customHeight="false" outlineLevel="0" collapsed="false">
      <c r="A8074" s="2" t="n">
        <v>8040</v>
      </c>
      <c r="B8074" s="2" t="n">
        <v>12</v>
      </c>
      <c r="C8074" s="22" t="n">
        <f aca="true">NORMSINV(MAX(RAND(),0.000000000001))</f>
        <v>0.698910940596909</v>
      </c>
      <c r="D8074" s="24" t="n">
        <f aca="false">IF($B$11="","",$B$11*EXP($B$12*C8074))</f>
        <v>1245.12368438345</v>
      </c>
      <c r="E8074" s="20" t="n">
        <f aca="true">IF($B$10="","",$B$10*(1-$B$14+2*$B$14*RAND()))</f>
        <v>3.93334637867526</v>
      </c>
      <c r="F8074" s="21" t="n">
        <f aca="false">INDEX($E$17:$E$28,B8074)</f>
        <v>4.761</v>
      </c>
      <c r="G8074" s="25" t="n">
        <f aca="false">IF(OR(D8074="",E8074="",F8074=""),"",D8074*($B$7-$B$8-F8074-E8074))</f>
        <v>5037.33914272311</v>
      </c>
      <c r="H8074" s="25" t="n">
        <f aca="false">IF(D8074="","",D8074*$F$30)</f>
        <v>6224.62232296975</v>
      </c>
    </row>
    <row r="8075" customFormat="false" ht="15" hidden="false" customHeight="false" outlineLevel="0" collapsed="false">
      <c r="A8075" s="2" t="n">
        <v>8041</v>
      </c>
      <c r="B8075" s="2" t="n">
        <v>1</v>
      </c>
      <c r="C8075" s="22" t="n">
        <f aca="true">NORMSINV(MAX(RAND(),0.000000000001))</f>
        <v>-0.904448732347321</v>
      </c>
      <c r="D8075" s="24" t="n">
        <f aca="false">IF($B$11="","",$B$11*EXP($B$12*C8075))</f>
        <v>633.581593325289</v>
      </c>
      <c r="E8075" s="20" t="n">
        <f aca="true">IF($B$10="","",$B$10*(1-$B$14+2*$B$14*RAND()))</f>
        <v>3.4362642563571</v>
      </c>
      <c r="F8075" s="21" t="n">
        <f aca="false">INDEX($E$17:$E$28,B8075)</f>
        <v>4.92562580645161</v>
      </c>
      <c r="G8075" s="25" t="n">
        <f aca="false">IF(OR(D8075="",E8075="",F8075=""),"",D8075*($B$7-$B$8-F8075-E8075))</f>
        <v>2773.88986975894</v>
      </c>
      <c r="H8075" s="25" t="n">
        <f aca="false">IF(D8075="","",D8075*$F$30)</f>
        <v>3167.40110135178</v>
      </c>
    </row>
    <row r="8076" customFormat="false" ht="15" hidden="false" customHeight="false" outlineLevel="0" collapsed="false">
      <c r="A8076" s="2" t="n">
        <v>8042</v>
      </c>
      <c r="B8076" s="2" t="n">
        <v>2</v>
      </c>
      <c r="C8076" s="22" t="n">
        <f aca="true">NORMSINV(MAX(RAND(),0.000000000001))</f>
        <v>-0.716421334526392</v>
      </c>
      <c r="D8076" s="24" t="n">
        <f aca="false">IF($B$11="","",$B$11*EXP($B$12*C8076))</f>
        <v>685.821338490282</v>
      </c>
      <c r="E8076" s="20" t="n">
        <f aca="true">IF($B$10="","",$B$10*(1-$B$14+2*$B$14*RAND()))</f>
        <v>3.73121499815284</v>
      </c>
      <c r="F8076" s="21" t="n">
        <f aca="false">INDEX($E$17:$E$28,B8076)</f>
        <v>5.0612</v>
      </c>
      <c r="G8076" s="25" t="n">
        <f aca="false">IF(OR(D8076="",E8076="",F8076=""),"",D8076*($B$7-$B$8-F8076-E8076))</f>
        <v>2707.33802977098</v>
      </c>
      <c r="H8076" s="25" t="n">
        <f aca="false">IF(D8076="","",D8076*$F$30)</f>
        <v>3428.55803538062</v>
      </c>
    </row>
    <row r="8077" customFormat="false" ht="15" hidden="false" customHeight="false" outlineLevel="0" collapsed="false">
      <c r="A8077" s="2" t="n">
        <v>8043</v>
      </c>
      <c r="B8077" s="2" t="n">
        <v>3</v>
      </c>
      <c r="C8077" s="22" t="n">
        <f aca="true">NORMSINV(MAX(RAND(),0.000000000001))</f>
        <v>1.14048654440152</v>
      </c>
      <c r="D8077" s="24" t="n">
        <f aca="false">IF($B$11="","",$B$11*EXP($B$12*C8077))</f>
        <v>1499.75212644968</v>
      </c>
      <c r="E8077" s="20" t="n">
        <f aca="true">IF($B$10="","",$B$10*(1-$B$14+2*$B$14*RAND()))</f>
        <v>3.77558246280224</v>
      </c>
      <c r="F8077" s="21" t="n">
        <f aca="false">INDEX($E$17:$E$28,B8077)</f>
        <v>5.0612</v>
      </c>
      <c r="G8077" s="25" t="n">
        <f aca="false">IF(OR(D8077="",E8077="",F8077=""),"",D8077*($B$7-$B$8-F8077-E8077))</f>
        <v>5853.85880140803</v>
      </c>
      <c r="H8077" s="25" t="n">
        <f aca="false">IF(D8077="","",D8077*$F$30)</f>
        <v>7497.56083054725</v>
      </c>
    </row>
    <row r="8078" customFormat="false" ht="15" hidden="false" customHeight="false" outlineLevel="0" collapsed="false">
      <c r="A8078" s="2" t="n">
        <v>8044</v>
      </c>
      <c r="B8078" s="2" t="n">
        <v>4</v>
      </c>
      <c r="C8078" s="22" t="n">
        <f aca="true">NORMSINV(MAX(RAND(),0.000000000001))</f>
        <v>-0.752954364290035</v>
      </c>
      <c r="D8078" s="24" t="n">
        <f aca="false">IF($B$11="","",$B$11*EXP($B$12*C8078))</f>
        <v>675.344799963838</v>
      </c>
      <c r="E8078" s="20" t="n">
        <f aca="true">IF($B$10="","",$B$10*(1-$B$14+2*$B$14*RAND()))</f>
        <v>3.62141277409103</v>
      </c>
      <c r="F8078" s="21" t="n">
        <f aca="false">INDEX($E$17:$E$28,B8078)</f>
        <v>4.89657419354839</v>
      </c>
      <c r="G8078" s="25" t="n">
        <f aca="false">IF(OR(D8078="",E8078="",F8078=""),"",D8078*($B$7-$B$8-F8078-E8078))</f>
        <v>2851.31454678428</v>
      </c>
      <c r="H8078" s="25" t="n">
        <f aca="false">IF(D8078="","",D8078*$F$30)</f>
        <v>3376.18372397922</v>
      </c>
    </row>
    <row r="8079" customFormat="false" ht="15" hidden="false" customHeight="false" outlineLevel="0" collapsed="false">
      <c r="A8079" s="2" t="n">
        <v>8045</v>
      </c>
      <c r="B8079" s="2" t="n">
        <v>5</v>
      </c>
      <c r="C8079" s="22" t="n">
        <f aca="true">NORMSINV(MAX(RAND(),0.000000000001))</f>
        <v>0.530549321193474</v>
      </c>
      <c r="D8079" s="24" t="n">
        <f aca="false">IF($B$11="","",$B$11*EXP($B$12*C8079))</f>
        <v>1159.85267927907</v>
      </c>
      <c r="E8079" s="20" t="n">
        <f aca="true">IF($B$10="","",$B$10*(1-$B$14+2*$B$14*RAND()))</f>
        <v>3.77462472415192</v>
      </c>
      <c r="F8079" s="21" t="n">
        <f aca="false">INDEX($E$17:$E$28,B8079)</f>
        <v>4.761</v>
      </c>
      <c r="G8079" s="25" t="n">
        <f aca="false">IF(OR(D8079="",E8079="",F8079=""),"",D8079*($B$7-$B$8-F8079-E8079))</f>
        <v>4876.45592838707</v>
      </c>
      <c r="H8079" s="25" t="n">
        <f aca="false">IF(D8079="","",D8079*$F$30)</f>
        <v>5798.33551425192</v>
      </c>
    </row>
    <row r="8080" customFormat="false" ht="15" hidden="false" customHeight="false" outlineLevel="0" collapsed="false">
      <c r="A8080" s="2" t="n">
        <v>8046</v>
      </c>
      <c r="B8080" s="2" t="n">
        <v>6</v>
      </c>
      <c r="C8080" s="22" t="n">
        <f aca="true">NORMSINV(MAX(RAND(),0.000000000001))</f>
        <v>-1.14704495281275</v>
      </c>
      <c r="D8080" s="24" t="n">
        <f aca="false">IF($B$11="","",$B$11*EXP($B$12*C8080))</f>
        <v>572.016006169533</v>
      </c>
      <c r="E8080" s="20" t="n">
        <f aca="true">IF($B$10="","",$B$10*(1-$B$14+2*$B$14*RAND()))</f>
        <v>3.82938674055196</v>
      </c>
      <c r="F8080" s="21" t="n">
        <f aca="false">INDEX($E$17:$E$28,B8080)</f>
        <v>4.761</v>
      </c>
      <c r="G8080" s="25" t="n">
        <f aca="false">IF(OR(D8080="",E8080="",F8080=""),"",D8080*($B$7-$B$8-F8080-E8080))</f>
        <v>2373.64520381761</v>
      </c>
      <c r="H8080" s="25" t="n">
        <f aca="false">IF(D8080="","",D8080*$F$30)</f>
        <v>2859.62241804273</v>
      </c>
    </row>
    <row r="8081" customFormat="false" ht="15" hidden="false" customHeight="false" outlineLevel="0" collapsed="false">
      <c r="A8081" s="2" t="n">
        <v>8047</v>
      </c>
      <c r="B8081" s="2" t="n">
        <v>7</v>
      </c>
      <c r="C8081" s="22" t="n">
        <f aca="true">NORMSINV(MAX(RAND(),0.000000000001))</f>
        <v>-0.351760584926609</v>
      </c>
      <c r="D8081" s="24" t="n">
        <f aca="false">IF($B$11="","",$B$11*EXP($B$12*C8081))</f>
        <v>799.728919973121</v>
      </c>
      <c r="E8081" s="20" t="n">
        <f aca="true">IF($B$10="","",$B$10*(1-$B$14+2*$B$14*RAND()))</f>
        <v>3.8794837026013</v>
      </c>
      <c r="F8081" s="21" t="n">
        <f aca="false">INDEX($E$17:$E$28,B8081)</f>
        <v>4.761</v>
      </c>
      <c r="G8081" s="25" t="n">
        <f aca="false">IF(OR(D8081="",E8081="",F8081=""),"",D8081*($B$7-$B$8-F8081-E8081))</f>
        <v>3278.50174093087</v>
      </c>
      <c r="H8081" s="25" t="n">
        <f aca="false">IF(D8081="","",D8081*$F$30)</f>
        <v>3998.00481672963</v>
      </c>
    </row>
    <row r="8082" customFormat="false" ht="15" hidden="false" customHeight="false" outlineLevel="0" collapsed="false">
      <c r="A8082" s="2" t="n">
        <v>8048</v>
      </c>
      <c r="B8082" s="2" t="n">
        <v>8</v>
      </c>
      <c r="C8082" s="22" t="n">
        <f aca="true">NORMSINV(MAX(RAND(),0.000000000001))</f>
        <v>1.33253312541463</v>
      </c>
      <c r="D8082" s="24" t="n">
        <f aca="false">IF($B$11="","",$B$11*EXP($B$12*C8082))</f>
        <v>1626.16057031634</v>
      </c>
      <c r="E8082" s="20" t="n">
        <f aca="true">IF($B$10="","",$B$10*(1-$B$14+2*$B$14*RAND()))</f>
        <v>3.777520184207</v>
      </c>
      <c r="F8082" s="21" t="n">
        <f aca="false">INDEX($E$17:$E$28,B8082)</f>
        <v>4.761</v>
      </c>
      <c r="G8082" s="25" t="n">
        <f aca="false">IF(OR(D8082="",E8082="",F8082=""),"",D8082*($B$7-$B$8-F8082-E8082))</f>
        <v>6832.28081342255</v>
      </c>
      <c r="H8082" s="25" t="n">
        <f aca="false">IF(D8082="","",D8082*$F$30)</f>
        <v>8129.50192312546</v>
      </c>
    </row>
    <row r="8083" customFormat="false" ht="15" hidden="false" customHeight="false" outlineLevel="0" collapsed="false">
      <c r="A8083" s="2" t="n">
        <v>8049</v>
      </c>
      <c r="B8083" s="2" t="n">
        <v>9</v>
      </c>
      <c r="C8083" s="22" t="n">
        <f aca="true">NORMSINV(MAX(RAND(),0.000000000001))</f>
        <v>0.73855443728436</v>
      </c>
      <c r="D8083" s="24" t="n">
        <f aca="false">IF($B$11="","",$B$11*EXP($B$12*C8083))</f>
        <v>1266.09744832256</v>
      </c>
      <c r="E8083" s="20" t="n">
        <f aca="true">IF($B$10="","",$B$10*(1-$B$14+2*$B$14*RAND()))</f>
        <v>3.47347473505883</v>
      </c>
      <c r="F8083" s="21" t="n">
        <f aca="false">INDEX($E$17:$E$28,B8083)</f>
        <v>4.761</v>
      </c>
      <c r="G8083" s="25" t="n">
        <f aca="false">IF(OR(D8083="",E8083="",F8083=""),"",D8083*($B$7-$B$8-F8083-E8083))</f>
        <v>5704.43404129485</v>
      </c>
      <c r="H8083" s="25" t="n">
        <f aca="false">IF(D8083="","",D8083*$F$30)</f>
        <v>6329.47436365415</v>
      </c>
    </row>
    <row r="8084" customFormat="false" ht="15" hidden="false" customHeight="false" outlineLevel="0" collapsed="false">
      <c r="A8084" s="2" t="n">
        <v>8050</v>
      </c>
      <c r="B8084" s="2" t="n">
        <v>10</v>
      </c>
      <c r="C8084" s="22" t="n">
        <f aca="true">NORMSINV(MAX(RAND(),0.000000000001))</f>
        <v>-0.361553352582461</v>
      </c>
      <c r="D8084" s="24" t="n">
        <f aca="false">IF($B$11="","",$B$11*EXP($B$12*C8084))</f>
        <v>796.435765556094</v>
      </c>
      <c r="E8084" s="20" t="n">
        <f aca="true">IF($B$10="","",$B$10*(1-$B$14+2*$B$14*RAND()))</f>
        <v>3.84204499761842</v>
      </c>
      <c r="F8084" s="21" t="n">
        <f aca="false">INDEX($E$17:$E$28,B8084)</f>
        <v>4.761</v>
      </c>
      <c r="G8084" s="25" t="n">
        <f aca="false">IF(OR(D8084="",E8084="",F8084=""),"",D8084*($B$7-$B$8-F8084-E8084))</f>
        <v>3294.81892439289</v>
      </c>
      <c r="H8084" s="25" t="n">
        <f aca="false">IF(D8084="","",D8084*$F$30)</f>
        <v>3981.54167916802</v>
      </c>
    </row>
    <row r="8085" customFormat="false" ht="15" hidden="false" customHeight="false" outlineLevel="0" collapsed="false">
      <c r="A8085" s="2" t="n">
        <v>8051</v>
      </c>
      <c r="B8085" s="2" t="n">
        <v>11</v>
      </c>
      <c r="C8085" s="22" t="n">
        <f aca="true">NORMSINV(MAX(RAND(),0.000000000001))</f>
        <v>-0.307712239326244</v>
      </c>
      <c r="D8085" s="24" t="n">
        <f aca="false">IF($B$11="","",$B$11*EXP($B$12*C8085))</f>
        <v>814.710877171259</v>
      </c>
      <c r="E8085" s="20" t="n">
        <f aca="true">IF($B$10="","",$B$10*(1-$B$14+2*$B$14*RAND()))</f>
        <v>3.42151858137817</v>
      </c>
      <c r="F8085" s="21" t="n">
        <f aca="false">INDEX($E$17:$E$28,B8085)</f>
        <v>4.761</v>
      </c>
      <c r="G8085" s="25" t="n">
        <f aca="false">IF(OR(D8085="",E8085="",F8085=""),"",D8085*($B$7-$B$8-F8085-E8085))</f>
        <v>3713.02968425711</v>
      </c>
      <c r="H8085" s="25" t="n">
        <f aca="false">IF(D8085="","",D8085*$F$30)</f>
        <v>4072.90261715456</v>
      </c>
    </row>
    <row r="8086" customFormat="false" ht="15" hidden="false" customHeight="false" outlineLevel="0" collapsed="false">
      <c r="A8086" s="2" t="n">
        <v>8052</v>
      </c>
      <c r="B8086" s="2" t="n">
        <v>12</v>
      </c>
      <c r="C8086" s="22" t="n">
        <f aca="true">NORMSINV(MAX(RAND(),0.000000000001))</f>
        <v>-0.579148550345246</v>
      </c>
      <c r="D8086" s="24" t="n">
        <f aca="false">IF($B$11="","",$B$11*EXP($B$12*C8086))</f>
        <v>726.660403101235</v>
      </c>
      <c r="E8086" s="20" t="n">
        <f aca="true">IF($B$10="","",$B$10*(1-$B$14+2*$B$14*RAND()))</f>
        <v>3.62488669472133</v>
      </c>
      <c r="F8086" s="21" t="n">
        <f aca="false">INDEX($E$17:$E$28,B8086)</f>
        <v>4.761</v>
      </c>
      <c r="G8086" s="25" t="n">
        <f aca="false">IF(OR(D8086="",E8086="",F8086=""),"",D8086*($B$7-$B$8-F8086-E8086))</f>
        <v>3163.96172956225</v>
      </c>
      <c r="H8086" s="25" t="n">
        <f aca="false">IF(D8086="","",D8086*$F$30)</f>
        <v>3632.72068718369</v>
      </c>
    </row>
    <row r="8087" customFormat="false" ht="15" hidden="false" customHeight="false" outlineLevel="0" collapsed="false">
      <c r="A8087" s="2" t="n">
        <v>8053</v>
      </c>
      <c r="B8087" s="2" t="n">
        <v>1</v>
      </c>
      <c r="C8087" s="22" t="n">
        <f aca="true">NORMSINV(MAX(RAND(),0.000000000001))</f>
        <v>0.0525185730484596</v>
      </c>
      <c r="D8087" s="24" t="n">
        <f aca="false">IF($B$11="","",$B$11*EXP($B$12*C8087))</f>
        <v>948.253943299638</v>
      </c>
      <c r="E8087" s="20" t="n">
        <f aca="true">IF($B$10="","",$B$10*(1-$B$14+2*$B$14*RAND()))</f>
        <v>3.42965858483888</v>
      </c>
      <c r="F8087" s="21" t="n">
        <f aca="false">INDEX($E$17:$E$28,B8087)</f>
        <v>4.92562580645161</v>
      </c>
      <c r="G8087" s="25" t="n">
        <f aca="false">IF(OR(D8087="",E8087="",F8087=""),"",D8087*($B$7-$B$8-F8087-E8087))</f>
        <v>4157.82386620627</v>
      </c>
      <c r="H8087" s="25" t="n">
        <f aca="false">IF(D8087="","",D8087*$F$30)</f>
        <v>4740.51111334355</v>
      </c>
    </row>
    <row r="8088" customFormat="false" ht="15" hidden="false" customHeight="false" outlineLevel="0" collapsed="false">
      <c r="A8088" s="2" t="n">
        <v>8054</v>
      </c>
      <c r="B8088" s="2" t="n">
        <v>2</v>
      </c>
      <c r="C8088" s="22" t="n">
        <f aca="true">NORMSINV(MAX(RAND(),0.000000000001))</f>
        <v>-0.982070875361469</v>
      </c>
      <c r="D8088" s="24" t="n">
        <f aca="false">IF($B$11="","",$B$11*EXP($B$12*C8088))</f>
        <v>613.194055061985</v>
      </c>
      <c r="E8088" s="20" t="n">
        <f aca="true">IF($B$10="","",$B$10*(1-$B$14+2*$B$14*RAND()))</f>
        <v>3.50686906880491</v>
      </c>
      <c r="F8088" s="21" t="n">
        <f aca="false">INDEX($E$17:$E$28,B8088)</f>
        <v>5.0612</v>
      </c>
      <c r="G8088" s="25" t="n">
        <f aca="false">IF(OR(D8088="",E8088="",F8088=""),"",D8088*($B$7-$B$8-F8088-E8088))</f>
        <v>2558.20324513804</v>
      </c>
      <c r="H8088" s="25" t="n">
        <f aca="false">IF(D8088="","",D8088*$F$30)</f>
        <v>3065.47972006588</v>
      </c>
    </row>
    <row r="8089" customFormat="false" ht="15" hidden="false" customHeight="false" outlineLevel="0" collapsed="false">
      <c r="A8089" s="2" t="n">
        <v>8055</v>
      </c>
      <c r="B8089" s="2" t="n">
        <v>3</v>
      </c>
      <c r="C8089" s="22" t="n">
        <f aca="true">NORMSINV(MAX(RAND(),0.000000000001))</f>
        <v>-0.571859605788693</v>
      </c>
      <c r="D8089" s="24" t="n">
        <f aca="false">IF($B$11="","",$B$11*EXP($B$12*C8089))</f>
        <v>728.895636093251</v>
      </c>
      <c r="E8089" s="20" t="n">
        <f aca="true">IF($B$10="","",$B$10*(1-$B$14+2*$B$14*RAND()))</f>
        <v>3.69037481194512</v>
      </c>
      <c r="F8089" s="21" t="n">
        <f aca="false">INDEX($E$17:$E$28,B8089)</f>
        <v>5.0612</v>
      </c>
      <c r="G8089" s="25" t="n">
        <f aca="false">IF(OR(D8089="",E8089="",F8089=""),"",D8089*($B$7-$B$8-F8089-E8089))</f>
        <v>2907.1457144576</v>
      </c>
      <c r="H8089" s="25" t="n">
        <f aca="false">IF(D8089="","",D8089*$F$30)</f>
        <v>3643.89506395738</v>
      </c>
    </row>
    <row r="8090" customFormat="false" ht="15" hidden="false" customHeight="false" outlineLevel="0" collapsed="false">
      <c r="A8090" s="2" t="n">
        <v>8056</v>
      </c>
      <c r="B8090" s="2" t="n">
        <v>4</v>
      </c>
      <c r="C8090" s="22" t="n">
        <f aca="true">NORMSINV(MAX(RAND(),0.000000000001))</f>
        <v>0.225010829513462</v>
      </c>
      <c r="D8090" s="24" t="n">
        <f aca="false">IF($B$11="","",$B$11*EXP($B$12*C8090))</f>
        <v>1019.74178553445</v>
      </c>
      <c r="E8090" s="20" t="n">
        <f aca="true">IF($B$10="","",$B$10*(1-$B$14+2*$B$14*RAND()))</f>
        <v>3.48889987697772</v>
      </c>
      <c r="F8090" s="21" t="n">
        <f aca="false">INDEX($E$17:$E$28,B8090)</f>
        <v>4.89657419354839</v>
      </c>
      <c r="G8090" s="25" t="n">
        <f aca="false">IF(OR(D8090="",E8090="",F8090=""),"",D8090*($B$7-$B$8-F8090-E8090))</f>
        <v>4440.49204647776</v>
      </c>
      <c r="H8090" s="25" t="n">
        <f aca="false">IF(D8090="","",D8090*$F$30)</f>
        <v>5097.89313424382</v>
      </c>
    </row>
    <row r="8091" customFormat="false" ht="15" hidden="false" customHeight="false" outlineLevel="0" collapsed="false">
      <c r="A8091" s="2" t="n">
        <v>8057</v>
      </c>
      <c r="B8091" s="2" t="n">
        <v>5</v>
      </c>
      <c r="C8091" s="22" t="n">
        <f aca="true">NORMSINV(MAX(RAND(),0.000000000001))</f>
        <v>0.0512478463540263</v>
      </c>
      <c r="D8091" s="24" t="n">
        <f aca="false">IF($B$11="","",$B$11*EXP($B$12*C8091))</f>
        <v>947.746345062539</v>
      </c>
      <c r="E8091" s="20" t="n">
        <f aca="true">IF($B$10="","",$B$10*(1-$B$14+2*$B$14*RAND()))</f>
        <v>4.07112688000731</v>
      </c>
      <c r="F8091" s="21" t="n">
        <f aca="false">INDEX($E$17:$E$28,B8091)</f>
        <v>4.761</v>
      </c>
      <c r="G8091" s="25" t="n">
        <f aca="false">IF(OR(D8091="",E8091="",F8091=""),"",D8091*($B$7-$B$8-F8091-E8091))</f>
        <v>3703.67246644122</v>
      </c>
      <c r="H8091" s="25" t="n">
        <f aca="false">IF(D8091="","",D8091*$F$30)</f>
        <v>4737.97352823665</v>
      </c>
    </row>
    <row r="8092" customFormat="false" ht="15" hidden="false" customHeight="false" outlineLevel="0" collapsed="false">
      <c r="A8092" s="2" t="n">
        <v>8058</v>
      </c>
      <c r="B8092" s="2" t="n">
        <v>6</v>
      </c>
      <c r="C8092" s="22" t="n">
        <f aca="true">NORMSINV(MAX(RAND(),0.000000000001))</f>
        <v>0.763430370485548</v>
      </c>
      <c r="D8092" s="24" t="n">
        <f aca="false">IF($B$11="","",$B$11*EXP($B$12*C8092))</f>
        <v>1279.43831894349</v>
      </c>
      <c r="E8092" s="20" t="n">
        <f aca="true">IF($B$10="","",$B$10*(1-$B$14+2*$B$14*RAND()))</f>
        <v>3.82593286762017</v>
      </c>
      <c r="F8092" s="21" t="n">
        <f aca="false">INDEX($E$17:$E$28,B8092)</f>
        <v>4.761</v>
      </c>
      <c r="G8092" s="25" t="n">
        <f aca="false">IF(OR(D8092="",E8092="",F8092=""),"",D8092*($B$7-$B$8-F8092-E8092))</f>
        <v>5313.59323031152</v>
      </c>
      <c r="H8092" s="25" t="n">
        <f aca="false">IF(D8092="","",D8092*$F$30)</f>
        <v>6396.16804406231</v>
      </c>
    </row>
    <row r="8093" customFormat="false" ht="15" hidden="false" customHeight="false" outlineLevel="0" collapsed="false">
      <c r="A8093" s="2" t="n">
        <v>8059</v>
      </c>
      <c r="B8093" s="2" t="n">
        <v>7</v>
      </c>
      <c r="C8093" s="22" t="n">
        <f aca="true">NORMSINV(MAX(RAND(),0.000000000001))</f>
        <v>1.89749231986586</v>
      </c>
      <c r="D8093" s="24" t="n">
        <f aca="false">IF($B$11="","",$B$11*EXP($B$12*C8093))</f>
        <v>2063.23758420615</v>
      </c>
      <c r="E8093" s="20" t="n">
        <f aca="true">IF($B$10="","",$B$10*(1-$B$14+2*$B$14*RAND()))</f>
        <v>3.78397484539497</v>
      </c>
      <c r="F8093" s="21" t="n">
        <f aca="false">INDEX($E$17:$E$28,B8093)</f>
        <v>4.761</v>
      </c>
      <c r="G8093" s="25" t="n">
        <f aca="false">IF(OR(D8093="",E8093="",F8093=""),"",D8093*($B$7-$B$8-F8093-E8093))</f>
        <v>8655.3335656713</v>
      </c>
      <c r="H8093" s="25" t="n">
        <f aca="false">IF(D8093="","",D8093*$F$30)</f>
        <v>10314.5373309634</v>
      </c>
    </row>
    <row r="8094" customFormat="false" ht="15" hidden="false" customHeight="false" outlineLevel="0" collapsed="false">
      <c r="A8094" s="2" t="n">
        <v>8060</v>
      </c>
      <c r="B8094" s="2" t="n">
        <v>8</v>
      </c>
      <c r="C8094" s="22" t="n">
        <f aca="true">NORMSINV(MAX(RAND(),0.000000000001))</f>
        <v>-1.05452212494462</v>
      </c>
      <c r="D8094" s="24" t="n">
        <f aca="false">IF($B$11="","",$B$11*EXP($B$12*C8094))</f>
        <v>594.757020901634</v>
      </c>
      <c r="E8094" s="20" t="n">
        <f aca="true">IF($B$10="","",$B$10*(1-$B$14+2*$B$14*RAND()))</f>
        <v>3.81875967638074</v>
      </c>
      <c r="F8094" s="21" t="n">
        <f aca="false">INDEX($E$17:$E$28,B8094)</f>
        <v>4.761</v>
      </c>
      <c r="G8094" s="25" t="n">
        <f aca="false">IF(OR(D8094="",E8094="",F8094=""),"",D8094*($B$7-$B$8-F8094-E8094))</f>
        <v>2474.33214111064</v>
      </c>
      <c r="H8094" s="25" t="n">
        <f aca="false">IF(D8094="","",D8094*$F$30)</f>
        <v>2973.30929889145</v>
      </c>
    </row>
    <row r="8095" customFormat="false" ht="15" hidden="false" customHeight="false" outlineLevel="0" collapsed="false">
      <c r="A8095" s="2" t="n">
        <v>8061</v>
      </c>
      <c r="B8095" s="2" t="n">
        <v>9</v>
      </c>
      <c r="C8095" s="22" t="n">
        <f aca="true">NORMSINV(MAX(RAND(),0.000000000001))</f>
        <v>0.877800642922684</v>
      </c>
      <c r="D8095" s="24" t="n">
        <f aca="false">IF($B$11="","",$B$11*EXP($B$12*C8095))</f>
        <v>1342.60656221441</v>
      </c>
      <c r="E8095" s="20" t="n">
        <f aca="true">IF($B$10="","",$B$10*(1-$B$14+2*$B$14*RAND()))</f>
        <v>3.73410779487891</v>
      </c>
      <c r="F8095" s="21" t="n">
        <f aca="false">INDEX($E$17:$E$28,B8095)</f>
        <v>4.761</v>
      </c>
      <c r="G8095" s="25" t="n">
        <f aca="false">IF(OR(D8095="",E8095="",F8095=""),"",D8095*($B$7-$B$8-F8095-E8095))</f>
        <v>5699.22013048838</v>
      </c>
      <c r="H8095" s="25" t="n">
        <f aca="false">IF(D8095="","",D8095*$F$30)</f>
        <v>6711.9587258223</v>
      </c>
    </row>
    <row r="8096" customFormat="false" ht="15" hidden="false" customHeight="false" outlineLevel="0" collapsed="false">
      <c r="A8096" s="2" t="n">
        <v>8062</v>
      </c>
      <c r="B8096" s="2" t="n">
        <v>10</v>
      </c>
      <c r="C8096" s="22" t="n">
        <f aca="true">NORMSINV(MAX(RAND(),0.000000000001))</f>
        <v>-0.411050974775989</v>
      </c>
      <c r="D8096" s="24" t="n">
        <f aca="false">IF($B$11="","",$B$11*EXP($B$12*C8096))</f>
        <v>779.996834870851</v>
      </c>
      <c r="E8096" s="20" t="n">
        <f aca="true">IF($B$10="","",$B$10*(1-$B$14+2*$B$14*RAND()))</f>
        <v>3.46995272303168</v>
      </c>
      <c r="F8096" s="21" t="n">
        <f aca="false">INDEX($E$17:$E$28,B8096)</f>
        <v>4.761</v>
      </c>
      <c r="G8096" s="25" t="n">
        <f aca="false">IF(OR(D8096="",E8096="",F8096=""),"",D8096*($B$7-$B$8-F8096-E8096))</f>
        <v>3517.04260431832</v>
      </c>
      <c r="H8096" s="25" t="n">
        <f aca="false">IF(D8096="","",D8096*$F$30)</f>
        <v>3899.36017688636</v>
      </c>
    </row>
    <row r="8097" customFormat="false" ht="15" hidden="false" customHeight="false" outlineLevel="0" collapsed="false">
      <c r="A8097" s="2" t="n">
        <v>8063</v>
      </c>
      <c r="B8097" s="2" t="n">
        <v>11</v>
      </c>
      <c r="C8097" s="22" t="n">
        <f aca="true">NORMSINV(MAX(RAND(),0.000000000001))</f>
        <v>0.886663599236726</v>
      </c>
      <c r="D8097" s="24" t="n">
        <f aca="false">IF($B$11="","",$B$11*EXP($B$12*C8097))</f>
        <v>1347.62996650681</v>
      </c>
      <c r="E8097" s="20" t="n">
        <f aca="true">IF($B$10="","",$B$10*(1-$B$14+2*$B$14*RAND()))</f>
        <v>3.78155281495683</v>
      </c>
      <c r="F8097" s="21" t="n">
        <f aca="false">INDEX($E$17:$E$28,B8097)</f>
        <v>4.761</v>
      </c>
      <c r="G8097" s="25" t="n">
        <f aca="false">IF(OR(D8097="",E8097="",F8097=""),"",D8097*($B$7-$B$8-F8097-E8097))</f>
        <v>5656.60560939384</v>
      </c>
      <c r="H8097" s="25" t="n">
        <f aca="false">IF(D8097="","",D8097*$F$30)</f>
        <v>6737.07172856086</v>
      </c>
    </row>
    <row r="8098" customFormat="false" ht="15" hidden="false" customHeight="false" outlineLevel="0" collapsed="false">
      <c r="A8098" s="2" t="n">
        <v>8064</v>
      </c>
      <c r="B8098" s="2" t="n">
        <v>12</v>
      </c>
      <c r="C8098" s="22" t="n">
        <f aca="true">NORMSINV(MAX(RAND(),0.000000000001))</f>
        <v>1.35293208684609</v>
      </c>
      <c r="D8098" s="24" t="n">
        <f aca="false">IF($B$11="","",$B$11*EXP($B$12*C8098))</f>
        <v>1640.1983639266</v>
      </c>
      <c r="E8098" s="20" t="n">
        <f aca="true">IF($B$10="","",$B$10*(1-$B$14+2*$B$14*RAND()))</f>
        <v>3.63574283472793</v>
      </c>
      <c r="F8098" s="21" t="n">
        <f aca="false">INDEX($E$17:$E$28,B8098)</f>
        <v>4.761</v>
      </c>
      <c r="G8098" s="25" t="n">
        <f aca="false">IF(OR(D8098="",E8098="",F8098=""),"",D8098*($B$7-$B$8-F8098-E8098))</f>
        <v>7123.80329659175</v>
      </c>
      <c r="H8098" s="25" t="n">
        <f aca="false">IF(D8098="","",D8098*$F$30)</f>
        <v>8199.67966094188</v>
      </c>
    </row>
    <row r="8099" customFormat="false" ht="15" hidden="false" customHeight="false" outlineLevel="0" collapsed="false">
      <c r="A8099" s="2" t="n">
        <v>8065</v>
      </c>
      <c r="B8099" s="2" t="n">
        <v>1</v>
      </c>
      <c r="C8099" s="22" t="n">
        <f aca="true">NORMSINV(MAX(RAND(),0.000000000001))</f>
        <v>-1.26337421594104</v>
      </c>
      <c r="D8099" s="24" t="n">
        <f aca="false">IF($B$11="","",$B$11*EXP($B$12*C8099))</f>
        <v>544.65347660351</v>
      </c>
      <c r="E8099" s="20" t="n">
        <f aca="true">IF($B$10="","",$B$10*(1-$B$14+2*$B$14*RAND()))</f>
        <v>3.95102753357516</v>
      </c>
      <c r="F8099" s="21" t="n">
        <f aca="false">INDEX($E$17:$E$28,B8099)</f>
        <v>4.92562580645161</v>
      </c>
      <c r="G8099" s="25" t="n">
        <f aca="false">IF(OR(D8099="",E8099="",F8099=""),"",D8099*($B$7-$B$8-F8099-E8099))</f>
        <v>2104.18518967897</v>
      </c>
      <c r="H8099" s="25" t="n">
        <f aca="false">IF(D8099="","",D8099*$F$30)</f>
        <v>2722.83166023626</v>
      </c>
    </row>
    <row r="8100" customFormat="false" ht="15" hidden="false" customHeight="false" outlineLevel="0" collapsed="false">
      <c r="A8100" s="2" t="n">
        <v>8066</v>
      </c>
      <c r="B8100" s="2" t="n">
        <v>2</v>
      </c>
      <c r="C8100" s="22" t="n">
        <f aca="true">NORMSINV(MAX(RAND(),0.000000000001))</f>
        <v>2.18746287978459</v>
      </c>
      <c r="D8100" s="24" t="n">
        <f aca="false">IF($B$11="","",$B$11*EXP($B$12*C8100))</f>
        <v>2331.37948567706</v>
      </c>
      <c r="E8100" s="20" t="n">
        <f aca="true">IF($B$10="","",$B$10*(1-$B$14+2*$B$14*RAND()))</f>
        <v>3.7663407602971</v>
      </c>
      <c r="F8100" s="21" t="n">
        <f aca="false">INDEX($E$17:$E$28,B8100)</f>
        <v>5.0612</v>
      </c>
      <c r="G8100" s="25" t="n">
        <f aca="false">IF(OR(D8100="",E8100="",F8100=""),"",D8100*($B$7-$B$8-F8100-E8100))</f>
        <v>9121.42720999101</v>
      </c>
      <c r="H8100" s="25" t="n">
        <f aca="false">IF(D8100="","",D8100*$F$30)</f>
        <v>11655.0323247968</v>
      </c>
    </row>
    <row r="8101" customFormat="false" ht="15" hidden="false" customHeight="false" outlineLevel="0" collapsed="false">
      <c r="A8101" s="2" t="n">
        <v>8067</v>
      </c>
      <c r="B8101" s="2" t="n">
        <v>3</v>
      </c>
      <c r="C8101" s="22" t="n">
        <f aca="true">NORMSINV(MAX(RAND(),0.000000000001))</f>
        <v>0.570444292068022</v>
      </c>
      <c r="D8101" s="24" t="n">
        <f aca="false">IF($B$11="","",$B$11*EXP($B$12*C8101))</f>
        <v>1179.51505469714</v>
      </c>
      <c r="E8101" s="20" t="n">
        <f aca="true">IF($B$10="","",$B$10*(1-$B$14+2*$B$14*RAND()))</f>
        <v>3.45311282968235</v>
      </c>
      <c r="F8101" s="21" t="n">
        <f aca="false">INDEX($E$17:$E$28,B8101)</f>
        <v>5.0612</v>
      </c>
      <c r="G8101" s="25" t="n">
        <f aca="false">IF(OR(D8101="",E8101="",F8101=""),"",D8101*($B$7-$B$8-F8101-E8101))</f>
        <v>4984.26163383025</v>
      </c>
      <c r="H8101" s="25" t="n">
        <f aca="false">IF(D8101="","",D8101*$F$30)</f>
        <v>5896.63166144196</v>
      </c>
    </row>
    <row r="8102" customFormat="false" ht="15" hidden="false" customHeight="false" outlineLevel="0" collapsed="false">
      <c r="A8102" s="2" t="n">
        <v>8068</v>
      </c>
      <c r="B8102" s="2" t="n">
        <v>4</v>
      </c>
      <c r="C8102" s="22" t="n">
        <f aca="true">NORMSINV(MAX(RAND(),0.000000000001))</f>
        <v>0.61125237945494</v>
      </c>
      <c r="D8102" s="24" t="n">
        <f aca="false">IF($B$11="","",$B$11*EXP($B$12*C8102))</f>
        <v>1199.97236420902</v>
      </c>
      <c r="E8102" s="20" t="n">
        <f aca="true">IF($B$10="","",$B$10*(1-$B$14+2*$B$14*RAND()))</f>
        <v>3.5968677694404</v>
      </c>
      <c r="F8102" s="21" t="n">
        <f aca="false">INDEX($E$17:$E$28,B8102)</f>
        <v>4.89657419354839</v>
      </c>
      <c r="G8102" s="25" t="n">
        <f aca="false">IF(OR(D8102="",E8102="",F8102=""),"",D8102*($B$7-$B$8-F8102-E8102))</f>
        <v>5095.75228742316</v>
      </c>
      <c r="H8102" s="25" t="n">
        <f aca="false">IF(D8102="","",D8102*$F$30)</f>
        <v>5998.90184315374</v>
      </c>
    </row>
    <row r="8103" customFormat="false" ht="15" hidden="false" customHeight="false" outlineLevel="0" collapsed="false">
      <c r="A8103" s="2" t="n">
        <v>8069</v>
      </c>
      <c r="B8103" s="2" t="n">
        <v>5</v>
      </c>
      <c r="C8103" s="22" t="n">
        <f aca="true">NORMSINV(MAX(RAND(),0.000000000001))</f>
        <v>-0.279778149659716</v>
      </c>
      <c r="D8103" s="24" t="n">
        <f aca="false">IF($B$11="","",$B$11*EXP($B$12*C8103))</f>
        <v>824.357072014469</v>
      </c>
      <c r="E8103" s="20" t="n">
        <f aca="true">IF($B$10="","",$B$10*(1-$B$14+2*$B$14*RAND()))</f>
        <v>4.00865852652213</v>
      </c>
      <c r="F8103" s="21" t="n">
        <f aca="false">INDEX($E$17:$E$28,B8103)</f>
        <v>4.761</v>
      </c>
      <c r="G8103" s="25" t="n">
        <f aca="false">IF(OR(D8103="",E8103="",F8103=""),"",D8103*($B$7-$B$8-F8103-E8103))</f>
        <v>3272.97907197383</v>
      </c>
      <c r="H8103" s="25" t="n">
        <f aca="false">IF(D8103="","",D8103*$F$30)</f>
        <v>4121.12587441473</v>
      </c>
    </row>
    <row r="8104" customFormat="false" ht="15" hidden="false" customHeight="false" outlineLevel="0" collapsed="false">
      <c r="A8104" s="2" t="n">
        <v>8070</v>
      </c>
      <c r="B8104" s="2" t="n">
        <v>6</v>
      </c>
      <c r="C8104" s="22" t="n">
        <f aca="true">NORMSINV(MAX(RAND(),0.000000000001))</f>
        <v>-0.499964173725796</v>
      </c>
      <c r="D8104" s="24" t="n">
        <f aca="false">IF($B$11="","",$B$11*EXP($B$12*C8104))</f>
        <v>751.314889018672</v>
      </c>
      <c r="E8104" s="20" t="n">
        <f aca="true">IF($B$10="","",$B$10*(1-$B$14+2*$B$14*RAND()))</f>
        <v>3.4717833558318</v>
      </c>
      <c r="F8104" s="21" t="n">
        <f aca="false">INDEX($E$17:$E$28,B8104)</f>
        <v>4.761</v>
      </c>
      <c r="G8104" s="25" t="n">
        <f aca="false">IF(OR(D8104="",E8104="",F8104=""),"",D8104*($B$7-$B$8-F8104-E8104))</f>
        <v>3386.33897279634</v>
      </c>
      <c r="H8104" s="25" t="n">
        <f aca="false">IF(D8104="","",D8104*$F$30)</f>
        <v>3755.97339318214</v>
      </c>
    </row>
    <row r="8105" customFormat="false" ht="15" hidden="false" customHeight="false" outlineLevel="0" collapsed="false">
      <c r="A8105" s="2" t="n">
        <v>8071</v>
      </c>
      <c r="B8105" s="2" t="n">
        <v>7</v>
      </c>
      <c r="C8105" s="22" t="n">
        <f aca="true">NORMSINV(MAX(RAND(),0.000000000001))</f>
        <v>-0.796763586683639</v>
      </c>
      <c r="D8105" s="24" t="n">
        <f aca="false">IF($B$11="","",$B$11*EXP($B$12*C8105))</f>
        <v>662.992485122536</v>
      </c>
      <c r="E8105" s="20" t="n">
        <f aca="true">IF($B$10="","",$B$10*(1-$B$14+2*$B$14*RAND()))</f>
        <v>3.66761902431707</v>
      </c>
      <c r="F8105" s="21" t="n">
        <f aca="false">INDEX($E$17:$E$28,B8105)</f>
        <v>4.761</v>
      </c>
      <c r="G8105" s="25" t="n">
        <f aca="false">IF(OR(D8105="",E8105="",F8105=""),"",D8105*($B$7-$B$8-F8105-E8105))</f>
        <v>2858.41318737805</v>
      </c>
      <c r="H8105" s="25" t="n">
        <f aca="false">IF(D8105="","",D8105*$F$30)</f>
        <v>3314.43203162458</v>
      </c>
    </row>
    <row r="8106" customFormat="false" ht="15" hidden="false" customHeight="false" outlineLevel="0" collapsed="false">
      <c r="A8106" s="2" t="n">
        <v>8072</v>
      </c>
      <c r="B8106" s="2" t="n">
        <v>8</v>
      </c>
      <c r="C8106" s="22" t="n">
        <f aca="true">NORMSINV(MAX(RAND(),0.000000000001))</f>
        <v>0.154966769929794</v>
      </c>
      <c r="D8106" s="24" t="n">
        <f aca="false">IF($B$11="","",$B$11*EXP($B$12*C8106))</f>
        <v>990.084737475274</v>
      </c>
      <c r="E8106" s="20" t="n">
        <f aca="true">IF($B$10="","",$B$10*(1-$B$14+2*$B$14*RAND()))</f>
        <v>3.46444712152553</v>
      </c>
      <c r="F8106" s="21" t="n">
        <f aca="false">INDEX($E$17:$E$28,B8106)</f>
        <v>4.761</v>
      </c>
      <c r="G8106" s="25" t="n">
        <f aca="false">IF(OR(D8106="",E8106="",F8106=""),"",D8106*($B$7-$B$8-F8106-E8106))</f>
        <v>4469.78990150265</v>
      </c>
      <c r="H8106" s="25" t="n">
        <f aca="false">IF(D8106="","",D8106*$F$30)</f>
        <v>4949.63161958639</v>
      </c>
    </row>
    <row r="8107" customFormat="false" ht="15" hidden="false" customHeight="false" outlineLevel="0" collapsed="false">
      <c r="A8107" s="2" t="n">
        <v>8073</v>
      </c>
      <c r="B8107" s="2" t="n">
        <v>9</v>
      </c>
      <c r="C8107" s="22" t="n">
        <f aca="true">NORMSINV(MAX(RAND(),0.000000000001))</f>
        <v>-0.13598120224105</v>
      </c>
      <c r="D8107" s="24" t="n">
        <f aca="false">IF($B$11="","",$B$11*EXP($B$12*C8107))</f>
        <v>875.850075919712</v>
      </c>
      <c r="E8107" s="20" t="n">
        <f aca="true">IF($B$10="","",$B$10*(1-$B$14+2*$B$14*RAND()))</f>
        <v>3.94068195190651</v>
      </c>
      <c r="F8107" s="21" t="n">
        <f aca="false">INDEX($E$17:$E$28,B8107)</f>
        <v>4.761</v>
      </c>
      <c r="G8107" s="25" t="n">
        <f aca="false">IF(OR(D8107="",E8107="",F8107=""),"",D8107*($B$7-$B$8-F8107-E8107))</f>
        <v>3536.96116901063</v>
      </c>
      <c r="H8107" s="25" t="n">
        <f aca="false">IF(D8107="","",D8107*$F$30)</f>
        <v>4378.54969953782</v>
      </c>
    </row>
    <row r="8108" customFormat="false" ht="15" hidden="false" customHeight="false" outlineLevel="0" collapsed="false">
      <c r="A8108" s="2" t="n">
        <v>8074</v>
      </c>
      <c r="B8108" s="2" t="n">
        <v>10</v>
      </c>
      <c r="C8108" s="22" t="n">
        <f aca="true">NORMSINV(MAX(RAND(),0.000000000001))</f>
        <v>-1.79198190202137</v>
      </c>
      <c r="D8108" s="24" t="n">
        <f aca="false">IF($B$11="","",$B$11*EXP($B$12*C8108))</f>
        <v>435.899811983971</v>
      </c>
      <c r="E8108" s="20" t="n">
        <f aca="true">IF($B$10="","",$B$10*(1-$B$14+2*$B$14*RAND()))</f>
        <v>4.06667532220423</v>
      </c>
      <c r="F8108" s="21" t="n">
        <f aca="false">INDEX($E$17:$E$28,B8108)</f>
        <v>4.761</v>
      </c>
      <c r="G8108" s="25" t="n">
        <f aca="false">IF(OR(D8108="",E8108="",F8108=""),"",D8108*($B$7-$B$8-F8108-E8108))</f>
        <v>1705.38159147143</v>
      </c>
      <c r="H8108" s="25" t="n">
        <f aca="false">IF(D8108="","",D8108*$F$30)</f>
        <v>2179.15034007027</v>
      </c>
    </row>
    <row r="8109" customFormat="false" ht="15" hidden="false" customHeight="false" outlineLevel="0" collapsed="false">
      <c r="A8109" s="2" t="n">
        <v>8075</v>
      </c>
      <c r="B8109" s="2" t="n">
        <v>11</v>
      </c>
      <c r="C8109" s="22" t="n">
        <f aca="true">NORMSINV(MAX(RAND(),0.000000000001))</f>
        <v>0.773247180638279</v>
      </c>
      <c r="D8109" s="24" t="n">
        <f aca="false">IF($B$11="","",$B$11*EXP($B$12*C8109))</f>
        <v>1284.74163899727</v>
      </c>
      <c r="E8109" s="20" t="n">
        <f aca="true">IF($B$10="","",$B$10*(1-$B$14+2*$B$14*RAND()))</f>
        <v>3.86972281615988</v>
      </c>
      <c r="F8109" s="21" t="n">
        <f aca="false">INDEX($E$17:$E$28,B8109)</f>
        <v>4.761</v>
      </c>
      <c r="G8109" s="25" t="n">
        <f aca="false">IF(OR(D8109="",E8109="",F8109=""),"",D8109*($B$7-$B$8-F8109-E8109))</f>
        <v>5279.35950426083</v>
      </c>
      <c r="H8109" s="25" t="n">
        <f aca="false">IF(D8109="","",D8109*$F$30)</f>
        <v>6422.68040167514</v>
      </c>
    </row>
    <row r="8110" customFormat="false" ht="15" hidden="false" customHeight="false" outlineLevel="0" collapsed="false">
      <c r="A8110" s="2" t="n">
        <v>8076</v>
      </c>
      <c r="B8110" s="2" t="n">
        <v>12</v>
      </c>
      <c r="C8110" s="22" t="n">
        <f aca="true">NORMSINV(MAX(RAND(),0.000000000001))</f>
        <v>-0.294781211781573</v>
      </c>
      <c r="D8110" s="24" t="n">
        <f aca="false">IF($B$11="","",$B$11*EXP($B$12*C8110))</f>
        <v>819.162104930797</v>
      </c>
      <c r="E8110" s="20" t="n">
        <f aca="true">IF($B$10="","",$B$10*(1-$B$14+2*$B$14*RAND()))</f>
        <v>3.94684380767975</v>
      </c>
      <c r="F8110" s="21" t="n">
        <f aca="false">INDEX($E$17:$E$28,B8110)</f>
        <v>4.761</v>
      </c>
      <c r="G8110" s="25" t="n">
        <f aca="false">IF(OR(D8110="",E8110="",F8110=""),"",D8110*($B$7-$B$8-F8110-E8110))</f>
        <v>3302.9895539108</v>
      </c>
      <c r="H8110" s="25" t="n">
        <f aca="false">IF(D8110="","",D8110*$F$30)</f>
        <v>4095.15519497004</v>
      </c>
    </row>
    <row r="8111" customFormat="false" ht="15" hidden="false" customHeight="false" outlineLevel="0" collapsed="false">
      <c r="A8111" s="2" t="n">
        <v>8077</v>
      </c>
      <c r="B8111" s="2" t="n">
        <v>1</v>
      </c>
      <c r="C8111" s="22" t="n">
        <f aca="true">NORMSINV(MAX(RAND(),0.000000000001))</f>
        <v>0.400505110447136</v>
      </c>
      <c r="D8111" s="24" t="n">
        <f aca="false">IF($B$11="","",$B$11*EXP($B$12*C8111))</f>
        <v>1098.00706641981</v>
      </c>
      <c r="E8111" s="20" t="n">
        <f aca="true">IF($B$10="","",$B$10*(1-$B$14+2*$B$14*RAND()))</f>
        <v>3.97035946909801</v>
      </c>
      <c r="F8111" s="21" t="n">
        <f aca="false">INDEX($E$17:$E$28,B8111)</f>
        <v>4.92562580645161</v>
      </c>
      <c r="G8111" s="25" t="n">
        <f aca="false">IF(OR(D8111="",E8111="",F8111=""),"",D8111*($B$7-$B$8-F8111-E8111))</f>
        <v>4220.75533086831</v>
      </c>
      <c r="H8111" s="25" t="n">
        <f aca="false">IF(D8111="","",D8111*$F$30)</f>
        <v>5489.15692644591</v>
      </c>
    </row>
    <row r="8112" customFormat="false" ht="15" hidden="false" customHeight="false" outlineLevel="0" collapsed="false">
      <c r="A8112" s="2" t="n">
        <v>8078</v>
      </c>
      <c r="B8112" s="2" t="n">
        <v>2</v>
      </c>
      <c r="C8112" s="22" t="n">
        <f aca="true">NORMSINV(MAX(RAND(),0.000000000001))</f>
        <v>-0.76249914735234</v>
      </c>
      <c r="D8112" s="24" t="n">
        <f aca="false">IF($B$11="","",$B$11*EXP($B$12*C8112))</f>
        <v>672.634120655995</v>
      </c>
      <c r="E8112" s="20" t="n">
        <f aca="true">IF($B$10="","",$B$10*(1-$B$14+2*$B$14*RAND()))</f>
        <v>3.95427374172375</v>
      </c>
      <c r="F8112" s="21" t="n">
        <f aca="false">INDEX($E$17:$E$28,B8112)</f>
        <v>5.0612</v>
      </c>
      <c r="G8112" s="25" t="n">
        <f aca="false">IF(OR(D8112="",E8112="",F8112=""),"",D8112*($B$7-$B$8-F8112-E8112))</f>
        <v>2505.24344459581</v>
      </c>
      <c r="H8112" s="25" t="n">
        <f aca="false">IF(D8112="","",D8112*$F$30)</f>
        <v>3362.63249598345</v>
      </c>
    </row>
    <row r="8113" customFormat="false" ht="15" hidden="false" customHeight="false" outlineLevel="0" collapsed="false">
      <c r="A8113" s="2" t="n">
        <v>8079</v>
      </c>
      <c r="B8113" s="2" t="n">
        <v>3</v>
      </c>
      <c r="C8113" s="22" t="n">
        <f aca="true">NORMSINV(MAX(RAND(),0.000000000001))</f>
        <v>0.441744512108522</v>
      </c>
      <c r="D8113" s="24" t="n">
        <f aca="false">IF($B$11="","",$B$11*EXP($B$12*C8113))</f>
        <v>1117.25374776182</v>
      </c>
      <c r="E8113" s="20" t="n">
        <f aca="true">IF($B$10="","",$B$10*(1-$B$14+2*$B$14*RAND()))</f>
        <v>3.86671685415597</v>
      </c>
      <c r="F8113" s="21" t="n">
        <f aca="false">INDEX($E$17:$E$28,B8113)</f>
        <v>5.0612</v>
      </c>
      <c r="G8113" s="25" t="n">
        <f aca="false">IF(OR(D8113="",E8113="",F8113=""),"",D8113*($B$7-$B$8-F8113-E8113))</f>
        <v>4259.06418147391</v>
      </c>
      <c r="H8113" s="25" t="n">
        <f aca="false">IF(D8113="","",D8113*$F$30)</f>
        <v>5585.37493581088</v>
      </c>
    </row>
    <row r="8114" customFormat="false" ht="15" hidden="false" customHeight="false" outlineLevel="0" collapsed="false">
      <c r="A8114" s="2" t="n">
        <v>8080</v>
      </c>
      <c r="B8114" s="2" t="n">
        <v>4</v>
      </c>
      <c r="C8114" s="22" t="n">
        <f aca="true">NORMSINV(MAX(RAND(),0.000000000001))</f>
        <v>0.000635049483291846</v>
      </c>
      <c r="D8114" s="24" t="n">
        <f aca="false">IF($B$11="","",$B$11*EXP($B$12*C8114))</f>
        <v>927.748221360357</v>
      </c>
      <c r="E8114" s="20" t="n">
        <f aca="true">IF($B$10="","",$B$10*(1-$B$14+2*$B$14*RAND()))</f>
        <v>3.38056918404662</v>
      </c>
      <c r="F8114" s="21" t="n">
        <f aca="false">INDEX($E$17:$E$28,B8114)</f>
        <v>4.89657419354839</v>
      </c>
      <c r="G8114" s="25" t="n">
        <f aca="false">IF(OR(D8114="",E8114="",F8114=""),"",D8114*($B$7-$B$8-F8114-E8114))</f>
        <v>4140.40729362252</v>
      </c>
      <c r="H8114" s="25" t="n">
        <f aca="false">IF(D8114="","",D8114*$F$30)</f>
        <v>4637.9989082247</v>
      </c>
    </row>
    <row r="8115" customFormat="false" ht="15" hidden="false" customHeight="false" outlineLevel="0" collapsed="false">
      <c r="A8115" s="2" t="n">
        <v>8081</v>
      </c>
      <c r="B8115" s="2" t="n">
        <v>5</v>
      </c>
      <c r="C8115" s="22" t="n">
        <f aca="true">NORMSINV(MAX(RAND(),0.000000000001))</f>
        <v>-0.694151544064725</v>
      </c>
      <c r="D8115" s="24" t="n">
        <f aca="false">IF($B$11="","",$B$11*EXP($B$12*C8115))</f>
        <v>692.287193002894</v>
      </c>
      <c r="E8115" s="20" t="n">
        <f aca="true">IF($B$10="","",$B$10*(1-$B$14+2*$B$14*RAND()))</f>
        <v>4.03752115703376</v>
      </c>
      <c r="F8115" s="21" t="n">
        <f aca="false">INDEX($E$17:$E$28,B8115)</f>
        <v>4.761</v>
      </c>
      <c r="G8115" s="25" t="n">
        <f aca="false">IF(OR(D8115="",E8115="",F8115=""),"",D8115*($B$7-$B$8-F8115-E8115))</f>
        <v>2728.6353244774</v>
      </c>
      <c r="H8115" s="25" t="n">
        <f aca="false">IF(D8115="","",D8115*$F$30)</f>
        <v>3460.88213526007</v>
      </c>
    </row>
    <row r="8116" customFormat="false" ht="15" hidden="false" customHeight="false" outlineLevel="0" collapsed="false">
      <c r="A8116" s="2" t="n">
        <v>8082</v>
      </c>
      <c r="B8116" s="2" t="n">
        <v>6</v>
      </c>
      <c r="C8116" s="22" t="n">
        <f aca="true">NORMSINV(MAX(RAND(),0.000000000001))</f>
        <v>-0.99302257448509</v>
      </c>
      <c r="D8116" s="24" t="n">
        <f aca="false">IF($B$11="","",$B$11*EXP($B$12*C8116))</f>
        <v>610.370883180107</v>
      </c>
      <c r="E8116" s="20" t="n">
        <f aca="true">IF($B$10="","",$B$10*(1-$B$14+2*$B$14*RAND()))</f>
        <v>3.41029813145621</v>
      </c>
      <c r="F8116" s="21" t="n">
        <f aca="false">INDEX($E$17:$E$28,B8116)</f>
        <v>4.761</v>
      </c>
      <c r="G8116" s="25" t="n">
        <f aca="false">IF(OR(D8116="",E8116="",F8116=""),"",D8116*($B$7-$B$8-F8116-E8116))</f>
        <v>2788.60259448968</v>
      </c>
      <c r="H8116" s="25" t="n">
        <f aca="false">IF(D8116="","",D8116*$F$30)</f>
        <v>3051.36611919399</v>
      </c>
    </row>
    <row r="8117" customFormat="false" ht="15" hidden="false" customHeight="false" outlineLevel="0" collapsed="false">
      <c r="A8117" s="2" t="n">
        <v>8083</v>
      </c>
      <c r="B8117" s="2" t="n">
        <v>7</v>
      </c>
      <c r="C8117" s="22" t="n">
        <f aca="true">NORMSINV(MAX(RAND(),0.000000000001))</f>
        <v>0.149012573649858</v>
      </c>
      <c r="D8117" s="24" t="n">
        <f aca="false">IF($B$11="","",$B$11*EXP($B$12*C8117))</f>
        <v>987.603831040368</v>
      </c>
      <c r="E8117" s="20" t="n">
        <f aca="true">IF($B$10="","",$B$10*(1-$B$14+2*$B$14*RAND()))</f>
        <v>4.05783058228759</v>
      </c>
      <c r="F8117" s="21" t="n">
        <f aca="false">INDEX($E$17:$E$28,B8117)</f>
        <v>4.761</v>
      </c>
      <c r="G8117" s="25" t="n">
        <f aca="false">IF(OR(D8117="",E8117="",F8117=""),"",D8117*($B$7-$B$8-F8117-E8117))</f>
        <v>3872.56193909111</v>
      </c>
      <c r="H8117" s="25" t="n">
        <f aca="false">IF(D8117="","",D8117*$F$30)</f>
        <v>4937.22907213701</v>
      </c>
    </row>
    <row r="8118" customFormat="false" ht="15" hidden="false" customHeight="false" outlineLevel="0" collapsed="false">
      <c r="A8118" s="2" t="n">
        <v>8084</v>
      </c>
      <c r="B8118" s="2" t="n">
        <v>8</v>
      </c>
      <c r="C8118" s="22" t="n">
        <f aca="true">NORMSINV(MAX(RAND(),0.000000000001))</f>
        <v>-0.0546205437012601</v>
      </c>
      <c r="D8118" s="24" t="n">
        <f aca="false">IF($B$11="","",$B$11*EXP($B$12*C8118))</f>
        <v>906.397136759016</v>
      </c>
      <c r="E8118" s="20" t="n">
        <f aca="true">IF($B$10="","",$B$10*(1-$B$14+2*$B$14*RAND()))</f>
        <v>4.00962803724448</v>
      </c>
      <c r="F8118" s="21" t="n">
        <f aca="false">INDEX($E$17:$E$28,B8118)</f>
        <v>4.761</v>
      </c>
      <c r="G8118" s="25" t="n">
        <f aca="false">IF(OR(D8118="",E8118="",F8118=""),"",D8118*($B$7-$B$8-F8118-E8118))</f>
        <v>3597.82738177312</v>
      </c>
      <c r="H8118" s="25" t="n">
        <f aca="false">IF(D8118="","",D8118*$F$30)</f>
        <v>4531.26056608567</v>
      </c>
    </row>
    <row r="8119" customFormat="false" ht="15" hidden="false" customHeight="false" outlineLevel="0" collapsed="false">
      <c r="A8119" s="2" t="n">
        <v>8085</v>
      </c>
      <c r="B8119" s="2" t="n">
        <v>9</v>
      </c>
      <c r="C8119" s="22" t="n">
        <f aca="true">NORMSINV(MAX(RAND(),0.000000000001))</f>
        <v>-0.115757580909216</v>
      </c>
      <c r="D8119" s="24" t="n">
        <f aca="false">IF($B$11="","",$B$11*EXP($B$12*C8119))</f>
        <v>883.345565422299</v>
      </c>
      <c r="E8119" s="20" t="n">
        <f aca="true">IF($B$10="","",$B$10*(1-$B$14+2*$B$14*RAND()))</f>
        <v>3.62448383212356</v>
      </c>
      <c r="F8119" s="21" t="n">
        <f aca="false">INDEX($E$17:$E$28,B8119)</f>
        <v>4.761</v>
      </c>
      <c r="G8119" s="25" t="n">
        <f aca="false">IF(OR(D8119="",E8119="",F8119=""),"",D8119*($B$7-$B$8-F8119-E8119))</f>
        <v>3846.54254645336</v>
      </c>
      <c r="H8119" s="25" t="n">
        <f aca="false">IF(D8119="","",D8119*$F$30)</f>
        <v>4416.02115065916</v>
      </c>
    </row>
    <row r="8120" customFormat="false" ht="15" hidden="false" customHeight="false" outlineLevel="0" collapsed="false">
      <c r="A8120" s="2" t="n">
        <v>8086</v>
      </c>
      <c r="B8120" s="2" t="n">
        <v>10</v>
      </c>
      <c r="C8120" s="22" t="n">
        <f aca="true">NORMSINV(MAX(RAND(),0.000000000001))</f>
        <v>-0.335732099292665</v>
      </c>
      <c r="D8120" s="24" t="n">
        <f aca="false">IF($B$11="","",$B$11*EXP($B$12*C8120))</f>
        <v>805.14845789976</v>
      </c>
      <c r="E8120" s="20" t="n">
        <f aca="true">IF($B$10="","",$B$10*(1-$B$14+2*$B$14*RAND()))</f>
        <v>3.66998886782219</v>
      </c>
      <c r="F8120" s="21" t="n">
        <f aca="false">INDEX($E$17:$E$28,B8120)</f>
        <v>4.761</v>
      </c>
      <c r="G8120" s="25" t="n">
        <f aca="false">IF(OR(D8120="",E8120="",F8120=""),"",D8120*($B$7-$B$8-F8120-E8120))</f>
        <v>3469.39366814586</v>
      </c>
      <c r="H8120" s="25" t="n">
        <f aca="false">IF(D8120="","",D8120*$F$30)</f>
        <v>4025.09817073248</v>
      </c>
    </row>
    <row r="8121" customFormat="false" ht="15" hidden="false" customHeight="false" outlineLevel="0" collapsed="false">
      <c r="A8121" s="2" t="n">
        <v>8087</v>
      </c>
      <c r="B8121" s="2" t="n">
        <v>11</v>
      </c>
      <c r="C8121" s="22" t="n">
        <f aca="true">NORMSINV(MAX(RAND(),0.000000000001))</f>
        <v>-1.68402993756194</v>
      </c>
      <c r="D8121" s="24" t="n">
        <f aca="false">IF($B$11="","",$B$11*EXP($B$12*C8121))</f>
        <v>456.185590136655</v>
      </c>
      <c r="E8121" s="20" t="n">
        <f aca="true">IF($B$10="","",$B$10*(1-$B$14+2*$B$14*RAND()))</f>
        <v>3.48980478397628</v>
      </c>
      <c r="F8121" s="21" t="n">
        <f aca="false">INDEX($E$17:$E$28,B8121)</f>
        <v>4.761</v>
      </c>
      <c r="G8121" s="25" t="n">
        <f aca="false">IF(OR(D8121="",E8121="",F8121=""),"",D8121*($B$7-$B$8-F8121-E8121))</f>
        <v>2047.90616886043</v>
      </c>
      <c r="H8121" s="25" t="n">
        <f aca="false">IF(D8121="","",D8121*$F$30)</f>
        <v>2280.56300221116</v>
      </c>
    </row>
    <row r="8122" customFormat="false" ht="15" hidden="false" customHeight="false" outlineLevel="0" collapsed="false">
      <c r="A8122" s="2" t="n">
        <v>8088</v>
      </c>
      <c r="B8122" s="2" t="n">
        <v>12</v>
      </c>
      <c r="C8122" s="22" t="n">
        <f aca="true">NORMSINV(MAX(RAND(),0.000000000001))</f>
        <v>1.44814149166716</v>
      </c>
      <c r="D8122" s="24" t="n">
        <f aca="false">IF($B$11="","",$B$11*EXP($B$12*C8122))</f>
        <v>1707.33760422822</v>
      </c>
      <c r="E8122" s="20" t="n">
        <f aca="true">IF($B$10="","",$B$10*(1-$B$14+2*$B$14*RAND()))</f>
        <v>4.10031740063989</v>
      </c>
      <c r="F8122" s="21" t="n">
        <f aca="false">INDEX($E$17:$E$28,B8122)</f>
        <v>4.761</v>
      </c>
      <c r="G8122" s="25" t="n">
        <f aca="false">IF(OR(D8122="",E8122="",F8122=""),"",D8122*($B$7-$B$8-F8122-E8122))</f>
        <v>6622.22065675319</v>
      </c>
      <c r="H8122" s="25" t="n">
        <f aca="false">IF(D8122="","",D8122*$F$30)</f>
        <v>8535.32215105774</v>
      </c>
    </row>
    <row r="8123" customFormat="false" ht="15" hidden="false" customHeight="false" outlineLevel="0" collapsed="false">
      <c r="A8123" s="2" t="n">
        <v>8089</v>
      </c>
      <c r="B8123" s="2" t="n">
        <v>1</v>
      </c>
      <c r="C8123" s="22" t="n">
        <f aca="true">NORMSINV(MAX(RAND(),0.000000000001))</f>
        <v>-0.241785587066555</v>
      </c>
      <c r="D8123" s="24" t="n">
        <f aca="false">IF($B$11="","",$B$11*EXP($B$12*C8123))</f>
        <v>837.66021973731</v>
      </c>
      <c r="E8123" s="20" t="n">
        <f aca="true">IF($B$10="","",$B$10*(1-$B$14+2*$B$14*RAND()))</f>
        <v>3.95003335521675</v>
      </c>
      <c r="F8123" s="21" t="n">
        <f aca="false">INDEX($E$17:$E$28,B8123)</f>
        <v>4.92562580645161</v>
      </c>
      <c r="G8123" s="25" t="n">
        <f aca="false">IF(OR(D8123="",E8123="",F8123=""),"",D8123*($B$7-$B$8-F8123-E8123))</f>
        <v>3237.00459577674</v>
      </c>
      <c r="H8123" s="25" t="n">
        <f aca="false">IF(D8123="","",D8123*$F$30)</f>
        <v>4187.63097051076</v>
      </c>
    </row>
    <row r="8124" customFormat="false" ht="15" hidden="false" customHeight="false" outlineLevel="0" collapsed="false">
      <c r="A8124" s="2" t="n">
        <v>8090</v>
      </c>
      <c r="B8124" s="2" t="n">
        <v>2</v>
      </c>
      <c r="C8124" s="22" t="n">
        <f aca="true">NORMSINV(MAX(RAND(),0.000000000001))</f>
        <v>0.989961137380913</v>
      </c>
      <c r="D8124" s="24" t="n">
        <f aca="false">IF($B$11="","",$B$11*EXP($B$12*C8124))</f>
        <v>1407.58229276067</v>
      </c>
      <c r="E8124" s="20" t="n">
        <f aca="true">IF($B$10="","",$B$10*(1-$B$14+2*$B$14*RAND()))</f>
        <v>3.60880882151669</v>
      </c>
      <c r="F8124" s="21" t="n">
        <f aca="false">INDEX($E$17:$E$28,B8124)</f>
        <v>5.0612</v>
      </c>
      <c r="G8124" s="25" t="n">
        <f aca="false">IF(OR(D8124="",E8124="",F8124=""),"",D8124*($B$7-$B$8-F8124-E8124))</f>
        <v>5728.84751452526</v>
      </c>
      <c r="H8124" s="25" t="n">
        <f aca="false">IF(D8124="","",D8124*$F$30)</f>
        <v>7036.78539796915</v>
      </c>
    </row>
    <row r="8125" customFormat="false" ht="15" hidden="false" customHeight="false" outlineLevel="0" collapsed="false">
      <c r="A8125" s="2" t="n">
        <v>8091</v>
      </c>
      <c r="B8125" s="2" t="n">
        <v>3</v>
      </c>
      <c r="C8125" s="22" t="n">
        <f aca="true">NORMSINV(MAX(RAND(),0.000000000001))</f>
        <v>1.86773525044788</v>
      </c>
      <c r="D8125" s="24" t="n">
        <f aca="false">IF($B$11="","",$B$11*EXP($B$12*C8125))</f>
        <v>2037.5289458204</v>
      </c>
      <c r="E8125" s="20" t="n">
        <f aca="true">IF($B$10="","",$B$10*(1-$B$14+2*$B$14*RAND()))</f>
        <v>3.82315355325905</v>
      </c>
      <c r="F8125" s="21" t="n">
        <f aca="false">INDEX($E$17:$E$28,B8125)</f>
        <v>5.0612</v>
      </c>
      <c r="G8125" s="25" t="n">
        <f aca="false">IF(OR(D8125="",E8125="",F8125=""),"",D8125*($B$7-$B$8-F8125-E8125))</f>
        <v>7855.99124008426</v>
      </c>
      <c r="H8125" s="25" t="n">
        <f aca="false">IF(D8125="","",D8125*$F$30)</f>
        <v>10186.0147059453</v>
      </c>
    </row>
    <row r="8126" customFormat="false" ht="15" hidden="false" customHeight="false" outlineLevel="0" collapsed="false">
      <c r="A8126" s="2" t="n">
        <v>8092</v>
      </c>
      <c r="B8126" s="2" t="n">
        <v>4</v>
      </c>
      <c r="C8126" s="22" t="n">
        <f aca="true">NORMSINV(MAX(RAND(),0.000000000001))</f>
        <v>-0.51979276799133</v>
      </c>
      <c r="D8126" s="24" t="n">
        <f aca="false">IF($B$11="","",$B$11*EXP($B$12*C8126))</f>
        <v>745.063731284467</v>
      </c>
      <c r="E8126" s="20" t="n">
        <f aca="true">IF($B$10="","",$B$10*(1-$B$14+2*$B$14*RAND()))</f>
        <v>4.09036375794993</v>
      </c>
      <c r="F8126" s="21" t="n">
        <f aca="false">INDEX($E$17:$E$28,B8126)</f>
        <v>4.89657419354839</v>
      </c>
      <c r="G8126" s="25" t="n">
        <f aca="false">IF(OR(D8126="",E8126="",F8126=""),"",D8126*($B$7-$B$8-F8126-E8126))</f>
        <v>2796.27041359879</v>
      </c>
      <c r="H8126" s="25" t="n">
        <f aca="false">IF(D8126="","",D8126*$F$30)</f>
        <v>3724.72260543731</v>
      </c>
    </row>
    <row r="8127" customFormat="false" ht="15" hidden="false" customHeight="false" outlineLevel="0" collapsed="false">
      <c r="A8127" s="2" t="n">
        <v>8093</v>
      </c>
      <c r="B8127" s="2" t="n">
        <v>5</v>
      </c>
      <c r="C8127" s="22" t="n">
        <f aca="true">NORMSINV(MAX(RAND(),0.000000000001))</f>
        <v>1.0333461943638</v>
      </c>
      <c r="D8127" s="24" t="n">
        <f aca="false">IF($B$11="","",$B$11*EXP($B$12*C8127))</f>
        <v>1433.55093479887</v>
      </c>
      <c r="E8127" s="20" t="n">
        <f aca="true">IF($B$10="","",$B$10*(1-$B$14+2*$B$14*RAND()))</f>
        <v>4.00221244590457</v>
      </c>
      <c r="F8127" s="21" t="n">
        <f aca="false">INDEX($E$17:$E$28,B8127)</f>
        <v>4.761</v>
      </c>
      <c r="G8127" s="25" t="n">
        <f aca="false">IF(OR(D8127="",E8127="",F8127=""),"",D8127*($B$7-$B$8-F8127-E8127))</f>
        <v>5700.92751566999</v>
      </c>
      <c r="H8127" s="25" t="n">
        <f aca="false">IF(D8127="","",D8127*$F$30)</f>
        <v>7166.60783324649</v>
      </c>
    </row>
    <row r="8128" customFormat="false" ht="15" hidden="false" customHeight="false" outlineLevel="0" collapsed="false">
      <c r="A8128" s="2" t="n">
        <v>8094</v>
      </c>
      <c r="B8128" s="2" t="n">
        <v>6</v>
      </c>
      <c r="C8128" s="22" t="n">
        <f aca="true">NORMSINV(MAX(RAND(),0.000000000001))</f>
        <v>0.134205627034707</v>
      </c>
      <c r="D8128" s="24" t="n">
        <f aca="false">IF($B$11="","",$B$11*EXP($B$12*C8128))</f>
        <v>981.461209949152</v>
      </c>
      <c r="E8128" s="20" t="n">
        <f aca="true">IF($B$10="","",$B$10*(1-$B$14+2*$B$14*RAND()))</f>
        <v>3.55406461600548</v>
      </c>
      <c r="F8128" s="21" t="n">
        <f aca="false">INDEX($E$17:$E$28,B8128)</f>
        <v>4.761</v>
      </c>
      <c r="G8128" s="25" t="n">
        <f aca="false">IF(OR(D8128="",E8128="",F8128=""),"",D8128*($B$7-$B$8-F8128-E8128))</f>
        <v>4342.90243592207</v>
      </c>
      <c r="H8128" s="25" t="n">
        <f aca="false">IF(D8128="","",D8128*$F$30)</f>
        <v>4906.5208807778</v>
      </c>
    </row>
    <row r="8129" customFormat="false" ht="15" hidden="false" customHeight="false" outlineLevel="0" collapsed="false">
      <c r="A8129" s="2" t="n">
        <v>8095</v>
      </c>
      <c r="B8129" s="2" t="n">
        <v>7</v>
      </c>
      <c r="C8129" s="22" t="n">
        <f aca="true">NORMSINV(MAX(RAND(),0.000000000001))</f>
        <v>-1.06084698519497</v>
      </c>
      <c r="D8129" s="24" t="n">
        <f aca="false">IF($B$11="","",$B$11*EXP($B$12*C8129))</f>
        <v>593.174055277704</v>
      </c>
      <c r="E8129" s="20" t="n">
        <f aca="true">IF($B$10="","",$B$10*(1-$B$14+2*$B$14*RAND()))</f>
        <v>3.47077222790183</v>
      </c>
      <c r="F8129" s="21" t="n">
        <f aca="false">INDEX($E$17:$E$28,B8129)</f>
        <v>4.761</v>
      </c>
      <c r="G8129" s="25" t="n">
        <f aca="false">IF(OR(D8129="",E8129="",F8129=""),"",D8129*($B$7-$B$8-F8129-E8129))</f>
        <v>2674.16374969104</v>
      </c>
      <c r="H8129" s="25" t="n">
        <f aca="false">IF(D8129="","",D8129*$F$30)</f>
        <v>2965.3957371443</v>
      </c>
    </row>
    <row r="8130" customFormat="false" ht="15" hidden="false" customHeight="false" outlineLevel="0" collapsed="false">
      <c r="A8130" s="2" t="n">
        <v>8096</v>
      </c>
      <c r="B8130" s="2" t="n">
        <v>8</v>
      </c>
      <c r="C8130" s="22" t="n">
        <f aca="true">NORMSINV(MAX(RAND(),0.000000000001))</f>
        <v>-2.11306637620337</v>
      </c>
      <c r="D8130" s="24" t="n">
        <f aca="false">IF($B$11="","",$B$11*EXP($B$12*C8130))</f>
        <v>380.740608541072</v>
      </c>
      <c r="E8130" s="20" t="n">
        <f aca="true">IF($B$10="","",$B$10*(1-$B$14+2*$B$14*RAND()))</f>
        <v>3.90734958671473</v>
      </c>
      <c r="F8130" s="21" t="n">
        <f aca="false">INDEX($E$17:$E$28,B8130)</f>
        <v>4.761</v>
      </c>
      <c r="G8130" s="25" t="n">
        <f aca="false">IF(OR(D8130="",E8130="",F8130=""),"",D8130*($B$7-$B$8-F8130-E8130))</f>
        <v>1550.24265612074</v>
      </c>
      <c r="H8130" s="25" t="n">
        <f aca="false">IF(D8130="","",D8130*$F$30)</f>
        <v>1903.39845021853</v>
      </c>
    </row>
    <row r="8131" customFormat="false" ht="15" hidden="false" customHeight="false" outlineLevel="0" collapsed="false">
      <c r="A8131" s="2" t="n">
        <v>8097</v>
      </c>
      <c r="B8131" s="2" t="n">
        <v>9</v>
      </c>
      <c r="C8131" s="22" t="n">
        <f aca="true">NORMSINV(MAX(RAND(),0.000000000001))</f>
        <v>-0.893442741312936</v>
      </c>
      <c r="D8131" s="24" t="n">
        <f aca="false">IF($B$11="","",$B$11*EXP($B$12*C8131))</f>
        <v>636.526684103307</v>
      </c>
      <c r="E8131" s="20" t="n">
        <f aca="true">IF($B$10="","",$B$10*(1-$B$14+2*$B$14*RAND()))</f>
        <v>3.97561219270321</v>
      </c>
      <c r="F8131" s="21" t="n">
        <f aca="false">INDEX($E$17:$E$28,B8131)</f>
        <v>4.761</v>
      </c>
      <c r="G8131" s="25" t="n">
        <f aca="false">IF(OR(D8131="",E8131="",F8131=""),"",D8131*($B$7-$B$8-F8131-E8131))</f>
        <v>2548.26316615823</v>
      </c>
      <c r="H8131" s="25" t="n">
        <f aca="false">IF(D8131="","",D8131*$F$30)</f>
        <v>3182.12419916925</v>
      </c>
    </row>
    <row r="8132" customFormat="false" ht="15" hidden="false" customHeight="false" outlineLevel="0" collapsed="false">
      <c r="A8132" s="2" t="n">
        <v>8098</v>
      </c>
      <c r="B8132" s="2" t="n">
        <v>10</v>
      </c>
      <c r="C8132" s="22" t="n">
        <f aca="true">NORMSINV(MAX(RAND(),0.000000000001))</f>
        <v>-0.718400382118397</v>
      </c>
      <c r="D8132" s="24" t="n">
        <f aca="false">IF($B$11="","",$B$11*EXP($B$12*C8132))</f>
        <v>685.249668067396</v>
      </c>
      <c r="E8132" s="20" t="n">
        <f aca="true">IF($B$10="","",$B$10*(1-$B$14+2*$B$14*RAND()))</f>
        <v>3.96461776140068</v>
      </c>
      <c r="F8132" s="21" t="n">
        <f aca="false">INDEX($E$17:$E$28,B8132)</f>
        <v>4.761</v>
      </c>
      <c r="G8132" s="25" t="n">
        <f aca="false">IF(OR(D8132="",E8132="",F8132=""),"",D8132*($B$7-$B$8-F8132-E8132))</f>
        <v>2750.85409649583</v>
      </c>
      <c r="H8132" s="25" t="n">
        <f aca="false">IF(D8132="","",D8132*$F$30)</f>
        <v>3425.70014060253</v>
      </c>
    </row>
    <row r="8133" customFormat="false" ht="15" hidden="false" customHeight="false" outlineLevel="0" collapsed="false">
      <c r="A8133" s="2" t="n">
        <v>8099</v>
      </c>
      <c r="B8133" s="2" t="n">
        <v>11</v>
      </c>
      <c r="C8133" s="22" t="n">
        <f aca="true">NORMSINV(MAX(RAND(),0.000000000001))</f>
        <v>-0.24229209168467</v>
      </c>
      <c r="D8133" s="24" t="n">
        <f aca="false">IF($B$11="","",$B$11*EXP($B$12*C8133))</f>
        <v>837.481462136964</v>
      </c>
      <c r="E8133" s="20" t="n">
        <f aca="true">IF($B$10="","",$B$10*(1-$B$14+2*$B$14*RAND()))</f>
        <v>3.41628989706644</v>
      </c>
      <c r="F8133" s="21" t="n">
        <f aca="false">INDEX($E$17:$E$28,B8133)</f>
        <v>4.761</v>
      </c>
      <c r="G8133" s="25" t="n">
        <f aca="false">IF(OR(D8133="",E8133="",F8133=""),"",D8133*($B$7-$B$8-F8133-E8133))</f>
        <v>3821.1851283119</v>
      </c>
      <c r="H8133" s="25" t="n">
        <f aca="false">IF(D8133="","",D8133*$F$30)</f>
        <v>4186.73732551511</v>
      </c>
    </row>
    <row r="8134" customFormat="false" ht="15" hidden="false" customHeight="false" outlineLevel="0" collapsed="false">
      <c r="A8134" s="2" t="n">
        <v>8100</v>
      </c>
      <c r="B8134" s="2" t="n">
        <v>12</v>
      </c>
      <c r="C8134" s="22" t="n">
        <f aca="true">NORMSINV(MAX(RAND(),0.000000000001))</f>
        <v>-0.614092384917525</v>
      </c>
      <c r="D8134" s="24" t="n">
        <f aca="false">IF($B$11="","",$B$11*EXP($B$12*C8134))</f>
        <v>716.039334099923</v>
      </c>
      <c r="E8134" s="20" t="n">
        <f aca="true">IF($B$10="","",$B$10*(1-$B$14+2*$B$14*RAND()))</f>
        <v>4.0668676004326</v>
      </c>
      <c r="F8134" s="21" t="n">
        <f aca="false">INDEX($E$17:$E$28,B8134)</f>
        <v>4.761</v>
      </c>
      <c r="G8134" s="25" t="n">
        <f aca="false">IF(OR(D8134="",E8134="",F8134=""),"",D8134*($B$7-$B$8-F8134-E8134))</f>
        <v>2801.24067829697</v>
      </c>
      <c r="H8134" s="25" t="n">
        <f aca="false">IF(D8134="","",D8134*$F$30)</f>
        <v>3579.62383903233</v>
      </c>
    </row>
    <row r="8135" customFormat="false" ht="15" hidden="false" customHeight="false" outlineLevel="0" collapsed="false">
      <c r="A8135" s="2" t="n">
        <v>8101</v>
      </c>
      <c r="B8135" s="2" t="n">
        <v>1</v>
      </c>
      <c r="C8135" s="22" t="n">
        <f aca="true">NORMSINV(MAX(RAND(),0.000000000001))</f>
        <v>-0.786980448078676</v>
      </c>
      <c r="D8135" s="24" t="n">
        <f aca="false">IF($B$11="","",$B$11*EXP($B$12*C8135))</f>
        <v>665.731168468859</v>
      </c>
      <c r="E8135" s="20" t="n">
        <f aca="true">IF($B$10="","",$B$10*(1-$B$14+2*$B$14*RAND()))</f>
        <v>3.64957740185905</v>
      </c>
      <c r="F8135" s="21" t="n">
        <f aca="false">INDEX($E$17:$E$28,B8135)</f>
        <v>4.92562580645161</v>
      </c>
      <c r="G8135" s="25" t="n">
        <f aca="false">IF(OR(D8135="",E8135="",F8135=""),"",D8135*($B$7-$B$8-F8135-E8135))</f>
        <v>2772.6350345667</v>
      </c>
      <c r="H8135" s="25" t="n">
        <f aca="false">IF(D8135="","",D8135*$F$30)</f>
        <v>3328.12325740952</v>
      </c>
    </row>
    <row r="8136" customFormat="false" ht="15" hidden="false" customHeight="false" outlineLevel="0" collapsed="false">
      <c r="A8136" s="2" t="n">
        <v>8102</v>
      </c>
      <c r="B8136" s="2" t="n">
        <v>2</v>
      </c>
      <c r="C8136" s="22" t="n">
        <f aca="true">NORMSINV(MAX(RAND(),0.000000000001))</f>
        <v>-0.800096078148019</v>
      </c>
      <c r="D8136" s="24" t="n">
        <f aca="false">IF($B$11="","",$B$11*EXP($B$12*C8136))</f>
        <v>662.062165185641</v>
      </c>
      <c r="E8136" s="20" t="n">
        <f aca="true">IF($B$10="","",$B$10*(1-$B$14+2*$B$14*RAND()))</f>
        <v>3.49604423609887</v>
      </c>
      <c r="F8136" s="21" t="n">
        <f aca="false">INDEX($E$17:$E$28,B8136)</f>
        <v>5.0612</v>
      </c>
      <c r="G8136" s="25" t="n">
        <f aca="false">IF(OR(D8136="",E8136="",F8136=""),"",D8136*($B$7-$B$8-F8136-E8136))</f>
        <v>2769.2443374911</v>
      </c>
      <c r="H8136" s="25" t="n">
        <f aca="false">IF(D8136="","",D8136*$F$30)</f>
        <v>3309.78117619605</v>
      </c>
    </row>
    <row r="8137" customFormat="false" ht="15" hidden="false" customHeight="false" outlineLevel="0" collapsed="false">
      <c r="A8137" s="2" t="n">
        <v>8103</v>
      </c>
      <c r="B8137" s="2" t="n">
        <v>3</v>
      </c>
      <c r="C8137" s="22" t="n">
        <f aca="true">NORMSINV(MAX(RAND(),0.000000000001))</f>
        <v>0.398075570370827</v>
      </c>
      <c r="D8137" s="24" t="n">
        <f aca="false">IF($B$11="","",$B$11*EXP($B$12*C8137))</f>
        <v>1096.88358348276</v>
      </c>
      <c r="E8137" s="20" t="n">
        <f aca="true">IF($B$10="","",$B$10*(1-$B$14+2*$B$14*RAND()))</f>
        <v>3.76061473349672</v>
      </c>
      <c r="F8137" s="21" t="n">
        <f aca="false">INDEX($E$17:$E$28,B8137)</f>
        <v>5.0612</v>
      </c>
      <c r="G8137" s="25" t="n">
        <f aca="false">IF(OR(D8137="",E8137="",F8137=""),"",D8137*($B$7-$B$8-F8137-E8137))</f>
        <v>4297.79309587148</v>
      </c>
      <c r="H8137" s="25" t="n">
        <f aca="false">IF(D8137="","",D8137*$F$30)</f>
        <v>5483.54041054702</v>
      </c>
    </row>
    <row r="8138" customFormat="false" ht="15" hidden="false" customHeight="false" outlineLevel="0" collapsed="false">
      <c r="A8138" s="2" t="n">
        <v>8104</v>
      </c>
      <c r="B8138" s="2" t="n">
        <v>4</v>
      </c>
      <c r="C8138" s="22" t="n">
        <f aca="true">NORMSINV(MAX(RAND(),0.000000000001))</f>
        <v>1.38960062886689</v>
      </c>
      <c r="D8138" s="24" t="n">
        <f aca="false">IF($B$11="","",$B$11*EXP($B$12*C8138))</f>
        <v>1665.73766519474</v>
      </c>
      <c r="E8138" s="20" t="n">
        <f aca="true">IF($B$10="","",$B$10*(1-$B$14+2*$B$14*RAND()))</f>
        <v>3.40299132339824</v>
      </c>
      <c r="F8138" s="21" t="n">
        <f aca="false">INDEX($E$17:$E$28,B8138)</f>
        <v>4.89657419354839</v>
      </c>
      <c r="G8138" s="25" t="n">
        <f aca="false">IF(OR(D8138="",E8138="",F8138=""),"",D8138*($B$7-$B$8-F8138-E8138))</f>
        <v>7396.59896825154</v>
      </c>
      <c r="H8138" s="25" t="n">
        <f aca="false">IF(D8138="","",D8138*$F$30)</f>
        <v>8327.35573584154</v>
      </c>
    </row>
    <row r="8139" customFormat="false" ht="15" hidden="false" customHeight="false" outlineLevel="0" collapsed="false">
      <c r="A8139" s="2" t="n">
        <v>8105</v>
      </c>
      <c r="B8139" s="2" t="n">
        <v>5</v>
      </c>
      <c r="C8139" s="22" t="n">
        <f aca="true">NORMSINV(MAX(RAND(),0.000000000001))</f>
        <v>-0.0236187906399092</v>
      </c>
      <c r="D8139" s="24" t="n">
        <f aca="false">IF($B$11="","",$B$11*EXP($B$12*C8139))</f>
        <v>918.315154772946</v>
      </c>
      <c r="E8139" s="20" t="n">
        <f aca="true">IF($B$10="","",$B$10*(1-$B$14+2*$B$14*RAND()))</f>
        <v>3.61599247015948</v>
      </c>
      <c r="F8139" s="21" t="n">
        <f aca="false">INDEX($E$17:$E$28,B8139)</f>
        <v>4.761</v>
      </c>
      <c r="G8139" s="25" t="n">
        <f aca="false">IF(OR(D8139="",E8139="",F8139=""),"",D8139*($B$7-$B$8-F8139-E8139))</f>
        <v>4006.61593504102</v>
      </c>
      <c r="H8139" s="25" t="n">
        <f aca="false">IF(D8139="","",D8139*$F$30)</f>
        <v>4590.84112174091</v>
      </c>
    </row>
    <row r="8140" customFormat="false" ht="15" hidden="false" customHeight="false" outlineLevel="0" collapsed="false">
      <c r="A8140" s="2" t="n">
        <v>8106</v>
      </c>
      <c r="B8140" s="2" t="n">
        <v>6</v>
      </c>
      <c r="C8140" s="22" t="n">
        <f aca="true">NORMSINV(MAX(RAND(),0.000000000001))</f>
        <v>-0.85589591085617</v>
      </c>
      <c r="D8140" s="24" t="n">
        <f aca="false">IF($B$11="","",$B$11*EXP($B$12*C8140))</f>
        <v>646.677231471755</v>
      </c>
      <c r="E8140" s="20" t="n">
        <f aca="true">IF($B$10="","",$B$10*(1-$B$14+2*$B$14*RAND()))</f>
        <v>3.97381446789102</v>
      </c>
      <c r="F8140" s="21" t="n">
        <f aca="false">INDEX($E$17:$E$28,B8140)</f>
        <v>4.761</v>
      </c>
      <c r="G8140" s="25" t="n">
        <f aca="false">IF(OR(D8140="",E8140="",F8140=""),"",D8140*($B$7-$B$8-F8140-E8140))</f>
        <v>2590.06229143496</v>
      </c>
      <c r="H8140" s="25" t="n">
        <f aca="false">IF(D8140="","",D8140*$F$30)</f>
        <v>3232.8688155736</v>
      </c>
    </row>
    <row r="8141" customFormat="false" ht="15" hidden="false" customHeight="false" outlineLevel="0" collapsed="false">
      <c r="A8141" s="2" t="n">
        <v>8107</v>
      </c>
      <c r="B8141" s="2" t="n">
        <v>7</v>
      </c>
      <c r="C8141" s="22" t="n">
        <f aca="true">NORMSINV(MAX(RAND(),0.000000000001))</f>
        <v>0.310249964036584</v>
      </c>
      <c r="D8141" s="24" t="n">
        <f aca="false">IF($B$11="","",$B$11*EXP($B$12*C8141))</f>
        <v>1057.03341843881</v>
      </c>
      <c r="E8141" s="20" t="n">
        <f aca="true">IF($B$10="","",$B$10*(1-$B$14+2*$B$14*RAND()))</f>
        <v>3.49479716624771</v>
      </c>
      <c r="F8141" s="21" t="n">
        <f aca="false">INDEX($E$17:$E$28,B8141)</f>
        <v>4.761</v>
      </c>
      <c r="G8141" s="25" t="n">
        <f aca="false">IF(OR(D8141="",E8141="",F8141=""),"",D8141*($B$7-$B$8-F8141-E8141))</f>
        <v>4739.95225033416</v>
      </c>
      <c r="H8141" s="25" t="n">
        <f aca="false">IF(D8141="","",D8141*$F$30)</f>
        <v>5284.32146545928</v>
      </c>
    </row>
    <row r="8142" customFormat="false" ht="15" hidden="false" customHeight="false" outlineLevel="0" collapsed="false">
      <c r="A8142" s="2" t="n">
        <v>8108</v>
      </c>
      <c r="B8142" s="2" t="n">
        <v>8</v>
      </c>
      <c r="C8142" s="22" t="n">
        <f aca="true">NORMSINV(MAX(RAND(),0.000000000001))</f>
        <v>-0.34879330572792</v>
      </c>
      <c r="D8142" s="24" t="n">
        <f aca="false">IF($B$11="","",$B$11*EXP($B$12*C8142))</f>
        <v>800.729455011379</v>
      </c>
      <c r="E8142" s="20" t="n">
        <f aca="true">IF($B$10="","",$B$10*(1-$B$14+2*$B$14*RAND()))</f>
        <v>3.37949733988901</v>
      </c>
      <c r="F8142" s="21" t="n">
        <f aca="false">INDEX($E$17:$E$28,B8142)</f>
        <v>4.761</v>
      </c>
      <c r="G8142" s="25" t="n">
        <f aca="false">IF(OR(D8142="",E8142="",F8142=""),"",D8142*($B$7-$B$8-F8142-E8142))</f>
        <v>3682.95725835406</v>
      </c>
      <c r="H8142" s="25" t="n">
        <f aca="false">IF(D8142="","",D8142*$F$30)</f>
        <v>4003.00669149289</v>
      </c>
    </row>
    <row r="8143" customFormat="false" ht="15" hidden="false" customHeight="false" outlineLevel="0" collapsed="false">
      <c r="A8143" s="2" t="n">
        <v>8109</v>
      </c>
      <c r="B8143" s="2" t="n">
        <v>9</v>
      </c>
      <c r="C8143" s="22" t="n">
        <f aca="true">NORMSINV(MAX(RAND(),0.000000000001))</f>
        <v>-1.41361821704054</v>
      </c>
      <c r="D8143" s="24" t="n">
        <f aca="false">IF($B$11="","",$B$11*EXP($B$12*C8143))</f>
        <v>511.241481865912</v>
      </c>
      <c r="E8143" s="20" t="n">
        <f aca="true">IF($B$10="","",$B$10*(1-$B$14+2*$B$14*RAND()))</f>
        <v>4.06335662451705</v>
      </c>
      <c r="F8143" s="21" t="n">
        <f aca="false">INDEX($E$17:$E$28,B8143)</f>
        <v>4.761</v>
      </c>
      <c r="G8143" s="25" t="n">
        <f aca="false">IF(OR(D8143="",E8143="",F8143=""),"",D8143*($B$7-$B$8-F8143-E8143))</f>
        <v>2001.83932174035</v>
      </c>
      <c r="H8143" s="25" t="n">
        <f aca="false">IF(D8143="","",D8143*$F$30)</f>
        <v>2555.79841614407</v>
      </c>
    </row>
    <row r="8144" customFormat="false" ht="15" hidden="false" customHeight="false" outlineLevel="0" collapsed="false">
      <c r="A8144" s="2" t="n">
        <v>8110</v>
      </c>
      <c r="B8144" s="2" t="n">
        <v>10</v>
      </c>
      <c r="C8144" s="22" t="n">
        <f aca="true">NORMSINV(MAX(RAND(),0.000000000001))</f>
        <v>2.40808027781815</v>
      </c>
      <c r="D8144" s="24" t="n">
        <f aca="false">IF($B$11="","",$B$11*EXP($B$12*C8144))</f>
        <v>2558.4991874868</v>
      </c>
      <c r="E8144" s="20" t="n">
        <f aca="true">IF($B$10="","",$B$10*(1-$B$14+2*$B$14*RAND()))</f>
        <v>3.87476049527937</v>
      </c>
      <c r="F8144" s="21" t="n">
        <f aca="false">INDEX($E$17:$E$28,B8144)</f>
        <v>4.761</v>
      </c>
      <c r="G8144" s="25" t="n">
        <f aca="false">IF(OR(D8144="",E8144="",F8144=""),"",D8144*($B$7-$B$8-F8144-E8144))</f>
        <v>10500.693438079</v>
      </c>
      <c r="H8144" s="25" t="n">
        <f aca="false">IF(D8144="","",D8144*$F$30)</f>
        <v>12790.449138084</v>
      </c>
    </row>
    <row r="8145" customFormat="false" ht="15" hidden="false" customHeight="false" outlineLevel="0" collapsed="false">
      <c r="A8145" s="2" t="n">
        <v>8111</v>
      </c>
      <c r="B8145" s="2" t="n">
        <v>11</v>
      </c>
      <c r="C8145" s="22" t="n">
        <f aca="true">NORMSINV(MAX(RAND(),0.000000000001))</f>
        <v>-0.458824136678051</v>
      </c>
      <c r="D8145" s="24" t="n">
        <f aca="false">IF($B$11="","",$B$11*EXP($B$12*C8145))</f>
        <v>764.452485584208</v>
      </c>
      <c r="E8145" s="20" t="n">
        <f aca="true">IF($B$10="","",$B$10*(1-$B$14+2*$B$14*RAND()))</f>
        <v>4.02146527113472</v>
      </c>
      <c r="F8145" s="21" t="n">
        <f aca="false">INDEX($E$17:$E$28,B8145)</f>
        <v>4.761</v>
      </c>
      <c r="G8145" s="25" t="n">
        <f aca="false">IF(OR(D8145="",E8145="",F8145=""),"",D8145*($B$7-$B$8-F8145-E8145))</f>
        <v>3025.34726026689</v>
      </c>
      <c r="H8145" s="25" t="n">
        <f aca="false">IF(D8145="","",D8145*$F$30)</f>
        <v>3821.65086593257</v>
      </c>
    </row>
    <row r="8146" customFormat="false" ht="15" hidden="false" customHeight="false" outlineLevel="0" collapsed="false">
      <c r="A8146" s="2" t="n">
        <v>8112</v>
      </c>
      <c r="B8146" s="2" t="n">
        <v>12</v>
      </c>
      <c r="C8146" s="22" t="n">
        <f aca="true">NORMSINV(MAX(RAND(),0.000000000001))</f>
        <v>1.62854535277785</v>
      </c>
      <c r="D8146" s="24" t="n">
        <f aca="false">IF($B$11="","",$B$11*EXP($B$12*C8146))</f>
        <v>1842.18297170314</v>
      </c>
      <c r="E8146" s="20" t="n">
        <f aca="true">IF($B$10="","",$B$10*(1-$B$14+2*$B$14*RAND()))</f>
        <v>3.5130982204054</v>
      </c>
      <c r="F8146" s="21" t="n">
        <f aca="false">INDEX($E$17:$E$28,B8146)</f>
        <v>4.761</v>
      </c>
      <c r="G8146" s="25" t="n">
        <f aca="false">IF(OR(D8146="",E8146="",F8146=""),"",D8146*($B$7-$B$8-F8146-E8146))</f>
        <v>8227.00821166793</v>
      </c>
      <c r="H8146" s="25" t="n">
        <f aca="false">IF(D8146="","",D8146*$F$30)</f>
        <v>9209.44111213836</v>
      </c>
    </row>
    <row r="8147" customFormat="false" ht="15" hidden="false" customHeight="false" outlineLevel="0" collapsed="false">
      <c r="A8147" s="2" t="n">
        <v>8113</v>
      </c>
      <c r="B8147" s="2" t="n">
        <v>1</v>
      </c>
      <c r="C8147" s="22" t="n">
        <f aca="true">NORMSINV(MAX(RAND(),0.000000000001))</f>
        <v>0.733784778129831</v>
      </c>
      <c r="D8147" s="24" t="n">
        <f aca="false">IF($B$11="","",$B$11*EXP($B$12*C8147))</f>
        <v>1263.55543575258</v>
      </c>
      <c r="E8147" s="20" t="n">
        <f aca="true">IF($B$10="","",$B$10*(1-$B$14+2*$B$14*RAND()))</f>
        <v>3.50818216415463</v>
      </c>
      <c r="F8147" s="21" t="n">
        <f aca="false">INDEX($E$17:$E$28,B8147)</f>
        <v>4.92562580645161</v>
      </c>
      <c r="G8147" s="25" t="n">
        <f aca="false">IF(OR(D8147="",E8147="",F8147=""),"",D8147*($B$7-$B$8-F8147-E8147))</f>
        <v>5441.11234613492</v>
      </c>
      <c r="H8147" s="25" t="n">
        <f aca="false">IF(D8147="","",D8147*$F$30)</f>
        <v>6316.76633441431</v>
      </c>
    </row>
    <row r="8148" customFormat="false" ht="15" hidden="false" customHeight="false" outlineLevel="0" collapsed="false">
      <c r="A8148" s="2" t="n">
        <v>8114</v>
      </c>
      <c r="B8148" s="2" t="n">
        <v>2</v>
      </c>
      <c r="C8148" s="22" t="n">
        <f aca="true">NORMSINV(MAX(RAND(),0.000000000001))</f>
        <v>-0.562542857577564</v>
      </c>
      <c r="D8148" s="24" t="n">
        <f aca="false">IF($B$11="","",$B$11*EXP($B$12*C8148))</f>
        <v>731.762730640067</v>
      </c>
      <c r="E8148" s="20" t="n">
        <f aca="true">IF($B$10="","",$B$10*(1-$B$14+2*$B$14*RAND()))</f>
        <v>3.42648509307649</v>
      </c>
      <c r="F8148" s="21" t="n">
        <f aca="false">INDEX($E$17:$E$28,B8148)</f>
        <v>5.0612</v>
      </c>
      <c r="G8148" s="25" t="n">
        <f aca="false">IF(OR(D8148="",E8148="",F8148=""),"",D8148*($B$7-$B$8-F8148-E8148))</f>
        <v>3111.68556783181</v>
      </c>
      <c r="H8148" s="25" t="n">
        <f aca="false">IF(D8148="","",D8148*$F$30)</f>
        <v>3658.22824301582</v>
      </c>
    </row>
    <row r="8149" customFormat="false" ht="15" hidden="false" customHeight="false" outlineLevel="0" collapsed="false">
      <c r="A8149" s="2" t="n">
        <v>8115</v>
      </c>
      <c r="B8149" s="2" t="n">
        <v>3</v>
      </c>
      <c r="C8149" s="22" t="n">
        <f aca="true">NORMSINV(MAX(RAND(),0.000000000001))</f>
        <v>1.04066351136432</v>
      </c>
      <c r="D8149" s="24" t="n">
        <f aca="false">IF($B$11="","",$B$11*EXP($B$12*C8149))</f>
        <v>1437.97777914999</v>
      </c>
      <c r="E8149" s="20" t="n">
        <f aca="true">IF($B$10="","",$B$10*(1-$B$14+2*$B$14*RAND()))</f>
        <v>3.99229602996733</v>
      </c>
      <c r="F8149" s="21" t="n">
        <f aca="false">INDEX($E$17:$E$28,B8149)</f>
        <v>5.0612</v>
      </c>
      <c r="G8149" s="25" t="n">
        <f aca="false">IF(OR(D8149="",E8149="",F8149=""),"",D8149*($B$7-$B$8-F8149-E8149))</f>
        <v>5301.1107916552</v>
      </c>
      <c r="H8149" s="25" t="n">
        <f aca="false">IF(D8149="","",D8149*$F$30)</f>
        <v>7188.73851352663</v>
      </c>
    </row>
    <row r="8150" customFormat="false" ht="15" hidden="false" customHeight="false" outlineLevel="0" collapsed="false">
      <c r="A8150" s="2" t="n">
        <v>8116</v>
      </c>
      <c r="B8150" s="2" t="n">
        <v>4</v>
      </c>
      <c r="C8150" s="22" t="n">
        <f aca="true">NORMSINV(MAX(RAND(),0.000000000001))</f>
        <v>2.65141921537647</v>
      </c>
      <c r="D8150" s="24" t="n">
        <f aca="false">IF($B$11="","",$B$11*EXP($B$12*C8150))</f>
        <v>2834.75525261812</v>
      </c>
      <c r="E8150" s="20" t="n">
        <f aca="true">IF($B$10="","",$B$10*(1-$B$14+2*$B$14*RAND()))</f>
        <v>3.37954748305376</v>
      </c>
      <c r="F8150" s="21" t="n">
        <f aca="false">INDEX($E$17:$E$28,B8150)</f>
        <v>4.89657419354839</v>
      </c>
      <c r="G8150" s="25" t="n">
        <f aca="false">IF(OR(D8150="",E8150="",F8150=""),"",D8150*($B$7-$B$8-F8150-E8150))</f>
        <v>12654.0025243002</v>
      </c>
      <c r="H8150" s="25" t="n">
        <f aca="false">IF(D8150="","",D8150*$F$30)</f>
        <v>14171.5084588885</v>
      </c>
    </row>
    <row r="8151" customFormat="false" ht="15" hidden="false" customHeight="false" outlineLevel="0" collapsed="false">
      <c r="A8151" s="2" t="n">
        <v>8117</v>
      </c>
      <c r="B8151" s="2" t="n">
        <v>5</v>
      </c>
      <c r="C8151" s="22" t="n">
        <f aca="true">NORMSINV(MAX(RAND(),0.000000000001))</f>
        <v>-0.293199145126524</v>
      </c>
      <c r="D8151" s="24" t="n">
        <f aca="false">IF($B$11="","",$B$11*EXP($B$12*C8151))</f>
        <v>819.708364369182</v>
      </c>
      <c r="E8151" s="20" t="n">
        <f aca="true">IF($B$10="","",$B$10*(1-$B$14+2*$B$14*RAND()))</f>
        <v>3.57577932232459</v>
      </c>
      <c r="F8151" s="21" t="n">
        <f aca="false">INDEX($E$17:$E$28,B8151)</f>
        <v>4.761</v>
      </c>
      <c r="G8151" s="25" t="n">
        <f aca="false">IF(OR(D8151="",E8151="",F8151=""),"",D8151*($B$7-$B$8-F8151-E8151))</f>
        <v>3609.35681965388</v>
      </c>
      <c r="H8151" s="25" t="n">
        <f aca="false">IF(D8151="","",D8151*$F$30)</f>
        <v>4097.88605515442</v>
      </c>
    </row>
    <row r="8152" customFormat="false" ht="15" hidden="false" customHeight="false" outlineLevel="0" collapsed="false">
      <c r="A8152" s="2" t="n">
        <v>8118</v>
      </c>
      <c r="B8152" s="2" t="n">
        <v>6</v>
      </c>
      <c r="C8152" s="22" t="n">
        <f aca="true">NORMSINV(MAX(RAND(),0.000000000001))</f>
        <v>0.759430932349674</v>
      </c>
      <c r="D8152" s="24" t="n">
        <f aca="false">IF($B$11="","",$B$11*EXP($B$12*C8152))</f>
        <v>1277.28399005738</v>
      </c>
      <c r="E8152" s="20" t="n">
        <f aca="true">IF($B$10="","",$B$10*(1-$B$14+2*$B$14*RAND()))</f>
        <v>3.88354897134778</v>
      </c>
      <c r="F8152" s="21" t="n">
        <f aca="false">INDEX($E$17:$E$28,B8152)</f>
        <v>4.761</v>
      </c>
      <c r="G8152" s="25" t="n">
        <f aca="false">IF(OR(D8152="",E8152="",F8152=""),"",D8152*($B$7-$B$8-F8152-E8152))</f>
        <v>5231.05403096152</v>
      </c>
      <c r="H8152" s="25" t="n">
        <f aca="false">IF(D8152="","",D8152*$F$30)</f>
        <v>6385.39812309486</v>
      </c>
    </row>
    <row r="8153" customFormat="false" ht="15" hidden="false" customHeight="false" outlineLevel="0" collapsed="false">
      <c r="A8153" s="2" t="n">
        <v>8119</v>
      </c>
      <c r="B8153" s="2" t="n">
        <v>7</v>
      </c>
      <c r="C8153" s="22" t="n">
        <f aca="true">NORMSINV(MAX(RAND(),0.000000000001))</f>
        <v>-0.108705798924095</v>
      </c>
      <c r="D8153" s="24" t="n">
        <f aca="false">IF($B$11="","",$B$11*EXP($B$12*C8153))</f>
        <v>885.974225661168</v>
      </c>
      <c r="E8153" s="20" t="n">
        <f aca="true">IF($B$10="","",$B$10*(1-$B$14+2*$B$14*RAND()))</f>
        <v>3.38258728925353</v>
      </c>
      <c r="F8153" s="21" t="n">
        <f aca="false">INDEX($E$17:$E$28,B8153)</f>
        <v>4.761</v>
      </c>
      <c r="G8153" s="25" t="n">
        <f aca="false">IF(OR(D8153="",E8153="",F8153=""),"",D8153*($B$7-$B$8-F8153-E8153))</f>
        <v>4072.30319222276</v>
      </c>
      <c r="H8153" s="25" t="n">
        <f aca="false">IF(D8153="","",D8153*$F$30)</f>
        <v>4429.16234892531</v>
      </c>
    </row>
    <row r="8154" customFormat="false" ht="15" hidden="false" customHeight="false" outlineLevel="0" collapsed="false">
      <c r="A8154" s="2" t="n">
        <v>8120</v>
      </c>
      <c r="B8154" s="2" t="n">
        <v>8</v>
      </c>
      <c r="C8154" s="22" t="n">
        <f aca="true">NORMSINV(MAX(RAND(),0.000000000001))</f>
        <v>0.275760375637943</v>
      </c>
      <c r="D8154" s="24" t="n">
        <f aca="false">IF($B$11="","",$B$11*EXP($B$12*C8154))</f>
        <v>1041.7829085208</v>
      </c>
      <c r="E8154" s="20" t="n">
        <f aca="true">IF($B$10="","",$B$10*(1-$B$14+2*$B$14*RAND()))</f>
        <v>3.83372554327829</v>
      </c>
      <c r="F8154" s="21" t="n">
        <f aca="false">INDEX($E$17:$E$28,B8154)</f>
        <v>4.761</v>
      </c>
      <c r="G8154" s="25" t="n">
        <f aca="false">IF(OR(D8154="",E8154="",F8154=""),"",D8154*($B$7-$B$8-F8154-E8154))</f>
        <v>4318.47608014054</v>
      </c>
      <c r="H8154" s="25" t="n">
        <f aca="false">IF(D8154="","",D8154*$F$30)</f>
        <v>5208.08111627719</v>
      </c>
    </row>
    <row r="8155" customFormat="false" ht="15" hidden="false" customHeight="false" outlineLevel="0" collapsed="false">
      <c r="A8155" s="2" t="n">
        <v>8121</v>
      </c>
      <c r="B8155" s="2" t="n">
        <v>9</v>
      </c>
      <c r="C8155" s="22" t="n">
        <f aca="true">NORMSINV(MAX(RAND(),0.000000000001))</f>
        <v>0.403782916885182</v>
      </c>
      <c r="D8155" s="24" t="n">
        <f aca="false">IF($B$11="","",$B$11*EXP($B$12*C8155))</f>
        <v>1099.52463367311</v>
      </c>
      <c r="E8155" s="20" t="n">
        <f aca="true">IF($B$10="","",$B$10*(1-$B$14+2*$B$14*RAND()))</f>
        <v>3.98732464496359</v>
      </c>
      <c r="F8155" s="21" t="n">
        <f aca="false">INDEX($E$17:$E$28,B8155)</f>
        <v>4.761</v>
      </c>
      <c r="G8155" s="25" t="n">
        <f aca="false">IF(OR(D8155="",E8155="",F8155=""),"",D8155*($B$7-$B$8-F8155-E8155))</f>
        <v>4388.94538248841</v>
      </c>
      <c r="H8155" s="25" t="n">
        <f aca="false">IF(D8155="","",D8155*$F$30)</f>
        <v>5496.74354865863</v>
      </c>
    </row>
    <row r="8156" customFormat="false" ht="15" hidden="false" customHeight="false" outlineLevel="0" collapsed="false">
      <c r="A8156" s="2" t="n">
        <v>8122</v>
      </c>
      <c r="B8156" s="2" t="n">
        <v>10</v>
      </c>
      <c r="C8156" s="22" t="n">
        <f aca="true">NORMSINV(MAX(RAND(),0.000000000001))</f>
        <v>0.5969127671512</v>
      </c>
      <c r="D8156" s="24" t="n">
        <f aca="false">IF($B$11="","",$B$11*EXP($B$12*C8156))</f>
        <v>1192.74372048254</v>
      </c>
      <c r="E8156" s="20" t="n">
        <f aca="true">IF($B$10="","",$B$10*(1-$B$14+2*$B$14*RAND()))</f>
        <v>3.57623714666159</v>
      </c>
      <c r="F8156" s="21" t="n">
        <f aca="false">INDEX($E$17:$E$28,B8156)</f>
        <v>4.761</v>
      </c>
      <c r="G8156" s="25" t="n">
        <f aca="false">IF(OR(D8156="",E8156="",F8156=""),"",D8156*($B$7-$B$8-F8156-E8156))</f>
        <v>5251.3677460932</v>
      </c>
      <c r="H8156" s="25" t="n">
        <f aca="false">IF(D8156="","",D8156*$F$30)</f>
        <v>5962.76440743634</v>
      </c>
    </row>
    <row r="8157" customFormat="false" ht="15" hidden="false" customHeight="false" outlineLevel="0" collapsed="false">
      <c r="A8157" s="2" t="n">
        <v>8123</v>
      </c>
      <c r="B8157" s="2" t="n">
        <v>11</v>
      </c>
      <c r="C8157" s="22" t="n">
        <f aca="true">NORMSINV(MAX(RAND(),0.000000000001))</f>
        <v>-1.71382615427239</v>
      </c>
      <c r="D8157" s="24" t="n">
        <f aca="false">IF($B$11="","",$B$11*EXP($B$12*C8157))</f>
        <v>450.493932223174</v>
      </c>
      <c r="E8157" s="20" t="n">
        <f aca="true">IF($B$10="","",$B$10*(1-$B$14+2*$B$14*RAND()))</f>
        <v>3.39794854466677</v>
      </c>
      <c r="F8157" s="21" t="n">
        <f aca="false">INDEX($E$17:$E$28,B8157)</f>
        <v>4.761</v>
      </c>
      <c r="G8157" s="25" t="n">
        <f aca="false">IF(OR(D8157="",E8157="",F8157=""),"",D8157*($B$7-$B$8-F8157-E8157))</f>
        <v>2063.73588382976</v>
      </c>
      <c r="H8157" s="25" t="n">
        <f aca="false">IF(D8157="","",D8157*$F$30)</f>
        <v>2252.10926597009</v>
      </c>
    </row>
    <row r="8158" customFormat="false" ht="15" hidden="false" customHeight="false" outlineLevel="0" collapsed="false">
      <c r="A8158" s="2" t="n">
        <v>8124</v>
      </c>
      <c r="B8158" s="2" t="n">
        <v>12</v>
      </c>
      <c r="C8158" s="22" t="n">
        <f aca="true">NORMSINV(MAX(RAND(),0.000000000001))</f>
        <v>0.277443700459952</v>
      </c>
      <c r="D8158" s="24" t="n">
        <f aca="false">IF($B$11="","",$B$11*EXP($B$12*C8158))</f>
        <v>1042.52210305196</v>
      </c>
      <c r="E8158" s="20" t="n">
        <f aca="true">IF($B$10="","",$B$10*(1-$B$14+2*$B$14*RAND()))</f>
        <v>3.40215210824606</v>
      </c>
      <c r="F8158" s="21" t="n">
        <f aca="false">INDEX($E$17:$E$28,B8158)</f>
        <v>4.761</v>
      </c>
      <c r="G8158" s="25" t="n">
        <f aca="false">IF(OR(D8158="",E8158="",F8158=""),"",D8158*($B$7-$B$8-F8158-E8158))</f>
        <v>4771.46508946025</v>
      </c>
      <c r="H8158" s="25" t="n">
        <f aca="false">IF(D8158="","",D8158*$F$30)</f>
        <v>5211.77649757735</v>
      </c>
    </row>
    <row r="8159" customFormat="false" ht="15" hidden="false" customHeight="false" outlineLevel="0" collapsed="false">
      <c r="A8159" s="2" t="n">
        <v>8125</v>
      </c>
      <c r="B8159" s="2" t="n">
        <v>1</v>
      </c>
      <c r="C8159" s="22" t="n">
        <f aca="true">NORMSINV(MAX(RAND(),0.000000000001))</f>
        <v>-0.447300847778042</v>
      </c>
      <c r="D8159" s="24" t="n">
        <f aca="false">IF($B$11="","",$B$11*EXP($B$12*C8159))</f>
        <v>768.173328161098</v>
      </c>
      <c r="E8159" s="20" t="n">
        <f aca="true">IF($B$10="","",$B$10*(1-$B$14+2*$B$14*RAND()))</f>
        <v>3.87830091490111</v>
      </c>
      <c r="F8159" s="21" t="n">
        <f aca="false">INDEX($E$17:$E$28,B8159)</f>
        <v>4.92562580645161</v>
      </c>
      <c r="G8159" s="25" t="n">
        <f aca="false">IF(OR(D8159="",E8159="",F8159=""),"",D8159*($B$7-$B$8-F8159-E8159))</f>
        <v>3023.58651034445</v>
      </c>
      <c r="H8159" s="25" t="n">
        <f aca="false">IF(D8159="","",D8159*$F$30)</f>
        <v>3840.25210214296</v>
      </c>
    </row>
    <row r="8160" customFormat="false" ht="15" hidden="false" customHeight="false" outlineLevel="0" collapsed="false">
      <c r="A8160" s="2" t="n">
        <v>8126</v>
      </c>
      <c r="B8160" s="2" t="n">
        <v>2</v>
      </c>
      <c r="C8160" s="22" t="n">
        <f aca="true">NORMSINV(MAX(RAND(),0.000000000001))</f>
        <v>-0.277117187524159</v>
      </c>
      <c r="D8160" s="24" t="n">
        <f aca="false">IF($B$11="","",$B$11*EXP($B$12*C8160))</f>
        <v>825.281891812429</v>
      </c>
      <c r="E8160" s="20" t="n">
        <f aca="true">IF($B$10="","",$B$10*(1-$B$14+2*$B$14*RAND()))</f>
        <v>3.69875733486833</v>
      </c>
      <c r="F8160" s="21" t="n">
        <f aca="false">INDEX($E$17:$E$28,B8160)</f>
        <v>5.0612</v>
      </c>
      <c r="G8160" s="25" t="n">
        <f aca="false">IF(OR(D8160="",E8160="",F8160=""),"",D8160*($B$7-$B$8-F8160-E8160))</f>
        <v>3284.65714017404</v>
      </c>
      <c r="H8160" s="25" t="n">
        <f aca="false">IF(D8160="","",D8160*$F$30)</f>
        <v>4125.74923354869</v>
      </c>
    </row>
    <row r="8161" customFormat="false" ht="15" hidden="false" customHeight="false" outlineLevel="0" collapsed="false">
      <c r="A8161" s="2" t="n">
        <v>8127</v>
      </c>
      <c r="B8161" s="2" t="n">
        <v>3</v>
      </c>
      <c r="C8161" s="22" t="n">
        <f aca="true">NORMSINV(MAX(RAND(),0.000000000001))</f>
        <v>-2.38395012253915</v>
      </c>
      <c r="D8161" s="24" t="n">
        <f aca="false">IF($B$11="","",$B$11*EXP($B$12*C8161))</f>
        <v>339.670865777153</v>
      </c>
      <c r="E8161" s="20" t="n">
        <f aca="true">IF($B$10="","",$B$10*(1-$B$14+2*$B$14*RAND()))</f>
        <v>3.71458750657035</v>
      </c>
      <c r="F8161" s="21" t="n">
        <f aca="false">INDEX($E$17:$E$28,B8161)</f>
        <v>5.0612</v>
      </c>
      <c r="G8161" s="25" t="n">
        <f aca="false">IF(OR(D8161="",E8161="",F8161=""),"",D8161*($B$7-$B$8-F8161-E8161))</f>
        <v>1346.52748976785</v>
      </c>
      <c r="H8161" s="25" t="n">
        <f aca="false">IF(D8161="","",D8161*$F$30)</f>
        <v>1698.08259219314</v>
      </c>
    </row>
    <row r="8162" customFormat="false" ht="15" hidden="false" customHeight="false" outlineLevel="0" collapsed="false">
      <c r="A8162" s="2" t="n">
        <v>8128</v>
      </c>
      <c r="B8162" s="2" t="n">
        <v>4</v>
      </c>
      <c r="C8162" s="22" t="n">
        <f aca="true">NORMSINV(MAX(RAND(),0.000000000001))</f>
        <v>1.13344303325194</v>
      </c>
      <c r="D8162" s="24" t="n">
        <f aca="false">IF($B$11="","",$B$11*EXP($B$12*C8162))</f>
        <v>1495.30761591035</v>
      </c>
      <c r="E8162" s="20" t="n">
        <f aca="true">IF($B$10="","",$B$10*(1-$B$14+2*$B$14*RAND()))</f>
        <v>4.09609445340711</v>
      </c>
      <c r="F8162" s="21" t="n">
        <f aca="false">INDEX($E$17:$E$28,B8162)</f>
        <v>4.89657419354839</v>
      </c>
      <c r="G8162" s="25" t="n">
        <f aca="false">IF(OR(D8162="",E8162="",F8162=""),"",D8162*($B$7-$B$8-F8162-E8162))</f>
        <v>5603.41311154706</v>
      </c>
      <c r="H8162" s="25" t="n">
        <f aca="false">IF(D8162="","",D8162*$F$30)</f>
        <v>7475.341833459</v>
      </c>
    </row>
    <row r="8163" customFormat="false" ht="15" hidden="false" customHeight="false" outlineLevel="0" collapsed="false">
      <c r="A8163" s="2" t="n">
        <v>8129</v>
      </c>
      <c r="B8163" s="2" t="n">
        <v>5</v>
      </c>
      <c r="C8163" s="22" t="n">
        <f aca="true">NORMSINV(MAX(RAND(),0.000000000001))</f>
        <v>-0.220460435533782</v>
      </c>
      <c r="D8163" s="24" t="n">
        <f aca="false">IF($B$11="","",$B$11*EXP($B$12*C8163))</f>
        <v>845.221098182477</v>
      </c>
      <c r="E8163" s="20" t="n">
        <f aca="true">IF($B$10="","",$B$10*(1-$B$14+2*$B$14*RAND()))</f>
        <v>4.11873523203039</v>
      </c>
      <c r="F8163" s="21" t="n">
        <f aca="false">INDEX($E$17:$E$28,B8163)</f>
        <v>4.761</v>
      </c>
      <c r="G8163" s="25" t="n">
        <f aca="false">IF(OR(D8163="",E8163="",F8163=""),"",D8163*($B$7-$B$8-F8163-E8163))</f>
        <v>3262.7772264584</v>
      </c>
      <c r="H8163" s="25" t="n">
        <f aca="false">IF(D8163="","",D8163*$F$30)</f>
        <v>4225.42931403384</v>
      </c>
    </row>
    <row r="8164" customFormat="false" ht="15" hidden="false" customHeight="false" outlineLevel="0" collapsed="false">
      <c r="A8164" s="2" t="n">
        <v>8130</v>
      </c>
      <c r="B8164" s="2" t="n">
        <v>6</v>
      </c>
      <c r="C8164" s="22" t="n">
        <f aca="true">NORMSINV(MAX(RAND(),0.000000000001))</f>
        <v>-1.18796548403234</v>
      </c>
      <c r="D8164" s="24" t="n">
        <f aca="false">IF($B$11="","",$B$11*EXP($B$12*C8164))</f>
        <v>562.237551728602</v>
      </c>
      <c r="E8164" s="20" t="n">
        <f aca="true">IF($B$10="","",$B$10*(1-$B$14+2*$B$14*RAND()))</f>
        <v>3.95094260503743</v>
      </c>
      <c r="F8164" s="21" t="n">
        <f aca="false">INDEX($E$17:$E$28,B8164)</f>
        <v>4.761</v>
      </c>
      <c r="G8164" s="25" t="n">
        <f aca="false">IF(OR(D8164="",E8164="",F8164=""),"",D8164*($B$7-$B$8-F8164-E8164))</f>
        <v>2264.72512796605</v>
      </c>
      <c r="H8164" s="25" t="n">
        <f aca="false">IF(D8164="","",D8164*$F$30)</f>
        <v>2810.73796860163</v>
      </c>
    </row>
    <row r="8165" customFormat="false" ht="15" hidden="false" customHeight="false" outlineLevel="0" collapsed="false">
      <c r="A8165" s="2" t="n">
        <v>8131</v>
      </c>
      <c r="B8165" s="2" t="n">
        <v>7</v>
      </c>
      <c r="C8165" s="22" t="n">
        <f aca="true">NORMSINV(MAX(RAND(),0.000000000001))</f>
        <v>0.884617456257381</v>
      </c>
      <c r="D8165" s="24" t="n">
        <f aca="false">IF($B$11="","",$B$11*EXP($B$12*C8165))</f>
        <v>1346.46857407758</v>
      </c>
      <c r="E8165" s="20" t="n">
        <f aca="true">IF($B$10="","",$B$10*(1-$B$14+2*$B$14*RAND()))</f>
        <v>3.4328017514453</v>
      </c>
      <c r="F8165" s="21" t="n">
        <f aca="false">INDEX($E$17:$E$28,B8165)</f>
        <v>4.761</v>
      </c>
      <c r="G8165" s="25" t="n">
        <f aca="false">IF(OR(D8165="",E8165="",F8165=""),"",D8165*($B$7-$B$8-F8165-E8165))</f>
        <v>6121.31307320545</v>
      </c>
      <c r="H8165" s="25" t="n">
        <f aca="false">IF(D8165="","",D8165*$F$30)</f>
        <v>6731.26569552864</v>
      </c>
    </row>
    <row r="8166" customFormat="false" ht="15" hidden="false" customHeight="false" outlineLevel="0" collapsed="false">
      <c r="A8166" s="2" t="n">
        <v>8132</v>
      </c>
      <c r="B8166" s="2" t="n">
        <v>8</v>
      </c>
      <c r="C8166" s="22" t="n">
        <f aca="true">NORMSINV(MAX(RAND(),0.000000000001))</f>
        <v>1.8657485263938</v>
      </c>
      <c r="D8166" s="24" t="n">
        <f aca="false">IF($B$11="","",$B$11*EXP($B$12*C8166))</f>
        <v>2035.82396645852</v>
      </c>
      <c r="E8166" s="20" t="n">
        <f aca="true">IF($B$10="","",$B$10*(1-$B$14+2*$B$14*RAND()))</f>
        <v>4.02077869416183</v>
      </c>
      <c r="F8166" s="21" t="n">
        <f aca="false">INDEX($E$17:$E$28,B8166)</f>
        <v>4.761</v>
      </c>
      <c r="G8166" s="25" t="n">
        <f aca="false">IF(OR(D8166="",E8166="",F8166=""),"",D8166*($B$7-$B$8-F8166-E8166))</f>
        <v>8058.24179897207</v>
      </c>
      <c r="H8166" s="25" t="n">
        <f aca="false">IF(D8166="","",D8166*$F$30)</f>
        <v>10177.4911731194</v>
      </c>
    </row>
    <row r="8167" customFormat="false" ht="15" hidden="false" customHeight="false" outlineLevel="0" collapsed="false">
      <c r="A8167" s="2" t="n">
        <v>8133</v>
      </c>
      <c r="B8167" s="2" t="n">
        <v>9</v>
      </c>
      <c r="C8167" s="22" t="n">
        <f aca="true">NORMSINV(MAX(RAND(),0.000000000001))</f>
        <v>-1.49787062589634</v>
      </c>
      <c r="D8167" s="24" t="n">
        <f aca="false">IF($B$11="","",$B$11*EXP($B$12*C8167))</f>
        <v>493.410231033089</v>
      </c>
      <c r="E8167" s="20" t="n">
        <f aca="true">IF($B$10="","",$B$10*(1-$B$14+2*$B$14*RAND()))</f>
        <v>3.80556684396375</v>
      </c>
      <c r="F8167" s="21" t="n">
        <f aca="false">INDEX($E$17:$E$28,B8167)</f>
        <v>4.761</v>
      </c>
      <c r="G8167" s="25" t="n">
        <f aca="false">IF(OR(D8167="",E8167="",F8167=""),"",D8167*($B$7-$B$8-F8167-E8167))</f>
        <v>2059.214617721</v>
      </c>
      <c r="H8167" s="25" t="n">
        <f aca="false">IF(D8167="","",D8167*$F$30)</f>
        <v>2466.65642698062</v>
      </c>
    </row>
    <row r="8168" customFormat="false" ht="15" hidden="false" customHeight="false" outlineLevel="0" collapsed="false">
      <c r="A8168" s="2" t="n">
        <v>8134</v>
      </c>
      <c r="B8168" s="2" t="n">
        <v>10</v>
      </c>
      <c r="C8168" s="22" t="n">
        <f aca="true">NORMSINV(MAX(RAND(),0.000000000001))</f>
        <v>0.790463348264115</v>
      </c>
      <c r="D8168" s="24" t="n">
        <f aca="false">IF($B$11="","",$B$11*EXP($B$12*C8168))</f>
        <v>1294.09543828667</v>
      </c>
      <c r="E8168" s="20" t="n">
        <f aca="true">IF($B$10="","",$B$10*(1-$B$14+2*$B$14*RAND()))</f>
        <v>3.59819316018353</v>
      </c>
      <c r="F8168" s="21" t="n">
        <f aca="false">INDEX($E$17:$E$28,B8168)</f>
        <v>4.761</v>
      </c>
      <c r="G8168" s="25" t="n">
        <f aca="false">IF(OR(D8168="",E8168="",F8168=""),"",D8168*($B$7-$B$8-F8168-E8168))</f>
        <v>5669.18214742155</v>
      </c>
      <c r="H8168" s="25" t="n">
        <f aca="false">IF(D8168="","",D8168*$F$30)</f>
        <v>6469.44191508274</v>
      </c>
    </row>
    <row r="8169" customFormat="false" ht="15" hidden="false" customHeight="false" outlineLevel="0" collapsed="false">
      <c r="A8169" s="2" t="n">
        <v>8135</v>
      </c>
      <c r="B8169" s="2" t="n">
        <v>11</v>
      </c>
      <c r="C8169" s="22" t="n">
        <f aca="true">NORMSINV(MAX(RAND(),0.000000000001))</f>
        <v>0.73344564359098</v>
      </c>
      <c r="D8169" s="24" t="n">
        <f aca="false">IF($B$11="","",$B$11*EXP($B$12*C8169))</f>
        <v>1263.3748868506</v>
      </c>
      <c r="E8169" s="20" t="n">
        <f aca="true">IF($B$10="","",$B$10*(1-$B$14+2*$B$14*RAND()))</f>
        <v>3.40378187432984</v>
      </c>
      <c r="F8169" s="21" t="n">
        <f aca="false">INDEX($E$17:$E$28,B8169)</f>
        <v>4.761</v>
      </c>
      <c r="G8169" s="25" t="n">
        <f aca="false">IF(OR(D8169="",E8169="",F8169=""),"",D8169*($B$7-$B$8-F8169-E8169))</f>
        <v>5780.21568183533</v>
      </c>
      <c r="H8169" s="25" t="n">
        <f aca="false">IF(D8169="","",D8169*$F$30)</f>
        <v>6315.8637343435</v>
      </c>
    </row>
    <row r="8170" customFormat="false" ht="15" hidden="false" customHeight="false" outlineLevel="0" collapsed="false">
      <c r="A8170" s="2" t="n">
        <v>8136</v>
      </c>
      <c r="B8170" s="2" t="n">
        <v>12</v>
      </c>
      <c r="C8170" s="22" t="n">
        <f aca="true">NORMSINV(MAX(RAND(),0.000000000001))</f>
        <v>-0.359832840691855</v>
      </c>
      <c r="D8170" s="24" t="n">
        <f aca="false">IF($B$11="","",$B$11*EXP($B$12*C8170))</f>
        <v>797.013363216685</v>
      </c>
      <c r="E8170" s="20" t="n">
        <f aca="true">IF($B$10="","",$B$10*(1-$B$14+2*$B$14*RAND()))</f>
        <v>3.48684084286725</v>
      </c>
      <c r="F8170" s="21" t="n">
        <f aca="false">INDEX($E$17:$E$28,B8170)</f>
        <v>4.761</v>
      </c>
      <c r="G8170" s="25" t="n">
        <f aca="false">IF(OR(D8170="",E8170="",F8170=""),"",D8170*($B$7-$B$8-F8170-E8170))</f>
        <v>3580.310877931</v>
      </c>
      <c r="H8170" s="25" t="n">
        <f aca="false">IF(D8170="","",D8170*$F$30)</f>
        <v>3984.42920539285</v>
      </c>
    </row>
    <row r="8171" customFormat="false" ht="15" hidden="false" customHeight="false" outlineLevel="0" collapsed="false">
      <c r="A8171" s="2" t="n">
        <v>8137</v>
      </c>
      <c r="B8171" s="2" t="n">
        <v>1</v>
      </c>
      <c r="C8171" s="22" t="n">
        <f aca="true">NORMSINV(MAX(RAND(),0.000000000001))</f>
        <v>-0.236037474464885</v>
      </c>
      <c r="D8171" s="24" t="n">
        <f aca="false">IF($B$11="","",$B$11*EXP($B$12*C8171))</f>
        <v>839.691541713176</v>
      </c>
      <c r="E8171" s="20" t="n">
        <f aca="true">IF($B$10="","",$B$10*(1-$B$14+2*$B$14*RAND()))</f>
        <v>3.38731038907973</v>
      </c>
      <c r="F8171" s="21" t="n">
        <f aca="false">INDEX($E$17:$E$28,B8171)</f>
        <v>4.92562580645161</v>
      </c>
      <c r="G8171" s="25" t="n">
        <f aca="false">IF(OR(D8171="",E8171="",F8171=""),"",D8171*($B$7-$B$8-F8171-E8171))</f>
        <v>3717.36803123688</v>
      </c>
      <c r="H8171" s="25" t="n">
        <f aca="false">IF(D8171="","",D8171*$F$30)</f>
        <v>4197.78595533251</v>
      </c>
    </row>
    <row r="8172" customFormat="false" ht="15" hidden="false" customHeight="false" outlineLevel="0" collapsed="false">
      <c r="A8172" s="2" t="n">
        <v>8138</v>
      </c>
      <c r="B8172" s="2" t="n">
        <v>2</v>
      </c>
      <c r="C8172" s="22" t="n">
        <f aca="true">NORMSINV(MAX(RAND(),0.000000000001))</f>
        <v>0.220911952136238</v>
      </c>
      <c r="D8172" s="24" t="n">
        <f aca="false">IF($B$11="","",$B$11*EXP($B$12*C8172))</f>
        <v>1017.98208116125</v>
      </c>
      <c r="E8172" s="20" t="n">
        <f aca="true">IF($B$10="","",$B$10*(1-$B$14+2*$B$14*RAND()))</f>
        <v>3.87241911398319</v>
      </c>
      <c r="F8172" s="21" t="n">
        <f aca="false">INDEX($E$17:$E$28,B8172)</f>
        <v>5.0612</v>
      </c>
      <c r="G8172" s="25" t="n">
        <f aca="false">IF(OR(D8172="",E8172="",F8172=""),"",D8172*($B$7-$B$8-F8172-E8172))</f>
        <v>3874.82753603981</v>
      </c>
      <c r="H8172" s="25" t="n">
        <f aca="false">IF(D8172="","",D8172*$F$30)</f>
        <v>5089.09602014134</v>
      </c>
    </row>
    <row r="8173" customFormat="false" ht="15" hidden="false" customHeight="false" outlineLevel="0" collapsed="false">
      <c r="A8173" s="2" t="n">
        <v>8139</v>
      </c>
      <c r="B8173" s="2" t="n">
        <v>3</v>
      </c>
      <c r="C8173" s="22" t="n">
        <f aca="true">NORMSINV(MAX(RAND(),0.000000000001))</f>
        <v>0.213933431620976</v>
      </c>
      <c r="D8173" s="24" t="n">
        <f aca="false">IF($B$11="","",$B$11*EXP($B$12*C8173))</f>
        <v>1014.99308963202</v>
      </c>
      <c r="E8173" s="20" t="n">
        <f aca="true">IF($B$10="","",$B$10*(1-$B$14+2*$B$14*RAND()))</f>
        <v>3.8602988982422</v>
      </c>
      <c r="F8173" s="21" t="n">
        <f aca="false">INDEX($E$17:$E$28,B8173)</f>
        <v>5.0612</v>
      </c>
      <c r="G8173" s="25" t="n">
        <f aca="false">IF(OR(D8173="",E8173="",F8173=""),"",D8173*($B$7-$B$8-F8173-E8173))</f>
        <v>3875.75223103642</v>
      </c>
      <c r="H8173" s="25" t="n">
        <f aca="false">IF(D8173="","",D8173*$F$30)</f>
        <v>5074.15345368839</v>
      </c>
    </row>
    <row r="8174" customFormat="false" ht="15" hidden="false" customHeight="false" outlineLevel="0" collapsed="false">
      <c r="A8174" s="2" t="n">
        <v>8140</v>
      </c>
      <c r="B8174" s="2" t="n">
        <v>4</v>
      </c>
      <c r="C8174" s="22" t="n">
        <f aca="true">NORMSINV(MAX(RAND(),0.000000000001))</f>
        <v>-1.9578461054881</v>
      </c>
      <c r="D8174" s="24" t="n">
        <f aca="false">IF($B$11="","",$B$11*EXP($B$12*C8174))</f>
        <v>406.475184673275</v>
      </c>
      <c r="E8174" s="20" t="n">
        <f aca="true">IF($B$10="","",$B$10*(1-$B$14+2*$B$14*RAND()))</f>
        <v>3.94473097009283</v>
      </c>
      <c r="F8174" s="21" t="n">
        <f aca="false">INDEX($E$17:$E$28,B8174)</f>
        <v>4.89657419354839</v>
      </c>
      <c r="G8174" s="25" t="n">
        <f aca="false">IF(OR(D8174="",E8174="",F8174=""),"",D8174*($B$7-$B$8-F8174-E8174))</f>
        <v>1584.72270359368</v>
      </c>
      <c r="H8174" s="25" t="n">
        <f aca="false">IF(D8174="","",D8174*$F$30)</f>
        <v>2032.05074321864</v>
      </c>
    </row>
    <row r="8175" customFormat="false" ht="15" hidden="false" customHeight="false" outlineLevel="0" collapsed="false">
      <c r="A8175" s="2" t="n">
        <v>8141</v>
      </c>
      <c r="B8175" s="2" t="n">
        <v>5</v>
      </c>
      <c r="C8175" s="22" t="n">
        <f aca="true">NORMSINV(MAX(RAND(),0.000000000001))</f>
        <v>-1.69565077108025</v>
      </c>
      <c r="D8175" s="24" t="n">
        <f aca="false">IF($B$11="","",$B$11*EXP($B$12*C8175))</f>
        <v>453.957280459752</v>
      </c>
      <c r="E8175" s="20" t="n">
        <f aca="true">IF($B$10="","",$B$10*(1-$B$14+2*$B$14*RAND()))</f>
        <v>3.8274781820339</v>
      </c>
      <c r="F8175" s="21" t="n">
        <f aca="false">INDEX($E$17:$E$28,B8175)</f>
        <v>4.761</v>
      </c>
      <c r="G8175" s="25" t="n">
        <f aca="false">IF(OR(D8175="",E8175="",F8175=""),"",D8175*($B$7-$B$8-F8175-E8175))</f>
        <v>1884.61355425322</v>
      </c>
      <c r="H8175" s="25" t="n">
        <f aca="false">IF(D8175="","",D8175*$F$30)</f>
        <v>2269.42323647439</v>
      </c>
    </row>
    <row r="8176" customFormat="false" ht="15" hidden="false" customHeight="false" outlineLevel="0" collapsed="false">
      <c r="A8176" s="2" t="n">
        <v>8142</v>
      </c>
      <c r="B8176" s="2" t="n">
        <v>6</v>
      </c>
      <c r="C8176" s="22" t="n">
        <f aca="true">NORMSINV(MAX(RAND(),0.000000000001))</f>
        <v>-2.074585968358</v>
      </c>
      <c r="D8176" s="24" t="n">
        <f aca="false">IF($B$11="","",$B$11*EXP($B$12*C8176))</f>
        <v>386.964386367932</v>
      </c>
      <c r="E8176" s="20" t="n">
        <f aca="true">IF($B$10="","",$B$10*(1-$B$14+2*$B$14*RAND()))</f>
        <v>3.43764383989102</v>
      </c>
      <c r="F8176" s="21" t="n">
        <f aca="false">INDEX($E$17:$E$28,B8176)</f>
        <v>4.761</v>
      </c>
      <c r="G8176" s="25" t="n">
        <f aca="false">IF(OR(D8176="",E8176="",F8176=""),"",D8176*($B$7-$B$8-F8176-E8176))</f>
        <v>1757.3430997748</v>
      </c>
      <c r="H8176" s="25" t="n">
        <f aca="false">IF(D8176="","",D8176*$F$30)</f>
        <v>1934.51236033056</v>
      </c>
    </row>
    <row r="8177" customFormat="false" ht="15" hidden="false" customHeight="false" outlineLevel="0" collapsed="false">
      <c r="A8177" s="2" t="n">
        <v>8143</v>
      </c>
      <c r="B8177" s="2" t="n">
        <v>7</v>
      </c>
      <c r="C8177" s="22" t="n">
        <f aca="true">NORMSINV(MAX(RAND(),0.000000000001))</f>
        <v>1.37256875078926</v>
      </c>
      <c r="D8177" s="24" t="n">
        <f aca="false">IF($B$11="","",$B$11*EXP($B$12*C8177))</f>
        <v>1653.82603380937</v>
      </c>
      <c r="E8177" s="20" t="n">
        <f aca="true">IF($B$10="","",$B$10*(1-$B$14+2*$B$14*RAND()))</f>
        <v>3.5794537972565</v>
      </c>
      <c r="F8177" s="21" t="n">
        <f aca="false">INDEX($E$17:$E$28,B8177)</f>
        <v>4.761</v>
      </c>
      <c r="G8177" s="25" t="n">
        <f aca="false">IF(OR(D8177="",E8177="",F8177=""),"",D8177*($B$7-$B$8-F8177-E8177))</f>
        <v>7276.08404704438</v>
      </c>
      <c r="H8177" s="25" t="n">
        <f aca="false">IF(D8177="","",D8177*$F$30)</f>
        <v>8267.80710821982</v>
      </c>
    </row>
    <row r="8178" customFormat="false" ht="15" hidden="false" customHeight="false" outlineLevel="0" collapsed="false">
      <c r="A8178" s="2" t="n">
        <v>8144</v>
      </c>
      <c r="B8178" s="2" t="n">
        <v>8</v>
      </c>
      <c r="C8178" s="22" t="n">
        <f aca="true">NORMSINV(MAX(RAND(),0.000000000001))</f>
        <v>-1.37397456969552</v>
      </c>
      <c r="D8178" s="24" t="n">
        <f aca="false">IF($B$11="","",$B$11*EXP($B$12*C8178))</f>
        <v>519.853236169314</v>
      </c>
      <c r="E8178" s="20" t="n">
        <f aca="true">IF($B$10="","",$B$10*(1-$B$14+2*$B$14*RAND()))</f>
        <v>3.88641635493916</v>
      </c>
      <c r="F8178" s="21" t="n">
        <f aca="false">INDEX($E$17:$E$28,B8178)</f>
        <v>4.761</v>
      </c>
      <c r="G8178" s="25" t="n">
        <f aca="false">IF(OR(D8178="",E8178="",F8178=""),"",D8178*($B$7-$B$8-F8178-E8178))</f>
        <v>2127.54285217849</v>
      </c>
      <c r="H8178" s="25" t="n">
        <f aca="false">IF(D8178="","",D8178*$F$30)</f>
        <v>2598.85029825763</v>
      </c>
    </row>
    <row r="8179" customFormat="false" ht="15" hidden="false" customHeight="false" outlineLevel="0" collapsed="false">
      <c r="A8179" s="2" t="n">
        <v>8145</v>
      </c>
      <c r="B8179" s="2" t="n">
        <v>9</v>
      </c>
      <c r="C8179" s="22" t="n">
        <f aca="true">NORMSINV(MAX(RAND(),0.000000000001))</f>
        <v>-1.1458323170334</v>
      </c>
      <c r="D8179" s="24" t="n">
        <f aca="false">IF($B$11="","",$B$11*EXP($B$12*C8179))</f>
        <v>572.308360194511</v>
      </c>
      <c r="E8179" s="20" t="n">
        <f aca="true">IF($B$10="","",$B$10*(1-$B$14+2*$B$14*RAND()))</f>
        <v>3.44337247695039</v>
      </c>
      <c r="F8179" s="21" t="n">
        <f aca="false">INDEX($E$17:$E$28,B8179)</f>
        <v>4.761</v>
      </c>
      <c r="G8179" s="25" t="n">
        <f aca="false">IF(OR(D8179="",E8179="",F8179=""),"",D8179*($B$7-$B$8-F8179-E8179))</f>
        <v>2595.77755016962</v>
      </c>
      <c r="H8179" s="25" t="n">
        <f aca="false">IF(D8179="","",D8179*$F$30)</f>
        <v>2861.0839542844</v>
      </c>
    </row>
    <row r="8180" customFormat="false" ht="15" hidden="false" customHeight="false" outlineLevel="0" collapsed="false">
      <c r="A8180" s="2" t="n">
        <v>8146</v>
      </c>
      <c r="B8180" s="2" t="n">
        <v>10</v>
      </c>
      <c r="C8180" s="22" t="n">
        <f aca="true">NORMSINV(MAX(RAND(),0.000000000001))</f>
        <v>-0.0344236850629462</v>
      </c>
      <c r="D8180" s="24" t="n">
        <f aca="false">IF($B$11="","",$B$11*EXP($B$12*C8180))</f>
        <v>914.143738014634</v>
      </c>
      <c r="E8180" s="20" t="n">
        <f aca="true">IF($B$10="","",$B$10*(1-$B$14+2*$B$14*RAND()))</f>
        <v>3.89001543704505</v>
      </c>
      <c r="F8180" s="21" t="n">
        <f aca="false">INDEX($E$17:$E$28,B8180)</f>
        <v>4.761</v>
      </c>
      <c r="G8180" s="25" t="n">
        <f aca="false">IF(OR(D8180="",E8180="",F8180=""),"",D8180*($B$7-$B$8-F8180-E8180))</f>
        <v>3737.91963306377</v>
      </c>
      <c r="H8180" s="25" t="n">
        <f aca="false">IF(D8180="","",D8180*$F$30)</f>
        <v>4569.98737508276</v>
      </c>
    </row>
    <row r="8181" customFormat="false" ht="15" hidden="false" customHeight="false" outlineLevel="0" collapsed="false">
      <c r="A8181" s="2" t="n">
        <v>8147</v>
      </c>
      <c r="B8181" s="2" t="n">
        <v>11</v>
      </c>
      <c r="C8181" s="22" t="n">
        <f aca="true">NORMSINV(MAX(RAND(),0.000000000001))</f>
        <v>0.664098775581699</v>
      </c>
      <c r="D8181" s="24" t="n">
        <f aca="false">IF($B$11="","",$B$11*EXP($B$12*C8181))</f>
        <v>1226.99268596843</v>
      </c>
      <c r="E8181" s="20" t="n">
        <f aca="true">IF($B$10="","",$B$10*(1-$B$14+2*$B$14*RAND()))</f>
        <v>3.94154178342602</v>
      </c>
      <c r="F8181" s="21" t="n">
        <f aca="false">INDEX($E$17:$E$28,B8181)</f>
        <v>4.761</v>
      </c>
      <c r="G8181" s="25" t="n">
        <f aca="false">IF(OR(D8181="",E8181="",F8181=""),"",D8181*($B$7-$B$8-F8181-E8181))</f>
        <v>4953.93170163943</v>
      </c>
      <c r="H8181" s="25" t="n">
        <f aca="false">IF(D8181="","",D8181*$F$30)</f>
        <v>6133.98183569339</v>
      </c>
    </row>
    <row r="8182" customFormat="false" ht="15" hidden="false" customHeight="false" outlineLevel="0" collapsed="false">
      <c r="A8182" s="2" t="n">
        <v>8148</v>
      </c>
      <c r="B8182" s="2" t="n">
        <v>12</v>
      </c>
      <c r="C8182" s="22" t="n">
        <f aca="true">NORMSINV(MAX(RAND(),0.000000000001))</f>
        <v>-0.195510563179629</v>
      </c>
      <c r="D8182" s="24" t="n">
        <f aca="false">IF($B$11="","",$B$11*EXP($B$12*C8182))</f>
        <v>854.153805232693</v>
      </c>
      <c r="E8182" s="20" t="n">
        <f aca="true">IF($B$10="","",$B$10*(1-$B$14+2*$B$14*RAND()))</f>
        <v>4.0324314143355</v>
      </c>
      <c r="F8182" s="21" t="n">
        <f aca="false">INDEX($E$17:$E$28,B8182)</f>
        <v>4.761</v>
      </c>
      <c r="G8182" s="25" t="n">
        <f aca="false">IF(OR(D8182="",E8182="",F8182=""),"",D8182*($B$7-$B$8-F8182-E8182))</f>
        <v>3370.97657505714</v>
      </c>
      <c r="H8182" s="25" t="n">
        <f aca="false">IF(D8182="","",D8182*$F$30)</f>
        <v>4270.08570311928</v>
      </c>
    </row>
    <row r="8183" customFormat="false" ht="15" hidden="false" customHeight="false" outlineLevel="0" collapsed="false">
      <c r="A8183" s="2" t="n">
        <v>8149</v>
      </c>
      <c r="B8183" s="2" t="n">
        <v>1</v>
      </c>
      <c r="C8183" s="22" t="n">
        <f aca="true">NORMSINV(MAX(RAND(),0.000000000001))</f>
        <v>2.047820440404</v>
      </c>
      <c r="D8183" s="24" t="n">
        <f aca="false">IF($B$11="","",$B$11*EXP($B$12*C8183))</f>
        <v>2198.15761289494</v>
      </c>
      <c r="E8183" s="20" t="n">
        <f aca="true">IF($B$10="","",$B$10*(1-$B$14+2*$B$14*RAND()))</f>
        <v>3.7879230766381</v>
      </c>
      <c r="F8183" s="21" t="n">
        <f aca="false">INDEX($E$17:$E$28,B8183)</f>
        <v>4.92562580645161</v>
      </c>
      <c r="G8183" s="25" t="n">
        <f aca="false">IF(OR(D8183="",E8183="",F8183=""),"",D8183*($B$7-$B$8-F8183-E8183))</f>
        <v>8850.77417558569</v>
      </c>
      <c r="H8183" s="25" t="n">
        <f aca="false">IF(D8183="","",D8183*$F$30)</f>
        <v>10989.0295383844</v>
      </c>
    </row>
    <row r="8184" customFormat="false" ht="15" hidden="false" customHeight="false" outlineLevel="0" collapsed="false">
      <c r="A8184" s="2" t="n">
        <v>8150</v>
      </c>
      <c r="B8184" s="2" t="n">
        <v>2</v>
      </c>
      <c r="C8184" s="22" t="n">
        <f aca="true">NORMSINV(MAX(RAND(),0.000000000001))</f>
        <v>1.77902578263008</v>
      </c>
      <c r="D8184" s="24" t="n">
        <f aca="false">IF($B$11="","",$B$11*EXP($B$12*C8184))</f>
        <v>1962.77367462662</v>
      </c>
      <c r="E8184" s="20" t="n">
        <f aca="true">IF($B$10="","",$B$10*(1-$B$14+2*$B$14*RAND()))</f>
        <v>3.62193005221625</v>
      </c>
      <c r="F8184" s="21" t="n">
        <f aca="false">INDEX($E$17:$E$28,B8184)</f>
        <v>5.0612</v>
      </c>
      <c r="G8184" s="25" t="n">
        <f aca="false">IF(OR(D8184="",E8184="",F8184=""),"",D8184*($B$7-$B$8-F8184-E8184))</f>
        <v>7962.71753489381</v>
      </c>
      <c r="H8184" s="25" t="n">
        <f aca="false">IF(D8184="","",D8184*$F$30)</f>
        <v>9812.2981541934</v>
      </c>
    </row>
    <row r="8185" customFormat="false" ht="15" hidden="false" customHeight="false" outlineLevel="0" collapsed="false">
      <c r="A8185" s="2" t="n">
        <v>8151</v>
      </c>
      <c r="B8185" s="2" t="n">
        <v>3</v>
      </c>
      <c r="C8185" s="22" t="n">
        <f aca="true">NORMSINV(MAX(RAND(),0.000000000001))</f>
        <v>-0.0988281777178257</v>
      </c>
      <c r="D8185" s="24" t="n">
        <f aca="false">IF($B$11="","",$B$11*EXP($B$12*C8185))</f>
        <v>889.669418561802</v>
      </c>
      <c r="E8185" s="20" t="n">
        <f aca="true">IF($B$10="","",$B$10*(1-$B$14+2*$B$14*RAND()))</f>
        <v>3.77197767664498</v>
      </c>
      <c r="F8185" s="21" t="n">
        <f aca="false">INDEX($E$17:$E$28,B8185)</f>
        <v>5.0612</v>
      </c>
      <c r="G8185" s="25" t="n">
        <f aca="false">IF(OR(D8185="",E8185="",F8185=""),"",D8185*($B$7-$B$8-F8185-E8185))</f>
        <v>3475.78034484353</v>
      </c>
      <c r="H8185" s="25" t="n">
        <f aca="false">IF(D8185="","",D8185*$F$30)</f>
        <v>4447.63535727416</v>
      </c>
    </row>
    <row r="8186" customFormat="false" ht="15" hidden="false" customHeight="false" outlineLevel="0" collapsed="false">
      <c r="A8186" s="2" t="n">
        <v>8152</v>
      </c>
      <c r="B8186" s="2" t="n">
        <v>4</v>
      </c>
      <c r="C8186" s="22" t="n">
        <f aca="true">NORMSINV(MAX(RAND(),0.000000000001))</f>
        <v>2.05178807278332</v>
      </c>
      <c r="D8186" s="24" t="n">
        <f aca="false">IF($B$11="","",$B$11*EXP($B$12*C8186))</f>
        <v>2201.8356228179</v>
      </c>
      <c r="E8186" s="20" t="n">
        <f aca="true">IF($B$10="","",$B$10*(1-$B$14+2*$B$14*RAND()))</f>
        <v>3.95992225651268</v>
      </c>
      <c r="F8186" s="21" t="n">
        <f aca="false">INDEX($E$17:$E$28,B8186)</f>
        <v>4.89657419354839</v>
      </c>
      <c r="G8186" s="25" t="n">
        <f aca="false">IF(OR(D8186="",E8186="",F8186=""),"",D8186*($B$7-$B$8-F8186-E8186))</f>
        <v>8550.83645759531</v>
      </c>
      <c r="H8186" s="25" t="n">
        <f aca="false">IF(D8186="","",D8186*$F$30)</f>
        <v>11007.4166455912</v>
      </c>
    </row>
    <row r="8187" customFormat="false" ht="15" hidden="false" customHeight="false" outlineLevel="0" collapsed="false">
      <c r="A8187" s="2" t="n">
        <v>8153</v>
      </c>
      <c r="B8187" s="2" t="n">
        <v>5</v>
      </c>
      <c r="C8187" s="22" t="n">
        <f aca="true">NORMSINV(MAX(RAND(),0.000000000001))</f>
        <v>2.80298800023715</v>
      </c>
      <c r="D8187" s="24" t="n">
        <f aca="false">IF($B$11="","",$B$11*EXP($B$12*C8187))</f>
        <v>3021.70591854275</v>
      </c>
      <c r="E8187" s="20" t="n">
        <f aca="true">IF($B$10="","",$B$10*(1-$B$14+2*$B$14*RAND()))</f>
        <v>3.66388512444803</v>
      </c>
      <c r="F8187" s="21" t="n">
        <f aca="false">INDEX($E$17:$E$28,B8187)</f>
        <v>4.761</v>
      </c>
      <c r="G8187" s="25" t="n">
        <f aca="false">IF(OR(D8187="",E8187="",F8187=""),"",D8187*($B$7-$B$8-F8187-E8187))</f>
        <v>13039.0081586472</v>
      </c>
      <c r="H8187" s="25" t="n">
        <f aca="false">IF(D8187="","",D8187*$F$30)</f>
        <v>15106.1122279789</v>
      </c>
    </row>
    <row r="8188" customFormat="false" ht="15" hidden="false" customHeight="false" outlineLevel="0" collapsed="false">
      <c r="A8188" s="2" t="n">
        <v>8154</v>
      </c>
      <c r="B8188" s="2" t="n">
        <v>6</v>
      </c>
      <c r="C8188" s="22" t="n">
        <f aca="true">NORMSINV(MAX(RAND(),0.000000000001))</f>
        <v>0.614305935855642</v>
      </c>
      <c r="D8188" s="24" t="n">
        <f aca="false">IF($B$11="","",$B$11*EXP($B$12*C8188))</f>
        <v>1201.51732042034</v>
      </c>
      <c r="E8188" s="20" t="n">
        <f aca="true">IF($B$10="","",$B$10*(1-$B$14+2*$B$14*RAND()))</f>
        <v>3.72705020002272</v>
      </c>
      <c r="F8188" s="21" t="n">
        <f aca="false">INDEX($E$17:$E$28,B8188)</f>
        <v>4.761</v>
      </c>
      <c r="G8188" s="25" t="n">
        <f aca="false">IF(OR(D8188="",E8188="",F8188=""),"",D8188*($B$7-$B$8-F8188-E8188))</f>
        <v>5108.79133023049</v>
      </c>
      <c r="H8188" s="25" t="n">
        <f aca="false">IF(D8188="","",D8188*$F$30)</f>
        <v>6006.62538824534</v>
      </c>
    </row>
    <row r="8189" customFormat="false" ht="15" hidden="false" customHeight="false" outlineLevel="0" collapsed="false">
      <c r="A8189" s="2" t="n">
        <v>8155</v>
      </c>
      <c r="B8189" s="2" t="n">
        <v>7</v>
      </c>
      <c r="C8189" s="22" t="n">
        <f aca="true">NORMSINV(MAX(RAND(),0.000000000001))</f>
        <v>0.836768337767354</v>
      </c>
      <c r="D8189" s="24" t="n">
        <f aca="false">IF($B$11="","",$B$11*EXP($B$12*C8189))</f>
        <v>1319.59292535013</v>
      </c>
      <c r="E8189" s="20" t="n">
        <f aca="true">IF($B$10="","",$B$10*(1-$B$14+2*$B$14*RAND()))</f>
        <v>4.08482521931533</v>
      </c>
      <c r="F8189" s="21" t="n">
        <f aca="false">INDEX($E$17:$E$28,B8189)</f>
        <v>4.761</v>
      </c>
      <c r="G8189" s="25" t="n">
        <f aca="false">IF(OR(D8189="",E8189="",F8189=""),"",D8189*($B$7-$B$8-F8189-E8189))</f>
        <v>5138.72549066839</v>
      </c>
      <c r="H8189" s="25" t="n">
        <f aca="false">IF(D8189="","",D8189*$F$30)</f>
        <v>6596.90895241037</v>
      </c>
    </row>
    <row r="8190" customFormat="false" ht="15" hidden="false" customHeight="false" outlineLevel="0" collapsed="false">
      <c r="A8190" s="2" t="n">
        <v>8156</v>
      </c>
      <c r="B8190" s="2" t="n">
        <v>8</v>
      </c>
      <c r="C8190" s="22" t="n">
        <f aca="true">NORMSINV(MAX(RAND(),0.000000000001))</f>
        <v>-0.0328747776629258</v>
      </c>
      <c r="D8190" s="24" t="n">
        <f aca="false">IF($B$11="","",$B$11*EXP($B$12*C8190))</f>
        <v>914.740555079428</v>
      </c>
      <c r="E8190" s="20" t="n">
        <f aca="true">IF($B$10="","",$B$10*(1-$B$14+2*$B$14*RAND()))</f>
        <v>3.65001731065293</v>
      </c>
      <c r="F8190" s="21" t="n">
        <f aca="false">INDEX($E$17:$E$28,B8190)</f>
        <v>4.761</v>
      </c>
      <c r="G8190" s="25" t="n">
        <f aca="false">IF(OR(D8190="",E8190="",F8190=""),"",D8190*($B$7-$B$8-F8190-E8190))</f>
        <v>3959.89602818257</v>
      </c>
      <c r="H8190" s="25" t="n">
        <f aca="false">IF(D8190="","",D8190*$F$30)</f>
        <v>4572.97098295308</v>
      </c>
    </row>
    <row r="8191" customFormat="false" ht="15" hidden="false" customHeight="false" outlineLevel="0" collapsed="false">
      <c r="A8191" s="2" t="n">
        <v>8157</v>
      </c>
      <c r="B8191" s="2" t="n">
        <v>9</v>
      </c>
      <c r="C8191" s="22" t="n">
        <f aca="true">NORMSINV(MAX(RAND(),0.000000000001))</f>
        <v>1.49664444787326</v>
      </c>
      <c r="D8191" s="24" t="n">
        <f aca="false">IF($B$11="","",$B$11*EXP($B$12*C8191))</f>
        <v>1742.59032806706</v>
      </c>
      <c r="E8191" s="20" t="n">
        <f aca="true">IF($B$10="","",$B$10*(1-$B$14+2*$B$14*RAND()))</f>
        <v>3.81455873904973</v>
      </c>
      <c r="F8191" s="21" t="n">
        <f aca="false">INDEX($E$17:$E$28,B8191)</f>
        <v>4.761</v>
      </c>
      <c r="G8191" s="25" t="n">
        <f aca="false">IF(OR(D8191="",E8191="",F8191=""),"",D8191*($B$7-$B$8-F8191-E8191))</f>
        <v>7256.91506313533</v>
      </c>
      <c r="H8191" s="25" t="n">
        <f aca="false">IF(D8191="","",D8191*$F$30)</f>
        <v>8711.55756807284</v>
      </c>
    </row>
    <row r="8192" customFormat="false" ht="15" hidden="false" customHeight="false" outlineLevel="0" collapsed="false">
      <c r="A8192" s="2" t="n">
        <v>8158</v>
      </c>
      <c r="B8192" s="2" t="n">
        <v>10</v>
      </c>
      <c r="C8192" s="22" t="n">
        <f aca="true">NORMSINV(MAX(RAND(),0.000000000001))</f>
        <v>1.4459370409825</v>
      </c>
      <c r="D8192" s="24" t="n">
        <f aca="false">IF($B$11="","",$B$11*EXP($B$12*C8192))</f>
        <v>1705.75242758704</v>
      </c>
      <c r="E8192" s="20" t="n">
        <f aca="true">IF($B$10="","",$B$10*(1-$B$14+2*$B$14*RAND()))</f>
        <v>3.8267041195654</v>
      </c>
      <c r="F8192" s="21" t="n">
        <f aca="false">INDEX($E$17:$E$28,B8192)</f>
        <v>4.761</v>
      </c>
      <c r="G8192" s="25" t="n">
        <f aca="false">IF(OR(D8192="",E8192="",F8192=""),"",D8192*($B$7-$B$8-F8192-E8192))</f>
        <v>7082.78877811101</v>
      </c>
      <c r="H8192" s="25" t="n">
        <f aca="false">IF(D8192="","",D8192*$F$30)</f>
        <v>8527.39753599315</v>
      </c>
    </row>
    <row r="8193" customFormat="false" ht="15" hidden="false" customHeight="false" outlineLevel="0" collapsed="false">
      <c r="A8193" s="2" t="n">
        <v>8159</v>
      </c>
      <c r="B8193" s="2" t="n">
        <v>11</v>
      </c>
      <c r="C8193" s="22" t="n">
        <f aca="true">NORMSINV(MAX(RAND(),0.000000000001))</f>
        <v>-0.143804244321122</v>
      </c>
      <c r="D8193" s="24" t="n">
        <f aca="false">IF($B$11="","",$B$11*EXP($B$12*C8193))</f>
        <v>872.96770812151</v>
      </c>
      <c r="E8193" s="20" t="n">
        <f aca="true">IF($B$10="","",$B$10*(1-$B$14+2*$B$14*RAND()))</f>
        <v>3.82457544304035</v>
      </c>
      <c r="F8193" s="21" t="n">
        <f aca="false">INDEX($E$17:$E$28,B8193)</f>
        <v>4.761</v>
      </c>
      <c r="G8193" s="25" t="n">
        <f aca="false">IF(OR(D8193="",E8193="",F8193=""),"",D8193*($B$7-$B$8-F8193-E8193))</f>
        <v>3626.67848405279</v>
      </c>
      <c r="H8193" s="25" t="n">
        <f aca="false">IF(D8193="","",D8193*$F$30)</f>
        <v>4364.14016644105</v>
      </c>
    </row>
    <row r="8194" customFormat="false" ht="15" hidden="false" customHeight="false" outlineLevel="0" collapsed="false">
      <c r="A8194" s="2" t="n">
        <v>8160</v>
      </c>
      <c r="B8194" s="2" t="n">
        <v>12</v>
      </c>
      <c r="C8194" s="22" t="n">
        <f aca="true">NORMSINV(MAX(RAND(),0.000000000001))</f>
        <v>0.0737076183265377</v>
      </c>
      <c r="D8194" s="24" t="n">
        <f aca="false">IF($B$11="","",$B$11*EXP($B$12*C8194))</f>
        <v>956.758189272977</v>
      </c>
      <c r="E8194" s="20" t="n">
        <f aca="true">IF($B$10="","",$B$10*(1-$B$14+2*$B$14*RAND()))</f>
        <v>3.66060551271764</v>
      </c>
      <c r="F8194" s="21" t="n">
        <f aca="false">INDEX($E$17:$E$28,B8194)</f>
        <v>4.761</v>
      </c>
      <c r="G8194" s="25" t="n">
        <f aca="false">IF(OR(D8194="",E8194="",F8194=""),"",D8194*($B$7-$B$8-F8194-E8194))</f>
        <v>4131.65929021868</v>
      </c>
      <c r="H8194" s="25" t="n">
        <f aca="false">IF(D8194="","",D8194*$F$30)</f>
        <v>4783.02553981347</v>
      </c>
    </row>
    <row r="8195" customFormat="false" ht="15" hidden="false" customHeight="false" outlineLevel="0" collapsed="false">
      <c r="A8195" s="2" t="n">
        <v>8161</v>
      </c>
      <c r="B8195" s="2" t="n">
        <v>1</v>
      </c>
      <c r="C8195" s="22" t="n">
        <f aca="true">NORMSINV(MAX(RAND(),0.000000000001))</f>
        <v>0.329593817779272</v>
      </c>
      <c r="D8195" s="24" t="n">
        <f aca="false">IF($B$11="","",$B$11*EXP($B$12*C8195))</f>
        <v>1065.68434075011</v>
      </c>
      <c r="E8195" s="20" t="n">
        <f aca="true">IF($B$10="","",$B$10*(1-$B$14+2*$B$14*RAND()))</f>
        <v>3.53556506313582</v>
      </c>
      <c r="F8195" s="21" t="n">
        <f aca="false">INDEX($E$17:$E$28,B8195)</f>
        <v>4.92562580645161</v>
      </c>
      <c r="G8195" s="25" t="n">
        <f aca="false">IF(OR(D8195="",E8195="",F8195=""),"",D8195*($B$7-$B$8-F8195-E8195))</f>
        <v>4559.85988733927</v>
      </c>
      <c r="H8195" s="25" t="n">
        <f aca="false">IF(D8195="","",D8195*$F$30)</f>
        <v>5327.56915627795</v>
      </c>
    </row>
    <row r="8196" customFormat="false" ht="15" hidden="false" customHeight="false" outlineLevel="0" collapsed="false">
      <c r="A8196" s="2" t="n">
        <v>8162</v>
      </c>
      <c r="B8196" s="2" t="n">
        <v>2</v>
      </c>
      <c r="C8196" s="22" t="n">
        <f aca="true">NORMSINV(MAX(RAND(),0.000000000001))</f>
        <v>-0.434823523116109</v>
      </c>
      <c r="D8196" s="24" t="n">
        <f aca="false">IF($B$11="","",$B$11*EXP($B$12*C8196))</f>
        <v>772.222651109369</v>
      </c>
      <c r="E8196" s="20" t="n">
        <f aca="true">IF($B$10="","",$B$10*(1-$B$14+2*$B$14*RAND()))</f>
        <v>3.681029266892</v>
      </c>
      <c r="F8196" s="21" t="n">
        <f aca="false">INDEX($E$17:$E$28,B8196)</f>
        <v>5.0612</v>
      </c>
      <c r="G8196" s="25" t="n">
        <f aca="false">IF(OR(D8196="",E8196="",F8196=""),"",D8196*($B$7-$B$8-F8196-E8196))</f>
        <v>3087.16911404811</v>
      </c>
      <c r="H8196" s="25" t="n">
        <f aca="false">IF(D8196="","",D8196*$F$30)</f>
        <v>3860.49547742596</v>
      </c>
    </row>
    <row r="8197" customFormat="false" ht="15" hidden="false" customHeight="false" outlineLevel="0" collapsed="false">
      <c r="A8197" s="2" t="n">
        <v>8163</v>
      </c>
      <c r="B8197" s="2" t="n">
        <v>3</v>
      </c>
      <c r="C8197" s="22" t="n">
        <f aca="true">NORMSINV(MAX(RAND(),0.000000000001))</f>
        <v>0.699572658988464</v>
      </c>
      <c r="D8197" s="24" t="n">
        <f aca="false">IF($B$11="","",$B$11*EXP($B$12*C8197))</f>
        <v>1245.47090524156</v>
      </c>
      <c r="E8197" s="20" t="n">
        <f aca="true">IF($B$10="","",$B$10*(1-$B$14+2*$B$14*RAND()))</f>
        <v>3.70518063139748</v>
      </c>
      <c r="F8197" s="21" t="n">
        <f aca="false">INDEX($E$17:$E$28,B8197)</f>
        <v>5.0612</v>
      </c>
      <c r="G8197" s="25" t="n">
        <f aca="false">IF(OR(D8197="",E8197="",F8197=""),"",D8197*($B$7-$B$8-F8197-E8197))</f>
        <v>4949.02731209877</v>
      </c>
      <c r="H8197" s="25" t="n">
        <f aca="false">IF(D8197="","",D8197*$F$30)</f>
        <v>6226.3581494836</v>
      </c>
    </row>
    <row r="8198" customFormat="false" ht="15" hidden="false" customHeight="false" outlineLevel="0" collapsed="false">
      <c r="A8198" s="2" t="n">
        <v>8164</v>
      </c>
      <c r="B8198" s="2" t="n">
        <v>4</v>
      </c>
      <c r="C8198" s="22" t="n">
        <f aca="true">NORMSINV(MAX(RAND(),0.000000000001))</f>
        <v>1.00470917748409</v>
      </c>
      <c r="D8198" s="24" t="n">
        <f aca="false">IF($B$11="","",$B$11*EXP($B$12*C8198))</f>
        <v>1416.356699968</v>
      </c>
      <c r="E8198" s="20" t="n">
        <f aca="true">IF($B$10="","",$B$10*(1-$B$14+2*$B$14*RAND()))</f>
        <v>3.56819978888955</v>
      </c>
      <c r="F8198" s="21" t="n">
        <f aca="false">INDEX($E$17:$E$28,B8198)</f>
        <v>4.89657419354839</v>
      </c>
      <c r="G8198" s="25" t="n">
        <f aca="false">IF(OR(D8198="",E8198="",F8198=""),"",D8198*($B$7-$B$8-F8198-E8198))</f>
        <v>6055.24501385153</v>
      </c>
      <c r="H8198" s="25" t="n">
        <f aca="false">IF(D8198="","",D8198*$F$30)</f>
        <v>7080.65041448001</v>
      </c>
    </row>
    <row r="8199" customFormat="false" ht="15" hidden="false" customHeight="false" outlineLevel="0" collapsed="false">
      <c r="A8199" s="2" t="n">
        <v>8165</v>
      </c>
      <c r="B8199" s="2" t="n">
        <v>5</v>
      </c>
      <c r="C8199" s="22" t="n">
        <f aca="true">NORMSINV(MAX(RAND(),0.000000000001))</f>
        <v>-0.160455002192451</v>
      </c>
      <c r="D8199" s="24" t="n">
        <f aca="false">IF($B$11="","",$B$11*EXP($B$12*C8199))</f>
        <v>866.864346323019</v>
      </c>
      <c r="E8199" s="20" t="n">
        <f aca="true">IF($B$10="","",$B$10*(1-$B$14+2*$B$14*RAND()))</f>
        <v>3.99100165168324</v>
      </c>
      <c r="F8199" s="21" t="n">
        <f aca="false">INDEX($E$17:$E$28,B8199)</f>
        <v>4.761</v>
      </c>
      <c r="G8199" s="25" t="n">
        <f aca="false">IF(OR(D8199="",E8199="",F8199=""),"",D8199*($B$7-$B$8-F8199-E8199))</f>
        <v>3457.05358135089</v>
      </c>
      <c r="H8199" s="25" t="n">
        <f aca="false">IF(D8199="","",D8199*$F$30)</f>
        <v>4333.62824013804</v>
      </c>
    </row>
    <row r="8200" customFormat="false" ht="15" hidden="false" customHeight="false" outlineLevel="0" collapsed="false">
      <c r="A8200" s="2" t="n">
        <v>8166</v>
      </c>
      <c r="B8200" s="2" t="n">
        <v>6</v>
      </c>
      <c r="C8200" s="22" t="n">
        <f aca="true">NORMSINV(MAX(RAND(),0.000000000001))</f>
        <v>-1.54570560425813</v>
      </c>
      <c r="D8200" s="24" t="n">
        <f aca="false">IF($B$11="","",$B$11*EXP($B$12*C8200))</f>
        <v>483.564594140456</v>
      </c>
      <c r="E8200" s="20" t="n">
        <f aca="true">IF($B$10="","",$B$10*(1-$B$14+2*$B$14*RAND()))</f>
        <v>3.99857716313985</v>
      </c>
      <c r="F8200" s="21" t="n">
        <f aca="false">INDEX($E$17:$E$28,B8200)</f>
        <v>4.761</v>
      </c>
      <c r="G8200" s="25" t="n">
        <f aca="false">IF(OR(D8200="",E8200="",F8200=""),"",D8200*($B$7-$B$8-F8200-E8200))</f>
        <v>1924.79155361368</v>
      </c>
      <c r="H8200" s="25" t="n">
        <f aca="false">IF(D8200="","",D8200*$F$30)</f>
        <v>2417.43611902697</v>
      </c>
    </row>
    <row r="8201" customFormat="false" ht="15" hidden="false" customHeight="false" outlineLevel="0" collapsed="false">
      <c r="A8201" s="2" t="n">
        <v>8167</v>
      </c>
      <c r="B8201" s="2" t="n">
        <v>7</v>
      </c>
      <c r="C8201" s="22" t="n">
        <f aca="true">NORMSINV(MAX(RAND(),0.000000000001))</f>
        <v>1.60265492869504</v>
      </c>
      <c r="D8201" s="24" t="n">
        <f aca="false">IF($B$11="","",$B$11*EXP($B$12*C8201))</f>
        <v>1822.19518502562</v>
      </c>
      <c r="E8201" s="20" t="n">
        <f aca="true">IF($B$10="","",$B$10*(1-$B$14+2*$B$14*RAND()))</f>
        <v>3.86144160232962</v>
      </c>
      <c r="F8201" s="21" t="n">
        <f aca="false">INDEX($E$17:$E$28,B8201)</f>
        <v>4.761</v>
      </c>
      <c r="G8201" s="25" t="n">
        <f aca="false">IF(OR(D8201="",E8201="",F8201=""),"",D8201*($B$7-$B$8-F8201-E8201))</f>
        <v>7502.99508629676</v>
      </c>
      <c r="H8201" s="25" t="n">
        <f aca="false">IF(D8201="","",D8201*$F$30)</f>
        <v>9109.51816898007</v>
      </c>
    </row>
    <row r="8202" customFormat="false" ht="15" hidden="false" customHeight="false" outlineLevel="0" collapsed="false">
      <c r="A8202" s="2" t="n">
        <v>8168</v>
      </c>
      <c r="B8202" s="2" t="n">
        <v>8</v>
      </c>
      <c r="C8202" s="22" t="n">
        <f aca="true">NORMSINV(MAX(RAND(),0.000000000001))</f>
        <v>0.136088220884708</v>
      </c>
      <c r="D8202" s="24" t="n">
        <f aca="false">IF($B$11="","",$B$11*EXP($B$12*C8202))</f>
        <v>982.240073894073</v>
      </c>
      <c r="E8202" s="20" t="n">
        <f aca="true">IF($B$10="","",$B$10*(1-$B$14+2*$B$14*RAND()))</f>
        <v>3.86544625172966</v>
      </c>
      <c r="F8202" s="21" t="n">
        <f aca="false">INDEX($E$17:$E$28,B8202)</f>
        <v>4.761</v>
      </c>
      <c r="G8202" s="25" t="n">
        <f aca="false">IF(OR(D8202="",E8202="",F8202=""),"",D8202*($B$7-$B$8-F8202-E8202))</f>
        <v>4040.4973376683</v>
      </c>
      <c r="H8202" s="25" t="n">
        <f aca="false">IF(D8202="","",D8202*$F$30)</f>
        <v>4910.41457741125</v>
      </c>
    </row>
    <row r="8203" customFormat="false" ht="15" hidden="false" customHeight="false" outlineLevel="0" collapsed="false">
      <c r="A8203" s="2" t="n">
        <v>8169</v>
      </c>
      <c r="B8203" s="2" t="n">
        <v>9</v>
      </c>
      <c r="C8203" s="22" t="n">
        <f aca="true">NORMSINV(MAX(RAND(),0.000000000001))</f>
        <v>0.615073353607833</v>
      </c>
      <c r="D8203" s="24" t="n">
        <f aca="false">IF($B$11="","",$B$11*EXP($B$12*C8203))</f>
        <v>1201.9059104516</v>
      </c>
      <c r="E8203" s="20" t="n">
        <f aca="true">IF($B$10="","",$B$10*(1-$B$14+2*$B$14*RAND()))</f>
        <v>3.60437691328865</v>
      </c>
      <c r="F8203" s="21" t="n">
        <f aca="false">INDEX($E$17:$E$28,B8203)</f>
        <v>4.761</v>
      </c>
      <c r="G8203" s="25" t="n">
        <f aca="false">IF(OR(D8203="",E8203="",F8203=""),"",D8203*($B$7-$B$8-F8203-E8203))</f>
        <v>5257.88534391639</v>
      </c>
      <c r="H8203" s="25" t="n">
        <f aca="false">IF(D8203="","",D8203*$F$30)</f>
        <v>6008.56802752963</v>
      </c>
    </row>
    <row r="8204" customFormat="false" ht="15" hidden="false" customHeight="false" outlineLevel="0" collapsed="false">
      <c r="A8204" s="2" t="n">
        <v>8170</v>
      </c>
      <c r="B8204" s="2" t="n">
        <v>10</v>
      </c>
      <c r="C8204" s="22" t="n">
        <f aca="true">NORMSINV(MAX(RAND(),0.000000000001))</f>
        <v>0.0508210389319284</v>
      </c>
      <c r="D8204" s="24" t="n">
        <f aca="false">IF($B$11="","",$B$11*EXP($B$12*C8204))</f>
        <v>947.57591563372</v>
      </c>
      <c r="E8204" s="20" t="n">
        <f aca="true">IF($B$10="","",$B$10*(1-$B$14+2*$B$14*RAND()))</f>
        <v>3.49788141654917</v>
      </c>
      <c r="F8204" s="21" t="n">
        <f aca="false">INDEX($E$17:$E$28,B8204)</f>
        <v>4.761</v>
      </c>
      <c r="G8204" s="25" t="n">
        <f aca="false">IF(OR(D8204="",E8204="",F8204=""),"",D8204*($B$7-$B$8-F8204-E8204))</f>
        <v>4246.2000447767</v>
      </c>
      <c r="H8204" s="25" t="n">
        <f aca="false">IF(D8204="","",D8204*$F$30)</f>
        <v>4737.12151743609</v>
      </c>
    </row>
    <row r="8205" customFormat="false" ht="15" hidden="false" customHeight="false" outlineLevel="0" collapsed="false">
      <c r="A8205" s="2" t="n">
        <v>8171</v>
      </c>
      <c r="B8205" s="2" t="n">
        <v>11</v>
      </c>
      <c r="C8205" s="22" t="n">
        <f aca="true">NORMSINV(MAX(RAND(),0.000000000001))</f>
        <v>-1.65232814398244</v>
      </c>
      <c r="D8205" s="24" t="n">
        <f aca="false">IF($B$11="","",$B$11*EXP($B$12*C8205))</f>
        <v>462.320226861541</v>
      </c>
      <c r="E8205" s="20" t="n">
        <f aca="true">IF($B$10="","",$B$10*(1-$B$14+2*$B$14*RAND()))</f>
        <v>3.87743381984358</v>
      </c>
      <c r="F8205" s="21" t="n">
        <f aca="false">INDEX($E$17:$E$28,B8205)</f>
        <v>4.761</v>
      </c>
      <c r="G8205" s="25" t="n">
        <f aca="false">IF(OR(D8205="",E8205="",F8205=""),"",D8205*($B$7-$B$8-F8205-E8205))</f>
        <v>1896.23700689754</v>
      </c>
      <c r="H8205" s="25" t="n">
        <f aca="false">IF(D8205="","",D8205*$F$30)</f>
        <v>2311.23127812622</v>
      </c>
    </row>
    <row r="8206" customFormat="false" ht="15" hidden="false" customHeight="false" outlineLevel="0" collapsed="false">
      <c r="A8206" s="2" t="n">
        <v>8172</v>
      </c>
      <c r="B8206" s="2" t="n">
        <v>12</v>
      </c>
      <c r="C8206" s="22" t="n">
        <f aca="true">NORMSINV(MAX(RAND(),0.000000000001))</f>
        <v>0.166394995316415</v>
      </c>
      <c r="D8206" s="24" t="n">
        <f aca="false">IF($B$11="","",$B$11*EXP($B$12*C8206))</f>
        <v>994.863955093795</v>
      </c>
      <c r="E8206" s="20" t="n">
        <f aca="true">IF($B$10="","",$B$10*(1-$B$14+2*$B$14*RAND()))</f>
        <v>4.07063554109515</v>
      </c>
      <c r="F8206" s="21" t="n">
        <f aca="false">INDEX($E$17:$E$28,B8206)</f>
        <v>4.761</v>
      </c>
      <c r="G8206" s="25" t="n">
        <f aca="false">IF(OR(D8206="",E8206="",F8206=""),"",D8206*($B$7-$B$8-F8206-E8206))</f>
        <v>3888.2909235341</v>
      </c>
      <c r="H8206" s="25" t="n">
        <f aca="false">IF(D8206="","",D8206*$F$30)</f>
        <v>4973.5238843049</v>
      </c>
    </row>
    <row r="8207" customFormat="false" ht="15" hidden="false" customHeight="false" outlineLevel="0" collapsed="false">
      <c r="A8207" s="2" t="n">
        <v>8173</v>
      </c>
      <c r="B8207" s="2" t="n">
        <v>1</v>
      </c>
      <c r="C8207" s="22" t="n">
        <f aca="true">NORMSINV(MAX(RAND(),0.000000000001))</f>
        <v>0.71713101929347</v>
      </c>
      <c r="D8207" s="24" t="n">
        <f aca="false">IF($B$11="","",$B$11*EXP($B$12*C8207))</f>
        <v>1254.71968964679</v>
      </c>
      <c r="E8207" s="20" t="n">
        <f aca="true">IF($B$10="","",$B$10*(1-$B$14+2*$B$14*RAND()))</f>
        <v>3.42711728228078</v>
      </c>
      <c r="F8207" s="21" t="n">
        <f aca="false">INDEX($E$17:$E$28,B8207)</f>
        <v>4.92562580645161</v>
      </c>
      <c r="G8207" s="25" t="n">
        <f aca="false">IF(OR(D8207="",E8207="",F8207=""),"",D8207*($B$7-$B$8-F8207-E8207))</f>
        <v>5504.77763010644</v>
      </c>
      <c r="H8207" s="25" t="n">
        <f aca="false">IF(D8207="","",D8207*$F$30)</f>
        <v>6272.59467248224</v>
      </c>
    </row>
    <row r="8208" customFormat="false" ht="15" hidden="false" customHeight="false" outlineLevel="0" collapsed="false">
      <c r="A8208" s="2" t="n">
        <v>8174</v>
      </c>
      <c r="B8208" s="2" t="n">
        <v>2</v>
      </c>
      <c r="C8208" s="22" t="n">
        <f aca="true">NORMSINV(MAX(RAND(),0.000000000001))</f>
        <v>-0.621097219807312</v>
      </c>
      <c r="D8208" s="24" t="n">
        <f aca="false">IF($B$11="","",$B$11*EXP($B$12*C8208))</f>
        <v>713.928988575207</v>
      </c>
      <c r="E8208" s="20" t="n">
        <f aca="true">IF($B$10="","",$B$10*(1-$B$14+2*$B$14*RAND()))</f>
        <v>3.60577330809</v>
      </c>
      <c r="F8208" s="21" t="n">
        <f aca="false">INDEX($E$17:$E$28,B8208)</f>
        <v>5.0612</v>
      </c>
      <c r="G8208" s="25" t="n">
        <f aca="false">IF(OR(D8208="",E8208="",F8208=""),"",D8208*($B$7-$B$8-F8208-E8208))</f>
        <v>2907.85182659513</v>
      </c>
      <c r="H8208" s="25" t="n">
        <f aca="false">IF(D8208="","",D8208*$F$30)</f>
        <v>3569.07379968517</v>
      </c>
    </row>
    <row r="8209" customFormat="false" ht="15" hidden="false" customHeight="false" outlineLevel="0" collapsed="false">
      <c r="A8209" s="2" t="n">
        <v>8175</v>
      </c>
      <c r="B8209" s="2" t="n">
        <v>3</v>
      </c>
      <c r="C8209" s="22" t="n">
        <f aca="true">NORMSINV(MAX(RAND(),0.000000000001))</f>
        <v>0.586503210710738</v>
      </c>
      <c r="D8209" s="24" t="n">
        <f aca="false">IF($B$11="","",$B$11*EXP($B$12*C8209))</f>
        <v>1187.52352446056</v>
      </c>
      <c r="E8209" s="20" t="n">
        <f aca="true">IF($B$10="","",$B$10*(1-$B$14+2*$B$14*RAND()))</f>
        <v>3.39844755820725</v>
      </c>
      <c r="F8209" s="21" t="n">
        <f aca="false">INDEX($E$17:$E$28,B8209)</f>
        <v>5.0612</v>
      </c>
      <c r="G8209" s="25" t="n">
        <f aca="false">IF(OR(D8209="",E8209="",F8209=""),"",D8209*($B$7-$B$8-F8209-E8209))</f>
        <v>5083.0192176111</v>
      </c>
      <c r="H8209" s="25" t="n">
        <f aca="false">IF(D8209="","",D8209*$F$30)</f>
        <v>5936.66760348324</v>
      </c>
    </row>
    <row r="8210" customFormat="false" ht="15" hidden="false" customHeight="false" outlineLevel="0" collapsed="false">
      <c r="A8210" s="2" t="n">
        <v>8176</v>
      </c>
      <c r="B8210" s="2" t="n">
        <v>4</v>
      </c>
      <c r="C8210" s="22" t="n">
        <f aca="true">NORMSINV(MAX(RAND(),0.000000000001))</f>
        <v>-1.56556320694179</v>
      </c>
      <c r="D8210" s="24" t="n">
        <f aca="false">IF($B$11="","",$B$11*EXP($B$12*C8210))</f>
        <v>479.535335024343</v>
      </c>
      <c r="E8210" s="20" t="n">
        <f aca="true">IF($B$10="","",$B$10*(1-$B$14+2*$B$14*RAND()))</f>
        <v>3.94824112228849</v>
      </c>
      <c r="F8210" s="21" t="n">
        <f aca="false">INDEX($E$17:$E$28,B8210)</f>
        <v>4.89657419354839</v>
      </c>
      <c r="G8210" s="25" t="n">
        <f aca="false">IF(OR(D8210="",E8210="",F8210=""),"",D8210*($B$7-$B$8-F8210-E8210))</f>
        <v>1867.87869250185</v>
      </c>
      <c r="H8210" s="25" t="n">
        <f aca="false">IF(D8210="","",D8210*$F$30)</f>
        <v>2397.29304685369</v>
      </c>
    </row>
    <row r="8211" customFormat="false" ht="15" hidden="false" customHeight="false" outlineLevel="0" collapsed="false">
      <c r="A8211" s="2" t="n">
        <v>8177</v>
      </c>
      <c r="B8211" s="2" t="n">
        <v>5</v>
      </c>
      <c r="C8211" s="22" t="n">
        <f aca="true">NORMSINV(MAX(RAND(),0.000000000001))</f>
        <v>-0.711805652407675</v>
      </c>
      <c r="D8211" s="24" t="n">
        <f aca="false">IF($B$11="","",$B$11*EXP($B$12*C8211))</f>
        <v>687.156484739414</v>
      </c>
      <c r="E8211" s="20" t="n">
        <f aca="true">IF($B$10="","",$B$10*(1-$B$14+2*$B$14*RAND()))</f>
        <v>3.49899316902924</v>
      </c>
      <c r="F8211" s="21" t="n">
        <f aca="false">INDEX($E$17:$E$28,B8211)</f>
        <v>4.761</v>
      </c>
      <c r="G8211" s="25" t="n">
        <f aca="false">IF(OR(D8211="",E8211="",F8211=""),"",D8211*($B$7-$B$8-F8211-E8211))</f>
        <v>3078.46574557843</v>
      </c>
      <c r="H8211" s="25" t="n">
        <f aca="false">IF(D8211="","",D8211*$F$30)</f>
        <v>3435.23269850928</v>
      </c>
    </row>
    <row r="8212" customFormat="false" ht="15" hidden="false" customHeight="false" outlineLevel="0" collapsed="false">
      <c r="A8212" s="2" t="n">
        <v>8178</v>
      </c>
      <c r="B8212" s="2" t="n">
        <v>6</v>
      </c>
      <c r="C8212" s="22" t="n">
        <f aca="true">NORMSINV(MAX(RAND(),0.000000000001))</f>
        <v>-0.662617721073105</v>
      </c>
      <c r="D8212" s="24" t="n">
        <f aca="false">IF($B$11="","",$B$11*EXP($B$12*C8212))</f>
        <v>701.547192717907</v>
      </c>
      <c r="E8212" s="20" t="n">
        <f aca="true">IF($B$10="","",$B$10*(1-$B$14+2*$B$14*RAND()))</f>
        <v>3.90368421641778</v>
      </c>
      <c r="F8212" s="21" t="n">
        <f aca="false">INDEX($E$17:$E$28,B8212)</f>
        <v>4.761</v>
      </c>
      <c r="G8212" s="25" t="n">
        <f aca="false">IF(OR(D8212="",E8212="",F8212=""),"",D8212*($B$7-$B$8-F8212-E8212))</f>
        <v>2859.02634741108</v>
      </c>
      <c r="H8212" s="25" t="n">
        <f aca="false">IF(D8212="","",D8212*$F$30)</f>
        <v>3507.17472583536</v>
      </c>
    </row>
    <row r="8213" customFormat="false" ht="15" hidden="false" customHeight="false" outlineLevel="0" collapsed="false">
      <c r="A8213" s="2" t="n">
        <v>8179</v>
      </c>
      <c r="B8213" s="2" t="n">
        <v>7</v>
      </c>
      <c r="C8213" s="22" t="n">
        <f aca="true">NORMSINV(MAX(RAND(),0.000000000001))</f>
        <v>1.16088592384451</v>
      </c>
      <c r="D8213" s="24" t="n">
        <f aca="false">IF($B$11="","",$B$11*EXP($B$12*C8213))</f>
        <v>1512.69896852484</v>
      </c>
      <c r="E8213" s="20" t="n">
        <f aca="true">IF($B$10="","",$B$10*(1-$B$14+2*$B$14*RAND()))</f>
        <v>4.04740003115409</v>
      </c>
      <c r="F8213" s="21" t="n">
        <f aca="false">INDEX($E$17:$E$28,B8213)</f>
        <v>4.761</v>
      </c>
      <c r="G8213" s="25" t="n">
        <f aca="false">IF(OR(D8213="",E8213="",F8213=""),"",D8213*($B$7-$B$8-F8213-E8213))</f>
        <v>5947.32721752551</v>
      </c>
      <c r="H8213" s="25" t="n">
        <f aca="false">IF(D8213="","",D8213*$F$30)</f>
        <v>7562.2846834494</v>
      </c>
    </row>
    <row r="8214" customFormat="false" ht="15" hidden="false" customHeight="false" outlineLevel="0" collapsed="false">
      <c r="A8214" s="2" t="n">
        <v>8180</v>
      </c>
      <c r="B8214" s="2" t="n">
        <v>8</v>
      </c>
      <c r="C8214" s="22" t="n">
        <f aca="true">NORMSINV(MAX(RAND(),0.000000000001))</f>
        <v>1.06319285767018</v>
      </c>
      <c r="D8214" s="24" t="n">
        <f aca="false">IF($B$11="","",$B$11*EXP($B$12*C8214))</f>
        <v>1451.69364902401</v>
      </c>
      <c r="E8214" s="20" t="n">
        <f aca="true">IF($B$10="","",$B$10*(1-$B$14+2*$B$14*RAND()))</f>
        <v>3.37741940042597</v>
      </c>
      <c r="F8214" s="21" t="n">
        <f aca="false">INDEX($E$17:$E$28,B8214)</f>
        <v>4.761</v>
      </c>
      <c r="G8214" s="25" t="n">
        <f aca="false">IF(OR(D8214="",E8214="",F8214=""),"",D8214*($B$7-$B$8-F8214-E8214))</f>
        <v>6680.0853318737</v>
      </c>
      <c r="H8214" s="25" t="n">
        <f aca="false">IF(D8214="","",D8214*$F$30)</f>
        <v>7257.30689020082</v>
      </c>
    </row>
    <row r="8215" customFormat="false" ht="15" hidden="false" customHeight="false" outlineLevel="0" collapsed="false">
      <c r="A8215" s="2" t="n">
        <v>8181</v>
      </c>
      <c r="B8215" s="2" t="n">
        <v>9</v>
      </c>
      <c r="C8215" s="22" t="n">
        <f aca="true">NORMSINV(MAX(RAND(),0.000000000001))</f>
        <v>1.19110961366259</v>
      </c>
      <c r="D8215" s="24" t="n">
        <f aca="false">IF($B$11="","",$B$11*EXP($B$12*C8215))</f>
        <v>1532.08674078066</v>
      </c>
      <c r="E8215" s="20" t="n">
        <f aca="true">IF($B$10="","",$B$10*(1-$B$14+2*$B$14*RAND()))</f>
        <v>3.4851776284029</v>
      </c>
      <c r="F8215" s="21" t="n">
        <f aca="false">INDEX($E$17:$E$28,B8215)</f>
        <v>4.761</v>
      </c>
      <c r="G8215" s="25" t="n">
        <f aca="false">IF(OR(D8215="",E8215="",F8215=""),"",D8215*($B$7-$B$8-F8215-E8215))</f>
        <v>6884.92567094744</v>
      </c>
      <c r="H8215" s="25" t="n">
        <f aca="false">IF(D8215="","",D8215*$F$30)</f>
        <v>7659.20803451069</v>
      </c>
    </row>
    <row r="8216" customFormat="false" ht="15" hidden="false" customHeight="false" outlineLevel="0" collapsed="false">
      <c r="A8216" s="2" t="n">
        <v>8182</v>
      </c>
      <c r="B8216" s="2" t="n">
        <v>10</v>
      </c>
      <c r="C8216" s="22" t="n">
        <f aca="true">NORMSINV(MAX(RAND(),0.000000000001))</f>
        <v>-0.101022028731116</v>
      </c>
      <c r="D8216" s="24" t="n">
        <f aca="false">IF($B$11="","",$B$11*EXP($B$12*C8216))</f>
        <v>888.847375376415</v>
      </c>
      <c r="E8216" s="20" t="n">
        <f aca="true">IF($B$10="","",$B$10*(1-$B$14+2*$B$14*RAND()))</f>
        <v>3.90001769942704</v>
      </c>
      <c r="F8216" s="21" t="n">
        <f aca="false">INDEX($E$17:$E$28,B8216)</f>
        <v>4.761</v>
      </c>
      <c r="G8216" s="25" t="n">
        <f aca="false">IF(OR(D8216="",E8216="",F8216=""),"",D8216*($B$7-$B$8-F8216-E8216))</f>
        <v>3625.59271207113</v>
      </c>
      <c r="H8216" s="25" t="n">
        <f aca="false">IF(D8216="","",D8216*$F$30)</f>
        <v>4443.52579898177</v>
      </c>
    </row>
    <row r="8217" customFormat="false" ht="15" hidden="false" customHeight="false" outlineLevel="0" collapsed="false">
      <c r="A8217" s="2" t="n">
        <v>8183</v>
      </c>
      <c r="B8217" s="2" t="n">
        <v>11</v>
      </c>
      <c r="C8217" s="22" t="n">
        <f aca="true">NORMSINV(MAX(RAND(),0.000000000001))</f>
        <v>-1.75688345581623</v>
      </c>
      <c r="D8217" s="24" t="n">
        <f aca="false">IF($B$11="","",$B$11*EXP($B$12*C8217))</f>
        <v>442.394369146694</v>
      </c>
      <c r="E8217" s="20" t="n">
        <f aca="true">IF($B$10="","",$B$10*(1-$B$14+2*$B$14*RAND()))</f>
        <v>3.54969353574788</v>
      </c>
      <c r="F8217" s="21" t="n">
        <f aca="false">INDEX($E$17:$E$28,B8217)</f>
        <v>4.761</v>
      </c>
      <c r="G8217" s="25" t="n">
        <f aca="false">IF(OR(D8217="",E8217="",F8217=""),"",D8217*($B$7-$B$8-F8217-E8217))</f>
        <v>1959.50023901019</v>
      </c>
      <c r="H8217" s="25" t="n">
        <f aca="false">IF(D8217="","",D8217*$F$30)</f>
        <v>2211.61793023815</v>
      </c>
    </row>
    <row r="8218" customFormat="false" ht="15" hidden="false" customHeight="false" outlineLevel="0" collapsed="false">
      <c r="A8218" s="2" t="n">
        <v>8184</v>
      </c>
      <c r="B8218" s="2" t="n">
        <v>12</v>
      </c>
      <c r="C8218" s="22" t="n">
        <f aca="true">NORMSINV(MAX(RAND(),0.000000000001))</f>
        <v>-1.25557797961782</v>
      </c>
      <c r="D8218" s="24" t="n">
        <f aca="false">IF($B$11="","",$B$11*EXP($B$12*C8218))</f>
        <v>546.445643178216</v>
      </c>
      <c r="E8218" s="20" t="n">
        <f aca="true">IF($B$10="","",$B$10*(1-$B$14+2*$B$14*RAND()))</f>
        <v>3.80269194654963</v>
      </c>
      <c r="F8218" s="21" t="n">
        <f aca="false">INDEX($E$17:$E$28,B8218)</f>
        <v>4.761</v>
      </c>
      <c r="G8218" s="25" t="n">
        <f aca="false">IF(OR(D8218="",E8218="",F8218=""),"",D8218*($B$7-$B$8-F8218-E8218))</f>
        <v>2282.12534037805</v>
      </c>
      <c r="H8218" s="25" t="n">
        <f aca="false">IF(D8218="","",D8218*$F$30)</f>
        <v>2731.79105937654</v>
      </c>
    </row>
    <row r="8219" customFormat="false" ht="15" hidden="false" customHeight="false" outlineLevel="0" collapsed="false">
      <c r="A8219" s="2" t="n">
        <v>8185</v>
      </c>
      <c r="B8219" s="2" t="n">
        <v>1</v>
      </c>
      <c r="C8219" s="22" t="n">
        <f aca="true">NORMSINV(MAX(RAND(),0.000000000001))</f>
        <v>2.2712467888938</v>
      </c>
      <c r="D8219" s="24" t="n">
        <f aca="false">IF($B$11="","",$B$11*EXP($B$12*C8219))</f>
        <v>2415.15590654964</v>
      </c>
      <c r="E8219" s="20" t="n">
        <f aca="true">IF($B$10="","",$B$10*(1-$B$14+2*$B$14*RAND()))</f>
        <v>4.07754323033035</v>
      </c>
      <c r="F8219" s="21" t="n">
        <f aca="false">INDEX($E$17:$E$28,B8219)</f>
        <v>4.92562580645161</v>
      </c>
      <c r="G8219" s="25" t="n">
        <f aca="false">IF(OR(D8219="",E8219="",F8219=""),"",D8219*($B$7-$B$8-F8219-E8219))</f>
        <v>9025.02937259363</v>
      </c>
      <c r="H8219" s="25" t="n">
        <f aca="false">IF(D8219="","",D8219*$F$30)</f>
        <v>12073.847408023</v>
      </c>
    </row>
    <row r="8220" customFormat="false" ht="15" hidden="false" customHeight="false" outlineLevel="0" collapsed="false">
      <c r="A8220" s="2" t="n">
        <v>8186</v>
      </c>
      <c r="B8220" s="2" t="n">
        <v>2</v>
      </c>
      <c r="C8220" s="22" t="n">
        <f aca="true">NORMSINV(MAX(RAND(),0.000000000001))</f>
        <v>-1.13475404649143</v>
      </c>
      <c r="D8220" s="24" t="n">
        <f aca="false">IF($B$11="","",$B$11*EXP($B$12*C8220))</f>
        <v>574.986144888648</v>
      </c>
      <c r="E8220" s="20" t="n">
        <f aca="true">IF($B$10="","",$B$10*(1-$B$14+2*$B$14*RAND()))</f>
        <v>3.83871581131201</v>
      </c>
      <c r="F8220" s="21" t="n">
        <f aca="false">INDEX($E$17:$E$28,B8220)</f>
        <v>5.0612</v>
      </c>
      <c r="G8220" s="25" t="n">
        <f aca="false">IF(OR(D8220="",E8220="",F8220=""),"",D8220*($B$7-$B$8-F8220-E8220))</f>
        <v>2207.99520370156</v>
      </c>
      <c r="H8220" s="25" t="n">
        <f aca="false">IF(D8220="","",D8220*$F$30)</f>
        <v>2874.47073552733</v>
      </c>
    </row>
    <row r="8221" customFormat="false" ht="15" hidden="false" customHeight="false" outlineLevel="0" collapsed="false">
      <c r="A8221" s="2" t="n">
        <v>8187</v>
      </c>
      <c r="B8221" s="2" t="n">
        <v>3</v>
      </c>
      <c r="C8221" s="22" t="n">
        <f aca="true">NORMSINV(MAX(RAND(),0.000000000001))</f>
        <v>-0.671676162769507</v>
      </c>
      <c r="D8221" s="24" t="n">
        <f aca="false">IF($B$11="","",$B$11*EXP($B$12*C8221))</f>
        <v>698.874547122225</v>
      </c>
      <c r="E8221" s="20" t="n">
        <f aca="true">IF($B$10="","",$B$10*(1-$B$14+2*$B$14*RAND()))</f>
        <v>3.67585592361783</v>
      </c>
      <c r="F8221" s="21" t="n">
        <f aca="false">INDEX($E$17:$E$28,B8221)</f>
        <v>5.0612</v>
      </c>
      <c r="G8221" s="25" t="n">
        <f aca="false">IF(OR(D8221="",E8221="",F8221=""),"",D8221*($B$7-$B$8-F8221-E8221))</f>
        <v>2797.55572853718</v>
      </c>
      <c r="H8221" s="25" t="n">
        <f aca="false">IF(D8221="","",D8221*$F$30)</f>
        <v>3493.81363597343</v>
      </c>
    </row>
    <row r="8222" customFormat="false" ht="15" hidden="false" customHeight="false" outlineLevel="0" collapsed="false">
      <c r="A8222" s="2" t="n">
        <v>8188</v>
      </c>
      <c r="B8222" s="2" t="n">
        <v>4</v>
      </c>
      <c r="C8222" s="22" t="n">
        <f aca="true">NORMSINV(MAX(RAND(),0.000000000001))</f>
        <v>-2.02035534367545</v>
      </c>
      <c r="D8222" s="24" t="n">
        <f aca="false">IF($B$11="","",$B$11*EXP($B$12*C8222))</f>
        <v>395.908692016134</v>
      </c>
      <c r="E8222" s="20" t="n">
        <f aca="true">IF($B$10="","",$B$10*(1-$B$14+2*$B$14*RAND()))</f>
        <v>3.46562072000653</v>
      </c>
      <c r="F8222" s="21" t="n">
        <f aca="false">INDEX($E$17:$E$28,B8222)</f>
        <v>4.89657419354839</v>
      </c>
      <c r="G8222" s="25" t="n">
        <f aca="false">IF(OR(D8222="",E8222="",F8222=""),"",D8222*($B$7-$B$8-F8222-E8222))</f>
        <v>1733.21108567605</v>
      </c>
      <c r="H8222" s="25" t="n">
        <f aca="false">IF(D8222="","",D8222*$F$30)</f>
        <v>1979.22673312706</v>
      </c>
    </row>
    <row r="8223" customFormat="false" ht="15" hidden="false" customHeight="false" outlineLevel="0" collapsed="false">
      <c r="A8223" s="2" t="n">
        <v>8189</v>
      </c>
      <c r="B8223" s="2" t="n">
        <v>5</v>
      </c>
      <c r="C8223" s="22" t="n">
        <f aca="true">NORMSINV(MAX(RAND(),0.000000000001))</f>
        <v>0.77589591922479</v>
      </c>
      <c r="D8223" s="24" t="n">
        <f aca="false">IF($B$11="","",$B$11*EXP($B$12*C8223))</f>
        <v>1286.17632491408</v>
      </c>
      <c r="E8223" s="20" t="n">
        <f aca="true">IF($B$10="","",$B$10*(1-$B$14+2*$B$14*RAND()))</f>
        <v>4.1216159145705</v>
      </c>
      <c r="F8223" s="21" t="n">
        <f aca="false">INDEX($E$17:$E$28,B8223)</f>
        <v>4.761</v>
      </c>
      <c r="G8223" s="25" t="n">
        <f aca="false">IF(OR(D8223="",E8223="",F8223=""),"",D8223*($B$7-$B$8-F8223-E8223))</f>
        <v>4961.27608677975</v>
      </c>
      <c r="H8223" s="25" t="n">
        <f aca="false">IF(D8223="","",D8223*$F$30)</f>
        <v>6429.85268351045</v>
      </c>
    </row>
    <row r="8224" customFormat="false" ht="15" hidden="false" customHeight="false" outlineLevel="0" collapsed="false">
      <c r="A8224" s="2" t="n">
        <v>8190</v>
      </c>
      <c r="B8224" s="2" t="n">
        <v>6</v>
      </c>
      <c r="C8224" s="22" t="n">
        <f aca="true">NORMSINV(MAX(RAND(),0.000000000001))</f>
        <v>-1.37311395469952</v>
      </c>
      <c r="D8224" s="24" t="n">
        <f aca="false">IF($B$11="","",$B$11*EXP($B$12*C8224))</f>
        <v>520.041786790375</v>
      </c>
      <c r="E8224" s="20" t="n">
        <f aca="true">IF($B$10="","",$B$10*(1-$B$14+2*$B$14*RAND()))</f>
        <v>3.71075977221693</v>
      </c>
      <c r="F8224" s="21" t="n">
        <f aca="false">INDEX($E$17:$E$28,B8224)</f>
        <v>4.761</v>
      </c>
      <c r="G8224" s="25" t="n">
        <f aca="false">IF(OR(D8224="",E8224="",F8224=""),"",D8224*($B$7-$B$8-F8224-E8224))</f>
        <v>2219.66327450687</v>
      </c>
      <c r="H8224" s="25" t="n">
        <f aca="false">IF(D8224="","",D8224*$F$30)</f>
        <v>2599.79290052244</v>
      </c>
    </row>
    <row r="8225" customFormat="false" ht="15" hidden="false" customHeight="false" outlineLevel="0" collapsed="false">
      <c r="A8225" s="2" t="n">
        <v>8191</v>
      </c>
      <c r="B8225" s="2" t="n">
        <v>7</v>
      </c>
      <c r="C8225" s="22" t="n">
        <f aca="true">NORMSINV(MAX(RAND(),0.000000000001))</f>
        <v>-1.17564764826956</v>
      </c>
      <c r="D8225" s="24" t="n">
        <f aca="false">IF($B$11="","",$B$11*EXP($B$12*C8225))</f>
        <v>565.163329711163</v>
      </c>
      <c r="E8225" s="20" t="n">
        <f aca="true">IF($B$10="","",$B$10*(1-$B$14+2*$B$14*RAND()))</f>
        <v>3.42670881057205</v>
      </c>
      <c r="F8225" s="21" t="n">
        <f aca="false">INDEX($E$17:$E$28,B8225)</f>
        <v>4.761</v>
      </c>
      <c r="G8225" s="25" t="n">
        <f aca="false">IF(OR(D8225="",E8225="",F8225=""),"",D8225*($B$7-$B$8-F8225-E8225))</f>
        <v>2572.78804643189</v>
      </c>
      <c r="H8225" s="25" t="n">
        <f aca="false">IF(D8225="","",D8225*$F$30)</f>
        <v>2825.36451789205</v>
      </c>
    </row>
    <row r="8226" customFormat="false" ht="15" hidden="false" customHeight="false" outlineLevel="0" collapsed="false">
      <c r="A8226" s="2" t="n">
        <v>8192</v>
      </c>
      <c r="B8226" s="2" t="n">
        <v>8</v>
      </c>
      <c r="C8226" s="22" t="n">
        <f aca="true">NORMSINV(MAX(RAND(),0.000000000001))</f>
        <v>0.503152749497735</v>
      </c>
      <c r="D8226" s="24" t="n">
        <f aca="false">IF($B$11="","",$B$11*EXP($B$12*C8226))</f>
        <v>1146.54034311574</v>
      </c>
      <c r="E8226" s="20" t="n">
        <f aca="true">IF($B$10="","",$B$10*(1-$B$14+2*$B$14*RAND()))</f>
        <v>3.80700205818242</v>
      </c>
      <c r="F8226" s="21" t="n">
        <f aca="false">INDEX($E$17:$E$28,B8226)</f>
        <v>4.761</v>
      </c>
      <c r="G8226" s="25" t="n">
        <f aca="false">IF(OR(D8226="",E8226="",F8226=""),"",D8226*($B$7-$B$8-F8226-E8226))</f>
        <v>4783.36395168971</v>
      </c>
      <c r="H8226" s="25" t="n">
        <f aca="false">IF(D8226="","",D8226*$F$30)</f>
        <v>5731.78448330423</v>
      </c>
    </row>
    <row r="8227" customFormat="false" ht="15" hidden="false" customHeight="false" outlineLevel="0" collapsed="false">
      <c r="A8227" s="2" t="n">
        <v>8193</v>
      </c>
      <c r="B8227" s="2" t="n">
        <v>9</v>
      </c>
      <c r="C8227" s="22" t="n">
        <f aca="true">NORMSINV(MAX(RAND(),0.000000000001))</f>
        <v>-1.73306468350745</v>
      </c>
      <c r="D8227" s="24" t="n">
        <f aca="false">IF($B$11="","",$B$11*EXP($B$12*C8227))</f>
        <v>446.856781779806</v>
      </c>
      <c r="E8227" s="20" t="n">
        <f aca="true">IF($B$10="","",$B$10*(1-$B$14+2*$B$14*RAND()))</f>
        <v>3.61615560825876</v>
      </c>
      <c r="F8227" s="21" t="n">
        <f aca="false">INDEX($E$17:$E$28,B8227)</f>
        <v>4.761</v>
      </c>
      <c r="G8227" s="25" t="n">
        <f aca="false">IF(OR(D8227="",E8227="",F8227=""),"",D8227*($B$7-$B$8-F8227-E8227))</f>
        <v>1949.56660429957</v>
      </c>
      <c r="H8227" s="25" t="n">
        <f aca="false">IF(D8227="","",D8227*$F$30)</f>
        <v>2233.92642347361</v>
      </c>
    </row>
    <row r="8228" customFormat="false" ht="15" hidden="false" customHeight="false" outlineLevel="0" collapsed="false">
      <c r="A8228" s="2" t="n">
        <v>8194</v>
      </c>
      <c r="B8228" s="2" t="n">
        <v>10</v>
      </c>
      <c r="C8228" s="22" t="n">
        <f aca="true">NORMSINV(MAX(RAND(),0.000000000001))</f>
        <v>-0.347870424264018</v>
      </c>
      <c r="D8228" s="24" t="n">
        <f aca="false">IF($B$11="","",$B$11*EXP($B$12*C8228))</f>
        <v>801.04089597283</v>
      </c>
      <c r="E8228" s="20" t="n">
        <f aca="true">IF($B$10="","",$B$10*(1-$B$14+2*$B$14*RAND()))</f>
        <v>3.67505215510106</v>
      </c>
      <c r="F8228" s="21" t="n">
        <f aca="false">INDEX($E$17:$E$28,B8228)</f>
        <v>4.761</v>
      </c>
      <c r="G8228" s="25" t="n">
        <f aca="false">IF(OR(D8228="",E8228="",F8228=""),"",D8228*($B$7-$B$8-F8228-E8228))</f>
        <v>3447.63823789818</v>
      </c>
      <c r="H8228" s="25" t="n">
        <f aca="false">IF(D8228="","",D8228*$F$30)</f>
        <v>4004.56364714737</v>
      </c>
    </row>
    <row r="8229" customFormat="false" ht="15" hidden="false" customHeight="false" outlineLevel="0" collapsed="false">
      <c r="A8229" s="2" t="n">
        <v>8195</v>
      </c>
      <c r="B8229" s="2" t="n">
        <v>11</v>
      </c>
      <c r="C8229" s="22" t="n">
        <f aca="true">NORMSINV(MAX(RAND(),0.000000000001))</f>
        <v>1.538986508636</v>
      </c>
      <c r="D8229" s="24" t="n">
        <f aca="false">IF($B$11="","",$B$11*EXP($B$12*C8229))</f>
        <v>1773.95977366634</v>
      </c>
      <c r="E8229" s="20" t="n">
        <f aca="true">IF($B$10="","",$B$10*(1-$B$14+2*$B$14*RAND()))</f>
        <v>3.54257574805152</v>
      </c>
      <c r="F8229" s="21" t="n">
        <f aca="false">INDEX($E$17:$E$28,B8229)</f>
        <v>4.761</v>
      </c>
      <c r="G8229" s="25" t="n">
        <f aca="false">IF(OR(D8229="",E8229="",F8229=""),"",D8229*($B$7-$B$8-F8229-E8229))</f>
        <v>7870.0381618744</v>
      </c>
      <c r="H8229" s="25" t="n">
        <f aca="false">IF(D8229="","",D8229*$F$30)</f>
        <v>8868.37970051279</v>
      </c>
    </row>
    <row r="8230" customFormat="false" ht="15" hidden="false" customHeight="false" outlineLevel="0" collapsed="false">
      <c r="A8230" s="2" t="n">
        <v>8196</v>
      </c>
      <c r="B8230" s="2" t="n">
        <v>12</v>
      </c>
      <c r="C8230" s="22" t="n">
        <f aca="true">NORMSINV(MAX(RAND(),0.000000000001))</f>
        <v>0.569719652455088</v>
      </c>
      <c r="D8230" s="24" t="n">
        <f aca="false">IF($B$11="","",$B$11*EXP($B$12*C8230))</f>
        <v>1179.15495826636</v>
      </c>
      <c r="E8230" s="20" t="n">
        <f aca="true">IF($B$10="","",$B$10*(1-$B$14+2*$B$14*RAND()))</f>
        <v>3.86253500455231</v>
      </c>
      <c r="F8230" s="21" t="n">
        <f aca="false">INDEX($E$17:$E$28,B8230)</f>
        <v>4.761</v>
      </c>
      <c r="G8230" s="25" t="n">
        <f aca="false">IF(OR(D8230="",E8230="",F8230=""),"",D8230*($B$7-$B$8-F8230-E8230))</f>
        <v>4853.95010991204</v>
      </c>
      <c r="H8230" s="25" t="n">
        <f aca="false">IF(D8230="","",D8230*$F$30)</f>
        <v>5894.83146736516</v>
      </c>
    </row>
    <row r="8231" customFormat="false" ht="15" hidden="false" customHeight="false" outlineLevel="0" collapsed="false">
      <c r="A8231" s="2" t="n">
        <v>8197</v>
      </c>
      <c r="B8231" s="2" t="n">
        <v>1</v>
      </c>
      <c r="C8231" s="22" t="n">
        <f aca="true">NORMSINV(MAX(RAND(),0.000000000001))</f>
        <v>1.22854343582675</v>
      </c>
      <c r="D8231" s="24" t="n">
        <f aca="false">IF($B$11="","",$B$11*EXP($B$12*C8231))</f>
        <v>1556.44446592762</v>
      </c>
      <c r="E8231" s="20" t="n">
        <f aca="true">IF($B$10="","",$B$10*(1-$B$14+2*$B$14*RAND()))</f>
        <v>3.37822711108397</v>
      </c>
      <c r="F8231" s="21" t="n">
        <f aca="false">INDEX($E$17:$E$28,B8231)</f>
        <v>4.92562580645161</v>
      </c>
      <c r="G8231" s="25" t="n">
        <f aca="false">IF(OR(D8231="",E8231="",F8231=""),"",D8231*($B$7-$B$8-F8231-E8231))</f>
        <v>6904.61657654268</v>
      </c>
      <c r="H8231" s="25" t="n">
        <f aca="false">IF(D8231="","",D8231*$F$30)</f>
        <v>7780.97717406533</v>
      </c>
    </row>
    <row r="8232" customFormat="false" ht="15" hidden="false" customHeight="false" outlineLevel="0" collapsed="false">
      <c r="A8232" s="2" t="n">
        <v>8198</v>
      </c>
      <c r="B8232" s="2" t="n">
        <v>2</v>
      </c>
      <c r="C8232" s="22" t="n">
        <f aca="true">NORMSINV(MAX(RAND(),0.000000000001))</f>
        <v>0.573323720742365</v>
      </c>
      <c r="D8232" s="24" t="n">
        <f aca="false">IF($B$11="","",$B$11*EXP($B$12*C8232))</f>
        <v>1180.94702121119</v>
      </c>
      <c r="E8232" s="20" t="n">
        <f aca="true">IF($B$10="","",$B$10*(1-$B$14+2*$B$14*RAND()))</f>
        <v>3.60465331845073</v>
      </c>
      <c r="F8232" s="21" t="n">
        <f aca="false">INDEX($E$17:$E$28,B8232)</f>
        <v>5.0612</v>
      </c>
      <c r="G8232" s="25" t="n">
        <f aca="false">IF(OR(D8232="",E8232="",F8232=""),"",D8232*($B$7-$B$8-F8232-E8232))</f>
        <v>4811.35138755307</v>
      </c>
      <c r="H8232" s="25" t="n">
        <f aca="false">IF(D8232="","",D8232*$F$30)</f>
        <v>5903.79034843899</v>
      </c>
    </row>
    <row r="8233" customFormat="false" ht="15" hidden="false" customHeight="false" outlineLevel="0" collapsed="false">
      <c r="A8233" s="2" t="n">
        <v>8199</v>
      </c>
      <c r="B8233" s="2" t="n">
        <v>3</v>
      </c>
      <c r="C8233" s="22" t="n">
        <f aca="true">NORMSINV(MAX(RAND(),0.000000000001))</f>
        <v>-0.683664072923914</v>
      </c>
      <c r="D8233" s="24" t="n">
        <f aca="false">IF($B$11="","",$B$11*EXP($B$12*C8233))</f>
        <v>695.353224245615</v>
      </c>
      <c r="E8233" s="20" t="n">
        <f aca="true">IF($B$10="","",$B$10*(1-$B$14+2*$B$14*RAND()))</f>
        <v>3.87575630983409</v>
      </c>
      <c r="F8233" s="21" t="n">
        <f aca="false">INDEX($E$17:$E$28,B8233)</f>
        <v>5.0612</v>
      </c>
      <c r="G8233" s="25" t="n">
        <f aca="false">IF(OR(D8233="",E8233="",F8233=""),"",D8233*($B$7-$B$8-F8233-E8233))</f>
        <v>2644.4586919038</v>
      </c>
      <c r="H8233" s="25" t="n">
        <f aca="false">IF(D8233="","",D8233*$F$30)</f>
        <v>3476.20983864868</v>
      </c>
    </row>
    <row r="8234" customFormat="false" ht="15" hidden="false" customHeight="false" outlineLevel="0" collapsed="false">
      <c r="A8234" s="2" t="n">
        <v>8200</v>
      </c>
      <c r="B8234" s="2" t="n">
        <v>4</v>
      </c>
      <c r="C8234" s="22" t="n">
        <f aca="true">NORMSINV(MAX(RAND(),0.000000000001))</f>
        <v>-0.819229054964723</v>
      </c>
      <c r="D8234" s="24" t="n">
        <f aca="false">IF($B$11="","",$B$11*EXP($B$12*C8234))</f>
        <v>656.746086360614</v>
      </c>
      <c r="E8234" s="20" t="n">
        <f aca="true">IF($B$10="","",$B$10*(1-$B$14+2*$B$14*RAND()))</f>
        <v>3.66730925112448</v>
      </c>
      <c r="F8234" s="21" t="n">
        <f aca="false">INDEX($E$17:$E$28,B8234)</f>
        <v>4.89657419354839</v>
      </c>
      <c r="G8234" s="25" t="n">
        <f aca="false">IF(OR(D8234="",E8234="",F8234=""),"",D8234*($B$7-$B$8-F8234-E8234))</f>
        <v>2742.64820389686</v>
      </c>
      <c r="H8234" s="25" t="n">
        <f aca="false">IF(D8234="","",D8234*$F$30)</f>
        <v>3283.20503493398</v>
      </c>
    </row>
    <row r="8235" customFormat="false" ht="15" hidden="false" customHeight="false" outlineLevel="0" collapsed="false">
      <c r="A8235" s="2" t="n">
        <v>8201</v>
      </c>
      <c r="B8235" s="2" t="n">
        <v>5</v>
      </c>
      <c r="C8235" s="22" t="n">
        <f aca="true">NORMSINV(MAX(RAND(),0.000000000001))</f>
        <v>1.28310686826833</v>
      </c>
      <c r="D8235" s="24" t="n">
        <f aca="false">IF($B$11="","",$B$11*EXP($B$12*C8235))</f>
        <v>1592.64349378358</v>
      </c>
      <c r="E8235" s="20" t="n">
        <f aca="true">IF($B$10="","",$B$10*(1-$B$14+2*$B$14*RAND()))</f>
        <v>3.81086432830161</v>
      </c>
      <c r="F8235" s="21" t="n">
        <f aca="false">INDEX($E$17:$E$28,B8235)</f>
        <v>4.761</v>
      </c>
      <c r="G8235" s="25" t="n">
        <f aca="false">IF(OR(D8235="",E8235="",F8235=""),"",D8235*($B$7-$B$8-F8235-E8235))</f>
        <v>6638.35415873768</v>
      </c>
      <c r="H8235" s="25" t="n">
        <f aca="false">IF(D8235="","",D8235*$F$30)</f>
        <v>7961.94335412285</v>
      </c>
    </row>
    <row r="8236" customFormat="false" ht="15" hidden="false" customHeight="false" outlineLevel="0" collapsed="false">
      <c r="A8236" s="2" t="n">
        <v>8202</v>
      </c>
      <c r="B8236" s="2" t="n">
        <v>6</v>
      </c>
      <c r="C8236" s="22" t="n">
        <f aca="true">NORMSINV(MAX(RAND(),0.000000000001))</f>
        <v>-0.173013320613364</v>
      </c>
      <c r="D8236" s="24" t="n">
        <f aca="false">IF($B$11="","",$B$11*EXP($B$12*C8236))</f>
        <v>862.289319654188</v>
      </c>
      <c r="E8236" s="20" t="n">
        <f aca="true">IF($B$10="","",$B$10*(1-$B$14+2*$B$14*RAND()))</f>
        <v>3.91431010507233</v>
      </c>
      <c r="F8236" s="21" t="n">
        <f aca="false">INDEX($E$17:$E$28,B8236)</f>
        <v>4.761</v>
      </c>
      <c r="G8236" s="25" t="n">
        <f aca="false">IF(OR(D8236="",E8236="",F8236=""),"",D8236*($B$7-$B$8-F8236-E8236))</f>
        <v>3504.93868410244</v>
      </c>
      <c r="H8236" s="25" t="n">
        <f aca="false">IF(D8236="","",D8236*$F$30)</f>
        <v>4310.75676681522</v>
      </c>
    </row>
    <row r="8237" customFormat="false" ht="15" hidden="false" customHeight="false" outlineLevel="0" collapsed="false">
      <c r="A8237" s="2" t="n">
        <v>8203</v>
      </c>
      <c r="B8237" s="2" t="n">
        <v>7</v>
      </c>
      <c r="C8237" s="22" t="n">
        <f aca="true">NORMSINV(MAX(RAND(),0.000000000001))</f>
        <v>1.63816380480078</v>
      </c>
      <c r="D8237" s="24" t="n">
        <f aca="false">IF($B$11="","",$B$11*EXP($B$12*C8237))</f>
        <v>1849.66428558854</v>
      </c>
      <c r="E8237" s="20" t="n">
        <f aca="true">IF($B$10="","",$B$10*(1-$B$14+2*$B$14*RAND()))</f>
        <v>4.04968174070906</v>
      </c>
      <c r="F8237" s="21" t="n">
        <f aca="false">INDEX($E$17:$E$28,B8237)</f>
        <v>4.761</v>
      </c>
      <c r="G8237" s="25" t="n">
        <f aca="false">IF(OR(D8237="",E8237="",F8237=""),"",D8237*($B$7-$B$8-F8237-E8237))</f>
        <v>7267.91965092139</v>
      </c>
      <c r="H8237" s="25" t="n">
        <f aca="false">IF(D8237="","",D8237*$F$30)</f>
        <v>9246.84169651424</v>
      </c>
    </row>
    <row r="8238" customFormat="false" ht="15" hidden="false" customHeight="false" outlineLevel="0" collapsed="false">
      <c r="A8238" s="2" t="n">
        <v>8204</v>
      </c>
      <c r="B8238" s="2" t="n">
        <v>8</v>
      </c>
      <c r="C8238" s="22" t="n">
        <f aca="true">NORMSINV(MAX(RAND(),0.000000000001))</f>
        <v>0.581919440620876</v>
      </c>
      <c r="D8238" s="24" t="n">
        <f aca="false">IF($B$11="","",$B$11*EXP($B$12*C8238))</f>
        <v>1185.23210146943</v>
      </c>
      <c r="E8238" s="20" t="n">
        <f aca="true">IF($B$10="","",$B$10*(1-$B$14+2*$B$14*RAND()))</f>
        <v>3.99987670370223</v>
      </c>
      <c r="F8238" s="21" t="n">
        <f aca="false">INDEX($E$17:$E$28,B8238)</f>
        <v>4.761</v>
      </c>
      <c r="G8238" s="25" t="n">
        <f aca="false">IF(OR(D8238="",E8238="",F8238=""),"",D8238*($B$7-$B$8-F8238-E8238))</f>
        <v>4716.18466647696</v>
      </c>
      <c r="H8238" s="25" t="n">
        <f aca="false">IF(D8238="","",D8238*$F$30)</f>
        <v>5925.21232166596</v>
      </c>
    </row>
    <row r="8239" customFormat="false" ht="15" hidden="false" customHeight="false" outlineLevel="0" collapsed="false">
      <c r="A8239" s="2" t="n">
        <v>8205</v>
      </c>
      <c r="B8239" s="2" t="n">
        <v>9</v>
      </c>
      <c r="C8239" s="22" t="n">
        <f aca="true">NORMSINV(MAX(RAND(),0.000000000001))</f>
        <v>1.77276491699868</v>
      </c>
      <c r="D8239" s="24" t="n">
        <f aca="false">IF($B$11="","",$B$11*EXP($B$12*C8239))</f>
        <v>1957.60247346084</v>
      </c>
      <c r="E8239" s="20" t="n">
        <f aca="true">IF($B$10="","",$B$10*(1-$B$14+2*$B$14*RAND()))</f>
        <v>3.9542963223775</v>
      </c>
      <c r="F8239" s="21" t="n">
        <f aca="false">INDEX($E$17:$E$28,B8239)</f>
        <v>4.761</v>
      </c>
      <c r="G8239" s="25" t="n">
        <f aca="false">IF(OR(D8239="",E8239="",F8239=""),"",D8239*($B$7-$B$8-F8239-E8239))</f>
        <v>7878.76987426073</v>
      </c>
      <c r="H8239" s="25" t="n">
        <f aca="false">IF(D8239="","",D8239*$F$30)</f>
        <v>9786.44628532541</v>
      </c>
    </row>
    <row r="8240" customFormat="false" ht="15" hidden="false" customHeight="false" outlineLevel="0" collapsed="false">
      <c r="A8240" s="2" t="n">
        <v>8206</v>
      </c>
      <c r="B8240" s="2" t="n">
        <v>10</v>
      </c>
      <c r="C8240" s="22" t="n">
        <f aca="true">NORMSINV(MAX(RAND(),0.000000000001))</f>
        <v>-1.10749932099056</v>
      </c>
      <c r="D8240" s="24" t="n">
        <f aca="false">IF($B$11="","",$B$11*EXP($B$12*C8240))</f>
        <v>581.627472489396</v>
      </c>
      <c r="E8240" s="20" t="n">
        <f aca="true">IF($B$10="","",$B$10*(1-$B$14+2*$B$14*RAND()))</f>
        <v>3.95390107064691</v>
      </c>
      <c r="F8240" s="21" t="n">
        <f aca="false">INDEX($E$17:$E$28,B8240)</f>
        <v>4.761</v>
      </c>
      <c r="G8240" s="25" t="n">
        <f aca="false">IF(OR(D8240="",E8240="",F8240=""),"",D8240*($B$7-$B$8-F8240-E8240))</f>
        <v>2341.10811679941</v>
      </c>
      <c r="H8240" s="25" t="n">
        <f aca="false">IF(D8240="","",D8240*$F$30)</f>
        <v>2907.67206046899</v>
      </c>
    </row>
    <row r="8241" customFormat="false" ht="15" hidden="false" customHeight="false" outlineLevel="0" collapsed="false">
      <c r="A8241" s="2" t="n">
        <v>8207</v>
      </c>
      <c r="B8241" s="2" t="n">
        <v>11</v>
      </c>
      <c r="C8241" s="22" t="n">
        <f aca="true">NORMSINV(MAX(RAND(),0.000000000001))</f>
        <v>2.49865360353392</v>
      </c>
      <c r="D8241" s="24" t="n">
        <f aca="false">IF($B$11="","",$B$11*EXP($B$12*C8241))</f>
        <v>2658.03029459159</v>
      </c>
      <c r="E8241" s="20" t="n">
        <f aca="true">IF($B$10="","",$B$10*(1-$B$14+2*$B$14*RAND()))</f>
        <v>3.69987258128365</v>
      </c>
      <c r="F8241" s="21" t="n">
        <f aca="false">INDEX($E$17:$E$28,B8241)</f>
        <v>4.761</v>
      </c>
      <c r="G8241" s="25" t="n">
        <f aca="false">IF(OR(D8241="",E8241="",F8241=""),"",D8241*($B$7-$B$8-F8241-E8241))</f>
        <v>11374.0503133656</v>
      </c>
      <c r="H8241" s="25" t="n">
        <f aca="false">IF(D8241="","",D8241*$F$30)</f>
        <v>13288.0250487223</v>
      </c>
    </row>
    <row r="8242" customFormat="false" ht="15" hidden="false" customHeight="false" outlineLevel="0" collapsed="false">
      <c r="A8242" s="2" t="n">
        <v>8208</v>
      </c>
      <c r="B8242" s="2" t="n">
        <v>12</v>
      </c>
      <c r="C8242" s="22" t="n">
        <f aca="true">NORMSINV(MAX(RAND(),0.000000000001))</f>
        <v>-0.255332689796014</v>
      </c>
      <c r="D8242" s="24" t="n">
        <f aca="false">IF($B$11="","",$B$11*EXP($B$12*C8242))</f>
        <v>832.892234252242</v>
      </c>
      <c r="E8242" s="20" t="n">
        <f aca="true">IF($B$10="","",$B$10*(1-$B$14+2*$B$14*RAND()))</f>
        <v>3.7837729310958</v>
      </c>
      <c r="F8242" s="21" t="n">
        <f aca="false">INDEX($E$17:$E$28,B8242)</f>
        <v>4.761</v>
      </c>
      <c r="G8242" s="25" t="n">
        <f aca="false">IF(OR(D8242="",E8242="",F8242=""),"",D8242*($B$7-$B$8-F8242-E8242))</f>
        <v>3494.1720466151</v>
      </c>
      <c r="H8242" s="25" t="n">
        <f aca="false">IF(D8242="","",D8242*$F$30)</f>
        <v>4163.79485747381</v>
      </c>
    </row>
    <row r="8243" customFormat="false" ht="15" hidden="false" customHeight="false" outlineLevel="0" collapsed="false">
      <c r="A8243" s="2" t="n">
        <v>8209</v>
      </c>
      <c r="B8243" s="2" t="n">
        <v>1</v>
      </c>
      <c r="C8243" s="22" t="n">
        <f aca="true">NORMSINV(MAX(RAND(),0.000000000001))</f>
        <v>0.355636195463929</v>
      </c>
      <c r="D8243" s="24" t="n">
        <f aca="false">IF($B$11="","",$B$11*EXP($B$12*C8243))</f>
        <v>1077.44289136684</v>
      </c>
      <c r="E8243" s="20" t="n">
        <f aca="true">IF($B$10="","",$B$10*(1-$B$14+2*$B$14*RAND()))</f>
        <v>3.90576309823728</v>
      </c>
      <c r="F8243" s="21" t="n">
        <f aca="false">INDEX($E$17:$E$28,B8243)</f>
        <v>4.92562580645161</v>
      </c>
      <c r="G8243" s="25" t="n">
        <f aca="false">IF(OR(D8243="",E8243="",F8243=""),"",D8243*($B$7-$B$8-F8243-E8243))</f>
        <v>4211.30523976052</v>
      </c>
      <c r="H8243" s="25" t="n">
        <f aca="false">IF(D8243="","",D8243*$F$30)</f>
        <v>5386.35250252112</v>
      </c>
    </row>
    <row r="8244" customFormat="false" ht="15" hidden="false" customHeight="false" outlineLevel="0" collapsed="false">
      <c r="A8244" s="2" t="n">
        <v>8210</v>
      </c>
      <c r="B8244" s="2" t="n">
        <v>2</v>
      </c>
      <c r="C8244" s="22" t="n">
        <f aca="true">NORMSINV(MAX(RAND(),0.000000000001))</f>
        <v>-1.06862134648407</v>
      </c>
      <c r="D8244" s="24" t="n">
        <f aca="false">IF($B$11="","",$B$11*EXP($B$12*C8244))</f>
        <v>591.234084101905</v>
      </c>
      <c r="E8244" s="20" t="n">
        <f aca="true">IF($B$10="","",$B$10*(1-$B$14+2*$B$14*RAND()))</f>
        <v>3.84585937835474</v>
      </c>
      <c r="F8244" s="21" t="n">
        <f aca="false">INDEX($E$17:$E$28,B8244)</f>
        <v>5.0612</v>
      </c>
      <c r="G8244" s="25" t="n">
        <f aca="false">IF(OR(D8244="",E8244="",F8244=""),"",D8244*($B$7-$B$8-F8244-E8244))</f>
        <v>2266.16513785542</v>
      </c>
      <c r="H8244" s="25" t="n">
        <f aca="false">IF(D8244="","",D8244*$F$30)</f>
        <v>2955.69743324224</v>
      </c>
    </row>
    <row r="8245" customFormat="false" ht="15" hidden="false" customHeight="false" outlineLevel="0" collapsed="false">
      <c r="A8245" s="2" t="n">
        <v>8211</v>
      </c>
      <c r="B8245" s="2" t="n">
        <v>3</v>
      </c>
      <c r="C8245" s="22" t="n">
        <f aca="true">NORMSINV(MAX(RAND(),0.000000000001))</f>
        <v>0.0768697388135219</v>
      </c>
      <c r="D8245" s="24" t="n">
        <f aca="false">IF($B$11="","",$B$11*EXP($B$12*C8245))</f>
        <v>958.033833365682</v>
      </c>
      <c r="E8245" s="20" t="n">
        <f aca="true">IF($B$10="","",$B$10*(1-$B$14+2*$B$14*RAND()))</f>
        <v>3.98830350993374</v>
      </c>
      <c r="F8245" s="21" t="n">
        <f aca="false">INDEX($E$17:$E$28,B8245)</f>
        <v>5.0612</v>
      </c>
      <c r="G8245" s="25" t="n">
        <f aca="false">IF(OR(D8245="",E8245="",F8245=""),"",D8245*($B$7-$B$8-F8245-E8245))</f>
        <v>3535.62049940077</v>
      </c>
      <c r="H8245" s="25" t="n">
        <f aca="false">IF(D8245="","",D8245*$F$30)</f>
        <v>4789.40273976172</v>
      </c>
    </row>
    <row r="8246" customFormat="false" ht="15" hidden="false" customHeight="false" outlineLevel="0" collapsed="false">
      <c r="A8246" s="2" t="n">
        <v>8212</v>
      </c>
      <c r="B8246" s="2" t="n">
        <v>4</v>
      </c>
      <c r="C8246" s="22" t="n">
        <f aca="true">NORMSINV(MAX(RAND(),0.000000000001))</f>
        <v>0.311779721730218</v>
      </c>
      <c r="D8246" s="24" t="n">
        <f aca="false">IF($B$11="","",$B$11*EXP($B$12*C8246))</f>
        <v>1057.71498912066</v>
      </c>
      <c r="E8246" s="20" t="n">
        <f aca="true">IF($B$10="","",$B$10*(1-$B$14+2*$B$14*RAND()))</f>
        <v>3.50648218733534</v>
      </c>
      <c r="F8246" s="21" t="n">
        <f aca="false">INDEX($E$17:$E$28,B8246)</f>
        <v>4.89657419354839</v>
      </c>
      <c r="G8246" s="25" t="n">
        <f aca="false">IF(OR(D8246="",E8246="",F8246=""),"",D8246*($B$7-$B$8-F8246-E8246))</f>
        <v>4587.25027291046</v>
      </c>
      <c r="H8246" s="25" t="n">
        <f aca="false">IF(D8246="","",D8246*$F$30)</f>
        <v>5287.72877361198</v>
      </c>
    </row>
    <row r="8247" customFormat="false" ht="15" hidden="false" customHeight="false" outlineLevel="0" collapsed="false">
      <c r="A8247" s="2" t="n">
        <v>8213</v>
      </c>
      <c r="B8247" s="2" t="n">
        <v>5</v>
      </c>
      <c r="C8247" s="22" t="n">
        <f aca="true">NORMSINV(MAX(RAND(),0.000000000001))</f>
        <v>-0.74282743804172</v>
      </c>
      <c r="D8247" s="24" t="n">
        <f aca="false">IF($B$11="","",$B$11*EXP($B$12*C8247))</f>
        <v>678.232750123963</v>
      </c>
      <c r="E8247" s="20" t="n">
        <f aca="true">IF($B$10="","",$B$10*(1-$B$14+2*$B$14*RAND()))</f>
        <v>3.92783537177898</v>
      </c>
      <c r="F8247" s="21" t="n">
        <f aca="false">INDEX($E$17:$E$28,B8247)</f>
        <v>4.761</v>
      </c>
      <c r="G8247" s="25" t="n">
        <f aca="false">IF(OR(D8247="",E8247="",F8247=""),"",D8247*($B$7-$B$8-F8247-E8247))</f>
        <v>2747.63252700326</v>
      </c>
      <c r="H8247" s="25" t="n">
        <f aca="false">IF(D8247="","",D8247*$F$30)</f>
        <v>3390.62116441972</v>
      </c>
    </row>
    <row r="8248" customFormat="false" ht="15" hidden="false" customHeight="false" outlineLevel="0" collapsed="false">
      <c r="A8248" s="2" t="n">
        <v>8214</v>
      </c>
      <c r="B8248" s="2" t="n">
        <v>6</v>
      </c>
      <c r="C8248" s="22" t="n">
        <f aca="true">NORMSINV(MAX(RAND(),0.000000000001))</f>
        <v>-1.64207979796304</v>
      </c>
      <c r="D8248" s="24" t="n">
        <f aca="false">IF($B$11="","",$B$11*EXP($B$12*C8248))</f>
        <v>464.320983557838</v>
      </c>
      <c r="E8248" s="20" t="n">
        <f aca="true">IF($B$10="","",$B$10*(1-$B$14+2*$B$14*RAND()))</f>
        <v>3.40794709951801</v>
      </c>
      <c r="F8248" s="21" t="n">
        <f aca="false">INDEX($E$17:$E$28,B8248)</f>
        <v>4.761</v>
      </c>
      <c r="G8248" s="25" t="n">
        <f aca="false">IF(OR(D8248="",E8248="",F8248=""),"",D8248*($B$7-$B$8-F8248-E8248))</f>
        <v>2122.4357786467</v>
      </c>
      <c r="H8248" s="25" t="n">
        <f aca="false">IF(D8248="","",D8248*$F$30)</f>
        <v>2321.23346100234</v>
      </c>
    </row>
    <row r="8249" customFormat="false" ht="15" hidden="false" customHeight="false" outlineLevel="0" collapsed="false">
      <c r="A8249" s="2" t="n">
        <v>8215</v>
      </c>
      <c r="B8249" s="2" t="n">
        <v>7</v>
      </c>
      <c r="C8249" s="22" t="n">
        <f aca="true">NORMSINV(MAX(RAND(),0.000000000001))</f>
        <v>1.26710567867977</v>
      </c>
      <c r="D8249" s="24" t="n">
        <f aca="false">IF($B$11="","",$B$11*EXP($B$12*C8249))</f>
        <v>1581.94143974431</v>
      </c>
      <c r="E8249" s="20" t="n">
        <f aca="true">IF($B$10="","",$B$10*(1-$B$14+2*$B$14*RAND()))</f>
        <v>3.9493954004971</v>
      </c>
      <c r="F8249" s="21" t="n">
        <f aca="false">INDEX($E$17:$E$28,B8249)</f>
        <v>4.761</v>
      </c>
      <c r="G8249" s="25" t="n">
        <f aca="false">IF(OR(D8249="",E8249="",F8249=""),"",D8249*($B$7-$B$8-F8249-E8249))</f>
        <v>6374.59850173793</v>
      </c>
      <c r="H8249" s="25" t="n">
        <f aca="false">IF(D8249="","",D8249*$F$30)</f>
        <v>7908.44164556978</v>
      </c>
    </row>
    <row r="8250" customFormat="false" ht="15" hidden="false" customHeight="false" outlineLevel="0" collapsed="false">
      <c r="A8250" s="2" t="n">
        <v>8216</v>
      </c>
      <c r="B8250" s="2" t="n">
        <v>8</v>
      </c>
      <c r="C8250" s="22" t="n">
        <f aca="true">NORMSINV(MAX(RAND(),0.000000000001))</f>
        <v>1.05984227861403</v>
      </c>
      <c r="D8250" s="24" t="n">
        <f aca="false">IF($B$11="","",$B$11*EXP($B$12*C8250))</f>
        <v>1449.64556453608</v>
      </c>
      <c r="E8250" s="20" t="n">
        <f aca="true">IF($B$10="","",$B$10*(1-$B$14+2*$B$14*RAND()))</f>
        <v>3.83202571233005</v>
      </c>
      <c r="F8250" s="21" t="n">
        <f aca="false">INDEX($E$17:$E$28,B8250)</f>
        <v>4.761</v>
      </c>
      <c r="G8250" s="25" t="n">
        <f aca="false">IF(OR(D8250="",E8250="",F8250=""),"",D8250*($B$7-$B$8-F8250-E8250))</f>
        <v>6011.64288236593</v>
      </c>
      <c r="H8250" s="25" t="n">
        <f aca="false">IF(D8250="","",D8250*$F$30)</f>
        <v>7247.06810622879</v>
      </c>
    </row>
    <row r="8251" customFormat="false" ht="15" hidden="false" customHeight="false" outlineLevel="0" collapsed="false">
      <c r="A8251" s="2" t="n">
        <v>8217</v>
      </c>
      <c r="B8251" s="2" t="n">
        <v>9</v>
      </c>
      <c r="C8251" s="22" t="n">
        <f aca="true">NORMSINV(MAX(RAND(),0.000000000001))</f>
        <v>1.07201691396345</v>
      </c>
      <c r="D8251" s="24" t="n">
        <f aca="false">IF($B$11="","",$B$11*EXP($B$12*C8251))</f>
        <v>1457.10132229092</v>
      </c>
      <c r="E8251" s="20" t="n">
        <f aca="true">IF($B$10="","",$B$10*(1-$B$14+2*$B$14*RAND()))</f>
        <v>3.88728532377244</v>
      </c>
      <c r="F8251" s="21" t="n">
        <f aca="false">INDEX($E$17:$E$28,B8251)</f>
        <v>4.761</v>
      </c>
      <c r="G8251" s="25" t="n">
        <f aca="false">IF(OR(D8251="",E8251="",F8251=""),"",D8251*($B$7-$B$8-F8251-E8251))</f>
        <v>5962.04286516833</v>
      </c>
      <c r="H8251" s="25" t="n">
        <f aca="false">IF(D8251="","",D8251*$F$30)</f>
        <v>7284.34093039676</v>
      </c>
    </row>
    <row r="8252" customFormat="false" ht="15" hidden="false" customHeight="false" outlineLevel="0" collapsed="false">
      <c r="A8252" s="2" t="n">
        <v>8218</v>
      </c>
      <c r="B8252" s="2" t="n">
        <v>10</v>
      </c>
      <c r="C8252" s="22" t="n">
        <f aca="true">NORMSINV(MAX(RAND(),0.000000000001))</f>
        <v>-1.03179628136634</v>
      </c>
      <c r="D8252" s="24" t="n">
        <f aca="false">IF($B$11="","",$B$11*EXP($B$12*C8252))</f>
        <v>600.479710481015</v>
      </c>
      <c r="E8252" s="20" t="n">
        <f aca="true">IF($B$10="","",$B$10*(1-$B$14+2*$B$14*RAND()))</f>
        <v>3.96960300028061</v>
      </c>
      <c r="F8252" s="21" t="n">
        <f aca="false">INDEX($E$17:$E$28,B8252)</f>
        <v>4.761</v>
      </c>
      <c r="G8252" s="25" t="n">
        <f aca="false">IF(OR(D8252="",E8252="",F8252=""),"",D8252*($B$7-$B$8-F8252-E8252))</f>
        <v>2407.56154959495</v>
      </c>
      <c r="H8252" s="25" t="n">
        <f aca="false">IF(D8252="","",D8252*$F$30)</f>
        <v>3001.91816863669</v>
      </c>
    </row>
    <row r="8253" customFormat="false" ht="15" hidden="false" customHeight="false" outlineLevel="0" collapsed="false">
      <c r="A8253" s="2" t="n">
        <v>8219</v>
      </c>
      <c r="B8253" s="2" t="n">
        <v>11</v>
      </c>
      <c r="C8253" s="22" t="n">
        <f aca="true">NORMSINV(MAX(RAND(),0.000000000001))</f>
        <v>-1.13895041257108</v>
      </c>
      <c r="D8253" s="24" t="n">
        <f aca="false">IF($B$11="","",$B$11*EXP($B$12*C8253))</f>
        <v>573.970349114091</v>
      </c>
      <c r="E8253" s="20" t="n">
        <f aca="true">IF($B$10="","",$B$10*(1-$B$14+2*$B$14*RAND()))</f>
        <v>4.11372211257206</v>
      </c>
      <c r="F8253" s="21" t="n">
        <f aca="false">INDEX($E$17:$E$28,B8253)</f>
        <v>4.761</v>
      </c>
      <c r="G8253" s="25" t="n">
        <f aca="false">IF(OR(D8253="",E8253="",F8253=""),"",D8253*($B$7-$B$8-F8253-E8253))</f>
        <v>2218.55489846999</v>
      </c>
      <c r="H8253" s="25" t="n">
        <f aca="false">IF(D8253="","",D8253*$F$30)</f>
        <v>2869.39256929117</v>
      </c>
    </row>
    <row r="8254" customFormat="false" ht="15" hidden="false" customHeight="false" outlineLevel="0" collapsed="false">
      <c r="A8254" s="2" t="n">
        <v>8220</v>
      </c>
      <c r="B8254" s="2" t="n">
        <v>12</v>
      </c>
      <c r="C8254" s="22" t="n">
        <f aca="true">NORMSINV(MAX(RAND(),0.000000000001))</f>
        <v>1.25059586956194</v>
      </c>
      <c r="D8254" s="24" t="n">
        <f aca="false">IF($B$11="","",$B$11*EXP($B$12*C8254))</f>
        <v>1570.97458056469</v>
      </c>
      <c r="E8254" s="20" t="n">
        <f aca="true">IF($B$10="","",$B$10*(1-$B$14+2*$B$14*RAND()))</f>
        <v>3.75023790009561</v>
      </c>
      <c r="F8254" s="21" t="n">
        <f aca="false">INDEX($E$17:$E$28,B8254)</f>
        <v>4.761</v>
      </c>
      <c r="G8254" s="25" t="n">
        <f aca="false">IF(OR(D8254="",E8254="",F8254=""),"",D8254*($B$7-$B$8-F8254-E8254))</f>
        <v>6643.27776620517</v>
      </c>
      <c r="H8254" s="25" t="n">
        <f aca="false">IF(D8254="","",D8254*$F$30)</f>
        <v>7853.61612315901</v>
      </c>
    </row>
    <row r="8255" customFormat="false" ht="15" hidden="false" customHeight="false" outlineLevel="0" collapsed="false">
      <c r="A8255" s="2" t="n">
        <v>8221</v>
      </c>
      <c r="B8255" s="2" t="n">
        <v>1</v>
      </c>
      <c r="C8255" s="22" t="n">
        <f aca="true">NORMSINV(MAX(RAND(),0.000000000001))</f>
        <v>0.349516659064968</v>
      </c>
      <c r="D8255" s="24" t="n">
        <f aca="false">IF($B$11="","",$B$11*EXP($B$12*C8255))</f>
        <v>1074.6682137339</v>
      </c>
      <c r="E8255" s="20" t="n">
        <f aca="true">IF($B$10="","",$B$10*(1-$B$14+2*$B$14*RAND()))</f>
        <v>4.01701908158114</v>
      </c>
      <c r="F8255" s="21" t="n">
        <f aca="false">INDEX($E$17:$E$28,B8255)</f>
        <v>4.92562580645161</v>
      </c>
      <c r="G8255" s="25" t="n">
        <f aca="false">IF(OR(D8255="",E8255="",F8255=""),"",D8255*($B$7-$B$8-F8255-E8255))</f>
        <v>4080.89683509115</v>
      </c>
      <c r="H8255" s="25" t="n">
        <f aca="false">IF(D8255="","",D8255*$F$30)</f>
        <v>5372.48133409853</v>
      </c>
    </row>
    <row r="8256" customFormat="false" ht="15" hidden="false" customHeight="false" outlineLevel="0" collapsed="false">
      <c r="A8256" s="2" t="n">
        <v>8222</v>
      </c>
      <c r="B8256" s="2" t="n">
        <v>2</v>
      </c>
      <c r="C8256" s="22" t="n">
        <f aca="true">NORMSINV(MAX(RAND(),0.000000000001))</f>
        <v>0.0191854858084114</v>
      </c>
      <c r="D8256" s="24" t="n">
        <f aca="false">IF($B$11="","",$B$11*EXP($B$12*C8256))</f>
        <v>935.028403763714</v>
      </c>
      <c r="E8256" s="20" t="n">
        <f aca="true">IF($B$10="","",$B$10*(1-$B$14+2*$B$14*RAND()))</f>
        <v>3.62940756785274</v>
      </c>
      <c r="F8256" s="21" t="n">
        <f aca="false">INDEX($E$17:$E$28,B8256)</f>
        <v>5.0612</v>
      </c>
      <c r="G8256" s="25" t="n">
        <f aca="false">IF(OR(D8256="",E8256="",F8256=""),"",D8256*($B$7-$B$8-F8256-E8256))</f>
        <v>3786.29694204352</v>
      </c>
      <c r="H8256" s="25" t="n">
        <f aca="false">IF(D8256="","",D8256*$F$30)</f>
        <v>4674.39399609556</v>
      </c>
    </row>
    <row r="8257" customFormat="false" ht="15" hidden="false" customHeight="false" outlineLevel="0" collapsed="false">
      <c r="A8257" s="2" t="n">
        <v>8223</v>
      </c>
      <c r="B8257" s="2" t="n">
        <v>3</v>
      </c>
      <c r="C8257" s="22" t="n">
        <f aca="true">NORMSINV(MAX(RAND(),0.000000000001))</f>
        <v>0.0606053492970996</v>
      </c>
      <c r="D8257" s="24" t="n">
        <f aca="false">IF($B$11="","",$B$11*EXP($B$12*C8257))</f>
        <v>951.490623423393</v>
      </c>
      <c r="E8257" s="20" t="n">
        <f aca="true">IF($B$10="","",$B$10*(1-$B$14+2*$B$14*RAND()))</f>
        <v>4.06856320003811</v>
      </c>
      <c r="F8257" s="21" t="n">
        <f aca="false">INDEX($E$17:$E$28,B8257)</f>
        <v>5.0612</v>
      </c>
      <c r="G8257" s="25" t="n">
        <f aca="false">IF(OR(D8257="",E8257="",F8257=""),"",D8257*($B$7-$B$8-F8257-E8257))</f>
        <v>3435.10646350181</v>
      </c>
      <c r="H8257" s="25" t="n">
        <f aca="false">IF(D8257="","",D8257*$F$30)</f>
        <v>4756.69192461823</v>
      </c>
    </row>
    <row r="8258" customFormat="false" ht="15" hidden="false" customHeight="false" outlineLevel="0" collapsed="false">
      <c r="A8258" s="2" t="n">
        <v>8224</v>
      </c>
      <c r="B8258" s="2" t="n">
        <v>4</v>
      </c>
      <c r="C8258" s="22" t="n">
        <f aca="true">NORMSINV(MAX(RAND(),0.000000000001))</f>
        <v>-0.263058232811815</v>
      </c>
      <c r="D8258" s="24" t="n">
        <f aca="false">IF($B$11="","",$B$11*EXP($B$12*C8258))</f>
        <v>830.185343658697</v>
      </c>
      <c r="E8258" s="20" t="n">
        <f aca="true">IF($B$10="","",$B$10*(1-$B$14+2*$B$14*RAND()))</f>
        <v>3.9051337844972</v>
      </c>
      <c r="F8258" s="21" t="n">
        <f aca="false">INDEX($E$17:$E$28,B8258)</f>
        <v>4.89657419354839</v>
      </c>
      <c r="G8258" s="25" t="n">
        <f aca="false">IF(OR(D8258="",E8258="",F8258=""),"",D8258*($B$7-$B$8-F8258-E8258))</f>
        <v>3269.51231567453</v>
      </c>
      <c r="H8258" s="25" t="n">
        <f aca="false">IF(D8258="","",D8258*$F$30)</f>
        <v>4150.26257001856</v>
      </c>
    </row>
    <row r="8259" customFormat="false" ht="15" hidden="false" customHeight="false" outlineLevel="0" collapsed="false">
      <c r="A8259" s="2" t="n">
        <v>8225</v>
      </c>
      <c r="B8259" s="2" t="n">
        <v>5</v>
      </c>
      <c r="C8259" s="22" t="n">
        <f aca="true">NORMSINV(MAX(RAND(),0.000000000001))</f>
        <v>0.14742073911082</v>
      </c>
      <c r="D8259" s="24" t="n">
        <f aca="false">IF($B$11="","",$B$11*EXP($B$12*C8259))</f>
        <v>986.941622761382</v>
      </c>
      <c r="E8259" s="20" t="n">
        <f aca="true">IF($B$10="","",$B$10*(1-$B$14+2*$B$14*RAND()))</f>
        <v>3.80219909796968</v>
      </c>
      <c r="F8259" s="21" t="n">
        <f aca="false">INDEX($E$17:$E$28,B8259)</f>
        <v>4.761</v>
      </c>
      <c r="G8259" s="25" t="n">
        <f aca="false">IF(OR(D8259="",E8259="",F8259=""),"",D8259*($B$7-$B$8-F8259-E8259))</f>
        <v>4122.25866020101</v>
      </c>
      <c r="H8259" s="25" t="n">
        <f aca="false">IF(D8259="","",D8259*$F$30)</f>
        <v>4933.9185605087</v>
      </c>
    </row>
    <row r="8260" customFormat="false" ht="15" hidden="false" customHeight="false" outlineLevel="0" collapsed="false">
      <c r="A8260" s="2" t="n">
        <v>8226</v>
      </c>
      <c r="B8260" s="2" t="n">
        <v>6</v>
      </c>
      <c r="C8260" s="22" t="n">
        <f aca="true">NORMSINV(MAX(RAND(),0.000000000001))</f>
        <v>-0.454054614764083</v>
      </c>
      <c r="D8260" s="24" t="n">
        <f aca="false">IF($B$11="","",$B$11*EXP($B$12*C8260))</f>
        <v>765.990361803932</v>
      </c>
      <c r="E8260" s="20" t="n">
        <f aca="true">IF($B$10="","",$B$10*(1-$B$14+2*$B$14*RAND()))</f>
        <v>3.59595515872373</v>
      </c>
      <c r="F8260" s="21" t="n">
        <f aca="false">INDEX($E$17:$E$28,B8260)</f>
        <v>4.761</v>
      </c>
      <c r="G8260" s="25" t="n">
        <f aca="false">IF(OR(D8260="",E8260="",F8260=""),"",D8260*($B$7-$B$8-F8260-E8260))</f>
        <v>3357.37010377207</v>
      </c>
      <c r="H8260" s="25" t="n">
        <f aca="false">IF(D8260="","",D8260*$F$30)</f>
        <v>3829.33901673021</v>
      </c>
    </row>
    <row r="8261" customFormat="false" ht="15" hidden="false" customHeight="false" outlineLevel="0" collapsed="false">
      <c r="A8261" s="2" t="n">
        <v>8227</v>
      </c>
      <c r="B8261" s="2" t="n">
        <v>7</v>
      </c>
      <c r="C8261" s="22" t="n">
        <f aca="true">NORMSINV(MAX(RAND(),0.000000000001))</f>
        <v>2.69586398920754</v>
      </c>
      <c r="D8261" s="24" t="n">
        <f aca="false">IF($B$11="","",$B$11*EXP($B$12*C8261))</f>
        <v>2888.34340746652</v>
      </c>
      <c r="E8261" s="20" t="n">
        <f aca="true">IF($B$10="","",$B$10*(1-$B$14+2*$B$14*RAND()))</f>
        <v>4.00771108789912</v>
      </c>
      <c r="F8261" s="21" t="n">
        <f aca="false">INDEX($E$17:$E$28,B8261)</f>
        <v>4.761</v>
      </c>
      <c r="G8261" s="25" t="n">
        <f aca="false">IF(OR(D8261="",E8261="",F8261=""),"",D8261*($B$7-$B$8-F8261-E8261))</f>
        <v>11470.4461484115</v>
      </c>
      <c r="H8261" s="25" t="n">
        <f aca="false">IF(D8261="","",D8261*$F$30)</f>
        <v>14439.4063626066</v>
      </c>
    </row>
    <row r="8262" customFormat="false" ht="15" hidden="false" customHeight="false" outlineLevel="0" collapsed="false">
      <c r="A8262" s="2" t="n">
        <v>8228</v>
      </c>
      <c r="B8262" s="2" t="n">
        <v>8</v>
      </c>
      <c r="C8262" s="22" t="n">
        <f aca="true">NORMSINV(MAX(RAND(),0.000000000001))</f>
        <v>-0.909115905691886</v>
      </c>
      <c r="D8262" s="24" t="n">
        <f aca="false">IF($B$11="","",$B$11*EXP($B$12*C8262))</f>
        <v>632.33682344073</v>
      </c>
      <c r="E8262" s="20" t="n">
        <f aca="true">IF($B$10="","",$B$10*(1-$B$14+2*$B$14*RAND()))</f>
        <v>3.72727689236577</v>
      </c>
      <c r="F8262" s="21" t="n">
        <f aca="false">INDEX($E$17:$E$28,B8262)</f>
        <v>4.761</v>
      </c>
      <c r="G8262" s="25" t="n">
        <f aca="false">IF(OR(D8262="",E8262="",F8262=""),"",D8262*($B$7-$B$8-F8262-E8262))</f>
        <v>2688.52108403098</v>
      </c>
      <c r="H8262" s="25" t="n">
        <f aca="false">IF(D8262="","",D8262*$F$30)</f>
        <v>3161.1782477449</v>
      </c>
    </row>
    <row r="8263" customFormat="false" ht="15" hidden="false" customHeight="false" outlineLevel="0" collapsed="false">
      <c r="A8263" s="2" t="n">
        <v>8229</v>
      </c>
      <c r="B8263" s="2" t="n">
        <v>9</v>
      </c>
      <c r="C8263" s="22" t="n">
        <f aca="true">NORMSINV(MAX(RAND(),0.000000000001))</f>
        <v>-0.672689862078327</v>
      </c>
      <c r="D8263" s="24" t="n">
        <f aca="false">IF($B$11="","",$B$11*EXP($B$12*C8263))</f>
        <v>698.576094647513</v>
      </c>
      <c r="E8263" s="20" t="n">
        <f aca="true">IF($B$10="","",$B$10*(1-$B$14+2*$B$14*RAND()))</f>
        <v>3.45263219346852</v>
      </c>
      <c r="F8263" s="21" t="n">
        <f aca="false">INDEX($E$17:$E$28,B8263)</f>
        <v>4.761</v>
      </c>
      <c r="G8263" s="25" t="n">
        <f aca="false">IF(OR(D8263="",E8263="",F8263=""),"",D8263*($B$7-$B$8-F8263-E8263))</f>
        <v>3162.01234522499</v>
      </c>
      <c r="H8263" s="25" t="n">
        <f aca="false">IF(D8263="","",D8263*$F$30)</f>
        <v>3492.32161236185</v>
      </c>
    </row>
    <row r="8264" customFormat="false" ht="15" hidden="false" customHeight="false" outlineLevel="0" collapsed="false">
      <c r="A8264" s="2" t="n">
        <v>8230</v>
      </c>
      <c r="B8264" s="2" t="n">
        <v>10</v>
      </c>
      <c r="C8264" s="22" t="n">
        <f aca="true">NORMSINV(MAX(RAND(),0.000000000001))</f>
        <v>-0.00183672153357839</v>
      </c>
      <c r="D8264" s="24" t="n">
        <f aca="false">IF($B$11="","",$B$11*EXP($B$12*C8264))</f>
        <v>926.78245565133</v>
      </c>
      <c r="E8264" s="20" t="n">
        <f aca="true">IF($B$10="","",$B$10*(1-$B$14+2*$B$14*RAND()))</f>
        <v>3.55267380393988</v>
      </c>
      <c r="F8264" s="21" t="n">
        <f aca="false">INDEX($E$17:$E$28,B8264)</f>
        <v>4.761</v>
      </c>
      <c r="G8264" s="25" t="n">
        <f aca="false">IF(OR(D8264="",E8264="",F8264=""),"",D8264*($B$7-$B$8-F8264-E8264))</f>
        <v>4102.24146149841</v>
      </c>
      <c r="H8264" s="25" t="n">
        <f aca="false">IF(D8264="","",D8264*$F$30)</f>
        <v>4633.17085229213</v>
      </c>
    </row>
    <row r="8265" customFormat="false" ht="15" hidden="false" customHeight="false" outlineLevel="0" collapsed="false">
      <c r="A8265" s="2" t="n">
        <v>8231</v>
      </c>
      <c r="B8265" s="2" t="n">
        <v>11</v>
      </c>
      <c r="C8265" s="22" t="n">
        <f aca="true">NORMSINV(MAX(RAND(),0.000000000001))</f>
        <v>-0.191318415677543</v>
      </c>
      <c r="D8265" s="24" t="n">
        <f aca="false">IF($B$11="","",$B$11*EXP($B$12*C8265))</f>
        <v>855.663940414094</v>
      </c>
      <c r="E8265" s="20" t="n">
        <f aca="true">IF($B$10="","",$B$10*(1-$B$14+2*$B$14*RAND()))</f>
        <v>3.56298978038902</v>
      </c>
      <c r="F8265" s="21" t="n">
        <f aca="false">INDEX($E$17:$E$28,B8265)</f>
        <v>4.761</v>
      </c>
      <c r="G8265" s="25" t="n">
        <f aca="false">IF(OR(D8265="",E8265="",F8265=""),"",D8265*($B$7-$B$8-F8265-E8265))</f>
        <v>3778.62070542124</v>
      </c>
      <c r="H8265" s="25" t="n">
        <f aca="false">IF(D8265="","",D8265*$F$30)</f>
        <v>4277.63517091814</v>
      </c>
    </row>
    <row r="8266" customFormat="false" ht="15" hidden="false" customHeight="false" outlineLevel="0" collapsed="false">
      <c r="A8266" s="2" t="n">
        <v>8232</v>
      </c>
      <c r="B8266" s="2" t="n">
        <v>12</v>
      </c>
      <c r="C8266" s="22" t="n">
        <f aca="true">NORMSINV(MAX(RAND(),0.000000000001))</f>
        <v>-1.45769676021735</v>
      </c>
      <c r="D8266" s="24" t="n">
        <f aca="false">IF($B$11="","",$B$11*EXP($B$12*C8266))</f>
        <v>501.833726866578</v>
      </c>
      <c r="E8266" s="20" t="n">
        <f aca="true">IF($B$10="","",$B$10*(1-$B$14+2*$B$14*RAND()))</f>
        <v>4.07427849612361</v>
      </c>
      <c r="F8266" s="21" t="n">
        <f aca="false">INDEX($E$17:$E$28,B8266)</f>
        <v>4.761</v>
      </c>
      <c r="G8266" s="25" t="n">
        <f aca="false">IF(OR(D8266="",E8266="",F8266=""),"",D8266*($B$7-$B$8-F8266-E8266))</f>
        <v>1959.52094466636</v>
      </c>
      <c r="H8266" s="25" t="n">
        <f aca="false">IF(D8266="","",D8266*$F$30)</f>
        <v>2508.7671673514</v>
      </c>
    </row>
    <row r="8267" customFormat="false" ht="15" hidden="false" customHeight="false" outlineLevel="0" collapsed="false">
      <c r="A8267" s="2" t="n">
        <v>8233</v>
      </c>
      <c r="B8267" s="2" t="n">
        <v>1</v>
      </c>
      <c r="C8267" s="22" t="n">
        <f aca="true">NORMSINV(MAX(RAND(),0.000000000001))</f>
        <v>-0.716257074560431</v>
      </c>
      <c r="D8267" s="24" t="n">
        <f aca="false">IF($B$11="","",$B$11*EXP($B$12*C8267))</f>
        <v>685.868808280276</v>
      </c>
      <c r="E8267" s="20" t="n">
        <f aca="true">IF($B$10="","",$B$10*(1-$B$14+2*$B$14*RAND()))</f>
        <v>3.97875093848423</v>
      </c>
      <c r="F8267" s="21" t="n">
        <f aca="false">INDEX($E$17:$E$28,B8267)</f>
        <v>4.92562580645161</v>
      </c>
      <c r="G8267" s="25" t="n">
        <f aca="false">IF(OR(D8267="",E8267="",F8267=""),"",D8267*($B$7-$B$8-F8267-E8267))</f>
        <v>2630.73435096297</v>
      </c>
      <c r="H8267" s="25" t="n">
        <f aca="false">IF(D8267="","",D8267*$F$30)</f>
        <v>3428.79534635475</v>
      </c>
    </row>
    <row r="8268" customFormat="false" ht="15" hidden="false" customHeight="false" outlineLevel="0" collapsed="false">
      <c r="A8268" s="2" t="n">
        <v>8234</v>
      </c>
      <c r="B8268" s="2" t="n">
        <v>2</v>
      </c>
      <c r="C8268" s="22" t="n">
        <f aca="true">NORMSINV(MAX(RAND(),0.000000000001))</f>
        <v>0.995239491025294</v>
      </c>
      <c r="D8268" s="24" t="n">
        <f aca="false">IF($B$11="","",$B$11*EXP($B$12*C8268))</f>
        <v>1410.71640747628</v>
      </c>
      <c r="E8268" s="20" t="n">
        <f aca="true">IF($B$10="","",$B$10*(1-$B$14+2*$B$14*RAND()))</f>
        <v>3.98181183053758</v>
      </c>
      <c r="F8268" s="21" t="n">
        <f aca="false">INDEX($E$17:$E$28,B8268)</f>
        <v>5.0612</v>
      </c>
      <c r="G8268" s="25" t="n">
        <f aca="false">IF(OR(D8268="",E8268="",F8268=""),"",D8268*($B$7-$B$8-F8268-E8268))</f>
        <v>5215.40186890632</v>
      </c>
      <c r="H8268" s="25" t="n">
        <f aca="false">IF(D8268="","",D8268*$F$30)</f>
        <v>7052.4534642554</v>
      </c>
    </row>
    <row r="8269" customFormat="false" ht="15" hidden="false" customHeight="false" outlineLevel="0" collapsed="false">
      <c r="A8269" s="2" t="n">
        <v>8235</v>
      </c>
      <c r="B8269" s="2" t="n">
        <v>3</v>
      </c>
      <c r="C8269" s="22" t="n">
        <f aca="true">NORMSINV(MAX(RAND(),0.000000000001))</f>
        <v>0.252187954100095</v>
      </c>
      <c r="D8269" s="24" t="n">
        <f aca="false">IF($B$11="","",$B$11*EXP($B$12*C8269))</f>
        <v>1031.48649608969</v>
      </c>
      <c r="E8269" s="20" t="n">
        <f aca="true">IF($B$10="","",$B$10*(1-$B$14+2*$B$14*RAND()))</f>
        <v>3.50449341644772</v>
      </c>
      <c r="F8269" s="21" t="n">
        <f aca="false">INDEX($E$17:$E$28,B8269)</f>
        <v>5.0612</v>
      </c>
      <c r="G8269" s="25" t="n">
        <f aca="false">IF(OR(D8269="",E8269="",F8269=""),"",D8269*($B$7-$B$8-F8269-E8269))</f>
        <v>4305.74087147246</v>
      </c>
      <c r="H8269" s="25" t="n">
        <f aca="false">IF(D8269="","",D8269*$F$30)</f>
        <v>5156.60729125156</v>
      </c>
    </row>
    <row r="8270" customFormat="false" ht="15" hidden="false" customHeight="false" outlineLevel="0" collapsed="false">
      <c r="A8270" s="2" t="n">
        <v>8236</v>
      </c>
      <c r="B8270" s="2" t="n">
        <v>4</v>
      </c>
      <c r="C8270" s="22" t="n">
        <f aca="true">NORMSINV(MAX(RAND(),0.000000000001))</f>
        <v>0.301975588911566</v>
      </c>
      <c r="D8270" s="24" t="n">
        <f aca="false">IF($B$11="","",$B$11*EXP($B$12*C8270))</f>
        <v>1053.35444535927</v>
      </c>
      <c r="E8270" s="20" t="n">
        <f aca="true">IF($B$10="","",$B$10*(1-$B$14+2*$B$14*RAND()))</f>
        <v>3.46505330646674</v>
      </c>
      <c r="F8270" s="21" t="n">
        <f aca="false">INDEX($E$17:$E$28,B8270)</f>
        <v>4.89657419354839</v>
      </c>
      <c r="G8270" s="25" t="n">
        <f aca="false">IF(OR(D8270="",E8270="",F8270=""),"",D8270*($B$7-$B$8-F8270-E8270))</f>
        <v>4611.97813629785</v>
      </c>
      <c r="H8270" s="25" t="n">
        <f aca="false">IF(D8270="","",D8270*$F$30)</f>
        <v>5265.92954324007</v>
      </c>
    </row>
    <row r="8271" customFormat="false" ht="15" hidden="false" customHeight="false" outlineLevel="0" collapsed="false">
      <c r="A8271" s="2" t="n">
        <v>8237</v>
      </c>
      <c r="B8271" s="2" t="n">
        <v>5</v>
      </c>
      <c r="C8271" s="22" t="n">
        <f aca="true">NORMSINV(MAX(RAND(),0.000000000001))</f>
        <v>-0.668666020995074</v>
      </c>
      <c r="D8271" s="24" t="n">
        <f aca="false">IF($B$11="","",$B$11*EXP($B$12*C8271))</f>
        <v>699.761542151361</v>
      </c>
      <c r="E8271" s="20" t="n">
        <f aca="true">IF($B$10="","",$B$10*(1-$B$14+2*$B$14*RAND()))</f>
        <v>3.74978086084076</v>
      </c>
      <c r="F8271" s="21" t="n">
        <f aca="false">INDEX($E$17:$E$28,B8271)</f>
        <v>4.761</v>
      </c>
      <c r="G8271" s="25" t="n">
        <f aca="false">IF(OR(D8271="",E8271="",F8271=""),"",D8271*($B$7-$B$8-F8271-E8271))</f>
        <v>2959.44490691412</v>
      </c>
      <c r="H8271" s="25" t="n">
        <f aca="false">IF(D8271="","",D8271*$F$30)</f>
        <v>3498.24790152308</v>
      </c>
    </row>
    <row r="8272" customFormat="false" ht="15" hidden="false" customHeight="false" outlineLevel="0" collapsed="false">
      <c r="A8272" s="2" t="n">
        <v>8238</v>
      </c>
      <c r="B8272" s="2" t="n">
        <v>6</v>
      </c>
      <c r="C8272" s="22" t="n">
        <f aca="true">NORMSINV(MAX(RAND(),0.000000000001))</f>
        <v>0.343388990104239</v>
      </c>
      <c r="D8272" s="24" t="n">
        <f aca="false">IF($B$11="","",$B$11*EXP($B$12*C8272))</f>
        <v>1071.89700840357</v>
      </c>
      <c r="E8272" s="20" t="n">
        <f aca="true">IF($B$10="","",$B$10*(1-$B$14+2*$B$14*RAND()))</f>
        <v>3.47501935316681</v>
      </c>
      <c r="F8272" s="21" t="n">
        <f aca="false">INDEX($E$17:$E$28,B8272)</f>
        <v>4.761</v>
      </c>
      <c r="G8272" s="25" t="n">
        <f aca="false">IF(OR(D8272="",E8272="",F8272=""),"",D8272*($B$7-$B$8-F8272-E8272))</f>
        <v>4827.80338124808</v>
      </c>
      <c r="H8272" s="25" t="n">
        <f aca="false">IF(D8272="","",D8272*$F$30)</f>
        <v>5358.62752441114</v>
      </c>
    </row>
    <row r="8273" customFormat="false" ht="15" hidden="false" customHeight="false" outlineLevel="0" collapsed="false">
      <c r="A8273" s="2" t="n">
        <v>8239</v>
      </c>
      <c r="B8273" s="2" t="n">
        <v>7</v>
      </c>
      <c r="C8273" s="22" t="n">
        <f aca="true">NORMSINV(MAX(RAND(),0.000000000001))</f>
        <v>-1.69235179151399</v>
      </c>
      <c r="D8273" s="24" t="n">
        <f aca="false">IF($B$11="","",$B$11*EXP($B$12*C8273))</f>
        <v>454.588755306954</v>
      </c>
      <c r="E8273" s="20" t="n">
        <f aca="true">IF($B$10="","",$B$10*(1-$B$14+2*$B$14*RAND()))</f>
        <v>3.83073602093397</v>
      </c>
      <c r="F8273" s="21" t="n">
        <f aca="false">INDEX($E$17:$E$28,B8273)</f>
        <v>4.761</v>
      </c>
      <c r="G8273" s="25" t="n">
        <f aca="false">IF(OR(D8273="",E8273="",F8273=""),"",D8273*($B$7-$B$8-F8273-E8273))</f>
        <v>1885.7541589283</v>
      </c>
      <c r="H8273" s="25" t="n">
        <f aca="false">IF(D8273="","",D8273*$F$30)</f>
        <v>2272.58010553052</v>
      </c>
    </row>
    <row r="8274" customFormat="false" ht="15" hidden="false" customHeight="false" outlineLevel="0" collapsed="false">
      <c r="A8274" s="2" t="n">
        <v>8240</v>
      </c>
      <c r="B8274" s="2" t="n">
        <v>8</v>
      </c>
      <c r="C8274" s="22" t="n">
        <f aca="true">NORMSINV(MAX(RAND(),0.000000000001))</f>
        <v>-0.362175509372157</v>
      </c>
      <c r="D8274" s="24" t="n">
        <f aca="false">IF($B$11="","",$B$11*EXP($B$12*C8274))</f>
        <v>796.227002698341</v>
      </c>
      <c r="E8274" s="20" t="n">
        <f aca="true">IF($B$10="","",$B$10*(1-$B$14+2*$B$14*RAND()))</f>
        <v>3.98051182438334</v>
      </c>
      <c r="F8274" s="21" t="n">
        <f aca="false">INDEX($E$17:$E$28,B8274)</f>
        <v>4.761</v>
      </c>
      <c r="G8274" s="25" t="n">
        <f aca="false">IF(OR(D8274="",E8274="",F8274=""),"",D8274*($B$7-$B$8-F8274-E8274))</f>
        <v>3183.70425539601</v>
      </c>
      <c r="H8274" s="25" t="n">
        <f aca="false">IF(D8274="","",D8274*$F$30)</f>
        <v>3980.49803188955</v>
      </c>
    </row>
    <row r="8275" customFormat="false" ht="15" hidden="false" customHeight="false" outlineLevel="0" collapsed="false">
      <c r="A8275" s="2" t="n">
        <v>8241</v>
      </c>
      <c r="B8275" s="2" t="n">
        <v>9</v>
      </c>
      <c r="C8275" s="22" t="n">
        <f aca="true">NORMSINV(MAX(RAND(),0.000000000001))</f>
        <v>-0.559043254369247</v>
      </c>
      <c r="D8275" s="24" t="n">
        <f aca="false">IF($B$11="","",$B$11*EXP($B$12*C8275))</f>
        <v>732.842594232446</v>
      </c>
      <c r="E8275" s="20" t="n">
        <f aca="true">IF($B$10="","",$B$10*(1-$B$14+2*$B$14*RAND()))</f>
        <v>3.39282318196815</v>
      </c>
      <c r="F8275" s="21" t="n">
        <f aca="false">INDEX($E$17:$E$28,B8275)</f>
        <v>4.761</v>
      </c>
      <c r="G8275" s="25" t="n">
        <f aca="false">IF(OR(D8275="",E8275="",F8275=""),"",D8275*($B$7-$B$8-F8275-E8275))</f>
        <v>3360.94571693516</v>
      </c>
      <c r="H8275" s="25" t="n">
        <f aca="false">IF(D8275="","",D8275*$F$30)</f>
        <v>3663.62669708684</v>
      </c>
    </row>
    <row r="8276" customFormat="false" ht="15" hidden="false" customHeight="false" outlineLevel="0" collapsed="false">
      <c r="A8276" s="2" t="n">
        <v>8242</v>
      </c>
      <c r="B8276" s="2" t="n">
        <v>10</v>
      </c>
      <c r="C8276" s="22" t="n">
        <f aca="true">NORMSINV(MAX(RAND(),0.000000000001))</f>
        <v>-1.27622375468146</v>
      </c>
      <c r="D8276" s="24" t="n">
        <f aca="false">IF($B$11="","",$B$11*EXP($B$12*C8276))</f>
        <v>541.712495769883</v>
      </c>
      <c r="E8276" s="20" t="n">
        <f aca="true">IF($B$10="","",$B$10*(1-$B$14+2*$B$14*RAND()))</f>
        <v>3.88186039851319</v>
      </c>
      <c r="F8276" s="21" t="n">
        <f aca="false">INDEX($E$17:$E$28,B8276)</f>
        <v>4.761</v>
      </c>
      <c r="G8276" s="25" t="n">
        <f aca="false">IF(OR(D8276="",E8276="",F8276=""),"",D8276*($B$7-$B$8-F8276-E8276))</f>
        <v>2219.47171903904</v>
      </c>
      <c r="H8276" s="25" t="n">
        <f aca="false">IF(D8276="","",D8276*$F$30)</f>
        <v>2708.1291088528</v>
      </c>
    </row>
    <row r="8277" customFormat="false" ht="15" hidden="false" customHeight="false" outlineLevel="0" collapsed="false">
      <c r="A8277" s="2" t="n">
        <v>8243</v>
      </c>
      <c r="B8277" s="2" t="n">
        <v>11</v>
      </c>
      <c r="C8277" s="22" t="n">
        <f aca="true">NORMSINV(MAX(RAND(),0.000000000001))</f>
        <v>-0.101654267386564</v>
      </c>
      <c r="D8277" s="24" t="n">
        <f aca="false">IF($B$11="","",$B$11*EXP($B$12*C8277))</f>
        <v>888.610614493494</v>
      </c>
      <c r="E8277" s="20" t="n">
        <f aca="true">IF($B$10="","",$B$10*(1-$B$14+2*$B$14*RAND()))</f>
        <v>3.66580093793394</v>
      </c>
      <c r="F8277" s="21" t="n">
        <f aca="false">INDEX($E$17:$E$28,B8277)</f>
        <v>4.761</v>
      </c>
      <c r="G8277" s="25" t="n">
        <f aca="false">IF(OR(D8277="",E8277="",F8277=""),"",D8277*($B$7-$B$8-F8277-E8277))</f>
        <v>3832.75446897529</v>
      </c>
      <c r="H8277" s="25" t="n">
        <f aca="false">IF(D8277="","",D8277*$F$30)</f>
        <v>4442.34218397587</v>
      </c>
    </row>
    <row r="8278" customFormat="false" ht="15" hidden="false" customHeight="false" outlineLevel="0" collapsed="false">
      <c r="A8278" s="2" t="n">
        <v>8244</v>
      </c>
      <c r="B8278" s="2" t="n">
        <v>12</v>
      </c>
      <c r="C8278" s="22" t="n">
        <f aca="true">NORMSINV(MAX(RAND(),0.000000000001))</f>
        <v>0.406153581727749</v>
      </c>
      <c r="D8278" s="24" t="n">
        <f aca="false">IF($B$11="","",$B$11*EXP($B$12*C8278))</f>
        <v>1100.62351707046</v>
      </c>
      <c r="E8278" s="20" t="n">
        <f aca="true">IF($B$10="","",$B$10*(1-$B$14+2*$B$14*RAND()))</f>
        <v>3.9161823559798</v>
      </c>
      <c r="F8278" s="21" t="n">
        <f aca="false">INDEX($E$17:$E$28,B8278)</f>
        <v>4.761</v>
      </c>
      <c r="G8278" s="25" t="n">
        <f aca="false">IF(OR(D8278="",E8278="",F8278=""),"",D8278*($B$7-$B$8-F8278-E8278))</f>
        <v>4471.63264457745</v>
      </c>
      <c r="H8278" s="25" t="n">
        <f aca="false">IF(D8278="","",D8278*$F$30)</f>
        <v>5502.23708653866</v>
      </c>
    </row>
    <row r="8279" customFormat="false" ht="15" hidden="false" customHeight="false" outlineLevel="0" collapsed="false">
      <c r="A8279" s="2" t="n">
        <v>8245</v>
      </c>
      <c r="B8279" s="2" t="n">
        <v>1</v>
      </c>
      <c r="C8279" s="22" t="n">
        <f aca="true">NORMSINV(MAX(RAND(),0.000000000001))</f>
        <v>1.72149360968387</v>
      </c>
      <c r="D8279" s="24" t="n">
        <f aca="false">IF($B$11="","",$B$11*EXP($B$12*C8279))</f>
        <v>1915.76401696219</v>
      </c>
      <c r="E8279" s="20" t="n">
        <f aca="true">IF($B$10="","",$B$10*(1-$B$14+2*$B$14*RAND()))</f>
        <v>3.93741680015757</v>
      </c>
      <c r="F8279" s="21" t="n">
        <f aca="false">INDEX($E$17:$E$28,B8279)</f>
        <v>4.92562580645161</v>
      </c>
      <c r="G8279" s="25" t="n">
        <f aca="false">IF(OR(D8279="",E8279="",F8279=""),"",D8279*($B$7-$B$8-F8279-E8279))</f>
        <v>7427.33546955364</v>
      </c>
      <c r="H8279" s="25" t="n">
        <f aca="false">IF(D8279="","",D8279*$F$30)</f>
        <v>9577.28747359736</v>
      </c>
    </row>
    <row r="8280" customFormat="false" ht="15" hidden="false" customHeight="false" outlineLevel="0" collapsed="false">
      <c r="A8280" s="2" t="n">
        <v>8246</v>
      </c>
      <c r="B8280" s="2" t="n">
        <v>2</v>
      </c>
      <c r="C8280" s="22" t="n">
        <f aca="true">NORMSINV(MAX(RAND(),0.000000000001))</f>
        <v>0.516995168874647</v>
      </c>
      <c r="D8280" s="24" t="n">
        <f aca="false">IF($B$11="","",$B$11*EXP($B$12*C8280))</f>
        <v>1153.2473395923</v>
      </c>
      <c r="E8280" s="20" t="n">
        <f aca="true">IF($B$10="","",$B$10*(1-$B$14+2*$B$14*RAND()))</f>
        <v>3.96476247407932</v>
      </c>
      <c r="F8280" s="21" t="n">
        <f aca="false">INDEX($E$17:$E$28,B8280)</f>
        <v>5.0612</v>
      </c>
      <c r="G8280" s="25" t="n">
        <f aca="false">IF(OR(D8280="",E8280="",F8280=""),"",D8280*($B$7-$B$8-F8280-E8280))</f>
        <v>4283.20389591401</v>
      </c>
      <c r="H8280" s="25" t="n">
        <f aca="false">IF(D8280="","",D8280*$F$30)</f>
        <v>5765.31410008984</v>
      </c>
    </row>
    <row r="8281" customFormat="false" ht="15" hidden="false" customHeight="false" outlineLevel="0" collapsed="false">
      <c r="A8281" s="2" t="n">
        <v>8247</v>
      </c>
      <c r="B8281" s="2" t="n">
        <v>3</v>
      </c>
      <c r="C8281" s="22" t="n">
        <f aca="true">NORMSINV(MAX(RAND(),0.000000000001))</f>
        <v>-1.04688644289181</v>
      </c>
      <c r="D8281" s="24" t="n">
        <f aca="false">IF($B$11="","",$B$11*EXP($B$12*C8281))</f>
        <v>596.673684139465</v>
      </c>
      <c r="E8281" s="20" t="n">
        <f aca="true">IF($B$10="","",$B$10*(1-$B$14+2*$B$14*RAND()))</f>
        <v>3.8941266388019</v>
      </c>
      <c r="F8281" s="21" t="n">
        <f aca="false">INDEX($E$17:$E$28,B8281)</f>
        <v>5.0612</v>
      </c>
      <c r="G8281" s="25" t="n">
        <f aca="false">IF(OR(D8281="",E8281="",F8281=""),"",D8281*($B$7-$B$8-F8281-E8281))</f>
        <v>2258.21499769057</v>
      </c>
      <c r="H8281" s="25" t="n">
        <f aca="false">IF(D8281="","",D8281*$F$30)</f>
        <v>2982.89108175002</v>
      </c>
    </row>
    <row r="8282" customFormat="false" ht="15" hidden="false" customHeight="false" outlineLevel="0" collapsed="false">
      <c r="A8282" s="2" t="n">
        <v>8248</v>
      </c>
      <c r="B8282" s="2" t="n">
        <v>4</v>
      </c>
      <c r="C8282" s="22" t="n">
        <f aca="true">NORMSINV(MAX(RAND(),0.000000000001))</f>
        <v>0.418064968158989</v>
      </c>
      <c r="D8282" s="24" t="n">
        <f aca="false">IF($B$11="","",$B$11*EXP($B$12*C8282))</f>
        <v>1106.16149206984</v>
      </c>
      <c r="E8282" s="20" t="n">
        <f aca="true">IF($B$10="","",$B$10*(1-$B$14+2*$B$14*RAND()))</f>
        <v>3.81619953684801</v>
      </c>
      <c r="F8282" s="21" t="n">
        <f aca="false">INDEX($E$17:$E$28,B8282)</f>
        <v>4.89657419354839</v>
      </c>
      <c r="G8282" s="25" t="n">
        <f aca="false">IF(OR(D8282="",E8282="",F8282=""),"",D8282*($B$7-$B$8-F8282-E8282))</f>
        <v>4454.76261928758</v>
      </c>
      <c r="H8282" s="25" t="n">
        <f aca="false">IF(D8282="","",D8282*$F$30)</f>
        <v>5529.92253115555</v>
      </c>
    </row>
    <row r="8283" customFormat="false" ht="15" hidden="false" customHeight="false" outlineLevel="0" collapsed="false">
      <c r="A8283" s="2" t="n">
        <v>8249</v>
      </c>
      <c r="B8283" s="2" t="n">
        <v>5</v>
      </c>
      <c r="C8283" s="22" t="n">
        <f aca="true">NORMSINV(MAX(RAND(),0.000000000001))</f>
        <v>1.53096403003865</v>
      </c>
      <c r="D8283" s="24" t="n">
        <f aca="false">IF($B$11="","",$B$11*EXP($B$12*C8283))</f>
        <v>1767.97320379552</v>
      </c>
      <c r="E8283" s="20" t="n">
        <f aca="true">IF($B$10="","",$B$10*(1-$B$14+2*$B$14*RAND()))</f>
        <v>3.76234804890325</v>
      </c>
      <c r="F8283" s="21" t="n">
        <f aca="false">INDEX($E$17:$E$28,B8283)</f>
        <v>4.761</v>
      </c>
      <c r="G8283" s="25" t="n">
        <f aca="false">IF(OR(D8283="",E8283="",F8283=""),"",D8283*($B$7-$B$8-F8283-E8283))</f>
        <v>7454.92765927114</v>
      </c>
      <c r="H8283" s="25" t="n">
        <f aca="false">IF(D8283="","",D8283*$F$30)</f>
        <v>8838.45164041455</v>
      </c>
    </row>
    <row r="8284" customFormat="false" ht="15" hidden="false" customHeight="false" outlineLevel="0" collapsed="false">
      <c r="A8284" s="2" t="n">
        <v>8250</v>
      </c>
      <c r="B8284" s="2" t="n">
        <v>6</v>
      </c>
      <c r="C8284" s="22" t="n">
        <f aca="true">NORMSINV(MAX(RAND(),0.000000000001))</f>
        <v>0.212245017963468</v>
      </c>
      <c r="D8284" s="24" t="n">
        <f aca="false">IF($B$11="","",$B$11*EXP($B$12*C8284))</f>
        <v>1014.27123952935</v>
      </c>
      <c r="E8284" s="20" t="n">
        <f aca="true">IF($B$10="","",$B$10*(1-$B$14+2*$B$14*RAND()))</f>
        <v>3.51285987274091</v>
      </c>
      <c r="F8284" s="21" t="n">
        <f aca="false">INDEX($E$17:$E$28,B8284)</f>
        <v>4.761</v>
      </c>
      <c r="G8284" s="25" t="n">
        <f aca="false">IF(OR(D8284="",E8284="",F8284=""),"",D8284*($B$7-$B$8-F8284-E8284))</f>
        <v>4529.87748278685</v>
      </c>
      <c r="H8284" s="25" t="n">
        <f aca="false">IF(D8284="","",D8284*$F$30)</f>
        <v>5070.54478065513</v>
      </c>
    </row>
    <row r="8285" customFormat="false" ht="15" hidden="false" customHeight="false" outlineLevel="0" collapsed="false">
      <c r="A8285" s="2" t="n">
        <v>8251</v>
      </c>
      <c r="B8285" s="2" t="n">
        <v>7</v>
      </c>
      <c r="C8285" s="22" t="n">
        <f aca="true">NORMSINV(MAX(RAND(),0.000000000001))</f>
        <v>-0.279310021443947</v>
      </c>
      <c r="D8285" s="24" t="n">
        <f aca="false">IF($B$11="","",$B$11*EXP($B$12*C8285))</f>
        <v>824.519695243047</v>
      </c>
      <c r="E8285" s="20" t="n">
        <f aca="true">IF($B$10="","",$B$10*(1-$B$14+2*$B$14*RAND()))</f>
        <v>3.84027133037428</v>
      </c>
      <c r="F8285" s="21" t="n">
        <f aca="false">INDEX($E$17:$E$28,B8285)</f>
        <v>4.761</v>
      </c>
      <c r="G8285" s="25" t="n">
        <f aca="false">IF(OR(D8285="",E8285="",F8285=""),"",D8285*($B$7-$B$8-F8285-E8285))</f>
        <v>3412.46330137346</v>
      </c>
      <c r="H8285" s="25" t="n">
        <f aca="false">IF(D8285="","",D8285*$F$30)</f>
        <v>4121.93886045904</v>
      </c>
    </row>
    <row r="8286" customFormat="false" ht="15" hidden="false" customHeight="false" outlineLevel="0" collapsed="false">
      <c r="A8286" s="2" t="n">
        <v>8252</v>
      </c>
      <c r="B8286" s="2" t="n">
        <v>8</v>
      </c>
      <c r="C8286" s="22" t="n">
        <f aca="true">NORMSINV(MAX(RAND(),0.000000000001))</f>
        <v>0.499697255095244</v>
      </c>
      <c r="D8286" s="24" t="n">
        <f aca="false">IF($B$11="","",$B$11*EXP($B$12*C8286))</f>
        <v>1144.87216292702</v>
      </c>
      <c r="E8286" s="20" t="n">
        <f aca="true">IF($B$10="","",$B$10*(1-$B$14+2*$B$14*RAND()))</f>
        <v>4.08193267586336</v>
      </c>
      <c r="F8286" s="21" t="n">
        <f aca="false">INDEX($E$17:$E$28,B8286)</f>
        <v>4.761</v>
      </c>
      <c r="G8286" s="25" t="n">
        <f aca="false">IF(OR(D8286="",E8286="",F8286=""),"",D8286*($B$7-$B$8-F8286-E8286))</f>
        <v>4461.64389645651</v>
      </c>
      <c r="H8286" s="25" t="n">
        <f aca="false">IF(D8286="","",D8286*$F$30)</f>
        <v>5723.44491690474</v>
      </c>
    </row>
    <row r="8287" customFormat="false" ht="15" hidden="false" customHeight="false" outlineLevel="0" collapsed="false">
      <c r="A8287" s="2" t="n">
        <v>8253</v>
      </c>
      <c r="B8287" s="2" t="n">
        <v>9</v>
      </c>
      <c r="C8287" s="22" t="n">
        <f aca="true">NORMSINV(MAX(RAND(),0.000000000001))</f>
        <v>0.0468343332409123</v>
      </c>
      <c r="D8287" s="24" t="n">
        <f aca="false">IF($B$11="","",$B$11*EXP($B$12*C8287))</f>
        <v>945.985454640804</v>
      </c>
      <c r="E8287" s="20" t="n">
        <f aca="true">IF($B$10="","",$B$10*(1-$B$14+2*$B$14*RAND()))</f>
        <v>3.47476161264887</v>
      </c>
      <c r="F8287" s="21" t="n">
        <f aca="false">INDEX($E$17:$E$28,B8287)</f>
        <v>4.761</v>
      </c>
      <c r="G8287" s="25" t="n">
        <f aca="false">IF(OR(D8287="",E8287="",F8287=""),"",D8287*($B$7-$B$8-F8287-E8287))</f>
        <v>4260.94399866893</v>
      </c>
      <c r="H8287" s="25" t="n">
        <f aca="false">IF(D8287="","",D8287*$F$30)</f>
        <v>4729.17048484031</v>
      </c>
    </row>
    <row r="8288" customFormat="false" ht="15" hidden="false" customHeight="false" outlineLevel="0" collapsed="false">
      <c r="A8288" s="2" t="n">
        <v>8254</v>
      </c>
      <c r="B8288" s="2" t="n">
        <v>10</v>
      </c>
      <c r="C8288" s="22" t="n">
        <f aca="true">NORMSINV(MAX(RAND(),0.000000000001))</f>
        <v>-1.65387714098853</v>
      </c>
      <c r="D8288" s="24" t="n">
        <f aca="false">IF($B$11="","",$B$11*EXP($B$12*C8288))</f>
        <v>462.01857131957</v>
      </c>
      <c r="E8288" s="20" t="n">
        <f aca="true">IF($B$10="","",$B$10*(1-$B$14+2*$B$14*RAND()))</f>
        <v>4.00748437637055</v>
      </c>
      <c r="F8288" s="21" t="n">
        <f aca="false">INDEX($E$17:$E$28,B8288)</f>
        <v>4.761</v>
      </c>
      <c r="G8288" s="25" t="n">
        <f aca="false">IF(OR(D8288="",E8288="",F8288=""),"",D8288*($B$7-$B$8-F8288-E8288))</f>
        <v>1834.91397440263</v>
      </c>
      <c r="H8288" s="25" t="n">
        <f aca="false">IF(D8288="","",D8288*$F$30)</f>
        <v>2309.72324174079</v>
      </c>
    </row>
    <row r="8289" customFormat="false" ht="15" hidden="false" customHeight="false" outlineLevel="0" collapsed="false">
      <c r="A8289" s="2" t="n">
        <v>8255</v>
      </c>
      <c r="B8289" s="2" t="n">
        <v>11</v>
      </c>
      <c r="C8289" s="22" t="n">
        <f aca="true">NORMSINV(MAX(RAND(),0.000000000001))</f>
        <v>1.82735933160687</v>
      </c>
      <c r="D8289" s="24" t="n">
        <f aca="false">IF($B$11="","",$B$11*EXP($B$12*C8289))</f>
        <v>2003.15758972806</v>
      </c>
      <c r="E8289" s="20" t="n">
        <f aca="true">IF($B$10="","",$B$10*(1-$B$14+2*$B$14*RAND()))</f>
        <v>3.4926487564807</v>
      </c>
      <c r="F8289" s="21" t="n">
        <f aca="false">INDEX($E$17:$E$28,B8289)</f>
        <v>4.761</v>
      </c>
      <c r="G8289" s="25" t="n">
        <f aca="false">IF(OR(D8289="",E8289="",F8289=""),"",D8289*($B$7-$B$8-F8289-E8289))</f>
        <v>8986.86854364158</v>
      </c>
      <c r="H8289" s="25" t="n">
        <f aca="false">IF(D8289="","",D8289*$F$30)</f>
        <v>10014.1854225685</v>
      </c>
    </row>
    <row r="8290" customFormat="false" ht="15" hidden="false" customHeight="false" outlineLevel="0" collapsed="false">
      <c r="A8290" s="2" t="n">
        <v>8256</v>
      </c>
      <c r="B8290" s="2" t="n">
        <v>12</v>
      </c>
      <c r="C8290" s="22" t="n">
        <f aca="true">NORMSINV(MAX(RAND(),0.000000000001))</f>
        <v>0.806746204441826</v>
      </c>
      <c r="D8290" s="24" t="n">
        <f aca="false">IF($B$11="","",$B$11*EXP($B$12*C8290))</f>
        <v>1303.00481167353</v>
      </c>
      <c r="E8290" s="20" t="n">
        <f aca="true">IF($B$10="","",$B$10*(1-$B$14+2*$B$14*RAND()))</f>
        <v>3.75068838342489</v>
      </c>
      <c r="F8290" s="21" t="n">
        <f aca="false">INDEX($E$17:$E$28,B8290)</f>
        <v>4.761</v>
      </c>
      <c r="G8290" s="25" t="n">
        <f aca="false">IF(OR(D8290="",E8290="",F8290=""),"",D8290*($B$7-$B$8-F8290-E8290))</f>
        <v>5509.51038165245</v>
      </c>
      <c r="H8290" s="25" t="n">
        <f aca="false">IF(D8290="","",D8290*$F$30)</f>
        <v>6513.9816545183</v>
      </c>
    </row>
    <row r="8291" customFormat="false" ht="15" hidden="false" customHeight="false" outlineLevel="0" collapsed="false">
      <c r="A8291" s="2" t="n">
        <v>8257</v>
      </c>
      <c r="B8291" s="2" t="n">
        <v>1</v>
      </c>
      <c r="C8291" s="22" t="n">
        <f aca="true">NORMSINV(MAX(RAND(),0.000000000001))</f>
        <v>-1.26894776358233</v>
      </c>
      <c r="D8291" s="24" t="n">
        <f aca="false">IF($B$11="","",$B$11*EXP($B$12*C8291))</f>
        <v>543.375856651691</v>
      </c>
      <c r="E8291" s="20" t="n">
        <f aca="true">IF($B$10="","",$B$10*(1-$B$14+2*$B$14*RAND()))</f>
        <v>4.11463975656177</v>
      </c>
      <c r="F8291" s="21" t="n">
        <f aca="false">INDEX($E$17:$E$28,B8291)</f>
        <v>4.92562580645161</v>
      </c>
      <c r="G8291" s="25" t="n">
        <f aca="false">IF(OR(D8291="",E8291="",F8291=""),"",D8291*($B$7-$B$8-F8291-E8291))</f>
        <v>2010.34636908137</v>
      </c>
      <c r="H8291" s="25" t="n">
        <f aca="false">IF(D8291="","",D8291*$F$30)</f>
        <v>2716.44458257313</v>
      </c>
    </row>
    <row r="8292" customFormat="false" ht="15" hidden="false" customHeight="false" outlineLevel="0" collapsed="false">
      <c r="A8292" s="2" t="n">
        <v>8258</v>
      </c>
      <c r="B8292" s="2" t="n">
        <v>2</v>
      </c>
      <c r="C8292" s="22" t="n">
        <f aca="true">NORMSINV(MAX(RAND(),0.000000000001))</f>
        <v>0.754321233232542</v>
      </c>
      <c r="D8292" s="24" t="n">
        <f aca="false">IF($B$11="","",$B$11*EXP($B$12*C8292))</f>
        <v>1274.53688727259</v>
      </c>
      <c r="E8292" s="20" t="n">
        <f aca="true">IF($B$10="","",$B$10*(1-$B$14+2*$B$14*RAND()))</f>
        <v>3.45073222280875</v>
      </c>
      <c r="F8292" s="21" t="n">
        <f aca="false">INDEX($E$17:$E$28,B8292)</f>
        <v>5.0612</v>
      </c>
      <c r="G8292" s="25" t="n">
        <f aca="false">IF(OR(D8292="",E8292="",F8292=""),"",D8292*($B$7-$B$8-F8292-E8292))</f>
        <v>5388.82834391889</v>
      </c>
      <c r="H8292" s="25" t="n">
        <f aca="false">IF(D8292="","",D8292*$F$30)</f>
        <v>6371.66480685316</v>
      </c>
    </row>
    <row r="8293" customFormat="false" ht="15" hidden="false" customHeight="false" outlineLevel="0" collapsed="false">
      <c r="A8293" s="2" t="n">
        <v>8259</v>
      </c>
      <c r="B8293" s="2" t="n">
        <v>3</v>
      </c>
      <c r="C8293" s="22" t="n">
        <f aca="true">NORMSINV(MAX(RAND(),0.000000000001))</f>
        <v>-1.56684407375001</v>
      </c>
      <c r="D8293" s="24" t="n">
        <f aca="false">IF($B$11="","",$B$11*EXP($B$12*C8293))</f>
        <v>479.276593011439</v>
      </c>
      <c r="E8293" s="20" t="n">
        <f aca="true">IF($B$10="","",$B$10*(1-$B$14+2*$B$14*RAND()))</f>
        <v>3.65226643617038</v>
      </c>
      <c r="F8293" s="21" t="n">
        <f aca="false">INDEX($E$17:$E$28,B8293)</f>
        <v>5.0612</v>
      </c>
      <c r="G8293" s="25" t="n">
        <f aca="false">IF(OR(D8293="",E8293="",F8293=""),"",D8293*($B$7-$B$8-F8293-E8293))</f>
        <v>1929.82328811847</v>
      </c>
      <c r="H8293" s="25" t="n">
        <f aca="false">IF(D8293="","",D8293*$F$30)</f>
        <v>2395.99954378278</v>
      </c>
    </row>
    <row r="8294" customFormat="false" ht="15" hidden="false" customHeight="false" outlineLevel="0" collapsed="false">
      <c r="A8294" s="2" t="n">
        <v>8260</v>
      </c>
      <c r="B8294" s="2" t="n">
        <v>4</v>
      </c>
      <c r="C8294" s="22" t="n">
        <f aca="true">NORMSINV(MAX(RAND(),0.000000000001))</f>
        <v>-0.150420916490782</v>
      </c>
      <c r="D8294" s="24" t="n">
        <f aca="false">IF($B$11="","",$B$11*EXP($B$12*C8294))</f>
        <v>870.537227959686</v>
      </c>
      <c r="E8294" s="20" t="n">
        <f aca="true">IF($B$10="","",$B$10*(1-$B$14+2*$B$14*RAND()))</f>
        <v>3.47709172231709</v>
      </c>
      <c r="F8294" s="21" t="n">
        <f aca="false">INDEX($E$17:$E$28,B8294)</f>
        <v>4.89657419354839</v>
      </c>
      <c r="G8294" s="25" t="n">
        <f aca="false">IF(OR(D8294="",E8294="",F8294=""),"",D8294*($B$7-$B$8-F8294-E8294))</f>
        <v>3801.05636994837</v>
      </c>
      <c r="H8294" s="25" t="n">
        <f aca="false">IF(D8294="","",D8294*$F$30)</f>
        <v>4351.98971001606</v>
      </c>
    </row>
    <row r="8295" customFormat="false" ht="15" hidden="false" customHeight="false" outlineLevel="0" collapsed="false">
      <c r="A8295" s="2" t="n">
        <v>8261</v>
      </c>
      <c r="B8295" s="2" t="n">
        <v>5</v>
      </c>
      <c r="C8295" s="22" t="n">
        <f aca="true">NORMSINV(MAX(RAND(),0.000000000001))</f>
        <v>0.254395025850283</v>
      </c>
      <c r="D8295" s="24" t="n">
        <f aca="false">IF($B$11="","",$B$11*EXP($B$12*C8295))</f>
        <v>1032.44620939709</v>
      </c>
      <c r="E8295" s="20" t="n">
        <f aca="true">IF($B$10="","",$B$10*(1-$B$14+2*$B$14*RAND()))</f>
        <v>3.72757411212525</v>
      </c>
      <c r="F8295" s="21" t="n">
        <f aca="false">INDEX($E$17:$E$28,B8295)</f>
        <v>4.761</v>
      </c>
      <c r="G8295" s="25" t="n">
        <f aca="false">IF(OR(D8295="",E8295="",F8295=""),"",D8295*($B$7-$B$8-F8295-E8295))</f>
        <v>4389.36854246892</v>
      </c>
      <c r="H8295" s="25" t="n">
        <f aca="false">IF(D8295="","",D8295*$F$30)</f>
        <v>5161.40509001791</v>
      </c>
    </row>
    <row r="8296" customFormat="false" ht="15" hidden="false" customHeight="false" outlineLevel="0" collapsed="false">
      <c r="A8296" s="2" t="n">
        <v>8262</v>
      </c>
      <c r="B8296" s="2" t="n">
        <v>6</v>
      </c>
      <c r="C8296" s="22" t="n">
        <f aca="true">NORMSINV(MAX(RAND(),0.000000000001))</f>
        <v>-0.808417165099716</v>
      </c>
      <c r="D8296" s="24" t="n">
        <f aca="false">IF($B$11="","",$B$11*EXP($B$12*C8296))</f>
        <v>659.744891955065</v>
      </c>
      <c r="E8296" s="20" t="n">
        <f aca="true">IF($B$10="","",$B$10*(1-$B$14+2*$B$14*RAND()))</f>
        <v>3.95404225765486</v>
      </c>
      <c r="F8296" s="21" t="n">
        <f aca="false">INDEX($E$17:$E$28,B8296)</f>
        <v>4.761</v>
      </c>
      <c r="G8296" s="25" t="n">
        <f aca="false">IF(OR(D8296="",E8296="",F8296=""),"",D8296*($B$7-$B$8-F8296-E8296))</f>
        <v>2655.4453108472</v>
      </c>
      <c r="H8296" s="25" t="n">
        <f aca="false">IF(D8296="","",D8296*$F$30)</f>
        <v>3298.19666386176</v>
      </c>
    </row>
    <row r="8297" customFormat="false" ht="15" hidden="false" customHeight="false" outlineLevel="0" collapsed="false">
      <c r="A8297" s="2" t="n">
        <v>8263</v>
      </c>
      <c r="B8297" s="2" t="n">
        <v>7</v>
      </c>
      <c r="C8297" s="22" t="n">
        <f aca="true">NORMSINV(MAX(RAND(),0.000000000001))</f>
        <v>1.39334063357798</v>
      </c>
      <c r="D8297" s="24" t="n">
        <f aca="false">IF($B$11="","",$B$11*EXP($B$12*C8297))</f>
        <v>1668.36478914495</v>
      </c>
      <c r="E8297" s="20" t="n">
        <f aca="true">IF($B$10="","",$B$10*(1-$B$14+2*$B$14*RAND()))</f>
        <v>3.90755852867866</v>
      </c>
      <c r="F8297" s="21" t="n">
        <f aca="false">INDEX($E$17:$E$28,B8297)</f>
        <v>4.761</v>
      </c>
      <c r="G8297" s="25" t="n">
        <f aca="false">IF(OR(D8297="",E8297="",F8297=""),"",D8297*($B$7-$B$8-F8297-E8297))</f>
        <v>6792.64959181704</v>
      </c>
      <c r="H8297" s="25" t="n">
        <f aca="false">IF(D8297="","",D8297*$F$30)</f>
        <v>8340.48925389346</v>
      </c>
    </row>
    <row r="8298" customFormat="false" ht="15" hidden="false" customHeight="false" outlineLevel="0" collapsed="false">
      <c r="A8298" s="2" t="n">
        <v>8264</v>
      </c>
      <c r="B8298" s="2" t="n">
        <v>8</v>
      </c>
      <c r="C8298" s="22" t="n">
        <f aca="true">NORMSINV(MAX(RAND(),0.000000000001))</f>
        <v>1.06995544295366</v>
      </c>
      <c r="D8298" s="24" t="n">
        <f aca="false">IF($B$11="","",$B$11*EXP($B$12*C8298))</f>
        <v>1455.83618419041</v>
      </c>
      <c r="E8298" s="20" t="n">
        <f aca="true">IF($B$10="","",$B$10*(1-$B$14+2*$B$14*RAND()))</f>
        <v>3.65950173525155</v>
      </c>
      <c r="F8298" s="21" t="n">
        <f aca="false">INDEX($E$17:$E$28,B8298)</f>
        <v>4.761</v>
      </c>
      <c r="G8298" s="25" t="n">
        <f aca="false">IF(OR(D8298="",E8298="",F8298=""),"",D8298*($B$7-$B$8-F8298-E8298))</f>
        <v>6288.48187136849</v>
      </c>
      <c r="H8298" s="25" t="n">
        <f aca="false">IF(D8298="","",D8298*$F$30)</f>
        <v>7278.01625200471</v>
      </c>
    </row>
    <row r="8299" customFormat="false" ht="15" hidden="false" customHeight="false" outlineLevel="0" collapsed="false">
      <c r="A8299" s="2" t="n">
        <v>8265</v>
      </c>
      <c r="B8299" s="2" t="n">
        <v>9</v>
      </c>
      <c r="C8299" s="22" t="n">
        <f aca="true">NORMSINV(MAX(RAND(),0.000000000001))</f>
        <v>0.56109443350129</v>
      </c>
      <c r="D8299" s="24" t="n">
        <f aca="false">IF($B$11="","",$B$11*EXP($B$12*C8299))</f>
        <v>1174.87724556284</v>
      </c>
      <c r="E8299" s="20" t="n">
        <f aca="true">IF($B$10="","",$B$10*(1-$B$14+2*$B$14*RAND()))</f>
        <v>4.02131015288566</v>
      </c>
      <c r="F8299" s="21" t="n">
        <f aca="false">INDEX($E$17:$E$28,B8299)</f>
        <v>4.761</v>
      </c>
      <c r="G8299" s="25" t="n">
        <f aca="false">IF(OR(D8299="",E8299="",F8299=""),"",D8299*($B$7-$B$8-F8299-E8299))</f>
        <v>4649.79974636971</v>
      </c>
      <c r="H8299" s="25" t="n">
        <f aca="false">IF(D8299="","",D8299*$F$30)</f>
        <v>5873.44632601774</v>
      </c>
    </row>
    <row r="8300" customFormat="false" ht="15" hidden="false" customHeight="false" outlineLevel="0" collapsed="false">
      <c r="A8300" s="2" t="n">
        <v>8266</v>
      </c>
      <c r="B8300" s="2" t="n">
        <v>10</v>
      </c>
      <c r="C8300" s="22" t="n">
        <f aca="true">NORMSINV(MAX(RAND(),0.000000000001))</f>
        <v>-0.142107720574458</v>
      </c>
      <c r="D8300" s="24" t="n">
        <f aca="false">IF($B$11="","",$B$11*EXP($B$12*C8300))</f>
        <v>873.591978774723</v>
      </c>
      <c r="E8300" s="20" t="n">
        <f aca="true">IF($B$10="","",$B$10*(1-$B$14+2*$B$14*RAND()))</f>
        <v>3.62069606785033</v>
      </c>
      <c r="F8300" s="21" t="n">
        <f aca="false">INDEX($E$17:$E$28,B8300)</f>
        <v>4.761</v>
      </c>
      <c r="G8300" s="25" t="n">
        <f aca="false">IF(OR(D8300="",E8300="",F8300=""),"",D8300*($B$7-$B$8-F8300-E8300))</f>
        <v>3807.37935618829</v>
      </c>
      <c r="H8300" s="25" t="n">
        <f aca="false">IF(D8300="","",D8300*$F$30)</f>
        <v>4367.2610202906</v>
      </c>
    </row>
    <row r="8301" customFormat="false" ht="15" hidden="false" customHeight="false" outlineLevel="0" collapsed="false">
      <c r="A8301" s="2" t="n">
        <v>8267</v>
      </c>
      <c r="B8301" s="2" t="n">
        <v>11</v>
      </c>
      <c r="C8301" s="22" t="n">
        <f aca="true">NORMSINV(MAX(RAND(),0.000000000001))</f>
        <v>-1.8334885008426</v>
      </c>
      <c r="D8301" s="24" t="n">
        <f aca="false">IF($B$11="","",$B$11*EXP($B$12*C8301))</f>
        <v>428.342434205277</v>
      </c>
      <c r="E8301" s="20" t="n">
        <f aca="true">IF($B$10="","",$B$10*(1-$B$14+2*$B$14*RAND()))</f>
        <v>3.8906520112076</v>
      </c>
      <c r="F8301" s="21" t="n">
        <f aca="false">INDEX($E$17:$E$28,B8301)</f>
        <v>4.761</v>
      </c>
      <c r="G8301" s="25" t="n">
        <f aca="false">IF(OR(D8301="",E8301="",F8301=""),"",D8301*($B$7-$B$8-F8301-E8301))</f>
        <v>1751.21292939758</v>
      </c>
      <c r="H8301" s="25" t="n">
        <f aca="false">IF(D8301="","",D8301*$F$30)</f>
        <v>2141.36949707902</v>
      </c>
    </row>
    <row r="8302" customFormat="false" ht="15" hidden="false" customHeight="false" outlineLevel="0" collapsed="false">
      <c r="A8302" s="2" t="n">
        <v>8268</v>
      </c>
      <c r="B8302" s="2" t="n">
        <v>12</v>
      </c>
      <c r="C8302" s="22" t="n">
        <f aca="true">NORMSINV(MAX(RAND(),0.000000000001))</f>
        <v>0.331427549963169</v>
      </c>
      <c r="D8302" s="24" t="n">
        <f aca="false">IF($B$11="","",$B$11*EXP($B$12*C8302))</f>
        <v>1066.50808395464</v>
      </c>
      <c r="E8302" s="20" t="n">
        <f aca="true">IF($B$10="","",$B$10*(1-$B$14+2*$B$14*RAND()))</f>
        <v>4.12487131793752</v>
      </c>
      <c r="F8302" s="21" t="n">
        <f aca="false">INDEX($E$17:$E$28,B8302)</f>
        <v>4.761</v>
      </c>
      <c r="G8302" s="25" t="n">
        <f aca="false">IF(OR(D8302="",E8302="",F8302=""),"",D8302*($B$7-$B$8-F8302-E8302))</f>
        <v>4110.4593960211</v>
      </c>
      <c r="H8302" s="25" t="n">
        <f aca="false">IF(D8302="","",D8302*$F$30)</f>
        <v>5331.68721330605</v>
      </c>
    </row>
    <row r="8303" customFormat="false" ht="15" hidden="false" customHeight="false" outlineLevel="0" collapsed="false">
      <c r="A8303" s="2" t="n">
        <v>8269</v>
      </c>
      <c r="B8303" s="2" t="n">
        <v>1</v>
      </c>
      <c r="C8303" s="22" t="n">
        <f aca="true">NORMSINV(MAX(RAND(),0.000000000001))</f>
        <v>1.05769165381783</v>
      </c>
      <c r="D8303" s="24" t="n">
        <f aca="false">IF($B$11="","",$B$11*EXP($B$12*C8303))</f>
        <v>1448.33249031659</v>
      </c>
      <c r="E8303" s="20" t="n">
        <f aca="true">IF($B$10="","",$B$10*(1-$B$14+2*$B$14*RAND()))</f>
        <v>3.44494043891456</v>
      </c>
      <c r="F8303" s="21" t="n">
        <f aca="false">INDEX($E$17:$E$28,B8303)</f>
        <v>4.92562580645161</v>
      </c>
      <c r="G8303" s="25" t="n">
        <f aca="false">IF(OR(D8303="",E8303="",F8303=""),"",D8303*($B$7-$B$8-F8303-E8303))</f>
        <v>6328.39287112219</v>
      </c>
      <c r="H8303" s="25" t="n">
        <f aca="false">IF(D8303="","",D8303*$F$30)</f>
        <v>7240.50378559071</v>
      </c>
    </row>
    <row r="8304" customFormat="false" ht="15" hidden="false" customHeight="false" outlineLevel="0" collapsed="false">
      <c r="A8304" s="2" t="n">
        <v>8270</v>
      </c>
      <c r="B8304" s="2" t="n">
        <v>2</v>
      </c>
      <c r="C8304" s="22" t="n">
        <f aca="true">NORMSINV(MAX(RAND(),0.000000000001))</f>
        <v>0.162540599602306</v>
      </c>
      <c r="D8304" s="24" t="n">
        <f aca="false">IF($B$11="","",$B$11*EXP($B$12*C8304))</f>
        <v>993.249496425567</v>
      </c>
      <c r="E8304" s="20" t="n">
        <f aca="true">IF($B$10="","",$B$10*(1-$B$14+2*$B$14*RAND()))</f>
        <v>3.6734987611153</v>
      </c>
      <c r="F8304" s="21" t="n">
        <f aca="false">INDEX($E$17:$E$28,B8304)</f>
        <v>5.0612</v>
      </c>
      <c r="G8304" s="25" t="n">
        <f aca="false">IF(OR(D8304="",E8304="",F8304=""),"",D8304*($B$7-$B$8-F8304-E8304))</f>
        <v>3978.26343855493</v>
      </c>
      <c r="H8304" s="25" t="n">
        <f aca="false">IF(D8304="","",D8304*$F$30)</f>
        <v>4965.45288253069</v>
      </c>
    </row>
    <row r="8305" customFormat="false" ht="15" hidden="false" customHeight="false" outlineLevel="0" collapsed="false">
      <c r="A8305" s="2" t="n">
        <v>8271</v>
      </c>
      <c r="B8305" s="2" t="n">
        <v>3</v>
      </c>
      <c r="C8305" s="22" t="n">
        <f aca="true">NORMSINV(MAX(RAND(),0.000000000001))</f>
        <v>2.48636934568072</v>
      </c>
      <c r="D8305" s="24" t="n">
        <f aca="false">IF($B$11="","",$B$11*EXP($B$12*C8305))</f>
        <v>2644.30742604845</v>
      </c>
      <c r="E8305" s="20" t="n">
        <f aca="true">IF($B$10="","",$B$10*(1-$B$14+2*$B$14*RAND()))</f>
        <v>3.49778625763009</v>
      </c>
      <c r="F8305" s="21" t="n">
        <f aca="false">INDEX($E$17:$E$28,B8305)</f>
        <v>5.0612</v>
      </c>
      <c r="G8305" s="25" t="n">
        <f aca="false">IF(OR(D8305="",E8305="",F8305=""),"",D8305*($B$7-$B$8-F8305-E8305))</f>
        <v>11055.8856873594</v>
      </c>
      <c r="H8305" s="25" t="n">
        <f aca="false">IF(D8305="","",D8305*$F$30)</f>
        <v>13219.4216843014</v>
      </c>
    </row>
    <row r="8306" customFormat="false" ht="15" hidden="false" customHeight="false" outlineLevel="0" collapsed="false">
      <c r="A8306" s="2" t="n">
        <v>8272</v>
      </c>
      <c r="B8306" s="2" t="n">
        <v>4</v>
      </c>
      <c r="C8306" s="22" t="n">
        <f aca="true">NORMSINV(MAX(RAND(),0.000000000001))</f>
        <v>-1.05181141156025</v>
      </c>
      <c r="D8306" s="24" t="n">
        <f aca="false">IF($B$11="","",$B$11*EXP($B$12*C8306))</f>
        <v>595.436742055687</v>
      </c>
      <c r="E8306" s="20" t="n">
        <f aca="true">IF($B$10="","",$B$10*(1-$B$14+2*$B$14*RAND()))</f>
        <v>3.73515002053348</v>
      </c>
      <c r="F8306" s="21" t="n">
        <f aca="false">INDEX($E$17:$E$28,B8306)</f>
        <v>4.89657419354839</v>
      </c>
      <c r="G8306" s="25" t="n">
        <f aca="false">IF(OR(D8306="",E8306="",F8306=""),"",D8306*($B$7-$B$8-F8306-E8306))</f>
        <v>2446.21834943336</v>
      </c>
      <c r="H8306" s="25" t="n">
        <f aca="false">IF(D8306="","",D8306*$F$30)</f>
        <v>2976.70736088479</v>
      </c>
    </row>
    <row r="8307" customFormat="false" ht="15" hidden="false" customHeight="false" outlineLevel="0" collapsed="false">
      <c r="A8307" s="2" t="n">
        <v>8273</v>
      </c>
      <c r="B8307" s="2" t="n">
        <v>5</v>
      </c>
      <c r="C8307" s="22" t="n">
        <f aca="true">NORMSINV(MAX(RAND(),0.000000000001))</f>
        <v>-0.622060152193279</v>
      </c>
      <c r="D8307" s="24" t="n">
        <f aca="false">IF($B$11="","",$B$11*EXP($B$12*C8307))</f>
        <v>713.639372766053</v>
      </c>
      <c r="E8307" s="20" t="n">
        <f aca="true">IF($B$10="","",$B$10*(1-$B$14+2*$B$14*RAND()))</f>
        <v>3.91837892268466</v>
      </c>
      <c r="F8307" s="21" t="n">
        <f aca="false">INDEX($E$17:$E$28,B8307)</f>
        <v>4.761</v>
      </c>
      <c r="G8307" s="25" t="n">
        <f aca="false">IF(OR(D8307="",E8307="",F8307=""),"",D8307*($B$7-$B$8-F8307-E8307))</f>
        <v>2897.81907865593</v>
      </c>
      <c r="H8307" s="25" t="n">
        <f aca="false">IF(D8307="","",D8307*$F$30)</f>
        <v>3567.62595233205</v>
      </c>
    </row>
    <row r="8308" customFormat="false" ht="15" hidden="false" customHeight="false" outlineLevel="0" collapsed="false">
      <c r="A8308" s="2" t="n">
        <v>8274</v>
      </c>
      <c r="B8308" s="2" t="n">
        <v>6</v>
      </c>
      <c r="C8308" s="22" t="n">
        <f aca="true">NORMSINV(MAX(RAND(),0.000000000001))</f>
        <v>-0.675966756857736</v>
      </c>
      <c r="D8308" s="24" t="n">
        <f aca="false">IF($B$11="","",$B$11*EXP($B$12*C8308))</f>
        <v>697.612185772895</v>
      </c>
      <c r="E8308" s="20" t="n">
        <f aca="true">IF($B$10="","",$B$10*(1-$B$14+2*$B$14*RAND()))</f>
        <v>4.02594872346645</v>
      </c>
      <c r="F8308" s="21" t="n">
        <f aca="false">INDEX($E$17:$E$28,B8308)</f>
        <v>4.761</v>
      </c>
      <c r="G8308" s="25" t="n">
        <f aca="false">IF(OR(D8308="",E8308="",F8308=""),"",D8308*($B$7-$B$8-F8308-E8308))</f>
        <v>2757.6967414949</v>
      </c>
      <c r="H8308" s="25" t="n">
        <f aca="false">IF(D8308="","",D8308*$F$30)</f>
        <v>3487.50283911586</v>
      </c>
    </row>
    <row r="8309" customFormat="false" ht="15" hidden="false" customHeight="false" outlineLevel="0" collapsed="false">
      <c r="A8309" s="2" t="n">
        <v>8275</v>
      </c>
      <c r="B8309" s="2" t="n">
        <v>7</v>
      </c>
      <c r="C8309" s="22" t="n">
        <f aca="true">NORMSINV(MAX(RAND(),0.000000000001))</f>
        <v>-0.0936649949088098</v>
      </c>
      <c r="D8309" s="24" t="n">
        <f aca="false">IF($B$11="","",$B$11*EXP($B$12*C8309))</f>
        <v>891.607081498652</v>
      </c>
      <c r="E8309" s="20" t="n">
        <f aca="true">IF($B$10="","",$B$10*(1-$B$14+2*$B$14*RAND()))</f>
        <v>3.82704956018266</v>
      </c>
      <c r="F8309" s="21" t="n">
        <f aca="false">INDEX($E$17:$E$28,B8309)</f>
        <v>4.761</v>
      </c>
      <c r="G8309" s="25" t="n">
        <f aca="false">IF(OR(D8309="",E8309="",F8309=""),"",D8309*($B$7-$B$8-F8309-E8309))</f>
        <v>3701.90841417259</v>
      </c>
      <c r="H8309" s="25" t="n">
        <f aca="false">IF(D8309="","",D8309*$F$30)</f>
        <v>4457.32212182806</v>
      </c>
    </row>
    <row r="8310" customFormat="false" ht="15" hidden="false" customHeight="false" outlineLevel="0" collapsed="false">
      <c r="A8310" s="2" t="n">
        <v>8276</v>
      </c>
      <c r="B8310" s="2" t="n">
        <v>8</v>
      </c>
      <c r="C8310" s="22" t="n">
        <f aca="true">NORMSINV(MAX(RAND(),0.000000000001))</f>
        <v>-0.425831870939144</v>
      </c>
      <c r="D8310" s="24" t="n">
        <f aca="false">IF($B$11="","",$B$11*EXP($B$12*C8310))</f>
        <v>775.153980187688</v>
      </c>
      <c r="E8310" s="20" t="n">
        <f aca="true">IF($B$10="","",$B$10*(1-$B$14+2*$B$14*RAND()))</f>
        <v>3.39418205291785</v>
      </c>
      <c r="F8310" s="21" t="n">
        <f aca="false">INDEX($E$17:$E$28,B8310)</f>
        <v>4.761</v>
      </c>
      <c r="G8310" s="25" t="n">
        <f aca="false">IF(OR(D8310="",E8310="",F8310=""),"",D8310*($B$7-$B$8-F8310-E8310))</f>
        <v>3553.93988011667</v>
      </c>
      <c r="H8310" s="25" t="n">
        <f aca="false">IF(D8310="","",D8310*$F$30)</f>
        <v>3875.14977775429</v>
      </c>
    </row>
    <row r="8311" customFormat="false" ht="15" hidden="false" customHeight="false" outlineLevel="0" collapsed="false">
      <c r="A8311" s="2" t="n">
        <v>8277</v>
      </c>
      <c r="B8311" s="2" t="n">
        <v>9</v>
      </c>
      <c r="C8311" s="22" t="n">
        <f aca="true">NORMSINV(MAX(RAND(),0.000000000001))</f>
        <v>-0.217684814674243</v>
      </c>
      <c r="D8311" s="24" t="n">
        <f aca="false">IF($B$11="","",$B$11*EXP($B$12*C8311))</f>
        <v>846.210206879473</v>
      </c>
      <c r="E8311" s="20" t="n">
        <f aca="true">IF($B$10="","",$B$10*(1-$B$14+2*$B$14*RAND()))</f>
        <v>3.80925839181727</v>
      </c>
      <c r="F8311" s="21" t="n">
        <f aca="false">INDEX($E$17:$E$28,B8311)</f>
        <v>4.761</v>
      </c>
      <c r="G8311" s="25" t="n">
        <f aca="false">IF(OR(D8311="",E8311="",F8311=""),"",D8311*($B$7-$B$8-F8311-E8311))</f>
        <v>3528.47790889426</v>
      </c>
      <c r="H8311" s="25" t="n">
        <f aca="false">IF(D8311="","",D8311*$F$30)</f>
        <v>4230.37406623186</v>
      </c>
    </row>
    <row r="8312" customFormat="false" ht="15" hidden="false" customHeight="false" outlineLevel="0" collapsed="false">
      <c r="A8312" s="2" t="n">
        <v>8278</v>
      </c>
      <c r="B8312" s="2" t="n">
        <v>10</v>
      </c>
      <c r="C8312" s="22" t="n">
        <f aca="true">NORMSINV(MAX(RAND(),0.000000000001))</f>
        <v>1.15698804019044</v>
      </c>
      <c r="D8312" s="24" t="n">
        <f aca="false">IF($B$11="","",$B$11*EXP($B$12*C8312))</f>
        <v>1510.21649663288</v>
      </c>
      <c r="E8312" s="20" t="n">
        <f aca="true">IF($B$10="","",$B$10*(1-$B$14+2*$B$14*RAND()))</f>
        <v>3.40484863909399</v>
      </c>
      <c r="F8312" s="21" t="n">
        <f aca="false">INDEX($E$17:$E$28,B8312)</f>
        <v>4.761</v>
      </c>
      <c r="G8312" s="25" t="n">
        <f aca="false">IF(OR(D8312="",E8312="",F8312=""),"",D8312*($B$7-$B$8-F8312-E8312))</f>
        <v>6907.958843336</v>
      </c>
      <c r="H8312" s="25" t="n">
        <f aca="false">IF(D8312="","",D8312*$F$30)</f>
        <v>7549.8743099671</v>
      </c>
    </row>
    <row r="8313" customFormat="false" ht="15" hidden="false" customHeight="false" outlineLevel="0" collapsed="false">
      <c r="A8313" s="2" t="n">
        <v>8279</v>
      </c>
      <c r="B8313" s="2" t="n">
        <v>11</v>
      </c>
      <c r="C8313" s="22" t="n">
        <f aca="true">NORMSINV(MAX(RAND(),0.000000000001))</f>
        <v>-1.02183307753979</v>
      </c>
      <c r="D8313" s="24" t="n">
        <f aca="false">IF($B$11="","",$B$11*EXP($B$12*C8313))</f>
        <v>603.005916982621</v>
      </c>
      <c r="E8313" s="20" t="n">
        <f aca="true">IF($B$10="","",$B$10*(1-$B$14+2*$B$14*RAND()))</f>
        <v>4.0399892032773</v>
      </c>
      <c r="F8313" s="21" t="n">
        <f aca="false">INDEX($E$17:$E$28,B8313)</f>
        <v>4.761</v>
      </c>
      <c r="G8313" s="25" t="n">
        <f aca="false">IF(OR(D8313="",E8313="",F8313=""),"",D8313*($B$7-$B$8-F8313-E8313))</f>
        <v>2375.24681748222</v>
      </c>
      <c r="H8313" s="25" t="n">
        <f aca="false">IF(D8313="","",D8313*$F$30)</f>
        <v>3014.54718017952</v>
      </c>
    </row>
    <row r="8314" customFormat="false" ht="15" hidden="false" customHeight="false" outlineLevel="0" collapsed="false">
      <c r="A8314" s="2" t="n">
        <v>8280</v>
      </c>
      <c r="B8314" s="2" t="n">
        <v>12</v>
      </c>
      <c r="C8314" s="22" t="n">
        <f aca="true">NORMSINV(MAX(RAND(),0.000000000001))</f>
        <v>0.914899726873546</v>
      </c>
      <c r="D8314" s="24" t="n">
        <f aca="false">IF($B$11="","",$B$11*EXP($B$12*C8314))</f>
        <v>1363.75948783028</v>
      </c>
      <c r="E8314" s="20" t="n">
        <f aca="true">IF($B$10="","",$B$10*(1-$B$14+2*$B$14*RAND()))</f>
        <v>3.95950817358493</v>
      </c>
      <c r="F8314" s="21" t="n">
        <f aca="false">INDEX($E$17:$E$28,B8314)</f>
        <v>4.761</v>
      </c>
      <c r="G8314" s="25" t="n">
        <f aca="false">IF(OR(D8314="",E8314="",F8314=""),"",D8314*($B$7-$B$8-F8314-E8314))</f>
        <v>5481.62011452979</v>
      </c>
      <c r="H8314" s="25" t="n">
        <f aca="false">IF(D8314="","",D8314*$F$30)</f>
        <v>6817.70643156112</v>
      </c>
    </row>
    <row r="8315" customFormat="false" ht="15" hidden="false" customHeight="false" outlineLevel="0" collapsed="false">
      <c r="A8315" s="2" t="n">
        <v>8281</v>
      </c>
      <c r="B8315" s="2" t="n">
        <v>1</v>
      </c>
      <c r="C8315" s="22" t="n">
        <f aca="true">NORMSINV(MAX(RAND(),0.000000000001))</f>
        <v>-0.669521486655636</v>
      </c>
      <c r="D8315" s="24" t="n">
        <f aca="false">IF($B$11="","",$B$11*EXP($B$12*C8315))</f>
        <v>699.509348622262</v>
      </c>
      <c r="E8315" s="20" t="n">
        <f aca="true">IF($B$10="","",$B$10*(1-$B$14+2*$B$14*RAND()))</f>
        <v>3.46323809368681</v>
      </c>
      <c r="F8315" s="21" t="n">
        <f aca="false">INDEX($E$17:$E$28,B8315)</f>
        <v>4.92562580645161</v>
      </c>
      <c r="G8315" s="25" t="n">
        <f aca="false">IF(OR(D8315="",E8315="",F8315=""),"",D8315*($B$7-$B$8-F8315-E8315))</f>
        <v>3043.66037898098</v>
      </c>
      <c r="H8315" s="25" t="n">
        <f aca="false">IF(D8315="","",D8315*$F$30)</f>
        <v>3496.98713563241</v>
      </c>
    </row>
    <row r="8316" customFormat="false" ht="15" hidden="false" customHeight="false" outlineLevel="0" collapsed="false">
      <c r="A8316" s="2" t="n">
        <v>8282</v>
      </c>
      <c r="B8316" s="2" t="n">
        <v>2</v>
      </c>
      <c r="C8316" s="22" t="n">
        <f aca="true">NORMSINV(MAX(RAND(),0.000000000001))</f>
        <v>-0.383184556087079</v>
      </c>
      <c r="D8316" s="24" t="n">
        <f aca="false">IF($B$11="","",$B$11*EXP($B$12*C8316))</f>
        <v>789.209510642759</v>
      </c>
      <c r="E8316" s="20" t="n">
        <f aca="true">IF($B$10="","",$B$10*(1-$B$14+2*$B$14*RAND()))</f>
        <v>3.89373923081734</v>
      </c>
      <c r="F8316" s="21" t="n">
        <f aca="false">INDEX($E$17:$E$28,B8316)</f>
        <v>5.0612</v>
      </c>
      <c r="G8316" s="25" t="n">
        <f aca="false">IF(OR(D8316="",E8316="",F8316=""),"",D8316*($B$7-$B$8-F8316-E8316))</f>
        <v>2987.20595739975</v>
      </c>
      <c r="H8316" s="25" t="n">
        <f aca="false">IF(D8316="","",D8316*$F$30)</f>
        <v>3945.41618560528</v>
      </c>
    </row>
    <row r="8317" customFormat="false" ht="15" hidden="false" customHeight="false" outlineLevel="0" collapsed="false">
      <c r="A8317" s="2" t="n">
        <v>8283</v>
      </c>
      <c r="B8317" s="2" t="n">
        <v>3</v>
      </c>
      <c r="C8317" s="22" t="n">
        <f aca="true">NORMSINV(MAX(RAND(),0.000000000001))</f>
        <v>0.640440902122257</v>
      </c>
      <c r="D8317" s="24" t="n">
        <f aca="false">IF($B$11="","",$B$11*EXP($B$12*C8317))</f>
        <v>1214.82201907819</v>
      </c>
      <c r="E8317" s="20" t="n">
        <f aca="true">IF($B$10="","",$B$10*(1-$B$14+2*$B$14*RAND()))</f>
        <v>3.47177335669058</v>
      </c>
      <c r="F8317" s="21" t="n">
        <f aca="false">INDEX($E$17:$E$28,B8317)</f>
        <v>5.0612</v>
      </c>
      <c r="G8317" s="25" t="n">
        <f aca="false">IF(OR(D8317="",E8317="",F8317=""),"",D8317*($B$7-$B$8-F8317-E8317))</f>
        <v>5110.78860114089</v>
      </c>
      <c r="H8317" s="25" t="n">
        <f aca="false">IF(D8317="","",D8317*$F$30)</f>
        <v>6073.13823777567</v>
      </c>
    </row>
    <row r="8318" customFormat="false" ht="15" hidden="false" customHeight="false" outlineLevel="0" collapsed="false">
      <c r="A8318" s="2" t="n">
        <v>8284</v>
      </c>
      <c r="B8318" s="2" t="n">
        <v>4</v>
      </c>
      <c r="C8318" s="22" t="n">
        <f aca="true">NORMSINV(MAX(RAND(),0.000000000001))</f>
        <v>-0.640344066467565</v>
      </c>
      <c r="D8318" s="24" t="n">
        <f aca="false">IF($B$11="","",$B$11*EXP($B$12*C8318))</f>
        <v>708.162462043194</v>
      </c>
      <c r="E8318" s="20" t="n">
        <f aca="true">IF($B$10="","",$B$10*(1-$B$14+2*$B$14*RAND()))</f>
        <v>3.84197775010006</v>
      </c>
      <c r="F8318" s="21" t="n">
        <f aca="false">INDEX($E$17:$E$28,B8318)</f>
        <v>4.89657419354839</v>
      </c>
      <c r="G8318" s="25" t="n">
        <f aca="false">IF(OR(D8318="",E8318="",F8318=""),"",D8318*($B$7-$B$8-F8318-E8318))</f>
        <v>2833.67530732387</v>
      </c>
      <c r="H8318" s="25" t="n">
        <f aca="false">IF(D8318="","",D8318*$F$30)</f>
        <v>3540.24578024633</v>
      </c>
    </row>
    <row r="8319" customFormat="false" ht="15" hidden="false" customHeight="false" outlineLevel="0" collapsed="false">
      <c r="A8319" s="2" t="n">
        <v>8285</v>
      </c>
      <c r="B8319" s="2" t="n">
        <v>5</v>
      </c>
      <c r="C8319" s="22" t="n">
        <f aca="true">NORMSINV(MAX(RAND(),0.000000000001))</f>
        <v>1.50818692125589</v>
      </c>
      <c r="D8319" s="24" t="n">
        <f aca="false">IF($B$11="","",$B$11*EXP($B$12*C8319))</f>
        <v>1751.08624556702</v>
      </c>
      <c r="E8319" s="20" t="n">
        <f aca="true">IF($B$10="","",$B$10*(1-$B$14+2*$B$14*RAND()))</f>
        <v>4.03860995342608</v>
      </c>
      <c r="F8319" s="21" t="n">
        <f aca="false">INDEX($E$17:$E$28,B8319)</f>
        <v>4.761</v>
      </c>
      <c r="G8319" s="25" t="n">
        <f aca="false">IF(OR(D8319="",E8319="",F8319=""),"",D8319*($B$7-$B$8-F8319-E8319))</f>
        <v>6899.96281272477</v>
      </c>
      <c r="H8319" s="25" t="n">
        <f aca="false">IF(D8319="","",D8319*$F$30)</f>
        <v>8754.03035883863</v>
      </c>
    </row>
    <row r="8320" customFormat="false" ht="15" hidden="false" customHeight="false" outlineLevel="0" collapsed="false">
      <c r="A8320" s="2" t="n">
        <v>8286</v>
      </c>
      <c r="B8320" s="2" t="n">
        <v>6</v>
      </c>
      <c r="C8320" s="22" t="n">
        <f aca="true">NORMSINV(MAX(RAND(),0.000000000001))</f>
        <v>-0.360659082546902</v>
      </c>
      <c r="D8320" s="24" t="n">
        <f aca="false">IF($B$11="","",$B$11*EXP($B$12*C8320))</f>
        <v>796.73593108714</v>
      </c>
      <c r="E8320" s="20" t="n">
        <f aca="true">IF($B$10="","",$B$10*(1-$B$14+2*$B$14*RAND()))</f>
        <v>3.57998058203001</v>
      </c>
      <c r="F8320" s="21" t="n">
        <f aca="false">INDEX($E$17:$E$28,B8320)</f>
        <v>4.761</v>
      </c>
      <c r="G8320" s="25" t="n">
        <f aca="false">IF(OR(D8320="",E8320="",F8320=""),"",D8320*($B$7-$B$8-F8320-E8320))</f>
        <v>3504.85683184673</v>
      </c>
      <c r="H8320" s="25" t="n">
        <f aca="false">IF(D8320="","",D8320*$F$30)</f>
        <v>3983.04226669083</v>
      </c>
    </row>
    <row r="8321" customFormat="false" ht="15" hidden="false" customHeight="false" outlineLevel="0" collapsed="false">
      <c r="A8321" s="2" t="n">
        <v>8287</v>
      </c>
      <c r="B8321" s="2" t="n">
        <v>7</v>
      </c>
      <c r="C8321" s="22" t="n">
        <f aca="true">NORMSINV(MAX(RAND(),0.000000000001))</f>
        <v>-1.58906306607041</v>
      </c>
      <c r="D8321" s="24" t="n">
        <f aca="false">IF($B$11="","",$B$11*EXP($B$12*C8321))</f>
        <v>474.810387335922</v>
      </c>
      <c r="E8321" s="20" t="n">
        <f aca="true">IF($B$10="","",$B$10*(1-$B$14+2*$B$14*RAND()))</f>
        <v>3.39625744524691</v>
      </c>
      <c r="F8321" s="21" t="n">
        <f aca="false">INDEX($E$17:$E$28,B8321)</f>
        <v>4.761</v>
      </c>
      <c r="G8321" s="25" t="n">
        <f aca="false">IF(OR(D8321="",E8321="",F8321=""),"",D8321*($B$7-$B$8-F8321-E8321))</f>
        <v>2175.93376748313</v>
      </c>
      <c r="H8321" s="25" t="n">
        <f aca="false">IF(D8321="","",D8321*$F$30)</f>
        <v>2373.67208836974</v>
      </c>
    </row>
    <row r="8322" customFormat="false" ht="15" hidden="false" customHeight="false" outlineLevel="0" collapsed="false">
      <c r="A8322" s="2" t="n">
        <v>8288</v>
      </c>
      <c r="B8322" s="2" t="n">
        <v>8</v>
      </c>
      <c r="C8322" s="22" t="n">
        <f aca="true">NORMSINV(MAX(RAND(),0.000000000001))</f>
        <v>-1.81345022852474</v>
      </c>
      <c r="D8322" s="24" t="n">
        <f aca="false">IF($B$11="","",$B$11*EXP($B$12*C8322))</f>
        <v>431.974432993623</v>
      </c>
      <c r="E8322" s="20" t="n">
        <f aca="true">IF($B$10="","",$B$10*(1-$B$14+2*$B$14*RAND()))</f>
        <v>3.41614171385421</v>
      </c>
      <c r="F8322" s="21" t="n">
        <f aca="false">INDEX($E$17:$E$28,B8322)</f>
        <v>4.761</v>
      </c>
      <c r="G8322" s="25" t="n">
        <f aca="false">IF(OR(D8322="",E8322="",F8322=""),"",D8322*($B$7-$B$8-F8322-E8322))</f>
        <v>1971.03812098808</v>
      </c>
      <c r="H8322" s="25" t="n">
        <f aca="false">IF(D8322="","",D8322*$F$30)</f>
        <v>2159.52658542172</v>
      </c>
    </row>
    <row r="8323" customFormat="false" ht="15" hidden="false" customHeight="false" outlineLevel="0" collapsed="false">
      <c r="A8323" s="2" t="n">
        <v>8289</v>
      </c>
      <c r="B8323" s="2" t="n">
        <v>9</v>
      </c>
      <c r="C8323" s="22" t="n">
        <f aca="true">NORMSINV(MAX(RAND(),0.000000000001))</f>
        <v>-1.28764523780978</v>
      </c>
      <c r="D8323" s="24" t="n">
        <f aca="false">IF($B$11="","",$B$11*EXP($B$12*C8323))</f>
        <v>539.111699786624</v>
      </c>
      <c r="E8323" s="20" t="n">
        <f aca="true">IF($B$10="","",$B$10*(1-$B$14+2*$B$14*RAND()))</f>
        <v>4.12318410911595</v>
      </c>
      <c r="F8323" s="21" t="n">
        <f aca="false">INDEX($E$17:$E$28,B8323)</f>
        <v>4.761</v>
      </c>
      <c r="G8323" s="25" t="n">
        <f aca="false">IF(OR(D8323="",E8323="",F8323=""),"",D8323*($B$7-$B$8-F8323-E8323))</f>
        <v>2078.71545899878</v>
      </c>
      <c r="H8323" s="25" t="n">
        <f aca="false">IF(D8323="","",D8323*$F$30)</f>
        <v>2695.12720957329</v>
      </c>
    </row>
    <row r="8324" customFormat="false" ht="15" hidden="false" customHeight="false" outlineLevel="0" collapsed="false">
      <c r="A8324" s="2" t="n">
        <v>8290</v>
      </c>
      <c r="B8324" s="2" t="n">
        <v>10</v>
      </c>
      <c r="C8324" s="22" t="n">
        <f aca="true">NORMSINV(MAX(RAND(),0.000000000001))</f>
        <v>-0.0368514984912766</v>
      </c>
      <c r="D8324" s="24" t="n">
        <f aca="false">IF($B$11="","",$B$11*EXP($B$12*C8324))</f>
        <v>913.209048793772</v>
      </c>
      <c r="E8324" s="20" t="n">
        <f aca="true">IF($B$10="","",$B$10*(1-$B$14+2*$B$14*RAND()))</f>
        <v>3.58678101238019</v>
      </c>
      <c r="F8324" s="21" t="n">
        <f aca="false">INDEX($E$17:$E$28,B8324)</f>
        <v>4.761</v>
      </c>
      <c r="G8324" s="25" t="n">
        <f aca="false">IF(OR(D8324="",E8324="",F8324=""),"",D8324*($B$7-$B$8-F8324-E8324))</f>
        <v>4011.01412377824</v>
      </c>
      <c r="H8324" s="25" t="n">
        <f aca="false">IF(D8324="","",D8324*$F$30)</f>
        <v>4565.31467672983</v>
      </c>
    </row>
    <row r="8325" customFormat="false" ht="15" hidden="false" customHeight="false" outlineLevel="0" collapsed="false">
      <c r="A8325" s="2" t="n">
        <v>8291</v>
      </c>
      <c r="B8325" s="2" t="n">
        <v>11</v>
      </c>
      <c r="C8325" s="22" t="n">
        <f aca="true">NORMSINV(MAX(RAND(),0.000000000001))</f>
        <v>0.890177514386014</v>
      </c>
      <c r="D8325" s="24" t="n">
        <f aca="false">IF($B$11="","",$B$11*EXP($B$12*C8325))</f>
        <v>1349.62680548853</v>
      </c>
      <c r="E8325" s="20" t="n">
        <f aca="true">IF($B$10="","",$B$10*(1-$B$14+2*$B$14*RAND()))</f>
        <v>4.01304642378823</v>
      </c>
      <c r="F8325" s="21" t="n">
        <f aca="false">INDEX($E$17:$E$28,B8325)</f>
        <v>4.761</v>
      </c>
      <c r="G8325" s="25" t="n">
        <f aca="false">IF(OR(D8325="",E8325="",F8325=""),"",D8325*($B$7-$B$8-F8325-E8325))</f>
        <v>5352.55725577851</v>
      </c>
      <c r="H8325" s="25" t="n">
        <f aca="false">IF(D8325="","",D8325*$F$30)</f>
        <v>6747.05432599827</v>
      </c>
    </row>
    <row r="8326" customFormat="false" ht="15" hidden="false" customHeight="false" outlineLevel="0" collapsed="false">
      <c r="A8326" s="2" t="n">
        <v>8292</v>
      </c>
      <c r="B8326" s="2" t="n">
        <v>12</v>
      </c>
      <c r="C8326" s="22" t="n">
        <f aca="true">NORMSINV(MAX(RAND(),0.000000000001))</f>
        <v>-0.873562592190596</v>
      </c>
      <c r="D8326" s="24" t="n">
        <f aca="false">IF($B$11="","",$B$11*EXP($B$12*C8326))</f>
        <v>641.881149105885</v>
      </c>
      <c r="E8326" s="20" t="n">
        <f aca="true">IF($B$10="","",$B$10*(1-$B$14+2*$B$14*RAND()))</f>
        <v>3.65197325936041</v>
      </c>
      <c r="F8326" s="21" t="n">
        <f aca="false">INDEX($E$17:$E$28,B8326)</f>
        <v>4.761</v>
      </c>
      <c r="G8326" s="25" t="n">
        <f aca="false">IF(OR(D8326="",E8326="",F8326=""),"",D8326*($B$7-$B$8-F8326-E8326))</f>
        <v>2777.43689649363</v>
      </c>
      <c r="H8326" s="25" t="n">
        <f aca="false">IF(D8326="","",D8326*$F$30)</f>
        <v>3208.89224061014</v>
      </c>
    </row>
    <row r="8327" customFormat="false" ht="15" hidden="false" customHeight="false" outlineLevel="0" collapsed="false">
      <c r="A8327" s="2" t="n">
        <v>8293</v>
      </c>
      <c r="B8327" s="2" t="n">
        <v>1</v>
      </c>
      <c r="C8327" s="22" t="n">
        <f aca="true">NORMSINV(MAX(RAND(),0.000000000001))</f>
        <v>-1.41453565121343</v>
      </c>
      <c r="D8327" s="24" t="n">
        <f aca="false">IF($B$11="","",$B$11*EXP($B$12*C8327))</f>
        <v>511.043886563533</v>
      </c>
      <c r="E8327" s="20" t="n">
        <f aca="true">IF($B$10="","",$B$10*(1-$B$14+2*$B$14*RAND()))</f>
        <v>3.87238341173961</v>
      </c>
      <c r="F8327" s="21" t="n">
        <f aca="false">INDEX($E$17:$E$28,B8327)</f>
        <v>4.92562580645161</v>
      </c>
      <c r="G8327" s="25" t="n">
        <f aca="false">IF(OR(D8327="",E8327="",F8327=""),"",D8327*($B$7-$B$8-F8327-E8327))</f>
        <v>2014.53028993318</v>
      </c>
      <c r="H8327" s="25" t="n">
        <f aca="false">IF(D8327="","",D8327*$F$30)</f>
        <v>2554.81059770841</v>
      </c>
    </row>
    <row r="8328" customFormat="false" ht="15" hidden="false" customHeight="false" outlineLevel="0" collapsed="false">
      <c r="A8328" s="2" t="n">
        <v>8294</v>
      </c>
      <c r="B8328" s="2" t="n">
        <v>2</v>
      </c>
      <c r="C8328" s="22" t="n">
        <f aca="true">NORMSINV(MAX(RAND(),0.000000000001))</f>
        <v>0.233854010865583</v>
      </c>
      <c r="D8328" s="24" t="n">
        <f aca="false">IF($B$11="","",$B$11*EXP($B$12*C8328))</f>
        <v>1023.54865245085</v>
      </c>
      <c r="E8328" s="20" t="n">
        <f aca="true">IF($B$10="","",$B$10*(1-$B$14+2*$B$14*RAND()))</f>
        <v>3.48546430101366</v>
      </c>
      <c r="F8328" s="21" t="n">
        <f aca="false">INDEX($E$17:$E$28,B8328)</f>
        <v>5.0612</v>
      </c>
      <c r="G8328" s="25" t="n">
        <f aca="false">IF(OR(D8328="",E8328="",F8328=""),"",D8328*($B$7-$B$8-F8328-E8328))</f>
        <v>4292.08310397149</v>
      </c>
      <c r="H8328" s="25" t="n">
        <f aca="false">IF(D8328="","",D8328*$F$30)</f>
        <v>5116.92442333227</v>
      </c>
    </row>
    <row r="8329" customFormat="false" ht="15" hidden="false" customHeight="false" outlineLevel="0" collapsed="false">
      <c r="A8329" s="2" t="n">
        <v>8295</v>
      </c>
      <c r="B8329" s="2" t="n">
        <v>3</v>
      </c>
      <c r="C8329" s="22" t="n">
        <f aca="true">NORMSINV(MAX(RAND(),0.000000000001))</f>
        <v>-0.993777500273754</v>
      </c>
      <c r="D8329" s="24" t="n">
        <f aca="false">IF($B$11="","",$B$11*EXP($B$12*C8329))</f>
        <v>610.17675501239</v>
      </c>
      <c r="E8329" s="20" t="n">
        <f aca="true">IF($B$10="","",$B$10*(1-$B$14+2*$B$14*RAND()))</f>
        <v>3.75364049619176</v>
      </c>
      <c r="F8329" s="21" t="n">
        <f aca="false">INDEX($E$17:$E$28,B8329)</f>
        <v>5.0612</v>
      </c>
      <c r="G8329" s="25" t="n">
        <f aca="false">IF(OR(D8329="",E8329="",F8329=""),"",D8329*($B$7-$B$8-F8329-E8329))</f>
        <v>2395.04108893976</v>
      </c>
      <c r="H8329" s="25" t="n">
        <f aca="false">IF(D8329="","",D8329*$F$30)</f>
        <v>3050.39563365794</v>
      </c>
    </row>
    <row r="8330" customFormat="false" ht="15" hidden="false" customHeight="false" outlineLevel="0" collapsed="false">
      <c r="A8330" s="2" t="n">
        <v>8296</v>
      </c>
      <c r="B8330" s="2" t="n">
        <v>4</v>
      </c>
      <c r="C8330" s="22" t="n">
        <f aca="true">NORMSINV(MAX(RAND(),0.000000000001))</f>
        <v>-1.42739369439153</v>
      </c>
      <c r="D8330" s="24" t="n">
        <f aca="false">IF($B$11="","",$B$11*EXP($B$12*C8330))</f>
        <v>508.282566962587</v>
      </c>
      <c r="E8330" s="20" t="n">
        <f aca="true">IF($B$10="","",$B$10*(1-$B$14+2*$B$14*RAND()))</f>
        <v>4.1056210855458</v>
      </c>
      <c r="F8330" s="21" t="n">
        <f aca="false">INDEX($E$17:$E$28,B8330)</f>
        <v>4.89657419354839</v>
      </c>
      <c r="G8330" s="25" t="n">
        <f aca="false">IF(OR(D8330="",E8330="",F8330=""),"",D8330*($B$7-$B$8-F8330-E8330))</f>
        <v>1899.86097834689</v>
      </c>
      <c r="H8330" s="25" t="n">
        <f aca="false">IF(D8330="","",D8330*$F$30)</f>
        <v>2541.00620875937</v>
      </c>
    </row>
    <row r="8331" customFormat="false" ht="15" hidden="false" customHeight="false" outlineLevel="0" collapsed="false">
      <c r="A8331" s="2" t="n">
        <v>8297</v>
      </c>
      <c r="B8331" s="2" t="n">
        <v>5</v>
      </c>
      <c r="C8331" s="22" t="n">
        <f aca="true">NORMSINV(MAX(RAND(),0.000000000001))</f>
        <v>0.405110029223931</v>
      </c>
      <c r="D8331" s="24" t="n">
        <f aca="false">IF($B$11="","",$B$11*EXP($B$12*C8331))</f>
        <v>1100.13965991117</v>
      </c>
      <c r="E8331" s="20" t="n">
        <f aca="true">IF($B$10="","",$B$10*(1-$B$14+2*$B$14*RAND()))</f>
        <v>3.78404291314788</v>
      </c>
      <c r="F8331" s="21" t="n">
        <f aca="false">INDEX($E$17:$E$28,B8331)</f>
        <v>4.761</v>
      </c>
      <c r="G8331" s="25" t="n">
        <f aca="false">IF(OR(D8331="",E8331="",F8331=""),"",D8331*($B$7-$B$8-F8331-E8331))</f>
        <v>4615.03866287144</v>
      </c>
      <c r="H8331" s="25" t="n">
        <f aca="false">IF(D8331="","",D8331*$F$30)</f>
        <v>5499.81818782793</v>
      </c>
    </row>
    <row r="8332" customFormat="false" ht="15" hidden="false" customHeight="false" outlineLevel="0" collapsed="false">
      <c r="A8332" s="2" t="n">
        <v>8298</v>
      </c>
      <c r="B8332" s="2" t="n">
        <v>6</v>
      </c>
      <c r="C8332" s="22" t="n">
        <f aca="true">NORMSINV(MAX(RAND(),0.000000000001))</f>
        <v>-1.05078503300112</v>
      </c>
      <c r="D8332" s="24" t="n">
        <f aca="false">IF($B$11="","",$B$11*EXP($B$12*C8332))</f>
        <v>595.694312884286</v>
      </c>
      <c r="E8332" s="20" t="n">
        <f aca="true">IF($B$10="","",$B$10*(1-$B$14+2*$B$14*RAND()))</f>
        <v>3.82327613303608</v>
      </c>
      <c r="F8332" s="21" t="n">
        <f aca="false">INDEX($E$17:$E$28,B8332)</f>
        <v>4.761</v>
      </c>
      <c r="G8332" s="25" t="n">
        <f aca="false">IF(OR(D8332="",E8332="",F8332=""),"",D8332*($B$7-$B$8-F8332-E8332))</f>
        <v>2475.5410734679</v>
      </c>
      <c r="H8332" s="25" t="n">
        <f aca="false">IF(D8332="","",D8332*$F$30)</f>
        <v>2977.99500897112</v>
      </c>
    </row>
    <row r="8333" customFormat="false" ht="15" hidden="false" customHeight="false" outlineLevel="0" collapsed="false">
      <c r="A8333" s="2" t="n">
        <v>8299</v>
      </c>
      <c r="B8333" s="2" t="n">
        <v>7</v>
      </c>
      <c r="C8333" s="22" t="n">
        <f aca="true">NORMSINV(MAX(RAND(),0.000000000001))</f>
        <v>0.526236044758539</v>
      </c>
      <c r="D8333" s="24" t="n">
        <f aca="false">IF($B$11="","",$B$11*EXP($B$12*C8333))</f>
        <v>1157.74659821667</v>
      </c>
      <c r="E8333" s="20" t="n">
        <f aca="true">IF($B$10="","",$B$10*(1-$B$14+2*$B$14*RAND()))</f>
        <v>3.68062662813568</v>
      </c>
      <c r="F8333" s="21" t="n">
        <f aca="false">INDEX($E$17:$E$28,B8333)</f>
        <v>4.761</v>
      </c>
      <c r="G8333" s="25" t="n">
        <f aca="false">IF(OR(D8333="",E8333="",F8333=""),"",D8333*($B$7-$B$8-F8333-E8333))</f>
        <v>4976.42714914106</v>
      </c>
      <c r="H8333" s="25" t="n">
        <f aca="false">IF(D8333="","",D8333*$F$30)</f>
        <v>5787.8067938048</v>
      </c>
    </row>
    <row r="8334" customFormat="false" ht="15" hidden="false" customHeight="false" outlineLevel="0" collapsed="false">
      <c r="A8334" s="2" t="n">
        <v>8300</v>
      </c>
      <c r="B8334" s="2" t="n">
        <v>8</v>
      </c>
      <c r="C8334" s="22" t="n">
        <f aca="true">NORMSINV(MAX(RAND(),0.000000000001))</f>
        <v>0.389999166622486</v>
      </c>
      <c r="D8334" s="24" t="n">
        <f aca="false">IF($B$11="","",$B$11*EXP($B$12*C8334))</f>
        <v>1093.15709873524</v>
      </c>
      <c r="E8334" s="20" t="n">
        <f aca="true">IF($B$10="","",$B$10*(1-$B$14+2*$B$14*RAND()))</f>
        <v>3.58287808679018</v>
      </c>
      <c r="F8334" s="21" t="n">
        <f aca="false">INDEX($E$17:$E$28,B8334)</f>
        <v>4.761</v>
      </c>
      <c r="G8334" s="25" t="n">
        <f aca="false">IF(OR(D8334="",E8334="",F8334=""),"",D8334*($B$7-$B$8-F8334-E8334))</f>
        <v>4805.65187633087</v>
      </c>
      <c r="H8334" s="25" t="n">
        <f aca="false">IF(D8334="","",D8334*$F$30)</f>
        <v>5464.91096799722</v>
      </c>
    </row>
    <row r="8335" customFormat="false" ht="15" hidden="false" customHeight="false" outlineLevel="0" collapsed="false">
      <c r="A8335" s="2" t="n">
        <v>8301</v>
      </c>
      <c r="B8335" s="2" t="n">
        <v>9</v>
      </c>
      <c r="C8335" s="22" t="n">
        <f aca="true">NORMSINV(MAX(RAND(),0.000000000001))</f>
        <v>3.24038227192261</v>
      </c>
      <c r="D8335" s="24" t="n">
        <f aca="false">IF($B$11="","",$B$11*EXP($B$12*C8335))</f>
        <v>3633.23940964159</v>
      </c>
      <c r="E8335" s="20" t="n">
        <f aca="true">IF($B$10="","",$B$10*(1-$B$14+2*$B$14*RAND()))</f>
        <v>3.9573881625411</v>
      </c>
      <c r="F8335" s="21" t="n">
        <f aca="false">INDEX($E$17:$E$28,B8335)</f>
        <v>4.761</v>
      </c>
      <c r="G8335" s="25" t="n">
        <f aca="false">IF(OR(D8335="",E8335="",F8335=""),"",D8335*($B$7-$B$8-F8335-E8335))</f>
        <v>14611.4786181368</v>
      </c>
      <c r="H8335" s="25" t="n">
        <f aca="false">IF(D8335="","",D8335*$F$30)</f>
        <v>18163.2904566802</v>
      </c>
    </row>
    <row r="8336" customFormat="false" ht="15" hidden="false" customHeight="false" outlineLevel="0" collapsed="false">
      <c r="A8336" s="2" t="n">
        <v>8302</v>
      </c>
      <c r="B8336" s="2" t="n">
        <v>10</v>
      </c>
      <c r="C8336" s="22" t="n">
        <f aca="true">NORMSINV(MAX(RAND(),0.000000000001))</f>
        <v>-0.0510903411978709</v>
      </c>
      <c r="D8336" s="24" t="n">
        <f aca="false">IF($B$11="","",$B$11*EXP($B$12*C8336))</f>
        <v>907.746412619208</v>
      </c>
      <c r="E8336" s="20" t="n">
        <f aca="true">IF($B$10="","",$B$10*(1-$B$14+2*$B$14*RAND()))</f>
        <v>3.99208519680634</v>
      </c>
      <c r="F8336" s="21" t="n">
        <f aca="false">INDEX($E$17:$E$28,B8336)</f>
        <v>4.761</v>
      </c>
      <c r="G8336" s="25" t="n">
        <f aca="false">IF(OR(D8336="",E8336="",F8336=""),"",D8336*($B$7-$B$8-F8336-E8336))</f>
        <v>3619.10761001746</v>
      </c>
      <c r="H8336" s="25" t="n">
        <f aca="false">IF(D8336="","",D8336*$F$30)</f>
        <v>4538.00586596595</v>
      </c>
    </row>
    <row r="8337" customFormat="false" ht="15" hidden="false" customHeight="false" outlineLevel="0" collapsed="false">
      <c r="A8337" s="2" t="n">
        <v>8303</v>
      </c>
      <c r="B8337" s="2" t="n">
        <v>11</v>
      </c>
      <c r="C8337" s="22" t="n">
        <f aca="true">NORMSINV(MAX(RAND(),0.000000000001))</f>
        <v>1.68436101828306</v>
      </c>
      <c r="D8337" s="24" t="n">
        <f aca="false">IF($B$11="","",$B$11*EXP($B$12*C8337))</f>
        <v>1886.02246111775</v>
      </c>
      <c r="E8337" s="20" t="n">
        <f aca="true">IF($B$10="","",$B$10*(1-$B$14+2*$B$14*RAND()))</f>
        <v>3.72140691335368</v>
      </c>
      <c r="F8337" s="21" t="n">
        <f aca="false">INDEX($E$17:$E$28,B8337)</f>
        <v>4.761</v>
      </c>
      <c r="G8337" s="25" t="n">
        <f aca="false">IF(OR(D8337="",E8337="",F8337=""),"",D8337*($B$7-$B$8-F8337-E8337))</f>
        <v>8029.9161917146</v>
      </c>
      <c r="H8337" s="25" t="n">
        <f aca="false">IF(D8337="","",D8337*$F$30)</f>
        <v>9428.60348761983</v>
      </c>
    </row>
    <row r="8338" customFormat="false" ht="15" hidden="false" customHeight="false" outlineLevel="0" collapsed="false">
      <c r="A8338" s="2" t="n">
        <v>8304</v>
      </c>
      <c r="B8338" s="2" t="n">
        <v>12</v>
      </c>
      <c r="C8338" s="22" t="n">
        <f aca="true">NORMSINV(MAX(RAND(),0.000000000001))</f>
        <v>-0.904033178769294</v>
      </c>
      <c r="D8338" s="24" t="n">
        <f aca="false">IF($B$11="","",$B$11*EXP($B$12*C8338))</f>
        <v>633.692543287749</v>
      </c>
      <c r="E8338" s="20" t="n">
        <f aca="true">IF($B$10="","",$B$10*(1-$B$14+2*$B$14*RAND()))</f>
        <v>4.05159683051839</v>
      </c>
      <c r="F8338" s="21" t="n">
        <f aca="false">INDEX($E$17:$E$28,B8338)</f>
        <v>4.761</v>
      </c>
      <c r="G8338" s="25" t="n">
        <f aca="false">IF(OR(D8338="",E8338="",F8338=""),"",D8338*($B$7-$B$8-F8338-E8338))</f>
        <v>2488.76610298517</v>
      </c>
      <c r="H8338" s="25" t="n">
        <f aca="false">IF(D8338="","",D8338*$F$30)</f>
        <v>3167.95576240411</v>
      </c>
    </row>
    <row r="8339" customFormat="false" ht="15" hidden="false" customHeight="false" outlineLevel="0" collapsed="false">
      <c r="A8339" s="2" t="n">
        <v>8305</v>
      </c>
      <c r="B8339" s="2" t="n">
        <v>1</v>
      </c>
      <c r="C8339" s="22" t="n">
        <f aca="true">NORMSINV(MAX(RAND(),0.000000000001))</f>
        <v>-0.358451603950129</v>
      </c>
      <c r="D8339" s="24" t="n">
        <f aca="false">IF($B$11="","",$B$11*EXP($B$12*C8339))</f>
        <v>797.477365023166</v>
      </c>
      <c r="E8339" s="20" t="n">
        <f aca="true">IF($B$10="","",$B$10*(1-$B$14+2*$B$14*RAND()))</f>
        <v>4.01663395182335</v>
      </c>
      <c r="F8339" s="21" t="n">
        <f aca="false">INDEX($E$17:$E$28,B8339)</f>
        <v>4.92562580645161</v>
      </c>
      <c r="G8339" s="25" t="n">
        <f aca="false">IF(OR(D8339="",E8339="",F8339=""),"",D8339*($B$7-$B$8-F8339-E8339))</f>
        <v>3028.61188101333</v>
      </c>
      <c r="H8339" s="25" t="n">
        <f aca="false">IF(D8339="","",D8339*$F$30)</f>
        <v>3986.74884322381</v>
      </c>
    </row>
    <row r="8340" customFormat="false" ht="15" hidden="false" customHeight="false" outlineLevel="0" collapsed="false">
      <c r="A8340" s="2" t="n">
        <v>8306</v>
      </c>
      <c r="B8340" s="2" t="n">
        <v>2</v>
      </c>
      <c r="C8340" s="22" t="n">
        <f aca="true">NORMSINV(MAX(RAND(),0.000000000001))</f>
        <v>-0.592521407616162</v>
      </c>
      <c r="D8340" s="24" t="n">
        <f aca="false">IF($B$11="","",$B$11*EXP($B$12*C8340))</f>
        <v>722.577282176788</v>
      </c>
      <c r="E8340" s="20" t="n">
        <f aca="true">IF($B$10="","",$B$10*(1-$B$14+2*$B$14*RAND()))</f>
        <v>3.76174256132039</v>
      </c>
      <c r="F8340" s="21" t="n">
        <f aca="false">INDEX($E$17:$E$28,B8340)</f>
        <v>5.0612</v>
      </c>
      <c r="G8340" s="25" t="n">
        <f aca="false">IF(OR(D8340="",E8340="",F8340=""),"",D8340*($B$7-$B$8-F8340-E8340))</f>
        <v>2830.37671817149</v>
      </c>
      <c r="H8340" s="25" t="n">
        <f aca="false">IF(D8340="","",D8340*$F$30)</f>
        <v>3612.3083490582</v>
      </c>
    </row>
    <row r="8341" customFormat="false" ht="15" hidden="false" customHeight="false" outlineLevel="0" collapsed="false">
      <c r="A8341" s="2" t="n">
        <v>8307</v>
      </c>
      <c r="B8341" s="2" t="n">
        <v>3</v>
      </c>
      <c r="C8341" s="22" t="n">
        <f aca="true">NORMSINV(MAX(RAND(),0.000000000001))</f>
        <v>-1.49701644025847</v>
      </c>
      <c r="D8341" s="24" t="n">
        <f aca="false">IF($B$11="","",$B$11*EXP($B$12*C8341))</f>
        <v>493.587853596448</v>
      </c>
      <c r="E8341" s="20" t="n">
        <f aca="true">IF($B$10="","",$B$10*(1-$B$14+2*$B$14*RAND()))</f>
        <v>4.06245650396845</v>
      </c>
      <c r="F8341" s="21" t="n">
        <f aca="false">INDEX($E$17:$E$28,B8341)</f>
        <v>5.0612</v>
      </c>
      <c r="G8341" s="25" t="n">
        <f aca="false">IF(OR(D8341="",E8341="",F8341=""),"",D8341*($B$7-$B$8-F8341-E8341))</f>
        <v>1784.98322407369</v>
      </c>
      <c r="H8341" s="25" t="n">
        <f aca="false">IF(D8341="","",D8341*$F$30)</f>
        <v>2467.54439769936</v>
      </c>
    </row>
    <row r="8342" customFormat="false" ht="15" hidden="false" customHeight="false" outlineLevel="0" collapsed="false">
      <c r="A8342" s="2" t="n">
        <v>8308</v>
      </c>
      <c r="B8342" s="2" t="n">
        <v>4</v>
      </c>
      <c r="C8342" s="22" t="n">
        <f aca="true">NORMSINV(MAX(RAND(),0.000000000001))</f>
        <v>-0.419507423918556</v>
      </c>
      <c r="D8342" s="24" t="n">
        <f aca="false">IF($B$11="","",$B$11*EXP($B$12*C8342))</f>
        <v>777.222448655377</v>
      </c>
      <c r="E8342" s="20" t="n">
        <f aca="true">IF($B$10="","",$B$10*(1-$B$14+2*$B$14*RAND()))</f>
        <v>3.55897830876515</v>
      </c>
      <c r="F8342" s="21" t="n">
        <f aca="false">INDEX($E$17:$E$28,B8342)</f>
        <v>4.89657419354839</v>
      </c>
      <c r="G8342" s="25" t="n">
        <f aca="false">IF(OR(D8342="",E8342="",F8342=""),"",D8342*($B$7-$B$8-F8342-E8342))</f>
        <v>3329.96877528727</v>
      </c>
      <c r="H8342" s="25" t="n">
        <f aca="false">IF(D8342="","",D8342*$F$30)</f>
        <v>3885.49046531796</v>
      </c>
    </row>
    <row r="8343" customFormat="false" ht="15" hidden="false" customHeight="false" outlineLevel="0" collapsed="false">
      <c r="A8343" s="2" t="n">
        <v>8309</v>
      </c>
      <c r="B8343" s="2" t="n">
        <v>5</v>
      </c>
      <c r="C8343" s="22" t="n">
        <f aca="true">NORMSINV(MAX(RAND(),0.000000000001))</f>
        <v>-0.296627316108258</v>
      </c>
      <c r="D8343" s="24" t="n">
        <f aca="false">IF($B$11="","",$B$11*EXP($B$12*C8343))</f>
        <v>818.525138202955</v>
      </c>
      <c r="E8343" s="20" t="n">
        <f aca="true">IF($B$10="","",$B$10*(1-$B$14+2*$B$14*RAND()))</f>
        <v>4.01239413461796</v>
      </c>
      <c r="F8343" s="21" t="n">
        <f aca="false">INDEX($E$17:$E$28,B8343)</f>
        <v>4.761</v>
      </c>
      <c r="G8343" s="25" t="n">
        <f aca="false">IF(OR(D8343="",E8343="",F8343=""),"",D8343*($B$7-$B$8-F8343-E8343))</f>
        <v>3246.76661415848</v>
      </c>
      <c r="H8343" s="25" t="n">
        <f aca="false">IF(D8343="","",D8343*$F$30)</f>
        <v>4091.97087090421</v>
      </c>
    </row>
    <row r="8344" customFormat="false" ht="15" hidden="false" customHeight="false" outlineLevel="0" collapsed="false">
      <c r="A8344" s="2" t="n">
        <v>8310</v>
      </c>
      <c r="B8344" s="2" t="n">
        <v>6</v>
      </c>
      <c r="C8344" s="22" t="n">
        <f aca="true">NORMSINV(MAX(RAND(),0.000000000001))</f>
        <v>1.94063000976096</v>
      </c>
      <c r="D8344" s="24" t="n">
        <f aca="false">IF($B$11="","",$B$11*EXP($B$12*C8344))</f>
        <v>2101.08347178008</v>
      </c>
      <c r="E8344" s="20" t="n">
        <f aca="true">IF($B$10="","",$B$10*(1-$B$14+2*$B$14*RAND()))</f>
        <v>3.45081396320546</v>
      </c>
      <c r="F8344" s="21" t="n">
        <f aca="false">INDEX($E$17:$E$28,B8344)</f>
        <v>4.761</v>
      </c>
      <c r="G8344" s="25" t="n">
        <f aca="false">IF(OR(D8344="",E8344="",F8344=""),"",D8344*($B$7-$B$8-F8344-E8344))</f>
        <v>9514.09683905432</v>
      </c>
      <c r="H8344" s="25" t="n">
        <f aca="false">IF(D8344="","",D8344*$F$30)</f>
        <v>10503.736492123</v>
      </c>
    </row>
    <row r="8345" customFormat="false" ht="15" hidden="false" customHeight="false" outlineLevel="0" collapsed="false">
      <c r="A8345" s="2" t="n">
        <v>8311</v>
      </c>
      <c r="B8345" s="2" t="n">
        <v>7</v>
      </c>
      <c r="C8345" s="22" t="n">
        <f aca="true">NORMSINV(MAX(RAND(),0.000000000001))</f>
        <v>1.65140897602385</v>
      </c>
      <c r="D8345" s="24" t="n">
        <f aca="false">IF($B$11="","",$B$11*EXP($B$12*C8345))</f>
        <v>1860.01624411365</v>
      </c>
      <c r="E8345" s="20" t="n">
        <f aca="true">IF($B$10="","",$B$10*(1-$B$14+2*$B$14*RAND()))</f>
        <v>3.87150968634432</v>
      </c>
      <c r="F8345" s="21" t="n">
        <f aca="false">INDEX($E$17:$E$28,B8345)</f>
        <v>4.761</v>
      </c>
      <c r="G8345" s="25" t="n">
        <f aca="false">IF(OR(D8345="",E8345="",F8345=""),"",D8345*($B$7-$B$8-F8345-E8345))</f>
        <v>7639.99870593902</v>
      </c>
      <c r="H8345" s="25" t="n">
        <f aca="false">IF(D8345="","",D8345*$F$30)</f>
        <v>9298.59320757294</v>
      </c>
    </row>
    <row r="8346" customFormat="false" ht="15" hidden="false" customHeight="false" outlineLevel="0" collapsed="false">
      <c r="A8346" s="2" t="n">
        <v>8312</v>
      </c>
      <c r="B8346" s="2" t="n">
        <v>8</v>
      </c>
      <c r="C8346" s="22" t="n">
        <f aca="true">NORMSINV(MAX(RAND(),0.000000000001))</f>
        <v>-0.764947568732119</v>
      </c>
      <c r="D8346" s="24" t="n">
        <f aca="false">IF($B$11="","",$B$11*EXP($B$12*C8346))</f>
        <v>671.940534192958</v>
      </c>
      <c r="E8346" s="20" t="n">
        <f aca="true">IF($B$10="","",$B$10*(1-$B$14+2*$B$14*RAND()))</f>
        <v>3.45239676311356</v>
      </c>
      <c r="F8346" s="21" t="n">
        <f aca="false">INDEX($E$17:$E$28,B8346)</f>
        <v>4.761</v>
      </c>
      <c r="G8346" s="25" t="n">
        <f aca="false">IF(OR(D8346="",E8346="",F8346=""),"",D8346*($B$7-$B$8-F8346-E8346))</f>
        <v>3041.60819707305</v>
      </c>
      <c r="H8346" s="25" t="n">
        <f aca="false">IF(D8346="","",D8346*$F$30)</f>
        <v>3359.16511853744</v>
      </c>
    </row>
    <row r="8347" customFormat="false" ht="15" hidden="false" customHeight="false" outlineLevel="0" collapsed="false">
      <c r="A8347" s="2" t="n">
        <v>8313</v>
      </c>
      <c r="B8347" s="2" t="n">
        <v>9</v>
      </c>
      <c r="C8347" s="22" t="n">
        <f aca="true">NORMSINV(MAX(RAND(),0.000000000001))</f>
        <v>3.66874821919022</v>
      </c>
      <c r="D8347" s="24" t="n">
        <f aca="false">IF($B$11="","",$B$11*EXP($B$12*C8347))</f>
        <v>4351.94784006311</v>
      </c>
      <c r="E8347" s="20" t="n">
        <f aca="true">IF($B$10="","",$B$10*(1-$B$14+2*$B$14*RAND()))</f>
        <v>3.81797765738554</v>
      </c>
      <c r="F8347" s="21" t="n">
        <f aca="false">INDEX($E$17:$E$28,B8347)</f>
        <v>4.761</v>
      </c>
      <c r="G8347" s="25" t="n">
        <f aca="false">IF(OR(D8347="",E8347="",F8347=""),"",D8347*($B$7-$B$8-F8347-E8347))</f>
        <v>18108.5521963953</v>
      </c>
      <c r="H8347" s="25" t="n">
        <f aca="false">IF(D8347="","",D8347*$F$30)</f>
        <v>21756.2576420435</v>
      </c>
    </row>
    <row r="8348" customFormat="false" ht="15" hidden="false" customHeight="false" outlineLevel="0" collapsed="false">
      <c r="A8348" s="2" t="n">
        <v>8314</v>
      </c>
      <c r="B8348" s="2" t="n">
        <v>10</v>
      </c>
      <c r="C8348" s="22" t="n">
        <f aca="true">NORMSINV(MAX(RAND(),0.000000000001))</f>
        <v>0.664514120023669</v>
      </c>
      <c r="D8348" s="24" t="n">
        <f aca="false">IF($B$11="","",$B$11*EXP($B$12*C8348))</f>
        <v>1227.20744327072</v>
      </c>
      <c r="E8348" s="20" t="n">
        <f aca="true">IF($B$10="","",$B$10*(1-$B$14+2*$B$14*RAND()))</f>
        <v>3.76454245176421</v>
      </c>
      <c r="F8348" s="21" t="n">
        <f aca="false">INDEX($E$17:$E$28,B8348)</f>
        <v>4.761</v>
      </c>
      <c r="G8348" s="25" t="n">
        <f aca="false">IF(OR(D8348="",E8348="",F8348=""),"",D8348*($B$7-$B$8-F8348-E8348))</f>
        <v>5172.01367254343</v>
      </c>
      <c r="H8348" s="25" t="n">
        <f aca="false">IF(D8348="","",D8348*$F$30)</f>
        <v>6135.05545039898</v>
      </c>
    </row>
    <row r="8349" customFormat="false" ht="15" hidden="false" customHeight="false" outlineLevel="0" collapsed="false">
      <c r="A8349" s="2" t="n">
        <v>8315</v>
      </c>
      <c r="B8349" s="2" t="n">
        <v>11</v>
      </c>
      <c r="C8349" s="22" t="n">
        <f aca="true">NORMSINV(MAX(RAND(),0.000000000001))</f>
        <v>-2.7248571438071</v>
      </c>
      <c r="D8349" s="24" t="n">
        <f aca="false">IF($B$11="","",$B$11*EXP($B$12*C8349))</f>
        <v>294.220785352281</v>
      </c>
      <c r="E8349" s="20" t="n">
        <f aca="true">IF($B$10="","",$B$10*(1-$B$14+2*$B$14*RAND()))</f>
        <v>3.47495044527923</v>
      </c>
      <c r="F8349" s="21" t="n">
        <f aca="false">INDEX($E$17:$E$28,B8349)</f>
        <v>4.761</v>
      </c>
      <c r="G8349" s="25" t="n">
        <f aca="false">IF(OR(D8349="",E8349="",F8349=""),"",D8349*($B$7-$B$8-F8349-E8349))</f>
        <v>1325.18499725554</v>
      </c>
      <c r="H8349" s="25" t="n">
        <f aca="false">IF(D8349="","",D8349*$F$30)</f>
        <v>1470.86855013313</v>
      </c>
    </row>
    <row r="8350" customFormat="false" ht="15" hidden="false" customHeight="false" outlineLevel="0" collapsed="false">
      <c r="A8350" s="2" t="n">
        <v>8316</v>
      </c>
      <c r="B8350" s="2" t="n">
        <v>12</v>
      </c>
      <c r="C8350" s="22" t="n">
        <f aca="true">NORMSINV(MAX(RAND(),0.000000000001))</f>
        <v>-0.595186934133987</v>
      </c>
      <c r="D8350" s="24" t="n">
        <f aca="false">IF($B$11="","",$B$11*EXP($B$12*C8350))</f>
        <v>721.766166116477</v>
      </c>
      <c r="E8350" s="20" t="n">
        <f aca="true">IF($B$10="","",$B$10*(1-$B$14+2*$B$14*RAND()))</f>
        <v>4.00138667805272</v>
      </c>
      <c r="F8350" s="21" t="n">
        <f aca="false">INDEX($E$17:$E$28,B8350)</f>
        <v>4.761</v>
      </c>
      <c r="G8350" s="25" t="n">
        <f aca="false">IF(OR(D8350="",E8350="",F8350=""),"",D8350*($B$7-$B$8-F8350-E8350))</f>
        <v>2870.90671767572</v>
      </c>
      <c r="H8350" s="25" t="n">
        <f aca="false">IF(D8350="","",D8350*$F$30)</f>
        <v>3608.25341764949</v>
      </c>
    </row>
    <row r="8351" customFormat="false" ht="15" hidden="false" customHeight="false" outlineLevel="0" collapsed="false">
      <c r="A8351" s="2" t="n">
        <v>8317</v>
      </c>
      <c r="B8351" s="2" t="n">
        <v>1</v>
      </c>
      <c r="C8351" s="22" t="n">
        <f aca="true">NORMSINV(MAX(RAND(),0.000000000001))</f>
        <v>0.585590262621447</v>
      </c>
      <c r="D8351" s="24" t="n">
        <f aca="false">IF($B$11="","",$B$11*EXP($B$12*C8351))</f>
        <v>1187.066789418</v>
      </c>
      <c r="E8351" s="20" t="n">
        <f aca="true">IF($B$10="","",$B$10*(1-$B$14+2*$B$14*RAND()))</f>
        <v>3.59122916758058</v>
      </c>
      <c r="F8351" s="21" t="n">
        <f aca="false">INDEX($E$17:$E$28,B8351)</f>
        <v>4.92562580645161</v>
      </c>
      <c r="G8351" s="25" t="n">
        <f aca="false">IF(OR(D8351="",E8351="",F8351=""),"",D8351*($B$7-$B$8-F8351-E8351))</f>
        <v>5013.1552072222</v>
      </c>
      <c r="H8351" s="25" t="n">
        <f aca="false">IF(D8351="","",D8351*$F$30)</f>
        <v>5934.38429365847</v>
      </c>
    </row>
    <row r="8352" customFormat="false" ht="15" hidden="false" customHeight="false" outlineLevel="0" collapsed="false">
      <c r="A8352" s="2" t="n">
        <v>8318</v>
      </c>
      <c r="B8352" s="2" t="n">
        <v>2</v>
      </c>
      <c r="C8352" s="22" t="n">
        <f aca="true">NORMSINV(MAX(RAND(),0.000000000001))</f>
        <v>-0.350442920705887</v>
      </c>
      <c r="D8352" s="24" t="n">
        <f aca="false">IF($B$11="","",$B$11*EXP($B$12*C8352))</f>
        <v>800.173067945097</v>
      </c>
      <c r="E8352" s="20" t="n">
        <f aca="true">IF($B$10="","",$B$10*(1-$B$14+2*$B$14*RAND()))</f>
        <v>3.65200014762497</v>
      </c>
      <c r="F8352" s="21" t="n">
        <f aca="false">INDEX($E$17:$E$28,B8352)</f>
        <v>5.0612</v>
      </c>
      <c r="G8352" s="25" t="n">
        <f aca="false">IF(OR(D8352="",E8352="",F8352=""),"",D8352*($B$7-$B$8-F8352-E8352))</f>
        <v>3222.13679187579</v>
      </c>
      <c r="H8352" s="25" t="n">
        <f aca="false">IF(D8352="","",D8352*$F$30)</f>
        <v>4000.22520127113</v>
      </c>
    </row>
    <row r="8353" customFormat="false" ht="15" hidden="false" customHeight="false" outlineLevel="0" collapsed="false">
      <c r="A8353" s="2" t="n">
        <v>8319</v>
      </c>
      <c r="B8353" s="2" t="n">
        <v>3</v>
      </c>
      <c r="C8353" s="22" t="n">
        <f aca="true">NORMSINV(MAX(RAND(),0.000000000001))</f>
        <v>0.0406241666479198</v>
      </c>
      <c r="D8353" s="24" t="n">
        <f aca="false">IF($B$11="","",$B$11*EXP($B$12*C8353))</f>
        <v>943.513279862647</v>
      </c>
      <c r="E8353" s="20" t="n">
        <f aca="true">IF($B$10="","",$B$10*(1-$B$14+2*$B$14*RAND()))</f>
        <v>4.12256386299803</v>
      </c>
      <c r="F8353" s="21" t="n">
        <f aca="false">INDEX($E$17:$E$28,B8353)</f>
        <v>5.0612</v>
      </c>
      <c r="G8353" s="25" t="n">
        <f aca="false">IF(OR(D8353="",E8353="",F8353=""),"",D8353*($B$7-$B$8-F8353-E8353))</f>
        <v>3355.3560215888</v>
      </c>
      <c r="H8353" s="25" t="n">
        <f aca="false">IF(D8353="","",D8353*$F$30)</f>
        <v>4716.81158868934</v>
      </c>
    </row>
    <row r="8354" customFormat="false" ht="15" hidden="false" customHeight="false" outlineLevel="0" collapsed="false">
      <c r="A8354" s="2" t="n">
        <v>8320</v>
      </c>
      <c r="B8354" s="2" t="n">
        <v>4</v>
      </c>
      <c r="C8354" s="22" t="n">
        <f aca="true">NORMSINV(MAX(RAND(),0.000000000001))</f>
        <v>-1.98952994602564</v>
      </c>
      <c r="D8354" s="24" t="n">
        <f aca="false">IF($B$11="","",$B$11*EXP($B$12*C8354))</f>
        <v>401.084603170689</v>
      </c>
      <c r="E8354" s="20" t="n">
        <f aca="true">IF($B$10="","",$B$10*(1-$B$14+2*$B$14*RAND()))</f>
        <v>3.43550797539336</v>
      </c>
      <c r="F8354" s="21" t="n">
        <f aca="false">INDEX($E$17:$E$28,B8354)</f>
        <v>4.89657419354839</v>
      </c>
      <c r="G8354" s="25" t="n">
        <f aca="false">IF(OR(D8354="",E8354="",F8354=""),"",D8354*($B$7-$B$8-F8354-E8354))</f>
        <v>1767.947974079</v>
      </c>
      <c r="H8354" s="25" t="n">
        <f aca="false">IF(D8354="","",D8354*$F$30)</f>
        <v>2005.10214817091</v>
      </c>
    </row>
    <row r="8355" customFormat="false" ht="15" hidden="false" customHeight="false" outlineLevel="0" collapsed="false">
      <c r="A8355" s="2" t="n">
        <v>8321</v>
      </c>
      <c r="B8355" s="2" t="n">
        <v>5</v>
      </c>
      <c r="C8355" s="22" t="n">
        <f aca="true">NORMSINV(MAX(RAND(),0.000000000001))</f>
        <v>2.32397042716872</v>
      </c>
      <c r="D8355" s="24" t="n">
        <f aca="false">IF($B$11="","",$B$11*EXP($B$12*C8355))</f>
        <v>2469.41133100535</v>
      </c>
      <c r="E8355" s="20" t="n">
        <f aca="true">IF($B$10="","",$B$10*(1-$B$14+2*$B$14*RAND()))</f>
        <v>3.63043960590005</v>
      </c>
      <c r="F8355" s="21" t="n">
        <f aca="false">INDEX($E$17:$E$28,B8355)</f>
        <v>4.761</v>
      </c>
      <c r="G8355" s="25" t="n">
        <f aca="false">IF(OR(D8355="",E8355="",F8355=""),"",D8355*($B$7-$B$8-F8355-E8355))</f>
        <v>10738.3843107515</v>
      </c>
      <c r="H8355" s="25" t="n">
        <f aca="false">IF(D8355="","",D8355*$F$30)</f>
        <v>12345.0811259619</v>
      </c>
    </row>
    <row r="8356" customFormat="false" ht="15" hidden="false" customHeight="false" outlineLevel="0" collapsed="false">
      <c r="A8356" s="2" t="n">
        <v>8322</v>
      </c>
      <c r="B8356" s="2" t="n">
        <v>6</v>
      </c>
      <c r="C8356" s="22" t="n">
        <f aca="true">NORMSINV(MAX(RAND(),0.000000000001))</f>
        <v>1.28933620058354</v>
      </c>
      <c r="D8356" s="24" t="n">
        <f aca="false">IF($B$11="","",$B$11*EXP($B$12*C8356))</f>
        <v>1596.82940226944</v>
      </c>
      <c r="E8356" s="20" t="n">
        <f aca="true">IF($B$10="","",$B$10*(1-$B$14+2*$B$14*RAND()))</f>
        <v>3.92629520520914</v>
      </c>
      <c r="F8356" s="21" t="n">
        <f aca="false">INDEX($E$17:$E$28,B8356)</f>
        <v>4.761</v>
      </c>
      <c r="G8356" s="25" t="n">
        <f aca="false">IF(OR(D8356="",E8356="",F8356=""),"",D8356*($B$7-$B$8-F8356-E8356))</f>
        <v>6471.47817504037</v>
      </c>
      <c r="H8356" s="25" t="n">
        <f aca="false">IF(D8356="","",D8356*$F$30)</f>
        <v>7982.86954782537</v>
      </c>
    </row>
    <row r="8357" customFormat="false" ht="15" hidden="false" customHeight="false" outlineLevel="0" collapsed="false">
      <c r="A8357" s="2" t="n">
        <v>8323</v>
      </c>
      <c r="B8357" s="2" t="n">
        <v>7</v>
      </c>
      <c r="C8357" s="22" t="n">
        <f aca="true">NORMSINV(MAX(RAND(),0.000000000001))</f>
        <v>0.782248134781291</v>
      </c>
      <c r="D8357" s="24" t="n">
        <f aca="false">IF($B$11="","",$B$11*EXP($B$12*C8357))</f>
        <v>1289.62352621218</v>
      </c>
      <c r="E8357" s="20" t="n">
        <f aca="true">IF($B$10="","",$B$10*(1-$B$14+2*$B$14*RAND()))</f>
        <v>3.98527102279582</v>
      </c>
      <c r="F8357" s="21" t="n">
        <f aca="false">INDEX($E$17:$E$28,B8357)</f>
        <v>4.761</v>
      </c>
      <c r="G8357" s="25" t="n">
        <f aca="false">IF(OR(D8357="",E8357="",F8357=""),"",D8357*($B$7-$B$8-F8357-E8357))</f>
        <v>5150.40684631783</v>
      </c>
      <c r="H8357" s="25" t="n">
        <f aca="false">IF(D8357="","",D8357*$F$30)</f>
        <v>6447.08593223994</v>
      </c>
    </row>
    <row r="8358" customFormat="false" ht="15" hidden="false" customHeight="false" outlineLevel="0" collapsed="false">
      <c r="A8358" s="2" t="n">
        <v>8324</v>
      </c>
      <c r="B8358" s="2" t="n">
        <v>8</v>
      </c>
      <c r="C8358" s="22" t="n">
        <f aca="true">NORMSINV(MAX(RAND(),0.000000000001))</f>
        <v>-0.396752203813183</v>
      </c>
      <c r="D8358" s="24" t="n">
        <f aca="false">IF($B$11="","",$B$11*EXP($B$12*C8358))</f>
        <v>784.710514713514</v>
      </c>
      <c r="E8358" s="20" t="n">
        <f aca="true">IF($B$10="","",$B$10*(1-$B$14+2*$B$14*RAND()))</f>
        <v>3.61192331107445</v>
      </c>
      <c r="F8358" s="21" t="n">
        <f aca="false">INDEX($E$17:$E$28,B8358)</f>
        <v>4.761</v>
      </c>
      <c r="G8358" s="25" t="n">
        <f aca="false">IF(OR(D8358="",E8358="",F8358=""),"",D8358*($B$7-$B$8-F8358-E8358))</f>
        <v>3426.89099636016</v>
      </c>
      <c r="H8358" s="25" t="n">
        <f aca="false">IF(D8358="","",D8358*$F$30)</f>
        <v>3922.9248051558</v>
      </c>
    </row>
    <row r="8359" customFormat="false" ht="15" hidden="false" customHeight="false" outlineLevel="0" collapsed="false">
      <c r="A8359" s="2" t="n">
        <v>8325</v>
      </c>
      <c r="B8359" s="2" t="n">
        <v>9</v>
      </c>
      <c r="C8359" s="22" t="n">
        <f aca="true">NORMSINV(MAX(RAND(),0.000000000001))</f>
        <v>-0.34992533614454</v>
      </c>
      <c r="D8359" s="24" t="n">
        <f aca="false">IF($B$11="","",$B$11*EXP($B$12*C8359))</f>
        <v>800.347598778028</v>
      </c>
      <c r="E8359" s="20" t="n">
        <f aca="true">IF($B$10="","",$B$10*(1-$B$14+2*$B$14*RAND()))</f>
        <v>3.96603634251998</v>
      </c>
      <c r="F8359" s="21" t="n">
        <f aca="false">INDEX($E$17:$E$28,B8359)</f>
        <v>4.761</v>
      </c>
      <c r="G8359" s="25" t="n">
        <f aca="false">IF(OR(D8359="",E8359="",F8359=""),"",D8359*($B$7-$B$8-F8359-E8359))</f>
        <v>3211.76582724763</v>
      </c>
      <c r="H8359" s="25" t="n">
        <f aca="false">IF(D8359="","",D8359*$F$30)</f>
        <v>4001.09771581112</v>
      </c>
    </row>
    <row r="8360" customFormat="false" ht="15" hidden="false" customHeight="false" outlineLevel="0" collapsed="false">
      <c r="A8360" s="2" t="n">
        <v>8326</v>
      </c>
      <c r="B8360" s="2" t="n">
        <v>10</v>
      </c>
      <c r="C8360" s="22" t="n">
        <f aca="true">NORMSINV(MAX(RAND(),0.000000000001))</f>
        <v>-0.82403163354851</v>
      </c>
      <c r="D8360" s="24" t="n">
        <f aca="false">IF($B$11="","",$B$11*EXP($B$12*C8360))</f>
        <v>655.418410137944</v>
      </c>
      <c r="E8360" s="20" t="n">
        <f aca="true">IF($B$10="","",$B$10*(1-$B$14+2*$B$14*RAND()))</f>
        <v>3.87739710547392</v>
      </c>
      <c r="F8360" s="21" t="n">
        <f aca="false">INDEX($E$17:$E$28,B8360)</f>
        <v>4.761</v>
      </c>
      <c r="G8360" s="25" t="n">
        <f aca="false">IF(OR(D8360="",E8360="",F8360=""),"",D8360*($B$7-$B$8-F8360-E8360))</f>
        <v>2688.26604814747</v>
      </c>
      <c r="H8360" s="25" t="n">
        <f aca="false">IF(D8360="","",D8360*$F$30)</f>
        <v>3276.56771596161</v>
      </c>
    </row>
    <row r="8361" customFormat="false" ht="15" hidden="false" customHeight="false" outlineLevel="0" collapsed="false">
      <c r="A8361" s="2" t="n">
        <v>8327</v>
      </c>
      <c r="B8361" s="2" t="n">
        <v>11</v>
      </c>
      <c r="C8361" s="22" t="n">
        <f aca="true">NORMSINV(MAX(RAND(),0.000000000001))</f>
        <v>-0.441015292953195</v>
      </c>
      <c r="D8361" s="24" t="n">
        <f aca="false">IF($B$11="","",$B$11*EXP($B$12*C8361))</f>
        <v>770.210546828835</v>
      </c>
      <c r="E8361" s="20" t="n">
        <f aca="true">IF($B$10="","",$B$10*(1-$B$14+2*$B$14*RAND()))</f>
        <v>3.88035741016739</v>
      </c>
      <c r="F8361" s="21" t="n">
        <f aca="false">INDEX($E$17:$E$28,B8361)</f>
        <v>4.761</v>
      </c>
      <c r="G8361" s="25" t="n">
        <f aca="false">IF(OR(D8361="",E8361="",F8361=""),"",D8361*($B$7-$B$8-F8361-E8361))</f>
        <v>3156.81775037093</v>
      </c>
      <c r="H8361" s="25" t="n">
        <f aca="false">IF(D8361="","",D8361*$F$30)</f>
        <v>3850.43656570671</v>
      </c>
    </row>
    <row r="8362" customFormat="false" ht="15" hidden="false" customHeight="false" outlineLevel="0" collapsed="false">
      <c r="A8362" s="2" t="n">
        <v>8328</v>
      </c>
      <c r="B8362" s="2" t="n">
        <v>12</v>
      </c>
      <c r="C8362" s="22" t="n">
        <f aca="true">NORMSINV(MAX(RAND(),0.000000000001))</f>
        <v>-1.51160127414903</v>
      </c>
      <c r="D8362" s="24" t="n">
        <f aca="false">IF($B$11="","",$B$11*EXP($B$12*C8362))</f>
        <v>490.563784548036</v>
      </c>
      <c r="E8362" s="20" t="n">
        <f aca="true">IF($B$10="","",$B$10*(1-$B$14+2*$B$14*RAND()))</f>
        <v>3.89681059741733</v>
      </c>
      <c r="F8362" s="21" t="n">
        <f aca="false">INDEX($E$17:$E$28,B8362)</f>
        <v>4.761</v>
      </c>
      <c r="G8362" s="25" t="n">
        <f aca="false">IF(OR(D8362="",E8362="",F8362=""),"",D8362*($B$7-$B$8-F8362-E8362))</f>
        <v>2002.57428257284</v>
      </c>
      <c r="H8362" s="25" t="n">
        <f aca="false">IF(D8362="","",D8362*$F$30)</f>
        <v>2452.42647171254</v>
      </c>
    </row>
    <row r="8363" customFormat="false" ht="15" hidden="false" customHeight="false" outlineLevel="0" collapsed="false">
      <c r="A8363" s="2" t="n">
        <v>8329</v>
      </c>
      <c r="B8363" s="2" t="n">
        <v>1</v>
      </c>
      <c r="C8363" s="22" t="n">
        <f aca="true">NORMSINV(MAX(RAND(),0.000000000001))</f>
        <v>-0.609620723875206</v>
      </c>
      <c r="D8363" s="24" t="n">
        <f aca="false">IF($B$11="","",$B$11*EXP($B$12*C8363))</f>
        <v>717.389771724183</v>
      </c>
      <c r="E8363" s="20" t="n">
        <f aca="true">IF($B$10="","",$B$10*(1-$B$14+2*$B$14*RAND()))</f>
        <v>3.93444082023557</v>
      </c>
      <c r="F8363" s="21" t="n">
        <f aca="false">INDEX($E$17:$E$28,B8363)</f>
        <v>4.92562580645161</v>
      </c>
      <c r="G8363" s="25" t="n">
        <f aca="false">IF(OR(D8363="",E8363="",F8363=""),"",D8363*($B$7-$B$8-F8363-E8363))</f>
        <v>2783.42451698592</v>
      </c>
      <c r="H8363" s="25" t="n">
        <f aca="false">IF(D8363="","",D8363*$F$30)</f>
        <v>3586.37494680354</v>
      </c>
    </row>
    <row r="8364" customFormat="false" ht="15" hidden="false" customHeight="false" outlineLevel="0" collapsed="false">
      <c r="A8364" s="2" t="n">
        <v>8330</v>
      </c>
      <c r="B8364" s="2" t="n">
        <v>2</v>
      </c>
      <c r="C8364" s="22" t="n">
        <f aca="true">NORMSINV(MAX(RAND(),0.000000000001))</f>
        <v>2.09730529006404</v>
      </c>
      <c r="D8364" s="24" t="n">
        <f aca="false">IF($B$11="","",$B$11*EXP($B$12*C8364))</f>
        <v>2244.47310672366</v>
      </c>
      <c r="E8364" s="20" t="n">
        <f aca="true">IF($B$10="","",$B$10*(1-$B$14+2*$B$14*RAND()))</f>
        <v>3.94369228351679</v>
      </c>
      <c r="F8364" s="21" t="n">
        <f aca="false">INDEX($E$17:$E$28,B8364)</f>
        <v>5.0612</v>
      </c>
      <c r="G8364" s="25" t="n">
        <f aca="false">IF(OR(D8364="",E8364="",F8364=""),"",D8364*($B$7-$B$8-F8364-E8364))</f>
        <v>8383.3488203626</v>
      </c>
      <c r="H8364" s="25" t="n">
        <f aca="false">IF(D8364="","",D8364*$F$30)</f>
        <v>11220.5699551329</v>
      </c>
    </row>
    <row r="8365" customFormat="false" ht="15" hidden="false" customHeight="false" outlineLevel="0" collapsed="false">
      <c r="A8365" s="2" t="n">
        <v>8331</v>
      </c>
      <c r="B8365" s="2" t="n">
        <v>3</v>
      </c>
      <c r="C8365" s="22" t="n">
        <f aca="true">NORMSINV(MAX(RAND(),0.000000000001))</f>
        <v>-0.69898970380046</v>
      </c>
      <c r="D8365" s="24" t="n">
        <f aca="false">IF($B$11="","",$B$11*EXP($B$12*C8365))</f>
        <v>690.877308782158</v>
      </c>
      <c r="E8365" s="20" t="n">
        <f aca="true">IF($B$10="","",$B$10*(1-$B$14+2*$B$14*RAND()))</f>
        <v>3.63162201272309</v>
      </c>
      <c r="F8365" s="21" t="n">
        <f aca="false">INDEX($E$17:$E$28,B8365)</f>
        <v>5.0612</v>
      </c>
      <c r="G8365" s="25" t="n">
        <f aca="false">IF(OR(D8365="",E8365="",F8365=""),"",D8365*($B$7-$B$8-F8365-E8365))</f>
        <v>2796.10343601226</v>
      </c>
      <c r="H8365" s="25" t="n">
        <f aca="false">IF(D8365="","",D8365*$F$30)</f>
        <v>3453.83384206376</v>
      </c>
    </row>
    <row r="8366" customFormat="false" ht="15" hidden="false" customHeight="false" outlineLevel="0" collapsed="false">
      <c r="A8366" s="2" t="n">
        <v>8332</v>
      </c>
      <c r="B8366" s="2" t="n">
        <v>4</v>
      </c>
      <c r="C8366" s="22" t="n">
        <f aca="true">NORMSINV(MAX(RAND(),0.000000000001))</f>
        <v>0.254001762999168</v>
      </c>
      <c r="D8366" s="24" t="n">
        <f aca="false">IF($B$11="","",$B$11*EXP($B$12*C8366))</f>
        <v>1032.27513936616</v>
      </c>
      <c r="E8366" s="20" t="n">
        <f aca="true">IF($B$10="","",$B$10*(1-$B$14+2*$B$14*RAND()))</f>
        <v>3.7270705577362</v>
      </c>
      <c r="F8366" s="21" t="n">
        <f aca="false">INDEX($E$17:$E$28,B8366)</f>
        <v>4.89657419354839</v>
      </c>
      <c r="G8366" s="25" t="n">
        <f aca="false">IF(OR(D8366="",E8366="",F8366=""),"",D8366*($B$7-$B$8-F8366-E8366))</f>
        <v>4249.21118804832</v>
      </c>
      <c r="H8366" s="25" t="n">
        <f aca="false">IF(D8366="","",D8366*$F$30)</f>
        <v>5160.5498767193</v>
      </c>
    </row>
    <row r="8367" customFormat="false" ht="15" hidden="false" customHeight="false" outlineLevel="0" collapsed="false">
      <c r="A8367" s="2" t="n">
        <v>8333</v>
      </c>
      <c r="B8367" s="2" t="n">
        <v>5</v>
      </c>
      <c r="C8367" s="22" t="n">
        <f aca="true">NORMSINV(MAX(RAND(),0.000000000001))</f>
        <v>-1.29986268521814</v>
      </c>
      <c r="D8367" s="24" t="n">
        <f aca="false">IF($B$11="","",$B$11*EXP($B$12*C8367))</f>
        <v>536.343474727906</v>
      </c>
      <c r="E8367" s="20" t="n">
        <f aca="true">IF($B$10="","",$B$10*(1-$B$14+2*$B$14*RAND()))</f>
        <v>3.55040884230218</v>
      </c>
      <c r="F8367" s="21" t="n">
        <f aca="false">INDEX($E$17:$E$28,B8367)</f>
        <v>4.761</v>
      </c>
      <c r="G8367" s="25" t="n">
        <f aca="false">IF(OR(D8367="",E8367="",F8367=""),"",D8367*($B$7-$B$8-F8367-E8367))</f>
        <v>2375.24596966893</v>
      </c>
      <c r="H8367" s="25" t="n">
        <f aca="false">IF(D8367="","",D8367*$F$30)</f>
        <v>2681.28829885975</v>
      </c>
    </row>
    <row r="8368" customFormat="false" ht="15" hidden="false" customHeight="false" outlineLevel="0" collapsed="false">
      <c r="A8368" s="2" t="n">
        <v>8334</v>
      </c>
      <c r="B8368" s="2" t="n">
        <v>6</v>
      </c>
      <c r="C8368" s="22" t="n">
        <f aca="true">NORMSINV(MAX(RAND(),0.000000000001))</f>
        <v>-0.043662250414239</v>
      </c>
      <c r="D8368" s="24" t="n">
        <f aca="false">IF($B$11="","",$B$11*EXP($B$12*C8368))</f>
        <v>910.592060366002</v>
      </c>
      <c r="E8368" s="20" t="n">
        <f aca="true">IF($B$10="","",$B$10*(1-$B$14+2*$B$14*RAND()))</f>
        <v>3.5301580210132</v>
      </c>
      <c r="F8368" s="21" t="n">
        <f aca="false">INDEX($E$17:$E$28,B8368)</f>
        <v>4.761</v>
      </c>
      <c r="G8368" s="25" t="n">
        <f aca="false">IF(OR(D8368="",E8368="",F8368=""),"",D8368*($B$7-$B$8-F8368-E8368))</f>
        <v>4051.08018388836</v>
      </c>
      <c r="H8368" s="25" t="n">
        <f aca="false">IF(D8368="","",D8368*$F$30)</f>
        <v>4552.23182818172</v>
      </c>
    </row>
    <row r="8369" customFormat="false" ht="15" hidden="false" customHeight="false" outlineLevel="0" collapsed="false">
      <c r="A8369" s="2" t="n">
        <v>8335</v>
      </c>
      <c r="B8369" s="2" t="n">
        <v>7</v>
      </c>
      <c r="C8369" s="22" t="n">
        <f aca="true">NORMSINV(MAX(RAND(),0.000000000001))</f>
        <v>0.208693327980588</v>
      </c>
      <c r="D8369" s="24" t="n">
        <f aca="false">IF($B$11="","",$B$11*EXP($B$12*C8369))</f>
        <v>1012.75445536327</v>
      </c>
      <c r="E8369" s="20" t="n">
        <f aca="true">IF($B$10="","",$B$10*(1-$B$14+2*$B$14*RAND()))</f>
        <v>3.69796479408349</v>
      </c>
      <c r="F8369" s="21" t="n">
        <f aca="false">INDEX($E$17:$E$28,B8369)</f>
        <v>4.761</v>
      </c>
      <c r="G8369" s="25" t="n">
        <f aca="false">IF(OR(D8369="",E8369="",F8369=""),"",D8369*($B$7-$B$8-F8369-E8369))</f>
        <v>4335.63747835898</v>
      </c>
      <c r="H8369" s="25" t="n">
        <f aca="false">IF(D8369="","",D8369*$F$30)</f>
        <v>5062.96207325208</v>
      </c>
    </row>
    <row r="8370" customFormat="false" ht="15" hidden="false" customHeight="false" outlineLevel="0" collapsed="false">
      <c r="A8370" s="2" t="n">
        <v>8336</v>
      </c>
      <c r="B8370" s="2" t="n">
        <v>8</v>
      </c>
      <c r="C8370" s="22" t="n">
        <f aca="true">NORMSINV(MAX(RAND(),0.000000000001))</f>
        <v>0.48287692643122</v>
      </c>
      <c r="D8370" s="24" t="n">
        <f aca="false">IF($B$11="","",$B$11*EXP($B$12*C8370))</f>
        <v>1136.7865507526</v>
      </c>
      <c r="E8370" s="20" t="n">
        <f aca="true">IF($B$10="","",$B$10*(1-$B$14+2*$B$14*RAND()))</f>
        <v>3.67697428510983</v>
      </c>
      <c r="F8370" s="21" t="n">
        <f aca="false">INDEX($E$17:$E$28,B8370)</f>
        <v>4.761</v>
      </c>
      <c r="G8370" s="25" t="n">
        <f aca="false">IF(OR(D8370="",E8370="",F8370=""),"",D8370*($B$7-$B$8-F8370-E8370))</f>
        <v>4890.48497367898</v>
      </c>
      <c r="H8370" s="25" t="n">
        <f aca="false">IF(D8370="","",D8370*$F$30)</f>
        <v>5683.02332452239</v>
      </c>
    </row>
    <row r="8371" customFormat="false" ht="15" hidden="false" customHeight="false" outlineLevel="0" collapsed="false">
      <c r="A8371" s="2" t="n">
        <v>8337</v>
      </c>
      <c r="B8371" s="2" t="n">
        <v>9</v>
      </c>
      <c r="C8371" s="22" t="n">
        <f aca="true">NORMSINV(MAX(RAND(),0.000000000001))</f>
        <v>-1.56689442914241</v>
      </c>
      <c r="D8371" s="24" t="n">
        <f aca="false">IF($B$11="","",$B$11*EXP($B$12*C8371))</f>
        <v>479.266423802857</v>
      </c>
      <c r="E8371" s="20" t="n">
        <f aca="true">IF($B$10="","",$B$10*(1-$B$14+2*$B$14*RAND()))</f>
        <v>4.1124349947629</v>
      </c>
      <c r="F8371" s="21" t="n">
        <f aca="false">INDEX($E$17:$E$28,B8371)</f>
        <v>4.761</v>
      </c>
      <c r="G8371" s="25" t="n">
        <f aca="false">IF(OR(D8371="",E8371="",F8371=""),"",D8371*($B$7-$B$8-F8371-E8371))</f>
        <v>1853.11478246126</v>
      </c>
      <c r="H8371" s="25" t="n">
        <f aca="false">IF(D8371="","",D8371*$F$30)</f>
        <v>2395.94870587524</v>
      </c>
    </row>
    <row r="8372" customFormat="false" ht="15" hidden="false" customHeight="false" outlineLevel="0" collapsed="false">
      <c r="A8372" s="2" t="n">
        <v>8338</v>
      </c>
      <c r="B8372" s="2" t="n">
        <v>10</v>
      </c>
      <c r="C8372" s="22" t="n">
        <f aca="true">NORMSINV(MAX(RAND(),0.000000000001))</f>
        <v>0.582118617153195</v>
      </c>
      <c r="D8372" s="24" t="n">
        <f aca="false">IF($B$11="","",$B$11*EXP($B$12*C8372))</f>
        <v>1185.33157770815</v>
      </c>
      <c r="E8372" s="20" t="n">
        <f aca="true">IF($B$10="","",$B$10*(1-$B$14+2*$B$14*RAND()))</f>
        <v>3.69552907910856</v>
      </c>
      <c r="F8372" s="21" t="n">
        <f aca="false">INDEX($E$17:$E$28,B8372)</f>
        <v>4.761</v>
      </c>
      <c r="G8372" s="25" t="n">
        <f aca="false">IF(OR(D8372="",E8372="",F8372=""),"",D8372*($B$7-$B$8-F8372-E8372))</f>
        <v>5077.33334472721</v>
      </c>
      <c r="H8372" s="25" t="n">
        <f aca="false">IF(D8372="","",D8372*$F$30)</f>
        <v>5925.70962327856</v>
      </c>
    </row>
    <row r="8373" customFormat="false" ht="15" hidden="false" customHeight="false" outlineLevel="0" collapsed="false">
      <c r="A8373" s="2" t="n">
        <v>8339</v>
      </c>
      <c r="B8373" s="2" t="n">
        <v>11</v>
      </c>
      <c r="C8373" s="22" t="n">
        <f aca="true">NORMSINV(MAX(RAND(),0.000000000001))</f>
        <v>0.647243847132262</v>
      </c>
      <c r="D8373" s="24" t="n">
        <f aca="false">IF($B$11="","",$B$11*EXP($B$12*C8373))</f>
        <v>1218.30933893031</v>
      </c>
      <c r="E8373" s="20" t="n">
        <f aca="true">IF($B$10="","",$B$10*(1-$B$14+2*$B$14*RAND()))</f>
        <v>3.65585133549615</v>
      </c>
      <c r="F8373" s="21" t="n">
        <f aca="false">INDEX($E$17:$E$28,B8373)</f>
        <v>4.761</v>
      </c>
      <c r="G8373" s="25" t="n">
        <f aca="false">IF(OR(D8373="",E8373="",F8373=""),"",D8373*($B$7-$B$8-F8373-E8373))</f>
        <v>5266.93239154912</v>
      </c>
      <c r="H8373" s="25" t="n">
        <f aca="false">IF(D8373="","",D8373*$F$30)</f>
        <v>6090.57204718039</v>
      </c>
    </row>
    <row r="8374" customFormat="false" ht="15" hidden="false" customHeight="false" outlineLevel="0" collapsed="false">
      <c r="A8374" s="2" t="n">
        <v>8340</v>
      </c>
      <c r="B8374" s="2" t="n">
        <v>12</v>
      </c>
      <c r="C8374" s="22" t="n">
        <f aca="true">NORMSINV(MAX(RAND(),0.000000000001))</f>
        <v>1.35352528842052</v>
      </c>
      <c r="D8374" s="24" t="n">
        <f aca="false">IF($B$11="","",$B$11*EXP($B$12*C8374))</f>
        <v>1640.60839097443</v>
      </c>
      <c r="E8374" s="20" t="n">
        <f aca="true">IF($B$10="","",$B$10*(1-$B$14+2*$B$14*RAND()))</f>
        <v>3.6547834878592</v>
      </c>
      <c r="F8374" s="21" t="n">
        <f aca="false">INDEX($E$17:$E$28,B8374)</f>
        <v>4.761</v>
      </c>
      <c r="G8374" s="25" t="n">
        <f aca="false">IF(OR(D8374="",E8374="",F8374=""),"",D8374*($B$7-$B$8-F8374-E8374))</f>
        <v>7094.34589420839</v>
      </c>
      <c r="H8374" s="25" t="n">
        <f aca="false">IF(D8374="","",D8374*$F$30)</f>
        <v>8201.72946815938</v>
      </c>
    </row>
    <row r="8375" customFormat="false" ht="15" hidden="false" customHeight="false" outlineLevel="0" collapsed="false">
      <c r="A8375" s="2" t="n">
        <v>8341</v>
      </c>
      <c r="B8375" s="2" t="n">
        <v>1</v>
      </c>
      <c r="C8375" s="22" t="n">
        <f aca="true">NORMSINV(MAX(RAND(),0.000000000001))</f>
        <v>1.39670296901323</v>
      </c>
      <c r="D8375" s="24" t="n">
        <f aca="false">IF($B$11="","",$B$11*EXP($B$12*C8375))</f>
        <v>1670.73016030174</v>
      </c>
      <c r="E8375" s="20" t="n">
        <f aca="true">IF($B$10="","",$B$10*(1-$B$14+2*$B$14*RAND()))</f>
        <v>3.38237878430738</v>
      </c>
      <c r="F8375" s="21" t="n">
        <f aca="false">INDEX($E$17:$E$28,B8375)</f>
        <v>4.92562580645161</v>
      </c>
      <c r="G8375" s="25" t="n">
        <f aca="false">IF(OR(D8375="",E8375="",F8375=""),"",D8375*($B$7-$B$8-F8375-E8375))</f>
        <v>7404.6684005378</v>
      </c>
      <c r="H8375" s="25" t="n">
        <f aca="false">IF(D8375="","",D8375*$F$30)</f>
        <v>8352.31421738045</v>
      </c>
    </row>
    <row r="8376" customFormat="false" ht="15" hidden="false" customHeight="false" outlineLevel="0" collapsed="false">
      <c r="A8376" s="2" t="n">
        <v>8342</v>
      </c>
      <c r="B8376" s="2" t="n">
        <v>2</v>
      </c>
      <c r="C8376" s="22" t="n">
        <f aca="true">NORMSINV(MAX(RAND(),0.000000000001))</f>
        <v>-0.840435592470642</v>
      </c>
      <c r="D8376" s="24" t="n">
        <f aca="false">IF($B$11="","",$B$11*EXP($B$12*C8376))</f>
        <v>650.903731985453</v>
      </c>
      <c r="E8376" s="20" t="n">
        <f aca="true">IF($B$10="","",$B$10*(1-$B$14+2*$B$14*RAND()))</f>
        <v>4.09653383141602</v>
      </c>
      <c r="F8376" s="21" t="n">
        <f aca="false">INDEX($E$17:$E$28,B8376)</f>
        <v>5.0612</v>
      </c>
      <c r="G8376" s="25" t="n">
        <f aca="false">IF(OR(D8376="",E8376="",F8376=""),"",D8376*($B$7-$B$8-F8376-E8376))</f>
        <v>2331.71041809654</v>
      </c>
      <c r="H8376" s="25" t="n">
        <f aca="false">IF(D8376="","",D8376*$F$30)</f>
        <v>3253.99793694168</v>
      </c>
    </row>
    <row r="8377" customFormat="false" ht="15" hidden="false" customHeight="false" outlineLevel="0" collapsed="false">
      <c r="A8377" s="2" t="n">
        <v>8343</v>
      </c>
      <c r="B8377" s="2" t="n">
        <v>3</v>
      </c>
      <c r="C8377" s="22" t="n">
        <f aca="true">NORMSINV(MAX(RAND(),0.000000000001))</f>
        <v>-1.41022901027053</v>
      </c>
      <c r="D8377" s="24" t="n">
        <f aca="false">IF($B$11="","",$B$11*EXP($B$12*C8377))</f>
        <v>511.972105729799</v>
      </c>
      <c r="E8377" s="20" t="n">
        <f aca="true">IF($B$10="","",$B$10*(1-$B$14+2*$B$14*RAND()))</f>
        <v>3.54048860164167</v>
      </c>
      <c r="F8377" s="21" t="n">
        <f aca="false">INDEX($E$17:$E$28,B8377)</f>
        <v>5.0612</v>
      </c>
      <c r="G8377" s="25" t="n">
        <f aca="false">IF(OR(D8377="",E8377="",F8377=""),"",D8377*($B$7-$B$8-F8377-E8377))</f>
        <v>2118.70000078315</v>
      </c>
      <c r="H8377" s="25" t="n">
        <f aca="false">IF(D8377="","",D8377*$F$30)</f>
        <v>2559.45095096441</v>
      </c>
    </row>
    <row r="8378" customFormat="false" ht="15" hidden="false" customHeight="false" outlineLevel="0" collapsed="false">
      <c r="A8378" s="2" t="n">
        <v>8344</v>
      </c>
      <c r="B8378" s="2" t="n">
        <v>4</v>
      </c>
      <c r="C8378" s="22" t="n">
        <f aca="true">NORMSINV(MAX(RAND(),0.000000000001))</f>
        <v>-0.1764128925878</v>
      </c>
      <c r="D8378" s="24" t="n">
        <f aca="false">IF($B$11="","",$B$11*EXP($B$12*C8378))</f>
        <v>861.055005277424</v>
      </c>
      <c r="E8378" s="20" t="n">
        <f aca="true">IF($B$10="","",$B$10*(1-$B$14+2*$B$14*RAND()))</f>
        <v>4.10608527531096</v>
      </c>
      <c r="F8378" s="21" t="n">
        <f aca="false">INDEX($E$17:$E$28,B8378)</f>
        <v>4.89657419354839</v>
      </c>
      <c r="G8378" s="25" t="n">
        <f aca="false">IF(OR(D8378="",E8378="",F8378=""),"",D8378*($B$7-$B$8-F8378-E8378))</f>
        <v>3218.05577076485</v>
      </c>
      <c r="H8378" s="25" t="n">
        <f aca="false">IF(D8378="","",D8378*$F$30)</f>
        <v>4304.5861823829</v>
      </c>
    </row>
    <row r="8379" customFormat="false" ht="15" hidden="false" customHeight="false" outlineLevel="0" collapsed="false">
      <c r="A8379" s="2" t="n">
        <v>8345</v>
      </c>
      <c r="B8379" s="2" t="n">
        <v>5</v>
      </c>
      <c r="C8379" s="22" t="n">
        <f aca="true">NORMSINV(MAX(RAND(),0.000000000001))</f>
        <v>-0.701669029018729</v>
      </c>
      <c r="D8379" s="24" t="n">
        <f aca="false">IF($B$11="","",$B$11*EXP($B$12*C8379))</f>
        <v>690.097764503734</v>
      </c>
      <c r="E8379" s="20" t="n">
        <f aca="true">IF($B$10="","",$B$10*(1-$B$14+2*$B$14*RAND()))</f>
        <v>4.03729745719373</v>
      </c>
      <c r="F8379" s="21" t="n">
        <f aca="false">INDEX($E$17:$E$28,B8379)</f>
        <v>4.761</v>
      </c>
      <c r="G8379" s="25" t="n">
        <f aca="false">IF(OR(D8379="",E8379="",F8379=""),"",D8379*($B$7-$B$8-F8379-E8379))</f>
        <v>2720.16011312929</v>
      </c>
      <c r="H8379" s="25" t="n">
        <f aca="false">IF(D8379="","",D8379*$F$30)</f>
        <v>3449.93674430707</v>
      </c>
    </row>
    <row r="8380" customFormat="false" ht="15" hidden="false" customHeight="false" outlineLevel="0" collapsed="false">
      <c r="A8380" s="2" t="n">
        <v>8346</v>
      </c>
      <c r="B8380" s="2" t="n">
        <v>6</v>
      </c>
      <c r="C8380" s="22" t="n">
        <f aca="true">NORMSINV(MAX(RAND(),0.000000000001))</f>
        <v>0.164086450968076</v>
      </c>
      <c r="D8380" s="24" t="n">
        <f aca="false">IF($B$11="","",$B$11*EXP($B$12*C8380))</f>
        <v>993.896679419882</v>
      </c>
      <c r="E8380" s="20" t="n">
        <f aca="true">IF($B$10="","",$B$10*(1-$B$14+2*$B$14*RAND()))</f>
        <v>3.65531435575312</v>
      </c>
      <c r="F8380" s="21" t="n">
        <f aca="false">INDEX($E$17:$E$28,B8380)</f>
        <v>4.761</v>
      </c>
      <c r="G8380" s="25" t="n">
        <f aca="false">IF(OR(D8380="",E8380="",F8380=""),"",D8380*($B$7-$B$8-F8380-E8380))</f>
        <v>4297.29680467239</v>
      </c>
      <c r="H8380" s="25" t="n">
        <f aca="false">IF(D8380="","",D8380*$F$30)</f>
        <v>4968.68827975587</v>
      </c>
    </row>
    <row r="8381" customFormat="false" ht="15" hidden="false" customHeight="false" outlineLevel="0" collapsed="false">
      <c r="A8381" s="2" t="n">
        <v>8347</v>
      </c>
      <c r="B8381" s="2" t="n">
        <v>7</v>
      </c>
      <c r="C8381" s="22" t="n">
        <f aca="true">NORMSINV(MAX(RAND(),0.000000000001))</f>
        <v>1.39650837085873</v>
      </c>
      <c r="D8381" s="24" t="n">
        <f aca="false">IF($B$11="","",$B$11*EXP($B$12*C8381))</f>
        <v>1670.59317095857</v>
      </c>
      <c r="E8381" s="20" t="n">
        <f aca="true">IF($B$10="","",$B$10*(1-$B$14+2*$B$14*RAND()))</f>
        <v>3.90819953733006</v>
      </c>
      <c r="F8381" s="21" t="n">
        <f aca="false">INDEX($E$17:$E$28,B8381)</f>
        <v>4.761</v>
      </c>
      <c r="G8381" s="25" t="n">
        <f aca="false">IF(OR(D8381="",E8381="",F8381=""),"",D8381*($B$7-$B$8-F8381-E8381))</f>
        <v>6800.65145327138</v>
      </c>
      <c r="H8381" s="25" t="n">
        <f aca="false">IF(D8381="","",D8381*$F$30)</f>
        <v>8351.62938025608</v>
      </c>
    </row>
    <row r="8382" customFormat="false" ht="15" hidden="false" customHeight="false" outlineLevel="0" collapsed="false">
      <c r="A8382" s="2" t="n">
        <v>8348</v>
      </c>
      <c r="B8382" s="2" t="n">
        <v>8</v>
      </c>
      <c r="C8382" s="22" t="n">
        <f aca="true">NORMSINV(MAX(RAND(),0.000000000001))</f>
        <v>1.03185038503245</v>
      </c>
      <c r="D8382" s="24" t="n">
        <f aca="false">IF($B$11="","",$B$11*EXP($B$12*C8382))</f>
        <v>1432.64767627605</v>
      </c>
      <c r="E8382" s="20" t="n">
        <f aca="true">IF($B$10="","",$B$10*(1-$B$14+2*$B$14*RAND()))</f>
        <v>3.8614220775913</v>
      </c>
      <c r="F8382" s="21" t="n">
        <f aca="false">INDEX($E$17:$E$28,B8382)</f>
        <v>4.761</v>
      </c>
      <c r="G8382" s="25" t="n">
        <f aca="false">IF(OR(D8382="",E8382="",F8382=""),"",D8382*($B$7-$B$8-F8382-E8382))</f>
        <v>5899.03844242441</v>
      </c>
      <c r="H8382" s="25" t="n">
        <f aca="false">IF(D8382="","",D8382*$F$30)</f>
        <v>7162.09226323924</v>
      </c>
    </row>
    <row r="8383" customFormat="false" ht="15" hidden="false" customHeight="false" outlineLevel="0" collapsed="false">
      <c r="A8383" s="2" t="n">
        <v>8349</v>
      </c>
      <c r="B8383" s="2" t="n">
        <v>9</v>
      </c>
      <c r="C8383" s="22" t="n">
        <f aca="true">NORMSINV(MAX(RAND(),0.000000000001))</f>
        <v>1.33201698615625</v>
      </c>
      <c r="D8383" s="24" t="n">
        <f aca="false">IF($B$11="","",$B$11*EXP($B$12*C8383))</f>
        <v>1625.80694556622</v>
      </c>
      <c r="E8383" s="20" t="n">
        <f aca="true">IF($B$10="","",$B$10*(1-$B$14+2*$B$14*RAND()))</f>
        <v>3.84192039622779</v>
      </c>
      <c r="F8383" s="21" t="n">
        <f aca="false">INDEX($E$17:$E$28,B8383)</f>
        <v>4.761</v>
      </c>
      <c r="G8383" s="25" t="n">
        <f aca="false">IF(OR(D8383="",E8383="",F8383=""),"",D8383*($B$7-$B$8-F8383-E8383))</f>
        <v>6726.09275417318</v>
      </c>
      <c r="H8383" s="25" t="n">
        <f aca="false">IF(D8383="","",D8383*$F$30)</f>
        <v>8127.73408227463</v>
      </c>
    </row>
    <row r="8384" customFormat="false" ht="15" hidden="false" customHeight="false" outlineLevel="0" collapsed="false">
      <c r="A8384" s="2" t="n">
        <v>8350</v>
      </c>
      <c r="B8384" s="2" t="n">
        <v>10</v>
      </c>
      <c r="C8384" s="22" t="n">
        <f aca="true">NORMSINV(MAX(RAND(),0.000000000001))</f>
        <v>2.1566800653943</v>
      </c>
      <c r="D8384" s="24" t="n">
        <f aca="false">IF($B$11="","",$B$11*EXP($B$12*C8384))</f>
        <v>2301.33482407121</v>
      </c>
      <c r="E8384" s="20" t="n">
        <f aca="true">IF($B$10="","",$B$10*(1-$B$14+2*$B$14*RAND()))</f>
        <v>3.40846873035548</v>
      </c>
      <c r="F8384" s="21" t="n">
        <f aca="false">INDEX($E$17:$E$28,B8384)</f>
        <v>4.761</v>
      </c>
      <c r="G8384" s="25" t="n">
        <f aca="false">IF(OR(D8384="",E8384="",F8384=""),"",D8384*($B$7-$B$8-F8384-E8384))</f>
        <v>10518.3227753393</v>
      </c>
      <c r="H8384" s="25" t="n">
        <f aca="false">IF(D8384="","",D8384*$F$30)</f>
        <v>11504.8330524968</v>
      </c>
    </row>
    <row r="8385" customFormat="false" ht="15" hidden="false" customHeight="false" outlineLevel="0" collapsed="false">
      <c r="A8385" s="2" t="n">
        <v>8351</v>
      </c>
      <c r="B8385" s="2" t="n">
        <v>11</v>
      </c>
      <c r="C8385" s="22" t="n">
        <f aca="true">NORMSINV(MAX(RAND(),0.000000000001))</f>
        <v>-0.744542975880422</v>
      </c>
      <c r="D8385" s="24" t="n">
        <f aca="false">IF($B$11="","",$B$11*EXP($B$12*C8385))</f>
        <v>677.742653560206</v>
      </c>
      <c r="E8385" s="20" t="n">
        <f aca="true">IF($B$10="","",$B$10*(1-$B$14+2*$B$14*RAND()))</f>
        <v>3.84346826698396</v>
      </c>
      <c r="F8385" s="21" t="n">
        <f aca="false">INDEX($E$17:$E$28,B8385)</f>
        <v>4.761</v>
      </c>
      <c r="G8385" s="25" t="n">
        <f aca="false">IF(OR(D8385="",E8385="",F8385=""),"",D8385*($B$7-$B$8-F8385-E8385))</f>
        <v>2802.82625061672</v>
      </c>
      <c r="H8385" s="25" t="n">
        <f aca="false">IF(D8385="","",D8385*$F$30)</f>
        <v>3388.17107367818</v>
      </c>
    </row>
    <row r="8386" customFormat="false" ht="15" hidden="false" customHeight="false" outlineLevel="0" collapsed="false">
      <c r="A8386" s="2" t="n">
        <v>8352</v>
      </c>
      <c r="B8386" s="2" t="n">
        <v>12</v>
      </c>
      <c r="C8386" s="22" t="n">
        <f aca="true">NORMSINV(MAX(RAND(),0.000000000001))</f>
        <v>0.256784315966239</v>
      </c>
      <c r="D8386" s="24" t="n">
        <f aca="false">IF($B$11="","",$B$11*EXP($B$12*C8386))</f>
        <v>1033.48616431764</v>
      </c>
      <c r="E8386" s="20" t="n">
        <f aca="true">IF($B$10="","",$B$10*(1-$B$14+2*$B$14*RAND()))</f>
        <v>3.40023337485782</v>
      </c>
      <c r="F8386" s="21" t="n">
        <f aca="false">INDEX($E$17:$E$28,B8386)</f>
        <v>4.761</v>
      </c>
      <c r="G8386" s="25" t="n">
        <f aca="false">IF(OR(D8386="",E8386="",F8386=""),"",D8386*($B$7-$B$8-F8386-E8386))</f>
        <v>4732.09195672382</v>
      </c>
      <c r="H8386" s="25" t="n">
        <f aca="false">IF(D8386="","",D8386*$F$30)</f>
        <v>5166.60403265675</v>
      </c>
    </row>
    <row r="8387" customFormat="false" ht="15" hidden="false" customHeight="false" outlineLevel="0" collapsed="false">
      <c r="A8387" s="2" t="n">
        <v>8353</v>
      </c>
      <c r="B8387" s="2" t="n">
        <v>1</v>
      </c>
      <c r="C8387" s="22" t="n">
        <f aca="true">NORMSINV(MAX(RAND(),0.000000000001))</f>
        <v>-1.59326962110346</v>
      </c>
      <c r="D8387" s="24" t="n">
        <f aca="false">IF($B$11="","",$B$11*EXP($B$12*C8387))</f>
        <v>473.96953156605</v>
      </c>
      <c r="E8387" s="20" t="n">
        <f aca="true">IF($B$10="","",$B$10*(1-$B$14+2*$B$14*RAND()))</f>
        <v>3.51934834045421</v>
      </c>
      <c r="F8387" s="21" t="n">
        <f aca="false">INDEX($E$17:$E$28,B8387)</f>
        <v>4.92562580645161</v>
      </c>
      <c r="G8387" s="25" t="n">
        <f aca="false">IF(OR(D8387="",E8387="",F8387=""),"",D8387*($B$7-$B$8-F8387-E8387))</f>
        <v>2035.71139165512</v>
      </c>
      <c r="H8387" s="25" t="n">
        <f aca="false">IF(D8387="","",D8387*$F$30)</f>
        <v>2369.468482205</v>
      </c>
    </row>
    <row r="8388" customFormat="false" ht="15" hidden="false" customHeight="false" outlineLevel="0" collapsed="false">
      <c r="A8388" s="2" t="n">
        <v>8354</v>
      </c>
      <c r="B8388" s="2" t="n">
        <v>2</v>
      </c>
      <c r="C8388" s="22" t="n">
        <f aca="true">NORMSINV(MAX(RAND(),0.000000000001))</f>
        <v>-1.73456532574897</v>
      </c>
      <c r="D8388" s="24" t="n">
        <f aca="false">IF($B$11="","",$B$11*EXP($B$12*C8388))</f>
        <v>446.574314739002</v>
      </c>
      <c r="E8388" s="20" t="n">
        <f aca="true">IF($B$10="","",$B$10*(1-$B$14+2*$B$14*RAND()))</f>
        <v>3.48244745127216</v>
      </c>
      <c r="F8388" s="21" t="n">
        <f aca="false">INDEX($E$17:$E$28,B8388)</f>
        <v>5.0612</v>
      </c>
      <c r="G8388" s="25" t="n">
        <f aca="false">IF(OR(D8388="",E8388="",F8388=""),"",D8388*($B$7-$B$8-F8388-E8388))</f>
        <v>1873.9832638514</v>
      </c>
      <c r="H8388" s="25" t="n">
        <f aca="false">IF(D8388="","",D8388*$F$30)</f>
        <v>2232.51431424322</v>
      </c>
    </row>
    <row r="8389" customFormat="false" ht="15" hidden="false" customHeight="false" outlineLevel="0" collapsed="false">
      <c r="A8389" s="2" t="n">
        <v>8355</v>
      </c>
      <c r="B8389" s="2" t="n">
        <v>3</v>
      </c>
      <c r="C8389" s="22" t="n">
        <f aca="true">NORMSINV(MAX(RAND(),0.000000000001))</f>
        <v>0.627193677493498</v>
      </c>
      <c r="D8389" s="24" t="n">
        <f aca="false">IF($B$11="","",$B$11*EXP($B$12*C8389))</f>
        <v>1208.05985697819</v>
      </c>
      <c r="E8389" s="20" t="n">
        <f aca="true">IF($B$10="","",$B$10*(1-$B$14+2*$B$14*RAND()))</f>
        <v>4.12497984201846</v>
      </c>
      <c r="F8389" s="21" t="n">
        <f aca="false">INDEX($E$17:$E$28,B8389)</f>
        <v>5.0612</v>
      </c>
      <c r="G8389" s="25" t="n">
        <f aca="false">IF(OR(D8389="",E8389="",F8389=""),"",D8389*($B$7-$B$8-F8389-E8389))</f>
        <v>4293.22747177738</v>
      </c>
      <c r="H8389" s="25" t="n">
        <f aca="false">IF(D8389="","",D8389*$F$30)</f>
        <v>6039.33283700537</v>
      </c>
    </row>
    <row r="8390" customFormat="false" ht="15" hidden="false" customHeight="false" outlineLevel="0" collapsed="false">
      <c r="A8390" s="2" t="n">
        <v>8356</v>
      </c>
      <c r="B8390" s="2" t="n">
        <v>4</v>
      </c>
      <c r="C8390" s="22" t="n">
        <f aca="true">NORMSINV(MAX(RAND(),0.000000000001))</f>
        <v>-1.33010727746963</v>
      </c>
      <c r="D8390" s="24" t="n">
        <f aca="false">IF($B$11="","",$B$11*EXP($B$12*C8390))</f>
        <v>529.551658933174</v>
      </c>
      <c r="E8390" s="20" t="n">
        <f aca="true">IF($B$10="","",$B$10*(1-$B$14+2*$B$14*RAND()))</f>
        <v>3.37570136159211</v>
      </c>
      <c r="F8390" s="21" t="n">
        <f aca="false">INDEX($E$17:$E$28,B8390)</f>
        <v>4.89657419354839</v>
      </c>
      <c r="G8390" s="25" t="n">
        <f aca="false">IF(OR(D8390="",E8390="",F8390=""),"",D8390*($B$7-$B$8-F8390-E8390))</f>
        <v>2365.89089143164</v>
      </c>
      <c r="H8390" s="25" t="n">
        <f aca="false">IF(D8390="","",D8390*$F$30)</f>
        <v>2647.33465333872</v>
      </c>
    </row>
    <row r="8391" customFormat="false" ht="15" hidden="false" customHeight="false" outlineLevel="0" collapsed="false">
      <c r="A8391" s="2" t="n">
        <v>8357</v>
      </c>
      <c r="B8391" s="2" t="n">
        <v>5</v>
      </c>
      <c r="C8391" s="22" t="n">
        <f aca="true">NORMSINV(MAX(RAND(),0.000000000001))</f>
        <v>-1.75302372000711</v>
      </c>
      <c r="D8391" s="24" t="n">
        <f aca="false">IF($B$11="","",$B$11*EXP($B$12*C8391))</f>
        <v>443.114447799694</v>
      </c>
      <c r="E8391" s="20" t="n">
        <f aca="true">IF($B$10="","",$B$10*(1-$B$14+2*$B$14*RAND()))</f>
        <v>3.99579960940842</v>
      </c>
      <c r="F8391" s="21" t="n">
        <f aca="false">INDEX($E$17:$E$28,B8391)</f>
        <v>4.761</v>
      </c>
      <c r="G8391" s="25" t="n">
        <f aca="false">IF(OR(D8391="",E8391="",F8391=""),"",D8391*($B$7-$B$8-F8391-E8391))</f>
        <v>1765.01364155251</v>
      </c>
      <c r="H8391" s="25" t="n">
        <f aca="false">IF(D8391="","",D8391*$F$30)</f>
        <v>2215.21774744023</v>
      </c>
    </row>
    <row r="8392" customFormat="false" ht="15" hidden="false" customHeight="false" outlineLevel="0" collapsed="false">
      <c r="A8392" s="2" t="n">
        <v>8358</v>
      </c>
      <c r="B8392" s="2" t="n">
        <v>6</v>
      </c>
      <c r="C8392" s="22" t="n">
        <f aca="true">NORMSINV(MAX(RAND(),0.000000000001))</f>
        <v>-0.321080477190231</v>
      </c>
      <c r="D8392" s="24" t="n">
        <f aca="false">IF($B$11="","",$B$11*EXP($B$12*C8392))</f>
        <v>810.134575573889</v>
      </c>
      <c r="E8392" s="20" t="n">
        <f aca="true">IF($B$10="","",$B$10*(1-$B$14+2*$B$14*RAND()))</f>
        <v>3.74893530789999</v>
      </c>
      <c r="F8392" s="21" t="n">
        <f aca="false">INDEX($E$17:$E$28,B8392)</f>
        <v>4.761</v>
      </c>
      <c r="G8392" s="25" t="n">
        <f aca="false">IF(OR(D8392="",E8392="",F8392=""),"",D8392*($B$7-$B$8-F8392-E8392))</f>
        <v>3426.92166398454</v>
      </c>
      <c r="H8392" s="25" t="n">
        <f aca="false">IF(D8392="","",D8392*$F$30)</f>
        <v>4050.02477020899</v>
      </c>
    </row>
    <row r="8393" customFormat="false" ht="15" hidden="false" customHeight="false" outlineLevel="0" collapsed="false">
      <c r="A8393" s="2" t="n">
        <v>8359</v>
      </c>
      <c r="B8393" s="2" t="n">
        <v>7</v>
      </c>
      <c r="C8393" s="22" t="n">
        <f aca="true">NORMSINV(MAX(RAND(),0.000000000001))</f>
        <v>-1.05347881633297</v>
      </c>
      <c r="D8393" s="24" t="n">
        <f aca="false">IF($B$11="","",$B$11*EXP($B$12*C8393))</f>
        <v>595.018542398281</v>
      </c>
      <c r="E8393" s="20" t="n">
        <f aca="true">IF($B$10="","",$B$10*(1-$B$14+2*$B$14*RAND()))</f>
        <v>3.94443526508261</v>
      </c>
      <c r="F8393" s="21" t="n">
        <f aca="false">INDEX($E$17:$E$28,B8393)</f>
        <v>4.761</v>
      </c>
      <c r="G8393" s="25" t="n">
        <f aca="false">IF(OR(D8393="",E8393="",F8393=""),"",D8393*($B$7-$B$8-F8393-E8393))</f>
        <v>2400.64082778205</v>
      </c>
      <c r="H8393" s="25" t="n">
        <f aca="false">IF(D8393="","",D8393*$F$30)</f>
        <v>2974.61669715749</v>
      </c>
    </row>
    <row r="8394" customFormat="false" ht="15" hidden="false" customHeight="false" outlineLevel="0" collapsed="false">
      <c r="A8394" s="2" t="n">
        <v>8360</v>
      </c>
      <c r="B8394" s="2" t="n">
        <v>8</v>
      </c>
      <c r="C8394" s="22" t="n">
        <f aca="true">NORMSINV(MAX(RAND(),0.000000000001))</f>
        <v>0.271204297693329</v>
      </c>
      <c r="D8394" s="24" t="n">
        <f aca="false">IF($B$11="","",$B$11*EXP($B$12*C8394))</f>
        <v>1039.78483656303</v>
      </c>
      <c r="E8394" s="20" t="n">
        <f aca="true">IF($B$10="","",$B$10*(1-$B$14+2*$B$14*RAND()))</f>
        <v>3.52220962082151</v>
      </c>
      <c r="F8394" s="21" t="n">
        <f aca="false">INDEX($E$17:$E$28,B8394)</f>
        <v>4.761</v>
      </c>
      <c r="G8394" s="25" t="n">
        <f aca="false">IF(OR(D8394="",E8394="",F8394=""),"",D8394*($B$7-$B$8-F8394-E8394))</f>
        <v>4634.10305600978</v>
      </c>
      <c r="H8394" s="25" t="n">
        <f aca="false">IF(D8394="","",D8394*$F$30)</f>
        <v>5198.09235494589</v>
      </c>
    </row>
    <row r="8395" customFormat="false" ht="15" hidden="false" customHeight="false" outlineLevel="0" collapsed="false">
      <c r="A8395" s="2" t="n">
        <v>8361</v>
      </c>
      <c r="B8395" s="2" t="n">
        <v>9</v>
      </c>
      <c r="C8395" s="22" t="n">
        <f aca="true">NORMSINV(MAX(RAND(),0.000000000001))</f>
        <v>1.02770686388666</v>
      </c>
      <c r="D8395" s="24" t="n">
        <f aca="false">IF($B$11="","",$B$11*EXP($B$12*C8395))</f>
        <v>1430.14854282689</v>
      </c>
      <c r="E8395" s="20" t="n">
        <f aca="true">IF($B$10="","",$B$10*(1-$B$14+2*$B$14*RAND()))</f>
        <v>3.99122249546396</v>
      </c>
      <c r="F8395" s="21" t="n">
        <f aca="false">INDEX($E$17:$E$28,B8395)</f>
        <v>4.761</v>
      </c>
      <c r="G8395" s="25" t="n">
        <f aca="false">IF(OR(D8395="",E8395="",F8395=""),"",D8395*($B$7-$B$8-F8395-E8395))</f>
        <v>5703.11418723006</v>
      </c>
      <c r="H8395" s="25" t="n">
        <f aca="false">IF(D8395="","",D8395*$F$30)</f>
        <v>7149.59859530017</v>
      </c>
    </row>
    <row r="8396" customFormat="false" ht="15" hidden="false" customHeight="false" outlineLevel="0" collapsed="false">
      <c r="A8396" s="2" t="n">
        <v>8362</v>
      </c>
      <c r="B8396" s="2" t="n">
        <v>10</v>
      </c>
      <c r="C8396" s="22" t="n">
        <f aca="true">NORMSINV(MAX(RAND(),0.000000000001))</f>
        <v>-1.96958995270761</v>
      </c>
      <c r="D8396" s="24" t="n">
        <f aca="false">IF($B$11="","",$B$11*EXP($B$12*C8396))</f>
        <v>404.468727532064</v>
      </c>
      <c r="E8396" s="20" t="n">
        <f aca="true">IF($B$10="","",$B$10*(1-$B$14+2*$B$14*RAND()))</f>
        <v>3.38062520841179</v>
      </c>
      <c r="F8396" s="21" t="n">
        <f aca="false">INDEX($E$17:$E$28,B8396)</f>
        <v>4.761</v>
      </c>
      <c r="G8396" s="25" t="n">
        <f aca="false">IF(OR(D8396="",E8396="",F8396=""),"",D8396*($B$7-$B$8-F8396-E8396))</f>
        <v>1859.8988006692</v>
      </c>
      <c r="H8396" s="25" t="n">
        <f aca="false">IF(D8396="","",D8396*$F$30)</f>
        <v>2022.02006267829</v>
      </c>
    </row>
    <row r="8397" customFormat="false" ht="15" hidden="false" customHeight="false" outlineLevel="0" collapsed="false">
      <c r="A8397" s="2" t="n">
        <v>8363</v>
      </c>
      <c r="B8397" s="2" t="n">
        <v>11</v>
      </c>
      <c r="C8397" s="22" t="n">
        <f aca="true">NORMSINV(MAX(RAND(),0.000000000001))</f>
        <v>2.13056103921364</v>
      </c>
      <c r="D8397" s="24" t="n">
        <f aca="false">IF($B$11="","",$B$11*EXP($B$12*C8397))</f>
        <v>2276.14595381466</v>
      </c>
      <c r="E8397" s="20" t="n">
        <f aca="true">IF($B$10="","",$B$10*(1-$B$14+2*$B$14*RAND()))</f>
        <v>3.6139024228994</v>
      </c>
      <c r="F8397" s="21" t="n">
        <f aca="false">INDEX($E$17:$E$28,B8397)</f>
        <v>4.761</v>
      </c>
      <c r="G8397" s="25" t="n">
        <f aca="false">IF(OR(D8397="",E8397="",F8397=""),"",D8397*($B$7-$B$8-F8397-E8397))</f>
        <v>9935.59918812368</v>
      </c>
      <c r="H8397" s="25" t="n">
        <f aca="false">IF(D8397="","",D8397*$F$30)</f>
        <v>11378.9088523102</v>
      </c>
    </row>
    <row r="8398" customFormat="false" ht="15" hidden="false" customHeight="false" outlineLevel="0" collapsed="false">
      <c r="A8398" s="2" t="n">
        <v>8364</v>
      </c>
      <c r="B8398" s="2" t="n">
        <v>12</v>
      </c>
      <c r="C8398" s="22" t="n">
        <f aca="true">NORMSINV(MAX(RAND(),0.000000000001))</f>
        <v>-0.514086602172812</v>
      </c>
      <c r="D8398" s="24" t="n">
        <f aca="false">IF($B$11="","",$B$11*EXP($B$12*C8398))</f>
        <v>746.85730644131</v>
      </c>
      <c r="E8398" s="20" t="n">
        <f aca="true">IF($B$10="","",$B$10*(1-$B$14+2*$B$14*RAND()))</f>
        <v>3.69747951030823</v>
      </c>
      <c r="F8398" s="21" t="n">
        <f aca="false">INDEX($E$17:$E$28,B8398)</f>
        <v>4.761</v>
      </c>
      <c r="G8398" s="25" t="n">
        <f aca="false">IF(OR(D8398="",E8398="",F8398=""),"",D8398*($B$7-$B$8-F8398-E8398))</f>
        <v>3197.68486040448</v>
      </c>
      <c r="H8398" s="25" t="n">
        <f aca="false">IF(D8398="","",D8398*$F$30)</f>
        <v>3733.6890463614</v>
      </c>
    </row>
    <row r="8399" customFormat="false" ht="15" hidden="false" customHeight="false" outlineLevel="0" collapsed="false">
      <c r="A8399" s="2" t="n">
        <v>8365</v>
      </c>
      <c r="B8399" s="2" t="n">
        <v>1</v>
      </c>
      <c r="C8399" s="22" t="n">
        <f aca="true">NORMSINV(MAX(RAND(),0.000000000001))</f>
        <v>-0.607593472118127</v>
      </c>
      <c r="D8399" s="24" t="n">
        <f aca="false">IF($B$11="","",$B$11*EXP($B$12*C8399))</f>
        <v>718.002838708124</v>
      </c>
      <c r="E8399" s="20" t="n">
        <f aca="true">IF($B$10="","",$B$10*(1-$B$14+2*$B$14*RAND()))</f>
        <v>3.57217125029032</v>
      </c>
      <c r="F8399" s="21" t="n">
        <f aca="false">INDEX($E$17:$E$28,B8399)</f>
        <v>4.92562580645161</v>
      </c>
      <c r="G8399" s="25" t="n">
        <f aca="false">IF(OR(D8399="",E8399="",F8399=""),"",D8399*($B$7-$B$8-F8399-E8399))</f>
        <v>3045.91375563525</v>
      </c>
      <c r="H8399" s="25" t="n">
        <f aca="false">IF(D8399="","",D8399*$F$30)</f>
        <v>3589.43979126965</v>
      </c>
    </row>
    <row r="8400" customFormat="false" ht="15" hidden="false" customHeight="false" outlineLevel="0" collapsed="false">
      <c r="A8400" s="2" t="n">
        <v>8366</v>
      </c>
      <c r="B8400" s="2" t="n">
        <v>2</v>
      </c>
      <c r="C8400" s="22" t="n">
        <f aca="true">NORMSINV(MAX(RAND(),0.000000000001))</f>
        <v>0.483535960906624</v>
      </c>
      <c r="D8400" s="24" t="n">
        <f aca="false">IF($B$11="","",$B$11*EXP($B$12*C8400))</f>
        <v>1137.10227426208</v>
      </c>
      <c r="E8400" s="20" t="n">
        <f aca="true">IF($B$10="","",$B$10*(1-$B$14+2*$B$14*RAND()))</f>
        <v>3.37675708514414</v>
      </c>
      <c r="F8400" s="21" t="n">
        <f aca="false">INDEX($E$17:$E$28,B8400)</f>
        <v>5.0612</v>
      </c>
      <c r="G8400" s="25" t="n">
        <f aca="false">IF(OR(D8400="",E8400="",F8400=""),"",D8400*($B$7-$B$8-F8400-E8400))</f>
        <v>4891.86278245568</v>
      </c>
      <c r="H8400" s="25" t="n">
        <f aca="false">IF(D8400="","",D8400*$F$30)</f>
        <v>5684.601689491</v>
      </c>
    </row>
    <row r="8401" customFormat="false" ht="15" hidden="false" customHeight="false" outlineLevel="0" collapsed="false">
      <c r="A8401" s="2" t="n">
        <v>8367</v>
      </c>
      <c r="B8401" s="2" t="n">
        <v>3</v>
      </c>
      <c r="C8401" s="22" t="n">
        <f aca="true">NORMSINV(MAX(RAND(),0.000000000001))</f>
        <v>1.40948764624054</v>
      </c>
      <c r="D8401" s="24" t="n">
        <f aca="false">IF($B$11="","",$B$11*EXP($B$12*C8401))</f>
        <v>1679.75471835442</v>
      </c>
      <c r="E8401" s="20" t="n">
        <f aca="true">IF($B$10="","",$B$10*(1-$B$14+2*$B$14*RAND()))</f>
        <v>3.56453229876935</v>
      </c>
      <c r="F8401" s="21" t="n">
        <f aca="false">INDEX($E$17:$E$28,B8401)</f>
        <v>5.0612</v>
      </c>
      <c r="G8401" s="25" t="n">
        <f aca="false">IF(OR(D8401="",E8401="",F8401=""),"",D8401*($B$7-$B$8-F8401-E8401))</f>
        <v>6910.96058371539</v>
      </c>
      <c r="H8401" s="25" t="n">
        <f aca="false">IF(D8401="","",D8401*$F$30)</f>
        <v>8397.42978799742</v>
      </c>
    </row>
    <row r="8402" customFormat="false" ht="15" hidden="false" customHeight="false" outlineLevel="0" collapsed="false">
      <c r="A8402" s="2" t="n">
        <v>8368</v>
      </c>
      <c r="B8402" s="2" t="n">
        <v>4</v>
      </c>
      <c r="C8402" s="22" t="n">
        <f aca="true">NORMSINV(MAX(RAND(),0.000000000001))</f>
        <v>1.07189462592389</v>
      </c>
      <c r="D8402" s="24" t="n">
        <f aca="false">IF($B$11="","",$B$11*EXP($B$12*C8402))</f>
        <v>1457.02624266421</v>
      </c>
      <c r="E8402" s="20" t="n">
        <f aca="true">IF($B$10="","",$B$10*(1-$B$14+2*$B$14*RAND()))</f>
        <v>3.400061962218</v>
      </c>
      <c r="F8402" s="21" t="n">
        <f aca="false">INDEX($E$17:$E$28,B8402)</f>
        <v>4.89657419354839</v>
      </c>
      <c r="G8402" s="25" t="n">
        <f aca="false">IF(OR(D8402="",E8402="",F8402=""),"",D8402*($B$7-$B$8-F8402-E8402))</f>
        <v>6474.09772675371</v>
      </c>
      <c r="H8402" s="25" t="n">
        <f aca="false">IF(D8402="","",D8402*$F$30)</f>
        <v>7283.96559232692</v>
      </c>
    </row>
    <row r="8403" customFormat="false" ht="15" hidden="false" customHeight="false" outlineLevel="0" collapsed="false">
      <c r="A8403" s="2" t="n">
        <v>8369</v>
      </c>
      <c r="B8403" s="2" t="n">
        <v>5</v>
      </c>
      <c r="C8403" s="22" t="n">
        <f aca="true">NORMSINV(MAX(RAND(),0.000000000001))</f>
        <v>-0.793845263252973</v>
      </c>
      <c r="D8403" s="24" t="n">
        <f aca="false">IF($B$11="","",$B$11*EXP($B$12*C8403))</f>
        <v>663.808256824412</v>
      </c>
      <c r="E8403" s="20" t="n">
        <f aca="true">IF($B$10="","",$B$10*(1-$B$14+2*$B$14*RAND()))</f>
        <v>4.01776954346285</v>
      </c>
      <c r="F8403" s="21" t="n">
        <f aca="false">INDEX($E$17:$E$28,B8403)</f>
        <v>4.761</v>
      </c>
      <c r="G8403" s="25" t="n">
        <f aca="false">IF(OR(D8403="",E8403="",F8403=""),"",D8403*($B$7-$B$8-F8403-E8403))</f>
        <v>2629.49748423369</v>
      </c>
      <c r="H8403" s="25" t="n">
        <f aca="false">IF(D8403="","",D8403*$F$30)</f>
        <v>3318.5102375166</v>
      </c>
    </row>
    <row r="8404" customFormat="false" ht="15" hidden="false" customHeight="false" outlineLevel="0" collapsed="false">
      <c r="A8404" s="2" t="n">
        <v>8370</v>
      </c>
      <c r="B8404" s="2" t="n">
        <v>6</v>
      </c>
      <c r="C8404" s="22" t="n">
        <f aca="true">NORMSINV(MAX(RAND(),0.000000000001))</f>
        <v>-0.887130786182787</v>
      </c>
      <c r="D8404" s="24" t="n">
        <f aca="false">IF($B$11="","",$B$11*EXP($B$12*C8404))</f>
        <v>638.221871592772</v>
      </c>
      <c r="E8404" s="20" t="n">
        <f aca="true">IF($B$10="","",$B$10*(1-$B$14+2*$B$14*RAND()))</f>
        <v>3.82562058028265</v>
      </c>
      <c r="F8404" s="21" t="n">
        <f aca="false">INDEX($E$17:$E$28,B8404)</f>
        <v>4.761</v>
      </c>
      <c r="G8404" s="25" t="n">
        <f aca="false">IF(OR(D8404="",E8404="",F8404=""),"",D8404*($B$7-$B$8-F8404-E8404))</f>
        <v>2650.77758668691</v>
      </c>
      <c r="H8404" s="25" t="n">
        <f aca="false">IF(D8404="","",D8404*$F$30)</f>
        <v>3190.59878046659</v>
      </c>
    </row>
    <row r="8405" customFormat="false" ht="15" hidden="false" customHeight="false" outlineLevel="0" collapsed="false">
      <c r="A8405" s="2" t="n">
        <v>8371</v>
      </c>
      <c r="B8405" s="2" t="n">
        <v>7</v>
      </c>
      <c r="C8405" s="22" t="n">
        <f aca="true">NORMSINV(MAX(RAND(),0.000000000001))</f>
        <v>0.302032159919519</v>
      </c>
      <c r="D8405" s="24" t="n">
        <f aca="false">IF($B$11="","",$B$11*EXP($B$12*C8405))</f>
        <v>1053.37955457709</v>
      </c>
      <c r="E8405" s="20" t="n">
        <f aca="true">IF($B$10="","",$B$10*(1-$B$14+2*$B$14*RAND()))</f>
        <v>3.56234765034714</v>
      </c>
      <c r="F8405" s="21" t="n">
        <f aca="false">INDEX($E$17:$E$28,B8405)</f>
        <v>4.761</v>
      </c>
      <c r="G8405" s="25" t="n">
        <f aca="false">IF(OR(D8405="",E8405="",F8405=""),"",D8405*($B$7-$B$8-F8405-E8405))</f>
        <v>4652.4112847992</v>
      </c>
      <c r="H8405" s="25" t="n">
        <f aca="false">IF(D8405="","",D8405*$F$30)</f>
        <v>5266.0550692418</v>
      </c>
    </row>
    <row r="8406" customFormat="false" ht="15" hidden="false" customHeight="false" outlineLevel="0" collapsed="false">
      <c r="A8406" s="2" t="n">
        <v>8372</v>
      </c>
      <c r="B8406" s="2" t="n">
        <v>8</v>
      </c>
      <c r="C8406" s="22" t="n">
        <f aca="true">NORMSINV(MAX(RAND(),0.000000000001))</f>
        <v>-0.138749522166667</v>
      </c>
      <c r="D8406" s="24" t="n">
        <f aca="false">IF($B$11="","",$B$11*EXP($B$12*C8406))</f>
        <v>874.829013394912</v>
      </c>
      <c r="E8406" s="20" t="n">
        <f aca="true">IF($B$10="","",$B$10*(1-$B$14+2*$B$14*RAND()))</f>
        <v>3.42790955902267</v>
      </c>
      <c r="F8406" s="21" t="n">
        <f aca="false">INDEX($E$17:$E$28,B8406)</f>
        <v>4.761</v>
      </c>
      <c r="G8406" s="25" t="n">
        <f aca="false">IF(OR(D8406="",E8406="",F8406=""),"",D8406*($B$7-$B$8-F8406-E8406))</f>
        <v>3981.42596035121</v>
      </c>
      <c r="H8406" s="25" t="n">
        <f aca="false">IF(D8406="","",D8406*$F$30)</f>
        <v>4373.44520376384</v>
      </c>
    </row>
    <row r="8407" customFormat="false" ht="15" hidden="false" customHeight="false" outlineLevel="0" collapsed="false">
      <c r="A8407" s="2" t="n">
        <v>8373</v>
      </c>
      <c r="B8407" s="2" t="n">
        <v>9</v>
      </c>
      <c r="C8407" s="22" t="n">
        <f aca="true">NORMSINV(MAX(RAND(),0.000000000001))</f>
        <v>-1.12267514436348</v>
      </c>
      <c r="D8407" s="24" t="n">
        <f aca="false">IF($B$11="","",$B$11*EXP($B$12*C8407))</f>
        <v>577.920077070555</v>
      </c>
      <c r="E8407" s="20" t="n">
        <f aca="true">IF($B$10="","",$B$10*(1-$B$14+2*$B$14*RAND()))</f>
        <v>4.03251935361586</v>
      </c>
      <c r="F8407" s="21" t="n">
        <f aca="false">INDEX($E$17:$E$28,B8407)</f>
        <v>4.761</v>
      </c>
      <c r="G8407" s="25" t="n">
        <f aca="false">IF(OR(D8407="",E8407="",F8407=""),"",D8407*($B$7-$B$8-F8407-E8407))</f>
        <v>2280.75039931578</v>
      </c>
      <c r="H8407" s="25" t="n">
        <f aca="false">IF(D8407="","",D8407*$F$30)</f>
        <v>2889.13804929112</v>
      </c>
    </row>
    <row r="8408" customFormat="false" ht="15" hidden="false" customHeight="false" outlineLevel="0" collapsed="false">
      <c r="A8408" s="2" t="n">
        <v>8374</v>
      </c>
      <c r="B8408" s="2" t="n">
        <v>10</v>
      </c>
      <c r="C8408" s="22" t="n">
        <f aca="true">NORMSINV(MAX(RAND(),0.000000000001))</f>
        <v>0.875693531741397</v>
      </c>
      <c r="D8408" s="24" t="n">
        <f aca="false">IF($B$11="","",$B$11*EXP($B$12*C8408))</f>
        <v>1341.4150376703</v>
      </c>
      <c r="E8408" s="20" t="n">
        <f aca="true">IF($B$10="","",$B$10*(1-$B$14+2*$B$14*RAND()))</f>
        <v>3.88012736401223</v>
      </c>
      <c r="F8408" s="21" t="n">
        <f aca="false">INDEX($E$17:$E$28,B8408)</f>
        <v>4.761</v>
      </c>
      <c r="G8408" s="25" t="n">
        <f aca="false">IF(OR(D8408="",E8408="",F8408=""),"",D8408*($B$7-$B$8-F8408-E8408))</f>
        <v>5498.28939140932</v>
      </c>
      <c r="H8408" s="25" t="n">
        <f aca="false">IF(D8408="","",D8408*$F$30)</f>
        <v>6706.00205632138</v>
      </c>
    </row>
    <row r="8409" customFormat="false" ht="15" hidden="false" customHeight="false" outlineLevel="0" collapsed="false">
      <c r="A8409" s="2" t="n">
        <v>8375</v>
      </c>
      <c r="B8409" s="2" t="n">
        <v>11</v>
      </c>
      <c r="C8409" s="22" t="n">
        <f aca="true">NORMSINV(MAX(RAND(),0.000000000001))</f>
        <v>0.701070390359342</v>
      </c>
      <c r="D8409" s="24" t="n">
        <f aca="false">IF($B$11="","",$B$11*EXP($B$12*C8409))</f>
        <v>1246.257161507</v>
      </c>
      <c r="E8409" s="20" t="n">
        <f aca="true">IF($B$10="","",$B$10*(1-$B$14+2*$B$14*RAND()))</f>
        <v>3.45177468677957</v>
      </c>
      <c r="F8409" s="21" t="n">
        <f aca="false">INDEX($E$17:$E$28,B8409)</f>
        <v>4.761</v>
      </c>
      <c r="G8409" s="25" t="n">
        <f aca="false">IF(OR(D8409="",E8409="",F8409=""),"",D8409*($B$7-$B$8-F8409-E8409))</f>
        <v>5642.08696835673</v>
      </c>
      <c r="H8409" s="25" t="n">
        <f aca="false">IF(D8409="","",D8409*$F$30)</f>
        <v>6230.28880180578</v>
      </c>
    </row>
    <row r="8410" customFormat="false" ht="15" hidden="false" customHeight="false" outlineLevel="0" collapsed="false">
      <c r="A8410" s="2" t="n">
        <v>8376</v>
      </c>
      <c r="B8410" s="2" t="n">
        <v>12</v>
      </c>
      <c r="C8410" s="22" t="n">
        <f aca="true">NORMSINV(MAX(RAND(),0.000000000001))</f>
        <v>2.17968045848758</v>
      </c>
      <c r="D8410" s="24" t="n">
        <f aca="false">IF($B$11="","",$B$11*EXP($B$12*C8410))</f>
        <v>2323.7468350841</v>
      </c>
      <c r="E8410" s="20" t="n">
        <f aca="true">IF($B$10="","",$B$10*(1-$B$14+2*$B$14*RAND()))</f>
        <v>3.90054653516608</v>
      </c>
      <c r="F8410" s="21" t="n">
        <f aca="false">INDEX($E$17:$E$28,B8410)</f>
        <v>4.761</v>
      </c>
      <c r="G8410" s="25" t="n">
        <f aca="false">IF(OR(D8410="",E8410="",F8410=""),"",D8410*($B$7-$B$8-F8410-E8410))</f>
        <v>9477.2933309456</v>
      </c>
      <c r="H8410" s="25" t="n">
        <f aca="false">IF(D8410="","",D8410*$F$30)</f>
        <v>11616.8751779524</v>
      </c>
    </row>
    <row r="8411" customFormat="false" ht="15" hidden="false" customHeight="false" outlineLevel="0" collapsed="false">
      <c r="A8411" s="2" t="n">
        <v>8377</v>
      </c>
      <c r="B8411" s="2" t="n">
        <v>1</v>
      </c>
      <c r="C8411" s="22" t="n">
        <f aca="true">NORMSINV(MAX(RAND(),0.000000000001))</f>
        <v>-0.44418359406673</v>
      </c>
      <c r="D8411" s="24" t="n">
        <f aca="false">IF($B$11="","",$B$11*EXP($B$12*C8411))</f>
        <v>769.182990573097</v>
      </c>
      <c r="E8411" s="20" t="n">
        <f aca="true">IF($B$10="","",$B$10*(1-$B$14+2*$B$14*RAND()))</f>
        <v>3.65373595706784</v>
      </c>
      <c r="F8411" s="21" t="n">
        <f aca="false">INDEX($E$17:$E$28,B8411)</f>
        <v>4.92562580645161</v>
      </c>
      <c r="G8411" s="25" t="n">
        <f aca="false">IF(OR(D8411="",E8411="",F8411=""),"",D8411*($B$7-$B$8-F8411-E8411))</f>
        <v>3200.29216142888</v>
      </c>
      <c r="H8411" s="25" t="n">
        <f aca="false">IF(D8411="","",D8411*$F$30)</f>
        <v>3845.29960647302</v>
      </c>
    </row>
    <row r="8412" customFormat="false" ht="15" hidden="false" customHeight="false" outlineLevel="0" collapsed="false">
      <c r="A8412" s="2" t="n">
        <v>8378</v>
      </c>
      <c r="B8412" s="2" t="n">
        <v>2</v>
      </c>
      <c r="C8412" s="22" t="n">
        <f aca="true">NORMSINV(MAX(RAND(),0.000000000001))</f>
        <v>0.58949084241892</v>
      </c>
      <c r="D8412" s="24" t="n">
        <f aca="false">IF($B$11="","",$B$11*EXP($B$12*C8412))</f>
        <v>1189.01942332616</v>
      </c>
      <c r="E8412" s="20" t="n">
        <f aca="true">IF($B$10="","",$B$10*(1-$B$14+2*$B$14*RAND()))</f>
        <v>3.55346107928873</v>
      </c>
      <c r="F8412" s="21" t="n">
        <f aca="false">INDEX($E$17:$E$28,B8412)</f>
        <v>5.0612</v>
      </c>
      <c r="G8412" s="25" t="n">
        <f aca="false">IF(OR(D8412="",E8412="",F8412=""),"",D8412*($B$7-$B$8-F8412-E8412))</f>
        <v>4905.10810452906</v>
      </c>
      <c r="H8412" s="25" t="n">
        <f aca="false">IF(D8412="","",D8412*$F$30)</f>
        <v>5944.14590109212</v>
      </c>
    </row>
    <row r="8413" customFormat="false" ht="15" hidden="false" customHeight="false" outlineLevel="0" collapsed="false">
      <c r="A8413" s="2" t="n">
        <v>8379</v>
      </c>
      <c r="B8413" s="2" t="n">
        <v>3</v>
      </c>
      <c r="C8413" s="22" t="n">
        <f aca="true">NORMSINV(MAX(RAND(),0.000000000001))</f>
        <v>1.79010356403221</v>
      </c>
      <c r="D8413" s="24" t="n">
        <f aca="false">IF($B$11="","",$B$11*EXP($B$12*C8413))</f>
        <v>1971.95692803321</v>
      </c>
      <c r="E8413" s="20" t="n">
        <f aca="true">IF($B$10="","",$B$10*(1-$B$14+2*$B$14*RAND()))</f>
        <v>3.69918927216419</v>
      </c>
      <c r="F8413" s="21" t="n">
        <f aca="false">INDEX($E$17:$E$28,B8413)</f>
        <v>5.0612</v>
      </c>
      <c r="G8413" s="25" t="n">
        <f aca="false">IF(OR(D8413="",E8413="",F8413=""),"",D8413*($B$7-$B$8-F8413-E8413))</f>
        <v>7847.6209456311</v>
      </c>
      <c r="H8413" s="25" t="n">
        <f aca="false">IF(D8413="","",D8413*$F$30)</f>
        <v>9858.20707462361</v>
      </c>
    </row>
    <row r="8414" customFormat="false" ht="15" hidden="false" customHeight="false" outlineLevel="0" collapsed="false">
      <c r="A8414" s="2" t="n">
        <v>8380</v>
      </c>
      <c r="B8414" s="2" t="n">
        <v>4</v>
      </c>
      <c r="C8414" s="22" t="n">
        <f aca="true">NORMSINV(MAX(RAND(),0.000000000001))</f>
        <v>-0.13623196747325</v>
      </c>
      <c r="D8414" s="24" t="n">
        <f aca="false">IF($B$11="","",$B$11*EXP($B$12*C8414))</f>
        <v>875.757535021805</v>
      </c>
      <c r="E8414" s="20" t="n">
        <f aca="true">IF($B$10="","",$B$10*(1-$B$14+2*$B$14*RAND()))</f>
        <v>4.0262145701553</v>
      </c>
      <c r="F8414" s="21" t="n">
        <f aca="false">INDEX($E$17:$E$28,B8414)</f>
        <v>4.89657419354839</v>
      </c>
      <c r="G8414" s="25" t="n">
        <f aca="false">IF(OR(D8414="",E8414="",F8414=""),"",D8414*($B$7-$B$8-F8414-E8414))</f>
        <v>3342.9515029564</v>
      </c>
      <c r="H8414" s="25" t="n">
        <f aca="false">IF(D8414="","",D8414*$F$30)</f>
        <v>4378.08706908101</v>
      </c>
    </row>
    <row r="8415" customFormat="false" ht="15" hidden="false" customHeight="false" outlineLevel="0" collapsed="false">
      <c r="A8415" s="2" t="n">
        <v>8381</v>
      </c>
      <c r="B8415" s="2" t="n">
        <v>5</v>
      </c>
      <c r="C8415" s="22" t="n">
        <f aca="true">NORMSINV(MAX(RAND(),0.000000000001))</f>
        <v>-1.03013638817948</v>
      </c>
      <c r="D8415" s="24" t="n">
        <f aca="false">IF($B$11="","",$B$11*EXP($B$12*C8415))</f>
        <v>600.899846509081</v>
      </c>
      <c r="E8415" s="20" t="n">
        <f aca="true">IF($B$10="","",$B$10*(1-$B$14+2*$B$14*RAND()))</f>
        <v>3.69466282071296</v>
      </c>
      <c r="F8415" s="21" t="n">
        <f aca="false">INDEX($E$17:$E$28,B8415)</f>
        <v>4.761</v>
      </c>
      <c r="G8415" s="25" t="n">
        <f aca="false">IF(OR(D8415="",E8415="",F8415=""),"",D8415*($B$7-$B$8-F8415-E8415))</f>
        <v>2574.45755342673</v>
      </c>
      <c r="H8415" s="25" t="n">
        <f aca="false">IF(D8415="","",D8415*$F$30)</f>
        <v>3004.01851266819</v>
      </c>
    </row>
    <row r="8416" customFormat="false" ht="15" hidden="false" customHeight="false" outlineLevel="0" collapsed="false">
      <c r="A8416" s="2" t="n">
        <v>8382</v>
      </c>
      <c r="B8416" s="2" t="n">
        <v>6</v>
      </c>
      <c r="C8416" s="22" t="n">
        <f aca="true">NORMSINV(MAX(RAND(),0.000000000001))</f>
        <v>0.295584212827669</v>
      </c>
      <c r="D8416" s="24" t="n">
        <f aca="false">IF($B$11="","",$B$11*EXP($B$12*C8416))</f>
        <v>1050.52146349426</v>
      </c>
      <c r="E8416" s="20" t="n">
        <f aca="true">IF($B$10="","",$B$10*(1-$B$14+2*$B$14*RAND()))</f>
        <v>3.44792698694783</v>
      </c>
      <c r="F8416" s="21" t="n">
        <f aca="false">INDEX($E$17:$E$28,B8416)</f>
        <v>4.761</v>
      </c>
      <c r="G8416" s="25" t="n">
        <f aca="false">IF(OR(D8416="",E8416="",F8416=""),"",D8416*($B$7-$B$8-F8416-E8416))</f>
        <v>4759.98945287091</v>
      </c>
      <c r="H8416" s="25" t="n">
        <f aca="false">IF(D8416="","",D8416*$F$30)</f>
        <v>5251.76690030051</v>
      </c>
    </row>
    <row r="8417" customFormat="false" ht="15" hidden="false" customHeight="false" outlineLevel="0" collapsed="false">
      <c r="A8417" s="2" t="n">
        <v>8383</v>
      </c>
      <c r="B8417" s="2" t="n">
        <v>7</v>
      </c>
      <c r="C8417" s="22" t="n">
        <f aca="true">NORMSINV(MAX(RAND(),0.000000000001))</f>
        <v>-0.106398172001056</v>
      </c>
      <c r="D8417" s="24" t="n">
        <f aca="false">IF($B$11="","",$B$11*EXP($B$12*C8417))</f>
        <v>886.836126702119</v>
      </c>
      <c r="E8417" s="20" t="n">
        <f aca="true">IF($B$10="","",$B$10*(1-$B$14+2*$B$14*RAND()))</f>
        <v>3.50938462339642</v>
      </c>
      <c r="F8417" s="21" t="n">
        <f aca="false">INDEX($E$17:$E$28,B8417)</f>
        <v>4.761</v>
      </c>
      <c r="G8417" s="25" t="n">
        <f aca="false">IF(OR(D8417="",E8417="",F8417=""),"",D8417*($B$7-$B$8-F8417-E8417))</f>
        <v>3963.81638843535</v>
      </c>
      <c r="H8417" s="25" t="n">
        <f aca="false">IF(D8417="","",D8417*$F$30)</f>
        <v>4433.47116460923</v>
      </c>
    </row>
    <row r="8418" customFormat="false" ht="15" hidden="false" customHeight="false" outlineLevel="0" collapsed="false">
      <c r="A8418" s="2" t="n">
        <v>8384</v>
      </c>
      <c r="B8418" s="2" t="n">
        <v>8</v>
      </c>
      <c r="C8418" s="22" t="n">
        <f aca="true">NORMSINV(MAX(RAND(),0.000000000001))</f>
        <v>-0.109256626582492</v>
      </c>
      <c r="D8418" s="24" t="n">
        <f aca="false">IF($B$11="","",$B$11*EXP($B$12*C8418))</f>
        <v>885.768614830924</v>
      </c>
      <c r="E8418" s="20" t="n">
        <f aca="true">IF($B$10="","",$B$10*(1-$B$14+2*$B$14*RAND()))</f>
        <v>4.02732682893927</v>
      </c>
      <c r="F8418" s="21" t="n">
        <f aca="false">INDEX($E$17:$E$28,B8418)</f>
        <v>4.761</v>
      </c>
      <c r="G8418" s="25" t="n">
        <f aca="false">IF(OR(D8418="",E8418="",F8418=""),"",D8418*($B$7-$B$8-F8418-E8418))</f>
        <v>3500.26807099499</v>
      </c>
      <c r="H8418" s="25" t="n">
        <f aca="false">IF(D8418="","",D8418*$F$30)</f>
        <v>4428.13445926276</v>
      </c>
    </row>
    <row r="8419" customFormat="false" ht="15" hidden="false" customHeight="false" outlineLevel="0" collapsed="false">
      <c r="A8419" s="2" t="n">
        <v>8385</v>
      </c>
      <c r="B8419" s="2" t="n">
        <v>9</v>
      </c>
      <c r="C8419" s="22" t="n">
        <f aca="true">NORMSINV(MAX(RAND(),0.000000000001))</f>
        <v>1.47574617779112</v>
      </c>
      <c r="D8419" s="24" t="n">
        <f aca="false">IF($B$11="","",$B$11*EXP($B$12*C8419))</f>
        <v>1727.31275256122</v>
      </c>
      <c r="E8419" s="20" t="n">
        <f aca="true">IF($B$10="","",$B$10*(1-$B$14+2*$B$14*RAND()))</f>
        <v>3.49076181459183</v>
      </c>
      <c r="F8419" s="21" t="n">
        <f aca="false">INDEX($E$17:$E$28,B8419)</f>
        <v>4.761</v>
      </c>
      <c r="G8419" s="25" t="n">
        <f aca="false">IF(OR(D8419="",E8419="",F8419=""),"",D8419*($B$7-$B$8-F8419-E8419))</f>
        <v>7752.59105418776</v>
      </c>
      <c r="H8419" s="25" t="n">
        <f aca="false">IF(D8419="","",D8419*$F$30)</f>
        <v>8635.18191260404</v>
      </c>
    </row>
    <row r="8420" customFormat="false" ht="15" hidden="false" customHeight="false" outlineLevel="0" collapsed="false">
      <c r="A8420" s="2" t="n">
        <v>8386</v>
      </c>
      <c r="B8420" s="2" t="n">
        <v>10</v>
      </c>
      <c r="C8420" s="22" t="n">
        <f aca="true">NORMSINV(MAX(RAND(),0.000000000001))</f>
        <v>-0.117233846720404</v>
      </c>
      <c r="D8420" s="24" t="n">
        <f aca="false">IF($B$11="","",$B$11*EXP($B$12*C8420))</f>
        <v>882.796252665469</v>
      </c>
      <c r="E8420" s="20" t="n">
        <f aca="true">IF($B$10="","",$B$10*(1-$B$14+2*$B$14*RAND()))</f>
        <v>3.58988593221438</v>
      </c>
      <c r="F8420" s="21" t="n">
        <f aca="false">INDEX($E$17:$E$28,B8420)</f>
        <v>4.761</v>
      </c>
      <c r="G8420" s="25" t="n">
        <f aca="false">IF(OR(D8420="",E8420="",F8420=""),"",D8420*($B$7-$B$8-F8420-E8420))</f>
        <v>3874.69345156244</v>
      </c>
      <c r="H8420" s="25" t="n">
        <f aca="false">IF(D8420="","",D8420*$F$30)</f>
        <v>4413.27502632521</v>
      </c>
    </row>
    <row r="8421" customFormat="false" ht="15" hidden="false" customHeight="false" outlineLevel="0" collapsed="false">
      <c r="A8421" s="2" t="n">
        <v>8387</v>
      </c>
      <c r="B8421" s="2" t="n">
        <v>11</v>
      </c>
      <c r="C8421" s="22" t="n">
        <f aca="true">NORMSINV(MAX(RAND(),0.000000000001))</f>
        <v>0.335254338874439</v>
      </c>
      <c r="D8421" s="24" t="n">
        <f aca="false">IF($B$11="","",$B$11*EXP($B$12*C8421))</f>
        <v>1068.22919308975</v>
      </c>
      <c r="E8421" s="20" t="n">
        <f aca="true">IF($B$10="","",$B$10*(1-$B$14+2*$B$14*RAND()))</f>
        <v>3.86171225859219</v>
      </c>
      <c r="F8421" s="21" t="n">
        <f aca="false">INDEX($E$17:$E$28,B8421)</f>
        <v>4.761</v>
      </c>
      <c r="G8421" s="25" t="n">
        <f aca="false">IF(OR(D8421="",E8421="",F8421=""),"",D8421*($B$7-$B$8-F8421-E8421))</f>
        <v>4398.20696172239</v>
      </c>
      <c r="H8421" s="25" t="n">
        <f aca="false">IF(D8421="","",D8421*$F$30)</f>
        <v>5340.29138209428</v>
      </c>
    </row>
    <row r="8422" customFormat="false" ht="15" hidden="false" customHeight="false" outlineLevel="0" collapsed="false">
      <c r="A8422" s="2" t="n">
        <v>8388</v>
      </c>
      <c r="B8422" s="2" t="n">
        <v>12</v>
      </c>
      <c r="C8422" s="22" t="n">
        <f aca="true">NORMSINV(MAX(RAND(),0.000000000001))</f>
        <v>1.07036450248026</v>
      </c>
      <c r="D8422" s="24" t="n">
        <f aca="false">IF($B$11="","",$B$11*EXP($B$12*C8422))</f>
        <v>1456.08713928026</v>
      </c>
      <c r="E8422" s="20" t="n">
        <f aca="true">IF($B$10="","",$B$10*(1-$B$14+2*$B$14*RAND()))</f>
        <v>3.80387430328544</v>
      </c>
      <c r="F8422" s="21" t="n">
        <f aca="false">INDEX($E$17:$E$28,B8422)</f>
        <v>4.761</v>
      </c>
      <c r="G8422" s="25" t="n">
        <f aca="false">IF(OR(D8422="",E8422="",F8422=""),"",D8422*($B$7-$B$8-F8422-E8422))</f>
        <v>6079.34683186461</v>
      </c>
      <c r="H8422" s="25" t="n">
        <f aca="false">IF(D8422="","",D8422*$F$30)</f>
        <v>7279.27082668988</v>
      </c>
    </row>
    <row r="8423" customFormat="false" ht="15" hidden="false" customHeight="false" outlineLevel="0" collapsed="false">
      <c r="A8423" s="2" t="n">
        <v>8389</v>
      </c>
      <c r="B8423" s="2" t="n">
        <v>1</v>
      </c>
      <c r="C8423" s="22" t="n">
        <f aca="true">NORMSINV(MAX(RAND(),0.000000000001))</f>
        <v>0.170920960874652</v>
      </c>
      <c r="D8423" s="24" t="n">
        <f aca="false">IF($B$11="","",$B$11*EXP($B$12*C8423))</f>
        <v>996.763058813874</v>
      </c>
      <c r="E8423" s="20" t="n">
        <f aca="true">IF($B$10="","",$B$10*(1-$B$14+2*$B$14*RAND()))</f>
        <v>4.04164607109362</v>
      </c>
      <c r="F8423" s="21" t="n">
        <f aca="false">INDEX($E$17:$E$28,B8423)</f>
        <v>4.92562580645161</v>
      </c>
      <c r="G8423" s="25" t="n">
        <f aca="false">IF(OR(D8423="",E8423="",F8423=""),"",D8423*($B$7-$B$8-F8423-E8423))</f>
        <v>3760.51602341114</v>
      </c>
      <c r="H8423" s="25" t="n">
        <f aca="false">IF(D8423="","",D8423*$F$30)</f>
        <v>4983.01788362232</v>
      </c>
    </row>
    <row r="8424" customFormat="false" ht="15" hidden="false" customHeight="false" outlineLevel="0" collapsed="false">
      <c r="A8424" s="2" t="n">
        <v>8390</v>
      </c>
      <c r="B8424" s="2" t="n">
        <v>2</v>
      </c>
      <c r="C8424" s="22" t="n">
        <f aca="true">NORMSINV(MAX(RAND(),0.000000000001))</f>
        <v>-1.31984764006572</v>
      </c>
      <c r="D8424" s="24" t="n">
        <f aca="false">IF($B$11="","",$B$11*EXP($B$12*C8424))</f>
        <v>531.845899650915</v>
      </c>
      <c r="E8424" s="20" t="n">
        <f aca="true">IF($B$10="","",$B$10*(1-$B$14+2*$B$14*RAND()))</f>
        <v>3.67037758184678</v>
      </c>
      <c r="F8424" s="21" t="n">
        <f aca="false">INDEX($E$17:$E$28,B8424)</f>
        <v>5.0612</v>
      </c>
      <c r="G8424" s="25" t="n">
        <f aca="false">IF(OR(D8424="",E8424="",F8424=""),"",D8424*($B$7-$B$8-F8424-E8424))</f>
        <v>2131.86302716359</v>
      </c>
      <c r="H8424" s="25" t="n">
        <f aca="false">IF(D8424="","",D8424*$F$30)</f>
        <v>2658.80402153485</v>
      </c>
    </row>
    <row r="8425" customFormat="false" ht="15" hidden="false" customHeight="false" outlineLevel="0" collapsed="false">
      <c r="A8425" s="2" t="n">
        <v>8391</v>
      </c>
      <c r="B8425" s="2" t="n">
        <v>3</v>
      </c>
      <c r="C8425" s="22" t="n">
        <f aca="true">NORMSINV(MAX(RAND(),0.000000000001))</f>
        <v>-0.474489217478418</v>
      </c>
      <c r="D8425" s="24" t="n">
        <f aca="false">IF($B$11="","",$B$11*EXP($B$12*C8425))</f>
        <v>759.423155356324</v>
      </c>
      <c r="E8425" s="20" t="n">
        <f aca="true">IF($B$10="","",$B$10*(1-$B$14+2*$B$14*RAND()))</f>
        <v>3.73024064854947</v>
      </c>
      <c r="F8425" s="21" t="n">
        <f aca="false">INDEX($E$17:$E$28,B8425)</f>
        <v>5.0612</v>
      </c>
      <c r="G8425" s="25" t="n">
        <f aca="false">IF(OR(D8425="",E8425="",F8425=""),"",D8425*($B$7-$B$8-F8425-E8425))</f>
        <v>2998.62740179028</v>
      </c>
      <c r="H8425" s="25" t="n">
        <f aca="false">IF(D8425="","",D8425*$F$30)</f>
        <v>3796.50823825733</v>
      </c>
    </row>
    <row r="8426" customFormat="false" ht="15" hidden="false" customHeight="false" outlineLevel="0" collapsed="false">
      <c r="A8426" s="2" t="n">
        <v>8392</v>
      </c>
      <c r="B8426" s="2" t="n">
        <v>4</v>
      </c>
      <c r="C8426" s="22" t="n">
        <f aca="true">NORMSINV(MAX(RAND(),0.000000000001))</f>
        <v>0.77542045748278</v>
      </c>
      <c r="D8426" s="24" t="n">
        <f aca="false">IF($B$11="","",$B$11*EXP($B$12*C8426))</f>
        <v>1285.91867372934</v>
      </c>
      <c r="E8426" s="20" t="n">
        <f aca="true">IF($B$10="","",$B$10*(1-$B$14+2*$B$14*RAND()))</f>
        <v>3.39223140636343</v>
      </c>
      <c r="F8426" s="21" t="n">
        <f aca="false">INDEX($E$17:$E$28,B8426)</f>
        <v>4.89657419354839</v>
      </c>
      <c r="G8426" s="25" t="n">
        <f aca="false">IF(OR(D8426="",E8426="",F8426=""),"",D8426*($B$7-$B$8-F8426-E8426))</f>
        <v>5723.87399947286</v>
      </c>
      <c r="H8426" s="25" t="n">
        <f aca="false">IF(D8426="","",D8426*$F$30)</f>
        <v>6428.56463370772</v>
      </c>
    </row>
    <row r="8427" customFormat="false" ht="15" hidden="false" customHeight="false" outlineLevel="0" collapsed="false">
      <c r="A8427" s="2" t="n">
        <v>8393</v>
      </c>
      <c r="B8427" s="2" t="n">
        <v>5</v>
      </c>
      <c r="C8427" s="22" t="n">
        <f aca="true">NORMSINV(MAX(RAND(),0.000000000001))</f>
        <v>0.79405193101809</v>
      </c>
      <c r="D8427" s="24" t="n">
        <f aca="false">IF($B$11="","",$B$11*EXP($B$12*C8427))</f>
        <v>1296.05372925965</v>
      </c>
      <c r="E8427" s="20" t="n">
        <f aca="true">IF($B$10="","",$B$10*(1-$B$14+2*$B$14*RAND()))</f>
        <v>3.64671203719899</v>
      </c>
      <c r="F8427" s="21" t="n">
        <f aca="false">INDEX($E$17:$E$28,B8427)</f>
        <v>4.761</v>
      </c>
      <c r="G8427" s="25" t="n">
        <f aca="false">IF(OR(D8427="",E8427="",F8427=""),"",D8427*($B$7-$B$8-F8427-E8427))</f>
        <v>5614.87797041494</v>
      </c>
      <c r="H8427" s="25" t="n">
        <f aca="false">IF(D8427="","",D8427*$F$30)</f>
        <v>6479.23180331484</v>
      </c>
    </row>
    <row r="8428" customFormat="false" ht="15" hidden="false" customHeight="false" outlineLevel="0" collapsed="false">
      <c r="A8428" s="2" t="n">
        <v>8394</v>
      </c>
      <c r="B8428" s="2" t="n">
        <v>6</v>
      </c>
      <c r="C8428" s="22" t="n">
        <f aca="true">NORMSINV(MAX(RAND(),0.000000000001))</f>
        <v>0.405260147246876</v>
      </c>
      <c r="D8428" s="24" t="n">
        <f aca="false">IF($B$11="","",$B$11*EXP($B$12*C8428))</f>
        <v>1100.20925105131</v>
      </c>
      <c r="E8428" s="20" t="n">
        <f aca="true">IF($B$10="","",$B$10*(1-$B$14+2*$B$14*RAND()))</f>
        <v>3.74294302294934</v>
      </c>
      <c r="F8428" s="21" t="n">
        <f aca="false">INDEX($E$17:$E$28,B8428)</f>
        <v>4.761</v>
      </c>
      <c r="G8428" s="25" t="n">
        <f aca="false">IF(OR(D8428="",E8428="",F8428=""),"",D8428*($B$7-$B$8-F8428-E8428))</f>
        <v>4660.54907413157</v>
      </c>
      <c r="H8428" s="25" t="n">
        <f aca="false">IF(D8428="","",D8428*$F$30)</f>
        <v>5500.16608785569</v>
      </c>
    </row>
    <row r="8429" customFormat="false" ht="15" hidden="false" customHeight="false" outlineLevel="0" collapsed="false">
      <c r="A8429" s="2" t="n">
        <v>8395</v>
      </c>
      <c r="B8429" s="2" t="n">
        <v>7</v>
      </c>
      <c r="C8429" s="22" t="n">
        <f aca="true">NORMSINV(MAX(RAND(),0.000000000001))</f>
        <v>0.868072740705084</v>
      </c>
      <c r="D8429" s="24" t="n">
        <f aca="false">IF($B$11="","",$B$11*EXP($B$12*C8429))</f>
        <v>1337.11447106209</v>
      </c>
      <c r="E8429" s="20" t="n">
        <f aca="true">IF($B$10="","",$B$10*(1-$B$14+2*$B$14*RAND()))</f>
        <v>4.06034403205837</v>
      </c>
      <c r="F8429" s="21" t="n">
        <f aca="false">INDEX($E$17:$E$28,B8429)</f>
        <v>4.761</v>
      </c>
      <c r="G8429" s="25" t="n">
        <f aca="false">IF(OR(D8429="",E8429="",F8429=""),"",D8429*($B$7-$B$8-F8429-E8429))</f>
        <v>5239.69160184857</v>
      </c>
      <c r="H8429" s="25" t="n">
        <f aca="false">IF(D8429="","",D8429*$F$30)</f>
        <v>6684.5026637336</v>
      </c>
    </row>
    <row r="8430" customFormat="false" ht="15" hidden="false" customHeight="false" outlineLevel="0" collapsed="false">
      <c r="A8430" s="2" t="n">
        <v>8396</v>
      </c>
      <c r="B8430" s="2" t="n">
        <v>8</v>
      </c>
      <c r="C8430" s="22" t="n">
        <f aca="true">NORMSINV(MAX(RAND(),0.000000000001))</f>
        <v>2.29042034059209</v>
      </c>
      <c r="D8430" s="24" t="n">
        <f aca="false">IF($B$11="","",$B$11*EXP($B$12*C8430))</f>
        <v>2434.74718740924</v>
      </c>
      <c r="E8430" s="20" t="n">
        <f aca="true">IF($B$10="","",$B$10*(1-$B$14+2*$B$14*RAND()))</f>
        <v>3.46411651767135</v>
      </c>
      <c r="F8430" s="21" t="n">
        <f aca="false">INDEX($E$17:$E$28,B8430)</f>
        <v>4.761</v>
      </c>
      <c r="G8430" s="25" t="n">
        <f aca="false">IF(OR(D8430="",E8430="",F8430=""),"",D8430*($B$7-$B$8-F8430-E8430))</f>
        <v>10992.5998600801</v>
      </c>
      <c r="H8430" s="25" t="n">
        <f aca="false">IF(D8430="","",D8430*$F$30)</f>
        <v>12171.7881392963</v>
      </c>
    </row>
    <row r="8431" customFormat="false" ht="15" hidden="false" customHeight="false" outlineLevel="0" collapsed="false">
      <c r="A8431" s="2" t="n">
        <v>8397</v>
      </c>
      <c r="B8431" s="2" t="n">
        <v>9</v>
      </c>
      <c r="C8431" s="22" t="n">
        <f aca="true">NORMSINV(MAX(RAND(),0.000000000001))</f>
        <v>0.181254681420129</v>
      </c>
      <c r="D8431" s="24" t="n">
        <f aca="false">IF($B$11="","",$B$11*EXP($B$12*C8431))</f>
        <v>1001.1127063717</v>
      </c>
      <c r="E8431" s="20" t="n">
        <f aca="true">IF($B$10="","",$B$10*(1-$B$14+2*$B$14*RAND()))</f>
        <v>4.05507634324565</v>
      </c>
      <c r="F8431" s="21" t="n">
        <f aca="false">INDEX($E$17:$E$28,B8431)</f>
        <v>4.761</v>
      </c>
      <c r="G8431" s="25" t="n">
        <f aca="false">IF(OR(D8431="",E8431="",F8431=""),"",D8431*($B$7-$B$8-F8431-E8431))</f>
        <v>3928.28983160927</v>
      </c>
      <c r="H8431" s="25" t="n">
        <f aca="false">IF(D8431="","",D8431*$F$30)</f>
        <v>5004.76264169339</v>
      </c>
    </row>
    <row r="8432" customFormat="false" ht="15" hidden="false" customHeight="false" outlineLevel="0" collapsed="false">
      <c r="A8432" s="2" t="n">
        <v>8398</v>
      </c>
      <c r="B8432" s="2" t="n">
        <v>10</v>
      </c>
      <c r="C8432" s="22" t="n">
        <f aca="true">NORMSINV(MAX(RAND(),0.000000000001))</f>
        <v>1.30260106836409</v>
      </c>
      <c r="D8432" s="24" t="n">
        <f aca="false">IF($B$11="","",$B$11*EXP($B$12*C8432))</f>
        <v>1605.77965472434</v>
      </c>
      <c r="E8432" s="20" t="n">
        <f aca="true">IF($B$10="","",$B$10*(1-$B$14+2*$B$14*RAND()))</f>
        <v>3.50026852382486</v>
      </c>
      <c r="F8432" s="21" t="n">
        <f aca="false">INDEX($E$17:$E$28,B8432)</f>
        <v>4.761</v>
      </c>
      <c r="G8432" s="25" t="n">
        <f aca="false">IF(OR(D8432="",E8432="",F8432=""),"",D8432*($B$7-$B$8-F8432-E8432))</f>
        <v>7191.85588341556</v>
      </c>
      <c r="H8432" s="25" t="n">
        <f aca="false">IF(D8432="","",D8432*$F$30)</f>
        <v>8027.61364989793</v>
      </c>
    </row>
    <row r="8433" customFormat="false" ht="15" hidden="false" customHeight="false" outlineLevel="0" collapsed="false">
      <c r="A8433" s="2" t="n">
        <v>8399</v>
      </c>
      <c r="B8433" s="2" t="n">
        <v>11</v>
      </c>
      <c r="C8433" s="22" t="n">
        <f aca="true">NORMSINV(MAX(RAND(),0.000000000001))</f>
        <v>1.00559653120052</v>
      </c>
      <c r="D8433" s="24" t="n">
        <f aca="false">IF($B$11="","",$B$11*EXP($B$12*C8433))</f>
        <v>1416.88637581124</v>
      </c>
      <c r="E8433" s="20" t="n">
        <f aca="true">IF($B$10="","",$B$10*(1-$B$14+2*$B$14*RAND()))</f>
        <v>3.84682630823225</v>
      </c>
      <c r="F8433" s="21" t="n">
        <f aca="false">INDEX($E$17:$E$28,B8433)</f>
        <v>4.761</v>
      </c>
      <c r="G8433" s="25" t="n">
        <f aca="false">IF(OR(D8433="",E8433="",F8433=""),"",D8433*($B$7-$B$8-F8433-E8433))</f>
        <v>5854.82060635137</v>
      </c>
      <c r="H8433" s="25" t="n">
        <f aca="false">IF(D8433="","",D8433*$F$30)</f>
        <v>7083.29836995556</v>
      </c>
    </row>
    <row r="8434" customFormat="false" ht="15" hidden="false" customHeight="false" outlineLevel="0" collapsed="false">
      <c r="A8434" s="2" t="n">
        <v>8400</v>
      </c>
      <c r="B8434" s="2" t="n">
        <v>12</v>
      </c>
      <c r="C8434" s="22" t="n">
        <f aca="true">NORMSINV(MAX(RAND(),0.000000000001))</f>
        <v>-0.459281691483595</v>
      </c>
      <c r="D8434" s="24" t="n">
        <f aca="false">IF($B$11="","",$B$11*EXP($B$12*C8434))</f>
        <v>764.305114828043</v>
      </c>
      <c r="E8434" s="20" t="n">
        <f aca="true">IF($B$10="","",$B$10*(1-$B$14+2*$B$14*RAND()))</f>
        <v>3.90618636181987</v>
      </c>
      <c r="F8434" s="21" t="n">
        <f aca="false">INDEX($E$17:$E$28,B8434)</f>
        <v>4.761</v>
      </c>
      <c r="G8434" s="25" t="n">
        <f aca="false">IF(OR(D8434="",E8434="",F8434=""),"",D8434*($B$7-$B$8-F8434-E8434))</f>
        <v>3112.87229540248</v>
      </c>
      <c r="H8434" s="25" t="n">
        <f aca="false">IF(D8434="","",D8434*$F$30)</f>
        <v>3820.91413004835</v>
      </c>
    </row>
    <row r="8435" customFormat="false" ht="15" hidden="false" customHeight="false" outlineLevel="0" collapsed="false">
      <c r="A8435" s="2" t="n">
        <v>8401</v>
      </c>
      <c r="B8435" s="2" t="n">
        <v>1</v>
      </c>
      <c r="C8435" s="22" t="n">
        <f aca="true">NORMSINV(MAX(RAND(),0.000000000001))</f>
        <v>0.981351690199353</v>
      </c>
      <c r="D8435" s="24" t="n">
        <f aca="false">IF($B$11="","",$B$11*EXP($B$12*C8435))</f>
        <v>1402.48521679332</v>
      </c>
      <c r="E8435" s="20" t="n">
        <f aca="true">IF($B$10="","",$B$10*(1-$B$14+2*$B$14*RAND()))</f>
        <v>3.73086401170366</v>
      </c>
      <c r="F8435" s="21" t="n">
        <f aca="false">INDEX($E$17:$E$28,B8435)</f>
        <v>4.92562580645161</v>
      </c>
      <c r="G8435" s="25" t="n">
        <f aca="false">IF(OR(D8435="",E8435="",F8435=""),"",D8435*($B$7-$B$8-F8435-E8435))</f>
        <v>5727.06266266224</v>
      </c>
      <c r="H8435" s="25" t="n">
        <f aca="false">IF(D8435="","",D8435*$F$30)</f>
        <v>7011.30409579317</v>
      </c>
    </row>
    <row r="8436" customFormat="false" ht="15" hidden="false" customHeight="false" outlineLevel="0" collapsed="false">
      <c r="A8436" s="2" t="n">
        <v>8402</v>
      </c>
      <c r="B8436" s="2" t="n">
        <v>2</v>
      </c>
      <c r="C8436" s="22" t="n">
        <f aca="true">NORMSINV(MAX(RAND(),0.000000000001))</f>
        <v>-1.15551851754548</v>
      </c>
      <c r="D8436" s="24" t="n">
        <f aca="false">IF($B$11="","",$B$11*EXP($B$12*C8436))</f>
        <v>569.977280439123</v>
      </c>
      <c r="E8436" s="20" t="n">
        <f aca="true">IF($B$10="","",$B$10*(1-$B$14+2*$B$14*RAND()))</f>
        <v>3.87394253372412</v>
      </c>
      <c r="F8436" s="21" t="n">
        <f aca="false">INDEX($E$17:$E$28,B8436)</f>
        <v>5.0612</v>
      </c>
      <c r="G8436" s="25" t="n">
        <f aca="false">IF(OR(D8436="",E8436="",F8436=""),"",D8436*($B$7-$B$8-F8436-E8436))</f>
        <v>2168.68231108642</v>
      </c>
      <c r="H8436" s="25" t="n">
        <f aca="false">IF(D8436="","",D8436*$F$30)</f>
        <v>2849.43042037126</v>
      </c>
    </row>
    <row r="8437" customFormat="false" ht="15" hidden="false" customHeight="false" outlineLevel="0" collapsed="false">
      <c r="A8437" s="2" t="n">
        <v>8403</v>
      </c>
      <c r="B8437" s="2" t="n">
        <v>3</v>
      </c>
      <c r="C8437" s="22" t="n">
        <f aca="true">NORMSINV(MAX(RAND(),0.000000000001))</f>
        <v>-1.1128207051076</v>
      </c>
      <c r="D8437" s="24" t="n">
        <f aca="false">IF($B$11="","",$B$11*EXP($B$12*C8437))</f>
        <v>580.324778912103</v>
      </c>
      <c r="E8437" s="20" t="n">
        <f aca="true">IF($B$10="","",$B$10*(1-$B$14+2*$B$14*RAND()))</f>
        <v>3.69798265867574</v>
      </c>
      <c r="F8437" s="21" t="n">
        <f aca="false">INDEX($E$17:$E$28,B8437)</f>
        <v>5.0612</v>
      </c>
      <c r="G8437" s="25" t="n">
        <f aca="false">IF(OR(D8437="",E8437="",F8437=""),"",D8437*($B$7-$B$8-F8437-E8437))</f>
        <v>2310.16694349347</v>
      </c>
      <c r="H8437" s="25" t="n">
        <f aca="false">IF(D8437="","",D8437*$F$30)</f>
        <v>2901.15963473738</v>
      </c>
    </row>
    <row r="8438" customFormat="false" ht="15" hidden="false" customHeight="false" outlineLevel="0" collapsed="false">
      <c r="A8438" s="2" t="n">
        <v>8404</v>
      </c>
      <c r="B8438" s="2" t="n">
        <v>4</v>
      </c>
      <c r="C8438" s="22" t="n">
        <f aca="true">NORMSINV(MAX(RAND(),0.000000000001))</f>
        <v>2.03662706810458</v>
      </c>
      <c r="D8438" s="24" t="n">
        <f aca="false">IF($B$11="","",$B$11*EXP($B$12*C8438))</f>
        <v>2187.81439764399</v>
      </c>
      <c r="E8438" s="20" t="n">
        <f aca="true">IF($B$10="","",$B$10*(1-$B$14+2*$B$14*RAND()))</f>
        <v>3.38492297237572</v>
      </c>
      <c r="F8438" s="21" t="n">
        <f aca="false">INDEX($E$17:$E$28,B8438)</f>
        <v>4.89657419354839</v>
      </c>
      <c r="G8438" s="25" t="n">
        <f aca="false">IF(OR(D8438="",E8438="",F8438=""),"",D8438*($B$7-$B$8-F8438-E8438))</f>
        <v>9754.37669232777</v>
      </c>
      <c r="H8438" s="25" t="n">
        <f aca="false">IF(D8438="","",D8438*$F$30)</f>
        <v>10937.3217367018</v>
      </c>
    </row>
    <row r="8439" customFormat="false" ht="15" hidden="false" customHeight="false" outlineLevel="0" collapsed="false">
      <c r="A8439" s="2" t="n">
        <v>8405</v>
      </c>
      <c r="B8439" s="2" t="n">
        <v>5</v>
      </c>
      <c r="C8439" s="22" t="n">
        <f aca="true">NORMSINV(MAX(RAND(),0.000000000001))</f>
        <v>0.09795519769756</v>
      </c>
      <c r="D8439" s="24" t="n">
        <f aca="false">IF($B$11="","",$B$11*EXP($B$12*C8439))</f>
        <v>966.58359837466</v>
      </c>
      <c r="E8439" s="20" t="n">
        <f aca="true">IF($B$10="","",$B$10*(1-$B$14+2*$B$14*RAND()))</f>
        <v>3.46474676797197</v>
      </c>
      <c r="F8439" s="21" t="n">
        <f aca="false">INDEX($E$17:$E$28,B8439)</f>
        <v>4.761</v>
      </c>
      <c r="G8439" s="25" t="n">
        <f aca="false">IF(OR(D8439="",E8439="",F8439=""),"",D8439*($B$7-$B$8-F8439-E8439))</f>
        <v>4363.40313298809</v>
      </c>
      <c r="H8439" s="25" t="n">
        <f aca="false">IF(D8439="","",D8439*$F$30)</f>
        <v>4832.1447249946</v>
      </c>
    </row>
    <row r="8440" customFormat="false" ht="15" hidden="false" customHeight="false" outlineLevel="0" collapsed="false">
      <c r="A8440" s="2" t="n">
        <v>8406</v>
      </c>
      <c r="B8440" s="2" t="n">
        <v>6</v>
      </c>
      <c r="C8440" s="22" t="n">
        <f aca="true">NORMSINV(MAX(RAND(),0.000000000001))</f>
        <v>0.233657029180211</v>
      </c>
      <c r="D8440" s="24" t="n">
        <f aca="false">IF($B$11="","",$B$11*EXP($B$12*C8440))</f>
        <v>1023.46370000733</v>
      </c>
      <c r="E8440" s="20" t="n">
        <f aca="true">IF($B$10="","",$B$10*(1-$B$14+2*$B$14*RAND()))</f>
        <v>4.04814723624751</v>
      </c>
      <c r="F8440" s="21" t="n">
        <f aca="false">INDEX($E$17:$E$28,B8440)</f>
        <v>4.761</v>
      </c>
      <c r="G8440" s="25" t="n">
        <f aca="false">IF(OR(D8440="",E8440="",F8440=""),"",D8440*($B$7-$B$8-F8440-E8440))</f>
        <v>4023.08511377415</v>
      </c>
      <c r="H8440" s="25" t="n">
        <f aca="false">IF(D8440="","",D8440*$F$30)</f>
        <v>5116.49972907663</v>
      </c>
    </row>
    <row r="8441" customFormat="false" ht="15" hidden="false" customHeight="false" outlineLevel="0" collapsed="false">
      <c r="A8441" s="2" t="n">
        <v>8407</v>
      </c>
      <c r="B8441" s="2" t="n">
        <v>7</v>
      </c>
      <c r="C8441" s="22" t="n">
        <f aca="true">NORMSINV(MAX(RAND(),0.000000000001))</f>
        <v>-0.757981041447818</v>
      </c>
      <c r="D8441" s="24" t="n">
        <f aca="false">IF($B$11="","",$B$11*EXP($B$12*C8441))</f>
        <v>673.915885408598</v>
      </c>
      <c r="E8441" s="20" t="n">
        <f aca="true">IF($B$10="","",$B$10*(1-$B$14+2*$B$14*RAND()))</f>
        <v>3.41566203302192</v>
      </c>
      <c r="F8441" s="21" t="n">
        <f aca="false">INDEX($E$17:$E$28,B8441)</f>
        <v>4.761</v>
      </c>
      <c r="G8441" s="25" t="n">
        <f aca="false">IF(OR(D8441="",E8441="",F8441=""),"",D8441*($B$7-$B$8-F8441-E8441))</f>
        <v>3075.3059464347</v>
      </c>
      <c r="H8441" s="25" t="n">
        <f aca="false">IF(D8441="","",D8441*$F$30)</f>
        <v>3369.04029433466</v>
      </c>
    </row>
    <row r="8442" customFormat="false" ht="15" hidden="false" customHeight="false" outlineLevel="0" collapsed="false">
      <c r="A8442" s="2" t="n">
        <v>8408</v>
      </c>
      <c r="B8442" s="2" t="n">
        <v>8</v>
      </c>
      <c r="C8442" s="22" t="n">
        <f aca="true">NORMSINV(MAX(RAND(),0.000000000001))</f>
        <v>0.868696799493089</v>
      </c>
      <c r="D8442" s="24" t="n">
        <f aca="false">IF($B$11="","",$B$11*EXP($B$12*C8442))</f>
        <v>1337.46612116818</v>
      </c>
      <c r="E8442" s="20" t="n">
        <f aca="true">IF($B$10="","",$B$10*(1-$B$14+2*$B$14*RAND()))</f>
        <v>3.93765900307464</v>
      </c>
      <c r="F8442" s="21" t="n">
        <f aca="false">INDEX($E$17:$E$28,B8442)</f>
        <v>4.761</v>
      </c>
      <c r="G8442" s="25" t="n">
        <f aca="false">IF(OR(D8442="",E8442="",F8442=""),"",D8442*($B$7-$B$8-F8442-E8442))</f>
        <v>5405.15666747572</v>
      </c>
      <c r="H8442" s="25" t="n">
        <f aca="false">IF(D8442="","",D8442*$F$30)</f>
        <v>6686.26063294399</v>
      </c>
    </row>
    <row r="8443" customFormat="false" ht="15" hidden="false" customHeight="false" outlineLevel="0" collapsed="false">
      <c r="A8443" s="2" t="n">
        <v>8409</v>
      </c>
      <c r="B8443" s="2" t="n">
        <v>9</v>
      </c>
      <c r="C8443" s="22" t="n">
        <f aca="true">NORMSINV(MAX(RAND(),0.000000000001))</f>
        <v>-1.65951898276665</v>
      </c>
      <c r="D8443" s="24" t="n">
        <f aca="false">IF($B$11="","",$B$11*EXP($B$12*C8443))</f>
        <v>460.92152800191</v>
      </c>
      <c r="E8443" s="20" t="n">
        <f aca="true">IF($B$10="","",$B$10*(1-$B$14+2*$B$14*RAND()))</f>
        <v>3.68810410271878</v>
      </c>
      <c r="F8443" s="21" t="n">
        <f aca="false">INDEX($E$17:$E$28,B8443)</f>
        <v>4.761</v>
      </c>
      <c r="G8443" s="25" t="n">
        <f aca="false">IF(OR(D8443="",E8443="",F8443=""),"",D8443*($B$7-$B$8-F8443-E8443))</f>
        <v>1977.76629347199</v>
      </c>
      <c r="H8443" s="25" t="n">
        <f aca="false">IF(D8443="","",D8443*$F$30)</f>
        <v>2304.23890278715</v>
      </c>
    </row>
    <row r="8444" customFormat="false" ht="15" hidden="false" customHeight="false" outlineLevel="0" collapsed="false">
      <c r="A8444" s="2" t="n">
        <v>8410</v>
      </c>
      <c r="B8444" s="2" t="n">
        <v>10</v>
      </c>
      <c r="C8444" s="22" t="n">
        <f aca="true">NORMSINV(MAX(RAND(),0.000000000001))</f>
        <v>1.28192076478213</v>
      </c>
      <c r="D8444" s="24" t="n">
        <f aca="false">IF($B$11="","",$B$11*EXP($B$12*C8444))</f>
        <v>1591.84771530301</v>
      </c>
      <c r="E8444" s="20" t="n">
        <f aca="true">IF($B$10="","",$B$10*(1-$B$14+2*$B$14*RAND()))</f>
        <v>3.83173152078982</v>
      </c>
      <c r="F8444" s="21" t="n">
        <f aca="false">INDEX($E$17:$E$28,B8444)</f>
        <v>4.761</v>
      </c>
      <c r="G8444" s="25" t="n">
        <f aca="false">IF(OR(D8444="",E8444="",F8444=""),"",D8444*($B$7-$B$8-F8444-E8444))</f>
        <v>6601.81985337891</v>
      </c>
      <c r="H8444" s="25" t="n">
        <f aca="false">IF(D8444="","",D8444*$F$30)</f>
        <v>7957.96509834281</v>
      </c>
    </row>
    <row r="8445" customFormat="false" ht="15" hidden="false" customHeight="false" outlineLevel="0" collapsed="false">
      <c r="A8445" s="2" t="n">
        <v>8411</v>
      </c>
      <c r="B8445" s="2" t="n">
        <v>11</v>
      </c>
      <c r="C8445" s="22" t="n">
        <f aca="true">NORMSINV(MAX(RAND(),0.000000000001))</f>
        <v>0.421825570041923</v>
      </c>
      <c r="D8445" s="24" t="n">
        <f aca="false">IF($B$11="","",$B$11*EXP($B$12*C8445))</f>
        <v>1107.91569401544</v>
      </c>
      <c r="E8445" s="20" t="n">
        <f aca="true">IF($B$10="","",$B$10*(1-$B$14+2*$B$14*RAND()))</f>
        <v>4.11562871222216</v>
      </c>
      <c r="F8445" s="21" t="n">
        <f aca="false">INDEX($E$17:$E$28,B8445)</f>
        <v>4.761</v>
      </c>
      <c r="G8445" s="25" t="n">
        <f aca="false">IF(OR(D8445="",E8445="",F8445=""),"",D8445*($B$7-$B$8-F8445-E8445))</f>
        <v>4280.28968153773</v>
      </c>
      <c r="H8445" s="25" t="n">
        <f aca="false">IF(D8445="","",D8445*$F$30)</f>
        <v>5538.69213752201</v>
      </c>
    </row>
    <row r="8446" customFormat="false" ht="15" hidden="false" customHeight="false" outlineLevel="0" collapsed="false">
      <c r="A8446" s="2" t="n">
        <v>8412</v>
      </c>
      <c r="B8446" s="2" t="n">
        <v>12</v>
      </c>
      <c r="C8446" s="22" t="n">
        <f aca="true">NORMSINV(MAX(RAND(),0.000000000001))</f>
        <v>-0.461322755563229</v>
      </c>
      <c r="D8446" s="24" t="n">
        <f aca="false">IF($B$11="","",$B$11*EXP($B$12*C8446))</f>
        <v>763.648068150547</v>
      </c>
      <c r="E8446" s="20" t="n">
        <f aca="true">IF($B$10="","",$B$10*(1-$B$14+2*$B$14*RAND()))</f>
        <v>3.7897513909121</v>
      </c>
      <c r="F8446" s="21" t="n">
        <f aca="false">INDEX($E$17:$E$28,B8446)</f>
        <v>4.761</v>
      </c>
      <c r="G8446" s="25" t="n">
        <f aca="false">IF(OR(D8446="",E8446="",F8446=""),"",D8446*($B$7-$B$8-F8446-E8446))</f>
        <v>3199.11160733234</v>
      </c>
      <c r="H8446" s="25" t="n">
        <f aca="false">IF(D8446="","",D8446*$F$30)</f>
        <v>3817.62942229821</v>
      </c>
    </row>
    <row r="8447" customFormat="false" ht="15" hidden="false" customHeight="false" outlineLevel="0" collapsed="false">
      <c r="A8447" s="2" t="n">
        <v>8413</v>
      </c>
      <c r="B8447" s="2" t="n">
        <v>1</v>
      </c>
      <c r="C8447" s="22" t="n">
        <f aca="true">NORMSINV(MAX(RAND(),0.000000000001))</f>
        <v>0.61940487177057</v>
      </c>
      <c r="D8447" s="24" t="n">
        <f aca="false">IF($B$11="","",$B$11*EXP($B$12*C8447))</f>
        <v>1204.10157786801</v>
      </c>
      <c r="E8447" s="20" t="n">
        <f aca="true">IF($B$10="","",$B$10*(1-$B$14+2*$B$14*RAND()))</f>
        <v>3.87782349345608</v>
      </c>
      <c r="F8447" s="21" t="n">
        <f aca="false">INDEX($E$17:$E$28,B8447)</f>
        <v>4.92562580645161</v>
      </c>
      <c r="G8447" s="25" t="n">
        <f aca="false">IF(OR(D8447="",E8447="",F8447=""),"",D8447*($B$7-$B$8-F8447-E8447))</f>
        <v>4740.00690933857</v>
      </c>
      <c r="H8447" s="25" t="n">
        <f aca="false">IF(D8447="","",D8447*$F$30)</f>
        <v>6019.54460807775</v>
      </c>
    </row>
    <row r="8448" customFormat="false" ht="15" hidden="false" customHeight="false" outlineLevel="0" collapsed="false">
      <c r="A8448" s="2" t="n">
        <v>8414</v>
      </c>
      <c r="B8448" s="2" t="n">
        <v>2</v>
      </c>
      <c r="C8448" s="22" t="n">
        <f aca="true">NORMSINV(MAX(RAND(),0.000000000001))</f>
        <v>-0.903715235493673</v>
      </c>
      <c r="D8448" s="24" t="n">
        <f aca="false">IF($B$11="","",$B$11*EXP($B$12*C8448))</f>
        <v>633.777445086505</v>
      </c>
      <c r="E8448" s="20" t="n">
        <f aca="true">IF($B$10="","",$B$10*(1-$B$14+2*$B$14*RAND()))</f>
        <v>3.76303113216486</v>
      </c>
      <c r="F8448" s="21" t="n">
        <f aca="false">INDEX($E$17:$E$28,B8448)</f>
        <v>5.0612</v>
      </c>
      <c r="G8448" s="25" t="n">
        <f aca="false">IF(OR(D8448="",E8448="",F8448=""),"",D8448*($B$7-$B$8-F8448-E8448))</f>
        <v>2481.72598860583</v>
      </c>
      <c r="H8448" s="25" t="n">
        <f aca="false">IF(D8448="","",D8448*$F$30)</f>
        <v>3168.38020347646</v>
      </c>
    </row>
    <row r="8449" customFormat="false" ht="15" hidden="false" customHeight="false" outlineLevel="0" collapsed="false">
      <c r="A8449" s="2" t="n">
        <v>8415</v>
      </c>
      <c r="B8449" s="2" t="n">
        <v>3</v>
      </c>
      <c r="C8449" s="22" t="n">
        <f aca="true">NORMSINV(MAX(RAND(),0.000000000001))</f>
        <v>-1.83630978696112</v>
      </c>
      <c r="D8449" s="24" t="n">
        <f aca="false">IF($B$11="","",$B$11*EXP($B$12*C8449))</f>
        <v>427.833525742019</v>
      </c>
      <c r="E8449" s="20" t="n">
        <f aca="true">IF($B$10="","",$B$10*(1-$B$14+2*$B$14*RAND()))</f>
        <v>3.7602873419925</v>
      </c>
      <c r="F8449" s="21" t="n">
        <f aca="false">INDEX($E$17:$E$28,B8449)</f>
        <v>5.0612</v>
      </c>
      <c r="G8449" s="25" t="n">
        <f aca="false">IF(OR(D8449="",E8449="",F8449=""),"",D8449*($B$7-$B$8-F8449-E8449))</f>
        <v>1676.47108614008</v>
      </c>
      <c r="H8449" s="25" t="n">
        <f aca="false">IF(D8449="","",D8449*$F$30)</f>
        <v>2138.8253618895</v>
      </c>
    </row>
    <row r="8450" customFormat="false" ht="15" hidden="false" customHeight="false" outlineLevel="0" collapsed="false">
      <c r="A8450" s="2" t="n">
        <v>8416</v>
      </c>
      <c r="B8450" s="2" t="n">
        <v>4</v>
      </c>
      <c r="C8450" s="22" t="n">
        <f aca="true">NORMSINV(MAX(RAND(),0.000000000001))</f>
        <v>-0.362569117022342</v>
      </c>
      <c r="D8450" s="24" t="n">
        <f aca="false">IF($B$11="","",$B$11*EXP($B$12*C8450))</f>
        <v>796.094957085225</v>
      </c>
      <c r="E8450" s="20" t="n">
        <f aca="true">IF($B$10="","",$B$10*(1-$B$14+2*$B$14*RAND()))</f>
        <v>3.79995273481786</v>
      </c>
      <c r="F8450" s="21" t="n">
        <f aca="false">INDEX($E$17:$E$28,B8450)</f>
        <v>4.89657419354839</v>
      </c>
      <c r="G8450" s="25" t="n">
        <f aca="false">IF(OR(D8450="",E8450="",F8450=""),"",D8450*($B$7-$B$8-F8450-E8450))</f>
        <v>3218.98852143754</v>
      </c>
      <c r="H8450" s="25" t="n">
        <f aca="false">IF(D8450="","",D8450*$F$30)</f>
        <v>3979.83790946046</v>
      </c>
    </row>
    <row r="8451" customFormat="false" ht="15" hidden="false" customHeight="false" outlineLevel="0" collapsed="false">
      <c r="A8451" s="2" t="n">
        <v>8417</v>
      </c>
      <c r="B8451" s="2" t="n">
        <v>5</v>
      </c>
      <c r="C8451" s="22" t="n">
        <f aca="true">NORMSINV(MAX(RAND(),0.000000000001))</f>
        <v>0.535623230991307</v>
      </c>
      <c r="D8451" s="24" t="n">
        <f aca="false">IF($B$11="","",$B$11*EXP($B$12*C8451))</f>
        <v>1162.3350661679</v>
      </c>
      <c r="E8451" s="20" t="n">
        <f aca="true">IF($B$10="","",$B$10*(1-$B$14+2*$B$14*RAND()))</f>
        <v>3.41576419804758</v>
      </c>
      <c r="F8451" s="21" t="n">
        <f aca="false">INDEX($E$17:$E$28,B8451)</f>
        <v>4.761</v>
      </c>
      <c r="G8451" s="25" t="n">
        <f aca="false">IF(OR(D8451="",E8451="",F8451=""),"",D8451*($B$7-$B$8-F8451-E8451))</f>
        <v>5304.00898780209</v>
      </c>
      <c r="H8451" s="25" t="n">
        <f aca="false">IF(D8451="","",D8451*$F$30)</f>
        <v>5810.74546278655</v>
      </c>
    </row>
    <row r="8452" customFormat="false" ht="15" hidden="false" customHeight="false" outlineLevel="0" collapsed="false">
      <c r="A8452" s="2" t="n">
        <v>8418</v>
      </c>
      <c r="B8452" s="2" t="n">
        <v>6</v>
      </c>
      <c r="C8452" s="22" t="n">
        <f aca="true">NORMSINV(MAX(RAND(),0.000000000001))</f>
        <v>-0.946567725054158</v>
      </c>
      <c r="D8452" s="24" t="n">
        <f aca="false">IF($B$11="","",$B$11*EXP($B$12*C8452))</f>
        <v>622.436288200041</v>
      </c>
      <c r="E8452" s="20" t="n">
        <f aca="true">IF($B$10="","",$B$10*(1-$B$14+2*$B$14*RAND()))</f>
        <v>3.59976266027818</v>
      </c>
      <c r="F8452" s="21" t="n">
        <f aca="false">INDEX($E$17:$E$28,B8452)</f>
        <v>4.761</v>
      </c>
      <c r="G8452" s="25" t="n">
        <f aca="false">IF(OR(D8452="",E8452="",F8452=""),"",D8452*($B$7-$B$8-F8452-E8452))</f>
        <v>2725.79623488347</v>
      </c>
      <c r="H8452" s="25" t="n">
        <f aca="false">IF(D8452="","",D8452*$F$30)</f>
        <v>3111.68349196964</v>
      </c>
    </row>
    <row r="8453" customFormat="false" ht="15" hidden="false" customHeight="false" outlineLevel="0" collapsed="false">
      <c r="A8453" s="2" t="n">
        <v>8419</v>
      </c>
      <c r="B8453" s="2" t="n">
        <v>7</v>
      </c>
      <c r="C8453" s="22" t="n">
        <f aca="true">NORMSINV(MAX(RAND(),0.000000000001))</f>
        <v>0.379368742375354</v>
      </c>
      <c r="D8453" s="24" t="n">
        <f aca="false">IF($B$11="","",$B$11*EXP($B$12*C8453))</f>
        <v>1088.27147034629</v>
      </c>
      <c r="E8453" s="20" t="n">
        <f aca="true">IF($B$10="","",$B$10*(1-$B$14+2*$B$14*RAND()))</f>
        <v>3.58934790527437</v>
      </c>
      <c r="F8453" s="21" t="n">
        <f aca="false">INDEX($E$17:$E$28,B8453)</f>
        <v>4.761</v>
      </c>
      <c r="G8453" s="25" t="n">
        <f aca="false">IF(OR(D8453="",E8453="",F8453=""),"",D8453*($B$7-$B$8-F8453-E8453))</f>
        <v>4777.13313943574</v>
      </c>
      <c r="H8453" s="25" t="n">
        <f aca="false">IF(D8453="","",D8453*$F$30)</f>
        <v>5440.48673455518</v>
      </c>
    </row>
    <row r="8454" customFormat="false" ht="15" hidden="false" customHeight="false" outlineLevel="0" collapsed="false">
      <c r="A8454" s="2" t="n">
        <v>8420</v>
      </c>
      <c r="B8454" s="2" t="n">
        <v>8</v>
      </c>
      <c r="C8454" s="22" t="n">
        <f aca="true">NORMSINV(MAX(RAND(),0.000000000001))</f>
        <v>-0.260083071288126</v>
      </c>
      <c r="D8454" s="24" t="n">
        <f aca="false">IF($B$11="","",$B$11*EXP($B$12*C8454))</f>
        <v>831.226743292838</v>
      </c>
      <c r="E8454" s="20" t="n">
        <f aca="true">IF($B$10="","",$B$10*(1-$B$14+2*$B$14*RAND()))</f>
        <v>3.56084671219567</v>
      </c>
      <c r="F8454" s="21" t="n">
        <f aca="false">INDEX($E$17:$E$28,B8454)</f>
        <v>4.761</v>
      </c>
      <c r="G8454" s="25" t="n">
        <f aca="false">IF(OR(D8454="",E8454="",F8454=""),"",D8454*($B$7-$B$8-F8454-E8454))</f>
        <v>3672.48716879014</v>
      </c>
      <c r="H8454" s="25" t="n">
        <f aca="false">IF(D8454="","",D8454*$F$30)</f>
        <v>4155.46873506956</v>
      </c>
    </row>
    <row r="8455" customFormat="false" ht="15" hidden="false" customHeight="false" outlineLevel="0" collapsed="false">
      <c r="A8455" s="2" t="n">
        <v>8421</v>
      </c>
      <c r="B8455" s="2" t="n">
        <v>9</v>
      </c>
      <c r="C8455" s="22" t="n">
        <f aca="true">NORMSINV(MAX(RAND(),0.000000000001))</f>
        <v>-1.13331672278687</v>
      </c>
      <c r="D8455" s="24" t="n">
        <f aca="false">IF($B$11="","",$B$11*EXP($B$12*C8455))</f>
        <v>575.334484647046</v>
      </c>
      <c r="E8455" s="20" t="n">
        <f aca="true">IF($B$10="","",$B$10*(1-$B$14+2*$B$14*RAND()))</f>
        <v>3.56246692369349</v>
      </c>
      <c r="F8455" s="21" t="n">
        <f aca="false">INDEX($E$17:$E$28,B8455)</f>
        <v>4.761</v>
      </c>
      <c r="G8455" s="25" t="n">
        <f aca="false">IF(OR(D8455="",E8455="",F8455=""),"",D8455*($B$7-$B$8-F8455-E8455))</f>
        <v>2540.98378138344</v>
      </c>
      <c r="H8455" s="25" t="n">
        <f aca="false">IF(D8455="","",D8455*$F$30)</f>
        <v>2876.21215564751</v>
      </c>
    </row>
    <row r="8456" customFormat="false" ht="15" hidden="false" customHeight="false" outlineLevel="0" collapsed="false">
      <c r="A8456" s="2" t="n">
        <v>8422</v>
      </c>
      <c r="B8456" s="2" t="n">
        <v>10</v>
      </c>
      <c r="C8456" s="22" t="n">
        <f aca="true">NORMSINV(MAX(RAND(),0.000000000001))</f>
        <v>0.11540590909622</v>
      </c>
      <c r="D8456" s="24" t="n">
        <f aca="false">IF($B$11="","",$B$11*EXP($B$12*C8456))</f>
        <v>973.717215699357</v>
      </c>
      <c r="E8456" s="20" t="n">
        <f aca="true">IF($B$10="","",$B$10*(1-$B$14+2*$B$14*RAND()))</f>
        <v>3.99925284292456</v>
      </c>
      <c r="F8456" s="21" t="n">
        <f aca="false">INDEX($E$17:$E$28,B8456)</f>
        <v>4.761</v>
      </c>
      <c r="G8456" s="25" t="n">
        <f aca="false">IF(OR(D8456="",E8456="",F8456=""),"",D8456*($B$7-$B$8-F8456-E8456))</f>
        <v>3875.14832097493</v>
      </c>
      <c r="H8456" s="25" t="n">
        <f aca="false">IF(D8456="","",D8456*$F$30)</f>
        <v>4867.80710472423</v>
      </c>
    </row>
    <row r="8457" customFormat="false" ht="15" hidden="false" customHeight="false" outlineLevel="0" collapsed="false">
      <c r="A8457" s="2" t="n">
        <v>8423</v>
      </c>
      <c r="B8457" s="2" t="n">
        <v>11</v>
      </c>
      <c r="C8457" s="22" t="n">
        <f aca="true">NORMSINV(MAX(RAND(),0.000000000001))</f>
        <v>-1.37308638079127</v>
      </c>
      <c r="D8457" s="24" t="n">
        <f aca="false">IF($B$11="","",$B$11*EXP($B$12*C8457))</f>
        <v>520.04782903981</v>
      </c>
      <c r="E8457" s="20" t="n">
        <f aca="true">IF($B$10="","",$B$10*(1-$B$14+2*$B$14*RAND()))</f>
        <v>4.08532898769642</v>
      </c>
      <c r="F8457" s="21" t="n">
        <f aca="false">INDEX($E$17:$E$28,B8457)</f>
        <v>4.761</v>
      </c>
      <c r="G8457" s="25" t="n">
        <f aca="false">IF(OR(D8457="",E8457="",F8457=""),"",D8457*($B$7-$B$8-F8457-E8457))</f>
        <v>2024.89515694371</v>
      </c>
      <c r="H8457" s="25" t="n">
        <f aca="false">IF(D8457="","",D8457*$F$30)</f>
        <v>2599.82310693582</v>
      </c>
    </row>
    <row r="8458" customFormat="false" ht="15" hidden="false" customHeight="false" outlineLevel="0" collapsed="false">
      <c r="A8458" s="2" t="n">
        <v>8424</v>
      </c>
      <c r="B8458" s="2" t="n">
        <v>12</v>
      </c>
      <c r="C8458" s="22" t="n">
        <f aca="true">NORMSINV(MAX(RAND(),0.000000000001))</f>
        <v>-1.98470306179161</v>
      </c>
      <c r="D8458" s="24" t="n">
        <f aca="false">IF($B$11="","",$B$11*EXP($B$12*C8458))</f>
        <v>401.901193363549</v>
      </c>
      <c r="E8458" s="20" t="n">
        <f aca="true">IF($B$10="","",$B$10*(1-$B$14+2*$B$14*RAND()))</f>
        <v>3.6412796360211</v>
      </c>
      <c r="F8458" s="21" t="n">
        <f aca="false">INDEX($E$17:$E$28,B8458)</f>
        <v>4.761</v>
      </c>
      <c r="G8458" s="25" t="n">
        <f aca="false">IF(OR(D8458="",E8458="",F8458=""),"",D8458*($B$7-$B$8-F8458-E8458))</f>
        <v>1743.33499076049</v>
      </c>
      <c r="H8458" s="25" t="n">
        <f aca="false">IF(D8458="","",D8458*$F$30)</f>
        <v>2009.18444586305</v>
      </c>
    </row>
    <row r="8459" customFormat="false" ht="15" hidden="false" customHeight="false" outlineLevel="0" collapsed="false">
      <c r="A8459" s="2" t="n">
        <v>8425</v>
      </c>
      <c r="B8459" s="2" t="n">
        <v>1</v>
      </c>
      <c r="C8459" s="22" t="n">
        <f aca="true">NORMSINV(MAX(RAND(),0.000000000001))</f>
        <v>-0.319800713669</v>
      </c>
      <c r="D8459" s="24" t="n">
        <f aca="false">IF($B$11="","",$B$11*EXP($B$12*C8459))</f>
        <v>810.57155758081</v>
      </c>
      <c r="E8459" s="20" t="n">
        <f aca="true">IF($B$10="","",$B$10*(1-$B$14+2*$B$14*RAND()))</f>
        <v>3.51603931426149</v>
      </c>
      <c r="F8459" s="21" t="n">
        <f aca="false">INDEX($E$17:$E$28,B8459)</f>
        <v>4.92562580645161</v>
      </c>
      <c r="G8459" s="25" t="n">
        <f aca="false">IF(OR(D8459="",E8459="",F8459=""),"",D8459*($B$7-$B$8-F8459-E8459))</f>
        <v>3484.1079981075</v>
      </c>
      <c r="H8459" s="25" t="n">
        <f aca="false">IF(D8459="","",D8459*$F$30)</f>
        <v>4052.20933065798</v>
      </c>
    </row>
    <row r="8460" customFormat="false" ht="15" hidden="false" customHeight="false" outlineLevel="0" collapsed="false">
      <c r="A8460" s="2" t="n">
        <v>8426</v>
      </c>
      <c r="B8460" s="2" t="n">
        <v>2</v>
      </c>
      <c r="C8460" s="22" t="n">
        <f aca="true">NORMSINV(MAX(RAND(),0.000000000001))</f>
        <v>-1.39217227328117</v>
      </c>
      <c r="D8460" s="24" t="n">
        <f aca="false">IF($B$11="","",$B$11*EXP($B$12*C8460))</f>
        <v>515.882300063606</v>
      </c>
      <c r="E8460" s="20" t="n">
        <f aca="true">IF($B$10="","",$B$10*(1-$B$14+2*$B$14*RAND()))</f>
        <v>3.87334245459823</v>
      </c>
      <c r="F8460" s="21" t="n">
        <f aca="false">INDEX($E$17:$E$28,B8460)</f>
        <v>5.0612</v>
      </c>
      <c r="G8460" s="25" t="n">
        <f aca="false">IF(OR(D8460="",E8460="",F8460=""),"",D8460*($B$7-$B$8-F8460-E8460))</f>
        <v>1963.16819131627</v>
      </c>
      <c r="H8460" s="25" t="n">
        <f aca="false">IF(D8460="","",D8460*$F$30)</f>
        <v>2578.99879447798</v>
      </c>
    </row>
    <row r="8461" customFormat="false" ht="15" hidden="false" customHeight="false" outlineLevel="0" collapsed="false">
      <c r="A8461" s="2" t="n">
        <v>8427</v>
      </c>
      <c r="B8461" s="2" t="n">
        <v>3</v>
      </c>
      <c r="C8461" s="22" t="n">
        <f aca="true">NORMSINV(MAX(RAND(),0.000000000001))</f>
        <v>1.94979072858879</v>
      </c>
      <c r="D8461" s="24" t="n">
        <f aca="false">IF($B$11="","",$B$11*EXP($B$12*C8461))</f>
        <v>2109.20936067707</v>
      </c>
      <c r="E8461" s="20" t="n">
        <f aca="true">IF($B$10="","",$B$10*(1-$B$14+2*$B$14*RAND()))</f>
        <v>3.79673759352293</v>
      </c>
      <c r="F8461" s="21" t="n">
        <f aca="false">INDEX($E$17:$E$28,B8461)</f>
        <v>5.0612</v>
      </c>
      <c r="G8461" s="25" t="n">
        <f aca="false">IF(OR(D8461="",E8461="",F8461=""),"",D8461*($B$7-$B$8-F8461-E8461))</f>
        <v>8188.08236647398</v>
      </c>
      <c r="H8461" s="25" t="n">
        <f aca="false">IF(D8461="","",D8461*$F$30)</f>
        <v>10544.3594358968</v>
      </c>
    </row>
    <row r="8462" customFormat="false" ht="15" hidden="false" customHeight="false" outlineLevel="0" collapsed="false">
      <c r="A8462" s="2" t="n">
        <v>8428</v>
      </c>
      <c r="B8462" s="2" t="n">
        <v>4</v>
      </c>
      <c r="C8462" s="22" t="n">
        <f aca="true">NORMSINV(MAX(RAND(),0.000000000001))</f>
        <v>0.597447368791499</v>
      </c>
      <c r="D8462" s="24" t="n">
        <f aca="false">IF($B$11="","",$B$11*EXP($B$12*C8462))</f>
        <v>1193.01243176437</v>
      </c>
      <c r="E8462" s="20" t="n">
        <f aca="true">IF($B$10="","",$B$10*(1-$B$14+2*$B$14*RAND()))</f>
        <v>4.10324153644113</v>
      </c>
      <c r="F8462" s="21" t="n">
        <f aca="false">INDEX($E$17:$E$28,B8462)</f>
        <v>4.89657419354839</v>
      </c>
      <c r="G8462" s="25" t="n">
        <f aca="false">IF(OR(D8462="",E8462="",F8462=""),"",D8462*($B$7-$B$8-F8462-E8462))</f>
        <v>4462.08633121206</v>
      </c>
      <c r="H8462" s="25" t="n">
        <f aca="false">IF(D8462="","",D8462*$F$30)</f>
        <v>5964.10774887645</v>
      </c>
    </row>
    <row r="8463" customFormat="false" ht="15" hidden="false" customHeight="false" outlineLevel="0" collapsed="false">
      <c r="A8463" s="2" t="n">
        <v>8429</v>
      </c>
      <c r="B8463" s="2" t="n">
        <v>5</v>
      </c>
      <c r="C8463" s="22" t="n">
        <f aca="true">NORMSINV(MAX(RAND(),0.000000000001))</f>
        <v>0.544925916331768</v>
      </c>
      <c r="D8463" s="24" t="n">
        <f aca="false">IF($B$11="","",$B$11*EXP($B$12*C8463))</f>
        <v>1166.90017031477</v>
      </c>
      <c r="E8463" s="20" t="n">
        <f aca="true">IF($B$10="","",$B$10*(1-$B$14+2*$B$14*RAND()))</f>
        <v>3.89153397943626</v>
      </c>
      <c r="F8463" s="21" t="n">
        <f aca="false">INDEX($E$17:$E$28,B8463)</f>
        <v>4.761</v>
      </c>
      <c r="G8463" s="25" t="n">
        <f aca="false">IF(OR(D8463="",E8463="",F8463=""),"",D8463*($B$7-$B$8-F8463-E8463))</f>
        <v>4769.66479555165</v>
      </c>
      <c r="H8463" s="25" t="n">
        <f aca="false">IF(D8463="","",D8463*$F$30)</f>
        <v>5833.56733143758</v>
      </c>
    </row>
    <row r="8464" customFormat="false" ht="15" hidden="false" customHeight="false" outlineLevel="0" collapsed="false">
      <c r="A8464" s="2" t="n">
        <v>8430</v>
      </c>
      <c r="B8464" s="2" t="n">
        <v>6</v>
      </c>
      <c r="C8464" s="22" t="n">
        <f aca="true">NORMSINV(MAX(RAND(),0.000000000001))</f>
        <v>-0.0683983771097195</v>
      </c>
      <c r="D8464" s="24" t="n">
        <f aca="false">IF($B$11="","",$B$11*EXP($B$12*C8464))</f>
        <v>901.150282849878</v>
      </c>
      <c r="E8464" s="20" t="n">
        <f aca="true">IF($B$10="","",$B$10*(1-$B$14+2*$B$14*RAND()))</f>
        <v>4.08769001795947</v>
      </c>
      <c r="F8464" s="21" t="n">
        <f aca="false">INDEX($E$17:$E$28,B8464)</f>
        <v>4.761</v>
      </c>
      <c r="G8464" s="25" t="n">
        <f aca="false">IF(OR(D8464="",E8464="",F8464=""),"",D8464*($B$7-$B$8-F8464-E8464))</f>
        <v>3506.65509097238</v>
      </c>
      <c r="H8464" s="25" t="n">
        <f aca="false">IF(D8464="","",D8464*$F$30)</f>
        <v>4505.03049402311</v>
      </c>
    </row>
    <row r="8465" customFormat="false" ht="15" hidden="false" customHeight="false" outlineLevel="0" collapsed="false">
      <c r="A8465" s="2" t="n">
        <v>8431</v>
      </c>
      <c r="B8465" s="2" t="n">
        <v>7</v>
      </c>
      <c r="C8465" s="22" t="n">
        <f aca="true">NORMSINV(MAX(RAND(),0.000000000001))</f>
        <v>-1.67989051755706</v>
      </c>
      <c r="D8465" s="24" t="n">
        <f aca="false">IF($B$11="","",$B$11*EXP($B$12*C8465))</f>
        <v>456.98196844345</v>
      </c>
      <c r="E8465" s="20" t="n">
        <f aca="true">IF($B$10="","",$B$10*(1-$B$14+2*$B$14*RAND()))</f>
        <v>3.70673833030264</v>
      </c>
      <c r="F8465" s="21" t="n">
        <f aca="false">INDEX($E$17:$E$28,B8465)</f>
        <v>4.761</v>
      </c>
      <c r="G8465" s="25" t="n">
        <f aca="false">IF(OR(D8465="",E8465="",F8465=""),"",D8465*($B$7-$B$8-F8465-E8465))</f>
        <v>1952.3465475238</v>
      </c>
      <c r="H8465" s="25" t="n">
        <f aca="false">IF(D8465="","",D8465*$F$30)</f>
        <v>2284.5442566425</v>
      </c>
    </row>
    <row r="8466" customFormat="false" ht="15" hidden="false" customHeight="false" outlineLevel="0" collapsed="false">
      <c r="A8466" s="2" t="n">
        <v>8432</v>
      </c>
      <c r="B8466" s="2" t="n">
        <v>8</v>
      </c>
      <c r="C8466" s="22" t="n">
        <f aca="true">NORMSINV(MAX(RAND(),0.000000000001))</f>
        <v>-1.38422622448386</v>
      </c>
      <c r="D8466" s="24" t="n">
        <f aca="false">IF($B$11="","",$B$11*EXP($B$12*C8466))</f>
        <v>517.612469628827</v>
      </c>
      <c r="E8466" s="20" t="n">
        <f aca="true">IF($B$10="","",$B$10*(1-$B$14+2*$B$14*RAND()))</f>
        <v>3.93703121453216</v>
      </c>
      <c r="F8466" s="21" t="n">
        <f aca="false">INDEX($E$17:$E$28,B8466)</f>
        <v>4.761</v>
      </c>
      <c r="G8466" s="25" t="n">
        <f aca="false">IF(OR(D8466="",E8466="",F8466=""),"",D8466*($B$7-$B$8-F8466-E8466))</f>
        <v>2092.17344520864</v>
      </c>
      <c r="H8466" s="25" t="n">
        <f aca="false">IF(D8466="","",D8466*$F$30)</f>
        <v>2587.64825816843</v>
      </c>
    </row>
    <row r="8467" customFormat="false" ht="15" hidden="false" customHeight="false" outlineLevel="0" collapsed="false">
      <c r="A8467" s="2" t="n">
        <v>8433</v>
      </c>
      <c r="B8467" s="2" t="n">
        <v>9</v>
      </c>
      <c r="C8467" s="22" t="n">
        <f aca="true">NORMSINV(MAX(RAND(),0.000000000001))</f>
        <v>-0.458457098616589</v>
      </c>
      <c r="D8467" s="24" t="n">
        <f aca="false">IF($B$11="","",$B$11*EXP($B$12*C8467))</f>
        <v>764.570722949089</v>
      </c>
      <c r="E8467" s="20" t="n">
        <f aca="true">IF($B$10="","",$B$10*(1-$B$14+2*$B$14*RAND()))</f>
        <v>3.93299182501328</v>
      </c>
      <c r="F8467" s="21" t="n">
        <f aca="false">INDEX($E$17:$E$28,B8467)</f>
        <v>4.761</v>
      </c>
      <c r="G8467" s="25" t="n">
        <f aca="false">IF(OR(D8467="",E8467="",F8467=""),"",D8467*($B$7-$B$8-F8467-E8467))</f>
        <v>3093.45939540752</v>
      </c>
      <c r="H8467" s="25" t="n">
        <f aca="false">IF(D8467="","",D8467*$F$30)</f>
        <v>3822.24195816708</v>
      </c>
    </row>
    <row r="8468" customFormat="false" ht="15" hidden="false" customHeight="false" outlineLevel="0" collapsed="false">
      <c r="A8468" s="2" t="n">
        <v>8434</v>
      </c>
      <c r="B8468" s="2" t="n">
        <v>10</v>
      </c>
      <c r="C8468" s="22" t="n">
        <f aca="true">NORMSINV(MAX(RAND(),0.000000000001))</f>
        <v>-0.476354655064243</v>
      </c>
      <c r="D8468" s="24" t="n">
        <f aca="false">IF($B$11="","",$B$11*EXP($B$12*C8468))</f>
        <v>758.826458921364</v>
      </c>
      <c r="E8468" s="20" t="n">
        <f aca="true">IF($B$10="","",$B$10*(1-$B$14+2*$B$14*RAND()))</f>
        <v>3.60557633852807</v>
      </c>
      <c r="F8468" s="21" t="n">
        <f aca="false">INDEX($E$17:$E$28,B8468)</f>
        <v>4.761</v>
      </c>
      <c r="G8468" s="25" t="n">
        <f aca="false">IF(OR(D8468="",E8468="",F8468=""),"",D8468*($B$7-$B$8-F8468-E8468))</f>
        <v>3318.66959039765</v>
      </c>
      <c r="H8468" s="25" t="n">
        <f aca="false">IF(D8468="","",D8468*$F$30)</f>
        <v>3793.52523343968</v>
      </c>
    </row>
    <row r="8469" customFormat="false" ht="15" hidden="false" customHeight="false" outlineLevel="0" collapsed="false">
      <c r="A8469" s="2" t="n">
        <v>8435</v>
      </c>
      <c r="B8469" s="2" t="n">
        <v>11</v>
      </c>
      <c r="C8469" s="22" t="n">
        <f aca="true">NORMSINV(MAX(RAND(),0.000000000001))</f>
        <v>-0.0719926807144566</v>
      </c>
      <c r="D8469" s="24" t="n">
        <f aca="false">IF($B$11="","",$B$11*EXP($B$12*C8469))</f>
        <v>899.786507900674</v>
      </c>
      <c r="E8469" s="20" t="n">
        <f aca="true">IF($B$10="","",$B$10*(1-$B$14+2*$B$14*RAND()))</f>
        <v>3.92213796094845</v>
      </c>
      <c r="F8469" s="21" t="n">
        <f aca="false">INDEX($E$17:$E$28,B8469)</f>
        <v>4.761</v>
      </c>
      <c r="G8469" s="25" t="n">
        <f aca="false">IF(OR(D8469="",E8469="",F8469=""),"",D8469*($B$7-$B$8-F8469-E8469))</f>
        <v>3650.309727153</v>
      </c>
      <c r="H8469" s="25" t="n">
        <f aca="false">IF(D8469="","",D8469*$F$30)</f>
        <v>4498.21271029705</v>
      </c>
    </row>
    <row r="8470" customFormat="false" ht="15" hidden="false" customHeight="false" outlineLevel="0" collapsed="false">
      <c r="A8470" s="2" t="n">
        <v>8436</v>
      </c>
      <c r="B8470" s="2" t="n">
        <v>12</v>
      </c>
      <c r="C8470" s="22" t="n">
        <f aca="true">NORMSINV(MAX(RAND(),0.000000000001))</f>
        <v>-0.225698937903633</v>
      </c>
      <c r="D8470" s="24" t="n">
        <f aca="false">IF($B$11="","",$B$11*EXP($B$12*C8470))</f>
        <v>843.357476280041</v>
      </c>
      <c r="E8470" s="20" t="n">
        <f aca="true">IF($B$10="","",$B$10*(1-$B$14+2*$B$14*RAND()))</f>
        <v>4.06186144581891</v>
      </c>
      <c r="F8470" s="21" t="n">
        <f aca="false">INDEX($E$17:$E$28,B8470)</f>
        <v>4.761</v>
      </c>
      <c r="G8470" s="25" t="n">
        <f aca="false">IF(OR(D8470="",E8470="",F8470=""),"",D8470*($B$7-$B$8-F8470-E8470))</f>
        <v>3303.54808529341</v>
      </c>
      <c r="H8470" s="25" t="n">
        <f aca="false">IF(D8470="","",D8470*$F$30)</f>
        <v>4216.11269541918</v>
      </c>
    </row>
    <row r="8471" customFormat="false" ht="15" hidden="false" customHeight="false" outlineLevel="0" collapsed="false">
      <c r="A8471" s="2" t="n">
        <v>8437</v>
      </c>
      <c r="B8471" s="2" t="n">
        <v>1</v>
      </c>
      <c r="C8471" s="22" t="n">
        <f aca="true">NORMSINV(MAX(RAND(),0.000000000001))</f>
        <v>0.533552352333404</v>
      </c>
      <c r="D8471" s="24" t="n">
        <f aca="false">IF($B$11="","",$B$11*EXP($B$12*C8471))</f>
        <v>1161.32125730689</v>
      </c>
      <c r="E8471" s="20" t="n">
        <f aca="true">IF($B$10="","",$B$10*(1-$B$14+2*$B$14*RAND()))</f>
        <v>4.09518672701349</v>
      </c>
      <c r="F8471" s="21" t="n">
        <f aca="false">INDEX($E$17:$E$28,B8471)</f>
        <v>4.92562580645161</v>
      </c>
      <c r="G8471" s="25" t="n">
        <f aca="false">IF(OR(D8471="",E8471="",F8471=""),"",D8471*($B$7-$B$8-F8471-E8471))</f>
        <v>4319.17146479633</v>
      </c>
      <c r="H8471" s="25" t="n">
        <f aca="false">IF(D8471="","",D8471*$F$30)</f>
        <v>5805.6772295286</v>
      </c>
    </row>
    <row r="8472" customFormat="false" ht="15" hidden="false" customHeight="false" outlineLevel="0" collapsed="false">
      <c r="A8472" s="2" t="n">
        <v>8438</v>
      </c>
      <c r="B8472" s="2" t="n">
        <v>2</v>
      </c>
      <c r="C8472" s="22" t="n">
        <f aca="true">NORMSINV(MAX(RAND(),0.000000000001))</f>
        <v>0.0887723125653102</v>
      </c>
      <c r="D8472" s="24" t="n">
        <f aca="false">IF($B$11="","",$B$11*EXP($B$12*C8472))</f>
        <v>962.85076862271</v>
      </c>
      <c r="E8472" s="20" t="n">
        <f aca="true">IF($B$10="","",$B$10*(1-$B$14+2*$B$14*RAND()))</f>
        <v>3.81955205176658</v>
      </c>
      <c r="F8472" s="21" t="n">
        <f aca="false">INDEX($E$17:$E$28,B8472)</f>
        <v>5.0612</v>
      </c>
      <c r="G8472" s="25" t="n">
        <f aca="false">IF(OR(D8472="",E8472="",F8472=""),"",D8472*($B$7-$B$8-F8472-E8472))</f>
        <v>3715.87985326217</v>
      </c>
      <c r="H8472" s="25" t="n">
        <f aca="false">IF(D8472="","",D8472*$F$30)</f>
        <v>4813.48356249865</v>
      </c>
    </row>
    <row r="8473" customFormat="false" ht="15" hidden="false" customHeight="false" outlineLevel="0" collapsed="false">
      <c r="A8473" s="2" t="n">
        <v>8439</v>
      </c>
      <c r="B8473" s="2" t="n">
        <v>3</v>
      </c>
      <c r="C8473" s="22" t="n">
        <f aca="true">NORMSINV(MAX(RAND(),0.000000000001))</f>
        <v>0.785907079177882</v>
      </c>
      <c r="D8473" s="24" t="n">
        <f aca="false">IF($B$11="","",$B$11*EXP($B$12*C8473))</f>
        <v>1291.61334325647</v>
      </c>
      <c r="E8473" s="20" t="n">
        <f aca="true">IF($B$10="","",$B$10*(1-$B$14+2*$B$14*RAND()))</f>
        <v>3.51078282203456</v>
      </c>
      <c r="F8473" s="21" t="n">
        <f aca="false">INDEX($E$17:$E$28,B8473)</f>
        <v>5.0612</v>
      </c>
      <c r="G8473" s="25" t="n">
        <f aca="false">IF(OR(D8473="",E8473="",F8473=""),"",D8473*($B$7-$B$8-F8473-E8473))</f>
        <v>5383.46660198233</v>
      </c>
      <c r="H8473" s="25" t="n">
        <f aca="false">IF(D8473="","",D8473*$F$30)</f>
        <v>6457.03342560773</v>
      </c>
    </row>
    <row r="8474" customFormat="false" ht="15" hidden="false" customHeight="false" outlineLevel="0" collapsed="false">
      <c r="A8474" s="2" t="n">
        <v>8440</v>
      </c>
      <c r="B8474" s="2" t="n">
        <v>4</v>
      </c>
      <c r="C8474" s="22" t="n">
        <f aca="true">NORMSINV(MAX(RAND(),0.000000000001))</f>
        <v>1.29339161134595</v>
      </c>
      <c r="D8474" s="24" t="n">
        <f aca="false">IF($B$11="","",$B$11*EXP($B$12*C8474))</f>
        <v>1599.56041701815</v>
      </c>
      <c r="E8474" s="20" t="n">
        <f aca="true">IF($B$10="","",$B$10*(1-$B$14+2*$B$14*RAND()))</f>
        <v>3.97913326708013</v>
      </c>
      <c r="F8474" s="21" t="n">
        <f aca="false">INDEX($E$17:$E$28,B8474)</f>
        <v>4.89657419354839</v>
      </c>
      <c r="G8474" s="25" t="n">
        <f aca="false">IF(OR(D8474="",E8474="",F8474=""),"",D8474*($B$7-$B$8-F8474-E8474))</f>
        <v>6181.16938575716</v>
      </c>
      <c r="H8474" s="25" t="n">
        <f aca="false">IF(D8474="","",D8474*$F$30)</f>
        <v>7996.52243675711</v>
      </c>
    </row>
    <row r="8475" customFormat="false" ht="15" hidden="false" customHeight="false" outlineLevel="0" collapsed="false">
      <c r="A8475" s="2" t="n">
        <v>8441</v>
      </c>
      <c r="B8475" s="2" t="n">
        <v>5</v>
      </c>
      <c r="C8475" s="22" t="n">
        <f aca="true">NORMSINV(MAX(RAND(),0.000000000001))</f>
        <v>1.24987016201188</v>
      </c>
      <c r="D8475" s="24" t="n">
        <f aca="false">IF($B$11="","",$B$11*EXP($B$12*C8475))</f>
        <v>1570.4942679879</v>
      </c>
      <c r="E8475" s="20" t="n">
        <f aca="true">IF($B$10="","",$B$10*(1-$B$14+2*$B$14*RAND()))</f>
        <v>4.07953070997571</v>
      </c>
      <c r="F8475" s="21" t="n">
        <f aca="false">INDEX($E$17:$E$28,B8475)</f>
        <v>4.761</v>
      </c>
      <c r="G8475" s="25" t="n">
        <f aca="false">IF(OR(D8475="",E8475="",F8475=""),"",D8475*($B$7-$B$8-F8475-E8475))</f>
        <v>6124.09416817801</v>
      </c>
      <c r="H8475" s="25" t="n">
        <f aca="false">IF(D8475="","",D8475*$F$30)</f>
        <v>7851.21494452512</v>
      </c>
    </row>
    <row r="8476" customFormat="false" ht="15" hidden="false" customHeight="false" outlineLevel="0" collapsed="false">
      <c r="A8476" s="2" t="n">
        <v>8442</v>
      </c>
      <c r="B8476" s="2" t="n">
        <v>6</v>
      </c>
      <c r="C8476" s="22" t="n">
        <f aca="true">NORMSINV(MAX(RAND(),0.000000000001))</f>
        <v>0.609670536449439</v>
      </c>
      <c r="D8476" s="24" t="n">
        <f aca="false">IF($B$11="","",$B$11*EXP($B$12*C8476))</f>
        <v>1199.1728071658</v>
      </c>
      <c r="E8476" s="20" t="n">
        <f aca="true">IF($B$10="","",$B$10*(1-$B$14+2*$B$14*RAND()))</f>
        <v>3.75178190653116</v>
      </c>
      <c r="F8476" s="21" t="n">
        <f aca="false">INDEX($E$17:$E$28,B8476)</f>
        <v>4.761</v>
      </c>
      <c r="G8476" s="25" t="n">
        <f aca="false">IF(OR(D8476="",E8476="",F8476=""),"",D8476*($B$7-$B$8-F8476-E8476))</f>
        <v>5069.1649876471</v>
      </c>
      <c r="H8476" s="25" t="n">
        <f aca="false">IF(D8476="","",D8476*$F$30)</f>
        <v>5994.90469758327</v>
      </c>
    </row>
    <row r="8477" customFormat="false" ht="15" hidden="false" customHeight="false" outlineLevel="0" collapsed="false">
      <c r="A8477" s="2" t="n">
        <v>8443</v>
      </c>
      <c r="B8477" s="2" t="n">
        <v>7</v>
      </c>
      <c r="C8477" s="22" t="n">
        <f aca="true">NORMSINV(MAX(RAND(),0.000000000001))</f>
        <v>-1.417869317048</v>
      </c>
      <c r="D8477" s="24" t="n">
        <f aca="false">IF($B$11="","",$B$11*EXP($B$12*C8477))</f>
        <v>510.326530405799</v>
      </c>
      <c r="E8477" s="20" t="n">
        <f aca="true">IF($B$10="","",$B$10*(1-$B$14+2*$B$14*RAND()))</f>
        <v>4.11434892382931</v>
      </c>
      <c r="F8477" s="21" t="n">
        <f aca="false">INDEX($E$17:$E$28,B8477)</f>
        <v>4.761</v>
      </c>
      <c r="G8477" s="25" t="n">
        <f aca="false">IF(OR(D8477="",E8477="",F8477=""),"",D8477*($B$7-$B$8-F8477-E8477))</f>
        <v>1972.23397493123</v>
      </c>
      <c r="H8477" s="25" t="n">
        <f aca="false">IF(D8477="","",D8477*$F$30)</f>
        <v>2551.22439080467</v>
      </c>
    </row>
    <row r="8478" customFormat="false" ht="15" hidden="false" customHeight="false" outlineLevel="0" collapsed="false">
      <c r="A8478" s="2" t="n">
        <v>8444</v>
      </c>
      <c r="B8478" s="2" t="n">
        <v>8</v>
      </c>
      <c r="C8478" s="22" t="n">
        <f aca="true">NORMSINV(MAX(RAND(),0.000000000001))</f>
        <v>0.563328114293752</v>
      </c>
      <c r="D8478" s="24" t="n">
        <f aca="false">IF($B$11="","",$B$11*EXP($B$12*C8478))</f>
        <v>1175.98355739071</v>
      </c>
      <c r="E8478" s="20" t="n">
        <f aca="true">IF($B$10="","",$B$10*(1-$B$14+2*$B$14*RAND()))</f>
        <v>3.66570977535474</v>
      </c>
      <c r="F8478" s="21" t="n">
        <f aca="false">INDEX($E$17:$E$28,B8478)</f>
        <v>4.761</v>
      </c>
      <c r="G8478" s="25" t="n">
        <f aca="false">IF(OR(D8478="",E8478="",F8478=""),"",D8478*($B$7-$B$8-F8478-E8478))</f>
        <v>5072.35838243689</v>
      </c>
      <c r="H8478" s="25" t="n">
        <f aca="false">IF(D8478="","",D8478*$F$30)</f>
        <v>5878.97700010761</v>
      </c>
    </row>
    <row r="8479" customFormat="false" ht="15" hidden="false" customHeight="false" outlineLevel="0" collapsed="false">
      <c r="A8479" s="2" t="n">
        <v>8445</v>
      </c>
      <c r="B8479" s="2" t="n">
        <v>9</v>
      </c>
      <c r="C8479" s="22" t="n">
        <f aca="true">NORMSINV(MAX(RAND(),0.000000000001))</f>
        <v>-0.7688302984153</v>
      </c>
      <c r="D8479" s="24" t="n">
        <f aca="false">IF($B$11="","",$B$11*EXP($B$12*C8479))</f>
        <v>670.842104309812</v>
      </c>
      <c r="E8479" s="20" t="n">
        <f aca="true">IF($B$10="","",$B$10*(1-$B$14+2*$B$14*RAND()))</f>
        <v>3.45269180680094</v>
      </c>
      <c r="F8479" s="21" t="n">
        <f aca="false">INDEX($E$17:$E$28,B8479)</f>
        <v>4.761</v>
      </c>
      <c r="G8479" s="25" t="n">
        <f aca="false">IF(OR(D8479="",E8479="",F8479=""),"",D8479*($B$7-$B$8-F8479-E8479))</f>
        <v>3036.4381130804</v>
      </c>
      <c r="H8479" s="25" t="n">
        <f aca="false">IF(D8479="","",D8479*$F$30)</f>
        <v>3353.67384786561</v>
      </c>
    </row>
    <row r="8480" customFormat="false" ht="15" hidden="false" customHeight="false" outlineLevel="0" collapsed="false">
      <c r="A8480" s="2" t="n">
        <v>8446</v>
      </c>
      <c r="B8480" s="2" t="n">
        <v>10</v>
      </c>
      <c r="C8480" s="22" t="n">
        <f aca="true">NORMSINV(MAX(RAND(),0.000000000001))</f>
        <v>-1.68080455695593</v>
      </c>
      <c r="D8480" s="24" t="n">
        <f aca="false">IF($B$11="","",$B$11*EXP($B$12*C8480))</f>
        <v>456.805997927134</v>
      </c>
      <c r="E8480" s="20" t="n">
        <f aca="true">IF($B$10="","",$B$10*(1-$B$14+2*$B$14*RAND()))</f>
        <v>3.65350898803439</v>
      </c>
      <c r="F8480" s="21" t="n">
        <f aca="false">INDEX($E$17:$E$28,B8480)</f>
        <v>4.761</v>
      </c>
      <c r="G8480" s="25" t="n">
        <f aca="false">IF(OR(D8480="",E8480="",F8480=""),"",D8480*($B$7-$B$8-F8480-E8480))</f>
        <v>1975.9102382458</v>
      </c>
      <c r="H8480" s="25" t="n">
        <f aca="false">IF(D8480="","",D8480*$F$30)</f>
        <v>2283.66454483733</v>
      </c>
    </row>
    <row r="8481" customFormat="false" ht="15" hidden="false" customHeight="false" outlineLevel="0" collapsed="false">
      <c r="A8481" s="2" t="n">
        <v>8447</v>
      </c>
      <c r="B8481" s="2" t="n">
        <v>11</v>
      </c>
      <c r="C8481" s="22" t="n">
        <f aca="true">NORMSINV(MAX(RAND(),0.000000000001))</f>
        <v>-2.14028402634867</v>
      </c>
      <c r="D8481" s="24" t="n">
        <f aca="false">IF($B$11="","",$B$11*EXP($B$12*C8481))</f>
        <v>376.398992708312</v>
      </c>
      <c r="E8481" s="20" t="n">
        <f aca="true">IF($B$10="","",$B$10*(1-$B$14+2*$B$14*RAND()))</f>
        <v>3.65415760085579</v>
      </c>
      <c r="F8481" s="21" t="n">
        <f aca="false">INDEX($E$17:$E$28,B8481)</f>
        <v>4.761</v>
      </c>
      <c r="G8481" s="25" t="n">
        <f aca="false">IF(OR(D8481="",E8481="",F8481=""),"",D8481*($B$7-$B$8-F8481-E8481))</f>
        <v>1627.86632266008</v>
      </c>
      <c r="H8481" s="25" t="n">
        <f aca="false">IF(D8481="","",D8481*$F$30)</f>
        <v>1881.69384434739</v>
      </c>
    </row>
    <row r="8482" customFormat="false" ht="15" hidden="false" customHeight="false" outlineLevel="0" collapsed="false">
      <c r="A8482" s="2" t="n">
        <v>8448</v>
      </c>
      <c r="B8482" s="2" t="n">
        <v>12</v>
      </c>
      <c r="C8482" s="22" t="n">
        <f aca="true">NORMSINV(MAX(RAND(),0.000000000001))</f>
        <v>0.334054840465686</v>
      </c>
      <c r="D8482" s="24" t="n">
        <f aca="false">IF($B$11="","",$B$11*EXP($B$12*C8482))</f>
        <v>1067.68941664353</v>
      </c>
      <c r="E8482" s="20" t="n">
        <f aca="true">IF($B$10="","",$B$10*(1-$B$14+2*$B$14*RAND()))</f>
        <v>3.9102657652235</v>
      </c>
      <c r="F8482" s="21" t="n">
        <f aca="false">INDEX($E$17:$E$28,B8482)</f>
        <v>4.761</v>
      </c>
      <c r="G8482" s="25" t="n">
        <f aca="false">IF(OR(D8482="",E8482="",F8482=""),"",D8482*($B$7-$B$8-F8482-E8482))</f>
        <v>4344.1444816061</v>
      </c>
      <c r="H8482" s="25" t="n">
        <f aca="false">IF(D8482="","",D8482*$F$30)</f>
        <v>5337.59293168436</v>
      </c>
    </row>
    <row r="8483" customFormat="false" ht="15" hidden="false" customHeight="false" outlineLevel="0" collapsed="false">
      <c r="A8483" s="2" t="n">
        <v>8449</v>
      </c>
      <c r="B8483" s="2" t="n">
        <v>1</v>
      </c>
      <c r="C8483" s="22" t="n">
        <f aca="true">NORMSINV(MAX(RAND(),0.000000000001))</f>
        <v>-0.617897818729262</v>
      </c>
      <c r="D8483" s="24" t="n">
        <f aca="false">IF($B$11="","",$B$11*EXP($B$12*C8483))</f>
        <v>714.892098892644</v>
      </c>
      <c r="E8483" s="20" t="n">
        <f aca="true">IF($B$10="","",$B$10*(1-$B$14+2*$B$14*RAND()))</f>
        <v>3.42949093566676</v>
      </c>
      <c r="F8483" s="21" t="n">
        <f aca="false">INDEX($E$17:$E$28,B8483)</f>
        <v>4.92562580645161</v>
      </c>
      <c r="G8483" s="25" t="n">
        <f aca="false">IF(OR(D8483="",E8483="",F8483=""),"",D8483*($B$7-$B$8-F8483-E8483))</f>
        <v>3134.71839562621</v>
      </c>
      <c r="H8483" s="25" t="n">
        <f aca="false">IF(D8483="","",D8483*$F$30)</f>
        <v>3573.88858078411</v>
      </c>
    </row>
    <row r="8484" customFormat="false" ht="15" hidden="false" customHeight="false" outlineLevel="0" collapsed="false">
      <c r="A8484" s="2" t="n">
        <v>8450</v>
      </c>
      <c r="B8484" s="2" t="n">
        <v>2</v>
      </c>
      <c r="C8484" s="22" t="n">
        <f aca="true">NORMSINV(MAX(RAND(),0.000000000001))</f>
        <v>-2.49475501096028</v>
      </c>
      <c r="D8484" s="24" t="n">
        <f aca="false">IF($B$11="","",$B$11*EXP($B$12*C8484))</f>
        <v>324.176359406929</v>
      </c>
      <c r="E8484" s="20" t="n">
        <f aca="true">IF($B$10="","",$B$10*(1-$B$14+2*$B$14*RAND()))</f>
        <v>4.02725406307709</v>
      </c>
      <c r="F8484" s="21" t="n">
        <f aca="false">INDEX($E$17:$E$28,B8484)</f>
        <v>5.0612</v>
      </c>
      <c r="G8484" s="25" t="n">
        <f aca="false">IF(OR(D8484="",E8484="",F8484=""),"",D8484*($B$7-$B$8-F8484-E8484))</f>
        <v>1183.74486803883</v>
      </c>
      <c r="H8484" s="25" t="n">
        <f aca="false">IF(D8484="","",D8484*$F$30)</f>
        <v>1620.62245594712</v>
      </c>
    </row>
    <row r="8485" customFormat="false" ht="15" hidden="false" customHeight="false" outlineLevel="0" collapsed="false">
      <c r="A8485" s="2" t="n">
        <v>8451</v>
      </c>
      <c r="B8485" s="2" t="n">
        <v>3</v>
      </c>
      <c r="C8485" s="22" t="n">
        <f aca="true">NORMSINV(MAX(RAND(),0.000000000001))</f>
        <v>-1.92821421926359</v>
      </c>
      <c r="D8485" s="24" t="n">
        <f aca="false">IF($B$11="","",$B$11*EXP($B$12*C8485))</f>
        <v>411.582197949372</v>
      </c>
      <c r="E8485" s="20" t="n">
        <f aca="true">IF($B$10="","",$B$10*(1-$B$14+2*$B$14*RAND()))</f>
        <v>3.65417017451097</v>
      </c>
      <c r="F8485" s="21" t="n">
        <f aca="false">INDEX($E$17:$E$28,B8485)</f>
        <v>5.0612</v>
      </c>
      <c r="G8485" s="25" t="n">
        <f aca="false">IF(OR(D8485="",E8485="",F8485=""),"",D8485*($B$7-$B$8-F8485-E8485))</f>
        <v>1656.46598950738</v>
      </c>
      <c r="H8485" s="25" t="n">
        <f aca="false">IF(D8485="","",D8485*$F$30)</f>
        <v>2057.5817239885</v>
      </c>
    </row>
    <row r="8486" customFormat="false" ht="15" hidden="false" customHeight="false" outlineLevel="0" collapsed="false">
      <c r="A8486" s="2" t="n">
        <v>8452</v>
      </c>
      <c r="B8486" s="2" t="n">
        <v>4</v>
      </c>
      <c r="C8486" s="22" t="n">
        <f aca="true">NORMSINV(MAX(RAND(),0.000000000001))</f>
        <v>1.64744240994333</v>
      </c>
      <c r="D8486" s="24" t="n">
        <f aca="false">IF($B$11="","",$B$11*EXP($B$12*C8486))</f>
        <v>1856.9100534831</v>
      </c>
      <c r="E8486" s="20" t="n">
        <f aca="true">IF($B$10="","",$B$10*(1-$B$14+2*$B$14*RAND()))</f>
        <v>3.88824252340175</v>
      </c>
      <c r="F8486" s="21" t="n">
        <f aca="false">INDEX($E$17:$E$28,B8486)</f>
        <v>4.89657419354839</v>
      </c>
      <c r="G8486" s="25" t="n">
        <f aca="false">IF(OR(D8486="",E8486="",F8486=""),"",D8486*($B$7-$B$8-F8486-E8486))</f>
        <v>7344.41960166358</v>
      </c>
      <c r="H8486" s="25" t="n">
        <f aca="false">IF(D8486="","",D8486*$F$30)</f>
        <v>9283.0647393727</v>
      </c>
    </row>
    <row r="8487" customFormat="false" ht="15" hidden="false" customHeight="false" outlineLevel="0" collapsed="false">
      <c r="A8487" s="2" t="n">
        <v>8453</v>
      </c>
      <c r="B8487" s="2" t="n">
        <v>5</v>
      </c>
      <c r="C8487" s="22" t="n">
        <f aca="true">NORMSINV(MAX(RAND(),0.000000000001))</f>
        <v>-0.966105325553761</v>
      </c>
      <c r="D8487" s="24" t="n">
        <f aca="false">IF($B$11="","",$B$11*EXP($B$12*C8487))</f>
        <v>617.333127393836</v>
      </c>
      <c r="E8487" s="20" t="n">
        <f aca="true">IF($B$10="","",$B$10*(1-$B$14+2*$B$14*RAND()))</f>
        <v>3.87015214534533</v>
      </c>
      <c r="F8487" s="21" t="n">
        <f aca="false">INDEX($E$17:$E$28,B8487)</f>
        <v>4.761</v>
      </c>
      <c r="G8487" s="25" t="n">
        <f aca="false">IF(OR(D8487="",E8487="",F8487=""),"",D8487*($B$7-$B$8-F8487-E8487))</f>
        <v>2536.52789609942</v>
      </c>
      <c r="H8487" s="25" t="n">
        <f aca="false">IF(D8487="","",D8487*$F$30)</f>
        <v>3086.17177046727</v>
      </c>
    </row>
    <row r="8488" customFormat="false" ht="15" hidden="false" customHeight="false" outlineLevel="0" collapsed="false">
      <c r="A8488" s="2" t="n">
        <v>8454</v>
      </c>
      <c r="B8488" s="2" t="n">
        <v>6</v>
      </c>
      <c r="C8488" s="22" t="n">
        <f aca="true">NORMSINV(MAX(RAND(),0.000000000001))</f>
        <v>0.947367811935229</v>
      </c>
      <c r="D8488" s="24" t="n">
        <f aca="false">IF($B$11="","",$B$11*EXP($B$12*C8488))</f>
        <v>1382.54522259291</v>
      </c>
      <c r="E8488" s="20" t="n">
        <f aca="true">IF($B$10="","",$B$10*(1-$B$14+2*$B$14*RAND()))</f>
        <v>3.72489627285147</v>
      </c>
      <c r="F8488" s="21" t="n">
        <f aca="false">INDEX($E$17:$E$28,B8488)</f>
        <v>4.761</v>
      </c>
      <c r="G8488" s="25" t="n">
        <f aca="false">IF(OR(D8488="",E8488="",F8488=""),"",D8488*($B$7-$B$8-F8488-E8488))</f>
        <v>5881.49078438391</v>
      </c>
      <c r="H8488" s="25" t="n">
        <f aca="false">IF(D8488="","",D8488*$F$30)</f>
        <v>6911.62007678649</v>
      </c>
    </row>
    <row r="8489" customFormat="false" ht="15" hidden="false" customHeight="false" outlineLevel="0" collapsed="false">
      <c r="A8489" s="2" t="n">
        <v>8455</v>
      </c>
      <c r="B8489" s="2" t="n">
        <v>7</v>
      </c>
      <c r="C8489" s="22" t="n">
        <f aca="true">NORMSINV(MAX(RAND(),0.000000000001))</f>
        <v>-0.52015628971111</v>
      </c>
      <c r="D8489" s="24" t="n">
        <f aca="false">IF($B$11="","",$B$11*EXP($B$12*C8489))</f>
        <v>744.949614353107</v>
      </c>
      <c r="E8489" s="20" t="n">
        <f aca="true">IF($B$10="","",$B$10*(1-$B$14+2*$B$14*RAND()))</f>
        <v>3.74158010763739</v>
      </c>
      <c r="F8489" s="21" t="n">
        <f aca="false">INDEX($E$17:$E$28,B8489)</f>
        <v>4.761</v>
      </c>
      <c r="G8489" s="25" t="n">
        <f aca="false">IF(OR(D8489="",E8489="",F8489=""),"",D8489*($B$7-$B$8-F8489-E8489))</f>
        <v>3156.66431466771</v>
      </c>
      <c r="H8489" s="25" t="n">
        <f aca="false">IF(D8489="","",D8489*$F$30)</f>
        <v>3724.15211207405</v>
      </c>
    </row>
    <row r="8490" customFormat="false" ht="15" hidden="false" customHeight="false" outlineLevel="0" collapsed="false">
      <c r="A8490" s="2" t="n">
        <v>8456</v>
      </c>
      <c r="B8490" s="2" t="n">
        <v>8</v>
      </c>
      <c r="C8490" s="22" t="n">
        <f aca="true">NORMSINV(MAX(RAND(),0.000000000001))</f>
        <v>0.368136407153158</v>
      </c>
      <c r="D8490" s="24" t="n">
        <f aca="false">IF($B$11="","",$B$11*EXP($B$12*C8490))</f>
        <v>1083.13293293463</v>
      </c>
      <c r="E8490" s="20" t="n">
        <f aca="true">IF($B$10="","",$B$10*(1-$B$14+2*$B$14*RAND()))</f>
        <v>3.61065154838773</v>
      </c>
      <c r="F8490" s="21" t="n">
        <f aca="false">INDEX($E$17:$E$28,B8490)</f>
        <v>4.761</v>
      </c>
      <c r="G8490" s="25" t="n">
        <f aca="false">IF(OR(D8490="",E8490="",F8490=""),"",D8490*($B$7-$B$8-F8490-E8490))</f>
        <v>4731.50207047525</v>
      </c>
      <c r="H8490" s="25" t="n">
        <f aca="false">IF(D8490="","",D8490*$F$30)</f>
        <v>5414.7981583268</v>
      </c>
    </row>
    <row r="8491" customFormat="false" ht="15" hidden="false" customHeight="false" outlineLevel="0" collapsed="false">
      <c r="A8491" s="2" t="n">
        <v>8457</v>
      </c>
      <c r="B8491" s="2" t="n">
        <v>9</v>
      </c>
      <c r="C8491" s="22" t="n">
        <f aca="true">NORMSINV(MAX(RAND(),0.000000000001))</f>
        <v>-2.15199659912674</v>
      </c>
      <c r="D8491" s="24" t="n">
        <f aca="false">IF($B$11="","",$B$11*EXP($B$12*C8491))</f>
        <v>374.545934455991</v>
      </c>
      <c r="E8491" s="20" t="n">
        <f aca="true">IF($B$10="","",$B$10*(1-$B$14+2*$B$14*RAND()))</f>
        <v>3.94500036841145</v>
      </c>
      <c r="F8491" s="21" t="n">
        <f aca="false">INDEX($E$17:$E$28,B8491)</f>
        <v>4.761</v>
      </c>
      <c r="G8491" s="25" t="n">
        <f aca="false">IF(OR(D8491="",E8491="",F8491=""),"",D8491*($B$7-$B$8-F8491-E8491))</f>
        <v>1510.91816160846</v>
      </c>
      <c r="H8491" s="25" t="n">
        <f aca="false">IF(D8491="","",D8491*$F$30)</f>
        <v>1872.43003553239</v>
      </c>
    </row>
    <row r="8492" customFormat="false" ht="15" hidden="false" customHeight="false" outlineLevel="0" collapsed="false">
      <c r="A8492" s="2" t="n">
        <v>8458</v>
      </c>
      <c r="B8492" s="2" t="n">
        <v>10</v>
      </c>
      <c r="C8492" s="22" t="n">
        <f aca="true">NORMSINV(MAX(RAND(),0.000000000001))</f>
        <v>-0.941679976347324</v>
      </c>
      <c r="D8492" s="24" t="n">
        <f aca="false">IF($B$11="","",$B$11*EXP($B$12*C8492))</f>
        <v>623.719536302597</v>
      </c>
      <c r="E8492" s="20" t="n">
        <f aca="true">IF($B$10="","",$B$10*(1-$B$14+2*$B$14*RAND()))</f>
        <v>3.85218934152723</v>
      </c>
      <c r="F8492" s="21" t="n">
        <f aca="false">INDEX($E$17:$E$28,B8492)</f>
        <v>4.761</v>
      </c>
      <c r="G8492" s="25" t="n">
        <f aca="false">IF(OR(D8492="",E8492="",F8492=""),"",D8492*($B$7-$B$8-F8492-E8492))</f>
        <v>2573.97243031125</v>
      </c>
      <c r="H8492" s="25" t="n">
        <f aca="false">IF(D8492="","",D8492*$F$30)</f>
        <v>3118.09870588394</v>
      </c>
    </row>
    <row r="8493" customFormat="false" ht="15" hidden="false" customHeight="false" outlineLevel="0" collapsed="false">
      <c r="A8493" s="2" t="n">
        <v>8459</v>
      </c>
      <c r="B8493" s="2" t="n">
        <v>11</v>
      </c>
      <c r="C8493" s="22" t="n">
        <f aca="true">NORMSINV(MAX(RAND(),0.000000000001))</f>
        <v>-0.701636617965761</v>
      </c>
      <c r="D8493" s="24" t="n">
        <f aca="false">IF($B$11="","",$B$11*EXP($B$12*C8493))</f>
        <v>690.107189176619</v>
      </c>
      <c r="E8493" s="20" t="n">
        <f aca="true">IF($B$10="","",$B$10*(1-$B$14+2*$B$14*RAND()))</f>
        <v>3.75850708815728</v>
      </c>
      <c r="F8493" s="21" t="n">
        <f aca="false">INDEX($E$17:$E$28,B8493)</f>
        <v>4.761</v>
      </c>
      <c r="G8493" s="25" t="n">
        <f aca="false">IF(OR(D8493="",E8493="",F8493=""),"",D8493*($B$7-$B$8-F8493-E8493))</f>
        <v>2912.59250033162</v>
      </c>
      <c r="H8493" s="25" t="n">
        <f aca="false">IF(D8493="","",D8493*$F$30)</f>
        <v>3449.98386013175</v>
      </c>
    </row>
    <row r="8494" customFormat="false" ht="15" hidden="false" customHeight="false" outlineLevel="0" collapsed="false">
      <c r="A8494" s="2" t="n">
        <v>8460</v>
      </c>
      <c r="B8494" s="2" t="n">
        <v>12</v>
      </c>
      <c r="C8494" s="22" t="n">
        <f aca="true">NORMSINV(MAX(RAND(),0.000000000001))</f>
        <v>-0.634468664888753</v>
      </c>
      <c r="D8494" s="24" t="n">
        <f aca="false">IF($B$11="","",$B$11*EXP($B$12*C8494))</f>
        <v>709.917828186974</v>
      </c>
      <c r="E8494" s="20" t="n">
        <f aca="true">IF($B$10="","",$B$10*(1-$B$14+2*$B$14*RAND()))</f>
        <v>3.54735911350797</v>
      </c>
      <c r="F8494" s="21" t="n">
        <f aca="false">INDEX($E$17:$E$28,B8494)</f>
        <v>4.761</v>
      </c>
      <c r="G8494" s="25" t="n">
        <f aca="false">IF(OR(D8494="",E8494="",F8494=""),"",D8494*($B$7-$B$8-F8494-E8494))</f>
        <v>3146.10087344302</v>
      </c>
      <c r="H8494" s="25" t="n">
        <f aca="false">IF(D8494="","",D8494*$F$30)</f>
        <v>3549.02120667232</v>
      </c>
    </row>
    <row r="8495" customFormat="false" ht="15" hidden="false" customHeight="false" outlineLevel="0" collapsed="false">
      <c r="A8495" s="2" t="n">
        <v>8461</v>
      </c>
      <c r="B8495" s="2" t="n">
        <v>1</v>
      </c>
      <c r="C8495" s="22" t="n">
        <f aca="true">NORMSINV(MAX(RAND(),0.000000000001))</f>
        <v>0.251423831905443</v>
      </c>
      <c r="D8495" s="24" t="n">
        <f aca="false">IF($B$11="","",$B$11*EXP($B$12*C8495))</f>
        <v>1031.15443651625</v>
      </c>
      <c r="E8495" s="20" t="n">
        <f aca="true">IF($B$10="","",$B$10*(1-$B$14+2*$B$14*RAND()))</f>
        <v>3.58454166127126</v>
      </c>
      <c r="F8495" s="21" t="n">
        <f aca="false">INDEX($E$17:$E$28,B8495)</f>
        <v>4.92562580645161</v>
      </c>
      <c r="G8495" s="25" t="n">
        <f aca="false">IF(OR(D8495="",E8495="",F8495=""),"",D8495*($B$7-$B$8-F8495-E8495))</f>
        <v>4361.61058137833</v>
      </c>
      <c r="H8495" s="25" t="n">
        <f aca="false">IF(D8495="","",D8495*$F$30)</f>
        <v>5154.94725903205</v>
      </c>
    </row>
    <row r="8496" customFormat="false" ht="15" hidden="false" customHeight="false" outlineLevel="0" collapsed="false">
      <c r="A8496" s="2" t="n">
        <v>8462</v>
      </c>
      <c r="B8496" s="2" t="n">
        <v>2</v>
      </c>
      <c r="C8496" s="22" t="n">
        <f aca="true">NORMSINV(MAX(RAND(),0.000000000001))</f>
        <v>-0.633071862887744</v>
      </c>
      <c r="D8496" s="24" t="n">
        <f aca="false">IF($B$11="","",$B$11*EXP($B$12*C8496))</f>
        <v>710.335783934257</v>
      </c>
      <c r="E8496" s="20" t="n">
        <f aca="true">IF($B$10="","",$B$10*(1-$B$14+2*$B$14*RAND()))</f>
        <v>3.84406095830395</v>
      </c>
      <c r="F8496" s="21" t="n">
        <f aca="false">INDEX($E$17:$E$28,B8496)</f>
        <v>5.0612</v>
      </c>
      <c r="G8496" s="25" t="n">
        <f aca="false">IF(OR(D8496="",E8496="",F8496=""),"",D8496*($B$7-$B$8-F8496-E8496))</f>
        <v>2723.95236336647</v>
      </c>
      <c r="H8496" s="25" t="n">
        <f aca="false">IF(D8496="","",D8496*$F$30)</f>
        <v>3551.11065104414</v>
      </c>
    </row>
    <row r="8497" customFormat="false" ht="15" hidden="false" customHeight="false" outlineLevel="0" collapsed="false">
      <c r="A8497" s="2" t="n">
        <v>8463</v>
      </c>
      <c r="B8497" s="2" t="n">
        <v>3</v>
      </c>
      <c r="C8497" s="22" t="n">
        <f aca="true">NORMSINV(MAX(RAND(),0.000000000001))</f>
        <v>0.0903481404566379</v>
      </c>
      <c r="D8497" s="24" t="n">
        <f aca="false">IF($B$11="","",$B$11*EXP($B$12*C8497))</f>
        <v>963.490314225111</v>
      </c>
      <c r="E8497" s="20" t="n">
        <f aca="true">IF($B$10="","",$B$10*(1-$B$14+2*$B$14*RAND()))</f>
        <v>3.91465895587605</v>
      </c>
      <c r="F8497" s="21" t="n">
        <f aca="false">INDEX($E$17:$E$28,B8497)</f>
        <v>5.0612</v>
      </c>
      <c r="G8497" s="25" t="n">
        <f aca="false">IF(OR(D8497="",E8497="",F8497=""),"",D8497*($B$7-$B$8-F8497-E8497))</f>
        <v>3626.71343739062</v>
      </c>
      <c r="H8497" s="25" t="n">
        <f aca="false">IF(D8497="","",D8497*$F$30)</f>
        <v>4816.68077887417</v>
      </c>
    </row>
    <row r="8498" customFormat="false" ht="15" hidden="false" customHeight="false" outlineLevel="0" collapsed="false">
      <c r="A8498" s="2" t="n">
        <v>8464</v>
      </c>
      <c r="B8498" s="2" t="n">
        <v>4</v>
      </c>
      <c r="C8498" s="22" t="n">
        <f aca="true">NORMSINV(MAX(RAND(),0.000000000001))</f>
        <v>-0.960682065748227</v>
      </c>
      <c r="D8498" s="24" t="n">
        <f aca="false">IF($B$11="","",$B$11*EXP($B$12*C8498))</f>
        <v>618.745456359383</v>
      </c>
      <c r="E8498" s="20" t="n">
        <f aca="true">IF($B$10="","",$B$10*(1-$B$14+2*$B$14*RAND()))</f>
        <v>3.81627689549125</v>
      </c>
      <c r="F8498" s="21" t="n">
        <f aca="false">INDEX($E$17:$E$28,B8498)</f>
        <v>4.89657419354839</v>
      </c>
      <c r="G8498" s="25" t="n">
        <f aca="false">IF(OR(D8498="",E8498="",F8498=""),"",D8498*($B$7-$B$8-F8498-E8498))</f>
        <v>2491.78009073936</v>
      </c>
      <c r="H8498" s="25" t="n">
        <f aca="false">IF(D8498="","",D8498*$F$30)</f>
        <v>3093.23228543183</v>
      </c>
    </row>
    <row r="8499" customFormat="false" ht="15" hidden="false" customHeight="false" outlineLevel="0" collapsed="false">
      <c r="A8499" s="2" t="n">
        <v>8465</v>
      </c>
      <c r="B8499" s="2" t="n">
        <v>5</v>
      </c>
      <c r="C8499" s="22" t="n">
        <f aca="true">NORMSINV(MAX(RAND(),0.000000000001))</f>
        <v>-0.53324121984611</v>
      </c>
      <c r="D8499" s="24" t="n">
        <f aca="false">IF($B$11="","",$B$11*EXP($B$12*C8499))</f>
        <v>740.853602870617</v>
      </c>
      <c r="E8499" s="20" t="n">
        <f aca="true">IF($B$10="","",$B$10*(1-$B$14+2*$B$14*RAND()))</f>
        <v>3.66454293666127</v>
      </c>
      <c r="F8499" s="21" t="n">
        <f aca="false">INDEX($E$17:$E$28,B8499)</f>
        <v>4.761</v>
      </c>
      <c r="G8499" s="25" t="n">
        <f aca="false">IF(OR(D8499="",E8499="",F8499=""),"",D8499*($B$7-$B$8-F8499-E8499))</f>
        <v>3196.38105980508</v>
      </c>
      <c r="H8499" s="25" t="n">
        <f aca="false">IF(D8499="","",D8499*$F$30)</f>
        <v>3703.67533147079</v>
      </c>
    </row>
    <row r="8500" customFormat="false" ht="15" hidden="false" customHeight="false" outlineLevel="0" collapsed="false">
      <c r="A8500" s="2" t="n">
        <v>8466</v>
      </c>
      <c r="B8500" s="2" t="n">
        <v>6</v>
      </c>
      <c r="C8500" s="22" t="n">
        <f aca="true">NORMSINV(MAX(RAND(),0.000000000001))</f>
        <v>-0.161614703556756</v>
      </c>
      <c r="D8500" s="24" t="n">
        <f aca="false">IF($B$11="","",$B$11*EXP($B$12*C8500))</f>
        <v>866.440848910465</v>
      </c>
      <c r="E8500" s="20" t="n">
        <f aca="true">IF($B$10="","",$B$10*(1-$B$14+2*$B$14*RAND()))</f>
        <v>4.01800638365593</v>
      </c>
      <c r="F8500" s="21" t="n">
        <f aca="false">INDEX($E$17:$E$28,B8500)</f>
        <v>4.761</v>
      </c>
      <c r="G8500" s="25" t="n">
        <f aca="false">IF(OR(D8500="",E8500="",F8500=""),"",D8500*($B$7-$B$8-F8500-E8500))</f>
        <v>3431.96667147409</v>
      </c>
      <c r="H8500" s="25" t="n">
        <f aca="false">IF(D8500="","",D8500*$F$30)</f>
        <v>4331.5110918732</v>
      </c>
    </row>
    <row r="8501" customFormat="false" ht="15" hidden="false" customHeight="false" outlineLevel="0" collapsed="false">
      <c r="A8501" s="2" t="n">
        <v>8467</v>
      </c>
      <c r="B8501" s="2" t="n">
        <v>7</v>
      </c>
      <c r="C8501" s="22" t="n">
        <f aca="true">NORMSINV(MAX(RAND(),0.000000000001))</f>
        <v>-1.82948329194684</v>
      </c>
      <c r="D8501" s="24" t="n">
        <f aca="false">IF($B$11="","",$B$11*EXP($B$12*C8501))</f>
        <v>429.065940565503</v>
      </c>
      <c r="E8501" s="20" t="n">
        <f aca="true">IF($B$10="","",$B$10*(1-$B$14+2*$B$14*RAND()))</f>
        <v>3.82373255467379</v>
      </c>
      <c r="F8501" s="21" t="n">
        <f aca="false">INDEX($E$17:$E$28,B8501)</f>
        <v>4.761</v>
      </c>
      <c r="G8501" s="25" t="n">
        <f aca="false">IF(OR(D8501="",E8501="",F8501=""),"",D8501*($B$7-$B$8-F8501-E8501))</f>
        <v>1782.88373473011</v>
      </c>
      <c r="H8501" s="25" t="n">
        <f aca="false">IF(D8501="","",D8501*$F$30)</f>
        <v>2144.98645007506</v>
      </c>
    </row>
    <row r="8502" customFormat="false" ht="15" hidden="false" customHeight="false" outlineLevel="0" collapsed="false">
      <c r="A8502" s="2" t="n">
        <v>8468</v>
      </c>
      <c r="B8502" s="2" t="n">
        <v>8</v>
      </c>
      <c r="C8502" s="22" t="n">
        <f aca="true">NORMSINV(MAX(RAND(),0.000000000001))</f>
        <v>-0.276585377695169</v>
      </c>
      <c r="D8502" s="24" t="n">
        <f aca="false">IF($B$11="","",$B$11*EXP($B$12*C8502))</f>
        <v>825.466847161166</v>
      </c>
      <c r="E8502" s="20" t="n">
        <f aca="true">IF($B$10="","",$B$10*(1-$B$14+2*$B$14*RAND()))</f>
        <v>3.68637634485687</v>
      </c>
      <c r="F8502" s="21" t="n">
        <f aca="false">INDEX($E$17:$E$28,B8502)</f>
        <v>4.761</v>
      </c>
      <c r="G8502" s="25" t="n">
        <f aca="false">IF(OR(D8502="",E8502="",F8502=""),"",D8502*($B$7-$B$8-F8502-E8502))</f>
        <v>3543.41851466044</v>
      </c>
      <c r="H8502" s="25" t="n">
        <f aca="false">IF(D8502="","",D8502*$F$30)</f>
        <v>4126.6738623281</v>
      </c>
    </row>
    <row r="8503" customFormat="false" ht="15" hidden="false" customHeight="false" outlineLevel="0" collapsed="false">
      <c r="A8503" s="2" t="n">
        <v>8469</v>
      </c>
      <c r="B8503" s="2" t="n">
        <v>9</v>
      </c>
      <c r="C8503" s="22" t="n">
        <f aca="true">NORMSINV(MAX(RAND(),0.000000000001))</f>
        <v>-1.69404578122122</v>
      </c>
      <c r="D8503" s="24" t="n">
        <f aca="false">IF($B$11="","",$B$11*EXP($B$12*C8503))</f>
        <v>454.264390276931</v>
      </c>
      <c r="E8503" s="20" t="n">
        <f aca="true">IF($B$10="","",$B$10*(1-$B$14+2*$B$14*RAND()))</f>
        <v>3.51411093467019</v>
      </c>
      <c r="F8503" s="21" t="n">
        <f aca="false">INDEX($E$17:$E$28,B8503)</f>
        <v>4.761</v>
      </c>
      <c r="G8503" s="25" t="n">
        <f aca="false">IF(OR(D8503="",E8503="",F8503=""),"",D8503*($B$7-$B$8-F8503-E8503))</f>
        <v>2028.24010891618</v>
      </c>
      <c r="H8503" s="25" t="n">
        <f aca="false">IF(D8503="","",D8503*$F$30)</f>
        <v>2270.95853987243</v>
      </c>
    </row>
    <row r="8504" customFormat="false" ht="15" hidden="false" customHeight="false" outlineLevel="0" collapsed="false">
      <c r="A8504" s="2" t="n">
        <v>8470</v>
      </c>
      <c r="B8504" s="2" t="n">
        <v>10</v>
      </c>
      <c r="C8504" s="22" t="n">
        <f aca="true">NORMSINV(MAX(RAND(),0.000000000001))</f>
        <v>2.09614150341076</v>
      </c>
      <c r="D8504" s="24" t="n">
        <f aca="false">IF($B$11="","",$B$11*EXP($B$12*C8504))</f>
        <v>2243.3727313643</v>
      </c>
      <c r="E8504" s="20" t="n">
        <f aca="true">IF($B$10="","",$B$10*(1-$B$14+2*$B$14*RAND()))</f>
        <v>3.99650136388364</v>
      </c>
      <c r="F8504" s="21" t="n">
        <f aca="false">INDEX($E$17:$E$28,B8504)</f>
        <v>4.761</v>
      </c>
      <c r="G8504" s="25" t="n">
        <f aca="false">IF(OR(D8504="",E8504="",F8504=""),"",D8504*($B$7-$B$8-F8504-E8504))</f>
        <v>8934.22884295897</v>
      </c>
      <c r="H8504" s="25" t="n">
        <f aca="false">IF(D8504="","",D8504*$F$30)</f>
        <v>11215.0689586364</v>
      </c>
    </row>
    <row r="8505" customFormat="false" ht="15" hidden="false" customHeight="false" outlineLevel="0" collapsed="false">
      <c r="A8505" s="2" t="n">
        <v>8471</v>
      </c>
      <c r="B8505" s="2" t="n">
        <v>11</v>
      </c>
      <c r="C8505" s="22" t="n">
        <f aca="true">NORMSINV(MAX(RAND(),0.000000000001))</f>
        <v>-0.776685435438048</v>
      </c>
      <c r="D8505" s="24" t="n">
        <f aca="false">IF($B$11="","",$B$11*EXP($B$12*C8505))</f>
        <v>668.625362555718</v>
      </c>
      <c r="E8505" s="20" t="n">
        <f aca="true">IF($B$10="","",$B$10*(1-$B$14+2*$B$14*RAND()))</f>
        <v>3.55649876084727</v>
      </c>
      <c r="F8505" s="21" t="n">
        <f aca="false">INDEX($E$17:$E$28,B8505)</f>
        <v>4.761</v>
      </c>
      <c r="G8505" s="25" t="n">
        <f aca="false">IF(OR(D8505="",E8505="",F8505=""),"",D8505*($B$7-$B$8-F8505-E8505))</f>
        <v>2956.9964944316</v>
      </c>
      <c r="H8505" s="25" t="n">
        <f aca="false">IF(D8505="","",D8505*$F$30)</f>
        <v>3342.59191248855</v>
      </c>
    </row>
    <row r="8506" customFormat="false" ht="15" hidden="false" customHeight="false" outlineLevel="0" collapsed="false">
      <c r="A8506" s="2" t="n">
        <v>8472</v>
      </c>
      <c r="B8506" s="2" t="n">
        <v>12</v>
      </c>
      <c r="C8506" s="22" t="n">
        <f aca="true">NORMSINV(MAX(RAND(),0.000000000001))</f>
        <v>-1.49751059809034</v>
      </c>
      <c r="D8506" s="24" t="n">
        <f aca="false">IF($B$11="","",$B$11*EXP($B$12*C8506))</f>
        <v>493.485088770365</v>
      </c>
      <c r="E8506" s="20" t="n">
        <f aca="true">IF($B$10="","",$B$10*(1-$B$14+2*$B$14*RAND()))</f>
        <v>3.43122066809874</v>
      </c>
      <c r="F8506" s="21" t="n">
        <f aca="false">INDEX($E$17:$E$28,B8506)</f>
        <v>4.761</v>
      </c>
      <c r="G8506" s="25" t="n">
        <f aca="false">IF(OR(D8506="",E8506="",F8506=""),"",D8506*($B$7-$B$8-F8506-E8506))</f>
        <v>2244.26128731132</v>
      </c>
      <c r="H8506" s="25" t="n">
        <f aca="false">IF(D8506="","",D8506*$F$30)</f>
        <v>2467.03065578081</v>
      </c>
    </row>
    <row r="8507" customFormat="false" ht="15" hidden="false" customHeight="false" outlineLevel="0" collapsed="false">
      <c r="A8507" s="2" t="n">
        <v>8473</v>
      </c>
      <c r="B8507" s="2" t="n">
        <v>1</v>
      </c>
      <c r="C8507" s="22" t="n">
        <f aca="true">NORMSINV(MAX(RAND(),0.000000000001))</f>
        <v>-1.07178134528001</v>
      </c>
      <c r="D8507" s="24" t="n">
        <f aca="false">IF($B$11="","",$B$11*EXP($B$12*C8507))</f>
        <v>590.447370179905</v>
      </c>
      <c r="E8507" s="20" t="n">
        <f aca="true">IF($B$10="","",$B$10*(1-$B$14+2*$B$14*RAND()))</f>
        <v>3.57107112818328</v>
      </c>
      <c r="F8507" s="21" t="n">
        <f aca="false">INDEX($E$17:$E$28,B8507)</f>
        <v>4.92562580645161</v>
      </c>
      <c r="G8507" s="25" t="n">
        <f aca="false">IF(OR(D8507="",E8507="",F8507=""),"",D8507*($B$7-$B$8-F8507-E8507))</f>
        <v>2505.44713582116</v>
      </c>
      <c r="H8507" s="25" t="n">
        <f aca="false">IF(D8507="","",D8507*$F$30)</f>
        <v>2951.76449300338</v>
      </c>
    </row>
    <row r="8508" customFormat="false" ht="15" hidden="false" customHeight="false" outlineLevel="0" collapsed="false">
      <c r="A8508" s="2" t="n">
        <v>8474</v>
      </c>
      <c r="B8508" s="2" t="n">
        <v>2</v>
      </c>
      <c r="C8508" s="22" t="n">
        <f aca="true">NORMSINV(MAX(RAND(),0.000000000001))</f>
        <v>-1.37068593317936</v>
      </c>
      <c r="D8508" s="24" t="n">
        <f aca="false">IF($B$11="","",$B$11*EXP($B$12*C8508))</f>
        <v>520.574106456892</v>
      </c>
      <c r="E8508" s="20" t="n">
        <f aca="true">IF($B$10="","",$B$10*(1-$B$14+2*$B$14*RAND()))</f>
        <v>3.79562811507063</v>
      </c>
      <c r="F8508" s="21" t="n">
        <f aca="false">INDEX($E$17:$E$28,B8508)</f>
        <v>5.0612</v>
      </c>
      <c r="G8508" s="25" t="n">
        <f aca="false">IF(OR(D8508="",E8508="",F8508=""),"",D8508*($B$7-$B$8-F8508-E8508))</f>
        <v>2021.47873421563</v>
      </c>
      <c r="H8508" s="25" t="n">
        <f aca="false">IF(D8508="","",D8508*$F$30)</f>
        <v>2602.45407299929</v>
      </c>
    </row>
    <row r="8509" customFormat="false" ht="15" hidden="false" customHeight="false" outlineLevel="0" collapsed="false">
      <c r="A8509" s="2" t="n">
        <v>8475</v>
      </c>
      <c r="B8509" s="2" t="n">
        <v>3</v>
      </c>
      <c r="C8509" s="22" t="n">
        <f aca="true">NORMSINV(MAX(RAND(),0.000000000001))</f>
        <v>1.80522579369571</v>
      </c>
      <c r="D8509" s="24" t="n">
        <f aca="false">IF($B$11="","",$B$11*EXP($B$12*C8509))</f>
        <v>1984.56234478806</v>
      </c>
      <c r="E8509" s="20" t="n">
        <f aca="true">IF($B$10="","",$B$10*(1-$B$14+2*$B$14*RAND()))</f>
        <v>3.88267756149933</v>
      </c>
      <c r="F8509" s="21" t="n">
        <f aca="false">INDEX($E$17:$E$28,B8509)</f>
        <v>5.0612</v>
      </c>
      <c r="G8509" s="25" t="n">
        <f aca="false">IF(OR(D8509="",E8509="",F8509=""),"",D8509*($B$7-$B$8-F8509-E8509))</f>
        <v>7533.64164765344</v>
      </c>
      <c r="H8509" s="25" t="n">
        <f aca="false">IF(D8509="","",D8509*$F$30)</f>
        <v>9921.22407406445</v>
      </c>
    </row>
    <row r="8510" customFormat="false" ht="15" hidden="false" customHeight="false" outlineLevel="0" collapsed="false">
      <c r="A8510" s="2" t="n">
        <v>8476</v>
      </c>
      <c r="B8510" s="2" t="n">
        <v>4</v>
      </c>
      <c r="C8510" s="22" t="n">
        <f aca="true">NORMSINV(MAX(RAND(),0.000000000001))</f>
        <v>-0.726480475337686</v>
      </c>
      <c r="D8510" s="24" t="n">
        <f aca="false">IF($B$11="","",$B$11*EXP($B$12*C8510))</f>
        <v>682.920581356992</v>
      </c>
      <c r="E8510" s="20" t="n">
        <f aca="true">IF($B$10="","",$B$10*(1-$B$14+2*$B$14*RAND()))</f>
        <v>3.50603715631099</v>
      </c>
      <c r="F8510" s="21" t="n">
        <f aca="false">INDEX($E$17:$E$28,B8510)</f>
        <v>4.89657419354839</v>
      </c>
      <c r="G8510" s="25" t="n">
        <f aca="false">IF(OR(D8510="",E8510="",F8510=""),"",D8510*($B$7-$B$8-F8510-E8510))</f>
        <v>2962.09197852525</v>
      </c>
      <c r="H8510" s="25" t="n">
        <f aca="false">IF(D8510="","",D8510*$F$30)</f>
        <v>3414.05657031987</v>
      </c>
    </row>
    <row r="8511" customFormat="false" ht="15" hidden="false" customHeight="false" outlineLevel="0" collapsed="false">
      <c r="A8511" s="2" t="n">
        <v>8477</v>
      </c>
      <c r="B8511" s="2" t="n">
        <v>5</v>
      </c>
      <c r="C8511" s="22" t="n">
        <f aca="true">NORMSINV(MAX(RAND(),0.000000000001))</f>
        <v>-0.238587825422103</v>
      </c>
      <c r="D8511" s="24" t="n">
        <f aca="false">IF($B$11="","",$B$11*EXP($B$12*C8511))</f>
        <v>838.789667533658</v>
      </c>
      <c r="E8511" s="20" t="n">
        <f aca="true">IF($B$10="","",$B$10*(1-$B$14+2*$B$14*RAND()))</f>
        <v>4.02613413220738</v>
      </c>
      <c r="F8511" s="21" t="n">
        <f aca="false">INDEX($E$17:$E$28,B8511)</f>
        <v>4.761</v>
      </c>
      <c r="G8511" s="25" t="n">
        <f aca="false">IF(OR(D8511="",E8511="",F8511=""),"",D8511*($B$7-$B$8-F8511-E8511))</f>
        <v>3315.62304705092</v>
      </c>
      <c r="H8511" s="25" t="n">
        <f aca="false">IF(D8511="","",D8511*$F$30)</f>
        <v>4193.27730593426</v>
      </c>
    </row>
    <row r="8512" customFormat="false" ht="15" hidden="false" customHeight="false" outlineLevel="0" collapsed="false">
      <c r="A8512" s="2" t="n">
        <v>8478</v>
      </c>
      <c r="B8512" s="2" t="n">
        <v>6</v>
      </c>
      <c r="C8512" s="22" t="n">
        <f aca="true">NORMSINV(MAX(RAND(),0.000000000001))</f>
        <v>0.167675705143956</v>
      </c>
      <c r="D8512" s="24" t="n">
        <f aca="false">IF($B$11="","",$B$11*EXP($B$12*C8512))</f>
        <v>995.400975990434</v>
      </c>
      <c r="E8512" s="20" t="n">
        <f aca="true">IF($B$10="","",$B$10*(1-$B$14+2*$B$14*RAND()))</f>
        <v>3.42407229354484</v>
      </c>
      <c r="F8512" s="21" t="n">
        <f aca="false">INDEX($E$17:$E$28,B8512)</f>
        <v>4.761</v>
      </c>
      <c r="G8512" s="25" t="n">
        <f aca="false">IF(OR(D8512="",E8512="",F8512=""),"",D8512*($B$7-$B$8-F8512-E8512))</f>
        <v>4533.97948457133</v>
      </c>
      <c r="H8512" s="25" t="n">
        <f aca="false">IF(D8512="","",D8512*$F$30)</f>
        <v>4976.20855917138</v>
      </c>
    </row>
    <row r="8513" customFormat="false" ht="15" hidden="false" customHeight="false" outlineLevel="0" collapsed="false">
      <c r="A8513" s="2" t="n">
        <v>8479</v>
      </c>
      <c r="B8513" s="2" t="n">
        <v>7</v>
      </c>
      <c r="C8513" s="22" t="n">
        <f aca="true">NORMSINV(MAX(RAND(),0.000000000001))</f>
        <v>0.574544748620422</v>
      </c>
      <c r="D8513" s="24" t="n">
        <f aca="false">IF($B$11="","",$B$11*EXP($B$12*C8513))</f>
        <v>1181.55477444798</v>
      </c>
      <c r="E8513" s="20" t="n">
        <f aca="true">IF($B$10="","",$B$10*(1-$B$14+2*$B$14*RAND()))</f>
        <v>3.56368892162444</v>
      </c>
      <c r="F8513" s="21" t="n">
        <f aca="false">INDEX($E$17:$E$28,B8513)</f>
        <v>4.761</v>
      </c>
      <c r="G8513" s="25" t="n">
        <f aca="false">IF(OR(D8513="",E8513="",F8513=""),"",D8513*($B$7-$B$8-F8513-E8513))</f>
        <v>5216.9318853277</v>
      </c>
      <c r="H8513" s="25" t="n">
        <f aca="false">IF(D8513="","",D8513*$F$30)</f>
        <v>5906.82862842034</v>
      </c>
    </row>
    <row r="8514" customFormat="false" ht="15" hidden="false" customHeight="false" outlineLevel="0" collapsed="false">
      <c r="A8514" s="2" t="n">
        <v>8480</v>
      </c>
      <c r="B8514" s="2" t="n">
        <v>8</v>
      </c>
      <c r="C8514" s="22" t="n">
        <f aca="true">NORMSINV(MAX(RAND(),0.000000000001))</f>
        <v>0.440700689933055</v>
      </c>
      <c r="D8514" s="24" t="n">
        <f aca="false">IF($B$11="","",$B$11*EXP($B$12*C8514))</f>
        <v>1116.7624527064</v>
      </c>
      <c r="E8514" s="20" t="n">
        <f aca="true">IF($B$10="","",$B$10*(1-$B$14+2*$B$14*RAND()))</f>
        <v>3.38420012972048</v>
      </c>
      <c r="F8514" s="21" t="n">
        <f aca="false">INDEX($E$17:$E$28,B8514)</f>
        <v>4.761</v>
      </c>
      <c r="G8514" s="25" t="n">
        <f aca="false">IF(OR(D8514="",E8514="",F8514=""),"",D8514*($B$7-$B$8-F8514-E8514))</f>
        <v>5131.29997282842</v>
      </c>
      <c r="H8514" s="25" t="n">
        <f aca="false">IF(D8514="","",D8514*$F$30)</f>
        <v>5582.91885356984</v>
      </c>
    </row>
    <row r="8515" customFormat="false" ht="15" hidden="false" customHeight="false" outlineLevel="0" collapsed="false">
      <c r="A8515" s="2" t="n">
        <v>8481</v>
      </c>
      <c r="B8515" s="2" t="n">
        <v>9</v>
      </c>
      <c r="C8515" s="22" t="n">
        <f aca="true">NORMSINV(MAX(RAND(),0.000000000001))</f>
        <v>0.0157734100457387</v>
      </c>
      <c r="D8515" s="24" t="n">
        <f aca="false">IF($B$11="","",$B$11*EXP($B$12*C8515))</f>
        <v>933.68504854741</v>
      </c>
      <c r="E8515" s="20" t="n">
        <f aca="true">IF($B$10="","",$B$10*(1-$B$14+2*$B$14*RAND()))</f>
        <v>3.46377069532263</v>
      </c>
      <c r="F8515" s="21" t="n">
        <f aca="false">INDEX($E$17:$E$28,B8515)</f>
        <v>4.761</v>
      </c>
      <c r="G8515" s="25" t="n">
        <f aca="false">IF(OR(D8515="",E8515="",F8515=""),"",D8515*($B$7-$B$8-F8515-E8515))</f>
        <v>4215.80209254037</v>
      </c>
      <c r="H8515" s="25" t="n">
        <f aca="false">IF(D8515="","",D8515*$F$30)</f>
        <v>4667.67829469821</v>
      </c>
    </row>
    <row r="8516" customFormat="false" ht="15" hidden="false" customHeight="false" outlineLevel="0" collapsed="false">
      <c r="A8516" s="2" t="n">
        <v>8482</v>
      </c>
      <c r="B8516" s="2" t="n">
        <v>10</v>
      </c>
      <c r="C8516" s="22" t="n">
        <f aca="true">NORMSINV(MAX(RAND(),0.000000000001))</f>
        <v>-2.09477984420355</v>
      </c>
      <c r="D8516" s="24" t="n">
        <f aca="false">IF($B$11="","",$B$11*EXP($B$12*C8516))</f>
        <v>383.685670072708</v>
      </c>
      <c r="E8516" s="20" t="n">
        <f aca="true">IF($B$10="","",$B$10*(1-$B$14+2*$B$14*RAND()))</f>
        <v>3.83803863232147</v>
      </c>
      <c r="F8516" s="21" t="n">
        <f aca="false">INDEX($E$17:$E$28,B8516)</f>
        <v>4.761</v>
      </c>
      <c r="G8516" s="25" t="n">
        <f aca="false">IF(OR(D8516="",E8516="",F8516=""),"",D8516*($B$7-$B$8-F8516-E8516))</f>
        <v>1588.82753710294</v>
      </c>
      <c r="H8516" s="25" t="n">
        <f aca="false">IF(D8516="","",D8516*$F$30)</f>
        <v>1918.12140182748</v>
      </c>
    </row>
    <row r="8517" customFormat="false" ht="15" hidden="false" customHeight="false" outlineLevel="0" collapsed="false">
      <c r="A8517" s="2" t="n">
        <v>8483</v>
      </c>
      <c r="B8517" s="2" t="n">
        <v>11</v>
      </c>
      <c r="C8517" s="22" t="n">
        <f aca="true">NORMSINV(MAX(RAND(),0.000000000001))</f>
        <v>0.959267023898477</v>
      </c>
      <c r="D8517" s="24" t="n">
        <f aca="false">IF($B$11="","",$B$11*EXP($B$12*C8517))</f>
        <v>1389.49460675387</v>
      </c>
      <c r="E8517" s="20" t="n">
        <f aca="true">IF($B$10="","",$B$10*(1-$B$14+2*$B$14*RAND()))</f>
        <v>4.12421451813423</v>
      </c>
      <c r="F8517" s="21" t="n">
        <f aca="false">INDEX($E$17:$E$28,B8517)</f>
        <v>4.761</v>
      </c>
      <c r="G8517" s="25" t="n">
        <f aca="false">IF(OR(D8517="",E8517="",F8517=""),"",D8517*($B$7-$B$8-F8517-E8517))</f>
        <v>5356.20363724558</v>
      </c>
      <c r="H8517" s="25" t="n">
        <f aca="false">IF(D8517="","",D8517*$F$30)</f>
        <v>6946.36143808393</v>
      </c>
    </row>
    <row r="8518" customFormat="false" ht="15" hidden="false" customHeight="false" outlineLevel="0" collapsed="false">
      <c r="A8518" s="2" t="n">
        <v>8484</v>
      </c>
      <c r="B8518" s="2" t="n">
        <v>12</v>
      </c>
      <c r="C8518" s="22" t="n">
        <f aca="true">NORMSINV(MAX(RAND(),0.000000000001))</f>
        <v>1.24536198903846</v>
      </c>
      <c r="D8518" s="24" t="n">
        <f aca="false">IF($B$11="","",$B$11*EXP($B$12*C8518))</f>
        <v>1567.5138027574</v>
      </c>
      <c r="E8518" s="20" t="n">
        <f aca="true">IF($B$10="","",$B$10*(1-$B$14+2*$B$14*RAND()))</f>
        <v>3.71818256152711</v>
      </c>
      <c r="F8518" s="21" t="n">
        <f aca="false">INDEX($E$17:$E$28,B8518)</f>
        <v>4.761</v>
      </c>
      <c r="G8518" s="25" t="n">
        <f aca="false">IF(OR(D8518="",E8518="",F8518=""),"",D8518*($B$7-$B$8-F8518-E8518))</f>
        <v>6678.89014583569</v>
      </c>
      <c r="H8518" s="25" t="n">
        <f aca="false">IF(D8518="","",D8518*$F$30)</f>
        <v>7836.3150027448</v>
      </c>
    </row>
    <row r="8519" customFormat="false" ht="15" hidden="false" customHeight="false" outlineLevel="0" collapsed="false">
      <c r="A8519" s="2" t="n">
        <v>8485</v>
      </c>
      <c r="B8519" s="2" t="n">
        <v>1</v>
      </c>
      <c r="C8519" s="22" t="n">
        <f aca="true">NORMSINV(MAX(RAND(),0.000000000001))</f>
        <v>-0.572225886634631</v>
      </c>
      <c r="D8519" s="24" t="n">
        <f aca="false">IF($B$11="","",$B$11*EXP($B$12*C8519))</f>
        <v>728.783148246466</v>
      </c>
      <c r="E8519" s="20" t="n">
        <f aca="true">IF($B$10="","",$B$10*(1-$B$14+2*$B$14*RAND()))</f>
        <v>3.80072240977869</v>
      </c>
      <c r="F8519" s="21" t="n">
        <f aca="false">INDEX($E$17:$E$28,B8519)</f>
        <v>4.92562580645161</v>
      </c>
      <c r="G8519" s="25" t="n">
        <f aca="false">IF(OR(D8519="",E8519="",F8519=""),"",D8519*($B$7-$B$8-F8519-E8519))</f>
        <v>2925.08178294073</v>
      </c>
      <c r="H8519" s="25" t="n">
        <f aca="false">IF(D8519="","",D8519*$F$30)</f>
        <v>3643.33271471373</v>
      </c>
    </row>
    <row r="8520" customFormat="false" ht="15" hidden="false" customHeight="false" outlineLevel="0" collapsed="false">
      <c r="A8520" s="2" t="n">
        <v>8486</v>
      </c>
      <c r="B8520" s="2" t="n">
        <v>2</v>
      </c>
      <c r="C8520" s="22" t="n">
        <f aca="true">NORMSINV(MAX(RAND(),0.000000000001))</f>
        <v>-1.19465273077282</v>
      </c>
      <c r="D8520" s="24" t="n">
        <f aca="false">IF($B$11="","",$B$11*EXP($B$12*C8520))</f>
        <v>560.655520595029</v>
      </c>
      <c r="E8520" s="20" t="n">
        <f aca="true">IF($B$10="","",$B$10*(1-$B$14+2*$B$14*RAND()))</f>
        <v>3.86803304787264</v>
      </c>
      <c r="F8520" s="21" t="n">
        <f aca="false">INDEX($E$17:$E$28,B8520)</f>
        <v>5.0612</v>
      </c>
      <c r="G8520" s="25" t="n">
        <f aca="false">IF(OR(D8520="",E8520="",F8520=""),"",D8520*($B$7-$B$8-F8520-E8520))</f>
        <v>2136.5275294113</v>
      </c>
      <c r="H8520" s="25" t="n">
        <f aca="false">IF(D8520="","",D8520*$F$30)</f>
        <v>2802.82907855867</v>
      </c>
    </row>
    <row r="8521" customFormat="false" ht="15" hidden="false" customHeight="false" outlineLevel="0" collapsed="false">
      <c r="A8521" s="2" t="n">
        <v>8487</v>
      </c>
      <c r="B8521" s="2" t="n">
        <v>3</v>
      </c>
      <c r="C8521" s="22" t="n">
        <f aca="true">NORMSINV(MAX(RAND(),0.000000000001))</f>
        <v>0.183486139318504</v>
      </c>
      <c r="D8521" s="24" t="n">
        <f aca="false">IF($B$11="","",$B$11*EXP($B$12*C8521))</f>
        <v>1002.05445592012</v>
      </c>
      <c r="E8521" s="20" t="n">
        <f aca="true">IF($B$10="","",$B$10*(1-$B$14+2*$B$14*RAND()))</f>
        <v>3.97262190971735</v>
      </c>
      <c r="F8521" s="21" t="n">
        <f aca="false">INDEX($E$17:$E$28,B8521)</f>
        <v>5.0612</v>
      </c>
      <c r="G8521" s="25" t="n">
        <f aca="false">IF(OR(D8521="",E8521="",F8521=""),"",D8521*($B$7-$B$8-F8521-E8521))</f>
        <v>3713.79226980124</v>
      </c>
      <c r="H8521" s="25" t="n">
        <f aca="false">IF(D8521="","",D8521*$F$30)</f>
        <v>5009.47063603585</v>
      </c>
    </row>
    <row r="8522" customFormat="false" ht="15" hidden="false" customHeight="false" outlineLevel="0" collapsed="false">
      <c r="A8522" s="2" t="n">
        <v>8488</v>
      </c>
      <c r="B8522" s="2" t="n">
        <v>4</v>
      </c>
      <c r="C8522" s="22" t="n">
        <f aca="true">NORMSINV(MAX(RAND(),0.000000000001))</f>
        <v>1.40619422291904</v>
      </c>
      <c r="D8522" s="24" t="n">
        <f aca="false">IF($B$11="","",$B$11*EXP($B$12*C8522))</f>
        <v>1677.4252775612</v>
      </c>
      <c r="E8522" s="20" t="n">
        <f aca="true">IF($B$10="","",$B$10*(1-$B$14+2*$B$14*RAND()))</f>
        <v>4.08574535667281</v>
      </c>
      <c r="F8522" s="21" t="n">
        <f aca="false">INDEX($E$17:$E$28,B8522)</f>
        <v>4.89657419354839</v>
      </c>
      <c r="G8522" s="25" t="n">
        <f aca="false">IF(OR(D8522="",E8522="",F8522=""),"",D8522*($B$7-$B$8-F8522-E8522))</f>
        <v>6303.2281714565</v>
      </c>
      <c r="H8522" s="25" t="n">
        <f aca="false">IF(D8522="","",D8522*$F$30)</f>
        <v>8385.78444758394</v>
      </c>
    </row>
    <row r="8523" customFormat="false" ht="15" hidden="false" customHeight="false" outlineLevel="0" collapsed="false">
      <c r="A8523" s="2" t="n">
        <v>8489</v>
      </c>
      <c r="B8523" s="2" t="n">
        <v>5</v>
      </c>
      <c r="C8523" s="22" t="n">
        <f aca="true">NORMSINV(MAX(RAND(),0.000000000001))</f>
        <v>-0.408980569905579</v>
      </c>
      <c r="D8523" s="24" t="n">
        <f aca="false">IF($B$11="","",$B$11*EXP($B$12*C8523))</f>
        <v>780.677599734562</v>
      </c>
      <c r="E8523" s="20" t="n">
        <f aca="true">IF($B$10="","",$B$10*(1-$B$14+2*$B$14*RAND()))</f>
        <v>3.95557484793489</v>
      </c>
      <c r="F8523" s="21" t="n">
        <f aca="false">INDEX($E$17:$E$28,B8523)</f>
        <v>4.761</v>
      </c>
      <c r="G8523" s="25" t="n">
        <f aca="false">IF(OR(D8523="",E8523="",F8523=""),"",D8523*($B$7-$B$8-F8523-E8523))</f>
        <v>3140.99789042585</v>
      </c>
      <c r="H8523" s="25" t="n">
        <f aca="false">IF(D8523="","",D8523*$F$30)</f>
        <v>3902.76345659302</v>
      </c>
    </row>
    <row r="8524" customFormat="false" ht="15" hidden="false" customHeight="false" outlineLevel="0" collapsed="false">
      <c r="A8524" s="2" t="n">
        <v>8490</v>
      </c>
      <c r="B8524" s="2" t="n">
        <v>6</v>
      </c>
      <c r="C8524" s="22" t="n">
        <f aca="true">NORMSINV(MAX(RAND(),0.000000000001))</f>
        <v>0.115822762074522</v>
      </c>
      <c r="D8524" s="24" t="n">
        <f aca="false">IF($B$11="","",$B$11*EXP($B$12*C8524))</f>
        <v>973.888261910312</v>
      </c>
      <c r="E8524" s="20" t="n">
        <f aca="true">IF($B$10="","",$B$10*(1-$B$14+2*$B$14*RAND()))</f>
        <v>3.49196977453311</v>
      </c>
      <c r="F8524" s="21" t="n">
        <f aca="false">INDEX($E$17:$E$28,B8524)</f>
        <v>4.761</v>
      </c>
      <c r="G8524" s="25" t="n">
        <f aca="false">IF(OR(D8524="",E8524="",F8524=""),"",D8524*($B$7-$B$8-F8524-E8524))</f>
        <v>4369.86606741899</v>
      </c>
      <c r="H8524" s="25" t="n">
        <f aca="false">IF(D8524="","",D8524*$F$30)</f>
        <v>4868.66219894203</v>
      </c>
    </row>
    <row r="8525" customFormat="false" ht="15" hidden="false" customHeight="false" outlineLevel="0" collapsed="false">
      <c r="A8525" s="2" t="n">
        <v>8491</v>
      </c>
      <c r="B8525" s="2" t="n">
        <v>7</v>
      </c>
      <c r="C8525" s="22" t="n">
        <f aca="true">NORMSINV(MAX(RAND(),0.000000000001))</f>
        <v>-0.378677357650998</v>
      </c>
      <c r="D8525" s="24" t="n">
        <f aca="false">IF($B$11="","",$B$11*EXP($B$12*C8525))</f>
        <v>790.709786135348</v>
      </c>
      <c r="E8525" s="20" t="n">
        <f aca="true">IF($B$10="","",$B$10*(1-$B$14+2*$B$14*RAND()))</f>
        <v>3.87724035464293</v>
      </c>
      <c r="F8525" s="21" t="n">
        <f aca="false">INDEX($E$17:$E$28,B8525)</f>
        <v>4.761</v>
      </c>
      <c r="G8525" s="25" t="n">
        <f aca="false">IF(OR(D8525="",E8525="",F8525=""),"",D8525*($B$7-$B$8-F8525-E8525))</f>
        <v>3243.30149195889</v>
      </c>
      <c r="H8525" s="25" t="n">
        <f aca="false">IF(D8525="","",D8525*$F$30)</f>
        <v>3952.91636284783</v>
      </c>
    </row>
    <row r="8526" customFormat="false" ht="15" hidden="false" customHeight="false" outlineLevel="0" collapsed="false">
      <c r="A8526" s="2" t="n">
        <v>8492</v>
      </c>
      <c r="B8526" s="2" t="n">
        <v>8</v>
      </c>
      <c r="C8526" s="22" t="n">
        <f aca="true">NORMSINV(MAX(RAND(),0.000000000001))</f>
        <v>-0.566877464712287</v>
      </c>
      <c r="D8526" s="24" t="n">
        <f aca="false">IF($B$11="","",$B$11*EXP($B$12*C8526))</f>
        <v>730.427417762319</v>
      </c>
      <c r="E8526" s="20" t="n">
        <f aca="true">IF($B$10="","",$B$10*(1-$B$14+2*$B$14*RAND()))</f>
        <v>3.69740439043516</v>
      </c>
      <c r="F8526" s="21" t="n">
        <f aca="false">INDEX($E$17:$E$28,B8526)</f>
        <v>4.761</v>
      </c>
      <c r="G8526" s="25" t="n">
        <f aca="false">IF(OR(D8526="",E8526="",F8526=""),"",D8526*($B$7-$B$8-F8526-E8526))</f>
        <v>3127.39482499693</v>
      </c>
      <c r="H8526" s="25" t="n">
        <f aca="false">IF(D8526="","",D8526*$F$30)</f>
        <v>3651.55274687739</v>
      </c>
    </row>
    <row r="8527" customFormat="false" ht="15" hidden="false" customHeight="false" outlineLevel="0" collapsed="false">
      <c r="A8527" s="2" t="n">
        <v>8493</v>
      </c>
      <c r="B8527" s="2" t="n">
        <v>9</v>
      </c>
      <c r="C8527" s="22" t="n">
        <f aca="true">NORMSINV(MAX(RAND(),0.000000000001))</f>
        <v>0.00530780127879432</v>
      </c>
      <c r="D8527" s="24" t="n">
        <f aca="false">IF($B$11="","",$B$11*EXP($B$12*C8527))</f>
        <v>929.576700550617</v>
      </c>
      <c r="E8527" s="20" t="n">
        <f aca="true">IF($B$10="","",$B$10*(1-$B$14+2*$B$14*RAND()))</f>
        <v>3.81365912395309</v>
      </c>
      <c r="F8527" s="21" t="n">
        <f aca="false">INDEX($E$17:$E$28,B8527)</f>
        <v>4.761</v>
      </c>
      <c r="G8527" s="25" t="n">
        <f aca="false">IF(OR(D8527="",E8527="",F8527=""),"",D8527*($B$7-$B$8-F8527-E8527))</f>
        <v>3872.0038282243</v>
      </c>
      <c r="H8527" s="25" t="n">
        <f aca="false">IF(D8527="","",D8527*$F$30)</f>
        <v>4647.13984139264</v>
      </c>
    </row>
    <row r="8528" customFormat="false" ht="15" hidden="false" customHeight="false" outlineLevel="0" collapsed="false">
      <c r="A8528" s="2" t="n">
        <v>8494</v>
      </c>
      <c r="B8528" s="2" t="n">
        <v>10</v>
      </c>
      <c r="C8528" s="22" t="n">
        <f aca="true">NORMSINV(MAX(RAND(),0.000000000001))</f>
        <v>0.0751245783057033</v>
      </c>
      <c r="D8528" s="24" t="n">
        <f aca="false">IF($B$11="","",$B$11*EXP($B$12*C8528))</f>
        <v>957.329600787019</v>
      </c>
      <c r="E8528" s="20" t="n">
        <f aca="true">IF($B$10="","",$B$10*(1-$B$14+2*$B$14*RAND()))</f>
        <v>3.76450183858196</v>
      </c>
      <c r="F8528" s="21" t="n">
        <f aca="false">INDEX($E$17:$E$28,B8528)</f>
        <v>4.761</v>
      </c>
      <c r="G8528" s="25" t="n">
        <f aca="false">IF(OR(D8528="",E8528="",F8528=""),"",D8528*($B$7-$B$8-F8528-E8528))</f>
        <v>4034.66384238796</v>
      </c>
      <c r="H8528" s="25" t="n">
        <f aca="false">IF(D8528="","",D8528*$F$30)</f>
        <v>4785.88214025447</v>
      </c>
    </row>
    <row r="8529" customFormat="false" ht="15" hidden="false" customHeight="false" outlineLevel="0" collapsed="false">
      <c r="A8529" s="2" t="n">
        <v>8495</v>
      </c>
      <c r="B8529" s="2" t="n">
        <v>11</v>
      </c>
      <c r="C8529" s="22" t="n">
        <f aca="true">NORMSINV(MAX(RAND(),0.000000000001))</f>
        <v>-0.148699382734669</v>
      </c>
      <c r="D8529" s="24" t="n">
        <f aca="false">IF($B$11="","",$B$11*EXP($B$12*C8529))</f>
        <v>871.16894119634</v>
      </c>
      <c r="E8529" s="20" t="n">
        <f aca="true">IF($B$10="","",$B$10*(1-$B$14+2*$B$14*RAND()))</f>
        <v>3.45237585654118</v>
      </c>
      <c r="F8529" s="21" t="n">
        <f aca="false">INDEX($E$17:$E$28,B8529)</f>
        <v>4.761</v>
      </c>
      <c r="G8529" s="25" t="n">
        <f aca="false">IF(OR(D8529="",E8529="",F8529=""),"",D8529*($B$7-$B$8-F8529-E8529))</f>
        <v>3943.45436225081</v>
      </c>
      <c r="H8529" s="25" t="n">
        <f aca="false">IF(D8529="","",D8529*$F$30)</f>
        <v>4355.14777082874</v>
      </c>
    </row>
    <row r="8530" customFormat="false" ht="15" hidden="false" customHeight="false" outlineLevel="0" collapsed="false">
      <c r="A8530" s="2" t="n">
        <v>8496</v>
      </c>
      <c r="B8530" s="2" t="n">
        <v>12</v>
      </c>
      <c r="C8530" s="22" t="n">
        <f aca="true">NORMSINV(MAX(RAND(),0.000000000001))</f>
        <v>0.818392021322011</v>
      </c>
      <c r="D8530" s="24" t="n">
        <f aca="false">IF($B$11="","",$B$11*EXP($B$12*C8530))</f>
        <v>1309.41456838013</v>
      </c>
      <c r="E8530" s="20" t="n">
        <f aca="true">IF($B$10="","",$B$10*(1-$B$14+2*$B$14*RAND()))</f>
        <v>3.60527940366052</v>
      </c>
      <c r="F8530" s="21" t="n">
        <f aca="false">INDEX($E$17:$E$28,B8530)</f>
        <v>4.761</v>
      </c>
      <c r="G8530" s="25" t="n">
        <f aca="false">IF(OR(D8530="",E8530="",F8530=""),"",D8530*($B$7-$B$8-F8530-E8530))</f>
        <v>5727.01346687115</v>
      </c>
      <c r="H8530" s="25" t="n">
        <f aca="false">IF(D8530="","",D8530*$F$30)</f>
        <v>6546.02531024595</v>
      </c>
    </row>
    <row r="8531" customFormat="false" ht="15" hidden="false" customHeight="false" outlineLevel="0" collapsed="false">
      <c r="A8531" s="2" t="n">
        <v>8497</v>
      </c>
      <c r="B8531" s="2" t="n">
        <v>1</v>
      </c>
      <c r="C8531" s="22" t="n">
        <f aca="true">NORMSINV(MAX(RAND(),0.000000000001))</f>
        <v>1.69879660070602</v>
      </c>
      <c r="D8531" s="24" t="n">
        <f aca="false">IF($B$11="","",$B$11*EXP($B$12*C8531))</f>
        <v>1897.5294643061</v>
      </c>
      <c r="E8531" s="20" t="n">
        <f aca="true">IF($B$10="","",$B$10*(1-$B$14+2*$B$14*RAND()))</f>
        <v>3.5493978636892</v>
      </c>
      <c r="F8531" s="21" t="n">
        <f aca="false">INDEX($E$17:$E$28,B8531)</f>
        <v>4.92562580645161</v>
      </c>
      <c r="G8531" s="25" t="n">
        <f aca="false">IF(OR(D8531="",E8531="",F8531=""),"",D8531*($B$7-$B$8-F8531-E8531))</f>
        <v>8092.91825047589</v>
      </c>
      <c r="H8531" s="25" t="n">
        <f aca="false">IF(D8531="","",D8531*$F$30)</f>
        <v>9486.12929795906</v>
      </c>
    </row>
    <row r="8532" customFormat="false" ht="15" hidden="false" customHeight="false" outlineLevel="0" collapsed="false">
      <c r="A8532" s="2" t="n">
        <v>8498</v>
      </c>
      <c r="B8532" s="2" t="n">
        <v>2</v>
      </c>
      <c r="C8532" s="22" t="n">
        <f aca="true">NORMSINV(MAX(RAND(),0.000000000001))</f>
        <v>-0.0875613989909412</v>
      </c>
      <c r="D8532" s="24" t="n">
        <f aca="false">IF($B$11="","",$B$11*EXP($B$12*C8532))</f>
        <v>893.903110827106</v>
      </c>
      <c r="E8532" s="20" t="n">
        <f aca="true">IF($B$10="","",$B$10*(1-$B$14+2*$B$14*RAND()))</f>
        <v>3.94982101037237</v>
      </c>
      <c r="F8532" s="21" t="n">
        <f aca="false">INDEX($E$17:$E$28,B8532)</f>
        <v>5.0612</v>
      </c>
      <c r="G8532" s="25" t="n">
        <f aca="false">IF(OR(D8532="",E8532="",F8532=""),"",D8532*($B$7-$B$8-F8532-E8532))</f>
        <v>3333.34591903706</v>
      </c>
      <c r="H8532" s="25" t="n">
        <f aca="false">IF(D8532="","",D8532*$F$30)</f>
        <v>4468.80043164687</v>
      </c>
    </row>
    <row r="8533" customFormat="false" ht="15" hidden="false" customHeight="false" outlineLevel="0" collapsed="false">
      <c r="A8533" s="2" t="n">
        <v>8499</v>
      </c>
      <c r="B8533" s="2" t="n">
        <v>3</v>
      </c>
      <c r="C8533" s="22" t="n">
        <f aca="true">NORMSINV(MAX(RAND(),0.000000000001))</f>
        <v>-0.920412201404129</v>
      </c>
      <c r="D8533" s="24" t="n">
        <f aca="false">IF($B$11="","",$B$11*EXP($B$12*C8533))</f>
        <v>629.334130653092</v>
      </c>
      <c r="E8533" s="20" t="n">
        <f aca="true">IF($B$10="","",$B$10*(1-$B$14+2*$B$14*RAND()))</f>
        <v>3.71096240999169</v>
      </c>
      <c r="F8533" s="21" t="n">
        <f aca="false">INDEX($E$17:$E$28,B8533)</f>
        <v>5.0612</v>
      </c>
      <c r="G8533" s="25" t="n">
        <f aca="false">IF(OR(D8533="",E8533="",F8533=""),"",D8533*($B$7-$B$8-F8533-E8533))</f>
        <v>2497.09562028054</v>
      </c>
      <c r="H8533" s="25" t="n">
        <f aca="false">IF(D8533="","",D8533*$F$30)</f>
        <v>3146.16718596094</v>
      </c>
    </row>
    <row r="8534" customFormat="false" ht="15" hidden="false" customHeight="false" outlineLevel="0" collapsed="false">
      <c r="A8534" s="2" t="n">
        <v>8500</v>
      </c>
      <c r="B8534" s="2" t="n">
        <v>4</v>
      </c>
      <c r="C8534" s="22" t="n">
        <f aca="true">NORMSINV(MAX(RAND(),0.000000000001))</f>
        <v>0.362097364974947</v>
      </c>
      <c r="D8534" s="24" t="n">
        <f aca="false">IF($B$11="","",$B$11*EXP($B$12*C8534))</f>
        <v>1080.38024527147</v>
      </c>
      <c r="E8534" s="20" t="n">
        <f aca="true">IF($B$10="","",$B$10*(1-$B$14+2*$B$14*RAND()))</f>
        <v>3.82911812160414</v>
      </c>
      <c r="F8534" s="21" t="n">
        <f aca="false">INDEX($E$17:$E$28,B8534)</f>
        <v>4.89657419354839</v>
      </c>
      <c r="G8534" s="25" t="n">
        <f aca="false">IF(OR(D8534="",E8534="",F8534=""),"",D8534*($B$7-$B$8-F8534-E8534))</f>
        <v>4336.97872115066</v>
      </c>
      <c r="H8534" s="25" t="n">
        <f aca="false">IF(D8534="","",D8534*$F$30)</f>
        <v>5401.03692216112</v>
      </c>
    </row>
    <row r="8535" customFormat="false" ht="15" hidden="false" customHeight="false" outlineLevel="0" collapsed="false">
      <c r="A8535" s="2" t="n">
        <v>8501</v>
      </c>
      <c r="B8535" s="2" t="n">
        <v>5</v>
      </c>
      <c r="C8535" s="22" t="n">
        <f aca="true">NORMSINV(MAX(RAND(),0.000000000001))</f>
        <v>0.255155167259926</v>
      </c>
      <c r="D8535" s="24" t="n">
        <f aca="false">IF($B$11="","",$B$11*EXP($B$12*C8535))</f>
        <v>1032.77695260809</v>
      </c>
      <c r="E8535" s="20" t="n">
        <f aca="true">IF($B$10="","",$B$10*(1-$B$14+2*$B$14*RAND()))</f>
        <v>3.9851817133106</v>
      </c>
      <c r="F8535" s="21" t="n">
        <f aca="false">INDEX($E$17:$E$28,B8535)</f>
        <v>4.761</v>
      </c>
      <c r="G8535" s="25" t="n">
        <f aca="false">IF(OR(D8535="",E8535="",F8535=""),"",D8535*($B$7-$B$8-F8535-E8535))</f>
        <v>4124.72347939755</v>
      </c>
      <c r="H8535" s="25" t="n">
        <f aca="false">IF(D8535="","",D8535*$F$30)</f>
        <v>5163.05854147837</v>
      </c>
    </row>
    <row r="8536" customFormat="false" ht="15" hidden="false" customHeight="false" outlineLevel="0" collapsed="false">
      <c r="A8536" s="2" t="n">
        <v>8502</v>
      </c>
      <c r="B8536" s="2" t="n">
        <v>6</v>
      </c>
      <c r="C8536" s="22" t="n">
        <f aca="true">NORMSINV(MAX(RAND(),0.000000000001))</f>
        <v>0.429347605154426</v>
      </c>
      <c r="D8536" s="24" t="n">
        <f aca="false">IF($B$11="","",$B$11*EXP($B$12*C8536))</f>
        <v>1111.43283733778</v>
      </c>
      <c r="E8536" s="20" t="n">
        <f aca="true">IF($B$10="","",$B$10*(1-$B$14+2*$B$14*RAND()))</f>
        <v>4.05030613472417</v>
      </c>
      <c r="F8536" s="21" t="n">
        <f aca="false">INDEX($E$17:$E$28,B8536)</f>
        <v>4.761</v>
      </c>
      <c r="G8536" s="25" t="n">
        <f aca="false">IF(OR(D8536="",E8536="",F8536=""),"",D8536*($B$7-$B$8-F8536-E8536))</f>
        <v>4366.47936971505</v>
      </c>
      <c r="H8536" s="25" t="n">
        <f aca="false">IF(D8536="","",D8536*$F$30)</f>
        <v>5556.27504041903</v>
      </c>
    </row>
    <row r="8537" customFormat="false" ht="15" hidden="false" customHeight="false" outlineLevel="0" collapsed="false">
      <c r="A8537" s="2" t="n">
        <v>8503</v>
      </c>
      <c r="B8537" s="2" t="n">
        <v>7</v>
      </c>
      <c r="C8537" s="22" t="n">
        <f aca="true">NORMSINV(MAX(RAND(),0.000000000001))</f>
        <v>0.4520426930411</v>
      </c>
      <c r="D8537" s="24" t="n">
        <f aca="false">IF($B$11="","",$B$11*EXP($B$12*C8537))</f>
        <v>1122.11238534627</v>
      </c>
      <c r="E8537" s="20" t="n">
        <f aca="true">IF($B$10="","",$B$10*(1-$B$14+2*$B$14*RAND()))</f>
        <v>3.97948715272775</v>
      </c>
      <c r="F8537" s="21" t="n">
        <f aca="false">INDEX($E$17:$E$28,B8537)</f>
        <v>4.761</v>
      </c>
      <c r="G8537" s="25" t="n">
        <f aca="false">IF(OR(D8537="",E8537="",F8537=""),"",D8537*($B$7-$B$8-F8537-E8537))</f>
        <v>4487.90290127571</v>
      </c>
      <c r="H8537" s="25" t="n">
        <f aca="false">IF(D8537="","",D8537*$F$30)</f>
        <v>5609.66423682307</v>
      </c>
    </row>
    <row r="8538" customFormat="false" ht="15" hidden="false" customHeight="false" outlineLevel="0" collapsed="false">
      <c r="A8538" s="2" t="n">
        <v>8504</v>
      </c>
      <c r="B8538" s="2" t="n">
        <v>8</v>
      </c>
      <c r="C8538" s="22" t="n">
        <f aca="true">NORMSINV(MAX(RAND(),0.000000000001))</f>
        <v>-0.0347068704794106</v>
      </c>
      <c r="D8538" s="24" t="n">
        <f aca="false">IF($B$11="","",$B$11*EXP($B$12*C8538))</f>
        <v>914.034664571986</v>
      </c>
      <c r="E8538" s="20" t="n">
        <f aca="true">IF($B$10="","",$B$10*(1-$B$14+2*$B$14*RAND()))</f>
        <v>3.90286039832777</v>
      </c>
      <c r="F8538" s="21" t="n">
        <f aca="false">INDEX($E$17:$E$28,B8538)</f>
        <v>4.761</v>
      </c>
      <c r="G8538" s="25" t="n">
        <f aca="false">IF(OR(D8538="",E8538="",F8538=""),"",D8538*($B$7-$B$8-F8538-E8538))</f>
        <v>3725.73289356306</v>
      </c>
      <c r="H8538" s="25" t="n">
        <f aca="false">IF(D8538="","",D8538*$F$30)</f>
        <v>4569.44209512827</v>
      </c>
    </row>
    <row r="8539" customFormat="false" ht="15" hidden="false" customHeight="false" outlineLevel="0" collapsed="false">
      <c r="A8539" s="2" t="n">
        <v>8505</v>
      </c>
      <c r="B8539" s="2" t="n">
        <v>9</v>
      </c>
      <c r="C8539" s="22" t="n">
        <f aca="true">NORMSINV(MAX(RAND(),0.000000000001))</f>
        <v>0.875883326915315</v>
      </c>
      <c r="D8539" s="24" t="n">
        <f aca="false">IF($B$11="","",$B$11*EXP($B$12*C8539))</f>
        <v>1341.52231927488</v>
      </c>
      <c r="E8539" s="20" t="n">
        <f aca="true">IF($B$10="","",$B$10*(1-$B$14+2*$B$14*RAND()))</f>
        <v>3.60241414924055</v>
      </c>
      <c r="F8539" s="21" t="n">
        <f aca="false">INDEX($E$17:$E$28,B8539)</f>
        <v>4.761</v>
      </c>
      <c r="G8539" s="25" t="n">
        <f aca="false">IF(OR(D8539="",E8539="",F8539=""),"",D8539*($B$7-$B$8-F8539-E8539))</f>
        <v>5871.28760101646</v>
      </c>
      <c r="H8539" s="25" t="n">
        <f aca="false">IF(D8539="","",D8539*$F$30)</f>
        <v>6706.538378519</v>
      </c>
    </row>
    <row r="8540" customFormat="false" ht="15" hidden="false" customHeight="false" outlineLevel="0" collapsed="false">
      <c r="A8540" s="2" t="n">
        <v>8506</v>
      </c>
      <c r="B8540" s="2" t="n">
        <v>10</v>
      </c>
      <c r="C8540" s="22" t="n">
        <f aca="true">NORMSINV(MAX(RAND(),0.000000000001))</f>
        <v>0.46524226319941</v>
      </c>
      <c r="D8540" s="24" t="n">
        <f aca="false">IF($B$11="","",$B$11*EXP($B$12*C8540))</f>
        <v>1128.37079523952</v>
      </c>
      <c r="E8540" s="20" t="n">
        <f aca="true">IF($B$10="","",$B$10*(1-$B$14+2*$B$14*RAND()))</f>
        <v>3.66980696164067</v>
      </c>
      <c r="F8540" s="21" t="n">
        <f aca="false">INDEX($E$17:$E$28,B8540)</f>
        <v>4.761</v>
      </c>
      <c r="G8540" s="25" t="n">
        <f aca="false">IF(OR(D8540="",E8540="",F8540=""),"",D8540*($B$7-$B$8-F8540-E8540))</f>
        <v>4862.36757553412</v>
      </c>
      <c r="H8540" s="25" t="n">
        <f aca="false">IF(D8540="","",D8540*$F$30)</f>
        <v>5640.95127956141</v>
      </c>
    </row>
    <row r="8541" customFormat="false" ht="15" hidden="false" customHeight="false" outlineLevel="0" collapsed="false">
      <c r="A8541" s="2" t="n">
        <v>8507</v>
      </c>
      <c r="B8541" s="2" t="n">
        <v>11</v>
      </c>
      <c r="C8541" s="22" t="n">
        <f aca="true">NORMSINV(MAX(RAND(),0.000000000001))</f>
        <v>0.41543819315232</v>
      </c>
      <c r="D8541" s="24" t="n">
        <f aca="false">IF($B$11="","",$B$11*EXP($B$12*C8541))</f>
        <v>1104.93783240132</v>
      </c>
      <c r="E8541" s="20" t="n">
        <f aca="true">IF($B$10="","",$B$10*(1-$B$14+2*$B$14*RAND()))</f>
        <v>3.77419782368998</v>
      </c>
      <c r="F8541" s="21" t="n">
        <f aca="false">INDEX($E$17:$E$28,B8541)</f>
        <v>4.761</v>
      </c>
      <c r="G8541" s="25" t="n">
        <f aca="false">IF(OR(D8541="",E8541="",F8541=""),"",D8541*($B$7-$B$8-F8541-E8541))</f>
        <v>4646.04500236834</v>
      </c>
      <c r="H8541" s="25" t="n">
        <f aca="false">IF(D8541="","",D8541*$F$30)</f>
        <v>5523.80521174067</v>
      </c>
    </row>
    <row r="8542" customFormat="false" ht="15" hidden="false" customHeight="false" outlineLevel="0" collapsed="false">
      <c r="A8542" s="2" t="n">
        <v>8508</v>
      </c>
      <c r="B8542" s="2" t="n">
        <v>12</v>
      </c>
      <c r="C8542" s="22" t="n">
        <f aca="true">NORMSINV(MAX(RAND(),0.000000000001))</f>
        <v>1.68851614308589</v>
      </c>
      <c r="D8542" s="24" t="n">
        <f aca="false">IF($B$11="","",$B$11*EXP($B$12*C8542))</f>
        <v>1889.32745557227</v>
      </c>
      <c r="E8542" s="20" t="n">
        <f aca="true">IF($B$10="","",$B$10*(1-$B$14+2*$B$14*RAND()))</f>
        <v>3.417119311496</v>
      </c>
      <c r="F8542" s="21" t="n">
        <f aca="false">INDEX($E$17:$E$28,B8542)</f>
        <v>4.761</v>
      </c>
      <c r="G8542" s="25" t="n">
        <f aca="false">IF(OR(D8542="",E8542="",F8542=""),"",D8542*($B$7-$B$8-F8542-E8542))</f>
        <v>8618.88643383552</v>
      </c>
      <c r="H8542" s="25" t="n">
        <f aca="false">IF(D8542="","",D8542*$F$30)</f>
        <v>9445.12581589688</v>
      </c>
    </row>
    <row r="8543" customFormat="false" ht="15" hidden="false" customHeight="false" outlineLevel="0" collapsed="false">
      <c r="A8543" s="2" t="n">
        <v>8509</v>
      </c>
      <c r="B8543" s="2" t="n">
        <v>1</v>
      </c>
      <c r="C8543" s="22" t="n">
        <f aca="true">NORMSINV(MAX(RAND(),0.000000000001))</f>
        <v>-1.78506762863978</v>
      </c>
      <c r="D8543" s="24" t="n">
        <f aca="false">IF($B$11="","",$B$11*EXP($B$12*C8543))</f>
        <v>437.171631797571</v>
      </c>
      <c r="E8543" s="20" t="n">
        <f aca="true">IF($B$10="","",$B$10*(1-$B$14+2*$B$14*RAND()))</f>
        <v>3.61092629263559</v>
      </c>
      <c r="F8543" s="21" t="n">
        <f aca="false">INDEX($E$17:$E$28,B8543)</f>
        <v>4.92562580645161</v>
      </c>
      <c r="G8543" s="25" t="n">
        <f aca="false">IF(OR(D8543="",E8543="",F8543=""),"",D8543*($B$7-$B$8-F8543-E8543))</f>
        <v>1837.62817801812</v>
      </c>
      <c r="H8543" s="25" t="n">
        <f aca="false">IF(D8543="","",D8543*$F$30)</f>
        <v>2185.50842168242</v>
      </c>
    </row>
    <row r="8544" customFormat="false" ht="15" hidden="false" customHeight="false" outlineLevel="0" collapsed="false">
      <c r="A8544" s="2" t="n">
        <v>8510</v>
      </c>
      <c r="B8544" s="2" t="n">
        <v>2</v>
      </c>
      <c r="C8544" s="22" t="n">
        <f aca="true">NORMSINV(MAX(RAND(),0.000000000001))</f>
        <v>0.0484463706943936</v>
      </c>
      <c r="D8544" s="24" t="n">
        <f aca="false">IF($B$11="","",$B$11*EXP($B$12*C8544))</f>
        <v>946.628241001232</v>
      </c>
      <c r="E8544" s="20" t="n">
        <f aca="true">IF($B$10="","",$B$10*(1-$B$14+2*$B$14*RAND()))</f>
        <v>3.54905525797446</v>
      </c>
      <c r="F8544" s="21" t="n">
        <f aca="false">INDEX($E$17:$E$28,B8544)</f>
        <v>5.0612</v>
      </c>
      <c r="G8544" s="25" t="n">
        <f aca="false">IF(OR(D8544="",E8544="",F8544=""),"",D8544*($B$7-$B$8-F8544-E8544))</f>
        <v>3909.33300092773</v>
      </c>
      <c r="H8544" s="25" t="n">
        <f aca="false">IF(D8544="","",D8544*$F$30)</f>
        <v>4732.38390241336</v>
      </c>
    </row>
    <row r="8545" customFormat="false" ht="15" hidden="false" customHeight="false" outlineLevel="0" collapsed="false">
      <c r="A8545" s="2" t="n">
        <v>8511</v>
      </c>
      <c r="B8545" s="2" t="n">
        <v>3</v>
      </c>
      <c r="C8545" s="22" t="n">
        <f aca="true">NORMSINV(MAX(RAND(),0.000000000001))</f>
        <v>0.107720781719289</v>
      </c>
      <c r="D8545" s="24" t="n">
        <f aca="false">IF($B$11="","",$B$11*EXP($B$12*C8545))</f>
        <v>970.569173903799</v>
      </c>
      <c r="E8545" s="20" t="n">
        <f aca="true">IF($B$10="","",$B$10*(1-$B$14+2*$B$14*RAND()))</f>
        <v>3.53996374375336</v>
      </c>
      <c r="F8545" s="21" t="n">
        <f aca="false">INDEX($E$17:$E$28,B8545)</f>
        <v>5.0612</v>
      </c>
      <c r="G8545" s="25" t="n">
        <f aca="false">IF(OR(D8545="",E8545="",F8545=""),"",D8545*($B$7-$B$8-F8545-E8545))</f>
        <v>4017.02688614839</v>
      </c>
      <c r="H8545" s="25" t="n">
        <f aca="false">IF(D8545="","",D8545*$F$30)</f>
        <v>4852.06941417987</v>
      </c>
    </row>
    <row r="8546" customFormat="false" ht="15" hidden="false" customHeight="false" outlineLevel="0" collapsed="false">
      <c r="A8546" s="2" t="n">
        <v>8512</v>
      </c>
      <c r="B8546" s="2" t="n">
        <v>4</v>
      </c>
      <c r="C8546" s="22" t="n">
        <f aca="true">NORMSINV(MAX(RAND(),0.000000000001))</f>
        <v>-2.1418222899211</v>
      </c>
      <c r="D8546" s="24" t="n">
        <f aca="false">IF($B$11="","",$B$11*EXP($B$12*C8546))</f>
        <v>376.155100443982</v>
      </c>
      <c r="E8546" s="20" t="n">
        <f aca="true">IF($B$10="","",$B$10*(1-$B$14+2*$B$14*RAND()))</f>
        <v>3.98489774106947</v>
      </c>
      <c r="F8546" s="21" t="n">
        <f aca="false">INDEX($E$17:$E$28,B8546)</f>
        <v>4.89657419354839</v>
      </c>
      <c r="G8546" s="25" t="n">
        <f aca="false">IF(OR(D8546="",E8546="",F8546=""),"",D8546*($B$7-$B$8-F8546-E8546))</f>
        <v>1451.40501199975</v>
      </c>
      <c r="H8546" s="25" t="n">
        <f aca="false">IF(D8546="","",D8546*$F$30)</f>
        <v>1880.47457813956</v>
      </c>
    </row>
    <row r="8547" customFormat="false" ht="15" hidden="false" customHeight="false" outlineLevel="0" collapsed="false">
      <c r="A8547" s="2" t="n">
        <v>8513</v>
      </c>
      <c r="B8547" s="2" t="n">
        <v>5</v>
      </c>
      <c r="C8547" s="22" t="n">
        <f aca="true">NORMSINV(MAX(RAND(),0.000000000001))</f>
        <v>0.525287112823369</v>
      </c>
      <c r="D8547" s="24" t="n">
        <f aca="false">IF($B$11="","",$B$11*EXP($B$12*C8547))</f>
        <v>1157.28376841874</v>
      </c>
      <c r="E8547" s="20" t="n">
        <f aca="true">IF($B$10="","",$B$10*(1-$B$14+2*$B$14*RAND()))</f>
        <v>4.01557274898255</v>
      </c>
      <c r="F8547" s="21" t="n">
        <f aca="false">INDEX($E$17:$E$28,B8547)</f>
        <v>4.761</v>
      </c>
      <c r="G8547" s="25" t="n">
        <f aca="false">IF(OR(D8547="",E8547="",F8547=""),"",D8547*($B$7-$B$8-F8547-E8547))</f>
        <v>4586.81002491099</v>
      </c>
      <c r="H8547" s="25" t="n">
        <f aca="false">IF(D8547="","",D8547*$F$30)</f>
        <v>5785.49301507895</v>
      </c>
    </row>
    <row r="8548" customFormat="false" ht="15" hidden="false" customHeight="false" outlineLevel="0" collapsed="false">
      <c r="A8548" s="2" t="n">
        <v>8514</v>
      </c>
      <c r="B8548" s="2" t="n">
        <v>6</v>
      </c>
      <c r="C8548" s="22" t="n">
        <f aca="true">NORMSINV(MAX(RAND(),0.000000000001))</f>
        <v>-0.654638467685555</v>
      </c>
      <c r="D8548" s="24" t="n">
        <f aca="false">IF($B$11="","",$B$11*EXP($B$12*C8548))</f>
        <v>703.909894999261</v>
      </c>
      <c r="E8548" s="20" t="n">
        <f aca="true">IF($B$10="","",$B$10*(1-$B$14+2*$B$14*RAND()))</f>
        <v>4.07211135795605</v>
      </c>
      <c r="F8548" s="21" t="n">
        <f aca="false">INDEX($E$17:$E$28,B8548)</f>
        <v>4.761</v>
      </c>
      <c r="G8548" s="25" t="n">
        <f aca="false">IF(OR(D8548="",E8548="",F8548=""),"",D8548*($B$7-$B$8-F8548-E8548))</f>
        <v>2750.09757379496</v>
      </c>
      <c r="H8548" s="25" t="n">
        <f aca="false">IF(D8548="","",D8548*$F$30)</f>
        <v>3518.9863470803</v>
      </c>
    </row>
    <row r="8549" customFormat="false" ht="15" hidden="false" customHeight="false" outlineLevel="0" collapsed="false">
      <c r="A8549" s="2" t="n">
        <v>8515</v>
      </c>
      <c r="B8549" s="2" t="n">
        <v>7</v>
      </c>
      <c r="C8549" s="22" t="n">
        <f aca="true">NORMSINV(MAX(RAND(),0.000000000001))</f>
        <v>-0.114363940464551</v>
      </c>
      <c r="D8549" s="24" t="n">
        <f aca="false">IF($B$11="","",$B$11*EXP($B$12*C8549))</f>
        <v>883.864447243407</v>
      </c>
      <c r="E8549" s="20" t="n">
        <f aca="true">IF($B$10="","",$B$10*(1-$B$14+2*$B$14*RAND()))</f>
        <v>3.53542410320836</v>
      </c>
      <c r="F8549" s="21" t="n">
        <f aca="false">INDEX($E$17:$E$28,B8549)</f>
        <v>4.761</v>
      </c>
      <c r="G8549" s="25" t="n">
        <f aca="false">IF(OR(D8549="",E8549="",F8549=""),"",D8549*($B$7-$B$8-F8549-E8549))</f>
        <v>3927.51875380187</v>
      </c>
      <c r="H8549" s="25" t="n">
        <f aca="false">IF(D8549="","",D8549*$F$30)</f>
        <v>4418.61514465924</v>
      </c>
    </row>
    <row r="8550" customFormat="false" ht="15" hidden="false" customHeight="false" outlineLevel="0" collapsed="false">
      <c r="A8550" s="2" t="n">
        <v>8516</v>
      </c>
      <c r="B8550" s="2" t="n">
        <v>8</v>
      </c>
      <c r="C8550" s="22" t="n">
        <f aca="true">NORMSINV(MAX(RAND(),0.000000000001))</f>
        <v>-0.981702685888175</v>
      </c>
      <c r="D8550" s="24" t="n">
        <f aca="false">IF($B$11="","",$B$11*EXP($B$12*C8550))</f>
        <v>613.289194931477</v>
      </c>
      <c r="E8550" s="20" t="n">
        <f aca="true">IF($B$10="","",$B$10*(1-$B$14+2*$B$14*RAND()))</f>
        <v>3.5291615686423</v>
      </c>
      <c r="F8550" s="21" t="n">
        <f aca="false">INDEX($E$17:$E$28,B8550)</f>
        <v>4.761</v>
      </c>
      <c r="G8550" s="25" t="n">
        <f aca="false">IF(OR(D8550="",E8550="",F8550=""),"",D8550*($B$7-$B$8-F8550-E8550))</f>
        <v>2729.03782914251</v>
      </c>
      <c r="H8550" s="25" t="n">
        <f aca="false">IF(D8550="","",D8550*$F$30)</f>
        <v>3065.95534330144</v>
      </c>
    </row>
    <row r="8551" customFormat="false" ht="15" hidden="false" customHeight="false" outlineLevel="0" collapsed="false">
      <c r="A8551" s="2" t="n">
        <v>8517</v>
      </c>
      <c r="B8551" s="2" t="n">
        <v>9</v>
      </c>
      <c r="C8551" s="22" t="n">
        <f aca="true">NORMSINV(MAX(RAND(),0.000000000001))</f>
        <v>0.337340154687524</v>
      </c>
      <c r="D8551" s="24" t="n">
        <f aca="false">IF($B$11="","",$B$11*EXP($B$12*C8551))</f>
        <v>1069.16846388656</v>
      </c>
      <c r="E8551" s="20" t="n">
        <f aca="true">IF($B$10="","",$B$10*(1-$B$14+2*$B$14*RAND()))</f>
        <v>3.8235939788201</v>
      </c>
      <c r="F8551" s="21" t="n">
        <f aca="false">INDEX($E$17:$E$28,B8551)</f>
        <v>4.761</v>
      </c>
      <c r="G8551" s="25" t="n">
        <f aca="false">IF(OR(D8551="",E8551="",F8551=""),"",D8551*($B$7-$B$8-F8551-E8551))</f>
        <v>4442.82907248987</v>
      </c>
      <c r="H8551" s="25" t="n">
        <f aca="false">IF(D8551="","",D8551*$F$30)</f>
        <v>5344.98698466168</v>
      </c>
    </row>
    <row r="8552" customFormat="false" ht="15" hidden="false" customHeight="false" outlineLevel="0" collapsed="false">
      <c r="A8552" s="2" t="n">
        <v>8518</v>
      </c>
      <c r="B8552" s="2" t="n">
        <v>10</v>
      </c>
      <c r="C8552" s="22" t="n">
        <f aca="true">NORMSINV(MAX(RAND(),0.000000000001))</f>
        <v>-0.792670509889981</v>
      </c>
      <c r="D8552" s="24" t="n">
        <f aca="false">IF($B$11="","",$B$11*EXP($B$12*C8552))</f>
        <v>664.136924049726</v>
      </c>
      <c r="E8552" s="20" t="n">
        <f aca="true">IF($B$10="","",$B$10*(1-$B$14+2*$B$14*RAND()))</f>
        <v>4.04407523136988</v>
      </c>
      <c r="F8552" s="21" t="n">
        <f aca="false">INDEX($E$17:$E$28,B8552)</f>
        <v>4.761</v>
      </c>
      <c r="G8552" s="25" t="n">
        <f aca="false">IF(OR(D8552="",E8552="",F8552=""),"",D8552*($B$7-$B$8-F8552-E8552))</f>
        <v>2613.32883220509</v>
      </c>
      <c r="H8552" s="25" t="n">
        <f aca="false">IF(D8552="","",D8552*$F$30)</f>
        <v>3320.15331070939</v>
      </c>
    </row>
    <row r="8553" customFormat="false" ht="15" hidden="false" customHeight="false" outlineLevel="0" collapsed="false">
      <c r="A8553" s="2" t="n">
        <v>8519</v>
      </c>
      <c r="B8553" s="2" t="n">
        <v>11</v>
      </c>
      <c r="C8553" s="22" t="n">
        <f aca="true">NORMSINV(MAX(RAND(),0.000000000001))</f>
        <v>0.858303976497579</v>
      </c>
      <c r="D8553" s="24" t="n">
        <f aca="false">IF($B$11="","",$B$11*EXP($B$12*C8553))</f>
        <v>1331.62191808728</v>
      </c>
      <c r="E8553" s="20" t="n">
        <f aca="true">IF($B$10="","",$B$10*(1-$B$14+2*$B$14*RAND()))</f>
        <v>3.8832411630955</v>
      </c>
      <c r="F8553" s="21" t="n">
        <f aca="false">INDEX($E$17:$E$28,B8553)</f>
        <v>4.761</v>
      </c>
      <c r="G8553" s="25" t="n">
        <f aca="false">IF(OR(D8553="",E8553="",F8553=""),"",D8553*($B$7-$B$8-F8553-E8553))</f>
        <v>5454.00223842169</v>
      </c>
      <c r="H8553" s="25" t="n">
        <f aca="false">IF(D8553="","",D8553*$F$30)</f>
        <v>6657.04429290191</v>
      </c>
    </row>
    <row r="8554" customFormat="false" ht="15" hidden="false" customHeight="false" outlineLevel="0" collapsed="false">
      <c r="A8554" s="2" t="n">
        <v>8520</v>
      </c>
      <c r="B8554" s="2" t="n">
        <v>12</v>
      </c>
      <c r="C8554" s="22" t="n">
        <f aca="true">NORMSINV(MAX(RAND(),0.000000000001))</f>
        <v>-0.184892238164308</v>
      </c>
      <c r="D8554" s="24" t="n">
        <f aca="false">IF($B$11="","",$B$11*EXP($B$12*C8554))</f>
        <v>857.984023966291</v>
      </c>
      <c r="E8554" s="20" t="n">
        <f aca="true">IF($B$10="","",$B$10*(1-$B$14+2*$B$14*RAND()))</f>
        <v>3.74307240361204</v>
      </c>
      <c r="F8554" s="21" t="n">
        <f aca="false">INDEX($E$17:$E$28,B8554)</f>
        <v>4.761</v>
      </c>
      <c r="G8554" s="25" t="n">
        <f aca="false">IF(OR(D8554="",E8554="",F8554=""),"",D8554*($B$7-$B$8-F8554-E8554))</f>
        <v>3634.3582043788</v>
      </c>
      <c r="H8554" s="25" t="n">
        <f aca="false">IF(D8554="","",D8554*$F$30)</f>
        <v>4289.23373261228</v>
      </c>
    </row>
    <row r="8555" customFormat="false" ht="15" hidden="false" customHeight="false" outlineLevel="0" collapsed="false">
      <c r="A8555" s="2" t="n">
        <v>8521</v>
      </c>
      <c r="B8555" s="2" t="n">
        <v>1</v>
      </c>
      <c r="C8555" s="22" t="n">
        <f aca="true">NORMSINV(MAX(RAND(),0.000000000001))</f>
        <v>0.633744886615096</v>
      </c>
      <c r="D8555" s="24" t="n">
        <f aca="false">IF($B$11="","",$B$11*EXP($B$12*C8555))</f>
        <v>1211.39926155744</v>
      </c>
      <c r="E8555" s="20" t="n">
        <f aca="true">IF($B$10="","",$B$10*(1-$B$14+2*$B$14*RAND()))</f>
        <v>3.89609432893011</v>
      </c>
      <c r="F8555" s="21" t="n">
        <f aca="false">INDEX($E$17:$E$28,B8555)</f>
        <v>4.92562580645161</v>
      </c>
      <c r="G8555" s="25" t="n">
        <f aca="false">IF(OR(D8555="",E8555="",F8555=""),"",D8555*($B$7-$B$8-F8555-E8555))</f>
        <v>4746.60133457395</v>
      </c>
      <c r="H8555" s="25" t="n">
        <f aca="false">IF(D8555="","",D8555*$F$30)</f>
        <v>6056.02718837793</v>
      </c>
    </row>
    <row r="8556" customFormat="false" ht="15" hidden="false" customHeight="false" outlineLevel="0" collapsed="false">
      <c r="A8556" s="2" t="n">
        <v>8522</v>
      </c>
      <c r="B8556" s="2" t="n">
        <v>2</v>
      </c>
      <c r="C8556" s="22" t="n">
        <f aca="true">NORMSINV(MAX(RAND(),0.000000000001))</f>
        <v>-1.0787862465778</v>
      </c>
      <c r="D8556" s="24" t="n">
        <f aca="false">IF($B$11="","",$B$11*EXP($B$12*C8556))</f>
        <v>588.707158851568</v>
      </c>
      <c r="E8556" s="20" t="n">
        <f aca="true">IF($B$10="","",$B$10*(1-$B$14+2*$B$14*RAND()))</f>
        <v>3.40973991964129</v>
      </c>
      <c r="F8556" s="21" t="n">
        <f aca="false">INDEX($E$17:$E$28,B8556)</f>
        <v>5.0612</v>
      </c>
      <c r="G8556" s="25" t="n">
        <f aca="false">IF(OR(D8556="",E8556="",F8556=""),"",D8556*($B$7-$B$8-F8556-E8556))</f>
        <v>2513.22623087463</v>
      </c>
      <c r="H8556" s="25" t="n">
        <f aca="false">IF(D8556="","",D8556*$F$30)</f>
        <v>2943.06482853076</v>
      </c>
    </row>
    <row r="8557" customFormat="false" ht="15" hidden="false" customHeight="false" outlineLevel="0" collapsed="false">
      <c r="A8557" s="2" t="n">
        <v>8523</v>
      </c>
      <c r="B8557" s="2" t="n">
        <v>3</v>
      </c>
      <c r="C8557" s="22" t="n">
        <f aca="true">NORMSINV(MAX(RAND(),0.000000000001))</f>
        <v>-1.14296401303936</v>
      </c>
      <c r="D8557" s="24" t="n">
        <f aca="false">IF($B$11="","",$B$11*EXP($B$12*C8557))</f>
        <v>573.000473659328</v>
      </c>
      <c r="E8557" s="20" t="n">
        <f aca="true">IF($B$10="","",$B$10*(1-$B$14+2*$B$14*RAND()))</f>
        <v>3.7939823642345</v>
      </c>
      <c r="F8557" s="21" t="n">
        <f aca="false">INDEX($E$17:$E$28,B8557)</f>
        <v>5.0612</v>
      </c>
      <c r="G8557" s="25" t="n">
        <f aca="false">IF(OR(D8557="",E8557="",F8557=""),"",D8557*($B$7-$B$8-F8557-E8557))</f>
        <v>2226.00234537374</v>
      </c>
      <c r="H8557" s="25" t="n">
        <f aca="false">IF(D8557="","",D8557*$F$30)</f>
        <v>2864.54396791771</v>
      </c>
    </row>
    <row r="8558" customFormat="false" ht="15" hidden="false" customHeight="false" outlineLevel="0" collapsed="false">
      <c r="A8558" s="2" t="n">
        <v>8524</v>
      </c>
      <c r="B8558" s="2" t="n">
        <v>4</v>
      </c>
      <c r="C8558" s="22" t="n">
        <f aca="true">NORMSINV(MAX(RAND(),0.000000000001))</f>
        <v>-0.396641522132683</v>
      </c>
      <c r="D8558" s="24" t="n">
        <f aca="false">IF($B$11="","",$B$11*EXP($B$12*C8558))</f>
        <v>784.747112507024</v>
      </c>
      <c r="E8558" s="20" t="n">
        <f aca="true">IF($B$10="","",$B$10*(1-$B$14+2*$B$14*RAND()))</f>
        <v>4.01700540422404</v>
      </c>
      <c r="F8558" s="21" t="n">
        <f aca="false">INDEX($E$17:$E$28,B8558)</f>
        <v>4.89657419354839</v>
      </c>
      <c r="G8558" s="25" t="n">
        <f aca="false">IF(OR(D8558="",E8558="",F8558=""),"",D8558*($B$7-$B$8-F8558-E8558))</f>
        <v>3002.77236188606</v>
      </c>
      <c r="H8558" s="25" t="n">
        <f aca="false">IF(D8558="","",D8558*$F$30)</f>
        <v>3923.10776484511</v>
      </c>
    </row>
    <row r="8559" customFormat="false" ht="15" hidden="false" customHeight="false" outlineLevel="0" collapsed="false">
      <c r="A8559" s="2" t="n">
        <v>8525</v>
      </c>
      <c r="B8559" s="2" t="n">
        <v>5</v>
      </c>
      <c r="C8559" s="22" t="n">
        <f aca="true">NORMSINV(MAX(RAND(),0.000000000001))</f>
        <v>0.401257339634973</v>
      </c>
      <c r="D8559" s="24" t="n">
        <f aca="false">IF($B$11="","",$B$11*EXP($B$12*C8559))</f>
        <v>1098.35515013394</v>
      </c>
      <c r="E8559" s="20" t="n">
        <f aca="true">IF($B$10="","",$B$10*(1-$B$14+2*$B$14*RAND()))</f>
        <v>3.7650781702406</v>
      </c>
      <c r="F8559" s="21" t="n">
        <f aca="false">INDEX($E$17:$E$28,B8559)</f>
        <v>4.761</v>
      </c>
      <c r="G8559" s="25" t="n">
        <f aca="false">IF(OR(D8559="",E8559="",F8559=""),"",D8559*($B$7-$B$8-F8559-E8559))</f>
        <v>4628.38274397805</v>
      </c>
      <c r="H8559" s="25" t="n">
        <f aca="false">IF(D8559="","",D8559*$F$30)</f>
        <v>5490.89706654957</v>
      </c>
    </row>
    <row r="8560" customFormat="false" ht="15" hidden="false" customHeight="false" outlineLevel="0" collapsed="false">
      <c r="A8560" s="2" t="n">
        <v>8526</v>
      </c>
      <c r="B8560" s="2" t="n">
        <v>6</v>
      </c>
      <c r="C8560" s="22" t="n">
        <f aca="true">NORMSINV(MAX(RAND(),0.000000000001))</f>
        <v>0.197413607802357</v>
      </c>
      <c r="D8560" s="24" t="n">
        <f aca="false">IF($B$11="","",$B$11*EXP($B$12*C8560))</f>
        <v>1007.95236444031</v>
      </c>
      <c r="E8560" s="20" t="n">
        <f aca="true">IF($B$10="","",$B$10*(1-$B$14+2*$B$14*RAND()))</f>
        <v>3.93508585288425</v>
      </c>
      <c r="F8560" s="21" t="n">
        <f aca="false">INDEX($E$17:$E$28,B8560)</f>
        <v>4.761</v>
      </c>
      <c r="G8560" s="25" t="n">
        <f aca="false">IF(OR(D8560="",E8560="",F8560=""),"",D8560*($B$7-$B$8-F8560-E8560))</f>
        <v>4076.07282617892</v>
      </c>
      <c r="H8560" s="25" t="n">
        <f aca="false">IF(D8560="","",D8560*$F$30)</f>
        <v>5038.95546030998</v>
      </c>
    </row>
    <row r="8561" customFormat="false" ht="15" hidden="false" customHeight="false" outlineLevel="0" collapsed="false">
      <c r="A8561" s="2" t="n">
        <v>8527</v>
      </c>
      <c r="B8561" s="2" t="n">
        <v>7</v>
      </c>
      <c r="C8561" s="22" t="n">
        <f aca="true">NORMSINV(MAX(RAND(),0.000000000001))</f>
        <v>-0.215203749895929</v>
      </c>
      <c r="D8561" s="24" t="n">
        <f aca="false">IF($B$11="","",$B$11*EXP($B$12*C8561))</f>
        <v>847.095328511916</v>
      </c>
      <c r="E8561" s="20" t="n">
        <f aca="true">IF($B$10="","",$B$10*(1-$B$14+2*$B$14*RAND()))</f>
        <v>3.46955002475388</v>
      </c>
      <c r="F8561" s="21" t="n">
        <f aca="false">INDEX($E$17:$E$28,B8561)</f>
        <v>4.761</v>
      </c>
      <c r="G8561" s="25" t="n">
        <f aca="false">IF(OR(D8561="",E8561="",F8561=""),"",D8561*($B$7-$B$8-F8561-E8561))</f>
        <v>3819.93400818917</v>
      </c>
      <c r="H8561" s="25" t="n">
        <f aca="false">IF(D8561="","",D8561*$F$30)</f>
        <v>4234.79896629677</v>
      </c>
    </row>
    <row r="8562" customFormat="false" ht="15" hidden="false" customHeight="false" outlineLevel="0" collapsed="false">
      <c r="A8562" s="2" t="n">
        <v>8528</v>
      </c>
      <c r="B8562" s="2" t="n">
        <v>8</v>
      </c>
      <c r="C8562" s="22" t="n">
        <f aca="true">NORMSINV(MAX(RAND(),0.000000000001))</f>
        <v>-0.280563281481807</v>
      </c>
      <c r="D8562" s="24" t="n">
        <f aca="false">IF($B$11="","",$B$11*EXP($B$12*C8562))</f>
        <v>824.084396795567</v>
      </c>
      <c r="E8562" s="20" t="n">
        <f aca="true">IF($B$10="","",$B$10*(1-$B$14+2*$B$14*RAND()))</f>
        <v>3.93566082142303</v>
      </c>
      <c r="F8562" s="21" t="n">
        <f aca="false">INDEX($E$17:$E$28,B8562)</f>
        <v>4.761</v>
      </c>
      <c r="G8562" s="25" t="n">
        <f aca="false">IF(OR(D8562="",E8562="",F8562=""),"",D8562*($B$7-$B$8-F8562-E8562))</f>
        <v>3332.05272801749</v>
      </c>
      <c r="H8562" s="25" t="n">
        <f aca="false">IF(D8562="","",D8562*$F$30)</f>
        <v>4119.7627164604</v>
      </c>
    </row>
    <row r="8563" customFormat="false" ht="15" hidden="false" customHeight="false" outlineLevel="0" collapsed="false">
      <c r="A8563" s="2" t="n">
        <v>8529</v>
      </c>
      <c r="B8563" s="2" t="n">
        <v>9</v>
      </c>
      <c r="C8563" s="22" t="n">
        <f aca="true">NORMSINV(MAX(RAND(),0.000000000001))</f>
        <v>-1.13194657643319</v>
      </c>
      <c r="D8563" s="24" t="n">
        <f aca="false">IF($B$11="","",$B$11*EXP($B$12*C8563))</f>
        <v>575.66674023681</v>
      </c>
      <c r="E8563" s="20" t="n">
        <f aca="true">IF($B$10="","",$B$10*(1-$B$14+2*$B$14*RAND()))</f>
        <v>3.42462271207744</v>
      </c>
      <c r="F8563" s="21" t="n">
        <f aca="false">INDEX($E$17:$E$28,B8563)</f>
        <v>4.761</v>
      </c>
      <c r="G8563" s="25" t="n">
        <f aca="false">IF(OR(D8563="",E8563="",F8563=""),"",D8563*($B$7-$B$8-F8563-E8563))</f>
        <v>2621.80352714695</v>
      </c>
      <c r="H8563" s="25" t="n">
        <f aca="false">IF(D8563="","",D8563*$F$30)</f>
        <v>2877.87316779186</v>
      </c>
    </row>
    <row r="8564" customFormat="false" ht="15" hidden="false" customHeight="false" outlineLevel="0" collapsed="false">
      <c r="A8564" s="2" t="n">
        <v>8530</v>
      </c>
      <c r="B8564" s="2" t="n">
        <v>10</v>
      </c>
      <c r="C8564" s="22" t="n">
        <f aca="true">NORMSINV(MAX(RAND(),0.000000000001))</f>
        <v>0.234230687747077</v>
      </c>
      <c r="D8564" s="24" t="n">
        <f aca="false">IF($B$11="","",$B$11*EXP($B$12*C8564))</f>
        <v>1023.71112181533</v>
      </c>
      <c r="E8564" s="20" t="n">
        <f aca="true">IF($B$10="","",$B$10*(1-$B$14+2*$B$14*RAND()))</f>
        <v>4.10154676938524</v>
      </c>
      <c r="F8564" s="21" t="n">
        <f aca="false">INDEX($E$17:$E$28,B8564)</f>
        <v>4.761</v>
      </c>
      <c r="G8564" s="25" t="n">
        <f aca="false">IF(OR(D8564="",E8564="",F8564=""),"",D8564*($B$7-$B$8-F8564-E8564))</f>
        <v>3969.39199649909</v>
      </c>
      <c r="H8564" s="25" t="n">
        <f aca="false">IF(D8564="","",D8564*$F$30)</f>
        <v>5117.73664017918</v>
      </c>
    </row>
    <row r="8565" customFormat="false" ht="15" hidden="false" customHeight="false" outlineLevel="0" collapsed="false">
      <c r="A8565" s="2" t="n">
        <v>8531</v>
      </c>
      <c r="B8565" s="2" t="n">
        <v>11</v>
      </c>
      <c r="C8565" s="22" t="n">
        <f aca="true">NORMSINV(MAX(RAND(),0.000000000001))</f>
        <v>-0.0223992288608461</v>
      </c>
      <c r="D8565" s="24" t="n">
        <f aca="false">IF($B$11="","",$B$11*EXP($B$12*C8565))</f>
        <v>918.787181628566</v>
      </c>
      <c r="E8565" s="20" t="n">
        <f aca="true">IF($B$10="","",$B$10*(1-$B$14+2*$B$14*RAND()))</f>
        <v>3.92843803694501</v>
      </c>
      <c r="F8565" s="21" t="n">
        <f aca="false">INDEX($E$17:$E$28,B8565)</f>
        <v>4.761</v>
      </c>
      <c r="G8565" s="25" t="n">
        <f aca="false">IF(OR(D8565="",E8565="",F8565=""),"",D8565*($B$7-$B$8-F8565-E8565))</f>
        <v>3721.60441004717</v>
      </c>
      <c r="H8565" s="25" t="n">
        <f aca="false">IF(D8565="","",D8565*$F$30)</f>
        <v>4593.20087839753</v>
      </c>
    </row>
    <row r="8566" customFormat="false" ht="15" hidden="false" customHeight="false" outlineLevel="0" collapsed="false">
      <c r="A8566" s="2" t="n">
        <v>8532</v>
      </c>
      <c r="B8566" s="2" t="n">
        <v>12</v>
      </c>
      <c r="C8566" s="22" t="n">
        <f aca="true">NORMSINV(MAX(RAND(),0.000000000001))</f>
        <v>-0.851220355529653</v>
      </c>
      <c r="D8566" s="24" t="n">
        <f aca="false">IF($B$11="","",$B$11*EXP($B$12*C8566))</f>
        <v>647.952519274541</v>
      </c>
      <c r="E8566" s="20" t="n">
        <f aca="true">IF($B$10="","",$B$10*(1-$B$14+2*$B$14*RAND()))</f>
        <v>4.01914300179435</v>
      </c>
      <c r="F8566" s="21" t="n">
        <f aca="false">INDEX($E$17:$E$28,B8566)</f>
        <v>4.761</v>
      </c>
      <c r="G8566" s="25" t="n">
        <f aca="false">IF(OR(D8566="",E8566="",F8566=""),"",D8566*($B$7-$B$8-F8566-E8566))</f>
        <v>2565.79931795427</v>
      </c>
      <c r="H8566" s="25" t="n">
        <f aca="false">IF(D8566="","",D8566*$F$30)</f>
        <v>3239.24423435728</v>
      </c>
    </row>
    <row r="8567" customFormat="false" ht="15" hidden="false" customHeight="false" outlineLevel="0" collapsed="false">
      <c r="A8567" s="2" t="n">
        <v>8533</v>
      </c>
      <c r="B8567" s="2" t="n">
        <v>1</v>
      </c>
      <c r="C8567" s="22" t="n">
        <f aca="true">NORMSINV(MAX(RAND(),0.000000000001))</f>
        <v>-0.846549894914436</v>
      </c>
      <c r="D8567" s="24" t="n">
        <f aca="false">IF($B$11="","",$B$11*EXP($B$12*C8567))</f>
        <v>649.228928298144</v>
      </c>
      <c r="E8567" s="20" t="n">
        <f aca="true">IF($B$10="","",$B$10*(1-$B$14+2*$B$14*RAND()))</f>
        <v>3.40050243171822</v>
      </c>
      <c r="F8567" s="21" t="n">
        <f aca="false">INDEX($E$17:$E$28,B8567)</f>
        <v>4.92562580645161</v>
      </c>
      <c r="G8567" s="25" t="n">
        <f aca="false">IF(OR(D8567="",E8567="",F8567=""),"",D8567*($B$7-$B$8-F8567-E8567))</f>
        <v>2865.61323357844</v>
      </c>
      <c r="H8567" s="25" t="n">
        <f aca="false">IF(D8567="","",D8567*$F$30)</f>
        <v>3245.62525834808</v>
      </c>
    </row>
    <row r="8568" customFormat="false" ht="15" hidden="false" customHeight="false" outlineLevel="0" collapsed="false">
      <c r="A8568" s="2" t="n">
        <v>8534</v>
      </c>
      <c r="B8568" s="2" t="n">
        <v>2</v>
      </c>
      <c r="C8568" s="22" t="n">
        <f aca="true">NORMSINV(MAX(RAND(),0.000000000001))</f>
        <v>1.29259693436764</v>
      </c>
      <c r="D8568" s="24" t="n">
        <f aca="false">IF($B$11="","",$B$11*EXP($B$12*C8568))</f>
        <v>1599.02489401651</v>
      </c>
      <c r="E8568" s="20" t="n">
        <f aca="true">IF($B$10="","",$B$10*(1-$B$14+2*$B$14*RAND()))</f>
        <v>3.97831996041754</v>
      </c>
      <c r="F8568" s="21" t="n">
        <f aca="false">INDEX($E$17:$E$28,B8568)</f>
        <v>5.0612</v>
      </c>
      <c r="G8568" s="25" t="n">
        <f aca="false">IF(OR(D8568="",E8568="",F8568=""),"",D8568*($B$7-$B$8-F8568-E8568))</f>
        <v>5917.15970310354</v>
      </c>
      <c r="H8568" s="25" t="n">
        <f aca="false">IF(D8568="","",D8568*$F$30)</f>
        <v>7993.84525016731</v>
      </c>
    </row>
    <row r="8569" customFormat="false" ht="15" hidden="false" customHeight="false" outlineLevel="0" collapsed="false">
      <c r="A8569" s="2" t="n">
        <v>8535</v>
      </c>
      <c r="B8569" s="2" t="n">
        <v>3</v>
      </c>
      <c r="C8569" s="22" t="n">
        <f aca="true">NORMSINV(MAX(RAND(),0.000000000001))</f>
        <v>0.992342473259821</v>
      </c>
      <c r="D8569" s="24" t="n">
        <f aca="false">IF($B$11="","",$B$11*EXP($B$12*C8569))</f>
        <v>1408.99538957009</v>
      </c>
      <c r="E8569" s="20" t="n">
        <f aca="true">IF($B$10="","",$B$10*(1-$B$14+2*$B$14*RAND()))</f>
        <v>3.74107326412629</v>
      </c>
      <c r="F8569" s="21" t="n">
        <f aca="false">INDEX($E$17:$E$28,B8569)</f>
        <v>5.0612</v>
      </c>
      <c r="G8569" s="25" t="n">
        <f aca="false">IF(OR(D8569="",E8569="",F8569=""),"",D8569*($B$7-$B$8-F8569-E8569))</f>
        <v>5548.23881623293</v>
      </c>
      <c r="H8569" s="25" t="n">
        <f aca="false">IF(D8569="","",D8569*$F$30)</f>
        <v>7043.84975153879</v>
      </c>
    </row>
    <row r="8570" customFormat="false" ht="15" hidden="false" customHeight="false" outlineLevel="0" collapsed="false">
      <c r="A8570" s="2" t="n">
        <v>8536</v>
      </c>
      <c r="B8570" s="2" t="n">
        <v>4</v>
      </c>
      <c r="C8570" s="22" t="n">
        <f aca="true">NORMSINV(MAX(RAND(),0.000000000001))</f>
        <v>-1.07035937556363</v>
      </c>
      <c r="D8570" s="24" t="n">
        <f aca="false">IF($B$11="","",$B$11*EXP($B$12*C8570))</f>
        <v>590.801254412763</v>
      </c>
      <c r="E8570" s="20" t="n">
        <f aca="true">IF($B$10="","",$B$10*(1-$B$14+2*$B$14*RAND()))</f>
        <v>3.95180715340564</v>
      </c>
      <c r="F8570" s="21" t="n">
        <f aca="false">INDEX($E$17:$E$28,B8570)</f>
        <v>4.89657419354839</v>
      </c>
      <c r="G8570" s="25" t="n">
        <f aca="false">IF(OR(D8570="",E8570="",F8570=""),"",D8570*($B$7-$B$8-F8570-E8570))</f>
        <v>2299.17318191567</v>
      </c>
      <c r="H8570" s="25" t="n">
        <f aca="false">IF(D8570="","",D8570*$F$30)</f>
        <v>2953.53363106028</v>
      </c>
    </row>
    <row r="8571" customFormat="false" ht="15" hidden="false" customHeight="false" outlineLevel="0" collapsed="false">
      <c r="A8571" s="2" t="n">
        <v>8537</v>
      </c>
      <c r="B8571" s="2" t="n">
        <v>5</v>
      </c>
      <c r="C8571" s="22" t="n">
        <f aca="true">NORMSINV(MAX(RAND(),0.000000000001))</f>
        <v>1.92733784897305</v>
      </c>
      <c r="D8571" s="24" t="n">
        <f aca="false">IF($B$11="","",$B$11*EXP($B$12*C8571))</f>
        <v>2089.34847955048</v>
      </c>
      <c r="E8571" s="20" t="n">
        <f aca="true">IF($B$10="","",$B$10*(1-$B$14+2*$B$14*RAND()))</f>
        <v>3.4107958330675</v>
      </c>
      <c r="F8571" s="21" t="n">
        <f aca="false">INDEX($E$17:$E$28,B8571)</f>
        <v>4.761</v>
      </c>
      <c r="G8571" s="25" t="n">
        <f aca="false">IF(OR(D8571="",E8571="",F8571=""),"",D8571*($B$7-$B$8-F8571-E8571))</f>
        <v>9544.57043045657</v>
      </c>
      <c r="H8571" s="25" t="n">
        <f aca="false">IF(D8571="","",D8571*$F$30)</f>
        <v>10445.0709189687</v>
      </c>
    </row>
    <row r="8572" customFormat="false" ht="15" hidden="false" customHeight="false" outlineLevel="0" collapsed="false">
      <c r="A8572" s="2" t="n">
        <v>8538</v>
      </c>
      <c r="B8572" s="2" t="n">
        <v>6</v>
      </c>
      <c r="C8572" s="22" t="n">
        <f aca="true">NORMSINV(MAX(RAND(),0.000000000001))</f>
        <v>0.000450316800011105</v>
      </c>
      <c r="D8572" s="24" t="n">
        <f aca="false">IF($B$11="","",$B$11*EXP($B$12*C8572))</f>
        <v>927.676008171231</v>
      </c>
      <c r="E8572" s="20" t="n">
        <f aca="true">IF($B$10="","",$B$10*(1-$B$14+2*$B$14*RAND()))</f>
        <v>3.75387558234995</v>
      </c>
      <c r="F8572" s="21" t="n">
        <f aca="false">INDEX($E$17:$E$28,B8572)</f>
        <v>4.761</v>
      </c>
      <c r="G8572" s="25" t="n">
        <f aca="false">IF(OR(D8572="",E8572="",F8572=""),"",D8572*($B$7-$B$8-F8572-E8572))</f>
        <v>3919.5465537924</v>
      </c>
      <c r="H8572" s="25" t="n">
        <f aca="false">IF(D8572="","",D8572*$F$30)</f>
        <v>4637.63790004962</v>
      </c>
    </row>
    <row r="8573" customFormat="false" ht="15" hidden="false" customHeight="false" outlineLevel="0" collapsed="false">
      <c r="A8573" s="2" t="n">
        <v>8539</v>
      </c>
      <c r="B8573" s="2" t="n">
        <v>7</v>
      </c>
      <c r="C8573" s="22" t="n">
        <f aca="true">NORMSINV(MAX(RAND(),0.000000000001))</f>
        <v>-1.30709848828413</v>
      </c>
      <c r="D8573" s="24" t="n">
        <f aca="false">IF($B$11="","",$B$11*EXP($B$12*C8573))</f>
        <v>534.710695744698</v>
      </c>
      <c r="E8573" s="20" t="n">
        <f aca="true">IF($B$10="","",$B$10*(1-$B$14+2*$B$14*RAND()))</f>
        <v>4.07906172572062</v>
      </c>
      <c r="F8573" s="21" t="n">
        <f aca="false">INDEX($E$17:$E$28,B8573)</f>
        <v>4.761</v>
      </c>
      <c r="G8573" s="25" t="n">
        <f aca="false">IF(OR(D8573="",E8573="",F8573=""),"",D8573*($B$7-$B$8-F8573-E8573))</f>
        <v>2085.3387080013</v>
      </c>
      <c r="H8573" s="25" t="n">
        <f aca="false">IF(D8573="","",D8573*$F$30)</f>
        <v>2673.12571016689</v>
      </c>
    </row>
    <row r="8574" customFormat="false" ht="15" hidden="false" customHeight="false" outlineLevel="0" collapsed="false">
      <c r="A8574" s="2" t="n">
        <v>8540</v>
      </c>
      <c r="B8574" s="2" t="n">
        <v>8</v>
      </c>
      <c r="C8574" s="22" t="n">
        <f aca="true">NORMSINV(MAX(RAND(),0.000000000001))</f>
        <v>-0.531381713926169</v>
      </c>
      <c r="D8574" s="24" t="n">
        <f aca="false">IF($B$11="","",$B$11*EXP($B$12*C8574))</f>
        <v>741.434313364861</v>
      </c>
      <c r="E8574" s="20" t="n">
        <f aca="true">IF($B$10="","",$B$10*(1-$B$14+2*$B$14*RAND()))</f>
        <v>3.58130239531819</v>
      </c>
      <c r="F8574" s="21" t="n">
        <f aca="false">INDEX($E$17:$E$28,B8574)</f>
        <v>4.761</v>
      </c>
      <c r="G8574" s="25" t="n">
        <f aca="false">IF(OR(D8574="",E8574="",F8574=""),"",D8574*($B$7-$B$8-F8574-E8574))</f>
        <v>3260.60390391355</v>
      </c>
      <c r="H8574" s="25" t="n">
        <f aca="false">IF(D8574="","",D8574*$F$30)</f>
        <v>3706.57841937361</v>
      </c>
    </row>
    <row r="8575" customFormat="false" ht="15" hidden="false" customHeight="false" outlineLevel="0" collapsed="false">
      <c r="A8575" s="2" t="n">
        <v>8541</v>
      </c>
      <c r="B8575" s="2" t="n">
        <v>9</v>
      </c>
      <c r="C8575" s="22" t="n">
        <f aca="true">NORMSINV(MAX(RAND(),0.000000000001))</f>
        <v>0.155874340209291</v>
      </c>
      <c r="D8575" s="24" t="n">
        <f aca="false">IF($B$11="","",$B$11*EXP($B$12*C8575))</f>
        <v>990.463437413187</v>
      </c>
      <c r="E8575" s="20" t="n">
        <f aca="true">IF($B$10="","",$B$10*(1-$B$14+2*$B$14*RAND()))</f>
        <v>4.07006357005127</v>
      </c>
      <c r="F8575" s="21" t="n">
        <f aca="false">INDEX($E$17:$E$28,B8575)</f>
        <v>4.761</v>
      </c>
      <c r="G8575" s="25" t="n">
        <f aca="false">IF(OR(D8575="",E8575="",F8575=""),"",D8575*($B$7-$B$8-F8575-E8575))</f>
        <v>3871.65861303665</v>
      </c>
      <c r="H8575" s="25" t="n">
        <f aca="false">IF(D8575="","",D8575*$F$30)</f>
        <v>4951.52481631601</v>
      </c>
    </row>
    <row r="8576" customFormat="false" ht="15" hidden="false" customHeight="false" outlineLevel="0" collapsed="false">
      <c r="A8576" s="2" t="n">
        <v>8542</v>
      </c>
      <c r="B8576" s="2" t="n">
        <v>10</v>
      </c>
      <c r="C8576" s="22" t="n">
        <f aca="true">NORMSINV(MAX(RAND(),0.000000000001))</f>
        <v>0.964547064688379</v>
      </c>
      <c r="D8576" s="24" t="n">
        <f aca="false">IF($B$11="","",$B$11*EXP($B$12*C8576))</f>
        <v>1392.58943753049</v>
      </c>
      <c r="E8576" s="20" t="n">
        <f aca="true">IF($B$10="","",$B$10*(1-$B$14+2*$B$14*RAND()))</f>
        <v>3.71341442034659</v>
      </c>
      <c r="F8576" s="21" t="n">
        <f aca="false">INDEX($E$17:$E$28,B8576)</f>
        <v>4.761</v>
      </c>
      <c r="G8576" s="25" t="n">
        <f aca="false">IF(OR(D8576="",E8576="",F8576=""),"",D8576*($B$7-$B$8-F8576-E8576))</f>
        <v>5940.20942310772</v>
      </c>
      <c r="H8576" s="25" t="n">
        <f aca="false">IF(D8576="","",D8576*$F$30)</f>
        <v>6961.83311610243</v>
      </c>
    </row>
    <row r="8577" customFormat="false" ht="15" hidden="false" customHeight="false" outlineLevel="0" collapsed="false">
      <c r="A8577" s="2" t="n">
        <v>8543</v>
      </c>
      <c r="B8577" s="2" t="n">
        <v>11</v>
      </c>
      <c r="C8577" s="22" t="n">
        <f aca="true">NORMSINV(MAX(RAND(),0.000000000001))</f>
        <v>-1.15663049895042</v>
      </c>
      <c r="D8577" s="24" t="n">
        <f aca="false">IF($B$11="","",$B$11*EXP($B$12*C8577))</f>
        <v>569.710279439204</v>
      </c>
      <c r="E8577" s="20" t="n">
        <f aca="true">IF($B$10="","",$B$10*(1-$B$14+2*$B$14*RAND()))</f>
        <v>3.68320267784358</v>
      </c>
      <c r="F8577" s="21" t="n">
        <f aca="false">INDEX($E$17:$E$28,B8577)</f>
        <v>4.761</v>
      </c>
      <c r="G8577" s="25" t="n">
        <f aca="false">IF(OR(D8577="",E8577="",F8577=""),"",D8577*($B$7-$B$8-F8577-E8577))</f>
        <v>2447.35989281992</v>
      </c>
      <c r="H8577" s="25" t="n">
        <f aca="false">IF(D8577="","",D8577*$F$30)</f>
        <v>2848.09562897247</v>
      </c>
    </row>
    <row r="8578" customFormat="false" ht="15" hidden="false" customHeight="false" outlineLevel="0" collapsed="false">
      <c r="A8578" s="2" t="n">
        <v>8544</v>
      </c>
      <c r="B8578" s="2" t="n">
        <v>12</v>
      </c>
      <c r="C8578" s="22" t="n">
        <f aca="true">NORMSINV(MAX(RAND(),0.000000000001))</f>
        <v>-0.824119711686755</v>
      </c>
      <c r="D8578" s="24" t="n">
        <f aca="false">IF($B$11="","",$B$11*EXP($B$12*C8578))</f>
        <v>655.394085954945</v>
      </c>
      <c r="E8578" s="20" t="n">
        <f aca="true">IF($B$10="","",$B$10*(1-$B$14+2*$B$14*RAND()))</f>
        <v>3.63959487554853</v>
      </c>
      <c r="F8578" s="21" t="n">
        <f aca="false">INDEX($E$17:$E$28,B8578)</f>
        <v>4.761</v>
      </c>
      <c r="G8578" s="25" t="n">
        <f aca="false">IF(OR(D8578="",E8578="",F8578=""),"",D8578*($B$7-$B$8-F8578-E8578))</f>
        <v>2844.02045512808</v>
      </c>
      <c r="H8578" s="25" t="n">
        <f aca="false">IF(D8578="","",D8578*$F$30)</f>
        <v>3276.44611450596</v>
      </c>
    </row>
    <row r="8579" customFormat="false" ht="15" hidden="false" customHeight="false" outlineLevel="0" collapsed="false">
      <c r="A8579" s="2" t="n">
        <v>8545</v>
      </c>
      <c r="B8579" s="2" t="n">
        <v>1</v>
      </c>
      <c r="C8579" s="22" t="n">
        <f aca="true">NORMSINV(MAX(RAND(),0.000000000001))</f>
        <v>2.04946788392491</v>
      </c>
      <c r="D8579" s="24" t="n">
        <f aca="false">IF($B$11="","",$B$11*EXP($B$12*C8579))</f>
        <v>2199.68405265499</v>
      </c>
      <c r="E8579" s="20" t="n">
        <f aca="true">IF($B$10="","",$B$10*(1-$B$14+2*$B$14*RAND()))</f>
        <v>3.45745949503847</v>
      </c>
      <c r="F8579" s="21" t="n">
        <f aca="false">INDEX($E$17:$E$28,B8579)</f>
        <v>4.92562580645161</v>
      </c>
      <c r="G8579" s="25" t="n">
        <f aca="false">IF(OR(D8579="",E8579="",F8579=""),"",D8579*($B$7-$B$8-F8579-E8579))</f>
        <v>9583.83578109037</v>
      </c>
      <c r="H8579" s="25" t="n">
        <f aca="false">IF(D8579="","",D8579*$F$30)</f>
        <v>10996.6605160328</v>
      </c>
    </row>
    <row r="8580" customFormat="false" ht="15" hidden="false" customHeight="false" outlineLevel="0" collapsed="false">
      <c r="A8580" s="2" t="n">
        <v>8546</v>
      </c>
      <c r="B8580" s="2" t="n">
        <v>2</v>
      </c>
      <c r="C8580" s="22" t="n">
        <f aca="true">NORMSINV(MAX(RAND(),0.000000000001))</f>
        <v>0.48321740182145</v>
      </c>
      <c r="D8580" s="24" t="n">
        <f aca="false">IF($B$11="","",$B$11*EXP($B$12*C8580))</f>
        <v>1136.94965127996</v>
      </c>
      <c r="E8580" s="20" t="n">
        <f aca="true">IF($B$10="","",$B$10*(1-$B$14+2*$B$14*RAND()))</f>
        <v>4.07944292897085</v>
      </c>
      <c r="F8580" s="21" t="n">
        <f aca="false">INDEX($E$17:$E$28,B8580)</f>
        <v>5.0612</v>
      </c>
      <c r="G8580" s="25" t="n">
        <f aca="false">IF(OR(D8580="",E8580="",F8580=""),"",D8580*($B$7-$B$8-F8580-E8580))</f>
        <v>4092.28776673864</v>
      </c>
      <c r="H8580" s="25" t="n">
        <f aca="false">IF(D8580="","",D8580*$F$30)</f>
        <v>5683.83869667876</v>
      </c>
    </row>
    <row r="8581" customFormat="false" ht="15" hidden="false" customHeight="false" outlineLevel="0" collapsed="false">
      <c r="A8581" s="2" t="n">
        <v>8547</v>
      </c>
      <c r="B8581" s="2" t="n">
        <v>3</v>
      </c>
      <c r="C8581" s="22" t="n">
        <f aca="true">NORMSINV(MAX(RAND(),0.000000000001))</f>
        <v>2.44601748607209</v>
      </c>
      <c r="D8581" s="24" t="n">
        <f aca="false">IF($B$11="","",$B$11*EXP($B$12*C8581))</f>
        <v>2599.72659552732</v>
      </c>
      <c r="E8581" s="20" t="n">
        <f aca="true">IF($B$10="","",$B$10*(1-$B$14+2*$B$14*RAND()))</f>
        <v>4.02943354168976</v>
      </c>
      <c r="F8581" s="21" t="n">
        <f aca="false">INDEX($E$17:$E$28,B8581)</f>
        <v>5.0612</v>
      </c>
      <c r="G8581" s="25" t="n">
        <f aca="false">IF(OR(D8581="",E8581="",F8581=""),"",D8581*($B$7-$B$8-F8581-E8581))</f>
        <v>9487.35503849448</v>
      </c>
      <c r="H8581" s="25" t="n">
        <f aca="false">IF(D8581="","",D8581*$F$30)</f>
        <v>12996.5531963602</v>
      </c>
    </row>
    <row r="8582" customFormat="false" ht="15" hidden="false" customHeight="false" outlineLevel="0" collapsed="false">
      <c r="A8582" s="2" t="n">
        <v>8548</v>
      </c>
      <c r="B8582" s="2" t="n">
        <v>4</v>
      </c>
      <c r="C8582" s="22" t="n">
        <f aca="true">NORMSINV(MAX(RAND(),0.000000000001))</f>
        <v>1.3906654985447</v>
      </c>
      <c r="D8582" s="24" t="n">
        <f aca="false">IF($B$11="","",$B$11*EXP($B$12*C8582))</f>
        <v>1666.48524930681</v>
      </c>
      <c r="E8582" s="20" t="n">
        <f aca="true">IF($B$10="","",$B$10*(1-$B$14+2*$B$14*RAND()))</f>
        <v>3.63518570004931</v>
      </c>
      <c r="F8582" s="21" t="n">
        <f aca="false">INDEX($E$17:$E$28,B8582)</f>
        <v>4.89657419354839</v>
      </c>
      <c r="G8582" s="25" t="n">
        <f aca="false">IF(OR(D8582="",E8582="",F8582=""),"",D8582*($B$7-$B$8-F8582-E8582))</f>
        <v>7012.97006286075</v>
      </c>
      <c r="H8582" s="25" t="n">
        <f aca="false">IF(D8582="","",D8582*$F$30)</f>
        <v>8331.09305833459</v>
      </c>
    </row>
    <row r="8583" customFormat="false" ht="15" hidden="false" customHeight="false" outlineLevel="0" collapsed="false">
      <c r="A8583" s="2" t="n">
        <v>8549</v>
      </c>
      <c r="B8583" s="2" t="n">
        <v>5</v>
      </c>
      <c r="C8583" s="22" t="n">
        <f aca="true">NORMSINV(MAX(RAND(),0.000000000001))</f>
        <v>-0.106780869018406</v>
      </c>
      <c r="D8583" s="24" t="n">
        <f aca="false">IF($B$11="","",$B$11*EXP($B$12*C8583))</f>
        <v>886.693130995892</v>
      </c>
      <c r="E8583" s="20" t="n">
        <f aca="true">IF($B$10="","",$B$10*(1-$B$14+2*$B$14*RAND()))</f>
        <v>3.5881456230759</v>
      </c>
      <c r="F8583" s="21" t="n">
        <f aca="false">INDEX($E$17:$E$28,B8583)</f>
        <v>4.761</v>
      </c>
      <c r="G8583" s="25" t="n">
        <f aca="false">IF(OR(D8583="",E8583="",F8583=""),"",D8583*($B$7-$B$8-F8583-E8583))</f>
        <v>3893.34041522185</v>
      </c>
      <c r="H8583" s="25" t="n">
        <f aca="false">IF(D8583="","",D8583*$F$30)</f>
        <v>4432.75630047466</v>
      </c>
    </row>
    <row r="8584" customFormat="false" ht="15" hidden="false" customHeight="false" outlineLevel="0" collapsed="false">
      <c r="A8584" s="2" t="n">
        <v>8550</v>
      </c>
      <c r="B8584" s="2" t="n">
        <v>6</v>
      </c>
      <c r="C8584" s="22" t="n">
        <f aca="true">NORMSINV(MAX(RAND(),0.000000000001))</f>
        <v>-0.53077203012622</v>
      </c>
      <c r="D8584" s="24" t="n">
        <f aca="false">IF($B$11="","",$B$11*EXP($B$12*C8584))</f>
        <v>741.624812356731</v>
      </c>
      <c r="E8584" s="20" t="n">
        <f aca="true">IF($B$10="","",$B$10*(1-$B$14+2*$B$14*RAND()))</f>
        <v>3.62890110817306</v>
      </c>
      <c r="F8584" s="21" t="n">
        <f aca="false">INDEX($E$17:$E$28,B8584)</f>
        <v>4.761</v>
      </c>
      <c r="G8584" s="25" t="n">
        <f aca="false">IF(OR(D8584="",E8584="",F8584=""),"",D8584*($B$7-$B$8-F8584-E8584))</f>
        <v>3226.14127438438</v>
      </c>
      <c r="H8584" s="25" t="n">
        <f aca="false">IF(D8584="","",D8584*$F$30)</f>
        <v>3707.53076193377</v>
      </c>
    </row>
    <row r="8585" customFormat="false" ht="15" hidden="false" customHeight="false" outlineLevel="0" collapsed="false">
      <c r="A8585" s="2" t="n">
        <v>8551</v>
      </c>
      <c r="B8585" s="2" t="n">
        <v>7</v>
      </c>
      <c r="C8585" s="22" t="n">
        <f aca="true">NORMSINV(MAX(RAND(),0.000000000001))</f>
        <v>0.249233370471708</v>
      </c>
      <c r="D8585" s="24" t="n">
        <f aca="false">IF($B$11="","",$B$11*EXP($B$12*C8585))</f>
        <v>1030.20313437095</v>
      </c>
      <c r="E8585" s="20" t="n">
        <f aca="true">IF($B$10="","",$B$10*(1-$B$14+2*$B$14*RAND()))</f>
        <v>3.73129407932063</v>
      </c>
      <c r="F8585" s="21" t="n">
        <f aca="false">INDEX($E$17:$E$28,B8585)</f>
        <v>4.761</v>
      </c>
      <c r="G8585" s="25" t="n">
        <f aca="false">IF(OR(D8585="",E8585="",F8585=""),"",D8585*($B$7-$B$8-F8585-E8585))</f>
        <v>4375.99995336992</v>
      </c>
      <c r="H8585" s="25" t="n">
        <f aca="false">IF(D8585="","",D8585*$F$30)</f>
        <v>5150.19150934723</v>
      </c>
    </row>
    <row r="8586" customFormat="false" ht="15" hidden="false" customHeight="false" outlineLevel="0" collapsed="false">
      <c r="A8586" s="2" t="n">
        <v>8552</v>
      </c>
      <c r="B8586" s="2" t="n">
        <v>8</v>
      </c>
      <c r="C8586" s="22" t="n">
        <f aca="true">NORMSINV(MAX(RAND(),0.000000000001))</f>
        <v>0.0130119626931685</v>
      </c>
      <c r="D8586" s="24" t="n">
        <f aca="false">IF($B$11="","",$B$11*EXP($B$12*C8586))</f>
        <v>932.599262923676</v>
      </c>
      <c r="E8586" s="20" t="n">
        <f aca="true">IF($B$10="","",$B$10*(1-$B$14+2*$B$14*RAND()))</f>
        <v>4.06472097879809</v>
      </c>
      <c r="F8586" s="21" t="n">
        <f aca="false">INDEX($E$17:$E$28,B8586)</f>
        <v>4.761</v>
      </c>
      <c r="G8586" s="25" t="n">
        <f aca="false">IF(OR(D8586="",E8586="",F8586=""),"",D8586*($B$7-$B$8-F8586-E8586))</f>
        <v>3650.45373005052</v>
      </c>
      <c r="H8586" s="25" t="n">
        <f aca="false">IF(D8586="","",D8586*$F$30)</f>
        <v>4662.25023520804</v>
      </c>
    </row>
    <row r="8587" customFormat="false" ht="15" hidden="false" customHeight="false" outlineLevel="0" collapsed="false">
      <c r="A8587" s="2" t="n">
        <v>8553</v>
      </c>
      <c r="B8587" s="2" t="n">
        <v>9</v>
      </c>
      <c r="C8587" s="22" t="n">
        <f aca="true">NORMSINV(MAX(RAND(),0.000000000001))</f>
        <v>1.25612010377389</v>
      </c>
      <c r="D8587" s="24" t="n">
        <f aca="false">IF($B$11="","",$B$11*EXP($B$12*C8587))</f>
        <v>1574.63563643783</v>
      </c>
      <c r="E8587" s="20" t="n">
        <f aca="true">IF($B$10="","",$B$10*(1-$B$14+2*$B$14*RAND()))</f>
        <v>3.8281727480494</v>
      </c>
      <c r="F8587" s="21" t="n">
        <f aca="false">INDEX($E$17:$E$28,B8587)</f>
        <v>4.761</v>
      </c>
      <c r="G8587" s="25" t="n">
        <f aca="false">IF(OR(D8587="",E8587="",F8587=""),"",D8587*($B$7-$B$8-F8587-E8587))</f>
        <v>6536.04051161872</v>
      </c>
      <c r="H8587" s="25" t="n">
        <f aca="false">IF(D8587="","",D8587*$F$30)</f>
        <v>7871.91847368</v>
      </c>
    </row>
    <row r="8588" customFormat="false" ht="15" hidden="false" customHeight="false" outlineLevel="0" collapsed="false">
      <c r="A8588" s="2" t="n">
        <v>8554</v>
      </c>
      <c r="B8588" s="2" t="n">
        <v>10</v>
      </c>
      <c r="C8588" s="22" t="n">
        <f aca="true">NORMSINV(MAX(RAND(),0.000000000001))</f>
        <v>-0.495374148650181</v>
      </c>
      <c r="D8588" s="24" t="n">
        <f aca="false">IF($B$11="","",$B$11*EXP($B$12*C8588))</f>
        <v>752.76939884755</v>
      </c>
      <c r="E8588" s="20" t="n">
        <f aca="true">IF($B$10="","",$B$10*(1-$B$14+2*$B$14*RAND()))</f>
        <v>3.63656364349372</v>
      </c>
      <c r="F8588" s="21" t="n">
        <f aca="false">INDEX($E$17:$E$28,B8588)</f>
        <v>4.761</v>
      </c>
      <c r="G8588" s="25" t="n">
        <f aca="false">IF(OR(D8588="",E8588="",F8588=""),"",D8588*($B$7-$B$8-F8588-E8588))</f>
        <v>3268.85320562097</v>
      </c>
      <c r="H8588" s="25" t="n">
        <f aca="false">IF(D8588="","",D8588*$F$30)</f>
        <v>3763.24477871867</v>
      </c>
    </row>
    <row r="8589" customFormat="false" ht="15" hidden="false" customHeight="false" outlineLevel="0" collapsed="false">
      <c r="A8589" s="2" t="n">
        <v>8555</v>
      </c>
      <c r="B8589" s="2" t="n">
        <v>11</v>
      </c>
      <c r="C8589" s="22" t="n">
        <f aca="true">NORMSINV(MAX(RAND(),0.000000000001))</f>
        <v>-1.3688127972318</v>
      </c>
      <c r="D8589" s="24" t="n">
        <f aca="false">IF($B$11="","",$B$11*EXP($B$12*C8589))</f>
        <v>520.985145257813</v>
      </c>
      <c r="E8589" s="20" t="n">
        <f aca="true">IF($B$10="","",$B$10*(1-$B$14+2*$B$14*RAND()))</f>
        <v>3.57778046860856</v>
      </c>
      <c r="F8589" s="21" t="n">
        <f aca="false">INDEX($E$17:$E$28,B8589)</f>
        <v>4.761</v>
      </c>
      <c r="G8589" s="25" t="n">
        <f aca="false">IF(OR(D8589="",E8589="",F8589=""),"",D8589*($B$7-$B$8-F8589-E8589))</f>
        <v>2292.96999687349</v>
      </c>
      <c r="H8589" s="25" t="n">
        <f aca="false">IF(D8589="","",D8589*$F$30)</f>
        <v>2604.50893817286</v>
      </c>
    </row>
    <row r="8590" customFormat="false" ht="15" hidden="false" customHeight="false" outlineLevel="0" collapsed="false">
      <c r="A8590" s="2" t="n">
        <v>8556</v>
      </c>
      <c r="B8590" s="2" t="n">
        <v>12</v>
      </c>
      <c r="C8590" s="22" t="n">
        <f aca="true">NORMSINV(MAX(RAND(),0.000000000001))</f>
        <v>0.767456505084394</v>
      </c>
      <c r="D8590" s="24" t="n">
        <f aca="false">IF($B$11="","",$B$11*EXP($B$12*C8590))</f>
        <v>1281.61069816144</v>
      </c>
      <c r="E8590" s="20" t="n">
        <f aca="true">IF($B$10="","",$B$10*(1-$B$14+2*$B$14*RAND()))</f>
        <v>3.92890144699519</v>
      </c>
      <c r="F8590" s="21" t="n">
        <f aca="false">INDEX($E$17:$E$28,B8590)</f>
        <v>4.761</v>
      </c>
      <c r="G8590" s="25" t="n">
        <f aca="false">IF(OR(D8590="",E8590="",F8590=""),"",D8590*($B$7-$B$8-F8590-E8590))</f>
        <v>5190.64963413912</v>
      </c>
      <c r="H8590" s="25" t="n">
        <f aca="false">IF(D8590="","",D8590*$F$30)</f>
        <v>6407.02820224866</v>
      </c>
    </row>
    <row r="8591" customFormat="false" ht="15" hidden="false" customHeight="false" outlineLevel="0" collapsed="false">
      <c r="A8591" s="2" t="n">
        <v>8557</v>
      </c>
      <c r="B8591" s="2" t="n">
        <v>1</v>
      </c>
      <c r="C8591" s="22" t="n">
        <f aca="true">NORMSINV(MAX(RAND(),0.000000000001))</f>
        <v>0.830575331171786</v>
      </c>
      <c r="D8591" s="24" t="n">
        <f aca="false">IF($B$11="","",$B$11*EXP($B$12*C8591))</f>
        <v>1316.15390653126</v>
      </c>
      <c r="E8591" s="20" t="n">
        <f aca="true">IF($B$10="","",$B$10*(1-$B$14+2*$B$14*RAND()))</f>
        <v>4.07635385707577</v>
      </c>
      <c r="F8591" s="21" t="n">
        <f aca="false">INDEX($E$17:$E$28,B8591)</f>
        <v>4.92562580645161</v>
      </c>
      <c r="G8591" s="25" t="n">
        <f aca="false">IF(OR(D8591="",E8591="",F8591=""),"",D8591*($B$7-$B$8-F8591-E8591))</f>
        <v>4919.81006854173</v>
      </c>
      <c r="H8591" s="25" t="n">
        <f aca="false">IF(D8591="","",D8591*$F$30)</f>
        <v>6579.71660953109</v>
      </c>
    </row>
    <row r="8592" customFormat="false" ht="15" hidden="false" customHeight="false" outlineLevel="0" collapsed="false">
      <c r="A8592" s="2" t="n">
        <v>8558</v>
      </c>
      <c r="B8592" s="2" t="n">
        <v>2</v>
      </c>
      <c r="C8592" s="22" t="n">
        <f aca="true">NORMSINV(MAX(RAND(),0.000000000001))</f>
        <v>1.68412077691658</v>
      </c>
      <c r="D8592" s="24" t="n">
        <f aca="false">IF($B$11="","",$B$11*EXP($B$12*C8592))</f>
        <v>1885.83154955739</v>
      </c>
      <c r="E8592" s="20" t="n">
        <f aca="true">IF($B$10="","",$B$10*(1-$B$14+2*$B$14*RAND()))</f>
        <v>3.85542388988016</v>
      </c>
      <c r="F8592" s="21" t="n">
        <f aca="false">INDEX($E$17:$E$28,B8592)</f>
        <v>5.0612</v>
      </c>
      <c r="G8592" s="25" t="n">
        <f aca="false">IF(OR(D8592="",E8592="",F8592=""),"",D8592*($B$7-$B$8-F8592-E8592))</f>
        <v>7210.243294288</v>
      </c>
      <c r="H8592" s="25" t="n">
        <f aca="false">IF(D8592="","",D8592*$F$30)</f>
        <v>9427.64908254729</v>
      </c>
    </row>
    <row r="8593" customFormat="false" ht="15" hidden="false" customHeight="false" outlineLevel="0" collapsed="false">
      <c r="A8593" s="2" t="n">
        <v>8559</v>
      </c>
      <c r="B8593" s="2" t="n">
        <v>3</v>
      </c>
      <c r="C8593" s="22" t="n">
        <f aca="true">NORMSINV(MAX(RAND(),0.000000000001))</f>
        <v>-0.817053200183273</v>
      </c>
      <c r="D8593" s="24" t="n">
        <f aca="false">IF($B$11="","",$B$11*EXP($B$12*C8593))</f>
        <v>657.34848788419</v>
      </c>
      <c r="E8593" s="20" t="n">
        <f aca="true">IF($B$10="","",$B$10*(1-$B$14+2*$B$14*RAND()))</f>
        <v>3.69784718019877</v>
      </c>
      <c r="F8593" s="21" t="n">
        <f aca="false">INDEX($E$17:$E$28,B8593)</f>
        <v>5.0612</v>
      </c>
      <c r="G8593" s="25" t="n">
        <f aca="false">IF(OR(D8593="",E8593="",F8593=""),"",D8593*($B$7-$B$8-F8593-E8593))</f>
        <v>2616.87331643464</v>
      </c>
      <c r="H8593" s="25" t="n">
        <f aca="false">IF(D8593="","",D8593*$F$30)</f>
        <v>3286.21656063064</v>
      </c>
    </row>
    <row r="8594" customFormat="false" ht="15" hidden="false" customHeight="false" outlineLevel="0" collapsed="false">
      <c r="A8594" s="2" t="n">
        <v>8560</v>
      </c>
      <c r="B8594" s="2" t="n">
        <v>4</v>
      </c>
      <c r="C8594" s="22" t="n">
        <f aca="true">NORMSINV(MAX(RAND(),0.000000000001))</f>
        <v>-1.75375164394639</v>
      </c>
      <c r="D8594" s="24" t="n">
        <f aca="false">IF($B$11="","",$B$11*EXP($B$12*C8594))</f>
        <v>442.978555493408</v>
      </c>
      <c r="E8594" s="20" t="n">
        <f aca="true">IF($B$10="","",$B$10*(1-$B$14+2*$B$14*RAND()))</f>
        <v>3.7226790434242</v>
      </c>
      <c r="F8594" s="21" t="n">
        <f aca="false">INDEX($E$17:$E$28,B8594)</f>
        <v>4.89657419354839</v>
      </c>
      <c r="G8594" s="25" t="n">
        <f aca="false">IF(OR(D8594="",E8594="",F8594=""),"",D8594*($B$7-$B$8-F8594-E8594))</f>
        <v>1825.40244864002</v>
      </c>
      <c r="H8594" s="25" t="n">
        <f aca="false">IF(D8594="","",D8594*$F$30)</f>
        <v>2214.53839462264</v>
      </c>
    </row>
    <row r="8595" customFormat="false" ht="15" hidden="false" customHeight="false" outlineLevel="0" collapsed="false">
      <c r="A8595" s="2" t="n">
        <v>8561</v>
      </c>
      <c r="B8595" s="2" t="n">
        <v>5</v>
      </c>
      <c r="C8595" s="22" t="n">
        <f aca="true">NORMSINV(MAX(RAND(),0.000000000001))</f>
        <v>-1.24605439852818</v>
      </c>
      <c r="D8595" s="24" t="n">
        <f aca="false">IF($B$11="","",$B$11*EXP($B$12*C8595))</f>
        <v>548.642888229516</v>
      </c>
      <c r="E8595" s="20" t="n">
        <f aca="true">IF($B$10="","",$B$10*(1-$B$14+2*$B$14*RAND()))</f>
        <v>3.94405628972765</v>
      </c>
      <c r="F8595" s="21" t="n">
        <f aca="false">INDEX($E$17:$E$28,B8595)</f>
        <v>4.761</v>
      </c>
      <c r="G8595" s="25" t="n">
        <f aca="false">IF(OR(D8595="",E8595="",F8595=""),"",D8595*($B$7-$B$8-F8595-E8595))</f>
        <v>2213.74317104734</v>
      </c>
      <c r="H8595" s="25" t="n">
        <f aca="false">IF(D8595="","",D8595*$F$30)</f>
        <v>2742.775526837</v>
      </c>
    </row>
    <row r="8596" customFormat="false" ht="15" hidden="false" customHeight="false" outlineLevel="0" collapsed="false">
      <c r="A8596" s="2" t="n">
        <v>8562</v>
      </c>
      <c r="B8596" s="2" t="n">
        <v>6</v>
      </c>
      <c r="C8596" s="22" t="n">
        <f aca="true">NORMSINV(MAX(RAND(),0.000000000001))</f>
        <v>1.17970967307438</v>
      </c>
      <c r="D8596" s="24" t="n">
        <f aca="false">IF($B$11="","",$B$11*EXP($B$12*C8596))</f>
        <v>1524.74493585259</v>
      </c>
      <c r="E8596" s="20" t="n">
        <f aca="true">IF($B$10="","",$B$10*(1-$B$14+2*$B$14*RAND()))</f>
        <v>3.42785283706991</v>
      </c>
      <c r="F8596" s="21" t="n">
        <f aca="false">INDEX($E$17:$E$28,B8596)</f>
        <v>4.761</v>
      </c>
      <c r="G8596" s="25" t="n">
        <f aca="false">IF(OR(D8596="",E8596="",F8596=""),"",D8596*($B$7-$B$8-F8596-E8596))</f>
        <v>6939.33858899753</v>
      </c>
      <c r="H8596" s="25" t="n">
        <f aca="false">IF(D8596="","",D8596*$F$30)</f>
        <v>7622.50488331427</v>
      </c>
    </row>
    <row r="8597" customFormat="false" ht="15" hidden="false" customHeight="false" outlineLevel="0" collapsed="false">
      <c r="A8597" s="2" t="n">
        <v>8563</v>
      </c>
      <c r="B8597" s="2" t="n">
        <v>7</v>
      </c>
      <c r="C8597" s="22" t="n">
        <f aca="true">NORMSINV(MAX(RAND(),0.000000000001))</f>
        <v>0.527097240689218</v>
      </c>
      <c r="D8597" s="24" t="n">
        <f aca="false">IF($B$11="","",$B$11*EXP($B$12*C8597))</f>
        <v>1158.16679608209</v>
      </c>
      <c r="E8597" s="20" t="n">
        <f aca="true">IF($B$10="","",$B$10*(1-$B$14+2*$B$14*RAND()))</f>
        <v>4.08321676085088</v>
      </c>
      <c r="F8597" s="21" t="n">
        <f aca="false">INDEX($E$17:$E$28,B8597)</f>
        <v>4.761</v>
      </c>
      <c r="G8597" s="25" t="n">
        <f aca="false">IF(OR(D8597="",E8597="",F8597=""),"",D8597*($B$7-$B$8-F8597-E8597))</f>
        <v>4511.96679231563</v>
      </c>
      <c r="H8597" s="25" t="n">
        <f aca="false">IF(D8597="","",D8597*$F$30)</f>
        <v>5789.90744697357</v>
      </c>
    </row>
    <row r="8598" customFormat="false" ht="15" hidden="false" customHeight="false" outlineLevel="0" collapsed="false">
      <c r="A8598" s="2" t="n">
        <v>8564</v>
      </c>
      <c r="B8598" s="2" t="n">
        <v>8</v>
      </c>
      <c r="C8598" s="22" t="n">
        <f aca="true">NORMSINV(MAX(RAND(),0.000000000001))</f>
        <v>-0.581848195401826</v>
      </c>
      <c r="D8598" s="24" t="n">
        <f aca="false">IF($B$11="","",$B$11*EXP($B$12*C8598))</f>
        <v>725.834268652581</v>
      </c>
      <c r="E8598" s="20" t="n">
        <f aca="true">IF($B$10="","",$B$10*(1-$B$14+2*$B$14*RAND()))</f>
        <v>3.95295488589055</v>
      </c>
      <c r="F8598" s="21" t="n">
        <f aca="false">INDEX($E$17:$E$28,B8598)</f>
        <v>4.761</v>
      </c>
      <c r="G8598" s="25" t="n">
        <f aca="false">IF(OR(D8598="",E8598="",F8598=""),"",D8598*($B$7-$B$8-F8598-E8598))</f>
        <v>2922.24151096193</v>
      </c>
      <c r="H8598" s="25" t="n">
        <f aca="false">IF(D8598="","",D8598*$F$30)</f>
        <v>3628.59067584798</v>
      </c>
    </row>
    <row r="8599" customFormat="false" ht="15" hidden="false" customHeight="false" outlineLevel="0" collapsed="false">
      <c r="A8599" s="2" t="n">
        <v>8565</v>
      </c>
      <c r="B8599" s="2" t="n">
        <v>9</v>
      </c>
      <c r="C8599" s="22" t="n">
        <f aca="true">NORMSINV(MAX(RAND(),0.000000000001))</f>
        <v>-0.395505815668734</v>
      </c>
      <c r="D8599" s="24" t="n">
        <f aca="false">IF($B$11="","",$B$11*EXP($B$12*C8599))</f>
        <v>785.122741669815</v>
      </c>
      <c r="E8599" s="20" t="n">
        <f aca="true">IF($B$10="","",$B$10*(1-$B$14+2*$B$14*RAND()))</f>
        <v>3.48923067615328</v>
      </c>
      <c r="F8599" s="21" t="n">
        <f aca="false">INDEX($E$17:$E$28,B8599)</f>
        <v>4.761</v>
      </c>
      <c r="G8599" s="25" t="n">
        <f aca="false">IF(OR(D8599="",E8599="",F8599=""),"",D8599*($B$7-$B$8-F8599-E8599))</f>
        <v>3525.02000100357</v>
      </c>
      <c r="H8599" s="25" t="n">
        <f aca="false">IF(D8599="","",D8599*$F$30)</f>
        <v>3924.98561015574</v>
      </c>
    </row>
    <row r="8600" customFormat="false" ht="15" hidden="false" customHeight="false" outlineLevel="0" collapsed="false">
      <c r="A8600" s="2" t="n">
        <v>8566</v>
      </c>
      <c r="B8600" s="2" t="n">
        <v>10</v>
      </c>
      <c r="C8600" s="22" t="n">
        <f aca="true">NORMSINV(MAX(RAND(),0.000000000001))</f>
        <v>0.584515814208949</v>
      </c>
      <c r="D8600" s="24" t="n">
        <f aca="false">IF($B$11="","",$B$11*EXP($B$12*C8600))</f>
        <v>1186.52948306512</v>
      </c>
      <c r="E8600" s="20" t="n">
        <f aca="true">IF($B$10="","",$B$10*(1-$B$14+2*$B$14*RAND()))</f>
        <v>3.7776799625363</v>
      </c>
      <c r="F8600" s="21" t="n">
        <f aca="false">INDEX($E$17:$E$28,B8600)</f>
        <v>4.761</v>
      </c>
      <c r="G8600" s="25" t="n">
        <f aca="false">IF(OR(D8600="",E8600="",F8600=""),"",D8600*($B$7-$B$8-F8600-E8600))</f>
        <v>4984.99009224294</v>
      </c>
      <c r="H8600" s="25" t="n">
        <f aca="false">IF(D8600="","",D8600*$F$30)</f>
        <v>5931.69819173916</v>
      </c>
    </row>
    <row r="8601" customFormat="false" ht="15" hidden="false" customHeight="false" outlineLevel="0" collapsed="false">
      <c r="A8601" s="2" t="n">
        <v>8567</v>
      </c>
      <c r="B8601" s="2" t="n">
        <v>11</v>
      </c>
      <c r="C8601" s="22" t="n">
        <f aca="true">NORMSINV(MAX(RAND(),0.000000000001))</f>
        <v>0.0229163270914237</v>
      </c>
      <c r="D8601" s="24" t="n">
        <f aca="false">IF($B$11="","",$B$11*EXP($B$12*C8601))</f>
        <v>936.499471082604</v>
      </c>
      <c r="E8601" s="20" t="n">
        <f aca="true">IF($B$10="","",$B$10*(1-$B$14+2*$B$14*RAND()))</f>
        <v>3.8031613174663</v>
      </c>
      <c r="F8601" s="21" t="n">
        <f aca="false">INDEX($E$17:$E$28,B8601)</f>
        <v>4.761</v>
      </c>
      <c r="G8601" s="25" t="n">
        <f aca="false">IF(OR(D8601="",E8601="",F8601=""),"",D8601*($B$7-$B$8-F8601-E8601))</f>
        <v>3910.67071751909</v>
      </c>
      <c r="H8601" s="25" t="n">
        <f aca="false">IF(D8601="","",D8601*$F$30)</f>
        <v>4681.74815583615</v>
      </c>
    </row>
    <row r="8602" customFormat="false" ht="15" hidden="false" customHeight="false" outlineLevel="0" collapsed="false">
      <c r="A8602" s="2" t="n">
        <v>8568</v>
      </c>
      <c r="B8602" s="2" t="n">
        <v>12</v>
      </c>
      <c r="C8602" s="22" t="n">
        <f aca="true">NORMSINV(MAX(RAND(),0.000000000001))</f>
        <v>-1.98267414435174</v>
      </c>
      <c r="D8602" s="24" t="n">
        <f aca="false">IF($B$11="","",$B$11*EXP($B$12*C8602))</f>
        <v>402.244932424177</v>
      </c>
      <c r="E8602" s="20" t="n">
        <f aca="true">IF($B$10="","",$B$10*(1-$B$14+2*$B$14*RAND()))</f>
        <v>3.53080045527922</v>
      </c>
      <c r="F8602" s="21" t="n">
        <f aca="false">INDEX($E$17:$E$28,B8602)</f>
        <v>4.761</v>
      </c>
      <c r="G8602" s="25" t="n">
        <f aca="false">IF(OR(D8602="",E8602="",F8602=""),"",D8602*($B$7-$B$8-F8602-E8602))</f>
        <v>1789.26572527546</v>
      </c>
      <c r="H8602" s="25" t="n">
        <f aca="false">IF(D8602="","",D8602*$F$30)</f>
        <v>2010.90286617494</v>
      </c>
    </row>
    <row r="8603" customFormat="false" ht="15" hidden="false" customHeight="false" outlineLevel="0" collapsed="false">
      <c r="A8603" s="2" t="n">
        <v>8569</v>
      </c>
      <c r="B8603" s="2" t="n">
        <v>1</v>
      </c>
      <c r="C8603" s="22" t="n">
        <f aca="true">NORMSINV(MAX(RAND(),0.000000000001))</f>
        <v>0.564490252244503</v>
      </c>
      <c r="D8603" s="24" t="n">
        <f aca="false">IF($B$11="","",$B$11*EXP($B$12*C8603))</f>
        <v>1176.55956050316</v>
      </c>
      <c r="E8603" s="20" t="n">
        <f aca="true">IF($B$10="","",$B$10*(1-$B$14+2*$B$14*RAND()))</f>
        <v>3.63615351989824</v>
      </c>
      <c r="F8603" s="21" t="n">
        <f aca="false">INDEX($E$17:$E$28,B8603)</f>
        <v>4.92562580645161</v>
      </c>
      <c r="G8603" s="25" t="n">
        <f aca="false">IF(OR(D8603="",E8603="",F8603=""),"",D8603*($B$7-$B$8-F8603-E8603))</f>
        <v>4915.92547947504</v>
      </c>
      <c r="H8603" s="25" t="n">
        <f aca="false">IF(D8603="","",D8603*$F$30)</f>
        <v>5881.8565548674</v>
      </c>
    </row>
    <row r="8604" customFormat="false" ht="15" hidden="false" customHeight="false" outlineLevel="0" collapsed="false">
      <c r="A8604" s="2" t="n">
        <v>8570</v>
      </c>
      <c r="B8604" s="2" t="n">
        <v>2</v>
      </c>
      <c r="C8604" s="22" t="n">
        <f aca="true">NORMSINV(MAX(RAND(),0.000000000001))</f>
        <v>-1.19393940216809</v>
      </c>
      <c r="D8604" s="24" t="n">
        <f aca="false">IF($B$11="","",$B$11*EXP($B$12*C8604))</f>
        <v>560.824063537418</v>
      </c>
      <c r="E8604" s="20" t="n">
        <f aca="true">IF($B$10="","",$B$10*(1-$B$14+2*$B$14*RAND()))</f>
        <v>3.73359463826114</v>
      </c>
      <c r="F8604" s="21" t="n">
        <f aca="false">INDEX($E$17:$E$28,B8604)</f>
        <v>5.0612</v>
      </c>
      <c r="G8604" s="25" t="n">
        <f aca="false">IF(OR(D8604="",E8604="",F8604=""),"",D8604*($B$7-$B$8-F8604-E8604))</f>
        <v>2212.56610246</v>
      </c>
      <c r="H8604" s="25" t="n">
        <f aca="false">IF(D8604="","",D8604*$F$30)</f>
        <v>2803.67165843626</v>
      </c>
    </row>
    <row r="8605" customFormat="false" ht="15" hidden="false" customHeight="false" outlineLevel="0" collapsed="false">
      <c r="A8605" s="2" t="n">
        <v>8571</v>
      </c>
      <c r="B8605" s="2" t="n">
        <v>3</v>
      </c>
      <c r="C8605" s="22" t="n">
        <f aca="true">NORMSINV(MAX(RAND(),0.000000000001))</f>
        <v>0.279606953105683</v>
      </c>
      <c r="D8605" s="24" t="n">
        <f aca="false">IF($B$11="","",$B$11*EXP($B$12*C8605))</f>
        <v>1043.47281734493</v>
      </c>
      <c r="E8605" s="20" t="n">
        <f aca="true">IF($B$10="","",$B$10*(1-$B$14+2*$B$14*RAND()))</f>
        <v>3.67768834678778</v>
      </c>
      <c r="F8605" s="21" t="n">
        <f aca="false">INDEX($E$17:$E$28,B8605)</f>
        <v>5.0612</v>
      </c>
      <c r="G8605" s="25" t="n">
        <f aca="false">IF(OR(D8605="",E8605="",F8605=""),"",D8605*($B$7-$B$8-F8605-E8605))</f>
        <v>4175.05124928899</v>
      </c>
      <c r="H8605" s="25" t="n">
        <f aca="false">IF(D8605="","",D8605*$F$30)</f>
        <v>5216.52930847077</v>
      </c>
    </row>
    <row r="8606" customFormat="false" ht="15" hidden="false" customHeight="false" outlineLevel="0" collapsed="false">
      <c r="A8606" s="2" t="n">
        <v>8572</v>
      </c>
      <c r="B8606" s="2" t="n">
        <v>4</v>
      </c>
      <c r="C8606" s="22" t="n">
        <f aca="true">NORMSINV(MAX(RAND(),0.000000000001))</f>
        <v>-0.108794236897325</v>
      </c>
      <c r="D8606" s="24" t="n">
        <f aca="false">IF($B$11="","",$B$11*EXP($B$12*C8606))</f>
        <v>885.941210658574</v>
      </c>
      <c r="E8606" s="20" t="n">
        <f aca="true">IF($B$10="","",$B$10*(1-$B$14+2*$B$14*RAND()))</f>
        <v>3.44046032682583</v>
      </c>
      <c r="F8606" s="21" t="n">
        <f aca="false">INDEX($E$17:$E$28,B8606)</f>
        <v>4.89657419354839</v>
      </c>
      <c r="G8606" s="25" t="n">
        <f aca="false">IF(OR(D8606="",E8606="",F8606=""),"",D8606*($B$7-$B$8-F8606-E8606))</f>
        <v>3900.76856750757</v>
      </c>
      <c r="H8606" s="25" t="n">
        <f aca="false">IF(D8606="","",D8606*$F$30)</f>
        <v>4428.99730032434</v>
      </c>
    </row>
    <row r="8607" customFormat="false" ht="15" hidden="false" customHeight="false" outlineLevel="0" collapsed="false">
      <c r="A8607" s="2" t="n">
        <v>8573</v>
      </c>
      <c r="B8607" s="2" t="n">
        <v>5</v>
      </c>
      <c r="C8607" s="22" t="n">
        <f aca="true">NORMSINV(MAX(RAND(),0.000000000001))</f>
        <v>-0.385415437357038</v>
      </c>
      <c r="D8607" s="24" t="n">
        <f aca="false">IF($B$11="","",$B$11*EXP($B$12*C8607))</f>
        <v>788.467988336321</v>
      </c>
      <c r="E8607" s="20" t="n">
        <f aca="true">IF($B$10="","",$B$10*(1-$B$14+2*$B$14*RAND()))</f>
        <v>3.71988819998736</v>
      </c>
      <c r="F8607" s="21" t="n">
        <f aca="false">INDEX($E$17:$E$28,B8607)</f>
        <v>4.761</v>
      </c>
      <c r="G8607" s="25" t="n">
        <f aca="false">IF(OR(D8607="",E8607="",F8607=""),"",D8607*($B$7-$B$8-F8607-E8607))</f>
        <v>3358.17331305546</v>
      </c>
      <c r="H8607" s="25" t="n">
        <f aca="false">IF(D8607="","",D8607*$F$30)</f>
        <v>3941.70916729094</v>
      </c>
    </row>
    <row r="8608" customFormat="false" ht="15" hidden="false" customHeight="false" outlineLevel="0" collapsed="false">
      <c r="A8608" s="2" t="n">
        <v>8574</v>
      </c>
      <c r="B8608" s="2" t="n">
        <v>6</v>
      </c>
      <c r="C8608" s="22" t="n">
        <f aca="true">NORMSINV(MAX(RAND(),0.000000000001))</f>
        <v>2.66338225329879</v>
      </c>
      <c r="D8608" s="24" t="n">
        <f aca="false">IF($B$11="","",$B$11*EXP($B$12*C8608))</f>
        <v>2849.08081454765</v>
      </c>
      <c r="E8608" s="20" t="n">
        <f aca="true">IF($B$10="","",$B$10*(1-$B$14+2*$B$14*RAND()))</f>
        <v>3.99971733084812</v>
      </c>
      <c r="F8608" s="21" t="n">
        <f aca="false">INDEX($E$17:$E$28,B8608)</f>
        <v>4.761</v>
      </c>
      <c r="G8608" s="25" t="n">
        <f aca="false">IF(OR(D8608="",E8608="",F8608=""),"",D8608*($B$7-$B$8-F8608-E8608))</f>
        <v>11337.2979083426</v>
      </c>
      <c r="H8608" s="25" t="n">
        <f aca="false">IF(D8608="","",D8608*$F$30)</f>
        <v>14243.1248080866</v>
      </c>
    </row>
    <row r="8609" customFormat="false" ht="15" hidden="false" customHeight="false" outlineLevel="0" collapsed="false">
      <c r="A8609" s="2" t="n">
        <v>8575</v>
      </c>
      <c r="B8609" s="2" t="n">
        <v>7</v>
      </c>
      <c r="C8609" s="22" t="n">
        <f aca="true">NORMSINV(MAX(RAND(),0.000000000001))</f>
        <v>-0.0671420742246622</v>
      </c>
      <c r="D8609" s="24" t="n">
        <f aca="false">IF($B$11="","",$B$11*EXP($B$12*C8609))</f>
        <v>901.627445117814</v>
      </c>
      <c r="E8609" s="20" t="n">
        <f aca="true">IF($B$10="","",$B$10*(1-$B$14+2*$B$14*RAND()))</f>
        <v>3.38258111469059</v>
      </c>
      <c r="F8609" s="21" t="n">
        <f aca="false">INDEX($E$17:$E$28,B8609)</f>
        <v>4.761</v>
      </c>
      <c r="G8609" s="25" t="n">
        <f aca="false">IF(OR(D8609="",E8609="",F8609=""),"",D8609*($B$7-$B$8-F8609-E8609))</f>
        <v>4144.2574162528</v>
      </c>
      <c r="H8609" s="25" t="n">
        <f aca="false">IF(D8609="","",D8609*$F$30)</f>
        <v>4507.41592363298</v>
      </c>
    </row>
    <row r="8610" customFormat="false" ht="15" hidden="false" customHeight="false" outlineLevel="0" collapsed="false">
      <c r="A8610" s="2" t="n">
        <v>8576</v>
      </c>
      <c r="B8610" s="2" t="n">
        <v>8</v>
      </c>
      <c r="C8610" s="22" t="n">
        <f aca="true">NORMSINV(MAX(RAND(),0.000000000001))</f>
        <v>-1.02565549845501</v>
      </c>
      <c r="D8610" s="24" t="n">
        <f aca="false">IF($B$11="","",$B$11*EXP($B$12*C8610))</f>
        <v>602.035474182181</v>
      </c>
      <c r="E8610" s="20" t="n">
        <f aca="true">IF($B$10="","",$B$10*(1-$B$14+2*$B$14*RAND()))</f>
        <v>3.99591822842275</v>
      </c>
      <c r="F8610" s="21" t="n">
        <f aca="false">INDEX($E$17:$E$28,B8610)</f>
        <v>4.761</v>
      </c>
      <c r="G8610" s="25" t="n">
        <f aca="false">IF(OR(D8610="",E8610="",F8610=""),"",D8610*($B$7-$B$8-F8610-E8610))</f>
        <v>2397.95652305791</v>
      </c>
      <c r="H8610" s="25" t="n">
        <f aca="false">IF(D8610="","",D8610*$F$30)</f>
        <v>3009.69574253156</v>
      </c>
    </row>
    <row r="8611" customFormat="false" ht="15" hidden="false" customHeight="false" outlineLevel="0" collapsed="false">
      <c r="A8611" s="2" t="n">
        <v>8577</v>
      </c>
      <c r="B8611" s="2" t="n">
        <v>9</v>
      </c>
      <c r="C8611" s="22" t="n">
        <f aca="true">NORMSINV(MAX(RAND(),0.000000000001))</f>
        <v>1.92407075961375</v>
      </c>
      <c r="D8611" s="24" t="n">
        <f aca="false">IF($B$11="","",$B$11*EXP($B$12*C8611))</f>
        <v>2086.47417651242</v>
      </c>
      <c r="E8611" s="20" t="n">
        <f aca="true">IF($B$10="","",$B$10*(1-$B$14+2*$B$14*RAND()))</f>
        <v>3.80281171225093</v>
      </c>
      <c r="F8611" s="21" t="n">
        <f aca="false">INDEX($E$17:$E$28,B8611)</f>
        <v>4.761</v>
      </c>
      <c r="G8611" s="25" t="n">
        <f aca="false">IF(OR(D8611="",E8611="",F8611=""),"",D8611*($B$7-$B$8-F8611-E8611))</f>
        <v>8713.50901864205</v>
      </c>
      <c r="H8611" s="25" t="n">
        <f aca="false">IF(D8611="","",D8611*$F$30)</f>
        <v>10430.7017032209</v>
      </c>
    </row>
    <row r="8612" customFormat="false" ht="15" hidden="false" customHeight="false" outlineLevel="0" collapsed="false">
      <c r="A8612" s="2" t="n">
        <v>8578</v>
      </c>
      <c r="B8612" s="2" t="n">
        <v>10</v>
      </c>
      <c r="C8612" s="22" t="n">
        <f aca="true">NORMSINV(MAX(RAND(),0.000000000001))</f>
        <v>0.046771743338994</v>
      </c>
      <c r="D8612" s="24" t="n">
        <f aca="false">IF($B$11="","",$B$11*EXP($B$12*C8612))</f>
        <v>945.960506248665</v>
      </c>
      <c r="E8612" s="20" t="n">
        <f aca="true">IF($B$10="","",$B$10*(1-$B$14+2*$B$14*RAND()))</f>
        <v>3.43677793021691</v>
      </c>
      <c r="F8612" s="21" t="n">
        <f aca="false">INDEX($E$17:$E$28,B8612)</f>
        <v>4.761</v>
      </c>
      <c r="G8612" s="25" t="n">
        <f aca="false">IF(OR(D8612="",E8612="",F8612=""),"",D8612*($B$7-$B$8-F8612-E8612))</f>
        <v>4296.76268862587</v>
      </c>
      <c r="H8612" s="25" t="n">
        <f aca="false">IF(D8612="","",D8612*$F$30)</f>
        <v>4729.04576283833</v>
      </c>
    </row>
    <row r="8613" customFormat="false" ht="15" hidden="false" customHeight="false" outlineLevel="0" collapsed="false">
      <c r="A8613" s="2" t="n">
        <v>8579</v>
      </c>
      <c r="B8613" s="2" t="n">
        <v>11</v>
      </c>
      <c r="C8613" s="22" t="n">
        <f aca="true">NORMSINV(MAX(RAND(),0.000000000001))</f>
        <v>-0.0334876303449918</v>
      </c>
      <c r="D8613" s="24" t="n">
        <f aca="false">IF($B$11="","",$B$11*EXP($B$12*C8613))</f>
        <v>914.504367252758</v>
      </c>
      <c r="E8613" s="20" t="n">
        <f aca="true">IF($B$10="","",$B$10*(1-$B$14+2*$B$14*RAND()))</f>
        <v>3.52106453985438</v>
      </c>
      <c r="F8613" s="21" t="n">
        <f aca="false">INDEX($E$17:$E$28,B8613)</f>
        <v>4.761</v>
      </c>
      <c r="G8613" s="25" t="n">
        <f aca="false">IF(OR(D8613="",E8613="",F8613=""),"",D8613*($B$7-$B$8-F8613-E8613))</f>
        <v>4076.8014472341</v>
      </c>
      <c r="H8613" s="25" t="n">
        <f aca="false">IF(D8613="","",D8613*$F$30)</f>
        <v>4571.79023276999</v>
      </c>
    </row>
    <row r="8614" customFormat="false" ht="15" hidden="false" customHeight="false" outlineLevel="0" collapsed="false">
      <c r="A8614" s="2" t="n">
        <v>8580</v>
      </c>
      <c r="B8614" s="2" t="n">
        <v>12</v>
      </c>
      <c r="C8614" s="22" t="n">
        <f aca="true">NORMSINV(MAX(RAND(),0.000000000001))</f>
        <v>-0.482520460263337</v>
      </c>
      <c r="D8614" s="24" t="n">
        <f aca="false">IF($B$11="","",$B$11*EXP($B$12*C8614))</f>
        <v>756.85754021899</v>
      </c>
      <c r="E8614" s="20" t="n">
        <f aca="true">IF($B$10="","",$B$10*(1-$B$14+2*$B$14*RAND()))</f>
        <v>3.40499327057717</v>
      </c>
      <c r="F8614" s="21" t="n">
        <f aca="false">INDEX($E$17:$E$28,B8614)</f>
        <v>4.761</v>
      </c>
      <c r="G8614" s="25" t="n">
        <f aca="false">IF(OR(D8614="",E8614="",F8614=""),"",D8614*($B$7-$B$8-F8614-E8614))</f>
        <v>3461.87148217607</v>
      </c>
      <c r="H8614" s="25" t="n">
        <f aca="false">IF(D8614="","",D8614*$F$30)</f>
        <v>3783.68221506277</v>
      </c>
    </row>
    <row r="8615" customFormat="false" ht="15" hidden="false" customHeight="false" outlineLevel="0" collapsed="false">
      <c r="A8615" s="2" t="n">
        <v>8581</v>
      </c>
      <c r="B8615" s="2" t="n">
        <v>1</v>
      </c>
      <c r="C8615" s="22" t="n">
        <f aca="true">NORMSINV(MAX(RAND(),0.000000000001))</f>
        <v>0.397172498625668</v>
      </c>
      <c r="D8615" s="24" t="n">
        <f aca="false">IF($B$11="","",$B$11*EXP($B$12*C8615))</f>
        <v>1096.46627258815</v>
      </c>
      <c r="E8615" s="20" t="n">
        <f aca="true">IF($B$10="","",$B$10*(1-$B$14+2*$B$14*RAND()))</f>
        <v>3.89166206079277</v>
      </c>
      <c r="F8615" s="21" t="n">
        <f aca="false">INDEX($E$17:$E$28,B8615)</f>
        <v>4.92562580645161</v>
      </c>
      <c r="G8615" s="25" t="n">
        <f aca="false">IF(OR(D8615="",E8615="",F8615=""),"",D8615*($B$7-$B$8-F8615-E8615))</f>
        <v>4301.12155063886</v>
      </c>
      <c r="H8615" s="25" t="n">
        <f aca="false">IF(D8615="","",D8615*$F$30)</f>
        <v>5481.45418992267</v>
      </c>
    </row>
    <row r="8616" customFormat="false" ht="15" hidden="false" customHeight="false" outlineLevel="0" collapsed="false">
      <c r="A8616" s="2" t="n">
        <v>8582</v>
      </c>
      <c r="B8616" s="2" t="n">
        <v>2</v>
      </c>
      <c r="C8616" s="22" t="n">
        <f aca="true">NORMSINV(MAX(RAND(),0.000000000001))</f>
        <v>-0.0185970600086203</v>
      </c>
      <c r="D8616" s="24" t="n">
        <f aca="false">IF($B$11="","",$B$11*EXP($B$12*C8616))</f>
        <v>920.260354881471</v>
      </c>
      <c r="E8616" s="20" t="n">
        <f aca="true">IF($B$10="","",$B$10*(1-$B$14+2*$B$14*RAND()))</f>
        <v>4.0219665384319</v>
      </c>
      <c r="F8616" s="21" t="n">
        <f aca="false">INDEX($E$17:$E$28,B8616)</f>
        <v>5.0612</v>
      </c>
      <c r="G8616" s="25" t="n">
        <f aca="false">IF(OR(D8616="",E8616="",F8616=""),"",D8616*($B$7-$B$8-F8616-E8616))</f>
        <v>3365.2388590851</v>
      </c>
      <c r="H8616" s="25" t="n">
        <f aca="false">IF(D8616="","",D8616*$F$30)</f>
        <v>4600.56556612345</v>
      </c>
    </row>
    <row r="8617" customFormat="false" ht="15" hidden="false" customHeight="false" outlineLevel="0" collapsed="false">
      <c r="A8617" s="2" t="n">
        <v>8583</v>
      </c>
      <c r="B8617" s="2" t="n">
        <v>3</v>
      </c>
      <c r="C8617" s="22" t="n">
        <f aca="true">NORMSINV(MAX(RAND(),0.000000000001))</f>
        <v>0.110172941962734</v>
      </c>
      <c r="D8617" s="24" t="n">
        <f aca="false">IF($B$11="","",$B$11*EXP($B$12*C8617))</f>
        <v>971.572539689349</v>
      </c>
      <c r="E8617" s="20" t="n">
        <f aca="true">IF($B$10="","",$B$10*(1-$B$14+2*$B$14*RAND()))</f>
        <v>3.71694100438395</v>
      </c>
      <c r="F8617" s="21" t="n">
        <f aca="false">INDEX($E$17:$E$28,B8617)</f>
        <v>5.0612</v>
      </c>
      <c r="G8617" s="25" t="n">
        <f aca="false">IF(OR(D8617="",E8617="",F8617=""),"",D8617*($B$7-$B$8-F8617-E8617))</f>
        <v>3849.23340626178</v>
      </c>
      <c r="H8617" s="25" t="n">
        <f aca="false">IF(D8617="","",D8617*$F$30)</f>
        <v>4857.08544041499</v>
      </c>
    </row>
    <row r="8618" customFormat="false" ht="15" hidden="false" customHeight="false" outlineLevel="0" collapsed="false">
      <c r="A8618" s="2" t="n">
        <v>8584</v>
      </c>
      <c r="B8618" s="2" t="n">
        <v>4</v>
      </c>
      <c r="C8618" s="22" t="n">
        <f aca="true">NORMSINV(MAX(RAND(),0.000000000001))</f>
        <v>0.310812503557454</v>
      </c>
      <c r="D8618" s="24" t="n">
        <f aca="false">IF($B$11="","",$B$11*EXP($B$12*C8618))</f>
        <v>1057.28400212183</v>
      </c>
      <c r="E8618" s="20" t="n">
        <f aca="true">IF($B$10="","",$B$10*(1-$B$14+2*$B$14*RAND()))</f>
        <v>3.44576324810796</v>
      </c>
      <c r="F8618" s="21" t="n">
        <f aca="false">INDEX($E$17:$E$28,B8618)</f>
        <v>4.89657419354839</v>
      </c>
      <c r="G8618" s="25" t="n">
        <f aca="false">IF(OR(D8618="",E8618="",F8618=""),"",D8618*($B$7-$B$8-F8618-E8618))</f>
        <v>4649.5782696669</v>
      </c>
      <c r="H8618" s="25" t="n">
        <f aca="false">IF(D8618="","",D8618*$F$30)</f>
        <v>5285.57418340745</v>
      </c>
    </row>
    <row r="8619" customFormat="false" ht="15" hidden="false" customHeight="false" outlineLevel="0" collapsed="false">
      <c r="A8619" s="2" t="n">
        <v>8585</v>
      </c>
      <c r="B8619" s="2" t="n">
        <v>5</v>
      </c>
      <c r="C8619" s="22" t="n">
        <f aca="true">NORMSINV(MAX(RAND(),0.000000000001))</f>
        <v>-1.61069619747446</v>
      </c>
      <c r="D8619" s="24" t="n">
        <f aca="false">IF($B$11="","",$B$11*EXP($B$12*C8619))</f>
        <v>470.501935291274</v>
      </c>
      <c r="E8619" s="20" t="n">
        <f aca="true">IF($B$10="","",$B$10*(1-$B$14+2*$B$14*RAND()))</f>
        <v>3.5451283390128</v>
      </c>
      <c r="F8619" s="21" t="n">
        <f aca="false">INDEX($E$17:$E$28,B8619)</f>
        <v>4.761</v>
      </c>
      <c r="G8619" s="25" t="n">
        <f aca="false">IF(OR(D8619="",E8619="",F8619=""),"",D8619*($B$7-$B$8-F8619-E8619))</f>
        <v>2086.14519732761</v>
      </c>
      <c r="H8619" s="25" t="n">
        <f aca="false">IF(D8619="","",D8619*$F$30)</f>
        <v>2352.13327490814</v>
      </c>
    </row>
    <row r="8620" customFormat="false" ht="15" hidden="false" customHeight="false" outlineLevel="0" collapsed="false">
      <c r="A8620" s="2" t="n">
        <v>8586</v>
      </c>
      <c r="B8620" s="2" t="n">
        <v>6</v>
      </c>
      <c r="C8620" s="22" t="n">
        <f aca="true">NORMSINV(MAX(RAND(),0.000000000001))</f>
        <v>-0.917457188944765</v>
      </c>
      <c r="D8620" s="24" t="n">
        <f aca="false">IF($B$11="","",$B$11*EXP($B$12*C8620))</f>
        <v>630.11822905332</v>
      </c>
      <c r="E8620" s="20" t="n">
        <f aca="true">IF($B$10="","",$B$10*(1-$B$14+2*$B$14*RAND()))</f>
        <v>3.68921993674996</v>
      </c>
      <c r="F8620" s="21" t="n">
        <f aca="false">INDEX($E$17:$E$28,B8620)</f>
        <v>4.761</v>
      </c>
      <c r="G8620" s="25" t="n">
        <f aca="false">IF(OR(D8620="",E8620="",F8620=""),"",D8620*($B$7-$B$8-F8620-E8620))</f>
        <v>2703.06861648336</v>
      </c>
      <c r="H8620" s="25" t="n">
        <f aca="false">IF(D8620="","",D8620*$F$30)</f>
        <v>3150.08705068336</v>
      </c>
    </row>
    <row r="8621" customFormat="false" ht="15" hidden="false" customHeight="false" outlineLevel="0" collapsed="false">
      <c r="A8621" s="2" t="n">
        <v>8587</v>
      </c>
      <c r="B8621" s="2" t="n">
        <v>7</v>
      </c>
      <c r="C8621" s="22" t="n">
        <f aca="true">NORMSINV(MAX(RAND(),0.000000000001))</f>
        <v>0.720165150556399</v>
      </c>
      <c r="D8621" s="24" t="n">
        <f aca="false">IF($B$11="","",$B$11*EXP($B$12*C8621))</f>
        <v>1256.32484948619</v>
      </c>
      <c r="E8621" s="20" t="n">
        <f aca="true">IF($B$10="","",$B$10*(1-$B$14+2*$B$14*RAND()))</f>
        <v>3.53839217132857</v>
      </c>
      <c r="F8621" s="21" t="n">
        <f aca="false">INDEX($E$17:$E$28,B8621)</f>
        <v>4.761</v>
      </c>
      <c r="G8621" s="25" t="n">
        <f aca="false">IF(OR(D8621="",E8621="",F8621=""),"",D8621*($B$7-$B$8-F8621-E8621))</f>
        <v>5578.84596198282</v>
      </c>
      <c r="H8621" s="25" t="n">
        <f aca="false">IF(D8621="","",D8621*$F$30)</f>
        <v>6280.61918755135</v>
      </c>
    </row>
    <row r="8622" customFormat="false" ht="15" hidden="false" customHeight="false" outlineLevel="0" collapsed="false">
      <c r="A8622" s="2" t="n">
        <v>8588</v>
      </c>
      <c r="B8622" s="2" t="n">
        <v>8</v>
      </c>
      <c r="C8622" s="22" t="n">
        <f aca="true">NORMSINV(MAX(RAND(),0.000000000001))</f>
        <v>1.28999699566753</v>
      </c>
      <c r="D8622" s="24" t="n">
        <f aca="false">IF($B$11="","",$B$11*EXP($B$12*C8622))</f>
        <v>1597.27407996454</v>
      </c>
      <c r="E8622" s="20" t="n">
        <f aca="true">IF($B$10="","",$B$10*(1-$B$14+2*$B$14*RAND()))</f>
        <v>3.50602402861431</v>
      </c>
      <c r="F8622" s="21" t="n">
        <f aca="false">INDEX($E$17:$E$28,B8622)</f>
        <v>4.761</v>
      </c>
      <c r="G8622" s="25" t="n">
        <f aca="false">IF(OR(D8622="",E8622="",F8622=""),"",D8622*($B$7-$B$8-F8622-E8622))</f>
        <v>7144.56857939858</v>
      </c>
      <c r="H8622" s="25" t="n">
        <f aca="false">IF(D8622="","",D8622*$F$30)</f>
        <v>7985.09258055873</v>
      </c>
    </row>
    <row r="8623" customFormat="false" ht="15" hidden="false" customHeight="false" outlineLevel="0" collapsed="false">
      <c r="A8623" s="2" t="n">
        <v>8589</v>
      </c>
      <c r="B8623" s="2" t="n">
        <v>9</v>
      </c>
      <c r="C8623" s="22" t="n">
        <f aca="true">NORMSINV(MAX(RAND(),0.000000000001))</f>
        <v>0.916885804687337</v>
      </c>
      <c r="D8623" s="24" t="n">
        <f aca="false">IF($B$11="","",$B$11*EXP($B$12*C8623))</f>
        <v>1364.90124918563</v>
      </c>
      <c r="E8623" s="20" t="n">
        <f aca="true">IF($B$10="","",$B$10*(1-$B$14+2*$B$14*RAND()))</f>
        <v>3.95442788492965</v>
      </c>
      <c r="F8623" s="21" t="n">
        <f aca="false">INDEX($E$17:$E$28,B8623)</f>
        <v>4.761</v>
      </c>
      <c r="G8623" s="25" t="n">
        <f aca="false">IF(OR(D8623="",E8623="",F8623=""),"",D8623*($B$7-$B$8-F8623-E8623))</f>
        <v>5493.14350729717</v>
      </c>
      <c r="H8623" s="25" t="n">
        <f aca="false">IF(D8623="","",D8623*$F$30)</f>
        <v>6823.4143249288</v>
      </c>
    </row>
    <row r="8624" customFormat="false" ht="15" hidden="false" customHeight="false" outlineLevel="0" collapsed="false">
      <c r="A8624" s="2" t="n">
        <v>8590</v>
      </c>
      <c r="B8624" s="2" t="n">
        <v>10</v>
      </c>
      <c r="C8624" s="22" t="n">
        <f aca="true">NORMSINV(MAX(RAND(),0.000000000001))</f>
        <v>0.396812351670855</v>
      </c>
      <c r="D8624" s="24" t="n">
        <f aca="false">IF($B$11="","",$B$11*EXP($B$12*C8624))</f>
        <v>1096.29989239254</v>
      </c>
      <c r="E8624" s="20" t="n">
        <f aca="true">IF($B$10="","",$B$10*(1-$B$14+2*$B$14*RAND()))</f>
        <v>3.53278954756388</v>
      </c>
      <c r="F8624" s="21" t="n">
        <f aca="false">INDEX($E$17:$E$28,B8624)</f>
        <v>4.761</v>
      </c>
      <c r="G8624" s="25" t="n">
        <f aca="false">IF(OR(D8624="",E8624="",F8624=""),"",D8624*($B$7-$B$8-F8624-E8624))</f>
        <v>4874.38004056031</v>
      </c>
      <c r="H8624" s="25" t="n">
        <f aca="false">IF(D8624="","",D8624*$F$30)</f>
        <v>5480.62242204879</v>
      </c>
    </row>
    <row r="8625" customFormat="false" ht="15" hidden="false" customHeight="false" outlineLevel="0" collapsed="false">
      <c r="A8625" s="2" t="n">
        <v>8591</v>
      </c>
      <c r="B8625" s="2" t="n">
        <v>11</v>
      </c>
      <c r="C8625" s="22" t="n">
        <f aca="true">NORMSINV(MAX(RAND(),0.000000000001))</f>
        <v>-0.409430583065182</v>
      </c>
      <c r="D8625" s="24" t="n">
        <f aca="false">IF($B$11="","",$B$11*EXP($B$12*C8625))</f>
        <v>780.52958146729</v>
      </c>
      <c r="E8625" s="20" t="n">
        <f aca="true">IF($B$10="","",$B$10*(1-$B$14+2*$B$14*RAND()))</f>
        <v>3.91508488508822</v>
      </c>
      <c r="F8625" s="21" t="n">
        <f aca="false">INDEX($E$17:$E$28,B8625)</f>
        <v>4.761</v>
      </c>
      <c r="G8625" s="25" t="n">
        <f aca="false">IF(OR(D8625="",E8625="",F8625=""),"",D8625*($B$7-$B$8-F8625-E8625))</f>
        <v>3172.00596376069</v>
      </c>
      <c r="H8625" s="25" t="n">
        <f aca="false">IF(D8625="","",D8625*$F$30)</f>
        <v>3902.02348367128</v>
      </c>
    </row>
    <row r="8626" customFormat="false" ht="15" hidden="false" customHeight="false" outlineLevel="0" collapsed="false">
      <c r="A8626" s="2" t="n">
        <v>8592</v>
      </c>
      <c r="B8626" s="2" t="n">
        <v>12</v>
      </c>
      <c r="C8626" s="22" t="n">
        <f aca="true">NORMSINV(MAX(RAND(),0.000000000001))</f>
        <v>-0.864033681132524</v>
      </c>
      <c r="D8626" s="24" t="n">
        <f aca="false">IF($B$11="","",$B$11*EXP($B$12*C8626))</f>
        <v>644.463585455485</v>
      </c>
      <c r="E8626" s="20" t="n">
        <f aca="true">IF($B$10="","",$B$10*(1-$B$14+2*$B$14*RAND()))</f>
        <v>3.52493852654859</v>
      </c>
      <c r="F8626" s="21" t="n">
        <f aca="false">INDEX($E$17:$E$28,B8626)</f>
        <v>4.761</v>
      </c>
      <c r="G8626" s="25" t="n">
        <f aca="false">IF(OR(D8626="",E8626="",F8626=""),"",D8626*($B$7-$B$8-F8626-E8626))</f>
        <v>2870.48042701964</v>
      </c>
      <c r="H8626" s="25" t="n">
        <f aca="false">IF(D8626="","",D8626*$F$30)</f>
        <v>3221.80235640906</v>
      </c>
    </row>
    <row r="8627" customFormat="false" ht="15" hidden="false" customHeight="false" outlineLevel="0" collapsed="false">
      <c r="A8627" s="2" t="n">
        <v>8593</v>
      </c>
      <c r="B8627" s="2" t="n">
        <v>1</v>
      </c>
      <c r="C8627" s="22" t="n">
        <f aca="true">NORMSINV(MAX(RAND(),0.000000000001))</f>
        <v>-0.638272748171932</v>
      </c>
      <c r="D8627" s="24" t="n">
        <f aca="false">IF($B$11="","",$B$11*EXP($B$12*C8627))</f>
        <v>708.780804174289</v>
      </c>
      <c r="E8627" s="20" t="n">
        <f aca="true">IF($B$10="","",$B$10*(1-$B$14+2*$B$14*RAND()))</f>
        <v>4.04646420958688</v>
      </c>
      <c r="F8627" s="21" t="n">
        <f aca="false">INDEX($E$17:$E$28,B8627)</f>
        <v>4.92562580645161</v>
      </c>
      <c r="G8627" s="25" t="n">
        <f aca="false">IF(OR(D8627="",E8627="",F8627=""),"",D8627*($B$7-$B$8-F8627-E8627))</f>
        <v>2670.62226848857</v>
      </c>
      <c r="H8627" s="25" t="n">
        <f aca="false">IF(D8627="","",D8627*$F$30)</f>
        <v>3543.33699622811</v>
      </c>
    </row>
    <row r="8628" customFormat="false" ht="15" hidden="false" customHeight="false" outlineLevel="0" collapsed="false">
      <c r="A8628" s="2" t="n">
        <v>8594</v>
      </c>
      <c r="B8628" s="2" t="n">
        <v>2</v>
      </c>
      <c r="C8628" s="22" t="n">
        <f aca="true">NORMSINV(MAX(RAND(),0.000000000001))</f>
        <v>-0.601370021307145</v>
      </c>
      <c r="D8628" s="24" t="n">
        <f aca="false">IF($B$11="","",$B$11*EXP($B$12*C8628))</f>
        <v>719.888165078302</v>
      </c>
      <c r="E8628" s="20" t="n">
        <f aca="true">IF($B$10="","",$B$10*(1-$B$14+2*$B$14*RAND()))</f>
        <v>3.59499286214179</v>
      </c>
      <c r="F8628" s="21" t="n">
        <f aca="false">INDEX($E$17:$E$28,B8628)</f>
        <v>5.0612</v>
      </c>
      <c r="G8628" s="25" t="n">
        <f aca="false">IF(OR(D8628="",E8628="",F8628=""),"",D8628*($B$7-$B$8-F8628-E8628))</f>
        <v>2939.88442700642</v>
      </c>
      <c r="H8628" s="25" t="n">
        <f aca="false">IF(D8628="","",D8628*$F$30)</f>
        <v>3598.86491485945</v>
      </c>
    </row>
    <row r="8629" customFormat="false" ht="15" hidden="false" customHeight="false" outlineLevel="0" collapsed="false">
      <c r="A8629" s="2" t="n">
        <v>8595</v>
      </c>
      <c r="B8629" s="2" t="n">
        <v>3</v>
      </c>
      <c r="C8629" s="22" t="n">
        <f aca="true">NORMSINV(MAX(RAND(),0.000000000001))</f>
        <v>-1.15813156670084</v>
      </c>
      <c r="D8629" s="24" t="n">
        <f aca="false">IF($B$11="","",$B$11*EXP($B$12*C8629))</f>
        <v>569.35005218255</v>
      </c>
      <c r="E8629" s="20" t="n">
        <f aca="true">IF($B$10="","",$B$10*(1-$B$14+2*$B$14*RAND()))</f>
        <v>3.7129829449092</v>
      </c>
      <c r="F8629" s="21" t="n">
        <f aca="false">INDEX($E$17:$E$28,B8629)</f>
        <v>5.0612</v>
      </c>
      <c r="G8629" s="25" t="n">
        <f aca="false">IF(OR(D8629="",E8629="",F8629=""),"",D8629*($B$7-$B$8-F8629-E8629))</f>
        <v>2257.93814726239</v>
      </c>
      <c r="H8629" s="25" t="n">
        <f aca="false">IF(D8629="","",D8629*$F$30)</f>
        <v>2846.294780871</v>
      </c>
    </row>
    <row r="8630" customFormat="false" ht="15" hidden="false" customHeight="false" outlineLevel="0" collapsed="false">
      <c r="A8630" s="2" t="n">
        <v>8596</v>
      </c>
      <c r="B8630" s="2" t="n">
        <v>4</v>
      </c>
      <c r="C8630" s="22" t="n">
        <f aca="true">NORMSINV(MAX(RAND(),0.000000000001))</f>
        <v>1.08252626643554</v>
      </c>
      <c r="D8630" s="24" t="n">
        <f aca="false">IF($B$11="","",$B$11*EXP($B$12*C8630))</f>
        <v>1463.56808929512</v>
      </c>
      <c r="E8630" s="20" t="n">
        <f aca="true">IF($B$10="","",$B$10*(1-$B$14+2*$B$14*RAND()))</f>
        <v>3.76474155436313</v>
      </c>
      <c r="F8630" s="21" t="n">
        <f aca="false">INDEX($E$17:$E$28,B8630)</f>
        <v>4.89657419354839</v>
      </c>
      <c r="G8630" s="25" t="n">
        <f aca="false">IF(OR(D8630="",E8630="",F8630=""),"",D8630*($B$7-$B$8-F8630-E8630))</f>
        <v>5969.43211766722</v>
      </c>
      <c r="H8630" s="25" t="n">
        <f aca="false">IF(D8630="","",D8630*$F$30)</f>
        <v>7316.66959200414</v>
      </c>
    </row>
    <row r="8631" customFormat="false" ht="15" hidden="false" customHeight="false" outlineLevel="0" collapsed="false">
      <c r="A8631" s="2" t="n">
        <v>8597</v>
      </c>
      <c r="B8631" s="2" t="n">
        <v>5</v>
      </c>
      <c r="C8631" s="22" t="n">
        <f aca="true">NORMSINV(MAX(RAND(),0.000000000001))</f>
        <v>-0.727142730993709</v>
      </c>
      <c r="D8631" s="24" t="n">
        <f aca="false">IF($B$11="","",$B$11*EXP($B$12*C8631))</f>
        <v>682.730037548141</v>
      </c>
      <c r="E8631" s="20" t="n">
        <f aca="true">IF($B$10="","",$B$10*(1-$B$14+2*$B$14*RAND()))</f>
        <v>3.86021011008081</v>
      </c>
      <c r="F8631" s="21" t="n">
        <f aca="false">INDEX($E$17:$E$28,B8631)</f>
        <v>4.761</v>
      </c>
      <c r="G8631" s="25" t="n">
        <f aca="false">IF(OR(D8631="",E8631="",F8631=""),"",D8631*($B$7-$B$8-F8631-E8631))</f>
        <v>2812.02157619744</v>
      </c>
      <c r="H8631" s="25" t="n">
        <f aca="false">IF(D8631="","",D8631*$F$30)</f>
        <v>3413.10400371067</v>
      </c>
    </row>
    <row r="8632" customFormat="false" ht="15" hidden="false" customHeight="false" outlineLevel="0" collapsed="false">
      <c r="A8632" s="2" t="n">
        <v>8598</v>
      </c>
      <c r="B8632" s="2" t="n">
        <v>6</v>
      </c>
      <c r="C8632" s="22" t="n">
        <f aca="true">NORMSINV(MAX(RAND(),0.000000000001))</f>
        <v>-1.94934398953739</v>
      </c>
      <c r="D8632" s="24" t="n">
        <f aca="false">IF($B$11="","",$B$11*EXP($B$12*C8632))</f>
        <v>407.933994843065</v>
      </c>
      <c r="E8632" s="20" t="n">
        <f aca="true">IF($B$10="","",$B$10*(1-$B$14+2*$B$14*RAND()))</f>
        <v>3.88641740030431</v>
      </c>
      <c r="F8632" s="21" t="n">
        <f aca="false">INDEX($E$17:$E$28,B8632)</f>
        <v>4.761</v>
      </c>
      <c r="G8632" s="25" t="n">
        <f aca="false">IF(OR(D8632="",E8632="",F8632=""),"",D8632*($B$7-$B$8-F8632-E8632))</f>
        <v>1669.50356911908</v>
      </c>
      <c r="H8632" s="25" t="n">
        <f aca="false">IF(D8632="","",D8632*$F$30)</f>
        <v>2039.34362701945</v>
      </c>
    </row>
    <row r="8633" customFormat="false" ht="15" hidden="false" customHeight="false" outlineLevel="0" collapsed="false">
      <c r="A8633" s="2" t="n">
        <v>8599</v>
      </c>
      <c r="B8633" s="2" t="n">
        <v>7</v>
      </c>
      <c r="C8633" s="22" t="n">
        <f aca="true">NORMSINV(MAX(RAND(),0.000000000001))</f>
        <v>0.0871307579853706</v>
      </c>
      <c r="D8633" s="24" t="n">
        <f aca="false">IF($B$11="","",$B$11*EXP($B$12*C8633))</f>
        <v>962.184999458891</v>
      </c>
      <c r="E8633" s="20" t="n">
        <f aca="true">IF($B$10="","",$B$10*(1-$B$14+2*$B$14*RAND()))</f>
        <v>3.99686824014288</v>
      </c>
      <c r="F8633" s="21" t="n">
        <f aca="false">INDEX($E$17:$E$28,B8633)</f>
        <v>4.761</v>
      </c>
      <c r="G8633" s="25" t="n">
        <f aca="false">IF(OR(D8633="",E8633="",F8633=""),"",D8633*($B$7-$B$8-F8633-E8633))</f>
        <v>3831.54744520336</v>
      </c>
      <c r="H8633" s="25" t="n">
        <f aca="false">IF(D8633="","",D8633*$F$30)</f>
        <v>4810.15524929489</v>
      </c>
    </row>
    <row r="8634" customFormat="false" ht="15" hidden="false" customHeight="false" outlineLevel="0" collapsed="false">
      <c r="A8634" s="2" t="n">
        <v>8600</v>
      </c>
      <c r="B8634" s="2" t="n">
        <v>8</v>
      </c>
      <c r="C8634" s="22" t="n">
        <f aca="true">NORMSINV(MAX(RAND(),0.000000000001))</f>
        <v>0.854423895892533</v>
      </c>
      <c r="D8634" s="24" t="n">
        <f aca="false">IF($B$11="","",$B$11*EXP($B$12*C8634))</f>
        <v>1329.44658248206</v>
      </c>
      <c r="E8634" s="20" t="n">
        <f aca="true">IF($B$10="","",$B$10*(1-$B$14+2*$B$14*RAND()))</f>
        <v>3.94838386048713</v>
      </c>
      <c r="F8634" s="21" t="n">
        <f aca="false">INDEX($E$17:$E$28,B8634)</f>
        <v>4.761</v>
      </c>
      <c r="G8634" s="25" t="n">
        <f aca="false">IF(OR(D8634="",E8634="",F8634=""),"",D8634*($B$7-$B$8-F8634-E8634))</f>
        <v>5358.48885197241</v>
      </c>
      <c r="H8634" s="25" t="n">
        <f aca="false">IF(D8634="","",D8634*$F$30)</f>
        <v>6646.16935514431</v>
      </c>
    </row>
    <row r="8635" customFormat="false" ht="15" hidden="false" customHeight="false" outlineLevel="0" collapsed="false">
      <c r="A8635" s="2" t="n">
        <v>8601</v>
      </c>
      <c r="B8635" s="2" t="n">
        <v>9</v>
      </c>
      <c r="C8635" s="22" t="n">
        <f aca="true">NORMSINV(MAX(RAND(),0.000000000001))</f>
        <v>0.837798749880661</v>
      </c>
      <c r="D8635" s="24" t="n">
        <f aca="false">IF($B$11="","",$B$11*EXP($B$12*C8635))</f>
        <v>1320.16599152803</v>
      </c>
      <c r="E8635" s="20" t="n">
        <f aca="true">IF($B$10="","",$B$10*(1-$B$14+2*$B$14*RAND()))</f>
        <v>3.64734324477636</v>
      </c>
      <c r="F8635" s="21" t="n">
        <f aca="false">INDEX($E$17:$E$28,B8635)</f>
        <v>4.761</v>
      </c>
      <c r="G8635" s="25" t="n">
        <f aca="false">IF(OR(D8635="",E8635="",F8635=""),"",D8635*($B$7-$B$8-F8635-E8635))</f>
        <v>5718.50593521891</v>
      </c>
      <c r="H8635" s="25" t="n">
        <f aca="false">IF(D8635="","",D8635*$F$30)</f>
        <v>6599.77382484693</v>
      </c>
    </row>
    <row r="8636" customFormat="false" ht="15" hidden="false" customHeight="false" outlineLevel="0" collapsed="false">
      <c r="A8636" s="2" t="n">
        <v>8602</v>
      </c>
      <c r="B8636" s="2" t="n">
        <v>10</v>
      </c>
      <c r="C8636" s="22" t="n">
        <f aca="true">NORMSINV(MAX(RAND(),0.000000000001))</f>
        <v>-0.468077812809947</v>
      </c>
      <c r="D8636" s="24" t="n">
        <f aca="false">IF($B$11="","",$B$11*EXP($B$12*C8636))</f>
        <v>761.477547514573</v>
      </c>
      <c r="E8636" s="20" t="n">
        <f aca="true">IF($B$10="","",$B$10*(1-$B$14+2*$B$14*RAND()))</f>
        <v>3.94744402570706</v>
      </c>
      <c r="F8636" s="21" t="n">
        <f aca="false">INDEX($E$17:$E$28,B8636)</f>
        <v>4.761</v>
      </c>
      <c r="G8636" s="25" t="n">
        <f aca="false">IF(OR(D8636="",E8636="",F8636=""),"",D8636*($B$7-$B$8-F8636-E8636))</f>
        <v>3069.93935597231</v>
      </c>
      <c r="H8636" s="25" t="n">
        <f aca="false">IF(D8636="","",D8636*$F$30)</f>
        <v>3806.77855553485</v>
      </c>
    </row>
    <row r="8637" customFormat="false" ht="15" hidden="false" customHeight="false" outlineLevel="0" collapsed="false">
      <c r="A8637" s="2" t="n">
        <v>8603</v>
      </c>
      <c r="B8637" s="2" t="n">
        <v>11</v>
      </c>
      <c r="C8637" s="22" t="n">
        <f aca="true">NORMSINV(MAX(RAND(),0.000000000001))</f>
        <v>0.78066581520135</v>
      </c>
      <c r="D8637" s="24" t="n">
        <f aca="false">IF($B$11="","",$B$11*EXP($B$12*C8637))</f>
        <v>1288.76397464524</v>
      </c>
      <c r="E8637" s="20" t="n">
        <f aca="true">IF($B$10="","",$B$10*(1-$B$14+2*$B$14*RAND()))</f>
        <v>3.82223357812376</v>
      </c>
      <c r="F8637" s="21" t="n">
        <f aca="false">INDEX($E$17:$E$28,B8637)</f>
        <v>4.761</v>
      </c>
      <c r="G8637" s="25" t="n">
        <f aca="false">IF(OR(D8637="",E8637="",F8637=""),"",D8637*($B$7-$B$8-F8637-E8637))</f>
        <v>5357.09081552908</v>
      </c>
      <c r="H8637" s="25" t="n">
        <f aca="false">IF(D8637="","",D8637*$F$30)</f>
        <v>6442.78886204646</v>
      </c>
    </row>
    <row r="8638" customFormat="false" ht="15" hidden="false" customHeight="false" outlineLevel="0" collapsed="false">
      <c r="A8638" s="2" t="n">
        <v>8604</v>
      </c>
      <c r="B8638" s="2" t="n">
        <v>12</v>
      </c>
      <c r="C8638" s="22" t="n">
        <f aca="true">NORMSINV(MAX(RAND(),0.000000000001))</f>
        <v>-0.679111127357196</v>
      </c>
      <c r="D8638" s="24" t="n">
        <f aca="false">IF($B$11="","",$B$11*EXP($B$12*C8638))</f>
        <v>696.688509778832</v>
      </c>
      <c r="E8638" s="20" t="n">
        <f aca="true">IF($B$10="","",$B$10*(1-$B$14+2*$B$14*RAND()))</f>
        <v>3.52819401860598</v>
      </c>
      <c r="F8638" s="21" t="n">
        <f aca="false">INDEX($E$17:$E$28,B8638)</f>
        <v>4.761</v>
      </c>
      <c r="G8638" s="25" t="n">
        <f aca="false">IF(OR(D8638="",E8638="",F8638=""),"",D8638*($B$7-$B$8-F8638-E8638))</f>
        <v>3100.82538649211</v>
      </c>
      <c r="H8638" s="25" t="n">
        <f aca="false">IF(D8638="","",D8638*$F$30)</f>
        <v>3482.88519808634</v>
      </c>
    </row>
    <row r="8639" customFormat="false" ht="15" hidden="false" customHeight="false" outlineLevel="0" collapsed="false">
      <c r="A8639" s="2" t="n">
        <v>8605</v>
      </c>
      <c r="B8639" s="2" t="n">
        <v>1</v>
      </c>
      <c r="C8639" s="22" t="n">
        <f aca="true">NORMSINV(MAX(RAND(),0.000000000001))</f>
        <v>0.508741717653151</v>
      </c>
      <c r="D8639" s="24" t="n">
        <f aca="false">IF($B$11="","",$B$11*EXP($B$12*C8639))</f>
        <v>1149.24362925172</v>
      </c>
      <c r="E8639" s="20" t="n">
        <f aca="true">IF($B$10="","",$B$10*(1-$B$14+2*$B$14*RAND()))</f>
        <v>3.82813657568743</v>
      </c>
      <c r="F8639" s="21" t="n">
        <f aca="false">INDEX($E$17:$E$28,B8639)</f>
        <v>4.92562580645161</v>
      </c>
      <c r="G8639" s="25" t="n">
        <f aca="false">IF(OR(D8639="",E8639="",F8639=""),"",D8639*($B$7-$B$8-F8639-E8639))</f>
        <v>4581.15818701026</v>
      </c>
      <c r="H8639" s="25" t="n">
        <f aca="false">IF(D8639="","",D8639*$F$30)</f>
        <v>5745.29875135521</v>
      </c>
    </row>
    <row r="8640" customFormat="false" ht="15" hidden="false" customHeight="false" outlineLevel="0" collapsed="false">
      <c r="A8640" s="2" t="n">
        <v>8606</v>
      </c>
      <c r="B8640" s="2" t="n">
        <v>2</v>
      </c>
      <c r="C8640" s="22" t="n">
        <f aca="true">NORMSINV(MAX(RAND(),0.000000000001))</f>
        <v>-0.189310532585266</v>
      </c>
      <c r="D8640" s="24" t="n">
        <f aca="false">IF($B$11="","",$B$11*EXP($B$12*C8640))</f>
        <v>856.388184475643</v>
      </c>
      <c r="E8640" s="20" t="n">
        <f aca="true">IF($B$10="","",$B$10*(1-$B$14+2*$B$14*RAND()))</f>
        <v>3.92826819887372</v>
      </c>
      <c r="F8640" s="21" t="n">
        <f aca="false">INDEX($E$17:$E$28,B8640)</f>
        <v>5.0612</v>
      </c>
      <c r="G8640" s="25" t="n">
        <f aca="false">IF(OR(D8640="",E8640="",F8640=""),"",D8640*($B$7-$B$8-F8640-E8640))</f>
        <v>3211.9111199847</v>
      </c>
      <c r="H8640" s="25" t="n">
        <f aca="false">IF(D8640="","",D8640*$F$30)</f>
        <v>4281.25581183063</v>
      </c>
    </row>
    <row r="8641" customFormat="false" ht="15" hidden="false" customHeight="false" outlineLevel="0" collapsed="false">
      <c r="A8641" s="2" t="n">
        <v>8607</v>
      </c>
      <c r="B8641" s="2" t="n">
        <v>3</v>
      </c>
      <c r="C8641" s="22" t="n">
        <f aca="true">NORMSINV(MAX(RAND(),0.000000000001))</f>
        <v>1.18024426543278</v>
      </c>
      <c r="D8641" s="24" t="n">
        <f aca="false">IF($B$11="","",$B$11*EXP($B$12*C8641))</f>
        <v>1525.08843718044</v>
      </c>
      <c r="E8641" s="20" t="n">
        <f aca="true">IF($B$10="","",$B$10*(1-$B$14+2*$B$14*RAND()))</f>
        <v>3.8311519011337</v>
      </c>
      <c r="F8641" s="21" t="n">
        <f aca="false">INDEX($E$17:$E$28,B8641)</f>
        <v>5.0612</v>
      </c>
      <c r="G8641" s="25" t="n">
        <f aca="false">IF(OR(D8641="",E8641="",F8641=""),"",D8641*($B$7-$B$8-F8641-E8641))</f>
        <v>5868.00362592028</v>
      </c>
      <c r="H8641" s="25" t="n">
        <f aca="false">IF(D8641="","",D8641*$F$30)</f>
        <v>7624.22211515244</v>
      </c>
    </row>
    <row r="8642" customFormat="false" ht="15" hidden="false" customHeight="false" outlineLevel="0" collapsed="false">
      <c r="A8642" s="2" t="n">
        <v>8608</v>
      </c>
      <c r="B8642" s="2" t="n">
        <v>4</v>
      </c>
      <c r="C8642" s="22" t="n">
        <f aca="true">NORMSINV(MAX(RAND(),0.000000000001))</f>
        <v>-2.92967419053539</v>
      </c>
      <c r="D8642" s="24" t="n">
        <f aca="false">IF($B$11="","",$B$11*EXP($B$12*C8642))</f>
        <v>269.893517777803</v>
      </c>
      <c r="E8642" s="20" t="n">
        <f aca="true">IF($B$10="","",$B$10*(1-$B$14+2*$B$14*RAND()))</f>
        <v>4.11228713750808</v>
      </c>
      <c r="F8642" s="21" t="n">
        <f aca="false">INDEX($E$17:$E$28,B8642)</f>
        <v>4.89657419354839</v>
      </c>
      <c r="G8642" s="25" t="n">
        <f aca="false">IF(OR(D8642="",E8642="",F8642=""),"",D8642*($B$7-$B$8-F8642-E8642))</f>
        <v>1007.01014067796</v>
      </c>
      <c r="H8642" s="25" t="n">
        <f aca="false">IF(D8642="","",D8642*$F$30)</f>
        <v>1349.25167407479</v>
      </c>
    </row>
    <row r="8643" customFormat="false" ht="15" hidden="false" customHeight="false" outlineLevel="0" collapsed="false">
      <c r="A8643" s="2" t="n">
        <v>8609</v>
      </c>
      <c r="B8643" s="2" t="n">
        <v>5</v>
      </c>
      <c r="C8643" s="22" t="n">
        <f aca="true">NORMSINV(MAX(RAND(),0.000000000001))</f>
        <v>0.0727710405800886</v>
      </c>
      <c r="D8643" s="24" t="n">
        <f aca="false">IF($B$11="","",$B$11*EXP($B$12*C8643))</f>
        <v>956.380686723615</v>
      </c>
      <c r="E8643" s="20" t="n">
        <f aca="true">IF($B$10="","",$B$10*(1-$B$14+2*$B$14*RAND()))</f>
        <v>3.83621980206725</v>
      </c>
      <c r="F8643" s="21" t="n">
        <f aca="false">INDEX($E$17:$E$28,B8643)</f>
        <v>4.761</v>
      </c>
      <c r="G8643" s="25" t="n">
        <f aca="false">IF(OR(D8643="",E8643="",F8643=""),"",D8643*($B$7-$B$8-F8643-E8643))</f>
        <v>3962.07497064392</v>
      </c>
      <c r="H8643" s="25" t="n">
        <f aca="false">IF(D8643="","",D8643*$F$30)</f>
        <v>4781.13832906869</v>
      </c>
    </row>
    <row r="8644" customFormat="false" ht="15" hidden="false" customHeight="false" outlineLevel="0" collapsed="false">
      <c r="A8644" s="2" t="n">
        <v>8610</v>
      </c>
      <c r="B8644" s="2" t="n">
        <v>6</v>
      </c>
      <c r="C8644" s="22" t="n">
        <f aca="true">NORMSINV(MAX(RAND(),0.000000000001))</f>
        <v>-0.192234901186709</v>
      </c>
      <c r="D8644" s="24" t="n">
        <f aca="false">IF($B$11="","",$B$11*EXP($B$12*C8644))</f>
        <v>855.333567421532</v>
      </c>
      <c r="E8644" s="20" t="n">
        <f aca="true">IF($B$10="","",$B$10*(1-$B$14+2*$B$14*RAND()))</f>
        <v>3.81004835618102</v>
      </c>
      <c r="F8644" s="21" t="n">
        <f aca="false">INDEX($E$17:$E$28,B8644)</f>
        <v>4.761</v>
      </c>
      <c r="G8644" s="25" t="n">
        <f aca="false">IF(OR(D8644="",E8644="",F8644=""),"",D8644*($B$7-$B$8-F8644-E8644))</f>
        <v>3565.84428191554</v>
      </c>
      <c r="H8644" s="25" t="n">
        <f aca="false">IF(D8644="","",D8644*$F$30)</f>
        <v>4275.98357025372</v>
      </c>
    </row>
    <row r="8645" customFormat="false" ht="15" hidden="false" customHeight="false" outlineLevel="0" collapsed="false">
      <c r="A8645" s="2" t="n">
        <v>8611</v>
      </c>
      <c r="B8645" s="2" t="n">
        <v>7</v>
      </c>
      <c r="C8645" s="22" t="n">
        <f aca="true">NORMSINV(MAX(RAND(),0.000000000001))</f>
        <v>-0.228195761041275</v>
      </c>
      <c r="D8645" s="24" t="n">
        <f aca="false">IF($B$11="","",$B$11*EXP($B$12*C8645))</f>
        <v>842.470666237153</v>
      </c>
      <c r="E8645" s="20" t="n">
        <f aca="true">IF($B$10="","",$B$10*(1-$B$14+2*$B$14*RAND()))</f>
        <v>4.04079657571341</v>
      </c>
      <c r="F8645" s="21" t="n">
        <f aca="false">INDEX($E$17:$E$28,B8645)</f>
        <v>4.761</v>
      </c>
      <c r="G8645" s="25" t="n">
        <f aca="false">IF(OR(D8645="",E8645="",F8645=""),"",D8645*($B$7-$B$8-F8645-E8645))</f>
        <v>3317.82086263616</v>
      </c>
      <c r="H8645" s="25" t="n">
        <f aca="false">IF(D8645="","",D8645*$F$30)</f>
        <v>4211.67935465277</v>
      </c>
    </row>
    <row r="8646" customFormat="false" ht="15" hidden="false" customHeight="false" outlineLevel="0" collapsed="false">
      <c r="A8646" s="2" t="n">
        <v>8612</v>
      </c>
      <c r="B8646" s="2" t="n">
        <v>8</v>
      </c>
      <c r="C8646" s="22" t="n">
        <f aca="true">NORMSINV(MAX(RAND(),0.000000000001))</f>
        <v>1.59057823606308</v>
      </c>
      <c r="D8646" s="24" t="n">
        <f aca="false">IF($B$11="","",$B$11*EXP($B$12*C8646))</f>
        <v>1812.94611779884</v>
      </c>
      <c r="E8646" s="20" t="n">
        <f aca="true">IF($B$10="","",$B$10*(1-$B$14+2*$B$14*RAND()))</f>
        <v>3.75180311098627</v>
      </c>
      <c r="F8646" s="21" t="n">
        <f aca="false">INDEX($E$17:$E$28,B8646)</f>
        <v>4.761</v>
      </c>
      <c r="G8646" s="25" t="n">
        <f aca="false">IF(OR(D8646="",E8646="",F8646=""),"",D8646*($B$7-$B$8-F8646-E8646))</f>
        <v>7663.6801891088</v>
      </c>
      <c r="H8646" s="25" t="n">
        <f aca="false">IF(D8646="","",D8646*$F$30)</f>
        <v>9063.28023209998</v>
      </c>
    </row>
    <row r="8647" customFormat="false" ht="15" hidden="false" customHeight="false" outlineLevel="0" collapsed="false">
      <c r="A8647" s="2" t="n">
        <v>8613</v>
      </c>
      <c r="B8647" s="2" t="n">
        <v>9</v>
      </c>
      <c r="C8647" s="22" t="n">
        <f aca="true">NORMSINV(MAX(RAND(),0.000000000001))</f>
        <v>0.0737622445683017</v>
      </c>
      <c r="D8647" s="24" t="n">
        <f aca="false">IF($B$11="","",$B$11*EXP($B$12*C8647))</f>
        <v>956.780211846455</v>
      </c>
      <c r="E8647" s="20" t="n">
        <f aca="true">IF($B$10="","",$B$10*(1-$B$14+2*$B$14*RAND()))</f>
        <v>3.7284368679934</v>
      </c>
      <c r="F8647" s="21" t="n">
        <f aca="false">INDEX($E$17:$E$28,B8647)</f>
        <v>4.761</v>
      </c>
      <c r="G8647" s="25" t="n">
        <f aca="false">IF(OR(D8647="",E8647="",F8647=""),"",D8647*($B$7-$B$8-F8647-E8647))</f>
        <v>4066.85469390801</v>
      </c>
      <c r="H8647" s="25" t="n">
        <f aca="false">IF(D8647="","",D8647*$F$30)</f>
        <v>4783.1356350628</v>
      </c>
    </row>
    <row r="8648" customFormat="false" ht="15" hidden="false" customHeight="false" outlineLevel="0" collapsed="false">
      <c r="A8648" s="2" t="n">
        <v>8614</v>
      </c>
      <c r="B8648" s="2" t="n">
        <v>10</v>
      </c>
      <c r="C8648" s="22" t="n">
        <f aca="true">NORMSINV(MAX(RAND(),0.000000000001))</f>
        <v>1.81362020109152</v>
      </c>
      <c r="D8648" s="24" t="n">
        <f aca="false">IF($B$11="","",$B$11*EXP($B$12*C8648))</f>
        <v>1991.59440612037</v>
      </c>
      <c r="E8648" s="20" t="n">
        <f aca="true">IF($B$10="","",$B$10*(1-$B$14+2*$B$14*RAND()))</f>
        <v>3.44412922535892</v>
      </c>
      <c r="F8648" s="21" t="n">
        <f aca="false">INDEX($E$17:$E$28,B8648)</f>
        <v>4.761</v>
      </c>
      <c r="G8648" s="25" t="n">
        <f aca="false">IF(OR(D8648="",E8648="",F8648=""),"",D8648*($B$7-$B$8-F8648-E8648))</f>
        <v>9031.62326725394</v>
      </c>
      <c r="H8648" s="25" t="n">
        <f aca="false">IF(D8648="","",D8648*$F$30)</f>
        <v>9956.37875507697</v>
      </c>
    </row>
    <row r="8649" customFormat="false" ht="15" hidden="false" customHeight="false" outlineLevel="0" collapsed="false">
      <c r="A8649" s="2" t="n">
        <v>8615</v>
      </c>
      <c r="B8649" s="2" t="n">
        <v>11</v>
      </c>
      <c r="C8649" s="22" t="n">
        <f aca="true">NORMSINV(MAX(RAND(),0.000000000001))</f>
        <v>0.446304810220706</v>
      </c>
      <c r="D8649" s="24" t="n">
        <f aca="false">IF($B$11="","",$B$11*EXP($B$12*C8649))</f>
        <v>1119.40267613464</v>
      </c>
      <c r="E8649" s="20" t="n">
        <f aca="true">IF($B$10="","",$B$10*(1-$B$14+2*$B$14*RAND()))</f>
        <v>4.08076757412464</v>
      </c>
      <c r="F8649" s="21" t="n">
        <f aca="false">INDEX($E$17:$E$28,B8649)</f>
        <v>4.761</v>
      </c>
      <c r="G8649" s="25" t="n">
        <f aca="false">IF(OR(D8649="",E8649="",F8649=""),"",D8649*($B$7-$B$8-F8649-E8649))</f>
        <v>4363.69180971972</v>
      </c>
      <c r="H8649" s="25" t="n">
        <f aca="false">IF(D8649="","",D8649*$F$30)</f>
        <v>5596.11785853231</v>
      </c>
    </row>
    <row r="8650" customFormat="false" ht="15" hidden="false" customHeight="false" outlineLevel="0" collapsed="false">
      <c r="A8650" s="2" t="n">
        <v>8616</v>
      </c>
      <c r="B8650" s="2" t="n">
        <v>12</v>
      </c>
      <c r="C8650" s="22" t="n">
        <f aca="true">NORMSINV(MAX(RAND(),0.000000000001))</f>
        <v>-0.275608293998484</v>
      </c>
      <c r="D8650" s="24" t="n">
        <f aca="false">IF($B$11="","",$B$11*EXP($B$12*C8650))</f>
        <v>825.806770016325</v>
      </c>
      <c r="E8650" s="20" t="n">
        <f aca="true">IF($B$10="","",$B$10*(1-$B$14+2*$B$14*RAND()))</f>
        <v>3.91729031084266</v>
      </c>
      <c r="F8650" s="21" t="n">
        <f aca="false">INDEX($E$17:$E$28,B8650)</f>
        <v>4.761</v>
      </c>
      <c r="G8650" s="25" t="n">
        <f aca="false">IF(OR(D8650="",E8650="",F8650=""),"",D8650*($B$7-$B$8-F8650-E8650))</f>
        <v>3354.18735914703</v>
      </c>
      <c r="H8650" s="25" t="n">
        <f aca="false">IF(D8650="","",D8650*$F$30)</f>
        <v>4128.37320466561</v>
      </c>
    </row>
    <row r="8651" customFormat="false" ht="15" hidden="false" customHeight="false" outlineLevel="0" collapsed="false">
      <c r="A8651" s="2" t="n">
        <v>8617</v>
      </c>
      <c r="B8651" s="2" t="n">
        <v>1</v>
      </c>
      <c r="C8651" s="22" t="n">
        <f aca="true">NORMSINV(MAX(RAND(),0.000000000001))</f>
        <v>-0.551872366870129</v>
      </c>
      <c r="D8651" s="24" t="n">
        <f aca="false">IF($B$11="","",$B$11*EXP($B$12*C8651))</f>
        <v>735.060277204178</v>
      </c>
      <c r="E8651" s="20" t="n">
        <f aca="true">IF($B$10="","",$B$10*(1-$B$14+2*$B$14*RAND()))</f>
        <v>3.68073780364074</v>
      </c>
      <c r="F8651" s="21" t="n">
        <f aca="false">INDEX($E$17:$E$28,B8651)</f>
        <v>4.92562580645161</v>
      </c>
      <c r="G8651" s="25" t="n">
        <f aca="false">IF(OR(D8651="",E8651="",F8651=""),"",D8651*($B$7-$B$8-F8651-E8651))</f>
        <v>3038.47191062679</v>
      </c>
      <c r="H8651" s="25" t="n">
        <f aca="false">IF(D8651="","",D8651*$F$30)</f>
        <v>3674.71333779912</v>
      </c>
    </row>
    <row r="8652" customFormat="false" ht="15" hidden="false" customHeight="false" outlineLevel="0" collapsed="false">
      <c r="A8652" s="2" t="n">
        <v>8618</v>
      </c>
      <c r="B8652" s="2" t="n">
        <v>2</v>
      </c>
      <c r="C8652" s="22" t="n">
        <f aca="true">NORMSINV(MAX(RAND(),0.000000000001))</f>
        <v>-0.463876628534786</v>
      </c>
      <c r="D8652" s="24" t="n">
        <f aca="false">IF($B$11="","",$B$11*EXP($B$12*C8652))</f>
        <v>762.826736699433</v>
      </c>
      <c r="E8652" s="20" t="n">
        <f aca="true">IF($B$10="","",$B$10*(1-$B$14+2*$B$14*RAND()))</f>
        <v>3.78818931879432</v>
      </c>
      <c r="F8652" s="21" t="n">
        <f aca="false">INDEX($E$17:$E$28,B8652)</f>
        <v>5.0612</v>
      </c>
      <c r="G8652" s="25" t="n">
        <f aca="false">IF(OR(D8652="",E8652="",F8652=""),"",D8652*($B$7-$B$8-F8652-E8652))</f>
        <v>2967.86184971209</v>
      </c>
      <c r="H8652" s="25" t="n">
        <f aca="false">IF(D8652="","",D8652*$F$30)</f>
        <v>3813.52342210781</v>
      </c>
    </row>
    <row r="8653" customFormat="false" ht="15" hidden="false" customHeight="false" outlineLevel="0" collapsed="false">
      <c r="A8653" s="2" t="n">
        <v>8619</v>
      </c>
      <c r="B8653" s="2" t="n">
        <v>3</v>
      </c>
      <c r="C8653" s="22" t="n">
        <f aca="true">NORMSINV(MAX(RAND(),0.000000000001))</f>
        <v>-0.589024858535517</v>
      </c>
      <c r="D8653" s="24" t="n">
        <f aca="false">IF($B$11="","",$B$11*EXP($B$12*C8653))</f>
        <v>723.642659525655</v>
      </c>
      <c r="E8653" s="20" t="n">
        <f aca="true">IF($B$10="","",$B$10*(1-$B$14+2*$B$14*RAND()))</f>
        <v>4.03260367334962</v>
      </c>
      <c r="F8653" s="21" t="n">
        <f aca="false">INDEX($E$17:$E$28,B8653)</f>
        <v>5.0612</v>
      </c>
      <c r="G8653" s="25" t="n">
        <f aca="false">IF(OR(D8653="",E8653="",F8653=""),"",D8653*($B$7-$B$8-F8653-E8653))</f>
        <v>2638.54320696995</v>
      </c>
      <c r="H8653" s="25" t="n">
        <f aca="false">IF(D8653="","",D8653*$F$30)</f>
        <v>3617.63438350065</v>
      </c>
    </row>
    <row r="8654" customFormat="false" ht="15" hidden="false" customHeight="false" outlineLevel="0" collapsed="false">
      <c r="A8654" s="2" t="n">
        <v>8620</v>
      </c>
      <c r="B8654" s="2" t="n">
        <v>4</v>
      </c>
      <c r="C8654" s="22" t="n">
        <f aca="true">NORMSINV(MAX(RAND(),0.000000000001))</f>
        <v>-0.24550737279007</v>
      </c>
      <c r="D8654" s="24" t="n">
        <f aca="false">IF($B$11="","",$B$11*EXP($B$12*C8654))</f>
        <v>836.347601836752</v>
      </c>
      <c r="E8654" s="20" t="n">
        <f aca="true">IF($B$10="","",$B$10*(1-$B$14+2*$B$14*RAND()))</f>
        <v>3.78591845977569</v>
      </c>
      <c r="F8654" s="21" t="n">
        <f aca="false">INDEX($E$17:$E$28,B8654)</f>
        <v>4.89657419354839</v>
      </c>
      <c r="G8654" s="25" t="n">
        <f aca="false">IF(OR(D8654="",E8654="",F8654=""),"",D8654*($B$7-$B$8-F8654-E8654))</f>
        <v>3393.48653882741</v>
      </c>
      <c r="H8654" s="25" t="n">
        <f aca="false">IF(D8654="","",D8654*$F$30)</f>
        <v>4181.06893110229</v>
      </c>
    </row>
    <row r="8655" customFormat="false" ht="15" hidden="false" customHeight="false" outlineLevel="0" collapsed="false">
      <c r="A8655" s="2" t="n">
        <v>8621</v>
      </c>
      <c r="B8655" s="2" t="n">
        <v>5</v>
      </c>
      <c r="C8655" s="22" t="n">
        <f aca="true">NORMSINV(MAX(RAND(),0.000000000001))</f>
        <v>0.809112575456834</v>
      </c>
      <c r="D8655" s="24" t="n">
        <f aca="false">IF($B$11="","",$B$11*EXP($B$12*C8655))</f>
        <v>1304.30469673472</v>
      </c>
      <c r="E8655" s="20" t="n">
        <f aca="true">IF($B$10="","",$B$10*(1-$B$14+2*$B$14*RAND()))</f>
        <v>3.7062648317485</v>
      </c>
      <c r="F8655" s="21" t="n">
        <f aca="false">INDEX($E$17:$E$28,B8655)</f>
        <v>4.761</v>
      </c>
      <c r="G8655" s="25" t="n">
        <f aca="false">IF(OR(D8655="",E8655="",F8655=""),"",D8655*($B$7-$B$8-F8655-E8655))</f>
        <v>5572.94854785405</v>
      </c>
      <c r="H8655" s="25" t="n">
        <f aca="false">IF(D8655="","",D8655*$F$30)</f>
        <v>6520.48003991622</v>
      </c>
    </row>
    <row r="8656" customFormat="false" ht="15" hidden="false" customHeight="false" outlineLevel="0" collapsed="false">
      <c r="A8656" s="2" t="n">
        <v>8622</v>
      </c>
      <c r="B8656" s="2" t="n">
        <v>6</v>
      </c>
      <c r="C8656" s="22" t="n">
        <f aca="true">NORMSINV(MAX(RAND(),0.000000000001))</f>
        <v>0.390159275627783</v>
      </c>
      <c r="D8656" s="24" t="n">
        <f aca="false">IF($B$11="","",$B$11*EXP($B$12*C8656))</f>
        <v>1093.23085052218</v>
      </c>
      <c r="E8656" s="20" t="n">
        <f aca="true">IF($B$10="","",$B$10*(1-$B$14+2*$B$14*RAND()))</f>
        <v>4.03905966956721</v>
      </c>
      <c r="F8656" s="21" t="n">
        <f aca="false">INDEX($E$17:$E$28,B8656)</f>
        <v>4.761</v>
      </c>
      <c r="G8656" s="25" t="n">
        <f aca="false">IF(OR(D8656="",E8656="",F8656=""),"",D8656*($B$7-$B$8-F8656-E8656))</f>
        <v>4307.26431844567</v>
      </c>
      <c r="H8656" s="25" t="n">
        <f aca="false">IF(D8656="","",D8656*$F$30)</f>
        <v>5465.27966793047</v>
      </c>
    </row>
    <row r="8657" customFormat="false" ht="15" hidden="false" customHeight="false" outlineLevel="0" collapsed="false">
      <c r="A8657" s="2" t="n">
        <v>8623</v>
      </c>
      <c r="B8657" s="2" t="n">
        <v>7</v>
      </c>
      <c r="C8657" s="22" t="n">
        <f aca="true">NORMSINV(MAX(RAND(),0.000000000001))</f>
        <v>1.00997862188257</v>
      </c>
      <c r="D8657" s="24" t="n">
        <f aca="false">IF($B$11="","",$B$11*EXP($B$12*C8657))</f>
        <v>1419.50502282034</v>
      </c>
      <c r="E8657" s="20" t="n">
        <f aca="true">IF($B$10="","",$B$10*(1-$B$14+2*$B$14*RAND()))</f>
        <v>3.95725197553065</v>
      </c>
      <c r="F8657" s="21" t="n">
        <f aca="false">INDEX($E$17:$E$28,B8657)</f>
        <v>4.761</v>
      </c>
      <c r="G8657" s="25" t="n">
        <f aca="false">IF(OR(D8657="",E8657="",F8657=""),"",D8657*($B$7-$B$8-F8657-E8657))</f>
        <v>5708.89152125201</v>
      </c>
      <c r="H8657" s="25" t="n">
        <f aca="false">IF(D8657="","",D8657*$F$30)</f>
        <v>7096.38951008343</v>
      </c>
    </row>
    <row r="8658" customFormat="false" ht="15" hidden="false" customHeight="false" outlineLevel="0" collapsed="false">
      <c r="A8658" s="2" t="n">
        <v>8624</v>
      </c>
      <c r="B8658" s="2" t="n">
        <v>8</v>
      </c>
      <c r="C8658" s="22" t="n">
        <f aca="true">NORMSINV(MAX(RAND(),0.000000000001))</f>
        <v>-1.63114281025731</v>
      </c>
      <c r="D8658" s="24" t="n">
        <f aca="false">IF($B$11="","",$B$11*EXP($B$12*C8658))</f>
        <v>466.465733651429</v>
      </c>
      <c r="E8658" s="20" t="n">
        <f aca="true">IF($B$10="","",$B$10*(1-$B$14+2*$B$14*RAND()))</f>
        <v>3.45549336237394</v>
      </c>
      <c r="F8658" s="21" t="n">
        <f aca="false">INDEX($E$17:$E$28,B8658)</f>
        <v>4.761</v>
      </c>
      <c r="G8658" s="25" t="n">
        <f aca="false">IF(OR(D8658="",E8658="",F8658=""),"",D8658*($B$7-$B$8-F8658-E8658))</f>
        <v>2110.06084239735</v>
      </c>
      <c r="H8658" s="25" t="n">
        <f aca="false">IF(D8658="","",D8658*$F$30)</f>
        <v>2331.95549567022</v>
      </c>
    </row>
    <row r="8659" customFormat="false" ht="15" hidden="false" customHeight="false" outlineLevel="0" collapsed="false">
      <c r="A8659" s="2" t="n">
        <v>8625</v>
      </c>
      <c r="B8659" s="2" t="n">
        <v>9</v>
      </c>
      <c r="C8659" s="22" t="n">
        <f aca="true">NORMSINV(MAX(RAND(),0.000000000001))</f>
        <v>-0.404642763701335</v>
      </c>
      <c r="D8659" s="24" t="n">
        <f aca="false">IF($B$11="","",$B$11*EXP($B$12*C8659))</f>
        <v>782.105830505539</v>
      </c>
      <c r="E8659" s="20" t="n">
        <f aca="true">IF($B$10="","",$B$10*(1-$B$14+2*$B$14*RAND()))</f>
        <v>3.47969564107187</v>
      </c>
      <c r="F8659" s="21" t="n">
        <f aca="false">INDEX($E$17:$E$28,B8659)</f>
        <v>4.761</v>
      </c>
      <c r="G8659" s="25" t="n">
        <f aca="false">IF(OR(D8659="",E8659="",F8659=""),"",D8659*($B$7-$B$8-F8659-E8659))</f>
        <v>3518.93217233667</v>
      </c>
      <c r="H8659" s="25" t="n">
        <f aca="false">IF(D8659="","",D8659*$F$30)</f>
        <v>3909.90346786329</v>
      </c>
    </row>
    <row r="8660" customFormat="false" ht="15" hidden="false" customHeight="false" outlineLevel="0" collapsed="false">
      <c r="A8660" s="2" t="n">
        <v>8626</v>
      </c>
      <c r="B8660" s="2" t="n">
        <v>10</v>
      </c>
      <c r="C8660" s="22" t="n">
        <f aca="true">NORMSINV(MAX(RAND(),0.000000000001))</f>
        <v>0.166856648824178</v>
      </c>
      <c r="D8660" s="24" t="n">
        <f aca="false">IF($B$11="","",$B$11*EXP($B$12*C8660))</f>
        <v>995.057499951066</v>
      </c>
      <c r="E8660" s="20" t="n">
        <f aca="true">IF($B$10="","",$B$10*(1-$B$14+2*$B$14*RAND()))</f>
        <v>3.52045836409324</v>
      </c>
      <c r="F8660" s="21" t="n">
        <f aca="false">INDEX($E$17:$E$28,B8660)</f>
        <v>4.761</v>
      </c>
      <c r="G8660" s="25" t="n">
        <f aca="false">IF(OR(D8660="",E8660="",F8660=""),"",D8660*($B$7-$B$8-F8660-E8660))</f>
        <v>4436.50529365312</v>
      </c>
      <c r="H8660" s="25" t="n">
        <f aca="false">IF(D8660="","",D8660*$F$30)</f>
        <v>4974.49145375537</v>
      </c>
    </row>
    <row r="8661" customFormat="false" ht="15" hidden="false" customHeight="false" outlineLevel="0" collapsed="false">
      <c r="A8661" s="2" t="n">
        <v>8627</v>
      </c>
      <c r="B8661" s="2" t="n">
        <v>11</v>
      </c>
      <c r="C8661" s="22" t="n">
        <f aca="true">NORMSINV(MAX(RAND(),0.000000000001))</f>
        <v>0.780070255488576</v>
      </c>
      <c r="D8661" s="24" t="n">
        <f aca="false">IF($B$11="","",$B$11*EXP($B$12*C8661))</f>
        <v>1288.44060163723</v>
      </c>
      <c r="E8661" s="20" t="n">
        <f aca="true">IF($B$10="","",$B$10*(1-$B$14+2*$B$14*RAND()))</f>
        <v>3.8956680319834</v>
      </c>
      <c r="F8661" s="21" t="n">
        <f aca="false">INDEX($E$17:$E$28,B8661)</f>
        <v>4.761</v>
      </c>
      <c r="G8661" s="25" t="n">
        <f aca="false">IF(OR(D8661="",E8661="",F8661=""),"",D8661*($B$7-$B$8-F8661-E8661))</f>
        <v>5261.13069755586</v>
      </c>
      <c r="H8661" s="25" t="n">
        <f aca="false">IF(D8661="","",D8661*$F$30)</f>
        <v>6441.17225570486</v>
      </c>
    </row>
    <row r="8662" customFormat="false" ht="15" hidden="false" customHeight="false" outlineLevel="0" collapsed="false">
      <c r="A8662" s="2" t="n">
        <v>8628</v>
      </c>
      <c r="B8662" s="2" t="n">
        <v>12</v>
      </c>
      <c r="C8662" s="22" t="n">
        <f aca="true">NORMSINV(MAX(RAND(),0.000000000001))</f>
        <v>0.493115223918026</v>
      </c>
      <c r="D8662" s="24" t="n">
        <f aca="false">IF($B$11="","",$B$11*EXP($B$12*C8662))</f>
        <v>1141.70132252649</v>
      </c>
      <c r="E8662" s="20" t="n">
        <f aca="true">IF($B$10="","",$B$10*(1-$B$14+2*$B$14*RAND()))</f>
        <v>3.64402385318013</v>
      </c>
      <c r="F8662" s="21" t="n">
        <f aca="false">INDEX($E$17:$E$28,B8662)</f>
        <v>4.761</v>
      </c>
      <c r="G8662" s="25" t="n">
        <f aca="false">IF(OR(D8662="",E8662="",F8662=""),"",D8662*($B$7-$B$8-F8662-E8662))</f>
        <v>4949.24799994505</v>
      </c>
      <c r="H8662" s="25" t="n">
        <f aca="false">IF(D8662="","",D8662*$F$30)</f>
        <v>5707.59325157445</v>
      </c>
    </row>
    <row r="8663" customFormat="false" ht="15" hidden="false" customHeight="false" outlineLevel="0" collapsed="false">
      <c r="A8663" s="2" t="n">
        <v>8629</v>
      </c>
      <c r="B8663" s="2" t="n">
        <v>1</v>
      </c>
      <c r="C8663" s="22" t="n">
        <f aca="true">NORMSINV(MAX(RAND(),0.000000000001))</f>
        <v>0.0672358176603766</v>
      </c>
      <c r="D8663" s="24" t="n">
        <f aca="false">IF($B$11="","",$B$11*EXP($B$12*C8663))</f>
        <v>954.152666616202</v>
      </c>
      <c r="E8663" s="20" t="n">
        <f aca="true">IF($B$10="","",$B$10*(1-$B$14+2*$B$14*RAND()))</f>
        <v>3.4849122745223</v>
      </c>
      <c r="F8663" s="21" t="n">
        <f aca="false">INDEX($E$17:$E$28,B8663)</f>
        <v>4.92562580645161</v>
      </c>
      <c r="G8663" s="25" t="n">
        <f aca="false">IF(OR(D8663="",E8663="",F8663=""),"",D8663*($B$7-$B$8-F8663-E8663))</f>
        <v>4130.96763505204</v>
      </c>
      <c r="H8663" s="25" t="n">
        <f aca="false">IF(D8663="","",D8663*$F$30)</f>
        <v>4770.00001094772</v>
      </c>
    </row>
    <row r="8664" customFormat="false" ht="15" hidden="false" customHeight="false" outlineLevel="0" collapsed="false">
      <c r="A8664" s="2" t="n">
        <v>8630</v>
      </c>
      <c r="B8664" s="2" t="n">
        <v>2</v>
      </c>
      <c r="C8664" s="22" t="n">
        <f aca="true">NORMSINV(MAX(RAND(),0.000000000001))</f>
        <v>0.564815538039768</v>
      </c>
      <c r="D8664" s="24" t="n">
        <f aca="false">IF($B$11="","",$B$11*EXP($B$12*C8664))</f>
        <v>1176.72083598131</v>
      </c>
      <c r="E8664" s="20" t="n">
        <f aca="true">IF($B$10="","",$B$10*(1-$B$14+2*$B$14*RAND()))</f>
        <v>3.95264845540789</v>
      </c>
      <c r="F8664" s="21" t="n">
        <f aca="false">INDEX($E$17:$E$28,B8664)</f>
        <v>5.0612</v>
      </c>
      <c r="G8664" s="25" t="n">
        <f aca="false">IF(OR(D8664="",E8664="",F8664=""),"",D8664*($B$7-$B$8-F8664-E8664))</f>
        <v>4384.64016054547</v>
      </c>
      <c r="H8664" s="25" t="n">
        <f aca="false">IF(D8664="","",D8664*$F$30)</f>
        <v>5882.66280323775</v>
      </c>
    </row>
    <row r="8665" customFormat="false" ht="15" hidden="false" customHeight="false" outlineLevel="0" collapsed="false">
      <c r="A8665" s="2" t="n">
        <v>8631</v>
      </c>
      <c r="B8665" s="2" t="n">
        <v>3</v>
      </c>
      <c r="C8665" s="22" t="n">
        <f aca="true">NORMSINV(MAX(RAND(),0.000000000001))</f>
        <v>-1.79146727301116</v>
      </c>
      <c r="D8665" s="24" t="n">
        <f aca="false">IF($B$11="","",$B$11*EXP($B$12*C8665))</f>
        <v>435.994345887932</v>
      </c>
      <c r="E8665" s="20" t="n">
        <f aca="true">IF($B$10="","",$B$10*(1-$B$14+2*$B$14*RAND()))</f>
        <v>3.45498572809039</v>
      </c>
      <c r="F8665" s="21" t="n">
        <f aca="false">INDEX($E$17:$E$28,B8665)</f>
        <v>5.0612</v>
      </c>
      <c r="G8665" s="25" t="n">
        <f aca="false">IF(OR(D8665="",E8665="",F8665=""),"",D8665*($B$7-$B$8-F8665-E8665))</f>
        <v>1841.55914063334</v>
      </c>
      <c r="H8665" s="25" t="n">
        <f aca="false">IF(D8665="","",D8665*$F$30)</f>
        <v>2179.62293396295</v>
      </c>
    </row>
    <row r="8666" customFormat="false" ht="15" hidden="false" customHeight="false" outlineLevel="0" collapsed="false">
      <c r="A8666" s="2" t="n">
        <v>8632</v>
      </c>
      <c r="B8666" s="2" t="n">
        <v>4</v>
      </c>
      <c r="C8666" s="22" t="n">
        <f aca="true">NORMSINV(MAX(RAND(),0.000000000001))</f>
        <v>-1.17866567254025</v>
      </c>
      <c r="D8666" s="24" t="n">
        <f aca="false">IF($B$11="","",$B$11*EXP($B$12*C8666))</f>
        <v>564.445072249215</v>
      </c>
      <c r="E8666" s="20" t="n">
        <f aca="true">IF($B$10="","",$B$10*(1-$B$14+2*$B$14*RAND()))</f>
        <v>3.4471748035698</v>
      </c>
      <c r="F8666" s="21" t="n">
        <f aca="false">INDEX($E$17:$E$28,B8666)</f>
        <v>4.89657419354839</v>
      </c>
      <c r="G8666" s="25" t="n">
        <f aca="false">IF(OR(D8666="",E8666="",F8666=""),"",D8666*($B$7-$B$8-F8666-E8666))</f>
        <v>2481.44221494731</v>
      </c>
      <c r="H8666" s="25" t="n">
        <f aca="false">IF(D8666="","",D8666*$F$30)</f>
        <v>2821.77380518827</v>
      </c>
    </row>
    <row r="8667" customFormat="false" ht="15" hidden="false" customHeight="false" outlineLevel="0" collapsed="false">
      <c r="A8667" s="2" t="n">
        <v>8633</v>
      </c>
      <c r="B8667" s="2" t="n">
        <v>5</v>
      </c>
      <c r="C8667" s="22" t="n">
        <f aca="true">NORMSINV(MAX(RAND(),0.000000000001))</f>
        <v>-0.0712346207458217</v>
      </c>
      <c r="D8667" s="24" t="n">
        <f aca="false">IF($B$11="","",$B$11*EXP($B$12*C8667))</f>
        <v>900.073964287115</v>
      </c>
      <c r="E8667" s="20" t="n">
        <f aca="true">IF($B$10="","",$B$10*(1-$B$14+2*$B$14*RAND()))</f>
        <v>3.45617457245263</v>
      </c>
      <c r="F8667" s="21" t="n">
        <f aca="false">INDEX($E$17:$E$28,B8667)</f>
        <v>4.761</v>
      </c>
      <c r="G8667" s="25" t="n">
        <f aca="false">IF(OR(D8667="",E8667="",F8667=""),"",D8667*($B$7-$B$8-F8667-E8667))</f>
        <v>4070.87741235112</v>
      </c>
      <c r="H8667" s="25" t="n">
        <f aca="false">IF(D8667="","",D8667*$F$30)</f>
        <v>4499.64976226414</v>
      </c>
    </row>
    <row r="8668" customFormat="false" ht="15" hidden="false" customHeight="false" outlineLevel="0" collapsed="false">
      <c r="A8668" s="2" t="n">
        <v>8634</v>
      </c>
      <c r="B8668" s="2" t="n">
        <v>6</v>
      </c>
      <c r="C8668" s="22" t="n">
        <f aca="true">NORMSINV(MAX(RAND(),0.000000000001))</f>
        <v>0.927166225570628</v>
      </c>
      <c r="D8668" s="24" t="n">
        <f aca="false">IF($B$11="","",$B$11*EXP($B$12*C8668))</f>
        <v>1370.82658089149</v>
      </c>
      <c r="E8668" s="20" t="n">
        <f aca="true">IF($B$10="","",$B$10*(1-$B$14+2*$B$14*RAND()))</f>
        <v>4.10495374628737</v>
      </c>
      <c r="F8668" s="21" t="n">
        <f aca="false">INDEX($E$17:$E$28,B8668)</f>
        <v>4.761</v>
      </c>
      <c r="G8668" s="25" t="n">
        <f aca="false">IF(OR(D8668="",E8668="",F8668=""),"",D8668*($B$7-$B$8-F8668-E8668))</f>
        <v>5310.64558019236</v>
      </c>
      <c r="H8668" s="25" t="n">
        <f aca="false">IF(D8668="","",D8668*$F$30)</f>
        <v>6853.03624319272</v>
      </c>
    </row>
    <row r="8669" customFormat="false" ht="15" hidden="false" customHeight="false" outlineLevel="0" collapsed="false">
      <c r="A8669" s="2" t="n">
        <v>8635</v>
      </c>
      <c r="B8669" s="2" t="n">
        <v>7</v>
      </c>
      <c r="C8669" s="22" t="n">
        <f aca="true">NORMSINV(MAX(RAND(),0.000000000001))</f>
        <v>-0.839187556298846</v>
      </c>
      <c r="D8669" s="24" t="n">
        <f aca="false">IF($B$11="","",$B$11*EXP($B$12*C8669))</f>
        <v>651.246119320305</v>
      </c>
      <c r="E8669" s="20" t="n">
        <f aca="true">IF($B$10="","",$B$10*(1-$B$14+2*$B$14*RAND()))</f>
        <v>4.0697028178786</v>
      </c>
      <c r="F8669" s="21" t="n">
        <f aca="false">INDEX($E$17:$E$28,B8669)</f>
        <v>4.761</v>
      </c>
      <c r="G8669" s="25" t="n">
        <f aca="false">IF(OR(D8669="",E8669="",F8669=""),"",D8669*($B$7-$B$8-F8669-E8669))</f>
        <v>2545.91461912636</v>
      </c>
      <c r="H8669" s="25" t="n">
        <f aca="false">IF(D8669="","",D8669*$F$30)</f>
        <v>3255.70959970607</v>
      </c>
    </row>
    <row r="8670" customFormat="false" ht="15" hidden="false" customHeight="false" outlineLevel="0" collapsed="false">
      <c r="A8670" s="2" t="n">
        <v>8636</v>
      </c>
      <c r="B8670" s="2" t="n">
        <v>8</v>
      </c>
      <c r="C8670" s="22" t="n">
        <f aca="true">NORMSINV(MAX(RAND(),0.000000000001))</f>
        <v>1.04969436545895</v>
      </c>
      <c r="D8670" s="24" t="n">
        <f aca="false">IF($B$11="","",$B$11*EXP($B$12*C8670))</f>
        <v>1443.46013385811</v>
      </c>
      <c r="E8670" s="20" t="n">
        <f aca="true">IF($B$10="","",$B$10*(1-$B$14+2*$B$14*RAND()))</f>
        <v>3.69439501492672</v>
      </c>
      <c r="F8670" s="21" t="n">
        <f aca="false">INDEX($E$17:$E$28,B8670)</f>
        <v>4.761</v>
      </c>
      <c r="G8670" s="25" t="n">
        <f aca="false">IF(OR(D8670="",E8670="",F8670=""),"",D8670*($B$7-$B$8-F8670-E8670))</f>
        <v>6184.65648528303</v>
      </c>
      <c r="H8670" s="25" t="n">
        <f aca="false">IF(D8670="","",D8670*$F$30)</f>
        <v>7216.14590118348</v>
      </c>
    </row>
    <row r="8671" customFormat="false" ht="15" hidden="false" customHeight="false" outlineLevel="0" collapsed="false">
      <c r="A8671" s="2" t="n">
        <v>8637</v>
      </c>
      <c r="B8671" s="2" t="n">
        <v>9</v>
      </c>
      <c r="C8671" s="22" t="n">
        <f aca="true">NORMSINV(MAX(RAND(),0.000000000001))</f>
        <v>0.398939202158791</v>
      </c>
      <c r="D8671" s="24" t="n">
        <f aca="false">IF($B$11="","",$B$11*EXP($B$12*C8671))</f>
        <v>1097.2828176831</v>
      </c>
      <c r="E8671" s="20" t="n">
        <f aca="true">IF($B$10="","",$B$10*(1-$B$14+2*$B$14*RAND()))</f>
        <v>3.55943080854908</v>
      </c>
      <c r="F8671" s="21" t="n">
        <f aca="false">INDEX($E$17:$E$28,B8671)</f>
        <v>4.761</v>
      </c>
      <c r="G8671" s="25" t="n">
        <f aca="false">IF(OR(D8671="",E8671="",F8671=""),"",D8671*($B$7-$B$8-F8671-E8671))</f>
        <v>4849.51733534067</v>
      </c>
      <c r="H8671" s="25" t="n">
        <f aca="false">IF(D8671="","",D8671*$F$30)</f>
        <v>5485.53626216134</v>
      </c>
    </row>
    <row r="8672" customFormat="false" ht="15" hidden="false" customHeight="false" outlineLevel="0" collapsed="false">
      <c r="A8672" s="2" t="n">
        <v>8638</v>
      </c>
      <c r="B8672" s="2" t="n">
        <v>10</v>
      </c>
      <c r="C8672" s="22" t="n">
        <f aca="true">NORMSINV(MAX(RAND(),0.000000000001))</f>
        <v>1.23475617127847</v>
      </c>
      <c r="D8672" s="24" t="n">
        <f aca="false">IF($B$11="","",$B$11*EXP($B$12*C8672))</f>
        <v>1560.52431999724</v>
      </c>
      <c r="E8672" s="20" t="n">
        <f aca="true">IF($B$10="","",$B$10*(1-$B$14+2*$B$14*RAND()))</f>
        <v>3.99607765947692</v>
      </c>
      <c r="F8672" s="21" t="n">
        <f aca="false">INDEX($E$17:$E$28,B8672)</f>
        <v>4.761</v>
      </c>
      <c r="G8672" s="25" t="n">
        <f aca="false">IF(OR(D8672="",E8672="",F8672=""),"",D8672*($B$7-$B$8-F8672-E8672))</f>
        <v>6215.44717704658</v>
      </c>
      <c r="H8672" s="25" t="n">
        <f aca="false">IF(D8672="","",D8672*$F$30)</f>
        <v>7801.37318053018</v>
      </c>
    </row>
    <row r="8673" customFormat="false" ht="15" hidden="false" customHeight="false" outlineLevel="0" collapsed="false">
      <c r="A8673" s="2" t="n">
        <v>8639</v>
      </c>
      <c r="B8673" s="2" t="n">
        <v>11</v>
      </c>
      <c r="C8673" s="22" t="n">
        <f aca="true">NORMSINV(MAX(RAND(),0.000000000001))</f>
        <v>-0.676857813961348</v>
      </c>
      <c r="D8673" s="24" t="n">
        <f aca="false">IF($B$11="","",$B$11*EXP($B$12*C8673))</f>
        <v>697.350308610807</v>
      </c>
      <c r="E8673" s="20" t="n">
        <f aca="true">IF($B$10="","",$B$10*(1-$B$14+2*$B$14*RAND()))</f>
        <v>3.77101304367644</v>
      </c>
      <c r="F8673" s="21" t="n">
        <f aca="false">INDEX($E$17:$E$28,B8673)</f>
        <v>4.761</v>
      </c>
      <c r="G8673" s="25" t="n">
        <f aca="false">IF(OR(D8673="",E8673="",F8673=""),"",D8673*($B$7-$B$8-F8673-E8673))</f>
        <v>2934.44100262248</v>
      </c>
      <c r="H8673" s="25" t="n">
        <f aca="false">IF(D8673="","",D8673*$F$30)</f>
        <v>3486.19366280715</v>
      </c>
    </row>
    <row r="8674" customFormat="false" ht="15" hidden="false" customHeight="false" outlineLevel="0" collapsed="false">
      <c r="A8674" s="2" t="n">
        <v>8640</v>
      </c>
      <c r="B8674" s="2" t="n">
        <v>12</v>
      </c>
      <c r="C8674" s="22" t="n">
        <f aca="true">NORMSINV(MAX(RAND(),0.000000000001))</f>
        <v>-0.664264434372347</v>
      </c>
      <c r="D8674" s="24" t="n">
        <f aca="false">IF($B$11="","",$B$11*EXP($B$12*C8674))</f>
        <v>701.060579636387</v>
      </c>
      <c r="E8674" s="20" t="n">
        <f aca="true">IF($B$10="","",$B$10*(1-$B$14+2*$B$14*RAND()))</f>
        <v>3.43403059766932</v>
      </c>
      <c r="F8674" s="21" t="n">
        <f aca="false">INDEX($E$17:$E$28,B8674)</f>
        <v>4.761</v>
      </c>
      <c r="G8674" s="25" t="n">
        <f aca="false">IF(OR(D8674="",E8674="",F8674=""),"",D8674*($B$7-$B$8-F8674-E8674))</f>
        <v>3186.29888362759</v>
      </c>
      <c r="H8674" s="25" t="n">
        <f aca="false">IF(D8674="","",D8674*$F$30)</f>
        <v>3504.74204971822</v>
      </c>
    </row>
    <row r="8675" customFormat="false" ht="15" hidden="false" customHeight="false" outlineLevel="0" collapsed="false">
      <c r="A8675" s="2" t="n">
        <v>8641</v>
      </c>
      <c r="B8675" s="2" t="n">
        <v>1</v>
      </c>
      <c r="C8675" s="22" t="n">
        <f aca="true">NORMSINV(MAX(RAND(),0.000000000001))</f>
        <v>0.245047247001783</v>
      </c>
      <c r="D8675" s="24" t="n">
        <f aca="false">IF($B$11="","",$B$11*EXP($B$12*C8675))</f>
        <v>1028.38757066771</v>
      </c>
      <c r="E8675" s="20" t="n">
        <f aca="true">IF($B$10="","",$B$10*(1-$B$14+2*$B$14*RAND()))</f>
        <v>3.57576495654366</v>
      </c>
      <c r="F8675" s="21" t="n">
        <f aca="false">INDEX($E$17:$E$28,B8675)</f>
        <v>4.92562580645161</v>
      </c>
      <c r="G8675" s="25" t="n">
        <f aca="false">IF(OR(D8675="",E8675="",F8675=""),"",D8675*($B$7-$B$8-F8675-E8675))</f>
        <v>4358.93305625303</v>
      </c>
      <c r="H8675" s="25" t="n">
        <f aca="false">IF(D8675="","",D8675*$F$30)</f>
        <v>5141.11514328204</v>
      </c>
    </row>
    <row r="8676" customFormat="false" ht="15" hidden="false" customHeight="false" outlineLevel="0" collapsed="false">
      <c r="A8676" s="2" t="n">
        <v>8642</v>
      </c>
      <c r="B8676" s="2" t="n">
        <v>2</v>
      </c>
      <c r="C8676" s="22" t="n">
        <f aca="true">NORMSINV(MAX(RAND(),0.000000000001))</f>
        <v>-1.54092605728492</v>
      </c>
      <c r="D8676" s="24" t="n">
        <f aca="false">IF($B$11="","",$B$11*EXP($B$12*C8676))</f>
        <v>484.539445008199</v>
      </c>
      <c r="E8676" s="20" t="n">
        <f aca="true">IF($B$10="","",$B$10*(1-$B$14+2*$B$14*RAND()))</f>
        <v>3.92112103876483</v>
      </c>
      <c r="F8676" s="21" t="n">
        <f aca="false">INDEX($E$17:$E$28,B8676)</f>
        <v>5.0612</v>
      </c>
      <c r="G8676" s="25" t="n">
        <f aca="false">IF(OR(D8676="",E8676="",F8676=""),"",D8676*($B$7-$B$8-F8676-E8676))</f>
        <v>1820.74367839587</v>
      </c>
      <c r="H8676" s="25" t="n">
        <f aca="false">IF(D8676="","",D8676*$F$30)</f>
        <v>2422.30959348499</v>
      </c>
    </row>
    <row r="8677" customFormat="false" ht="15" hidden="false" customHeight="false" outlineLevel="0" collapsed="false">
      <c r="A8677" s="2" t="n">
        <v>8643</v>
      </c>
      <c r="B8677" s="2" t="n">
        <v>3</v>
      </c>
      <c r="C8677" s="22" t="n">
        <f aca="true">NORMSINV(MAX(RAND(),0.000000000001))</f>
        <v>-0.403511864201032</v>
      </c>
      <c r="D8677" s="24" t="n">
        <f aca="false">IF($B$11="","",$B$11*EXP($B$12*C8677))</f>
        <v>782.47861047991</v>
      </c>
      <c r="E8677" s="20" t="n">
        <f aca="true">IF($B$10="","",$B$10*(1-$B$14+2*$B$14*RAND()))</f>
        <v>3.73821326028739</v>
      </c>
      <c r="F8677" s="21" t="n">
        <f aca="false">INDEX($E$17:$E$28,B8677)</f>
        <v>5.0612</v>
      </c>
      <c r="G8677" s="25" t="n">
        <f aca="false">IF(OR(D8677="",E8677="",F8677=""),"",D8677*($B$7-$B$8-F8677-E8677))</f>
        <v>3083.42483656589</v>
      </c>
      <c r="H8677" s="25" t="n">
        <f aca="false">IF(D8677="","",D8677*$F$30)</f>
        <v>3911.76706951117</v>
      </c>
    </row>
    <row r="8678" customFormat="false" ht="15" hidden="false" customHeight="false" outlineLevel="0" collapsed="false">
      <c r="A8678" s="2" t="n">
        <v>8644</v>
      </c>
      <c r="B8678" s="2" t="n">
        <v>4</v>
      </c>
      <c r="C8678" s="22" t="n">
        <f aca="true">NORMSINV(MAX(RAND(),0.000000000001))</f>
        <v>1.17865395529542</v>
      </c>
      <c r="D8678" s="24" t="n">
        <f aca="false">IF($B$11="","",$B$11*EXP($B$12*C8678))</f>
        <v>1524.06681359251</v>
      </c>
      <c r="E8678" s="20" t="n">
        <f aca="true">IF($B$10="","",$B$10*(1-$B$14+2*$B$14*RAND()))</f>
        <v>3.57488274302802</v>
      </c>
      <c r="F8678" s="21" t="n">
        <f aca="false">INDEX($E$17:$E$28,B8678)</f>
        <v>4.89657419354839</v>
      </c>
      <c r="G8678" s="25" t="n">
        <f aca="false">IF(OR(D8678="",E8678="",F8678=""),"",D8678*($B$7-$B$8-F8678-E8678))</f>
        <v>6505.5448253544</v>
      </c>
      <c r="H8678" s="25" t="n">
        <f aca="false">IF(D8678="","",D8678*$F$30)</f>
        <v>7619.11481451166</v>
      </c>
    </row>
    <row r="8679" customFormat="false" ht="15" hidden="false" customHeight="false" outlineLevel="0" collapsed="false">
      <c r="A8679" s="2" t="n">
        <v>8645</v>
      </c>
      <c r="B8679" s="2" t="n">
        <v>5</v>
      </c>
      <c r="C8679" s="22" t="n">
        <f aca="true">NORMSINV(MAX(RAND(),0.000000000001))</f>
        <v>-0.290043988606318</v>
      </c>
      <c r="D8679" s="24" t="n">
        <f aca="false">IF($B$11="","",$B$11*EXP($B$12*C8679))</f>
        <v>820.798871620937</v>
      </c>
      <c r="E8679" s="20" t="n">
        <f aca="true">IF($B$10="","",$B$10*(1-$B$14+2*$B$14*RAND()))</f>
        <v>3.67983830870899</v>
      </c>
      <c r="F8679" s="21" t="n">
        <f aca="false">INDEX($E$17:$E$28,B8679)</f>
        <v>4.761</v>
      </c>
      <c r="G8679" s="25" t="n">
        <f aca="false">IF(OR(D8679="",E8679="",F8679=""),"",D8679*($B$7-$B$8-F8679-E8679))</f>
        <v>3528.74706512763</v>
      </c>
      <c r="H8679" s="25" t="n">
        <f aca="false">IF(D8679="","",D8679*$F$30)</f>
        <v>4103.33771900739</v>
      </c>
    </row>
    <row r="8680" customFormat="false" ht="15" hidden="false" customHeight="false" outlineLevel="0" collapsed="false">
      <c r="A8680" s="2" t="n">
        <v>8646</v>
      </c>
      <c r="B8680" s="2" t="n">
        <v>6</v>
      </c>
      <c r="C8680" s="22" t="n">
        <f aca="true">NORMSINV(MAX(RAND(),0.000000000001))</f>
        <v>0.784331647754158</v>
      </c>
      <c r="D8680" s="24" t="n">
        <f aca="false">IF($B$11="","",$B$11*EXP($B$12*C8680))</f>
        <v>1290.75621178043</v>
      </c>
      <c r="E8680" s="20" t="n">
        <f aca="true">IF($B$10="","",$B$10*(1-$B$14+2*$B$14*RAND()))</f>
        <v>3.70250692309857</v>
      </c>
      <c r="F8680" s="21" t="n">
        <f aca="false">INDEX($E$17:$E$28,B8680)</f>
        <v>4.761</v>
      </c>
      <c r="G8680" s="25" t="n">
        <f aca="false">IF(OR(D8680="",E8680="",F8680=""),"",D8680*($B$7-$B$8-F8680-E8680))</f>
        <v>5519.91000364652</v>
      </c>
      <c r="H8680" s="25" t="n">
        <f aca="false">IF(D8680="","",D8680*$F$30)</f>
        <v>6452.74845393272</v>
      </c>
    </row>
    <row r="8681" customFormat="false" ht="15" hidden="false" customHeight="false" outlineLevel="0" collapsed="false">
      <c r="A8681" s="2" t="n">
        <v>8647</v>
      </c>
      <c r="B8681" s="2" t="n">
        <v>7</v>
      </c>
      <c r="C8681" s="22" t="n">
        <f aca="true">NORMSINV(MAX(RAND(),0.000000000001))</f>
        <v>-0.0357595117660421</v>
      </c>
      <c r="D8681" s="24" t="n">
        <f aca="false">IF($B$11="","",$B$11*EXP($B$12*C8681))</f>
        <v>913.629336844581</v>
      </c>
      <c r="E8681" s="20" t="n">
        <f aca="true">IF($B$10="","",$B$10*(1-$B$14+2*$B$14*RAND()))</f>
        <v>4.07972840415457</v>
      </c>
      <c r="F8681" s="21" t="n">
        <f aca="false">INDEX($E$17:$E$28,B8681)</f>
        <v>4.761</v>
      </c>
      <c r="G8681" s="25" t="n">
        <f aca="false">IF(OR(D8681="",E8681="",F8681=""),"",D8681*($B$7-$B$8-F8681-E8681))</f>
        <v>3562.48892228917</v>
      </c>
      <c r="H8681" s="25" t="n">
        <f aca="false">IF(D8681="","",D8681*$F$30)</f>
        <v>4567.41578075343</v>
      </c>
    </row>
    <row r="8682" customFormat="false" ht="15" hidden="false" customHeight="false" outlineLevel="0" collapsed="false">
      <c r="A8682" s="2" t="n">
        <v>8648</v>
      </c>
      <c r="B8682" s="2" t="n">
        <v>8</v>
      </c>
      <c r="C8682" s="22" t="n">
        <f aca="true">NORMSINV(MAX(RAND(),0.000000000001))</f>
        <v>-1.1491126971943</v>
      </c>
      <c r="D8682" s="24" t="n">
        <f aca="false">IF($B$11="","",$B$11*EXP($B$12*C8682))</f>
        <v>571.517838650339</v>
      </c>
      <c r="E8682" s="20" t="n">
        <f aca="true">IF($B$10="","",$B$10*(1-$B$14+2*$B$14*RAND()))</f>
        <v>3.67077560177311</v>
      </c>
      <c r="F8682" s="21" t="n">
        <f aca="false">INDEX($E$17:$E$28,B8682)</f>
        <v>4.761</v>
      </c>
      <c r="G8682" s="25" t="n">
        <f aca="false">IF(OR(D8682="",E8682="",F8682=""),"",D8682*($B$7-$B$8-F8682-E8682))</f>
        <v>2462.22709649529</v>
      </c>
      <c r="H8682" s="25" t="n">
        <f aca="false">IF(D8682="","",D8682*$F$30)</f>
        <v>2857.13197898077</v>
      </c>
    </row>
    <row r="8683" customFormat="false" ht="15" hidden="false" customHeight="false" outlineLevel="0" collapsed="false">
      <c r="A8683" s="2" t="n">
        <v>8649</v>
      </c>
      <c r="B8683" s="2" t="n">
        <v>9</v>
      </c>
      <c r="C8683" s="22" t="n">
        <f aca="true">NORMSINV(MAX(RAND(),0.000000000001))</f>
        <v>-0.573375339912899</v>
      </c>
      <c r="D8683" s="24" t="n">
        <f aca="false">IF($B$11="","",$B$11*EXP($B$12*C8683))</f>
        <v>728.43025444115</v>
      </c>
      <c r="E8683" s="20" t="n">
        <f aca="true">IF($B$10="","",$B$10*(1-$B$14+2*$B$14*RAND()))</f>
        <v>3.82512567258795</v>
      </c>
      <c r="F8683" s="21" t="n">
        <f aca="false">INDEX($E$17:$E$28,B8683)</f>
        <v>4.761</v>
      </c>
      <c r="G8683" s="25" t="n">
        <f aca="false">IF(OR(D8683="",E8683="",F8683=""),"",D8683*($B$7-$B$8-F8683-E8683))</f>
        <v>3025.80773323332</v>
      </c>
      <c r="H8683" s="25" t="n">
        <f aca="false">IF(D8683="","",D8683*$F$30)</f>
        <v>3641.5685280022</v>
      </c>
    </row>
    <row r="8684" customFormat="false" ht="15" hidden="false" customHeight="false" outlineLevel="0" collapsed="false">
      <c r="A8684" s="2" t="n">
        <v>8650</v>
      </c>
      <c r="B8684" s="2" t="n">
        <v>10</v>
      </c>
      <c r="C8684" s="22" t="n">
        <f aca="true">NORMSINV(MAX(RAND(),0.000000000001))</f>
        <v>1.26507097248778</v>
      </c>
      <c r="D8684" s="24" t="n">
        <f aca="false">IF($B$11="","",$B$11*EXP($B$12*C8684))</f>
        <v>1580.58573377273</v>
      </c>
      <c r="E8684" s="20" t="n">
        <f aca="true">IF($B$10="","",$B$10*(1-$B$14+2*$B$14*RAND()))</f>
        <v>3.79881128976422</v>
      </c>
      <c r="F8684" s="21" t="n">
        <f aca="false">INDEX($E$17:$E$28,B8684)</f>
        <v>4.761</v>
      </c>
      <c r="G8684" s="25" t="n">
        <f aca="false">IF(OR(D8684="",E8684="",F8684=""),"",D8684*($B$7-$B$8-F8684-E8684))</f>
        <v>6607.14663987652</v>
      </c>
      <c r="H8684" s="25" t="n">
        <f aca="false">IF(D8684="","",D8684*$F$30)</f>
        <v>7901.66420027665</v>
      </c>
    </row>
    <row r="8685" customFormat="false" ht="15" hidden="false" customHeight="false" outlineLevel="0" collapsed="false">
      <c r="A8685" s="2" t="n">
        <v>8651</v>
      </c>
      <c r="B8685" s="2" t="n">
        <v>11</v>
      </c>
      <c r="C8685" s="22" t="n">
        <f aca="true">NORMSINV(MAX(RAND(),0.000000000001))</f>
        <v>0.563800655726517</v>
      </c>
      <c r="D8685" s="24" t="n">
        <f aca="false">IF($B$11="","",$B$11*EXP($B$12*C8685))</f>
        <v>1176.21773422975</v>
      </c>
      <c r="E8685" s="20" t="n">
        <f aca="true">IF($B$10="","",$B$10*(1-$B$14+2*$B$14*RAND()))</f>
        <v>3.86270817013244</v>
      </c>
      <c r="F8685" s="21" t="n">
        <f aca="false">INDEX($E$17:$E$28,B8685)</f>
        <v>4.761</v>
      </c>
      <c r="G8685" s="25" t="n">
        <f aca="false">IF(OR(D8685="",E8685="",F8685=""),"",D8685*($B$7-$B$8-F8685-E8685))</f>
        <v>4841.65544955526</v>
      </c>
      <c r="H8685" s="25" t="n">
        <f aca="false">IF(D8685="","",D8685*$F$30)</f>
        <v>5880.14769696137</v>
      </c>
    </row>
    <row r="8686" customFormat="false" ht="15" hidden="false" customHeight="false" outlineLevel="0" collapsed="false">
      <c r="A8686" s="2" t="n">
        <v>8652</v>
      </c>
      <c r="B8686" s="2" t="n">
        <v>12</v>
      </c>
      <c r="C8686" s="22" t="n">
        <f aca="true">NORMSINV(MAX(RAND(),0.000000000001))</f>
        <v>-0.483979199582454</v>
      </c>
      <c r="D8686" s="24" t="n">
        <f aca="false">IF($B$11="","",$B$11*EXP($B$12*C8686))</f>
        <v>756.392470648776</v>
      </c>
      <c r="E8686" s="20" t="n">
        <f aca="true">IF($B$10="","",$B$10*(1-$B$14+2*$B$14*RAND()))</f>
        <v>3.48541722778471</v>
      </c>
      <c r="F8686" s="21" t="n">
        <f aca="false">INDEX($E$17:$E$28,B8686)</f>
        <v>4.761</v>
      </c>
      <c r="G8686" s="25" t="n">
        <f aca="false">IF(OR(D8686="",E8686="",F8686=""),"",D8686*($B$7-$B$8-F8686-E8686))</f>
        <v>3398.9121751407</v>
      </c>
      <c r="H8686" s="25" t="n">
        <f aca="false">IF(D8686="","",D8686*$F$30)</f>
        <v>3781.35723926736</v>
      </c>
    </row>
    <row r="8687" customFormat="false" ht="15" hidden="false" customHeight="false" outlineLevel="0" collapsed="false">
      <c r="A8687" s="2" t="n">
        <v>8653</v>
      </c>
      <c r="B8687" s="2" t="n">
        <v>1</v>
      </c>
      <c r="C8687" s="22" t="n">
        <f aca="true">NORMSINV(MAX(RAND(),0.000000000001))</f>
        <v>-0.314934315842626</v>
      </c>
      <c r="D8687" s="24" t="n">
        <f aca="false">IF($B$11="","",$B$11*EXP($B$12*C8687))</f>
        <v>812.235368127405</v>
      </c>
      <c r="E8687" s="20" t="n">
        <f aca="true">IF($B$10="","",$B$10*(1-$B$14+2*$B$14*RAND()))</f>
        <v>3.45328498799767</v>
      </c>
      <c r="F8687" s="21" t="n">
        <f aca="false">INDEX($E$17:$E$28,B8687)</f>
        <v>4.92562580645161</v>
      </c>
      <c r="G8687" s="25" t="n">
        <f aca="false">IF(OR(D8687="",E8687="",F8687=""),"",D8687*($B$7-$B$8-F8687-E8687))</f>
        <v>3542.23089630694</v>
      </c>
      <c r="H8687" s="25" t="n">
        <f aca="false">IF(D8687="","",D8687*$F$30)</f>
        <v>4060.52705234252</v>
      </c>
    </row>
    <row r="8688" customFormat="false" ht="15" hidden="false" customHeight="false" outlineLevel="0" collapsed="false">
      <c r="A8688" s="2" t="n">
        <v>8654</v>
      </c>
      <c r="B8688" s="2" t="n">
        <v>2</v>
      </c>
      <c r="C8688" s="22" t="n">
        <f aca="true">NORMSINV(MAX(RAND(),0.000000000001))</f>
        <v>0.332649573570205</v>
      </c>
      <c r="D8688" s="24" t="n">
        <f aca="false">IF($B$11="","",$B$11*EXP($B$12*C8688))</f>
        <v>1067.05739094301</v>
      </c>
      <c r="E8688" s="20" t="n">
        <f aca="true">IF($B$10="","",$B$10*(1-$B$14+2*$B$14*RAND()))</f>
        <v>3.81512064685085</v>
      </c>
      <c r="F8688" s="21" t="n">
        <f aca="false">INDEX($E$17:$E$28,B8688)</f>
        <v>5.0612</v>
      </c>
      <c r="G8688" s="25" t="n">
        <f aca="false">IF(OR(D8688="",E8688="",F8688=""),"",D8688*($B$7-$B$8-F8688-E8688))</f>
        <v>4122.76761001173</v>
      </c>
      <c r="H8688" s="25" t="n">
        <f aca="false">IF(D8688="","",D8688*$F$30)</f>
        <v>5334.43330880231</v>
      </c>
    </row>
    <row r="8689" customFormat="false" ht="15" hidden="false" customHeight="false" outlineLevel="0" collapsed="false">
      <c r="A8689" s="2" t="n">
        <v>8655</v>
      </c>
      <c r="B8689" s="2" t="n">
        <v>3</v>
      </c>
      <c r="C8689" s="22" t="n">
        <f aca="true">NORMSINV(MAX(RAND(),0.000000000001))</f>
        <v>0.525136459481303</v>
      </c>
      <c r="D8689" s="24" t="n">
        <f aca="false">IF($B$11="","",$B$11*EXP($B$12*C8689))</f>
        <v>1157.21030613814</v>
      </c>
      <c r="E8689" s="20" t="n">
        <f aca="true">IF($B$10="","",$B$10*(1-$B$14+2*$B$14*RAND()))</f>
        <v>4.05581771722897</v>
      </c>
      <c r="F8689" s="21" t="n">
        <f aca="false">INDEX($E$17:$E$28,B8689)</f>
        <v>5.0612</v>
      </c>
      <c r="G8689" s="25" t="n">
        <f aca="false">IF(OR(D8689="",E8689="",F8689=""),"",D8689*($B$7-$B$8-F8689-E8689))</f>
        <v>4192.55243657853</v>
      </c>
      <c r="H8689" s="25" t="n">
        <f aca="false">IF(D8689="","",D8689*$F$30)</f>
        <v>5785.1257624458</v>
      </c>
    </row>
    <row r="8690" customFormat="false" ht="15" hidden="false" customHeight="false" outlineLevel="0" collapsed="false">
      <c r="A8690" s="2" t="n">
        <v>8656</v>
      </c>
      <c r="B8690" s="2" t="n">
        <v>4</v>
      </c>
      <c r="C8690" s="22" t="n">
        <f aca="true">NORMSINV(MAX(RAND(),0.000000000001))</f>
        <v>-1.41002764715171</v>
      </c>
      <c r="D8690" s="24" t="n">
        <f aca="false">IF($B$11="","",$B$11*EXP($B$12*C8690))</f>
        <v>512.015547169718</v>
      </c>
      <c r="E8690" s="20" t="n">
        <f aca="true">IF($B$10="","",$B$10*(1-$B$14+2*$B$14*RAND()))</f>
        <v>3.5317635964531</v>
      </c>
      <c r="F8690" s="21" t="n">
        <f aca="false">INDEX($E$17:$E$28,B8690)</f>
        <v>4.89657419354839</v>
      </c>
      <c r="G8690" s="25" t="n">
        <f aca="false">IF(OR(D8690="",E8690="",F8690=""),"",D8690*($B$7-$B$8-F8690-E8690))</f>
        <v>2207.63808566338</v>
      </c>
      <c r="H8690" s="25" t="n">
        <f aca="false">IF(D8690="","",D8690*$F$30)</f>
        <v>2559.66812341085</v>
      </c>
    </row>
    <row r="8691" customFormat="false" ht="15" hidden="false" customHeight="false" outlineLevel="0" collapsed="false">
      <c r="A8691" s="2" t="n">
        <v>8657</v>
      </c>
      <c r="B8691" s="2" t="n">
        <v>5</v>
      </c>
      <c r="C8691" s="22" t="n">
        <f aca="true">NORMSINV(MAX(RAND(),0.000000000001))</f>
        <v>0.721152300397973</v>
      </c>
      <c r="D8691" s="24" t="n">
        <f aca="false">IF($B$11="","",$B$11*EXP($B$12*C8691))</f>
        <v>1256.84752832157</v>
      </c>
      <c r="E8691" s="20" t="n">
        <f aca="true">IF($B$10="","",$B$10*(1-$B$14+2*$B$14*RAND()))</f>
        <v>4.04289701434682</v>
      </c>
      <c r="F8691" s="21" t="n">
        <f aca="false">INDEX($E$17:$E$28,B8691)</f>
        <v>4.761</v>
      </c>
      <c r="G8691" s="25" t="n">
        <f aca="false">IF(OR(D8691="",E8691="",F8691=""),"",D8691*($B$7-$B$8-F8691-E8691))</f>
        <v>4947.08130873734</v>
      </c>
      <c r="H8691" s="25" t="n">
        <f aca="false">IF(D8691="","",D8691*$F$30)</f>
        <v>6283.23216358518</v>
      </c>
    </row>
    <row r="8692" customFormat="false" ht="15" hidden="false" customHeight="false" outlineLevel="0" collapsed="false">
      <c r="A8692" s="2" t="n">
        <v>8658</v>
      </c>
      <c r="B8692" s="2" t="n">
        <v>6</v>
      </c>
      <c r="C8692" s="22" t="n">
        <f aca="true">NORMSINV(MAX(RAND(),0.000000000001))</f>
        <v>-0.208184274305092</v>
      </c>
      <c r="D8692" s="24" t="n">
        <f aca="false">IF($B$11="","",$B$11*EXP($B$12*C8692))</f>
        <v>849.604549683966</v>
      </c>
      <c r="E8692" s="20" t="n">
        <f aca="true">IF($B$10="","",$B$10*(1-$B$14+2*$B$14*RAND()))</f>
        <v>4.02987712493434</v>
      </c>
      <c r="F8692" s="21" t="n">
        <f aca="false">INDEX($E$17:$E$28,B8692)</f>
        <v>4.761</v>
      </c>
      <c r="G8692" s="25" t="n">
        <f aca="false">IF(OR(D8692="",E8692="",F8692=""),"",D8692*($B$7-$B$8-F8692-E8692))</f>
        <v>3355.19276191681</v>
      </c>
      <c r="H8692" s="25" t="n">
        <f aca="false">IF(D8692="","",D8692*$F$30)</f>
        <v>4247.34306478008</v>
      </c>
    </row>
    <row r="8693" customFormat="false" ht="15" hidden="false" customHeight="false" outlineLevel="0" collapsed="false">
      <c r="A8693" s="2" t="n">
        <v>8659</v>
      </c>
      <c r="B8693" s="2" t="n">
        <v>7</v>
      </c>
      <c r="C8693" s="22" t="n">
        <f aca="true">NORMSINV(MAX(RAND(),0.000000000001))</f>
        <v>2.33472393820198</v>
      </c>
      <c r="D8693" s="24" t="n">
        <f aca="false">IF($B$11="","",$B$11*EXP($B$12*C8693))</f>
        <v>2480.62602897526</v>
      </c>
      <c r="E8693" s="20" t="n">
        <f aca="true">IF($B$10="","",$B$10*(1-$B$14+2*$B$14*RAND()))</f>
        <v>3.38661755986125</v>
      </c>
      <c r="F8693" s="21" t="n">
        <f aca="false">INDEX($E$17:$E$28,B8693)</f>
        <v>4.761</v>
      </c>
      <c r="G8693" s="25" t="n">
        <f aca="false">IF(OR(D8693="",E8693="",F8693=""),"",D8693*($B$7-$B$8-F8693-E8693))</f>
        <v>11391.9834160171</v>
      </c>
      <c r="H8693" s="25" t="n">
        <f aca="false">IF(D8693="","",D8693*$F$30)</f>
        <v>12401.1456440531</v>
      </c>
    </row>
    <row r="8694" customFormat="false" ht="15" hidden="false" customHeight="false" outlineLevel="0" collapsed="false">
      <c r="A8694" s="2" t="n">
        <v>8660</v>
      </c>
      <c r="B8694" s="2" t="n">
        <v>8</v>
      </c>
      <c r="C8694" s="22" t="n">
        <f aca="true">NORMSINV(MAX(RAND(),0.000000000001))</f>
        <v>-0.615809914326619</v>
      </c>
      <c r="D8694" s="24" t="n">
        <f aca="false">IF($B$11="","",$B$11*EXP($B$12*C8694))</f>
        <v>715.52131773606</v>
      </c>
      <c r="E8694" s="20" t="n">
        <f aca="true">IF($B$10="","",$B$10*(1-$B$14+2*$B$14*RAND()))</f>
        <v>3.77879205818685</v>
      </c>
      <c r="F8694" s="21" t="n">
        <f aca="false">INDEX($E$17:$E$28,B8694)</f>
        <v>4.761</v>
      </c>
      <c r="G8694" s="25" t="n">
        <f aca="false">IF(OR(D8694="",E8694="",F8694=""),"",D8694*($B$7-$B$8-F8694-E8694))</f>
        <v>3005.33832129161</v>
      </c>
      <c r="H8694" s="25" t="n">
        <f aca="false">IF(D8694="","",D8694*$F$30)</f>
        <v>3577.03417162611</v>
      </c>
    </row>
    <row r="8695" customFormat="false" ht="15" hidden="false" customHeight="false" outlineLevel="0" collapsed="false">
      <c r="A8695" s="2" t="n">
        <v>8661</v>
      </c>
      <c r="B8695" s="2" t="n">
        <v>9</v>
      </c>
      <c r="C8695" s="22" t="n">
        <f aca="true">NORMSINV(MAX(RAND(),0.000000000001))</f>
        <v>-0.781752640674854</v>
      </c>
      <c r="D8695" s="24" t="n">
        <f aca="false">IF($B$11="","",$B$11*EXP($B$12*C8695))</f>
        <v>667.199271221239</v>
      </c>
      <c r="E8695" s="20" t="n">
        <f aca="true">IF($B$10="","",$B$10*(1-$B$14+2*$B$14*RAND()))</f>
        <v>3.58546288105475</v>
      </c>
      <c r="F8695" s="21" t="n">
        <f aca="false">INDEX($E$17:$E$28,B8695)</f>
        <v>4.761</v>
      </c>
      <c r="G8695" s="25" t="n">
        <f aca="false">IF(OR(D8695="",E8695="",F8695=""),"",D8695*($B$7-$B$8-F8695-E8695))</f>
        <v>2931.36476384374</v>
      </c>
      <c r="H8695" s="25" t="n">
        <f aca="false">IF(D8695="","",D8695*$F$30)</f>
        <v>3335.46259668922</v>
      </c>
    </row>
    <row r="8696" customFormat="false" ht="15" hidden="false" customHeight="false" outlineLevel="0" collapsed="false">
      <c r="A8696" s="2" t="n">
        <v>8662</v>
      </c>
      <c r="B8696" s="2" t="n">
        <v>10</v>
      </c>
      <c r="C8696" s="22" t="n">
        <f aca="true">NORMSINV(MAX(RAND(),0.000000000001))</f>
        <v>1.00121730209083</v>
      </c>
      <c r="D8696" s="24" t="n">
        <f aca="false">IF($B$11="","",$B$11*EXP($B$12*C8696))</f>
        <v>1414.27426486685</v>
      </c>
      <c r="E8696" s="20" t="n">
        <f aca="true">IF($B$10="","",$B$10*(1-$B$14+2*$B$14*RAND()))</f>
        <v>3.45124359118451</v>
      </c>
      <c r="F8696" s="21" t="n">
        <f aca="false">INDEX($E$17:$E$28,B8696)</f>
        <v>4.761</v>
      </c>
      <c r="G8696" s="25" t="n">
        <f aca="false">IF(OR(D8696="",E8696="",F8696=""),"",D8696*($B$7-$B$8-F8696-E8696))</f>
        <v>6403.48936657368</v>
      </c>
      <c r="H8696" s="25" t="n">
        <f aca="false">IF(D8696="","",D8696*$F$30)</f>
        <v>7070.23990492233</v>
      </c>
    </row>
    <row r="8697" customFormat="false" ht="15" hidden="false" customHeight="false" outlineLevel="0" collapsed="false">
      <c r="A8697" s="2" t="n">
        <v>8663</v>
      </c>
      <c r="B8697" s="2" t="n">
        <v>11</v>
      </c>
      <c r="C8697" s="22" t="n">
        <f aca="true">NORMSINV(MAX(RAND(),0.000000000001))</f>
        <v>-0.719504507768785</v>
      </c>
      <c r="D8697" s="24" t="n">
        <f aca="false">IF($B$11="","",$B$11*EXP($B$12*C8697))</f>
        <v>684.930935919087</v>
      </c>
      <c r="E8697" s="20" t="n">
        <f aca="true">IF($B$10="","",$B$10*(1-$B$14+2*$B$14*RAND()))</f>
        <v>3.65239592442609</v>
      </c>
      <c r="F8697" s="21" t="n">
        <f aca="false">INDEX($E$17:$E$28,B8697)</f>
        <v>4.761</v>
      </c>
      <c r="G8697" s="25" t="n">
        <f aca="false">IF(OR(D8697="",E8697="",F8697=""),"",D8697*($B$7-$B$8-F8697-E8697))</f>
        <v>2963.42497883417</v>
      </c>
      <c r="H8697" s="25" t="n">
        <f aca="false">IF(D8697="","",D8697*$F$30)</f>
        <v>3424.1067348467</v>
      </c>
    </row>
    <row r="8698" customFormat="false" ht="15" hidden="false" customHeight="false" outlineLevel="0" collapsed="false">
      <c r="A8698" s="2" t="n">
        <v>8664</v>
      </c>
      <c r="B8698" s="2" t="n">
        <v>12</v>
      </c>
      <c r="C8698" s="22" t="n">
        <f aca="true">NORMSINV(MAX(RAND(),0.000000000001))</f>
        <v>1.08208649824789</v>
      </c>
      <c r="D8698" s="24" t="n">
        <f aca="false">IF($B$11="","",$B$11*EXP($B$12*C8698))</f>
        <v>1463.29691029013</v>
      </c>
      <c r="E8698" s="20" t="n">
        <f aca="true">IF($B$10="","",$B$10*(1-$B$14+2*$B$14*RAND()))</f>
        <v>3.55592672650878</v>
      </c>
      <c r="F8698" s="21" t="n">
        <f aca="false">INDEX($E$17:$E$28,B8698)</f>
        <v>4.761</v>
      </c>
      <c r="G8698" s="25" t="n">
        <f aca="false">IF(OR(D8698="",E8698="",F8698=""),"",D8698*($B$7-$B$8-F8698-E8698))</f>
        <v>6472.26945508657</v>
      </c>
      <c r="H8698" s="25" t="n">
        <f aca="false">IF(D8698="","",D8698*$F$30)</f>
        <v>7315.31391392244</v>
      </c>
    </row>
    <row r="8699" customFormat="false" ht="15" hidden="false" customHeight="false" outlineLevel="0" collapsed="false">
      <c r="A8699" s="2" t="n">
        <v>8665</v>
      </c>
      <c r="B8699" s="2" t="n">
        <v>1</v>
      </c>
      <c r="C8699" s="22" t="n">
        <f aca="true">NORMSINV(MAX(RAND(),0.000000000001))</f>
        <v>-0.160296768274664</v>
      </c>
      <c r="D8699" s="24" t="n">
        <f aca="false">IF($B$11="","",$B$11*EXP($B$12*C8699))</f>
        <v>866.922145913199</v>
      </c>
      <c r="E8699" s="20" t="n">
        <f aca="true">IF($B$10="","",$B$10*(1-$B$14+2*$B$14*RAND()))</f>
        <v>3.8246086469783</v>
      </c>
      <c r="F8699" s="21" t="n">
        <f aca="false">INDEX($E$17:$E$28,B8699)</f>
        <v>4.92562580645161</v>
      </c>
      <c r="G8699" s="25" t="n">
        <f aca="false">IF(OR(D8699="",E8699="",F8699=""),"",D8699*($B$7-$B$8-F8699-E8699))</f>
        <v>3458.81610932309</v>
      </c>
      <c r="H8699" s="25" t="n">
        <f aca="false">IF(D8699="","",D8699*$F$30)</f>
        <v>4333.91719184927</v>
      </c>
    </row>
    <row r="8700" customFormat="false" ht="15" hidden="false" customHeight="false" outlineLevel="0" collapsed="false">
      <c r="A8700" s="2" t="n">
        <v>8666</v>
      </c>
      <c r="B8700" s="2" t="n">
        <v>2</v>
      </c>
      <c r="C8700" s="22" t="n">
        <f aca="true">NORMSINV(MAX(RAND(),0.000000000001))</f>
        <v>0.212437110356489</v>
      </c>
      <c r="D8700" s="24" t="n">
        <f aca="false">IF($B$11="","",$B$11*EXP($B$12*C8700))</f>
        <v>1014.3533391996</v>
      </c>
      <c r="E8700" s="20" t="n">
        <f aca="true">IF($B$10="","",$B$10*(1-$B$14+2*$B$14*RAND()))</f>
        <v>3.38762496372328</v>
      </c>
      <c r="F8700" s="21" t="n">
        <f aca="false">INDEX($E$17:$E$28,B8700)</f>
        <v>5.0612</v>
      </c>
      <c r="G8700" s="25" t="n">
        <f aca="false">IF(OR(D8700="",E8700="",F8700=""),"",D8700*($B$7-$B$8-F8700-E8700))</f>
        <v>4352.76772713726</v>
      </c>
      <c r="H8700" s="25" t="n">
        <f aca="false">IF(D8700="","",D8700*$F$30)</f>
        <v>5070.95521332665</v>
      </c>
    </row>
    <row r="8701" customFormat="false" ht="15" hidden="false" customHeight="false" outlineLevel="0" collapsed="false">
      <c r="A8701" s="2" t="n">
        <v>8667</v>
      </c>
      <c r="B8701" s="2" t="n">
        <v>3</v>
      </c>
      <c r="C8701" s="22" t="n">
        <f aca="true">NORMSINV(MAX(RAND(),0.000000000001))</f>
        <v>0.0844882464793641</v>
      </c>
      <c r="D8701" s="24" t="n">
        <f aca="false">IF($B$11="","",$B$11*EXP($B$12*C8701))</f>
        <v>961.114236684451</v>
      </c>
      <c r="E8701" s="20" t="n">
        <f aca="true">IF($B$10="","",$B$10*(1-$B$14+2*$B$14*RAND()))</f>
        <v>3.67577613947065</v>
      </c>
      <c r="F8701" s="21" t="n">
        <f aca="false">INDEX($E$17:$E$28,B8701)</f>
        <v>5.0612</v>
      </c>
      <c r="G8701" s="25" t="n">
        <f aca="false">IF(OR(D8701="",E8701="",F8701=""),"",D8701*($B$7-$B$8-F8701-E8701))</f>
        <v>3847.36322214231</v>
      </c>
      <c r="H8701" s="25" t="n">
        <f aca="false">IF(D8701="","",D8701*$F$30)</f>
        <v>4804.80229203291</v>
      </c>
    </row>
    <row r="8702" customFormat="false" ht="15" hidden="false" customHeight="false" outlineLevel="0" collapsed="false">
      <c r="A8702" s="2" t="n">
        <v>8668</v>
      </c>
      <c r="B8702" s="2" t="n">
        <v>4</v>
      </c>
      <c r="C8702" s="22" t="n">
        <f aca="true">NORMSINV(MAX(RAND(),0.000000000001))</f>
        <v>-0.13226977887131</v>
      </c>
      <c r="D8702" s="24" t="n">
        <f aca="false">IF($B$11="","",$B$11*EXP($B$12*C8702))</f>
        <v>877.220861295781</v>
      </c>
      <c r="E8702" s="20" t="n">
        <f aca="true">IF($B$10="","",$B$10*(1-$B$14+2*$B$14*RAND()))</f>
        <v>3.68201173544771</v>
      </c>
      <c r="F8702" s="21" t="n">
        <f aca="false">INDEX($E$17:$E$28,B8702)</f>
        <v>4.89657419354839</v>
      </c>
      <c r="G8702" s="25" t="n">
        <f aca="false">IF(OR(D8702="",E8702="",F8702=""),"",D8702*($B$7-$B$8-F8702-E8702))</f>
        <v>3650.47923557442</v>
      </c>
      <c r="H8702" s="25" t="n">
        <f aca="false">IF(D8702="","",D8702*$F$30)</f>
        <v>4385.40252978987</v>
      </c>
    </row>
    <row r="8703" customFormat="false" ht="15" hidden="false" customHeight="false" outlineLevel="0" collapsed="false">
      <c r="A8703" s="2" t="n">
        <v>8669</v>
      </c>
      <c r="B8703" s="2" t="n">
        <v>5</v>
      </c>
      <c r="C8703" s="22" t="n">
        <f aca="true">NORMSINV(MAX(RAND(),0.000000000001))</f>
        <v>-0.195535311680372</v>
      </c>
      <c r="D8703" s="24" t="n">
        <f aca="false">IF($B$11="","",$B$11*EXP($B$12*C8703))</f>
        <v>854.144898010851</v>
      </c>
      <c r="E8703" s="20" t="n">
        <f aca="true">IF($B$10="","",$B$10*(1-$B$14+2*$B$14*RAND()))</f>
        <v>3.9632011568074</v>
      </c>
      <c r="F8703" s="21" t="n">
        <f aca="false">INDEX($E$17:$E$28,B8703)</f>
        <v>4.761</v>
      </c>
      <c r="G8703" s="25" t="n">
        <f aca="false">IF(OR(D8703="",E8703="",F8703=""),"",D8703*($B$7-$B$8-F8703-E8703))</f>
        <v>3430.07409335084</v>
      </c>
      <c r="H8703" s="25" t="n">
        <f aca="false">IF(D8703="","",D8703*$F$30)</f>
        <v>4270.04117413585</v>
      </c>
    </row>
    <row r="8704" customFormat="false" ht="15" hidden="false" customHeight="false" outlineLevel="0" collapsed="false">
      <c r="A8704" s="2" t="n">
        <v>8670</v>
      </c>
      <c r="B8704" s="2" t="n">
        <v>6</v>
      </c>
      <c r="C8704" s="22" t="n">
        <f aca="true">NORMSINV(MAX(RAND(),0.000000000001))</f>
        <v>-0.742849448332424</v>
      </c>
      <c r="D8704" s="24" t="n">
        <f aca="false">IF($B$11="","",$B$11*EXP($B$12*C8704))</f>
        <v>678.226459958346</v>
      </c>
      <c r="E8704" s="20" t="n">
        <f aca="true">IF($B$10="","",$B$10*(1-$B$14+2*$B$14*RAND()))</f>
        <v>3.90698503291045</v>
      </c>
      <c r="F8704" s="21" t="n">
        <f aca="false">INDEX($E$17:$E$28,B8704)</f>
        <v>4.761</v>
      </c>
      <c r="G8704" s="25" t="n">
        <f aca="false">IF(OR(D8704="",E8704="",F8704=""),"",D8704*($B$7-$B$8-F8704-E8704))</f>
        <v>2761.74829602655</v>
      </c>
      <c r="H8704" s="25" t="n">
        <f aca="false">IF(D8704="","",D8704*$F$30)</f>
        <v>3390.58971862376</v>
      </c>
    </row>
    <row r="8705" customFormat="false" ht="15" hidden="false" customHeight="false" outlineLevel="0" collapsed="false">
      <c r="A8705" s="2" t="n">
        <v>8671</v>
      </c>
      <c r="B8705" s="2" t="n">
        <v>7</v>
      </c>
      <c r="C8705" s="22" t="n">
        <f aca="true">NORMSINV(MAX(RAND(),0.000000000001))</f>
        <v>0.0487225237687945</v>
      </c>
      <c r="D8705" s="24" t="n">
        <f aca="false">IF($B$11="","",$B$11*EXP($B$12*C8705))</f>
        <v>946.738398525268</v>
      </c>
      <c r="E8705" s="20" t="n">
        <f aca="true">IF($B$10="","",$B$10*(1-$B$14+2*$B$14*RAND()))</f>
        <v>3.94358275286633</v>
      </c>
      <c r="F8705" s="21" t="n">
        <f aca="false">INDEX($E$17:$E$28,B8705)</f>
        <v>4.761</v>
      </c>
      <c r="G8705" s="25" t="n">
        <f aca="false">IF(OR(D8705="",E8705="",F8705=""),"",D8705*($B$7-$B$8-F8705-E8705))</f>
        <v>3820.48446193258</v>
      </c>
      <c r="H8705" s="25" t="n">
        <f aca="false">IF(D8705="","",D8705*$F$30)</f>
        <v>4732.93460190752</v>
      </c>
    </row>
    <row r="8706" customFormat="false" ht="15" hidden="false" customHeight="false" outlineLevel="0" collapsed="false">
      <c r="A8706" s="2" t="n">
        <v>8672</v>
      </c>
      <c r="B8706" s="2" t="n">
        <v>8</v>
      </c>
      <c r="C8706" s="22" t="n">
        <f aca="true">NORMSINV(MAX(RAND(),0.000000000001))</f>
        <v>-1.31129684059414</v>
      </c>
      <c r="D8706" s="24" t="n">
        <f aca="false">IF($B$11="","",$B$11*EXP($B$12*C8706))</f>
        <v>533.765605622653</v>
      </c>
      <c r="E8706" s="20" t="n">
        <f aca="true">IF($B$10="","",$B$10*(1-$B$14+2*$B$14*RAND()))</f>
        <v>3.9264942024012</v>
      </c>
      <c r="F8706" s="21" t="n">
        <f aca="false">INDEX($E$17:$E$28,B8706)</f>
        <v>4.761</v>
      </c>
      <c r="G8706" s="25" t="n">
        <f aca="false">IF(OR(D8706="",E8706="",F8706=""),"",D8706*($B$7-$B$8-F8706-E8706))</f>
        <v>2163.08821134463</v>
      </c>
      <c r="H8706" s="25" t="n">
        <f aca="false">IF(D8706="","",D8706*$F$30)</f>
        <v>2668.40101562877</v>
      </c>
    </row>
    <row r="8707" customFormat="false" ht="15" hidden="false" customHeight="false" outlineLevel="0" collapsed="false">
      <c r="A8707" s="2" t="n">
        <v>8673</v>
      </c>
      <c r="B8707" s="2" t="n">
        <v>9</v>
      </c>
      <c r="C8707" s="22" t="n">
        <f aca="true">NORMSINV(MAX(RAND(),0.000000000001))</f>
        <v>0.17832594978907</v>
      </c>
      <c r="D8707" s="24" t="n">
        <f aca="false">IF($B$11="","",$B$11*EXP($B$12*C8707))</f>
        <v>999.878027082808</v>
      </c>
      <c r="E8707" s="20" t="n">
        <f aca="true">IF($B$10="","",$B$10*(1-$B$14+2*$B$14*RAND()))</f>
        <v>3.43670644851687</v>
      </c>
      <c r="F8707" s="21" t="n">
        <f aca="false">INDEX($E$17:$E$28,B8707)</f>
        <v>4.761</v>
      </c>
      <c r="G8707" s="25" t="n">
        <f aca="false">IF(OR(D8707="",E8707="",F8707=""),"",D8707*($B$7-$B$8-F8707-E8707))</f>
        <v>4541.73951468791</v>
      </c>
      <c r="H8707" s="25" t="n">
        <f aca="false">IF(D8707="","",D8707*$F$30)</f>
        <v>4998.59023299237</v>
      </c>
    </row>
    <row r="8708" customFormat="false" ht="15" hidden="false" customHeight="false" outlineLevel="0" collapsed="false">
      <c r="A8708" s="2" t="n">
        <v>8674</v>
      </c>
      <c r="B8708" s="2" t="n">
        <v>10</v>
      </c>
      <c r="C8708" s="22" t="n">
        <f aca="true">NORMSINV(MAX(RAND(),0.000000000001))</f>
        <v>1.25441200952437</v>
      </c>
      <c r="D8708" s="24" t="n">
        <f aca="false">IF($B$11="","",$B$11*EXP($B$12*C8708))</f>
        <v>1573.50272702109</v>
      </c>
      <c r="E8708" s="20" t="n">
        <f aca="true">IF($B$10="","",$B$10*(1-$B$14+2*$B$14*RAND()))</f>
        <v>3.73834203982578</v>
      </c>
      <c r="F8708" s="21" t="n">
        <f aca="false">INDEX($E$17:$E$28,B8708)</f>
        <v>4.761</v>
      </c>
      <c r="G8708" s="25" t="n">
        <f aca="false">IF(OR(D8708="",E8708="",F8708=""),"",D8708*($B$7-$B$8-F8708-E8708))</f>
        <v>6672.68686469781</v>
      </c>
      <c r="H8708" s="25" t="n">
        <f aca="false">IF(D8708="","",D8708*$F$30)</f>
        <v>7866.25483292381</v>
      </c>
    </row>
    <row r="8709" customFormat="false" ht="15" hidden="false" customHeight="false" outlineLevel="0" collapsed="false">
      <c r="A8709" s="2" t="n">
        <v>8675</v>
      </c>
      <c r="B8709" s="2" t="n">
        <v>11</v>
      </c>
      <c r="C8709" s="22" t="n">
        <f aca="true">NORMSINV(MAX(RAND(),0.000000000001))</f>
        <v>0.615727624465464</v>
      </c>
      <c r="D8709" s="24" t="n">
        <f aca="false">IF($B$11="","",$B$11*EXP($B$12*C8709))</f>
        <v>1202.23730661196</v>
      </c>
      <c r="E8709" s="20" t="n">
        <f aca="true">IF($B$10="","",$B$10*(1-$B$14+2*$B$14*RAND()))</f>
        <v>3.69156765261924</v>
      </c>
      <c r="F8709" s="21" t="n">
        <f aca="false">INDEX($E$17:$E$28,B8709)</f>
        <v>4.761</v>
      </c>
      <c r="G8709" s="25" t="n">
        <f aca="false">IF(OR(D8709="",E8709="",F8709=""),"",D8709*($B$7-$B$8-F8709-E8709))</f>
        <v>5154.51111759603</v>
      </c>
      <c r="H8709" s="25" t="n">
        <f aca="false">IF(D8709="","",D8709*$F$30)</f>
        <v>6010.22474321451</v>
      </c>
    </row>
    <row r="8710" customFormat="false" ht="15" hidden="false" customHeight="false" outlineLevel="0" collapsed="false">
      <c r="A8710" s="2" t="n">
        <v>8676</v>
      </c>
      <c r="B8710" s="2" t="n">
        <v>12</v>
      </c>
      <c r="C8710" s="22" t="n">
        <f aca="true">NORMSINV(MAX(RAND(),0.000000000001))</f>
        <v>-0.0214256173595489</v>
      </c>
      <c r="D8710" s="24" t="n">
        <f aca="false">IF($B$11="","",$B$11*EXP($B$12*C8710))</f>
        <v>919.164188502652</v>
      </c>
      <c r="E8710" s="20" t="n">
        <f aca="true">IF($B$10="","",$B$10*(1-$B$14+2*$B$14*RAND()))</f>
        <v>3.63019355273576</v>
      </c>
      <c r="F8710" s="21" t="n">
        <f aca="false">INDEX($E$17:$E$28,B8710)</f>
        <v>4.761</v>
      </c>
      <c r="G8710" s="25" t="n">
        <f aca="false">IF(OR(D8710="",E8710="",F8710=""),"",D8710*($B$7-$B$8-F8710-E8710))</f>
        <v>3997.26714905474</v>
      </c>
      <c r="H8710" s="25" t="n">
        <f aca="false">IF(D8710="","",D8710*$F$30)</f>
        <v>4595.08561116246</v>
      </c>
    </row>
    <row r="8711" customFormat="false" ht="15" hidden="false" customHeight="false" outlineLevel="0" collapsed="false">
      <c r="A8711" s="2" t="n">
        <v>8677</v>
      </c>
      <c r="B8711" s="2" t="n">
        <v>1</v>
      </c>
      <c r="C8711" s="22" t="n">
        <f aca="true">NORMSINV(MAX(RAND(),0.000000000001))</f>
        <v>1.48855754525186</v>
      </c>
      <c r="D8711" s="24" t="n">
        <f aca="false">IF($B$11="","",$B$11*EXP($B$12*C8711))</f>
        <v>1736.66247619991</v>
      </c>
      <c r="E8711" s="20" t="n">
        <f aca="true">IF($B$10="","",$B$10*(1-$B$14+2*$B$14*RAND()))</f>
        <v>3.93408359492145</v>
      </c>
      <c r="F8711" s="21" t="n">
        <f aca="false">INDEX($E$17:$E$28,B8711)</f>
        <v>4.92562580645161</v>
      </c>
      <c r="G8711" s="25" t="n">
        <f aca="false">IF(OR(D8711="",E8711="",F8711=""),"",D8711*($B$7-$B$8-F8711-E8711))</f>
        <v>6738.75507938668</v>
      </c>
      <c r="H8711" s="25" t="n">
        <f aca="false">IF(D8711="","",D8711*$F$30)</f>
        <v>8681.92305101859</v>
      </c>
    </row>
    <row r="8712" customFormat="false" ht="15" hidden="false" customHeight="false" outlineLevel="0" collapsed="false">
      <c r="A8712" s="2" t="n">
        <v>8678</v>
      </c>
      <c r="B8712" s="2" t="n">
        <v>2</v>
      </c>
      <c r="C8712" s="22" t="n">
        <f aca="true">NORMSINV(MAX(RAND(),0.000000000001))</f>
        <v>-0.465096992393384</v>
      </c>
      <c r="D8712" s="24" t="n">
        <f aca="false">IF($B$11="","",$B$11*EXP($B$12*C8712))</f>
        <v>762.43457683302</v>
      </c>
      <c r="E8712" s="20" t="n">
        <f aca="true">IF($B$10="","",$B$10*(1-$B$14+2*$B$14*RAND()))</f>
        <v>3.67840227315602</v>
      </c>
      <c r="F8712" s="21" t="n">
        <f aca="false">INDEX($E$17:$E$28,B8712)</f>
        <v>5.0612</v>
      </c>
      <c r="G8712" s="25" t="n">
        <f aca="false">IF(OR(D8712="",E8712="",F8712=""),"",D8712*($B$7-$B$8-F8712-E8712))</f>
        <v>3050.04154803007</v>
      </c>
      <c r="H8712" s="25" t="n">
        <f aca="false">IF(D8712="","",D8712*$F$30)</f>
        <v>3811.56293650363</v>
      </c>
    </row>
    <row r="8713" customFormat="false" ht="15" hidden="false" customHeight="false" outlineLevel="0" collapsed="false">
      <c r="A8713" s="2" t="n">
        <v>8679</v>
      </c>
      <c r="B8713" s="2" t="n">
        <v>3</v>
      </c>
      <c r="C8713" s="22" t="n">
        <f aca="true">NORMSINV(MAX(RAND(),0.000000000001))</f>
        <v>0.0960351180730501</v>
      </c>
      <c r="D8713" s="24" t="n">
        <f aca="false">IF($B$11="","",$B$11*EXP($B$12*C8713))</f>
        <v>965.801893992261</v>
      </c>
      <c r="E8713" s="20" t="n">
        <f aca="true">IF($B$10="","",$B$10*(1-$B$14+2*$B$14*RAND()))</f>
        <v>3.57059131729898</v>
      </c>
      <c r="F8713" s="21" t="n">
        <f aca="false">INDEX($E$17:$E$28,B8713)</f>
        <v>5.0612</v>
      </c>
      <c r="G8713" s="25" t="n">
        <f aca="false">IF(OR(D8713="",E8713="",F8713=""),"",D8713*($B$7-$B$8-F8713-E8713))</f>
        <v>3967.7157266681</v>
      </c>
      <c r="H8713" s="25" t="n">
        <f aca="false">IF(D8713="","",D8713*$F$30)</f>
        <v>4828.23682844611</v>
      </c>
    </row>
    <row r="8714" customFormat="false" ht="15" hidden="false" customHeight="false" outlineLevel="0" collapsed="false">
      <c r="A8714" s="2" t="n">
        <v>8680</v>
      </c>
      <c r="B8714" s="2" t="n">
        <v>4</v>
      </c>
      <c r="C8714" s="22" t="n">
        <f aca="true">NORMSINV(MAX(RAND(),0.000000000001))</f>
        <v>-1.22693389284131</v>
      </c>
      <c r="D8714" s="24" t="n">
        <f aca="false">IF($B$11="","",$B$11*EXP($B$12*C8714))</f>
        <v>553.081011478249</v>
      </c>
      <c r="E8714" s="20" t="n">
        <f aca="true">IF($B$10="","",$B$10*(1-$B$14+2*$B$14*RAND()))</f>
        <v>3.96022583516955</v>
      </c>
      <c r="F8714" s="21" t="n">
        <f aca="false">INDEX($E$17:$E$28,B8714)</f>
        <v>4.89657419354839</v>
      </c>
      <c r="G8714" s="25" t="n">
        <f aca="false">IF(OR(D8714="",E8714="",F8714=""),"",D8714*($B$7-$B$8-F8714-E8714))</f>
        <v>2147.72416788899</v>
      </c>
      <c r="H8714" s="25" t="n">
        <f aca="false">IF(D8714="","",D8714*$F$30)</f>
        <v>2764.96259258206</v>
      </c>
    </row>
    <row r="8715" customFormat="false" ht="15" hidden="false" customHeight="false" outlineLevel="0" collapsed="false">
      <c r="A8715" s="2" t="n">
        <v>8681</v>
      </c>
      <c r="B8715" s="2" t="n">
        <v>5</v>
      </c>
      <c r="C8715" s="22" t="n">
        <f aca="true">NORMSINV(MAX(RAND(),0.000000000001))</f>
        <v>-2.56314807632516</v>
      </c>
      <c r="D8715" s="24" t="n">
        <f aca="false">IF($B$11="","",$B$11*EXP($B$12*C8715))</f>
        <v>314.96740896961</v>
      </c>
      <c r="E8715" s="20" t="n">
        <f aca="true">IF($B$10="","",$B$10*(1-$B$14+2*$B$14*RAND()))</f>
        <v>3.85405869378754</v>
      </c>
      <c r="F8715" s="21" t="n">
        <f aca="false">INDEX($E$17:$E$28,B8715)</f>
        <v>4.761</v>
      </c>
      <c r="G8715" s="25" t="n">
        <f aca="false">IF(OR(D8715="",E8715="",F8715=""),"",D8715*($B$7-$B$8-F8715-E8715))</f>
        <v>1299.22207536946</v>
      </c>
      <c r="H8715" s="25" t="n">
        <f aca="false">IF(D8715="","",D8715*$F$30)</f>
        <v>1574.58507092087</v>
      </c>
    </row>
    <row r="8716" customFormat="false" ht="15" hidden="false" customHeight="false" outlineLevel="0" collapsed="false">
      <c r="A8716" s="2" t="n">
        <v>8682</v>
      </c>
      <c r="B8716" s="2" t="n">
        <v>6</v>
      </c>
      <c r="C8716" s="22" t="n">
        <f aca="true">NORMSINV(MAX(RAND(),0.000000000001))</f>
        <v>-0.413958291706235</v>
      </c>
      <c r="D8716" s="24" t="n">
        <f aca="false">IF($B$11="","",$B$11*EXP($B$12*C8716))</f>
        <v>779.041888926633</v>
      </c>
      <c r="E8716" s="20" t="n">
        <f aca="true">IF($B$10="","",$B$10*(1-$B$14+2*$B$14*RAND()))</f>
        <v>3.6133025442485</v>
      </c>
      <c r="F8716" s="21" t="n">
        <f aca="false">INDEX($E$17:$E$28,B8716)</f>
        <v>4.761</v>
      </c>
      <c r="G8716" s="25" t="n">
        <f aca="false">IF(OR(D8716="",E8716="",F8716=""),"",D8716*($B$7-$B$8-F8716-E8716))</f>
        <v>3401.06119241084</v>
      </c>
      <c r="H8716" s="25" t="n">
        <f aca="false">IF(D8716="","",D8716*$F$30)</f>
        <v>3894.58621112203</v>
      </c>
    </row>
    <row r="8717" customFormat="false" ht="15" hidden="false" customHeight="false" outlineLevel="0" collapsed="false">
      <c r="A8717" s="2" t="n">
        <v>8683</v>
      </c>
      <c r="B8717" s="2" t="n">
        <v>7</v>
      </c>
      <c r="C8717" s="22" t="n">
        <f aca="true">NORMSINV(MAX(RAND(),0.000000000001))</f>
        <v>-1.84288169373967</v>
      </c>
      <c r="D8717" s="24" t="n">
        <f aca="false">IF($B$11="","",$B$11*EXP($B$12*C8717))</f>
        <v>426.650417210647</v>
      </c>
      <c r="E8717" s="20" t="n">
        <f aca="true">IF($B$10="","",$B$10*(1-$B$14+2*$B$14*RAND()))</f>
        <v>4.01569684726884</v>
      </c>
      <c r="F8717" s="21" t="n">
        <f aca="false">INDEX($E$17:$E$28,B8717)</f>
        <v>4.761</v>
      </c>
      <c r="G8717" s="25" t="n">
        <f aca="false">IF(OR(D8717="",E8717="",F8717=""),"",D8717*($B$7-$B$8-F8717-E8717))</f>
        <v>1690.94494364503</v>
      </c>
      <c r="H8717" s="25" t="n">
        <f aca="false">IF(D8717="","",D8717*$F$30)</f>
        <v>2132.91076571947</v>
      </c>
    </row>
    <row r="8718" customFormat="false" ht="15" hidden="false" customHeight="false" outlineLevel="0" collapsed="false">
      <c r="A8718" s="2" t="n">
        <v>8684</v>
      </c>
      <c r="B8718" s="2" t="n">
        <v>8</v>
      </c>
      <c r="C8718" s="22" t="n">
        <f aca="true">NORMSINV(MAX(RAND(),0.000000000001))</f>
        <v>-1.31123992756937</v>
      </c>
      <c r="D8718" s="24" t="n">
        <f aca="false">IF($B$11="","",$B$11*EXP($B$12*C8718))</f>
        <v>533.778406125178</v>
      </c>
      <c r="E8718" s="20" t="n">
        <f aca="true">IF($B$10="","",$B$10*(1-$B$14+2*$B$14*RAND()))</f>
        <v>3.62060777946454</v>
      </c>
      <c r="F8718" s="21" t="n">
        <f aca="false">INDEX($E$17:$E$28,B8718)</f>
        <v>4.761</v>
      </c>
      <c r="G8718" s="25" t="n">
        <f aca="false">IF(OR(D8718="",E8718="",F8718=""),"",D8718*($B$7-$B$8-F8718-E8718))</f>
        <v>2326.41565274579</v>
      </c>
      <c r="H8718" s="25" t="n">
        <f aca="false">IF(D8718="","",D8718*$F$30)</f>
        <v>2668.46500790099</v>
      </c>
    </row>
    <row r="8719" customFormat="false" ht="15" hidden="false" customHeight="false" outlineLevel="0" collapsed="false">
      <c r="A8719" s="2" t="n">
        <v>8685</v>
      </c>
      <c r="B8719" s="2" t="n">
        <v>9</v>
      </c>
      <c r="C8719" s="22" t="n">
        <f aca="true">NORMSINV(MAX(RAND(),0.000000000001))</f>
        <v>0.350261533245696</v>
      </c>
      <c r="D8719" s="24" t="n">
        <f aca="false">IF($B$11="","",$B$11*EXP($B$12*C8719))</f>
        <v>1075.0055670937</v>
      </c>
      <c r="E8719" s="20" t="n">
        <f aca="true">IF($B$10="","",$B$10*(1-$B$14+2*$B$14*RAND()))</f>
        <v>3.72808555677535</v>
      </c>
      <c r="F8719" s="21" t="n">
        <f aca="false">INDEX($E$17:$E$28,B8719)</f>
        <v>4.761</v>
      </c>
      <c r="G8719" s="25" t="n">
        <f aca="false">IF(OR(D8719="",E8719="",F8719=""),"",D8719*($B$7-$B$8-F8719-E8719))</f>
        <v>4569.75669170551</v>
      </c>
      <c r="H8719" s="25" t="n">
        <f aca="false">IF(D8719="","",D8719*$F$30)</f>
        <v>5374.16783101482</v>
      </c>
    </row>
    <row r="8720" customFormat="false" ht="15" hidden="false" customHeight="false" outlineLevel="0" collapsed="false">
      <c r="A8720" s="2" t="n">
        <v>8686</v>
      </c>
      <c r="B8720" s="2" t="n">
        <v>10</v>
      </c>
      <c r="C8720" s="22" t="n">
        <f aca="true">NORMSINV(MAX(RAND(),0.000000000001))</f>
        <v>-1.05009197100187</v>
      </c>
      <c r="D8720" s="24" t="n">
        <f aca="false">IF($B$11="","",$B$11*EXP($B$12*C8720))</f>
        <v>595.868300571578</v>
      </c>
      <c r="E8720" s="20" t="n">
        <f aca="true">IF($B$10="","",$B$10*(1-$B$14+2*$B$14*RAND()))</f>
        <v>3.75676137356861</v>
      </c>
      <c r="F8720" s="21" t="n">
        <f aca="false">INDEX($E$17:$E$28,B8720)</f>
        <v>4.761</v>
      </c>
      <c r="G8720" s="25" t="n">
        <f aca="false">IF(OR(D8720="",E8720="",F8720=""),"",D8720*($B$7-$B$8-F8720-E8720))</f>
        <v>2515.89815493934</v>
      </c>
      <c r="H8720" s="25" t="n">
        <f aca="false">IF(D8720="","",D8720*$F$30)</f>
        <v>2978.86480821743</v>
      </c>
    </row>
    <row r="8721" customFormat="false" ht="15" hidden="false" customHeight="false" outlineLevel="0" collapsed="false">
      <c r="A8721" s="2" t="n">
        <v>8687</v>
      </c>
      <c r="B8721" s="2" t="n">
        <v>11</v>
      </c>
      <c r="C8721" s="22" t="n">
        <f aca="true">NORMSINV(MAX(RAND(),0.000000000001))</f>
        <v>-1.18162480048816</v>
      </c>
      <c r="D8721" s="24" t="n">
        <f aca="false">IF($B$11="","",$B$11*EXP($B$12*C8721))</f>
        <v>563.741717764678</v>
      </c>
      <c r="E8721" s="20" t="n">
        <f aca="true">IF($B$10="","",$B$10*(1-$B$14+2*$B$14*RAND()))</f>
        <v>3.49508730231287</v>
      </c>
      <c r="F8721" s="21" t="n">
        <f aca="false">INDEX($E$17:$E$28,B8721)</f>
        <v>4.761</v>
      </c>
      <c r="G8721" s="25" t="n">
        <f aca="false">IF(OR(D8721="",E8721="",F8721=""),"",D8721*($B$7-$B$8-F8721-E8721))</f>
        <v>2527.768646501</v>
      </c>
      <c r="H8721" s="25" t="n">
        <f aca="false">IF(D8721="","",D8721*$F$30)</f>
        <v>2818.25759544918</v>
      </c>
    </row>
    <row r="8722" customFormat="false" ht="15" hidden="false" customHeight="false" outlineLevel="0" collapsed="false">
      <c r="A8722" s="2" t="n">
        <v>8688</v>
      </c>
      <c r="B8722" s="2" t="n">
        <v>12</v>
      </c>
      <c r="C8722" s="22" t="n">
        <f aca="true">NORMSINV(MAX(RAND(),0.000000000001))</f>
        <v>-0.676538347076802</v>
      </c>
      <c r="D8722" s="24" t="n">
        <f aca="false">IF($B$11="","",$B$11*EXP($B$12*C8722))</f>
        <v>697.444187000995</v>
      </c>
      <c r="E8722" s="20" t="n">
        <f aca="true">IF($B$10="","",$B$10*(1-$B$14+2*$B$14*RAND()))</f>
        <v>3.49353300138949</v>
      </c>
      <c r="F8722" s="21" t="n">
        <f aca="false">INDEX($E$17:$E$28,B8722)</f>
        <v>4.761</v>
      </c>
      <c r="G8722" s="25" t="n">
        <f aca="false">IF(OR(D8722="",E8722="",F8722=""),"",D8722*($B$7-$B$8-F8722-E8722))</f>
        <v>3128.3628841657</v>
      </c>
      <c r="H8722" s="25" t="n">
        <f aca="false">IF(D8722="","",D8722*$F$30)</f>
        <v>3486.66297965537</v>
      </c>
    </row>
    <row r="8723" customFormat="false" ht="15" hidden="false" customHeight="false" outlineLevel="0" collapsed="false">
      <c r="A8723" s="2" t="n">
        <v>8689</v>
      </c>
      <c r="B8723" s="2" t="n">
        <v>1</v>
      </c>
      <c r="C8723" s="22" t="n">
        <f aca="true">NORMSINV(MAX(RAND(),0.000000000001))</f>
        <v>-0.997857613296982</v>
      </c>
      <c r="D8723" s="24" t="n">
        <f aca="false">IF($B$11="","",$B$11*EXP($B$12*C8723))</f>
        <v>609.128627452339</v>
      </c>
      <c r="E8723" s="20" t="n">
        <f aca="true">IF($B$10="","",$B$10*(1-$B$14+2*$B$14*RAND()))</f>
        <v>3.38034120120324</v>
      </c>
      <c r="F8723" s="21" t="n">
        <f aca="false">INDEX($E$17:$E$28,B8723)</f>
        <v>4.92562580645161</v>
      </c>
      <c r="G8723" s="25" t="n">
        <f aca="false">IF(OR(D8723="",E8723="",F8723=""),"",D8723*($B$7-$B$8-F8723-E8723))</f>
        <v>2700.89643070559</v>
      </c>
      <c r="H8723" s="25" t="n">
        <f aca="false">IF(D8723="","",D8723*$F$30)</f>
        <v>3045.15583435973</v>
      </c>
    </row>
    <row r="8724" customFormat="false" ht="15" hidden="false" customHeight="false" outlineLevel="0" collapsed="false">
      <c r="A8724" s="2" t="n">
        <v>8690</v>
      </c>
      <c r="B8724" s="2" t="n">
        <v>2</v>
      </c>
      <c r="C8724" s="22" t="n">
        <f aca="true">NORMSINV(MAX(RAND(),0.000000000001))</f>
        <v>0.833187164407543</v>
      </c>
      <c r="D8724" s="24" t="n">
        <f aca="false">IF($B$11="","",$B$11*EXP($B$12*C8724))</f>
        <v>1317.60318113053</v>
      </c>
      <c r="E8724" s="20" t="n">
        <f aca="true">IF($B$10="","",$B$10*(1-$B$14+2*$B$14*RAND()))</f>
        <v>3.77885318094909</v>
      </c>
      <c r="F8724" s="21" t="n">
        <f aca="false">INDEX($E$17:$E$28,B8724)</f>
        <v>5.0612</v>
      </c>
      <c r="G8724" s="25" t="n">
        <f aca="false">IF(OR(D8724="",E8724="",F8724=""),"",D8724*($B$7-$B$8-F8724-E8724))</f>
        <v>5138.58233502137</v>
      </c>
      <c r="H8724" s="25" t="n">
        <f aca="false">IF(D8724="","",D8724*$F$30)</f>
        <v>6586.96182310776</v>
      </c>
    </row>
    <row r="8725" customFormat="false" ht="15" hidden="false" customHeight="false" outlineLevel="0" collapsed="false">
      <c r="A8725" s="2" t="n">
        <v>8691</v>
      </c>
      <c r="B8725" s="2" t="n">
        <v>3</v>
      </c>
      <c r="C8725" s="22" t="n">
        <f aca="true">NORMSINV(MAX(RAND(),0.000000000001))</f>
        <v>-1.21410490961157</v>
      </c>
      <c r="D8725" s="24" t="n">
        <f aca="false">IF($B$11="","",$B$11*EXP($B$12*C8725))</f>
        <v>556.078896041248</v>
      </c>
      <c r="E8725" s="20" t="n">
        <f aca="true">IF($B$10="","",$B$10*(1-$B$14+2*$B$14*RAND()))</f>
        <v>4.02439617063922</v>
      </c>
      <c r="F8725" s="21" t="n">
        <f aca="false">INDEX($E$17:$E$28,B8725)</f>
        <v>5.0612</v>
      </c>
      <c r="G8725" s="25" t="n">
        <f aca="false">IF(OR(D8725="",E8725="",F8725=""),"",D8725*($B$7-$B$8-F8725-E8725))</f>
        <v>2032.13684711985</v>
      </c>
      <c r="H8725" s="25" t="n">
        <f aca="false">IF(D8725="","",D8725*$F$30)</f>
        <v>2779.9496170894</v>
      </c>
    </row>
    <row r="8726" customFormat="false" ht="15" hidden="false" customHeight="false" outlineLevel="0" collapsed="false">
      <c r="A8726" s="2" t="n">
        <v>8692</v>
      </c>
      <c r="B8726" s="2" t="n">
        <v>4</v>
      </c>
      <c r="C8726" s="22" t="n">
        <f aca="true">NORMSINV(MAX(RAND(),0.000000000001))</f>
        <v>-0.22327586768062</v>
      </c>
      <c r="D8726" s="24" t="n">
        <f aca="false">IF($B$11="","",$B$11*EXP($B$12*C8726))</f>
        <v>844.21898362553</v>
      </c>
      <c r="E8726" s="20" t="n">
        <f aca="true">IF($B$10="","",$B$10*(1-$B$14+2*$B$14*RAND()))</f>
        <v>3.91784651216795</v>
      </c>
      <c r="F8726" s="21" t="n">
        <f aca="false">INDEX($E$17:$E$28,B8726)</f>
        <v>4.89657419354839</v>
      </c>
      <c r="G8726" s="25" t="n">
        <f aca="false">IF(OR(D8726="",E8726="",F8726=""),"",D8726*($B$7-$B$8-F8726-E8726))</f>
        <v>3314.04856196158</v>
      </c>
      <c r="H8726" s="25" t="n">
        <f aca="false">IF(D8726="","",D8726*$F$30)</f>
        <v>4220.41954294075</v>
      </c>
    </row>
    <row r="8727" customFormat="false" ht="15" hidden="false" customHeight="false" outlineLevel="0" collapsed="false">
      <c r="A8727" s="2" t="n">
        <v>8693</v>
      </c>
      <c r="B8727" s="2" t="n">
        <v>5</v>
      </c>
      <c r="C8727" s="22" t="n">
        <f aca="true">NORMSINV(MAX(RAND(),0.000000000001))</f>
        <v>1.02590224571725</v>
      </c>
      <c r="D8727" s="24" t="n">
        <f aca="false">IF($B$11="","",$B$11*EXP($B$12*C8727))</f>
        <v>1429.06146428545</v>
      </c>
      <c r="E8727" s="20" t="n">
        <f aca="true">IF($B$10="","",$B$10*(1-$B$14+2*$B$14*RAND()))</f>
        <v>3.7265671414142</v>
      </c>
      <c r="F8727" s="21" t="n">
        <f aca="false">INDEX($E$17:$E$28,B8727)</f>
        <v>4.761</v>
      </c>
      <c r="G8727" s="25" t="n">
        <f aca="false">IF(OR(D8727="",E8727="",F8727=""),"",D8727*($B$7-$B$8-F8727-E8727))</f>
        <v>6076.98792766617</v>
      </c>
      <c r="H8727" s="25" t="n">
        <f aca="false">IF(D8727="","",D8727*$F$30)</f>
        <v>7144.16407225581</v>
      </c>
    </row>
    <row r="8728" customFormat="false" ht="15" hidden="false" customHeight="false" outlineLevel="0" collapsed="false">
      <c r="A8728" s="2" t="n">
        <v>8694</v>
      </c>
      <c r="B8728" s="2" t="n">
        <v>6</v>
      </c>
      <c r="C8728" s="22" t="n">
        <f aca="true">NORMSINV(MAX(RAND(),0.000000000001))</f>
        <v>0.529847495861299</v>
      </c>
      <c r="D8728" s="24" t="n">
        <f aca="false">IF($B$11="","",$B$11*EXP($B$12*C8728))</f>
        <v>1159.50973211623</v>
      </c>
      <c r="E8728" s="20" t="n">
        <f aca="true">IF($B$10="","",$B$10*(1-$B$14+2*$B$14*RAND()))</f>
        <v>4.02015285671183</v>
      </c>
      <c r="F8728" s="21" t="n">
        <f aca="false">INDEX($E$17:$E$28,B8728)</f>
        <v>4.761</v>
      </c>
      <c r="G8728" s="25" t="n">
        <f aca="false">IF(OR(D8728="",E8728="",F8728=""),"",D8728*($B$7-$B$8-F8728-E8728))</f>
        <v>4590.32179060318</v>
      </c>
      <c r="H8728" s="25" t="n">
        <f aca="false">IF(D8728="","",D8728*$F$30)</f>
        <v>5796.62105279548</v>
      </c>
    </row>
    <row r="8729" customFormat="false" ht="15" hidden="false" customHeight="false" outlineLevel="0" collapsed="false">
      <c r="A8729" s="2" t="n">
        <v>8695</v>
      </c>
      <c r="B8729" s="2" t="n">
        <v>7</v>
      </c>
      <c r="C8729" s="22" t="n">
        <f aca="true">NORMSINV(MAX(RAND(),0.000000000001))</f>
        <v>-0.393465644802578</v>
      </c>
      <c r="D8729" s="24" t="n">
        <f aca="false">IF($B$11="","",$B$11*EXP($B$12*C8729))</f>
        <v>785.797969514788</v>
      </c>
      <c r="E8729" s="20" t="n">
        <f aca="true">IF($B$10="","",$B$10*(1-$B$14+2*$B$14*RAND()))</f>
        <v>3.38074746003902</v>
      </c>
      <c r="F8729" s="21" t="n">
        <f aca="false">INDEX($E$17:$E$28,B8729)</f>
        <v>4.761</v>
      </c>
      <c r="G8729" s="25" t="n">
        <f aca="false">IF(OR(D8729="",E8729="",F8729=""),"",D8729*($B$7-$B$8-F8729-E8729))</f>
        <v>3613.29750921755</v>
      </c>
      <c r="H8729" s="25" t="n">
        <f aca="false">IF(D8729="","",D8729*$F$30)</f>
        <v>3928.36120919833</v>
      </c>
    </row>
    <row r="8730" customFormat="false" ht="15" hidden="false" customHeight="false" outlineLevel="0" collapsed="false">
      <c r="A8730" s="2" t="n">
        <v>8696</v>
      </c>
      <c r="B8730" s="2" t="n">
        <v>8</v>
      </c>
      <c r="C8730" s="22" t="n">
        <f aca="true">NORMSINV(MAX(RAND(),0.000000000001))</f>
        <v>1.79796974790974</v>
      </c>
      <c r="D8730" s="24" t="n">
        <f aca="false">IF($B$11="","",$B$11*EXP($B$12*C8730))</f>
        <v>1978.5039081247</v>
      </c>
      <c r="E8730" s="20" t="n">
        <f aca="true">IF($B$10="","",$B$10*(1-$B$14+2*$B$14*RAND()))</f>
        <v>3.69204671890349</v>
      </c>
      <c r="F8730" s="21" t="n">
        <f aca="false">INDEX($E$17:$E$28,B8730)</f>
        <v>4.761</v>
      </c>
      <c r="G8730" s="25" t="n">
        <f aca="false">IF(OR(D8730="",E8730="",F8730=""),"",D8730*($B$7-$B$8-F8730-E8730))</f>
        <v>8481.75382059747</v>
      </c>
      <c r="H8730" s="25" t="n">
        <f aca="false">IF(D8730="","",D8730*$F$30)</f>
        <v>9890.93673749701</v>
      </c>
    </row>
    <row r="8731" customFormat="false" ht="15" hidden="false" customHeight="false" outlineLevel="0" collapsed="false">
      <c r="A8731" s="2" t="n">
        <v>8697</v>
      </c>
      <c r="B8731" s="2" t="n">
        <v>9</v>
      </c>
      <c r="C8731" s="22" t="n">
        <f aca="true">NORMSINV(MAX(RAND(),0.000000000001))</f>
        <v>2.60434589712804</v>
      </c>
      <c r="D8731" s="24" t="n">
        <f aca="false">IF($B$11="","",$B$11*EXP($B$12*C8731))</f>
        <v>2779.08157336659</v>
      </c>
      <c r="E8731" s="20" t="n">
        <f aca="true">IF($B$10="","",$B$10*(1-$B$14+2*$B$14*RAND()))</f>
        <v>4.05163131007207</v>
      </c>
      <c r="F8731" s="21" t="n">
        <f aca="false">INDEX($E$17:$E$28,B8731)</f>
        <v>4.761</v>
      </c>
      <c r="G8731" s="25" t="n">
        <f aca="false">IF(OR(D8731="",E8731="",F8731=""),"",D8731*($B$7-$B$8-F8731-E8731))</f>
        <v>10914.4779579956</v>
      </c>
      <c r="H8731" s="25" t="n">
        <f aca="false">IF(D8731="","",D8731*$F$30)</f>
        <v>13893.1846015743</v>
      </c>
    </row>
    <row r="8732" customFormat="false" ht="15" hidden="false" customHeight="false" outlineLevel="0" collapsed="false">
      <c r="A8732" s="2" t="n">
        <v>8698</v>
      </c>
      <c r="B8732" s="2" t="n">
        <v>10</v>
      </c>
      <c r="C8732" s="22" t="n">
        <f aca="true">NORMSINV(MAX(RAND(),0.000000000001))</f>
        <v>-0.429120728502781</v>
      </c>
      <c r="D8732" s="24" t="n">
        <f aca="false">IF($B$11="","",$B$11*EXP($B$12*C8732))</f>
        <v>774.080505731827</v>
      </c>
      <c r="E8732" s="20" t="n">
        <f aca="true">IF($B$10="","",$B$10*(1-$B$14+2*$B$14*RAND()))</f>
        <v>3.57162816456849</v>
      </c>
      <c r="F8732" s="21" t="n">
        <f aca="false">INDEX($E$17:$E$28,B8732)</f>
        <v>4.761</v>
      </c>
      <c r="G8732" s="25" t="n">
        <f aca="false">IF(OR(D8732="",E8732="",F8732=""),"",D8732*($B$7-$B$8-F8732-E8732))</f>
        <v>3411.66061931903</v>
      </c>
      <c r="H8732" s="25" t="n">
        <f aca="false">IF(D8732="","",D8732*$F$30)</f>
        <v>3869.78326425455</v>
      </c>
    </row>
    <row r="8733" customFormat="false" ht="15" hidden="false" customHeight="false" outlineLevel="0" collapsed="false">
      <c r="A8733" s="2" t="n">
        <v>8699</v>
      </c>
      <c r="B8733" s="2" t="n">
        <v>11</v>
      </c>
      <c r="C8733" s="22" t="n">
        <f aca="true">NORMSINV(MAX(RAND(),0.000000000001))</f>
        <v>-0.419957635935319</v>
      </c>
      <c r="D8733" s="24" t="n">
        <f aca="false">IF($B$11="","",$B$11*EXP($B$12*C8733))</f>
        <v>777.075020380284</v>
      </c>
      <c r="E8733" s="20" t="n">
        <f aca="true">IF($B$10="","",$B$10*(1-$B$14+2*$B$14*RAND()))</f>
        <v>3.457036331869</v>
      </c>
      <c r="F8733" s="21" t="n">
        <f aca="false">INDEX($E$17:$E$28,B8733)</f>
        <v>4.761</v>
      </c>
      <c r="G8733" s="25" t="n">
        <f aca="false">IF(OR(D8733="",E8733="",F8733=""),"",D8733*($B$7-$B$8-F8733-E8733))</f>
        <v>3513.9050095718</v>
      </c>
      <c r="H8733" s="25" t="n">
        <f aca="false">IF(D8733="","",D8733*$F$30)</f>
        <v>3884.75344188512</v>
      </c>
    </row>
    <row r="8734" customFormat="false" ht="15" hidden="false" customHeight="false" outlineLevel="0" collapsed="false">
      <c r="A8734" s="2" t="n">
        <v>8700</v>
      </c>
      <c r="B8734" s="2" t="n">
        <v>12</v>
      </c>
      <c r="C8734" s="22" t="n">
        <f aca="true">NORMSINV(MAX(RAND(),0.000000000001))</f>
        <v>1.19027734576424</v>
      </c>
      <c r="D8734" s="24" t="n">
        <f aca="false">IF($B$11="","",$B$11*EXP($B$12*C8734))</f>
        <v>1531.54954832173</v>
      </c>
      <c r="E8734" s="20" t="n">
        <f aca="true">IF($B$10="","",$B$10*(1-$B$14+2*$B$14*RAND()))</f>
        <v>3.94718244540677</v>
      </c>
      <c r="F8734" s="21" t="n">
        <f aca="false">INDEX($E$17:$E$28,B8734)</f>
        <v>4.761</v>
      </c>
      <c r="G8734" s="25" t="n">
        <f aca="false">IF(OR(D8734="",E8734="",F8734=""),"",D8734*($B$7-$B$8-F8734-E8734))</f>
        <v>6174.92835465288</v>
      </c>
      <c r="H8734" s="25" t="n">
        <f aca="false">IF(D8734="","",D8734*$F$30)</f>
        <v>7656.52250196999</v>
      </c>
    </row>
    <row r="8735" customFormat="false" ht="15" hidden="false" customHeight="false" outlineLevel="0" collapsed="false">
      <c r="A8735" s="2" t="n">
        <v>8701</v>
      </c>
      <c r="B8735" s="2" t="n">
        <v>1</v>
      </c>
      <c r="C8735" s="22" t="n">
        <f aca="true">NORMSINV(MAX(RAND(),0.000000000001))</f>
        <v>0.163634808806637</v>
      </c>
      <c r="D8735" s="24" t="n">
        <f aca="false">IF($B$11="","",$B$11*EXP($B$12*C8735))</f>
        <v>993.707552237869</v>
      </c>
      <c r="E8735" s="20" t="n">
        <f aca="true">IF($B$10="","",$B$10*(1-$B$14+2*$B$14*RAND()))</f>
        <v>3.97333125191641</v>
      </c>
      <c r="F8735" s="21" t="n">
        <f aca="false">INDEX($E$17:$E$28,B8735)</f>
        <v>4.92562580645161</v>
      </c>
      <c r="G8735" s="25" t="n">
        <f aca="false">IF(OR(D8735="",E8735="",F8735=""),"",D8735*($B$7-$B$8-F8735-E8735))</f>
        <v>3816.87337956966</v>
      </c>
      <c r="H8735" s="25" t="n">
        <f aca="false">IF(D8735="","",D8735*$F$30)</f>
        <v>4967.74279514755</v>
      </c>
    </row>
    <row r="8736" customFormat="false" ht="15" hidden="false" customHeight="false" outlineLevel="0" collapsed="false">
      <c r="A8736" s="2" t="n">
        <v>8702</v>
      </c>
      <c r="B8736" s="2" t="n">
        <v>2</v>
      </c>
      <c r="C8736" s="22" t="n">
        <f aca="true">NORMSINV(MAX(RAND(),0.000000000001))</f>
        <v>-0.912953654751356</v>
      </c>
      <c r="D8736" s="24" t="n">
        <f aca="false">IF($B$11="","",$B$11*EXP($B$12*C8736))</f>
        <v>631.315099652306</v>
      </c>
      <c r="E8736" s="20" t="n">
        <f aca="true">IF($B$10="","",$B$10*(1-$B$14+2*$B$14*RAND()))</f>
        <v>3.43487032081711</v>
      </c>
      <c r="F8736" s="21" t="n">
        <f aca="false">INDEX($E$17:$E$28,B8736)</f>
        <v>5.0612</v>
      </c>
      <c r="G8736" s="25" t="n">
        <f aca="false">IF(OR(D8736="",E8736="",F8736=""),"",D8736*($B$7-$B$8-F8736-E8736))</f>
        <v>2679.25688833072</v>
      </c>
      <c r="H8736" s="25" t="n">
        <f aca="false">IF(D8736="","",D8736*$F$30)</f>
        <v>3156.07044618181</v>
      </c>
    </row>
    <row r="8737" customFormat="false" ht="15" hidden="false" customHeight="false" outlineLevel="0" collapsed="false">
      <c r="A8737" s="2" t="n">
        <v>8703</v>
      </c>
      <c r="B8737" s="2" t="n">
        <v>3</v>
      </c>
      <c r="C8737" s="22" t="n">
        <f aca="true">NORMSINV(MAX(RAND(),0.000000000001))</f>
        <v>0.329091160991424</v>
      </c>
      <c r="D8737" s="24" t="n">
        <f aca="false">IF($B$11="","",$B$11*EXP($B$12*C8737))</f>
        <v>1065.45865002954</v>
      </c>
      <c r="E8737" s="20" t="n">
        <f aca="true">IF($B$10="","",$B$10*(1-$B$14+2*$B$14*RAND()))</f>
        <v>3.50861660671191</v>
      </c>
      <c r="F8737" s="21" t="n">
        <f aca="false">INDEX($E$17:$E$28,B8737)</f>
        <v>5.0612</v>
      </c>
      <c r="G8737" s="25" t="n">
        <f aca="false">IF(OR(D8737="",E8737="",F8737=""),"",D8737*($B$7-$B$8-F8737-E8737))</f>
        <v>4443.15796858835</v>
      </c>
      <c r="H8737" s="25" t="n">
        <f aca="false">IF(D8737="","",D8737*$F$30)</f>
        <v>5326.44088322769</v>
      </c>
    </row>
    <row r="8738" customFormat="false" ht="15" hidden="false" customHeight="false" outlineLevel="0" collapsed="false">
      <c r="A8738" s="2" t="n">
        <v>8704</v>
      </c>
      <c r="B8738" s="2" t="n">
        <v>4</v>
      </c>
      <c r="C8738" s="22" t="n">
        <f aca="true">NORMSINV(MAX(RAND(),0.000000000001))</f>
        <v>-0.918095997615271</v>
      </c>
      <c r="D8738" s="24" t="n">
        <f aca="false">IF($B$11="","",$B$11*EXP($B$12*C8738))</f>
        <v>629.948641507263</v>
      </c>
      <c r="E8738" s="20" t="n">
        <f aca="true">IF($B$10="","",$B$10*(1-$B$14+2*$B$14*RAND()))</f>
        <v>3.7203613341297</v>
      </c>
      <c r="F8738" s="21" t="n">
        <f aca="false">INDEX($E$17:$E$28,B8738)</f>
        <v>4.89657419354839</v>
      </c>
      <c r="G8738" s="25" t="n">
        <f aca="false">IF(OR(D8738="",E8738="",F8738=""),"",D8738*($B$7-$B$8-F8738-E8738))</f>
        <v>2597.31886318605</v>
      </c>
      <c r="H8738" s="25" t="n">
        <f aca="false">IF(D8738="","",D8738*$F$30)</f>
        <v>3149.23924862311</v>
      </c>
    </row>
    <row r="8739" customFormat="false" ht="15" hidden="false" customHeight="false" outlineLevel="0" collapsed="false">
      <c r="A8739" s="2" t="n">
        <v>8705</v>
      </c>
      <c r="B8739" s="2" t="n">
        <v>5</v>
      </c>
      <c r="C8739" s="22" t="n">
        <f aca="true">NORMSINV(MAX(RAND(),0.000000000001))</f>
        <v>0.177082862824176</v>
      </c>
      <c r="D8739" s="24" t="n">
        <f aca="false">IF($B$11="","",$B$11*EXP($B$12*C8739))</f>
        <v>999.354433445723</v>
      </c>
      <c r="E8739" s="20" t="n">
        <f aca="true">IF($B$10="","",$B$10*(1-$B$14+2*$B$14*RAND()))</f>
        <v>3.7367489544311</v>
      </c>
      <c r="F8739" s="21" t="n">
        <f aca="false">INDEX($E$17:$E$28,B8739)</f>
        <v>4.761</v>
      </c>
      <c r="G8739" s="25" t="n">
        <f aca="false">IF(OR(D8739="",E8739="",F8739=""),"",D8739*($B$7-$B$8-F8739-E8739))</f>
        <v>4239.51239017903</v>
      </c>
      <c r="H8739" s="25" t="n">
        <f aca="false">IF(D8739="","",D8739*$F$30)</f>
        <v>4995.97268368186</v>
      </c>
    </row>
    <row r="8740" customFormat="false" ht="15" hidden="false" customHeight="false" outlineLevel="0" collapsed="false">
      <c r="A8740" s="2" t="n">
        <v>8706</v>
      </c>
      <c r="B8740" s="2" t="n">
        <v>6</v>
      </c>
      <c r="C8740" s="22" t="n">
        <f aca="true">NORMSINV(MAX(RAND(),0.000000000001))</f>
        <v>-0.345112573842292</v>
      </c>
      <c r="D8740" s="24" t="n">
        <f aca="false">IF($B$11="","",$B$11*EXP($B$12*C8740))</f>
        <v>801.972298300119</v>
      </c>
      <c r="E8740" s="20" t="n">
        <f aca="true">IF($B$10="","",$B$10*(1-$B$14+2*$B$14*RAND()))</f>
        <v>4.0816349320921</v>
      </c>
      <c r="F8740" s="21" t="n">
        <f aca="false">INDEX($E$17:$E$28,B8740)</f>
        <v>4.761</v>
      </c>
      <c r="G8740" s="25" t="n">
        <f aca="false">IF(OR(D8740="",E8740="",F8740=""),"",D8740*($B$7-$B$8-F8740-E8740))</f>
        <v>3125.5788208247</v>
      </c>
      <c r="H8740" s="25" t="n">
        <f aca="false">IF(D8740="","",D8740*$F$30)</f>
        <v>4009.21991366195</v>
      </c>
    </row>
    <row r="8741" customFormat="false" ht="15" hidden="false" customHeight="false" outlineLevel="0" collapsed="false">
      <c r="A8741" s="2" t="n">
        <v>8707</v>
      </c>
      <c r="B8741" s="2" t="n">
        <v>7</v>
      </c>
      <c r="C8741" s="22" t="n">
        <f aca="true">NORMSINV(MAX(RAND(),0.000000000001))</f>
        <v>0.798824724014928</v>
      </c>
      <c r="D8741" s="24" t="n">
        <f aca="false">IF($B$11="","",$B$11*EXP($B$12*C8741))</f>
        <v>1298.66283656057</v>
      </c>
      <c r="E8741" s="20" t="n">
        <f aca="true">IF($B$10="","",$B$10*(1-$B$14+2*$B$14*RAND()))</f>
        <v>3.74690197217378</v>
      </c>
      <c r="F8741" s="21" t="n">
        <f aca="false">INDEX($E$17:$E$28,B8741)</f>
        <v>4.761</v>
      </c>
      <c r="G8741" s="25" t="n">
        <f aca="false">IF(OR(D8741="",E8741="",F8741=""),"",D8741*($B$7-$B$8-F8741-E8741))</f>
        <v>5496.06842941922</v>
      </c>
      <c r="H8741" s="25" t="n">
        <f aca="false">IF(D8741="","",D8741*$F$30)</f>
        <v>6492.27525253362</v>
      </c>
    </row>
    <row r="8742" customFormat="false" ht="15" hidden="false" customHeight="false" outlineLevel="0" collapsed="false">
      <c r="A8742" s="2" t="n">
        <v>8708</v>
      </c>
      <c r="B8742" s="2" t="n">
        <v>8</v>
      </c>
      <c r="C8742" s="22" t="n">
        <f aca="true">NORMSINV(MAX(RAND(),0.000000000001))</f>
        <v>1.46416088480877</v>
      </c>
      <c r="D8742" s="24" t="n">
        <f aca="false">IF($B$11="","",$B$11*EXP($B$12*C8742))</f>
        <v>1718.90116531424</v>
      </c>
      <c r="E8742" s="20" t="n">
        <f aca="true">IF($B$10="","",$B$10*(1-$B$14+2*$B$14*RAND()))</f>
        <v>3.96284078447233</v>
      </c>
      <c r="F8742" s="21" t="n">
        <f aca="false">INDEX($E$17:$E$28,B8742)</f>
        <v>4.761</v>
      </c>
      <c r="G8742" s="25" t="n">
        <f aca="false">IF(OR(D8742="",E8742="",F8742=""),"",D8742*($B$7-$B$8-F8742-E8742))</f>
        <v>6903.38075565804</v>
      </c>
      <c r="H8742" s="25" t="n">
        <f aca="false">IF(D8742="","",D8742*$F$30)</f>
        <v>8593.13070563895</v>
      </c>
    </row>
    <row r="8743" customFormat="false" ht="15" hidden="false" customHeight="false" outlineLevel="0" collapsed="false">
      <c r="A8743" s="2" t="n">
        <v>8709</v>
      </c>
      <c r="B8743" s="2" t="n">
        <v>9</v>
      </c>
      <c r="C8743" s="22" t="n">
        <f aca="true">NORMSINV(MAX(RAND(),0.000000000001))</f>
        <v>-0.0274519907298568</v>
      </c>
      <c r="D8743" s="24" t="n">
        <f aca="false">IF($B$11="","",$B$11*EXP($B$12*C8743))</f>
        <v>916.83310730027</v>
      </c>
      <c r="E8743" s="20" t="n">
        <f aca="true">IF($B$10="","",$B$10*(1-$B$14+2*$B$14*RAND()))</f>
        <v>3.46654405659106</v>
      </c>
      <c r="F8743" s="21" t="n">
        <f aca="false">INDEX($E$17:$E$28,B8743)</f>
        <v>4.761</v>
      </c>
      <c r="G8743" s="25" t="n">
        <f aca="false">IF(OR(D8743="",E8743="",F8743=""),"",D8743*($B$7-$B$8-F8743-E8743))</f>
        <v>4137.16900415119</v>
      </c>
      <c r="H8743" s="25" t="n">
        <f aca="false">IF(D8743="","",D8743*$F$30)</f>
        <v>4583.43207001551</v>
      </c>
    </row>
    <row r="8744" customFormat="false" ht="15" hidden="false" customHeight="false" outlineLevel="0" collapsed="false">
      <c r="A8744" s="2" t="n">
        <v>8710</v>
      </c>
      <c r="B8744" s="2" t="n">
        <v>10</v>
      </c>
      <c r="C8744" s="22" t="n">
        <f aca="true">NORMSINV(MAX(RAND(),0.000000000001))</f>
        <v>-0.97064222057658</v>
      </c>
      <c r="D8744" s="24" t="n">
        <f aca="false">IF($B$11="","",$B$11*EXP($B$12*C8744))</f>
        <v>616.154102922882</v>
      </c>
      <c r="E8744" s="20" t="n">
        <f aca="true">IF($B$10="","",$B$10*(1-$B$14+2*$B$14*RAND()))</f>
        <v>3.66239310416163</v>
      </c>
      <c r="F8744" s="21" t="n">
        <f aca="false">INDEX($E$17:$E$28,B8744)</f>
        <v>4.761</v>
      </c>
      <c r="G8744" s="25" t="n">
        <f aca="false">IF(OR(D8744="",E8744="",F8744=""),"",D8744*($B$7-$B$8-F8744-E8744))</f>
        <v>2659.69504957602</v>
      </c>
      <c r="H8744" s="25" t="n">
        <f aca="false">IF(D8744="","",D8744*$F$30)</f>
        <v>3080.27759133207</v>
      </c>
    </row>
    <row r="8745" customFormat="false" ht="15" hidden="false" customHeight="false" outlineLevel="0" collapsed="false">
      <c r="A8745" s="2" t="n">
        <v>8711</v>
      </c>
      <c r="B8745" s="2" t="n">
        <v>11</v>
      </c>
      <c r="C8745" s="22" t="n">
        <f aca="true">NORMSINV(MAX(RAND(),0.000000000001))</f>
        <v>1.00945173456346</v>
      </c>
      <c r="D8745" s="24" t="n">
        <f aca="false">IF($B$11="","",$B$11*EXP($B$12*C8745))</f>
        <v>1419.18991003093</v>
      </c>
      <c r="E8745" s="20" t="n">
        <f aca="true">IF($B$10="","",$B$10*(1-$B$14+2*$B$14*RAND()))</f>
        <v>4.11154017742485</v>
      </c>
      <c r="F8745" s="21" t="n">
        <f aca="false">INDEX($E$17:$E$28,B8745)</f>
        <v>4.761</v>
      </c>
      <c r="G8745" s="25" t="n">
        <f aca="false">IF(OR(D8745="",E8745="",F8745=""),"",D8745*($B$7-$B$8-F8745-E8745))</f>
        <v>5488.65995764865</v>
      </c>
      <c r="H8745" s="25" t="n">
        <f aca="false">IF(D8745="","",D8745*$F$30)</f>
        <v>7094.81419822661</v>
      </c>
    </row>
    <row r="8746" customFormat="false" ht="15" hidden="false" customHeight="false" outlineLevel="0" collapsed="false">
      <c r="A8746" s="2" t="n">
        <v>8712</v>
      </c>
      <c r="B8746" s="2" t="n">
        <v>12</v>
      </c>
      <c r="C8746" s="22" t="n">
        <f aca="true">NORMSINV(MAX(RAND(),0.000000000001))</f>
        <v>0.756718583728013</v>
      </c>
      <c r="D8746" s="24" t="n">
        <f aca="false">IF($B$11="","",$B$11*EXP($B$12*C8746))</f>
        <v>1275.82502670021</v>
      </c>
      <c r="E8746" s="20" t="n">
        <f aca="true">IF($B$10="","",$B$10*(1-$B$14+2*$B$14*RAND()))</f>
        <v>3.77074121485732</v>
      </c>
      <c r="F8746" s="21" t="n">
        <f aca="false">INDEX($E$17:$E$28,B8746)</f>
        <v>4.761</v>
      </c>
      <c r="G8746" s="25" t="n">
        <f aca="false">IF(OR(D8746="",E8746="",F8746=""),"",D8746*($B$7-$B$8-F8746-E8746))</f>
        <v>5369.00187691603</v>
      </c>
      <c r="H8746" s="25" t="n">
        <f aca="false">IF(D8746="","",D8746*$F$30)</f>
        <v>6378.10447347967</v>
      </c>
    </row>
    <row r="8747" customFormat="false" ht="15" hidden="false" customHeight="false" outlineLevel="0" collapsed="false">
      <c r="A8747" s="2" t="n">
        <v>8713</v>
      </c>
      <c r="B8747" s="2" t="n">
        <v>1</v>
      </c>
      <c r="C8747" s="22" t="n">
        <f aca="true">NORMSINV(MAX(RAND(),0.000000000001))</f>
        <v>1.40041424971988</v>
      </c>
      <c r="D8747" s="24" t="n">
        <f aca="false">IF($B$11="","",$B$11*EXP($B$12*C8747))</f>
        <v>1673.34490503024</v>
      </c>
      <c r="E8747" s="20" t="n">
        <f aca="true">IF($B$10="","",$B$10*(1-$B$14+2*$B$14*RAND()))</f>
        <v>3.3982796884127</v>
      </c>
      <c r="F8747" s="21" t="n">
        <f aca="false">INDEX($E$17:$E$28,B8747)</f>
        <v>4.92562580645161</v>
      </c>
      <c r="G8747" s="25" t="n">
        <f aca="false">IF(OR(D8747="",E8747="",F8747=""),"",D8747*($B$7-$B$8-F8747-E8747))</f>
        <v>7389.64924030083</v>
      </c>
      <c r="H8747" s="25" t="n">
        <f aca="false">IF(D8747="","",D8747*$F$30)</f>
        <v>8365.38584922716</v>
      </c>
    </row>
    <row r="8748" customFormat="false" ht="15" hidden="false" customHeight="false" outlineLevel="0" collapsed="false">
      <c r="A8748" s="2" t="n">
        <v>8714</v>
      </c>
      <c r="B8748" s="2" t="n">
        <v>2</v>
      </c>
      <c r="C8748" s="22" t="n">
        <f aca="true">NORMSINV(MAX(RAND(),0.000000000001))</f>
        <v>0.697979092589871</v>
      </c>
      <c r="D8748" s="24" t="n">
        <f aca="false">IF($B$11="","",$B$11*EXP($B$12*C8748))</f>
        <v>1244.63488362196</v>
      </c>
      <c r="E8748" s="20" t="n">
        <f aca="true">IF($B$10="","",$B$10*(1-$B$14+2*$B$14*RAND()))</f>
        <v>3.85146897159236</v>
      </c>
      <c r="F8748" s="21" t="n">
        <f aca="false">INDEX($E$17:$E$28,B8748)</f>
        <v>5.0612</v>
      </c>
      <c r="G8748" s="25" t="n">
        <f aca="false">IF(OR(D8748="",E8748="",F8748=""),"",D8748*($B$7-$B$8-F8748-E8748))</f>
        <v>4763.62970912486</v>
      </c>
      <c r="H8748" s="25" t="n">
        <f aca="false">IF(D8748="","",D8748*$F$30)</f>
        <v>6222.17871020289</v>
      </c>
    </row>
    <row r="8749" customFormat="false" ht="15" hidden="false" customHeight="false" outlineLevel="0" collapsed="false">
      <c r="A8749" s="2" t="n">
        <v>8715</v>
      </c>
      <c r="B8749" s="2" t="n">
        <v>3</v>
      </c>
      <c r="C8749" s="22" t="n">
        <f aca="true">NORMSINV(MAX(RAND(),0.000000000001))</f>
        <v>-0.739272402248971</v>
      </c>
      <c r="D8749" s="24" t="n">
        <f aca="false">IF($B$11="","",$B$11*EXP($B$12*C8749))</f>
        <v>679.249484750232</v>
      </c>
      <c r="E8749" s="20" t="n">
        <f aca="true">IF($B$10="","",$B$10*(1-$B$14+2*$B$14*RAND()))</f>
        <v>3.84071963380526</v>
      </c>
      <c r="F8749" s="21" t="n">
        <f aca="false">INDEX($E$17:$E$28,B8749)</f>
        <v>5.0612</v>
      </c>
      <c r="G8749" s="25" t="n">
        <f aca="false">IF(OR(D8749="",E8749="",F8749=""),"",D8749*($B$7-$B$8-F8749-E8749))</f>
        <v>2607.01411116776</v>
      </c>
      <c r="H8749" s="25" t="n">
        <f aca="false">IF(D8749="","",D8749*$F$30)</f>
        <v>3395.70402416336</v>
      </c>
    </row>
    <row r="8750" customFormat="false" ht="15" hidden="false" customHeight="false" outlineLevel="0" collapsed="false">
      <c r="A8750" s="2" t="n">
        <v>8716</v>
      </c>
      <c r="B8750" s="2" t="n">
        <v>4</v>
      </c>
      <c r="C8750" s="22" t="n">
        <f aca="true">NORMSINV(MAX(RAND(),0.000000000001))</f>
        <v>1.67290693960634</v>
      </c>
      <c r="D8750" s="24" t="n">
        <f aca="false">IF($B$11="","",$B$11*EXP($B$12*C8750))</f>
        <v>1876.941768564</v>
      </c>
      <c r="E8750" s="20" t="n">
        <f aca="true">IF($B$10="","",$B$10*(1-$B$14+2*$B$14*RAND()))</f>
        <v>4.09247122189742</v>
      </c>
      <c r="F8750" s="21" t="n">
        <f aca="false">INDEX($E$17:$E$28,B8750)</f>
        <v>4.89657419354839</v>
      </c>
      <c r="G8750" s="25" t="n">
        <f aca="false">IF(OR(D8750="",E8750="",F8750=""),"",D8750*($B$7-$B$8-F8750-E8750))</f>
        <v>7040.3233317364</v>
      </c>
      <c r="H8750" s="25" t="n">
        <f aca="false">IF(D8750="","",D8750*$F$30)</f>
        <v>9383.20728940516</v>
      </c>
    </row>
    <row r="8751" customFormat="false" ht="15" hidden="false" customHeight="false" outlineLevel="0" collapsed="false">
      <c r="A8751" s="2" t="n">
        <v>8717</v>
      </c>
      <c r="B8751" s="2" t="n">
        <v>5</v>
      </c>
      <c r="C8751" s="22" t="n">
        <f aca="true">NORMSINV(MAX(RAND(),0.000000000001))</f>
        <v>-0.293883175653833</v>
      </c>
      <c r="D8751" s="24" t="n">
        <f aca="false">IF($B$11="","",$B$11*EXP($B$12*C8751))</f>
        <v>819.472136124286</v>
      </c>
      <c r="E8751" s="20" t="n">
        <f aca="true">IF($B$10="","",$B$10*(1-$B$14+2*$B$14*RAND()))</f>
        <v>3.97384268107231</v>
      </c>
      <c r="F8751" s="21" t="n">
        <f aca="false">INDEX($E$17:$E$28,B8751)</f>
        <v>4.761</v>
      </c>
      <c r="G8751" s="25" t="n">
        <f aca="false">IF(OR(D8751="",E8751="",F8751=""),"",D8751*($B$7-$B$8-F8751-E8751))</f>
        <v>3282.11482365549</v>
      </c>
      <c r="H8751" s="25" t="n">
        <f aca="false">IF(D8751="","",D8751*$F$30)</f>
        <v>4096.70510291253</v>
      </c>
    </row>
    <row r="8752" customFormat="false" ht="15" hidden="false" customHeight="false" outlineLevel="0" collapsed="false">
      <c r="A8752" s="2" t="n">
        <v>8718</v>
      </c>
      <c r="B8752" s="2" t="n">
        <v>6</v>
      </c>
      <c r="C8752" s="22" t="n">
        <f aca="true">NORMSINV(MAX(RAND(),0.000000000001))</f>
        <v>1.27163256008738</v>
      </c>
      <c r="D8752" s="24" t="n">
        <f aca="false">IF($B$11="","",$B$11*EXP($B$12*C8752))</f>
        <v>1584.96183199535</v>
      </c>
      <c r="E8752" s="20" t="n">
        <f aca="true">IF($B$10="","",$B$10*(1-$B$14+2*$B$14*RAND()))</f>
        <v>3.46723800257469</v>
      </c>
      <c r="F8752" s="21" t="n">
        <f aca="false">INDEX($E$17:$E$28,B8752)</f>
        <v>4.761</v>
      </c>
      <c r="G8752" s="25" t="n">
        <f aca="false">IF(OR(D8752="",E8752="",F8752=""),"",D8752*($B$7-$B$8-F8752-E8752))</f>
        <v>7150.97056096622</v>
      </c>
      <c r="H8752" s="25" t="n">
        <f aca="false">IF(D8752="","",D8752*$F$30)</f>
        <v>7923.54119051114</v>
      </c>
    </row>
    <row r="8753" customFormat="false" ht="15" hidden="false" customHeight="false" outlineLevel="0" collapsed="false">
      <c r="A8753" s="2" t="n">
        <v>8719</v>
      </c>
      <c r="B8753" s="2" t="n">
        <v>7</v>
      </c>
      <c r="C8753" s="22" t="n">
        <f aca="true">NORMSINV(MAX(RAND(),0.000000000001))</f>
        <v>0.948312656731078</v>
      </c>
      <c r="D8753" s="24" t="n">
        <f aca="false">IF($B$11="","",$B$11*EXP($B$12*C8753))</f>
        <v>1383.09575873433</v>
      </c>
      <c r="E8753" s="20" t="n">
        <f aca="true">IF($B$10="","",$B$10*(1-$B$14+2*$B$14*RAND()))</f>
        <v>3.96338950893598</v>
      </c>
      <c r="F8753" s="21" t="n">
        <f aca="false">INDEX($E$17:$E$28,B8753)</f>
        <v>4.761</v>
      </c>
      <c r="G8753" s="25" t="n">
        <f aca="false">IF(OR(D8753="",E8753="",F8753=""),"",D8753*($B$7-$B$8-F8753-E8753))</f>
        <v>5553.97383891974</v>
      </c>
      <c r="H8753" s="25" t="n">
        <f aca="false">IF(D8753="","",D8753*$F$30)</f>
        <v>6914.37231706468</v>
      </c>
    </row>
    <row r="8754" customFormat="false" ht="15" hidden="false" customHeight="false" outlineLevel="0" collapsed="false">
      <c r="A8754" s="2" t="n">
        <v>8720</v>
      </c>
      <c r="B8754" s="2" t="n">
        <v>8</v>
      </c>
      <c r="C8754" s="22" t="n">
        <f aca="true">NORMSINV(MAX(RAND(),0.000000000001))</f>
        <v>1.01388111333981</v>
      </c>
      <c r="D8754" s="24" t="n">
        <f aca="false">IF($B$11="","",$B$11*EXP($B$12*C8754))</f>
        <v>1421.84114511632</v>
      </c>
      <c r="E8754" s="20" t="n">
        <f aca="true">IF($B$10="","",$B$10*(1-$B$14+2*$B$14*RAND()))</f>
        <v>3.72991473422628</v>
      </c>
      <c r="F8754" s="21" t="n">
        <f aca="false">INDEX($E$17:$E$28,B8754)</f>
        <v>4.761</v>
      </c>
      <c r="G8754" s="25" t="n">
        <f aca="false">IF(OR(D8754="",E8754="",F8754=""),"",D8754*($B$7-$B$8-F8754-E8754))</f>
        <v>6041.5242599846</v>
      </c>
      <c r="H8754" s="25" t="n">
        <f aca="false">IF(D8754="","",D8754*$F$30)</f>
        <v>7108.06825266552</v>
      </c>
    </row>
    <row r="8755" customFormat="false" ht="15" hidden="false" customHeight="false" outlineLevel="0" collapsed="false">
      <c r="A8755" s="2" t="n">
        <v>8721</v>
      </c>
      <c r="B8755" s="2" t="n">
        <v>9</v>
      </c>
      <c r="C8755" s="22" t="n">
        <f aca="true">NORMSINV(MAX(RAND(),0.000000000001))</f>
        <v>-1.74961311653914</v>
      </c>
      <c r="D8755" s="24" t="n">
        <f aca="false">IF($B$11="","",$B$11*EXP($B$12*C8755))</f>
        <v>443.751710942383</v>
      </c>
      <c r="E8755" s="20" t="n">
        <f aca="true">IF($B$10="","",$B$10*(1-$B$14+2*$B$14*RAND()))</f>
        <v>3.51352717636488</v>
      </c>
      <c r="F8755" s="21" t="n">
        <f aca="false">INDEX($E$17:$E$28,B8755)</f>
        <v>4.761</v>
      </c>
      <c r="G8755" s="25" t="n">
        <f aca="false">IF(OR(D8755="",E8755="",F8755=""),"",D8755*($B$7-$B$8-F8755-E8755))</f>
        <v>1981.5612056548</v>
      </c>
      <c r="H8755" s="25" t="n">
        <f aca="false">IF(D8755="","",D8755*$F$30)</f>
        <v>2218.40355334316</v>
      </c>
    </row>
    <row r="8756" customFormat="false" ht="15" hidden="false" customHeight="false" outlineLevel="0" collapsed="false">
      <c r="A8756" s="2" t="n">
        <v>8722</v>
      </c>
      <c r="B8756" s="2" t="n">
        <v>10</v>
      </c>
      <c r="C8756" s="22" t="n">
        <f aca="true">NORMSINV(MAX(RAND(),0.000000000001))</f>
        <v>-0.552598519235771</v>
      </c>
      <c r="D8756" s="24" t="n">
        <f aca="false">IF($B$11="","",$B$11*EXP($B$12*C8756))</f>
        <v>734.835400830558</v>
      </c>
      <c r="E8756" s="20" t="n">
        <f aca="true">IF($B$10="","",$B$10*(1-$B$14+2*$B$14*RAND()))</f>
        <v>4.02106683574301</v>
      </c>
      <c r="F8756" s="21" t="n">
        <f aca="false">INDEX($E$17:$E$28,B8756)</f>
        <v>4.761</v>
      </c>
      <c r="G8756" s="25" t="n">
        <f aca="false">IF(OR(D8756="",E8756="",F8756=""),"",D8756*($B$7-$B$8-F8756-E8756))</f>
        <v>2908.42940321735</v>
      </c>
      <c r="H8756" s="25" t="n">
        <f aca="false">IF(D8756="","",D8756*$F$30)</f>
        <v>3673.58913583212</v>
      </c>
    </row>
    <row r="8757" customFormat="false" ht="15" hidden="false" customHeight="false" outlineLevel="0" collapsed="false">
      <c r="A8757" s="2" t="n">
        <v>8723</v>
      </c>
      <c r="B8757" s="2" t="n">
        <v>11</v>
      </c>
      <c r="C8757" s="22" t="n">
        <f aca="true">NORMSINV(MAX(RAND(),0.000000000001))</f>
        <v>0.463593079967701</v>
      </c>
      <c r="D8757" s="24" t="n">
        <f aca="false">IF($B$11="","",$B$11*EXP($B$12*C8757))</f>
        <v>1127.58695163855</v>
      </c>
      <c r="E8757" s="20" t="n">
        <f aca="true">IF($B$10="","",$B$10*(1-$B$14+2*$B$14*RAND()))</f>
        <v>3.56568283309177</v>
      </c>
      <c r="F8757" s="21" t="n">
        <f aca="false">INDEX($E$17:$E$28,B8757)</f>
        <v>4.761</v>
      </c>
      <c r="G8757" s="25" t="n">
        <f aca="false">IF(OR(D8757="",E8757="",F8757=""),"",D8757*($B$7-$B$8-F8757-E8757))</f>
        <v>4976.39885084814</v>
      </c>
      <c r="H8757" s="25" t="n">
        <f aca="false">IF(D8757="","",D8757*$F$30)</f>
        <v>5637.03268863145</v>
      </c>
    </row>
    <row r="8758" customFormat="false" ht="15" hidden="false" customHeight="false" outlineLevel="0" collapsed="false">
      <c r="A8758" s="2" t="n">
        <v>8724</v>
      </c>
      <c r="B8758" s="2" t="n">
        <v>12</v>
      </c>
      <c r="C8758" s="22" t="n">
        <f aca="true">NORMSINV(MAX(RAND(),0.000000000001))</f>
        <v>0.88550934660501</v>
      </c>
      <c r="D8758" s="24" t="n">
        <f aca="false">IF($B$11="","",$B$11*EXP($B$12*C8758))</f>
        <v>1346.9746886633</v>
      </c>
      <c r="E8758" s="20" t="n">
        <f aca="true">IF($B$10="","",$B$10*(1-$B$14+2*$B$14*RAND()))</f>
        <v>3.5334622968089</v>
      </c>
      <c r="F8758" s="21" t="n">
        <f aca="false">INDEX($E$17:$E$28,B8758)</f>
        <v>4.761</v>
      </c>
      <c r="G8758" s="25" t="n">
        <f aca="false">IF(OR(D8758="",E8758="",F8758=""),"",D8758*($B$7-$B$8-F8758-E8758))</f>
        <v>5988.02676369678</v>
      </c>
      <c r="H8758" s="25" t="n">
        <f aca="false">IF(D8758="","",D8758*$F$30)</f>
        <v>6733.79586356556</v>
      </c>
    </row>
    <row r="8759" customFormat="false" ht="15" hidden="false" customHeight="false" outlineLevel="0" collapsed="false">
      <c r="A8759" s="2" t="n">
        <v>8725</v>
      </c>
      <c r="B8759" s="2" t="n">
        <v>1</v>
      </c>
      <c r="C8759" s="22" t="n">
        <f aca="true">NORMSINV(MAX(RAND(),0.000000000001))</f>
        <v>0.405405638308286</v>
      </c>
      <c r="D8759" s="24" t="n">
        <f aca="false">IF($B$11="","",$B$11*EXP($B$12*C8759))</f>
        <v>1100.27670144294</v>
      </c>
      <c r="E8759" s="20" t="n">
        <f aca="true">IF($B$10="","",$B$10*(1-$B$14+2*$B$14*RAND()))</f>
        <v>4.0099456018726</v>
      </c>
      <c r="F8759" s="21" t="n">
        <f aca="false">INDEX($E$17:$E$28,B8759)</f>
        <v>4.92562580645161</v>
      </c>
      <c r="G8759" s="25" t="n">
        <f aca="false">IF(OR(D8759="",E8759="",F8759=""),"",D8759*($B$7-$B$8-F8759-E8759))</f>
        <v>4185.92414172424</v>
      </c>
      <c r="H8759" s="25" t="n">
        <f aca="false">IF(D8759="","",D8759*$F$30)</f>
        <v>5500.50328585355</v>
      </c>
    </row>
    <row r="8760" customFormat="false" ht="15" hidden="false" customHeight="false" outlineLevel="0" collapsed="false">
      <c r="A8760" s="2" t="n">
        <v>8726</v>
      </c>
      <c r="B8760" s="2" t="n">
        <v>2</v>
      </c>
      <c r="C8760" s="22" t="n">
        <f aca="true">NORMSINV(MAX(RAND(),0.000000000001))</f>
        <v>0.369488877556233</v>
      </c>
      <c r="D8760" s="24" t="n">
        <f aca="false">IF($B$11="","",$B$11*EXP($B$12*C8760))</f>
        <v>1083.75037020953</v>
      </c>
      <c r="E8760" s="20" t="n">
        <f aca="true">IF($B$10="","",$B$10*(1-$B$14+2*$B$14*RAND()))</f>
        <v>3.8474983317698</v>
      </c>
      <c r="F8760" s="21" t="n">
        <f aca="false">INDEX($E$17:$E$28,B8760)</f>
        <v>5.0612</v>
      </c>
      <c r="G8760" s="25" t="n">
        <f aca="false">IF(OR(D8760="",E8760="",F8760=""),"",D8760*($B$7-$B$8-F8760-E8760))</f>
        <v>4152.17460132888</v>
      </c>
      <c r="H8760" s="25" t="n">
        <f aca="false">IF(D8760="","",D8760*$F$30)</f>
        <v>5417.88485075149</v>
      </c>
    </row>
    <row r="8761" customFormat="false" ht="15" hidden="false" customHeight="false" outlineLevel="0" collapsed="false">
      <c r="A8761" s="2" t="n">
        <v>8727</v>
      </c>
      <c r="B8761" s="2" t="n">
        <v>3</v>
      </c>
      <c r="C8761" s="22" t="n">
        <f aca="true">NORMSINV(MAX(RAND(),0.000000000001))</f>
        <v>0.651306708759768</v>
      </c>
      <c r="D8761" s="24" t="n">
        <f aca="false">IF($B$11="","",$B$11*EXP($B$12*C8761))</f>
        <v>1220.39681238828</v>
      </c>
      <c r="E8761" s="20" t="n">
        <f aca="true">IF($B$10="","",$B$10*(1-$B$14+2*$B$14*RAND()))</f>
        <v>3.7243097697602</v>
      </c>
      <c r="F8761" s="21" t="n">
        <f aca="false">INDEX($E$17:$E$28,B8761)</f>
        <v>5.0612</v>
      </c>
      <c r="G8761" s="25" t="n">
        <f aca="false">IF(OR(D8761="",E8761="",F8761=""),"",D8761*($B$7-$B$8-F8761-E8761))</f>
        <v>4826.04727160523</v>
      </c>
      <c r="H8761" s="25" t="n">
        <f aca="false">IF(D8761="","",D8761*$F$30)</f>
        <v>6101.00774449147</v>
      </c>
    </row>
    <row r="8762" customFormat="false" ht="15" hidden="false" customHeight="false" outlineLevel="0" collapsed="false">
      <c r="A8762" s="2" t="n">
        <v>8728</v>
      </c>
      <c r="B8762" s="2" t="n">
        <v>4</v>
      </c>
      <c r="C8762" s="22" t="n">
        <f aca="true">NORMSINV(MAX(RAND(),0.000000000001))</f>
        <v>-0.412890832349254</v>
      </c>
      <c r="D8762" s="24" t="n">
        <f aca="false">IF($B$11="","",$B$11*EXP($B$12*C8762))</f>
        <v>779.392373891262</v>
      </c>
      <c r="E8762" s="20" t="n">
        <f aca="true">IF($B$10="","",$B$10*(1-$B$14+2*$B$14*RAND()))</f>
        <v>3.6599160448921</v>
      </c>
      <c r="F8762" s="21" t="n">
        <f aca="false">INDEX($E$17:$E$28,B8762)</f>
        <v>4.89657419354839</v>
      </c>
      <c r="G8762" s="25" t="n">
        <f aca="false">IF(OR(D8762="",E8762="",F8762=""),"",D8762*($B$7-$B$8-F8762-E8762))</f>
        <v>3260.59560425914</v>
      </c>
      <c r="H8762" s="25" t="n">
        <f aca="false">IF(D8762="","",D8762*$F$30)</f>
        <v>3896.3383555572</v>
      </c>
    </row>
    <row r="8763" customFormat="false" ht="15" hidden="false" customHeight="false" outlineLevel="0" collapsed="false">
      <c r="A8763" s="2" t="n">
        <v>8729</v>
      </c>
      <c r="B8763" s="2" t="n">
        <v>5</v>
      </c>
      <c r="C8763" s="22" t="n">
        <f aca="true">NORMSINV(MAX(RAND(),0.000000000001))</f>
        <v>-0.0516791075556271</v>
      </c>
      <c r="D8763" s="24" t="n">
        <f aca="false">IF($B$11="","",$B$11*EXP($B$12*C8763))</f>
        <v>907.521241225315</v>
      </c>
      <c r="E8763" s="20" t="n">
        <f aca="true">IF($B$10="","",$B$10*(1-$B$14+2*$B$14*RAND()))</f>
        <v>3.76261124531373</v>
      </c>
      <c r="F8763" s="21" t="n">
        <f aca="false">INDEX($E$17:$E$28,B8763)</f>
        <v>4.761</v>
      </c>
      <c r="G8763" s="25" t="n">
        <f aca="false">IF(OR(D8763="",E8763="",F8763=""),"",D8763*($B$7-$B$8-F8763-E8763))</f>
        <v>3826.46235614135</v>
      </c>
      <c r="H8763" s="25" t="n">
        <f aca="false">IF(D8763="","",D8763*$F$30)</f>
        <v>4536.88018913359</v>
      </c>
    </row>
    <row r="8764" customFormat="false" ht="15" hidden="false" customHeight="false" outlineLevel="0" collapsed="false">
      <c r="A8764" s="2" t="n">
        <v>8730</v>
      </c>
      <c r="B8764" s="2" t="n">
        <v>6</v>
      </c>
      <c r="C8764" s="22" t="n">
        <f aca="true">NORMSINV(MAX(RAND(),0.000000000001))</f>
        <v>-0.749907222482982</v>
      </c>
      <c r="D8764" s="24" t="n">
        <f aca="false">IF($B$11="","",$B$11*EXP($B$12*C8764))</f>
        <v>676.212474042726</v>
      </c>
      <c r="E8764" s="20" t="n">
        <f aca="true">IF($B$10="","",$B$10*(1-$B$14+2*$B$14*RAND()))</f>
        <v>3.90988179323134</v>
      </c>
      <c r="F8764" s="21" t="n">
        <f aca="false">INDEX($E$17:$E$28,B8764)</f>
        <v>4.761</v>
      </c>
      <c r="G8764" s="25" t="n">
        <f aca="false">IF(OR(D8764="",E8764="",F8764=""),"",D8764*($B$7-$B$8-F8764-E8764))</f>
        <v>2751.58848977134</v>
      </c>
      <c r="H8764" s="25" t="n">
        <f aca="false">IF(D8764="","",D8764*$F$30)</f>
        <v>3380.5214002344</v>
      </c>
    </row>
    <row r="8765" customFormat="false" ht="15" hidden="false" customHeight="false" outlineLevel="0" collapsed="false">
      <c r="A8765" s="2" t="n">
        <v>8731</v>
      </c>
      <c r="B8765" s="2" t="n">
        <v>7</v>
      </c>
      <c r="C8765" s="22" t="n">
        <f aca="true">NORMSINV(MAX(RAND(),0.000000000001))</f>
        <v>1.42040826554724</v>
      </c>
      <c r="D8765" s="24" t="n">
        <f aca="false">IF($B$11="","",$B$11*EXP($B$12*C8765))</f>
        <v>1687.50205271116</v>
      </c>
      <c r="E8765" s="20" t="n">
        <f aca="true">IF($B$10="","",$B$10*(1-$B$14+2*$B$14*RAND()))</f>
        <v>3.87006416446629</v>
      </c>
      <c r="F8765" s="21" t="n">
        <f aca="false">INDEX($E$17:$E$28,B8765)</f>
        <v>4.761</v>
      </c>
      <c r="G8765" s="25" t="n">
        <f aca="false">IF(OR(D8765="",E8765="",F8765=""),"",D8765*($B$7-$B$8-F8765-E8765))</f>
        <v>6933.83765692157</v>
      </c>
      <c r="H8765" s="25" t="n">
        <f aca="false">IF(D8765="","",D8765*$F$30)</f>
        <v>8436.16026191361</v>
      </c>
    </row>
    <row r="8766" customFormat="false" ht="15" hidden="false" customHeight="false" outlineLevel="0" collapsed="false">
      <c r="A8766" s="2" t="n">
        <v>8732</v>
      </c>
      <c r="B8766" s="2" t="n">
        <v>8</v>
      </c>
      <c r="C8766" s="22" t="n">
        <f aca="true">NORMSINV(MAX(RAND(),0.000000000001))</f>
        <v>-1.42373028636333</v>
      </c>
      <c r="D8766" s="24" t="n">
        <f aca="false">IF($B$11="","",$B$11*EXP($B$12*C8766))</f>
        <v>509.067776028967</v>
      </c>
      <c r="E8766" s="20" t="n">
        <f aca="true">IF($B$10="","",$B$10*(1-$B$14+2*$B$14*RAND()))</f>
        <v>3.95064996884128</v>
      </c>
      <c r="F8766" s="21" t="n">
        <f aca="false">INDEX($E$17:$E$28,B8766)</f>
        <v>4.761</v>
      </c>
      <c r="G8766" s="25" t="n">
        <f aca="false">IF(OR(D8766="",E8766="",F8766=""),"",D8766*($B$7-$B$8-F8766-E8766))</f>
        <v>2050.70319142819</v>
      </c>
      <c r="H8766" s="25" t="n">
        <f aca="false">IF(D8766="","",D8766*$F$30)</f>
        <v>2544.93162592401</v>
      </c>
    </row>
    <row r="8767" customFormat="false" ht="15" hidden="false" customHeight="false" outlineLevel="0" collapsed="false">
      <c r="A8767" s="2" t="n">
        <v>8733</v>
      </c>
      <c r="B8767" s="2" t="n">
        <v>9</v>
      </c>
      <c r="C8767" s="22" t="n">
        <f aca="true">NORMSINV(MAX(RAND(),0.000000000001))</f>
        <v>-1.69211921886128</v>
      </c>
      <c r="D8767" s="24" t="n">
        <f aca="false">IF($B$11="","",$B$11*EXP($B$12*C8767))</f>
        <v>454.633306380558</v>
      </c>
      <c r="E8767" s="20" t="n">
        <f aca="true">IF($B$10="","",$B$10*(1-$B$14+2*$B$14*RAND()))</f>
        <v>3.40905836028366</v>
      </c>
      <c r="F8767" s="21" t="n">
        <f aca="false">INDEX($E$17:$E$28,B8767)</f>
        <v>4.761</v>
      </c>
      <c r="G8767" s="25" t="n">
        <f aca="false">IF(OR(D8767="",E8767="",F8767=""),"",D8767*($B$7-$B$8-F8767-E8767))</f>
        <v>2077.64767763043</v>
      </c>
      <c r="H8767" s="25" t="n">
        <f aca="false">IF(D8767="","",D8767*$F$30)</f>
        <v>2272.80282525769</v>
      </c>
    </row>
    <row r="8768" customFormat="false" ht="15" hidden="false" customHeight="false" outlineLevel="0" collapsed="false">
      <c r="A8768" s="2" t="n">
        <v>8734</v>
      </c>
      <c r="B8768" s="2" t="n">
        <v>10</v>
      </c>
      <c r="C8768" s="22" t="n">
        <f aca="true">NORMSINV(MAX(RAND(),0.000000000001))</f>
        <v>-1.21808303404792</v>
      </c>
      <c r="D8768" s="24" t="n">
        <f aca="false">IF($B$11="","",$B$11*EXP($B$12*C8768))</f>
        <v>555.147551455087</v>
      </c>
      <c r="E8768" s="20" t="n">
        <f aca="true">IF($B$10="","",$B$10*(1-$B$14+2*$B$14*RAND()))</f>
        <v>4.04759314128721</v>
      </c>
      <c r="F8768" s="21" t="n">
        <f aca="false">INDEX($E$17:$E$28,B8768)</f>
        <v>4.761</v>
      </c>
      <c r="G8768" s="25" t="n">
        <f aca="false">IF(OR(D8768="",E8768="",F8768=""),"",D8768*($B$7-$B$8-F8768-E8768))</f>
        <v>2182.51089138814</v>
      </c>
      <c r="H8768" s="25" t="n">
        <f aca="false">IF(D8768="","",D8768*$F$30)</f>
        <v>2775.29363923427</v>
      </c>
    </row>
    <row r="8769" customFormat="false" ht="15" hidden="false" customHeight="false" outlineLevel="0" collapsed="false">
      <c r="A8769" s="2" t="n">
        <v>8735</v>
      </c>
      <c r="B8769" s="2" t="n">
        <v>11</v>
      </c>
      <c r="C8769" s="22" t="n">
        <f aca="true">NORMSINV(MAX(RAND(),0.000000000001))</f>
        <v>1.0755652335162</v>
      </c>
      <c r="D8769" s="24" t="n">
        <f aca="false">IF($B$11="","",$B$11*EXP($B$12*C8769))</f>
        <v>1459.28152433131</v>
      </c>
      <c r="E8769" s="20" t="n">
        <f aca="true">IF($B$10="","",$B$10*(1-$B$14+2*$B$14*RAND()))</f>
        <v>3.98359514090348</v>
      </c>
      <c r="F8769" s="21" t="n">
        <f aca="false">INDEX($E$17:$E$28,B8769)</f>
        <v>4.761</v>
      </c>
      <c r="G8769" s="25" t="n">
        <f aca="false">IF(OR(D8769="",E8769="",F8769=""),"",D8769*($B$7-$B$8-F8769-E8769))</f>
        <v>5830.42049310308</v>
      </c>
      <c r="H8769" s="25" t="n">
        <f aca="false">IF(D8769="","",D8769*$F$30)</f>
        <v>7295.24019643708</v>
      </c>
    </row>
    <row r="8770" customFormat="false" ht="15" hidden="false" customHeight="false" outlineLevel="0" collapsed="false">
      <c r="A8770" s="2" t="n">
        <v>8736</v>
      </c>
      <c r="B8770" s="2" t="n">
        <v>12</v>
      </c>
      <c r="C8770" s="22" t="n">
        <f aca="true">NORMSINV(MAX(RAND(),0.000000000001))</f>
        <v>-0.0563861651865326</v>
      </c>
      <c r="D8770" s="24" t="n">
        <f aca="false">IF($B$11="","",$B$11*EXP($B$12*C8770))</f>
        <v>905.723052560129</v>
      </c>
      <c r="E8770" s="20" t="n">
        <f aca="true">IF($B$10="","",$B$10*(1-$B$14+2*$B$14*RAND()))</f>
        <v>3.67919818052091</v>
      </c>
      <c r="F8770" s="21" t="n">
        <f aca="false">INDEX($E$17:$E$28,B8770)</f>
        <v>4.761</v>
      </c>
      <c r="G8770" s="25" t="n">
        <f aca="false">IF(OR(D8770="",E8770="",F8770=""),"",D8770*($B$7-$B$8-F8770-E8770))</f>
        <v>3894.4296293422</v>
      </c>
      <c r="H8770" s="25" t="n">
        <f aca="false">IF(D8770="","",D8770*$F$30)</f>
        <v>4527.8906843586</v>
      </c>
    </row>
    <row r="8771" customFormat="false" ht="15" hidden="false" customHeight="false" outlineLevel="0" collapsed="false">
      <c r="A8771" s="2" t="n">
        <v>8737</v>
      </c>
      <c r="B8771" s="2" t="n">
        <v>1</v>
      </c>
      <c r="C8771" s="22" t="n">
        <f aca="true">NORMSINV(MAX(RAND(),0.000000000001))</f>
        <v>-0.417552671691546</v>
      </c>
      <c r="D8771" s="24" t="n">
        <f aca="false">IF($B$11="","",$B$11*EXP($B$12*C8771))</f>
        <v>777.862884277899</v>
      </c>
      <c r="E8771" s="20" t="n">
        <f aca="true">IF($B$10="","",$B$10*(1-$B$14+2*$B$14*RAND()))</f>
        <v>3.73951223479494</v>
      </c>
      <c r="F8771" s="21" t="n">
        <f aca="false">INDEX($E$17:$E$28,B8771)</f>
        <v>4.92562580645161</v>
      </c>
      <c r="G8771" s="25" t="n">
        <f aca="false">IF(OR(D8771="",E8771="",F8771=""),"",D8771*($B$7-$B$8-F8771-E8771))</f>
        <v>3169.68387627025</v>
      </c>
      <c r="H8771" s="25" t="n">
        <f aca="false">IF(D8771="","",D8771*$F$30)</f>
        <v>3888.69213108207</v>
      </c>
    </row>
    <row r="8772" customFormat="false" ht="15" hidden="false" customHeight="false" outlineLevel="0" collapsed="false">
      <c r="A8772" s="2" t="n">
        <v>8738</v>
      </c>
      <c r="B8772" s="2" t="n">
        <v>2</v>
      </c>
      <c r="C8772" s="22" t="n">
        <f aca="true">NORMSINV(MAX(RAND(),0.000000000001))</f>
        <v>-0.00507456565116091</v>
      </c>
      <c r="D8772" s="24" t="n">
        <f aca="false">IF($B$11="","",$B$11*EXP($B$12*C8772))</f>
        <v>925.518892143718</v>
      </c>
      <c r="E8772" s="20" t="n">
        <f aca="true">IF($B$10="","",$B$10*(1-$B$14+2*$B$14*RAND()))</f>
        <v>3.80633270119636</v>
      </c>
      <c r="F8772" s="21" t="n">
        <f aca="false">INDEX($E$17:$E$28,B8772)</f>
        <v>5.0612</v>
      </c>
      <c r="G8772" s="25" t="n">
        <f aca="false">IF(OR(D8772="",E8772="",F8772=""),"",D8772*($B$7-$B$8-F8772-E8772))</f>
        <v>3584.04164425152</v>
      </c>
      <c r="H8772" s="25" t="n">
        <f aca="false">IF(D8772="","",D8772*$F$30)</f>
        <v>4626.85404560487</v>
      </c>
    </row>
    <row r="8773" customFormat="false" ht="15" hidden="false" customHeight="false" outlineLevel="0" collapsed="false">
      <c r="A8773" s="2" t="n">
        <v>8739</v>
      </c>
      <c r="B8773" s="2" t="n">
        <v>3</v>
      </c>
      <c r="C8773" s="22" t="n">
        <f aca="true">NORMSINV(MAX(RAND(),0.000000000001))</f>
        <v>-0.201651468240096</v>
      </c>
      <c r="D8773" s="24" t="n">
        <f aca="false">IF($B$11="","",$B$11*EXP($B$12*C8773))</f>
        <v>851.946480347047</v>
      </c>
      <c r="E8773" s="20" t="n">
        <f aca="true">IF($B$10="","",$B$10*(1-$B$14+2*$B$14*RAND()))</f>
        <v>4.0744483079309</v>
      </c>
      <c r="F8773" s="21" t="n">
        <f aca="false">INDEX($E$17:$E$28,B8773)</f>
        <v>5.0612</v>
      </c>
      <c r="G8773" s="25" t="n">
        <f aca="false">IF(OR(D8773="",E8773="",F8773=""),"",D8773*($B$7-$B$8-F8773-E8773))</f>
        <v>3070.71473799119</v>
      </c>
      <c r="H8773" s="25" t="n">
        <f aca="false">IF(D8773="","",D8773*$F$30)</f>
        <v>4259.05084455096</v>
      </c>
    </row>
    <row r="8774" customFormat="false" ht="15" hidden="false" customHeight="false" outlineLevel="0" collapsed="false">
      <c r="A8774" s="2" t="n">
        <v>8740</v>
      </c>
      <c r="B8774" s="2" t="n">
        <v>4</v>
      </c>
      <c r="C8774" s="22" t="n">
        <f aca="true">NORMSINV(MAX(RAND(),0.000000000001))</f>
        <v>-0.439819679778542</v>
      </c>
      <c r="D8774" s="24" t="n">
        <f aca="false">IF($B$11="","",$B$11*EXP($B$12*C8774))</f>
        <v>770.598669590935</v>
      </c>
      <c r="E8774" s="20" t="n">
        <f aca="true">IF($B$10="","",$B$10*(1-$B$14+2*$B$14*RAND()))</f>
        <v>3.46596025900351</v>
      </c>
      <c r="F8774" s="21" t="n">
        <f aca="false">INDEX($E$17:$E$28,B8774)</f>
        <v>4.89657419354839</v>
      </c>
      <c r="G8774" s="25" t="n">
        <f aca="false">IF(OR(D8774="",E8774="",F8774=""),"",D8774*($B$7-$B$8-F8774-E8774))</f>
        <v>3373.26912704367</v>
      </c>
      <c r="H8774" s="25" t="n">
        <f aca="false">IF(D8774="","",D8774*$F$30)</f>
        <v>3852.376869019</v>
      </c>
    </row>
    <row r="8775" customFormat="false" ht="15" hidden="false" customHeight="false" outlineLevel="0" collapsed="false">
      <c r="A8775" s="2" t="n">
        <v>8741</v>
      </c>
      <c r="B8775" s="2" t="n">
        <v>5</v>
      </c>
      <c r="C8775" s="22" t="n">
        <f aca="true">NORMSINV(MAX(RAND(),0.000000000001))</f>
        <v>0.3548336997324</v>
      </c>
      <c r="D8775" s="24" t="n">
        <f aca="false">IF($B$11="","",$B$11*EXP($B$12*C8775))</f>
        <v>1077.07862160239</v>
      </c>
      <c r="E8775" s="20" t="n">
        <f aca="true">IF($B$10="","",$B$10*(1-$B$14+2*$B$14*RAND()))</f>
        <v>3.63018340682359</v>
      </c>
      <c r="F8775" s="21" t="n">
        <f aca="false">INDEX($E$17:$E$28,B8775)</f>
        <v>4.761</v>
      </c>
      <c r="G8775" s="25" t="n">
        <f aca="false">IF(OR(D8775="",E8775="",F8775=""),"",D8775*($B$7-$B$8-F8775-E8775))</f>
        <v>4684.01738178004</v>
      </c>
      <c r="H8775" s="25" t="n">
        <f aca="false">IF(D8775="","",D8775*$F$30)</f>
        <v>5384.53144511465</v>
      </c>
    </row>
    <row r="8776" customFormat="false" ht="15" hidden="false" customHeight="false" outlineLevel="0" collapsed="false">
      <c r="A8776" s="2" t="n">
        <v>8742</v>
      </c>
      <c r="B8776" s="2" t="n">
        <v>6</v>
      </c>
      <c r="C8776" s="22" t="n">
        <f aca="true">NORMSINV(MAX(RAND(),0.000000000001))</f>
        <v>0.343362360764274</v>
      </c>
      <c r="D8776" s="24" t="n">
        <f aca="false">IF($B$11="","",$B$11*EXP($B$12*C8776))</f>
        <v>1071.88498103602</v>
      </c>
      <c r="E8776" s="20" t="n">
        <f aca="true">IF($B$10="","",$B$10*(1-$B$14+2*$B$14*RAND()))</f>
        <v>3.81167071268078</v>
      </c>
      <c r="F8776" s="21" t="n">
        <f aca="false">INDEX($E$17:$E$28,B8776)</f>
        <v>4.761</v>
      </c>
      <c r="G8776" s="25" t="n">
        <f aca="false">IF(OR(D8776="",E8776="",F8776=""),"",D8776*($B$7-$B$8-F8776-E8776))</f>
        <v>4466.897674109</v>
      </c>
      <c r="H8776" s="25" t="n">
        <f aca="false">IF(D8776="","",D8776*$F$30)</f>
        <v>5358.56739719525</v>
      </c>
    </row>
    <row r="8777" customFormat="false" ht="15" hidden="false" customHeight="false" outlineLevel="0" collapsed="false">
      <c r="A8777" s="2" t="n">
        <v>8743</v>
      </c>
      <c r="B8777" s="2" t="n">
        <v>7</v>
      </c>
      <c r="C8777" s="22" t="n">
        <f aca="true">NORMSINV(MAX(RAND(),0.000000000001))</f>
        <v>0.163641172459678</v>
      </c>
      <c r="D8777" s="24" t="n">
        <f aca="false">IF($B$11="","",$B$11*EXP($B$12*C8777))</f>
        <v>993.710216796154</v>
      </c>
      <c r="E8777" s="20" t="n">
        <f aca="true">IF($B$10="","",$B$10*(1-$B$14+2*$B$14*RAND()))</f>
        <v>3.8355095231516</v>
      </c>
      <c r="F8777" s="21" t="n">
        <f aca="false">INDEX($E$17:$E$28,B8777)</f>
        <v>4.761</v>
      </c>
      <c r="G8777" s="25" t="n">
        <f aca="false">IF(OR(D8777="",E8777="",F8777=""),"",D8777*($B$7-$B$8-F8777-E8777))</f>
        <v>4117.42882004182</v>
      </c>
      <c r="H8777" s="25" t="n">
        <f aca="false">IF(D8777="","",D8777*$F$30)</f>
        <v>4967.75611580733</v>
      </c>
    </row>
    <row r="8778" customFormat="false" ht="15" hidden="false" customHeight="false" outlineLevel="0" collapsed="false">
      <c r="A8778" s="2" t="n">
        <v>8744</v>
      </c>
      <c r="B8778" s="2" t="n">
        <v>8</v>
      </c>
      <c r="C8778" s="22" t="n">
        <f aca="true">NORMSINV(MAX(RAND(),0.000000000001))</f>
        <v>-0.275386805674378</v>
      </c>
      <c r="D8778" s="24" t="n">
        <f aca="false">IF($B$11="","",$B$11*EXP($B$12*C8778))</f>
        <v>825.883844229658</v>
      </c>
      <c r="E8778" s="20" t="n">
        <f aca="true">IF($B$10="","",$B$10*(1-$B$14+2*$B$14*RAND()))</f>
        <v>3.91868659384118</v>
      </c>
      <c r="F8778" s="21" t="n">
        <f aca="false">INDEX($E$17:$E$28,B8778)</f>
        <v>4.761</v>
      </c>
      <c r="G8778" s="25" t="n">
        <f aca="false">IF(OR(D8778="",E8778="",F8778=""),"",D8778*($B$7-$B$8-F8778-E8778))</f>
        <v>3353.34724465566</v>
      </c>
      <c r="H8778" s="25" t="n">
        <f aca="false">IF(D8778="","",D8778*$F$30)</f>
        <v>4128.75851407291</v>
      </c>
    </row>
    <row r="8779" customFormat="false" ht="15" hidden="false" customHeight="false" outlineLevel="0" collapsed="false">
      <c r="A8779" s="2" t="n">
        <v>8745</v>
      </c>
      <c r="B8779" s="2" t="n">
        <v>9</v>
      </c>
      <c r="C8779" s="22" t="n">
        <f aca="true">NORMSINV(MAX(RAND(),0.000000000001))</f>
        <v>0.00422018352465446</v>
      </c>
      <c r="D8779" s="24" t="n">
        <f aca="false">IF($B$11="","",$B$11*EXP($B$12*C8779))</f>
        <v>929.150786894325</v>
      </c>
      <c r="E8779" s="20" t="n">
        <f aca="true">IF($B$10="","",$B$10*(1-$B$14+2*$B$14*RAND()))</f>
        <v>4.04701031975762</v>
      </c>
      <c r="F8779" s="21" t="n">
        <f aca="false">INDEX($E$17:$E$28,B8779)</f>
        <v>4.761</v>
      </c>
      <c r="G8779" s="25" t="n">
        <f aca="false">IF(OR(D8779="",E8779="",F8779=""),"",D8779*($B$7-$B$8-F8779-E8779))</f>
        <v>3653.41130545758</v>
      </c>
      <c r="H8779" s="25" t="n">
        <f aca="false">IF(D8779="","",D8779*$F$30)</f>
        <v>4645.01061384211</v>
      </c>
    </row>
    <row r="8780" customFormat="false" ht="15" hidden="false" customHeight="false" outlineLevel="0" collapsed="false">
      <c r="A8780" s="2" t="n">
        <v>8746</v>
      </c>
      <c r="B8780" s="2" t="n">
        <v>10</v>
      </c>
      <c r="C8780" s="22" t="n">
        <f aca="true">NORMSINV(MAX(RAND(),0.000000000001))</f>
        <v>-0.747135266290771</v>
      </c>
      <c r="D8780" s="24" t="n">
        <f aca="false">IF($B$11="","",$B$11*EXP($B$12*C8780))</f>
        <v>677.002757249719</v>
      </c>
      <c r="E8780" s="20" t="n">
        <f aca="true">IF($B$10="","",$B$10*(1-$B$14+2*$B$14*RAND()))</f>
        <v>3.80063742217863</v>
      </c>
      <c r="F8780" s="21" t="n">
        <f aca="false">INDEX($E$17:$E$28,B8780)</f>
        <v>4.761</v>
      </c>
      <c r="G8780" s="25" t="n">
        <f aca="false">IF(OR(D8780="",E8780="",F8780=""),"",D8780*($B$7-$B$8-F8780-E8780))</f>
        <v>2828.76298597411</v>
      </c>
      <c r="H8780" s="25" t="n">
        <f aca="false">IF(D8780="","",D8780*$F$30)</f>
        <v>3384.47218404279</v>
      </c>
    </row>
    <row r="8781" customFormat="false" ht="15" hidden="false" customHeight="false" outlineLevel="0" collapsed="false">
      <c r="A8781" s="2" t="n">
        <v>8747</v>
      </c>
      <c r="B8781" s="2" t="n">
        <v>11</v>
      </c>
      <c r="C8781" s="22" t="n">
        <f aca="true">NORMSINV(MAX(RAND(),0.000000000001))</f>
        <v>-0.947298974484701</v>
      </c>
      <c r="D8781" s="24" t="n">
        <f aca="false">IF($B$11="","",$B$11*EXP($B$12*C8781))</f>
        <v>622.244530374044</v>
      </c>
      <c r="E8781" s="20" t="n">
        <f aca="true">IF($B$10="","",$B$10*(1-$B$14+2*$B$14*RAND()))</f>
        <v>3.93028954626606</v>
      </c>
      <c r="F8781" s="21" t="n">
        <f aca="false">INDEX($E$17:$E$28,B8781)</f>
        <v>4.761</v>
      </c>
      <c r="G8781" s="25" t="n">
        <f aca="false">IF(OR(D8781="",E8781="",F8781=""),"",D8781*($B$7-$B$8-F8781-E8781))</f>
        <v>2519.28793490416</v>
      </c>
      <c r="H8781" s="25" t="n">
        <f aca="false">IF(D8781="","",D8781*$F$30)</f>
        <v>3110.72485624592</v>
      </c>
    </row>
    <row r="8782" customFormat="false" ht="15" hidden="false" customHeight="false" outlineLevel="0" collapsed="false">
      <c r="A8782" s="2" t="n">
        <v>8748</v>
      </c>
      <c r="B8782" s="2" t="n">
        <v>12</v>
      </c>
      <c r="C8782" s="22" t="n">
        <f aca="true">NORMSINV(MAX(RAND(),0.000000000001))</f>
        <v>-2.4966699973383</v>
      </c>
      <c r="D8782" s="24" t="n">
        <f aca="false">IF($B$11="","",$B$11*EXP($B$12*C8782))</f>
        <v>323.914883678272</v>
      </c>
      <c r="E8782" s="20" t="n">
        <f aca="true">IF($B$10="","",$B$10*(1-$B$14+2*$B$14*RAND()))</f>
        <v>3.92934502330539</v>
      </c>
      <c r="F8782" s="21" t="n">
        <f aca="false">INDEX($E$17:$E$28,B8782)</f>
        <v>4.761</v>
      </c>
      <c r="G8782" s="25" t="n">
        <f aca="false">IF(OR(D8782="",E8782="",F8782=""),"",D8782*($B$7-$B$8-F8782-E8782))</f>
        <v>1311.74352071317</v>
      </c>
      <c r="H8782" s="25" t="n">
        <f aca="false">IF(D8782="","",D8782*$F$30)</f>
        <v>1619.31528648442</v>
      </c>
    </row>
    <row r="8783" customFormat="false" ht="15" hidden="false" customHeight="false" outlineLevel="0" collapsed="false">
      <c r="A8783" s="2" t="n">
        <v>8749</v>
      </c>
      <c r="B8783" s="2" t="n">
        <v>1</v>
      </c>
      <c r="C8783" s="22" t="n">
        <f aca="true">NORMSINV(MAX(RAND(),0.000000000001))</f>
        <v>-0.304184078230179</v>
      </c>
      <c r="D8783" s="24" t="n">
        <f aca="false">IF($B$11="","",$B$11*EXP($B$12*C8783))</f>
        <v>815.922965701347</v>
      </c>
      <c r="E8783" s="20" t="n">
        <f aca="true">IF($B$10="","",$B$10*(1-$B$14+2*$B$14*RAND()))</f>
        <v>3.72016035993081</v>
      </c>
      <c r="F8783" s="21" t="n">
        <f aca="false">INDEX($E$17:$E$28,B8783)</f>
        <v>4.92562580645161</v>
      </c>
      <c r="G8783" s="25" t="n">
        <f aca="false">IF(OR(D8783="",E8783="",F8783=""),"",D8783*($B$7-$B$8-F8783-E8783))</f>
        <v>3340.56309334073</v>
      </c>
      <c r="H8783" s="25" t="n">
        <f aca="false">IF(D8783="","",D8783*$F$30)</f>
        <v>4078.96209013417</v>
      </c>
    </row>
    <row r="8784" customFormat="false" ht="15" hidden="false" customHeight="false" outlineLevel="0" collapsed="false">
      <c r="A8784" s="2" t="n">
        <v>8750</v>
      </c>
      <c r="B8784" s="2" t="n">
        <v>2</v>
      </c>
      <c r="C8784" s="22" t="n">
        <f aca="true">NORMSINV(MAX(RAND(),0.000000000001))</f>
        <v>-1.17839250560673</v>
      </c>
      <c r="D8784" s="24" t="n">
        <f aca="false">IF($B$11="","",$B$11*EXP($B$12*C8784))</f>
        <v>564.510045465663</v>
      </c>
      <c r="E8784" s="20" t="n">
        <f aca="true">IF($B$10="","",$B$10*(1-$B$14+2*$B$14*RAND()))</f>
        <v>3.62639978784963</v>
      </c>
      <c r="F8784" s="21" t="n">
        <f aca="false">INDEX($E$17:$E$28,B8784)</f>
        <v>5.0612</v>
      </c>
      <c r="G8784" s="25" t="n">
        <f aca="false">IF(OR(D8784="",E8784="",F8784=""),"",D8784*($B$7-$B$8-F8784-E8784))</f>
        <v>2287.62062800606</v>
      </c>
      <c r="H8784" s="25" t="n">
        <f aca="false">IF(D8784="","",D8784*$F$30)</f>
        <v>2822.09861929194</v>
      </c>
    </row>
    <row r="8785" customFormat="false" ht="15" hidden="false" customHeight="false" outlineLevel="0" collapsed="false">
      <c r="A8785" s="2" t="n">
        <v>8751</v>
      </c>
      <c r="B8785" s="2" t="n">
        <v>3</v>
      </c>
      <c r="C8785" s="22" t="n">
        <f aca="true">NORMSINV(MAX(RAND(),0.000000000001))</f>
        <v>-0.322444580900743</v>
      </c>
      <c r="D8785" s="24" t="n">
        <f aca="false">IF($B$11="","",$B$11*EXP($B$12*C8785))</f>
        <v>809.669054539367</v>
      </c>
      <c r="E8785" s="20" t="n">
        <f aca="true">IF($B$10="","",$B$10*(1-$B$14+2*$B$14*RAND()))</f>
        <v>4.03792889630433</v>
      </c>
      <c r="F8785" s="21" t="n">
        <f aca="false">INDEX($E$17:$E$28,B8785)</f>
        <v>5.0612</v>
      </c>
      <c r="G8785" s="25" t="n">
        <f aca="false">IF(OR(D8785="",E8785="",F8785=""),"",D8785*($B$7-$B$8-F8785-E8785))</f>
        <v>2947.90066422898</v>
      </c>
      <c r="H8785" s="25" t="n">
        <f aca="false">IF(D8785="","",D8785*$F$30)</f>
        <v>4047.6975374532</v>
      </c>
    </row>
    <row r="8786" customFormat="false" ht="15" hidden="false" customHeight="false" outlineLevel="0" collapsed="false">
      <c r="A8786" s="2" t="n">
        <v>8752</v>
      </c>
      <c r="B8786" s="2" t="n">
        <v>4</v>
      </c>
      <c r="C8786" s="22" t="n">
        <f aca="true">NORMSINV(MAX(RAND(),0.000000000001))</f>
        <v>-0.571233103748979</v>
      </c>
      <c r="D8786" s="24" t="n">
        <f aca="false">IF($B$11="","",$B$11*EXP($B$12*C8786))</f>
        <v>729.088080247516</v>
      </c>
      <c r="E8786" s="20" t="n">
        <f aca="true">IF($B$10="","",$B$10*(1-$B$14+2*$B$14*RAND()))</f>
        <v>4.03847353286166</v>
      </c>
      <c r="F8786" s="21" t="n">
        <f aca="false">INDEX($E$17:$E$28,B8786)</f>
        <v>4.89657419354839</v>
      </c>
      <c r="G8786" s="25" t="n">
        <f aca="false">IF(OR(D8786="",E8786="",F8786=""),"",D8786*($B$7-$B$8-F8786-E8786))</f>
        <v>2774.14534858512</v>
      </c>
      <c r="H8786" s="25" t="n">
        <f aca="false">IF(D8786="","",D8786*$F$30)</f>
        <v>3644.85713077338</v>
      </c>
    </row>
    <row r="8787" customFormat="false" ht="15" hidden="false" customHeight="false" outlineLevel="0" collapsed="false">
      <c r="A8787" s="2" t="n">
        <v>8753</v>
      </c>
      <c r="B8787" s="2" t="n">
        <v>5</v>
      </c>
      <c r="C8787" s="22" t="n">
        <f aca="true">NORMSINV(MAX(RAND(),0.000000000001))</f>
        <v>-0.947478795374041</v>
      </c>
      <c r="D8787" s="24" t="n">
        <f aca="false">IF($B$11="","",$B$11*EXP($B$12*C8787))</f>
        <v>622.197384430205</v>
      </c>
      <c r="E8787" s="20" t="n">
        <f aca="true">IF($B$10="","",$B$10*(1-$B$14+2*$B$14*RAND()))</f>
        <v>3.84907922947501</v>
      </c>
      <c r="F8787" s="21" t="n">
        <f aca="false">INDEX($E$17:$E$28,B8787)</f>
        <v>4.761</v>
      </c>
      <c r="G8787" s="25" t="n">
        <f aca="false">IF(OR(D8787="",E8787="",F8787=""),"",D8787*($B$7-$B$8-F8787-E8787))</f>
        <v>2569.62590132462</v>
      </c>
      <c r="H8787" s="25" t="n">
        <f aca="false">IF(D8787="","",D8787*$F$30)</f>
        <v>3110.48916424348</v>
      </c>
    </row>
    <row r="8788" customFormat="false" ht="15" hidden="false" customHeight="false" outlineLevel="0" collapsed="false">
      <c r="A8788" s="2" t="n">
        <v>8754</v>
      </c>
      <c r="B8788" s="2" t="n">
        <v>6</v>
      </c>
      <c r="C8788" s="22" t="n">
        <f aca="true">NORMSINV(MAX(RAND(),0.000000000001))</f>
        <v>1.68573878842862</v>
      </c>
      <c r="D8788" s="24" t="n">
        <f aca="false">IF($B$11="","",$B$11*EXP($B$12*C8788))</f>
        <v>1887.11770102354</v>
      </c>
      <c r="E8788" s="20" t="n">
        <f aca="true">IF($B$10="","",$B$10*(1-$B$14+2*$B$14*RAND()))</f>
        <v>3.76175486792699</v>
      </c>
      <c r="F8788" s="21" t="n">
        <f aca="false">INDEX($E$17:$E$28,B8788)</f>
        <v>4.761</v>
      </c>
      <c r="G8788" s="25" t="n">
        <f aca="false">IF(OR(D8788="",E8788="",F8788=""),"",D8788*($B$7-$B$8-F8788-E8788))</f>
        <v>7958.43793829032</v>
      </c>
      <c r="H8788" s="25" t="n">
        <f aca="false">IF(D8788="","",D8788*$F$30)</f>
        <v>9434.07881095687</v>
      </c>
    </row>
    <row r="8789" customFormat="false" ht="15" hidden="false" customHeight="false" outlineLevel="0" collapsed="false">
      <c r="A8789" s="2" t="n">
        <v>8755</v>
      </c>
      <c r="B8789" s="2" t="n">
        <v>7</v>
      </c>
      <c r="C8789" s="22" t="n">
        <f aca="true">NORMSINV(MAX(RAND(),0.000000000001))</f>
        <v>-0.690338345396763</v>
      </c>
      <c r="D8789" s="24" t="n">
        <f aca="false">IF($B$11="","",$B$11*EXP($B$12*C8789))</f>
        <v>693.400421300806</v>
      </c>
      <c r="E8789" s="20" t="n">
        <f aca="true">IF($B$10="","",$B$10*(1-$B$14+2*$B$14*RAND()))</f>
        <v>4.05228558811866</v>
      </c>
      <c r="F8789" s="21" t="n">
        <f aca="false">INDEX($E$17:$E$28,B8789)</f>
        <v>4.761</v>
      </c>
      <c r="G8789" s="25" t="n">
        <f aca="false">IF(OR(D8789="",E8789="",F8789=""),"",D8789*($B$7-$B$8-F8789-E8789))</f>
        <v>2722.78542752647</v>
      </c>
      <c r="H8789" s="25" t="n">
        <f aca="false">IF(D8789="","",D8789*$F$30)</f>
        <v>3466.44738616699</v>
      </c>
    </row>
    <row r="8790" customFormat="false" ht="15" hidden="false" customHeight="false" outlineLevel="0" collapsed="false">
      <c r="A8790" s="2" t="n">
        <v>8756</v>
      </c>
      <c r="B8790" s="2" t="n">
        <v>8</v>
      </c>
      <c r="C8790" s="22" t="n">
        <f aca="true">NORMSINV(MAX(RAND(),0.000000000001))</f>
        <v>-0.0706343117295709</v>
      </c>
      <c r="D8790" s="24" t="n">
        <f aca="false">IF($B$11="","",$B$11*EXP($B$12*C8790))</f>
        <v>900.301666658156</v>
      </c>
      <c r="E8790" s="20" t="n">
        <f aca="true">IF($B$10="","",$B$10*(1-$B$14+2*$B$14*RAND()))</f>
        <v>4.00969284588575</v>
      </c>
      <c r="F8790" s="21" t="n">
        <f aca="false">INDEX($E$17:$E$28,B8790)</f>
        <v>4.761</v>
      </c>
      <c r="G8790" s="25" t="n">
        <f aca="false">IF(OR(D8790="",E8790="",F8790=""),"",D8790*($B$7-$B$8-F8790-E8790))</f>
        <v>3573.5738463272</v>
      </c>
      <c r="H8790" s="25" t="n">
        <f aca="false">IF(D8790="","",D8790*$F$30)</f>
        <v>4500.78809195745</v>
      </c>
    </row>
    <row r="8791" customFormat="false" ht="15" hidden="false" customHeight="false" outlineLevel="0" collapsed="false">
      <c r="A8791" s="2" t="n">
        <v>8757</v>
      </c>
      <c r="B8791" s="2" t="n">
        <v>9</v>
      </c>
      <c r="C8791" s="22" t="n">
        <f aca="true">NORMSINV(MAX(RAND(),0.000000000001))</f>
        <v>0.269765588918297</v>
      </c>
      <c r="D8791" s="24" t="n">
        <f aca="false">IF($B$11="","",$B$11*EXP($B$12*C8791))</f>
        <v>1039.15468604452</v>
      </c>
      <c r="E8791" s="20" t="n">
        <f aca="true">IF($B$10="","",$B$10*(1-$B$14+2*$B$14*RAND()))</f>
        <v>3.92296430830809</v>
      </c>
      <c r="F8791" s="21" t="n">
        <f aca="false">INDEX($E$17:$E$28,B8791)</f>
        <v>4.761</v>
      </c>
      <c r="G8791" s="25" t="n">
        <f aca="false">IF(OR(D8791="",E8791="",F8791=""),"",D8791*($B$7-$B$8-F8791-E8791))</f>
        <v>4214.84849578548</v>
      </c>
      <c r="H8791" s="25" t="n">
        <f aca="false">IF(D8791="","",D8791*$F$30)</f>
        <v>5194.94210647376</v>
      </c>
    </row>
    <row r="8792" customFormat="false" ht="15" hidden="false" customHeight="false" outlineLevel="0" collapsed="false">
      <c r="A8792" s="2" t="n">
        <v>8758</v>
      </c>
      <c r="B8792" s="2" t="n">
        <v>10</v>
      </c>
      <c r="C8792" s="22" t="n">
        <f aca="true">NORMSINV(MAX(RAND(),0.000000000001))</f>
        <v>-0.211627644013631</v>
      </c>
      <c r="D8792" s="24" t="n">
        <f aca="false">IF($B$11="","",$B$11*EXP($B$12*C8792))</f>
        <v>848.37273601829</v>
      </c>
      <c r="E8792" s="20" t="n">
        <f aca="true">IF($B$10="","",$B$10*(1-$B$14+2*$B$14*RAND()))</f>
        <v>3.80628797686066</v>
      </c>
      <c r="F8792" s="21" t="n">
        <f aca="false">INDEX($E$17:$E$28,B8792)</f>
        <v>4.761</v>
      </c>
      <c r="G8792" s="25" t="n">
        <f aca="false">IF(OR(D8792="",E8792="",F8792=""),"",D8792*($B$7-$B$8-F8792-E8792))</f>
        <v>3540.01511568714</v>
      </c>
      <c r="H8792" s="25" t="n">
        <f aca="false">IF(D8792="","",D8792*$F$30)</f>
        <v>4241.18498190263</v>
      </c>
    </row>
    <row r="8793" customFormat="false" ht="15" hidden="false" customHeight="false" outlineLevel="0" collapsed="false">
      <c r="A8793" s="2" t="n">
        <v>8759</v>
      </c>
      <c r="B8793" s="2" t="n">
        <v>11</v>
      </c>
      <c r="C8793" s="22" t="n">
        <f aca="true">NORMSINV(MAX(RAND(),0.000000000001))</f>
        <v>0.0400304934309617</v>
      </c>
      <c r="D8793" s="24" t="n">
        <f aca="false">IF($B$11="","",$B$11*EXP($B$12*C8793))</f>
        <v>943.277285997406</v>
      </c>
      <c r="E8793" s="20" t="n">
        <f aca="true">IF($B$10="","",$B$10*(1-$B$14+2*$B$14*RAND()))</f>
        <v>3.97236428375525</v>
      </c>
      <c r="F8793" s="21" t="n">
        <f aca="false">INDEX($E$17:$E$28,B8793)</f>
        <v>4.761</v>
      </c>
      <c r="G8793" s="25" t="n">
        <f aca="false">IF(OR(D8793="",E8793="",F8793=""),"",D8793*($B$7-$B$8-F8793-E8793))</f>
        <v>3779.36846439962</v>
      </c>
      <c r="H8793" s="25" t="n">
        <f aca="false">IF(D8793="","",D8793*$F$30)</f>
        <v>4715.63180815823</v>
      </c>
    </row>
    <row r="8794" customFormat="false" ht="15" hidden="false" customHeight="false" outlineLevel="0" collapsed="false">
      <c r="A8794" s="2" t="n">
        <v>8760</v>
      </c>
      <c r="B8794" s="2" t="n">
        <v>12</v>
      </c>
      <c r="C8794" s="22" t="n">
        <f aca="true">NORMSINV(MAX(RAND(),0.000000000001))</f>
        <v>-1.60152181315773</v>
      </c>
      <c r="D8794" s="24" t="n">
        <f aca="false">IF($B$11="","",$B$11*EXP($B$12*C8794))</f>
        <v>472.324309726517</v>
      </c>
      <c r="E8794" s="20" t="n">
        <f aca="true">IF($B$10="","",$B$10*(1-$B$14+2*$B$14*RAND()))</f>
        <v>3.44674372864538</v>
      </c>
      <c r="F8794" s="21" t="n">
        <f aca="false">INDEX($E$17:$E$28,B8794)</f>
        <v>4.761</v>
      </c>
      <c r="G8794" s="25" t="n">
        <f aca="false">IF(OR(D8794="",E8794="",F8794=""),"",D8794*($B$7-$B$8-F8794-E8794))</f>
        <v>2140.69481487125</v>
      </c>
      <c r="H8794" s="25" t="n">
        <f aca="false">IF(D8794="","",D8794*$F$30)</f>
        <v>2361.2436891848</v>
      </c>
    </row>
    <row r="8795" customFormat="false" ht="15" hidden="false" customHeight="false" outlineLevel="0" collapsed="false">
      <c r="A8795" s="2" t="n">
        <v>8761</v>
      </c>
      <c r="B8795" s="2" t="n">
        <v>1</v>
      </c>
      <c r="C8795" s="22" t="n">
        <f aca="true">NORMSINV(MAX(RAND(),0.000000000001))</f>
        <v>0.0875902955086564</v>
      </c>
      <c r="D8795" s="24" t="n">
        <f aca="false">IF($B$11="","",$B$11*EXP($B$12*C8795))</f>
        <v>962.371328765408</v>
      </c>
      <c r="E8795" s="20" t="n">
        <f aca="true">IF($B$10="","",$B$10*(1-$B$14+2*$B$14*RAND()))</f>
        <v>3.59462780665151</v>
      </c>
      <c r="F8795" s="21" t="n">
        <f aca="false">INDEX($E$17:$E$28,B8795)</f>
        <v>4.92562580645161</v>
      </c>
      <c r="G8795" s="25" t="n">
        <f aca="false">IF(OR(D8795="",E8795="",F8795=""),"",D8795*($B$7-$B$8-F8795-E8795))</f>
        <v>4060.96293741098</v>
      </c>
      <c r="H8795" s="25" t="n">
        <f aca="false">IF(D8795="","",D8795*$F$30)</f>
        <v>4811.08674676403</v>
      </c>
    </row>
    <row r="8796" customFormat="false" ht="15" hidden="false" customHeight="false" outlineLevel="0" collapsed="false">
      <c r="A8796" s="2" t="n">
        <v>8762</v>
      </c>
      <c r="B8796" s="2" t="n">
        <v>2</v>
      </c>
      <c r="C8796" s="22" t="n">
        <f aca="true">NORMSINV(MAX(RAND(),0.000000000001))</f>
        <v>0.416954469709571</v>
      </c>
      <c r="D8796" s="24" t="n">
        <f aca="false">IF($B$11="","",$B$11*EXP($B$12*C8796))</f>
        <v>1105.64401102551</v>
      </c>
      <c r="E8796" s="20" t="n">
        <f aca="true">IF($B$10="","",$B$10*(1-$B$14+2*$B$14*RAND()))</f>
        <v>3.74349044543018</v>
      </c>
      <c r="F8796" s="21" t="n">
        <f aca="false">INDEX($E$17:$E$28,B8796)</f>
        <v>5.0612</v>
      </c>
      <c r="G8796" s="25" t="n">
        <f aca="false">IF(OR(D8796="",E8796="",F8796=""),"",D8796*($B$7-$B$8-F8796-E8796))</f>
        <v>4351.05144054159</v>
      </c>
      <c r="H8796" s="25" t="n">
        <f aca="false">IF(D8796="","",D8796*$F$30)</f>
        <v>5527.33553991873</v>
      </c>
    </row>
    <row r="8797" customFormat="false" ht="15" hidden="false" customHeight="false" outlineLevel="0" collapsed="false">
      <c r="A8797" s="2" t="n">
        <v>8763</v>
      </c>
      <c r="B8797" s="2" t="n">
        <v>3</v>
      </c>
      <c r="C8797" s="22" t="n">
        <f aca="true">NORMSINV(MAX(RAND(),0.000000000001))</f>
        <v>-1.84654531234465</v>
      </c>
      <c r="D8797" s="24" t="n">
        <f aca="false">IF($B$11="","",$B$11*EXP($B$12*C8797))</f>
        <v>425.992294592363</v>
      </c>
      <c r="E8797" s="20" t="n">
        <f aca="true">IF($B$10="","",$B$10*(1-$B$14+2*$B$14*RAND()))</f>
        <v>4.03948257433887</v>
      </c>
      <c r="F8797" s="21" t="n">
        <f aca="false">INDEX($E$17:$E$28,B8797)</f>
        <v>5.0612</v>
      </c>
      <c r="G8797" s="25" t="n">
        <f aca="false">IF(OR(D8797="",E8797="",F8797=""),"",D8797*($B$7-$B$8-F8797-E8797))</f>
        <v>1550.32118090736</v>
      </c>
      <c r="H8797" s="25" t="n">
        <f aca="false">IF(D8797="","",D8797*$F$30)</f>
        <v>2129.62067912614</v>
      </c>
    </row>
    <row r="8798" customFormat="false" ht="15" hidden="false" customHeight="false" outlineLevel="0" collapsed="false">
      <c r="A8798" s="2" t="n">
        <v>8764</v>
      </c>
      <c r="B8798" s="2" t="n">
        <v>4</v>
      </c>
      <c r="C8798" s="22" t="n">
        <f aca="true">NORMSINV(MAX(RAND(),0.000000000001))</f>
        <v>0.784722137849554</v>
      </c>
      <c r="D8798" s="24" t="n">
        <f aca="false">IF($B$11="","",$B$11*EXP($B$12*C8798))</f>
        <v>1290.96860934612</v>
      </c>
      <c r="E8798" s="20" t="n">
        <f aca="true">IF($B$10="","",$B$10*(1-$B$14+2*$B$14*RAND()))</f>
        <v>4.0790189703525</v>
      </c>
      <c r="F8798" s="21" t="n">
        <f aca="false">INDEX($E$17:$E$28,B8798)</f>
        <v>4.89657419354839</v>
      </c>
      <c r="G8798" s="25" t="n">
        <f aca="false">IF(OR(D8798="",E8798="",F8798=""),"",D8798*($B$7-$B$8-F8798-E8798))</f>
        <v>4859.73105821189</v>
      </c>
      <c r="H8798" s="25" t="n">
        <f aca="false">IF(D8798="","",D8798*$F$30)</f>
        <v>6453.81027184311</v>
      </c>
    </row>
    <row r="8799" customFormat="false" ht="15" hidden="false" customHeight="false" outlineLevel="0" collapsed="false">
      <c r="A8799" s="2" t="n">
        <v>8765</v>
      </c>
      <c r="B8799" s="2" t="n">
        <v>5</v>
      </c>
      <c r="C8799" s="22" t="n">
        <f aca="true">NORMSINV(MAX(RAND(),0.000000000001))</f>
        <v>0.383782637625903</v>
      </c>
      <c r="D8799" s="24" t="n">
        <f aca="false">IF($B$11="","",$B$11*EXP($B$12*C8799))</f>
        <v>1090.29739249511</v>
      </c>
      <c r="E8799" s="20" t="n">
        <f aca="true">IF($B$10="","",$B$10*(1-$B$14+2*$B$14*RAND()))</f>
        <v>3.54642552603508</v>
      </c>
      <c r="F8799" s="21" t="n">
        <f aca="false">INDEX($E$17:$E$28,B8799)</f>
        <v>4.761</v>
      </c>
      <c r="G8799" s="25" t="n">
        <f aca="false">IF(OR(D8799="",E8799="",F8799=""),"",D8799*($B$7-$B$8-F8799-E8799))</f>
        <v>4832.82439100434</v>
      </c>
      <c r="H8799" s="25" t="n">
        <f aca="false">IF(D8799="","",D8799*$F$30)</f>
        <v>5450.61472456156</v>
      </c>
    </row>
    <row r="8800" customFormat="false" ht="15" hidden="false" customHeight="false" outlineLevel="0" collapsed="false">
      <c r="A8800" s="2" t="n">
        <v>8766</v>
      </c>
      <c r="B8800" s="2" t="n">
        <v>6</v>
      </c>
      <c r="C8800" s="22" t="n">
        <f aca="true">NORMSINV(MAX(RAND(),0.000000000001))</f>
        <v>-0.220015182427427</v>
      </c>
      <c r="D8800" s="24" t="n">
        <f aca="false">IF($B$11="","",$B$11*EXP($B$12*C8800))</f>
        <v>845.379688835241</v>
      </c>
      <c r="E8800" s="20" t="n">
        <f aca="true">IF($B$10="","",$B$10*(1-$B$14+2*$B$14*RAND()))</f>
        <v>3.77792950662126</v>
      </c>
      <c r="F8800" s="21" t="n">
        <f aca="false">INDEX($E$17:$E$28,B8800)</f>
        <v>4.761</v>
      </c>
      <c r="G8800" s="25" t="n">
        <f aca="false">IF(OR(D8800="",E8800="",F8800=""),"",D8800*($B$7-$B$8-F8800-E8800))</f>
        <v>3551.49966646743</v>
      </c>
      <c r="H8800" s="25" t="n">
        <f aca="false">IF(D8800="","",D8800*$F$30)</f>
        <v>4226.22214042513</v>
      </c>
    </row>
    <row r="8801" customFormat="false" ht="15" hidden="false" customHeight="false" outlineLevel="0" collapsed="false">
      <c r="A8801" s="2" t="n">
        <v>8767</v>
      </c>
      <c r="B8801" s="2" t="n">
        <v>7</v>
      </c>
      <c r="C8801" s="22" t="n">
        <f aca="true">NORMSINV(MAX(RAND(),0.000000000001))</f>
        <v>-0.0779244479076384</v>
      </c>
      <c r="D8801" s="24" t="n">
        <f aca="false">IF($B$11="","",$B$11*EXP($B$12*C8801))</f>
        <v>897.540348885388</v>
      </c>
      <c r="E8801" s="20" t="n">
        <f aca="true">IF($B$10="","",$B$10*(1-$B$14+2*$B$14*RAND()))</f>
        <v>3.86459396791966</v>
      </c>
      <c r="F8801" s="21" t="n">
        <f aca="false">INDEX($E$17:$E$28,B8801)</f>
        <v>4.761</v>
      </c>
      <c r="G8801" s="25" t="n">
        <f aca="false">IF(OR(D8801="",E8801="",F8801=""),"",D8801*($B$7-$B$8-F8801-E8801))</f>
        <v>3692.84542548953</v>
      </c>
      <c r="H8801" s="25" t="n">
        <f aca="false">IF(D8801="","",D8801*$F$30)</f>
        <v>4486.98371214783</v>
      </c>
    </row>
    <row r="8802" customFormat="false" ht="15" hidden="false" customHeight="false" outlineLevel="0" collapsed="false">
      <c r="A8802" s="2" t="n">
        <v>8768</v>
      </c>
      <c r="B8802" s="2" t="n">
        <v>8</v>
      </c>
      <c r="C8802" s="22" t="n">
        <f aca="true">NORMSINV(MAX(RAND(),0.000000000001))</f>
        <v>-0.465197111737731</v>
      </c>
      <c r="D8802" s="24" t="n">
        <f aca="false">IF($B$11="","",$B$11*EXP($B$12*C8802))</f>
        <v>762.402412764512</v>
      </c>
      <c r="E8802" s="20" t="n">
        <f aca="true">IF($B$10="","",$B$10*(1-$B$14+2*$B$14*RAND()))</f>
        <v>3.48084595112758</v>
      </c>
      <c r="F8802" s="21" t="n">
        <f aca="false">INDEX($E$17:$E$28,B8802)</f>
        <v>4.761</v>
      </c>
      <c r="G8802" s="25" t="n">
        <f aca="false">IF(OR(D8802="",E8802="",F8802=""),"",D8802*($B$7-$B$8-F8802-E8802))</f>
        <v>3429.40349984679</v>
      </c>
      <c r="H8802" s="25" t="n">
        <f aca="false">IF(D8802="","",D8802*$F$30)</f>
        <v>3811.40214189235</v>
      </c>
    </row>
    <row r="8803" customFormat="false" ht="15" hidden="false" customHeight="false" outlineLevel="0" collapsed="false">
      <c r="A8803" s="2" t="n">
        <v>8769</v>
      </c>
      <c r="B8803" s="2" t="n">
        <v>9</v>
      </c>
      <c r="C8803" s="22" t="n">
        <f aca="true">NORMSINV(MAX(RAND(),0.000000000001))</f>
        <v>-1.0158406857671</v>
      </c>
      <c r="D8803" s="24" t="n">
        <f aca="false">IF($B$11="","",$B$11*EXP($B$12*C8803))</f>
        <v>604.530425101605</v>
      </c>
      <c r="E8803" s="20" t="n">
        <f aca="true">IF($B$10="","",$B$10*(1-$B$14+2*$B$14*RAND()))</f>
        <v>3.88414813905861</v>
      </c>
      <c r="F8803" s="21" t="n">
        <f aca="false">INDEX($E$17:$E$28,B8803)</f>
        <v>4.761</v>
      </c>
      <c r="G8803" s="25" t="n">
        <f aca="false">IF(OR(D8803="",E8803="",F8803=""),"",D8803*($B$7-$B$8-F8803-E8803))</f>
        <v>2475.46253622299</v>
      </c>
      <c r="H8803" s="25" t="n">
        <f aca="false">IF(D8803="","",D8803*$F$30)</f>
        <v>3022.16850116794</v>
      </c>
    </row>
    <row r="8804" customFormat="false" ht="15" hidden="false" customHeight="false" outlineLevel="0" collapsed="false">
      <c r="A8804" s="2" t="n">
        <v>8770</v>
      </c>
      <c r="B8804" s="2" t="n">
        <v>10</v>
      </c>
      <c r="C8804" s="22" t="n">
        <f aca="true">NORMSINV(MAX(RAND(),0.000000000001))</f>
        <v>-0.956906098609366</v>
      </c>
      <c r="D8804" s="24" t="n">
        <f aca="false">IF($B$11="","",$B$11*EXP($B$12*C8804))</f>
        <v>619.730703830277</v>
      </c>
      <c r="E8804" s="20" t="n">
        <f aca="true">IF($B$10="","",$B$10*(1-$B$14+2*$B$14*RAND()))</f>
        <v>3.38782271275557</v>
      </c>
      <c r="F8804" s="21" t="n">
        <f aca="false">INDEX($E$17:$E$28,B8804)</f>
        <v>4.761</v>
      </c>
      <c r="G8804" s="25" t="n">
        <f aca="false">IF(OR(D8804="",E8804="",F8804=""),"",D8804*($B$7-$B$8-F8804-E8804))</f>
        <v>2845.29353163357</v>
      </c>
      <c r="H8804" s="25" t="n">
        <f aca="false">IF(D8804="","",D8804*$F$30)</f>
        <v>3098.15773458832</v>
      </c>
    </row>
    <row r="8805" customFormat="false" ht="15" hidden="false" customHeight="false" outlineLevel="0" collapsed="false">
      <c r="A8805" s="2" t="n">
        <v>8771</v>
      </c>
      <c r="B8805" s="2" t="n">
        <v>11</v>
      </c>
      <c r="C8805" s="22" t="n">
        <f aca="true">NORMSINV(MAX(RAND(),0.000000000001))</f>
        <v>-0.550832251577806</v>
      </c>
      <c r="D8805" s="24" t="n">
        <f aca="false">IF($B$11="","",$B$11*EXP($B$12*C8805))</f>
        <v>735.382502155593</v>
      </c>
      <c r="E8805" s="20" t="n">
        <f aca="true">IF($B$10="","",$B$10*(1-$B$14+2*$B$14*RAND()))</f>
        <v>3.78638505290519</v>
      </c>
      <c r="F8805" s="21" t="n">
        <f aca="false">INDEX($E$17:$E$28,B8805)</f>
        <v>4.761</v>
      </c>
      <c r="G8805" s="25" t="n">
        <f aca="false">IF(OR(D8805="",E8805="",F8805=""),"",D8805*($B$7-$B$8-F8805-E8805))</f>
        <v>3083.17567036952</v>
      </c>
      <c r="H8805" s="25" t="n">
        <f aca="false">IF(D8805="","",D8805*$F$30)</f>
        <v>3676.32420477624</v>
      </c>
    </row>
    <row r="8806" customFormat="false" ht="15" hidden="false" customHeight="false" outlineLevel="0" collapsed="false">
      <c r="A8806" s="2" t="n">
        <v>8772</v>
      </c>
      <c r="B8806" s="2" t="n">
        <v>12</v>
      </c>
      <c r="C8806" s="22" t="n">
        <f aca="true">NORMSINV(MAX(RAND(),0.000000000001))</f>
        <v>-0.382069171051078</v>
      </c>
      <c r="D8806" s="24" t="n">
        <f aca="false">IF($B$11="","",$B$11*EXP($B$12*C8806))</f>
        <v>789.580514771506</v>
      </c>
      <c r="E8806" s="20" t="n">
        <f aca="true">IF($B$10="","",$B$10*(1-$B$14+2*$B$14*RAND()))</f>
        <v>3.96364964426458</v>
      </c>
      <c r="F8806" s="21" t="n">
        <f aca="false">INDEX($E$17:$E$28,B8806)</f>
        <v>4.761</v>
      </c>
      <c r="G8806" s="25" t="n">
        <f aca="false">IF(OR(D8806="",E8806="",F8806=""),"",D8806*($B$7-$B$8-F8806-E8806))</f>
        <v>3170.44240086953</v>
      </c>
      <c r="H8806" s="25" t="n">
        <f aca="false">IF(D8806="","",D8806*$F$30)</f>
        <v>3947.27090944571</v>
      </c>
    </row>
    <row r="8807" customFormat="false" ht="15" hidden="false" customHeight="false" outlineLevel="0" collapsed="false">
      <c r="A8807" s="2" t="n">
        <v>8773</v>
      </c>
      <c r="B8807" s="2" t="n">
        <v>1</v>
      </c>
      <c r="C8807" s="22" t="n">
        <f aca="true">NORMSINV(MAX(RAND(),0.000000000001))</f>
        <v>0.41581833983868</v>
      </c>
      <c r="D8807" s="24" t="n">
        <f aca="false">IF($B$11="","",$B$11*EXP($B$12*C8807))</f>
        <v>1105.1148365294</v>
      </c>
      <c r="E8807" s="20" t="n">
        <f aca="true">IF($B$10="","",$B$10*(1-$B$14+2*$B$14*RAND()))</f>
        <v>4.11075673238067</v>
      </c>
      <c r="F8807" s="21" t="n">
        <f aca="false">INDEX($E$17:$E$28,B8807)</f>
        <v>4.92562580645161</v>
      </c>
      <c r="G8807" s="25" t="n">
        <f aca="false">IF(OR(D8807="",E8807="",F8807=""),"",D8807*($B$7-$B$8-F8807-E8807))</f>
        <v>4092.92260516581</v>
      </c>
      <c r="H8807" s="25" t="n">
        <f aca="false">IF(D8807="","",D8807*$F$30)</f>
        <v>5524.69009077779</v>
      </c>
    </row>
    <row r="8808" customFormat="false" ht="15" hidden="false" customHeight="false" outlineLevel="0" collapsed="false">
      <c r="A8808" s="2" t="n">
        <v>8774</v>
      </c>
      <c r="B8808" s="2" t="n">
        <v>2</v>
      </c>
      <c r="C8808" s="22" t="n">
        <f aca="true">NORMSINV(MAX(RAND(),0.000000000001))</f>
        <v>-1.07714080781697</v>
      </c>
      <c r="D8808" s="24" t="n">
        <f aca="false">IF($B$11="","",$B$11*EXP($B$12*C8808))</f>
        <v>589.115469929672</v>
      </c>
      <c r="E8808" s="20" t="n">
        <f aca="true">IF($B$10="","",$B$10*(1-$B$14+2*$B$14*RAND()))</f>
        <v>3.81578643112547</v>
      </c>
      <c r="F8808" s="21" t="n">
        <f aca="false">INDEX($E$17:$E$28,B8808)</f>
        <v>5.0612</v>
      </c>
      <c r="G8808" s="25" t="n">
        <f aca="false">IF(OR(D8808="",E8808="",F8808=""),"",D8808*($B$7-$B$8-F8808-E8808))</f>
        <v>2275.76105397222</v>
      </c>
      <c r="H8808" s="25" t="n">
        <f aca="false">IF(D8808="","",D8808*$F$30)</f>
        <v>2945.10605727242</v>
      </c>
    </row>
    <row r="8809" customFormat="false" ht="15" hidden="false" customHeight="false" outlineLevel="0" collapsed="false">
      <c r="A8809" s="2" t="n">
        <v>8775</v>
      </c>
      <c r="B8809" s="2" t="n">
        <v>3</v>
      </c>
      <c r="C8809" s="22" t="n">
        <f aca="true">NORMSINV(MAX(RAND(),0.000000000001))</f>
        <v>-0.157499717286963</v>
      </c>
      <c r="D8809" s="24" t="n">
        <f aca="false">IF($B$11="","",$B$11*EXP($B$12*C8809))</f>
        <v>867.944487412908</v>
      </c>
      <c r="E8809" s="20" t="n">
        <f aca="true">IF($B$10="","",$B$10*(1-$B$14+2*$B$14*RAND()))</f>
        <v>4.06424873107116</v>
      </c>
      <c r="F8809" s="21" t="n">
        <f aca="false">INDEX($E$17:$E$28,B8809)</f>
        <v>5.0612</v>
      </c>
      <c r="G8809" s="25" t="n">
        <f aca="false">IF(OR(D8809="",E8809="",F8809=""),"",D8809*($B$7-$B$8-F8809-E8809))</f>
        <v>3137.22984833812</v>
      </c>
      <c r="H8809" s="25" t="n">
        <f aca="false">IF(D8809="","",D8809*$F$30)</f>
        <v>4339.02808147461</v>
      </c>
    </row>
    <row r="8810" customFormat="false" ht="15" hidden="false" customHeight="false" outlineLevel="0" collapsed="false">
      <c r="A8810" s="2" t="n">
        <v>8776</v>
      </c>
      <c r="B8810" s="2" t="n">
        <v>4</v>
      </c>
      <c r="C8810" s="22" t="n">
        <f aca="true">NORMSINV(MAX(RAND(),0.000000000001))</f>
        <v>0.0837052536323982</v>
      </c>
      <c r="D8810" s="24" t="n">
        <f aca="false">IF($B$11="","",$B$11*EXP($B$12*C8810))</f>
        <v>960.797191819841</v>
      </c>
      <c r="E8810" s="20" t="n">
        <f aca="true">IF($B$10="","",$B$10*(1-$B$14+2*$B$14*RAND()))</f>
        <v>3.47735578727615</v>
      </c>
      <c r="F8810" s="21" t="n">
        <f aca="false">INDEX($E$17:$E$28,B8810)</f>
        <v>4.89657419354839</v>
      </c>
      <c r="G8810" s="25" t="n">
        <f aca="false">IF(OR(D8810="",E8810="",F8810=""),"",D8810*($B$7-$B$8-F8810-E8810))</f>
        <v>4194.90781371259</v>
      </c>
      <c r="H8810" s="25" t="n">
        <f aca="false">IF(D8810="","",D8810*$F$30)</f>
        <v>4803.21732134575</v>
      </c>
    </row>
    <row r="8811" customFormat="false" ht="15" hidden="false" customHeight="false" outlineLevel="0" collapsed="false">
      <c r="A8811" s="2" t="n">
        <v>8777</v>
      </c>
      <c r="B8811" s="2" t="n">
        <v>5</v>
      </c>
      <c r="C8811" s="22" t="n">
        <f aca="true">NORMSINV(MAX(RAND(),0.000000000001))</f>
        <v>0.447284530093371</v>
      </c>
      <c r="D8811" s="24" t="n">
        <f aca="false">IF($B$11="","",$B$11*EXP($B$12*C8811))</f>
        <v>1119.86488413981</v>
      </c>
      <c r="E8811" s="20" t="n">
        <f aca="true">IF($B$10="","",$B$10*(1-$B$14+2*$B$14*RAND()))</f>
        <v>3.73734943406737</v>
      </c>
      <c r="F8811" s="21" t="n">
        <f aca="false">INDEX($E$17:$E$28,B8811)</f>
        <v>4.761</v>
      </c>
      <c r="G8811" s="25" t="n">
        <f aca="false">IF(OR(D8811="",E8811="",F8811=""),"",D8811*($B$7-$B$8-F8811-E8811))</f>
        <v>4750.07551957972</v>
      </c>
      <c r="H8811" s="25" t="n">
        <f aca="false">IF(D8811="","",D8811*$F$30)</f>
        <v>5598.42852879175</v>
      </c>
    </row>
    <row r="8812" customFormat="false" ht="15" hidden="false" customHeight="false" outlineLevel="0" collapsed="false">
      <c r="A8812" s="2" t="n">
        <v>8778</v>
      </c>
      <c r="B8812" s="2" t="n">
        <v>6</v>
      </c>
      <c r="C8812" s="22" t="n">
        <f aca="true">NORMSINV(MAX(RAND(),0.000000000001))</f>
        <v>0.653385352537457</v>
      </c>
      <c r="D8812" s="24" t="n">
        <f aca="false">IF($B$11="","",$B$11*EXP($B$12*C8812))</f>
        <v>1221.46618953717</v>
      </c>
      <c r="E8812" s="20" t="n">
        <f aca="true">IF($B$10="","",$B$10*(1-$B$14+2*$B$14*RAND()))</f>
        <v>3.9706089278201</v>
      </c>
      <c r="F8812" s="21" t="n">
        <f aca="false">INDEX($E$17:$E$28,B8812)</f>
        <v>4.761</v>
      </c>
      <c r="G8812" s="25" t="n">
        <f aca="false">IF(OR(D8812="",E8812="",F8812=""),"",D8812*($B$7-$B$8-F8812-E8812))</f>
        <v>4896.11416911041</v>
      </c>
      <c r="H8812" s="25" t="n">
        <f aca="false">IF(D8812="","",D8812*$F$30)</f>
        <v>6106.35377473424</v>
      </c>
    </row>
    <row r="8813" customFormat="false" ht="15" hidden="false" customHeight="false" outlineLevel="0" collapsed="false">
      <c r="A8813" s="2" t="n">
        <v>8779</v>
      </c>
      <c r="B8813" s="2" t="n">
        <v>7</v>
      </c>
      <c r="C8813" s="22" t="n">
        <f aca="true">NORMSINV(MAX(RAND(),0.000000000001))</f>
        <v>-0.943291170123039</v>
      </c>
      <c r="D8813" s="24" t="n">
        <f aca="false">IF($B$11="","",$B$11*EXP($B$12*C8813))</f>
        <v>623.296235328243</v>
      </c>
      <c r="E8813" s="20" t="n">
        <f aca="true">IF($B$10="","",$B$10*(1-$B$14+2*$B$14*RAND()))</f>
        <v>3.91922067901801</v>
      </c>
      <c r="F8813" s="21" t="n">
        <f aca="false">INDEX($E$17:$E$28,B8813)</f>
        <v>4.761</v>
      </c>
      <c r="G8813" s="25" t="n">
        <f aca="false">IF(OR(D8813="",E8813="",F8813=""),"",D8813*($B$7-$B$8-F8813-E8813))</f>
        <v>2530.44516703152</v>
      </c>
      <c r="H8813" s="25" t="n">
        <f aca="false">IF(D8813="","",D8813*$F$30)</f>
        <v>3115.98253965295</v>
      </c>
    </row>
    <row r="8814" customFormat="false" ht="15" hidden="false" customHeight="false" outlineLevel="0" collapsed="false">
      <c r="A8814" s="2" t="n">
        <v>8780</v>
      </c>
      <c r="B8814" s="2" t="n">
        <v>8</v>
      </c>
      <c r="C8814" s="22" t="n">
        <f aca="true">NORMSINV(MAX(RAND(),0.000000000001))</f>
        <v>1.34658716072559</v>
      </c>
      <c r="D8814" s="24" t="n">
        <f aca="false">IF($B$11="","",$B$11*EXP($B$12*C8814))</f>
        <v>1635.81909030753</v>
      </c>
      <c r="E8814" s="20" t="n">
        <f aca="true">IF($B$10="","",$B$10*(1-$B$14+2*$B$14*RAND()))</f>
        <v>3.79590034783961</v>
      </c>
      <c r="F8814" s="21" t="n">
        <f aca="false">INDEX($E$17:$E$28,B8814)</f>
        <v>4.761</v>
      </c>
      <c r="G8814" s="25" t="n">
        <f aca="false">IF(OR(D8814="",E8814="",F8814=""),"",D8814*($B$7-$B$8-F8814-E8814))</f>
        <v>6842.79426766277</v>
      </c>
      <c r="H8814" s="25" t="n">
        <f aca="false">IF(D8814="","",D8814*$F$30)</f>
        <v>8177.78679626542</v>
      </c>
    </row>
    <row r="8815" customFormat="false" ht="15" hidden="false" customHeight="false" outlineLevel="0" collapsed="false">
      <c r="A8815" s="2" t="n">
        <v>8781</v>
      </c>
      <c r="B8815" s="2" t="n">
        <v>9</v>
      </c>
      <c r="C8815" s="22" t="n">
        <f aca="true">NORMSINV(MAX(RAND(),0.000000000001))</f>
        <v>0.836808482000977</v>
      </c>
      <c r="D8815" s="24" t="n">
        <f aca="false">IF($B$11="","",$B$11*EXP($B$12*C8815))</f>
        <v>1319.61524700464</v>
      </c>
      <c r="E8815" s="20" t="n">
        <f aca="true">IF($B$10="","",$B$10*(1-$B$14+2*$B$14*RAND()))</f>
        <v>4.00856037344196</v>
      </c>
      <c r="F8815" s="21" t="n">
        <f aca="false">INDEX($E$17:$E$28,B8815)</f>
        <v>4.761</v>
      </c>
      <c r="G8815" s="25" t="n">
        <f aca="false">IF(OR(D8815="",E8815="",F8815=""),"",D8815*($B$7-$B$8-F8815-E8815))</f>
        <v>5239.45266851737</v>
      </c>
      <c r="H8815" s="25" t="n">
        <f aca="false">IF(D8815="","",D8815*$F$30)</f>
        <v>6597.02054282557</v>
      </c>
    </row>
    <row r="8816" customFormat="false" ht="15" hidden="false" customHeight="false" outlineLevel="0" collapsed="false">
      <c r="A8816" s="2" t="n">
        <v>8782</v>
      </c>
      <c r="B8816" s="2" t="n">
        <v>10</v>
      </c>
      <c r="C8816" s="22" t="n">
        <f aca="true">NORMSINV(MAX(RAND(),0.000000000001))</f>
        <v>-0.174179577234697</v>
      </c>
      <c r="D8816" s="24" t="n">
        <f aca="false">IF($B$11="","",$B$11*EXP($B$12*C8816))</f>
        <v>861.865676705887</v>
      </c>
      <c r="E8816" s="20" t="n">
        <f aca="true">IF($B$10="","",$B$10*(1-$B$14+2*$B$14*RAND()))</f>
        <v>3.58395619457755</v>
      </c>
      <c r="F8816" s="21" t="n">
        <f aca="false">INDEX($E$17:$E$28,B8816)</f>
        <v>4.761</v>
      </c>
      <c r="G8816" s="25" t="n">
        <f aca="false">IF(OR(D8816="",E8816="",F8816=""),"",D8816*($B$7-$B$8-F8816-E8816))</f>
        <v>3787.93740351243</v>
      </c>
      <c r="H8816" s="25" t="n">
        <f aca="false">IF(D8816="","",D8816*$F$30)</f>
        <v>4308.63889098807</v>
      </c>
    </row>
    <row r="8817" customFormat="false" ht="15" hidden="false" customHeight="false" outlineLevel="0" collapsed="false">
      <c r="A8817" s="2" t="n">
        <v>8783</v>
      </c>
      <c r="B8817" s="2" t="n">
        <v>11</v>
      </c>
      <c r="C8817" s="22" t="n">
        <f aca="true">NORMSINV(MAX(RAND(),0.000000000001))</f>
        <v>-0.0660968102196772</v>
      </c>
      <c r="D8817" s="24" t="n">
        <f aca="false">IF($B$11="","",$B$11*EXP($B$12*C8817))</f>
        <v>902.024644276977</v>
      </c>
      <c r="E8817" s="20" t="n">
        <f aca="true">IF($B$10="","",$B$10*(1-$B$14+2*$B$14*RAND()))</f>
        <v>3.69779423007698</v>
      </c>
      <c r="F8817" s="21" t="n">
        <f aca="false">INDEX($E$17:$E$28,B8817)</f>
        <v>4.761</v>
      </c>
      <c r="G8817" s="25" t="n">
        <f aca="false">IF(OR(D8817="",E8817="",F8817=""),"",D8817*($B$7-$B$8-F8817-E8817))</f>
        <v>3861.75311169135</v>
      </c>
      <c r="H8817" s="25" t="n">
        <f aca="false">IF(D8817="","",D8817*$F$30)</f>
        <v>4509.40160166946</v>
      </c>
    </row>
    <row r="8818" customFormat="false" ht="15" hidden="false" customHeight="false" outlineLevel="0" collapsed="false">
      <c r="A8818" s="2" t="n">
        <v>8784</v>
      </c>
      <c r="B8818" s="2" t="n">
        <v>12</v>
      </c>
      <c r="C8818" s="22" t="n">
        <f aca="true">NORMSINV(MAX(RAND(),0.000000000001))</f>
        <v>-0.964773404215146</v>
      </c>
      <c r="D8818" s="24" t="n">
        <f aca="false">IF($B$11="","",$B$11*EXP($B$12*C8818))</f>
        <v>617.679688317754</v>
      </c>
      <c r="E8818" s="20" t="n">
        <f aca="true">IF($B$10="","",$B$10*(1-$B$14+2*$B$14*RAND()))</f>
        <v>4.01688666686195</v>
      </c>
      <c r="F8818" s="21" t="n">
        <f aca="false">INDEX($E$17:$E$28,B8818)</f>
        <v>4.761</v>
      </c>
      <c r="G8818" s="25" t="n">
        <f aca="false">IF(OR(D8818="",E8818="",F8818=""),"",D8818*($B$7-$B$8-F8818-E8818))</f>
        <v>2447.31692869233</v>
      </c>
      <c r="H8818" s="25" t="n">
        <f aca="false">IF(D8818="","",D8818*$F$30)</f>
        <v>3087.90429783811</v>
      </c>
    </row>
    <row r="8819" customFormat="false" ht="15" hidden="false" customHeight="false" outlineLevel="0" collapsed="false">
      <c r="A8819" s="2" t="n">
        <v>8785</v>
      </c>
      <c r="B8819" s="2" t="n">
        <v>1</v>
      </c>
      <c r="C8819" s="22" t="n">
        <f aca="true">NORMSINV(MAX(RAND(),0.000000000001))</f>
        <v>1.86365538160903</v>
      </c>
      <c r="D8819" s="24" t="n">
        <f aca="false">IF($B$11="","",$B$11*EXP($B$12*C8819))</f>
        <v>2034.02920164764</v>
      </c>
      <c r="E8819" s="20" t="n">
        <f aca="true">IF($B$10="","",$B$10*(1-$B$14+2*$B$14*RAND()))</f>
        <v>3.82938276791288</v>
      </c>
      <c r="F8819" s="21" t="n">
        <f aca="false">INDEX($E$17:$E$28,B8819)</f>
        <v>4.92562580645161</v>
      </c>
      <c r="G8819" s="25" t="n">
        <f aca="false">IF(OR(D8819="",E8819="",F8819=""),"",D8819*($B$7-$B$8-F8819-E8819))</f>
        <v>8105.58892805808</v>
      </c>
      <c r="H8819" s="25" t="n">
        <f aca="false">IF(D8819="","",D8819*$F$30)</f>
        <v>10168.5187848769</v>
      </c>
    </row>
    <row r="8820" customFormat="false" ht="15" hidden="false" customHeight="false" outlineLevel="0" collapsed="false">
      <c r="A8820" s="2" t="n">
        <v>8786</v>
      </c>
      <c r="B8820" s="2" t="n">
        <v>2</v>
      </c>
      <c r="C8820" s="22" t="n">
        <f aca="true">NORMSINV(MAX(RAND(),0.000000000001))</f>
        <v>-0.788786560140371</v>
      </c>
      <c r="D8820" s="24" t="n">
        <f aca="false">IF($B$11="","",$B$11*EXP($B$12*C8820))</f>
        <v>665.224716928808</v>
      </c>
      <c r="E8820" s="20" t="n">
        <f aca="true">IF($B$10="","",$B$10*(1-$B$14+2*$B$14*RAND()))</f>
        <v>3.5988250109671</v>
      </c>
      <c r="F8820" s="21" t="n">
        <f aca="false">INDEX($E$17:$E$28,B8820)</f>
        <v>5.0612</v>
      </c>
      <c r="G8820" s="25" t="n">
        <f aca="false">IF(OR(D8820="",E8820="",F8820=""),"",D8820*($B$7-$B$8-F8820-E8820))</f>
        <v>2714.10020715603</v>
      </c>
      <c r="H8820" s="25" t="n">
        <f aca="false">IF(D8820="","",D8820*$F$30)</f>
        <v>3325.59140487049</v>
      </c>
    </row>
    <row r="8821" customFormat="false" ht="15" hidden="false" customHeight="false" outlineLevel="0" collapsed="false">
      <c r="A8821" s="2" t="n">
        <v>8787</v>
      </c>
      <c r="B8821" s="2" t="n">
        <v>3</v>
      </c>
      <c r="C8821" s="22" t="n">
        <f aca="true">NORMSINV(MAX(RAND(),0.000000000001))</f>
        <v>-0.35437856393183</v>
      </c>
      <c r="D8821" s="24" t="n">
        <f aca="false">IF($B$11="","",$B$11*EXP($B$12*C8821))</f>
        <v>798.8472034073</v>
      </c>
      <c r="E8821" s="20" t="n">
        <f aca="true">IF($B$10="","",$B$10*(1-$B$14+2*$B$14*RAND()))</f>
        <v>3.45869590073941</v>
      </c>
      <c r="F8821" s="21" t="n">
        <f aca="false">INDEX($E$17:$E$28,B8821)</f>
        <v>5.0612</v>
      </c>
      <c r="G8821" s="25" t="n">
        <f aca="false">IF(OR(D8821="",E8821="",F8821=""),"",D8821*($B$7-$B$8-F8821-E8821))</f>
        <v>3371.218357782</v>
      </c>
      <c r="H8821" s="25" t="n">
        <f aca="false">IF(D8821="","",D8821*$F$30)</f>
        <v>3993.59693927377</v>
      </c>
    </row>
    <row r="8822" customFormat="false" ht="15" hidden="false" customHeight="false" outlineLevel="0" collapsed="false">
      <c r="A8822" s="2" t="n">
        <v>8788</v>
      </c>
      <c r="B8822" s="2" t="n">
        <v>4</v>
      </c>
      <c r="C8822" s="22" t="n">
        <f aca="true">NORMSINV(MAX(RAND(),0.000000000001))</f>
        <v>-0.538793595301466</v>
      </c>
      <c r="D8822" s="24" t="n">
        <f aca="false">IF($B$11="","",$B$11*EXP($B$12*C8822))</f>
        <v>739.122340670468</v>
      </c>
      <c r="E8822" s="20" t="n">
        <f aca="true">IF($B$10="","",$B$10*(1-$B$14+2*$B$14*RAND()))</f>
        <v>3.51693551157325</v>
      </c>
      <c r="F8822" s="21" t="n">
        <f aca="false">INDEX($E$17:$E$28,B8822)</f>
        <v>4.89657419354839</v>
      </c>
      <c r="G8822" s="25" t="n">
        <f aca="false">IF(OR(D8822="",E8822="",F8822=""),"",D8822*($B$7-$B$8-F8822-E8822))</f>
        <v>3197.80563363856</v>
      </c>
      <c r="H8822" s="25" t="n">
        <f aca="false">IF(D8822="","",D8822*$F$30)</f>
        <v>3695.0204054798</v>
      </c>
    </row>
    <row r="8823" customFormat="false" ht="15" hidden="false" customHeight="false" outlineLevel="0" collapsed="false">
      <c r="A8823" s="2" t="n">
        <v>8789</v>
      </c>
      <c r="B8823" s="2" t="n">
        <v>5</v>
      </c>
      <c r="C8823" s="22" t="n">
        <f aca="true">NORMSINV(MAX(RAND(),0.000000000001))</f>
        <v>-0.88788453422034</v>
      </c>
      <c r="D8823" s="24" t="n">
        <f aca="false">IF($B$11="","",$B$11*EXP($B$12*C8823))</f>
        <v>638.019202057609</v>
      </c>
      <c r="E8823" s="20" t="n">
        <f aca="true">IF($B$10="","",$B$10*(1-$B$14+2*$B$14*RAND()))</f>
        <v>3.82536430495931</v>
      </c>
      <c r="F8823" s="21" t="n">
        <f aca="false">INDEX($E$17:$E$28,B8823)</f>
        <v>4.761</v>
      </c>
      <c r="G8823" s="25" t="n">
        <f aca="false">IF(OR(D8823="",E8823="",F8823=""),"",D8823*($B$7-$B$8-F8823-E8823))</f>
        <v>2650.09933178786</v>
      </c>
      <c r="H8823" s="25" t="n">
        <f aca="false">IF(D8823="","",D8823*$F$30)</f>
        <v>3189.5855949264</v>
      </c>
    </row>
    <row r="8824" customFormat="false" ht="15" hidden="false" customHeight="false" outlineLevel="0" collapsed="false">
      <c r="A8824" s="2" t="n">
        <v>8790</v>
      </c>
      <c r="B8824" s="2" t="n">
        <v>6</v>
      </c>
      <c r="C8824" s="22" t="n">
        <f aca="true">NORMSINV(MAX(RAND(),0.000000000001))</f>
        <v>0.123821921434062</v>
      </c>
      <c r="D8824" s="24" t="n">
        <f aca="false">IF($B$11="","",$B$11*EXP($B$12*C8824))</f>
        <v>977.176362958293</v>
      </c>
      <c r="E8824" s="20" t="n">
        <f aca="true">IF($B$10="","",$B$10*(1-$B$14+2*$B$14*RAND()))</f>
        <v>4.06554856139145</v>
      </c>
      <c r="F8824" s="21" t="n">
        <f aca="false">INDEX($E$17:$E$28,B8824)</f>
        <v>4.761</v>
      </c>
      <c r="G8824" s="25" t="n">
        <f aca="false">IF(OR(D8824="",E8824="",F8824=""),"",D8824*($B$7-$B$8-F8824-E8824))</f>
        <v>3824.1322433934</v>
      </c>
      <c r="H8824" s="25" t="n">
        <f aca="false">IF(D8824="","",D8824*$F$30)</f>
        <v>4885.1000737011</v>
      </c>
    </row>
    <row r="8825" customFormat="false" ht="15" hidden="false" customHeight="false" outlineLevel="0" collapsed="false">
      <c r="A8825" s="2" t="n">
        <v>8791</v>
      </c>
      <c r="B8825" s="2" t="n">
        <v>7</v>
      </c>
      <c r="C8825" s="22" t="n">
        <f aca="true">NORMSINV(MAX(RAND(),0.000000000001))</f>
        <v>-0.941817879084776</v>
      </c>
      <c r="D8825" s="24" t="n">
        <f aca="false">IF($B$11="","",$B$11*EXP($B$12*C8825))</f>
        <v>623.683294551319</v>
      </c>
      <c r="E8825" s="20" t="n">
        <f aca="true">IF($B$10="","",$B$10*(1-$B$14+2*$B$14*RAND()))</f>
        <v>3.92254373316023</v>
      </c>
      <c r="F8825" s="21" t="n">
        <f aca="false">INDEX($E$17:$E$28,B8825)</f>
        <v>4.761</v>
      </c>
      <c r="G8825" s="25" t="n">
        <f aca="false">IF(OR(D8825="",E8825="",F8825=""),"",D8825*($B$7-$B$8-F8825-E8825))</f>
        <v>2529.94400870597</v>
      </c>
      <c r="H8825" s="25" t="n">
        <f aca="false">IF(D8825="","",D8825*$F$30)</f>
        <v>3117.91752612095</v>
      </c>
    </row>
    <row r="8826" customFormat="false" ht="15" hidden="false" customHeight="false" outlineLevel="0" collapsed="false">
      <c r="A8826" s="2" t="n">
        <v>8792</v>
      </c>
      <c r="B8826" s="2" t="n">
        <v>8</v>
      </c>
      <c r="C8826" s="22" t="n">
        <f aca="true">NORMSINV(MAX(RAND(),0.000000000001))</f>
        <v>0.0387900872839044</v>
      </c>
      <c r="D8826" s="24" t="n">
        <f aca="false">IF($B$11="","",$B$11*EXP($B$12*C8826))</f>
        <v>942.784396737409</v>
      </c>
      <c r="E8826" s="20" t="n">
        <f aca="true">IF($B$10="","",$B$10*(1-$B$14+2*$B$14*RAND()))</f>
        <v>3.40177342621018</v>
      </c>
      <c r="F8826" s="21" t="n">
        <f aca="false">INDEX($E$17:$E$28,B8826)</f>
        <v>4.761</v>
      </c>
      <c r="G8826" s="25" t="n">
        <f aca="false">IF(OR(D8826="",E8826="",F8826=""),"",D8826*($B$7-$B$8-F8826-E8826))</f>
        <v>4315.33779410087</v>
      </c>
      <c r="H8826" s="25" t="n">
        <f aca="false">IF(D8826="","",D8826*$F$30)</f>
        <v>4713.16775616965</v>
      </c>
    </row>
    <row r="8827" customFormat="false" ht="15" hidden="false" customHeight="false" outlineLevel="0" collapsed="false">
      <c r="A8827" s="2" t="n">
        <v>8793</v>
      </c>
      <c r="B8827" s="2" t="n">
        <v>9</v>
      </c>
      <c r="C8827" s="22" t="n">
        <f aca="true">NORMSINV(MAX(RAND(),0.000000000001))</f>
        <v>0.0811630798051709</v>
      </c>
      <c r="D8827" s="24" t="n">
        <f aca="false">IF($B$11="","",$B$11*EXP($B$12*C8827))</f>
        <v>959.768550554372</v>
      </c>
      <c r="E8827" s="20" t="n">
        <f aca="true">IF($B$10="","",$B$10*(1-$B$14+2*$B$14*RAND()))</f>
        <v>3.92435459866756</v>
      </c>
      <c r="F8827" s="21" t="n">
        <f aca="false">INDEX($E$17:$E$28,B8827)</f>
        <v>4.761</v>
      </c>
      <c r="G8827" s="25" t="n">
        <f aca="false">IF(OR(D8827="",E8827="",F8827=""),"",D8827*($B$7-$B$8-F8827-E8827))</f>
        <v>3891.52113984879</v>
      </c>
      <c r="H8827" s="25" t="n">
        <f aca="false">IF(D8827="","",D8827*$F$30)</f>
        <v>4798.07493793141</v>
      </c>
    </row>
    <row r="8828" customFormat="false" ht="15" hidden="false" customHeight="false" outlineLevel="0" collapsed="false">
      <c r="A8828" s="2" t="n">
        <v>8794</v>
      </c>
      <c r="B8828" s="2" t="n">
        <v>10</v>
      </c>
      <c r="C8828" s="22" t="n">
        <f aca="true">NORMSINV(MAX(RAND(),0.000000000001))</f>
        <v>-1.32875546089949</v>
      </c>
      <c r="D8828" s="24" t="n">
        <f aca="false">IF($B$11="","",$B$11*EXP($B$12*C8828))</f>
        <v>529.853382582801</v>
      </c>
      <c r="E8828" s="20" t="n">
        <f aca="true">IF($B$10="","",$B$10*(1-$B$14+2*$B$14*RAND()))</f>
        <v>4.02585814676914</v>
      </c>
      <c r="F8828" s="21" t="n">
        <f aca="false">INDEX($E$17:$E$28,B8828)</f>
        <v>4.761</v>
      </c>
      <c r="G8828" s="25" t="n">
        <f aca="false">IF(OR(D8828="",E8828="",F8828=""),"",D8828*($B$7-$B$8-F8828-E8828))</f>
        <v>2094.58558276401</v>
      </c>
      <c r="H8828" s="25" t="n">
        <f aca="false">IF(D8828="","",D8828*$F$30)</f>
        <v>2648.84303020794</v>
      </c>
    </row>
    <row r="8829" customFormat="false" ht="15" hidden="false" customHeight="false" outlineLevel="0" collapsed="false">
      <c r="A8829" s="2" t="n">
        <v>8795</v>
      </c>
      <c r="B8829" s="2" t="n">
        <v>11</v>
      </c>
      <c r="C8829" s="22" t="n">
        <f aca="true">NORMSINV(MAX(RAND(),0.000000000001))</f>
        <v>0.365249935163965</v>
      </c>
      <c r="D8829" s="24" t="n">
        <f aca="false">IF($B$11="","",$B$11*EXP($B$12*C8829))</f>
        <v>1081.81636102124</v>
      </c>
      <c r="E8829" s="20" t="n">
        <f aca="true">IF($B$10="","",$B$10*(1-$B$14+2*$B$14*RAND()))</f>
        <v>4.11449484242324</v>
      </c>
      <c r="F8829" s="21" t="n">
        <f aca="false">INDEX($E$17:$E$28,B8829)</f>
        <v>4.761</v>
      </c>
      <c r="G8829" s="25" t="n">
        <f aca="false">IF(OR(D8829="",E8829="",F8829=""),"",D8829*($B$7-$B$8-F8829-E8829))</f>
        <v>4180.68490671751</v>
      </c>
      <c r="H8829" s="25" t="n">
        <f aca="false">IF(D8829="","",D8829*$F$30)</f>
        <v>5408.21635201739</v>
      </c>
    </row>
    <row r="8830" customFormat="false" ht="15" hidden="false" customHeight="false" outlineLevel="0" collapsed="false">
      <c r="A8830" s="2" t="n">
        <v>8796</v>
      </c>
      <c r="B8830" s="2" t="n">
        <v>12</v>
      </c>
      <c r="C8830" s="22" t="n">
        <f aca="true">NORMSINV(MAX(RAND(),0.000000000001))</f>
        <v>-0.10982061081377</v>
      </c>
      <c r="D8830" s="24" t="n">
        <f aca="false">IF($B$11="","",$B$11*EXP($B$12*C8830))</f>
        <v>885.558142405599</v>
      </c>
      <c r="E8830" s="20" t="n">
        <f aca="true">IF($B$10="","",$B$10*(1-$B$14+2*$B$14*RAND()))</f>
        <v>3.45095325291234</v>
      </c>
      <c r="F8830" s="21" t="n">
        <f aca="false">INDEX($E$17:$E$28,B8830)</f>
        <v>4.761</v>
      </c>
      <c r="G8830" s="25" t="n">
        <f aca="false">IF(OR(D8830="",E8830="",F8830=""),"",D8830*($B$7-$B$8-F8830-E8830))</f>
        <v>4009.84866607666</v>
      </c>
      <c r="H8830" s="25" t="n">
        <f aca="false">IF(D8830="","",D8830*$F$30)</f>
        <v>4427.08226551407</v>
      </c>
    </row>
    <row r="8831" customFormat="false" ht="15" hidden="false" customHeight="false" outlineLevel="0" collapsed="false">
      <c r="A8831" s="2" t="n">
        <v>8797</v>
      </c>
      <c r="B8831" s="2" t="n">
        <v>1</v>
      </c>
      <c r="C8831" s="22" t="n">
        <f aca="true">NORMSINV(MAX(RAND(),0.000000000001))</f>
        <v>2.65132630673946</v>
      </c>
      <c r="D8831" s="24" t="n">
        <f aca="false">IF($B$11="","",$B$11*EXP($B$12*C8831))</f>
        <v>2834.64427824118</v>
      </c>
      <c r="E8831" s="20" t="n">
        <f aca="true">IF($B$10="","",$B$10*(1-$B$14+2*$B$14*RAND()))</f>
        <v>3.97895144797963</v>
      </c>
      <c r="F8831" s="21" t="n">
        <f aca="false">INDEX($E$17:$E$28,B8831)</f>
        <v>4.92562580645161</v>
      </c>
      <c r="G8831" s="25" t="n">
        <f aca="false">IF(OR(D8831="",E8831="",F8831=""),"",D8831*($B$7-$B$8-F8831-E8831))</f>
        <v>10872.0591403626</v>
      </c>
      <c r="H8831" s="25" t="n">
        <f aca="false">IF(D8831="","",D8831*$F$30)</f>
        <v>14170.9536757833</v>
      </c>
    </row>
    <row r="8832" customFormat="false" ht="15" hidden="false" customHeight="false" outlineLevel="0" collapsed="false">
      <c r="A8832" s="2" t="n">
        <v>8798</v>
      </c>
      <c r="B8832" s="2" t="n">
        <v>2</v>
      </c>
      <c r="C8832" s="22" t="n">
        <f aca="true">NORMSINV(MAX(RAND(),0.000000000001))</f>
        <v>0.689192545340024</v>
      </c>
      <c r="D8832" s="24" t="n">
        <f aca="false">IF($B$11="","",$B$11*EXP($B$12*C8832))</f>
        <v>1240.0353259489</v>
      </c>
      <c r="E8832" s="20" t="n">
        <f aca="true">IF($B$10="","",$B$10*(1-$B$14+2*$B$14*RAND()))</f>
        <v>3.4468336634277</v>
      </c>
      <c r="F8832" s="21" t="n">
        <f aca="false">INDEX($E$17:$E$28,B8832)</f>
        <v>5.0612</v>
      </c>
      <c r="G8832" s="25" t="n">
        <f aca="false">IF(OR(D8832="",E8832="",F8832=""),"",D8832*($B$7-$B$8-F8832-E8832))</f>
        <v>5247.7877555762</v>
      </c>
      <c r="H8832" s="25" t="n">
        <f aca="false">IF(D8832="","",D8832*$F$30)</f>
        <v>6199.18460148373</v>
      </c>
    </row>
    <row r="8833" customFormat="false" ht="15" hidden="false" customHeight="false" outlineLevel="0" collapsed="false">
      <c r="A8833" s="2" t="n">
        <v>8799</v>
      </c>
      <c r="B8833" s="2" t="n">
        <v>3</v>
      </c>
      <c r="C8833" s="22" t="n">
        <f aca="true">NORMSINV(MAX(RAND(),0.000000000001))</f>
        <v>0.654438002606406</v>
      </c>
      <c r="D8833" s="24" t="n">
        <f aca="false">IF($B$11="","",$B$11*EXP($B$12*C8833))</f>
        <v>1222.00809228295</v>
      </c>
      <c r="E8833" s="20" t="n">
        <f aca="true">IF($B$10="","",$B$10*(1-$B$14+2*$B$14*RAND()))</f>
        <v>3.85312290885675</v>
      </c>
      <c r="F8833" s="21" t="n">
        <f aca="false">INDEX($E$17:$E$28,B8833)</f>
        <v>5.0612</v>
      </c>
      <c r="G8833" s="25" t="n">
        <f aca="false">IF(OR(D8833="",E8833="",F8833=""),"",D8833*($B$7-$B$8-F8833-E8833))</f>
        <v>4675.00836383853</v>
      </c>
      <c r="H8833" s="25" t="n">
        <f aca="false">IF(D8833="","",D8833*$F$30)</f>
        <v>6109.06285494091</v>
      </c>
    </row>
    <row r="8834" customFormat="false" ht="15" hidden="false" customHeight="false" outlineLevel="0" collapsed="false">
      <c r="A8834" s="2" t="n">
        <v>8800</v>
      </c>
      <c r="B8834" s="2" t="n">
        <v>4</v>
      </c>
      <c r="C8834" s="22" t="n">
        <f aca="true">NORMSINV(MAX(RAND(),0.000000000001))</f>
        <v>0.679751137842754</v>
      </c>
      <c r="D8834" s="24" t="n">
        <f aca="false">IF($B$11="","",$B$11*EXP($B$12*C8834))</f>
        <v>1235.11190725106</v>
      </c>
      <c r="E8834" s="20" t="n">
        <f aca="true">IF($B$10="","",$B$10*(1-$B$14+2*$B$14*RAND()))</f>
        <v>3.97837883075841</v>
      </c>
      <c r="F8834" s="21" t="n">
        <f aca="false">INDEX($E$17:$E$28,B8834)</f>
        <v>4.89657419354839</v>
      </c>
      <c r="G8834" s="25" t="n">
        <f aca="false">IF(OR(D8834="",E8834="",F8834=""),"",D8834*($B$7-$B$8-F8834-E8834))</f>
        <v>4773.76554176337</v>
      </c>
      <c r="H8834" s="25" t="n">
        <f aca="false">IF(D8834="","",D8834*$F$30)</f>
        <v>6174.57144672949</v>
      </c>
    </row>
    <row r="8835" customFormat="false" ht="15" hidden="false" customHeight="false" outlineLevel="0" collapsed="false">
      <c r="A8835" s="2" t="n">
        <v>8801</v>
      </c>
      <c r="B8835" s="2" t="n">
        <v>5</v>
      </c>
      <c r="C8835" s="22" t="n">
        <f aca="true">NORMSINV(MAX(RAND(),0.000000000001))</f>
        <v>0.916897387758406</v>
      </c>
      <c r="D8835" s="24" t="n">
        <f aca="false">IF($B$11="","",$B$11*EXP($B$12*C8835))</f>
        <v>1364.9079108933</v>
      </c>
      <c r="E8835" s="20" t="n">
        <f aca="true">IF($B$10="","",$B$10*(1-$B$14+2*$B$14*RAND()))</f>
        <v>4.112430824574</v>
      </c>
      <c r="F8835" s="21" t="n">
        <f aca="false">INDEX($E$17:$E$28,B8835)</f>
        <v>4.761</v>
      </c>
      <c r="G8835" s="25" t="n">
        <f aca="false">IF(OR(D8835="",E8835="",F8835=""),"",D8835*($B$7-$B$8-F8835-E8835))</f>
        <v>5277.51085555512</v>
      </c>
      <c r="H8835" s="25" t="n">
        <f aca="false">IF(D8835="","",D8835*$F$30)</f>
        <v>6823.44762813778</v>
      </c>
    </row>
    <row r="8836" customFormat="false" ht="15" hidden="false" customHeight="false" outlineLevel="0" collapsed="false">
      <c r="A8836" s="2" t="n">
        <v>8802</v>
      </c>
      <c r="B8836" s="2" t="n">
        <v>6</v>
      </c>
      <c r="C8836" s="22" t="n">
        <f aca="true">NORMSINV(MAX(RAND(),0.000000000001))</f>
        <v>-0.0583827682851129</v>
      </c>
      <c r="D8836" s="24" t="n">
        <f aca="false">IF($B$11="","",$B$11*EXP($B$12*C8836))</f>
        <v>904.961387475219</v>
      </c>
      <c r="E8836" s="20" t="n">
        <f aca="true">IF($B$10="","",$B$10*(1-$B$14+2*$B$14*RAND()))</f>
        <v>4.01683759479642</v>
      </c>
      <c r="F8836" s="21" t="n">
        <f aca="false">INDEX($E$17:$E$28,B8836)</f>
        <v>4.761</v>
      </c>
      <c r="G8836" s="25" t="n">
        <f aca="false">IF(OR(D8836="",E8836="",F8836=""),"",D8836*($B$7-$B$8-F8836-E8836))</f>
        <v>3585.60398761519</v>
      </c>
      <c r="H8836" s="25" t="n">
        <f aca="false">IF(D8836="","",D8836*$F$30)</f>
        <v>4524.08296826611</v>
      </c>
    </row>
    <row r="8837" customFormat="false" ht="15" hidden="false" customHeight="false" outlineLevel="0" collapsed="false">
      <c r="A8837" s="2" t="n">
        <v>8803</v>
      </c>
      <c r="B8837" s="2" t="n">
        <v>7</v>
      </c>
      <c r="C8837" s="22" t="n">
        <f aca="true">NORMSINV(MAX(RAND(),0.000000000001))</f>
        <v>-1.45251095202506</v>
      </c>
      <c r="D8837" s="24" t="n">
        <f aca="false">IF($B$11="","",$B$11*EXP($B$12*C8837))</f>
        <v>502.931494530299</v>
      </c>
      <c r="E8837" s="20" t="n">
        <f aca="true">IF($B$10="","",$B$10*(1-$B$14+2*$B$14*RAND()))</f>
        <v>3.64969899014465</v>
      </c>
      <c r="F8837" s="21" t="n">
        <f aca="false">INDEX($E$17:$E$28,B8837)</f>
        <v>4.761</v>
      </c>
      <c r="G8837" s="25" t="n">
        <f aca="false">IF(OR(D8837="",E8837="",F8837=""),"",D8837*($B$7-$B$8-F8837-E8837))</f>
        <v>2177.34182715809</v>
      </c>
      <c r="H8837" s="25" t="n">
        <f aca="false">IF(D8837="","",D8837*$F$30)</f>
        <v>2514.25512745587</v>
      </c>
    </row>
    <row r="8838" customFormat="false" ht="15" hidden="false" customHeight="false" outlineLevel="0" collapsed="false">
      <c r="A8838" s="2" t="n">
        <v>8804</v>
      </c>
      <c r="B8838" s="2" t="n">
        <v>8</v>
      </c>
      <c r="C8838" s="22" t="n">
        <f aca="true">NORMSINV(MAX(RAND(),0.000000000001))</f>
        <v>0.514212345833664</v>
      </c>
      <c r="D8838" s="24" t="n">
        <f aca="false">IF($B$11="","",$B$11*EXP($B$12*C8838))</f>
        <v>1151.89584904798</v>
      </c>
      <c r="E8838" s="20" t="n">
        <f aca="true">IF($B$10="","",$B$10*(1-$B$14+2*$B$14*RAND()))</f>
        <v>3.47383303300331</v>
      </c>
      <c r="F8838" s="21" t="n">
        <f aca="false">INDEX($E$17:$E$28,B8838)</f>
        <v>4.761</v>
      </c>
      <c r="G8838" s="25" t="n">
        <f aca="false">IF(OR(D8838="",E8838="",F8838=""),"",D8838*($B$7-$B$8-F8838-E8838))</f>
        <v>5189.48312855154</v>
      </c>
      <c r="H8838" s="25" t="n">
        <f aca="false">IF(D8838="","",D8838*$F$30)</f>
        <v>5758.55772856064</v>
      </c>
    </row>
    <row r="8839" customFormat="false" ht="15" hidden="false" customHeight="false" outlineLevel="0" collapsed="false">
      <c r="A8839" s="2" t="n">
        <v>8805</v>
      </c>
      <c r="B8839" s="2" t="n">
        <v>9</v>
      </c>
      <c r="C8839" s="22" t="n">
        <f aca="true">NORMSINV(MAX(RAND(),0.000000000001))</f>
        <v>1.25287378670671</v>
      </c>
      <c r="D8839" s="24" t="n">
        <f aca="false">IF($B$11="","",$B$11*EXP($B$12*C8839))</f>
        <v>1572.48318396632</v>
      </c>
      <c r="E8839" s="20" t="n">
        <f aca="true">IF($B$10="","",$B$10*(1-$B$14+2*$B$14*RAND()))</f>
        <v>4.09791447453114</v>
      </c>
      <c r="F8839" s="21" t="n">
        <f aca="false">INDEX($E$17:$E$28,B8839)</f>
        <v>4.761</v>
      </c>
      <c r="G8839" s="25" t="n">
        <f aca="false">IF(OR(D8839="",E8839="",F8839=""),"",D8839*($B$7-$B$8-F8839-E8839))</f>
        <v>6102.94172433485</v>
      </c>
      <c r="H8839" s="25" t="n">
        <f aca="false">IF(D8839="","",D8839*$F$30)</f>
        <v>7861.15793328441</v>
      </c>
    </row>
    <row r="8840" customFormat="false" ht="15" hidden="false" customHeight="false" outlineLevel="0" collapsed="false">
      <c r="A8840" s="2" t="n">
        <v>8806</v>
      </c>
      <c r="B8840" s="2" t="n">
        <v>10</v>
      </c>
      <c r="C8840" s="22" t="n">
        <f aca="true">NORMSINV(MAX(RAND(),0.000000000001))</f>
        <v>-1.21345870097055</v>
      </c>
      <c r="D8840" s="24" t="n">
        <f aca="false">IF($B$11="","",$B$11*EXP($B$12*C8840))</f>
        <v>556.230331599046</v>
      </c>
      <c r="E8840" s="20" t="n">
        <f aca="true">IF($B$10="","",$B$10*(1-$B$14+2*$B$14*RAND()))</f>
        <v>3.41296250094476</v>
      </c>
      <c r="F8840" s="21" t="n">
        <f aca="false">INDEX($E$17:$E$28,B8840)</f>
        <v>4.761</v>
      </c>
      <c r="G8840" s="25" t="n">
        <f aca="false">IF(OR(D8840="",E8840="",F8840=""),"",D8840*($B$7-$B$8-F8840-E8840))</f>
        <v>2539.76855219318</v>
      </c>
      <c r="H8840" s="25" t="n">
        <f aca="false">IF(D8840="","",D8840*$F$30)</f>
        <v>2780.70667372995</v>
      </c>
    </row>
    <row r="8841" customFormat="false" ht="15" hidden="false" customHeight="false" outlineLevel="0" collapsed="false">
      <c r="A8841" s="2" t="n">
        <v>8807</v>
      </c>
      <c r="B8841" s="2" t="n">
        <v>11</v>
      </c>
      <c r="C8841" s="22" t="n">
        <f aca="true">NORMSINV(MAX(RAND(),0.000000000001))</f>
        <v>0.242137013588227</v>
      </c>
      <c r="D8841" s="24" t="n">
        <f aca="false">IF($B$11="","",$B$11*EXP($B$12*C8841))</f>
        <v>1027.12725903225</v>
      </c>
      <c r="E8841" s="20" t="n">
        <f aca="true">IF($B$10="","",$B$10*(1-$B$14+2*$B$14*RAND()))</f>
        <v>4.1187028615231</v>
      </c>
      <c r="F8841" s="21" t="n">
        <f aca="false">INDEX($E$17:$E$28,B8841)</f>
        <v>4.761</v>
      </c>
      <c r="G8841" s="25" t="n">
        <f aca="false">IF(OR(D8841="",E8841="",F8841=""),"",D8841*($B$7-$B$8-F8841-E8841))</f>
        <v>3965.01641889383</v>
      </c>
      <c r="H8841" s="25" t="n">
        <f aca="false">IF(D8841="","",D8841*$F$30)</f>
        <v>5134.81459335404</v>
      </c>
    </row>
    <row r="8842" customFormat="false" ht="15" hidden="false" customHeight="false" outlineLevel="0" collapsed="false">
      <c r="A8842" s="2" t="n">
        <v>8808</v>
      </c>
      <c r="B8842" s="2" t="n">
        <v>12</v>
      </c>
      <c r="C8842" s="22" t="n">
        <f aca="true">NORMSINV(MAX(RAND(),0.000000000001))</f>
        <v>0.728917832435578</v>
      </c>
      <c r="D8842" s="24" t="n">
        <f aca="false">IF($B$11="","",$B$11*EXP($B$12*C8842))</f>
        <v>1260.96683473525</v>
      </c>
      <c r="E8842" s="20" t="n">
        <f aca="true">IF($B$10="","",$B$10*(1-$B$14+2*$B$14*RAND()))</f>
        <v>3.42134199767311</v>
      </c>
      <c r="F8842" s="21" t="n">
        <f aca="false">INDEX($E$17:$E$28,B8842)</f>
        <v>4.761</v>
      </c>
      <c r="G8842" s="25" t="n">
        <f aca="false">IF(OR(D8842="",E8842="",F8842=""),"",D8842*($B$7-$B$8-F8842-E8842))</f>
        <v>5747.05558499993</v>
      </c>
      <c r="H8842" s="25" t="n">
        <f aca="false">IF(D8842="","",D8842*$F$30)</f>
        <v>6303.82540020848</v>
      </c>
    </row>
    <row r="8843" customFormat="false" ht="15" hidden="false" customHeight="false" outlineLevel="0" collapsed="false">
      <c r="A8843" s="2" t="n">
        <v>8809</v>
      </c>
      <c r="B8843" s="2" t="n">
        <v>1</v>
      </c>
      <c r="C8843" s="22" t="n">
        <f aca="true">NORMSINV(MAX(RAND(),0.000000000001))</f>
        <v>0.735919063896185</v>
      </c>
      <c r="D8843" s="24" t="n">
        <f aca="false">IF($B$11="","",$B$11*EXP($B$12*C8843))</f>
        <v>1264.69228198216</v>
      </c>
      <c r="E8843" s="20" t="n">
        <f aca="true">IF($B$10="","",$B$10*(1-$B$14+2*$B$14*RAND()))</f>
        <v>3.46352469999871</v>
      </c>
      <c r="F8843" s="21" t="n">
        <f aca="false">INDEX($E$17:$E$28,B8843)</f>
        <v>4.92562580645161</v>
      </c>
      <c r="G8843" s="25" t="n">
        <f aca="false">IF(OR(D8843="",E8843="",F8843=""),"",D8843*($B$7-$B$8-F8843-E8843))</f>
        <v>5502.48577455825</v>
      </c>
      <c r="H8843" s="25" t="n">
        <f aca="false">IF(D8843="","",D8843*$F$30)</f>
        <v>6322.44965608519</v>
      </c>
    </row>
    <row r="8844" customFormat="false" ht="15" hidden="false" customHeight="false" outlineLevel="0" collapsed="false">
      <c r="A8844" s="2" t="n">
        <v>8810</v>
      </c>
      <c r="B8844" s="2" t="n">
        <v>2</v>
      </c>
      <c r="C8844" s="22" t="n">
        <f aca="true">NORMSINV(MAX(RAND(),0.000000000001))</f>
        <v>-1.10388654617649</v>
      </c>
      <c r="D8844" s="24" t="n">
        <f aca="false">IF($B$11="","",$B$11*EXP($B$12*C8844))</f>
        <v>582.513558680403</v>
      </c>
      <c r="E8844" s="20" t="n">
        <f aca="true">IF($B$10="","",$B$10*(1-$B$14+2*$B$14*RAND()))</f>
        <v>3.68024654218116</v>
      </c>
      <c r="F8844" s="21" t="n">
        <f aca="false">INDEX($E$17:$E$28,B8844)</f>
        <v>5.0612</v>
      </c>
      <c r="G8844" s="25" t="n">
        <f aca="false">IF(OR(D8844="",E8844="",F8844=""),"",D8844*($B$7-$B$8-F8844-E8844))</f>
        <v>2329.21160428788</v>
      </c>
      <c r="H8844" s="25" t="n">
        <f aca="false">IF(D8844="","",D8844*$F$30)</f>
        <v>2912.10178255507</v>
      </c>
    </row>
    <row r="8845" customFormat="false" ht="15" hidden="false" customHeight="false" outlineLevel="0" collapsed="false">
      <c r="A8845" s="2" t="n">
        <v>8811</v>
      </c>
      <c r="B8845" s="2" t="n">
        <v>3</v>
      </c>
      <c r="C8845" s="22" t="n">
        <f aca="true">NORMSINV(MAX(RAND(),0.000000000001))</f>
        <v>-1.03129189896604</v>
      </c>
      <c r="D8845" s="24" t="n">
        <f aca="false">IF($B$11="","",$B$11*EXP($B$12*C8845))</f>
        <v>600.607343773184</v>
      </c>
      <c r="E8845" s="20" t="n">
        <f aca="true">IF($B$10="","",$B$10*(1-$B$14+2*$B$14*RAND()))</f>
        <v>3.48106959199558</v>
      </c>
      <c r="F8845" s="21" t="n">
        <f aca="false">INDEX($E$17:$E$28,B8845)</f>
        <v>5.0612</v>
      </c>
      <c r="G8845" s="25" t="n">
        <f aca="false">IF(OR(D8845="",E8845="",F8845=""),"",D8845*($B$7-$B$8-F8845-E8845))</f>
        <v>2521.18771022746</v>
      </c>
      <c r="H8845" s="25" t="n">
        <f aca="false">IF(D8845="","",D8845*$F$30)</f>
        <v>3002.5562329909</v>
      </c>
    </row>
    <row r="8846" customFormat="false" ht="15" hidden="false" customHeight="false" outlineLevel="0" collapsed="false">
      <c r="A8846" s="2" t="n">
        <v>8812</v>
      </c>
      <c r="B8846" s="2" t="n">
        <v>4</v>
      </c>
      <c r="C8846" s="22" t="n">
        <f aca="true">NORMSINV(MAX(RAND(),0.000000000001))</f>
        <v>0.0225553618791536</v>
      </c>
      <c r="D8846" s="24" t="n">
        <f aca="false">IF($B$11="","",$B$11*EXP($B$12*C8846))</f>
        <v>936.35704175731</v>
      </c>
      <c r="E8846" s="20" t="n">
        <f aca="true">IF($B$10="","",$B$10*(1-$B$14+2*$B$14*RAND()))</f>
        <v>3.50646991918249</v>
      </c>
      <c r="F8846" s="21" t="n">
        <f aca="false">INDEX($E$17:$E$28,B8846)</f>
        <v>4.89657419354839</v>
      </c>
      <c r="G8846" s="25" t="n">
        <f aca="false">IF(OR(D8846="",E8846="",F8846=""),"",D8846*($B$7-$B$8-F8846-E8846))</f>
        <v>4060.93918483526</v>
      </c>
      <c r="H8846" s="25" t="n">
        <f aca="false">IF(D8846="","",D8846*$F$30)</f>
        <v>4681.03612315314</v>
      </c>
    </row>
    <row r="8847" customFormat="false" ht="15" hidden="false" customHeight="false" outlineLevel="0" collapsed="false">
      <c r="A8847" s="2" t="n">
        <v>8813</v>
      </c>
      <c r="B8847" s="2" t="n">
        <v>5</v>
      </c>
      <c r="C8847" s="22" t="n">
        <f aca="true">NORMSINV(MAX(RAND(),0.000000000001))</f>
        <v>0.123861336704606</v>
      </c>
      <c r="D8847" s="24" t="n">
        <f aca="false">IF($B$11="","",$B$11*EXP($B$12*C8847))</f>
        <v>977.192592289758</v>
      </c>
      <c r="E8847" s="20" t="n">
        <f aca="true">IF($B$10="","",$B$10*(1-$B$14+2*$B$14*RAND()))</f>
        <v>3.46860310814237</v>
      </c>
      <c r="F8847" s="21" t="n">
        <f aca="false">INDEX($E$17:$E$28,B8847)</f>
        <v>4.761</v>
      </c>
      <c r="G8847" s="25" t="n">
        <f aca="false">IF(OR(D8847="",E8847="",F8847=""),"",D8847*($B$7-$B$8-F8847-E8847))</f>
        <v>4407.52643101003</v>
      </c>
      <c r="H8847" s="25" t="n">
        <f aca="false">IF(D8847="","",D8847*$F$30)</f>
        <v>4885.18120737496</v>
      </c>
    </row>
    <row r="8848" customFormat="false" ht="15" hidden="false" customHeight="false" outlineLevel="0" collapsed="false">
      <c r="A8848" s="2" t="n">
        <v>8814</v>
      </c>
      <c r="B8848" s="2" t="n">
        <v>6</v>
      </c>
      <c r="C8848" s="22" t="n">
        <f aca="true">NORMSINV(MAX(RAND(),0.000000000001))</f>
        <v>0.230704405588092</v>
      </c>
      <c r="D8848" s="24" t="n">
        <f aca="false">IF($B$11="","",$B$11*EXP($B$12*C8848))</f>
        <v>1022.19116436424</v>
      </c>
      <c r="E8848" s="20" t="n">
        <f aca="true">IF($B$10="","",$B$10*(1-$B$14+2*$B$14*RAND()))</f>
        <v>3.41775660385945</v>
      </c>
      <c r="F8848" s="21" t="n">
        <f aca="false">INDEX($E$17:$E$28,B8848)</f>
        <v>4.761</v>
      </c>
      <c r="G8848" s="25" t="n">
        <f aca="false">IF(OR(D8848="",E8848="",F8848=""),"",D8848*($B$7-$B$8-F8848-E8848))</f>
        <v>4662.46269804962</v>
      </c>
      <c r="H8848" s="25" t="n">
        <f aca="false">IF(D8848="","",D8848*$F$30)</f>
        <v>5110.13806888972</v>
      </c>
    </row>
    <row r="8849" customFormat="false" ht="15" hidden="false" customHeight="false" outlineLevel="0" collapsed="false">
      <c r="A8849" s="2" t="n">
        <v>8815</v>
      </c>
      <c r="B8849" s="2" t="n">
        <v>7</v>
      </c>
      <c r="C8849" s="22" t="n">
        <f aca="true">NORMSINV(MAX(RAND(),0.000000000001))</f>
        <v>0.200047922841443</v>
      </c>
      <c r="D8849" s="24" t="n">
        <f aca="false">IF($B$11="","",$B$11*EXP($B$12*C8849))</f>
        <v>1009.07182381101</v>
      </c>
      <c r="E8849" s="20" t="n">
        <f aca="true">IF($B$10="","",$B$10*(1-$B$14+2*$B$14*RAND()))</f>
        <v>3.37625460626854</v>
      </c>
      <c r="F8849" s="21" t="n">
        <f aca="false">INDEX($E$17:$E$28,B8849)</f>
        <v>4.761</v>
      </c>
      <c r="G8849" s="25" t="n">
        <f aca="false">IF(OR(D8849="",E8849="",F8849=""),"",D8849*($B$7-$B$8-F8849-E8849))</f>
        <v>4644.50068899034</v>
      </c>
      <c r="H8849" s="25" t="n">
        <f aca="false">IF(D8849="","",D8849*$F$30)</f>
        <v>5044.55186159601</v>
      </c>
    </row>
    <row r="8850" customFormat="false" ht="15" hidden="false" customHeight="false" outlineLevel="0" collapsed="false">
      <c r="A8850" s="2" t="n">
        <v>8816</v>
      </c>
      <c r="B8850" s="2" t="n">
        <v>8</v>
      </c>
      <c r="C8850" s="22" t="n">
        <f aca="true">NORMSINV(MAX(RAND(),0.000000000001))</f>
        <v>-0.510096709119229</v>
      </c>
      <c r="D8850" s="24" t="n">
        <f aca="false">IF($B$11="","",$B$11*EXP($B$12*C8850))</f>
        <v>748.113983155841</v>
      </c>
      <c r="E8850" s="20" t="n">
        <f aca="true">IF($B$10="","",$B$10*(1-$B$14+2*$B$14*RAND()))</f>
        <v>3.98383922530622</v>
      </c>
      <c r="F8850" s="21" t="n">
        <f aca="false">INDEX($E$17:$E$28,B8850)</f>
        <v>4.761</v>
      </c>
      <c r="G8850" s="25" t="n">
        <f aca="false">IF(OR(D8850="",E8850="",F8850=""),"",D8850*($B$7-$B$8-F8850-E8850))</f>
        <v>2988.83564050414</v>
      </c>
      <c r="H8850" s="25" t="n">
        <f aca="false">IF(D8850="","",D8850*$F$30)</f>
        <v>3739.97142459268</v>
      </c>
    </row>
    <row r="8851" customFormat="false" ht="15" hidden="false" customHeight="false" outlineLevel="0" collapsed="false">
      <c r="A8851" s="2" t="n">
        <v>8817</v>
      </c>
      <c r="B8851" s="2" t="n">
        <v>9</v>
      </c>
      <c r="C8851" s="22" t="n">
        <f aca="true">NORMSINV(MAX(RAND(),0.000000000001))</f>
        <v>0.792041141739834</v>
      </c>
      <c r="D8851" s="24" t="n">
        <f aca="false">IF($B$11="","",$B$11*EXP($B$12*C8851))</f>
        <v>1294.95607604285</v>
      </c>
      <c r="E8851" s="20" t="n">
        <f aca="true">IF($B$10="","",$B$10*(1-$B$14+2*$B$14*RAND()))</f>
        <v>4.02206737636806</v>
      </c>
      <c r="F8851" s="21" t="n">
        <f aca="false">INDEX($E$17:$E$28,B8851)</f>
        <v>4.761</v>
      </c>
      <c r="G8851" s="25" t="n">
        <f aca="false">IF(OR(D8851="",E8851="",F8851=""),"",D8851*($B$7-$B$8-F8851-E8851))</f>
        <v>5124.05394346437</v>
      </c>
      <c r="H8851" s="25" t="n">
        <f aca="false">IF(D8851="","",D8851*$F$30)</f>
        <v>6473.74441535343</v>
      </c>
    </row>
    <row r="8852" customFormat="false" ht="15" hidden="false" customHeight="false" outlineLevel="0" collapsed="false">
      <c r="A8852" s="2" t="n">
        <v>8818</v>
      </c>
      <c r="B8852" s="2" t="n">
        <v>10</v>
      </c>
      <c r="C8852" s="22" t="n">
        <f aca="true">NORMSINV(MAX(RAND(),0.000000000001))</f>
        <v>-0.398806847044129</v>
      </c>
      <c r="D8852" s="24" t="n">
        <f aca="false">IF($B$11="","",$B$11*EXP($B$12*C8852))</f>
        <v>784.031440140459</v>
      </c>
      <c r="E8852" s="20" t="n">
        <f aca="true">IF($B$10="","",$B$10*(1-$B$14+2*$B$14*RAND()))</f>
        <v>3.83110053402053</v>
      </c>
      <c r="F8852" s="21" t="n">
        <f aca="false">INDEX($E$17:$E$28,B8852)</f>
        <v>4.761</v>
      </c>
      <c r="G8852" s="25" t="n">
        <f aca="false">IF(OR(D8852="",E8852="",F8852=""),"",D8852*($B$7-$B$8-F8852-E8852))</f>
        <v>3252.08359186973</v>
      </c>
      <c r="H8852" s="25" t="n">
        <f aca="false">IF(D8852="","",D8852*$F$30)</f>
        <v>3919.52997555018</v>
      </c>
    </row>
    <row r="8853" customFormat="false" ht="15" hidden="false" customHeight="false" outlineLevel="0" collapsed="false">
      <c r="A8853" s="2" t="n">
        <v>8819</v>
      </c>
      <c r="B8853" s="2" t="n">
        <v>11</v>
      </c>
      <c r="C8853" s="22" t="n">
        <f aca="true">NORMSINV(MAX(RAND(),0.000000000001))</f>
        <v>-0.937992214043935</v>
      </c>
      <c r="D8853" s="24" t="n">
        <f aca="false">IF($B$11="","",$B$11*EXP($B$12*C8853))</f>
        <v>624.689486185735</v>
      </c>
      <c r="E8853" s="20" t="n">
        <f aca="true">IF($B$10="","",$B$10*(1-$B$14+2*$B$14*RAND()))</f>
        <v>3.73796130214595</v>
      </c>
      <c r="F8853" s="21" t="n">
        <f aca="false">INDEX($E$17:$E$28,B8853)</f>
        <v>4.761</v>
      </c>
      <c r="G8853" s="25" t="n">
        <f aca="false">IF(OR(D8853="",E8853="",F8853=""),"",D8853*($B$7-$B$8-F8853-E8853))</f>
        <v>2649.33228505627</v>
      </c>
      <c r="H8853" s="25" t="n">
        <f aca="false">IF(D8853="","",D8853*$F$30)</f>
        <v>3122.94767933973</v>
      </c>
    </row>
    <row r="8854" customFormat="false" ht="15" hidden="false" customHeight="false" outlineLevel="0" collapsed="false">
      <c r="A8854" s="2" t="n">
        <v>8820</v>
      </c>
      <c r="B8854" s="2" t="n">
        <v>12</v>
      </c>
      <c r="C8854" s="22" t="n">
        <f aca="true">NORMSINV(MAX(RAND(),0.000000000001))</f>
        <v>-0.336783469173603</v>
      </c>
      <c r="D8854" s="24" t="n">
        <f aca="false">IF($B$11="","",$B$11*EXP($B$12*C8854))</f>
        <v>804.791846796957</v>
      </c>
      <c r="E8854" s="20" t="n">
        <f aca="true">IF($B$10="","",$B$10*(1-$B$14+2*$B$14*RAND()))</f>
        <v>3.39508926577366</v>
      </c>
      <c r="F8854" s="21" t="n">
        <f aca="false">INDEX($E$17:$E$28,B8854)</f>
        <v>4.761</v>
      </c>
      <c r="G8854" s="25" t="n">
        <f aca="false">IF(OR(D8854="",E8854="",F8854=""),"",D8854*($B$7-$B$8-F8854-E8854))</f>
        <v>3689.09398535042</v>
      </c>
      <c r="H8854" s="25" t="n">
        <f aca="false">IF(D8854="","",D8854*$F$30)</f>
        <v>4023.31540050735</v>
      </c>
    </row>
    <row r="8855" customFormat="false" ht="15" hidden="false" customHeight="false" outlineLevel="0" collapsed="false">
      <c r="A8855" s="2" t="n">
        <v>8821</v>
      </c>
      <c r="B8855" s="2" t="n">
        <v>1</v>
      </c>
      <c r="C8855" s="22" t="n">
        <f aca="true">NORMSINV(MAX(RAND(),0.000000000001))</f>
        <v>0.122263491228492</v>
      </c>
      <c r="D8855" s="24" t="n">
        <f aca="false">IF($B$11="","",$B$11*EXP($B$12*C8855))</f>
        <v>976.534891580741</v>
      </c>
      <c r="E8855" s="20" t="n">
        <f aca="true">IF($B$10="","",$B$10*(1-$B$14+2*$B$14*RAND()))</f>
        <v>3.61162397128464</v>
      </c>
      <c r="F8855" s="21" t="n">
        <f aca="false">INDEX($E$17:$E$28,B8855)</f>
        <v>4.92562580645161</v>
      </c>
      <c r="G8855" s="25" t="n">
        <f aca="false">IF(OR(D8855="",E8855="",F8855=""),"",D8855*($B$7-$B$8-F8855-E8855))</f>
        <v>4104.13223263926</v>
      </c>
      <c r="H8855" s="25" t="n">
        <f aca="false">IF(D8855="","",D8855*$F$30)</f>
        <v>4881.89322999044</v>
      </c>
    </row>
    <row r="8856" customFormat="false" ht="15" hidden="false" customHeight="false" outlineLevel="0" collapsed="false">
      <c r="A8856" s="2" t="n">
        <v>8822</v>
      </c>
      <c r="B8856" s="2" t="n">
        <v>2</v>
      </c>
      <c r="C8856" s="22" t="n">
        <f aca="true">NORMSINV(MAX(RAND(),0.000000000001))</f>
        <v>-0.448534871364573</v>
      </c>
      <c r="D8856" s="24" t="n">
        <f aca="false">IF($B$11="","",$B$11*EXP($B$12*C8856))</f>
        <v>767.774000552884</v>
      </c>
      <c r="E8856" s="20" t="n">
        <f aca="true">IF($B$10="","",$B$10*(1-$B$14+2*$B$14*RAND()))</f>
        <v>3.77599097744326</v>
      </c>
      <c r="F8856" s="21" t="n">
        <f aca="false">INDEX($E$17:$E$28,B8856)</f>
        <v>5.0612</v>
      </c>
      <c r="G8856" s="25" t="n">
        <f aca="false">IF(OR(D8856="",E8856="",F8856=""),"",D8856*($B$7-$B$8-F8856-E8856))</f>
        <v>2996.47529664228</v>
      </c>
      <c r="H8856" s="25" t="n">
        <f aca="false">IF(D8856="","",D8856*$F$30)</f>
        <v>3838.25578356398</v>
      </c>
    </row>
    <row r="8857" customFormat="false" ht="15" hidden="false" customHeight="false" outlineLevel="0" collapsed="false">
      <c r="A8857" s="2" t="n">
        <v>8823</v>
      </c>
      <c r="B8857" s="2" t="n">
        <v>3</v>
      </c>
      <c r="C8857" s="22" t="n">
        <f aca="true">NORMSINV(MAX(RAND(),0.000000000001))</f>
        <v>-0.587139202088216</v>
      </c>
      <c r="D8857" s="24" t="n">
        <f aca="false">IF($B$11="","",$B$11*EXP($B$12*C8857))</f>
        <v>724.217859471271</v>
      </c>
      <c r="E8857" s="20" t="n">
        <f aca="true">IF($B$10="","",$B$10*(1-$B$14+2*$B$14*RAND()))</f>
        <v>3.86702398064515</v>
      </c>
      <c r="F8857" s="21" t="n">
        <f aca="false">INDEX($E$17:$E$28,B8857)</f>
        <v>5.0612</v>
      </c>
      <c r="G8857" s="25" t="n">
        <f aca="false">IF(OR(D8857="",E8857="",F8857=""),"",D8857*($B$7-$B$8-F8857-E8857))</f>
        <v>2760.55626952109</v>
      </c>
      <c r="H8857" s="25" t="n">
        <f aca="false">IF(D8857="","",D8857*$F$30)</f>
        <v>3620.50992306878</v>
      </c>
    </row>
    <row r="8858" customFormat="false" ht="15" hidden="false" customHeight="false" outlineLevel="0" collapsed="false">
      <c r="A8858" s="2" t="n">
        <v>8824</v>
      </c>
      <c r="B8858" s="2" t="n">
        <v>4</v>
      </c>
      <c r="C8858" s="22" t="n">
        <f aca="true">NORMSINV(MAX(RAND(),0.000000000001))</f>
        <v>-0.722666744791611</v>
      </c>
      <c r="D8858" s="24" t="n">
        <f aca="false">IF($B$11="","",$B$11*EXP($B$12*C8858))</f>
        <v>684.018901029972</v>
      </c>
      <c r="E8858" s="20" t="n">
        <f aca="true">IF($B$10="","",$B$10*(1-$B$14+2*$B$14*RAND()))</f>
        <v>3.70036567590116</v>
      </c>
      <c r="F8858" s="21" t="n">
        <f aca="false">INDEX($E$17:$E$28,B8858)</f>
        <v>4.89657419354839</v>
      </c>
      <c r="G8858" s="25" t="n">
        <f aca="false">IF(OR(D8858="",E8858="",F8858=""),"",D8858*($B$7-$B$8-F8858-E8858))</f>
        <v>2833.93143740021</v>
      </c>
      <c r="H8858" s="25" t="n">
        <f aca="false">IF(D8858="","",D8858*$F$30)</f>
        <v>3419.54729002904</v>
      </c>
    </row>
    <row r="8859" customFormat="false" ht="15" hidden="false" customHeight="false" outlineLevel="0" collapsed="false">
      <c r="A8859" s="2" t="n">
        <v>8825</v>
      </c>
      <c r="B8859" s="2" t="n">
        <v>5</v>
      </c>
      <c r="C8859" s="22" t="n">
        <f aca="true">NORMSINV(MAX(RAND(),0.000000000001))</f>
        <v>-0.561302422723944</v>
      </c>
      <c r="D8859" s="24" t="n">
        <f aca="false">IF($B$11="","",$B$11*EXP($B$12*C8859))</f>
        <v>732.145306275975</v>
      </c>
      <c r="E8859" s="20" t="n">
        <f aca="true">IF($B$10="","",$B$10*(1-$B$14+2*$B$14*RAND()))</f>
        <v>3.56504348239719</v>
      </c>
      <c r="F8859" s="21" t="n">
        <f aca="false">INDEX($E$17:$E$28,B8859)</f>
        <v>4.761</v>
      </c>
      <c r="G8859" s="25" t="n">
        <f aca="false">IF(OR(D8859="",E8859="",F8859=""),"",D8859*($B$7-$B$8-F8859-E8859))</f>
        <v>3231.65754646914</v>
      </c>
      <c r="H8859" s="25" t="n">
        <f aca="false">IF(D8859="","",D8859*$F$30)</f>
        <v>3660.14081513485</v>
      </c>
    </row>
    <row r="8860" customFormat="false" ht="15" hidden="false" customHeight="false" outlineLevel="0" collapsed="false">
      <c r="A8860" s="2" t="n">
        <v>8826</v>
      </c>
      <c r="B8860" s="2" t="n">
        <v>6</v>
      </c>
      <c r="C8860" s="22" t="n">
        <f aca="true">NORMSINV(MAX(RAND(),0.000000000001))</f>
        <v>-0.381131665171556</v>
      </c>
      <c r="D8860" s="24" t="n">
        <f aca="false">IF($B$11="","",$B$11*EXP($B$12*C8860))</f>
        <v>789.892486877233</v>
      </c>
      <c r="E8860" s="20" t="n">
        <f aca="true">IF($B$10="","",$B$10*(1-$B$14+2*$B$14*RAND()))</f>
        <v>3.55164811902072</v>
      </c>
      <c r="F8860" s="21" t="n">
        <f aca="false">INDEX($E$17:$E$28,B8860)</f>
        <v>4.761</v>
      </c>
      <c r="G8860" s="25" t="n">
        <f aca="false">IF(OR(D8860="",E8860="",F8860=""),"",D8860*($B$7-$B$8-F8860-E8860))</f>
        <v>3497.13198754732</v>
      </c>
      <c r="H8860" s="25" t="n">
        <f aca="false">IF(D8860="","",D8860*$F$30)</f>
        <v>3948.83052039666</v>
      </c>
    </row>
    <row r="8861" customFormat="false" ht="15" hidden="false" customHeight="false" outlineLevel="0" collapsed="false">
      <c r="A8861" s="2" t="n">
        <v>8827</v>
      </c>
      <c r="B8861" s="2" t="n">
        <v>7</v>
      </c>
      <c r="C8861" s="22" t="n">
        <f aca="true">NORMSINV(MAX(RAND(),0.000000000001))</f>
        <v>-1.0630773025837</v>
      </c>
      <c r="D8861" s="24" t="n">
        <f aca="false">IF($B$11="","",$B$11*EXP($B$12*C8861))</f>
        <v>592.616863984103</v>
      </c>
      <c r="E8861" s="20" t="n">
        <f aca="true">IF($B$10="","",$B$10*(1-$B$14+2*$B$14*RAND()))</f>
        <v>4.07682848856475</v>
      </c>
      <c r="F8861" s="21" t="n">
        <f aca="false">INDEX($E$17:$E$28,B8861)</f>
        <v>4.761</v>
      </c>
      <c r="G8861" s="25" t="n">
        <f aca="false">IF(OR(D8861="",E8861="",F8861=""),"",D8861*($B$7-$B$8-F8861-E8861))</f>
        <v>2312.49264383487</v>
      </c>
      <c r="H8861" s="25" t="n">
        <f aca="false">IF(D8861="","",D8861*$F$30)</f>
        <v>2962.61022642933</v>
      </c>
    </row>
    <row r="8862" customFormat="false" ht="15" hidden="false" customHeight="false" outlineLevel="0" collapsed="false">
      <c r="A8862" s="2" t="n">
        <v>8828</v>
      </c>
      <c r="B8862" s="2" t="n">
        <v>8</v>
      </c>
      <c r="C8862" s="22" t="n">
        <f aca="true">NORMSINV(MAX(RAND(),0.000000000001))</f>
        <v>-0.912779864741702</v>
      </c>
      <c r="D8862" s="24" t="n">
        <f aca="false">IF($B$11="","",$B$11*EXP($B$12*C8862))</f>
        <v>631.361332052899</v>
      </c>
      <c r="E8862" s="20" t="n">
        <f aca="true">IF($B$10="","",$B$10*(1-$B$14+2*$B$14*RAND()))</f>
        <v>3.80973769015321</v>
      </c>
      <c r="F8862" s="21" t="n">
        <f aca="false">INDEX($E$17:$E$28,B8862)</f>
        <v>4.761</v>
      </c>
      <c r="G8862" s="25" t="n">
        <f aca="false">IF(OR(D8862="",E8862="",F8862=""),"",D8862*($B$7-$B$8-F8862-E8862))</f>
        <v>2632.31100562281</v>
      </c>
      <c r="H8862" s="25" t="n">
        <f aca="false">IF(D8862="","",D8862*$F$30)</f>
        <v>3156.30157119885</v>
      </c>
    </row>
    <row r="8863" customFormat="false" ht="15" hidden="false" customHeight="false" outlineLevel="0" collapsed="false">
      <c r="A8863" s="2" t="n">
        <v>8829</v>
      </c>
      <c r="B8863" s="2" t="n">
        <v>9</v>
      </c>
      <c r="C8863" s="22" t="n">
        <f aca="true">NORMSINV(MAX(RAND(),0.000000000001))</f>
        <v>1.20652713377433</v>
      </c>
      <c r="D8863" s="24" t="n">
        <f aca="false">IF($B$11="","",$B$11*EXP($B$12*C8863))</f>
        <v>1542.07221925436</v>
      </c>
      <c r="E8863" s="20" t="n">
        <f aca="true">IF($B$10="","",$B$10*(1-$B$14+2*$B$14*RAND()))</f>
        <v>3.71242132898707</v>
      </c>
      <c r="F8863" s="21" t="n">
        <f aca="false">INDEX($E$17:$E$28,B8863)</f>
        <v>4.761</v>
      </c>
      <c r="G8863" s="25" t="n">
        <f aca="false">IF(OR(D8863="",E8863="",F8863=""),"",D8863*($B$7-$B$8-F8863-E8863))</f>
        <v>6579.37243983221</v>
      </c>
      <c r="H8863" s="25" t="n">
        <f aca="false">IF(D8863="","",D8863*$F$30)</f>
        <v>7709.12743849638</v>
      </c>
    </row>
    <row r="8864" customFormat="false" ht="15" hidden="false" customHeight="false" outlineLevel="0" collapsed="false">
      <c r="A8864" s="2" t="n">
        <v>8830</v>
      </c>
      <c r="B8864" s="2" t="n">
        <v>10</v>
      </c>
      <c r="C8864" s="22" t="n">
        <f aca="true">NORMSINV(MAX(RAND(),0.000000000001))</f>
        <v>-1.31590942668073</v>
      </c>
      <c r="D8864" s="24" t="n">
        <f aca="false">IF($B$11="","",$B$11*EXP($B$12*C8864))</f>
        <v>532.729193097633</v>
      </c>
      <c r="E8864" s="20" t="n">
        <f aca="true">IF($B$10="","",$B$10*(1-$B$14+2*$B$14*RAND()))</f>
        <v>3.9537553546829</v>
      </c>
      <c r="F8864" s="21" t="n">
        <f aca="false">INDEX($E$17:$E$28,B8864)</f>
        <v>4.761</v>
      </c>
      <c r="G8864" s="25" t="n">
        <f aca="false">IF(OR(D8864="",E8864="",F8864=""),"",D8864*($B$7-$B$8-F8864-E8864))</f>
        <v>2144.36533192035</v>
      </c>
      <c r="H8864" s="25" t="n">
        <f aca="false">IF(D8864="","",D8864*$F$30)</f>
        <v>2663.21978213368</v>
      </c>
    </row>
    <row r="8865" customFormat="false" ht="15" hidden="false" customHeight="false" outlineLevel="0" collapsed="false">
      <c r="A8865" s="2" t="n">
        <v>8831</v>
      </c>
      <c r="B8865" s="2" t="n">
        <v>11</v>
      </c>
      <c r="C8865" s="22" t="n">
        <f aca="true">NORMSINV(MAX(RAND(),0.000000000001))</f>
        <v>0.807727844122532</v>
      </c>
      <c r="D8865" s="24" t="n">
        <f aca="false">IF($B$11="","",$B$11*EXP($B$12*C8865))</f>
        <v>1303.5438845805</v>
      </c>
      <c r="E8865" s="20" t="n">
        <f aca="true">IF($B$10="","",$B$10*(1-$B$14+2*$B$14*RAND()))</f>
        <v>4.00238204500433</v>
      </c>
      <c r="F8865" s="21" t="n">
        <f aca="false">INDEX($E$17:$E$28,B8865)</f>
        <v>4.761</v>
      </c>
      <c r="G8865" s="25" t="n">
        <f aca="false">IF(OR(D8865="",E8865="",F8865=""),"",D8865*($B$7-$B$8-F8865-E8865))</f>
        <v>5183.69601654761</v>
      </c>
      <c r="H8865" s="25" t="n">
        <f aca="false">IF(D8865="","",D8865*$F$30)</f>
        <v>6516.67658779482</v>
      </c>
    </row>
    <row r="8866" customFormat="false" ht="15" hidden="false" customHeight="false" outlineLevel="0" collapsed="false">
      <c r="A8866" s="2" t="n">
        <v>8832</v>
      </c>
      <c r="B8866" s="2" t="n">
        <v>12</v>
      </c>
      <c r="C8866" s="22" t="n">
        <f aca="true">NORMSINV(MAX(RAND(),0.000000000001))</f>
        <v>-0.41825070876527</v>
      </c>
      <c r="D8866" s="24" t="n">
        <f aca="false">IF($B$11="","",$B$11*EXP($B$12*C8866))</f>
        <v>777.634125783333</v>
      </c>
      <c r="E8866" s="20" t="n">
        <f aca="true">IF($B$10="","",$B$10*(1-$B$14+2*$B$14*RAND()))</f>
        <v>3.70326951157217</v>
      </c>
      <c r="F8866" s="21" t="n">
        <f aca="false">INDEX($E$17:$E$28,B8866)</f>
        <v>4.761</v>
      </c>
      <c r="G8866" s="25" t="n">
        <f aca="false">IF(OR(D8866="",E8866="",F8866=""),"",D8866*($B$7-$B$8-F8866-E8866))</f>
        <v>3324.95394045372</v>
      </c>
      <c r="H8866" s="25" t="n">
        <f aca="false">IF(D8866="","",D8866*$F$30)</f>
        <v>3887.54852161604</v>
      </c>
    </row>
    <row r="8867" customFormat="false" ht="15" hidden="false" customHeight="false" outlineLevel="0" collapsed="false">
      <c r="A8867" s="2" t="n">
        <v>8833</v>
      </c>
      <c r="B8867" s="2" t="n">
        <v>1</v>
      </c>
      <c r="C8867" s="22" t="n">
        <f aca="true">NORMSINV(MAX(RAND(),0.000000000001))</f>
        <v>0.0043624880459207</v>
      </c>
      <c r="D8867" s="24" t="n">
        <f aca="false">IF($B$11="","",$B$11*EXP($B$12*C8867))</f>
        <v>929.20650257968</v>
      </c>
      <c r="E8867" s="20" t="n">
        <f aca="true">IF($B$10="","",$B$10*(1-$B$14+2*$B$14*RAND()))</f>
        <v>3.37895636023687</v>
      </c>
      <c r="F8867" s="21" t="n">
        <f aca="false">INDEX($E$17:$E$28,B8867)</f>
        <v>4.92562580645161</v>
      </c>
      <c r="G8867" s="25" t="n">
        <f aca="false">IF(OR(D8867="",E8867="",F8867=""),"",D8867*($B$7-$B$8-F8867-E8867))</f>
        <v>4121.41909237094</v>
      </c>
      <c r="H8867" s="25" t="n">
        <f aca="false">IF(D8867="","",D8867*$F$30)</f>
        <v>4645.28914769633</v>
      </c>
    </row>
    <row r="8868" customFormat="false" ht="15" hidden="false" customHeight="false" outlineLevel="0" collapsed="false">
      <c r="A8868" s="2" t="n">
        <v>8834</v>
      </c>
      <c r="B8868" s="2" t="n">
        <v>2</v>
      </c>
      <c r="C8868" s="22" t="n">
        <f aca="true">NORMSINV(MAX(RAND(),0.000000000001))</f>
        <v>-0.336752586199193</v>
      </c>
      <c r="D8868" s="24" t="n">
        <f aca="false">IF($B$11="","",$B$11*EXP($B$12*C8868))</f>
        <v>804.802319651558</v>
      </c>
      <c r="E8868" s="20" t="n">
        <f aca="true">IF($B$10="","",$B$10*(1-$B$14+2*$B$14*RAND()))</f>
        <v>3.62490601059344</v>
      </c>
      <c r="F8868" s="21" t="n">
        <f aca="false">INDEX($E$17:$E$28,B8868)</f>
        <v>5.0612</v>
      </c>
      <c r="G8868" s="25" t="n">
        <f aca="false">IF(OR(D8868="",E8868="",F8868=""),"",D8868*($B$7-$B$8-F8868-E8868))</f>
        <v>3262.58328629591</v>
      </c>
      <c r="H8868" s="25" t="n">
        <f aca="false">IF(D8868="","",D8868*$F$30)</f>
        <v>4023.36775640207</v>
      </c>
    </row>
    <row r="8869" customFormat="false" ht="15" hidden="false" customHeight="false" outlineLevel="0" collapsed="false">
      <c r="A8869" s="2" t="n">
        <v>8835</v>
      </c>
      <c r="B8869" s="2" t="n">
        <v>3</v>
      </c>
      <c r="C8869" s="22" t="n">
        <f aca="true">NORMSINV(MAX(RAND(),0.000000000001))</f>
        <v>0.272328567015287</v>
      </c>
      <c r="D8869" s="24" t="n">
        <f aca="false">IF($B$11="","",$B$11*EXP($B$12*C8869))</f>
        <v>1040.27752942649</v>
      </c>
      <c r="E8869" s="20" t="n">
        <f aca="true">IF($B$10="","",$B$10*(1-$B$14+2*$B$14*RAND()))</f>
        <v>4.06561584147041</v>
      </c>
      <c r="F8869" s="21" t="n">
        <f aca="false">INDEX($E$17:$E$28,B8869)</f>
        <v>5.0612</v>
      </c>
      <c r="G8869" s="25" t="n">
        <f aca="false">IF(OR(D8869="",E8869="",F8869=""),"",D8869*($B$7-$B$8-F8869-E8869))</f>
        <v>3758.71428979808</v>
      </c>
      <c r="H8869" s="25" t="n">
        <f aca="false">IF(D8869="","",D8869*$F$30)</f>
        <v>5200.55542510889</v>
      </c>
    </row>
    <row r="8870" customFormat="false" ht="15" hidden="false" customHeight="false" outlineLevel="0" collapsed="false">
      <c r="A8870" s="2" t="n">
        <v>8836</v>
      </c>
      <c r="B8870" s="2" t="n">
        <v>4</v>
      </c>
      <c r="C8870" s="22" t="n">
        <f aca="true">NORMSINV(MAX(RAND(),0.000000000001))</f>
        <v>0.540308885492779</v>
      </c>
      <c r="D8870" s="24" t="n">
        <f aca="false">IF($B$11="","",$B$11*EXP($B$12*C8870))</f>
        <v>1164.63221938082</v>
      </c>
      <c r="E8870" s="20" t="n">
        <f aca="true">IF($B$10="","",$B$10*(1-$B$14+2*$B$14*RAND()))</f>
        <v>3.87959971664071</v>
      </c>
      <c r="F8870" s="21" t="n">
        <f aca="false">INDEX($E$17:$E$28,B8870)</f>
        <v>4.89657419354839</v>
      </c>
      <c r="G8870" s="25" t="n">
        <f aca="false">IF(OR(D8870="",E8870="",F8870=""),"",D8870*($B$7-$B$8-F8870-E8870))</f>
        <v>4616.39957621607</v>
      </c>
      <c r="H8870" s="25" t="n">
        <f aca="false">IF(D8870="","",D8870*$F$30)</f>
        <v>5822.2293911286</v>
      </c>
    </row>
    <row r="8871" customFormat="false" ht="15" hidden="false" customHeight="false" outlineLevel="0" collapsed="false">
      <c r="A8871" s="2" t="n">
        <v>8837</v>
      </c>
      <c r="B8871" s="2" t="n">
        <v>5</v>
      </c>
      <c r="C8871" s="22" t="n">
        <f aca="true">NORMSINV(MAX(RAND(),0.000000000001))</f>
        <v>-0.0285256827283401</v>
      </c>
      <c r="D8871" s="24" t="n">
        <f aca="false">IF($B$11="","",$B$11*EXP($B$12*C8871))</f>
        <v>916.41840988797</v>
      </c>
      <c r="E8871" s="20" t="n">
        <f aca="true">IF($B$10="","",$B$10*(1-$B$14+2*$B$14*RAND()))</f>
        <v>3.44331021429019</v>
      </c>
      <c r="F8871" s="21" t="n">
        <f aca="false">INDEX($E$17:$E$28,B8871)</f>
        <v>4.761</v>
      </c>
      <c r="G8871" s="25" t="n">
        <f aca="false">IF(OR(D8871="",E8871="",F8871=""),"",D8871*($B$7-$B$8-F8871-E8871))</f>
        <v>4156.58962116529</v>
      </c>
      <c r="H8871" s="25" t="n">
        <f aca="false">IF(D8871="","",D8871*$F$30)</f>
        <v>4581.35891471194</v>
      </c>
    </row>
    <row r="8872" customFormat="false" ht="15" hidden="false" customHeight="false" outlineLevel="0" collapsed="false">
      <c r="A8872" s="2" t="n">
        <v>8838</v>
      </c>
      <c r="B8872" s="2" t="n">
        <v>6</v>
      </c>
      <c r="C8872" s="22" t="n">
        <f aca="true">NORMSINV(MAX(RAND(),0.000000000001))</f>
        <v>-1.3403507744753</v>
      </c>
      <c r="D8872" s="24" t="n">
        <f aca="false">IF($B$11="","",$B$11*EXP($B$12*C8872))</f>
        <v>527.270900920918</v>
      </c>
      <c r="E8872" s="20" t="n">
        <f aca="true">IF($B$10="","",$B$10*(1-$B$14+2*$B$14*RAND()))</f>
        <v>4.10836285786269</v>
      </c>
      <c r="F8872" s="21" t="n">
        <f aca="false">INDEX($E$17:$E$28,B8872)</f>
        <v>4.761</v>
      </c>
      <c r="G8872" s="25" t="n">
        <f aca="false">IF(OR(D8872="",E8872="",F8872=""),"",D8872*($B$7-$B$8-F8872-E8872))</f>
        <v>2040.87433307271</v>
      </c>
      <c r="H8872" s="25" t="n">
        <f aca="false">IF(D8872="","",D8872*$F$30)</f>
        <v>2635.93268788385</v>
      </c>
    </row>
    <row r="8873" customFormat="false" ht="15" hidden="false" customHeight="false" outlineLevel="0" collapsed="false">
      <c r="A8873" s="2" t="n">
        <v>8839</v>
      </c>
      <c r="B8873" s="2" t="n">
        <v>7</v>
      </c>
      <c r="C8873" s="22" t="n">
        <f aca="true">NORMSINV(MAX(RAND(),0.000000000001))</f>
        <v>0.513478994469586</v>
      </c>
      <c r="D8873" s="24" t="n">
        <f aca="false">IF($B$11="","",$B$11*EXP($B$12*C8873))</f>
        <v>1151.5399574154</v>
      </c>
      <c r="E8873" s="20" t="n">
        <f aca="true">IF($B$10="","",$B$10*(1-$B$14+2*$B$14*RAND()))</f>
        <v>3.65643446679385</v>
      </c>
      <c r="F8873" s="21" t="n">
        <f aca="false">INDEX($E$17:$E$28,B8873)</f>
        <v>4.761</v>
      </c>
      <c r="G8873" s="25" t="n">
        <f aca="false">IF(OR(D8873="",E8873="",F8873=""),"",D8873*($B$7-$B$8-F8873-E8873))</f>
        <v>4977.6069300335</v>
      </c>
      <c r="H8873" s="25" t="n">
        <f aca="false">IF(D8873="","",D8873*$F$30)</f>
        <v>5756.77855511109</v>
      </c>
    </row>
    <row r="8874" customFormat="false" ht="15" hidden="false" customHeight="false" outlineLevel="0" collapsed="false">
      <c r="A8874" s="2" t="n">
        <v>8840</v>
      </c>
      <c r="B8874" s="2" t="n">
        <v>8</v>
      </c>
      <c r="C8874" s="22" t="n">
        <f aca="true">NORMSINV(MAX(RAND(),0.000000000001))</f>
        <v>0.408616815516167</v>
      </c>
      <c r="D8874" s="24" t="n">
        <f aca="false">IF($B$11="","",$B$11*EXP($B$12*C8874))</f>
        <v>1101.76647272815</v>
      </c>
      <c r="E8874" s="20" t="n">
        <f aca="true">IF($B$10="","",$B$10*(1-$B$14+2*$B$14*RAND()))</f>
        <v>3.6470844834014</v>
      </c>
      <c r="F8874" s="21" t="n">
        <f aca="false">INDEX($E$17:$E$28,B8874)</f>
        <v>4.761</v>
      </c>
      <c r="G8874" s="25" t="n">
        <f aca="false">IF(OR(D8874="",E8874="",F8874=""),"",D8874*($B$7-$B$8-F8874-E8874))</f>
        <v>4772.7592788792</v>
      </c>
      <c r="H8874" s="25" t="n">
        <f aca="false">IF(D8874="","",D8874*$F$30)</f>
        <v>5507.95095046259</v>
      </c>
    </row>
    <row r="8875" customFormat="false" ht="15" hidden="false" customHeight="false" outlineLevel="0" collapsed="false">
      <c r="A8875" s="2" t="n">
        <v>8841</v>
      </c>
      <c r="B8875" s="2" t="n">
        <v>9</v>
      </c>
      <c r="C8875" s="22" t="n">
        <f aca="true">NORMSINV(MAX(RAND(),0.000000000001))</f>
        <v>0.978555252556226</v>
      </c>
      <c r="D8875" s="24" t="n">
        <f aca="false">IF($B$11="","",$B$11*EXP($B$12*C8875))</f>
        <v>1400.83360815435</v>
      </c>
      <c r="E8875" s="20" t="n">
        <f aca="true">IF($B$10="","",$B$10*(1-$B$14+2*$B$14*RAND()))</f>
        <v>3.42426206360383</v>
      </c>
      <c r="F8875" s="21" t="n">
        <f aca="false">INDEX($E$17:$E$28,B8875)</f>
        <v>4.761</v>
      </c>
      <c r="G8875" s="25" t="n">
        <f aca="false">IF(OR(D8875="",E8875="",F8875=""),"",D8875*($B$7-$B$8-F8875-E8875))</f>
        <v>6380.42997763936</v>
      </c>
      <c r="H8875" s="25" t="n">
        <f aca="false">IF(D8875="","",D8875*$F$30)</f>
        <v>7003.04737388525</v>
      </c>
    </row>
    <row r="8876" customFormat="false" ht="15" hidden="false" customHeight="false" outlineLevel="0" collapsed="false">
      <c r="A8876" s="2" t="n">
        <v>8842</v>
      </c>
      <c r="B8876" s="2" t="n">
        <v>10</v>
      </c>
      <c r="C8876" s="22" t="n">
        <f aca="true">NORMSINV(MAX(RAND(),0.000000000001))</f>
        <v>0.652627936899615</v>
      </c>
      <c r="D8876" s="24" t="n">
        <f aca="false">IF($B$11="","",$B$11*EXP($B$12*C8876))</f>
        <v>1221.076421721</v>
      </c>
      <c r="E8876" s="20" t="n">
        <f aca="true">IF($B$10="","",$B$10*(1-$B$14+2*$B$14*RAND()))</f>
        <v>3.99603434464765</v>
      </c>
      <c r="F8876" s="21" t="n">
        <f aca="false">INDEX($E$17:$E$28,B8876)</f>
        <v>4.761</v>
      </c>
      <c r="G8876" s="25" t="n">
        <f aca="false">IF(OR(D8876="",E8876="",F8876=""),"",D8876*($B$7-$B$8-F8876-E8876))</f>
        <v>4863.50545027529</v>
      </c>
      <c r="H8876" s="25" t="n">
        <f aca="false">IF(D8876="","",D8876*$F$30)</f>
        <v>6104.40524746763</v>
      </c>
    </row>
    <row r="8877" customFormat="false" ht="15" hidden="false" customHeight="false" outlineLevel="0" collapsed="false">
      <c r="A8877" s="2" t="n">
        <v>8843</v>
      </c>
      <c r="B8877" s="2" t="n">
        <v>11</v>
      </c>
      <c r="C8877" s="22" t="n">
        <f aca="true">NORMSINV(MAX(RAND(),0.000000000001))</f>
        <v>0.5499757645401</v>
      </c>
      <c r="D8877" s="24" t="n">
        <f aca="false">IF($B$11="","",$B$11*EXP($B$12*C8877))</f>
        <v>1169.38578451494</v>
      </c>
      <c r="E8877" s="20" t="n">
        <f aca="true">IF($B$10="","",$B$10*(1-$B$14+2*$B$14*RAND()))</f>
        <v>3.4976276560726</v>
      </c>
      <c r="F8877" s="21" t="n">
        <f aca="false">INDEX($E$17:$E$28,B8877)</f>
        <v>4.761</v>
      </c>
      <c r="G8877" s="25" t="n">
        <f aca="false">IF(OR(D8877="",E8877="",F8877=""),"",D8877*($B$7-$B$8-F8877-E8877))</f>
        <v>5240.45311410712</v>
      </c>
      <c r="H8877" s="25" t="n">
        <f aca="false">IF(D8877="","",D8877*$F$30)</f>
        <v>5845.99341394711</v>
      </c>
    </row>
    <row r="8878" customFormat="false" ht="15" hidden="false" customHeight="false" outlineLevel="0" collapsed="false">
      <c r="A8878" s="2" t="n">
        <v>8844</v>
      </c>
      <c r="B8878" s="2" t="n">
        <v>12</v>
      </c>
      <c r="C8878" s="22" t="n">
        <f aca="true">NORMSINV(MAX(RAND(),0.000000000001))</f>
        <v>-0.0503273373078047</v>
      </c>
      <c r="D8878" s="24" t="n">
        <f aca="false">IF($B$11="","",$B$11*EXP($B$12*C8878))</f>
        <v>908.038303594568</v>
      </c>
      <c r="E8878" s="20" t="n">
        <f aca="true">IF($B$10="","",$B$10*(1-$B$14+2*$B$14*RAND()))</f>
        <v>3.9884138981454</v>
      </c>
      <c r="F8878" s="21" t="n">
        <f aca="false">INDEX($E$17:$E$28,B8878)</f>
        <v>4.761</v>
      </c>
      <c r="G8878" s="25" t="n">
        <f aca="false">IF(OR(D8878="",E8878="",F8878=""),"",D8878*($B$7-$B$8-F8878-E8878))</f>
        <v>3623.60503427611</v>
      </c>
      <c r="H8878" s="25" t="n">
        <f aca="false">IF(D8878="","",D8878*$F$30)</f>
        <v>4539.46508732997</v>
      </c>
    </row>
    <row r="8879" customFormat="false" ht="15" hidden="false" customHeight="false" outlineLevel="0" collapsed="false">
      <c r="A8879" s="2" t="n">
        <v>8845</v>
      </c>
      <c r="B8879" s="2" t="n">
        <v>1</v>
      </c>
      <c r="C8879" s="22" t="n">
        <f aca="true">NORMSINV(MAX(RAND(),0.000000000001))</f>
        <v>-1.3217630905254</v>
      </c>
      <c r="D8879" s="24" t="n">
        <f aca="false">IF($B$11="","",$B$11*EXP($B$12*C8879))</f>
        <v>531.416816907056</v>
      </c>
      <c r="E8879" s="20" t="n">
        <f aca="true">IF($B$10="","",$B$10*(1-$B$14+2*$B$14*RAND()))</f>
        <v>3.80517859354031</v>
      </c>
      <c r="F8879" s="21" t="n">
        <f aca="false">INDEX($E$17:$E$28,B8879)</f>
        <v>4.92562580645161</v>
      </c>
      <c r="G8879" s="25" t="n">
        <f aca="false">IF(OR(D8879="",E8879="",F8879=""),"",D8879*($B$7-$B$8-F8879-E8879))</f>
        <v>2130.55396411407</v>
      </c>
      <c r="H8879" s="25" t="n">
        <f aca="false">IF(D8879="","",D8879*$F$30)</f>
        <v>2656.65895108175</v>
      </c>
    </row>
    <row r="8880" customFormat="false" ht="15" hidden="false" customHeight="false" outlineLevel="0" collapsed="false">
      <c r="A8880" s="2" t="n">
        <v>8846</v>
      </c>
      <c r="B8880" s="2" t="n">
        <v>2</v>
      </c>
      <c r="C8880" s="22" t="n">
        <f aca="true">NORMSINV(MAX(RAND(),0.000000000001))</f>
        <v>-0.0546297999413169</v>
      </c>
      <c r="D8880" s="24" t="n">
        <f aca="false">IF($B$11="","",$B$11*EXP($B$12*C8880))</f>
        <v>906.393601576456</v>
      </c>
      <c r="E8880" s="20" t="n">
        <f aca="true">IF($B$10="","",$B$10*(1-$B$14+2*$B$14*RAND()))</f>
        <v>4.01358416823804</v>
      </c>
      <c r="F8880" s="21" t="n">
        <f aca="false">INDEX($E$17:$E$28,B8880)</f>
        <v>5.0612</v>
      </c>
      <c r="G8880" s="25" t="n">
        <f aca="false">IF(OR(D8880="",E8880="",F8880=""),"",D8880*($B$7-$B$8-F8880-E8880))</f>
        <v>3322.12817830577</v>
      </c>
      <c r="H8880" s="25" t="n">
        <f aca="false">IF(D8880="","",D8880*$F$30)</f>
        <v>4531.24289300102</v>
      </c>
    </row>
    <row r="8881" customFormat="false" ht="15" hidden="false" customHeight="false" outlineLevel="0" collapsed="false">
      <c r="A8881" s="2" t="n">
        <v>8847</v>
      </c>
      <c r="B8881" s="2" t="n">
        <v>3</v>
      </c>
      <c r="C8881" s="22" t="n">
        <f aca="true">NORMSINV(MAX(RAND(),0.000000000001))</f>
        <v>-0.414574133479817</v>
      </c>
      <c r="D8881" s="24" t="n">
        <f aca="false">IF($B$11="","",$B$11*EXP($B$12*C8881))</f>
        <v>778.83975781422</v>
      </c>
      <c r="E8881" s="20" t="n">
        <f aca="true">IF($B$10="","",$B$10*(1-$B$14+2*$B$14*RAND()))</f>
        <v>3.64150520879865</v>
      </c>
      <c r="F8881" s="21" t="n">
        <f aca="false">INDEX($E$17:$E$28,B8881)</f>
        <v>5.0612</v>
      </c>
      <c r="G8881" s="25" t="n">
        <f aca="false">IF(OR(D8881="",E8881="",F8881=""),"",D8881*($B$7-$B$8-F8881-E8881))</f>
        <v>3144.40569740387</v>
      </c>
      <c r="H8881" s="25" t="n">
        <f aca="false">IF(D8881="","",D8881*$F$30)</f>
        <v>3893.57571726485</v>
      </c>
    </row>
    <row r="8882" customFormat="false" ht="15" hidden="false" customHeight="false" outlineLevel="0" collapsed="false">
      <c r="A8882" s="2" t="n">
        <v>8848</v>
      </c>
      <c r="B8882" s="2" t="n">
        <v>4</v>
      </c>
      <c r="C8882" s="22" t="n">
        <f aca="true">NORMSINV(MAX(RAND(),0.000000000001))</f>
        <v>-1.10493617907394</v>
      </c>
      <c r="D8882" s="24" t="n">
        <f aca="false">IF($B$11="","",$B$11*EXP($B$12*C8882))</f>
        <v>582.255981731297</v>
      </c>
      <c r="E8882" s="20" t="n">
        <f aca="true">IF($B$10="","",$B$10*(1-$B$14+2*$B$14*RAND()))</f>
        <v>4.07446859913252</v>
      </c>
      <c r="F8882" s="21" t="n">
        <f aca="false">INDEX($E$17:$E$28,B8882)</f>
        <v>4.89657419354839</v>
      </c>
      <c r="G8882" s="25" t="n">
        <f aca="false">IF(OR(D8882="",E8882="",F8882=""),"",D8882*($B$7-$B$8-F8882-E8882))</f>
        <v>2194.49787885082</v>
      </c>
      <c r="H8882" s="25" t="n">
        <f aca="false">IF(D8882="","",D8882*$F$30)</f>
        <v>2910.8141038711</v>
      </c>
    </row>
    <row r="8883" customFormat="false" ht="15" hidden="false" customHeight="false" outlineLevel="0" collapsed="false">
      <c r="A8883" s="2" t="n">
        <v>8849</v>
      </c>
      <c r="B8883" s="2" t="n">
        <v>5</v>
      </c>
      <c r="C8883" s="22" t="n">
        <f aca="true">NORMSINV(MAX(RAND(),0.000000000001))</f>
        <v>-0.56269839995175</v>
      </c>
      <c r="D8883" s="24" t="n">
        <f aca="false">IF($B$11="","",$B$11*EXP($B$12*C8883))</f>
        <v>731.714772278528</v>
      </c>
      <c r="E8883" s="20" t="n">
        <f aca="true">IF($B$10="","",$B$10*(1-$B$14+2*$B$14*RAND()))</f>
        <v>3.84420390285618</v>
      </c>
      <c r="F8883" s="21" t="n">
        <f aca="false">INDEX($E$17:$E$28,B8883)</f>
        <v>4.761</v>
      </c>
      <c r="G8883" s="25" t="n">
        <f aca="false">IF(OR(D8883="",E8883="",F8883=""),"",D8883*($B$7-$B$8-F8883-E8883))</f>
        <v>3025.49138463974</v>
      </c>
      <c r="H8883" s="25" t="n">
        <f aca="false">IF(D8883="","",D8883*$F$30)</f>
        <v>3657.98848957482</v>
      </c>
    </row>
    <row r="8884" customFormat="false" ht="15" hidden="false" customHeight="false" outlineLevel="0" collapsed="false">
      <c r="A8884" s="2" t="n">
        <v>8850</v>
      </c>
      <c r="B8884" s="2" t="n">
        <v>6</v>
      </c>
      <c r="C8884" s="22" t="n">
        <f aca="true">NORMSINV(MAX(RAND(),0.000000000001))</f>
        <v>-0.848567263439804</v>
      </c>
      <c r="D8884" s="24" t="n">
        <f aca="false">IF($B$11="","",$B$11*EXP($B$12*C8884))</f>
        <v>648.677285326517</v>
      </c>
      <c r="E8884" s="20" t="n">
        <f aca="true">IF($B$10="","",$B$10*(1-$B$14+2*$B$14*RAND()))</f>
        <v>3.73654508567361</v>
      </c>
      <c r="F8884" s="21" t="n">
        <f aca="false">INDEX($E$17:$E$28,B8884)</f>
        <v>4.761</v>
      </c>
      <c r="G8884" s="25" t="n">
        <f aca="false">IF(OR(D8884="",E8884="",F8884=""),"",D8884*($B$7-$B$8-F8884-E8884))</f>
        <v>2751.98413694539</v>
      </c>
      <c r="H8884" s="25" t="n">
        <f aca="false">IF(D8884="","",D8884*$F$30)</f>
        <v>3242.86748480432</v>
      </c>
    </row>
    <row r="8885" customFormat="false" ht="15" hidden="false" customHeight="false" outlineLevel="0" collapsed="false">
      <c r="A8885" s="2" t="n">
        <v>8851</v>
      </c>
      <c r="B8885" s="2" t="n">
        <v>7</v>
      </c>
      <c r="C8885" s="22" t="n">
        <f aca="true">NORMSINV(MAX(RAND(),0.000000000001))</f>
        <v>1.09709749830944</v>
      </c>
      <c r="D8885" s="24" t="n">
        <f aca="false">IF($B$11="","",$B$11*EXP($B$12*C8885))</f>
        <v>1472.58178074504</v>
      </c>
      <c r="E8885" s="20" t="n">
        <f aca="true">IF($B$10="","",$B$10*(1-$B$14+2*$B$14*RAND()))</f>
        <v>3.71582896017444</v>
      </c>
      <c r="F8885" s="21" t="n">
        <f aca="false">INDEX($E$17:$E$28,B8885)</f>
        <v>4.761</v>
      </c>
      <c r="G8885" s="25" t="n">
        <f aca="false">IF(OR(D8885="",E8885="",F8885=""),"",D8885*($B$7-$B$8-F8885-E8885))</f>
        <v>6277.86800144699</v>
      </c>
      <c r="H8885" s="25" t="n">
        <f aca="false">IF(D8885="","",D8885*$F$30)</f>
        <v>7361.73083830059</v>
      </c>
    </row>
    <row r="8886" customFormat="false" ht="15" hidden="false" customHeight="false" outlineLevel="0" collapsed="false">
      <c r="A8886" s="2" t="n">
        <v>8852</v>
      </c>
      <c r="B8886" s="2" t="n">
        <v>8</v>
      </c>
      <c r="C8886" s="22" t="n">
        <f aca="true">NORMSINV(MAX(RAND(),0.000000000001))</f>
        <v>-0.269448836500834</v>
      </c>
      <c r="D8886" s="24" t="n">
        <f aca="false">IF($B$11="","",$B$11*EXP($B$12*C8886))</f>
        <v>827.952841398884</v>
      </c>
      <c r="E8886" s="20" t="n">
        <f aca="true">IF($B$10="","",$B$10*(1-$B$14+2*$B$14*RAND()))</f>
        <v>3.65262841742838</v>
      </c>
      <c r="F8886" s="21" t="n">
        <f aca="false">INDEX($E$17:$E$28,B8886)</f>
        <v>4.761</v>
      </c>
      <c r="G8886" s="25" t="n">
        <f aca="false">IF(OR(D8886="",E8886="",F8886=""),"",D8886*($B$7-$B$8-F8886-E8886))</f>
        <v>3582.03164473756</v>
      </c>
      <c r="H8886" s="25" t="n">
        <f aca="false">IF(D8886="","",D8886*$F$30)</f>
        <v>4139.1018447213</v>
      </c>
    </row>
    <row r="8887" customFormat="false" ht="15" hidden="false" customHeight="false" outlineLevel="0" collapsed="false">
      <c r="A8887" s="2" t="n">
        <v>8853</v>
      </c>
      <c r="B8887" s="2" t="n">
        <v>9</v>
      </c>
      <c r="C8887" s="22" t="n">
        <f aca="true">NORMSINV(MAX(RAND(),0.000000000001))</f>
        <v>-0.614930311267681</v>
      </c>
      <c r="D8887" s="24" t="n">
        <f aca="false">IF($B$11="","",$B$11*EXP($B$12*C8887))</f>
        <v>715.786564046708</v>
      </c>
      <c r="E8887" s="20" t="n">
        <f aca="true">IF($B$10="","",$B$10*(1-$B$14+2*$B$14*RAND()))</f>
        <v>4.03881890495152</v>
      </c>
      <c r="F8887" s="21" t="n">
        <f aca="false">INDEX($E$17:$E$28,B8887)</f>
        <v>4.761</v>
      </c>
      <c r="G8887" s="25" t="n">
        <f aca="false">IF(OR(D8887="",E8887="",F8887=""),"",D8887*($B$7-$B$8-F8887-E8887))</f>
        <v>2820.32868774655</v>
      </c>
      <c r="H8887" s="25" t="n">
        <f aca="false">IF(D8887="","",D8887*$F$30)</f>
        <v>3578.3601909823</v>
      </c>
    </row>
    <row r="8888" customFormat="false" ht="15" hidden="false" customHeight="false" outlineLevel="0" collapsed="false">
      <c r="A8888" s="2" t="n">
        <v>8854</v>
      </c>
      <c r="B8888" s="2" t="n">
        <v>10</v>
      </c>
      <c r="C8888" s="22" t="n">
        <f aca="true">NORMSINV(MAX(RAND(),0.000000000001))</f>
        <v>-0.176197091858771</v>
      </c>
      <c r="D8888" s="24" t="n">
        <f aca="false">IF($B$11="","",$B$11*EXP($B$12*C8888))</f>
        <v>861.133305519993</v>
      </c>
      <c r="E8888" s="20" t="n">
        <f aca="true">IF($B$10="","",$B$10*(1-$B$14+2*$B$14*RAND()))</f>
        <v>4.07940740524496</v>
      </c>
      <c r="F8888" s="21" t="n">
        <f aca="false">INDEX($E$17:$E$28,B8888)</f>
        <v>4.761</v>
      </c>
      <c r="G8888" s="25" t="n">
        <f aca="false">IF(OR(D8888="",E8888="",F8888=""),"",D8888*($B$7-$B$8-F8888-E8888))</f>
        <v>3358.06906130269</v>
      </c>
      <c r="H8888" s="25" t="n">
        <f aca="false">IF(D8888="","",D8888*$F$30)</f>
        <v>4304.97762095555</v>
      </c>
    </row>
    <row r="8889" customFormat="false" ht="15" hidden="false" customHeight="false" outlineLevel="0" collapsed="false">
      <c r="A8889" s="2" t="n">
        <v>8855</v>
      </c>
      <c r="B8889" s="2" t="n">
        <v>11</v>
      </c>
      <c r="C8889" s="22" t="n">
        <f aca="true">NORMSINV(MAX(RAND(),0.000000000001))</f>
        <v>1.51655978235273</v>
      </c>
      <c r="D8889" s="24" t="n">
        <f aca="false">IF($B$11="","",$B$11*EXP($B$12*C8889))</f>
        <v>1757.27505786767</v>
      </c>
      <c r="E8889" s="20" t="n">
        <f aca="true">IF($B$10="","",$B$10*(1-$B$14+2*$B$14*RAND()))</f>
        <v>3.71327708236659</v>
      </c>
      <c r="F8889" s="21" t="n">
        <f aca="false">INDEX($E$17:$E$28,B8889)</f>
        <v>4.761</v>
      </c>
      <c r="G8889" s="25" t="n">
        <f aca="false">IF(OR(D8889="",E8889="",F8889=""),"",D8889*($B$7-$B$8-F8889-E8889))</f>
        <v>7496.04848693168</v>
      </c>
      <c r="H8889" s="25" t="n">
        <f aca="false">IF(D8889="","",D8889*$F$30)</f>
        <v>8784.96946929203</v>
      </c>
    </row>
    <row r="8890" customFormat="false" ht="15" hidden="false" customHeight="false" outlineLevel="0" collapsed="false">
      <c r="A8890" s="2" t="n">
        <v>8856</v>
      </c>
      <c r="B8890" s="2" t="n">
        <v>12</v>
      </c>
      <c r="C8890" s="22" t="n">
        <f aca="true">NORMSINV(MAX(RAND(),0.000000000001))</f>
        <v>-0.680705030263669</v>
      </c>
      <c r="D8890" s="24" t="n">
        <f aca="false">IF($B$11="","",$B$11*EXP($B$12*C8890))</f>
        <v>696.220759303256</v>
      </c>
      <c r="E8890" s="20" t="n">
        <f aca="true">IF($B$10="","",$B$10*(1-$B$14+2*$B$14*RAND()))</f>
        <v>3.55940019620304</v>
      </c>
      <c r="F8890" s="21" t="n">
        <f aca="false">INDEX($E$17:$E$28,B8890)</f>
        <v>4.761</v>
      </c>
      <c r="G8890" s="25" t="n">
        <f aca="false">IF(OR(D8890="",E8890="",F8890=""),"",D8890*($B$7-$B$8-F8890-E8890))</f>
        <v>3077.01713121604</v>
      </c>
      <c r="H8890" s="25" t="n">
        <f aca="false">IF(D8890="","",D8890*$F$30)</f>
        <v>3480.54681990884</v>
      </c>
    </row>
    <row r="8891" customFormat="false" ht="15" hidden="false" customHeight="false" outlineLevel="0" collapsed="false">
      <c r="A8891" s="2" t="n">
        <v>8857</v>
      </c>
      <c r="B8891" s="2" t="n">
        <v>1</v>
      </c>
      <c r="C8891" s="22" t="n">
        <f aca="true">NORMSINV(MAX(RAND(),0.000000000001))</f>
        <v>0.598981234662565</v>
      </c>
      <c r="D8891" s="24" t="n">
        <f aca="false">IF($B$11="","",$B$11*EXP($B$12*C8891))</f>
        <v>1193.78374763292</v>
      </c>
      <c r="E8891" s="20" t="n">
        <f aca="true">IF($B$10="","",$B$10*(1-$B$14+2*$B$14*RAND()))</f>
        <v>3.74139999776327</v>
      </c>
      <c r="F8891" s="21" t="n">
        <f aca="false">INDEX($E$17:$E$28,B8891)</f>
        <v>4.92562580645161</v>
      </c>
      <c r="G8891" s="25" t="n">
        <f aca="false">IF(OR(D8891="",E8891="",F8891=""),"",D8891*($B$7-$B$8-F8891-E8891))</f>
        <v>4862.25039945655</v>
      </c>
      <c r="H8891" s="25" t="n">
        <f aca="false">IF(D8891="","",D8891*$F$30)</f>
        <v>5967.96371116651</v>
      </c>
    </row>
    <row r="8892" customFormat="false" ht="15" hidden="false" customHeight="false" outlineLevel="0" collapsed="false">
      <c r="A8892" s="2" t="n">
        <v>8858</v>
      </c>
      <c r="B8892" s="2" t="n">
        <v>2</v>
      </c>
      <c r="C8892" s="22" t="n">
        <f aca="true">NORMSINV(MAX(RAND(),0.000000000001))</f>
        <v>1.29203146756661</v>
      </c>
      <c r="D8892" s="24" t="n">
        <f aca="false">IF($B$11="","",$B$11*EXP($B$12*C8892))</f>
        <v>1598.64394210446</v>
      </c>
      <c r="E8892" s="20" t="n">
        <f aca="true">IF($B$10="","",$B$10*(1-$B$14+2*$B$14*RAND()))</f>
        <v>3.81042749988571</v>
      </c>
      <c r="F8892" s="21" t="n">
        <f aca="false">INDEX($E$17:$E$28,B8892)</f>
        <v>5.0612</v>
      </c>
      <c r="G8892" s="25" t="n">
        <f aca="false">IF(OR(D8892="",E8892="",F8892=""),"",D8892*($B$7-$B$8-F8892-E8892))</f>
        <v>6184.15026311118</v>
      </c>
      <c r="H8892" s="25" t="n">
        <f aca="false">IF(D8892="","",D8892*$F$30)</f>
        <v>7991.9407953686</v>
      </c>
    </row>
    <row r="8893" customFormat="false" ht="15" hidden="false" customHeight="false" outlineLevel="0" collapsed="false">
      <c r="A8893" s="2" t="n">
        <v>8859</v>
      </c>
      <c r="B8893" s="2" t="n">
        <v>3</v>
      </c>
      <c r="C8893" s="22" t="n">
        <f aca="true">NORMSINV(MAX(RAND(),0.000000000001))</f>
        <v>-0.644675190057874</v>
      </c>
      <c r="D8893" s="24" t="n">
        <f aca="false">IF($B$11="","",$B$11*EXP($B$12*C8893))</f>
        <v>706.871252263908</v>
      </c>
      <c r="E8893" s="20" t="n">
        <f aca="true">IF($B$10="","",$B$10*(1-$B$14+2*$B$14*RAND()))</f>
        <v>3.65237343407688</v>
      </c>
      <c r="F8893" s="21" t="n">
        <f aca="false">INDEX($E$17:$E$28,B8893)</f>
        <v>5.0612</v>
      </c>
      <c r="G8893" s="25" t="n">
        <f aca="false">IF(OR(D8893="",E8893="",F8893=""),"",D8893*($B$7-$B$8-F8893-E8893))</f>
        <v>2846.16518880275</v>
      </c>
      <c r="H8893" s="25" t="n">
        <f aca="false">IF(D8893="","",D8893*$F$30)</f>
        <v>3533.79076431773</v>
      </c>
    </row>
    <row r="8894" customFormat="false" ht="15" hidden="false" customHeight="false" outlineLevel="0" collapsed="false">
      <c r="A8894" s="2" t="n">
        <v>8860</v>
      </c>
      <c r="B8894" s="2" t="n">
        <v>4</v>
      </c>
      <c r="C8894" s="22" t="n">
        <f aca="true">NORMSINV(MAX(RAND(),0.000000000001))</f>
        <v>0.897486545637223</v>
      </c>
      <c r="D8894" s="24" t="n">
        <f aca="false">IF($B$11="","",$B$11*EXP($B$12*C8894))</f>
        <v>1353.78976330146</v>
      </c>
      <c r="E8894" s="20" t="n">
        <f aca="true">IF($B$10="","",$B$10*(1-$B$14+2*$B$14*RAND()))</f>
        <v>3.50627915819694</v>
      </c>
      <c r="F8894" s="21" t="n">
        <f aca="false">INDEX($E$17:$E$28,B8894)</f>
        <v>4.89657419354839</v>
      </c>
      <c r="G8894" s="25" t="n">
        <f aca="false">IF(OR(D8894="",E8894="",F8894=""),"",D8894*($B$7-$B$8-F8894-E8894))</f>
        <v>5871.58473434443</v>
      </c>
      <c r="H8894" s="25" t="n">
        <f aca="false">IF(D8894="","",D8894*$F$30)</f>
        <v>6767.86578469668</v>
      </c>
    </row>
    <row r="8895" customFormat="false" ht="15" hidden="false" customHeight="false" outlineLevel="0" collapsed="false">
      <c r="A8895" s="2" t="n">
        <v>8861</v>
      </c>
      <c r="B8895" s="2" t="n">
        <v>5</v>
      </c>
      <c r="C8895" s="22" t="n">
        <f aca="true">NORMSINV(MAX(RAND(),0.000000000001))</f>
        <v>0.049100452148782</v>
      </c>
      <c r="D8895" s="24" t="n">
        <f aca="false">IF($B$11="","",$B$11*EXP($B$12*C8895))</f>
        <v>946.88917501802</v>
      </c>
      <c r="E8895" s="20" t="n">
        <f aca="true">IF($B$10="","",$B$10*(1-$B$14+2*$B$14*RAND()))</f>
        <v>3.94675799327883</v>
      </c>
      <c r="F8895" s="21" t="n">
        <f aca="false">INDEX($E$17:$E$28,B8895)</f>
        <v>4.761</v>
      </c>
      <c r="G8895" s="25" t="n">
        <f aca="false">IF(OR(D8895="",E8895="",F8895=""),"",D8895*($B$7-$B$8-F8895-E8895))</f>
        <v>3818.08630721721</v>
      </c>
      <c r="H8895" s="25" t="n">
        <f aca="false">IF(D8895="","",D8895*$F$30)</f>
        <v>4733.68836375008</v>
      </c>
    </row>
    <row r="8896" customFormat="false" ht="15" hidden="false" customHeight="false" outlineLevel="0" collapsed="false">
      <c r="A8896" s="2" t="n">
        <v>8862</v>
      </c>
      <c r="B8896" s="2" t="n">
        <v>6</v>
      </c>
      <c r="C8896" s="22" t="n">
        <f aca="true">NORMSINV(MAX(RAND(),0.000000000001))</f>
        <v>-0.336256813658778</v>
      </c>
      <c r="D8896" s="24" t="n">
        <f aca="false">IF($B$11="","",$B$11*EXP($B$12*C8896))</f>
        <v>804.97046180687</v>
      </c>
      <c r="E8896" s="20" t="n">
        <f aca="true">IF($B$10="","",$B$10*(1-$B$14+2*$B$14*RAND()))</f>
        <v>3.46196375460784</v>
      </c>
      <c r="F8896" s="21" t="n">
        <f aca="false">INDEX($E$17:$E$28,B8896)</f>
        <v>4.761</v>
      </c>
      <c r="G8896" s="25" t="n">
        <f aca="false">IF(OR(D8896="",E8896="",F8896=""),"",D8896*($B$7-$B$8-F8896-E8896))</f>
        <v>3636.08075245169</v>
      </c>
      <c r="H8896" s="25" t="n">
        <f aca="false">IF(D8896="","",D8896*$F$30)</f>
        <v>4024.2083326649</v>
      </c>
    </row>
    <row r="8897" customFormat="false" ht="15" hidden="false" customHeight="false" outlineLevel="0" collapsed="false">
      <c r="A8897" s="2" t="n">
        <v>8863</v>
      </c>
      <c r="B8897" s="2" t="n">
        <v>7</v>
      </c>
      <c r="C8897" s="22" t="n">
        <f aca="true">NORMSINV(MAX(RAND(),0.000000000001))</f>
        <v>-1.71256137412338</v>
      </c>
      <c r="D8897" s="24" t="n">
        <f aca="false">IF($B$11="","",$B$11*EXP($B$12*C8897))</f>
        <v>450.734080389984</v>
      </c>
      <c r="E8897" s="20" t="n">
        <f aca="true">IF($B$10="","",$B$10*(1-$B$14+2*$B$14*RAND()))</f>
        <v>3.71438291753605</v>
      </c>
      <c r="F8897" s="21" t="n">
        <f aca="false">INDEX($E$17:$E$28,B8897)</f>
        <v>4.761</v>
      </c>
      <c r="G8897" s="25" t="n">
        <f aca="false">IF(OR(D8897="",E8897="",F8897=""),"",D8897*($B$7-$B$8-F8897-E8897))</f>
        <v>1922.2082588798</v>
      </c>
      <c r="H8897" s="25" t="n">
        <f aca="false">IF(D8897="","",D8897*$F$30)</f>
        <v>2253.30981468561</v>
      </c>
    </row>
    <row r="8898" customFormat="false" ht="15" hidden="false" customHeight="false" outlineLevel="0" collapsed="false">
      <c r="A8898" s="2" t="n">
        <v>8864</v>
      </c>
      <c r="B8898" s="2" t="n">
        <v>8</v>
      </c>
      <c r="C8898" s="22" t="n">
        <f aca="true">NORMSINV(MAX(RAND(),0.000000000001))</f>
        <v>-0.335108629635096</v>
      </c>
      <c r="D8898" s="24" t="n">
        <f aca="false">IF($B$11="","",$B$11*EXP($B$12*C8898))</f>
        <v>805.36000539837</v>
      </c>
      <c r="E8898" s="20" t="n">
        <f aca="true">IF($B$10="","",$B$10*(1-$B$14+2*$B$14*RAND()))</f>
        <v>3.53999621145661</v>
      </c>
      <c r="F8898" s="21" t="n">
        <f aca="false">INDEX($E$17:$E$28,B8898)</f>
        <v>4.761</v>
      </c>
      <c r="G8898" s="25" t="n">
        <f aca="false">IF(OR(D8898="",E8898="",F8898=""),"",D8898*($B$7-$B$8-F8898-E8898))</f>
        <v>3574.99611510469</v>
      </c>
      <c r="H8898" s="25" t="n">
        <f aca="false">IF(D8898="","",D8898*$F$30)</f>
        <v>4026.15573898753</v>
      </c>
    </row>
    <row r="8899" customFormat="false" ht="15" hidden="false" customHeight="false" outlineLevel="0" collapsed="false">
      <c r="A8899" s="2" t="n">
        <v>8865</v>
      </c>
      <c r="B8899" s="2" t="n">
        <v>9</v>
      </c>
      <c r="C8899" s="22" t="n">
        <f aca="true">NORMSINV(MAX(RAND(),0.000000000001))</f>
        <v>0.0541725666696352</v>
      </c>
      <c r="D8899" s="24" t="n">
        <f aca="false">IF($B$11="","",$B$11*EXP($B$12*C8899))</f>
        <v>948.91504670335</v>
      </c>
      <c r="E8899" s="20" t="n">
        <f aca="true">IF($B$10="","",$B$10*(1-$B$14+2*$B$14*RAND()))</f>
        <v>3.72721417716676</v>
      </c>
      <c r="F8899" s="21" t="n">
        <f aca="false">INDEX($E$17:$E$28,B8899)</f>
        <v>4.761</v>
      </c>
      <c r="G8899" s="25" t="n">
        <f aca="false">IF(OR(D8899="",E8899="",F8899=""),"",D8899*($B$7-$B$8-F8899-E8899))</f>
        <v>4034.58354264644</v>
      </c>
      <c r="H8899" s="25" t="n">
        <f aca="false">IF(D8899="","",D8899*$F$30)</f>
        <v>4743.81610147939</v>
      </c>
    </row>
    <row r="8900" customFormat="false" ht="15" hidden="false" customHeight="false" outlineLevel="0" collapsed="false">
      <c r="A8900" s="2" t="n">
        <v>8866</v>
      </c>
      <c r="B8900" s="2" t="n">
        <v>10</v>
      </c>
      <c r="C8900" s="22" t="n">
        <f aca="true">NORMSINV(MAX(RAND(),0.000000000001))</f>
        <v>1.05502471328586</v>
      </c>
      <c r="D8900" s="24" t="n">
        <f aca="false">IF($B$11="","",$B$11*EXP($B$12*C8900))</f>
        <v>1446.70582889963</v>
      </c>
      <c r="E8900" s="20" t="n">
        <f aca="true">IF($B$10="","",$B$10*(1-$B$14+2*$B$14*RAND()))</f>
        <v>3.64458270664195</v>
      </c>
      <c r="F8900" s="21" t="n">
        <f aca="false">INDEX($E$17:$E$28,B8900)</f>
        <v>4.761</v>
      </c>
      <c r="G8900" s="25" t="n">
        <f aca="false">IF(OR(D8900="",E8900="",F8900=""),"",D8900*($B$7-$B$8-F8900-E8900))</f>
        <v>6270.62676318445</v>
      </c>
      <c r="H8900" s="25" t="n">
        <f aca="false">IF(D8900="","",D8900*$F$30)</f>
        <v>7232.37177983504</v>
      </c>
    </row>
    <row r="8901" customFormat="false" ht="15" hidden="false" customHeight="false" outlineLevel="0" collapsed="false">
      <c r="A8901" s="2" t="n">
        <v>8867</v>
      </c>
      <c r="B8901" s="2" t="n">
        <v>11</v>
      </c>
      <c r="C8901" s="22" t="n">
        <f aca="true">NORMSINV(MAX(RAND(),0.000000000001))</f>
        <v>-1.48358988351441</v>
      </c>
      <c r="D8901" s="24" t="n">
        <f aca="false">IF($B$11="","",$B$11*EXP($B$12*C8901))</f>
        <v>496.388238726928</v>
      </c>
      <c r="E8901" s="20" t="n">
        <f aca="true">IF($B$10="","",$B$10*(1-$B$14+2*$B$14*RAND()))</f>
        <v>3.7102677816409</v>
      </c>
      <c r="F8901" s="21" t="n">
        <f aca="false">INDEX($E$17:$E$28,B8901)</f>
        <v>4.761</v>
      </c>
      <c r="G8901" s="25" t="n">
        <f aca="false">IF(OR(D8901="",E8901="",F8901=""),"",D8901*($B$7-$B$8-F8901-E8901))</f>
        <v>2118.94846746816</v>
      </c>
      <c r="H8901" s="25" t="n">
        <f aca="false">IF(D8901="","",D8901*$F$30)</f>
        <v>2481.54408304366</v>
      </c>
    </row>
    <row r="8902" customFormat="false" ht="15" hidden="false" customHeight="false" outlineLevel="0" collapsed="false">
      <c r="A8902" s="2" t="n">
        <v>8868</v>
      </c>
      <c r="B8902" s="2" t="n">
        <v>12</v>
      </c>
      <c r="C8902" s="22" t="n">
        <f aca="true">NORMSINV(MAX(RAND(),0.000000000001))</f>
        <v>0.575331945238122</v>
      </c>
      <c r="D8902" s="24" t="n">
        <f aca="false">IF($B$11="","",$B$11*EXP($B$12*C8902))</f>
        <v>1181.94675874271</v>
      </c>
      <c r="E8902" s="20" t="n">
        <f aca="true">IF($B$10="","",$B$10*(1-$B$14+2*$B$14*RAND()))</f>
        <v>3.87746536435243</v>
      </c>
      <c r="F8902" s="21" t="n">
        <f aca="false">INDEX($E$17:$E$28,B8902)</f>
        <v>4.761</v>
      </c>
      <c r="G8902" s="25" t="n">
        <f aca="false">IF(OR(D8902="",E8902="",F8902=""),"",D8902*($B$7-$B$8-F8902-E8902))</f>
        <v>4847.79556847462</v>
      </c>
      <c r="H8902" s="25" t="n">
        <f aca="false">IF(D8902="","",D8902*$F$30)</f>
        <v>5908.78823630656</v>
      </c>
    </row>
    <row r="8903" customFormat="false" ht="15" hidden="false" customHeight="false" outlineLevel="0" collapsed="false">
      <c r="A8903" s="2" t="n">
        <v>8869</v>
      </c>
      <c r="B8903" s="2" t="n">
        <v>1</v>
      </c>
      <c r="C8903" s="22" t="n">
        <f aca="true">NORMSINV(MAX(RAND(),0.000000000001))</f>
        <v>0.496240359035841</v>
      </c>
      <c r="D8903" s="24" t="n">
        <f aca="false">IF($B$11="","",$B$11*EXP($B$12*C8903))</f>
        <v>1143.20573469838</v>
      </c>
      <c r="E8903" s="20" t="n">
        <f aca="true">IF($B$10="","",$B$10*(1-$B$14+2*$B$14*RAND()))</f>
        <v>3.5192293351457</v>
      </c>
      <c r="F8903" s="21" t="n">
        <f aca="false">INDEX($E$17:$E$28,B8903)</f>
        <v>4.92562580645161</v>
      </c>
      <c r="G8903" s="25" t="n">
        <f aca="false">IF(OR(D8903="",E8903="",F8903=""),"",D8903*($B$7-$B$8-F8903-E8903))</f>
        <v>4910.2342334862</v>
      </c>
      <c r="H8903" s="25" t="n">
        <f aca="false">IF(D8903="","",D8903*$F$30)</f>
        <v>5715.11410890412</v>
      </c>
    </row>
    <row r="8904" customFormat="false" ht="15" hidden="false" customHeight="false" outlineLevel="0" collapsed="false">
      <c r="A8904" s="2" t="n">
        <v>8870</v>
      </c>
      <c r="B8904" s="2" t="n">
        <v>2</v>
      </c>
      <c r="C8904" s="22" t="n">
        <f aca="true">NORMSINV(MAX(RAND(),0.000000000001))</f>
        <v>-0.832885696918727</v>
      </c>
      <c r="D8904" s="24" t="n">
        <f aca="false">IF($B$11="","",$B$11*EXP($B$12*C8904))</f>
        <v>652.977729592302</v>
      </c>
      <c r="E8904" s="20" t="n">
        <f aca="true">IF($B$10="","",$B$10*(1-$B$14+2*$B$14*RAND()))</f>
        <v>3.94327416356825</v>
      </c>
      <c r="F8904" s="21" t="n">
        <f aca="false">INDEX($E$17:$E$28,B8904)</f>
        <v>5.0612</v>
      </c>
      <c r="G8904" s="25" t="n">
        <f aca="false">IF(OR(D8904="",E8904="",F8904=""),"",D8904*($B$7-$B$8-F8904-E8904))</f>
        <v>2439.21517950659</v>
      </c>
      <c r="H8904" s="25" t="n">
        <f aca="false">IF(D8904="","",D8904*$F$30)</f>
        <v>3264.36626577784</v>
      </c>
    </row>
    <row r="8905" customFormat="false" ht="15" hidden="false" customHeight="false" outlineLevel="0" collapsed="false">
      <c r="A8905" s="2" t="n">
        <v>8871</v>
      </c>
      <c r="B8905" s="2" t="n">
        <v>3</v>
      </c>
      <c r="C8905" s="22" t="n">
        <f aca="true">NORMSINV(MAX(RAND(),0.000000000001))</f>
        <v>-0.59255299123467</v>
      </c>
      <c r="D8905" s="24" t="n">
        <f aca="false">IF($B$11="","",$B$11*EXP($B$12*C8905))</f>
        <v>722.567665990736</v>
      </c>
      <c r="E8905" s="20" t="n">
        <f aca="true">IF($B$10="","",$B$10*(1-$B$14+2*$B$14*RAND()))</f>
        <v>3.69589149766398</v>
      </c>
      <c r="F8905" s="21" t="n">
        <f aca="false">INDEX($E$17:$E$28,B8905)</f>
        <v>5.0612</v>
      </c>
      <c r="G8905" s="25" t="n">
        <f aca="false">IF(OR(D8905="",E8905="",F8905=""),"",D8905*($B$7-$B$8-F8905-E8905))</f>
        <v>2877.9209003876</v>
      </c>
      <c r="H8905" s="25" t="n">
        <f aca="false">IF(D8905="","",D8905*$F$30)</f>
        <v>3612.26027582088</v>
      </c>
    </row>
    <row r="8906" customFormat="false" ht="15" hidden="false" customHeight="false" outlineLevel="0" collapsed="false">
      <c r="A8906" s="2" t="n">
        <v>8872</v>
      </c>
      <c r="B8906" s="2" t="n">
        <v>4</v>
      </c>
      <c r="C8906" s="22" t="n">
        <f aca="true">NORMSINV(MAX(RAND(),0.000000000001))</f>
        <v>0.704480665306967</v>
      </c>
      <c r="D8906" s="24" t="n">
        <f aca="false">IF($B$11="","",$B$11*EXP($B$12*C8906))</f>
        <v>1248.04928813478</v>
      </c>
      <c r="E8906" s="20" t="n">
        <f aca="true">IF($B$10="","",$B$10*(1-$B$14+2*$B$14*RAND()))</f>
        <v>3.48108414443972</v>
      </c>
      <c r="F8906" s="21" t="n">
        <f aca="false">INDEX($E$17:$E$28,B8906)</f>
        <v>4.89657419354839</v>
      </c>
      <c r="G8906" s="25" t="n">
        <f aca="false">IF(OR(D8906="",E8906="",F8906=""),"",D8906*($B$7-$B$8-F8906-E8906))</f>
        <v>5444.41740587462</v>
      </c>
      <c r="H8906" s="25" t="n">
        <f aca="false">IF(D8906="","",D8906*$F$30)</f>
        <v>6239.24800124337</v>
      </c>
    </row>
    <row r="8907" customFormat="false" ht="15" hidden="false" customHeight="false" outlineLevel="0" collapsed="false">
      <c r="A8907" s="2" t="n">
        <v>8873</v>
      </c>
      <c r="B8907" s="2" t="n">
        <v>5</v>
      </c>
      <c r="C8907" s="22" t="n">
        <f aca="true">NORMSINV(MAX(RAND(),0.000000000001))</f>
        <v>-1.13704626292603</v>
      </c>
      <c r="D8907" s="24" t="n">
        <f aca="false">IF($B$11="","",$B$11*EXP($B$12*C8907))</f>
        <v>574.431055604875</v>
      </c>
      <c r="E8907" s="20" t="n">
        <f aca="true">IF($B$10="","",$B$10*(1-$B$14+2*$B$14*RAND()))</f>
        <v>3.77927703413668</v>
      </c>
      <c r="F8907" s="21" t="n">
        <f aca="false">INDEX($E$17:$E$28,B8907)</f>
        <v>4.761</v>
      </c>
      <c r="G8907" s="25" t="n">
        <f aca="false">IF(OR(D8907="",E8907="",F8907=""),"",D8907*($B$7-$B$8-F8907-E8907))</f>
        <v>2412.4512965289</v>
      </c>
      <c r="H8907" s="25" t="n">
        <f aca="false">IF(D8907="","",D8907*$F$30)</f>
        <v>2871.69573317989</v>
      </c>
    </row>
    <row r="8908" customFormat="false" ht="15" hidden="false" customHeight="false" outlineLevel="0" collapsed="false">
      <c r="A8908" s="2" t="n">
        <v>8874</v>
      </c>
      <c r="B8908" s="2" t="n">
        <v>6</v>
      </c>
      <c r="C8908" s="22" t="n">
        <f aca="true">NORMSINV(MAX(RAND(),0.000000000001))</f>
        <v>-0.169058311619332</v>
      </c>
      <c r="D8908" s="24" t="n">
        <f aca="false">IF($B$11="","",$B$11*EXP($B$12*C8908))</f>
        <v>863.727528543517</v>
      </c>
      <c r="E8908" s="20" t="n">
        <f aca="true">IF($B$10="","",$B$10*(1-$B$14+2*$B$14*RAND()))</f>
        <v>3.95477914302478</v>
      </c>
      <c r="F8908" s="21" t="n">
        <f aca="false">INDEX($E$17:$E$28,B8908)</f>
        <v>4.761</v>
      </c>
      <c r="G8908" s="25" t="n">
        <f aca="false">IF(OR(D8908="",E8908="",F8908=""),"",D8908*($B$7-$B$8-F8908-E8908))</f>
        <v>3475.83033510849</v>
      </c>
      <c r="H8908" s="25" t="n">
        <f aca="false">IF(D8908="","",D8908*$F$30)</f>
        <v>4317.94666069475</v>
      </c>
    </row>
    <row r="8909" customFormat="false" ht="15" hidden="false" customHeight="false" outlineLevel="0" collapsed="false">
      <c r="A8909" s="2" t="n">
        <v>8875</v>
      </c>
      <c r="B8909" s="2" t="n">
        <v>7</v>
      </c>
      <c r="C8909" s="22" t="n">
        <f aca="true">NORMSINV(MAX(RAND(),0.000000000001))</f>
        <v>0.860387632202626</v>
      </c>
      <c r="D8909" s="24" t="n">
        <f aca="false">IF($B$11="","",$B$11*EXP($B$12*C8909))</f>
        <v>1332.79157130095</v>
      </c>
      <c r="E8909" s="20" t="n">
        <f aca="true">IF($B$10="","",$B$10*(1-$B$14+2*$B$14*RAND()))</f>
        <v>4.12343594700636</v>
      </c>
      <c r="F8909" s="21" t="n">
        <f aca="false">INDEX($E$17:$E$28,B8909)</f>
        <v>4.761</v>
      </c>
      <c r="G8909" s="25" t="n">
        <f aca="false">IF(OR(D8909="",E8909="",F8909=""),"",D8909*($B$7-$B$8-F8909-E8909))</f>
        <v>5138.66327244084</v>
      </c>
      <c r="H8909" s="25" t="n">
        <f aca="false">IF(D8909="","",D8909*$F$30)</f>
        <v>6662.8916232477</v>
      </c>
    </row>
    <row r="8910" customFormat="false" ht="15" hidden="false" customHeight="false" outlineLevel="0" collapsed="false">
      <c r="A8910" s="2" t="n">
        <v>8876</v>
      </c>
      <c r="B8910" s="2" t="n">
        <v>8</v>
      </c>
      <c r="C8910" s="22" t="n">
        <f aca="true">NORMSINV(MAX(RAND(),0.000000000001))</f>
        <v>-0.047431065770389</v>
      </c>
      <c r="D8910" s="24" t="n">
        <f aca="false">IF($B$11="","",$B$11*EXP($B$12*C8910))</f>
        <v>909.147141426838</v>
      </c>
      <c r="E8910" s="20" t="n">
        <f aca="true">IF($B$10="","",$B$10*(1-$B$14+2*$B$14*RAND()))</f>
        <v>3.90104214124456</v>
      </c>
      <c r="F8910" s="21" t="n">
        <f aca="false">INDEX($E$17:$E$28,B8910)</f>
        <v>4.761</v>
      </c>
      <c r="G8910" s="25" t="n">
        <f aca="false">IF(OR(D8910="",E8910="",F8910=""),"",D8910*($B$7-$B$8-F8910-E8910))</f>
        <v>3707.46373014662</v>
      </c>
      <c r="H8910" s="25" t="n">
        <f aca="false">IF(D8910="","",D8910*$F$30)</f>
        <v>4545.00838942105</v>
      </c>
    </row>
    <row r="8911" customFormat="false" ht="15" hidden="false" customHeight="false" outlineLevel="0" collapsed="false">
      <c r="A8911" s="2" t="n">
        <v>8877</v>
      </c>
      <c r="B8911" s="2" t="n">
        <v>9</v>
      </c>
      <c r="C8911" s="22" t="n">
        <f aca="true">NORMSINV(MAX(RAND(),0.000000000001))</f>
        <v>1.35288794744196</v>
      </c>
      <c r="D8911" s="24" t="n">
        <f aca="false">IF($B$11="","",$B$11*EXP($B$12*C8911))</f>
        <v>1640.16785841166</v>
      </c>
      <c r="E8911" s="20" t="n">
        <f aca="true">IF($B$10="","",$B$10*(1-$B$14+2*$B$14*RAND()))</f>
        <v>3.74264505973954</v>
      </c>
      <c r="F8911" s="21" t="n">
        <f aca="false">INDEX($E$17:$E$28,B8911)</f>
        <v>4.761</v>
      </c>
      <c r="G8911" s="25" t="n">
        <f aca="false">IF(OR(D8911="",E8911="",F8911=""),"",D8911*($B$7-$B$8-F8911-E8911))</f>
        <v>6948.33320983868</v>
      </c>
      <c r="H8911" s="25" t="n">
        <f aca="false">IF(D8911="","",D8911*$F$30)</f>
        <v>8199.52715777159</v>
      </c>
    </row>
    <row r="8912" customFormat="false" ht="15" hidden="false" customHeight="false" outlineLevel="0" collapsed="false">
      <c r="A8912" s="2" t="n">
        <v>8878</v>
      </c>
      <c r="B8912" s="2" t="n">
        <v>10</v>
      </c>
      <c r="C8912" s="22" t="n">
        <f aca="true">NORMSINV(MAX(RAND(),0.000000000001))</f>
        <v>-0.205011340520804</v>
      </c>
      <c r="D8912" s="24" t="n">
        <f aca="false">IF($B$11="","",$B$11*EXP($B$12*C8912))</f>
        <v>850.741202279745</v>
      </c>
      <c r="E8912" s="20" t="n">
        <f aca="true">IF($B$10="","",$B$10*(1-$B$14+2*$B$14*RAND()))</f>
        <v>3.72525773608575</v>
      </c>
      <c r="F8912" s="21" t="n">
        <f aca="false">INDEX($E$17:$E$28,B8912)</f>
        <v>4.761</v>
      </c>
      <c r="G8912" s="25" t="n">
        <f aca="false">IF(OR(D8912="",E8912="",F8912=""),"",D8912*($B$7-$B$8-F8912-E8912))</f>
        <v>3618.83380779057</v>
      </c>
      <c r="H8912" s="25" t="n">
        <f aca="false">IF(D8912="","",D8912*$F$30)</f>
        <v>4253.0254184369</v>
      </c>
    </row>
    <row r="8913" customFormat="false" ht="15" hidden="false" customHeight="false" outlineLevel="0" collapsed="false">
      <c r="A8913" s="2" t="n">
        <v>8879</v>
      </c>
      <c r="B8913" s="2" t="n">
        <v>11</v>
      </c>
      <c r="C8913" s="22" t="n">
        <f aca="true">NORMSINV(MAX(RAND(),0.000000000001))</f>
        <v>1.91797473974384</v>
      </c>
      <c r="D8913" s="24" t="n">
        <f aca="false">IF($B$11="","",$B$11*EXP($B$12*C8913))</f>
        <v>2081.12161965216</v>
      </c>
      <c r="E8913" s="20" t="n">
        <f aca="true">IF($B$10="","",$B$10*(1-$B$14+2*$B$14*RAND()))</f>
        <v>3.60764684132382</v>
      </c>
      <c r="F8913" s="21" t="n">
        <f aca="false">INDEX($E$17:$E$28,B8913)</f>
        <v>4.761</v>
      </c>
      <c r="G8913" s="25" t="n">
        <f aca="false">IF(OR(D8913="",E8913="",F8913=""),"",D8913*($B$7-$B$8-F8913-E8913))</f>
        <v>9097.31756565575</v>
      </c>
      <c r="H8913" s="25" t="n">
        <f aca="false">IF(D8913="","",D8913*$F$30)</f>
        <v>10403.9432009651</v>
      </c>
    </row>
    <row r="8914" customFormat="false" ht="15" hidden="false" customHeight="false" outlineLevel="0" collapsed="false">
      <c r="A8914" s="2" t="n">
        <v>8880</v>
      </c>
      <c r="B8914" s="2" t="n">
        <v>12</v>
      </c>
      <c r="C8914" s="22" t="n">
        <f aca="true">NORMSINV(MAX(RAND(),0.000000000001))</f>
        <v>-0.464603996294134</v>
      </c>
      <c r="D8914" s="24" t="n">
        <f aca="false">IF($B$11="","",$B$11*EXP($B$12*C8914))</f>
        <v>762.592975212631</v>
      </c>
      <c r="E8914" s="20" t="n">
        <f aca="true">IF($B$10="","",$B$10*(1-$B$14+2*$B$14*RAND()))</f>
        <v>3.47150372422538</v>
      </c>
      <c r="F8914" s="21" t="n">
        <f aca="false">INDEX($E$17:$E$28,B8914)</f>
        <v>4.761</v>
      </c>
      <c r="G8914" s="25" t="n">
        <f aca="false">IF(OR(D8914="",E8914="",F8914=""),"",D8914*($B$7-$B$8-F8914-E8914))</f>
        <v>3437.38499570282</v>
      </c>
      <c r="H8914" s="25" t="n">
        <f aca="false">IF(D8914="","",D8914*$F$30)</f>
        <v>3812.35480168298</v>
      </c>
    </row>
    <row r="8915" customFormat="false" ht="15" hidden="false" customHeight="false" outlineLevel="0" collapsed="false">
      <c r="A8915" s="2" t="n">
        <v>8881</v>
      </c>
      <c r="B8915" s="2" t="n">
        <v>1</v>
      </c>
      <c r="C8915" s="22" t="n">
        <f aca="true">NORMSINV(MAX(RAND(),0.000000000001))</f>
        <v>0.0971256651294248</v>
      </c>
      <c r="D8915" s="24" t="n">
        <f aca="false">IF($B$11="","",$B$11*EXP($B$12*C8915))</f>
        <v>966.245800803222</v>
      </c>
      <c r="E8915" s="20" t="n">
        <f aca="true">IF($B$10="","",$B$10*(1-$B$14+2*$B$14*RAND()))</f>
        <v>3.78305579505905</v>
      </c>
      <c r="F8915" s="21" t="n">
        <f aca="false">INDEX($E$17:$E$28,B8915)</f>
        <v>4.92562580645161</v>
      </c>
      <c r="G8915" s="25" t="n">
        <f aca="false">IF(OR(D8915="",E8915="",F8915=""),"",D8915*($B$7-$B$8-F8915-E8915))</f>
        <v>3895.24447424109</v>
      </c>
      <c r="H8915" s="25" t="n">
        <f aca="false">IF(D8915="","",D8915*$F$30)</f>
        <v>4830.45600737547</v>
      </c>
    </row>
    <row r="8916" customFormat="false" ht="15" hidden="false" customHeight="false" outlineLevel="0" collapsed="false">
      <c r="A8916" s="2" t="n">
        <v>8882</v>
      </c>
      <c r="B8916" s="2" t="n">
        <v>2</v>
      </c>
      <c r="C8916" s="22" t="n">
        <f aca="true">NORMSINV(MAX(RAND(),0.000000000001))</f>
        <v>-0.864977056546139</v>
      </c>
      <c r="D8916" s="24" t="n">
        <f aca="false">IF($B$11="","",$B$11*EXP($B$12*C8916))</f>
        <v>644.207457973001</v>
      </c>
      <c r="E8916" s="20" t="n">
        <f aca="true">IF($B$10="","",$B$10*(1-$B$14+2*$B$14*RAND()))</f>
        <v>3.72090913839275</v>
      </c>
      <c r="F8916" s="21" t="n">
        <f aca="false">INDEX($E$17:$E$28,B8916)</f>
        <v>5.0612</v>
      </c>
      <c r="G8916" s="25" t="n">
        <f aca="false">IF(OR(D8916="",E8916="",F8916=""),"",D8916*($B$7-$B$8-F8916-E8916))</f>
        <v>2549.70281089058</v>
      </c>
      <c r="H8916" s="25" t="n">
        <f aca="false">IF(D8916="","",D8916*$F$30)</f>
        <v>3220.52192389863</v>
      </c>
    </row>
    <row r="8917" customFormat="false" ht="15" hidden="false" customHeight="false" outlineLevel="0" collapsed="false">
      <c r="A8917" s="2" t="n">
        <v>8883</v>
      </c>
      <c r="B8917" s="2" t="n">
        <v>3</v>
      </c>
      <c r="C8917" s="22" t="n">
        <f aca="true">NORMSINV(MAX(RAND(),0.000000000001))</f>
        <v>-0.17325103023368</v>
      </c>
      <c r="D8917" s="24" t="n">
        <f aca="false">IF($B$11="","",$B$11*EXP($B$12*C8917))</f>
        <v>862.202954694592</v>
      </c>
      <c r="E8917" s="20" t="n">
        <f aca="true">IF($B$10="","",$B$10*(1-$B$14+2*$B$14*RAND()))</f>
        <v>3.6261246208602</v>
      </c>
      <c r="F8917" s="21" t="n">
        <f aca="false">INDEX($E$17:$E$28,B8917)</f>
        <v>5.0612</v>
      </c>
      <c r="G8917" s="25" t="n">
        <f aca="false">IF(OR(D8917="",E8917="",F8917=""),"",D8917*($B$7-$B$8-F8917-E8917))</f>
        <v>3494.22868631236</v>
      </c>
      <c r="H8917" s="25" t="n">
        <f aca="false">IF(D8917="","",D8917*$F$30)</f>
        <v>4310.32501110921</v>
      </c>
    </row>
    <row r="8918" customFormat="false" ht="15" hidden="false" customHeight="false" outlineLevel="0" collapsed="false">
      <c r="A8918" s="2" t="n">
        <v>8884</v>
      </c>
      <c r="B8918" s="2" t="n">
        <v>4</v>
      </c>
      <c r="C8918" s="22" t="n">
        <f aca="true">NORMSINV(MAX(RAND(),0.000000000001))</f>
        <v>1.00010981589705</v>
      </c>
      <c r="D8918" s="24" t="n">
        <f aca="false">IF($B$11="","",$B$11*EXP($B$12*C8918))</f>
        <v>1413.61443770551</v>
      </c>
      <c r="E8918" s="20" t="n">
        <f aca="true">IF($B$10="","",$B$10*(1-$B$14+2*$B$14*RAND()))</f>
        <v>3.73228806066216</v>
      </c>
      <c r="F8918" s="21" t="n">
        <f aca="false">INDEX($E$17:$E$28,B8918)</f>
        <v>4.89657419354839</v>
      </c>
      <c r="G8918" s="25" t="n">
        <f aca="false">IF(OR(D8918="",E8918="",F8918=""),"",D8918*($B$7-$B$8-F8918-E8918))</f>
        <v>5811.56367284406</v>
      </c>
      <c r="H8918" s="25" t="n">
        <f aca="false">IF(D8918="","",D8918*$F$30)</f>
        <v>7066.9412969774</v>
      </c>
    </row>
    <row r="8919" customFormat="false" ht="15" hidden="false" customHeight="false" outlineLevel="0" collapsed="false">
      <c r="A8919" s="2" t="n">
        <v>8885</v>
      </c>
      <c r="B8919" s="2" t="n">
        <v>5</v>
      </c>
      <c r="C8919" s="22" t="n">
        <f aca="true">NORMSINV(MAX(RAND(),0.000000000001))</f>
        <v>-2.23124957134221</v>
      </c>
      <c r="D8919" s="24" t="n">
        <f aca="false">IF($B$11="","",$B$11*EXP($B$12*C8919))</f>
        <v>362.244695409598</v>
      </c>
      <c r="E8919" s="20" t="n">
        <f aca="true">IF($B$10="","",$B$10*(1-$B$14+2*$B$14*RAND()))</f>
        <v>3.40702554992188</v>
      </c>
      <c r="F8919" s="21" t="n">
        <f aca="false">INDEX($E$17:$E$28,B8919)</f>
        <v>4.761</v>
      </c>
      <c r="G8919" s="25" t="n">
        <f aca="false">IF(OR(D8919="",E8919="",F8919=""),"",D8919*($B$7-$B$8-F8919-E8919))</f>
        <v>1656.17349208901</v>
      </c>
      <c r="H8919" s="25" t="n">
        <f aca="false">IF(D8919="","",D8919*$F$30)</f>
        <v>1810.93368129166</v>
      </c>
    </row>
    <row r="8920" customFormat="false" ht="15" hidden="false" customHeight="false" outlineLevel="0" collapsed="false">
      <c r="A8920" s="2" t="n">
        <v>8886</v>
      </c>
      <c r="B8920" s="2" t="n">
        <v>6</v>
      </c>
      <c r="C8920" s="22" t="n">
        <f aca="true">NORMSINV(MAX(RAND(),0.000000000001))</f>
        <v>-1.72247815003027</v>
      </c>
      <c r="D8920" s="24" t="n">
        <f aca="false">IF($B$11="","",$B$11*EXP($B$12*C8920))</f>
        <v>448.854575755529</v>
      </c>
      <c r="E8920" s="20" t="n">
        <f aca="true">IF($B$10="","",$B$10*(1-$B$14+2*$B$14*RAND()))</f>
        <v>3.46313159525112</v>
      </c>
      <c r="F8920" s="21" t="n">
        <f aca="false">INDEX($E$17:$E$28,B8920)</f>
        <v>4.761</v>
      </c>
      <c r="G8920" s="25" t="n">
        <f aca="false">IF(OR(D8920="",E8920="",F8920=""),"",D8920*($B$7-$B$8-F8920-E8920))</f>
        <v>2026.96819698135</v>
      </c>
      <c r="H8920" s="25" t="n">
        <f aca="false">IF(D8920="","",D8920*$F$30)</f>
        <v>2243.91379511704</v>
      </c>
    </row>
    <row r="8921" customFormat="false" ht="15" hidden="false" customHeight="false" outlineLevel="0" collapsed="false">
      <c r="A8921" s="2" t="n">
        <v>8887</v>
      </c>
      <c r="B8921" s="2" t="n">
        <v>7</v>
      </c>
      <c r="C8921" s="22" t="n">
        <f aca="true">NORMSINV(MAX(RAND(),0.000000000001))</f>
        <v>0.405127849838839</v>
      </c>
      <c r="D8921" s="24" t="n">
        <f aca="false">IF($B$11="","",$B$11*EXP($B$12*C8921))</f>
        <v>1100.14792089355</v>
      </c>
      <c r="E8921" s="20" t="n">
        <f aca="true">IF($B$10="","",$B$10*(1-$B$14+2*$B$14*RAND()))</f>
        <v>4.05471197404011</v>
      </c>
      <c r="F8921" s="21" t="n">
        <f aca="false">INDEX($E$17:$E$28,B8921)</f>
        <v>4.761</v>
      </c>
      <c r="G8921" s="25" t="n">
        <f aca="false">IF(OR(D8921="",E8921="",F8921=""),"",D8921*($B$7-$B$8-F8921-E8921))</f>
        <v>4317.29731274724</v>
      </c>
      <c r="H8921" s="25" t="n">
        <f aca="false">IF(D8921="","",D8921*$F$30)</f>
        <v>5499.85948613106</v>
      </c>
    </row>
    <row r="8922" customFormat="false" ht="15" hidden="false" customHeight="false" outlineLevel="0" collapsed="false">
      <c r="A8922" s="2" t="n">
        <v>8888</v>
      </c>
      <c r="B8922" s="2" t="n">
        <v>8</v>
      </c>
      <c r="C8922" s="22" t="n">
        <f aca="true">NORMSINV(MAX(RAND(),0.000000000001))</f>
        <v>0.0448988864965023</v>
      </c>
      <c r="D8922" s="24" t="n">
        <f aca="false">IF($B$11="","",$B$11*EXP($B$12*C8922))</f>
        <v>945.214288123566</v>
      </c>
      <c r="E8922" s="20" t="n">
        <f aca="true">IF($B$10="","",$B$10*(1-$B$14+2*$B$14*RAND()))</f>
        <v>3.83280036396437</v>
      </c>
      <c r="F8922" s="21" t="n">
        <f aca="false">INDEX($E$17:$E$28,B8922)</f>
        <v>4.761</v>
      </c>
      <c r="G8922" s="25" t="n">
        <f aca="false">IF(OR(D8922="",E8922="",F8922=""),"",D8922*($B$7-$B$8-F8922-E8922))</f>
        <v>3919.0471373936</v>
      </c>
      <c r="H8922" s="25" t="n">
        <f aca="false">IF(D8922="","",D8922*$F$30)</f>
        <v>4725.31526918733</v>
      </c>
    </row>
    <row r="8923" customFormat="false" ht="15" hidden="false" customHeight="false" outlineLevel="0" collapsed="false">
      <c r="A8923" s="2" t="n">
        <v>8889</v>
      </c>
      <c r="B8923" s="2" t="n">
        <v>9</v>
      </c>
      <c r="C8923" s="22" t="n">
        <f aca="true">NORMSINV(MAX(RAND(),0.000000000001))</f>
        <v>-1.08681674576328</v>
      </c>
      <c r="D8923" s="24" t="n">
        <f aca="false">IF($B$11="","",$B$11*EXP($B$12*C8923))</f>
        <v>586.718469964529</v>
      </c>
      <c r="E8923" s="20" t="n">
        <f aca="true">IF($B$10="","",$B$10*(1-$B$14+2*$B$14*RAND()))</f>
        <v>3.57114649450526</v>
      </c>
      <c r="F8923" s="21" t="n">
        <f aca="false">INDEX($E$17:$E$28,B8923)</f>
        <v>4.761</v>
      </c>
      <c r="G8923" s="25" t="n">
        <f aca="false">IF(OR(D8923="",E8923="",F8923=""),"",D8923*($B$7-$B$8-F8923-E8923))</f>
        <v>2586.16906457166</v>
      </c>
      <c r="H8923" s="25" t="n">
        <f aca="false">IF(D8923="","",D8923*$F$30)</f>
        <v>2933.12297504667</v>
      </c>
    </row>
    <row r="8924" customFormat="false" ht="15" hidden="false" customHeight="false" outlineLevel="0" collapsed="false">
      <c r="A8924" s="2" t="n">
        <v>8890</v>
      </c>
      <c r="B8924" s="2" t="n">
        <v>10</v>
      </c>
      <c r="C8924" s="22" t="n">
        <f aca="true">NORMSINV(MAX(RAND(),0.000000000001))</f>
        <v>-0.857385633732026</v>
      </c>
      <c r="D8924" s="24" t="n">
        <f aca="false">IF($B$11="","",$B$11*EXP($B$12*C8924))</f>
        <v>646.27142747916</v>
      </c>
      <c r="E8924" s="20" t="n">
        <f aca="true">IF($B$10="","",$B$10*(1-$B$14+2*$B$14*RAND()))</f>
        <v>3.52298529595961</v>
      </c>
      <c r="F8924" s="21" t="n">
        <f aca="false">INDEX($E$17:$E$28,B8924)</f>
        <v>4.761</v>
      </c>
      <c r="G8924" s="25" t="n">
        <f aca="false">IF(OR(D8924="",E8924="",F8924=""),"",D8924*($B$7-$B$8-F8924-E8924))</f>
        <v>2879.79498364831</v>
      </c>
      <c r="H8924" s="25" t="n">
        <f aca="false">IF(D8924="","",D8924*$F$30)</f>
        <v>3230.84012025382</v>
      </c>
    </row>
    <row r="8925" customFormat="false" ht="15" hidden="false" customHeight="false" outlineLevel="0" collapsed="false">
      <c r="A8925" s="2" t="n">
        <v>8891</v>
      </c>
      <c r="B8925" s="2" t="n">
        <v>11</v>
      </c>
      <c r="C8925" s="22" t="n">
        <f aca="true">NORMSINV(MAX(RAND(),0.000000000001))</f>
        <v>-0.702953076002189</v>
      </c>
      <c r="D8925" s="24" t="n">
        <f aca="false">IF($B$11="","",$B$11*EXP($B$12*C8925))</f>
        <v>689.724485458012</v>
      </c>
      <c r="E8925" s="20" t="n">
        <f aca="true">IF($B$10="","",$B$10*(1-$B$14+2*$B$14*RAND()))</f>
        <v>3.56160977720911</v>
      </c>
      <c r="F8925" s="21" t="n">
        <f aca="false">INDEX($E$17:$E$28,B8925)</f>
        <v>4.761</v>
      </c>
      <c r="G8925" s="25" t="n">
        <f aca="false">IF(OR(D8925="",E8925="",F8925=""),"",D8925*($B$7-$B$8-F8925-E8925))</f>
        <v>3046.7821984817</v>
      </c>
      <c r="H8925" s="25" t="n">
        <f aca="false">IF(D8925="","",D8925*$F$30)</f>
        <v>3448.07064770169</v>
      </c>
    </row>
    <row r="8926" customFormat="false" ht="15" hidden="false" customHeight="false" outlineLevel="0" collapsed="false">
      <c r="A8926" s="2" t="n">
        <v>8892</v>
      </c>
      <c r="B8926" s="2" t="n">
        <v>12</v>
      </c>
      <c r="C8926" s="22" t="n">
        <f aca="true">NORMSINV(MAX(RAND(),0.000000000001))</f>
        <v>-0.387326544506155</v>
      </c>
      <c r="D8926" s="24" t="n">
        <f aca="false">IF($B$11="","",$B$11*EXP($B$12*C8926))</f>
        <v>787.833309802273</v>
      </c>
      <c r="E8926" s="20" t="n">
        <f aca="true">IF($B$10="","",$B$10*(1-$B$14+2*$B$14*RAND()))</f>
        <v>3.78430364480857</v>
      </c>
      <c r="F8926" s="21" t="n">
        <f aca="false">INDEX($E$17:$E$28,B8926)</f>
        <v>4.761</v>
      </c>
      <c r="G8926" s="25" t="n">
        <f aca="false">IF(OR(D8926="",E8926="",F8926=""),"",D8926*($B$7-$B$8-F8926-E8926))</f>
        <v>3304.72151312599</v>
      </c>
      <c r="H8926" s="25" t="n">
        <f aca="false">IF(D8926="","",D8926*$F$30)</f>
        <v>3938.53628236352</v>
      </c>
    </row>
    <row r="8927" customFormat="false" ht="15" hidden="false" customHeight="false" outlineLevel="0" collapsed="false">
      <c r="A8927" s="2" t="n">
        <v>8893</v>
      </c>
      <c r="B8927" s="2" t="n">
        <v>1</v>
      </c>
      <c r="C8927" s="22" t="n">
        <f aca="true">NORMSINV(MAX(RAND(),0.000000000001))</f>
        <v>-1.49142678502101</v>
      </c>
      <c r="D8927" s="24" t="n">
        <f aca="false">IF($B$11="","",$B$11*EXP($B$12*C8927))</f>
        <v>494.75176678678</v>
      </c>
      <c r="E8927" s="20" t="n">
        <f aca="true">IF($B$10="","",$B$10*(1-$B$14+2*$B$14*RAND()))</f>
        <v>3.68675038335018</v>
      </c>
      <c r="F8927" s="21" t="n">
        <f aca="false">INDEX($E$17:$E$28,B8927)</f>
        <v>4.92562580645161</v>
      </c>
      <c r="G8927" s="25" t="n">
        <f aca="false">IF(OR(D8927="",E8927="",F8927=""),"",D8927*($B$7-$B$8-F8927-E8927))</f>
        <v>2042.14917272674</v>
      </c>
      <c r="H8927" s="25" t="n">
        <f aca="false">IF(D8927="","",D8927*$F$30)</f>
        <v>2473.36303252047</v>
      </c>
    </row>
    <row r="8928" customFormat="false" ht="15" hidden="false" customHeight="false" outlineLevel="0" collapsed="false">
      <c r="A8928" s="2" t="n">
        <v>8894</v>
      </c>
      <c r="B8928" s="2" t="n">
        <v>2</v>
      </c>
      <c r="C8928" s="22" t="n">
        <f aca="true">NORMSINV(MAX(RAND(),0.000000000001))</f>
        <v>-0.268551669990108</v>
      </c>
      <c r="D8928" s="24" t="n">
        <f aca="false">IF($B$11="","",$B$11*EXP($B$12*C8928))</f>
        <v>828.265896154524</v>
      </c>
      <c r="E8928" s="20" t="n">
        <f aca="true">IF($B$10="","",$B$10*(1-$B$14+2*$B$14*RAND()))</f>
        <v>3.98970805744209</v>
      </c>
      <c r="F8928" s="21" t="n">
        <f aca="false">INDEX($E$17:$E$28,B8928)</f>
        <v>5.0612</v>
      </c>
      <c r="G8928" s="25" t="n">
        <f aca="false">IF(OR(D8928="",E8928="",F8928=""),"",D8928*($B$7-$B$8-F8928-E8928))</f>
        <v>3055.54904379916</v>
      </c>
      <c r="H8928" s="25" t="n">
        <f aca="false">IF(D8928="","",D8928*$F$30)</f>
        <v>4140.66686805569</v>
      </c>
    </row>
    <row r="8929" customFormat="false" ht="15" hidden="false" customHeight="false" outlineLevel="0" collapsed="false">
      <c r="A8929" s="2" t="n">
        <v>8895</v>
      </c>
      <c r="B8929" s="2" t="n">
        <v>3</v>
      </c>
      <c r="C8929" s="22" t="n">
        <f aca="true">NORMSINV(MAX(RAND(),0.000000000001))</f>
        <v>1.16139624995833</v>
      </c>
      <c r="D8929" s="24" t="n">
        <f aca="false">IF($B$11="","",$B$11*EXP($B$12*C8929))</f>
        <v>1513.02428537343</v>
      </c>
      <c r="E8929" s="20" t="n">
        <f aca="true">IF($B$10="","",$B$10*(1-$B$14+2*$B$14*RAND()))</f>
        <v>3.3874916012965</v>
      </c>
      <c r="F8929" s="21" t="n">
        <f aca="false">INDEX($E$17:$E$28,B8929)</f>
        <v>5.0612</v>
      </c>
      <c r="G8929" s="25" t="n">
        <f aca="false">IF(OR(D8929="",E8929="",F8929=""),"",D8929*($B$7-$B$8-F8929-E8929))</f>
        <v>6492.85382326536</v>
      </c>
      <c r="H8929" s="25" t="n">
        <f aca="false">IF(D8929="","",D8929*$F$30)</f>
        <v>7563.91100743884</v>
      </c>
    </row>
    <row r="8930" customFormat="false" ht="15" hidden="false" customHeight="false" outlineLevel="0" collapsed="false">
      <c r="A8930" s="2" t="n">
        <v>8896</v>
      </c>
      <c r="B8930" s="2" t="n">
        <v>4</v>
      </c>
      <c r="C8930" s="22" t="n">
        <f aca="true">NORMSINV(MAX(RAND(),0.000000000001))</f>
        <v>0.886655803077726</v>
      </c>
      <c r="D8930" s="24" t="n">
        <f aca="false">IF($B$11="","",$B$11*EXP($B$12*C8930))</f>
        <v>1347.62553949997</v>
      </c>
      <c r="E8930" s="20" t="n">
        <f aca="true">IF($B$10="","",$B$10*(1-$B$14+2*$B$14*RAND()))</f>
        <v>3.93696927287557</v>
      </c>
      <c r="F8930" s="21" t="n">
        <f aca="false">INDEX($E$17:$E$28,B8930)</f>
        <v>4.89657419354839</v>
      </c>
      <c r="G8930" s="25" t="n">
        <f aca="false">IF(OR(D8930="",E8930="",F8930=""),"",D8930*($B$7-$B$8-F8930-E8930))</f>
        <v>5264.44059359361</v>
      </c>
      <c r="H8930" s="25" t="n">
        <f aca="false">IF(D8930="","",D8930*$F$30)</f>
        <v>6737.04959706827</v>
      </c>
    </row>
    <row r="8931" customFormat="false" ht="15" hidden="false" customHeight="false" outlineLevel="0" collapsed="false">
      <c r="A8931" s="2" t="n">
        <v>8897</v>
      </c>
      <c r="B8931" s="2" t="n">
        <v>5</v>
      </c>
      <c r="C8931" s="22" t="n">
        <f aca="true">NORMSINV(MAX(RAND(),0.000000000001))</f>
        <v>-0.0942622765303825</v>
      </c>
      <c r="D8931" s="24" t="n">
        <f aca="false">IF($B$11="","",$B$11*EXP($B$12*C8931))</f>
        <v>891.382715227445</v>
      </c>
      <c r="E8931" s="20" t="n">
        <f aca="true">IF($B$10="","",$B$10*(1-$B$14+2*$B$14*RAND()))</f>
        <v>4.07206135173953</v>
      </c>
      <c r="F8931" s="21" t="n">
        <f aca="false">INDEX($E$17:$E$28,B8931)</f>
        <v>4.761</v>
      </c>
      <c r="G8931" s="25" t="n">
        <f aca="false">IF(OR(D8931="",E8931="",F8931=""),"",D8931*($B$7-$B$8-F8931-E8931))</f>
        <v>3482.57758051346</v>
      </c>
      <c r="H8931" s="25" t="n">
        <f aca="false">IF(D8931="","",D8931*$F$30)</f>
        <v>4456.20046996504</v>
      </c>
    </row>
    <row r="8932" customFormat="false" ht="15" hidden="false" customHeight="false" outlineLevel="0" collapsed="false">
      <c r="A8932" s="2" t="n">
        <v>8898</v>
      </c>
      <c r="B8932" s="2" t="n">
        <v>6</v>
      </c>
      <c r="C8932" s="22" t="n">
        <f aca="true">NORMSINV(MAX(RAND(),0.000000000001))</f>
        <v>0.762256289347627</v>
      </c>
      <c r="D8932" s="24" t="n">
        <f aca="false">IF($B$11="","",$B$11*EXP($B$12*C8932))</f>
        <v>1278.80551438185</v>
      </c>
      <c r="E8932" s="20" t="n">
        <f aca="true">IF($B$10="","",$B$10*(1-$B$14+2*$B$14*RAND()))</f>
        <v>3.45411702189662</v>
      </c>
      <c r="F8932" s="21" t="n">
        <f aca="false">INDEX($E$17:$E$28,B8932)</f>
        <v>4.761</v>
      </c>
      <c r="G8932" s="25" t="n">
        <f aca="false">IF(OR(D8932="",E8932="",F8932=""),"",D8932*($B$7-$B$8-F8932-E8932))</f>
        <v>5786.44530433117</v>
      </c>
      <c r="H8932" s="25" t="n">
        <f aca="false">IF(D8932="","",D8932*$F$30)</f>
        <v>6393.00452749775</v>
      </c>
    </row>
    <row r="8933" customFormat="false" ht="15" hidden="false" customHeight="false" outlineLevel="0" collapsed="false">
      <c r="A8933" s="2" t="n">
        <v>8899</v>
      </c>
      <c r="B8933" s="2" t="n">
        <v>7</v>
      </c>
      <c r="C8933" s="22" t="n">
        <f aca="true">NORMSINV(MAX(RAND(),0.000000000001))</f>
        <v>0.516347827623291</v>
      </c>
      <c r="D8933" s="24" t="n">
        <f aca="false">IF($B$11="","",$B$11*EXP($B$12*C8933))</f>
        <v>1152.9328139385</v>
      </c>
      <c r="E8933" s="20" t="n">
        <f aca="true">IF($B$10="","",$B$10*(1-$B$14+2*$B$14*RAND()))</f>
        <v>3.84831630677262</v>
      </c>
      <c r="F8933" s="21" t="n">
        <f aca="false">INDEX($E$17:$E$28,B8933)</f>
        <v>4.761</v>
      </c>
      <c r="G8933" s="25" t="n">
        <f aca="false">IF(OR(D8933="",E8933="",F8933=""),"",D8933*($B$7-$B$8-F8933-E8933))</f>
        <v>4762.40077392254</v>
      </c>
      <c r="H8933" s="25" t="n">
        <f aca="false">IF(D8933="","",D8933*$F$30)</f>
        <v>5763.74172344137</v>
      </c>
    </row>
    <row r="8934" customFormat="false" ht="15" hidden="false" customHeight="false" outlineLevel="0" collapsed="false">
      <c r="A8934" s="2" t="n">
        <v>8900</v>
      </c>
      <c r="B8934" s="2" t="n">
        <v>8</v>
      </c>
      <c r="C8934" s="22" t="n">
        <f aca="true">NORMSINV(MAX(RAND(),0.000000000001))</f>
        <v>-0.947618273287479</v>
      </c>
      <c r="D8934" s="24" t="n">
        <f aca="false">IF($B$11="","",$B$11*EXP($B$12*C8934))</f>
        <v>622.16081818058</v>
      </c>
      <c r="E8934" s="20" t="n">
        <f aca="true">IF($B$10="","",$B$10*(1-$B$14+2*$B$14*RAND()))</f>
        <v>4.01403539094081</v>
      </c>
      <c r="F8934" s="21" t="n">
        <f aca="false">INDEX($E$17:$E$28,B8934)</f>
        <v>4.761</v>
      </c>
      <c r="G8934" s="25" t="n">
        <f aca="false">IF(OR(D8934="",E8934="",F8934=""),"",D8934*($B$7-$B$8-F8934-E8934))</f>
        <v>2466.84562522931</v>
      </c>
      <c r="H8934" s="25" t="n">
        <f aca="false">IF(D8934="","",D8934*$F$30)</f>
        <v>3110.30636224836</v>
      </c>
    </row>
    <row r="8935" customFormat="false" ht="15" hidden="false" customHeight="false" outlineLevel="0" collapsed="false">
      <c r="A8935" s="2" t="n">
        <v>8901</v>
      </c>
      <c r="B8935" s="2" t="n">
        <v>9</v>
      </c>
      <c r="C8935" s="22" t="n">
        <f aca="true">NORMSINV(MAX(RAND(),0.000000000001))</f>
        <v>0.429522768366009</v>
      </c>
      <c r="D8935" s="24" t="n">
        <f aca="false">IF($B$11="","",$B$11*EXP($B$12*C8935))</f>
        <v>1111.51487281507</v>
      </c>
      <c r="E8935" s="20" t="n">
        <f aca="true">IF($B$10="","",$B$10*(1-$B$14+2*$B$14*RAND()))</f>
        <v>3.95756686671608</v>
      </c>
      <c r="F8935" s="21" t="n">
        <f aca="false">INDEX($E$17:$E$28,B8935)</f>
        <v>4.761</v>
      </c>
      <c r="G8935" s="25" t="n">
        <f aca="false">IF(OR(D8935="",E8935="",F8935=""),"",D8935*($B$7-$B$8-F8935-E8935))</f>
        <v>4469.88273767639</v>
      </c>
      <c r="H8935" s="25" t="n">
        <f aca="false">IF(D8935="","",D8935*$F$30)</f>
        <v>5556.6851521771</v>
      </c>
    </row>
    <row r="8936" customFormat="false" ht="15" hidden="false" customHeight="false" outlineLevel="0" collapsed="false">
      <c r="A8936" s="2" t="n">
        <v>8902</v>
      </c>
      <c r="B8936" s="2" t="n">
        <v>10</v>
      </c>
      <c r="C8936" s="22" t="n">
        <f aca="true">NORMSINV(MAX(RAND(),0.000000000001))</f>
        <v>0.195780711061955</v>
      </c>
      <c r="D8936" s="24" t="n">
        <f aca="false">IF($B$11="","",$B$11*EXP($B$12*C8936))</f>
        <v>1007.25908409212</v>
      </c>
      <c r="E8936" s="20" t="n">
        <f aca="true">IF($B$10="","",$B$10*(1-$B$14+2*$B$14*RAND()))</f>
        <v>3.48313961320135</v>
      </c>
      <c r="F8936" s="21" t="n">
        <f aca="false">INDEX($E$17:$E$28,B8936)</f>
        <v>4.761</v>
      </c>
      <c r="G8936" s="25" t="n">
        <f aca="false">IF(OR(D8936="",E8936="",F8936=""),"",D8936*($B$7-$B$8-F8936-E8936))</f>
        <v>4528.49621541284</v>
      </c>
      <c r="H8936" s="25" t="n">
        <f aca="false">IF(D8936="","",D8936*$F$30)</f>
        <v>5035.48961319331</v>
      </c>
    </row>
    <row r="8937" customFormat="false" ht="15" hidden="false" customHeight="false" outlineLevel="0" collapsed="false">
      <c r="A8937" s="2" t="n">
        <v>8903</v>
      </c>
      <c r="B8937" s="2" t="n">
        <v>11</v>
      </c>
      <c r="C8937" s="22" t="n">
        <f aca="true">NORMSINV(MAX(RAND(),0.000000000001))</f>
        <v>0.904116701469902</v>
      </c>
      <c r="D8937" s="24" t="n">
        <f aca="false">IF($B$11="","",$B$11*EXP($B$12*C8937))</f>
        <v>1357.57716448922</v>
      </c>
      <c r="E8937" s="20" t="n">
        <f aca="true">IF($B$10="","",$B$10*(1-$B$14+2*$B$14*RAND()))</f>
        <v>3.46230630101142</v>
      </c>
      <c r="F8937" s="21" t="n">
        <f aca="false">INDEX($E$17:$E$28,B8937)</f>
        <v>4.761</v>
      </c>
      <c r="G8937" s="25" t="n">
        <f aca="false">IF(OR(D8937="",E8937="",F8937=""),"",D8937*($B$7-$B$8-F8937-E8937))</f>
        <v>6131.76022473923</v>
      </c>
      <c r="H8937" s="25" t="n">
        <f aca="false">IF(D8937="","",D8937*$F$30)</f>
        <v>6786.79976071449</v>
      </c>
    </row>
    <row r="8938" customFormat="false" ht="15" hidden="false" customHeight="false" outlineLevel="0" collapsed="false">
      <c r="A8938" s="2" t="n">
        <v>8904</v>
      </c>
      <c r="B8938" s="2" t="n">
        <v>12</v>
      </c>
      <c r="C8938" s="22" t="n">
        <f aca="true">NORMSINV(MAX(RAND(),0.000000000001))</f>
        <v>0.951861642056471</v>
      </c>
      <c r="D8938" s="24" t="n">
        <f aca="false">IF($B$11="","",$B$11*EXP($B$12*C8938))</f>
        <v>1385.1656178157</v>
      </c>
      <c r="E8938" s="20" t="n">
        <f aca="true">IF($B$10="","",$B$10*(1-$B$14+2*$B$14*RAND()))</f>
        <v>3.70362046403045</v>
      </c>
      <c r="F8938" s="21" t="n">
        <f aca="false">INDEX($E$17:$E$28,B8938)</f>
        <v>4.761</v>
      </c>
      <c r="G8938" s="25" t="n">
        <f aca="false">IF(OR(D8938="",E8938="",F8938=""),"",D8938*($B$7-$B$8-F8938-E8938))</f>
        <v>5922.10873633786</v>
      </c>
      <c r="H8938" s="25" t="n">
        <f aca="false">IF(D8938="","",D8938*$F$30)</f>
        <v>6924.71995658424</v>
      </c>
    </row>
    <row r="8939" customFormat="false" ht="15" hidden="false" customHeight="false" outlineLevel="0" collapsed="false">
      <c r="A8939" s="2" t="n">
        <v>8905</v>
      </c>
      <c r="B8939" s="2" t="n">
        <v>1</v>
      </c>
      <c r="C8939" s="22" t="n">
        <f aca="true">NORMSINV(MAX(RAND(),0.000000000001))</f>
        <v>-1.72567528838099</v>
      </c>
      <c r="D8939" s="24" t="n">
        <f aca="false">IF($B$11="","",$B$11*EXP($B$12*C8939))</f>
        <v>448.250301425946</v>
      </c>
      <c r="E8939" s="20" t="n">
        <f aca="true">IF($B$10="","",$B$10*(1-$B$14+2*$B$14*RAND()))</f>
        <v>3.44083930130855</v>
      </c>
      <c r="F8939" s="21" t="n">
        <f aca="false">INDEX($E$17:$E$28,B8939)</f>
        <v>4.92562580645161</v>
      </c>
      <c r="G8939" s="25" t="n">
        <f aca="false">IF(OR(D8939="",E8939="",F8939=""),"",D8939*($B$7-$B$8-F8939-E8939))</f>
        <v>1960.4383337434</v>
      </c>
      <c r="H8939" s="25" t="n">
        <f aca="false">IF(D8939="","",D8939*$F$30)</f>
        <v>2240.89290688859</v>
      </c>
    </row>
    <row r="8940" customFormat="false" ht="15" hidden="false" customHeight="false" outlineLevel="0" collapsed="false">
      <c r="A8940" s="2" t="n">
        <v>8906</v>
      </c>
      <c r="B8940" s="2" t="n">
        <v>2</v>
      </c>
      <c r="C8940" s="22" t="n">
        <f aca="true">NORMSINV(MAX(RAND(),0.000000000001))</f>
        <v>-0.170592801900566</v>
      </c>
      <c r="D8940" s="24" t="n">
        <f aca="false">IF($B$11="","",$B$11*EXP($B$12*C8940))</f>
        <v>863.169238263786</v>
      </c>
      <c r="E8940" s="20" t="n">
        <f aca="true">IF($B$10="","",$B$10*(1-$B$14+2*$B$14*RAND()))</f>
        <v>3.74750814042472</v>
      </c>
      <c r="F8940" s="21" t="n">
        <f aca="false">INDEX($E$17:$E$28,B8940)</f>
        <v>5.0612</v>
      </c>
      <c r="G8940" s="25" t="n">
        <f aca="false">IF(OR(D8940="",E8940="",F8940=""),"",D8940*($B$7-$B$8-F8940-E8940))</f>
        <v>3393.37019982222</v>
      </c>
      <c r="H8940" s="25" t="n">
        <f aca="false">IF(D8940="","",D8940*$F$30)</f>
        <v>4315.15565592832</v>
      </c>
    </row>
    <row r="8941" customFormat="false" ht="15" hidden="false" customHeight="false" outlineLevel="0" collapsed="false">
      <c r="A8941" s="2" t="n">
        <v>8907</v>
      </c>
      <c r="B8941" s="2" t="n">
        <v>3</v>
      </c>
      <c r="C8941" s="22" t="n">
        <f aca="true">NORMSINV(MAX(RAND(),0.000000000001))</f>
        <v>-2.29726309910512</v>
      </c>
      <c r="D8941" s="24" t="n">
        <f aca="false">IF($B$11="","",$B$11*EXP($B$12*C8941))</f>
        <v>352.307395460056</v>
      </c>
      <c r="E8941" s="20" t="n">
        <f aca="true">IF($B$10="","",$B$10*(1-$B$14+2*$B$14*RAND()))</f>
        <v>3.67163238437735</v>
      </c>
      <c r="F8941" s="21" t="n">
        <f aca="false">INDEX($E$17:$E$28,B8941)</f>
        <v>5.0612</v>
      </c>
      <c r="G8941" s="25" t="n">
        <f aca="false">IF(OR(D8941="",E8941="",F8941=""),"",D8941*($B$7-$B$8-F8941-E8941))</f>
        <v>1411.7547858319</v>
      </c>
      <c r="H8941" s="25" t="n">
        <f aca="false">IF(D8941="","",D8941*$F$30)</f>
        <v>1761.25513138391</v>
      </c>
    </row>
    <row r="8942" customFormat="false" ht="15" hidden="false" customHeight="false" outlineLevel="0" collapsed="false">
      <c r="A8942" s="2" t="n">
        <v>8908</v>
      </c>
      <c r="B8942" s="2" t="n">
        <v>4</v>
      </c>
      <c r="C8942" s="22" t="n">
        <f aca="true">NORMSINV(MAX(RAND(),0.000000000001))</f>
        <v>0.435026326889099</v>
      </c>
      <c r="D8942" s="24" t="n">
        <f aca="false">IF($B$11="","",$B$11*EXP($B$12*C8942))</f>
        <v>1114.09548111958</v>
      </c>
      <c r="E8942" s="20" t="n">
        <f aca="true">IF($B$10="","",$B$10*(1-$B$14+2*$B$14*RAND()))</f>
        <v>3.91028049591461</v>
      </c>
      <c r="F8942" s="21" t="n">
        <f aca="false">INDEX($E$17:$E$28,B8942)</f>
        <v>4.89657419354839</v>
      </c>
      <c r="G8942" s="25" t="n">
        <f aca="false">IF(OR(D8942="",E8942="",F8942=""),"",D8942*($B$7-$B$8-F8942-E8942))</f>
        <v>4381.89941705595</v>
      </c>
      <c r="H8942" s="25" t="n">
        <f aca="false">IF(D8942="","",D8942*$F$30)</f>
        <v>5569.58612921302</v>
      </c>
    </row>
    <row r="8943" customFormat="false" ht="15" hidden="false" customHeight="false" outlineLevel="0" collapsed="false">
      <c r="A8943" s="2" t="n">
        <v>8909</v>
      </c>
      <c r="B8943" s="2" t="n">
        <v>5</v>
      </c>
      <c r="C8943" s="22" t="n">
        <f aca="true">NORMSINV(MAX(RAND(),0.000000000001))</f>
        <v>0.125848352759589</v>
      </c>
      <c r="D8943" s="24" t="n">
        <f aca="false">IF($B$11="","",$B$11*EXP($B$12*C8943))</f>
        <v>978.011100278787</v>
      </c>
      <c r="E8943" s="20" t="n">
        <f aca="true">IF($B$10="","",$B$10*(1-$B$14+2*$B$14*RAND()))</f>
        <v>3.79185987016478</v>
      </c>
      <c r="F8943" s="21" t="n">
        <f aca="false">INDEX($E$17:$E$28,B8943)</f>
        <v>4.761</v>
      </c>
      <c r="G8943" s="25" t="n">
        <f aca="false">IF(OR(D8943="",E8943="",F8943=""),"",D8943*($B$7-$B$8-F8943-E8943))</f>
        <v>4095.06952540161</v>
      </c>
      <c r="H8943" s="25" t="n">
        <f aca="false">IF(D8943="","",D8943*$F$30)</f>
        <v>4889.27309251371</v>
      </c>
    </row>
    <row r="8944" customFormat="false" ht="15" hidden="false" customHeight="false" outlineLevel="0" collapsed="false">
      <c r="A8944" s="2" t="n">
        <v>8910</v>
      </c>
      <c r="B8944" s="2" t="n">
        <v>6</v>
      </c>
      <c r="C8944" s="22" t="n">
        <f aca="true">NORMSINV(MAX(RAND(),0.000000000001))</f>
        <v>0.211715372883662</v>
      </c>
      <c r="D8944" s="24" t="n">
        <f aca="false">IF($B$11="","",$B$11*EXP($B$12*C8944))</f>
        <v>1014.04490534576</v>
      </c>
      <c r="E8944" s="20" t="n">
        <f aca="true">IF($B$10="","",$B$10*(1-$B$14+2*$B$14*RAND()))</f>
        <v>3.59278928424514</v>
      </c>
      <c r="F8944" s="21" t="n">
        <f aca="false">INDEX($E$17:$E$28,B8944)</f>
        <v>4.761</v>
      </c>
      <c r="G8944" s="25" t="n">
        <f aca="false">IF(OR(D8944="",E8944="",F8944=""),"",D8944*($B$7-$B$8-F8944-E8944))</f>
        <v>4447.81463008421</v>
      </c>
      <c r="H8944" s="25" t="n">
        <f aca="false">IF(D8944="","",D8944*$F$30)</f>
        <v>5069.41329080454</v>
      </c>
    </row>
    <row r="8945" customFormat="false" ht="15" hidden="false" customHeight="false" outlineLevel="0" collapsed="false">
      <c r="A8945" s="2" t="n">
        <v>8911</v>
      </c>
      <c r="B8945" s="2" t="n">
        <v>7</v>
      </c>
      <c r="C8945" s="22" t="n">
        <f aca="true">NORMSINV(MAX(RAND(),0.000000000001))</f>
        <v>-0.0779436613561223</v>
      </c>
      <c r="D8945" s="24" t="n">
        <f aca="false">IF($B$11="","",$B$11*EXP($B$12*C8945))</f>
        <v>897.533082522177</v>
      </c>
      <c r="E8945" s="20" t="n">
        <f aca="true">IF($B$10="","",$B$10*(1-$B$14+2*$B$14*RAND()))</f>
        <v>3.37849365460955</v>
      </c>
      <c r="F8945" s="21" t="n">
        <f aca="false">INDEX($E$17:$E$28,B8945)</f>
        <v>4.761</v>
      </c>
      <c r="G8945" s="25" t="n">
        <f aca="false">IF(OR(D8945="",E8945="",F8945=""),"",D8945*($B$7-$B$8-F8945-E8945))</f>
        <v>4129.10664134112</v>
      </c>
      <c r="H8945" s="25" t="n">
        <f aca="false">IF(D8945="","",D8945*$F$30)</f>
        <v>4486.94738614487</v>
      </c>
    </row>
    <row r="8946" customFormat="false" ht="15" hidden="false" customHeight="false" outlineLevel="0" collapsed="false">
      <c r="A8946" s="2" t="n">
        <v>8912</v>
      </c>
      <c r="B8946" s="2" t="n">
        <v>8</v>
      </c>
      <c r="C8946" s="22" t="n">
        <f aca="true">NORMSINV(MAX(RAND(),0.000000000001))</f>
        <v>1.25183071927034</v>
      </c>
      <c r="D8946" s="24" t="n">
        <f aca="false">IF($B$11="","",$B$11*EXP($B$12*C8946))</f>
        <v>1571.79220867074</v>
      </c>
      <c r="E8946" s="20" t="n">
        <f aca="true">IF($B$10="","",$B$10*(1-$B$14+2*$B$14*RAND()))</f>
        <v>3.44879441160983</v>
      </c>
      <c r="F8946" s="21" t="n">
        <f aca="false">INDEX($E$17:$E$28,B8946)</f>
        <v>4.761</v>
      </c>
      <c r="G8946" s="25" t="n">
        <f aca="false">IF(OR(D8946="",E8946="",F8946=""),"",D8946*($B$7-$B$8-F8946-E8946))</f>
        <v>7120.54184750832</v>
      </c>
      <c r="H8946" s="25" t="n">
        <f aca="false">IF(D8946="","",D8946*$F$30)</f>
        <v>7857.70360958678</v>
      </c>
    </row>
    <row r="8947" customFormat="false" ht="15" hidden="false" customHeight="false" outlineLevel="0" collapsed="false">
      <c r="A8947" s="2" t="n">
        <v>8913</v>
      </c>
      <c r="B8947" s="2" t="n">
        <v>9</v>
      </c>
      <c r="C8947" s="22" t="n">
        <f aca="true">NORMSINV(MAX(RAND(),0.000000000001))</f>
        <v>0.863070872218442</v>
      </c>
      <c r="D8947" s="24" t="n">
        <f aca="false">IF($B$11="","",$B$11*EXP($B$12*C8947))</f>
        <v>1334.29931267975</v>
      </c>
      <c r="E8947" s="20" t="n">
        <f aca="true">IF($B$10="","",$B$10*(1-$B$14+2*$B$14*RAND()))</f>
        <v>4.02423675249695</v>
      </c>
      <c r="F8947" s="21" t="n">
        <f aca="false">INDEX($E$17:$E$28,B8947)</f>
        <v>4.761</v>
      </c>
      <c r="G8947" s="25" t="n">
        <f aca="false">IF(OR(D8947="",E8947="",F8947=""),"",D8947*($B$7-$B$8-F8947-E8947))</f>
        <v>5276.83788295445</v>
      </c>
      <c r="H8947" s="25" t="n">
        <f aca="false">IF(D8947="","",D8947*$F$30)</f>
        <v>6670.42912394861</v>
      </c>
    </row>
    <row r="8948" customFormat="false" ht="15" hidden="false" customHeight="false" outlineLevel="0" collapsed="false">
      <c r="A8948" s="2" t="n">
        <v>8914</v>
      </c>
      <c r="B8948" s="2" t="n">
        <v>10</v>
      </c>
      <c r="C8948" s="22" t="n">
        <f aca="true">NORMSINV(MAX(RAND(),0.000000000001))</f>
        <v>-0.610187857623797</v>
      </c>
      <c r="D8948" s="24" t="n">
        <f aca="false">IF($B$11="","",$B$11*EXP($B$12*C8948))</f>
        <v>717.218356914819</v>
      </c>
      <c r="E8948" s="20" t="n">
        <f aca="true">IF($B$10="","",$B$10*(1-$B$14+2*$B$14*RAND()))</f>
        <v>3.89209929529746</v>
      </c>
      <c r="F8948" s="21" t="n">
        <f aca="false">INDEX($E$17:$E$28,B8948)</f>
        <v>4.761</v>
      </c>
      <c r="G8948" s="25" t="n">
        <f aca="false">IF(OR(D8948="",E8948="",F8948=""),"",D8948*($B$7-$B$8-F8948-E8948))</f>
        <v>2931.20020830077</v>
      </c>
      <c r="H8948" s="25" t="n">
        <f aca="false">IF(D8948="","",D8948*$F$30)</f>
        <v>3585.51800988856</v>
      </c>
    </row>
    <row r="8949" customFormat="false" ht="15" hidden="false" customHeight="false" outlineLevel="0" collapsed="false">
      <c r="A8949" s="2" t="n">
        <v>8915</v>
      </c>
      <c r="B8949" s="2" t="n">
        <v>11</v>
      </c>
      <c r="C8949" s="22" t="n">
        <f aca="true">NORMSINV(MAX(RAND(),0.000000000001))</f>
        <v>-1.06967512251326</v>
      </c>
      <c r="D8949" s="24" t="n">
        <f aca="false">IF($B$11="","",$B$11*EXP($B$12*C8949))</f>
        <v>590.971619389888</v>
      </c>
      <c r="E8949" s="20" t="n">
        <f aca="true">IF($B$10="","",$B$10*(1-$B$14+2*$B$14*RAND()))</f>
        <v>3.82798515283433</v>
      </c>
      <c r="F8949" s="21" t="n">
        <f aca="false">INDEX($E$17:$E$28,B8949)</f>
        <v>4.761</v>
      </c>
      <c r="G8949" s="25" t="n">
        <f aca="false">IF(OR(D8949="",E8949="",F8949=""),"",D8949*($B$7-$B$8-F8949-E8949))</f>
        <v>2453.13196634097</v>
      </c>
      <c r="H8949" s="25" t="n">
        <f aca="false">IF(D8949="","",D8949*$F$30)</f>
        <v>2954.38531965393</v>
      </c>
    </row>
    <row r="8950" customFormat="false" ht="15" hidden="false" customHeight="false" outlineLevel="0" collapsed="false">
      <c r="A8950" s="2" t="n">
        <v>8916</v>
      </c>
      <c r="B8950" s="2" t="n">
        <v>12</v>
      </c>
      <c r="C8950" s="22" t="n">
        <f aca="true">NORMSINV(MAX(RAND(),0.000000000001))</f>
        <v>0.641651290013282</v>
      </c>
      <c r="D8950" s="24" t="n">
        <f aca="false">IF($B$11="","",$B$11*EXP($B$12*C8950))</f>
        <v>1215.44175623793</v>
      </c>
      <c r="E8950" s="20" t="n">
        <f aca="true">IF($B$10="","",$B$10*(1-$B$14+2*$B$14*RAND()))</f>
        <v>3.83816021091209</v>
      </c>
      <c r="F8950" s="21" t="n">
        <f aca="false">INDEX($E$17:$E$28,B8950)</f>
        <v>4.761</v>
      </c>
      <c r="G8950" s="25" t="n">
        <f aca="false">IF(OR(D8950="",E8950="",F8950=""),"",D8950*($B$7-$B$8-F8950-E8950))</f>
        <v>5032.94958554891</v>
      </c>
      <c r="H8950" s="25" t="n">
        <f aca="false">IF(D8950="","",D8950*$F$30)</f>
        <v>6076.23642778466</v>
      </c>
    </row>
    <row r="8951" customFormat="false" ht="15" hidden="false" customHeight="false" outlineLevel="0" collapsed="false">
      <c r="A8951" s="2" t="n">
        <v>8917</v>
      </c>
      <c r="B8951" s="2" t="n">
        <v>1</v>
      </c>
      <c r="C8951" s="22" t="n">
        <f aca="true">NORMSINV(MAX(RAND(),0.000000000001))</f>
        <v>0.0633074361492567</v>
      </c>
      <c r="D8951" s="24" t="n">
        <f aca="false">IF($B$11="","",$B$11*EXP($B$12*C8951))</f>
        <v>952.574576883843</v>
      </c>
      <c r="E8951" s="20" t="n">
        <f aca="true">IF($B$10="","",$B$10*(1-$B$14+2*$B$14*RAND()))</f>
        <v>3.4734637860742</v>
      </c>
      <c r="F8951" s="21" t="n">
        <f aca="false">INDEX($E$17:$E$28,B8951)</f>
        <v>4.92562580645161</v>
      </c>
      <c r="G8951" s="25" t="n">
        <f aca="false">IF(OR(D8951="",E8951="",F8951=""),"",D8951*($B$7-$B$8-F8951-E8951))</f>
        <v>4135.0408946904</v>
      </c>
      <c r="H8951" s="25" t="n">
        <f aca="false">IF(D8951="","",D8951*$F$30)</f>
        <v>4762.11082475771</v>
      </c>
    </row>
    <row r="8952" customFormat="false" ht="15" hidden="false" customHeight="false" outlineLevel="0" collapsed="false">
      <c r="A8952" s="2" t="n">
        <v>8918</v>
      </c>
      <c r="B8952" s="2" t="n">
        <v>2</v>
      </c>
      <c r="C8952" s="22" t="n">
        <f aca="true">NORMSINV(MAX(RAND(),0.000000000001))</f>
        <v>0.199957750535602</v>
      </c>
      <c r="D8952" s="24" t="n">
        <f aca="false">IF($B$11="","",$B$11*EXP($B$12*C8952))</f>
        <v>1009.03348430056</v>
      </c>
      <c r="E8952" s="20" t="n">
        <f aca="true">IF($B$10="","",$B$10*(1-$B$14+2*$B$14*RAND()))</f>
        <v>4.00557620702632</v>
      </c>
      <c r="F8952" s="21" t="n">
        <f aca="false">INDEX($E$17:$E$28,B8952)</f>
        <v>5.0612</v>
      </c>
      <c r="G8952" s="25" t="n">
        <f aca="false">IF(OR(D8952="",E8952="",F8952=""),"",D8952*($B$7-$B$8-F8952-E8952))</f>
        <v>3706.40580243997</v>
      </c>
      <c r="H8952" s="25" t="n">
        <f aca="false">IF(D8952="","",D8952*$F$30)</f>
        <v>5044.36019471538</v>
      </c>
    </row>
    <row r="8953" customFormat="false" ht="15" hidden="false" customHeight="false" outlineLevel="0" collapsed="false">
      <c r="A8953" s="2" t="n">
        <v>8919</v>
      </c>
      <c r="B8953" s="2" t="n">
        <v>3</v>
      </c>
      <c r="C8953" s="22" t="n">
        <f aca="true">NORMSINV(MAX(RAND(),0.000000000001))</f>
        <v>1.866757103763</v>
      </c>
      <c r="D8953" s="24" t="n">
        <f aca="false">IF($B$11="","",$B$11*EXP($B$12*C8953))</f>
        <v>2036.68933536621</v>
      </c>
      <c r="E8953" s="20" t="n">
        <f aca="true">IF($B$10="","",$B$10*(1-$B$14+2*$B$14*RAND()))</f>
        <v>3.80203371827381</v>
      </c>
      <c r="F8953" s="21" t="n">
        <f aca="false">INDEX($E$17:$E$28,B8953)</f>
        <v>5.0612</v>
      </c>
      <c r="G8953" s="25" t="n">
        <f aca="false">IF(OR(D8953="",E8953="",F8953=""),"",D8953*($B$7-$B$8-F8953-E8953))</f>
        <v>7895.76854169903</v>
      </c>
      <c r="H8953" s="25" t="n">
        <f aca="false">IF(D8953="","",D8953*$F$30)</f>
        <v>10181.8173253627</v>
      </c>
    </row>
    <row r="8954" customFormat="false" ht="15" hidden="false" customHeight="false" outlineLevel="0" collapsed="false">
      <c r="A8954" s="2" t="n">
        <v>8920</v>
      </c>
      <c r="B8954" s="2" t="n">
        <v>4</v>
      </c>
      <c r="C8954" s="22" t="n">
        <f aca="true">NORMSINV(MAX(RAND(),0.000000000001))</f>
        <v>0.248914836523964</v>
      </c>
      <c r="D8954" s="24" t="n">
        <f aca="false">IF($B$11="","",$B$11*EXP($B$12*C8954))</f>
        <v>1030.06487040669</v>
      </c>
      <c r="E8954" s="20" t="n">
        <f aca="true">IF($B$10="","",$B$10*(1-$B$14+2*$B$14*RAND()))</f>
        <v>3.54690597916399</v>
      </c>
      <c r="F8954" s="21" t="n">
        <f aca="false">INDEX($E$17:$E$28,B8954)</f>
        <v>4.89657419354839</v>
      </c>
      <c r="G8954" s="25" t="n">
        <f aca="false">IF(OR(D8954="",E8954="",F8954=""),"",D8954*($B$7-$B$8-F8954-E8954))</f>
        <v>4425.69413909482</v>
      </c>
      <c r="H8954" s="25" t="n">
        <f aca="false">IF(D8954="","",D8954*$F$30)</f>
        <v>5149.50030013715</v>
      </c>
    </row>
    <row r="8955" customFormat="false" ht="15" hidden="false" customHeight="false" outlineLevel="0" collapsed="false">
      <c r="A8955" s="2" t="n">
        <v>8921</v>
      </c>
      <c r="B8955" s="2" t="n">
        <v>5</v>
      </c>
      <c r="C8955" s="22" t="n">
        <f aca="true">NORMSINV(MAX(RAND(),0.000000000001))</f>
        <v>-1.0747358359751</v>
      </c>
      <c r="D8955" s="24" t="n">
        <f aca="false">IF($B$11="","",$B$11*EXP($B$12*C8955))</f>
        <v>589.712766542277</v>
      </c>
      <c r="E8955" s="20" t="n">
        <f aca="true">IF($B$10="","",$B$10*(1-$B$14+2*$B$14*RAND()))</f>
        <v>3.76432513732968</v>
      </c>
      <c r="F8955" s="21" t="n">
        <f aca="false">INDEX($E$17:$E$28,B8955)</f>
        <v>4.761</v>
      </c>
      <c r="G8955" s="25" t="n">
        <f aca="false">IF(OR(D8955="",E8955="",F8955=""),"",D8955*($B$7-$B$8-F8955-E8955))</f>
        <v>2485.4475733415</v>
      </c>
      <c r="H8955" s="25" t="n">
        <f aca="false">IF(D8955="","",D8955*$F$30)</f>
        <v>2948.09206249815</v>
      </c>
    </row>
    <row r="8956" customFormat="false" ht="15" hidden="false" customHeight="false" outlineLevel="0" collapsed="false">
      <c r="A8956" s="2" t="n">
        <v>8922</v>
      </c>
      <c r="B8956" s="2" t="n">
        <v>6</v>
      </c>
      <c r="C8956" s="22" t="n">
        <f aca="true">NORMSINV(MAX(RAND(),0.000000000001))</f>
        <v>-0.42738759127652</v>
      </c>
      <c r="D8956" s="24" t="n">
        <f aca="false">IF($B$11="","",$B$11*EXP($B$12*C8956))</f>
        <v>774.646011747112</v>
      </c>
      <c r="E8956" s="20" t="n">
        <f aca="true">IF($B$10="","",$B$10*(1-$B$14+2*$B$14*RAND()))</f>
        <v>3.80650574503501</v>
      </c>
      <c r="F8956" s="21" t="n">
        <f aca="false">INDEX($E$17:$E$28,B8956)</f>
        <v>4.761</v>
      </c>
      <c r="G8956" s="25" t="n">
        <f aca="false">IF(OR(D8956="",E8956="",F8956=""),"",D8956*($B$7-$B$8-F8956-E8956))</f>
        <v>3232.20603364637</v>
      </c>
      <c r="H8956" s="25" t="n">
        <f aca="false">IF(D8956="","",D8956*$F$30)</f>
        <v>3872.61034192616</v>
      </c>
    </row>
    <row r="8957" customFormat="false" ht="15" hidden="false" customHeight="false" outlineLevel="0" collapsed="false">
      <c r="A8957" s="2" t="n">
        <v>8923</v>
      </c>
      <c r="B8957" s="2" t="n">
        <v>7</v>
      </c>
      <c r="C8957" s="22" t="n">
        <f aca="true">NORMSINV(MAX(RAND(),0.000000000001))</f>
        <v>0.527172235463197</v>
      </c>
      <c r="D8957" s="24" t="n">
        <f aca="false">IF($B$11="","",$B$11*EXP($B$12*C8957))</f>
        <v>1158.20339502409</v>
      </c>
      <c r="E8957" s="20" t="n">
        <f aca="true">IF($B$10="","",$B$10*(1-$B$14+2*$B$14*RAND()))</f>
        <v>3.99699753481565</v>
      </c>
      <c r="F8957" s="21" t="n">
        <f aca="false">INDEX($E$17:$E$28,B8957)</f>
        <v>4.761</v>
      </c>
      <c r="G8957" s="25" t="n">
        <f aca="false">IF(OR(D8957="",E8957="",F8957=""),"",D8957*($B$7-$B$8-F8957-E8957))</f>
        <v>4611.96877417083</v>
      </c>
      <c r="H8957" s="25" t="n">
        <f aca="false">IF(D8957="","",D8957*$F$30)</f>
        <v>5790.09041240445</v>
      </c>
    </row>
    <row r="8958" customFormat="false" ht="15" hidden="false" customHeight="false" outlineLevel="0" collapsed="false">
      <c r="A8958" s="2" t="n">
        <v>8924</v>
      </c>
      <c r="B8958" s="2" t="n">
        <v>8</v>
      </c>
      <c r="C8958" s="22" t="n">
        <f aca="true">NORMSINV(MAX(RAND(),0.000000000001))</f>
        <v>-0.295319595568305</v>
      </c>
      <c r="D8958" s="24" t="n">
        <f aca="false">IF($B$11="","",$B$11*EXP($B$12*C8958))</f>
        <v>818.976293629666</v>
      </c>
      <c r="E8958" s="20" t="n">
        <f aca="true">IF($B$10="","",$B$10*(1-$B$14+2*$B$14*RAND()))</f>
        <v>3.41831526051485</v>
      </c>
      <c r="F8958" s="21" t="n">
        <f aca="false">INDEX($E$17:$E$28,B8958)</f>
        <v>4.761</v>
      </c>
      <c r="G8958" s="25" t="n">
        <f aca="false">IF(OR(D8958="",E8958="",F8958=""),"",D8958*($B$7-$B$8-F8958-E8958))</f>
        <v>3735.09268435692</v>
      </c>
      <c r="H8958" s="25" t="n">
        <f aca="false">IF(D8958="","",D8958*$F$30)</f>
        <v>4094.22628711342</v>
      </c>
    </row>
    <row r="8959" customFormat="false" ht="15" hidden="false" customHeight="false" outlineLevel="0" collapsed="false">
      <c r="A8959" s="2" t="n">
        <v>8925</v>
      </c>
      <c r="B8959" s="2" t="n">
        <v>9</v>
      </c>
      <c r="C8959" s="22" t="n">
        <f aca="true">NORMSINV(MAX(RAND(),0.000000000001))</f>
        <v>-1.5230636242499</v>
      </c>
      <c r="D8959" s="24" t="n">
        <f aca="false">IF($B$11="","",$B$11*EXP($B$12*C8959))</f>
        <v>488.200149907891</v>
      </c>
      <c r="E8959" s="20" t="n">
        <f aca="true">IF($B$10="","",$B$10*(1-$B$14+2*$B$14*RAND()))</f>
        <v>3.46802137847581</v>
      </c>
      <c r="F8959" s="21" t="n">
        <f aca="false">INDEX($E$17:$E$28,B8959)</f>
        <v>4.761</v>
      </c>
      <c r="G8959" s="25" t="n">
        <f aca="false">IF(OR(D8959="",E8959="",F8959=""),"",D8959*($B$7-$B$8-F8959-E8959))</f>
        <v>2202.2604392594</v>
      </c>
      <c r="H8959" s="25" t="n">
        <f aca="false">IF(D8959="","",D8959*$F$30)</f>
        <v>2440.61018941953</v>
      </c>
    </row>
    <row r="8960" customFormat="false" ht="15" hidden="false" customHeight="false" outlineLevel="0" collapsed="false">
      <c r="A8960" s="2" t="n">
        <v>8926</v>
      </c>
      <c r="B8960" s="2" t="n">
        <v>10</v>
      </c>
      <c r="C8960" s="22" t="n">
        <f aca="true">NORMSINV(MAX(RAND(),0.000000000001))</f>
        <v>-0.155802232399533</v>
      </c>
      <c r="D8960" s="24" t="n">
        <f aca="false">IF($B$11="","",$B$11*EXP($B$12*C8960))</f>
        <v>868.565517657241</v>
      </c>
      <c r="E8960" s="20" t="n">
        <f aca="true">IF($B$10="","",$B$10*(1-$B$14+2*$B$14*RAND()))</f>
        <v>3.8918190026674</v>
      </c>
      <c r="F8960" s="21" t="n">
        <f aca="false">INDEX($E$17:$E$28,B8960)</f>
        <v>4.761</v>
      </c>
      <c r="G8960" s="25" t="n">
        <f aca="false">IF(OR(D8960="",E8960="",F8960=""),"",D8960*($B$7-$B$8-F8960-E8960))</f>
        <v>3549.98447870703</v>
      </c>
      <c r="H8960" s="25" t="n">
        <f aca="false">IF(D8960="","",D8960*$F$30)</f>
        <v>4342.13273587208</v>
      </c>
    </row>
    <row r="8961" customFormat="false" ht="15" hidden="false" customHeight="false" outlineLevel="0" collapsed="false">
      <c r="A8961" s="2" t="n">
        <v>8927</v>
      </c>
      <c r="B8961" s="2" t="n">
        <v>11</v>
      </c>
      <c r="C8961" s="22" t="n">
        <f aca="true">NORMSINV(MAX(RAND(),0.000000000001))</f>
        <v>-0.739542358547</v>
      </c>
      <c r="D8961" s="24" t="n">
        <f aca="false">IF($B$11="","",$B$11*EXP($B$12*C8961))</f>
        <v>679.172224227891</v>
      </c>
      <c r="E8961" s="20" t="n">
        <f aca="true">IF($B$10="","",$B$10*(1-$B$14+2*$B$14*RAND()))</f>
        <v>4.04471636086987</v>
      </c>
      <c r="F8961" s="21" t="n">
        <f aca="false">INDEX($E$17:$E$28,B8961)</f>
        <v>4.761</v>
      </c>
      <c r="G8961" s="25" t="n">
        <f aca="false">IF(OR(D8961="",E8961="",F8961=""),"",D8961*($B$7-$B$8-F8961-E8961))</f>
        <v>2672.05616993141</v>
      </c>
      <c r="H8961" s="25" t="n">
        <f aca="false">IF(D8961="","",D8961*$F$30)</f>
        <v>3395.31778336007</v>
      </c>
    </row>
    <row r="8962" customFormat="false" ht="15" hidden="false" customHeight="false" outlineLevel="0" collapsed="false">
      <c r="A8962" s="2" t="n">
        <v>8928</v>
      </c>
      <c r="B8962" s="2" t="n">
        <v>12</v>
      </c>
      <c r="C8962" s="22" t="n">
        <f aca="true">NORMSINV(MAX(RAND(),0.000000000001))</f>
        <v>2.92518965540784</v>
      </c>
      <c r="D8962" s="24" t="n">
        <f aca="false">IF($B$11="","",$B$11*EXP($B$12*C8962))</f>
        <v>3181.3739920309</v>
      </c>
      <c r="E8962" s="20" t="n">
        <f aca="true">IF($B$10="","",$B$10*(1-$B$14+2*$B$14*RAND()))</f>
        <v>3.6247950099688</v>
      </c>
      <c r="F8962" s="21" t="n">
        <f aca="false">INDEX($E$17:$E$28,B8962)</f>
        <v>4.761</v>
      </c>
      <c r="G8962" s="25" t="n">
        <f aca="false">IF(OR(D8962="",E8962="",F8962=""),"",D8962*($B$7-$B$8-F8962-E8962))</f>
        <v>13852.3545112564</v>
      </c>
      <c r="H8962" s="25" t="n">
        <f aca="false">IF(D8962="","",D8962*$F$30)</f>
        <v>15904.3248609609</v>
      </c>
    </row>
    <row r="8963" customFormat="false" ht="15" hidden="false" customHeight="false" outlineLevel="0" collapsed="false">
      <c r="A8963" s="2" t="n">
        <v>8929</v>
      </c>
      <c r="B8963" s="2" t="n">
        <v>1</v>
      </c>
      <c r="C8963" s="22" t="n">
        <f aca="true">NORMSINV(MAX(RAND(),0.000000000001))</f>
        <v>0.561577771571232</v>
      </c>
      <c r="D8963" s="24" t="n">
        <f aca="false">IF($B$11="","",$B$11*EXP($B$12*C8963))</f>
        <v>1175.11654808747</v>
      </c>
      <c r="E8963" s="20" t="n">
        <f aca="true">IF($B$10="","",$B$10*(1-$B$14+2*$B$14*RAND()))</f>
        <v>3.90870265048781</v>
      </c>
      <c r="F8963" s="21" t="n">
        <f aca="false">INDEX($E$17:$E$28,B8963)</f>
        <v>4.92562580645161</v>
      </c>
      <c r="G8963" s="25" t="n">
        <f aca="false">IF(OR(D8963="",E8963="",F8963=""),"",D8963*($B$7-$B$8-F8963-E8963))</f>
        <v>4589.6192616448</v>
      </c>
      <c r="H8963" s="25" t="n">
        <f aca="false">IF(D8963="","",D8963*$F$30)</f>
        <v>5874.64264719886</v>
      </c>
    </row>
    <row r="8964" customFormat="false" ht="15" hidden="false" customHeight="false" outlineLevel="0" collapsed="false">
      <c r="A8964" s="2" t="n">
        <v>8930</v>
      </c>
      <c r="B8964" s="2" t="n">
        <v>2</v>
      </c>
      <c r="C8964" s="22" t="n">
        <f aca="true">NORMSINV(MAX(RAND(),0.000000000001))</f>
        <v>0.0781131341130991</v>
      </c>
      <c r="D8964" s="24" t="n">
        <f aca="false">IF($B$11="","",$B$11*EXP($B$12*C8964))</f>
        <v>958.535902358174</v>
      </c>
      <c r="E8964" s="20" t="n">
        <f aca="true">IF($B$10="","",$B$10*(1-$B$14+2*$B$14*RAND()))</f>
        <v>3.95831231097939</v>
      </c>
      <c r="F8964" s="21" t="n">
        <f aca="false">INDEX($E$17:$E$28,B8964)</f>
        <v>5.0612</v>
      </c>
      <c r="G8964" s="25" t="n">
        <f aca="false">IF(OR(D8964="",E8964="",F8964=""),"",D8964*($B$7-$B$8-F8964-E8964))</f>
        <v>3566.22102420785</v>
      </c>
      <c r="H8964" s="25" t="n">
        <f aca="false">IF(D8964="","",D8964*$F$30)</f>
        <v>4791.91268306898</v>
      </c>
    </row>
    <row r="8965" customFormat="false" ht="15" hidden="false" customHeight="false" outlineLevel="0" collapsed="false">
      <c r="A8965" s="2" t="n">
        <v>8931</v>
      </c>
      <c r="B8965" s="2" t="n">
        <v>3</v>
      </c>
      <c r="C8965" s="22" t="n">
        <f aca="true">NORMSINV(MAX(RAND(),0.000000000001))</f>
        <v>1.03719139565259</v>
      </c>
      <c r="D8965" s="24" t="n">
        <f aca="false">IF($B$11="","",$B$11*EXP($B$12*C8965))</f>
        <v>1435.87551023237</v>
      </c>
      <c r="E8965" s="20" t="n">
        <f aca="true">IF($B$10="","",$B$10*(1-$B$14+2*$B$14*RAND()))</f>
        <v>3.60691334543973</v>
      </c>
      <c r="F8965" s="21" t="n">
        <f aca="false">INDEX($E$17:$E$28,B8965)</f>
        <v>5.0612</v>
      </c>
      <c r="G8965" s="25" t="n">
        <f aca="false">IF(OR(D8965="",E8965="",F8965=""),"",D8965*($B$7-$B$8-F8965-E8965))</f>
        <v>5846.72232772509</v>
      </c>
      <c r="H8965" s="25" t="n">
        <f aca="false">IF(D8965="","",D8965*$F$30)</f>
        <v>7178.22885075365</v>
      </c>
    </row>
    <row r="8966" customFormat="false" ht="15" hidden="false" customHeight="false" outlineLevel="0" collapsed="false">
      <c r="A8966" s="2" t="n">
        <v>8932</v>
      </c>
      <c r="B8966" s="2" t="n">
        <v>4</v>
      </c>
      <c r="C8966" s="22" t="n">
        <f aca="true">NORMSINV(MAX(RAND(),0.000000000001))</f>
        <v>0.0877816092331151</v>
      </c>
      <c r="D8966" s="24" t="n">
        <f aca="false">IF($B$11="","",$B$11*EXP($B$12*C8966))</f>
        <v>962.448911639866</v>
      </c>
      <c r="E8966" s="20" t="n">
        <f aca="true">IF($B$10="","",$B$10*(1-$B$14+2*$B$14*RAND()))</f>
        <v>3.6044979528673</v>
      </c>
      <c r="F8966" s="21" t="n">
        <f aca="false">INDEX($E$17:$E$28,B8966)</f>
        <v>4.89657419354839</v>
      </c>
      <c r="G8966" s="25" t="n">
        <f aca="false">IF(OR(D8966="",E8966="",F8966=""),"",D8966*($B$7-$B$8-F8966-E8966))</f>
        <v>4079.75149920214</v>
      </c>
      <c r="H8966" s="25" t="n">
        <f aca="false">IF(D8966="","",D8966*$F$30)</f>
        <v>4811.47459907002</v>
      </c>
    </row>
    <row r="8967" customFormat="false" ht="15" hidden="false" customHeight="false" outlineLevel="0" collapsed="false">
      <c r="A8967" s="2" t="n">
        <v>8933</v>
      </c>
      <c r="B8967" s="2" t="n">
        <v>5</v>
      </c>
      <c r="C8967" s="22" t="n">
        <f aca="true">NORMSINV(MAX(RAND(),0.000000000001))</f>
        <v>-0.806988123417469</v>
      </c>
      <c r="D8967" s="24" t="n">
        <f aca="false">IF($B$11="","",$B$11*EXP($B$12*C8967))</f>
        <v>660.142276756925</v>
      </c>
      <c r="E8967" s="20" t="n">
        <f aca="true">IF($B$10="","",$B$10*(1-$B$14+2*$B$14*RAND()))</f>
        <v>3.83732180669793</v>
      </c>
      <c r="F8967" s="21" t="n">
        <f aca="false">INDEX($E$17:$E$28,B8967)</f>
        <v>4.761</v>
      </c>
      <c r="G8967" s="25" t="n">
        <f aca="false">IF(OR(D8967="",E8967="",F8967=""),"",D8967*($B$7-$B$8-F8967-E8967))</f>
        <v>2734.09687212093</v>
      </c>
      <c r="H8967" s="25" t="n">
        <f aca="false">IF(D8967="","",D8967*$F$30)</f>
        <v>3300.18326996322</v>
      </c>
    </row>
    <row r="8968" customFormat="false" ht="15" hidden="false" customHeight="false" outlineLevel="0" collapsed="false">
      <c r="A8968" s="2" t="n">
        <v>8934</v>
      </c>
      <c r="B8968" s="2" t="n">
        <v>6</v>
      </c>
      <c r="C8968" s="22" t="n">
        <f aca="true">NORMSINV(MAX(RAND(),0.000000000001))</f>
        <v>-0.964224405062508</v>
      </c>
      <c r="D8968" s="24" t="n">
        <f aca="false">IF($B$11="","",$B$11*EXP($B$12*C8968))</f>
        <v>617.822592449876</v>
      </c>
      <c r="E8968" s="20" t="n">
        <f aca="true">IF($B$10="","",$B$10*(1-$B$14+2*$B$14*RAND()))</f>
        <v>3.59921169223217</v>
      </c>
      <c r="F8968" s="21" t="n">
        <f aca="false">INDEX($E$17:$E$28,B8968)</f>
        <v>4.761</v>
      </c>
      <c r="G8968" s="25" t="n">
        <f aca="false">IF(OR(D8968="",E8968="",F8968=""),"",D8968*($B$7-$B$8-F8968-E8968))</f>
        <v>2705.93216668677</v>
      </c>
      <c r="H8968" s="25" t="n">
        <f aca="false">IF(D8968="","",D8968*$F$30)</f>
        <v>3088.61870417542</v>
      </c>
    </row>
    <row r="8969" customFormat="false" ht="15" hidden="false" customHeight="false" outlineLevel="0" collapsed="false">
      <c r="A8969" s="2" t="n">
        <v>8935</v>
      </c>
      <c r="B8969" s="2" t="n">
        <v>7</v>
      </c>
      <c r="C8969" s="22" t="n">
        <f aca="true">NORMSINV(MAX(RAND(),0.000000000001))</f>
        <v>0.95334418699811</v>
      </c>
      <c r="D8969" s="24" t="n">
        <f aca="false">IF($B$11="","",$B$11*EXP($B$12*C8969))</f>
        <v>1386.03119298005</v>
      </c>
      <c r="E8969" s="20" t="n">
        <f aca="true">IF($B$10="","",$B$10*(1-$B$14+2*$B$14*RAND()))</f>
        <v>3.87492710632675</v>
      </c>
      <c r="F8969" s="21" t="n">
        <f aca="false">INDEX($E$17:$E$28,B8969)</f>
        <v>4.761</v>
      </c>
      <c r="G8969" s="25" t="n">
        <f aca="false">IF(OR(D8969="",E8969="",F8969=""),"",D8969*($B$7-$B$8-F8969-E8969))</f>
        <v>5688.373048895</v>
      </c>
      <c r="H8969" s="25" t="n">
        <f aca="false">IF(D8969="","",D8969*$F$30)</f>
        <v>6929.04713994584</v>
      </c>
    </row>
    <row r="8970" customFormat="false" ht="15" hidden="false" customHeight="false" outlineLevel="0" collapsed="false">
      <c r="A8970" s="2" t="n">
        <v>8936</v>
      </c>
      <c r="B8970" s="2" t="n">
        <v>8</v>
      </c>
      <c r="C8970" s="22" t="n">
        <f aca="true">NORMSINV(MAX(RAND(),0.000000000001))</f>
        <v>-0.553355761848593</v>
      </c>
      <c r="D8970" s="24" t="n">
        <f aca="false">IF($B$11="","",$B$11*EXP($B$12*C8970))</f>
        <v>734.60096964183</v>
      </c>
      <c r="E8970" s="20" t="n">
        <f aca="true">IF($B$10="","",$B$10*(1-$B$14+2*$B$14*RAND()))</f>
        <v>3.7959877430327</v>
      </c>
      <c r="F8970" s="21" t="n">
        <f aca="false">INDEX($E$17:$E$28,B8970)</f>
        <v>4.761</v>
      </c>
      <c r="G8970" s="25" t="n">
        <f aca="false">IF(OR(D8970="",E8970="",F8970=""),"",D8970*($B$7-$B$8-F8970-E8970))</f>
        <v>3072.84485999183</v>
      </c>
      <c r="H8970" s="25" t="n">
        <f aca="false">IF(D8970="","",D8970*$F$30)</f>
        <v>3672.41716743343</v>
      </c>
    </row>
    <row r="8971" customFormat="false" ht="15" hidden="false" customHeight="false" outlineLevel="0" collapsed="false">
      <c r="A8971" s="2" t="n">
        <v>8937</v>
      </c>
      <c r="B8971" s="2" t="n">
        <v>9</v>
      </c>
      <c r="C8971" s="22" t="n">
        <f aca="true">NORMSINV(MAX(RAND(),0.000000000001))</f>
        <v>-0.216598144931627</v>
      </c>
      <c r="D8971" s="24" t="n">
        <f aca="false">IF($B$11="","",$B$11*EXP($B$12*C8971))</f>
        <v>846.597763201105</v>
      </c>
      <c r="E8971" s="20" t="n">
        <f aca="true">IF($B$10="","",$B$10*(1-$B$14+2*$B$14*RAND()))</f>
        <v>4.08469818600114</v>
      </c>
      <c r="F8971" s="21" t="n">
        <f aca="false">INDEX($E$17:$E$28,B8971)</f>
        <v>4.761</v>
      </c>
      <c r="G8971" s="25" t="n">
        <f aca="false">IF(OR(D8971="",E8971="",F8971=""),"",D8971*($B$7-$B$8-F8971-E8971))</f>
        <v>3296.90720496144</v>
      </c>
      <c r="H8971" s="25" t="n">
        <f aca="false">IF(D8971="","",D8971*$F$30)</f>
        <v>4232.31153779496</v>
      </c>
    </row>
    <row r="8972" customFormat="false" ht="15" hidden="false" customHeight="false" outlineLevel="0" collapsed="false">
      <c r="A8972" s="2" t="n">
        <v>8938</v>
      </c>
      <c r="B8972" s="2" t="n">
        <v>10</v>
      </c>
      <c r="C8972" s="22" t="n">
        <f aca="true">NORMSINV(MAX(RAND(),0.000000000001))</f>
        <v>-1.22318845999192</v>
      </c>
      <c r="D8972" s="24" t="n">
        <f aca="false">IF($B$11="","",$B$11*EXP($B$12*C8972))</f>
        <v>553.954572140381</v>
      </c>
      <c r="E8972" s="20" t="n">
        <f aca="true">IF($B$10="","",$B$10*(1-$B$14+2*$B$14*RAND()))</f>
        <v>3.5012950765198</v>
      </c>
      <c r="F8972" s="21" t="n">
        <f aca="false">INDEX($E$17:$E$28,B8972)</f>
        <v>4.761</v>
      </c>
      <c r="G8972" s="25" t="n">
        <f aca="false">IF(OR(D8972="",E8972="",F8972=""),"",D8972*($B$7-$B$8-F8972-E8972))</f>
        <v>2480.44511505735</v>
      </c>
      <c r="H8972" s="25" t="n">
        <f aca="false">IF(D8972="","",D8972*$F$30)</f>
        <v>2769.32969704419</v>
      </c>
    </row>
    <row r="8973" customFormat="false" ht="15" hidden="false" customHeight="false" outlineLevel="0" collapsed="false">
      <c r="A8973" s="2" t="n">
        <v>8939</v>
      </c>
      <c r="B8973" s="2" t="n">
        <v>11</v>
      </c>
      <c r="C8973" s="22" t="n">
        <f aca="true">NORMSINV(MAX(RAND(),0.000000000001))</f>
        <v>0.940091917422878</v>
      </c>
      <c r="D8973" s="24" t="n">
        <f aca="false">IF($B$11="","",$B$11*EXP($B$12*C8973))</f>
        <v>1378.31308542357</v>
      </c>
      <c r="E8973" s="20" t="n">
        <f aca="true">IF($B$10="","",$B$10*(1-$B$14+2*$B$14*RAND()))</f>
        <v>3.85433302787785</v>
      </c>
      <c r="F8973" s="21" t="n">
        <f aca="false">INDEX($E$17:$E$28,B8973)</f>
        <v>4.761</v>
      </c>
      <c r="G8973" s="25" t="n">
        <f aca="false">IF(OR(D8973="",E8973="",F8973=""),"",D8973*($B$7-$B$8-F8973-E8973))</f>
        <v>5685.08246069039</v>
      </c>
      <c r="H8973" s="25" t="n">
        <f aca="false">IF(D8973="","",D8973*$F$30)</f>
        <v>6890.46277664952</v>
      </c>
    </row>
    <row r="8974" customFormat="false" ht="15" hidden="false" customHeight="false" outlineLevel="0" collapsed="false">
      <c r="A8974" s="2" t="n">
        <v>8940</v>
      </c>
      <c r="B8974" s="2" t="n">
        <v>12</v>
      </c>
      <c r="C8974" s="22" t="n">
        <f aca="true">NORMSINV(MAX(RAND(),0.000000000001))</f>
        <v>0.821515281046095</v>
      </c>
      <c r="D8974" s="24" t="n">
        <f aca="false">IF($B$11="","",$B$11*EXP($B$12*C8974))</f>
        <v>1311.13893907255</v>
      </c>
      <c r="E8974" s="20" t="n">
        <f aca="true">IF($B$10="","",$B$10*(1-$B$14+2*$B$14*RAND()))</f>
        <v>3.85945995557101</v>
      </c>
      <c r="F8974" s="21" t="n">
        <f aca="false">INDEX($E$17:$E$28,B8974)</f>
        <v>4.761</v>
      </c>
      <c r="G8974" s="25" t="n">
        <f aca="false">IF(OR(D8974="",E8974="",F8974=""),"",D8974*($B$7-$B$8-F8974-E8974))</f>
        <v>5401.28936331952</v>
      </c>
      <c r="H8974" s="25" t="n">
        <f aca="false">IF(D8974="","",D8974*$F$30)</f>
        <v>6554.6457842115</v>
      </c>
    </row>
    <row r="8975" customFormat="false" ht="15" hidden="false" customHeight="false" outlineLevel="0" collapsed="false">
      <c r="A8975" s="2" t="n">
        <v>8941</v>
      </c>
      <c r="B8975" s="2" t="n">
        <v>1</v>
      </c>
      <c r="C8975" s="22" t="n">
        <f aca="true">NORMSINV(MAX(RAND(),0.000000000001))</f>
        <v>-0.974788446684061</v>
      </c>
      <c r="D8975" s="24" t="n">
        <f aca="false">IF($B$11="","",$B$11*EXP($B$12*C8975))</f>
        <v>615.078572827466</v>
      </c>
      <c r="E8975" s="20" t="n">
        <f aca="true">IF($B$10="","",$B$10*(1-$B$14+2*$B$14*RAND()))</f>
        <v>3.44167834130734</v>
      </c>
      <c r="F8975" s="21" t="n">
        <f aca="false">INDEX($E$17:$E$28,B8975)</f>
        <v>4.92562580645161</v>
      </c>
      <c r="G8975" s="25" t="n">
        <f aca="false">IF(OR(D8975="",E8975="",F8975=""),"",D8975*($B$7-$B$8-F8975-E8975))</f>
        <v>2689.55152420501</v>
      </c>
      <c r="H8975" s="25" t="n">
        <f aca="false">IF(D8975="","",D8975*$F$30)</f>
        <v>3074.90080127907</v>
      </c>
    </row>
    <row r="8976" customFormat="false" ht="15" hidden="false" customHeight="false" outlineLevel="0" collapsed="false">
      <c r="A8976" s="2" t="n">
        <v>8942</v>
      </c>
      <c r="B8976" s="2" t="n">
        <v>2</v>
      </c>
      <c r="C8976" s="22" t="n">
        <f aca="true">NORMSINV(MAX(RAND(),0.000000000001))</f>
        <v>-0.0667739398872692</v>
      </c>
      <c r="D8976" s="24" t="n">
        <f aca="false">IF($B$11="","",$B$11*EXP($B$12*C8976))</f>
        <v>901.76731580019</v>
      </c>
      <c r="E8976" s="20" t="n">
        <f aca="true">IF($B$10="","",$B$10*(1-$B$14+2*$B$14*RAND()))</f>
        <v>3.79661630757438</v>
      </c>
      <c r="F8976" s="21" t="n">
        <f aca="false">INDEX($E$17:$E$28,B8976)</f>
        <v>5.0612</v>
      </c>
      <c r="G8976" s="25" t="n">
        <f aca="false">IF(OR(D8976="",E8976="",F8976=""),"",D8976*($B$7-$B$8-F8976-E8976))</f>
        <v>3500.82636776192</v>
      </c>
      <c r="H8976" s="25" t="n">
        <f aca="false">IF(D8976="","",D8976*$F$30)</f>
        <v>4508.11516514831</v>
      </c>
    </row>
    <row r="8977" customFormat="false" ht="15" hidden="false" customHeight="false" outlineLevel="0" collapsed="false">
      <c r="A8977" s="2" t="n">
        <v>8943</v>
      </c>
      <c r="B8977" s="2" t="n">
        <v>3</v>
      </c>
      <c r="C8977" s="22" t="n">
        <f aca="true">NORMSINV(MAX(RAND(),0.000000000001))</f>
        <v>0.200807941028076</v>
      </c>
      <c r="D8977" s="24" t="n">
        <f aca="false">IF($B$11="","",$B$11*EXP($B$12*C8977))</f>
        <v>1009.3950266489</v>
      </c>
      <c r="E8977" s="20" t="n">
        <f aca="true">IF($B$10="","",$B$10*(1-$B$14+2*$B$14*RAND()))</f>
        <v>3.5927753108733</v>
      </c>
      <c r="F8977" s="21" t="n">
        <f aca="false">INDEX($E$17:$E$28,B8977)</f>
        <v>5.0612</v>
      </c>
      <c r="G8977" s="25" t="n">
        <f aca="false">IF(OR(D8977="",E8977="",F8977=""),"",D8977*($B$7-$B$8-F8977-E8977))</f>
        <v>4124.41299996909</v>
      </c>
      <c r="H8977" s="25" t="n">
        <f aca="false">IF(D8977="","",D8977*$F$30)</f>
        <v>5046.16761722316</v>
      </c>
    </row>
    <row r="8978" customFormat="false" ht="15" hidden="false" customHeight="false" outlineLevel="0" collapsed="false">
      <c r="A8978" s="2" t="n">
        <v>8944</v>
      </c>
      <c r="B8978" s="2" t="n">
        <v>4</v>
      </c>
      <c r="C8978" s="22" t="n">
        <f aca="true">NORMSINV(MAX(RAND(),0.000000000001))</f>
        <v>-1.24866303331154</v>
      </c>
      <c r="D8978" s="24" t="n">
        <f aca="false">IF($B$11="","",$B$11*EXP($B$12*C8978))</f>
        <v>548.040156673738</v>
      </c>
      <c r="E8978" s="20" t="n">
        <f aca="true">IF($B$10="","",$B$10*(1-$B$14+2*$B$14*RAND()))</f>
        <v>3.93136349301924</v>
      </c>
      <c r="F8978" s="21" t="n">
        <f aca="false">INDEX($E$17:$E$28,B8978)</f>
        <v>4.89657419354839</v>
      </c>
      <c r="G8978" s="25" t="n">
        <f aca="false">IF(OR(D8978="",E8978="",F8978=""),"",D8978*($B$7-$B$8-F8978-E8978))</f>
        <v>2143.9672431709</v>
      </c>
      <c r="H8978" s="25" t="n">
        <f aca="false">IF(D8978="","",D8978*$F$30)</f>
        <v>2739.76235124335</v>
      </c>
    </row>
    <row r="8979" customFormat="false" ht="15" hidden="false" customHeight="false" outlineLevel="0" collapsed="false">
      <c r="A8979" s="2" t="n">
        <v>8945</v>
      </c>
      <c r="B8979" s="2" t="n">
        <v>5</v>
      </c>
      <c r="C8979" s="22" t="n">
        <f aca="true">NORMSINV(MAX(RAND(),0.000000000001))</f>
        <v>0.0885907166433514</v>
      </c>
      <c r="D8979" s="24" t="n">
        <f aca="false">IF($B$11="","",$B$11*EXP($B$12*C8979))</f>
        <v>962.777095680195</v>
      </c>
      <c r="E8979" s="20" t="n">
        <f aca="true">IF($B$10="","",$B$10*(1-$B$14+2*$B$14*RAND()))</f>
        <v>3.56900928293563</v>
      </c>
      <c r="F8979" s="21" t="n">
        <f aca="false">INDEX($E$17:$E$28,B8979)</f>
        <v>4.761</v>
      </c>
      <c r="G8979" s="25" t="n">
        <f aca="false">IF(OR(D8979="",E8979="",F8979=""),"",D8979*($B$7-$B$8-F8979-E8979))</f>
        <v>4245.83805455186</v>
      </c>
      <c r="H8979" s="25" t="n">
        <f aca="false">IF(D8979="","",D8979*$F$30)</f>
        <v>4813.11525672443</v>
      </c>
    </row>
    <row r="8980" customFormat="false" ht="15" hidden="false" customHeight="false" outlineLevel="0" collapsed="false">
      <c r="A8980" s="2" t="n">
        <v>8946</v>
      </c>
      <c r="B8980" s="2" t="n">
        <v>6</v>
      </c>
      <c r="C8980" s="22" t="n">
        <f aca="true">NORMSINV(MAX(RAND(),0.000000000001))</f>
        <v>-0.992392533148865</v>
      </c>
      <c r="D8980" s="24" t="n">
        <f aca="false">IF($B$11="","",$B$11*EXP($B$12*C8980))</f>
        <v>610.532944756805</v>
      </c>
      <c r="E8980" s="20" t="n">
        <f aca="true">IF($B$10="","",$B$10*(1-$B$14+2*$B$14*RAND()))</f>
        <v>4.06851859319326</v>
      </c>
      <c r="F8980" s="21" t="n">
        <f aca="false">INDEX($E$17:$E$28,B8980)</f>
        <v>4.761</v>
      </c>
      <c r="G8980" s="25" t="n">
        <f aca="false">IF(OR(D8980="",E8980="",F8980=""),"",D8980*($B$7-$B$8-F8980-E8980))</f>
        <v>2387.47772871445</v>
      </c>
      <c r="H8980" s="25" t="n">
        <f aca="false">IF(D8980="","",D8980*$F$30)</f>
        <v>3052.17629742822</v>
      </c>
    </row>
    <row r="8981" customFormat="false" ht="15" hidden="false" customHeight="false" outlineLevel="0" collapsed="false">
      <c r="A8981" s="2" t="n">
        <v>8947</v>
      </c>
      <c r="B8981" s="2" t="n">
        <v>7</v>
      </c>
      <c r="C8981" s="22" t="n">
        <f aca="true">NORMSINV(MAX(RAND(),0.000000000001))</f>
        <v>-0.852729026843998</v>
      </c>
      <c r="D8981" s="24" t="n">
        <f aca="false">IF($B$11="","",$B$11*EXP($B$12*C8981))</f>
        <v>647.540744876944</v>
      </c>
      <c r="E8981" s="20" t="n">
        <f aca="true">IF($B$10="","",$B$10*(1-$B$14+2*$B$14*RAND()))</f>
        <v>3.41611423596118</v>
      </c>
      <c r="F8981" s="21" t="n">
        <f aca="false">INDEX($E$17:$E$28,B8981)</f>
        <v>4.761</v>
      </c>
      <c r="G8981" s="25" t="n">
        <f aca="false">IF(OR(D8981="",E8981="",F8981=""),"",D8981*($B$7-$B$8-F8981-E8981))</f>
        <v>2954.6544464341</v>
      </c>
      <c r="H8981" s="25" t="n">
        <f aca="false">IF(D8981="","",D8981*$F$30)</f>
        <v>3237.18569178882</v>
      </c>
    </row>
    <row r="8982" customFormat="false" ht="15" hidden="false" customHeight="false" outlineLevel="0" collapsed="false">
      <c r="A8982" s="2" t="n">
        <v>8948</v>
      </c>
      <c r="B8982" s="2" t="n">
        <v>8</v>
      </c>
      <c r="C8982" s="22" t="n">
        <f aca="true">NORMSINV(MAX(RAND(),0.000000000001))</f>
        <v>-0.360697784827414</v>
      </c>
      <c r="D8982" s="24" t="n">
        <f aca="false">IF($B$11="","",$B$11*EXP($B$12*C8982))</f>
        <v>796.722938160771</v>
      </c>
      <c r="E8982" s="20" t="n">
        <f aca="true">IF($B$10="","",$B$10*(1-$B$14+2*$B$14*RAND()))</f>
        <v>3.98543564641319</v>
      </c>
      <c r="F8982" s="21" t="n">
        <f aca="false">INDEX($E$17:$E$28,B8982)</f>
        <v>4.761</v>
      </c>
      <c r="G8982" s="25" t="n">
        <f aca="false">IF(OR(D8982="",E8982="",F8982=""),"",D8982*($B$7-$B$8-F8982-E8982))</f>
        <v>3181.7643255238</v>
      </c>
      <c r="H8982" s="25" t="n">
        <f aca="false">IF(D8982="","",D8982*$F$30)</f>
        <v>3982.97731245333</v>
      </c>
    </row>
    <row r="8983" customFormat="false" ht="15" hidden="false" customHeight="false" outlineLevel="0" collapsed="false">
      <c r="A8983" s="2" t="n">
        <v>8949</v>
      </c>
      <c r="B8983" s="2" t="n">
        <v>9</v>
      </c>
      <c r="C8983" s="22" t="n">
        <f aca="true">NORMSINV(MAX(RAND(),0.000000000001))</f>
        <v>-1.21036416981066</v>
      </c>
      <c r="D8983" s="24" t="n">
        <f aca="false">IF($B$11="","",$B$11*EXP($B$12*C8983))</f>
        <v>556.956090318168</v>
      </c>
      <c r="E8983" s="20" t="n">
        <f aca="true">IF($B$10="","",$B$10*(1-$B$14+2*$B$14*RAND()))</f>
        <v>3.84137436949784</v>
      </c>
      <c r="F8983" s="21" t="n">
        <f aca="false">INDEX($E$17:$E$28,B8983)</f>
        <v>4.761</v>
      </c>
      <c r="G8983" s="25" t="n">
        <f aca="false">IF(OR(D8983="",E8983="",F8983=""),"",D8983*($B$7-$B$8-F8983-E8983))</f>
        <v>2304.47579436473</v>
      </c>
      <c r="H8983" s="25" t="n">
        <f aca="false">IF(D8983="","",D8983*$F$30)</f>
        <v>2784.33488671859</v>
      </c>
    </row>
    <row r="8984" customFormat="false" ht="15" hidden="false" customHeight="false" outlineLevel="0" collapsed="false">
      <c r="A8984" s="2" t="n">
        <v>8950</v>
      </c>
      <c r="B8984" s="2" t="n">
        <v>10</v>
      </c>
      <c r="C8984" s="22" t="n">
        <f aca="true">NORMSINV(MAX(RAND(),0.000000000001))</f>
        <v>0.763619720157673</v>
      </c>
      <c r="D8984" s="24" t="n">
        <f aca="false">IF($B$11="","",$B$11*EXP($B$12*C8984))</f>
        <v>1279.540403676</v>
      </c>
      <c r="E8984" s="20" t="n">
        <f aca="true">IF($B$10="","",$B$10*(1-$B$14+2*$B$14*RAND()))</f>
        <v>3.57214958879771</v>
      </c>
      <c r="F8984" s="21" t="n">
        <f aca="false">INDEX($E$17:$E$28,B8984)</f>
        <v>4.761</v>
      </c>
      <c r="G8984" s="25" t="n">
        <f aca="false">IF(OR(D8984="",E8984="",F8984=""),"",D8984*($B$7-$B$8-F8984-E8984))</f>
        <v>5638.74315408952</v>
      </c>
      <c r="H8984" s="25" t="n">
        <f aca="false">IF(D8984="","",D8984*$F$30)</f>
        <v>6396.67838605706</v>
      </c>
    </row>
    <row r="8985" customFormat="false" ht="15" hidden="false" customHeight="false" outlineLevel="0" collapsed="false">
      <c r="A8985" s="2" t="n">
        <v>8951</v>
      </c>
      <c r="B8985" s="2" t="n">
        <v>11</v>
      </c>
      <c r="C8985" s="22" t="n">
        <f aca="true">NORMSINV(MAX(RAND(),0.000000000001))</f>
        <v>1.50097465349774</v>
      </c>
      <c r="D8985" s="24" t="n">
        <f aca="false">IF($B$11="","",$B$11*EXP($B$12*C8985))</f>
        <v>1745.77276382275</v>
      </c>
      <c r="E8985" s="20" t="n">
        <f aca="true">IF($B$10="","",$B$10*(1-$B$14+2*$B$14*RAND()))</f>
        <v>3.98596494914322</v>
      </c>
      <c r="F8985" s="21" t="n">
        <f aca="false">INDEX($E$17:$E$28,B8985)</f>
        <v>4.761</v>
      </c>
      <c r="G8985" s="25" t="n">
        <f aca="false">IF(OR(D8985="",E8985="",F8985=""),"",D8985*($B$7-$B$8-F8985-E8985))</f>
        <v>6970.93183677537</v>
      </c>
      <c r="H8985" s="25" t="n">
        <f aca="false">IF(D8985="","",D8985*$F$30)</f>
        <v>8727.4672009027</v>
      </c>
    </row>
    <row r="8986" customFormat="false" ht="15" hidden="false" customHeight="false" outlineLevel="0" collapsed="false">
      <c r="A8986" s="2" t="n">
        <v>8952</v>
      </c>
      <c r="B8986" s="2" t="n">
        <v>12</v>
      </c>
      <c r="C8986" s="22" t="n">
        <f aca="true">NORMSINV(MAX(RAND(),0.000000000001))</f>
        <v>1.88450297471841</v>
      </c>
      <c r="D8986" s="24" t="n">
        <f aca="false">IF($B$11="","",$B$11*EXP($B$12*C8986))</f>
        <v>2051.9757768842</v>
      </c>
      <c r="E8986" s="20" t="n">
        <f aca="true">IF($B$10="","",$B$10*(1-$B$14+2*$B$14*RAND()))</f>
        <v>4.08390238992455</v>
      </c>
      <c r="F8986" s="21" t="n">
        <f aca="false">INDEX($E$17:$E$28,B8986)</f>
        <v>4.761</v>
      </c>
      <c r="G8986" s="25" t="n">
        <f aca="false">IF(OR(D8986="",E8986="",F8986=""),"",D8986*($B$7-$B$8-F8986-E8986))</f>
        <v>7992.64594447437</v>
      </c>
      <c r="H8986" s="25" t="n">
        <f aca="false">IF(D8986="","",D8986*$F$30)</f>
        <v>10258.2373037995</v>
      </c>
    </row>
    <row r="8987" customFormat="false" ht="15" hidden="false" customHeight="false" outlineLevel="0" collapsed="false">
      <c r="A8987" s="2" t="n">
        <v>8953</v>
      </c>
      <c r="B8987" s="2" t="n">
        <v>1</v>
      </c>
      <c r="C8987" s="22" t="n">
        <f aca="true">NORMSINV(MAX(RAND(),0.000000000001))</f>
        <v>0.875070014790173</v>
      </c>
      <c r="D8987" s="24" t="n">
        <f aca="false">IF($B$11="","",$B$11*EXP($B$12*C8987))</f>
        <v>1341.06265548488</v>
      </c>
      <c r="E8987" s="20" t="n">
        <f aca="true">IF($B$10="","",$B$10*(1-$B$14+2*$B$14*RAND()))</f>
        <v>3.43484271078446</v>
      </c>
      <c r="F8987" s="21" t="n">
        <f aca="false">INDEX($E$17:$E$28,B8987)</f>
        <v>4.92562580645161</v>
      </c>
      <c r="G8987" s="25" t="n">
        <f aca="false">IF(OR(D8987="",E8987="",F8987=""),"",D8987*($B$7-$B$8-F8987-E8987))</f>
        <v>5873.22612005502</v>
      </c>
      <c r="H8987" s="25" t="n">
        <f aca="false">IF(D8987="","",D8987*$F$30)</f>
        <v>6704.24042730001</v>
      </c>
    </row>
    <row r="8988" customFormat="false" ht="15" hidden="false" customHeight="false" outlineLevel="0" collapsed="false">
      <c r="A8988" s="2" t="n">
        <v>8954</v>
      </c>
      <c r="B8988" s="2" t="n">
        <v>2</v>
      </c>
      <c r="C8988" s="22" t="n">
        <f aca="true">NORMSINV(MAX(RAND(),0.000000000001))</f>
        <v>0.446804110504241</v>
      </c>
      <c r="D8988" s="24" t="n">
        <f aca="false">IF($B$11="","",$B$11*EXP($B$12*C8988))</f>
        <v>1119.63821002111</v>
      </c>
      <c r="E8988" s="20" t="n">
        <f aca="true">IF($B$10="","",$B$10*(1-$B$14+2*$B$14*RAND()))</f>
        <v>3.99492049790315</v>
      </c>
      <c r="F8988" s="21" t="n">
        <f aca="false">INDEX($E$17:$E$28,B8988)</f>
        <v>5.0612</v>
      </c>
      <c r="G8988" s="25" t="n">
        <f aca="false">IF(OR(D8988="",E8988="",F8988=""),"",D8988*($B$7-$B$8-F8988-E8988))</f>
        <v>4124.61225166116</v>
      </c>
      <c r="H8988" s="25" t="n">
        <f aca="false">IF(D8988="","",D8988*$F$30)</f>
        <v>5597.29533953752</v>
      </c>
    </row>
    <row r="8989" customFormat="false" ht="15" hidden="false" customHeight="false" outlineLevel="0" collapsed="false">
      <c r="A8989" s="2" t="n">
        <v>8955</v>
      </c>
      <c r="B8989" s="2" t="n">
        <v>3</v>
      </c>
      <c r="C8989" s="22" t="n">
        <f aca="true">NORMSINV(MAX(RAND(),0.000000000001))</f>
        <v>0.865084649934805</v>
      </c>
      <c r="D8989" s="24" t="n">
        <f aca="false">IF($B$11="","",$B$11*EXP($B$12*C8989))</f>
        <v>1335.43199630601</v>
      </c>
      <c r="E8989" s="20" t="n">
        <f aca="true">IF($B$10="","",$B$10*(1-$B$14+2*$B$14*RAND()))</f>
        <v>4.07909404313514</v>
      </c>
      <c r="F8989" s="21" t="n">
        <f aca="false">INDEX($E$17:$E$28,B8989)</f>
        <v>5.0612</v>
      </c>
      <c r="G8989" s="25" t="n">
        <f aca="false">IF(OR(D8989="",E8989="",F8989=""),"",D8989*($B$7-$B$8-F8989-E8989))</f>
        <v>4807.16251209067</v>
      </c>
      <c r="H8989" s="25" t="n">
        <f aca="false">IF(D8989="","",D8989*$F$30)</f>
        <v>6676.09163593299</v>
      </c>
    </row>
    <row r="8990" customFormat="false" ht="15" hidden="false" customHeight="false" outlineLevel="0" collapsed="false">
      <c r="A8990" s="2" t="n">
        <v>8956</v>
      </c>
      <c r="B8990" s="2" t="n">
        <v>4</v>
      </c>
      <c r="C8990" s="22" t="n">
        <f aca="true">NORMSINV(MAX(RAND(),0.000000000001))</f>
        <v>-0.77838638976884</v>
      </c>
      <c r="D8990" s="24" t="n">
        <f aca="false">IF($B$11="","",$B$11*EXP($B$12*C8990))</f>
        <v>668.146314112634</v>
      </c>
      <c r="E8990" s="20" t="n">
        <f aca="true">IF($B$10="","",$B$10*(1-$B$14+2*$B$14*RAND()))</f>
        <v>3.43029544386263</v>
      </c>
      <c r="F8990" s="21" t="n">
        <f aca="false">INDEX($E$17:$E$28,B8990)</f>
        <v>4.89657419354839</v>
      </c>
      <c r="G8990" s="25" t="n">
        <f aca="false">IF(OR(D8990="",E8990="",F8990=""),"",D8990*($B$7-$B$8-F8990-E8990))</f>
        <v>2948.61678546238</v>
      </c>
      <c r="H8990" s="25" t="n">
        <f aca="false">IF(D8990="","",D8990*$F$30)</f>
        <v>3340.19705351188</v>
      </c>
    </row>
    <row r="8991" customFormat="false" ht="15" hidden="false" customHeight="false" outlineLevel="0" collapsed="false">
      <c r="A8991" s="2" t="n">
        <v>8957</v>
      </c>
      <c r="B8991" s="2" t="n">
        <v>5</v>
      </c>
      <c r="C8991" s="22" t="n">
        <f aca="true">NORMSINV(MAX(RAND(),0.000000000001))</f>
        <v>-0.274821046632686</v>
      </c>
      <c r="D8991" s="24" t="n">
        <f aca="false">IF($B$11="","",$B$11*EXP($B$12*C8991))</f>
        <v>826.080751521818</v>
      </c>
      <c r="E8991" s="20" t="n">
        <f aca="true">IF($B$10="","",$B$10*(1-$B$14+2*$B$14*RAND()))</f>
        <v>3.92534459054539</v>
      </c>
      <c r="F8991" s="21" t="n">
        <f aca="false">INDEX($E$17:$E$28,B8991)</f>
        <v>4.761</v>
      </c>
      <c r="G8991" s="25" t="n">
        <f aca="false">IF(OR(D8991="",E8991="",F8991=""),"",D8991*($B$7-$B$8-F8991-E8991))</f>
        <v>3348.64670705274</v>
      </c>
      <c r="H8991" s="25" t="n">
        <f aca="false">IF(D8991="","",D8991*$F$30)</f>
        <v>4129.74289300787</v>
      </c>
    </row>
    <row r="8992" customFormat="false" ht="15" hidden="false" customHeight="false" outlineLevel="0" collapsed="false">
      <c r="A8992" s="2" t="n">
        <v>8958</v>
      </c>
      <c r="B8992" s="2" t="n">
        <v>6</v>
      </c>
      <c r="C8992" s="22" t="n">
        <f aca="true">NORMSINV(MAX(RAND(),0.000000000001))</f>
        <v>-0.6821451210967</v>
      </c>
      <c r="D8992" s="24" t="n">
        <f aca="false">IF($B$11="","",$B$11*EXP($B$12*C8992))</f>
        <v>695.798416932219</v>
      </c>
      <c r="E8992" s="20" t="n">
        <f aca="true">IF($B$10="","",$B$10*(1-$B$14+2*$B$14*RAND()))</f>
        <v>4.05469710375462</v>
      </c>
      <c r="F8992" s="21" t="n">
        <f aca="false">INDEX($E$17:$E$28,B8992)</f>
        <v>4.761</v>
      </c>
      <c r="G8992" s="25" t="n">
        <f aca="false">IF(OR(D8992="",E8992="",F8992=""),"",D8992*($B$7-$B$8-F8992-E8992))</f>
        <v>2730.52374277006</v>
      </c>
      <c r="H8992" s="25" t="n">
        <f aca="false">IF(D8992="","",D8992*$F$30)</f>
        <v>3478.43544592755</v>
      </c>
    </row>
    <row r="8993" customFormat="false" ht="15" hidden="false" customHeight="false" outlineLevel="0" collapsed="false">
      <c r="A8993" s="2" t="n">
        <v>8959</v>
      </c>
      <c r="B8993" s="2" t="n">
        <v>7</v>
      </c>
      <c r="C8993" s="22" t="n">
        <f aca="true">NORMSINV(MAX(RAND(),0.000000000001))</f>
        <v>0.0671724756823682</v>
      </c>
      <c r="D8993" s="24" t="n">
        <f aca="false">IF($B$11="","",$B$11*EXP($B$12*C8993))</f>
        <v>954.12720046856</v>
      </c>
      <c r="E8993" s="20" t="n">
        <f aca="true">IF($B$10="","",$B$10*(1-$B$14+2*$B$14*RAND()))</f>
        <v>3.41486930084753</v>
      </c>
      <c r="F8993" s="21" t="n">
        <f aca="false">INDEX($E$17:$E$28,B8993)</f>
        <v>4.761</v>
      </c>
      <c r="G8993" s="25" t="n">
        <f aca="false">IF(OR(D8993="",E8993="",F8993=""),"",D8993*($B$7-$B$8-F8993-E8993))</f>
        <v>4354.76124655496</v>
      </c>
      <c r="H8993" s="25" t="n">
        <f aca="false">IF(D8993="","",D8993*$F$30)</f>
        <v>4769.87270058242</v>
      </c>
    </row>
    <row r="8994" customFormat="false" ht="15" hidden="false" customHeight="false" outlineLevel="0" collapsed="false">
      <c r="A8994" s="2" t="n">
        <v>8960</v>
      </c>
      <c r="B8994" s="2" t="n">
        <v>8</v>
      </c>
      <c r="C8994" s="22" t="n">
        <f aca="true">NORMSINV(MAX(RAND(),0.000000000001))</f>
        <v>-0.725497426063216</v>
      </c>
      <c r="D8994" s="24" t="n">
        <f aca="false">IF($B$11="","",$B$11*EXP($B$12*C8994))</f>
        <v>683.203521779517</v>
      </c>
      <c r="E8994" s="20" t="n">
        <f aca="true">IF($B$10="","",$B$10*(1-$B$14+2*$B$14*RAND()))</f>
        <v>4.05529631359039</v>
      </c>
      <c r="F8994" s="21" t="n">
        <f aca="false">INDEX($E$17:$E$28,B8994)</f>
        <v>4.761</v>
      </c>
      <c r="G8994" s="25" t="n">
        <f aca="false">IF(OR(D8994="",E8994="",F8994=""),"",D8994*($B$7-$B$8-F8994-E8994))</f>
        <v>2680.68817697432</v>
      </c>
      <c r="H8994" s="25" t="n">
        <f aca="false">IF(D8994="","",D8994*$F$30)</f>
        <v>3415.47104608016</v>
      </c>
    </row>
    <row r="8995" customFormat="false" ht="15" hidden="false" customHeight="false" outlineLevel="0" collapsed="false">
      <c r="A8995" s="2" t="n">
        <v>8961</v>
      </c>
      <c r="B8995" s="2" t="n">
        <v>9</v>
      </c>
      <c r="C8995" s="22" t="n">
        <f aca="true">NORMSINV(MAX(RAND(),0.000000000001))</f>
        <v>0.63369505947011</v>
      </c>
      <c r="D8995" s="24" t="n">
        <f aca="false">IF($B$11="","",$B$11*EXP($B$12*C8995))</f>
        <v>1211.37382792985</v>
      </c>
      <c r="E8995" s="20" t="n">
        <f aca="true">IF($B$10="","",$B$10*(1-$B$14+2*$B$14*RAND()))</f>
        <v>3.58419978635517</v>
      </c>
      <c r="F8995" s="21" t="n">
        <f aca="false">INDEX($E$17:$E$28,B8995)</f>
        <v>4.761</v>
      </c>
      <c r="G8995" s="25" t="n">
        <f aca="false">IF(OR(D8995="",E8995="",F8995=""),"",D8995*($B$7-$B$8-F8995-E8995))</f>
        <v>5323.74595778987</v>
      </c>
      <c r="H8995" s="25" t="n">
        <f aca="false">IF(D8995="","",D8995*$F$30)</f>
        <v>6055.90004058691</v>
      </c>
    </row>
    <row r="8996" customFormat="false" ht="15" hidden="false" customHeight="false" outlineLevel="0" collapsed="false">
      <c r="A8996" s="2" t="n">
        <v>8962</v>
      </c>
      <c r="B8996" s="2" t="n">
        <v>10</v>
      </c>
      <c r="C8996" s="22" t="n">
        <f aca="true">NORMSINV(MAX(RAND(),0.000000000001))</f>
        <v>-0.782814757189194</v>
      </c>
      <c r="D8996" s="24" t="n">
        <f aca="false">IF($B$11="","",$B$11*EXP($B$12*C8996))</f>
        <v>666.900739761108</v>
      </c>
      <c r="E8996" s="20" t="n">
        <f aca="true">IF($B$10="","",$B$10*(1-$B$14+2*$B$14*RAND()))</f>
        <v>3.5488548315798</v>
      </c>
      <c r="F8996" s="21" t="n">
        <f aca="false">INDEX($E$17:$E$28,B8996)</f>
        <v>4.761</v>
      </c>
      <c r="G8996" s="25" t="n">
        <f aca="false">IF(OR(D8996="",E8996="",F8996=""),"",D8996*($B$7-$B$8-F8996-E8996))</f>
        <v>2954.46709006853</v>
      </c>
      <c r="H8996" s="25" t="n">
        <f aca="false">IF(D8996="","",D8996*$F$30)</f>
        <v>3333.97017821373</v>
      </c>
    </row>
    <row r="8997" customFormat="false" ht="15" hidden="false" customHeight="false" outlineLevel="0" collapsed="false">
      <c r="A8997" s="2" t="n">
        <v>8963</v>
      </c>
      <c r="B8997" s="2" t="n">
        <v>11</v>
      </c>
      <c r="C8997" s="22" t="n">
        <f aca="true">NORMSINV(MAX(RAND(),0.000000000001))</f>
        <v>0.393937508212702</v>
      </c>
      <c r="D8997" s="24" t="n">
        <f aca="false">IF($B$11="","",$B$11*EXP($B$12*C8997))</f>
        <v>1094.97268095909</v>
      </c>
      <c r="E8997" s="20" t="n">
        <f aca="true">IF($B$10="","",$B$10*(1-$B$14+2*$B$14*RAND()))</f>
        <v>3.95462262112525</v>
      </c>
      <c r="F8997" s="21" t="n">
        <f aca="false">INDEX($E$17:$E$28,B8997)</f>
        <v>4.761</v>
      </c>
      <c r="G8997" s="25" t="n">
        <f aca="false">IF(OR(D8997="",E8997="",F8997=""),"",D8997*($B$7-$B$8-F8997-E8997))</f>
        <v>4406.5832877376</v>
      </c>
      <c r="H8997" s="25" t="n">
        <f aca="false">IF(D8997="","",D8997*$F$30)</f>
        <v>5473.98742665067</v>
      </c>
    </row>
    <row r="8998" customFormat="false" ht="15" hidden="false" customHeight="false" outlineLevel="0" collapsed="false">
      <c r="A8998" s="2" t="n">
        <v>8964</v>
      </c>
      <c r="B8998" s="2" t="n">
        <v>12</v>
      </c>
      <c r="C8998" s="22" t="n">
        <f aca="true">NORMSINV(MAX(RAND(),0.000000000001))</f>
        <v>-1.04262952340036</v>
      </c>
      <c r="D8998" s="24" t="n">
        <f aca="false">IF($B$11="","",$B$11*EXP($B$12*C8998))</f>
        <v>597.744910964202</v>
      </c>
      <c r="E8998" s="20" t="n">
        <f aca="true">IF($B$10="","",$B$10*(1-$B$14+2*$B$14*RAND()))</f>
        <v>3.85106396743639</v>
      </c>
      <c r="F8998" s="21" t="n">
        <f aca="false">INDEX($E$17:$E$28,B8998)</f>
        <v>4.761</v>
      </c>
      <c r="G8998" s="25" t="n">
        <f aca="false">IF(OR(D8998="",E8998="",F8998=""),"",D8998*($B$7-$B$8-F8998-E8998))</f>
        <v>2467.45275625066</v>
      </c>
      <c r="H8998" s="25" t="n">
        <f aca="false">IF(D8998="","",D8998*$F$30)</f>
        <v>2988.24635889224</v>
      </c>
    </row>
    <row r="8999" customFormat="false" ht="15" hidden="false" customHeight="false" outlineLevel="0" collapsed="false">
      <c r="A8999" s="2" t="n">
        <v>8965</v>
      </c>
      <c r="B8999" s="2" t="n">
        <v>1</v>
      </c>
      <c r="C8999" s="22" t="n">
        <f aca="true">NORMSINV(MAX(RAND(),0.000000000001))</f>
        <v>-0.224003007037532</v>
      </c>
      <c r="D8999" s="24" t="n">
        <f aca="false">IF($B$11="","",$B$11*EXP($B$12*C8999))</f>
        <v>843.960361430262</v>
      </c>
      <c r="E8999" s="20" t="n">
        <f aca="true">IF($B$10="","",$B$10*(1-$B$14+2*$B$14*RAND()))</f>
        <v>3.63375236349015</v>
      </c>
      <c r="F8999" s="21" t="n">
        <f aca="false">INDEX($E$17:$E$28,B8999)</f>
        <v>4.92562580645161</v>
      </c>
      <c r="G8999" s="25" t="n">
        <f aca="false">IF(OR(D8999="",E8999="",F8999=""),"",D8999*($B$7-$B$8-F8999-E8999))</f>
        <v>3528.27911069919</v>
      </c>
      <c r="H8999" s="25" t="n">
        <f aca="false">IF(D8999="","",D8999*$F$30)</f>
        <v>4219.12663886217</v>
      </c>
    </row>
    <row r="9000" customFormat="false" ht="15" hidden="false" customHeight="false" outlineLevel="0" collapsed="false">
      <c r="A9000" s="2" t="n">
        <v>8966</v>
      </c>
      <c r="B9000" s="2" t="n">
        <v>2</v>
      </c>
      <c r="C9000" s="22" t="n">
        <f aca="true">NORMSINV(MAX(RAND(),0.000000000001))</f>
        <v>0.211994970907311</v>
      </c>
      <c r="D9000" s="24" t="n">
        <f aca="false">IF($B$11="","",$B$11*EXP($B$12*C9000))</f>
        <v>1014.16438017721</v>
      </c>
      <c r="E9000" s="20" t="n">
        <f aca="true">IF($B$10="","",$B$10*(1-$B$14+2*$B$14*RAND()))</f>
        <v>3.406575865187</v>
      </c>
      <c r="F9000" s="21" t="n">
        <f aca="false">INDEX($E$17:$E$28,B9000)</f>
        <v>5.0612</v>
      </c>
      <c r="G9000" s="25" t="n">
        <f aca="false">IF(OR(D9000="",E9000="",F9000=""),"",D9000*($B$7-$B$8-F9000-E9000))</f>
        <v>4332.73754166076</v>
      </c>
      <c r="H9000" s="25" t="n">
        <f aca="false">IF(D9000="","",D9000*$F$30)</f>
        <v>5070.01056938193</v>
      </c>
    </row>
    <row r="9001" customFormat="false" ht="15" hidden="false" customHeight="false" outlineLevel="0" collapsed="false">
      <c r="A9001" s="2" t="n">
        <v>8967</v>
      </c>
      <c r="B9001" s="2" t="n">
        <v>3</v>
      </c>
      <c r="C9001" s="22" t="n">
        <f aca="true">NORMSINV(MAX(RAND(),0.000000000001))</f>
        <v>0.465101045653463</v>
      </c>
      <c r="D9001" s="24" t="n">
        <f aca="false">IF($B$11="","",$B$11*EXP($B$12*C9001))</f>
        <v>1128.30365434317</v>
      </c>
      <c r="E9001" s="20" t="n">
        <f aca="true">IF($B$10="","",$B$10*(1-$B$14+2*$B$14*RAND()))</f>
        <v>4.00999631231415</v>
      </c>
      <c r="F9001" s="21" t="n">
        <f aca="false">INDEX($E$17:$E$28,B9001)</f>
        <v>5.0612</v>
      </c>
      <c r="G9001" s="25" t="n">
        <f aca="false">IF(OR(D9001="",E9001="",F9001=""),"",D9001*($B$7-$B$8-F9001-E9001))</f>
        <v>4139.52460788366</v>
      </c>
      <c r="H9001" s="25" t="n">
        <f aca="false">IF(D9001="","",D9001*$F$30)</f>
        <v>5640.6156287924</v>
      </c>
    </row>
    <row r="9002" customFormat="false" ht="15" hidden="false" customHeight="false" outlineLevel="0" collapsed="false">
      <c r="A9002" s="2" t="n">
        <v>8968</v>
      </c>
      <c r="B9002" s="2" t="n">
        <v>4</v>
      </c>
      <c r="C9002" s="22" t="n">
        <f aca="true">NORMSINV(MAX(RAND(),0.000000000001))</f>
        <v>-0.383439533097219</v>
      </c>
      <c r="D9002" s="24" t="n">
        <f aca="false">IF($B$11="","",$B$11*EXP($B$12*C9002))</f>
        <v>789.124723585268</v>
      </c>
      <c r="E9002" s="20" t="n">
        <f aca="true">IF($B$10="","",$B$10*(1-$B$14+2*$B$14*RAND()))</f>
        <v>3.51110569743984</v>
      </c>
      <c r="F9002" s="21" t="n">
        <f aca="false">INDEX($E$17:$E$28,B9002)</f>
        <v>4.89657419354839</v>
      </c>
      <c r="G9002" s="25" t="n">
        <f aca="false">IF(OR(D9002="",E9002="",F9002=""),"",D9002*($B$7-$B$8-F9002-E9002))</f>
        <v>3418.74090850681</v>
      </c>
      <c r="H9002" s="25" t="n">
        <f aca="false">IF(D9002="","",D9002*$F$30)</f>
        <v>3944.99231814747</v>
      </c>
    </row>
    <row r="9003" customFormat="false" ht="15" hidden="false" customHeight="false" outlineLevel="0" collapsed="false">
      <c r="A9003" s="2" t="n">
        <v>8969</v>
      </c>
      <c r="B9003" s="2" t="n">
        <v>5</v>
      </c>
      <c r="C9003" s="22" t="n">
        <f aca="true">NORMSINV(MAX(RAND(),0.000000000001))</f>
        <v>-0.796612737019595</v>
      </c>
      <c r="D9003" s="24" t="n">
        <f aca="false">IF($B$11="","",$B$11*EXP($B$12*C9003))</f>
        <v>663.0346282066</v>
      </c>
      <c r="E9003" s="20" t="n">
        <f aca="true">IF($B$10="","",$B$10*(1-$B$14+2*$B$14*RAND()))</f>
        <v>4.05898031124583</v>
      </c>
      <c r="F9003" s="21" t="n">
        <f aca="false">INDEX($E$17:$E$28,B9003)</f>
        <v>4.761</v>
      </c>
      <c r="G9003" s="25" t="n">
        <f aca="false">IF(OR(D9003="",E9003="",F9003=""),"",D9003*($B$7-$B$8-F9003-E9003))</f>
        <v>2599.10879689567</v>
      </c>
      <c r="H9003" s="25" t="n">
        <f aca="false">IF(D9003="","",D9003*$F$30)</f>
        <v>3314.64271333043</v>
      </c>
    </row>
    <row r="9004" customFormat="false" ht="15" hidden="false" customHeight="false" outlineLevel="0" collapsed="false">
      <c r="A9004" s="2" t="n">
        <v>8970</v>
      </c>
      <c r="B9004" s="2" t="n">
        <v>6</v>
      </c>
      <c r="C9004" s="22" t="n">
        <f aca="true">NORMSINV(MAX(RAND(),0.000000000001))</f>
        <v>0.330128065931225</v>
      </c>
      <c r="D9004" s="24" t="n">
        <f aca="false">IF($B$11="","",$B$11*EXP($B$12*C9004))</f>
        <v>1065.92426826482</v>
      </c>
      <c r="E9004" s="20" t="n">
        <f aca="true">IF($B$10="","",$B$10*(1-$B$14+2*$B$14*RAND()))</f>
        <v>3.8079510217261</v>
      </c>
      <c r="F9004" s="21" t="n">
        <f aca="false">INDEX($E$17:$E$28,B9004)</f>
        <v>4.761</v>
      </c>
      <c r="G9004" s="25" t="n">
        <f aca="false">IF(OR(D9004="",E9004="",F9004=""),"",D9004*($B$7-$B$8-F9004-E9004))</f>
        <v>4446.02233006332</v>
      </c>
      <c r="H9004" s="25" t="n">
        <f aca="false">IF(D9004="","",D9004*$F$30)</f>
        <v>5328.76860190946</v>
      </c>
    </row>
    <row r="9005" customFormat="false" ht="15" hidden="false" customHeight="false" outlineLevel="0" collapsed="false">
      <c r="A9005" s="2" t="n">
        <v>8971</v>
      </c>
      <c r="B9005" s="2" t="n">
        <v>7</v>
      </c>
      <c r="C9005" s="22" t="n">
        <f aca="true">NORMSINV(MAX(RAND(),0.000000000001))</f>
        <v>0.558017666447875</v>
      </c>
      <c r="D9005" s="24" t="n">
        <f aca="false">IF($B$11="","",$B$11*EXP($B$12*C9005))</f>
        <v>1173.35506848126</v>
      </c>
      <c r="E9005" s="20" t="n">
        <f aca="true">IF($B$10="","",$B$10*(1-$B$14+2*$B$14*RAND()))</f>
        <v>3.61178913356483</v>
      </c>
      <c r="F9005" s="21" t="n">
        <f aca="false">INDEX($E$17:$E$28,B9005)</f>
        <v>4.761</v>
      </c>
      <c r="G9005" s="25" t="n">
        <f aca="false">IF(OR(D9005="",E9005="",F9005=""),"",D9005*($B$7-$B$8-F9005-E9005))</f>
        <v>5124.28900525814</v>
      </c>
      <c r="H9005" s="25" t="n">
        <f aca="false">IF(D9005="","",D9005*$F$30)</f>
        <v>5865.83665835151</v>
      </c>
    </row>
    <row r="9006" customFormat="false" ht="15" hidden="false" customHeight="false" outlineLevel="0" collapsed="false">
      <c r="A9006" s="2" t="n">
        <v>8972</v>
      </c>
      <c r="B9006" s="2" t="n">
        <v>8</v>
      </c>
      <c r="C9006" s="22" t="n">
        <f aca="true">NORMSINV(MAX(RAND(),0.000000000001))</f>
        <v>-1.12068372932219</v>
      </c>
      <c r="D9006" s="24" t="n">
        <f aca="false">IF($B$11="","",$B$11*EXP($B$12*C9006))</f>
        <v>578.405221834188</v>
      </c>
      <c r="E9006" s="20" t="n">
        <f aca="true">IF($B$10="","",$B$10*(1-$B$14+2*$B$14*RAND()))</f>
        <v>3.62771434727602</v>
      </c>
      <c r="F9006" s="21" t="n">
        <f aca="false">INDEX($E$17:$E$28,B9006)</f>
        <v>4.761</v>
      </c>
      <c r="G9006" s="25" t="n">
        <f aca="false">IF(OR(D9006="",E9006="",F9006=""),"",D9006*($B$7-$B$8-F9006-E9006))</f>
        <v>2516.80634322773</v>
      </c>
      <c r="H9006" s="25" t="n">
        <f aca="false">IF(D9006="","",D9006*$F$30)</f>
        <v>2891.56338499347</v>
      </c>
    </row>
    <row r="9007" customFormat="false" ht="15" hidden="false" customHeight="false" outlineLevel="0" collapsed="false">
      <c r="A9007" s="2" t="n">
        <v>8973</v>
      </c>
      <c r="B9007" s="2" t="n">
        <v>9</v>
      </c>
      <c r="C9007" s="22" t="n">
        <f aca="true">NORMSINV(MAX(RAND(),0.000000000001))</f>
        <v>1.70829583520572</v>
      </c>
      <c r="D9007" s="24" t="n">
        <f aca="false">IF($B$11="","",$B$11*EXP($B$12*C9007))</f>
        <v>1905.13984095661</v>
      </c>
      <c r="E9007" s="20" t="n">
        <f aca="true">IF($B$10="","",$B$10*(1-$B$14+2*$B$14*RAND()))</f>
        <v>3.70051428924055</v>
      </c>
      <c r="F9007" s="21" t="n">
        <f aca="false">INDEX($E$17:$E$28,B9007)</f>
        <v>4.761</v>
      </c>
      <c r="G9007" s="25" t="n">
        <f aca="false">IF(OR(D9007="",E9007="",F9007=""),"",D9007*($B$7-$B$8-F9007-E9007))</f>
        <v>8151.11358653141</v>
      </c>
      <c r="H9007" s="25" t="n">
        <f aca="false">IF(D9007="","",D9007*$F$30)</f>
        <v>9524.1750929103</v>
      </c>
    </row>
    <row r="9008" customFormat="false" ht="15" hidden="false" customHeight="false" outlineLevel="0" collapsed="false">
      <c r="A9008" s="2" t="n">
        <v>8974</v>
      </c>
      <c r="B9008" s="2" t="n">
        <v>10</v>
      </c>
      <c r="C9008" s="22" t="n">
        <f aca="true">NORMSINV(MAX(RAND(),0.000000000001))</f>
        <v>0.337154833846929</v>
      </c>
      <c r="D9008" s="24" t="n">
        <f aca="false">IF($B$11="","",$B$11*EXP($B$12*C9008))</f>
        <v>1069.0849780114</v>
      </c>
      <c r="E9008" s="20" t="n">
        <f aca="true">IF($B$10="","",$B$10*(1-$B$14+2*$B$14*RAND()))</f>
        <v>3.39764880073019</v>
      </c>
      <c r="F9008" s="21" t="n">
        <f aca="false">INDEX($E$17:$E$28,B9008)</f>
        <v>4.761</v>
      </c>
      <c r="G9008" s="25" t="n">
        <f aca="false">IF(OR(D9008="",E9008="",F9008=""),"",D9008*($B$7-$B$8-F9008-E9008))</f>
        <v>4897.85374613388</v>
      </c>
      <c r="H9008" s="25" t="n">
        <f aca="false">IF(D9008="","",D9008*$F$30)</f>
        <v>5344.5696220746</v>
      </c>
    </row>
    <row r="9009" customFormat="false" ht="15" hidden="false" customHeight="false" outlineLevel="0" collapsed="false">
      <c r="A9009" s="2" t="n">
        <v>8975</v>
      </c>
      <c r="B9009" s="2" t="n">
        <v>11</v>
      </c>
      <c r="C9009" s="22" t="n">
        <f aca="true">NORMSINV(MAX(RAND(),0.000000000001))</f>
        <v>-1.94546121312632</v>
      </c>
      <c r="D9009" s="24" t="n">
        <f aca="false">IF($B$11="","",$B$11*EXP($B$12*C9009))</f>
        <v>408.601949767865</v>
      </c>
      <c r="E9009" s="20" t="n">
        <f aca="true">IF($B$10="","",$B$10*(1-$B$14+2*$B$14*RAND()))</f>
        <v>3.44354069778692</v>
      </c>
      <c r="F9009" s="21" t="n">
        <f aca="false">INDEX($E$17:$E$28,B9009)</f>
        <v>4.761</v>
      </c>
      <c r="G9009" s="25" t="n">
        <f aca="false">IF(OR(D9009="",E9009="",F9009=""),"",D9009*($B$7-$B$8-F9009-E9009))</f>
        <v>1853.19751397706</v>
      </c>
      <c r="H9009" s="25" t="n">
        <f aca="false">IF(D9009="","",D9009*$F$30)</f>
        <v>2042.68286727951</v>
      </c>
    </row>
    <row r="9010" customFormat="false" ht="15" hidden="false" customHeight="false" outlineLevel="0" collapsed="false">
      <c r="A9010" s="2" t="n">
        <v>8976</v>
      </c>
      <c r="B9010" s="2" t="n">
        <v>12</v>
      </c>
      <c r="C9010" s="22" t="n">
        <f aca="true">NORMSINV(MAX(RAND(),0.000000000001))</f>
        <v>-0.985098696896573</v>
      </c>
      <c r="D9010" s="24" t="n">
        <f aca="false">IF($B$11="","",$B$11*EXP($B$12*C9010))</f>
        <v>612.412227896562</v>
      </c>
      <c r="E9010" s="20" t="n">
        <f aca="true">IF($B$10="","",$B$10*(1-$B$14+2*$B$14*RAND()))</f>
        <v>3.97811695781159</v>
      </c>
      <c r="F9010" s="21" t="n">
        <f aca="false">INDEX($E$17:$E$28,B9010)</f>
        <v>4.761</v>
      </c>
      <c r="G9010" s="25" t="n">
        <f aca="false">IF(OR(D9010="",E9010="",F9010=""),"",D9010*($B$7-$B$8-F9010-E9010))</f>
        <v>2450.18969742018</v>
      </c>
      <c r="H9010" s="25" t="n">
        <f aca="false">IF(D9010="","",D9010*$F$30)</f>
        <v>3061.57120970049</v>
      </c>
    </row>
    <row r="9011" customFormat="false" ht="15" hidden="false" customHeight="false" outlineLevel="0" collapsed="false">
      <c r="A9011" s="2" t="n">
        <v>8977</v>
      </c>
      <c r="B9011" s="2" t="n">
        <v>1</v>
      </c>
      <c r="C9011" s="22" t="n">
        <f aca="true">NORMSINV(MAX(RAND(),0.000000000001))</f>
        <v>-0.642397381926411</v>
      </c>
      <c r="D9011" s="24" t="n">
        <f aca="false">IF($B$11="","",$B$11*EXP($B$12*C9011))</f>
        <v>707.550026657</v>
      </c>
      <c r="E9011" s="20" t="n">
        <f aca="true">IF($B$10="","",$B$10*(1-$B$14+2*$B$14*RAND()))</f>
        <v>3.64434036382679</v>
      </c>
      <c r="F9011" s="21" t="n">
        <f aca="false">INDEX($E$17:$E$28,B9011)</f>
        <v>4.92562580645161</v>
      </c>
      <c r="G9011" s="25" t="n">
        <f aca="false">IF(OR(D9011="",E9011="",F9011=""),"",D9011*($B$7-$B$8-F9011-E9011))</f>
        <v>2950.50754738011</v>
      </c>
      <c r="H9011" s="25" t="n">
        <f aca="false">IF(D9011="","",D9011*$F$30)</f>
        <v>3537.18409326367</v>
      </c>
    </row>
    <row r="9012" customFormat="false" ht="15" hidden="false" customHeight="false" outlineLevel="0" collapsed="false">
      <c r="A9012" s="2" t="n">
        <v>8978</v>
      </c>
      <c r="B9012" s="2" t="n">
        <v>2</v>
      </c>
      <c r="C9012" s="22" t="n">
        <f aca="true">NORMSINV(MAX(RAND(),0.000000000001))</f>
        <v>1.85105277065865</v>
      </c>
      <c r="D9012" s="24" t="n">
        <f aca="false">IF($B$11="","",$B$11*EXP($B$12*C9012))</f>
        <v>2023.25649924749</v>
      </c>
      <c r="E9012" s="20" t="n">
        <f aca="true">IF($B$10="","",$B$10*(1-$B$14+2*$B$14*RAND()))</f>
        <v>3.52830397283123</v>
      </c>
      <c r="F9012" s="21" t="n">
        <f aca="false">INDEX($E$17:$E$28,B9012)</f>
        <v>5.0612</v>
      </c>
      <c r="G9012" s="25" t="n">
        <f aca="false">IF(OR(D9012="",E9012="",F9012=""),"",D9012*($B$7-$B$8-F9012-E9012))</f>
        <v>8397.51806207009</v>
      </c>
      <c r="H9012" s="25" t="n">
        <f aca="false">IF(D9012="","",D9012*$F$30)</f>
        <v>10114.6638910381</v>
      </c>
    </row>
    <row r="9013" customFormat="false" ht="15" hidden="false" customHeight="false" outlineLevel="0" collapsed="false">
      <c r="A9013" s="2" t="n">
        <v>8979</v>
      </c>
      <c r="B9013" s="2" t="n">
        <v>3</v>
      </c>
      <c r="C9013" s="22" t="n">
        <f aca="true">NORMSINV(MAX(RAND(),0.000000000001))</f>
        <v>0.403556602259691</v>
      </c>
      <c r="D9013" s="24" t="n">
        <f aca="false">IF($B$11="","",$B$11*EXP($B$12*C9013))</f>
        <v>1099.41978656986</v>
      </c>
      <c r="E9013" s="20" t="n">
        <f aca="true">IF($B$10="","",$B$10*(1-$B$14+2*$B$14*RAND()))</f>
        <v>3.5283399927187</v>
      </c>
      <c r="F9013" s="21" t="n">
        <f aca="false">INDEX($E$17:$E$28,B9013)</f>
        <v>5.0612</v>
      </c>
      <c r="G9013" s="25" t="n">
        <f aca="false">IF(OR(D9013="",E9013="",F9013=""),"",D9013*($B$7-$B$8-F9013-E9013))</f>
        <v>4563.09785537195</v>
      </c>
      <c r="H9013" s="25" t="n">
        <f aca="false">IF(D9013="","",D9013*$F$30)</f>
        <v>5496.21939702004</v>
      </c>
    </row>
    <row r="9014" customFormat="false" ht="15" hidden="false" customHeight="false" outlineLevel="0" collapsed="false">
      <c r="A9014" s="2" t="n">
        <v>8980</v>
      </c>
      <c r="B9014" s="2" t="n">
        <v>4</v>
      </c>
      <c r="C9014" s="22" t="n">
        <f aca="true">NORMSINV(MAX(RAND(),0.000000000001))</f>
        <v>0.116624932807308</v>
      </c>
      <c r="D9014" s="24" t="n">
        <f aca="false">IF($B$11="","",$B$11*EXP($B$12*C9014))</f>
        <v>974.217499112394</v>
      </c>
      <c r="E9014" s="20" t="n">
        <f aca="true">IF($B$10="","",$B$10*(1-$B$14+2*$B$14*RAND()))</f>
        <v>3.66167852488265</v>
      </c>
      <c r="F9014" s="21" t="n">
        <f aca="false">INDEX($E$17:$E$28,B9014)</f>
        <v>4.89657419354839</v>
      </c>
      <c r="G9014" s="25" t="n">
        <f aca="false">IF(OR(D9014="",E9014="",F9014=""),"",D9014*($B$7-$B$8-F9014-E9014))</f>
        <v>4073.93137857016</v>
      </c>
      <c r="H9014" s="25" t="n">
        <f aca="false">IF(D9014="","",D9014*$F$30)</f>
        <v>4870.30812156268</v>
      </c>
    </row>
    <row r="9015" customFormat="false" ht="15" hidden="false" customHeight="false" outlineLevel="0" collapsed="false">
      <c r="A9015" s="2" t="n">
        <v>8981</v>
      </c>
      <c r="B9015" s="2" t="n">
        <v>5</v>
      </c>
      <c r="C9015" s="22" t="n">
        <f aca="true">NORMSINV(MAX(RAND(),0.000000000001))</f>
        <v>1.20740768376001</v>
      </c>
      <c r="D9015" s="24" t="n">
        <f aca="false">IF($B$11="","",$B$11*EXP($B$12*C9015))</f>
        <v>1542.64448645866</v>
      </c>
      <c r="E9015" s="20" t="n">
        <f aca="true">IF($B$10="","",$B$10*(1-$B$14+2*$B$14*RAND()))</f>
        <v>4.00524695716616</v>
      </c>
      <c r="F9015" s="21" t="n">
        <f aca="false">INDEX($E$17:$E$28,B9015)</f>
        <v>4.761</v>
      </c>
      <c r="G9015" s="25" t="n">
        <f aca="false">IF(OR(D9015="",E9015="",F9015=""),"",D9015*($B$7-$B$8-F9015-E9015))</f>
        <v>6130.08822207596</v>
      </c>
      <c r="H9015" s="25" t="n">
        <f aca="false">IF(D9015="","",D9015*$F$30)</f>
        <v>7711.98831670414</v>
      </c>
    </row>
    <row r="9016" customFormat="false" ht="15" hidden="false" customHeight="false" outlineLevel="0" collapsed="false">
      <c r="A9016" s="2" t="n">
        <v>8982</v>
      </c>
      <c r="B9016" s="2" t="n">
        <v>6</v>
      </c>
      <c r="C9016" s="22" t="n">
        <f aca="true">NORMSINV(MAX(RAND(),0.000000000001))</f>
        <v>-0.218071122304643</v>
      </c>
      <c r="D9016" s="24" t="n">
        <f aca="false">IF($B$11="","",$B$11*EXP($B$12*C9016))</f>
        <v>846.072474592562</v>
      </c>
      <c r="E9016" s="20" t="n">
        <f aca="true">IF($B$10="","",$B$10*(1-$B$14+2*$B$14*RAND()))</f>
        <v>3.75414935575404</v>
      </c>
      <c r="F9016" s="21" t="n">
        <f aca="false">INDEX($E$17:$E$28,B9016)</f>
        <v>4.761</v>
      </c>
      <c r="G9016" s="25" t="n">
        <f aca="false">IF(OR(D9016="",E9016="",F9016=""),"",D9016*($B$7-$B$8-F9016-E9016))</f>
        <v>3574.52983936116</v>
      </c>
      <c r="H9016" s="25" t="n">
        <f aca="false">IF(D9016="","",D9016*$F$30)</f>
        <v>4229.68551498314</v>
      </c>
    </row>
    <row r="9017" customFormat="false" ht="15" hidden="false" customHeight="false" outlineLevel="0" collapsed="false">
      <c r="A9017" s="2" t="n">
        <v>8983</v>
      </c>
      <c r="B9017" s="2" t="n">
        <v>7</v>
      </c>
      <c r="C9017" s="22" t="n">
        <f aca="true">NORMSINV(MAX(RAND(),0.000000000001))</f>
        <v>0.172797063495515</v>
      </c>
      <c r="D9017" s="24" t="n">
        <f aca="false">IF($B$11="","",$B$11*EXP($B$12*C9017))</f>
        <v>997.551337447114</v>
      </c>
      <c r="E9017" s="20" t="n">
        <f aca="true">IF($B$10="","",$B$10*(1-$B$14+2*$B$14*RAND()))</f>
        <v>3.98521425400345</v>
      </c>
      <c r="F9017" s="21" t="n">
        <f aca="false">INDEX($E$17:$E$28,B9017)</f>
        <v>4.761</v>
      </c>
      <c r="G9017" s="25" t="n">
        <f aca="false">IF(OR(D9017="",E9017="",F9017=""),"",D9017*($B$7-$B$8-F9017-E9017))</f>
        <v>3984.00631239608</v>
      </c>
      <c r="H9017" s="25" t="n">
        <f aca="false">IF(D9017="","",D9017*$F$30)</f>
        <v>4986.95864616561</v>
      </c>
    </row>
    <row r="9018" customFormat="false" ht="15" hidden="false" customHeight="false" outlineLevel="0" collapsed="false">
      <c r="A9018" s="2" t="n">
        <v>8984</v>
      </c>
      <c r="B9018" s="2" t="n">
        <v>8</v>
      </c>
      <c r="C9018" s="22" t="n">
        <f aca="true">NORMSINV(MAX(RAND(),0.000000000001))</f>
        <v>-0.783793058529356</v>
      </c>
      <c r="D9018" s="24" t="n">
        <f aca="false">IF($B$11="","",$B$11*EXP($B$12*C9018))</f>
        <v>666.625884599998</v>
      </c>
      <c r="E9018" s="20" t="n">
        <f aca="true">IF($B$10="","",$B$10*(1-$B$14+2*$B$14*RAND()))</f>
        <v>3.97193041467212</v>
      </c>
      <c r="F9018" s="21" t="n">
        <f aca="false">INDEX($E$17:$E$28,B9018)</f>
        <v>4.761</v>
      </c>
      <c r="G9018" s="25" t="n">
        <f aca="false">IF(OR(D9018="",E9018="",F9018=""),"",D9018*($B$7-$B$8-F9018-E9018))</f>
        <v>2671.21630697294</v>
      </c>
      <c r="H9018" s="25" t="n">
        <f aca="false">IF(D9018="","",D9018*$F$30)</f>
        <v>3332.59612229231</v>
      </c>
    </row>
    <row r="9019" customFormat="false" ht="15" hidden="false" customHeight="false" outlineLevel="0" collapsed="false">
      <c r="A9019" s="2" t="n">
        <v>8985</v>
      </c>
      <c r="B9019" s="2" t="n">
        <v>9</v>
      </c>
      <c r="C9019" s="22" t="n">
        <f aca="true">NORMSINV(MAX(RAND(),0.000000000001))</f>
        <v>-0.4847221478512</v>
      </c>
      <c r="D9019" s="24" t="n">
        <f aca="false">IF($B$11="","",$B$11*EXP($B$12*C9019))</f>
        <v>756.155716633073</v>
      </c>
      <c r="E9019" s="20" t="n">
        <f aca="true">IF($B$10="","",$B$10*(1-$B$14+2*$B$14*RAND()))</f>
        <v>3.82435413892575</v>
      </c>
      <c r="F9019" s="21" t="n">
        <f aca="false">INDEX($E$17:$E$28,B9019)</f>
        <v>4.761</v>
      </c>
      <c r="G9019" s="25" t="n">
        <f aca="false">IF(OR(D9019="",E9019="",F9019=""),"",D9019*($B$7-$B$8-F9019-E9019))</f>
        <v>3141.55921843723</v>
      </c>
      <c r="H9019" s="25" t="n">
        <f aca="false">IF(D9019="","",D9019*$F$30)</f>
        <v>3780.17365859206</v>
      </c>
    </row>
    <row r="9020" customFormat="false" ht="15" hidden="false" customHeight="false" outlineLevel="0" collapsed="false">
      <c r="A9020" s="2" t="n">
        <v>8986</v>
      </c>
      <c r="B9020" s="2" t="n">
        <v>10</v>
      </c>
      <c r="C9020" s="22" t="n">
        <f aca="true">NORMSINV(MAX(RAND(),0.000000000001))</f>
        <v>-0.0282714782341386</v>
      </c>
      <c r="D9020" s="24" t="n">
        <f aca="false">IF($B$11="","",$B$11*EXP($B$12*C9020))</f>
        <v>916.516575606054</v>
      </c>
      <c r="E9020" s="20" t="n">
        <f aca="true">IF($B$10="","",$B$10*(1-$B$14+2*$B$14*RAND()))</f>
        <v>3.89715115318589</v>
      </c>
      <c r="F9020" s="21" t="n">
        <f aca="false">INDEX($E$17:$E$28,B9020)</f>
        <v>4.761</v>
      </c>
      <c r="G9020" s="25" t="n">
        <f aca="false">IF(OR(D9020="",E9020="",F9020=""),"",D9020*($B$7-$B$8-F9020-E9020))</f>
        <v>3741.08212722359</v>
      </c>
      <c r="H9020" s="25" t="n">
        <f aca="false">IF(D9020="","",D9020*$F$30)</f>
        <v>4581.84966476978</v>
      </c>
    </row>
    <row r="9021" customFormat="false" ht="15" hidden="false" customHeight="false" outlineLevel="0" collapsed="false">
      <c r="A9021" s="2" t="n">
        <v>8987</v>
      </c>
      <c r="B9021" s="2" t="n">
        <v>11</v>
      </c>
      <c r="C9021" s="22" t="n">
        <f aca="true">NORMSINV(MAX(RAND(),0.000000000001))</f>
        <v>-0.348018340038213</v>
      </c>
      <c r="D9021" s="24" t="n">
        <f aca="false">IF($B$11="","",$B$11*EXP($B$12*C9021))</f>
        <v>800.990971302627</v>
      </c>
      <c r="E9021" s="20" t="n">
        <f aca="true">IF($B$10="","",$B$10*(1-$B$14+2*$B$14*RAND()))</f>
        <v>4.04515019577789</v>
      </c>
      <c r="F9021" s="21" t="n">
        <f aca="false">INDEX($E$17:$E$28,B9021)</f>
        <v>4.761</v>
      </c>
      <c r="G9021" s="25" t="n">
        <f aca="false">IF(OR(D9021="",E9021="",F9021=""),"",D9021*($B$7-$B$8-F9021-E9021))</f>
        <v>3150.97817564251</v>
      </c>
      <c r="H9021" s="25" t="n">
        <f aca="false">IF(D9021="","",D9021*$F$30)</f>
        <v>4004.31406373609</v>
      </c>
    </row>
    <row r="9022" customFormat="false" ht="15" hidden="false" customHeight="false" outlineLevel="0" collapsed="false">
      <c r="A9022" s="2" t="n">
        <v>8988</v>
      </c>
      <c r="B9022" s="2" t="n">
        <v>12</v>
      </c>
      <c r="C9022" s="22" t="n">
        <f aca="true">NORMSINV(MAX(RAND(),0.000000000001))</f>
        <v>0.719854424943584</v>
      </c>
      <c r="D9022" s="24" t="n">
        <f aca="false">IF($B$11="","",$B$11*EXP($B$12*C9022))</f>
        <v>1256.16037060948</v>
      </c>
      <c r="E9022" s="20" t="n">
        <f aca="true">IF($B$10="","",$B$10*(1-$B$14+2*$B$14*RAND()))</f>
        <v>3.76509346596551</v>
      </c>
      <c r="F9022" s="21" t="n">
        <f aca="false">INDEX($E$17:$E$28,B9022)</f>
        <v>4.761</v>
      </c>
      <c r="G9022" s="25" t="n">
        <f aca="false">IF(OR(D9022="",E9022="",F9022=""),"",D9022*($B$7-$B$8-F9022-E9022))</f>
        <v>5293.34239350649</v>
      </c>
      <c r="H9022" s="25" t="n">
        <f aca="false">IF(D9022="","",D9022*$F$30)</f>
        <v>6279.79692475093</v>
      </c>
    </row>
    <row r="9023" customFormat="false" ht="15" hidden="false" customHeight="false" outlineLevel="0" collapsed="false">
      <c r="A9023" s="2" t="n">
        <v>8989</v>
      </c>
      <c r="B9023" s="2" t="n">
        <v>1</v>
      </c>
      <c r="C9023" s="22" t="n">
        <f aca="true">NORMSINV(MAX(RAND(),0.000000000001))</f>
        <v>-1.82933841025252</v>
      </c>
      <c r="D9023" s="24" t="n">
        <f aca="false">IF($B$11="","",$B$11*EXP($B$12*C9023))</f>
        <v>429.092135081176</v>
      </c>
      <c r="E9023" s="20" t="n">
        <f aca="true">IF($B$10="","",$B$10*(1-$B$14+2*$B$14*RAND()))</f>
        <v>3.5320595368283</v>
      </c>
      <c r="F9023" s="21" t="n">
        <f aca="false">INDEX($E$17:$E$28,B9023)</f>
        <v>4.92562580645161</v>
      </c>
      <c r="G9023" s="25" t="n">
        <f aca="false">IF(OR(D9023="",E9023="",F9023=""),"",D9023*($B$7-$B$8-F9023-E9023))</f>
        <v>1837.50753914143</v>
      </c>
      <c r="H9023" s="25" t="n">
        <f aca="false">IF(D9023="","",D9023*$F$30)</f>
        <v>2145.11740169782</v>
      </c>
    </row>
    <row r="9024" customFormat="false" ht="15" hidden="false" customHeight="false" outlineLevel="0" collapsed="false">
      <c r="A9024" s="2" t="n">
        <v>8990</v>
      </c>
      <c r="B9024" s="2" t="n">
        <v>2</v>
      </c>
      <c r="C9024" s="22" t="n">
        <f aca="true">NORMSINV(MAX(RAND(),0.000000000001))</f>
        <v>0.435915654375666</v>
      </c>
      <c r="D9024" s="24" t="n">
        <f aca="false">IF($B$11="","",$B$11*EXP($B$12*C9024))</f>
        <v>1114.5130470543</v>
      </c>
      <c r="E9024" s="20" t="n">
        <f aca="true">IF($B$10="","",$B$10*(1-$B$14+2*$B$14*RAND()))</f>
        <v>3.72261498578314</v>
      </c>
      <c r="F9024" s="21" t="n">
        <f aca="false">INDEX($E$17:$E$28,B9024)</f>
        <v>5.0612</v>
      </c>
      <c r="G9024" s="25" t="n">
        <f aca="false">IF(OR(D9024="",E9024="",F9024=""),"",D9024*($B$7-$B$8-F9024-E9024))</f>
        <v>4409.21981490538</v>
      </c>
      <c r="H9024" s="25" t="n">
        <f aca="false">IF(D9024="","",D9024*$F$30)</f>
        <v>5571.67362483383</v>
      </c>
    </row>
    <row r="9025" customFormat="false" ht="15" hidden="false" customHeight="false" outlineLevel="0" collapsed="false">
      <c r="A9025" s="2" t="n">
        <v>8991</v>
      </c>
      <c r="B9025" s="2" t="n">
        <v>3</v>
      </c>
      <c r="C9025" s="22" t="n">
        <f aca="true">NORMSINV(MAX(RAND(),0.000000000001))</f>
        <v>-1.13334462261984</v>
      </c>
      <c r="D9025" s="24" t="n">
        <f aca="false">IF($B$11="","",$B$11*EXP($B$12*C9025))</f>
        <v>575.327721029923</v>
      </c>
      <c r="E9025" s="20" t="n">
        <f aca="true">IF($B$10="","",$B$10*(1-$B$14+2*$B$14*RAND()))</f>
        <v>3.84756820290571</v>
      </c>
      <c r="F9025" s="21" t="n">
        <f aca="false">INDEX($E$17:$E$28,B9025)</f>
        <v>5.0612</v>
      </c>
      <c r="G9025" s="25" t="n">
        <f aca="false">IF(OR(D9025="",E9025="",F9025=""),"",D9025*($B$7-$B$8-F9025-E9025))</f>
        <v>2204.21385855964</v>
      </c>
      <c r="H9025" s="25" t="n">
        <f aca="false">IF(D9025="","",D9025*$F$30)</f>
        <v>2876.17834297279</v>
      </c>
    </row>
    <row r="9026" customFormat="false" ht="15" hidden="false" customHeight="false" outlineLevel="0" collapsed="false">
      <c r="A9026" s="2" t="n">
        <v>8992</v>
      </c>
      <c r="B9026" s="2" t="n">
        <v>4</v>
      </c>
      <c r="C9026" s="22" t="n">
        <f aca="true">NORMSINV(MAX(RAND(),0.000000000001))</f>
        <v>1.25074838442789</v>
      </c>
      <c r="D9026" s="24" t="n">
        <f aca="false">IF($B$11="","",$B$11*EXP($B$12*C9026))</f>
        <v>1571.07554184493</v>
      </c>
      <c r="E9026" s="20" t="n">
        <f aca="true">IF($B$10="","",$B$10*(1-$B$14+2*$B$14*RAND()))</f>
        <v>3.77266012180142</v>
      </c>
      <c r="F9026" s="21" t="n">
        <f aca="false">INDEX($E$17:$E$28,B9026)</f>
        <v>4.89657419354839</v>
      </c>
      <c r="G9026" s="25" t="n">
        <f aca="false">IF(OR(D9026="",E9026="",F9026=""),"",D9026*($B$7-$B$8-F9026-E9026))</f>
        <v>6395.48040373556</v>
      </c>
      <c r="H9026" s="25" t="n">
        <f aca="false">IF(D9026="","",D9026*$F$30)</f>
        <v>7854.12084879118</v>
      </c>
    </row>
    <row r="9027" customFormat="false" ht="15" hidden="false" customHeight="false" outlineLevel="0" collapsed="false">
      <c r="A9027" s="2" t="n">
        <v>8993</v>
      </c>
      <c r="B9027" s="2" t="n">
        <v>5</v>
      </c>
      <c r="C9027" s="22" t="n">
        <f aca="true">NORMSINV(MAX(RAND(),0.000000000001))</f>
        <v>1.4331710127584</v>
      </c>
      <c r="D9027" s="24" t="n">
        <f aca="false">IF($B$11="","",$B$11*EXP($B$12*C9027))</f>
        <v>1696.60152760727</v>
      </c>
      <c r="E9027" s="20" t="n">
        <f aca="true">IF($B$10="","",$B$10*(1-$B$14+2*$B$14*RAND()))</f>
        <v>3.55818624946178</v>
      </c>
      <c r="F9027" s="21" t="n">
        <f aca="false">INDEX($E$17:$E$28,B9027)</f>
        <v>4.761</v>
      </c>
      <c r="G9027" s="25" t="n">
        <f aca="false">IF(OR(D9027="",E9027="",F9027=""),"",D9027*($B$7-$B$8-F9027-E9027))</f>
        <v>7500.35936243039</v>
      </c>
      <c r="H9027" s="25" t="n">
        <f aca="false">IF(D9027="","",D9027*$F$30)</f>
        <v>8481.65035681429</v>
      </c>
    </row>
    <row r="9028" customFormat="false" ht="15" hidden="false" customHeight="false" outlineLevel="0" collapsed="false">
      <c r="A9028" s="2" t="n">
        <v>8994</v>
      </c>
      <c r="B9028" s="2" t="n">
        <v>6</v>
      </c>
      <c r="C9028" s="22" t="n">
        <f aca="true">NORMSINV(MAX(RAND(),0.000000000001))</f>
        <v>-0.854888723046443</v>
      </c>
      <c r="D9028" s="24" t="n">
        <f aca="false">IF($B$11="","",$B$11*EXP($B$12*C9028))</f>
        <v>646.951736149348</v>
      </c>
      <c r="E9028" s="20" t="n">
        <f aca="true">IF($B$10="","",$B$10*(1-$B$14+2*$B$14*RAND()))</f>
        <v>3.73193620311365</v>
      </c>
      <c r="F9028" s="21" t="n">
        <f aca="false">INDEX($E$17:$E$28,B9028)</f>
        <v>4.761</v>
      </c>
      <c r="G9028" s="25" t="n">
        <f aca="false">IF(OR(D9028="",E9028="",F9028=""),"",D9028*($B$7-$B$8-F9028-E9028))</f>
        <v>2747.64529693266</v>
      </c>
      <c r="H9028" s="25" t="n">
        <f aca="false">IF(D9028="","",D9028*$F$30)</f>
        <v>3234.24111935782</v>
      </c>
    </row>
    <row r="9029" customFormat="false" ht="15" hidden="false" customHeight="false" outlineLevel="0" collapsed="false">
      <c r="A9029" s="2" t="n">
        <v>8995</v>
      </c>
      <c r="B9029" s="2" t="n">
        <v>7</v>
      </c>
      <c r="C9029" s="22" t="n">
        <f aca="true">NORMSINV(MAX(RAND(),0.000000000001))</f>
        <v>0.587264015346459</v>
      </c>
      <c r="D9029" s="24" t="n">
        <f aca="false">IF($B$11="","",$B$11*EXP($B$12*C9029))</f>
        <v>1187.90427852226</v>
      </c>
      <c r="E9029" s="20" t="n">
        <f aca="true">IF($B$10="","",$B$10*(1-$B$14+2*$B$14*RAND()))</f>
        <v>3.65204347184647</v>
      </c>
      <c r="F9029" s="21" t="n">
        <f aca="false">INDEX($E$17:$E$28,B9029)</f>
        <v>4.761</v>
      </c>
      <c r="G9029" s="25" t="n">
        <f aca="false">IF(OR(D9029="",E9029="",F9029=""),"",D9029*($B$7-$B$8-F9029-E9029))</f>
        <v>5140.0101727734</v>
      </c>
      <c r="H9029" s="25" t="n">
        <f aca="false">IF(D9029="","",D9029*$F$30)</f>
        <v>5938.57106918849</v>
      </c>
    </row>
    <row r="9030" customFormat="false" ht="15" hidden="false" customHeight="false" outlineLevel="0" collapsed="false">
      <c r="A9030" s="2" t="n">
        <v>8996</v>
      </c>
      <c r="B9030" s="2" t="n">
        <v>8</v>
      </c>
      <c r="C9030" s="22" t="n">
        <f aca="true">NORMSINV(MAX(RAND(),0.000000000001))</f>
        <v>-0.27749688025828</v>
      </c>
      <c r="D9030" s="24" t="n">
        <f aca="false">IF($B$11="","",$B$11*EXP($B$12*C9030))</f>
        <v>825.149865826184</v>
      </c>
      <c r="E9030" s="20" t="n">
        <f aca="true">IF($B$10="","",$B$10*(1-$B$14+2*$B$14*RAND()))</f>
        <v>3.93713304688172</v>
      </c>
      <c r="F9030" s="21" t="n">
        <f aca="false">INDEX($E$17:$E$28,B9030)</f>
        <v>4.761</v>
      </c>
      <c r="G9030" s="25" t="n">
        <f aca="false">IF(OR(D9030="",E9030="",F9030=""),"",D9030*($B$7-$B$8-F9030-E9030))</f>
        <v>3335.14597405283</v>
      </c>
      <c r="H9030" s="25" t="n">
        <f aca="false">IF(D9030="","",D9030*$F$30)</f>
        <v>4125.08920923826</v>
      </c>
    </row>
    <row r="9031" customFormat="false" ht="15" hidden="false" customHeight="false" outlineLevel="0" collapsed="false">
      <c r="A9031" s="2" t="n">
        <v>8997</v>
      </c>
      <c r="B9031" s="2" t="n">
        <v>9</v>
      </c>
      <c r="C9031" s="22" t="n">
        <f aca="true">NORMSINV(MAX(RAND(),0.000000000001))</f>
        <v>-1.10782567480171</v>
      </c>
      <c r="D9031" s="24" t="n">
        <f aca="false">IF($B$11="","",$B$11*EXP($B$12*C9031))</f>
        <v>581.54749582284</v>
      </c>
      <c r="E9031" s="20" t="n">
        <f aca="true">IF($B$10="","",$B$10*(1-$B$14+2*$B$14*RAND()))</f>
        <v>3.38005851587596</v>
      </c>
      <c r="F9031" s="21" t="n">
        <f aca="false">INDEX($E$17:$E$28,B9031)</f>
        <v>4.761</v>
      </c>
      <c r="G9031" s="25" t="n">
        <f aca="false">IF(OR(D9031="",E9031="",F9031=""),"",D9031*($B$7-$B$8-F9031-E9031))</f>
        <v>2674.50290352811</v>
      </c>
      <c r="H9031" s="25" t="n">
        <f aca="false">IF(D9031="","",D9031*$F$30)</f>
        <v>2907.27224111754</v>
      </c>
    </row>
    <row r="9032" customFormat="false" ht="15" hidden="false" customHeight="false" outlineLevel="0" collapsed="false">
      <c r="A9032" s="2" t="n">
        <v>8998</v>
      </c>
      <c r="B9032" s="2" t="n">
        <v>10</v>
      </c>
      <c r="C9032" s="22" t="n">
        <f aca="true">NORMSINV(MAX(RAND(),0.000000000001))</f>
        <v>1.56075468413901</v>
      </c>
      <c r="D9032" s="24" t="n">
        <f aca="false">IF($B$11="","",$B$11*EXP($B$12*C9032))</f>
        <v>1790.30604237855</v>
      </c>
      <c r="E9032" s="20" t="n">
        <f aca="true">IF($B$10="","",$B$10*(1-$B$14+2*$B$14*RAND()))</f>
        <v>3.94873421187463</v>
      </c>
      <c r="F9032" s="21" t="n">
        <f aca="false">INDEX($E$17:$E$28,B9032)</f>
        <v>4.761</v>
      </c>
      <c r="G9032" s="25" t="n">
        <f aca="false">IF(OR(D9032="",E9032="",F9032=""),"",D9032*($B$7-$B$8-F9032-E9032))</f>
        <v>7215.40919287239</v>
      </c>
      <c r="H9032" s="25" t="n">
        <f aca="false">IF(D9032="","",D9032*$F$30)</f>
        <v>8950.09796705883</v>
      </c>
    </row>
    <row r="9033" customFormat="false" ht="15" hidden="false" customHeight="false" outlineLevel="0" collapsed="false">
      <c r="A9033" s="2" t="n">
        <v>8999</v>
      </c>
      <c r="B9033" s="2" t="n">
        <v>11</v>
      </c>
      <c r="C9033" s="22" t="n">
        <f aca="true">NORMSINV(MAX(RAND(),0.000000000001))</f>
        <v>0.193786258569091</v>
      </c>
      <c r="D9033" s="24" t="n">
        <f aca="false">IF($B$11="","",$B$11*EXP($B$12*C9033))</f>
        <v>1006.4129445892</v>
      </c>
      <c r="E9033" s="20" t="n">
        <f aca="true">IF($B$10="","",$B$10*(1-$B$14+2*$B$14*RAND()))</f>
        <v>4.11384802822842</v>
      </c>
      <c r="F9033" s="21" t="n">
        <f aca="false">INDEX($E$17:$E$28,B9033)</f>
        <v>4.761</v>
      </c>
      <c r="G9033" s="25" t="n">
        <f aca="false">IF(OR(D9033="",E9033="",F9033=""),"",D9033*($B$7-$B$8-F9033-E9033))</f>
        <v>3889.93897719541</v>
      </c>
      <c r="H9033" s="25" t="n">
        <f aca="false">IF(D9033="","",D9033*$F$30)</f>
        <v>5031.25959259034</v>
      </c>
    </row>
    <row r="9034" customFormat="false" ht="15" hidden="false" customHeight="false" outlineLevel="0" collapsed="false">
      <c r="A9034" s="2" t="n">
        <v>9000</v>
      </c>
      <c r="B9034" s="2" t="n">
        <v>12</v>
      </c>
      <c r="C9034" s="22" t="n">
        <f aca="true">NORMSINV(MAX(RAND(),0.000000000001))</f>
        <v>-0.232766117221811</v>
      </c>
      <c r="D9034" s="24" t="n">
        <f aca="false">IF($B$11="","",$B$11*EXP($B$12*C9034))</f>
        <v>840.849803341526</v>
      </c>
      <c r="E9034" s="20" t="n">
        <f aca="true">IF($B$10="","",$B$10*(1-$B$14+2*$B$14*RAND()))</f>
        <v>3.7096825513547</v>
      </c>
      <c r="F9034" s="21" t="n">
        <f aca="false">INDEX($E$17:$E$28,B9034)</f>
        <v>4.761</v>
      </c>
      <c r="G9034" s="25" t="n">
        <f aca="false">IF(OR(D9034="",E9034="",F9034=""),"",D9034*($B$7-$B$8-F9034-E9034))</f>
        <v>3589.85473709595</v>
      </c>
      <c r="H9034" s="25" t="n">
        <f aca="false">IF(D9034="","",D9034*$F$30)</f>
        <v>4203.57633686496</v>
      </c>
    </row>
    <row r="9035" customFormat="false" ht="15" hidden="false" customHeight="false" outlineLevel="0" collapsed="false">
      <c r="A9035" s="2" t="n">
        <v>9001</v>
      </c>
      <c r="B9035" s="2" t="n">
        <v>1</v>
      </c>
      <c r="C9035" s="22" t="n">
        <f aca="true">NORMSINV(MAX(RAND(),0.000000000001))</f>
        <v>-0.444381125044219</v>
      </c>
      <c r="D9035" s="24" t="n">
        <f aca="false">IF($B$11="","",$B$11*EXP($B$12*C9035))</f>
        <v>769.118971944009</v>
      </c>
      <c r="E9035" s="20" t="n">
        <f aca="true">IF($B$10="","",$B$10*(1-$B$14+2*$B$14*RAND()))</f>
        <v>4.10439850334848</v>
      </c>
      <c r="F9035" s="21" t="n">
        <f aca="false">INDEX($E$17:$E$28,B9035)</f>
        <v>4.92562580645161</v>
      </c>
      <c r="G9035" s="25" t="n">
        <f aca="false">IF(OR(D9035="",E9035="",F9035=""),"",D9035*($B$7-$B$8-F9035-E9035))</f>
        <v>2853.41268878381</v>
      </c>
      <c r="H9035" s="25" t="n">
        <f aca="false">IF(D9035="","",D9035*$F$30)</f>
        <v>3844.97956454249</v>
      </c>
    </row>
    <row r="9036" customFormat="false" ht="15" hidden="false" customHeight="false" outlineLevel="0" collapsed="false">
      <c r="A9036" s="2" t="n">
        <v>9002</v>
      </c>
      <c r="B9036" s="2" t="n">
        <v>2</v>
      </c>
      <c r="C9036" s="22" t="n">
        <f aca="true">NORMSINV(MAX(RAND(),0.000000000001))</f>
        <v>0.338767694950589</v>
      </c>
      <c r="D9036" s="24" t="n">
        <f aca="false">IF($B$11="","",$B$11*EXP($B$12*C9036))</f>
        <v>1069.81178038523</v>
      </c>
      <c r="E9036" s="20" t="n">
        <f aca="true">IF($B$10="","",$B$10*(1-$B$14+2*$B$14*RAND()))</f>
        <v>3.88027287623519</v>
      </c>
      <c r="F9036" s="21" t="n">
        <f aca="false">INDEX($E$17:$E$28,B9036)</f>
        <v>5.0612</v>
      </c>
      <c r="G9036" s="25" t="n">
        <f aca="false">IF(OR(D9036="",E9036="",F9036=""),"",D9036*($B$7-$B$8-F9036-E9036))</f>
        <v>4063.70906511641</v>
      </c>
      <c r="H9036" s="25" t="n">
        <f aca="false">IF(D9036="","",D9036*$F$30)</f>
        <v>5348.20305250182</v>
      </c>
    </row>
    <row r="9037" customFormat="false" ht="15" hidden="false" customHeight="false" outlineLevel="0" collapsed="false">
      <c r="A9037" s="2" t="n">
        <v>9003</v>
      </c>
      <c r="B9037" s="2" t="n">
        <v>3</v>
      </c>
      <c r="C9037" s="22" t="n">
        <f aca="true">NORMSINV(MAX(RAND(),0.000000000001))</f>
        <v>-0.22054695506354</v>
      </c>
      <c r="D9037" s="24" t="n">
        <f aca="false">IF($B$11="","",$B$11*EXP($B$12*C9037))</f>
        <v>845.190285030784</v>
      </c>
      <c r="E9037" s="20" t="n">
        <f aca="true">IF($B$10="","",$B$10*(1-$B$14+2*$B$14*RAND()))</f>
        <v>3.95114625101112</v>
      </c>
      <c r="F9037" s="21" t="n">
        <f aca="false">INDEX($E$17:$E$28,B9037)</f>
        <v>5.0612</v>
      </c>
      <c r="G9037" s="25" t="n">
        <f aca="false">IF(OR(D9037="",E9037="",F9037=""),"",D9037*($B$7-$B$8-F9037-E9037))</f>
        <v>3150.57673460398</v>
      </c>
      <c r="H9037" s="25" t="n">
        <f aca="false">IF(D9037="","",D9037*$F$30)</f>
        <v>4225.2752729259</v>
      </c>
    </row>
    <row r="9038" customFormat="false" ht="15" hidden="false" customHeight="false" outlineLevel="0" collapsed="false">
      <c r="A9038" s="2" t="n">
        <v>9004</v>
      </c>
      <c r="B9038" s="2" t="n">
        <v>4</v>
      </c>
      <c r="C9038" s="22" t="n">
        <f aca="true">NORMSINV(MAX(RAND(),0.000000000001))</f>
        <v>1.74578712699563</v>
      </c>
      <c r="D9038" s="24" t="n">
        <f aca="false">IF($B$11="","",$B$11*EXP($B$12*C9038))</f>
        <v>1935.4753812766</v>
      </c>
      <c r="E9038" s="20" t="n">
        <f aca="true">IF($B$10="","",$B$10*(1-$B$14+2*$B$14*RAND()))</f>
        <v>4.05033973049874</v>
      </c>
      <c r="F9038" s="21" t="n">
        <f aca="false">INDEX($E$17:$E$28,B9038)</f>
        <v>4.89657419354839</v>
      </c>
      <c r="G9038" s="25" t="n">
        <f aca="false">IF(OR(D9038="",E9038="",F9038=""),"",D9038*($B$7-$B$8-F9038-E9038))</f>
        <v>7341.42471906986</v>
      </c>
      <c r="H9038" s="25" t="n">
        <f aca="false">IF(D9038="","",D9038*$F$30)</f>
        <v>9675.82852607798</v>
      </c>
    </row>
    <row r="9039" customFormat="false" ht="15" hidden="false" customHeight="false" outlineLevel="0" collapsed="false">
      <c r="A9039" s="2" t="n">
        <v>9005</v>
      </c>
      <c r="B9039" s="2" t="n">
        <v>5</v>
      </c>
      <c r="C9039" s="22" t="n">
        <f aca="true">NORMSINV(MAX(RAND(),0.000000000001))</f>
        <v>-1.04108841746766</v>
      </c>
      <c r="D9039" s="24" t="n">
        <f aca="false">IF($B$11="","",$B$11*EXP($B$12*C9039))</f>
        <v>598.133194481356</v>
      </c>
      <c r="E9039" s="20" t="n">
        <f aca="true">IF($B$10="","",$B$10*(1-$B$14+2*$B$14*RAND()))</f>
        <v>4.11009711635895</v>
      </c>
      <c r="F9039" s="21" t="n">
        <f aca="false">INDEX($E$17:$E$28,B9039)</f>
        <v>4.761</v>
      </c>
      <c r="G9039" s="25" t="n">
        <f aca="false">IF(OR(D9039="",E9039="",F9039=""),"",D9039*($B$7-$B$8-F9039-E9039))</f>
        <v>2314.11924093035</v>
      </c>
      <c r="H9039" s="25" t="n">
        <f aca="false">IF(D9039="","",D9039*$F$30)</f>
        <v>2990.1874658512</v>
      </c>
    </row>
    <row r="9040" customFormat="false" ht="15" hidden="false" customHeight="false" outlineLevel="0" collapsed="false">
      <c r="A9040" s="2" t="n">
        <v>9006</v>
      </c>
      <c r="B9040" s="2" t="n">
        <v>6</v>
      </c>
      <c r="C9040" s="22" t="n">
        <f aca="true">NORMSINV(MAX(RAND(),0.000000000001))</f>
        <v>1.27444274700854</v>
      </c>
      <c r="D9040" s="24" t="n">
        <f aca="false">IF($B$11="","",$B$11*EXP($B$12*C9040))</f>
        <v>1586.83972449972</v>
      </c>
      <c r="E9040" s="20" t="n">
        <f aca="true">IF($B$10="","",$B$10*(1-$B$14+2*$B$14*RAND()))</f>
        <v>3.93073180514224</v>
      </c>
      <c r="F9040" s="21" t="n">
        <f aca="false">INDEX($E$17:$E$28,B9040)</f>
        <v>4.761</v>
      </c>
      <c r="G9040" s="25" t="n">
        <f aca="false">IF(OR(D9040="",E9040="",F9040=""),"",D9040*($B$7-$B$8-F9040-E9040))</f>
        <v>6423.95278702907</v>
      </c>
      <c r="H9040" s="25" t="n">
        <f aca="false">IF(D9040="","",D9040*$F$30)</f>
        <v>7932.929150719</v>
      </c>
    </row>
    <row r="9041" customFormat="false" ht="15" hidden="false" customHeight="false" outlineLevel="0" collapsed="false">
      <c r="A9041" s="2" t="n">
        <v>9007</v>
      </c>
      <c r="B9041" s="2" t="n">
        <v>7</v>
      </c>
      <c r="C9041" s="22" t="n">
        <f aca="true">NORMSINV(MAX(RAND(),0.000000000001))</f>
        <v>0.296084860642748</v>
      </c>
      <c r="D9041" s="24" t="n">
        <f aca="false">IF($B$11="","",$B$11*EXP($B$12*C9041))</f>
        <v>1050.74310067808</v>
      </c>
      <c r="E9041" s="20" t="n">
        <f aca="true">IF($B$10="","",$B$10*(1-$B$14+2*$B$14*RAND()))</f>
        <v>3.60833833382801</v>
      </c>
      <c r="F9041" s="21" t="n">
        <f aca="false">INDEX($E$17:$E$28,B9041)</f>
        <v>4.761</v>
      </c>
      <c r="G9041" s="25" t="n">
        <f aca="false">IF(OR(D9041="",E9041="",F9041=""),"",D9041*($B$7-$B$8-F9041-E9041))</f>
        <v>4592.44259112838</v>
      </c>
      <c r="H9041" s="25" t="n">
        <f aca="false">IF(D9041="","",D9041*$F$30)</f>
        <v>5252.87490890986</v>
      </c>
    </row>
    <row r="9042" customFormat="false" ht="15" hidden="false" customHeight="false" outlineLevel="0" collapsed="false">
      <c r="A9042" s="2" t="n">
        <v>9008</v>
      </c>
      <c r="B9042" s="2" t="n">
        <v>8</v>
      </c>
      <c r="C9042" s="22" t="n">
        <f aca="true">NORMSINV(MAX(RAND(),0.000000000001))</f>
        <v>1.34859516740637</v>
      </c>
      <c r="D9042" s="24" t="n">
        <f aca="false">IF($B$11="","",$B$11*EXP($B$12*C9042))</f>
        <v>1637.20375215786</v>
      </c>
      <c r="E9042" s="20" t="n">
        <f aca="true">IF($B$10="","",$B$10*(1-$B$14+2*$B$14*RAND()))</f>
        <v>4.03537665379213</v>
      </c>
      <c r="F9042" s="21" t="n">
        <f aca="false">INDEX($E$17:$E$28,B9042)</f>
        <v>4.761</v>
      </c>
      <c r="G9042" s="25" t="n">
        <f aca="false">IF(OR(D9042="",E9042="",F9042=""),"",D9042*($B$7-$B$8-F9042-E9042))</f>
        <v>6456.51493950886</v>
      </c>
      <c r="H9042" s="25" t="n">
        <f aca="false">IF(D9042="","",D9042*$F$30)</f>
        <v>8184.70899778758</v>
      </c>
    </row>
    <row r="9043" customFormat="false" ht="15" hidden="false" customHeight="false" outlineLevel="0" collapsed="false">
      <c r="A9043" s="2" t="n">
        <v>9009</v>
      </c>
      <c r="B9043" s="2" t="n">
        <v>9</v>
      </c>
      <c r="C9043" s="22" t="n">
        <f aca="true">NORMSINV(MAX(RAND(),0.000000000001))</f>
        <v>-1.33902006352359</v>
      </c>
      <c r="D9043" s="24" t="n">
        <f aca="false">IF($B$11="","",$B$11*EXP($B$12*C9043))</f>
        <v>527.566633286814</v>
      </c>
      <c r="E9043" s="20" t="n">
        <f aca="true">IF($B$10="","",$B$10*(1-$B$14+2*$B$14*RAND()))</f>
        <v>3.52363323343582</v>
      </c>
      <c r="F9043" s="21" t="n">
        <f aca="false">INDEX($E$17:$E$28,B9043)</f>
        <v>4.761</v>
      </c>
      <c r="G9043" s="25" t="n">
        <f aca="false">IF(OR(D9043="",E9043="",F9043=""),"",D9043*($B$7-$B$8-F9043-E9043))</f>
        <v>2350.50284509423</v>
      </c>
      <c r="H9043" s="25" t="n">
        <f aca="false">IF(D9043="","",D9043*$F$30)</f>
        <v>2637.41111312744</v>
      </c>
    </row>
    <row r="9044" customFormat="false" ht="15" hidden="false" customHeight="false" outlineLevel="0" collapsed="false">
      <c r="A9044" s="2" t="n">
        <v>9010</v>
      </c>
      <c r="B9044" s="2" t="n">
        <v>10</v>
      </c>
      <c r="C9044" s="22" t="n">
        <f aca="true">NORMSINV(MAX(RAND(),0.000000000001))</f>
        <v>0.0242314099210273</v>
      </c>
      <c r="D9044" s="24" t="n">
        <f aca="false">IF($B$11="","",$B$11*EXP($B$12*C9044))</f>
        <v>937.018558541217</v>
      </c>
      <c r="E9044" s="20" t="n">
        <f aca="true">IF($B$10="","",$B$10*(1-$B$14+2*$B$14*RAND()))</f>
        <v>3.56840582287796</v>
      </c>
      <c r="F9044" s="21" t="n">
        <f aca="false">INDEX($E$17:$E$28,B9044)</f>
        <v>4.761</v>
      </c>
      <c r="G9044" s="25" t="n">
        <f aca="false">IF(OR(D9044="",E9044="",F9044=""),"",D9044*($B$7-$B$8-F9044-E9044))</f>
        <v>4132.80859815718</v>
      </c>
      <c r="H9044" s="25" t="n">
        <f aca="false">IF(D9044="","",D9044*$F$30)</f>
        <v>4684.34317785925</v>
      </c>
    </row>
    <row r="9045" customFormat="false" ht="15" hidden="false" customHeight="false" outlineLevel="0" collapsed="false">
      <c r="A9045" s="2" t="n">
        <v>9011</v>
      </c>
      <c r="B9045" s="2" t="n">
        <v>11</v>
      </c>
      <c r="C9045" s="22" t="n">
        <f aca="true">NORMSINV(MAX(RAND(),0.000000000001))</f>
        <v>-1.28591499959081</v>
      </c>
      <c r="D9045" s="24" t="n">
        <f aca="false">IF($B$11="","",$B$11*EXP($B$12*C9045))</f>
        <v>539.504889855869</v>
      </c>
      <c r="E9045" s="20" t="n">
        <f aca="true">IF($B$10="","",$B$10*(1-$B$14+2*$B$14*RAND()))</f>
        <v>3.71379042729962</v>
      </c>
      <c r="F9045" s="21" t="n">
        <f aca="false">INDEX($E$17:$E$28,B9045)</f>
        <v>4.761</v>
      </c>
      <c r="G9045" s="25" t="n">
        <f aca="false">IF(OR(D9045="",E9045="",F9045=""),"",D9045*($B$7-$B$8-F9045-E9045))</f>
        <v>2301.10142073192</v>
      </c>
      <c r="H9045" s="25" t="n">
        <f aca="false">IF(D9045="","",D9045*$F$30)</f>
        <v>2697.09284536746</v>
      </c>
    </row>
    <row r="9046" customFormat="false" ht="15" hidden="false" customHeight="false" outlineLevel="0" collapsed="false">
      <c r="A9046" s="2" t="n">
        <v>9012</v>
      </c>
      <c r="B9046" s="2" t="n">
        <v>12</v>
      </c>
      <c r="C9046" s="22" t="n">
        <f aca="true">NORMSINV(MAX(RAND(),0.000000000001))</f>
        <v>0.683392441968939</v>
      </c>
      <c r="D9046" s="24" t="n">
        <f aca="false">IF($B$11="","",$B$11*EXP($B$12*C9046))</f>
        <v>1237.00842118125</v>
      </c>
      <c r="E9046" s="20" t="n">
        <f aca="true">IF($B$10="","",$B$10*(1-$B$14+2*$B$14*RAND()))</f>
        <v>3.56748557933207</v>
      </c>
      <c r="F9046" s="21" t="n">
        <f aca="false">INDEX($E$17:$E$28,B9046)</f>
        <v>4.761</v>
      </c>
      <c r="G9046" s="25" t="n">
        <f aca="false">IF(OR(D9046="",E9046="",F9046=""),"",D9046*($B$7-$B$8-F9046-E9046))</f>
        <v>5457.08048852876</v>
      </c>
      <c r="H9046" s="25" t="n">
        <f aca="false">IF(D9046="","",D9046*$F$30)</f>
        <v>6184.05249916931</v>
      </c>
    </row>
    <row r="9047" customFormat="false" ht="15" hidden="false" customHeight="false" outlineLevel="0" collapsed="false">
      <c r="A9047" s="2" t="n">
        <v>9013</v>
      </c>
      <c r="B9047" s="2" t="n">
        <v>1</v>
      </c>
      <c r="C9047" s="22" t="n">
        <f aca="true">NORMSINV(MAX(RAND(),0.000000000001))</f>
        <v>-0.825692269205511</v>
      </c>
      <c r="D9047" s="24" t="n">
        <f aca="false">IF($B$11="","",$B$11*EXP($B$12*C9047))</f>
        <v>654.959951017393</v>
      </c>
      <c r="E9047" s="20" t="n">
        <f aca="true">IF($B$10="","",$B$10*(1-$B$14+2*$B$14*RAND()))</f>
        <v>3.61781490515491</v>
      </c>
      <c r="F9047" s="21" t="n">
        <f aca="false">INDEX($E$17:$E$28,B9047)</f>
        <v>4.92562580645161</v>
      </c>
      <c r="G9047" s="25" t="n">
        <f aca="false">IF(OR(D9047="",E9047="",F9047=""),"",D9047*($B$7-$B$8-F9047-E9047))</f>
        <v>2748.57826596778</v>
      </c>
      <c r="H9047" s="25" t="n">
        <f aca="false">IF(D9047="","",D9047*$F$30)</f>
        <v>3274.27578712615</v>
      </c>
    </row>
    <row r="9048" customFormat="false" ht="15" hidden="false" customHeight="false" outlineLevel="0" collapsed="false">
      <c r="A9048" s="2" t="n">
        <v>9014</v>
      </c>
      <c r="B9048" s="2" t="n">
        <v>2</v>
      </c>
      <c r="C9048" s="22" t="n">
        <f aca="true">NORMSINV(MAX(RAND(),0.000000000001))</f>
        <v>0.677121776450793</v>
      </c>
      <c r="D9048" s="24" t="n">
        <f aca="false">IF($B$11="","",$B$11*EXP($B$12*C9048))</f>
        <v>1233.74425530203</v>
      </c>
      <c r="E9048" s="20" t="n">
        <f aca="true">IF($B$10="","",$B$10*(1-$B$14+2*$B$14*RAND()))</f>
        <v>3.64463957608736</v>
      </c>
      <c r="F9048" s="21" t="n">
        <f aca="false">INDEX($E$17:$E$28,B9048)</f>
        <v>5.0612</v>
      </c>
      <c r="G9048" s="25" t="n">
        <f aca="false">IF(OR(D9048="",E9048="",F9048=""),"",D9048*($B$7-$B$8-F9048-E9048))</f>
        <v>4977.12224796901</v>
      </c>
      <c r="H9048" s="25" t="n">
        <f aca="false">IF(D9048="","",D9048*$F$30)</f>
        <v>6167.7342811059</v>
      </c>
    </row>
    <row r="9049" customFormat="false" ht="15" hidden="false" customHeight="false" outlineLevel="0" collapsed="false">
      <c r="A9049" s="2" t="n">
        <v>9015</v>
      </c>
      <c r="B9049" s="2" t="n">
        <v>3</v>
      </c>
      <c r="C9049" s="22" t="n">
        <f aca="true">NORMSINV(MAX(RAND(),0.000000000001))</f>
        <v>0.351227792733334</v>
      </c>
      <c r="D9049" s="24" t="n">
        <f aca="false">IF($B$11="","",$B$11*EXP($B$12*C9049))</f>
        <v>1075.44334360664</v>
      </c>
      <c r="E9049" s="20" t="n">
        <f aca="true">IF($B$10="","",$B$10*(1-$B$14+2*$B$14*RAND()))</f>
        <v>3.87905268850648</v>
      </c>
      <c r="F9049" s="21" t="n">
        <f aca="false">INDEX($E$17:$E$28,B9049)</f>
        <v>5.0612</v>
      </c>
      <c r="G9049" s="25" t="n">
        <f aca="false">IF(OR(D9049="",E9049="",F9049=""),"",D9049*($B$7-$B$8-F9049-E9049))</f>
        <v>4086.41295353293</v>
      </c>
      <c r="H9049" s="25" t="n">
        <f aca="false">IF(D9049="","",D9049*$F$30)</f>
        <v>5376.35636335831</v>
      </c>
    </row>
    <row r="9050" customFormat="false" ht="15" hidden="false" customHeight="false" outlineLevel="0" collapsed="false">
      <c r="A9050" s="2" t="n">
        <v>9016</v>
      </c>
      <c r="B9050" s="2" t="n">
        <v>4</v>
      </c>
      <c r="C9050" s="22" t="n">
        <f aca="true">NORMSINV(MAX(RAND(),0.000000000001))</f>
        <v>-0.0223313111048352</v>
      </c>
      <c r="D9050" s="24" t="n">
        <f aca="false">IF($B$11="","",$B$11*EXP($B$12*C9050))</f>
        <v>918.813476074814</v>
      </c>
      <c r="E9050" s="20" t="n">
        <f aca="true">IF($B$10="","",$B$10*(1-$B$14+2*$B$14*RAND()))</f>
        <v>3.410341353137</v>
      </c>
      <c r="F9050" s="21" t="n">
        <f aca="false">INDEX($E$17:$E$28,B9050)</f>
        <v>4.89657419354839</v>
      </c>
      <c r="G9050" s="25" t="n">
        <f aca="false">IF(OR(D9050="",E9050="",F9050=""),"",D9050*($B$7-$B$8-F9050-E9050))</f>
        <v>4073.17773628322</v>
      </c>
      <c r="H9050" s="25" t="n">
        <f aca="false">IF(D9050="","",D9050*$F$30)</f>
        <v>4593.33232959321</v>
      </c>
    </row>
    <row r="9051" customFormat="false" ht="15" hidden="false" customHeight="false" outlineLevel="0" collapsed="false">
      <c r="A9051" s="2" t="n">
        <v>9017</v>
      </c>
      <c r="B9051" s="2" t="n">
        <v>5</v>
      </c>
      <c r="C9051" s="22" t="n">
        <f aca="true">NORMSINV(MAX(RAND(),0.000000000001))</f>
        <v>1.58184068548188</v>
      </c>
      <c r="D9051" s="24" t="n">
        <f aca="false">IF($B$11="","",$B$11*EXP($B$12*C9051))</f>
        <v>1806.28365294493</v>
      </c>
      <c r="E9051" s="20" t="n">
        <f aca="true">IF($B$10="","",$B$10*(1-$B$14+2*$B$14*RAND()))</f>
        <v>3.71116604138721</v>
      </c>
      <c r="F9051" s="21" t="n">
        <f aca="false">INDEX($E$17:$E$28,B9051)</f>
        <v>4.761</v>
      </c>
      <c r="G9051" s="25" t="n">
        <f aca="false">IF(OR(D9051="",E9051="",F9051=""),"",D9051*($B$7-$B$8-F9051-E9051))</f>
        <v>7708.91871292552</v>
      </c>
      <c r="H9051" s="25" t="n">
        <f aca="false">IF(D9051="","",D9051*$F$30)</f>
        <v>9029.97323780227</v>
      </c>
    </row>
    <row r="9052" customFormat="false" ht="15" hidden="false" customHeight="false" outlineLevel="0" collapsed="false">
      <c r="A9052" s="2" t="n">
        <v>9018</v>
      </c>
      <c r="B9052" s="2" t="n">
        <v>6</v>
      </c>
      <c r="C9052" s="22" t="n">
        <f aca="true">NORMSINV(MAX(RAND(),0.000000000001))</f>
        <v>-0.962156057421579</v>
      </c>
      <c r="D9052" s="24" t="n">
        <f aca="false">IF($B$11="","",$B$11*EXP($B$12*C9052))</f>
        <v>618.361279014514</v>
      </c>
      <c r="E9052" s="20" t="n">
        <f aca="true">IF($B$10="","",$B$10*(1-$B$14+2*$B$14*RAND()))</f>
        <v>3.66703029657908</v>
      </c>
      <c r="F9052" s="21" t="n">
        <f aca="false">INDEX($E$17:$E$28,B9052)</f>
        <v>4.761</v>
      </c>
      <c r="G9052" s="25" t="n">
        <f aca="false">IF(OR(D9052="",E9052="",F9052=""),"",D9052*($B$7-$B$8-F9052-E9052))</f>
        <v>2666.3551008792</v>
      </c>
      <c r="H9052" s="25" t="n">
        <f aca="false">IF(D9052="","",D9052*$F$30)</f>
        <v>3091.31170604936</v>
      </c>
    </row>
    <row r="9053" customFormat="false" ht="15" hidden="false" customHeight="false" outlineLevel="0" collapsed="false">
      <c r="A9053" s="2" t="n">
        <v>9019</v>
      </c>
      <c r="B9053" s="2" t="n">
        <v>7</v>
      </c>
      <c r="C9053" s="22" t="n">
        <f aca="true">NORMSINV(MAX(RAND(),0.000000000001))</f>
        <v>-0.646470641950711</v>
      </c>
      <c r="D9053" s="24" t="n">
        <f aca="false">IF($B$11="","",$B$11*EXP($B$12*C9053))</f>
        <v>706.336676357653</v>
      </c>
      <c r="E9053" s="20" t="n">
        <f aca="true">IF($B$10="","",$B$10*(1-$B$14+2*$B$14*RAND()))</f>
        <v>4.08565655797299</v>
      </c>
      <c r="F9053" s="21" t="n">
        <f aca="false">INDEX($E$17:$E$28,B9053)</f>
        <v>4.761</v>
      </c>
      <c r="G9053" s="25" t="n">
        <f aca="false">IF(OR(D9053="",E9053="",F9053=""),"",D9053*($B$7-$B$8-F9053-E9053))</f>
        <v>2750.01126676022</v>
      </c>
      <c r="H9053" s="25" t="n">
        <f aca="false">IF(D9053="","",D9053*$F$30)</f>
        <v>3531.11831244718</v>
      </c>
    </row>
    <row r="9054" customFormat="false" ht="15" hidden="false" customHeight="false" outlineLevel="0" collapsed="false">
      <c r="A9054" s="2" t="n">
        <v>9020</v>
      </c>
      <c r="B9054" s="2" t="n">
        <v>8</v>
      </c>
      <c r="C9054" s="22" t="n">
        <f aca="true">NORMSINV(MAX(RAND(),0.000000000001))</f>
        <v>-0.80933984809644</v>
      </c>
      <c r="D9054" s="24" t="n">
        <f aca="false">IF($B$11="","",$B$11*EXP($B$12*C9054))</f>
        <v>659.488441371728</v>
      </c>
      <c r="E9054" s="20" t="n">
        <f aca="true">IF($B$10="","",$B$10*(1-$B$14+2*$B$14*RAND()))</f>
        <v>3.97248665053052</v>
      </c>
      <c r="F9054" s="21" t="n">
        <f aca="false">INDEX($E$17:$E$28,B9054)</f>
        <v>4.761</v>
      </c>
      <c r="G9054" s="25" t="n">
        <f aca="false">IF(OR(D9054="",E9054="",F9054=""),"",D9054*($B$7-$B$8-F9054-E9054))</f>
        <v>2642.24924417665</v>
      </c>
      <c r="H9054" s="25" t="n">
        <f aca="false">IF(D9054="","",D9054*$F$30)</f>
        <v>3296.91461610554</v>
      </c>
    </row>
    <row r="9055" customFormat="false" ht="15" hidden="false" customHeight="false" outlineLevel="0" collapsed="false">
      <c r="A9055" s="2" t="n">
        <v>9021</v>
      </c>
      <c r="B9055" s="2" t="n">
        <v>9</v>
      </c>
      <c r="C9055" s="22" t="n">
        <f aca="true">NORMSINV(MAX(RAND(),0.000000000001))</f>
        <v>-1.08210165637334</v>
      </c>
      <c r="D9055" s="24" t="n">
        <f aca="false">IF($B$11="","",$B$11*EXP($B$12*C9055))</f>
        <v>587.885308448668</v>
      </c>
      <c r="E9055" s="20" t="n">
        <f aca="true">IF($B$10="","",$B$10*(1-$B$14+2*$B$14*RAND()))</f>
        <v>3.79954161450281</v>
      </c>
      <c r="F9055" s="21" t="n">
        <f aca="false">INDEX($E$17:$E$28,B9055)</f>
        <v>4.761</v>
      </c>
      <c r="G9055" s="25" t="n">
        <f aca="false">IF(OR(D9055="",E9055="",F9055=""),"",D9055*($B$7-$B$8-F9055-E9055))</f>
        <v>2457.04218210639</v>
      </c>
      <c r="H9055" s="25" t="n">
        <f aca="false">IF(D9055="","",D9055*$F$30)</f>
        <v>2938.95623399658</v>
      </c>
    </row>
    <row r="9056" customFormat="false" ht="15" hidden="false" customHeight="false" outlineLevel="0" collapsed="false">
      <c r="A9056" s="2" t="n">
        <v>9022</v>
      </c>
      <c r="B9056" s="2" t="n">
        <v>10</v>
      </c>
      <c r="C9056" s="22" t="n">
        <f aca="true">NORMSINV(MAX(RAND(),0.000000000001))</f>
        <v>1.06049776546405</v>
      </c>
      <c r="D9056" s="24" t="n">
        <f aca="false">IF($B$11="","",$B$11*EXP($B$12*C9056))</f>
        <v>1450.04601181859</v>
      </c>
      <c r="E9056" s="20" t="n">
        <f aca="true">IF($B$10="","",$B$10*(1-$B$14+2*$B$14*RAND()))</f>
        <v>3.58275677753839</v>
      </c>
      <c r="F9056" s="21" t="n">
        <f aca="false">INDEX($E$17:$E$28,B9056)</f>
        <v>4.761</v>
      </c>
      <c r="G9056" s="25" t="n">
        <f aca="false">IF(OR(D9056="",E9056="",F9056=""),"",D9056*($B$7-$B$8-F9056-E9056))</f>
        <v>6374.75495171496</v>
      </c>
      <c r="H9056" s="25" t="n">
        <f aca="false">IF(D9056="","",D9056*$F$30)</f>
        <v>7249.0700222835</v>
      </c>
    </row>
    <row r="9057" customFormat="false" ht="15" hidden="false" customHeight="false" outlineLevel="0" collapsed="false">
      <c r="A9057" s="2" t="n">
        <v>9023</v>
      </c>
      <c r="B9057" s="2" t="n">
        <v>11</v>
      </c>
      <c r="C9057" s="22" t="n">
        <f aca="true">NORMSINV(MAX(RAND(),0.000000000001))</f>
        <v>-0.0279619306894065</v>
      </c>
      <c r="D9057" s="24" t="n">
        <f aca="false">IF($B$11="","",$B$11*EXP($B$12*C9057))</f>
        <v>916.636127254722</v>
      </c>
      <c r="E9057" s="20" t="n">
        <f aca="true">IF($B$10="","",$B$10*(1-$B$14+2*$B$14*RAND()))</f>
        <v>3.48160493998207</v>
      </c>
      <c r="F9057" s="21" t="n">
        <f aca="false">INDEX($E$17:$E$28,B9057)</f>
        <v>4.761</v>
      </c>
      <c r="G9057" s="25" t="n">
        <f aca="false">IF(OR(D9057="",E9057="",F9057=""),"",D9057*($B$7-$B$8-F9057-E9057))</f>
        <v>4122.47479054936</v>
      </c>
      <c r="H9057" s="25" t="n">
        <f aca="false">IF(D9057="","",D9057*$F$30)</f>
        <v>4582.44732737181</v>
      </c>
    </row>
    <row r="9058" customFormat="false" ht="15" hidden="false" customHeight="false" outlineLevel="0" collapsed="false">
      <c r="A9058" s="2" t="n">
        <v>9024</v>
      </c>
      <c r="B9058" s="2" t="n">
        <v>12</v>
      </c>
      <c r="C9058" s="22" t="n">
        <f aca="true">NORMSINV(MAX(RAND(),0.000000000001))</f>
        <v>0.574295235085545</v>
      </c>
      <c r="D9058" s="24" t="n">
        <f aca="false">IF($B$11="","",$B$11*EXP($B$12*C9058))</f>
        <v>1181.43055640087</v>
      </c>
      <c r="E9058" s="20" t="n">
        <f aca="true">IF($B$10="","",$B$10*(1-$B$14+2*$B$14*RAND()))</f>
        <v>3.46568372082662</v>
      </c>
      <c r="F9058" s="21" t="n">
        <f aca="false">INDEX($E$17:$E$28,B9058)</f>
        <v>4.761</v>
      </c>
      <c r="G9058" s="25" t="n">
        <f aca="false">IF(OR(D9058="",E9058="",F9058=""),"",D9058*($B$7-$B$8-F9058-E9058))</f>
        <v>5332.16976291691</v>
      </c>
      <c r="H9058" s="25" t="n">
        <f aca="false">IF(D9058="","",D9058*$F$30)</f>
        <v>5906.20763755924</v>
      </c>
    </row>
    <row r="9059" customFormat="false" ht="15" hidden="false" customHeight="false" outlineLevel="0" collapsed="false">
      <c r="A9059" s="2" t="n">
        <v>9025</v>
      </c>
      <c r="B9059" s="2" t="n">
        <v>1</v>
      </c>
      <c r="C9059" s="22" t="n">
        <f aca="true">NORMSINV(MAX(RAND(),0.000000000001))</f>
        <v>1.52899322213611</v>
      </c>
      <c r="D9059" s="24" t="n">
        <f aca="false">IF($B$11="","",$B$11*EXP($B$12*C9059))</f>
        <v>1766.50563246625</v>
      </c>
      <c r="E9059" s="20" t="n">
        <f aca="true">IF($B$10="","",$B$10*(1-$B$14+2*$B$14*RAND()))</f>
        <v>3.62524458822409</v>
      </c>
      <c r="F9059" s="21" t="n">
        <f aca="false">INDEX($E$17:$E$28,B9059)</f>
        <v>4.92562580645161</v>
      </c>
      <c r="G9059" s="25" t="n">
        <f aca="false">IF(OR(D9059="",E9059="",F9059=""),"",D9059*($B$7-$B$8-F9059-E9059))</f>
        <v>7400.12104293649</v>
      </c>
      <c r="H9059" s="25" t="n">
        <f aca="false">IF(D9059="","",D9059*$F$30)</f>
        <v>8831.11495782528</v>
      </c>
    </row>
    <row r="9060" customFormat="false" ht="15" hidden="false" customHeight="false" outlineLevel="0" collapsed="false">
      <c r="A9060" s="2" t="n">
        <v>9026</v>
      </c>
      <c r="B9060" s="2" t="n">
        <v>2</v>
      </c>
      <c r="C9060" s="22" t="n">
        <f aca="true">NORMSINV(MAX(RAND(),0.000000000001))</f>
        <v>2.56082401185975</v>
      </c>
      <c r="D9060" s="24" t="n">
        <f aca="false">IF($B$11="","",$B$11*EXP($B$12*C9060))</f>
        <v>2728.58144843802</v>
      </c>
      <c r="E9060" s="20" t="n">
        <f aca="true">IF($B$10="","",$B$10*(1-$B$14+2*$B$14*RAND()))</f>
        <v>3.61242884535635</v>
      </c>
      <c r="F9060" s="21" t="n">
        <f aca="false">INDEX($E$17:$E$28,B9060)</f>
        <v>5.0612</v>
      </c>
      <c r="G9060" s="25" t="n">
        <f aca="false">IF(OR(D9060="",E9060="",F9060=""),"",D9060*($B$7-$B$8-F9060-E9060))</f>
        <v>11095.4248950242</v>
      </c>
      <c r="H9060" s="25" t="n">
        <f aca="false">IF(D9060="","",D9060*$F$30)</f>
        <v>13640.7243770314</v>
      </c>
    </row>
    <row r="9061" customFormat="false" ht="15" hidden="false" customHeight="false" outlineLevel="0" collapsed="false">
      <c r="A9061" s="2" t="n">
        <v>9027</v>
      </c>
      <c r="B9061" s="2" t="n">
        <v>3</v>
      </c>
      <c r="C9061" s="22" t="n">
        <f aca="true">NORMSINV(MAX(RAND(),0.000000000001))</f>
        <v>0.137744262476768</v>
      </c>
      <c r="D9061" s="24" t="n">
        <f aca="false">IF($B$11="","",$B$11*EXP($B$12*C9061))</f>
        <v>982.925719949159</v>
      </c>
      <c r="E9061" s="20" t="n">
        <f aca="true">IF($B$10="","",$B$10*(1-$B$14+2*$B$14*RAND()))</f>
        <v>3.55371030225825</v>
      </c>
      <c r="F9061" s="21" t="n">
        <f aca="false">INDEX($E$17:$E$28,B9061)</f>
        <v>5.0612</v>
      </c>
      <c r="G9061" s="25" t="n">
        <f aca="false">IF(OR(D9061="",E9061="",F9061=""),"",D9061*($B$7-$B$8-F9061-E9061))</f>
        <v>4054.65676100767</v>
      </c>
      <c r="H9061" s="25" t="n">
        <f aca="false">IF(D9061="","",D9061*$F$30)</f>
        <v>4913.84225916984</v>
      </c>
    </row>
    <row r="9062" customFormat="false" ht="15" hidden="false" customHeight="false" outlineLevel="0" collapsed="false">
      <c r="A9062" s="2" t="n">
        <v>9028</v>
      </c>
      <c r="B9062" s="2" t="n">
        <v>4</v>
      </c>
      <c r="C9062" s="22" t="n">
        <f aca="true">NORMSINV(MAX(RAND(),0.000000000001))</f>
        <v>0.177126955346527</v>
      </c>
      <c r="D9062" s="24" t="n">
        <f aca="false">IF($B$11="","",$B$11*EXP($B$12*C9062))</f>
        <v>999.373000716899</v>
      </c>
      <c r="E9062" s="20" t="n">
        <f aca="true">IF($B$10="","",$B$10*(1-$B$14+2*$B$14*RAND()))</f>
        <v>4.0168234555725</v>
      </c>
      <c r="F9062" s="21" t="n">
        <f aca="false">INDEX($E$17:$E$28,B9062)</f>
        <v>4.89657419354839</v>
      </c>
      <c r="G9062" s="25" t="n">
        <f aca="false">IF(OR(D9062="",E9062="",F9062=""),"",D9062*($B$7-$B$8-F9062-E9062))</f>
        <v>3824.2030739484</v>
      </c>
      <c r="H9062" s="25" t="n">
        <f aca="false">IF(D9062="","",D9062*$F$30)</f>
        <v>4996.06550518392</v>
      </c>
    </row>
    <row r="9063" customFormat="false" ht="15" hidden="false" customHeight="false" outlineLevel="0" collapsed="false">
      <c r="A9063" s="2" t="n">
        <v>9029</v>
      </c>
      <c r="B9063" s="2" t="n">
        <v>5</v>
      </c>
      <c r="C9063" s="22" t="n">
        <f aca="true">NORMSINV(MAX(RAND(),0.000000000001))</f>
        <v>-0.204369727965827</v>
      </c>
      <c r="D9063" s="24" t="n">
        <f aca="false">IF($B$11="","",$B$11*EXP($B$12*C9063))</f>
        <v>850.971234455316</v>
      </c>
      <c r="E9063" s="20" t="n">
        <f aca="true">IF($B$10="","",$B$10*(1-$B$14+2*$B$14*RAND()))</f>
        <v>3.59039507779559</v>
      </c>
      <c r="F9063" s="21" t="n">
        <f aca="false">INDEX($E$17:$E$28,B9063)</f>
        <v>4.761</v>
      </c>
      <c r="G9063" s="25" t="n">
        <f aca="false">IF(OR(D9063="",E9063="",F9063=""),"",D9063*($B$7-$B$8-F9063-E9063))</f>
        <v>3734.57654818496</v>
      </c>
      <c r="H9063" s="25" t="n">
        <f aca="false">IF(D9063="","",D9063*$F$30)</f>
        <v>4254.17539528902</v>
      </c>
    </row>
    <row r="9064" customFormat="false" ht="15" hidden="false" customHeight="false" outlineLevel="0" collapsed="false">
      <c r="A9064" s="2" t="n">
        <v>9030</v>
      </c>
      <c r="B9064" s="2" t="n">
        <v>6</v>
      </c>
      <c r="C9064" s="22" t="n">
        <f aca="true">NORMSINV(MAX(RAND(),0.000000000001))</f>
        <v>-0.515209265561974</v>
      </c>
      <c r="D9064" s="24" t="n">
        <f aca="false">IF($B$11="","",$B$11*EXP($B$12*C9064))</f>
        <v>746.504087458878</v>
      </c>
      <c r="E9064" s="20" t="n">
        <f aca="true">IF($B$10="","",$B$10*(1-$B$14+2*$B$14*RAND()))</f>
        <v>4.10079568730754</v>
      </c>
      <c r="F9064" s="21" t="n">
        <f aca="false">INDEX($E$17:$E$28,B9064)</f>
        <v>4.761</v>
      </c>
      <c r="G9064" s="25" t="n">
        <f aca="false">IF(OR(D9064="",E9064="",F9064=""),"",D9064*($B$7-$B$8-F9064-E9064))</f>
        <v>2895.09537142557</v>
      </c>
      <c r="H9064" s="25" t="n">
        <f aca="false">IF(D9064="","",D9064*$F$30)</f>
        <v>3731.92323402442</v>
      </c>
    </row>
    <row r="9065" customFormat="false" ht="15" hidden="false" customHeight="false" outlineLevel="0" collapsed="false">
      <c r="A9065" s="2" t="n">
        <v>9031</v>
      </c>
      <c r="B9065" s="2" t="n">
        <v>7</v>
      </c>
      <c r="C9065" s="22" t="n">
        <f aca="true">NORMSINV(MAX(RAND(),0.000000000001))</f>
        <v>-0.509090121236304</v>
      </c>
      <c r="D9065" s="24" t="n">
        <f aca="false">IF($B$11="","",$B$11*EXP($B$12*C9065))</f>
        <v>748.431357001101</v>
      </c>
      <c r="E9065" s="20" t="n">
        <f aca="true">IF($B$10="","",$B$10*(1-$B$14+2*$B$14*RAND()))</f>
        <v>3.44050911673862</v>
      </c>
      <c r="F9065" s="21" t="n">
        <f aca="false">INDEX($E$17:$E$28,B9065)</f>
        <v>4.761</v>
      </c>
      <c r="G9065" s="25" t="n">
        <f aca="false">IF(OR(D9065="",E9065="",F9065=""),"",D9065*($B$7-$B$8-F9065-E9065))</f>
        <v>3396.74889049644</v>
      </c>
      <c r="H9065" s="25" t="n">
        <f aca="false">IF(D9065="","",D9065*$F$30)</f>
        <v>3741.55803991991</v>
      </c>
    </row>
    <row r="9066" customFormat="false" ht="15" hidden="false" customHeight="false" outlineLevel="0" collapsed="false">
      <c r="A9066" s="2" t="n">
        <v>9032</v>
      </c>
      <c r="B9066" s="2" t="n">
        <v>8</v>
      </c>
      <c r="C9066" s="22" t="n">
        <f aca="true">NORMSINV(MAX(RAND(),0.000000000001))</f>
        <v>-2.27753862955921</v>
      </c>
      <c r="D9066" s="24" t="n">
        <f aca="false">IF($B$11="","",$B$11*EXP($B$12*C9066))</f>
        <v>355.247702338839</v>
      </c>
      <c r="E9066" s="20" t="n">
        <f aca="true">IF($B$10="","",$B$10*(1-$B$14+2*$B$14*RAND()))</f>
        <v>3.4684753424037</v>
      </c>
      <c r="F9066" s="21" t="n">
        <f aca="false">INDEX($E$17:$E$28,B9066)</f>
        <v>4.761</v>
      </c>
      <c r="G9066" s="25" t="n">
        <f aca="false">IF(OR(D9066="",E9066="",F9066=""),"",D9066*($B$7-$B$8-F9066-E9066))</f>
        <v>1602.35352095376</v>
      </c>
      <c r="H9066" s="25" t="n">
        <f aca="false">IF(D9066="","",D9066*$F$30)</f>
        <v>1775.95431353232</v>
      </c>
    </row>
    <row r="9067" customFormat="false" ht="15" hidden="false" customHeight="false" outlineLevel="0" collapsed="false">
      <c r="A9067" s="2" t="n">
        <v>9033</v>
      </c>
      <c r="B9067" s="2" t="n">
        <v>9</v>
      </c>
      <c r="C9067" s="22" t="n">
        <f aca="true">NORMSINV(MAX(RAND(),0.000000000001))</f>
        <v>-1.11010629831374</v>
      </c>
      <c r="D9067" s="24" t="n">
        <f aca="false">IF($B$11="","",$B$11*EXP($B$12*C9067))</f>
        <v>580.988910282578</v>
      </c>
      <c r="E9067" s="20" t="n">
        <f aca="true">IF($B$10="","",$B$10*(1-$B$14+2*$B$14*RAND()))</f>
        <v>3.45392783722599</v>
      </c>
      <c r="F9067" s="21" t="n">
        <f aca="false">INDEX($E$17:$E$28,B9067)</f>
        <v>4.761</v>
      </c>
      <c r="G9067" s="25" t="n">
        <f aca="false">IF(OR(D9067="",E9067="",F9067=""),"",D9067*($B$7-$B$8-F9067-E9067))</f>
        <v>2629.0167448001</v>
      </c>
      <c r="H9067" s="25" t="n">
        <f aca="false">IF(D9067="","",D9067*$F$30)</f>
        <v>2904.47976028466</v>
      </c>
    </row>
    <row r="9068" customFormat="false" ht="15" hidden="false" customHeight="false" outlineLevel="0" collapsed="false">
      <c r="A9068" s="2" t="n">
        <v>9034</v>
      </c>
      <c r="B9068" s="2" t="n">
        <v>10</v>
      </c>
      <c r="C9068" s="22" t="n">
        <f aca="true">NORMSINV(MAX(RAND(),0.000000000001))</f>
        <v>0.00438730375569816</v>
      </c>
      <c r="D9068" s="24" t="n">
        <f aca="false">IF($B$11="","",$B$11*EXP($B$12*C9068))</f>
        <v>929.216218876446</v>
      </c>
      <c r="E9068" s="20" t="n">
        <f aca="true">IF($B$10="","",$B$10*(1-$B$14+2*$B$14*RAND()))</f>
        <v>3.90999008214119</v>
      </c>
      <c r="F9068" s="21" t="n">
        <f aca="false">INDEX($E$17:$E$28,B9068)</f>
        <v>4.761</v>
      </c>
      <c r="G9068" s="25" t="n">
        <f aca="false">IF(OR(D9068="",E9068="",F9068=""),"",D9068*($B$7-$B$8-F9068-E9068))</f>
        <v>3780.99001044352</v>
      </c>
      <c r="H9068" s="25" t="n">
        <f aca="false">IF(D9068="","",D9068*$F$30)</f>
        <v>4645.33772140713</v>
      </c>
    </row>
    <row r="9069" customFormat="false" ht="15" hidden="false" customHeight="false" outlineLevel="0" collapsed="false">
      <c r="A9069" s="2" t="n">
        <v>9035</v>
      </c>
      <c r="B9069" s="2" t="n">
        <v>11</v>
      </c>
      <c r="C9069" s="22" t="n">
        <f aca="true">NORMSINV(MAX(RAND(),0.000000000001))</f>
        <v>0.708799542727488</v>
      </c>
      <c r="D9069" s="24" t="n">
        <f aca="false">IF($B$11="","",$B$11*EXP($B$12*C9069))</f>
        <v>1250.32259154941</v>
      </c>
      <c r="E9069" s="20" t="n">
        <f aca="true">IF($B$10="","",$B$10*(1-$B$14+2*$B$14*RAND()))</f>
        <v>3.44711871922902</v>
      </c>
      <c r="F9069" s="21" t="n">
        <f aca="false">INDEX($E$17:$E$28,B9069)</f>
        <v>4.761</v>
      </c>
      <c r="G9069" s="25" t="n">
        <f aca="false">IF(OR(D9069="",E9069="",F9069=""),"",D9069*($B$7-$B$8-F9069-E9069))</f>
        <v>5666.31354756781</v>
      </c>
      <c r="H9069" s="25" t="n">
        <f aca="false">IF(D9069="","",D9069*$F$30)</f>
        <v>6250.61269967378</v>
      </c>
    </row>
    <row r="9070" customFormat="false" ht="15" hidden="false" customHeight="false" outlineLevel="0" collapsed="false">
      <c r="A9070" s="2" t="n">
        <v>9036</v>
      </c>
      <c r="B9070" s="2" t="n">
        <v>12</v>
      </c>
      <c r="C9070" s="22" t="n">
        <f aca="true">NORMSINV(MAX(RAND(),0.000000000001))</f>
        <v>-1.03564995316068</v>
      </c>
      <c r="D9070" s="24" t="n">
        <f aca="false">IF($B$11="","",$B$11*EXP($B$12*C9070))</f>
        <v>599.50543883543</v>
      </c>
      <c r="E9070" s="20" t="n">
        <f aca="true">IF($B$10="","",$B$10*(1-$B$14+2*$B$14*RAND()))</f>
        <v>4.04145292925857</v>
      </c>
      <c r="F9070" s="21" t="n">
        <f aca="false">INDEX($E$17:$E$28,B9070)</f>
        <v>4.761</v>
      </c>
      <c r="G9070" s="25" t="n">
        <f aca="false">IF(OR(D9070="",E9070="",F9070=""),"",D9070*($B$7-$B$8-F9070-E9070))</f>
        <v>2360.58088458</v>
      </c>
      <c r="H9070" s="25" t="n">
        <f aca="false">IF(D9070="","",D9070*$F$30)</f>
        <v>2997.04758982608</v>
      </c>
    </row>
    <row r="9071" customFormat="false" ht="15" hidden="false" customHeight="false" outlineLevel="0" collapsed="false">
      <c r="A9071" s="2" t="n">
        <v>9037</v>
      </c>
      <c r="B9071" s="2" t="n">
        <v>1</v>
      </c>
      <c r="C9071" s="22" t="n">
        <f aca="true">NORMSINV(MAX(RAND(),0.000000000001))</f>
        <v>1.23132935392165</v>
      </c>
      <c r="D9071" s="24" t="n">
        <f aca="false">IF($B$11="","",$B$11*EXP($B$12*C9071))</f>
        <v>1558.27263545107</v>
      </c>
      <c r="E9071" s="20" t="n">
        <f aca="true">IF($B$10="","",$B$10*(1-$B$14+2*$B$14*RAND()))</f>
        <v>3.81597375843706</v>
      </c>
      <c r="F9071" s="21" t="n">
        <f aca="false">INDEX($E$17:$E$28,B9071)</f>
        <v>4.92562580645161</v>
      </c>
      <c r="G9071" s="25" t="n">
        <f aca="false">IF(OR(D9071="",E9071="",F9071=""),"",D9071*($B$7-$B$8-F9071-E9071))</f>
        <v>6230.59798360966</v>
      </c>
      <c r="H9071" s="25" t="n">
        <f aca="false">IF(D9071="","",D9071*$F$30)</f>
        <v>7790.11655914701</v>
      </c>
    </row>
    <row r="9072" customFormat="false" ht="15" hidden="false" customHeight="false" outlineLevel="0" collapsed="false">
      <c r="A9072" s="2" t="n">
        <v>9038</v>
      </c>
      <c r="B9072" s="2" t="n">
        <v>2</v>
      </c>
      <c r="C9072" s="22" t="n">
        <f aca="true">NORMSINV(MAX(RAND(),0.000000000001))</f>
        <v>0.266563118983675</v>
      </c>
      <c r="D9072" s="24" t="n">
        <f aca="false">IF($B$11="","",$B$11*EXP($B$12*C9072))</f>
        <v>1037.75338375309</v>
      </c>
      <c r="E9072" s="20" t="n">
        <f aca="true">IF($B$10="","",$B$10*(1-$B$14+2*$B$14*RAND()))</f>
        <v>3.71982640561811</v>
      </c>
      <c r="F9072" s="21" t="n">
        <f aca="false">INDEX($E$17:$E$28,B9072)</f>
        <v>5.0612</v>
      </c>
      <c r="G9072" s="25" t="n">
        <f aca="false">IF(OR(D9072="",E9072="",F9072=""),"",D9072*($B$7-$B$8-F9072-E9072))</f>
        <v>4108.43824375894</v>
      </c>
      <c r="H9072" s="25" t="n">
        <f aca="false">IF(D9072="","",D9072*$F$30)</f>
        <v>5187.93671605844</v>
      </c>
    </row>
    <row r="9073" customFormat="false" ht="15" hidden="false" customHeight="false" outlineLevel="0" collapsed="false">
      <c r="A9073" s="2" t="n">
        <v>9039</v>
      </c>
      <c r="B9073" s="2" t="n">
        <v>3</v>
      </c>
      <c r="C9073" s="22" t="n">
        <f aca="true">NORMSINV(MAX(RAND(),0.000000000001))</f>
        <v>0.188306226642522</v>
      </c>
      <c r="D9073" s="24" t="n">
        <f aca="false">IF($B$11="","",$B$11*EXP($B$12*C9073))</f>
        <v>1004.09171796398</v>
      </c>
      <c r="E9073" s="20" t="n">
        <f aca="true">IF($B$10="","",$B$10*(1-$B$14+2*$B$14*RAND()))</f>
        <v>3.92003087824722</v>
      </c>
      <c r="F9073" s="21" t="n">
        <f aca="false">INDEX($E$17:$E$28,B9073)</f>
        <v>5.0612</v>
      </c>
      <c r="G9073" s="25" t="n">
        <f aca="false">IF(OR(D9073="",E9073="",F9073=""),"",D9073*($B$7-$B$8-F9073-E9073))</f>
        <v>3774.1489448907</v>
      </c>
      <c r="H9073" s="25" t="n">
        <f aca="false">IF(D9073="","",D9073*$F$30)</f>
        <v>5019.65531644552</v>
      </c>
    </row>
    <row r="9074" customFormat="false" ht="15" hidden="false" customHeight="false" outlineLevel="0" collapsed="false">
      <c r="A9074" s="2" t="n">
        <v>9040</v>
      </c>
      <c r="B9074" s="2" t="n">
        <v>4</v>
      </c>
      <c r="C9074" s="22" t="n">
        <f aca="true">NORMSINV(MAX(RAND(),0.000000000001))</f>
        <v>0.908870006473979</v>
      </c>
      <c r="D9074" s="24" t="n">
        <f aca="false">IF($B$11="","",$B$11*EXP($B$12*C9074))</f>
        <v>1360.29895539202</v>
      </c>
      <c r="E9074" s="20" t="n">
        <f aca="true">IF($B$10="","",$B$10*(1-$B$14+2*$B$14*RAND()))</f>
        <v>3.41486467702712</v>
      </c>
      <c r="F9074" s="21" t="n">
        <f aca="false">INDEX($E$17:$E$28,B9074)</f>
        <v>4.89657419354839</v>
      </c>
      <c r="G9074" s="25" t="n">
        <f aca="false">IF(OR(D9074="",E9074="",F9074=""),"",D9074*($B$7-$B$8-F9074-E9074))</f>
        <v>6024.16707824583</v>
      </c>
      <c r="H9074" s="25" t="n">
        <f aca="false">IF(D9074="","",D9074*$F$30)</f>
        <v>6800.40653779577</v>
      </c>
    </row>
    <row r="9075" customFormat="false" ht="15" hidden="false" customHeight="false" outlineLevel="0" collapsed="false">
      <c r="A9075" s="2" t="n">
        <v>9041</v>
      </c>
      <c r="B9075" s="2" t="n">
        <v>5</v>
      </c>
      <c r="C9075" s="22" t="n">
        <f aca="true">NORMSINV(MAX(RAND(),0.000000000001))</f>
        <v>-1.09119740171577</v>
      </c>
      <c r="D9075" s="24" t="n">
        <f aca="false">IF($B$11="","",$B$11*EXP($B$12*C9075))</f>
        <v>585.636468862582</v>
      </c>
      <c r="E9075" s="20" t="n">
        <f aca="true">IF($B$10="","",$B$10*(1-$B$14+2*$B$14*RAND()))</f>
        <v>3.55551514357506</v>
      </c>
      <c r="F9075" s="21" t="n">
        <f aca="false">INDEX($E$17:$E$28,B9075)</f>
        <v>4.761</v>
      </c>
      <c r="G9075" s="25" t="n">
        <f aca="false">IF(OR(D9075="",E9075="",F9075=""),"",D9075*($B$7-$B$8-F9075-E9075))</f>
        <v>2590.55405138381</v>
      </c>
      <c r="H9075" s="25" t="n">
        <f aca="false">IF(D9075="","",D9075*$F$30)</f>
        <v>2927.71383513782</v>
      </c>
    </row>
    <row r="9076" customFormat="false" ht="15" hidden="false" customHeight="false" outlineLevel="0" collapsed="false">
      <c r="A9076" s="2" t="n">
        <v>9042</v>
      </c>
      <c r="B9076" s="2" t="n">
        <v>6</v>
      </c>
      <c r="C9076" s="22" t="n">
        <f aca="true">NORMSINV(MAX(RAND(),0.000000000001))</f>
        <v>-0.983348352623918</v>
      </c>
      <c r="D9076" s="24" t="n">
        <f aca="false">IF($B$11="","",$B$11*EXP($B$12*C9076))</f>
        <v>612.864070371485</v>
      </c>
      <c r="E9076" s="20" t="n">
        <f aca="true">IF($B$10="","",$B$10*(1-$B$14+2*$B$14*RAND()))</f>
        <v>4.02009340881684</v>
      </c>
      <c r="F9076" s="21" t="n">
        <f aca="false">INDEX($E$17:$E$28,B9076)</f>
        <v>4.761</v>
      </c>
      <c r="G9076" s="25" t="n">
        <f aca="false">IF(OR(D9076="",E9076="",F9076=""),"",D9076*($B$7-$B$8-F9076-E9076))</f>
        <v>2426.27160769301</v>
      </c>
      <c r="H9076" s="25" t="n">
        <f aca="false">IF(D9076="","",D9076*$F$30)</f>
        <v>3063.83006060113</v>
      </c>
    </row>
    <row r="9077" customFormat="false" ht="15" hidden="false" customHeight="false" outlineLevel="0" collapsed="false">
      <c r="A9077" s="2" t="n">
        <v>9043</v>
      </c>
      <c r="B9077" s="2" t="n">
        <v>7</v>
      </c>
      <c r="C9077" s="22" t="n">
        <f aca="true">NORMSINV(MAX(RAND(),0.000000000001))</f>
        <v>0.722887284707993</v>
      </c>
      <c r="D9077" s="24" t="n">
        <f aca="false">IF($B$11="","",$B$11*EXP($B$12*C9077))</f>
        <v>1257.76669963929</v>
      </c>
      <c r="E9077" s="20" t="n">
        <f aca="true">IF($B$10="","",$B$10*(1-$B$14+2*$B$14*RAND()))</f>
        <v>3.50724990981726</v>
      </c>
      <c r="F9077" s="21" t="n">
        <f aca="false">INDEX($E$17:$E$28,B9077)</f>
        <v>4.761</v>
      </c>
      <c r="G9077" s="25" t="n">
        <f aca="false">IF(OR(D9077="",E9077="",F9077=""),"",D9077*($B$7-$B$8-F9077-E9077))</f>
        <v>5624.41835254086</v>
      </c>
      <c r="H9077" s="25" t="n">
        <f aca="false">IF(D9077="","",D9077*$F$30)</f>
        <v>6287.82728483676</v>
      </c>
    </row>
    <row r="9078" customFormat="false" ht="15" hidden="false" customHeight="false" outlineLevel="0" collapsed="false">
      <c r="A9078" s="2" t="n">
        <v>9044</v>
      </c>
      <c r="B9078" s="2" t="n">
        <v>8</v>
      </c>
      <c r="C9078" s="22" t="n">
        <f aca="true">NORMSINV(MAX(RAND(),0.000000000001))</f>
        <v>-1.2695117861701</v>
      </c>
      <c r="D9078" s="24" t="n">
        <f aca="false">IF($B$11="","",$B$11*EXP($B$12*C9078))</f>
        <v>543.246733301004</v>
      </c>
      <c r="E9078" s="20" t="n">
        <f aca="true">IF($B$10="","",$B$10*(1-$B$14+2*$B$14*RAND()))</f>
        <v>4.07983915523075</v>
      </c>
      <c r="F9078" s="21" t="n">
        <f aca="false">INDEX($E$17:$E$28,B9078)</f>
        <v>4.761</v>
      </c>
      <c r="G9078" s="25" t="n">
        <f aca="false">IF(OR(D9078="",E9078="",F9078=""),"",D9078*($B$7-$B$8-F9078-E9078))</f>
        <v>2118.20639153608</v>
      </c>
      <c r="H9078" s="25" t="n">
        <f aca="false">IF(D9078="","",D9078*$F$30)</f>
        <v>2715.79906911838</v>
      </c>
    </row>
    <row r="9079" customFormat="false" ht="15" hidden="false" customHeight="false" outlineLevel="0" collapsed="false">
      <c r="A9079" s="2" t="n">
        <v>9045</v>
      </c>
      <c r="B9079" s="2" t="n">
        <v>9</v>
      </c>
      <c r="C9079" s="22" t="n">
        <f aca="true">NORMSINV(MAX(RAND(),0.000000000001))</f>
        <v>-1.2631957311792</v>
      </c>
      <c r="D9079" s="24" t="n">
        <f aca="false">IF($B$11="","",$B$11*EXP($B$12*C9079))</f>
        <v>544.694440127812</v>
      </c>
      <c r="E9079" s="20" t="n">
        <f aca="true">IF($B$10="","",$B$10*(1-$B$14+2*$B$14*RAND()))</f>
        <v>3.65660788085247</v>
      </c>
      <c r="F9079" s="21" t="n">
        <f aca="false">INDEX($E$17:$E$28,B9079)</f>
        <v>4.761</v>
      </c>
      <c r="G9079" s="25" t="n">
        <f aca="false">IF(OR(D9079="",E9079="",F9079=""),"",D9079*($B$7-$B$8-F9079-E9079))</f>
        <v>2354.38295535193</v>
      </c>
      <c r="H9079" s="25" t="n">
        <f aca="false">IF(D9079="","",D9079*$F$30)</f>
        <v>2723.03644508696</v>
      </c>
    </row>
    <row r="9080" customFormat="false" ht="15" hidden="false" customHeight="false" outlineLevel="0" collapsed="false">
      <c r="A9080" s="2" t="n">
        <v>9046</v>
      </c>
      <c r="B9080" s="2" t="n">
        <v>10</v>
      </c>
      <c r="C9080" s="22" t="n">
        <f aca="true">NORMSINV(MAX(RAND(),0.000000000001))</f>
        <v>-0.890677119865083</v>
      </c>
      <c r="D9080" s="24" t="n">
        <f aca="false">IF($B$11="","",$B$11*EXP($B$12*C9080))</f>
        <v>637.268885868108</v>
      </c>
      <c r="E9080" s="20" t="n">
        <f aca="true">IF($B$10="","",$B$10*(1-$B$14+2*$B$14*RAND()))</f>
        <v>3.54633547461297</v>
      </c>
      <c r="F9080" s="21" t="n">
        <f aca="false">INDEX($E$17:$E$28,B9080)</f>
        <v>4.761</v>
      </c>
      <c r="G9080" s="25" t="n">
        <f aca="false">IF(OR(D9080="",E9080="",F9080=""),"",D9080*($B$7-$B$8-F9080-E9080))</f>
        <v>2824.79918352048</v>
      </c>
      <c r="H9080" s="25" t="n">
        <f aca="false">IF(D9080="","",D9080*$F$30)</f>
        <v>3185.83461423185</v>
      </c>
    </row>
    <row r="9081" customFormat="false" ht="15" hidden="false" customHeight="false" outlineLevel="0" collapsed="false">
      <c r="A9081" s="2" t="n">
        <v>9047</v>
      </c>
      <c r="B9081" s="2" t="n">
        <v>11</v>
      </c>
      <c r="C9081" s="22" t="n">
        <f aca="true">NORMSINV(MAX(RAND(),0.000000000001))</f>
        <v>-1.02304388110841</v>
      </c>
      <c r="D9081" s="24" t="n">
        <f aca="false">IF($B$11="","",$B$11*EXP($B$12*C9081))</f>
        <v>602.69834693298</v>
      </c>
      <c r="E9081" s="20" t="n">
        <f aca="true">IF($B$10="","",$B$10*(1-$B$14+2*$B$14*RAND()))</f>
        <v>3.48946673313875</v>
      </c>
      <c r="F9081" s="21" t="n">
        <f aca="false">INDEX($E$17:$E$28,B9081)</f>
        <v>4.761</v>
      </c>
      <c r="G9081" s="25" t="n">
        <f aca="false">IF(OR(D9081="",E9081="",F9081=""),"",D9081*($B$7-$B$8-F9081-E9081))</f>
        <v>2705.8342784379</v>
      </c>
      <c r="H9081" s="25" t="n">
        <f aca="false">IF(D9081="","",D9081*$F$30)</f>
        <v>3013.00957598735</v>
      </c>
    </row>
    <row r="9082" customFormat="false" ht="15" hidden="false" customHeight="false" outlineLevel="0" collapsed="false">
      <c r="A9082" s="2" t="n">
        <v>9048</v>
      </c>
      <c r="B9082" s="2" t="n">
        <v>12</v>
      </c>
      <c r="C9082" s="22" t="n">
        <f aca="true">NORMSINV(MAX(RAND(),0.000000000001))</f>
        <v>-1.18989841365029</v>
      </c>
      <c r="D9082" s="24" t="n">
        <f aca="false">IF($B$11="","",$B$11*EXP($B$12*C9082))</f>
        <v>561.779812008141</v>
      </c>
      <c r="E9082" s="20" t="n">
        <f aca="true">IF($B$10="","",$B$10*(1-$B$14+2*$B$14*RAND()))</f>
        <v>4.01195464321593</v>
      </c>
      <c r="F9082" s="21" t="n">
        <f aca="false">INDEX($E$17:$E$28,B9082)</f>
        <v>4.761</v>
      </c>
      <c r="G9082" s="25" t="n">
        <f aca="false">IF(OR(D9082="",E9082="",F9082=""),"",D9082*($B$7-$B$8-F9082-E9082))</f>
        <v>2228.60599476192</v>
      </c>
      <c r="H9082" s="25" t="n">
        <f aca="false">IF(D9082="","",D9082*$F$30)</f>
        <v>2808.4496361911</v>
      </c>
    </row>
    <row r="9083" customFormat="false" ht="15" hidden="false" customHeight="false" outlineLevel="0" collapsed="false">
      <c r="A9083" s="2" t="n">
        <v>9049</v>
      </c>
      <c r="B9083" s="2" t="n">
        <v>1</v>
      </c>
      <c r="C9083" s="22" t="n">
        <f aca="true">NORMSINV(MAX(RAND(),0.000000000001))</f>
        <v>1.32067613111479</v>
      </c>
      <c r="D9083" s="24" t="n">
        <f aca="false">IF($B$11="","",$B$11*EXP($B$12*C9083))</f>
        <v>1618.05631431911</v>
      </c>
      <c r="E9083" s="20" t="n">
        <f aca="true">IF($B$10="","",$B$10*(1-$B$14+2*$B$14*RAND()))</f>
        <v>3.91450684384336</v>
      </c>
      <c r="F9083" s="21" t="n">
        <f aca="false">INDEX($E$17:$E$28,B9083)</f>
        <v>4.92562580645161</v>
      </c>
      <c r="G9083" s="25" t="n">
        <f aca="false">IF(OR(D9083="",E9083="",F9083=""),"",D9083*($B$7-$B$8-F9083-E9083))</f>
        <v>6310.20499019714</v>
      </c>
      <c r="H9083" s="25" t="n">
        <f aca="false">IF(D9083="","",D9083*$F$30)</f>
        <v>8088.98712654409</v>
      </c>
    </row>
    <row r="9084" customFormat="false" ht="15" hidden="false" customHeight="false" outlineLevel="0" collapsed="false">
      <c r="A9084" s="2" t="n">
        <v>9050</v>
      </c>
      <c r="B9084" s="2" t="n">
        <v>2</v>
      </c>
      <c r="C9084" s="22" t="n">
        <f aca="true">NORMSINV(MAX(RAND(),0.000000000001))</f>
        <v>-0.802524377900121</v>
      </c>
      <c r="D9084" s="24" t="n">
        <f aca="false">IF($B$11="","",$B$11*EXP($B$12*C9084))</f>
        <v>661.38508756791</v>
      </c>
      <c r="E9084" s="20" t="n">
        <f aca="true">IF($B$10="","",$B$10*(1-$B$14+2*$B$14*RAND()))</f>
        <v>3.96289543287795</v>
      </c>
      <c r="F9084" s="21" t="n">
        <f aca="false">INDEX($E$17:$E$28,B9084)</f>
        <v>5.0612</v>
      </c>
      <c r="G9084" s="25" t="n">
        <f aca="false">IF(OR(D9084="",E9084="",F9084=""),"",D9084*($B$7-$B$8-F9084-E9084))</f>
        <v>2457.64386752001</v>
      </c>
      <c r="H9084" s="25" t="n">
        <f aca="false">IF(D9084="","",D9084*$F$30)</f>
        <v>3306.39632976949</v>
      </c>
    </row>
    <row r="9085" customFormat="false" ht="15" hidden="false" customHeight="false" outlineLevel="0" collapsed="false">
      <c r="A9085" s="2" t="n">
        <v>9051</v>
      </c>
      <c r="B9085" s="2" t="n">
        <v>3</v>
      </c>
      <c r="C9085" s="22" t="n">
        <f aca="true">NORMSINV(MAX(RAND(),0.000000000001))</f>
        <v>1.16928088144372</v>
      </c>
      <c r="D9085" s="24" t="n">
        <f aca="false">IF($B$11="","",$B$11*EXP($B$12*C9085))</f>
        <v>1518.05938988097</v>
      </c>
      <c r="E9085" s="20" t="n">
        <f aca="true">IF($B$10="","",$B$10*(1-$B$14+2*$B$14*RAND()))</f>
        <v>3.91684323408639</v>
      </c>
      <c r="F9085" s="21" t="n">
        <f aca="false">INDEX($E$17:$E$28,B9085)</f>
        <v>5.0612</v>
      </c>
      <c r="G9085" s="25" t="n">
        <f aca="false">IF(OR(D9085="",E9085="",F9085=""),"",D9085*($B$7-$B$8-F9085-E9085))</f>
        <v>5710.87379282141</v>
      </c>
      <c r="H9085" s="25" t="n">
        <f aca="false">IF(D9085="","",D9085*$F$30)</f>
        <v>7589.08250189295</v>
      </c>
    </row>
    <row r="9086" customFormat="false" ht="15" hidden="false" customHeight="false" outlineLevel="0" collapsed="false">
      <c r="A9086" s="2" t="n">
        <v>9052</v>
      </c>
      <c r="B9086" s="2" t="n">
        <v>4</v>
      </c>
      <c r="C9086" s="22" t="n">
        <f aca="true">NORMSINV(MAX(RAND(),0.000000000001))</f>
        <v>1.64536362086162</v>
      </c>
      <c r="D9086" s="24" t="n">
        <f aca="false">IF($B$11="","",$B$11*EXP($B$12*C9086))</f>
        <v>1855.28424022317</v>
      </c>
      <c r="E9086" s="20" t="n">
        <f aca="true">IF($B$10="","",$B$10*(1-$B$14+2*$B$14*RAND()))</f>
        <v>4.1021221049344</v>
      </c>
      <c r="F9086" s="21" t="n">
        <f aca="false">INDEX($E$17:$E$28,B9086)</f>
        <v>4.89657419354839</v>
      </c>
      <c r="G9086" s="25" t="n">
        <f aca="false">IF(OR(D9086="",E9086="",F9086=""),"",D9086*($B$7-$B$8-F9086-E9086))</f>
        <v>6941.18179531349</v>
      </c>
      <c r="H9086" s="25" t="n">
        <f aca="false">IF(D9086="","",D9086*$F$30)</f>
        <v>9274.93697372365</v>
      </c>
    </row>
    <row r="9087" customFormat="false" ht="15" hidden="false" customHeight="false" outlineLevel="0" collapsed="false">
      <c r="A9087" s="2" t="n">
        <v>9053</v>
      </c>
      <c r="B9087" s="2" t="n">
        <v>5</v>
      </c>
      <c r="C9087" s="22" t="n">
        <f aca="true">NORMSINV(MAX(RAND(),0.000000000001))</f>
        <v>2.31686797324842</v>
      </c>
      <c r="D9087" s="24" t="n">
        <f aca="false">IF($B$11="","",$B$11*EXP($B$12*C9087))</f>
        <v>2462.03208959453</v>
      </c>
      <c r="E9087" s="20" t="n">
        <f aca="true">IF($B$10="","",$B$10*(1-$B$14+2*$B$14*RAND()))</f>
        <v>4.00751453161034</v>
      </c>
      <c r="F9087" s="21" t="n">
        <f aca="false">INDEX($E$17:$E$28,B9087)</f>
        <v>4.761</v>
      </c>
      <c r="G9087" s="25" t="n">
        <f aca="false">IF(OR(D9087="",E9087="",F9087=""),"",D9087*($B$7-$B$8-F9087-E9087))</f>
        <v>9777.92466653371</v>
      </c>
      <c r="H9087" s="25" t="n">
        <f aca="false">IF(D9087="","",D9087*$F$30)</f>
        <v>12308.190822301</v>
      </c>
    </row>
    <row r="9088" customFormat="false" ht="15" hidden="false" customHeight="false" outlineLevel="0" collapsed="false">
      <c r="A9088" s="2" t="n">
        <v>9054</v>
      </c>
      <c r="B9088" s="2" t="n">
        <v>6</v>
      </c>
      <c r="C9088" s="22" t="n">
        <f aca="true">NORMSINV(MAX(RAND(),0.000000000001))</f>
        <v>0.709334055452266</v>
      </c>
      <c r="D9088" s="24" t="n">
        <f aca="false">IF($B$11="","",$B$11*EXP($B$12*C9088))</f>
        <v>1250.6042278258</v>
      </c>
      <c r="E9088" s="20" t="n">
        <f aca="true">IF($B$10="","",$B$10*(1-$B$14+2*$B$14*RAND()))</f>
        <v>3.60297689544782</v>
      </c>
      <c r="F9088" s="21" t="n">
        <f aca="false">INDEX($E$17:$E$28,B9088)</f>
        <v>4.761</v>
      </c>
      <c r="G9088" s="25" t="n">
        <f aca="false">IF(OR(D9088="",E9088="",F9088=""),"",D9088*($B$7-$B$8-F9088-E9088))</f>
        <v>5472.67299561633</v>
      </c>
      <c r="H9088" s="25" t="n">
        <f aca="false">IF(D9088="","",D9088*$F$30)</f>
        <v>6252.02065574672</v>
      </c>
    </row>
    <row r="9089" customFormat="false" ht="15" hidden="false" customHeight="false" outlineLevel="0" collapsed="false">
      <c r="A9089" s="2" t="n">
        <v>9055</v>
      </c>
      <c r="B9089" s="2" t="n">
        <v>7</v>
      </c>
      <c r="C9089" s="22" t="n">
        <f aca="true">NORMSINV(MAX(RAND(),0.000000000001))</f>
        <v>0.304020816773268</v>
      </c>
      <c r="D9089" s="24" t="n">
        <f aca="false">IF($B$11="","",$B$11*EXP($B$12*C9089))</f>
        <v>1054.26260655287</v>
      </c>
      <c r="E9089" s="20" t="n">
        <f aca="true">IF($B$10="","",$B$10*(1-$B$14+2*$B$14*RAND()))</f>
        <v>4.00450386130015</v>
      </c>
      <c r="F9089" s="21" t="n">
        <f aca="false">INDEX($E$17:$E$28,B9089)</f>
        <v>4.761</v>
      </c>
      <c r="G9089" s="25" t="n">
        <f aca="false">IF(OR(D9089="",E9089="",F9089=""),"",D9089*($B$7-$B$8-F9089-E9089))</f>
        <v>4190.16265892002</v>
      </c>
      <c r="H9089" s="25" t="n">
        <f aca="false">IF(D9089="","",D9089*$F$30)</f>
        <v>5270.4696226791</v>
      </c>
    </row>
    <row r="9090" customFormat="false" ht="15" hidden="false" customHeight="false" outlineLevel="0" collapsed="false">
      <c r="A9090" s="2" t="n">
        <v>9056</v>
      </c>
      <c r="B9090" s="2" t="n">
        <v>8</v>
      </c>
      <c r="C9090" s="22" t="n">
        <f aca="true">NORMSINV(MAX(RAND(),0.000000000001))</f>
        <v>-0.121283206883201</v>
      </c>
      <c r="D9090" s="24" t="n">
        <f aca="false">IF($B$11="","",$B$11*EXP($B$12*C9090))</f>
        <v>881.291254439067</v>
      </c>
      <c r="E9090" s="20" t="n">
        <f aca="true">IF($B$10="","",$B$10*(1-$B$14+2*$B$14*RAND()))</f>
        <v>4.06902048506246</v>
      </c>
      <c r="F9090" s="21" t="n">
        <f aca="false">INDEX($E$17:$E$28,B9090)</f>
        <v>4.761</v>
      </c>
      <c r="G9090" s="25" t="n">
        <f aca="false">IF(OR(D9090="",E9090="",F9090=""),"",D9090*($B$7-$B$8-F9090-E9090))</f>
        <v>3445.83075155036</v>
      </c>
      <c r="H9090" s="25" t="n">
        <f aca="false">IF(D9090="","",D9090*$F$30)</f>
        <v>4405.75123919179</v>
      </c>
    </row>
    <row r="9091" customFormat="false" ht="15" hidden="false" customHeight="false" outlineLevel="0" collapsed="false">
      <c r="A9091" s="2" t="n">
        <v>9057</v>
      </c>
      <c r="B9091" s="2" t="n">
        <v>9</v>
      </c>
      <c r="C9091" s="22" t="n">
        <f aca="true">NORMSINV(MAX(RAND(),0.000000000001))</f>
        <v>-0.619691431148968</v>
      </c>
      <c r="D9091" s="24" t="n">
        <f aca="false">IF($B$11="","",$B$11*EXP($B$12*C9091))</f>
        <v>714.352010857817</v>
      </c>
      <c r="E9091" s="20" t="n">
        <f aca="true">IF($B$10="","",$B$10*(1-$B$14+2*$B$14*RAND()))</f>
        <v>3.87047670757596</v>
      </c>
      <c r="F9091" s="21" t="n">
        <f aca="false">INDEX($E$17:$E$28,B9091)</f>
        <v>4.761</v>
      </c>
      <c r="G9091" s="25" t="n">
        <f aca="false">IF(OR(D9091="",E9091="",F9091=""),"",D9091*($B$7-$B$8-F9091-E9091))</f>
        <v>2934.93187559929</v>
      </c>
      <c r="H9091" s="25" t="n">
        <f aca="false">IF(D9091="","",D9091*$F$30)</f>
        <v>3571.1885726804</v>
      </c>
    </row>
    <row r="9092" customFormat="false" ht="15" hidden="false" customHeight="false" outlineLevel="0" collapsed="false">
      <c r="A9092" s="2" t="n">
        <v>9058</v>
      </c>
      <c r="B9092" s="2" t="n">
        <v>10</v>
      </c>
      <c r="C9092" s="22" t="n">
        <f aca="true">NORMSINV(MAX(RAND(),0.000000000001))</f>
        <v>0.335261947004465</v>
      </c>
      <c r="D9092" s="24" t="n">
        <f aca="false">IF($B$11="","",$B$11*EXP($B$12*C9092))</f>
        <v>1068.23261763275</v>
      </c>
      <c r="E9092" s="20" t="n">
        <f aca="true">IF($B$10="","",$B$10*(1-$B$14+2*$B$14*RAND()))</f>
        <v>4.06763999284034</v>
      </c>
      <c r="F9092" s="21" t="n">
        <f aca="false">INDEX($E$17:$E$28,B9092)</f>
        <v>4.761</v>
      </c>
      <c r="G9092" s="25" t="n">
        <f aca="false">IF(OR(D9092="",E9092="",F9092=""),"",D9092*($B$7-$B$8-F9092-E9092))</f>
        <v>4178.24233895221</v>
      </c>
      <c r="H9092" s="25" t="n">
        <f aca="false">IF(D9092="","",D9092*$F$30)</f>
        <v>5340.30850206964</v>
      </c>
    </row>
    <row r="9093" customFormat="false" ht="15" hidden="false" customHeight="false" outlineLevel="0" collapsed="false">
      <c r="A9093" s="2" t="n">
        <v>9059</v>
      </c>
      <c r="B9093" s="2" t="n">
        <v>11</v>
      </c>
      <c r="C9093" s="22" t="n">
        <f aca="true">NORMSINV(MAX(RAND(),0.000000000001))</f>
        <v>0.312608007316827</v>
      </c>
      <c r="D9093" s="24" t="n">
        <f aca="false">IF($B$11="","",$B$11*EXP($B$12*C9093))</f>
        <v>1058.08420817937</v>
      </c>
      <c r="E9093" s="20" t="n">
        <f aca="true">IF($B$10="","",$B$10*(1-$B$14+2*$B$14*RAND()))</f>
        <v>3.57265787252017</v>
      </c>
      <c r="F9093" s="21" t="n">
        <f aca="false">INDEX($E$17:$E$28,B9093)</f>
        <v>4.761</v>
      </c>
      <c r="G9093" s="25" t="n">
        <f aca="false">IF(OR(D9093="",E9093="",F9093=""),"",D9093*($B$7-$B$8-F9093-E9093))</f>
        <v>4662.28102092191</v>
      </c>
      <c r="H9093" s="25" t="n">
        <f aca="false">IF(D9093="","",D9093*$F$30)</f>
        <v>5289.57457353032</v>
      </c>
    </row>
    <row r="9094" customFormat="false" ht="15" hidden="false" customHeight="false" outlineLevel="0" collapsed="false">
      <c r="A9094" s="2" t="n">
        <v>9060</v>
      </c>
      <c r="B9094" s="2" t="n">
        <v>12</v>
      </c>
      <c r="C9094" s="22" t="n">
        <f aca="true">NORMSINV(MAX(RAND(),0.000000000001))</f>
        <v>0.688480326060694</v>
      </c>
      <c r="D9094" s="24" t="n">
        <f aca="false">IF($B$11="","",$B$11*EXP($B$12*C9094))</f>
        <v>1239.66324093695</v>
      </c>
      <c r="E9094" s="20" t="n">
        <f aca="true">IF($B$10="","",$B$10*(1-$B$14+2*$B$14*RAND()))</f>
        <v>3.94673155272391</v>
      </c>
      <c r="F9094" s="21" t="n">
        <f aca="false">INDEX($E$17:$E$28,B9094)</f>
        <v>4.761</v>
      </c>
      <c r="G9094" s="25" t="n">
        <f aca="false">IF(OR(D9094="",E9094="",F9094=""),"",D9094*($B$7-$B$8-F9094-E9094))</f>
        <v>4998.65497167809</v>
      </c>
      <c r="H9094" s="25" t="n">
        <f aca="false">IF(D9094="","",D9094*$F$30)</f>
        <v>6197.32447409201</v>
      </c>
    </row>
    <row r="9095" customFormat="false" ht="15" hidden="false" customHeight="false" outlineLevel="0" collapsed="false">
      <c r="A9095" s="2" t="n">
        <v>9061</v>
      </c>
      <c r="B9095" s="2" t="n">
        <v>1</v>
      </c>
      <c r="C9095" s="22" t="n">
        <f aca="true">NORMSINV(MAX(RAND(),0.000000000001))</f>
        <v>-0.397456250060668</v>
      </c>
      <c r="D9095" s="24" t="n">
        <f aca="false">IF($B$11="","",$B$11*EXP($B$12*C9095))</f>
        <v>784.477756078729</v>
      </c>
      <c r="E9095" s="20" t="n">
        <f aca="true">IF($B$10="","",$B$10*(1-$B$14+2*$B$14*RAND()))</f>
        <v>3.74585143253144</v>
      </c>
      <c r="F9095" s="21" t="n">
        <f aca="false">INDEX($E$17:$E$28,B9095)</f>
        <v>4.92562580645161</v>
      </c>
      <c r="G9095" s="25" t="n">
        <f aca="false">IF(OR(D9095="",E9095="",F9095=""),"",D9095*($B$7-$B$8-F9095-E9095))</f>
        <v>3191.66560611781</v>
      </c>
      <c r="H9095" s="25" t="n">
        <f aca="false">IF(D9095="","",D9095*$F$30)</f>
        <v>3921.76119818878</v>
      </c>
    </row>
    <row r="9096" customFormat="false" ht="15" hidden="false" customHeight="false" outlineLevel="0" collapsed="false">
      <c r="A9096" s="2" t="n">
        <v>9062</v>
      </c>
      <c r="B9096" s="2" t="n">
        <v>2</v>
      </c>
      <c r="C9096" s="22" t="n">
        <f aca="true">NORMSINV(MAX(RAND(),0.000000000001))</f>
        <v>-0.510249448625078</v>
      </c>
      <c r="D9096" s="24" t="n">
        <f aca="false">IF($B$11="","",$B$11*EXP($B$12*C9096))</f>
        <v>748.065836654149</v>
      </c>
      <c r="E9096" s="20" t="n">
        <f aca="true">IF($B$10="","",$B$10*(1-$B$14+2*$B$14*RAND()))</f>
        <v>3.82339232114693</v>
      </c>
      <c r="F9096" s="21" t="n">
        <f aca="false">INDEX($E$17:$E$28,B9096)</f>
        <v>5.0612</v>
      </c>
      <c r="G9096" s="25" t="n">
        <f aca="false">IF(OR(D9096="",E9096="",F9096=""),"",D9096*($B$7-$B$8-F9096-E9096))</f>
        <v>2884.09877092405</v>
      </c>
      <c r="H9096" s="25" t="n">
        <f aca="false">IF(D9096="","",D9096*$F$30)</f>
        <v>3739.73073060142</v>
      </c>
    </row>
    <row r="9097" customFormat="false" ht="15" hidden="false" customHeight="false" outlineLevel="0" collapsed="false">
      <c r="A9097" s="2" t="n">
        <v>9063</v>
      </c>
      <c r="B9097" s="2" t="n">
        <v>3</v>
      </c>
      <c r="C9097" s="22" t="n">
        <f aca="true">NORMSINV(MAX(RAND(),0.000000000001))</f>
        <v>0.610757514433064</v>
      </c>
      <c r="D9097" s="24" t="n">
        <f aca="false">IF($B$11="","",$B$11*EXP($B$12*C9097))</f>
        <v>1199.72217286371</v>
      </c>
      <c r="E9097" s="20" t="n">
        <f aca="true">IF($B$10="","",$B$10*(1-$B$14+2*$B$14*RAND()))</f>
        <v>3.78357369991197</v>
      </c>
      <c r="F9097" s="21" t="n">
        <f aca="false">INDEX($E$17:$E$28,B9097)</f>
        <v>5.0612</v>
      </c>
      <c r="G9097" s="25" t="n">
        <f aca="false">IF(OR(D9097="",E9097="",F9097=""),"",D9097*($B$7-$B$8-F9097-E9097))</f>
        <v>4673.18936053748</v>
      </c>
      <c r="H9097" s="25" t="n">
        <f aca="false">IF(D9097="","",D9097*$F$30)</f>
        <v>5997.65108658025</v>
      </c>
    </row>
    <row r="9098" customFormat="false" ht="15" hidden="false" customHeight="false" outlineLevel="0" collapsed="false">
      <c r="A9098" s="2" t="n">
        <v>9064</v>
      </c>
      <c r="B9098" s="2" t="n">
        <v>4</v>
      </c>
      <c r="C9098" s="22" t="n">
        <f aca="true">NORMSINV(MAX(RAND(),0.000000000001))</f>
        <v>1.66434305228294</v>
      </c>
      <c r="D9098" s="24" t="n">
        <f aca="false">IF($B$11="","",$B$11*EXP($B$12*C9098))</f>
        <v>1870.18097064065</v>
      </c>
      <c r="E9098" s="20" t="n">
        <f aca="true">IF($B$10="","",$B$10*(1-$B$14+2*$B$14*RAND()))</f>
        <v>4.02709646938135</v>
      </c>
      <c r="F9098" s="21" t="n">
        <f aca="false">INDEX($E$17:$E$28,B9098)</f>
        <v>4.89657419354839</v>
      </c>
      <c r="G9098" s="25" t="n">
        <f aca="false">IF(OR(D9098="",E9098="",F9098=""),"",D9098*($B$7-$B$8-F9098-E9098))</f>
        <v>7137.22650388648</v>
      </c>
      <c r="H9098" s="25" t="n">
        <f aca="false">IF(D9098="","",D9098*$F$30)</f>
        <v>9349.40870842676</v>
      </c>
    </row>
    <row r="9099" customFormat="false" ht="15" hidden="false" customHeight="false" outlineLevel="0" collapsed="false">
      <c r="A9099" s="2" t="n">
        <v>9065</v>
      </c>
      <c r="B9099" s="2" t="n">
        <v>5</v>
      </c>
      <c r="C9099" s="22" t="n">
        <f aca="true">NORMSINV(MAX(RAND(),0.000000000001))</f>
        <v>0.51389477851377</v>
      </c>
      <c r="D9099" s="24" t="n">
        <f aca="false">IF($B$11="","",$B$11*EXP($B$12*C9099))</f>
        <v>1151.74172176617</v>
      </c>
      <c r="E9099" s="20" t="n">
        <f aca="true">IF($B$10="","",$B$10*(1-$B$14+2*$B$14*RAND()))</f>
        <v>3.97226461562021</v>
      </c>
      <c r="F9099" s="21" t="n">
        <f aca="false">INDEX($E$17:$E$28,B9099)</f>
        <v>4.761</v>
      </c>
      <c r="G9099" s="25" t="n">
        <f aca="false">IF(OR(D9099="",E9099="",F9099=""),"",D9099*($B$7-$B$8-F9099-E9099))</f>
        <v>4614.724310267</v>
      </c>
      <c r="H9099" s="25" t="n">
        <f aca="false">IF(D9099="","",D9099*$F$30)</f>
        <v>5757.78721545342</v>
      </c>
    </row>
    <row r="9100" customFormat="false" ht="15" hidden="false" customHeight="false" outlineLevel="0" collapsed="false">
      <c r="A9100" s="2" t="n">
        <v>9066</v>
      </c>
      <c r="B9100" s="2" t="n">
        <v>6</v>
      </c>
      <c r="C9100" s="22" t="n">
        <f aca="true">NORMSINV(MAX(RAND(),0.000000000001))</f>
        <v>-1.33094994909864</v>
      </c>
      <c r="D9100" s="24" t="n">
        <f aca="false">IF($B$11="","",$B$11*EXP($B$12*C9100))</f>
        <v>529.363662693234</v>
      </c>
      <c r="E9100" s="20" t="n">
        <f aca="true">IF($B$10="","",$B$10*(1-$B$14+2*$B$14*RAND()))</f>
        <v>3.51783146261325</v>
      </c>
      <c r="F9100" s="21" t="n">
        <f aca="false">INDEX($E$17:$E$28,B9100)</f>
        <v>4.761</v>
      </c>
      <c r="G9100" s="25" t="n">
        <f aca="false">IF(OR(D9100="",E9100="",F9100=""),"",D9100*($B$7-$B$8-F9100-E9100))</f>
        <v>2361.58051684287</v>
      </c>
      <c r="H9100" s="25" t="n">
        <f aca="false">IF(D9100="","",D9100*$F$30)</f>
        <v>2646.39482253601</v>
      </c>
    </row>
    <row r="9101" customFormat="false" ht="15" hidden="false" customHeight="false" outlineLevel="0" collapsed="false">
      <c r="A9101" s="2" t="n">
        <v>9067</v>
      </c>
      <c r="B9101" s="2" t="n">
        <v>7</v>
      </c>
      <c r="C9101" s="22" t="n">
        <f aca="true">NORMSINV(MAX(RAND(),0.000000000001))</f>
        <v>0.0577589136433335</v>
      </c>
      <c r="D9101" s="24" t="n">
        <f aca="false">IF($B$11="","",$B$11*EXP($B$12*C9101))</f>
        <v>950.350097860338</v>
      </c>
      <c r="E9101" s="20" t="n">
        <f aca="true">IF($B$10="","",$B$10*(1-$B$14+2*$B$14*RAND()))</f>
        <v>3.95527578076993</v>
      </c>
      <c r="F9101" s="21" t="n">
        <f aca="false">INDEX($E$17:$E$28,B9101)</f>
        <v>4.761</v>
      </c>
      <c r="G9101" s="25" t="n">
        <f aca="false">IF(OR(D9101="",E9101="",F9101=""),"",D9101*($B$7-$B$8-F9101-E9101))</f>
        <v>3823.94670550831</v>
      </c>
      <c r="H9101" s="25" t="n">
        <f aca="false">IF(D9101="","",D9101*$F$30)</f>
        <v>4750.9902092234</v>
      </c>
    </row>
    <row r="9102" customFormat="false" ht="15" hidden="false" customHeight="false" outlineLevel="0" collapsed="false">
      <c r="A9102" s="2" t="n">
        <v>9068</v>
      </c>
      <c r="B9102" s="2" t="n">
        <v>8</v>
      </c>
      <c r="C9102" s="22" t="n">
        <f aca="true">NORMSINV(MAX(RAND(),0.000000000001))</f>
        <v>1.77911373865975</v>
      </c>
      <c r="D9102" s="24" t="n">
        <f aca="false">IF($B$11="","",$B$11*EXP($B$12*C9102))</f>
        <v>1962.84641967686</v>
      </c>
      <c r="E9102" s="20" t="n">
        <f aca="true">IF($B$10="","",$B$10*(1-$B$14+2*$B$14*RAND()))</f>
        <v>3.75063873979782</v>
      </c>
      <c r="F9102" s="21" t="n">
        <f aca="false">INDEX($E$17:$E$28,B9102)</f>
        <v>4.761</v>
      </c>
      <c r="G9102" s="25" t="n">
        <f aca="false">IF(OR(D9102="",E9102="",F9102=""),"",D9102*($B$7-$B$8-F9102-E9102))</f>
        <v>8299.62376068819</v>
      </c>
      <c r="H9102" s="25" t="n">
        <f aca="false">IF(D9102="","",D9102*$F$30)</f>
        <v>9812.66182124856</v>
      </c>
    </row>
    <row r="9103" customFormat="false" ht="15" hidden="false" customHeight="false" outlineLevel="0" collapsed="false">
      <c r="A9103" s="2" t="n">
        <v>9069</v>
      </c>
      <c r="B9103" s="2" t="n">
        <v>9</v>
      </c>
      <c r="C9103" s="22" t="n">
        <f aca="true">NORMSINV(MAX(RAND(),0.000000000001))</f>
        <v>0.366952530230992</v>
      </c>
      <c r="D9103" s="24" t="n">
        <f aca="false">IF($B$11="","",$B$11*EXP($B$12*C9103))</f>
        <v>1082.59275162189</v>
      </c>
      <c r="E9103" s="20" t="n">
        <f aca="true">IF($B$10="","",$B$10*(1-$B$14+2*$B$14*RAND()))</f>
        <v>3.69520193575568</v>
      </c>
      <c r="F9103" s="21" t="n">
        <f aca="false">INDEX($E$17:$E$28,B9103)</f>
        <v>4.761</v>
      </c>
      <c r="G9103" s="25" t="n">
        <f aca="false">IF(OR(D9103="",E9103="",F9103=""),"",D9103*($B$7-$B$8-F9103-E9103))</f>
        <v>4637.60873376278</v>
      </c>
      <c r="H9103" s="25" t="n">
        <f aca="false">IF(D9103="","",D9103*$F$30)</f>
        <v>5412.09768390816</v>
      </c>
    </row>
    <row r="9104" customFormat="false" ht="15" hidden="false" customHeight="false" outlineLevel="0" collapsed="false">
      <c r="A9104" s="2" t="n">
        <v>9070</v>
      </c>
      <c r="B9104" s="2" t="n">
        <v>10</v>
      </c>
      <c r="C9104" s="22" t="n">
        <f aca="true">NORMSINV(MAX(RAND(),0.000000000001))</f>
        <v>-0.374332061533454</v>
      </c>
      <c r="D9104" s="24" t="n">
        <f aca="false">IF($B$11="","",$B$11*EXP($B$12*C9104))</f>
        <v>792.158870594235</v>
      </c>
      <c r="E9104" s="20" t="n">
        <f aca="true">IF($B$10="","",$B$10*(1-$B$14+2*$B$14*RAND()))</f>
        <v>3.69353009751204</v>
      </c>
      <c r="F9104" s="21" t="n">
        <f aca="false">INDEX($E$17:$E$28,B9104)</f>
        <v>4.761</v>
      </c>
      <c r="G9104" s="25" t="n">
        <f aca="false">IF(OR(D9104="",E9104="",F9104=""),"",D9104*($B$7-$B$8-F9104-E9104))</f>
        <v>3394.77299792045</v>
      </c>
      <c r="H9104" s="25" t="n">
        <f aca="false">IF(D9104="","",D9104*$F$30)</f>
        <v>3960.1606258747</v>
      </c>
    </row>
    <row r="9105" customFormat="false" ht="15" hidden="false" customHeight="false" outlineLevel="0" collapsed="false">
      <c r="A9105" s="2" t="n">
        <v>9071</v>
      </c>
      <c r="B9105" s="2" t="n">
        <v>11</v>
      </c>
      <c r="C9105" s="22" t="n">
        <f aca="true">NORMSINV(MAX(RAND(),0.000000000001))</f>
        <v>-1.0041902903063</v>
      </c>
      <c r="D9105" s="24" t="n">
        <f aca="false">IF($B$11="","",$B$11*EXP($B$12*C9105))</f>
        <v>607.505410364635</v>
      </c>
      <c r="E9105" s="20" t="n">
        <f aca="true">IF($B$10="","",$B$10*(1-$B$14+2*$B$14*RAND()))</f>
        <v>3.69366405219214</v>
      </c>
      <c r="F9105" s="21" t="n">
        <f aca="false">INDEX($E$17:$E$28,B9105)</f>
        <v>4.761</v>
      </c>
      <c r="G9105" s="25" t="n">
        <f aca="false">IF(OR(D9105="",E9105="",F9105=""),"",D9105*($B$7-$B$8-F9105-E9105))</f>
        <v>2603.36477352334</v>
      </c>
      <c r="H9105" s="25" t="n">
        <f aca="false">IF(D9105="","",D9105*$F$30)</f>
        <v>3037.04104749488</v>
      </c>
    </row>
    <row r="9106" customFormat="false" ht="15" hidden="false" customHeight="false" outlineLevel="0" collapsed="false">
      <c r="A9106" s="2" t="n">
        <v>9072</v>
      </c>
      <c r="B9106" s="2" t="n">
        <v>12</v>
      </c>
      <c r="C9106" s="22" t="n">
        <f aca="true">NORMSINV(MAX(RAND(),0.000000000001))</f>
        <v>-1.39032622134578</v>
      </c>
      <c r="D9106" s="24" t="n">
        <f aca="false">IF($B$11="","",$B$11*EXP($B$12*C9106))</f>
        <v>516.28374226275</v>
      </c>
      <c r="E9106" s="20" t="n">
        <f aca="true">IF($B$10="","",$B$10*(1-$B$14+2*$B$14*RAND()))</f>
        <v>3.42282142665349</v>
      </c>
      <c r="F9106" s="21" t="n">
        <f aca="false">INDEX($E$17:$E$28,B9106)</f>
        <v>4.761</v>
      </c>
      <c r="G9106" s="25" t="n">
        <f aca="false">IF(OR(D9106="",E9106="",F9106=""),"",D9106*($B$7-$B$8-F9106-E9106))</f>
        <v>2352.28092426469</v>
      </c>
      <c r="H9106" s="25" t="n">
        <f aca="false">IF(D9106="","",D9106*$F$30)</f>
        <v>2581.00568431994</v>
      </c>
    </row>
    <row r="9107" customFormat="false" ht="15" hidden="false" customHeight="false" outlineLevel="0" collapsed="false">
      <c r="A9107" s="2" t="n">
        <v>9073</v>
      </c>
      <c r="B9107" s="2" t="n">
        <v>1</v>
      </c>
      <c r="C9107" s="22" t="n">
        <f aca="true">NORMSINV(MAX(RAND(),0.000000000001))</f>
        <v>0.590181201009063</v>
      </c>
      <c r="D9107" s="24" t="n">
        <f aca="false">IF($B$11="","",$B$11*EXP($B$12*C9107))</f>
        <v>1189.36535187844</v>
      </c>
      <c r="E9107" s="20" t="n">
        <f aca="true">IF($B$10="","",$B$10*(1-$B$14+2*$B$14*RAND()))</f>
        <v>3.41151308757758</v>
      </c>
      <c r="F9107" s="21" t="n">
        <f aca="false">INDEX($E$17:$E$28,B9107)</f>
        <v>4.92562580645161</v>
      </c>
      <c r="G9107" s="25" t="n">
        <f aca="false">IF(OR(D9107="",E9107="",F9107=""),"",D9107*($B$7-$B$8-F9107-E9107))</f>
        <v>5236.61044857488</v>
      </c>
      <c r="H9107" s="25" t="n">
        <f aca="false">IF(D9107="","",D9107*$F$30)</f>
        <v>5945.87526711071</v>
      </c>
    </row>
    <row r="9108" customFormat="false" ht="15" hidden="false" customHeight="false" outlineLevel="0" collapsed="false">
      <c r="A9108" s="2" t="n">
        <v>9074</v>
      </c>
      <c r="B9108" s="2" t="n">
        <v>2</v>
      </c>
      <c r="C9108" s="22" t="n">
        <f aca="true">NORMSINV(MAX(RAND(),0.000000000001))</f>
        <v>-0.0673792636104153</v>
      </c>
      <c r="D9108" s="24" t="n">
        <f aca="false">IF($B$11="","",$B$11*EXP($B$12*C9108))</f>
        <v>901.537337765265</v>
      </c>
      <c r="E9108" s="20" t="n">
        <f aca="true">IF($B$10="","",$B$10*(1-$B$14+2*$B$14*RAND()))</f>
        <v>3.41258592478698</v>
      </c>
      <c r="F9108" s="21" t="n">
        <f aca="false">INDEX($E$17:$E$28,B9108)</f>
        <v>5.0612</v>
      </c>
      <c r="G9108" s="25" t="n">
        <f aca="false">IF(OR(D9108="",E9108="",F9108=""),"",D9108*($B$7-$B$8-F9108-E9108))</f>
        <v>3846.15127970425</v>
      </c>
      <c r="H9108" s="25" t="n">
        <f aca="false">IF(D9108="","",D9108*$F$30)</f>
        <v>4506.96545895611</v>
      </c>
    </row>
    <row r="9109" customFormat="false" ht="15" hidden="false" customHeight="false" outlineLevel="0" collapsed="false">
      <c r="A9109" s="2" t="n">
        <v>9075</v>
      </c>
      <c r="B9109" s="2" t="n">
        <v>3</v>
      </c>
      <c r="C9109" s="22" t="n">
        <f aca="true">NORMSINV(MAX(RAND(),0.000000000001))</f>
        <v>-2.10543733822418</v>
      </c>
      <c r="D9109" s="24" t="n">
        <f aca="false">IF($B$11="","",$B$11*EXP($B$12*C9109))</f>
        <v>381.966513403845</v>
      </c>
      <c r="E9109" s="20" t="n">
        <f aca="true">IF($B$10="","",$B$10*(1-$B$14+2*$B$14*RAND()))</f>
        <v>3.46610540453243</v>
      </c>
      <c r="F9109" s="21" t="n">
        <f aca="false">INDEX($E$17:$E$28,B9109)</f>
        <v>5.0612</v>
      </c>
      <c r="G9109" s="25" t="n">
        <f aca="false">IF(OR(D9109="",E9109="",F9109=""),"",D9109*($B$7-$B$8-F9109-E9109))</f>
        <v>1609.10826666597</v>
      </c>
      <c r="H9109" s="25" t="n">
        <f aca="false">IF(D9109="","",D9109*$F$30)</f>
        <v>1909.5269938085</v>
      </c>
    </row>
    <row r="9110" customFormat="false" ht="15" hidden="false" customHeight="false" outlineLevel="0" collapsed="false">
      <c r="A9110" s="2" t="n">
        <v>9076</v>
      </c>
      <c r="B9110" s="2" t="n">
        <v>4</v>
      </c>
      <c r="C9110" s="22" t="n">
        <f aca="true">NORMSINV(MAX(RAND(),0.000000000001))</f>
        <v>-0.0886521056843165</v>
      </c>
      <c r="D9110" s="24" t="n">
        <f aca="false">IF($B$11="","",$B$11*EXP($B$12*C9110))</f>
        <v>893.492379156604</v>
      </c>
      <c r="E9110" s="20" t="n">
        <f aca="true">IF($B$10="","",$B$10*(1-$B$14+2*$B$14*RAND()))</f>
        <v>3.62719649729306</v>
      </c>
      <c r="F9110" s="21" t="n">
        <f aca="false">INDEX($E$17:$E$28,B9110)</f>
        <v>4.89657419354839</v>
      </c>
      <c r="G9110" s="25" t="n">
        <f aca="false">IF(OR(D9110="",E9110="",F9110=""),"",D9110*($B$7-$B$8-F9110-E9110))</f>
        <v>3767.16875650987</v>
      </c>
      <c r="H9110" s="25" t="n">
        <f aca="false">IF(D9110="","",D9110*$F$30)</f>
        <v>4466.74710187969</v>
      </c>
    </row>
    <row r="9111" customFormat="false" ht="15" hidden="false" customHeight="false" outlineLevel="0" collapsed="false">
      <c r="A9111" s="2" t="n">
        <v>9077</v>
      </c>
      <c r="B9111" s="2" t="n">
        <v>5</v>
      </c>
      <c r="C9111" s="22" t="n">
        <f aca="true">NORMSINV(MAX(RAND(),0.000000000001))</f>
        <v>1.06411975129395</v>
      </c>
      <c r="D9111" s="24" t="n">
        <f aca="false">IF($B$11="","",$B$11*EXP($B$12*C9111))</f>
        <v>1452.26073543741</v>
      </c>
      <c r="E9111" s="20" t="n">
        <f aca="true">IF($B$10="","",$B$10*(1-$B$14+2*$B$14*RAND()))</f>
        <v>3.86291002688754</v>
      </c>
      <c r="F9111" s="21" t="n">
        <f aca="false">INDEX($E$17:$E$28,B9111)</f>
        <v>4.761</v>
      </c>
      <c r="G9111" s="25" t="n">
        <f aca="false">IF(OR(D9111="",E9111="",F9111=""),"",D9111*($B$7-$B$8-F9111-E9111))</f>
        <v>5977.63585147884</v>
      </c>
      <c r="H9111" s="25" t="n">
        <f aca="false">IF(D9111="","",D9111*$F$30)</f>
        <v>7260.14186859869</v>
      </c>
    </row>
    <row r="9112" customFormat="false" ht="15" hidden="false" customHeight="false" outlineLevel="0" collapsed="false">
      <c r="A9112" s="2" t="n">
        <v>9078</v>
      </c>
      <c r="B9112" s="2" t="n">
        <v>6</v>
      </c>
      <c r="C9112" s="22" t="n">
        <f aca="true">NORMSINV(MAX(RAND(),0.000000000001))</f>
        <v>1.21101583020293</v>
      </c>
      <c r="D9112" s="24" t="n">
        <f aca="false">IF($B$11="","",$B$11*EXP($B$12*C9112))</f>
        <v>1544.99163052752</v>
      </c>
      <c r="E9112" s="20" t="n">
        <f aca="true">IF($B$10="","",$B$10*(1-$B$14+2*$B$14*RAND()))</f>
        <v>3.38013054366809</v>
      </c>
      <c r="F9112" s="21" t="n">
        <f aca="false">INDEX($E$17:$E$28,B9112)</f>
        <v>4.761</v>
      </c>
      <c r="G9112" s="25" t="n">
        <f aca="false">IF(OR(D9112="",E9112="",F9112=""),"",D9112*($B$7-$B$8-F9112-E9112))</f>
        <v>7105.21481992143</v>
      </c>
      <c r="H9112" s="25" t="n">
        <f aca="false">IF(D9112="","",D9112*$F$30)</f>
        <v>7723.72215933316</v>
      </c>
    </row>
    <row r="9113" customFormat="false" ht="15" hidden="false" customHeight="false" outlineLevel="0" collapsed="false">
      <c r="A9113" s="2" t="n">
        <v>9079</v>
      </c>
      <c r="B9113" s="2" t="n">
        <v>7</v>
      </c>
      <c r="C9113" s="22" t="n">
        <f aca="true">NORMSINV(MAX(RAND(),0.000000000001))</f>
        <v>0.326194166497477</v>
      </c>
      <c r="D9113" s="24" t="n">
        <f aca="false">IF($B$11="","",$B$11*EXP($B$12*C9113))</f>
        <v>1064.15884328985</v>
      </c>
      <c r="E9113" s="20" t="n">
        <f aca="true">IF($B$10="","",$B$10*(1-$B$14+2*$B$14*RAND()))</f>
        <v>3.50003142221824</v>
      </c>
      <c r="F9113" s="21" t="n">
        <f aca="false">INDEX($E$17:$E$28,B9113)</f>
        <v>4.761</v>
      </c>
      <c r="G9113" s="25" t="n">
        <f aca="false">IF(OR(D9113="",E9113="",F9113=""),"",D9113*($B$7-$B$8-F9113-E9113))</f>
        <v>4766.33402086382</v>
      </c>
      <c r="H9113" s="25" t="n">
        <f aca="false">IF(D9113="","",D9113*$F$30)</f>
        <v>5319.94288937462</v>
      </c>
    </row>
    <row r="9114" customFormat="false" ht="15" hidden="false" customHeight="false" outlineLevel="0" collapsed="false">
      <c r="A9114" s="2" t="n">
        <v>9080</v>
      </c>
      <c r="B9114" s="2" t="n">
        <v>8</v>
      </c>
      <c r="C9114" s="22" t="n">
        <f aca="true">NORMSINV(MAX(RAND(),0.000000000001))</f>
        <v>1.51903543500335</v>
      </c>
      <c r="D9114" s="24" t="n">
        <f aca="false">IF($B$11="","",$B$11*EXP($B$12*C9114))</f>
        <v>1759.10912636862</v>
      </c>
      <c r="E9114" s="20" t="n">
        <f aca="true">IF($B$10="","",$B$10*(1-$B$14+2*$B$14*RAND()))</f>
        <v>3.41611074281387</v>
      </c>
      <c r="F9114" s="21" t="n">
        <f aca="false">INDEX($E$17:$E$28,B9114)</f>
        <v>4.761</v>
      </c>
      <c r="G9114" s="25" t="n">
        <f aca="false">IF(OR(D9114="",E9114="",F9114=""),"",D9114*($B$7-$B$8-F9114-E9114))</f>
        <v>8026.62013492545</v>
      </c>
      <c r="H9114" s="25" t="n">
        <f aca="false">IF(D9114="","",D9114*$F$30)</f>
        <v>8794.13834454201</v>
      </c>
    </row>
    <row r="9115" customFormat="false" ht="15" hidden="false" customHeight="false" outlineLevel="0" collapsed="false">
      <c r="A9115" s="2" t="n">
        <v>9081</v>
      </c>
      <c r="B9115" s="2" t="n">
        <v>9</v>
      </c>
      <c r="C9115" s="22" t="n">
        <f aca="true">NORMSINV(MAX(RAND(),0.000000000001))</f>
        <v>-0.128846661483881</v>
      </c>
      <c r="D9115" s="24" t="n">
        <f aca="false">IF($B$11="","",$B$11*EXP($B$12*C9115))</f>
        <v>878.487064913533</v>
      </c>
      <c r="E9115" s="20" t="n">
        <f aca="true">IF($B$10="","",$B$10*(1-$B$14+2*$B$14*RAND()))</f>
        <v>4.0190490598254</v>
      </c>
      <c r="F9115" s="21" t="n">
        <f aca="false">INDEX($E$17:$E$28,B9115)</f>
        <v>4.761</v>
      </c>
      <c r="G9115" s="25" t="n">
        <f aca="false">IF(OR(D9115="",E9115="",F9115=""),"",D9115*($B$7-$B$8-F9115-E9115))</f>
        <v>3478.76567863557</v>
      </c>
      <c r="H9115" s="25" t="n">
        <f aca="false">IF(D9115="","",D9115*$F$30)</f>
        <v>4391.73253491573</v>
      </c>
    </row>
    <row r="9116" customFormat="false" ht="15" hidden="false" customHeight="false" outlineLevel="0" collapsed="false">
      <c r="A9116" s="2" t="n">
        <v>9082</v>
      </c>
      <c r="B9116" s="2" t="n">
        <v>10</v>
      </c>
      <c r="C9116" s="22" t="n">
        <f aca="true">NORMSINV(MAX(RAND(),0.000000000001))</f>
        <v>1.43651301311611</v>
      </c>
      <c r="D9116" s="24" t="n">
        <f aca="false">IF($B$11="","",$B$11*EXP($B$12*C9116))</f>
        <v>1698.99237429677</v>
      </c>
      <c r="E9116" s="20" t="n">
        <f aca="true">IF($B$10="","",$B$10*(1-$B$14+2*$B$14*RAND()))</f>
        <v>3.72672600113209</v>
      </c>
      <c r="F9116" s="21" t="n">
        <f aca="false">INDEX($E$17:$E$28,B9116)</f>
        <v>4.761</v>
      </c>
      <c r="G9116" s="25" t="n">
        <f aca="false">IF(OR(D9116="",E9116="",F9116=""),"",D9116*($B$7-$B$8-F9116-E9116))</f>
        <v>7224.58109749703</v>
      </c>
      <c r="H9116" s="25" t="n">
        <f aca="false">IF(D9116="","",D9116*$F$30)</f>
        <v>8493.60267758442</v>
      </c>
    </row>
    <row r="9117" customFormat="false" ht="15" hidden="false" customHeight="false" outlineLevel="0" collapsed="false">
      <c r="A9117" s="2" t="n">
        <v>9083</v>
      </c>
      <c r="B9117" s="2" t="n">
        <v>11</v>
      </c>
      <c r="C9117" s="22" t="n">
        <f aca="true">NORMSINV(MAX(RAND(),0.000000000001))</f>
        <v>0.24933246862921</v>
      </c>
      <c r="D9117" s="24" t="n">
        <f aca="false">IF($B$11="","",$B$11*EXP($B$12*C9117))</f>
        <v>1030.24615305022</v>
      </c>
      <c r="E9117" s="20" t="n">
        <f aca="true">IF($B$10="","",$B$10*(1-$B$14+2*$B$14*RAND()))</f>
        <v>3.50955772900418</v>
      </c>
      <c r="F9117" s="21" t="n">
        <f aca="false">INDEX($E$17:$E$28,B9117)</f>
        <v>4.761</v>
      </c>
      <c r="G9117" s="25" t="n">
        <f aca="false">IF(OR(D9117="",E9117="",F9117=""),"",D9117*($B$7-$B$8-F9117-E9117))</f>
        <v>4604.62570597347</v>
      </c>
      <c r="H9117" s="25" t="n">
        <f aca="false">IF(D9117="","",D9117*$F$30)</f>
        <v>5150.40656832865</v>
      </c>
    </row>
    <row r="9118" customFormat="false" ht="15" hidden="false" customHeight="false" outlineLevel="0" collapsed="false">
      <c r="A9118" s="2" t="n">
        <v>9084</v>
      </c>
      <c r="B9118" s="2" t="n">
        <v>12</v>
      </c>
      <c r="C9118" s="22" t="n">
        <f aca="true">NORMSINV(MAX(RAND(),0.000000000001))</f>
        <v>0.646467897363569</v>
      </c>
      <c r="D9118" s="24" t="n">
        <f aca="false">IF($B$11="","",$B$11*EXP($B$12*C9118))</f>
        <v>1217.91106695892</v>
      </c>
      <c r="E9118" s="20" t="n">
        <f aca="true">IF($B$10="","",$B$10*(1-$B$14+2*$B$14*RAND()))</f>
        <v>3.58567823598889</v>
      </c>
      <c r="F9118" s="21" t="n">
        <f aca="false">INDEX($E$17:$E$28,B9118)</f>
        <v>4.761</v>
      </c>
      <c r="G9118" s="25" t="n">
        <f aca="false">IF(OR(D9118="",E9118="",F9118=""),"",D9118*($B$7-$B$8-F9118-E9118))</f>
        <v>5350.6751971006</v>
      </c>
      <c r="H9118" s="25" t="n">
        <f aca="false">IF(D9118="","",D9118*$F$30)</f>
        <v>6088.58100594101</v>
      </c>
    </row>
    <row r="9119" customFormat="false" ht="15" hidden="false" customHeight="false" outlineLevel="0" collapsed="false">
      <c r="A9119" s="2" t="n">
        <v>9085</v>
      </c>
      <c r="B9119" s="2" t="n">
        <v>1</v>
      </c>
      <c r="C9119" s="22" t="n">
        <f aca="true">NORMSINV(MAX(RAND(),0.000000000001))</f>
        <v>0.183810408981841</v>
      </c>
      <c r="D9119" s="24" t="n">
        <f aca="false">IF($B$11="","",$B$11*EXP($B$12*C9119))</f>
        <v>1002.19138222032</v>
      </c>
      <c r="E9119" s="20" t="n">
        <f aca="true">IF($B$10="","",$B$10*(1-$B$14+2*$B$14*RAND()))</f>
        <v>4.04398960947958</v>
      </c>
      <c r="F9119" s="21" t="n">
        <f aca="false">INDEX($E$17:$E$28,B9119)</f>
        <v>4.92562580645161</v>
      </c>
      <c r="G9119" s="25" t="n">
        <f aca="false">IF(OR(D9119="",E9119="",F9119=""),"",D9119*($B$7-$B$8-F9119-E9119))</f>
        <v>3778.64693781011</v>
      </c>
      <c r="H9119" s="25" t="n">
        <f aca="false">IF(D9119="","",D9119*$F$30)</f>
        <v>5010.15515799584</v>
      </c>
    </row>
    <row r="9120" customFormat="false" ht="15" hidden="false" customHeight="false" outlineLevel="0" collapsed="false">
      <c r="A9120" s="2" t="n">
        <v>9086</v>
      </c>
      <c r="B9120" s="2" t="n">
        <v>2</v>
      </c>
      <c r="C9120" s="22" t="n">
        <f aca="true">NORMSINV(MAX(RAND(),0.000000000001))</f>
        <v>-0.466561858807654</v>
      </c>
      <c r="D9120" s="24" t="n">
        <f aca="false">IF($B$11="","",$B$11*EXP($B$12*C9120))</f>
        <v>761.964113113293</v>
      </c>
      <c r="E9120" s="20" t="n">
        <f aca="true">IF($B$10="","",$B$10*(1-$B$14+2*$B$14*RAND()))</f>
        <v>4.00678749085143</v>
      </c>
      <c r="F9120" s="21" t="n">
        <f aca="false">INDEX($E$17:$E$28,B9120)</f>
        <v>5.0612</v>
      </c>
      <c r="G9120" s="25" t="n">
        <f aca="false">IF(OR(D9120="",E9120="",F9120=""),"",D9120*($B$7-$B$8-F9120-E9120))</f>
        <v>2797.94175487431</v>
      </c>
      <c r="H9120" s="25" t="n">
        <f aca="false">IF(D9120="","",D9120*$F$30)</f>
        <v>3809.21099427597</v>
      </c>
    </row>
    <row r="9121" customFormat="false" ht="15" hidden="false" customHeight="false" outlineLevel="0" collapsed="false">
      <c r="A9121" s="2" t="n">
        <v>9087</v>
      </c>
      <c r="B9121" s="2" t="n">
        <v>3</v>
      </c>
      <c r="C9121" s="22" t="n">
        <f aca="true">NORMSINV(MAX(RAND(),0.000000000001))</f>
        <v>-0.410310672009645</v>
      </c>
      <c r="D9121" s="24" t="n">
        <f aca="false">IF($B$11="","",$B$11*EXP($B$12*C9121))</f>
        <v>780.240183839359</v>
      </c>
      <c r="E9121" s="20" t="n">
        <f aca="true">IF($B$10="","",$B$10*(1-$B$14+2*$B$14*RAND()))</f>
        <v>4.08530238175944</v>
      </c>
      <c r="F9121" s="21" t="n">
        <f aca="false">INDEX($E$17:$E$28,B9121)</f>
        <v>5.0612</v>
      </c>
      <c r="G9121" s="25" t="n">
        <f aca="false">IF(OR(D9121="",E9121="",F9121=""),"",D9121*($B$7-$B$8-F9121-E9121))</f>
        <v>2803.79124228231</v>
      </c>
      <c r="H9121" s="25" t="n">
        <f aca="false">IF(D9121="","",D9121*$F$30)</f>
        <v>3900.57672704972</v>
      </c>
    </row>
    <row r="9122" customFormat="false" ht="15" hidden="false" customHeight="false" outlineLevel="0" collapsed="false">
      <c r="A9122" s="2" t="n">
        <v>9088</v>
      </c>
      <c r="B9122" s="2" t="n">
        <v>4</v>
      </c>
      <c r="C9122" s="22" t="n">
        <f aca="true">NORMSINV(MAX(RAND(),0.000000000001))</f>
        <v>-1.27291897706209</v>
      </c>
      <c r="D9122" s="24" t="n">
        <f aca="false">IF($B$11="","",$B$11*EXP($B$12*C9122))</f>
        <v>542.467367341967</v>
      </c>
      <c r="E9122" s="20" t="n">
        <f aca="true">IF($B$10="","",$B$10*(1-$B$14+2*$B$14*RAND()))</f>
        <v>3.37672509582601</v>
      </c>
      <c r="F9122" s="21" t="n">
        <f aca="false">INDEX($E$17:$E$28,B9122)</f>
        <v>4.89657419354839</v>
      </c>
      <c r="G9122" s="25" t="n">
        <f aca="false">IF(OR(D9122="",E9122="",F9122=""),"",D9122*($B$7-$B$8-F9122-E9122))</f>
        <v>2423.03937519757</v>
      </c>
      <c r="H9122" s="25" t="n">
        <f aca="false">IF(D9122="","",D9122*$F$30)</f>
        <v>2711.90286281596</v>
      </c>
    </row>
    <row r="9123" customFormat="false" ht="15" hidden="false" customHeight="false" outlineLevel="0" collapsed="false">
      <c r="A9123" s="2" t="n">
        <v>9089</v>
      </c>
      <c r="B9123" s="2" t="n">
        <v>5</v>
      </c>
      <c r="C9123" s="22" t="n">
        <f aca="true">NORMSINV(MAX(RAND(),0.000000000001))</f>
        <v>-0.942793660027677</v>
      </c>
      <c r="D9123" s="24" t="n">
        <f aca="false">IF($B$11="","",$B$11*EXP($B$12*C9123))</f>
        <v>623.42691302839</v>
      </c>
      <c r="E9123" s="20" t="n">
        <f aca="true">IF($B$10="","",$B$10*(1-$B$14+2*$B$14*RAND()))</f>
        <v>3.49271003997986</v>
      </c>
      <c r="F9123" s="21" t="n">
        <f aca="false">INDEX($E$17:$E$28,B9123)</f>
        <v>4.761</v>
      </c>
      <c r="G9123" s="25" t="n">
        <f aca="false">IF(OR(D9123="",E9123="",F9123=""),"",D9123*($B$7-$B$8-F9123-E9123))</f>
        <v>2796.87390072561</v>
      </c>
      <c r="H9123" s="25" t="n">
        <f aca="false">IF(D9123="","",D9123*$F$30)</f>
        <v>3116.63582361152</v>
      </c>
    </row>
    <row r="9124" customFormat="false" ht="15" hidden="false" customHeight="false" outlineLevel="0" collapsed="false">
      <c r="A9124" s="2" t="n">
        <v>9090</v>
      </c>
      <c r="B9124" s="2" t="n">
        <v>6</v>
      </c>
      <c r="C9124" s="22" t="n">
        <f aca="true">NORMSINV(MAX(RAND(),0.000000000001))</f>
        <v>-0.0959054561682812</v>
      </c>
      <c r="D9124" s="24" t="n">
        <f aca="false">IF($B$11="","",$B$11*EXP($B$12*C9124))</f>
        <v>890.765753147525</v>
      </c>
      <c r="E9124" s="20" t="n">
        <f aca="true">IF($B$10="","",$B$10*(1-$B$14+2*$B$14*RAND()))</f>
        <v>4.09118728321954</v>
      </c>
      <c r="F9124" s="21" t="n">
        <f aca="false">INDEX($E$17:$E$28,B9124)</f>
        <v>4.761</v>
      </c>
      <c r="G9124" s="25" t="n">
        <f aca="false">IF(OR(D9124="",E9124="",F9124=""),"",D9124*($B$7-$B$8-F9124-E9124))</f>
        <v>3463.13042275948</v>
      </c>
      <c r="H9124" s="25" t="n">
        <f aca="false">IF(D9124="","",D9124*$F$30)</f>
        <v>4453.1161531351</v>
      </c>
    </row>
    <row r="9125" customFormat="false" ht="15" hidden="false" customHeight="false" outlineLevel="0" collapsed="false">
      <c r="A9125" s="2" t="n">
        <v>9091</v>
      </c>
      <c r="B9125" s="2" t="n">
        <v>7</v>
      </c>
      <c r="C9125" s="22" t="n">
        <f aca="true">NORMSINV(MAX(RAND(),0.000000000001))</f>
        <v>0.563883210675257</v>
      </c>
      <c r="D9125" s="24" t="n">
        <f aca="false">IF($B$11="","",$B$11*EXP($B$12*C9125))</f>
        <v>1176.25865067987</v>
      </c>
      <c r="E9125" s="20" t="n">
        <f aca="true">IF($B$10="","",$B$10*(1-$B$14+2*$B$14*RAND()))</f>
        <v>4.07522357318736</v>
      </c>
      <c r="F9125" s="21" t="n">
        <f aca="false">INDEX($E$17:$E$28,B9125)</f>
        <v>4.761</v>
      </c>
      <c r="G9125" s="25" t="n">
        <f aca="false">IF(OR(D9125="",E9125="",F9125=""),"",D9125*($B$7-$B$8-F9125-E9125))</f>
        <v>4591.85079235853</v>
      </c>
      <c r="H9125" s="25" t="n">
        <f aca="false">IF(D9125="","",D9125*$F$30)</f>
        <v>5880.35224647882</v>
      </c>
    </row>
    <row r="9126" customFormat="false" ht="15" hidden="false" customHeight="false" outlineLevel="0" collapsed="false">
      <c r="A9126" s="2" t="n">
        <v>9092</v>
      </c>
      <c r="B9126" s="2" t="n">
        <v>8</v>
      </c>
      <c r="C9126" s="22" t="n">
        <f aca="true">NORMSINV(MAX(RAND(),0.000000000001))</f>
        <v>-0.0286732453126331</v>
      </c>
      <c r="D9126" s="24" t="n">
        <f aca="false">IF($B$11="","",$B$11*EXP($B$12*C9126))</f>
        <v>916.361430718493</v>
      </c>
      <c r="E9126" s="20" t="n">
        <f aca="true">IF($B$10="","",$B$10*(1-$B$14+2*$B$14*RAND()))</f>
        <v>3.76825293535098</v>
      </c>
      <c r="F9126" s="21" t="n">
        <f aca="false">INDEX($E$17:$E$28,B9126)</f>
        <v>4.761</v>
      </c>
      <c r="G9126" s="25" t="n">
        <f aca="false">IF(OR(D9126="",E9126="",F9126=""),"",D9126*($B$7-$B$8-F9126-E9126))</f>
        <v>3858.56620455547</v>
      </c>
      <c r="H9126" s="25" t="n">
        <f aca="false">IF(D9126="","",D9126*$F$30)</f>
        <v>4581.07406444789</v>
      </c>
    </row>
    <row r="9127" customFormat="false" ht="15" hidden="false" customHeight="false" outlineLevel="0" collapsed="false">
      <c r="A9127" s="2" t="n">
        <v>9093</v>
      </c>
      <c r="B9127" s="2" t="n">
        <v>9</v>
      </c>
      <c r="C9127" s="22" t="n">
        <f aca="true">NORMSINV(MAX(RAND(),0.000000000001))</f>
        <v>0.204463747042445</v>
      </c>
      <c r="D9127" s="24" t="n">
        <f aca="false">IF($B$11="","",$B$11*EXP($B$12*C9127))</f>
        <v>1010.95112988537</v>
      </c>
      <c r="E9127" s="20" t="n">
        <f aca="true">IF($B$10="","",$B$10*(1-$B$14+2*$B$14*RAND()))</f>
        <v>4.08938792082421</v>
      </c>
      <c r="F9127" s="21" t="n">
        <f aca="false">INDEX($E$17:$E$28,B9127)</f>
        <v>4.761</v>
      </c>
      <c r="G9127" s="25" t="n">
        <f aca="false">IF(OR(D9127="",E9127="",F9127=""),"",D9127*($B$7-$B$8-F9127-E9127))</f>
        <v>3932.20772625856</v>
      </c>
      <c r="H9127" s="25" t="n">
        <f aca="false">IF(D9127="","",D9127*$F$30)</f>
        <v>5053.94688852296</v>
      </c>
    </row>
    <row r="9128" customFormat="false" ht="15" hidden="false" customHeight="false" outlineLevel="0" collapsed="false">
      <c r="A9128" s="2" t="n">
        <v>9094</v>
      </c>
      <c r="B9128" s="2" t="n">
        <v>10</v>
      </c>
      <c r="C9128" s="22" t="n">
        <f aca="true">NORMSINV(MAX(RAND(),0.000000000001))</f>
        <v>1.3747088335932</v>
      </c>
      <c r="D9128" s="24" t="n">
        <f aca="false">IF($B$11="","",$B$11*EXP($B$12*C9128))</f>
        <v>1655.31805774147</v>
      </c>
      <c r="E9128" s="20" t="n">
        <f aca="true">IF($B$10="","",$B$10*(1-$B$14+2*$B$14*RAND()))</f>
        <v>3.80033922737869</v>
      </c>
      <c r="F9128" s="21" t="n">
        <f aca="false">INDEX($E$17:$E$28,B9128)</f>
        <v>4.761</v>
      </c>
      <c r="G9128" s="25" t="n">
        <f aca="false">IF(OR(D9128="",E9128="",F9128=""),"",D9128*($B$7-$B$8-F9128-E9128))</f>
        <v>6917.01263409598</v>
      </c>
      <c r="H9128" s="25" t="n">
        <f aca="false">IF(D9128="","",D9128*$F$30)</f>
        <v>8275.26603426116</v>
      </c>
    </row>
    <row r="9129" customFormat="false" ht="15" hidden="false" customHeight="false" outlineLevel="0" collapsed="false">
      <c r="A9129" s="2" t="n">
        <v>9095</v>
      </c>
      <c r="B9129" s="2" t="n">
        <v>11</v>
      </c>
      <c r="C9129" s="22" t="n">
        <f aca="true">NORMSINV(MAX(RAND(),0.000000000001))</f>
        <v>0.955882164567681</v>
      </c>
      <c r="D9129" s="24" t="n">
        <f aca="false">IF($B$11="","",$B$11*EXP($B$12*C9129))</f>
        <v>1387.51423202231</v>
      </c>
      <c r="E9129" s="20" t="n">
        <f aca="true">IF($B$10="","",$B$10*(1-$B$14+2*$B$14*RAND()))</f>
        <v>4.01369681160642</v>
      </c>
      <c r="F9129" s="21" t="n">
        <f aca="false">INDEX($E$17:$E$28,B9129)</f>
        <v>4.761</v>
      </c>
      <c r="G9129" s="25" t="n">
        <f aca="false">IF(OR(D9129="",E9129="",F9129=""),"",D9129*($B$7-$B$8-F9129-E9129))</f>
        <v>5501.91460817955</v>
      </c>
      <c r="H9129" s="25" t="n">
        <f aca="false">IF(D9129="","",D9129*$F$30)</f>
        <v>6936.46114872595</v>
      </c>
    </row>
    <row r="9130" customFormat="false" ht="15" hidden="false" customHeight="false" outlineLevel="0" collapsed="false">
      <c r="A9130" s="2" t="n">
        <v>9096</v>
      </c>
      <c r="B9130" s="2" t="n">
        <v>12</v>
      </c>
      <c r="C9130" s="22" t="n">
        <f aca="true">NORMSINV(MAX(RAND(),0.000000000001))</f>
        <v>-1.16557644629055</v>
      </c>
      <c r="D9130" s="24" t="n">
        <f aca="false">IF($B$11="","",$B$11*EXP($B$12*C9130))</f>
        <v>567.566788419608</v>
      </c>
      <c r="E9130" s="20" t="n">
        <f aca="true">IF($B$10="","",$B$10*(1-$B$14+2*$B$14*RAND()))</f>
        <v>3.7742861495043</v>
      </c>
      <c r="F9130" s="21" t="n">
        <f aca="false">INDEX($E$17:$E$28,B9130)</f>
        <v>4.761</v>
      </c>
      <c r="G9130" s="25" t="n">
        <f aca="false">IF(OR(D9130="",E9130="",F9130=""),"",D9130*($B$7-$B$8-F9130-E9130))</f>
        <v>2386.45593634929</v>
      </c>
      <c r="H9130" s="25" t="n">
        <f aca="false">IF(D9130="","",D9130*$F$30)</f>
        <v>2837.3798886673</v>
      </c>
    </row>
    <row r="9131" customFormat="false" ht="15" hidden="false" customHeight="false" outlineLevel="0" collapsed="false">
      <c r="A9131" s="2" t="n">
        <v>9097</v>
      </c>
      <c r="B9131" s="2" t="n">
        <v>1</v>
      </c>
      <c r="C9131" s="22" t="n">
        <f aca="true">NORMSINV(MAX(RAND(),0.000000000001))</f>
        <v>-0.173561218261861</v>
      </c>
      <c r="D9131" s="24" t="n">
        <f aca="false">IF($B$11="","",$B$11*EXP($B$12*C9131))</f>
        <v>862.09026979652</v>
      </c>
      <c r="E9131" s="20" t="n">
        <f aca="true">IF($B$10="","",$B$10*(1-$B$14+2*$B$14*RAND()))</f>
        <v>3.61330282806116</v>
      </c>
      <c r="F9131" s="21" t="n">
        <f aca="false">INDEX($E$17:$E$28,B9131)</f>
        <v>4.92562580645161</v>
      </c>
      <c r="G9131" s="25" t="n">
        <f aca="false">IF(OR(D9131="",E9131="",F9131=""),"",D9131*($B$7-$B$8-F9131-E9131))</f>
        <v>3621.70274690732</v>
      </c>
      <c r="H9131" s="25" t="n">
        <f aca="false">IF(D9131="","",D9131*$F$30)</f>
        <v>4309.76167676676</v>
      </c>
    </row>
    <row r="9132" customFormat="false" ht="15" hidden="false" customHeight="false" outlineLevel="0" collapsed="false">
      <c r="A9132" s="2" t="n">
        <v>9098</v>
      </c>
      <c r="B9132" s="2" t="n">
        <v>2</v>
      </c>
      <c r="C9132" s="22" t="n">
        <f aca="true">NORMSINV(MAX(RAND(),0.000000000001))</f>
        <v>0.322785313462616</v>
      </c>
      <c r="D9132" s="24" t="n">
        <f aca="false">IF($B$11="","",$B$11*EXP($B$12*C9132))</f>
        <v>1062.63140938107</v>
      </c>
      <c r="E9132" s="20" t="n">
        <f aca="true">IF($B$10="","",$B$10*(1-$B$14+2*$B$14*RAND()))</f>
        <v>3.39529923503889</v>
      </c>
      <c r="F9132" s="21" t="n">
        <f aca="false">INDEX($E$17:$E$28,B9132)</f>
        <v>5.0612</v>
      </c>
      <c r="G9132" s="25" t="n">
        <f aca="false">IF(OR(D9132="",E9132="",F9132=""),"",D9132*($B$7-$B$8-F9132-E9132))</f>
        <v>4551.78245495551</v>
      </c>
      <c r="H9132" s="25" t="n">
        <f aca="false">IF(D9132="","",D9132*$F$30)</f>
        <v>5312.30694177784</v>
      </c>
    </row>
    <row r="9133" customFormat="false" ht="15" hidden="false" customHeight="false" outlineLevel="0" collapsed="false">
      <c r="A9133" s="2" t="n">
        <v>9099</v>
      </c>
      <c r="B9133" s="2" t="n">
        <v>3</v>
      </c>
      <c r="C9133" s="22" t="n">
        <f aca="true">NORMSINV(MAX(RAND(),0.000000000001))</f>
        <v>-0.128602526308893</v>
      </c>
      <c r="D9133" s="24" t="n">
        <f aca="false">IF($B$11="","",$B$11*EXP($B$12*C9133))</f>
        <v>878.577439770969</v>
      </c>
      <c r="E9133" s="20" t="n">
        <f aca="true">IF($B$10="","",$B$10*(1-$B$14+2*$B$14*RAND()))</f>
        <v>3.97249600763214</v>
      </c>
      <c r="F9133" s="21" t="n">
        <f aca="false">INDEX($E$17:$E$28,B9133)</f>
        <v>5.0612</v>
      </c>
      <c r="G9133" s="25" t="n">
        <f aca="false">IF(OR(D9133="",E9133="",F9133=""),"",D9133*($B$7-$B$8-F9133-E9133))</f>
        <v>3256.27507262748</v>
      </c>
      <c r="H9133" s="25" t="n">
        <f aca="false">IF(D9133="","",D9133*$F$30)</f>
        <v>4392.18433690303</v>
      </c>
    </row>
    <row r="9134" customFormat="false" ht="15" hidden="false" customHeight="false" outlineLevel="0" collapsed="false">
      <c r="A9134" s="2" t="n">
        <v>9100</v>
      </c>
      <c r="B9134" s="2" t="n">
        <v>4</v>
      </c>
      <c r="C9134" s="22" t="n">
        <f aca="true">NORMSINV(MAX(RAND(),0.000000000001))</f>
        <v>-1.47982626670919</v>
      </c>
      <c r="D9134" s="24" t="n">
        <f aca="false">IF($B$11="","",$B$11*EXP($B$12*C9134))</f>
        <v>497.176065710258</v>
      </c>
      <c r="E9134" s="20" t="n">
        <f aca="true">IF($B$10="","",$B$10*(1-$B$14+2*$B$14*RAND()))</f>
        <v>3.92709362039285</v>
      </c>
      <c r="F9134" s="21" t="n">
        <f aca="false">INDEX($E$17:$E$28,B9134)</f>
        <v>4.89657419354839</v>
      </c>
      <c r="G9134" s="25" t="n">
        <f aca="false">IF(OR(D9134="",E9134="",F9134=""),"",D9134*($B$7-$B$8-F9134-E9134))</f>
        <v>1947.10662827915</v>
      </c>
      <c r="H9134" s="25" t="n">
        <f aca="false">IF(D9134="","",D9134*$F$30)</f>
        <v>2485.48258769872</v>
      </c>
    </row>
    <row r="9135" customFormat="false" ht="15" hidden="false" customHeight="false" outlineLevel="0" collapsed="false">
      <c r="A9135" s="2" t="n">
        <v>9101</v>
      </c>
      <c r="B9135" s="2" t="n">
        <v>5</v>
      </c>
      <c r="C9135" s="22" t="n">
        <f aca="true">NORMSINV(MAX(RAND(),0.000000000001))</f>
        <v>-0.482831160711454</v>
      </c>
      <c r="D9135" s="24" t="n">
        <f aca="false">IF($B$11="","",$B$11*EXP($B$12*C9135))</f>
        <v>756.758459955687</v>
      </c>
      <c r="E9135" s="20" t="n">
        <f aca="true">IF($B$10="","",$B$10*(1-$B$14+2*$B$14*RAND()))</f>
        <v>3.53006428385397</v>
      </c>
      <c r="F9135" s="21" t="n">
        <f aca="false">INDEX($E$17:$E$28,B9135)</f>
        <v>4.761</v>
      </c>
      <c r="G9135" s="25" t="n">
        <f aca="false">IF(OR(D9135="",E9135="",F9135=""),"",D9135*($B$7-$B$8-F9135-E9135))</f>
        <v>3366.76974099252</v>
      </c>
      <c r="H9135" s="25" t="n">
        <f aca="false">IF(D9135="","",D9135*$F$30)</f>
        <v>3783.18689301047</v>
      </c>
    </row>
    <row r="9136" customFormat="false" ht="15" hidden="false" customHeight="false" outlineLevel="0" collapsed="false">
      <c r="A9136" s="2" t="n">
        <v>9102</v>
      </c>
      <c r="B9136" s="2" t="n">
        <v>6</v>
      </c>
      <c r="C9136" s="22" t="n">
        <f aca="true">NORMSINV(MAX(RAND(),0.000000000001))</f>
        <v>0.861311797663123</v>
      </c>
      <c r="D9136" s="24" t="n">
        <f aca="false">IF($B$11="","",$B$11*EXP($B$12*C9136))</f>
        <v>1333.31067735288</v>
      </c>
      <c r="E9136" s="20" t="n">
        <f aca="true">IF($B$10="","",$B$10*(1-$B$14+2*$B$14*RAND()))</f>
        <v>4.00100575435079</v>
      </c>
      <c r="F9136" s="21" t="n">
        <f aca="false">INDEX($E$17:$E$28,B9136)</f>
        <v>4.761</v>
      </c>
      <c r="G9136" s="25" t="n">
        <f aca="false">IF(OR(D9136="",E9136="",F9136=""),"",D9136*($B$7-$B$8-F9136-E9136))</f>
        <v>5303.90220217241</v>
      </c>
      <c r="H9136" s="25" t="n">
        <f aca="false">IF(D9136="","",D9136*$F$30)</f>
        <v>6665.48673822251</v>
      </c>
    </row>
    <row r="9137" customFormat="false" ht="15" hidden="false" customHeight="false" outlineLevel="0" collapsed="false">
      <c r="A9137" s="2" t="n">
        <v>9103</v>
      </c>
      <c r="B9137" s="2" t="n">
        <v>7</v>
      </c>
      <c r="C9137" s="22" t="n">
        <f aca="true">NORMSINV(MAX(RAND(),0.000000000001))</f>
        <v>1.87991629185465</v>
      </c>
      <c r="D9137" s="24" t="n">
        <f aca="false">IF($B$11="","",$B$11*EXP($B$12*C9137))</f>
        <v>2048.0138095148</v>
      </c>
      <c r="E9137" s="20" t="n">
        <f aca="true">IF($B$10="","",$B$10*(1-$B$14+2*$B$14*RAND()))</f>
        <v>3.93446020570635</v>
      </c>
      <c r="F9137" s="21" t="n">
        <f aca="false">INDEX($E$17:$E$28,B9137)</f>
        <v>4.761</v>
      </c>
      <c r="G9137" s="25" t="n">
        <f aca="false">IF(OR(D9137="",E9137="",F9137=""),"",D9137*($B$7-$B$8-F9137-E9137))</f>
        <v>8283.27335184554</v>
      </c>
      <c r="H9137" s="25" t="n">
        <f aca="false">IF(D9137="","",D9137*$F$30)</f>
        <v>10238.4306365264</v>
      </c>
    </row>
    <row r="9138" customFormat="false" ht="15" hidden="false" customHeight="false" outlineLevel="0" collapsed="false">
      <c r="A9138" s="2" t="n">
        <v>9104</v>
      </c>
      <c r="B9138" s="2" t="n">
        <v>8</v>
      </c>
      <c r="C9138" s="22" t="n">
        <f aca="true">NORMSINV(MAX(RAND(),0.000000000001))</f>
        <v>-0.801400665717705</v>
      </c>
      <c r="D9138" s="24" t="n">
        <f aca="false">IF($B$11="","",$B$11*EXP($B$12*C9138))</f>
        <v>661.698323711477</v>
      </c>
      <c r="E9138" s="20" t="n">
        <f aca="true">IF($B$10="","",$B$10*(1-$B$14+2*$B$14*RAND()))</f>
        <v>3.63113276464739</v>
      </c>
      <c r="F9138" s="21" t="n">
        <f aca="false">INDEX($E$17:$E$28,B9138)</f>
        <v>4.761</v>
      </c>
      <c r="G9138" s="25" t="n">
        <f aca="false">IF(OR(D9138="",E9138="",F9138=""),"",D9138*($B$7-$B$8-F9138-E9138))</f>
        <v>2876.97646135287</v>
      </c>
      <c r="H9138" s="25" t="n">
        <f aca="false">IF(D9138="","",D9138*$F$30)</f>
        <v>3307.96225989841</v>
      </c>
    </row>
    <row r="9139" customFormat="false" ht="15" hidden="false" customHeight="false" outlineLevel="0" collapsed="false">
      <c r="A9139" s="2" t="n">
        <v>9105</v>
      </c>
      <c r="B9139" s="2" t="n">
        <v>9</v>
      </c>
      <c r="C9139" s="22" t="n">
        <f aca="true">NORMSINV(MAX(RAND(),0.000000000001))</f>
        <v>0.274493325632249</v>
      </c>
      <c r="D9139" s="24" t="n">
        <f aca="false">IF($B$11="","",$B$11*EXP($B$12*C9139))</f>
        <v>1041.22685753621</v>
      </c>
      <c r="E9139" s="20" t="n">
        <f aca="true">IF($B$10="","",$B$10*(1-$B$14+2*$B$14*RAND()))</f>
        <v>3.87730335862444</v>
      </c>
      <c r="F9139" s="21" t="n">
        <f aca="false">INDEX($E$17:$E$28,B9139)</f>
        <v>4.761</v>
      </c>
      <c r="G9139" s="25" t="n">
        <f aca="false">IF(OR(D9139="",E9139="",F9139=""),"",D9139*($B$7-$B$8-F9139-E9139))</f>
        <v>4270.79670446631</v>
      </c>
      <c r="H9139" s="25" t="n">
        <f aca="false">IF(D9139="","",D9139*$F$30)</f>
        <v>5205.30130619503</v>
      </c>
    </row>
    <row r="9140" customFormat="false" ht="15" hidden="false" customHeight="false" outlineLevel="0" collapsed="false">
      <c r="A9140" s="2" t="n">
        <v>9106</v>
      </c>
      <c r="B9140" s="2" t="n">
        <v>10</v>
      </c>
      <c r="C9140" s="22" t="n">
        <f aca="true">NORMSINV(MAX(RAND(),0.000000000001))</f>
        <v>1.52182524109507</v>
      </c>
      <c r="D9140" s="24" t="n">
        <f aca="false">IF($B$11="","",$B$11*EXP($B$12*C9140))</f>
        <v>1761.17822715986</v>
      </c>
      <c r="E9140" s="20" t="n">
        <f aca="true">IF($B$10="","",$B$10*(1-$B$14+2*$B$14*RAND()))</f>
        <v>3.80163882023127</v>
      </c>
      <c r="F9140" s="21" t="n">
        <f aca="false">INDEX($E$17:$E$28,B9140)</f>
        <v>4.761</v>
      </c>
      <c r="G9140" s="25" t="n">
        <f aca="false">IF(OR(D9140="",E9140="",F9140=""),"",D9140*($B$7-$B$8-F9140-E9140))</f>
        <v>7357.07755679151</v>
      </c>
      <c r="H9140" s="25" t="n">
        <f aca="false">IF(D9140="","",D9140*$F$30)</f>
        <v>8804.48219321756</v>
      </c>
    </row>
    <row r="9141" customFormat="false" ht="15" hidden="false" customHeight="false" outlineLevel="0" collapsed="false">
      <c r="A9141" s="2" t="n">
        <v>9107</v>
      </c>
      <c r="B9141" s="2" t="n">
        <v>11</v>
      </c>
      <c r="C9141" s="22" t="n">
        <f aca="true">NORMSINV(MAX(RAND(),0.000000000001))</f>
        <v>-1.02434887818556</v>
      </c>
      <c r="D9141" s="24" t="n">
        <f aca="false">IF($B$11="","",$B$11*EXP($B$12*C9141))</f>
        <v>602.367025372432</v>
      </c>
      <c r="E9141" s="20" t="n">
        <f aca="true">IF($B$10="","",$B$10*(1-$B$14+2*$B$14*RAND()))</f>
        <v>3.85621357255698</v>
      </c>
      <c r="F9141" s="21" t="n">
        <f aca="false">INDEX($E$17:$E$28,B9141)</f>
        <v>4.761</v>
      </c>
      <c r="G9141" s="25" t="n">
        <f aca="false">IF(OR(D9141="",E9141="",F9141=""),"",D9141*($B$7-$B$8-F9141-E9141))</f>
        <v>2483.43059654469</v>
      </c>
      <c r="H9141" s="25" t="n">
        <f aca="false">IF(D9141="","",D9141*$F$30)</f>
        <v>3011.35323324186</v>
      </c>
    </row>
    <row r="9142" customFormat="false" ht="15" hidden="false" customHeight="false" outlineLevel="0" collapsed="false">
      <c r="A9142" s="2" t="n">
        <v>9108</v>
      </c>
      <c r="B9142" s="2" t="n">
        <v>12</v>
      </c>
      <c r="C9142" s="22" t="n">
        <f aca="true">NORMSINV(MAX(RAND(),0.000000000001))</f>
        <v>0.34836908550198</v>
      </c>
      <c r="D9142" s="24" t="n">
        <f aca="false">IF($B$11="","",$B$11*EXP($B$12*C9142))</f>
        <v>1074.14868508646</v>
      </c>
      <c r="E9142" s="20" t="n">
        <f aca="true">IF($B$10="","",$B$10*(1-$B$14+2*$B$14*RAND()))</f>
        <v>3.8963441518768</v>
      </c>
      <c r="F9142" s="21" t="n">
        <f aca="false">INDEX($E$17:$E$28,B9142)</f>
        <v>4.761</v>
      </c>
      <c r="G9142" s="25" t="n">
        <f aca="false">IF(OR(D9142="",E9142="",F9142=""),"",D9142*($B$7-$B$8-F9142-E9142))</f>
        <v>4385.37941092209</v>
      </c>
      <c r="H9142" s="25" t="n">
        <f aca="false">IF(D9142="","",D9142*$F$30)</f>
        <v>5369.88410648424</v>
      </c>
    </row>
    <row r="9143" customFormat="false" ht="15" hidden="false" customHeight="false" outlineLevel="0" collapsed="false">
      <c r="A9143" s="2" t="n">
        <v>9109</v>
      </c>
      <c r="B9143" s="2" t="n">
        <v>1</v>
      </c>
      <c r="C9143" s="22" t="n">
        <f aca="true">NORMSINV(MAX(RAND(),0.000000000001))</f>
        <v>-1.865233113296</v>
      </c>
      <c r="D9143" s="24" t="n">
        <f aca="false">IF($B$11="","",$B$11*EXP($B$12*C9143))</f>
        <v>422.651031152224</v>
      </c>
      <c r="E9143" s="20" t="n">
        <f aca="true">IF($B$10="","",$B$10*(1-$B$14+2*$B$14*RAND()))</f>
        <v>3.44213672106682</v>
      </c>
      <c r="F9143" s="21" t="n">
        <f aca="false">INDEX($E$17:$E$28,B9143)</f>
        <v>4.92562580645161</v>
      </c>
      <c r="G9143" s="25" t="n">
        <f aca="false">IF(OR(D9143="",E9143="",F9143=""),"",D9143*($B$7-$B$8-F9143-E9143))</f>
        <v>1847.93067618673</v>
      </c>
      <c r="H9143" s="25" t="n">
        <f aca="false">IF(D9143="","",D9143*$F$30)</f>
        <v>2112.9170349362</v>
      </c>
    </row>
    <row r="9144" customFormat="false" ht="15" hidden="false" customHeight="false" outlineLevel="0" collapsed="false">
      <c r="A9144" s="2" t="n">
        <v>9110</v>
      </c>
      <c r="B9144" s="2" t="n">
        <v>2</v>
      </c>
      <c r="C9144" s="22" t="n">
        <f aca="true">NORMSINV(MAX(RAND(),0.000000000001))</f>
        <v>0.150851504399896</v>
      </c>
      <c r="D9144" s="24" t="n">
        <f aca="false">IF($B$11="","",$B$11*EXP($B$12*C9144))</f>
        <v>988.369385287023</v>
      </c>
      <c r="E9144" s="20" t="n">
        <f aca="true">IF($B$10="","",$B$10*(1-$B$14+2*$B$14*RAND()))</f>
        <v>4.11412634090896</v>
      </c>
      <c r="F9144" s="21" t="n">
        <f aca="false">INDEX($E$17:$E$28,B9144)</f>
        <v>5.0612</v>
      </c>
      <c r="G9144" s="25" t="n">
        <f aca="false">IF(OR(D9144="",E9144="",F9144=""),"",D9144*($B$7-$B$8-F9144-E9144))</f>
        <v>3523.21431318465</v>
      </c>
      <c r="H9144" s="25" t="n">
        <f aca="false">IF(D9144="","",D9144*$F$30)</f>
        <v>4941.05623092689</v>
      </c>
    </row>
    <row r="9145" customFormat="false" ht="15" hidden="false" customHeight="false" outlineLevel="0" collapsed="false">
      <c r="A9145" s="2" t="n">
        <v>9111</v>
      </c>
      <c r="B9145" s="2" t="n">
        <v>3</v>
      </c>
      <c r="C9145" s="22" t="n">
        <f aca="true">NORMSINV(MAX(RAND(),0.000000000001))</f>
        <v>-1.51319756481108</v>
      </c>
      <c r="D9145" s="24" t="n">
        <f aca="false">IF($B$11="","",$B$11*EXP($B$12*C9145))</f>
        <v>490.23393114761</v>
      </c>
      <c r="E9145" s="20" t="n">
        <f aca="true">IF($B$10="","",$B$10*(1-$B$14+2*$B$14*RAND()))</f>
        <v>3.9811030368807</v>
      </c>
      <c r="F9145" s="21" t="n">
        <f aca="false">INDEX($E$17:$E$28,B9145)</f>
        <v>5.0612</v>
      </c>
      <c r="G9145" s="25" t="n">
        <f aca="false">IF(OR(D9145="",E9145="",F9145=""),"",D9145*($B$7-$B$8-F9145-E9145))</f>
        <v>1812.73651842255</v>
      </c>
      <c r="H9145" s="25" t="n">
        <f aca="false">IF(D9145="","",D9145*$F$30)</f>
        <v>2450.77746859313</v>
      </c>
    </row>
    <row r="9146" customFormat="false" ht="15" hidden="false" customHeight="false" outlineLevel="0" collapsed="false">
      <c r="A9146" s="2" t="n">
        <v>9112</v>
      </c>
      <c r="B9146" s="2" t="n">
        <v>4</v>
      </c>
      <c r="C9146" s="22" t="n">
        <f aca="true">NORMSINV(MAX(RAND(),0.000000000001))</f>
        <v>0.228609970454144</v>
      </c>
      <c r="D9146" s="24" t="n">
        <f aca="false">IF($B$11="","",$B$11*EXP($B$12*C9146))</f>
        <v>1021.28945418492</v>
      </c>
      <c r="E9146" s="20" t="n">
        <f aca="true">IF($B$10="","",$B$10*(1-$B$14+2*$B$14*RAND()))</f>
        <v>3.47163100098235</v>
      </c>
      <c r="F9146" s="21" t="n">
        <f aca="false">INDEX($E$17:$E$28,B9146)</f>
        <v>4.89657419354839</v>
      </c>
      <c r="G9146" s="25" t="n">
        <f aca="false">IF(OR(D9146="",E9146="",F9146=""),"",D9146*($B$7-$B$8-F9146-E9146))</f>
        <v>4464.86793068617</v>
      </c>
      <c r="H9146" s="25" t="n">
        <f aca="false">IF(D9146="","",D9146*$F$30)</f>
        <v>5105.63023936125</v>
      </c>
    </row>
    <row r="9147" customFormat="false" ht="15" hidden="false" customHeight="false" outlineLevel="0" collapsed="false">
      <c r="A9147" s="2" t="n">
        <v>9113</v>
      </c>
      <c r="B9147" s="2" t="n">
        <v>5</v>
      </c>
      <c r="C9147" s="22" t="n">
        <f aca="true">NORMSINV(MAX(RAND(),0.000000000001))</f>
        <v>0.613031833063673</v>
      </c>
      <c r="D9147" s="24" t="n">
        <f aca="false">IF($B$11="","",$B$11*EXP($B$12*C9147))</f>
        <v>1200.87244252815</v>
      </c>
      <c r="E9147" s="20" t="n">
        <f aca="true">IF($B$10="","",$B$10*(1-$B$14+2*$B$14*RAND()))</f>
        <v>3.54912445179244</v>
      </c>
      <c r="F9147" s="21" t="n">
        <f aca="false">INDEX($E$17:$E$28,B9147)</f>
        <v>4.761</v>
      </c>
      <c r="G9147" s="25" t="n">
        <f aca="false">IF(OR(D9147="",E9147="",F9147=""),"",D9147*($B$7-$B$8-F9147-E9147))</f>
        <v>5319.71546967173</v>
      </c>
      <c r="H9147" s="25" t="n">
        <f aca="false">IF(D9147="","",D9147*$F$30)</f>
        <v>6003.40151468672</v>
      </c>
    </row>
    <row r="9148" customFormat="false" ht="15" hidden="false" customHeight="false" outlineLevel="0" collapsed="false">
      <c r="A9148" s="2" t="n">
        <v>9114</v>
      </c>
      <c r="B9148" s="2" t="n">
        <v>6</v>
      </c>
      <c r="C9148" s="22" t="n">
        <f aca="true">NORMSINV(MAX(RAND(),0.000000000001))</f>
        <v>-0.967090191640829</v>
      </c>
      <c r="D9148" s="24" t="n">
        <f aca="false">IF($B$11="","",$B$11*EXP($B$12*C9148))</f>
        <v>617.0769939941</v>
      </c>
      <c r="E9148" s="20" t="n">
        <f aca="true">IF($B$10="","",$B$10*(1-$B$14+2*$B$14*RAND()))</f>
        <v>3.40494713301356</v>
      </c>
      <c r="F9148" s="21" t="n">
        <f aca="false">INDEX($E$17:$E$28,B9148)</f>
        <v>4.761</v>
      </c>
      <c r="G9148" s="25" t="n">
        <f aca="false">IF(OR(D9148="",E9148="",F9148=""),"",D9148*($B$7-$B$8-F9148-E9148))</f>
        <v>2822.54279353009</v>
      </c>
      <c r="H9148" s="25" t="n">
        <f aca="false">IF(D9148="","",D9148*$F$30)</f>
        <v>3084.89130837531</v>
      </c>
    </row>
    <row r="9149" customFormat="false" ht="15" hidden="false" customHeight="false" outlineLevel="0" collapsed="false">
      <c r="A9149" s="2" t="n">
        <v>9115</v>
      </c>
      <c r="B9149" s="2" t="n">
        <v>7</v>
      </c>
      <c r="C9149" s="22" t="n">
        <f aca="true">NORMSINV(MAX(RAND(),0.000000000001))</f>
        <v>-0.2027926412511</v>
      </c>
      <c r="D9149" s="24" t="n">
        <f aca="false">IF($B$11="","",$B$11*EXP($B$12*C9149))</f>
        <v>851.536919009785</v>
      </c>
      <c r="E9149" s="20" t="n">
        <f aca="true">IF($B$10="","",$B$10*(1-$B$14+2*$B$14*RAND()))</f>
        <v>3.55065911115588</v>
      </c>
      <c r="F9149" s="21" t="n">
        <f aca="false">INDEX($E$17:$E$28,B9149)</f>
        <v>4.761</v>
      </c>
      <c r="G9149" s="25" t="n">
        <f aca="false">IF(OR(D9149="",E9149="",F9149=""),"",D9149*($B$7-$B$8-F9149-E9149))</f>
        <v>3770.89575681137</v>
      </c>
      <c r="H9149" s="25" t="n">
        <f aca="false">IF(D9149="","",D9149*$F$30)</f>
        <v>4257.00336551372</v>
      </c>
    </row>
    <row r="9150" customFormat="false" ht="15" hidden="false" customHeight="false" outlineLevel="0" collapsed="false">
      <c r="A9150" s="2" t="n">
        <v>9116</v>
      </c>
      <c r="B9150" s="2" t="n">
        <v>8</v>
      </c>
      <c r="C9150" s="22" t="n">
        <f aca="true">NORMSINV(MAX(RAND(),0.000000000001))</f>
        <v>0.0628820574255455</v>
      </c>
      <c r="D9150" s="24" t="n">
        <f aca="false">IF($B$11="","",$B$11*EXP($B$12*C9150))</f>
        <v>952.403852565164</v>
      </c>
      <c r="E9150" s="20" t="n">
        <f aca="true">IF($B$10="","",$B$10*(1-$B$14+2*$B$14*RAND()))</f>
        <v>3.69849838040809</v>
      </c>
      <c r="F9150" s="21" t="n">
        <f aca="false">INDEX($E$17:$E$28,B9150)</f>
        <v>4.761</v>
      </c>
      <c r="G9150" s="25" t="n">
        <f aca="false">IF(OR(D9150="",E9150="",F9150=""),"",D9150*($B$7-$B$8-F9150-E9150))</f>
        <v>4076.76623341076</v>
      </c>
      <c r="H9150" s="25" t="n">
        <f aca="false">IF(D9150="","",D9150*$F$30)</f>
        <v>4761.25733974377</v>
      </c>
    </row>
    <row r="9151" customFormat="false" ht="15" hidden="false" customHeight="false" outlineLevel="0" collapsed="false">
      <c r="A9151" s="2" t="n">
        <v>9117</v>
      </c>
      <c r="B9151" s="2" t="n">
        <v>9</v>
      </c>
      <c r="C9151" s="22" t="n">
        <f aca="true">NORMSINV(MAX(RAND(),0.000000000001))</f>
        <v>-1.7634451088503</v>
      </c>
      <c r="D9151" s="24" t="n">
        <f aca="false">IF($B$11="","",$B$11*EXP($B$12*C9151))</f>
        <v>441.172900936641</v>
      </c>
      <c r="E9151" s="20" t="n">
        <f aca="true">IF($B$10="","",$B$10*(1-$B$14+2*$B$14*RAND()))</f>
        <v>4.06446475950666</v>
      </c>
      <c r="F9151" s="21" t="n">
        <f aca="false">INDEX($E$17:$E$28,B9151)</f>
        <v>4.761</v>
      </c>
      <c r="G9151" s="25" t="n">
        <f aca="false">IF(OR(D9151="",E9151="",F9151=""),"",D9151*($B$7-$B$8-F9151-E9151))</f>
        <v>1726.98686786716</v>
      </c>
      <c r="H9151" s="25" t="n">
        <f aca="false">IF(D9151="","",D9151*$F$30)</f>
        <v>2205.51156636245</v>
      </c>
    </row>
    <row r="9152" customFormat="false" ht="15" hidden="false" customHeight="false" outlineLevel="0" collapsed="false">
      <c r="A9152" s="2" t="n">
        <v>9118</v>
      </c>
      <c r="B9152" s="2" t="n">
        <v>10</v>
      </c>
      <c r="C9152" s="22" t="n">
        <f aca="true">NORMSINV(MAX(RAND(),0.000000000001))</f>
        <v>0.316446754984578</v>
      </c>
      <c r="D9152" s="24" t="n">
        <f aca="false">IF($B$11="","",$B$11*EXP($B$12*C9152))</f>
        <v>1059.79706335343</v>
      </c>
      <c r="E9152" s="20" t="n">
        <f aca="true">IF($B$10="","",$B$10*(1-$B$14+2*$B$14*RAND()))</f>
        <v>3.41659611108671</v>
      </c>
      <c r="F9152" s="21" t="n">
        <f aca="false">INDEX($E$17:$E$28,B9152)</f>
        <v>4.761</v>
      </c>
      <c r="G9152" s="25" t="n">
        <f aca="false">IF(OR(D9152="",E9152="",F9152=""),"",D9152*($B$7-$B$8-F9152-E9152))</f>
        <v>4835.22224330258</v>
      </c>
      <c r="H9152" s="25" t="n">
        <f aca="false">IF(D9152="","",D9152*$F$30)</f>
        <v>5298.13747911647</v>
      </c>
    </row>
    <row r="9153" customFormat="false" ht="15" hidden="false" customHeight="false" outlineLevel="0" collapsed="false">
      <c r="A9153" s="2" t="n">
        <v>9119</v>
      </c>
      <c r="B9153" s="2" t="n">
        <v>11</v>
      </c>
      <c r="C9153" s="22" t="n">
        <f aca="true">NORMSINV(MAX(RAND(),0.000000000001))</f>
        <v>0.139860424496848</v>
      </c>
      <c r="D9153" s="24" t="n">
        <f aca="false">IF($B$11="","",$B$11*EXP($B$12*C9153))</f>
        <v>983.802564916398</v>
      </c>
      <c r="E9153" s="20" t="n">
        <f aca="true">IF($B$10="","",$B$10*(1-$B$14+2*$B$14*RAND()))</f>
        <v>3.9191636450408</v>
      </c>
      <c r="F9153" s="21" t="n">
        <f aca="false">INDEX($E$17:$E$28,B9153)</f>
        <v>4.761</v>
      </c>
      <c r="G9153" s="25" t="n">
        <f aca="false">IF(OR(D9153="",E9153="",F9153=""),"",D9153*($B$7-$B$8-F9153-E9153))</f>
        <v>3994.0774191497</v>
      </c>
      <c r="H9153" s="25" t="n">
        <f aca="false">IF(D9153="","",D9153*$F$30)</f>
        <v>4918.22578253006</v>
      </c>
    </row>
    <row r="9154" customFormat="false" ht="15" hidden="false" customHeight="false" outlineLevel="0" collapsed="false">
      <c r="A9154" s="2" t="n">
        <v>9120</v>
      </c>
      <c r="B9154" s="2" t="n">
        <v>12</v>
      </c>
      <c r="C9154" s="22" t="n">
        <f aca="true">NORMSINV(MAX(RAND(),0.000000000001))</f>
        <v>1.12164626445646</v>
      </c>
      <c r="D9154" s="24" t="n">
        <f aca="false">IF($B$11="","",$B$11*EXP($B$12*C9154))</f>
        <v>1487.89324629201</v>
      </c>
      <c r="E9154" s="20" t="n">
        <f aca="true">IF($B$10="","",$B$10*(1-$B$14+2*$B$14*RAND()))</f>
        <v>4.0202523395578</v>
      </c>
      <c r="F9154" s="21" t="n">
        <f aca="false">INDEX($E$17:$E$28,B9154)</f>
        <v>4.761</v>
      </c>
      <c r="G9154" s="25" t="n">
        <f aca="false">IF(OR(D9154="",E9154="",F9154=""),"",D9154*($B$7-$B$8-F9154-E9154))</f>
        <v>5890.19390774623</v>
      </c>
      <c r="H9154" s="25" t="n">
        <f aca="false">IF(D9154="","",D9154*$F$30)</f>
        <v>7438.275916863</v>
      </c>
    </row>
    <row r="9155" customFormat="false" ht="15" hidden="false" customHeight="false" outlineLevel="0" collapsed="false">
      <c r="A9155" s="2" t="n">
        <v>9121</v>
      </c>
      <c r="B9155" s="2" t="n">
        <v>1</v>
      </c>
      <c r="C9155" s="22" t="n">
        <f aca="true">NORMSINV(MAX(RAND(),0.000000000001))</f>
        <v>0.506303059709438</v>
      </c>
      <c r="D9155" s="24" t="n">
        <f aca="false">IF($B$11="","",$B$11*EXP($B$12*C9155))</f>
        <v>1148.06331014357</v>
      </c>
      <c r="E9155" s="20" t="n">
        <f aca="true">IF($B$10="","",$B$10*(1-$B$14+2*$B$14*RAND()))</f>
        <v>3.67553983153055</v>
      </c>
      <c r="F9155" s="21" t="n">
        <f aca="false">INDEX($E$17:$E$28,B9155)</f>
        <v>4.92562580645161</v>
      </c>
      <c r="G9155" s="25" t="n">
        <f aca="false">IF(OR(D9155="",E9155="",F9155=""),"",D9155*($B$7-$B$8-F9155-E9155))</f>
        <v>4751.64387779415</v>
      </c>
      <c r="H9155" s="25" t="n">
        <f aca="false">IF(D9155="","",D9155*$F$30)</f>
        <v>5739.39810006974</v>
      </c>
    </row>
    <row r="9156" customFormat="false" ht="15" hidden="false" customHeight="false" outlineLevel="0" collapsed="false">
      <c r="A9156" s="2" t="n">
        <v>9122</v>
      </c>
      <c r="B9156" s="2" t="n">
        <v>2</v>
      </c>
      <c r="C9156" s="22" t="n">
        <f aca="true">NORMSINV(MAX(RAND(),0.000000000001))</f>
        <v>-0.26147718301569</v>
      </c>
      <c r="D9156" s="24" t="n">
        <f aca="false">IF($B$11="","",$B$11*EXP($B$12*C9156))</f>
        <v>830.738598013309</v>
      </c>
      <c r="E9156" s="20" t="n">
        <f aca="true">IF($B$10="","",$B$10*(1-$B$14+2*$B$14*RAND()))</f>
        <v>3.44123743816896</v>
      </c>
      <c r="F9156" s="21" t="n">
        <f aca="false">INDEX($E$17:$E$28,B9156)</f>
        <v>5.0612</v>
      </c>
      <c r="G9156" s="25" t="n">
        <f aca="false">IF(OR(D9156="",E9156="",F9156=""),"",D9156*($B$7-$B$8-F9156-E9156))</f>
        <v>3520.3067816092</v>
      </c>
      <c r="H9156" s="25" t="n">
        <f aca="false">IF(D9156="","",D9156*$F$30)</f>
        <v>4153.02839918813</v>
      </c>
    </row>
    <row r="9157" customFormat="false" ht="15" hidden="false" customHeight="false" outlineLevel="0" collapsed="false">
      <c r="A9157" s="2" t="n">
        <v>9123</v>
      </c>
      <c r="B9157" s="2" t="n">
        <v>3</v>
      </c>
      <c r="C9157" s="22" t="n">
        <f aca="true">NORMSINV(MAX(RAND(),0.000000000001))</f>
        <v>-0.3229516514557</v>
      </c>
      <c r="D9157" s="24" t="n">
        <f aca="false">IF($B$11="","",$B$11*EXP($B$12*C9157))</f>
        <v>809.49607724628</v>
      </c>
      <c r="E9157" s="20" t="n">
        <f aca="true">IF($B$10="","",$B$10*(1-$B$14+2*$B$14*RAND()))</f>
        <v>3.87669877763094</v>
      </c>
      <c r="F9157" s="21" t="n">
        <f aca="false">INDEX($E$17:$E$28,B9157)</f>
        <v>5.0612</v>
      </c>
      <c r="G9157" s="25" t="n">
        <f aca="false">IF(OR(D9157="",E9157="",F9157=""),"",D9157*($B$7-$B$8-F9157-E9157))</f>
        <v>3077.78602480104</v>
      </c>
      <c r="H9157" s="25" t="n">
        <f aca="false">IF(D9157="","",D9157*$F$30)</f>
        <v>4046.8327893696</v>
      </c>
    </row>
    <row r="9158" customFormat="false" ht="15" hidden="false" customHeight="false" outlineLevel="0" collapsed="false">
      <c r="A9158" s="2" t="n">
        <v>9124</v>
      </c>
      <c r="B9158" s="2" t="n">
        <v>4</v>
      </c>
      <c r="C9158" s="22" t="n">
        <f aca="true">NORMSINV(MAX(RAND(),0.000000000001))</f>
        <v>-1.23911431863956</v>
      </c>
      <c r="D9158" s="24" t="n">
        <f aca="false">IF($B$11="","",$B$11*EXP($B$12*C9158))</f>
        <v>550.249640580475</v>
      </c>
      <c r="E9158" s="20" t="n">
        <f aca="true">IF($B$10="","",$B$10*(1-$B$14+2*$B$14*RAND()))</f>
        <v>4.00263066629284</v>
      </c>
      <c r="F9158" s="21" t="n">
        <f aca="false">INDEX($E$17:$E$28,B9158)</f>
        <v>4.89657419354839</v>
      </c>
      <c r="G9158" s="25" t="n">
        <f aca="false">IF(OR(D9158="",E9158="",F9158=""),"",D9158*($B$7-$B$8-F9158-E9158))</f>
        <v>2113.3961454156</v>
      </c>
      <c r="H9158" s="25" t="n">
        <f aca="false">IF(D9158="","",D9158*$F$30)</f>
        <v>2750.80800318991</v>
      </c>
    </row>
    <row r="9159" customFormat="false" ht="15" hidden="false" customHeight="false" outlineLevel="0" collapsed="false">
      <c r="A9159" s="2" t="n">
        <v>9125</v>
      </c>
      <c r="B9159" s="2" t="n">
        <v>5</v>
      </c>
      <c r="C9159" s="22" t="n">
        <f aca="true">NORMSINV(MAX(RAND(),0.000000000001))</f>
        <v>-0.959889586212578</v>
      </c>
      <c r="D9159" s="24" t="n">
        <f aca="false">IF($B$11="","",$B$11*EXP($B$12*C9159))</f>
        <v>618.952104808562</v>
      </c>
      <c r="E9159" s="20" t="n">
        <f aca="true">IF($B$10="","",$B$10*(1-$B$14+2*$B$14*RAND()))</f>
        <v>4.11791503776131</v>
      </c>
      <c r="F9159" s="21" t="n">
        <f aca="false">INDEX($E$17:$E$28,B9159)</f>
        <v>4.761</v>
      </c>
      <c r="G9159" s="25" t="n">
        <f aca="false">IF(OR(D9159="",E9159="",F9159=""),"",D9159*($B$7-$B$8-F9159-E9159))</f>
        <v>2389.82666422233</v>
      </c>
      <c r="H9159" s="25" t="n">
        <f aca="false">IF(D9159="","",D9159*$F$30)</f>
        <v>3094.26536235896</v>
      </c>
    </row>
    <row r="9160" customFormat="false" ht="15" hidden="false" customHeight="false" outlineLevel="0" collapsed="false">
      <c r="A9160" s="2" t="n">
        <v>9126</v>
      </c>
      <c r="B9160" s="2" t="n">
        <v>6</v>
      </c>
      <c r="C9160" s="22" t="n">
        <f aca="true">NORMSINV(MAX(RAND(),0.000000000001))</f>
        <v>-1.36612493444153</v>
      </c>
      <c r="D9160" s="24" t="n">
        <f aca="false">IF($B$11="","",$B$11*EXP($B$12*C9160))</f>
        <v>521.575533844243</v>
      </c>
      <c r="E9160" s="20" t="n">
        <f aca="true">IF($B$10="","",$B$10*(1-$B$14+2*$B$14*RAND()))</f>
        <v>3.63828079589138</v>
      </c>
      <c r="F9160" s="21" t="n">
        <f aca="false">INDEX($E$17:$E$28,B9160)</f>
        <v>4.761</v>
      </c>
      <c r="G9160" s="25" t="n">
        <f aca="false">IF(OR(D9160="",E9160="",F9160=""),"",D9160*($B$7-$B$8-F9160-E9160))</f>
        <v>2264.01293615091</v>
      </c>
      <c r="H9160" s="25" t="n">
        <f aca="false">IF(D9160="","",D9160*$F$30)</f>
        <v>2607.46040879414</v>
      </c>
    </row>
    <row r="9161" customFormat="false" ht="15" hidden="false" customHeight="false" outlineLevel="0" collapsed="false">
      <c r="A9161" s="2" t="n">
        <v>9127</v>
      </c>
      <c r="B9161" s="2" t="n">
        <v>7</v>
      </c>
      <c r="C9161" s="22" t="n">
        <f aca="true">NORMSINV(MAX(RAND(),0.000000000001))</f>
        <v>0.0530523927630718</v>
      </c>
      <c r="D9161" s="24" t="n">
        <f aca="false">IF($B$11="","",$B$11*EXP($B$12*C9161))</f>
        <v>948.46726138132</v>
      </c>
      <c r="E9161" s="20" t="n">
        <f aca="true">IF($B$10="","",$B$10*(1-$B$14+2*$B$14*RAND()))</f>
        <v>3.59965268519372</v>
      </c>
      <c r="F9161" s="21" t="n">
        <f aca="false">INDEX($E$17:$E$28,B9161)</f>
        <v>4.761</v>
      </c>
      <c r="G9161" s="25" t="n">
        <f aca="false">IF(OR(D9161="",E9161="",F9161=""),"",D9161*($B$7-$B$8-F9161-E9161))</f>
        <v>4153.66755431195</v>
      </c>
      <c r="H9161" s="25" t="n">
        <f aca="false">IF(D9161="","",D9161*$F$30)</f>
        <v>4741.5775330975</v>
      </c>
    </row>
    <row r="9162" customFormat="false" ht="15" hidden="false" customHeight="false" outlineLevel="0" collapsed="false">
      <c r="A9162" s="2" t="n">
        <v>9128</v>
      </c>
      <c r="B9162" s="2" t="n">
        <v>8</v>
      </c>
      <c r="C9162" s="22" t="n">
        <f aca="true">NORMSINV(MAX(RAND(),0.000000000001))</f>
        <v>-1.01496817268784</v>
      </c>
      <c r="D9162" s="24" t="n">
        <f aca="false">IF($B$11="","",$B$11*EXP($B$12*C9162))</f>
        <v>604.752720004084</v>
      </c>
      <c r="E9162" s="20" t="n">
        <f aca="true">IF($B$10="","",$B$10*(1-$B$14+2*$B$14*RAND()))</f>
        <v>3.46114179456429</v>
      </c>
      <c r="F9162" s="21" t="n">
        <f aca="false">INDEX($E$17:$E$28,B9162)</f>
        <v>4.761</v>
      </c>
      <c r="G9162" s="25" t="n">
        <f aca="false">IF(OR(D9162="",E9162="",F9162=""),"",D9162*($B$7-$B$8-F9162-E9162))</f>
        <v>2732.18703833001</v>
      </c>
      <c r="H9162" s="25" t="n">
        <f aca="false">IF(D9162="","",D9162*$F$30)</f>
        <v>3023.27979784442</v>
      </c>
    </row>
    <row r="9163" customFormat="false" ht="15" hidden="false" customHeight="false" outlineLevel="0" collapsed="false">
      <c r="A9163" s="2" t="n">
        <v>9129</v>
      </c>
      <c r="B9163" s="2" t="n">
        <v>9</v>
      </c>
      <c r="C9163" s="22" t="n">
        <f aca="true">NORMSINV(MAX(RAND(),0.000000000001))</f>
        <v>0.806422803975373</v>
      </c>
      <c r="D9163" s="24" t="n">
        <f aca="false">IF($B$11="","",$B$11*EXP($B$12*C9163))</f>
        <v>1302.82726332793</v>
      </c>
      <c r="E9163" s="20" t="n">
        <f aca="true">IF($B$10="","",$B$10*(1-$B$14+2*$B$14*RAND()))</f>
        <v>3.86977875366524</v>
      </c>
      <c r="F9163" s="21" t="n">
        <f aca="false">INDEX($E$17:$E$28,B9163)</f>
        <v>4.761</v>
      </c>
      <c r="G9163" s="25" t="n">
        <f aca="false">IF(OR(D9163="",E9163="",F9163=""),"",D9163*($B$7-$B$8-F9163-E9163))</f>
        <v>5353.60547077132</v>
      </c>
      <c r="H9163" s="25" t="n">
        <f aca="false">IF(D9163="","",D9163*$F$30)</f>
        <v>6513.09405482901</v>
      </c>
    </row>
    <row r="9164" customFormat="false" ht="15" hidden="false" customHeight="false" outlineLevel="0" collapsed="false">
      <c r="A9164" s="2" t="n">
        <v>9130</v>
      </c>
      <c r="B9164" s="2" t="n">
        <v>10</v>
      </c>
      <c r="C9164" s="22" t="n">
        <f aca="true">NORMSINV(MAX(RAND(),0.000000000001))</f>
        <v>1.34543948800735</v>
      </c>
      <c r="D9164" s="24" t="n">
        <f aca="false">IF($B$11="","",$B$11*EXP($B$12*C9164))</f>
        <v>1635.0282152431</v>
      </c>
      <c r="E9164" s="20" t="n">
        <f aca="true">IF($B$10="","",$B$10*(1-$B$14+2*$B$14*RAND()))</f>
        <v>3.78590116150255</v>
      </c>
      <c r="F9164" s="21" t="n">
        <f aca="false">INDEX($E$17:$E$28,B9164)</f>
        <v>4.761</v>
      </c>
      <c r="G9164" s="25" t="n">
        <f aca="false">IF(OR(D9164="",E9164="",F9164=""),"",D9164*($B$7-$B$8-F9164-E9164))</f>
        <v>6855.83491024638</v>
      </c>
      <c r="H9164" s="25" t="n">
        <f aca="false">IF(D9164="","",D9164*$F$30)</f>
        <v>8173.83305364328</v>
      </c>
    </row>
    <row r="9165" customFormat="false" ht="15" hidden="false" customHeight="false" outlineLevel="0" collapsed="false">
      <c r="A9165" s="2" t="n">
        <v>9131</v>
      </c>
      <c r="B9165" s="2" t="n">
        <v>11</v>
      </c>
      <c r="C9165" s="22" t="n">
        <f aca="true">NORMSINV(MAX(RAND(),0.000000000001))</f>
        <v>0.211977642228167</v>
      </c>
      <c r="D9165" s="24" t="n">
        <f aca="false">IF($B$11="","",$B$11*EXP($B$12*C9165))</f>
        <v>1014.15697506257</v>
      </c>
      <c r="E9165" s="20" t="n">
        <f aca="true">IF($B$10="","",$B$10*(1-$B$14+2*$B$14*RAND()))</f>
        <v>3.88032780661271</v>
      </c>
      <c r="F9165" s="21" t="n">
        <f aca="false">INDEX($E$17:$E$28,B9165)</f>
        <v>4.761</v>
      </c>
      <c r="G9165" s="25" t="n">
        <f aca="false">IF(OR(D9165="",E9165="",F9165=""),"",D9165*($B$7-$B$8-F9165-E9165))</f>
        <v>4156.69699341871</v>
      </c>
      <c r="H9165" s="25" t="n">
        <f aca="false">IF(D9165="","",D9165*$F$30)</f>
        <v>5069.97354973279</v>
      </c>
    </row>
    <row r="9166" customFormat="false" ht="15" hidden="false" customHeight="false" outlineLevel="0" collapsed="false">
      <c r="A9166" s="2" t="n">
        <v>9132</v>
      </c>
      <c r="B9166" s="2" t="n">
        <v>12</v>
      </c>
      <c r="C9166" s="22" t="n">
        <f aca="true">NORMSINV(MAX(RAND(),0.000000000001))</f>
        <v>2.02986383086675</v>
      </c>
      <c r="D9166" s="24" t="n">
        <f aca="false">IF($B$11="","",$B$11*EXP($B$12*C9166))</f>
        <v>2181.58844264189</v>
      </c>
      <c r="E9166" s="20" t="n">
        <f aca="true">IF($B$10="","",$B$10*(1-$B$14+2*$B$14*RAND()))</f>
        <v>4.03188471648379</v>
      </c>
      <c r="F9166" s="21" t="n">
        <f aca="false">INDEX($E$17:$E$28,B9166)</f>
        <v>4.761</v>
      </c>
      <c r="G9166" s="25" t="n">
        <f aca="false">IF(OR(D9166="",E9166="",F9166=""),"",D9166*($B$7-$B$8-F9166-E9166))</f>
        <v>8610.98108429411</v>
      </c>
      <c r="H9166" s="25" t="n">
        <f aca="false">IF(D9166="","",D9166*$F$30)</f>
        <v>10906.1969424553</v>
      </c>
    </row>
    <row r="9167" customFormat="false" ht="15" hidden="false" customHeight="false" outlineLevel="0" collapsed="false">
      <c r="A9167" s="2" t="n">
        <v>9133</v>
      </c>
      <c r="B9167" s="2" t="n">
        <v>1</v>
      </c>
      <c r="C9167" s="22" t="n">
        <f aca="true">NORMSINV(MAX(RAND(),0.000000000001))</f>
        <v>0.101645643239224</v>
      </c>
      <c r="D9167" s="24" t="n">
        <f aca="false">IF($B$11="","",$B$11*EXP($B$12*C9167))</f>
        <v>968.087832701626</v>
      </c>
      <c r="E9167" s="20" t="n">
        <f aca="true">IF($B$10="","",$B$10*(1-$B$14+2*$B$14*RAND()))</f>
        <v>3.5143437234882</v>
      </c>
      <c r="F9167" s="21" t="n">
        <f aca="false">INDEX($E$17:$E$28,B9167)</f>
        <v>4.92562580645161</v>
      </c>
      <c r="G9167" s="25" t="n">
        <f aca="false">IF(OR(D9167="",E9167="",F9167=""),"",D9167*($B$7-$B$8-F9167-E9167))</f>
        <v>4162.80717831152</v>
      </c>
      <c r="H9167" s="25" t="n">
        <f aca="false">IF(D9167="","",D9167*$F$30)</f>
        <v>4839.66469324197</v>
      </c>
    </row>
    <row r="9168" customFormat="false" ht="15" hidden="false" customHeight="false" outlineLevel="0" collapsed="false">
      <c r="A9168" s="2" t="n">
        <v>9134</v>
      </c>
      <c r="B9168" s="2" t="n">
        <v>2</v>
      </c>
      <c r="C9168" s="22" t="n">
        <f aca="true">NORMSINV(MAX(RAND(),0.000000000001))</f>
        <v>0.179263237315789</v>
      </c>
      <c r="D9168" s="24" t="n">
        <f aca="false">IF($B$11="","",$B$11*EXP($B$12*C9168))</f>
        <v>1000.27299805967</v>
      </c>
      <c r="E9168" s="20" t="n">
        <f aca="true">IF($B$10="","",$B$10*(1-$B$14+2*$B$14*RAND()))</f>
        <v>3.97565674215777</v>
      </c>
      <c r="F9168" s="21" t="n">
        <f aca="false">INDEX($E$17:$E$28,B9168)</f>
        <v>5.0612</v>
      </c>
      <c r="G9168" s="25" t="n">
        <f aca="false">IF(OR(D9168="",E9168="",F9168=""),"",D9168*($B$7-$B$8-F9168-E9168))</f>
        <v>3704.15420876632</v>
      </c>
      <c r="H9168" s="25" t="n">
        <f aca="false">IF(D9168="","",D9168*$F$30)</f>
        <v>5000.56477189993</v>
      </c>
    </row>
    <row r="9169" customFormat="false" ht="15" hidden="false" customHeight="false" outlineLevel="0" collapsed="false">
      <c r="A9169" s="2" t="n">
        <v>9135</v>
      </c>
      <c r="B9169" s="2" t="n">
        <v>3</v>
      </c>
      <c r="C9169" s="22" t="n">
        <f aca="true">NORMSINV(MAX(RAND(),0.000000000001))</f>
        <v>-0.137534722217554</v>
      </c>
      <c r="D9169" s="24" t="n">
        <f aca="false">IF($B$11="","",$B$11*EXP($B$12*C9169))</f>
        <v>875.276931542819</v>
      </c>
      <c r="E9169" s="20" t="n">
        <f aca="true">IF($B$10="","",$B$10*(1-$B$14+2*$B$14*RAND()))</f>
        <v>3.70591475369325</v>
      </c>
      <c r="F9169" s="21" t="n">
        <f aca="false">INDEX($E$17:$E$28,B9169)</f>
        <v>5.0612</v>
      </c>
      <c r="G9169" s="25" t="n">
        <f aca="false">IF(OR(D9169="",E9169="",F9169=""),"",D9169*($B$7-$B$8-F9169-E9169))</f>
        <v>3477.3748077591</v>
      </c>
      <c r="H9169" s="25" t="n">
        <f aca="false">IF(D9169="","",D9169*$F$30)</f>
        <v>4375.68443616886</v>
      </c>
    </row>
    <row r="9170" customFormat="false" ht="15" hidden="false" customHeight="false" outlineLevel="0" collapsed="false">
      <c r="A9170" s="2" t="n">
        <v>9136</v>
      </c>
      <c r="B9170" s="2" t="n">
        <v>4</v>
      </c>
      <c r="C9170" s="22" t="n">
        <f aca="true">NORMSINV(MAX(RAND(),0.000000000001))</f>
        <v>-0.843544510189426</v>
      </c>
      <c r="D9170" s="24" t="n">
        <f aca="false">IF($B$11="","",$B$11*EXP($B$12*C9170))</f>
        <v>650.05161128</v>
      </c>
      <c r="E9170" s="20" t="n">
        <f aca="true">IF($B$10="","",$B$10*(1-$B$14+2*$B$14*RAND()))</f>
        <v>4.0424997044241</v>
      </c>
      <c r="F9170" s="21" t="n">
        <f aca="false">INDEX($E$17:$E$28,B9170)</f>
        <v>4.89657419354839</v>
      </c>
      <c r="G9170" s="25" t="n">
        <f aca="false">IF(OR(D9170="",E9170="",F9170=""),"",D9170*($B$7-$B$8-F9170-E9170))</f>
        <v>2470.7981369792</v>
      </c>
      <c r="H9170" s="25" t="n">
        <f aca="false">IF(D9170="","",D9170*$F$30)</f>
        <v>3249.73801511098</v>
      </c>
    </row>
    <row r="9171" customFormat="false" ht="15" hidden="false" customHeight="false" outlineLevel="0" collapsed="false">
      <c r="A9171" s="2" t="n">
        <v>9137</v>
      </c>
      <c r="B9171" s="2" t="n">
        <v>5</v>
      </c>
      <c r="C9171" s="22" t="n">
        <f aca="true">NORMSINV(MAX(RAND(),0.000000000001))</f>
        <v>-1.22412513829491</v>
      </c>
      <c r="D9171" s="24" t="n">
        <f aca="false">IF($B$11="","",$B$11*EXP($B$12*C9171))</f>
        <v>553.735978023902</v>
      </c>
      <c r="E9171" s="20" t="n">
        <f aca="true">IF($B$10="","",$B$10*(1-$B$14+2*$B$14*RAND()))</f>
        <v>4.02886663768985</v>
      </c>
      <c r="F9171" s="21" t="n">
        <f aca="false">INDEX($E$17:$E$28,B9171)</f>
        <v>4.761</v>
      </c>
      <c r="G9171" s="25" t="n">
        <f aca="false">IF(OR(D9171="",E9171="",F9171=""),"",D9171*($B$7-$B$8-F9171-E9171))</f>
        <v>2187.33096070365</v>
      </c>
      <c r="H9171" s="25" t="n">
        <f aca="false">IF(D9171="","",D9171*$F$30)</f>
        <v>2768.23690133709</v>
      </c>
    </row>
    <row r="9172" customFormat="false" ht="15" hidden="false" customHeight="false" outlineLevel="0" collapsed="false">
      <c r="A9172" s="2" t="n">
        <v>9138</v>
      </c>
      <c r="B9172" s="2" t="n">
        <v>6</v>
      </c>
      <c r="C9172" s="22" t="n">
        <f aca="true">NORMSINV(MAX(RAND(),0.000000000001))</f>
        <v>1.0728942324191</v>
      </c>
      <c r="D9172" s="24" t="n">
        <f aca="false">IF($B$11="","",$B$11*EXP($B$12*C9172))</f>
        <v>1457.64007175642</v>
      </c>
      <c r="E9172" s="20" t="n">
        <f aca="true">IF($B$10="","",$B$10*(1-$B$14+2*$B$14*RAND()))</f>
        <v>3.80389532303551</v>
      </c>
      <c r="F9172" s="21" t="n">
        <f aca="false">INDEX($E$17:$E$28,B9172)</f>
        <v>4.761</v>
      </c>
      <c r="G9172" s="25" t="n">
        <f aca="false">IF(OR(D9172="",E9172="",F9172=""),"",D9172*($B$7-$B$8-F9172-E9172))</f>
        <v>6085.7998809211</v>
      </c>
      <c r="H9172" s="25" t="n">
        <f aca="false">IF(D9172="","",D9172*$F$30)</f>
        <v>7287.03424672472</v>
      </c>
    </row>
    <row r="9173" customFormat="false" ht="15" hidden="false" customHeight="false" outlineLevel="0" collapsed="false">
      <c r="A9173" s="2" t="n">
        <v>9139</v>
      </c>
      <c r="B9173" s="2" t="n">
        <v>7</v>
      </c>
      <c r="C9173" s="22" t="n">
        <f aca="true">NORMSINV(MAX(RAND(),0.000000000001))</f>
        <v>-1.27116351873303</v>
      </c>
      <c r="D9173" s="24" t="n">
        <f aca="false">IF($B$11="","",$B$11*EXP($B$12*C9173))</f>
        <v>542.868773779329</v>
      </c>
      <c r="E9173" s="20" t="n">
        <f aca="true">IF($B$10="","",$B$10*(1-$B$14+2*$B$14*RAND()))</f>
        <v>3.75568910044644</v>
      </c>
      <c r="F9173" s="21" t="n">
        <f aca="false">INDEX($E$17:$E$28,B9173)</f>
        <v>4.761</v>
      </c>
      <c r="G9173" s="25" t="n">
        <f aca="false">IF(OR(D9173="",E9173="",F9173=""),"",D9173*($B$7-$B$8-F9173-E9173))</f>
        <v>2292.70360932952</v>
      </c>
      <c r="H9173" s="25" t="n">
        <f aca="false">IF(D9173="","",D9173*$F$30)</f>
        <v>2713.90957387762</v>
      </c>
    </row>
    <row r="9174" customFormat="false" ht="15" hidden="false" customHeight="false" outlineLevel="0" collapsed="false">
      <c r="A9174" s="2" t="n">
        <v>9140</v>
      </c>
      <c r="B9174" s="2" t="n">
        <v>8</v>
      </c>
      <c r="C9174" s="22" t="n">
        <f aca="true">NORMSINV(MAX(RAND(),0.000000000001))</f>
        <v>1.03750669083306</v>
      </c>
      <c r="D9174" s="24" t="n">
        <f aca="false">IF($B$11="","",$B$11*EXP($B$12*C9174))</f>
        <v>1436.06628570088</v>
      </c>
      <c r="E9174" s="20" t="n">
        <f aca="true">IF($B$10="","",$B$10*(1-$B$14+2*$B$14*RAND()))</f>
        <v>4.10443505549777</v>
      </c>
      <c r="F9174" s="21" t="n">
        <f aca="false">INDEX($E$17:$E$28,B9174)</f>
        <v>4.761</v>
      </c>
      <c r="G9174" s="25" t="n">
        <f aca="false">IF(OR(D9174="",E9174="",F9174=""),"",D9174*($B$7-$B$8-F9174-E9174))</f>
        <v>5564.13208855815</v>
      </c>
      <c r="H9174" s="25" t="n">
        <f aca="false">IF(D9174="","",D9174*$F$30)</f>
        <v>7179.18257547582</v>
      </c>
    </row>
    <row r="9175" customFormat="false" ht="15" hidden="false" customHeight="false" outlineLevel="0" collapsed="false">
      <c r="A9175" s="2" t="n">
        <v>9141</v>
      </c>
      <c r="B9175" s="2" t="n">
        <v>9</v>
      </c>
      <c r="C9175" s="22" t="n">
        <f aca="true">NORMSINV(MAX(RAND(),0.000000000001))</f>
        <v>-0.454104728541947</v>
      </c>
      <c r="D9175" s="24" t="n">
        <f aca="false">IF($B$11="","",$B$11*EXP($B$12*C9175))</f>
        <v>765.974187134182</v>
      </c>
      <c r="E9175" s="20" t="n">
        <f aca="true">IF($B$10="","",$B$10*(1-$B$14+2*$B$14*RAND()))</f>
        <v>3.9283925624586</v>
      </c>
      <c r="F9175" s="21" t="n">
        <f aca="false">INDEX($E$17:$E$28,B9175)</f>
        <v>4.761</v>
      </c>
      <c r="G9175" s="25" t="n">
        <f aca="false">IF(OR(D9175="",E9175="",F9175=""),"",D9175*($B$7-$B$8-F9175-E9175))</f>
        <v>3102.66073937045</v>
      </c>
      <c r="H9175" s="25" t="n">
        <f aca="false">IF(D9175="","",D9175*$F$30)</f>
        <v>3829.2581563212</v>
      </c>
    </row>
    <row r="9176" customFormat="false" ht="15" hidden="false" customHeight="false" outlineLevel="0" collapsed="false">
      <c r="A9176" s="2" t="n">
        <v>9142</v>
      </c>
      <c r="B9176" s="2" t="n">
        <v>10</v>
      </c>
      <c r="C9176" s="22" t="n">
        <f aca="true">NORMSINV(MAX(RAND(),0.000000000001))</f>
        <v>-0.569295789532219</v>
      </c>
      <c r="D9176" s="24" t="n">
        <f aca="false">IF($B$11="","",$B$11*EXP($B$12*C9176))</f>
        <v>729.683491304935</v>
      </c>
      <c r="E9176" s="20" t="n">
        <f aca="true">IF($B$10="","",$B$10*(1-$B$14+2*$B$14*RAND()))</f>
        <v>3.92482864015728</v>
      </c>
      <c r="F9176" s="21" t="n">
        <f aca="false">INDEX($E$17:$E$28,B9176)</f>
        <v>4.761</v>
      </c>
      <c r="G9176" s="25" t="n">
        <f aca="false">IF(OR(D9176="",E9176="",F9176=""),"",D9176*($B$7-$B$8-F9176-E9176))</f>
        <v>2958.26191219851</v>
      </c>
      <c r="H9176" s="25" t="n">
        <f aca="false">IF(D9176="","",D9176*$F$30)</f>
        <v>3647.83370973163</v>
      </c>
    </row>
    <row r="9177" customFormat="false" ht="15" hidden="false" customHeight="false" outlineLevel="0" collapsed="false">
      <c r="A9177" s="2" t="n">
        <v>9143</v>
      </c>
      <c r="B9177" s="2" t="n">
        <v>11</v>
      </c>
      <c r="C9177" s="22" t="n">
        <f aca="true">NORMSINV(MAX(RAND(),0.000000000001))</f>
        <v>0.854584171746489</v>
      </c>
      <c r="D9177" s="24" t="n">
        <f aca="false">IF($B$11="","",$B$11*EXP($B$12*C9177))</f>
        <v>1329.53636943127</v>
      </c>
      <c r="E9177" s="20" t="n">
        <f aca="true">IF($B$10="","",$B$10*(1-$B$14+2*$B$14*RAND()))</f>
        <v>3.87754133781345</v>
      </c>
      <c r="F9177" s="21" t="n">
        <f aca="false">INDEX($E$17:$E$28,B9177)</f>
        <v>4.761</v>
      </c>
      <c r="G9177" s="25" t="n">
        <f aca="false">IF(OR(D9177="",E9177="",F9177=""),"",D9177*($B$7-$B$8-F9177-E9177))</f>
        <v>5453.03845909592</v>
      </c>
      <c r="H9177" s="25" t="n">
        <f aca="false">IF(D9177="","",D9177*$F$30)</f>
        <v>6646.61821806078</v>
      </c>
    </row>
    <row r="9178" customFormat="false" ht="15" hidden="false" customHeight="false" outlineLevel="0" collapsed="false">
      <c r="A9178" s="2" t="n">
        <v>9144</v>
      </c>
      <c r="B9178" s="2" t="n">
        <v>12</v>
      </c>
      <c r="C9178" s="22" t="n">
        <f aca="true">NORMSINV(MAX(RAND(),0.000000000001))</f>
        <v>0.162502025056465</v>
      </c>
      <c r="D9178" s="24" t="n">
        <f aca="false">IF($B$11="","",$B$11*EXP($B$12*C9178))</f>
        <v>993.233352274812</v>
      </c>
      <c r="E9178" s="20" t="n">
        <f aca="true">IF($B$10="","",$B$10*(1-$B$14+2*$B$14*RAND()))</f>
        <v>3.62409050863016</v>
      </c>
      <c r="F9178" s="21" t="n">
        <f aca="false">INDEX($E$17:$E$28,B9178)</f>
        <v>4.761</v>
      </c>
      <c r="G9178" s="25" t="n">
        <f aca="false">IF(OR(D9178="",E9178="",F9178=""),"",D9178*($B$7-$B$8-F9178-E9178))</f>
        <v>4325.44135296667</v>
      </c>
      <c r="H9178" s="25" t="n">
        <f aca="false">IF(D9178="","",D9178*$F$30)</f>
        <v>4965.37217469224</v>
      </c>
    </row>
    <row r="9179" customFormat="false" ht="15" hidden="false" customHeight="false" outlineLevel="0" collapsed="false">
      <c r="A9179" s="2" t="n">
        <v>9145</v>
      </c>
      <c r="B9179" s="2" t="n">
        <v>1</v>
      </c>
      <c r="C9179" s="22" t="n">
        <f aca="true">NORMSINV(MAX(RAND(),0.000000000001))</f>
        <v>1.38716020525614</v>
      </c>
      <c r="D9179" s="24" t="n">
        <f aca="false">IF($B$11="","",$B$11*EXP($B$12*C9179))</f>
        <v>1664.02564806033</v>
      </c>
      <c r="E9179" s="20" t="n">
        <f aca="true">IF($B$10="","",$B$10*(1-$B$14+2*$B$14*RAND()))</f>
        <v>3.92398076787649</v>
      </c>
      <c r="F9179" s="21" t="n">
        <f aca="false">INDEX($E$17:$E$28,B9179)</f>
        <v>4.92562580645161</v>
      </c>
      <c r="G9179" s="25" t="n">
        <f aca="false">IF(OR(D9179="",E9179="",F9179=""),"",D9179*($B$7-$B$8-F9179-E9179))</f>
        <v>6473.71444136333</v>
      </c>
      <c r="H9179" s="25" t="n">
        <f aca="false">IF(D9179="","",D9179*$F$30)</f>
        <v>8318.79701978321</v>
      </c>
    </row>
    <row r="9180" customFormat="false" ht="15" hidden="false" customHeight="false" outlineLevel="0" collapsed="false">
      <c r="A9180" s="2" t="n">
        <v>9146</v>
      </c>
      <c r="B9180" s="2" t="n">
        <v>2</v>
      </c>
      <c r="C9180" s="22" t="n">
        <f aca="true">NORMSINV(MAX(RAND(),0.000000000001))</f>
        <v>-0.899758682210067</v>
      </c>
      <c r="D9180" s="24" t="n">
        <f aca="false">IF($B$11="","",$B$11*EXP($B$12*C9180))</f>
        <v>634.83493303308</v>
      </c>
      <c r="E9180" s="20" t="n">
        <f aca="true">IF($B$10="","",$B$10*(1-$B$14+2*$B$14*RAND()))</f>
        <v>4.05189079504584</v>
      </c>
      <c r="F9180" s="21" t="n">
        <f aca="false">INDEX($E$17:$E$28,B9180)</f>
        <v>5.0612</v>
      </c>
      <c r="G9180" s="25" t="n">
        <f aca="false">IF(OR(D9180="",E9180="",F9180=""),"",D9180*($B$7-$B$8-F9180-E9180))</f>
        <v>2302.48866224414</v>
      </c>
      <c r="H9180" s="25" t="n">
        <f aca="false">IF(D9180="","",D9180*$F$30)</f>
        <v>3173.66679721898</v>
      </c>
    </row>
    <row r="9181" customFormat="false" ht="15" hidden="false" customHeight="false" outlineLevel="0" collapsed="false">
      <c r="A9181" s="2" t="n">
        <v>9147</v>
      </c>
      <c r="B9181" s="2" t="n">
        <v>3</v>
      </c>
      <c r="C9181" s="22" t="n">
        <f aca="true">NORMSINV(MAX(RAND(),0.000000000001))</f>
        <v>-1.22012766928973</v>
      </c>
      <c r="D9181" s="24" t="n">
        <f aca="false">IF($B$11="","",$B$11*EXP($B$12*C9181))</f>
        <v>554.669475653434</v>
      </c>
      <c r="E9181" s="20" t="n">
        <f aca="true">IF($B$10="","",$B$10*(1-$B$14+2*$B$14*RAND()))</f>
        <v>4.10200814531696</v>
      </c>
      <c r="F9181" s="21" t="n">
        <f aca="false">INDEX($E$17:$E$28,B9181)</f>
        <v>5.0612</v>
      </c>
      <c r="G9181" s="25" t="n">
        <f aca="false">IF(OR(D9181="",E9181="",F9181=""),"",D9181*($B$7-$B$8-F9181-E9181))</f>
        <v>1983.93726255851</v>
      </c>
      <c r="H9181" s="25" t="n">
        <f aca="false">IF(D9181="","",D9181*$F$30)</f>
        <v>2772.90364268665</v>
      </c>
    </row>
    <row r="9182" customFormat="false" ht="15" hidden="false" customHeight="false" outlineLevel="0" collapsed="false">
      <c r="A9182" s="2" t="n">
        <v>9148</v>
      </c>
      <c r="B9182" s="2" t="n">
        <v>4</v>
      </c>
      <c r="C9182" s="22" t="n">
        <f aca="true">NORMSINV(MAX(RAND(),0.000000000001))</f>
        <v>0.847094016801053</v>
      </c>
      <c r="D9182" s="24" t="n">
        <f aca="false">IF($B$11="","",$B$11*EXP($B$12*C9182))</f>
        <v>1325.3468382699</v>
      </c>
      <c r="E9182" s="20" t="n">
        <f aca="true">IF($B$10="","",$B$10*(1-$B$14+2*$B$14*RAND()))</f>
        <v>4.05613002232341</v>
      </c>
      <c r="F9182" s="21" t="n">
        <f aca="false">INDEX($E$17:$E$28,B9182)</f>
        <v>4.89657419354839</v>
      </c>
      <c r="G9182" s="25" t="n">
        <f aca="false">IF(OR(D9182="",E9182="",F9182=""),"",D9182*($B$7-$B$8-F9182-E9182))</f>
        <v>5019.48049308723</v>
      </c>
      <c r="H9182" s="25" t="n">
        <f aca="false">IF(D9182="","",D9182*$F$30)</f>
        <v>6625.67391387888</v>
      </c>
    </row>
    <row r="9183" customFormat="false" ht="15" hidden="false" customHeight="false" outlineLevel="0" collapsed="false">
      <c r="A9183" s="2" t="n">
        <v>9149</v>
      </c>
      <c r="B9183" s="2" t="n">
        <v>5</v>
      </c>
      <c r="C9183" s="22" t="n">
        <f aca="true">NORMSINV(MAX(RAND(),0.000000000001))</f>
        <v>0.337089527790847</v>
      </c>
      <c r="D9183" s="24" t="n">
        <f aca="false">IF($B$11="","",$B$11*EXP($B$12*C9183))</f>
        <v>1069.05555959658</v>
      </c>
      <c r="E9183" s="20" t="n">
        <f aca="true">IF($B$10="","",$B$10*(1-$B$14+2*$B$14*RAND()))</f>
        <v>3.76455800105273</v>
      </c>
      <c r="F9183" s="21" t="n">
        <f aca="false">INDEX($E$17:$E$28,B9183)</f>
        <v>4.761</v>
      </c>
      <c r="G9183" s="25" t="n">
        <f aca="false">IF(OR(D9183="",E9183="",F9183=""),"",D9183*($B$7-$B$8-F9183-E9183))</f>
        <v>4505.47264957192</v>
      </c>
      <c r="H9183" s="25" t="n">
        <f aca="false">IF(D9183="","",D9183*$F$30)</f>
        <v>5344.42255353524</v>
      </c>
    </row>
    <row r="9184" customFormat="false" ht="15" hidden="false" customHeight="false" outlineLevel="0" collapsed="false">
      <c r="A9184" s="2" t="n">
        <v>9150</v>
      </c>
      <c r="B9184" s="2" t="n">
        <v>6</v>
      </c>
      <c r="C9184" s="22" t="n">
        <f aca="true">NORMSINV(MAX(RAND(),0.000000000001))</f>
        <v>0.942033406748831</v>
      </c>
      <c r="D9184" s="24" t="n">
        <f aca="false">IF($B$11="","",$B$11*EXP($B$12*C9184))</f>
        <v>1379.44111399704</v>
      </c>
      <c r="E9184" s="20" t="n">
        <f aca="true">IF($B$10="","",$B$10*(1-$B$14+2*$B$14*RAND()))</f>
        <v>3.39094980780532</v>
      </c>
      <c r="F9184" s="21" t="n">
        <f aca="false">INDEX($E$17:$E$28,B9184)</f>
        <v>4.761</v>
      </c>
      <c r="G9184" s="25" t="n">
        <f aca="false">IF(OR(D9184="",E9184="",F9184=""),"",D9184*($B$7-$B$8-F9184-E9184))</f>
        <v>6328.94506819538</v>
      </c>
      <c r="H9184" s="25" t="n">
        <f aca="false">IF(D9184="","",D9184*$F$30)</f>
        <v>6896.10201709402</v>
      </c>
    </row>
    <row r="9185" customFormat="false" ht="15" hidden="false" customHeight="false" outlineLevel="0" collapsed="false">
      <c r="A9185" s="2" t="n">
        <v>9151</v>
      </c>
      <c r="B9185" s="2" t="n">
        <v>7</v>
      </c>
      <c r="C9185" s="22" t="n">
        <f aca="true">NORMSINV(MAX(RAND(),0.000000000001))</f>
        <v>-0.189439855732721</v>
      </c>
      <c r="D9185" s="24" t="n">
        <f aca="false">IF($B$11="","",$B$11*EXP($B$12*C9185))</f>
        <v>856.341519111557</v>
      </c>
      <c r="E9185" s="20" t="n">
        <f aca="true">IF($B$10="","",$B$10*(1-$B$14+2*$B$14*RAND()))</f>
        <v>3.89722849784831</v>
      </c>
      <c r="F9185" s="21" t="n">
        <f aca="false">INDEX($E$17:$E$28,B9185)</f>
        <v>4.761</v>
      </c>
      <c r="G9185" s="25" t="n">
        <f aca="false">IF(OR(D9185="",E9185="",F9185=""),"",D9185*($B$7-$B$8-F9185-E9185))</f>
        <v>3495.39040881884</v>
      </c>
      <c r="H9185" s="25" t="n">
        <f aca="false">IF(D9185="","",D9185*$F$30)</f>
        <v>4281.0225223425</v>
      </c>
    </row>
    <row r="9186" customFormat="false" ht="15" hidden="false" customHeight="false" outlineLevel="0" collapsed="false">
      <c r="A9186" s="2" t="n">
        <v>9152</v>
      </c>
      <c r="B9186" s="2" t="n">
        <v>8</v>
      </c>
      <c r="C9186" s="22" t="n">
        <f aca="true">NORMSINV(MAX(RAND(),0.000000000001))</f>
        <v>0.227851628039515</v>
      </c>
      <c r="D9186" s="24" t="n">
        <f aca="false">IF($B$11="","",$B$11*EXP($B$12*C9186))</f>
        <v>1020.96316373113</v>
      </c>
      <c r="E9186" s="20" t="n">
        <f aca="true">IF($B$10="","",$B$10*(1-$B$14+2*$B$14*RAND()))</f>
        <v>3.70822692035885</v>
      </c>
      <c r="F9186" s="21" t="n">
        <f aca="false">INDEX($E$17:$E$28,B9186)</f>
        <v>4.761</v>
      </c>
      <c r="G9186" s="25" t="n">
        <f aca="false">IF(OR(D9186="",E9186="",F9186=""),"",D9186*($B$7-$B$8-F9186-E9186))</f>
        <v>4360.30199496819</v>
      </c>
      <c r="H9186" s="25" t="n">
        <f aca="false">IF(D9186="","",D9186*$F$30)</f>
        <v>5103.99904812469</v>
      </c>
    </row>
    <row r="9187" customFormat="false" ht="15" hidden="false" customHeight="false" outlineLevel="0" collapsed="false">
      <c r="A9187" s="2" t="n">
        <v>9153</v>
      </c>
      <c r="B9187" s="2" t="n">
        <v>9</v>
      </c>
      <c r="C9187" s="22" t="n">
        <f aca="true">NORMSINV(MAX(RAND(),0.000000000001))</f>
        <v>0.366710034492126</v>
      </c>
      <c r="D9187" s="24" t="n">
        <f aca="false">IF($B$11="","",$B$11*EXP($B$12*C9187))</f>
        <v>1082.48213851332</v>
      </c>
      <c r="E9187" s="20" t="n">
        <f aca="true">IF($B$10="","",$B$10*(1-$B$14+2*$B$14*RAND()))</f>
        <v>3.95353577486844</v>
      </c>
      <c r="F9187" s="21" t="n">
        <f aca="false">INDEX($E$17:$E$28,B9187)</f>
        <v>4.761</v>
      </c>
      <c r="G9187" s="25" t="n">
        <f aca="false">IF(OR(D9187="",E9187="",F9187=""),"",D9187*($B$7-$B$8-F9187-E9187))</f>
        <v>4357.49312292926</v>
      </c>
      <c r="H9187" s="25" t="n">
        <f aca="false">IF(D9187="","",D9187*$F$30)</f>
        <v>5411.54470685576</v>
      </c>
    </row>
    <row r="9188" customFormat="false" ht="15" hidden="false" customHeight="false" outlineLevel="0" collapsed="false">
      <c r="A9188" s="2" t="n">
        <v>9154</v>
      </c>
      <c r="B9188" s="2" t="n">
        <v>10</v>
      </c>
      <c r="C9188" s="22" t="n">
        <f aca="true">NORMSINV(MAX(RAND(),0.000000000001))</f>
        <v>-0.722953086941244</v>
      </c>
      <c r="D9188" s="24" t="n">
        <f aca="false">IF($B$11="","",$B$11*EXP($B$12*C9188))</f>
        <v>683.936375800126</v>
      </c>
      <c r="E9188" s="20" t="n">
        <f aca="true">IF($B$10="","",$B$10*(1-$B$14+2*$B$14*RAND()))</f>
        <v>3.43001251714483</v>
      </c>
      <c r="F9188" s="21" t="n">
        <f aca="false">INDEX($E$17:$E$28,B9188)</f>
        <v>4.761</v>
      </c>
      <c r="G9188" s="25" t="n">
        <f aca="false">IF(OR(D9188="",E9188="",F9188=""),"",D9188*($B$7-$B$8-F9188-E9188))</f>
        <v>3111.21801258411</v>
      </c>
      <c r="H9188" s="25" t="n">
        <f aca="false">IF(D9188="","",D9188*$F$30)</f>
        <v>3419.13472989999</v>
      </c>
    </row>
    <row r="9189" customFormat="false" ht="15" hidden="false" customHeight="false" outlineLevel="0" collapsed="false">
      <c r="A9189" s="2" t="n">
        <v>9155</v>
      </c>
      <c r="B9189" s="2" t="n">
        <v>11</v>
      </c>
      <c r="C9189" s="22" t="n">
        <f aca="true">NORMSINV(MAX(RAND(),0.000000000001))</f>
        <v>0.247566915335598</v>
      </c>
      <c r="D9189" s="24" t="n">
        <f aca="false">IF($B$11="","",$B$11*EXP($B$12*C9189))</f>
        <v>1029.47999237661</v>
      </c>
      <c r="E9189" s="20" t="n">
        <f aca="true">IF($B$10="","",$B$10*(1-$B$14+2*$B$14*RAND()))</f>
        <v>3.64289964944667</v>
      </c>
      <c r="F9189" s="21" t="n">
        <f aca="false">INDEX($E$17:$E$28,B9189)</f>
        <v>4.761</v>
      </c>
      <c r="G9189" s="25" t="n">
        <f aca="false">IF(OR(D9189="",E9189="",F9189=""),"",D9189*($B$7-$B$8-F9189-E9189))</f>
        <v>4463.92855583186</v>
      </c>
      <c r="H9189" s="25" t="n">
        <f aca="false">IF(D9189="","",D9189*$F$30)</f>
        <v>5146.57637788915</v>
      </c>
    </row>
    <row r="9190" customFormat="false" ht="15" hidden="false" customHeight="false" outlineLevel="0" collapsed="false">
      <c r="A9190" s="2" t="n">
        <v>9156</v>
      </c>
      <c r="B9190" s="2" t="n">
        <v>12</v>
      </c>
      <c r="C9190" s="22" t="n">
        <f aca="true">NORMSINV(MAX(RAND(),0.000000000001))</f>
        <v>-0.0467031056314999</v>
      </c>
      <c r="D9190" s="24" t="n">
        <f aca="false">IF($B$11="","",$B$11*EXP($B$12*C9190))</f>
        <v>909.426053904996</v>
      </c>
      <c r="E9190" s="20" t="n">
        <f aca="true">IF($B$10="","",$B$10*(1-$B$14+2*$B$14*RAND()))</f>
        <v>3.45471471852296</v>
      </c>
      <c r="F9190" s="21" t="n">
        <f aca="false">INDEX($E$17:$E$28,B9190)</f>
        <v>4.761</v>
      </c>
      <c r="G9190" s="25" t="n">
        <f aca="false">IF(OR(D9190="",E9190="",F9190=""),"",D9190*($B$7-$B$8-F9190-E9190))</f>
        <v>4114.50291027411</v>
      </c>
      <c r="H9190" s="25" t="n">
        <f aca="false">IF(D9190="","",D9190*$F$30)</f>
        <v>4546.40272868185</v>
      </c>
    </row>
    <row r="9191" customFormat="false" ht="15" hidden="false" customHeight="false" outlineLevel="0" collapsed="false">
      <c r="A9191" s="2" t="n">
        <v>9157</v>
      </c>
      <c r="B9191" s="2" t="n">
        <v>1</v>
      </c>
      <c r="C9191" s="22" t="n">
        <f aca="true">NORMSINV(MAX(RAND(),0.000000000001))</f>
        <v>0.0634115657918321</v>
      </c>
      <c r="D9191" s="24" t="n">
        <f aca="false">IF($B$11="","",$B$11*EXP($B$12*C9191))</f>
        <v>952.616373627794</v>
      </c>
      <c r="E9191" s="20" t="n">
        <f aca="true">IF($B$10="","",$B$10*(1-$B$14+2*$B$14*RAND()))</f>
        <v>3.96084853030009</v>
      </c>
      <c r="F9191" s="21" t="n">
        <f aca="false">INDEX($E$17:$E$28,B9191)</f>
        <v>4.92562580645161</v>
      </c>
      <c r="G9191" s="25" t="n">
        <f aca="false">IF(OR(D9191="",E9191="",F9191=""),"",D9191*($B$7-$B$8-F9191-E9191))</f>
        <v>3670.93164300523</v>
      </c>
      <c r="H9191" s="25" t="n">
        <f aca="false">IF(D9191="","",D9191*$F$30)</f>
        <v>4762.31977504007</v>
      </c>
    </row>
    <row r="9192" customFormat="false" ht="15" hidden="false" customHeight="false" outlineLevel="0" collapsed="false">
      <c r="A9192" s="2" t="n">
        <v>9158</v>
      </c>
      <c r="B9192" s="2" t="n">
        <v>2</v>
      </c>
      <c r="C9192" s="22" t="n">
        <f aca="true">NORMSINV(MAX(RAND(),0.000000000001))</f>
        <v>0.00373507501865206</v>
      </c>
      <c r="D9192" s="24" t="n">
        <f aca="false">IF($B$11="","",$B$11*EXP($B$12*C9192))</f>
        <v>928.960880205501</v>
      </c>
      <c r="E9192" s="20" t="n">
        <f aca="true">IF($B$10="","",$B$10*(1-$B$14+2*$B$14*RAND()))</f>
        <v>3.78144791244313</v>
      </c>
      <c r="F9192" s="21" t="n">
        <f aca="false">INDEX($E$17:$E$28,B9192)</f>
        <v>5.0612</v>
      </c>
      <c r="G9192" s="25" t="n">
        <f aca="false">IF(OR(D9192="",E9192="",F9192=""),"",D9192*($B$7-$B$8-F9192-E9192))</f>
        <v>3620.48762572758</v>
      </c>
      <c r="H9192" s="25" t="n">
        <f aca="false">IF(D9192="","",D9192*$F$30)</f>
        <v>4644.06123232334</v>
      </c>
    </row>
    <row r="9193" customFormat="false" ht="15" hidden="false" customHeight="false" outlineLevel="0" collapsed="false">
      <c r="A9193" s="2" t="n">
        <v>9159</v>
      </c>
      <c r="B9193" s="2" t="n">
        <v>3</v>
      </c>
      <c r="C9193" s="22" t="n">
        <f aca="true">NORMSINV(MAX(RAND(),0.000000000001))</f>
        <v>-1.07031528792893</v>
      </c>
      <c r="D9193" s="24" t="n">
        <f aca="false">IF($B$11="","",$B$11*EXP($B$12*C9193))</f>
        <v>590.812229849252</v>
      </c>
      <c r="E9193" s="20" t="n">
        <f aca="true">IF($B$10="","",$B$10*(1-$B$14+2*$B$14*RAND()))</f>
        <v>3.9968286888215</v>
      </c>
      <c r="F9193" s="21" t="n">
        <f aca="false">INDEX($E$17:$E$28,B9193)</f>
        <v>5.0612</v>
      </c>
      <c r="G9193" s="25" t="n">
        <f aca="false">IF(OR(D9193="",E9193="",F9193=""),"",D9193*($B$7-$B$8-F9193-E9193))</f>
        <v>2175.35368059835</v>
      </c>
      <c r="H9193" s="25" t="n">
        <f aca="false">IF(D9193="","",D9193*$F$30)</f>
        <v>2953.58849946238</v>
      </c>
    </row>
    <row r="9194" customFormat="false" ht="15" hidden="false" customHeight="false" outlineLevel="0" collapsed="false">
      <c r="A9194" s="2" t="n">
        <v>9160</v>
      </c>
      <c r="B9194" s="2" t="n">
        <v>4</v>
      </c>
      <c r="C9194" s="22" t="n">
        <f aca="true">NORMSINV(MAX(RAND(),0.000000000001))</f>
        <v>-0.553577459943824</v>
      </c>
      <c r="D9194" s="24" t="n">
        <f aca="false">IF($B$11="","",$B$11*EXP($B$12*C9194))</f>
        <v>734.532349322787</v>
      </c>
      <c r="E9194" s="20" t="n">
        <f aca="true">IF($B$10="","",$B$10*(1-$B$14+2*$B$14*RAND()))</f>
        <v>3.60332419262874</v>
      </c>
      <c r="F9194" s="21" t="n">
        <f aca="false">INDEX($E$17:$E$28,B9194)</f>
        <v>4.89657419354839</v>
      </c>
      <c r="G9194" s="25" t="n">
        <f aca="false">IF(OR(D9194="",E9194="",F9194=""),"",D9194*($B$7-$B$8-F9194-E9194))</f>
        <v>3114.49179976865</v>
      </c>
      <c r="H9194" s="25" t="n">
        <f aca="false">IF(D9194="","",D9194*$F$30)</f>
        <v>3672.07412073447</v>
      </c>
    </row>
    <row r="9195" customFormat="false" ht="15" hidden="false" customHeight="false" outlineLevel="0" collapsed="false">
      <c r="A9195" s="2" t="n">
        <v>9161</v>
      </c>
      <c r="B9195" s="2" t="n">
        <v>5</v>
      </c>
      <c r="C9195" s="22" t="n">
        <f aca="true">NORMSINV(MAX(RAND(),0.000000000001))</f>
        <v>-0.660301508836553</v>
      </c>
      <c r="D9195" s="24" t="n">
        <f aca="false">IF($B$11="","",$B$11*EXP($B$12*C9195))</f>
        <v>702.232218234167</v>
      </c>
      <c r="E9195" s="20" t="n">
        <f aca="true">IF($B$10="","",$B$10*(1-$B$14+2*$B$14*RAND()))</f>
        <v>3.86480939420409</v>
      </c>
      <c r="F9195" s="21" t="n">
        <f aca="false">INDEX($E$17:$E$28,B9195)</f>
        <v>4.761</v>
      </c>
      <c r="G9195" s="25" t="n">
        <f aca="false">IF(OR(D9195="",E9195="",F9195=""),"",D9195*($B$7-$B$8-F9195-E9195))</f>
        <v>2889.11719534623</v>
      </c>
      <c r="H9195" s="25" t="n">
        <f aca="false">IF(D9195="","",D9195*$F$30)</f>
        <v>3510.59930539625</v>
      </c>
    </row>
    <row r="9196" customFormat="false" ht="15" hidden="false" customHeight="false" outlineLevel="0" collapsed="false">
      <c r="A9196" s="2" t="n">
        <v>9162</v>
      </c>
      <c r="B9196" s="2" t="n">
        <v>6</v>
      </c>
      <c r="C9196" s="22" t="n">
        <f aca="true">NORMSINV(MAX(RAND(),0.000000000001))</f>
        <v>-1.44816766546221</v>
      </c>
      <c r="D9196" s="24" t="n">
        <f aca="false">IF($B$11="","",$B$11*EXP($B$12*C9196))</f>
        <v>503.852759039327</v>
      </c>
      <c r="E9196" s="20" t="n">
        <f aca="true">IF($B$10="","",$B$10*(1-$B$14+2*$B$14*RAND()))</f>
        <v>3.68214248783027</v>
      </c>
      <c r="F9196" s="21" t="n">
        <f aca="false">INDEX($E$17:$E$28,B9196)</f>
        <v>4.761</v>
      </c>
      <c r="G9196" s="25" t="n">
        <f aca="false">IF(OR(D9196="",E9196="",F9196=""),"",D9196*($B$7-$B$8-F9196-E9196))</f>
        <v>2164.98351270558</v>
      </c>
      <c r="H9196" s="25" t="n">
        <f aca="false">IF(D9196="","",D9196*$F$30)</f>
        <v>2518.8607129894</v>
      </c>
    </row>
    <row r="9197" customFormat="false" ht="15" hidden="false" customHeight="false" outlineLevel="0" collapsed="false">
      <c r="A9197" s="2" t="n">
        <v>9163</v>
      </c>
      <c r="B9197" s="2" t="n">
        <v>7</v>
      </c>
      <c r="C9197" s="22" t="n">
        <f aca="true">NORMSINV(MAX(RAND(),0.000000000001))</f>
        <v>-0.603050911885595</v>
      </c>
      <c r="D9197" s="24" t="n">
        <f aca="false">IF($B$11="","",$B$11*EXP($B$12*C9197))</f>
        <v>719.378470228043</v>
      </c>
      <c r="E9197" s="20" t="n">
        <f aca="true">IF($B$10="","",$B$10*(1-$B$14+2*$B$14*RAND()))</f>
        <v>3.94306324350855</v>
      </c>
      <c r="F9197" s="21" t="n">
        <f aca="false">INDEX($E$17:$E$28,B9197)</f>
        <v>4.761</v>
      </c>
      <c r="G9197" s="25" t="n">
        <f aca="false">IF(OR(D9197="",E9197="",F9197=""),"",D9197*($B$7-$B$8-F9197-E9197))</f>
        <v>2903.36600982195</v>
      </c>
      <c r="H9197" s="25" t="n">
        <f aca="false">IF(D9197="","",D9197*$F$30)</f>
        <v>3596.31684836403</v>
      </c>
    </row>
    <row r="9198" customFormat="false" ht="15" hidden="false" customHeight="false" outlineLevel="0" collapsed="false">
      <c r="A9198" s="2" t="n">
        <v>9164</v>
      </c>
      <c r="B9198" s="2" t="n">
        <v>8</v>
      </c>
      <c r="C9198" s="22" t="n">
        <f aca="true">NORMSINV(MAX(RAND(),0.000000000001))</f>
        <v>-0.468660973951477</v>
      </c>
      <c r="D9198" s="24" t="n">
        <f aca="false">IF($B$11="","",$B$11*EXP($B$12*C9198))</f>
        <v>761.290456951777</v>
      </c>
      <c r="E9198" s="20" t="n">
        <f aca="true">IF($B$10="","",$B$10*(1-$B$14+2*$B$14*RAND()))</f>
        <v>3.66259942849745</v>
      </c>
      <c r="F9198" s="21" t="n">
        <f aca="false">INDEX($E$17:$E$28,B9198)</f>
        <v>4.761</v>
      </c>
      <c r="G9198" s="25" t="n">
        <f aca="false">IF(OR(D9198="",E9198="",F9198=""),"",D9198*($B$7-$B$8-F9198-E9198))</f>
        <v>3286.03456346609</v>
      </c>
      <c r="H9198" s="25" t="n">
        <f aca="false">IF(D9198="","",D9198*$F$30)</f>
        <v>3805.84325239332</v>
      </c>
    </row>
    <row r="9199" customFormat="false" ht="15" hidden="false" customHeight="false" outlineLevel="0" collapsed="false">
      <c r="A9199" s="2" t="n">
        <v>9165</v>
      </c>
      <c r="B9199" s="2" t="n">
        <v>9</v>
      </c>
      <c r="C9199" s="22" t="n">
        <f aca="true">NORMSINV(MAX(RAND(),0.000000000001))</f>
        <v>0.252972414033387</v>
      </c>
      <c r="D9199" s="24" t="n">
        <f aca="false">IF($B$11="","",$B$11*EXP($B$12*C9199))</f>
        <v>1031.82750494037</v>
      </c>
      <c r="E9199" s="20" t="n">
        <f aca="true">IF($B$10="","",$B$10*(1-$B$14+2*$B$14*RAND()))</f>
        <v>3.97053541004848</v>
      </c>
      <c r="F9199" s="21" t="n">
        <f aca="false">INDEX($E$17:$E$28,B9199)</f>
        <v>4.761</v>
      </c>
      <c r="G9199" s="25" t="n">
        <f aca="false">IF(OR(D9199="",E9199="",F9199=""),"",D9199*($B$7-$B$8-F9199-E9199))</f>
        <v>4136.04401649148</v>
      </c>
      <c r="H9199" s="25" t="n">
        <f aca="false">IF(D9199="","",D9199*$F$30)</f>
        <v>5158.31206269787</v>
      </c>
    </row>
    <row r="9200" customFormat="false" ht="15" hidden="false" customHeight="false" outlineLevel="0" collapsed="false">
      <c r="A9200" s="2" t="n">
        <v>9166</v>
      </c>
      <c r="B9200" s="2" t="n">
        <v>10</v>
      </c>
      <c r="C9200" s="22" t="n">
        <f aca="true">NORMSINV(MAX(RAND(),0.000000000001))</f>
        <v>0.175592807467662</v>
      </c>
      <c r="D9200" s="24" t="n">
        <f aca="false">IF($B$11="","",$B$11*EXP($B$12*C9200))</f>
        <v>998.727176939697</v>
      </c>
      <c r="E9200" s="20" t="n">
        <f aca="true">IF($B$10="","",$B$10*(1-$B$14+2*$B$14*RAND()))</f>
        <v>3.5928922885921</v>
      </c>
      <c r="F9200" s="21" t="n">
        <f aca="false">INDEX($E$17:$E$28,B9200)</f>
        <v>4.761</v>
      </c>
      <c r="G9200" s="25" t="n">
        <f aca="false">IF(OR(D9200="",E9200="",F9200=""),"",D9200*($B$7-$B$8-F9200-E9200))</f>
        <v>4380.52497236785</v>
      </c>
      <c r="H9200" s="25" t="n">
        <f aca="false">IF(D9200="","",D9200*$F$30)</f>
        <v>4992.83690295693</v>
      </c>
    </row>
    <row r="9201" customFormat="false" ht="15" hidden="false" customHeight="false" outlineLevel="0" collapsed="false">
      <c r="A9201" s="2" t="n">
        <v>9167</v>
      </c>
      <c r="B9201" s="2" t="n">
        <v>11</v>
      </c>
      <c r="C9201" s="22" t="n">
        <f aca="true">NORMSINV(MAX(RAND(),0.000000000001))</f>
        <v>0.354637536522709</v>
      </c>
      <c r="D9201" s="24" t="n">
        <f aca="false">IF($B$11="","",$B$11*EXP($B$12*C9201))</f>
        <v>1076.9895977108</v>
      </c>
      <c r="E9201" s="20" t="n">
        <f aca="true">IF($B$10="","",$B$10*(1-$B$14+2*$B$14*RAND()))</f>
        <v>3.96949911294491</v>
      </c>
      <c r="F9201" s="21" t="n">
        <f aca="false">INDEX($E$17:$E$28,B9201)</f>
        <v>4.761</v>
      </c>
      <c r="G9201" s="25" t="n">
        <f aca="false">IF(OR(D9201="",E9201="",F9201=""),"",D9201*($B$7-$B$8-F9201-E9201))</f>
        <v>4318.19074737055</v>
      </c>
      <c r="H9201" s="25" t="n">
        <f aca="false">IF(D9201="","",D9201*$F$30)</f>
        <v>5384.08639687582</v>
      </c>
    </row>
    <row r="9202" customFormat="false" ht="15" hidden="false" customHeight="false" outlineLevel="0" collapsed="false">
      <c r="A9202" s="2" t="n">
        <v>9168</v>
      </c>
      <c r="B9202" s="2" t="n">
        <v>12</v>
      </c>
      <c r="C9202" s="22" t="n">
        <f aca="true">NORMSINV(MAX(RAND(),0.000000000001))</f>
        <v>0.00881440033908547</v>
      </c>
      <c r="D9202" s="24" t="n">
        <f aca="false">IF($B$11="","",$B$11*EXP($B$12*C9202))</f>
        <v>930.951222845727</v>
      </c>
      <c r="E9202" s="20" t="n">
        <f aca="true">IF($B$10="","",$B$10*(1-$B$14+2*$B$14*RAND()))</f>
        <v>3.47807917639282</v>
      </c>
      <c r="F9202" s="21" t="n">
        <f aca="false">INDEX($E$17:$E$28,B9202)</f>
        <v>4.761</v>
      </c>
      <c r="G9202" s="25" t="n">
        <f aca="false">IF(OR(D9202="",E9202="",F9202=""),"",D9202*($B$7-$B$8-F9202-E9202))</f>
        <v>4190.1377446689</v>
      </c>
      <c r="H9202" s="25" t="n">
        <f aca="false">IF(D9202="","",D9202*$F$30)</f>
        <v>4654.01135325036</v>
      </c>
    </row>
    <row r="9203" customFormat="false" ht="15" hidden="false" customHeight="false" outlineLevel="0" collapsed="false">
      <c r="A9203" s="2" t="n">
        <v>9169</v>
      </c>
      <c r="B9203" s="2" t="n">
        <v>1</v>
      </c>
      <c r="C9203" s="22" t="n">
        <f aca="true">NORMSINV(MAX(RAND(),0.000000000001))</f>
        <v>1.31596220635331</v>
      </c>
      <c r="D9203" s="24" t="n">
        <f aca="false">IF($B$11="","",$B$11*EXP($B$12*C9203))</f>
        <v>1614.84557835786</v>
      </c>
      <c r="E9203" s="20" t="n">
        <f aca="true">IF($B$10="","",$B$10*(1-$B$14+2*$B$14*RAND()))</f>
        <v>3.7498344199325</v>
      </c>
      <c r="F9203" s="21" t="n">
        <f aca="false">INDEX($E$17:$E$28,B9203)</f>
        <v>4.92562580645161</v>
      </c>
      <c r="G9203" s="25" t="n">
        <f aca="false">IF(OR(D9203="",E9203="",F9203=""),"",D9203*($B$7-$B$8-F9203-E9203))</f>
        <v>6563.6040814833</v>
      </c>
      <c r="H9203" s="25" t="n">
        <f aca="false">IF(D9203="","",D9203*$F$30)</f>
        <v>8072.93601532663</v>
      </c>
    </row>
    <row r="9204" customFormat="false" ht="15" hidden="false" customHeight="false" outlineLevel="0" collapsed="false">
      <c r="A9204" s="2" t="n">
        <v>9170</v>
      </c>
      <c r="B9204" s="2" t="n">
        <v>2</v>
      </c>
      <c r="C9204" s="22" t="n">
        <f aca="true">NORMSINV(MAX(RAND(),0.000000000001))</f>
        <v>-0.64671581400262</v>
      </c>
      <c r="D9204" s="24" t="n">
        <f aca="false">IF($B$11="","",$B$11*EXP($B$12*C9204))</f>
        <v>706.26371047417</v>
      </c>
      <c r="E9204" s="20" t="n">
        <f aca="true">IF($B$10="","",$B$10*(1-$B$14+2*$B$14*RAND()))</f>
        <v>3.64036493901952</v>
      </c>
      <c r="F9204" s="21" t="n">
        <f aca="false">INDEX($E$17:$E$28,B9204)</f>
        <v>5.0612</v>
      </c>
      <c r="G9204" s="25" t="n">
        <f aca="false">IF(OR(D9204="",E9204="",F9204=""),"",D9204*($B$7-$B$8-F9204-E9204))</f>
        <v>2852.20013067705</v>
      </c>
      <c r="H9204" s="25" t="n">
        <f aca="false">IF(D9204="","",D9204*$F$30)</f>
        <v>3530.75354140247</v>
      </c>
    </row>
    <row r="9205" customFormat="false" ht="15" hidden="false" customHeight="false" outlineLevel="0" collapsed="false">
      <c r="A9205" s="2" t="n">
        <v>9171</v>
      </c>
      <c r="B9205" s="2" t="n">
        <v>3</v>
      </c>
      <c r="C9205" s="22" t="n">
        <f aca="true">NORMSINV(MAX(RAND(),0.000000000001))</f>
        <v>0.50611509802698</v>
      </c>
      <c r="D9205" s="24" t="n">
        <f aca="false">IF($B$11="","",$B$11*EXP($B$12*C9205))</f>
        <v>1147.97238635521</v>
      </c>
      <c r="E9205" s="20" t="n">
        <f aca="true">IF($B$10="","",$B$10*(1-$B$14+2*$B$14*RAND()))</f>
        <v>3.99993992671803</v>
      </c>
      <c r="F9205" s="21" t="n">
        <f aca="false">INDEX($E$17:$E$28,B9205)</f>
        <v>5.0612</v>
      </c>
      <c r="G9205" s="25" t="n">
        <f aca="false">IF(OR(D9205="",E9205="",F9205=""),"",D9205*($B$7-$B$8-F9205-E9205))</f>
        <v>4223.22977739242</v>
      </c>
      <c r="H9205" s="25" t="n">
        <f aca="false">IF(D9205="","",D9205*$F$30)</f>
        <v>5738.94355386698</v>
      </c>
    </row>
    <row r="9206" customFormat="false" ht="15" hidden="false" customHeight="false" outlineLevel="0" collapsed="false">
      <c r="A9206" s="2" t="n">
        <v>9172</v>
      </c>
      <c r="B9206" s="2" t="n">
        <v>4</v>
      </c>
      <c r="C9206" s="22" t="n">
        <f aca="true">NORMSINV(MAX(RAND(),0.000000000001))</f>
        <v>-0.831457197982623</v>
      </c>
      <c r="D9206" s="24" t="n">
        <f aca="false">IF($B$11="","",$B$11*EXP($B$12*C9206))</f>
        <v>653.370888899927</v>
      </c>
      <c r="E9206" s="20" t="n">
        <f aca="true">IF($B$10="","",$B$10*(1-$B$14+2*$B$14*RAND()))</f>
        <v>3.98296765117166</v>
      </c>
      <c r="F9206" s="21" t="n">
        <f aca="false">INDEX($E$17:$E$28,B9206)</f>
        <v>4.89657419354839</v>
      </c>
      <c r="G9206" s="25" t="n">
        <f aca="false">IF(OR(D9206="",E9206="",F9206=""),"",D9206*($B$7-$B$8-F9206-E9206))</f>
        <v>2522.31097647624</v>
      </c>
      <c r="H9206" s="25" t="n">
        <f aca="false">IF(D9206="","",D9206*$F$30)</f>
        <v>3266.33174778852</v>
      </c>
    </row>
    <row r="9207" customFormat="false" ht="15" hidden="false" customHeight="false" outlineLevel="0" collapsed="false">
      <c r="A9207" s="2" t="n">
        <v>9173</v>
      </c>
      <c r="B9207" s="2" t="n">
        <v>5</v>
      </c>
      <c r="C9207" s="22" t="n">
        <f aca="true">NORMSINV(MAX(RAND(),0.000000000001))</f>
        <v>0.528041403836372</v>
      </c>
      <c r="D9207" s="24" t="n">
        <f aca="false">IF($B$11="","",$B$11*EXP($B$12*C9207))</f>
        <v>1158.62765087216</v>
      </c>
      <c r="E9207" s="20" t="n">
        <f aca="true">IF($B$10="","",$B$10*(1-$B$14+2*$B$14*RAND()))</f>
        <v>3.71159317134893</v>
      </c>
      <c r="F9207" s="21" t="n">
        <f aca="false">INDEX($E$17:$E$28,B9207)</f>
        <v>4.761</v>
      </c>
      <c r="G9207" s="25" t="n">
        <f aca="false">IF(OR(D9207="",E9207="",F9207=""),"",D9207*($B$7-$B$8-F9207-E9207))</f>
        <v>4944.33554919581</v>
      </c>
      <c r="H9207" s="25" t="n">
        <f aca="false">IF(D9207="","",D9207*$F$30)</f>
        <v>5792.21135224011</v>
      </c>
    </row>
    <row r="9208" customFormat="false" ht="15" hidden="false" customHeight="false" outlineLevel="0" collapsed="false">
      <c r="A9208" s="2" t="n">
        <v>9174</v>
      </c>
      <c r="B9208" s="2" t="n">
        <v>6</v>
      </c>
      <c r="C9208" s="22" t="n">
        <f aca="true">NORMSINV(MAX(RAND(),0.000000000001))</f>
        <v>0.686450131084835</v>
      </c>
      <c r="D9208" s="24" t="n">
        <f aca="false">IF($B$11="","",$B$11*EXP($B$12*C9208))</f>
        <v>1238.60321794696</v>
      </c>
      <c r="E9208" s="20" t="n">
        <f aca="true">IF($B$10="","",$B$10*(1-$B$14+2*$B$14*RAND()))</f>
        <v>3.65110099113551</v>
      </c>
      <c r="F9208" s="21" t="n">
        <f aca="false">INDEX($E$17:$E$28,B9208)</f>
        <v>4.761</v>
      </c>
      <c r="G9208" s="25" t="n">
        <f aca="false">IF(OR(D9208="",E9208="",F9208=""),"",D9208*($B$7-$B$8-F9208-E9208))</f>
        <v>5360.54963932901</v>
      </c>
      <c r="H9208" s="25" t="n">
        <f aca="false">IF(D9208="","",D9208*$F$30)</f>
        <v>6192.02520716044</v>
      </c>
    </row>
    <row r="9209" customFormat="false" ht="15" hidden="false" customHeight="false" outlineLevel="0" collapsed="false">
      <c r="A9209" s="2" t="n">
        <v>9175</v>
      </c>
      <c r="B9209" s="2" t="n">
        <v>7</v>
      </c>
      <c r="C9209" s="22" t="n">
        <f aca="true">NORMSINV(MAX(RAND(),0.000000000001))</f>
        <v>0.990000845396052</v>
      </c>
      <c r="D9209" s="24" t="n">
        <f aca="false">IF($B$11="","",$B$11*EXP($B$12*C9209))</f>
        <v>1407.60584407591</v>
      </c>
      <c r="E9209" s="20" t="n">
        <f aca="true">IF($B$10="","",$B$10*(1-$B$14+2*$B$14*RAND()))</f>
        <v>3.62224942250611</v>
      </c>
      <c r="F9209" s="21" t="n">
        <f aca="false">INDEX($E$17:$E$28,B9209)</f>
        <v>4.761</v>
      </c>
      <c r="G9209" s="25" t="n">
        <f aca="false">IF(OR(D9209="",E9209="",F9209=""),"",D9209*($B$7-$B$8-F9209-E9209))</f>
        <v>6132.5875740615</v>
      </c>
      <c r="H9209" s="25" t="n">
        <f aca="false">IF(D9209="","",D9209*$F$30)</f>
        <v>7036.90313570429</v>
      </c>
    </row>
    <row r="9210" customFormat="false" ht="15" hidden="false" customHeight="false" outlineLevel="0" collapsed="false">
      <c r="A9210" s="2" t="n">
        <v>9176</v>
      </c>
      <c r="B9210" s="2" t="n">
        <v>8</v>
      </c>
      <c r="C9210" s="22" t="n">
        <f aca="true">NORMSINV(MAX(RAND(),0.000000000001))</f>
        <v>-0.76517560946487</v>
      </c>
      <c r="D9210" s="24" t="n">
        <f aca="false">IF($B$11="","",$B$11*EXP($B$12*C9210))</f>
        <v>671.875971451711</v>
      </c>
      <c r="E9210" s="20" t="n">
        <f aca="true">IF($B$10="","",$B$10*(1-$B$14+2*$B$14*RAND()))</f>
        <v>3.55405710373553</v>
      </c>
      <c r="F9210" s="21" t="n">
        <f aca="false">INDEX($E$17:$E$28,B9210)</f>
        <v>4.761</v>
      </c>
      <c r="G9210" s="25" t="n">
        <f aca="false">IF(OR(D9210="",E9210="",F9210=""),"",D9210*($B$7-$B$8-F9210-E9210))</f>
        <v>2973.01280704604</v>
      </c>
      <c r="H9210" s="25" t="n">
        <f aca="false">IF(D9210="","",D9210*$F$30)</f>
        <v>3358.84235648139</v>
      </c>
    </row>
    <row r="9211" customFormat="false" ht="15" hidden="false" customHeight="false" outlineLevel="0" collapsed="false">
      <c r="A9211" s="2" t="n">
        <v>9177</v>
      </c>
      <c r="B9211" s="2" t="n">
        <v>9</v>
      </c>
      <c r="C9211" s="22" t="n">
        <f aca="true">NORMSINV(MAX(RAND(),0.000000000001))</f>
        <v>-0.840475234812408</v>
      </c>
      <c r="D9211" s="24" t="n">
        <f aca="false">IF($B$11="","",$B$11*EXP($B$12*C9211))</f>
        <v>650.892859420909</v>
      </c>
      <c r="E9211" s="20" t="n">
        <f aca="true">IF($B$10="","",$B$10*(1-$B$14+2*$B$14*RAND()))</f>
        <v>4.0932591645403</v>
      </c>
      <c r="F9211" s="21" t="n">
        <f aca="false">INDEX($E$17:$E$28,B9211)</f>
        <v>4.761</v>
      </c>
      <c r="G9211" s="25" t="n">
        <f aca="false">IF(OR(D9211="",E9211="",F9211=""),"",D9211*($B$7-$B$8-F9211-E9211))</f>
        <v>2529.20096336096</v>
      </c>
      <c r="H9211" s="25" t="n">
        <f aca="false">IF(D9211="","",D9211*$F$30)</f>
        <v>3253.94358281701</v>
      </c>
    </row>
    <row r="9212" customFormat="false" ht="15" hidden="false" customHeight="false" outlineLevel="0" collapsed="false">
      <c r="A9212" s="2" t="n">
        <v>9178</v>
      </c>
      <c r="B9212" s="2" t="n">
        <v>10</v>
      </c>
      <c r="C9212" s="22" t="n">
        <f aca="true">NORMSINV(MAX(RAND(),0.000000000001))</f>
        <v>1.00596258194418</v>
      </c>
      <c r="D9212" s="24" t="n">
        <f aca="false">IF($B$11="","",$B$11*EXP($B$12*C9212))</f>
        <v>1417.10493515102</v>
      </c>
      <c r="E9212" s="20" t="n">
        <f aca="true">IF($B$10="","",$B$10*(1-$B$14+2*$B$14*RAND()))</f>
        <v>3.96298518461112</v>
      </c>
      <c r="F9212" s="21" t="n">
        <f aca="false">INDEX($E$17:$E$28,B9212)</f>
        <v>4.761</v>
      </c>
      <c r="G9212" s="25" t="n">
        <f aca="false">IF(OR(D9212="",E9212="",F9212=""),"",D9212*($B$7-$B$8-F9212-E9212))</f>
        <v>5691.11441452718</v>
      </c>
      <c r="H9212" s="25" t="n">
        <f aca="false">IF(D9212="","",D9212*$F$30)</f>
        <v>7084.39099180697</v>
      </c>
    </row>
    <row r="9213" customFormat="false" ht="15" hidden="false" customHeight="false" outlineLevel="0" collapsed="false">
      <c r="A9213" s="2" t="n">
        <v>9179</v>
      </c>
      <c r="B9213" s="2" t="n">
        <v>11</v>
      </c>
      <c r="C9213" s="22" t="n">
        <f aca="true">NORMSINV(MAX(RAND(),0.000000000001))</f>
        <v>-0.481310001170128</v>
      </c>
      <c r="D9213" s="24" t="n">
        <f aca="false">IF($B$11="","",$B$11*EXP($B$12*C9213))</f>
        <v>757.243671137293</v>
      </c>
      <c r="E9213" s="20" t="n">
        <f aca="true">IF($B$10="","",$B$10*(1-$B$14+2*$B$14*RAND()))</f>
        <v>3.46422502772705</v>
      </c>
      <c r="F9213" s="21" t="n">
        <f aca="false">INDEX($E$17:$E$28,B9213)</f>
        <v>4.761</v>
      </c>
      <c r="G9213" s="25" t="n">
        <f aca="false">IF(OR(D9213="",E9213="",F9213=""),"",D9213*($B$7-$B$8-F9213-E9213))</f>
        <v>3418.78477436274</v>
      </c>
      <c r="H9213" s="25" t="n">
        <f aca="false">IF(D9213="","",D9213*$F$30)</f>
        <v>3785.61256074956</v>
      </c>
    </row>
    <row r="9214" customFormat="false" ht="15" hidden="false" customHeight="false" outlineLevel="0" collapsed="false">
      <c r="A9214" s="2" t="n">
        <v>9180</v>
      </c>
      <c r="B9214" s="2" t="n">
        <v>12</v>
      </c>
      <c r="C9214" s="22" t="n">
        <f aca="true">NORMSINV(MAX(RAND(),0.000000000001))</f>
        <v>-0.332846262356488</v>
      </c>
      <c r="D9214" s="24" t="n">
        <f aca="false">IF($B$11="","",$B$11*EXP($B$12*C9214))</f>
        <v>806.128108904808</v>
      </c>
      <c r="E9214" s="20" t="n">
        <f aca="true">IF($B$10="","",$B$10*(1-$B$14+2*$B$14*RAND()))</f>
        <v>3.56272569358033</v>
      </c>
      <c r="F9214" s="21" t="n">
        <f aca="false">INDEX($E$17:$E$28,B9214)</f>
        <v>4.761</v>
      </c>
      <c r="G9214" s="25" t="n">
        <f aca="false">IF(OR(D9214="",E9214="",F9214=""),"",D9214*($B$7-$B$8-F9214-E9214))</f>
        <v>3560.08285503898</v>
      </c>
      <c r="H9214" s="25" t="n">
        <f aca="false">IF(D9214="","",D9214*$F$30)</f>
        <v>4029.99564203692</v>
      </c>
    </row>
    <row r="9215" customFormat="false" ht="15" hidden="false" customHeight="false" outlineLevel="0" collapsed="false">
      <c r="A9215" s="2" t="n">
        <v>9181</v>
      </c>
      <c r="B9215" s="2" t="n">
        <v>1</v>
      </c>
      <c r="C9215" s="22" t="n">
        <f aca="true">NORMSINV(MAX(RAND(),0.000000000001))</f>
        <v>-0.267806853973515</v>
      </c>
      <c r="D9215" s="24" t="n">
        <f aca="false">IF($B$11="","",$B$11*EXP($B$12*C9215))</f>
        <v>828.525880080039</v>
      </c>
      <c r="E9215" s="20" t="n">
        <f aca="true">IF($B$10="","",$B$10*(1-$B$14+2*$B$14*RAND()))</f>
        <v>3.53335203858566</v>
      </c>
      <c r="F9215" s="21" t="n">
        <f aca="false">INDEX($E$17:$E$28,B9215)</f>
        <v>4.92562580645161</v>
      </c>
      <c r="G9215" s="25" t="n">
        <f aca="false">IF(OR(D9215="",E9215="",F9215=""),"",D9215*($B$7-$B$8-F9215-E9215))</f>
        <v>3546.93764858264</v>
      </c>
      <c r="H9215" s="25" t="n">
        <f aca="false">IF(D9215="","",D9215*$F$30)</f>
        <v>4141.96657969613</v>
      </c>
    </row>
    <row r="9216" customFormat="false" ht="15" hidden="false" customHeight="false" outlineLevel="0" collapsed="false">
      <c r="A9216" s="2" t="n">
        <v>9182</v>
      </c>
      <c r="B9216" s="2" t="n">
        <v>2</v>
      </c>
      <c r="C9216" s="22" t="n">
        <f aca="true">NORMSINV(MAX(RAND(),0.000000000001))</f>
        <v>-0.276341809130403</v>
      </c>
      <c r="D9216" s="24" t="n">
        <f aca="false">IF($B$11="","",$B$11*EXP($B$12*C9216))</f>
        <v>825.551570432759</v>
      </c>
      <c r="E9216" s="20" t="n">
        <f aca="true">IF($B$10="","",$B$10*(1-$B$14+2*$B$14*RAND()))</f>
        <v>4.07441531484799</v>
      </c>
      <c r="F9216" s="21" t="n">
        <f aca="false">INDEX($E$17:$E$28,B9216)</f>
        <v>5.0612</v>
      </c>
      <c r="G9216" s="25" t="n">
        <f aca="false">IF(OR(D9216="",E9216="",F9216=""),"",D9216*($B$7-$B$8-F9216-E9216))</f>
        <v>2975.60543727103</v>
      </c>
      <c r="H9216" s="25" t="n">
        <f aca="false">IF(D9216="","",D9216*$F$30)</f>
        <v>4127.09741090745</v>
      </c>
    </row>
    <row r="9217" customFormat="false" ht="15" hidden="false" customHeight="false" outlineLevel="0" collapsed="false">
      <c r="A9217" s="2" t="n">
        <v>9183</v>
      </c>
      <c r="B9217" s="2" t="n">
        <v>3</v>
      </c>
      <c r="C9217" s="22" t="n">
        <f aca="true">NORMSINV(MAX(RAND(),0.000000000001))</f>
        <v>1.97086533914539</v>
      </c>
      <c r="D9217" s="24" t="n">
        <f aca="false">IF($B$11="","",$B$11*EXP($B$12*C9217))</f>
        <v>2128.02281435847</v>
      </c>
      <c r="E9217" s="20" t="n">
        <f aca="true">IF($B$10="","",$B$10*(1-$B$14+2*$B$14*RAND()))</f>
        <v>3.74702054088857</v>
      </c>
      <c r="F9217" s="21" t="n">
        <f aca="false">INDEX($E$17:$E$28,B9217)</f>
        <v>5.0612</v>
      </c>
      <c r="G9217" s="25" t="n">
        <f aca="false">IF(OR(D9217="",E9217="",F9217=""),"",D9217*($B$7-$B$8-F9217-E9217))</f>
        <v>8366.91639001512</v>
      </c>
      <c r="H9217" s="25" t="n">
        <f aca="false">IF(D9217="","",D9217*$F$30)</f>
        <v>10638.4116535408</v>
      </c>
    </row>
    <row r="9218" customFormat="false" ht="15" hidden="false" customHeight="false" outlineLevel="0" collapsed="false">
      <c r="A9218" s="2" t="n">
        <v>9184</v>
      </c>
      <c r="B9218" s="2" t="n">
        <v>4</v>
      </c>
      <c r="C9218" s="22" t="n">
        <f aca="true">NORMSINV(MAX(RAND(),0.000000000001))</f>
        <v>1.22819468289684</v>
      </c>
      <c r="D9218" s="24" t="n">
        <f aca="false">IF($B$11="","",$B$11*EXP($B$12*C9218))</f>
        <v>1556.21575909294</v>
      </c>
      <c r="E9218" s="20" t="n">
        <f aca="true">IF($B$10="","",$B$10*(1-$B$14+2*$B$14*RAND()))</f>
        <v>3.80394966097943</v>
      </c>
      <c r="F9218" s="21" t="n">
        <f aca="false">INDEX($E$17:$E$28,B9218)</f>
        <v>4.89657419354839</v>
      </c>
      <c r="G9218" s="25" t="n">
        <f aca="false">IF(OR(D9218="",E9218="",F9218=""),"",D9218*($B$7-$B$8-F9218-E9218))</f>
        <v>6286.29643606381</v>
      </c>
      <c r="H9218" s="25" t="n">
        <f aca="false">IF(D9218="","",D9218*$F$30)</f>
        <v>7779.83382285742</v>
      </c>
    </row>
    <row r="9219" customFormat="false" ht="15" hidden="false" customHeight="false" outlineLevel="0" collapsed="false">
      <c r="A9219" s="2" t="n">
        <v>9185</v>
      </c>
      <c r="B9219" s="2" t="n">
        <v>5</v>
      </c>
      <c r="C9219" s="22" t="n">
        <f aca="true">NORMSINV(MAX(RAND(),0.000000000001))</f>
        <v>-1.39663670684675</v>
      </c>
      <c r="D9219" s="24" t="n">
        <f aca="false">IF($B$11="","",$B$11*EXP($B$12*C9219))</f>
        <v>514.912754717441</v>
      </c>
      <c r="E9219" s="20" t="n">
        <f aca="true">IF($B$10="","",$B$10*(1-$B$14+2*$B$14*RAND()))</f>
        <v>3.86565994825133</v>
      </c>
      <c r="F9219" s="21" t="n">
        <f aca="false">INDEX($E$17:$E$28,B9219)</f>
        <v>4.761</v>
      </c>
      <c r="G9219" s="25" t="n">
        <f aca="false">IF(OR(D9219="",E9219="",F9219=""),"",D9219*($B$7-$B$8-F9219-E9219))</f>
        <v>2118.01125713549</v>
      </c>
      <c r="H9219" s="25" t="n">
        <f aca="false">IF(D9219="","",D9219*$F$30)</f>
        <v>2574.15184338343</v>
      </c>
    </row>
    <row r="9220" customFormat="false" ht="15" hidden="false" customHeight="false" outlineLevel="0" collapsed="false">
      <c r="A9220" s="2" t="n">
        <v>9186</v>
      </c>
      <c r="B9220" s="2" t="n">
        <v>6</v>
      </c>
      <c r="C9220" s="22" t="n">
        <f aca="true">NORMSINV(MAX(RAND(),0.000000000001))</f>
        <v>0.809593997555367</v>
      </c>
      <c r="D9220" s="24" t="n">
        <f aca="false">IF($B$11="","",$B$11*EXP($B$12*C9220))</f>
        <v>1304.56930821889</v>
      </c>
      <c r="E9220" s="20" t="n">
        <f aca="true">IF($B$10="","",$B$10*(1-$B$14+2*$B$14*RAND()))</f>
        <v>3.74650553771287</v>
      </c>
      <c r="F9220" s="21" t="n">
        <f aca="false">INDEX($E$17:$E$28,B9220)</f>
        <v>4.761</v>
      </c>
      <c r="G9220" s="25" t="n">
        <f aca="false">IF(OR(D9220="",E9220="",F9220=""),"",D9220*($B$7-$B$8-F9220-E9220))</f>
        <v>5521.58237270623</v>
      </c>
      <c r="H9220" s="25" t="n">
        <f aca="false">IF(D9220="","",D9220*$F$30)</f>
        <v>6521.80288564789</v>
      </c>
    </row>
    <row r="9221" customFormat="false" ht="15" hidden="false" customHeight="false" outlineLevel="0" collapsed="false">
      <c r="A9221" s="2" t="n">
        <v>9187</v>
      </c>
      <c r="B9221" s="2" t="n">
        <v>7</v>
      </c>
      <c r="C9221" s="22" t="n">
        <f aca="true">NORMSINV(MAX(RAND(),0.000000000001))</f>
        <v>-0.645879429515363</v>
      </c>
      <c r="D9221" s="24" t="n">
        <f aca="false">IF($B$11="","",$B$11*EXP($B$12*C9221))</f>
        <v>706.512658650868</v>
      </c>
      <c r="E9221" s="20" t="n">
        <f aca="true">IF($B$10="","",$B$10*(1-$B$14+2*$B$14*RAND()))</f>
        <v>3.85452054064417</v>
      </c>
      <c r="F9221" s="21" t="n">
        <f aca="false">INDEX($E$17:$E$28,B9221)</f>
        <v>4.761</v>
      </c>
      <c r="G9221" s="25" t="n">
        <f aca="false">IF(OR(D9221="",E9221="",F9221=""),"",D9221*($B$7-$B$8-F9221-E9221))</f>
        <v>2913.99694838038</v>
      </c>
      <c r="H9221" s="25" t="n">
        <f aca="false">IF(D9221="","",D9221*$F$30)</f>
        <v>3531.99808312742</v>
      </c>
    </row>
    <row r="9222" customFormat="false" ht="15" hidden="false" customHeight="false" outlineLevel="0" collapsed="false">
      <c r="A9222" s="2" t="n">
        <v>9188</v>
      </c>
      <c r="B9222" s="2" t="n">
        <v>8</v>
      </c>
      <c r="C9222" s="22" t="n">
        <f aca="true">NORMSINV(MAX(RAND(),0.000000000001))</f>
        <v>0.649017465503169</v>
      </c>
      <c r="D9222" s="24" t="n">
        <f aca="false">IF($B$11="","",$B$11*EXP($B$12*C9222))</f>
        <v>1219.22017370686</v>
      </c>
      <c r="E9222" s="20" t="n">
        <f aca="true">IF($B$10="","",$B$10*(1-$B$14+2*$B$14*RAND()))</f>
        <v>3.61359916961056</v>
      </c>
      <c r="F9222" s="21" t="n">
        <f aca="false">INDEX($E$17:$E$28,B9222)</f>
        <v>4.761</v>
      </c>
      <c r="G9222" s="25" t="n">
        <f aca="false">IF(OR(D9222="",E9222="",F9222=""),"",D9222*($B$7-$B$8-F9222-E9222))</f>
        <v>5322.3847587275</v>
      </c>
      <c r="H9222" s="25" t="n">
        <f aca="false">IF(D9222="","",D9222*$F$30)</f>
        <v>6095.12549239535</v>
      </c>
    </row>
    <row r="9223" customFormat="false" ht="15" hidden="false" customHeight="false" outlineLevel="0" collapsed="false">
      <c r="A9223" s="2" t="n">
        <v>9189</v>
      </c>
      <c r="B9223" s="2" t="n">
        <v>9</v>
      </c>
      <c r="C9223" s="22" t="n">
        <f aca="true">NORMSINV(MAX(RAND(),0.000000000001))</f>
        <v>-0.593611316409964</v>
      </c>
      <c r="D9223" s="24" t="n">
        <f aca="false">IF($B$11="","",$B$11*EXP($B$12*C9223))</f>
        <v>722.245514327484</v>
      </c>
      <c r="E9223" s="20" t="n">
        <f aca="true">IF($B$10="","",$B$10*(1-$B$14+2*$B$14*RAND()))</f>
        <v>3.66446806480486</v>
      </c>
      <c r="F9223" s="21" t="n">
        <f aca="false">INDEX($E$17:$E$28,B9223)</f>
        <v>4.761</v>
      </c>
      <c r="G9223" s="25" t="n">
        <f aca="false">IF(OR(D9223="",E9223="",F9223=""),"",D9223*($B$7-$B$8-F9223-E9223))</f>
        <v>3116.15133661737</v>
      </c>
      <c r="H9223" s="25" t="n">
        <f aca="false">IF(D9223="","",D9223*$F$30)</f>
        <v>3610.64977522596</v>
      </c>
    </row>
    <row r="9224" customFormat="false" ht="15" hidden="false" customHeight="false" outlineLevel="0" collapsed="false">
      <c r="A9224" s="2" t="n">
        <v>9190</v>
      </c>
      <c r="B9224" s="2" t="n">
        <v>10</v>
      </c>
      <c r="C9224" s="22" t="n">
        <f aca="true">NORMSINV(MAX(RAND(),0.000000000001))</f>
        <v>1.36562442591284</v>
      </c>
      <c r="D9224" s="24" t="n">
        <f aca="false">IF($B$11="","",$B$11*EXP($B$12*C9224))</f>
        <v>1648.99384191067</v>
      </c>
      <c r="E9224" s="20" t="n">
        <f aca="true">IF($B$10="","",$B$10*(1-$B$14+2*$B$14*RAND()))</f>
        <v>3.83170987293023</v>
      </c>
      <c r="F9224" s="21" t="n">
        <f aca="false">INDEX($E$17:$E$28,B9224)</f>
        <v>4.761</v>
      </c>
      <c r="G9224" s="25" t="n">
        <f aca="false">IF(OR(D9224="",E9224="",F9224=""),"",D9224*($B$7-$B$8-F9224-E9224))</f>
        <v>6838.85588015497</v>
      </c>
      <c r="H9224" s="25" t="n">
        <f aca="false">IF(D9224="","",D9224*$F$30)</f>
        <v>8243.65001447981</v>
      </c>
    </row>
    <row r="9225" customFormat="false" ht="15" hidden="false" customHeight="false" outlineLevel="0" collapsed="false">
      <c r="A9225" s="2" t="n">
        <v>9191</v>
      </c>
      <c r="B9225" s="2" t="n">
        <v>11</v>
      </c>
      <c r="C9225" s="22" t="n">
        <f aca="true">NORMSINV(MAX(RAND(),0.000000000001))</f>
        <v>0.763349838831208</v>
      </c>
      <c r="D9225" s="24" t="n">
        <f aca="false">IF($B$11="","",$B$11*EXP($B$12*C9225))</f>
        <v>1279.39490410751</v>
      </c>
      <c r="E9225" s="20" t="n">
        <f aca="true">IF($B$10="","",$B$10*(1-$B$14+2*$B$14*RAND()))</f>
        <v>3.53185217459669</v>
      </c>
      <c r="F9225" s="21" t="n">
        <f aca="false">INDEX($E$17:$E$28,B9225)</f>
        <v>4.761</v>
      </c>
      <c r="G9225" s="25" t="n">
        <f aca="false">IF(OR(D9225="",E9225="",F9225=""),"",D9225*($B$7-$B$8-F9225-E9225))</f>
        <v>5689.65826563378</v>
      </c>
      <c r="H9225" s="25" t="n">
        <f aca="false">IF(D9225="","",D9225*$F$30)</f>
        <v>6395.95100461426</v>
      </c>
    </row>
    <row r="9226" customFormat="false" ht="15" hidden="false" customHeight="false" outlineLevel="0" collapsed="false">
      <c r="A9226" s="2" t="n">
        <v>9192</v>
      </c>
      <c r="B9226" s="2" t="n">
        <v>12</v>
      </c>
      <c r="C9226" s="22" t="n">
        <f aca="true">NORMSINV(MAX(RAND(),0.000000000001))</f>
        <v>-0.86597119347156</v>
      </c>
      <c r="D9226" s="24" t="n">
        <f aca="false">IF($B$11="","",$B$11*EXP($B$12*C9226))</f>
        <v>643.937658837705</v>
      </c>
      <c r="E9226" s="20" t="n">
        <f aca="true">IF($B$10="","",$B$10*(1-$B$14+2*$B$14*RAND()))</f>
        <v>4.06268896988968</v>
      </c>
      <c r="F9226" s="21" t="n">
        <f aca="false">INDEX($E$17:$E$28,B9226)</f>
        <v>4.761</v>
      </c>
      <c r="G9226" s="25" t="n">
        <f aca="false">IF(OR(D9226="",E9226="",F9226=""),"",D9226*($B$7-$B$8-F9226-E9226))</f>
        <v>2521.86015600952</v>
      </c>
      <c r="H9226" s="25" t="n">
        <f aca="false">IF(D9226="","",D9226*$F$30)</f>
        <v>3219.17314406146</v>
      </c>
    </row>
    <row r="9227" customFormat="false" ht="15" hidden="false" customHeight="false" outlineLevel="0" collapsed="false">
      <c r="A9227" s="2" t="n">
        <v>9193</v>
      </c>
      <c r="B9227" s="2" t="n">
        <v>1</v>
      </c>
      <c r="C9227" s="22" t="n">
        <f aca="true">NORMSINV(MAX(RAND(),0.000000000001))</f>
        <v>-0.892079656591986</v>
      </c>
      <c r="D9227" s="24" t="n">
        <f aca="false">IF($B$11="","",$B$11*EXP($B$12*C9227))</f>
        <v>636.892383083517</v>
      </c>
      <c r="E9227" s="20" t="n">
        <f aca="true">IF($B$10="","",$B$10*(1-$B$14+2*$B$14*RAND()))</f>
        <v>3.71998652038239</v>
      </c>
      <c r="F9227" s="21" t="n">
        <f aca="false">INDEX($E$17:$E$28,B9227)</f>
        <v>4.92562580645161</v>
      </c>
      <c r="G9227" s="25" t="n">
        <f aca="false">IF(OR(D9227="",E9227="",F9227=""),"",D9227*($B$7-$B$8-F9227-E9227))</f>
        <v>2607.68432243047</v>
      </c>
      <c r="H9227" s="25" t="n">
        <f aca="false">IF(D9227="","",D9227*$F$30)</f>
        <v>3183.95240151112</v>
      </c>
    </row>
    <row r="9228" customFormat="false" ht="15" hidden="false" customHeight="false" outlineLevel="0" collapsed="false">
      <c r="A9228" s="2" t="n">
        <v>9194</v>
      </c>
      <c r="B9228" s="2" t="n">
        <v>2</v>
      </c>
      <c r="C9228" s="22" t="n">
        <f aca="true">NORMSINV(MAX(RAND(),0.000000000001))</f>
        <v>-0.6270411189276</v>
      </c>
      <c r="D9228" s="24" t="n">
        <f aca="false">IF($B$11="","",$B$11*EXP($B$12*C9228))</f>
        <v>712.143149747944</v>
      </c>
      <c r="E9228" s="20" t="n">
        <f aca="true">IF($B$10="","",$B$10*(1-$B$14+2*$B$14*RAND()))</f>
        <v>4.09457984763789</v>
      </c>
      <c r="F9228" s="21" t="n">
        <f aca="false">INDEX($E$17:$E$28,B9228)</f>
        <v>5.0612</v>
      </c>
      <c r="G9228" s="25" t="n">
        <f aca="false">IF(OR(D9228="",E9228="",F9228=""),"",D9228*($B$7-$B$8-F9228-E9228))</f>
        <v>2552.47782869321</v>
      </c>
      <c r="H9228" s="25" t="n">
        <f aca="false">IF(D9228="","",D9228*$F$30)</f>
        <v>3560.14603421992</v>
      </c>
    </row>
    <row r="9229" customFormat="false" ht="15" hidden="false" customHeight="false" outlineLevel="0" collapsed="false">
      <c r="A9229" s="2" t="n">
        <v>9195</v>
      </c>
      <c r="B9229" s="2" t="n">
        <v>3</v>
      </c>
      <c r="C9229" s="22" t="n">
        <f aca="true">NORMSINV(MAX(RAND(),0.000000000001))</f>
        <v>-0.613337713889209</v>
      </c>
      <c r="D9229" s="24" t="n">
        <f aca="false">IF($B$11="","",$B$11*EXP($B$12*C9229))</f>
        <v>716.267065632932</v>
      </c>
      <c r="E9229" s="20" t="n">
        <f aca="true">IF($B$10="","",$B$10*(1-$B$14+2*$B$14*RAND()))</f>
        <v>3.79563211791736</v>
      </c>
      <c r="F9229" s="21" t="n">
        <f aca="false">INDEX($E$17:$E$28,B9229)</f>
        <v>5.0612</v>
      </c>
      <c r="G9229" s="25" t="n">
        <f aca="false">IF(OR(D9229="",E9229="",F9229=""),"",D9229*($B$7-$B$8-F9229-E9229))</f>
        <v>2781.38526425938</v>
      </c>
      <c r="H9229" s="25" t="n">
        <f aca="false">IF(D9229="","",D9229*$F$30)</f>
        <v>3580.76231451215</v>
      </c>
    </row>
    <row r="9230" customFormat="false" ht="15" hidden="false" customHeight="false" outlineLevel="0" collapsed="false">
      <c r="A9230" s="2" t="n">
        <v>9196</v>
      </c>
      <c r="B9230" s="2" t="n">
        <v>4</v>
      </c>
      <c r="C9230" s="22" t="n">
        <f aca="true">NORMSINV(MAX(RAND(),0.000000000001))</f>
        <v>0.669831407355131</v>
      </c>
      <c r="D9230" s="24" t="n">
        <f aca="false">IF($B$11="","",$B$11*EXP($B$12*C9230))</f>
        <v>1229.96011411556</v>
      </c>
      <c r="E9230" s="20" t="n">
        <f aca="true">IF($B$10="","",$B$10*(1-$B$14+2*$B$14*RAND()))</f>
        <v>3.86678553205564</v>
      </c>
      <c r="F9230" s="21" t="n">
        <f aca="false">INDEX($E$17:$E$28,B9230)</f>
        <v>4.89657419354839</v>
      </c>
      <c r="G9230" s="25" t="n">
        <f aca="false">IF(OR(D9230="",E9230="",F9230=""),"",D9230*($B$7-$B$8-F9230-E9230))</f>
        <v>4891.10892569261</v>
      </c>
      <c r="H9230" s="25" t="n">
        <f aca="false">IF(D9230="","",D9230*$F$30)</f>
        <v>6148.81660248652</v>
      </c>
    </row>
    <row r="9231" customFormat="false" ht="15" hidden="false" customHeight="false" outlineLevel="0" collapsed="false">
      <c r="A9231" s="2" t="n">
        <v>9197</v>
      </c>
      <c r="B9231" s="2" t="n">
        <v>5</v>
      </c>
      <c r="C9231" s="22" t="n">
        <f aca="true">NORMSINV(MAX(RAND(),0.000000000001))</f>
        <v>0.418931824925024</v>
      </c>
      <c r="D9231" s="24" t="n">
        <f aca="false">IF($B$11="","",$B$11*EXP($B$12*C9231))</f>
        <v>1106.56560687002</v>
      </c>
      <c r="E9231" s="20" t="n">
        <f aca="true">IF($B$10="","",$B$10*(1-$B$14+2*$B$14*RAND()))</f>
        <v>3.75116114401526</v>
      </c>
      <c r="F9231" s="21" t="n">
        <f aca="false">INDEX($E$17:$E$28,B9231)</f>
        <v>4.761</v>
      </c>
      <c r="G9231" s="25" t="n">
        <f aca="false">IF(OR(D9231="",E9231="",F9231=""),"",D9231*($B$7-$B$8-F9231-E9231))</f>
        <v>4678.38106942141</v>
      </c>
      <c r="H9231" s="25" t="n">
        <f aca="false">IF(D9231="","",D9231*$F$30)</f>
        <v>5531.94278186461</v>
      </c>
    </row>
    <row r="9232" customFormat="false" ht="15" hidden="false" customHeight="false" outlineLevel="0" collapsed="false">
      <c r="A9232" s="2" t="n">
        <v>9198</v>
      </c>
      <c r="B9232" s="2" t="n">
        <v>6</v>
      </c>
      <c r="C9232" s="22" t="n">
        <f aca="true">NORMSINV(MAX(RAND(),0.000000000001))</f>
        <v>-1.24800733628732</v>
      </c>
      <c r="D9232" s="24" t="n">
        <f aca="false">IF($B$11="","",$B$11*EXP($B$12*C9232))</f>
        <v>548.191594772956</v>
      </c>
      <c r="E9232" s="20" t="n">
        <f aca="true">IF($B$10="","",$B$10*(1-$B$14+2*$B$14*RAND()))</f>
        <v>3.39577540584456</v>
      </c>
      <c r="F9232" s="21" t="n">
        <f aca="false">INDEX($E$17:$E$28,B9232)</f>
        <v>4.761</v>
      </c>
      <c r="G9232" s="25" t="n">
        <f aca="false">IF(OR(D9232="",E9232="",F9232=""),"",D9232*($B$7-$B$8-F9232-E9232))</f>
        <v>2512.4851994727</v>
      </c>
      <c r="H9232" s="25" t="n">
        <f aca="false">IF(D9232="","",D9232*$F$30)</f>
        <v>2740.51942058896</v>
      </c>
    </row>
    <row r="9233" customFormat="false" ht="15" hidden="false" customHeight="false" outlineLevel="0" collapsed="false">
      <c r="A9233" s="2" t="n">
        <v>9199</v>
      </c>
      <c r="B9233" s="2" t="n">
        <v>7</v>
      </c>
      <c r="C9233" s="22" t="n">
        <f aca="true">NORMSINV(MAX(RAND(),0.000000000001))</f>
        <v>0.434892398960182</v>
      </c>
      <c r="D9233" s="24" t="n">
        <f aca="false">IF($B$11="","",$B$11*EXP($B$12*C9233))</f>
        <v>1114.03261149454</v>
      </c>
      <c r="E9233" s="20" t="n">
        <f aca="true">IF($B$10="","",$B$10*(1-$B$14+2*$B$14*RAND()))</f>
        <v>3.55392528013827</v>
      </c>
      <c r="F9233" s="21" t="n">
        <f aca="false">INDEX($E$17:$E$28,B9233)</f>
        <v>4.761</v>
      </c>
      <c r="G9233" s="25" t="n">
        <f aca="false">IF(OR(D9233="",E9233="",F9233=""),"",D9233*($B$7-$B$8-F9233-E9233))</f>
        <v>4929.67754622604</v>
      </c>
      <c r="H9233" s="25" t="n">
        <f aca="false">IF(D9233="","",D9233*$F$30)</f>
        <v>5569.27183138351</v>
      </c>
    </row>
    <row r="9234" customFormat="false" ht="15" hidden="false" customHeight="false" outlineLevel="0" collapsed="false">
      <c r="A9234" s="2" t="n">
        <v>9200</v>
      </c>
      <c r="B9234" s="2" t="n">
        <v>8</v>
      </c>
      <c r="C9234" s="22" t="n">
        <f aca="true">NORMSINV(MAX(RAND(),0.000000000001))</f>
        <v>-1.40119853948357</v>
      </c>
      <c r="D9234" s="24" t="n">
        <f aca="false">IF($B$11="","",$B$11*EXP($B$12*C9234))</f>
        <v>513.923939315243</v>
      </c>
      <c r="E9234" s="20" t="n">
        <f aca="true">IF($B$10="","",$B$10*(1-$B$14+2*$B$14*RAND()))</f>
        <v>3.97469622721115</v>
      </c>
      <c r="F9234" s="21" t="n">
        <f aca="false">INDEX($E$17:$E$28,B9234)</f>
        <v>4.761</v>
      </c>
      <c r="G9234" s="25" t="n">
        <f aca="false">IF(OR(D9234="",E9234="",F9234=""),"",D9234*($B$7-$B$8-F9234-E9234))</f>
        <v>2057.90756912654</v>
      </c>
      <c r="H9234" s="25" t="n">
        <f aca="false">IF(D9234="","",D9234*$F$30)</f>
        <v>2569.20855742476</v>
      </c>
    </row>
    <row r="9235" customFormat="false" ht="15" hidden="false" customHeight="false" outlineLevel="0" collapsed="false">
      <c r="A9235" s="2" t="n">
        <v>9201</v>
      </c>
      <c r="B9235" s="2" t="n">
        <v>9</v>
      </c>
      <c r="C9235" s="22" t="n">
        <f aca="true">NORMSINV(MAX(RAND(),0.000000000001))</f>
        <v>1.1697350869277</v>
      </c>
      <c r="D9235" s="24" t="n">
        <f aca="false">IF($B$11="","",$B$11*EXP($B$12*C9235))</f>
        <v>1518.34995418135</v>
      </c>
      <c r="E9235" s="20" t="n">
        <f aca="true">IF($B$10="","",$B$10*(1-$B$14+2*$B$14*RAND()))</f>
        <v>3.64617409146167</v>
      </c>
      <c r="F9235" s="21" t="n">
        <f aca="false">INDEX($E$17:$E$28,B9235)</f>
        <v>4.761</v>
      </c>
      <c r="G9235" s="25" t="n">
        <f aca="false">IF(OR(D9235="",E9235="",F9235=""),"",D9235*($B$7-$B$8-F9235-E9235))</f>
        <v>6578.74601970493</v>
      </c>
      <c r="H9235" s="25" t="n">
        <f aca="false">IF(D9235="","",D9235*$F$30)</f>
        <v>7590.53509094339</v>
      </c>
    </row>
    <row r="9236" customFormat="false" ht="15" hidden="false" customHeight="false" outlineLevel="0" collapsed="false">
      <c r="A9236" s="2" t="n">
        <v>9202</v>
      </c>
      <c r="B9236" s="2" t="n">
        <v>10</v>
      </c>
      <c r="C9236" s="22" t="n">
        <f aca="true">NORMSINV(MAX(RAND(),0.000000000001))</f>
        <v>0.385359157300323</v>
      </c>
      <c r="D9236" s="24" t="n">
        <f aca="false">IF($B$11="","",$B$11*EXP($B$12*C9236))</f>
        <v>1091.0219088347</v>
      </c>
      <c r="E9236" s="20" t="n">
        <f aca="true">IF($B$10="","",$B$10*(1-$B$14+2*$B$14*RAND()))</f>
        <v>3.57779140253346</v>
      </c>
      <c r="F9236" s="21" t="n">
        <f aca="false">INDEX($E$17:$E$28,B9236)</f>
        <v>4.761</v>
      </c>
      <c r="G9236" s="25" t="n">
        <f aca="false">IF(OR(D9236="",E9236="",F9236=""),"",D9236*($B$7-$B$8-F9236-E9236))</f>
        <v>4801.81500518765</v>
      </c>
      <c r="H9236" s="25" t="n">
        <f aca="false">IF(D9236="","",D9236*$F$30)</f>
        <v>5454.23672664645</v>
      </c>
    </row>
    <row r="9237" customFormat="false" ht="15" hidden="false" customHeight="false" outlineLevel="0" collapsed="false">
      <c r="A9237" s="2" t="n">
        <v>9203</v>
      </c>
      <c r="B9237" s="2" t="n">
        <v>11</v>
      </c>
      <c r="C9237" s="22" t="n">
        <f aca="true">NORMSINV(MAX(RAND(),0.000000000001))</f>
        <v>-0.468803739829844</v>
      </c>
      <c r="D9237" s="24" t="n">
        <f aca="false">IF($B$11="","",$B$11*EXP($B$12*C9237))</f>
        <v>761.24466161012</v>
      </c>
      <c r="E9237" s="20" t="n">
        <f aca="true">IF($B$10="","",$B$10*(1-$B$14+2*$B$14*RAND()))</f>
        <v>4.00158982432694</v>
      </c>
      <c r="F9237" s="21" t="n">
        <f aca="false">INDEX($E$17:$E$28,B9237)</f>
        <v>4.761</v>
      </c>
      <c r="G9237" s="25" t="n">
        <f aca="false">IF(OR(D9237="",E9237="",F9237=""),"",D9237*($B$7-$B$8-F9237-E9237))</f>
        <v>3027.78226326489</v>
      </c>
      <c r="H9237" s="25" t="n">
        <f aca="false">IF(D9237="","",D9237*$F$30)</f>
        <v>3805.61431232131</v>
      </c>
    </row>
    <row r="9238" customFormat="false" ht="15" hidden="false" customHeight="false" outlineLevel="0" collapsed="false">
      <c r="A9238" s="2" t="n">
        <v>9204</v>
      </c>
      <c r="B9238" s="2" t="n">
        <v>12</v>
      </c>
      <c r="C9238" s="22" t="n">
        <f aca="true">NORMSINV(MAX(RAND(),0.000000000001))</f>
        <v>1.92658048086046</v>
      </c>
      <c r="D9238" s="24" t="n">
        <f aca="false">IF($B$11="","",$B$11*EXP($B$12*C9238))</f>
        <v>2088.68181377548</v>
      </c>
      <c r="E9238" s="20" t="n">
        <f aca="true">IF($B$10="","",$B$10*(1-$B$14+2*$B$14*RAND()))</f>
        <v>3.93454252102814</v>
      </c>
      <c r="F9238" s="21" t="n">
        <f aca="false">INDEX($E$17:$E$28,B9238)</f>
        <v>4.761</v>
      </c>
      <c r="G9238" s="25" t="n">
        <f aca="false">IF(OR(D9238="",E9238="",F9238=""),"",D9238*($B$7-$B$8-F9238-E9238))</f>
        <v>8447.58478291675</v>
      </c>
      <c r="H9238" s="25" t="n">
        <f aca="false">IF(D9238="","",D9238*$F$30)</f>
        <v>10441.7381234264</v>
      </c>
    </row>
    <row r="9239" customFormat="false" ht="15" hidden="false" customHeight="false" outlineLevel="0" collapsed="false">
      <c r="A9239" s="2" t="n">
        <v>9205</v>
      </c>
      <c r="B9239" s="2" t="n">
        <v>1</v>
      </c>
      <c r="C9239" s="22" t="n">
        <f aca="true">NORMSINV(MAX(RAND(),0.000000000001))</f>
        <v>0.350625636793229</v>
      </c>
      <c r="D9239" s="24" t="n">
        <f aca="false">IF($B$11="","",$B$11*EXP($B$12*C9239))</f>
        <v>1075.17050804605</v>
      </c>
      <c r="E9239" s="20" t="n">
        <f aca="true">IF($B$10="","",$B$10*(1-$B$14+2*$B$14*RAND()))</f>
        <v>3.4892128924546</v>
      </c>
      <c r="F9239" s="21" t="n">
        <f aca="false">INDEX($E$17:$E$28,B9239)</f>
        <v>4.92562580645161</v>
      </c>
      <c r="G9239" s="25" t="n">
        <f aca="false">IF(OR(D9239="",E9239="",F9239=""),"",D9239*($B$7-$B$8-F9239-E9239))</f>
        <v>4650.28587347812</v>
      </c>
      <c r="H9239" s="25" t="n">
        <f aca="false">IF(D9239="","",D9239*$F$30)</f>
        <v>5374.9924038238</v>
      </c>
    </row>
    <row r="9240" customFormat="false" ht="15" hidden="false" customHeight="false" outlineLevel="0" collapsed="false">
      <c r="A9240" s="2" t="n">
        <v>9206</v>
      </c>
      <c r="B9240" s="2" t="n">
        <v>2</v>
      </c>
      <c r="C9240" s="22" t="n">
        <f aca="true">NORMSINV(MAX(RAND(),0.000000000001))</f>
        <v>-0.441263241509408</v>
      </c>
      <c r="D9240" s="24" t="n">
        <f aca="false">IF($B$11="","",$B$11*EXP($B$12*C9240))</f>
        <v>770.130081661807</v>
      </c>
      <c r="E9240" s="20" t="n">
        <f aca="true">IF($B$10="","",$B$10*(1-$B$14+2*$B$14*RAND()))</f>
        <v>3.38506327473892</v>
      </c>
      <c r="F9240" s="21" t="n">
        <f aca="false">INDEX($E$17:$E$28,B9240)</f>
        <v>5.0612</v>
      </c>
      <c r="G9240" s="25" t="n">
        <f aca="false">IF(OR(D9240="",E9240="",F9240=""),"",D9240*($B$7-$B$8-F9240-E9240))</f>
        <v>3306.73581485962</v>
      </c>
      <c r="H9240" s="25" t="n">
        <f aca="false">IF(D9240="","",D9240*$F$30)</f>
        <v>3850.03430424371</v>
      </c>
    </row>
    <row r="9241" customFormat="false" ht="15" hidden="false" customHeight="false" outlineLevel="0" collapsed="false">
      <c r="A9241" s="2" t="n">
        <v>9207</v>
      </c>
      <c r="B9241" s="2" t="n">
        <v>3</v>
      </c>
      <c r="C9241" s="22" t="n">
        <f aca="true">NORMSINV(MAX(RAND(),0.000000000001))</f>
        <v>1.61628021312072</v>
      </c>
      <c r="D9241" s="24" t="n">
        <f aca="false">IF($B$11="","",$B$11*EXP($B$12*C9241))</f>
        <v>1832.68692019374</v>
      </c>
      <c r="E9241" s="20" t="n">
        <f aca="true">IF($B$10="","",$B$10*(1-$B$14+2*$B$14*RAND()))</f>
        <v>3.82030279943706</v>
      </c>
      <c r="F9241" s="21" t="n">
        <f aca="false">INDEX($E$17:$E$28,B9241)</f>
        <v>5.0612</v>
      </c>
      <c r="G9241" s="25" t="n">
        <f aca="false">IF(OR(D9241="",E9241="",F9241=""),"",D9241*($B$7-$B$8-F9241-E9241))</f>
        <v>7071.41735107587</v>
      </c>
      <c r="H9241" s="25" t="n">
        <f aca="false">IF(D9241="","",D9241*$F$30)</f>
        <v>9161.96845143256</v>
      </c>
    </row>
    <row r="9242" customFormat="false" ht="15" hidden="false" customHeight="false" outlineLevel="0" collapsed="false">
      <c r="A9242" s="2" t="n">
        <v>9208</v>
      </c>
      <c r="B9242" s="2" t="n">
        <v>4</v>
      </c>
      <c r="C9242" s="22" t="n">
        <f aca="true">NORMSINV(MAX(RAND(),0.000000000001))</f>
        <v>-1.06797377193411</v>
      </c>
      <c r="D9242" s="24" t="n">
        <f aca="false">IF($B$11="","",$B$11*EXP($B$12*C9242))</f>
        <v>591.395433759228</v>
      </c>
      <c r="E9242" s="20" t="n">
        <f aca="true">IF($B$10="","",$B$10*(1-$B$14+2*$B$14*RAND()))</f>
        <v>3.85742585298271</v>
      </c>
      <c r="F9242" s="21" t="n">
        <f aca="false">INDEX($E$17:$E$28,B9242)</f>
        <v>4.89657419354839</v>
      </c>
      <c r="G9242" s="25" t="n">
        <f aca="false">IF(OR(D9242="",E9242="",F9242=""),"",D9242*($B$7-$B$8-F9242-E9242))</f>
        <v>2357.30217144601</v>
      </c>
      <c r="H9242" s="25" t="n">
        <f aca="false">IF(D9242="","",D9242*$F$30)</f>
        <v>2956.50405244913</v>
      </c>
    </row>
    <row r="9243" customFormat="false" ht="15" hidden="false" customHeight="false" outlineLevel="0" collapsed="false">
      <c r="A9243" s="2" t="n">
        <v>9209</v>
      </c>
      <c r="B9243" s="2" t="n">
        <v>5</v>
      </c>
      <c r="C9243" s="22" t="n">
        <f aca="true">NORMSINV(MAX(RAND(),0.000000000001))</f>
        <v>1.22222901456525</v>
      </c>
      <c r="D9243" s="24" t="n">
        <f aca="false">IF($B$11="","",$B$11*EXP($B$12*C9243))</f>
        <v>1552.3087651583</v>
      </c>
      <c r="E9243" s="20" t="n">
        <f aca="true">IF($B$10="","",$B$10*(1-$B$14+2*$B$14*RAND()))</f>
        <v>3.54902306616445</v>
      </c>
      <c r="F9243" s="21" t="n">
        <f aca="false">INDEX($E$17:$E$28,B9243)</f>
        <v>4.761</v>
      </c>
      <c r="G9243" s="25" t="n">
        <f aca="false">IF(OR(D9243="",E9243="",F9243=""),"",D9243*($B$7-$B$8-F9243-E9243))</f>
        <v>6876.69202384203</v>
      </c>
      <c r="H9243" s="25" t="n">
        <f aca="false">IF(D9243="","",D9243*$F$30)</f>
        <v>7760.30197877939</v>
      </c>
    </row>
    <row r="9244" customFormat="false" ht="15" hidden="false" customHeight="false" outlineLevel="0" collapsed="false">
      <c r="A9244" s="2" t="n">
        <v>9210</v>
      </c>
      <c r="B9244" s="2" t="n">
        <v>6</v>
      </c>
      <c r="C9244" s="22" t="n">
        <f aca="true">NORMSINV(MAX(RAND(),0.000000000001))</f>
        <v>0.206686626444423</v>
      </c>
      <c r="D9244" s="24" t="n">
        <f aca="false">IF($B$11="","",$B$11*EXP($B$12*C9244))</f>
        <v>1011.89847676339</v>
      </c>
      <c r="E9244" s="20" t="n">
        <f aca="true">IF($B$10="","",$B$10*(1-$B$14+2*$B$14*RAND()))</f>
        <v>3.43346145371698</v>
      </c>
      <c r="F9244" s="21" t="n">
        <f aca="false">INDEX($E$17:$E$28,B9244)</f>
        <v>4.761</v>
      </c>
      <c r="G9244" s="25" t="n">
        <f aca="false">IF(OR(D9244="",E9244="",F9244=""),"",D9244*($B$7-$B$8-F9244-E9244))</f>
        <v>4599.62353105305</v>
      </c>
      <c r="H9244" s="25" t="n">
        <f aca="false">IF(D9244="","",D9244*$F$30)</f>
        <v>5058.68286503553</v>
      </c>
    </row>
    <row r="9245" customFormat="false" ht="15" hidden="false" customHeight="false" outlineLevel="0" collapsed="false">
      <c r="A9245" s="2" t="n">
        <v>9211</v>
      </c>
      <c r="B9245" s="2" t="n">
        <v>7</v>
      </c>
      <c r="C9245" s="22" t="n">
        <f aca="true">NORMSINV(MAX(RAND(),0.000000000001))</f>
        <v>0.877297297862055</v>
      </c>
      <c r="D9245" s="24" t="n">
        <f aca="false">IF($B$11="","",$B$11*EXP($B$12*C9245))</f>
        <v>1342.32183558892</v>
      </c>
      <c r="E9245" s="20" t="n">
        <f aca="true">IF($B$10="","",$B$10*(1-$B$14+2*$B$14*RAND()))</f>
        <v>3.93974609515525</v>
      </c>
      <c r="F9245" s="21" t="n">
        <f aca="false">INDEX($E$17:$E$28,B9245)</f>
        <v>4.761</v>
      </c>
      <c r="G9245" s="25" t="n">
        <f aca="false">IF(OR(D9245="",E9245="",F9245=""),"",D9245*($B$7-$B$8-F9245-E9245))</f>
        <v>5421.97871596091</v>
      </c>
      <c r="H9245" s="25" t="n">
        <f aca="false">IF(D9245="","",D9245*$F$30)</f>
        <v>6710.53532047612</v>
      </c>
    </row>
    <row r="9246" customFormat="false" ht="15" hidden="false" customHeight="false" outlineLevel="0" collapsed="false">
      <c r="A9246" s="2" t="n">
        <v>9212</v>
      </c>
      <c r="B9246" s="2" t="n">
        <v>8</v>
      </c>
      <c r="C9246" s="22" t="n">
        <f aca="true">NORMSINV(MAX(RAND(),0.000000000001))</f>
        <v>2.20431134683296</v>
      </c>
      <c r="D9246" s="24" t="n">
        <f aca="false">IF($B$11="","",$B$11*EXP($B$12*C9246))</f>
        <v>2347.98970792688</v>
      </c>
      <c r="E9246" s="20" t="n">
        <f aca="true">IF($B$10="","",$B$10*(1-$B$14+2*$B$14*RAND()))</f>
        <v>3.9513946294452</v>
      </c>
      <c r="F9246" s="21" t="n">
        <f aca="false">INDEX($E$17:$E$28,B9246)</f>
        <v>4.761</v>
      </c>
      <c r="G9246" s="25" t="n">
        <f aca="false">IF(OR(D9246="",E9246="",F9246=""),"",D9246*($B$7-$B$8-F9246-E9246))</f>
        <v>9456.77595765368</v>
      </c>
      <c r="H9246" s="25" t="n">
        <f aca="false">IF(D9246="","",D9246*$F$30)</f>
        <v>11738.070147868</v>
      </c>
    </row>
    <row r="9247" customFormat="false" ht="15" hidden="false" customHeight="false" outlineLevel="0" collapsed="false">
      <c r="A9247" s="2" t="n">
        <v>9213</v>
      </c>
      <c r="B9247" s="2" t="n">
        <v>9</v>
      </c>
      <c r="C9247" s="22" t="n">
        <f aca="true">NORMSINV(MAX(RAND(),0.000000000001))</f>
        <v>0.443078950001684</v>
      </c>
      <c r="D9247" s="24" t="n">
        <f aca="false">IF($B$11="","",$B$11*EXP($B$12*C9247))</f>
        <v>1117.88214150113</v>
      </c>
      <c r="E9247" s="20" t="n">
        <f aca="true">IF($B$10="","",$B$10*(1-$B$14+2*$B$14*RAND()))</f>
        <v>3.9507941610254</v>
      </c>
      <c r="F9247" s="21" t="n">
        <f aca="false">INDEX($E$17:$E$28,B9247)</f>
        <v>4.761</v>
      </c>
      <c r="G9247" s="25" t="n">
        <f aca="false">IF(OR(D9247="",E9247="",F9247=""),"",D9247*($B$7-$B$8-F9247-E9247))</f>
        <v>4503.05936968029</v>
      </c>
      <c r="H9247" s="25" t="n">
        <f aca="false">IF(D9247="","",D9247*$F$30)</f>
        <v>5588.51640179246</v>
      </c>
    </row>
    <row r="9248" customFormat="false" ht="15" hidden="false" customHeight="false" outlineLevel="0" collapsed="false">
      <c r="A9248" s="2" t="n">
        <v>9214</v>
      </c>
      <c r="B9248" s="2" t="n">
        <v>10</v>
      </c>
      <c r="C9248" s="22" t="n">
        <f aca="true">NORMSINV(MAX(RAND(),0.000000000001))</f>
        <v>-0.613420936857243</v>
      </c>
      <c r="D9248" s="24" t="n">
        <f aca="false">IF($B$11="","",$B$11*EXP($B$12*C9248))</f>
        <v>716.241948496374</v>
      </c>
      <c r="E9248" s="20" t="n">
        <f aca="true">IF($B$10="","",$B$10*(1-$B$14+2*$B$14*RAND()))</f>
        <v>4.12080085890473</v>
      </c>
      <c r="F9248" s="21" t="n">
        <f aca="false">INDEX($E$17:$E$28,B9248)</f>
        <v>4.761</v>
      </c>
      <c r="G9248" s="25" t="n">
        <f aca="false">IF(OR(D9248="",E9248="",F9248=""),"",D9248*($B$7-$B$8-F9248-E9248))</f>
        <v>2763.40407050511</v>
      </c>
      <c r="H9248" s="25" t="n">
        <f aca="false">IF(D9248="","",D9248*$F$30)</f>
        <v>3580.63674892307</v>
      </c>
    </row>
    <row r="9249" customFormat="false" ht="15" hidden="false" customHeight="false" outlineLevel="0" collapsed="false">
      <c r="A9249" s="2" t="n">
        <v>9215</v>
      </c>
      <c r="B9249" s="2" t="n">
        <v>11</v>
      </c>
      <c r="C9249" s="22" t="n">
        <f aca="true">NORMSINV(MAX(RAND(),0.000000000001))</f>
        <v>0.763502838657335</v>
      </c>
      <c r="D9249" s="24" t="n">
        <f aca="false">IF($B$11="","",$B$11*EXP($B$12*C9249))</f>
        <v>1279.47738799324</v>
      </c>
      <c r="E9249" s="20" t="n">
        <f aca="true">IF($B$10="","",$B$10*(1-$B$14+2*$B$14*RAND()))</f>
        <v>3.88785029611592</v>
      </c>
      <c r="F9249" s="21" t="n">
        <f aca="false">INDEX($E$17:$E$28,B9249)</f>
        <v>4.761</v>
      </c>
      <c r="G9249" s="25" t="n">
        <f aca="false">IF(OR(D9249="",E9249="",F9249=""),"",D9249*($B$7-$B$8-F9249-E9249))</f>
        <v>5234.53353701493</v>
      </c>
      <c r="H9249" s="25" t="n">
        <f aca="false">IF(D9249="","",D9249*$F$30)</f>
        <v>6396.36335805581</v>
      </c>
    </row>
    <row r="9250" customFormat="false" ht="15" hidden="false" customHeight="false" outlineLevel="0" collapsed="false">
      <c r="A9250" s="2" t="n">
        <v>9216</v>
      </c>
      <c r="B9250" s="2" t="n">
        <v>12</v>
      </c>
      <c r="C9250" s="22" t="n">
        <f aca="true">NORMSINV(MAX(RAND(),0.000000000001))</f>
        <v>-1.20667218266427</v>
      </c>
      <c r="D9250" s="24" t="n">
        <f aca="false">IF($B$11="","",$B$11*EXP($B$12*C9250))</f>
        <v>557.823209016709</v>
      </c>
      <c r="E9250" s="20" t="n">
        <f aca="true">IF($B$10="","",$B$10*(1-$B$14+2*$B$14*RAND()))</f>
        <v>3.8309287574798</v>
      </c>
      <c r="F9250" s="21" t="n">
        <f aca="false">INDEX($E$17:$E$28,B9250)</f>
        <v>4.761</v>
      </c>
      <c r="G9250" s="25" t="n">
        <f aca="false">IF(OR(D9250="",E9250="",F9250=""),"",D9250*($B$7-$B$8-F9250-E9250))</f>
        <v>2313.89041173255</v>
      </c>
      <c r="H9250" s="25" t="n">
        <f aca="false">IF(D9250="","",D9250*$F$30)</f>
        <v>2788.66978651633</v>
      </c>
    </row>
    <row r="9251" customFormat="false" ht="15" hidden="false" customHeight="false" outlineLevel="0" collapsed="false">
      <c r="A9251" s="2" t="n">
        <v>9217</v>
      </c>
      <c r="B9251" s="2" t="n">
        <v>1</v>
      </c>
      <c r="C9251" s="22" t="n">
        <f aca="true">NORMSINV(MAX(RAND(),0.000000000001))</f>
        <v>-0.00302885481483399</v>
      </c>
      <c r="D9251" s="24" t="n">
        <f aca="false">IF($B$11="","",$B$11*EXP($B$12*C9251))</f>
        <v>926.317027014168</v>
      </c>
      <c r="E9251" s="20" t="n">
        <f aca="true">IF($B$10="","",$B$10*(1-$B$14+2*$B$14*RAND()))</f>
        <v>3.47242070334087</v>
      </c>
      <c r="F9251" s="21" t="n">
        <f aca="false">INDEX($E$17:$E$28,B9251)</f>
        <v>4.92562580645161</v>
      </c>
      <c r="G9251" s="25" t="n">
        <f aca="false">IF(OR(D9251="",E9251="",F9251=""),"",D9251*($B$7-$B$8-F9251-E9251))</f>
        <v>4022.02544848282</v>
      </c>
      <c r="H9251" s="25" t="n">
        <f aca="false">IF(D9251="","",D9251*$F$30)</f>
        <v>4630.84408144923</v>
      </c>
    </row>
    <row r="9252" customFormat="false" ht="15" hidden="false" customHeight="false" outlineLevel="0" collapsed="false">
      <c r="A9252" s="2" t="n">
        <v>9218</v>
      </c>
      <c r="B9252" s="2" t="n">
        <v>2</v>
      </c>
      <c r="C9252" s="22" t="n">
        <f aca="true">NORMSINV(MAX(RAND(),0.000000000001))</f>
        <v>-1.12864572145188</v>
      </c>
      <c r="D9252" s="24" t="n">
        <f aca="false">IF($B$11="","",$B$11*EXP($B$12*C9252))</f>
        <v>576.467973922846</v>
      </c>
      <c r="E9252" s="20" t="n">
        <f aca="true">IF($B$10="","",$B$10*(1-$B$14+2*$B$14*RAND()))</f>
        <v>3.6537153043651</v>
      </c>
      <c r="F9252" s="21" t="n">
        <f aca="false">INDEX($E$17:$E$28,B9252)</f>
        <v>5.0612</v>
      </c>
      <c r="G9252" s="25" t="n">
        <f aca="false">IF(OR(D9252="",E9252="",F9252=""),"",D9252*($B$7-$B$8-F9252-E9252))</f>
        <v>2320.3324193605</v>
      </c>
      <c r="H9252" s="25" t="n">
        <f aca="false">IF(D9252="","",D9252*$F$30)</f>
        <v>2881.87869523509</v>
      </c>
    </row>
    <row r="9253" customFormat="false" ht="15" hidden="false" customHeight="false" outlineLevel="0" collapsed="false">
      <c r="A9253" s="2" t="n">
        <v>9219</v>
      </c>
      <c r="B9253" s="2" t="n">
        <v>3</v>
      </c>
      <c r="C9253" s="22" t="n">
        <f aca="true">NORMSINV(MAX(RAND(),0.000000000001))</f>
        <v>-1.79245814710745</v>
      </c>
      <c r="D9253" s="24" t="n">
        <f aca="false">IF($B$11="","",$B$11*EXP($B$12*C9253))</f>
        <v>435.812347211016</v>
      </c>
      <c r="E9253" s="20" t="n">
        <f aca="true">IF($B$10="","",$B$10*(1-$B$14+2*$B$14*RAND()))</f>
        <v>3.37967371983996</v>
      </c>
      <c r="F9253" s="21" t="n">
        <f aca="false">INDEX($E$17:$E$28,B9253)</f>
        <v>5.0612</v>
      </c>
      <c r="G9253" s="25" t="n">
        <f aca="false">IF(OR(D9253="",E9253="",F9253=""),"",D9253*($B$7-$B$8-F9253-E9253))</f>
        <v>1873.61231511311</v>
      </c>
      <c r="H9253" s="25" t="n">
        <f aca="false">IF(D9253="","",D9253*$F$30)</f>
        <v>2178.71308617731</v>
      </c>
    </row>
    <row r="9254" customFormat="false" ht="15" hidden="false" customHeight="false" outlineLevel="0" collapsed="false">
      <c r="A9254" s="2" t="n">
        <v>9220</v>
      </c>
      <c r="B9254" s="2" t="n">
        <v>4</v>
      </c>
      <c r="C9254" s="22" t="n">
        <f aca="true">NORMSINV(MAX(RAND(),0.000000000001))</f>
        <v>0.82728690793825</v>
      </c>
      <c r="D9254" s="24" t="n">
        <f aca="false">IF($B$11="","",$B$11*EXP($B$12*C9254))</f>
        <v>1314.33146714441</v>
      </c>
      <c r="E9254" s="20" t="n">
        <f aca="true">IF($B$10="","",$B$10*(1-$B$14+2*$B$14*RAND()))</f>
        <v>3.88936788326425</v>
      </c>
      <c r="F9254" s="21" t="n">
        <f aca="false">INDEX($E$17:$E$28,B9254)</f>
        <v>4.89657419354839</v>
      </c>
      <c r="G9254" s="25" t="n">
        <f aca="false">IF(OR(D9254="",E9254="",F9254=""),"",D9254*($B$7-$B$8-F9254-E9254))</f>
        <v>5196.94275135682</v>
      </c>
      <c r="H9254" s="25" t="n">
        <f aca="false">IF(D9254="","",D9254*$F$30)</f>
        <v>6570.60587054833</v>
      </c>
    </row>
    <row r="9255" customFormat="false" ht="15" hidden="false" customHeight="false" outlineLevel="0" collapsed="false">
      <c r="A9255" s="2" t="n">
        <v>9221</v>
      </c>
      <c r="B9255" s="2" t="n">
        <v>5</v>
      </c>
      <c r="C9255" s="22" t="n">
        <f aca="true">NORMSINV(MAX(RAND(),0.000000000001))</f>
        <v>0.270537455694911</v>
      </c>
      <c r="D9255" s="24" t="n">
        <f aca="false">IF($B$11="","",$B$11*EXP($B$12*C9255))</f>
        <v>1039.49271408958</v>
      </c>
      <c r="E9255" s="20" t="n">
        <f aca="true">IF($B$10="","",$B$10*(1-$B$14+2*$B$14*RAND()))</f>
        <v>4.01370287128723</v>
      </c>
      <c r="F9255" s="21" t="n">
        <f aca="false">INDEX($E$17:$E$28,B9255)</f>
        <v>4.761</v>
      </c>
      <c r="G9255" s="25" t="n">
        <f aca="false">IF(OR(D9255="",E9255="",F9255=""),"",D9255*($B$7-$B$8-F9255-E9255))</f>
        <v>4121.89747449726</v>
      </c>
      <c r="H9255" s="25" t="n">
        <f aca="false">IF(D9255="","",D9255*$F$30)</f>
        <v>5196.63197627663</v>
      </c>
    </row>
    <row r="9256" customFormat="false" ht="15" hidden="false" customHeight="false" outlineLevel="0" collapsed="false">
      <c r="A9256" s="2" t="n">
        <v>9222</v>
      </c>
      <c r="B9256" s="2" t="n">
        <v>6</v>
      </c>
      <c r="C9256" s="22" t="n">
        <f aca="true">NORMSINV(MAX(RAND(),0.000000000001))</f>
        <v>-0.967402077333578</v>
      </c>
      <c r="D9256" s="24" t="n">
        <f aca="false">IF($B$11="","",$B$11*EXP($B$12*C9256))</f>
        <v>616.995904268668</v>
      </c>
      <c r="E9256" s="20" t="n">
        <f aca="true">IF($B$10="","",$B$10*(1-$B$14+2*$B$14*RAND()))</f>
        <v>3.52670042638051</v>
      </c>
      <c r="F9256" s="21" t="n">
        <f aca="false">INDEX($E$17:$E$28,B9256)</f>
        <v>4.761</v>
      </c>
      <c r="G9256" s="25" t="n">
        <f aca="false">IF(OR(D9256="",E9256="",F9256=""),"",D9256*($B$7-$B$8-F9256-E9256))</f>
        <v>2747.05060150036</v>
      </c>
      <c r="H9256" s="25" t="n">
        <f aca="false">IF(D9256="","",D9256*$F$30)</f>
        <v>3084.48592461992</v>
      </c>
    </row>
    <row r="9257" customFormat="false" ht="15" hidden="false" customHeight="false" outlineLevel="0" collapsed="false">
      <c r="A9257" s="2" t="n">
        <v>9223</v>
      </c>
      <c r="B9257" s="2" t="n">
        <v>7</v>
      </c>
      <c r="C9257" s="22" t="n">
        <f aca="true">NORMSINV(MAX(RAND(),0.000000000001))</f>
        <v>-3.28822402606982</v>
      </c>
      <c r="D9257" s="24" t="n">
        <f aca="false">IF($B$11="","",$B$11*EXP($B$12*C9257))</f>
        <v>232.048585154841</v>
      </c>
      <c r="E9257" s="20" t="n">
        <f aca="true">IF($B$10="","",$B$10*(1-$B$14+2*$B$14*RAND()))</f>
        <v>3.44059313882783</v>
      </c>
      <c r="F9257" s="21" t="n">
        <f aca="false">INDEX($E$17:$E$28,B9257)</f>
        <v>4.761</v>
      </c>
      <c r="G9257" s="25" t="n">
        <f aca="false">IF(OR(D9257="",E9257="",F9257=""),"",D9257*($B$7-$B$8-F9257-E9257))</f>
        <v>1053.13089099203</v>
      </c>
      <c r="H9257" s="25" t="n">
        <f aca="false">IF(D9257="","",D9257*$F$30)</f>
        <v>1160.05728690608</v>
      </c>
    </row>
    <row r="9258" customFormat="false" ht="15" hidden="false" customHeight="false" outlineLevel="0" collapsed="false">
      <c r="A9258" s="2" t="n">
        <v>9224</v>
      </c>
      <c r="B9258" s="2" t="n">
        <v>8</v>
      </c>
      <c r="C9258" s="22" t="n">
        <f aca="true">NORMSINV(MAX(RAND(),0.000000000001))</f>
        <v>0.333368675915134</v>
      </c>
      <c r="D9258" s="24" t="n">
        <f aca="false">IF($B$11="","",$B$11*EXP($B$12*C9258))</f>
        <v>1067.38076400609</v>
      </c>
      <c r="E9258" s="20" t="n">
        <f aca="true">IF($B$10="","",$B$10*(1-$B$14+2*$B$14*RAND()))</f>
        <v>3.77331568024742</v>
      </c>
      <c r="F9258" s="21" t="n">
        <f aca="false">INDEX($E$17:$E$28,B9258)</f>
        <v>4.761</v>
      </c>
      <c r="G9258" s="25" t="n">
        <f aca="false">IF(OR(D9258="",E9258="",F9258=""),"",D9258*($B$7-$B$8-F9258-E9258))</f>
        <v>4489.06654238596</v>
      </c>
      <c r="H9258" s="25" t="n">
        <f aca="false">IF(D9258="","",D9258*$F$30)</f>
        <v>5336.04991541927</v>
      </c>
    </row>
    <row r="9259" customFormat="false" ht="15" hidden="false" customHeight="false" outlineLevel="0" collapsed="false">
      <c r="A9259" s="2" t="n">
        <v>9225</v>
      </c>
      <c r="B9259" s="2" t="n">
        <v>9</v>
      </c>
      <c r="C9259" s="22" t="n">
        <f aca="true">NORMSINV(MAX(RAND(),0.000000000001))</f>
        <v>-0.219498655331021</v>
      </c>
      <c r="D9259" s="24" t="n">
        <f aca="false">IF($B$11="","",$B$11*EXP($B$12*C9259))</f>
        <v>845.563703205315</v>
      </c>
      <c r="E9259" s="20" t="n">
        <f aca="true">IF($B$10="","",$B$10*(1-$B$14+2*$B$14*RAND()))</f>
        <v>3.48003847897238</v>
      </c>
      <c r="F9259" s="21" t="n">
        <f aca="false">INDEX($E$17:$E$28,B9259)</f>
        <v>4.761</v>
      </c>
      <c r="G9259" s="25" t="n">
        <f aca="false">IF(OR(D9259="",E9259="",F9259=""),"",D9259*($B$7-$B$8-F9259-E9259))</f>
        <v>3804.15856429833</v>
      </c>
      <c r="H9259" s="25" t="n">
        <f aca="false">IF(D9259="","",D9259*$F$30)</f>
        <v>4227.14206506401</v>
      </c>
    </row>
    <row r="9260" customFormat="false" ht="15" hidden="false" customHeight="false" outlineLevel="0" collapsed="false">
      <c r="A9260" s="2" t="n">
        <v>9226</v>
      </c>
      <c r="B9260" s="2" t="n">
        <v>10</v>
      </c>
      <c r="C9260" s="22" t="n">
        <f aca="true">NORMSINV(MAX(RAND(),0.000000000001))</f>
        <v>0.999495770272437</v>
      </c>
      <c r="D9260" s="24" t="n">
        <f aca="false">IF($B$11="","",$B$11*EXP($B$12*C9260))</f>
        <v>1413.24872926074</v>
      </c>
      <c r="E9260" s="20" t="n">
        <f aca="true">IF($B$10="","",$B$10*(1-$B$14+2*$B$14*RAND()))</f>
        <v>3.9600067857054</v>
      </c>
      <c r="F9260" s="21" t="n">
        <f aca="false">INDEX($E$17:$E$28,B9260)</f>
        <v>4.761</v>
      </c>
      <c r="G9260" s="25" t="n">
        <f aca="false">IF(OR(D9260="",E9260="",F9260=""),"",D9260*($B$7-$B$8-F9260-E9260))</f>
        <v>5679.83705300937</v>
      </c>
      <c r="H9260" s="25" t="n">
        <f aca="false">IF(D9260="","",D9260*$F$30)</f>
        <v>7065.11304732027</v>
      </c>
    </row>
    <row r="9261" customFormat="false" ht="15" hidden="false" customHeight="false" outlineLevel="0" collapsed="false">
      <c r="A9261" s="2" t="n">
        <v>9227</v>
      </c>
      <c r="B9261" s="2" t="n">
        <v>11</v>
      </c>
      <c r="C9261" s="22" t="n">
        <f aca="true">NORMSINV(MAX(RAND(),0.000000000001))</f>
        <v>-0.662760383706347</v>
      </c>
      <c r="D9261" s="24" t="n">
        <f aca="false">IF($B$11="","",$B$11*EXP($B$12*C9261))</f>
        <v>701.505021743847</v>
      </c>
      <c r="E9261" s="20" t="n">
        <f aca="true">IF($B$10="","",$B$10*(1-$B$14+2*$B$14*RAND()))</f>
        <v>3.58166168775616</v>
      </c>
      <c r="F9261" s="21" t="n">
        <f aca="false">INDEX($E$17:$E$28,B9261)</f>
        <v>4.761</v>
      </c>
      <c r="G9261" s="25" t="n">
        <f aca="false">IF(OR(D9261="",E9261="",F9261=""),"",D9261*($B$7-$B$8-F9261-E9261))</f>
        <v>3084.75490834567</v>
      </c>
      <c r="H9261" s="25" t="n">
        <f aca="false">IF(D9261="","",D9261*$F$30)</f>
        <v>3506.96390470184</v>
      </c>
    </row>
    <row r="9262" customFormat="false" ht="15" hidden="false" customHeight="false" outlineLevel="0" collapsed="false">
      <c r="A9262" s="2" t="n">
        <v>9228</v>
      </c>
      <c r="B9262" s="2" t="n">
        <v>12</v>
      </c>
      <c r="C9262" s="22" t="n">
        <f aca="true">NORMSINV(MAX(RAND(),0.000000000001))</f>
        <v>-0.277948180510613</v>
      </c>
      <c r="D9262" s="24" t="n">
        <f aca="false">IF($B$11="","",$B$11*EXP($B$12*C9262))</f>
        <v>824.992968090545</v>
      </c>
      <c r="E9262" s="20" t="n">
        <f aca="true">IF($B$10="","",$B$10*(1-$B$14+2*$B$14*RAND()))</f>
        <v>3.80901593086162</v>
      </c>
      <c r="F9262" s="21" t="n">
        <f aca="false">INDEX($E$17:$E$28,B9262)</f>
        <v>4.761</v>
      </c>
      <c r="G9262" s="25" t="n">
        <f aca="false">IF(OR(D9262="",E9262="",F9262=""),"",D9262*($B$7-$B$8-F9262-E9262))</f>
        <v>3440.20753408876</v>
      </c>
      <c r="H9262" s="25" t="n">
        <f aca="false">IF(D9262="","",D9262*$F$30)</f>
        <v>4124.30484607825</v>
      </c>
    </row>
    <row r="9263" customFormat="false" ht="15" hidden="false" customHeight="false" outlineLevel="0" collapsed="false">
      <c r="A9263" s="2" t="n">
        <v>9229</v>
      </c>
      <c r="B9263" s="2" t="n">
        <v>1</v>
      </c>
      <c r="C9263" s="22" t="n">
        <f aca="true">NORMSINV(MAX(RAND(),0.000000000001))</f>
        <v>-1.28188120811084</v>
      </c>
      <c r="D9263" s="24" t="n">
        <f aca="false">IF($B$11="","",$B$11*EXP($B$12*C9263))</f>
        <v>540.422667609527</v>
      </c>
      <c r="E9263" s="20" t="n">
        <f aca="true">IF($B$10="","",$B$10*(1-$B$14+2*$B$14*RAND()))</f>
        <v>3.49673748133725</v>
      </c>
      <c r="F9263" s="21" t="n">
        <f aca="false">INDEX($E$17:$E$28,B9263)</f>
        <v>4.92562580645161</v>
      </c>
      <c r="G9263" s="25" t="n">
        <f aca="false">IF(OR(D9263="",E9263="",F9263=""),"",D9263*($B$7-$B$8-F9263-E9263))</f>
        <v>2333.34874978197</v>
      </c>
      <c r="H9263" s="25" t="n">
        <f aca="false">IF(D9263="","",D9263*$F$30)</f>
        <v>2701.68099991355</v>
      </c>
    </row>
    <row r="9264" customFormat="false" ht="15" hidden="false" customHeight="false" outlineLevel="0" collapsed="false">
      <c r="A9264" s="2" t="n">
        <v>9230</v>
      </c>
      <c r="B9264" s="2" t="n">
        <v>2</v>
      </c>
      <c r="C9264" s="22" t="n">
        <f aca="true">NORMSINV(MAX(RAND(),0.000000000001))</f>
        <v>0.997938869201903</v>
      </c>
      <c r="D9264" s="24" t="n">
        <f aca="false">IF($B$11="","",$B$11*EXP($B$12*C9264))</f>
        <v>1412.32190640867</v>
      </c>
      <c r="E9264" s="20" t="n">
        <f aca="true">IF($B$10="","",$B$10*(1-$B$14+2*$B$14*RAND()))</f>
        <v>4.09717044353867</v>
      </c>
      <c r="F9264" s="21" t="n">
        <f aca="false">INDEX($E$17:$E$28,B9264)</f>
        <v>5.0612</v>
      </c>
      <c r="G9264" s="25" t="n">
        <f aca="false">IF(OR(D9264="",E9264="",F9264=""),"",D9264*($B$7-$B$8-F9264-E9264))</f>
        <v>5058.41388323111</v>
      </c>
      <c r="H9264" s="25" t="n">
        <f aca="false">IF(D9264="","",D9264*$F$30)</f>
        <v>7060.47967451824</v>
      </c>
    </row>
    <row r="9265" customFormat="false" ht="15" hidden="false" customHeight="false" outlineLevel="0" collapsed="false">
      <c r="A9265" s="2" t="n">
        <v>9231</v>
      </c>
      <c r="B9265" s="2" t="n">
        <v>3</v>
      </c>
      <c r="C9265" s="22" t="n">
        <f aca="true">NORMSINV(MAX(RAND(),0.000000000001))</f>
        <v>-0.954352028130072</v>
      </c>
      <c r="D9265" s="24" t="n">
        <f aca="false">IF($B$11="","",$B$11*EXP($B$12*C9265))</f>
        <v>620.398016182628</v>
      </c>
      <c r="E9265" s="20" t="n">
        <f aca="true">IF($B$10="","",$B$10*(1-$B$14+2*$B$14*RAND()))</f>
        <v>3.75472122213339</v>
      </c>
      <c r="F9265" s="21" t="n">
        <f aca="false">INDEX($E$17:$E$28,B9265)</f>
        <v>5.0612</v>
      </c>
      <c r="G9265" s="25" t="n">
        <f aca="false">IF(OR(D9265="",E9265="",F9265=""),"",D9265*($B$7-$B$8-F9265-E9265))</f>
        <v>2434.49068913279</v>
      </c>
      <c r="H9265" s="25" t="n">
        <f aca="false">IF(D9265="","",D9265*$F$30)</f>
        <v>3101.49376250019</v>
      </c>
    </row>
    <row r="9266" customFormat="false" ht="15" hidden="false" customHeight="false" outlineLevel="0" collapsed="false">
      <c r="A9266" s="2" t="n">
        <v>9232</v>
      </c>
      <c r="B9266" s="2" t="n">
        <v>4</v>
      </c>
      <c r="C9266" s="22" t="n">
        <f aca="true">NORMSINV(MAX(RAND(),0.000000000001))</f>
        <v>-0.357957105732839</v>
      </c>
      <c r="D9266" s="24" t="n">
        <f aca="false">IF($B$11="","",$B$11*EXP($B$12*C9266))</f>
        <v>797.643548522953</v>
      </c>
      <c r="E9266" s="20" t="n">
        <f aca="true">IF($B$10="","",$B$10*(1-$B$14+2*$B$14*RAND()))</f>
        <v>3.74927869870364</v>
      </c>
      <c r="F9266" s="21" t="n">
        <f aca="false">INDEX($E$17:$E$28,B9266)</f>
        <v>4.89657419354839</v>
      </c>
      <c r="G9266" s="25" t="n">
        <f aca="false">IF(OR(D9266="",E9266="",F9266=""),"",D9266*($B$7-$B$8-F9266-E9266))</f>
        <v>3265.67002719907</v>
      </c>
      <c r="H9266" s="25" t="n">
        <f aca="false">IF(D9266="","",D9266*$F$30)</f>
        <v>3987.57962777594</v>
      </c>
    </row>
    <row r="9267" customFormat="false" ht="15" hidden="false" customHeight="false" outlineLevel="0" collapsed="false">
      <c r="A9267" s="2" t="n">
        <v>9233</v>
      </c>
      <c r="B9267" s="2" t="n">
        <v>5</v>
      </c>
      <c r="C9267" s="22" t="n">
        <f aca="true">NORMSINV(MAX(RAND(),0.000000000001))</f>
        <v>-0.382446068891929</v>
      </c>
      <c r="D9267" s="24" t="n">
        <f aca="false">IF($B$11="","",$B$11*EXP($B$12*C9267))</f>
        <v>789.455129898208</v>
      </c>
      <c r="E9267" s="20" t="n">
        <f aca="true">IF($B$10="","",$B$10*(1-$B$14+2*$B$14*RAND()))</f>
        <v>3.61388885885251</v>
      </c>
      <c r="F9267" s="21" t="n">
        <f aca="false">INDEX($E$17:$E$28,B9267)</f>
        <v>4.761</v>
      </c>
      <c r="G9267" s="25" t="n">
        <f aca="false">IF(OR(D9267="",E9267="",F9267=""),"",D9267*($B$7-$B$8-F9267-E9267))</f>
        <v>3446.05938295471</v>
      </c>
      <c r="H9267" s="25" t="n">
        <f aca="false">IF(D9267="","",D9267*$F$30)</f>
        <v>3946.64408538712</v>
      </c>
    </row>
    <row r="9268" customFormat="false" ht="15" hidden="false" customHeight="false" outlineLevel="0" collapsed="false">
      <c r="A9268" s="2" t="n">
        <v>9234</v>
      </c>
      <c r="B9268" s="2" t="n">
        <v>6</v>
      </c>
      <c r="C9268" s="22" t="n">
        <f aca="true">NORMSINV(MAX(RAND(),0.000000000001))</f>
        <v>-0.124904991745</v>
      </c>
      <c r="D9268" s="24" t="n">
        <f aca="false">IF($B$11="","",$B$11*EXP($B$12*C9268))</f>
        <v>879.947344014776</v>
      </c>
      <c r="E9268" s="20" t="n">
        <f aca="true">IF($B$10="","",$B$10*(1-$B$14+2*$B$14*RAND()))</f>
        <v>3.38498365591098</v>
      </c>
      <c r="F9268" s="21" t="n">
        <f aca="false">INDEX($E$17:$E$28,B9268)</f>
        <v>4.761</v>
      </c>
      <c r="G9268" s="25" t="n">
        <f aca="false">IF(OR(D9268="",E9268="",F9268=""),"",D9268*($B$7-$B$8-F9268-E9268))</f>
        <v>4042.4924803416</v>
      </c>
      <c r="H9268" s="25" t="n">
        <f aca="false">IF(D9268="","",D9268*$F$30)</f>
        <v>4399.03276219866</v>
      </c>
    </row>
    <row r="9269" customFormat="false" ht="15" hidden="false" customHeight="false" outlineLevel="0" collapsed="false">
      <c r="A9269" s="2" t="n">
        <v>9235</v>
      </c>
      <c r="B9269" s="2" t="n">
        <v>7</v>
      </c>
      <c r="C9269" s="22" t="n">
        <f aca="true">NORMSINV(MAX(RAND(),0.000000000001))</f>
        <v>-0.296134348724687</v>
      </c>
      <c r="D9269" s="24" t="n">
        <f aca="false">IF($B$11="","",$B$11*EXP($B$12*C9269))</f>
        <v>818.695179681633</v>
      </c>
      <c r="E9269" s="20" t="n">
        <f aca="true">IF($B$10="","",$B$10*(1-$B$14+2*$B$14*RAND()))</f>
        <v>3.51799423882985</v>
      </c>
      <c r="F9269" s="21" t="n">
        <f aca="false">INDEX($E$17:$E$28,B9269)</f>
        <v>4.761</v>
      </c>
      <c r="G9269" s="25" t="n">
        <f aca="false">IF(OR(D9269="",E9269="",F9269=""),"",D9269*($B$7-$B$8-F9269-E9269))</f>
        <v>3652.203913202</v>
      </c>
      <c r="H9269" s="25" t="n">
        <f aca="false">IF(D9269="","",D9269*$F$30)</f>
        <v>4092.82094226442</v>
      </c>
    </row>
    <row r="9270" customFormat="false" ht="15" hidden="false" customHeight="false" outlineLevel="0" collapsed="false">
      <c r="A9270" s="2" t="n">
        <v>9236</v>
      </c>
      <c r="B9270" s="2" t="n">
        <v>8</v>
      </c>
      <c r="C9270" s="22" t="n">
        <f aca="true">NORMSINV(MAX(RAND(),0.000000000001))</f>
        <v>1.79630532432401</v>
      </c>
      <c r="D9270" s="24" t="n">
        <f aca="false">IF($B$11="","",$B$11*EXP($B$12*C9270))</f>
        <v>1977.11680723839</v>
      </c>
      <c r="E9270" s="20" t="n">
        <f aca="true">IF($B$10="","",$B$10*(1-$B$14+2*$B$14*RAND()))</f>
        <v>3.95438104953743</v>
      </c>
      <c r="F9270" s="21" t="n">
        <f aca="false">INDEX($E$17:$E$28,B9270)</f>
        <v>4.761</v>
      </c>
      <c r="G9270" s="25" t="n">
        <f aca="false">IF(OR(D9270="",E9270="",F9270=""),"",D9270*($B$7-$B$8-F9270-E9270))</f>
        <v>7957.14176968967</v>
      </c>
      <c r="H9270" s="25" t="n">
        <f aca="false">IF(D9270="","",D9270*$F$30)</f>
        <v>9884.00234274615</v>
      </c>
    </row>
    <row r="9271" customFormat="false" ht="15" hidden="false" customHeight="false" outlineLevel="0" collapsed="false">
      <c r="A9271" s="2" t="n">
        <v>9237</v>
      </c>
      <c r="B9271" s="2" t="n">
        <v>9</v>
      </c>
      <c r="C9271" s="22" t="n">
        <f aca="true">NORMSINV(MAX(RAND(),0.000000000001))</f>
        <v>-1.24350252369554</v>
      </c>
      <c r="D9271" s="24" t="n">
        <f aca="false">IF($B$11="","",$B$11*EXP($B$12*C9271))</f>
        <v>549.233146655214</v>
      </c>
      <c r="E9271" s="20" t="n">
        <f aca="true">IF($B$10="","",$B$10*(1-$B$14+2*$B$14*RAND()))</f>
        <v>3.7204197396233</v>
      </c>
      <c r="F9271" s="21" t="n">
        <f aca="false">INDEX($E$17:$E$28,B9271)</f>
        <v>4.761</v>
      </c>
      <c r="G9271" s="25" t="n">
        <f aca="false">IF(OR(D9271="",E9271="",F9271=""),"",D9271*($B$7-$B$8-F9271-E9271))</f>
        <v>2338.95343669047</v>
      </c>
      <c r="H9271" s="25" t="n">
        <f aca="false">IF(D9271="","",D9271*$F$30)</f>
        <v>2745.72634675875</v>
      </c>
    </row>
    <row r="9272" customFormat="false" ht="15" hidden="false" customHeight="false" outlineLevel="0" collapsed="false">
      <c r="A9272" s="2" t="n">
        <v>9238</v>
      </c>
      <c r="B9272" s="2" t="n">
        <v>10</v>
      </c>
      <c r="C9272" s="22" t="n">
        <f aca="true">NORMSINV(MAX(RAND(),0.000000000001))</f>
        <v>-0.409695818205952</v>
      </c>
      <c r="D9272" s="24" t="n">
        <f aca="false">IF($B$11="","",$B$11*EXP($B$12*C9272))</f>
        <v>780.442353506367</v>
      </c>
      <c r="E9272" s="20" t="n">
        <f aca="true">IF($B$10="","",$B$10*(1-$B$14+2*$B$14*RAND()))</f>
        <v>3.63167739688601</v>
      </c>
      <c r="F9272" s="21" t="n">
        <f aca="false">INDEX($E$17:$E$28,B9272)</f>
        <v>4.761</v>
      </c>
      <c r="G9272" s="25" t="n">
        <f aca="false">IF(OR(D9272="",E9272="",F9272=""),"",D9272*($B$7-$B$8-F9272-E9272))</f>
        <v>3392.83468382571</v>
      </c>
      <c r="H9272" s="25" t="n">
        <f aca="false">IF(D9272="","",D9272*$F$30)</f>
        <v>3901.58741364903</v>
      </c>
    </row>
    <row r="9273" customFormat="false" ht="15" hidden="false" customHeight="false" outlineLevel="0" collapsed="false">
      <c r="A9273" s="2" t="n">
        <v>9239</v>
      </c>
      <c r="B9273" s="2" t="n">
        <v>11</v>
      </c>
      <c r="C9273" s="22" t="n">
        <f aca="true">NORMSINV(MAX(RAND(),0.000000000001))</f>
        <v>0.229499010463277</v>
      </c>
      <c r="D9273" s="24" t="n">
        <f aca="false">IF($B$11="","",$B$11*EXP($B$12*C9273))</f>
        <v>1021.67211241668</v>
      </c>
      <c r="E9273" s="20" t="n">
        <f aca="true">IF($B$10="","",$B$10*(1-$B$14+2*$B$14*RAND()))</f>
        <v>3.82647896169384</v>
      </c>
      <c r="F9273" s="21" t="n">
        <f aca="false">INDEX($E$17:$E$28,B9273)</f>
        <v>4.761</v>
      </c>
      <c r="G9273" s="25" t="n">
        <f aca="false">IF(OR(D9273="",E9273="",F9273=""),"",D9273*($B$7-$B$8-F9273-E9273))</f>
        <v>4242.51494106095</v>
      </c>
      <c r="H9273" s="25" t="n">
        <f aca="false">IF(D9273="","",D9273*$F$30)</f>
        <v>5107.54322439345</v>
      </c>
    </row>
    <row r="9274" customFormat="false" ht="15" hidden="false" customHeight="false" outlineLevel="0" collapsed="false">
      <c r="A9274" s="2" t="n">
        <v>9240</v>
      </c>
      <c r="B9274" s="2" t="n">
        <v>12</v>
      </c>
      <c r="C9274" s="22" t="n">
        <f aca="true">NORMSINV(MAX(RAND(),0.000000000001))</f>
        <v>0.706481206234981</v>
      </c>
      <c r="D9274" s="24" t="n">
        <f aca="false">IF($B$11="","",$B$11*EXP($B$12*C9274))</f>
        <v>1249.10178738659</v>
      </c>
      <c r="E9274" s="20" t="n">
        <f aca="true">IF($B$10="","",$B$10*(1-$B$14+2*$B$14*RAND()))</f>
        <v>3.67111948829277</v>
      </c>
      <c r="F9274" s="21" t="n">
        <f aca="false">INDEX($E$17:$E$28,B9274)</f>
        <v>4.761</v>
      </c>
      <c r="G9274" s="25" t="n">
        <f aca="false">IF(OR(D9274="",E9274="",F9274=""),"",D9274*($B$7-$B$8-F9274-E9274))</f>
        <v>5380.98124702134</v>
      </c>
      <c r="H9274" s="25" t="n">
        <f aca="false">IF(D9274="","",D9274*$F$30)</f>
        <v>6244.50965550302</v>
      </c>
    </row>
    <row r="9275" customFormat="false" ht="15" hidden="false" customHeight="false" outlineLevel="0" collapsed="false">
      <c r="A9275" s="2" t="n">
        <v>9241</v>
      </c>
      <c r="B9275" s="2" t="n">
        <v>1</v>
      </c>
      <c r="C9275" s="22" t="n">
        <f aca="true">NORMSINV(MAX(RAND(),0.000000000001))</f>
        <v>-0.224050259119413</v>
      </c>
      <c r="D9275" s="24" t="n">
        <f aca="false">IF($B$11="","",$B$11*EXP($B$12*C9275))</f>
        <v>843.943557988986</v>
      </c>
      <c r="E9275" s="20" t="n">
        <f aca="true">IF($B$10="","",$B$10*(1-$B$14+2*$B$14*RAND()))</f>
        <v>3.82513046935115</v>
      </c>
      <c r="F9275" s="21" t="n">
        <f aca="false">INDEX($E$17:$E$28,B9275)</f>
        <v>4.92562580645161</v>
      </c>
      <c r="G9275" s="25" t="n">
        <f aca="false">IF(OR(D9275="",E9275="",F9275=""),"",D9275*($B$7-$B$8-F9275-E9275))</f>
        <v>3366.69654228425</v>
      </c>
      <c r="H9275" s="25" t="n">
        <f aca="false">IF(D9275="","",D9275*$F$30)</f>
        <v>4219.04263509854</v>
      </c>
    </row>
    <row r="9276" customFormat="false" ht="15" hidden="false" customHeight="false" outlineLevel="0" collapsed="false">
      <c r="A9276" s="2" t="n">
        <v>9242</v>
      </c>
      <c r="B9276" s="2" t="n">
        <v>2</v>
      </c>
      <c r="C9276" s="22" t="n">
        <f aca="true">NORMSINV(MAX(RAND(),0.000000000001))</f>
        <v>-1.76913917384844</v>
      </c>
      <c r="D9276" s="24" t="n">
        <f aca="false">IF($B$11="","",$B$11*EXP($B$12*C9276))</f>
        <v>440.115669878127</v>
      </c>
      <c r="E9276" s="20" t="n">
        <f aca="true">IF($B$10="","",$B$10*(1-$B$14+2*$B$14*RAND()))</f>
        <v>3.96922404396418</v>
      </c>
      <c r="F9276" s="21" t="n">
        <f aca="false">INDEX($E$17:$E$28,B9276)</f>
        <v>5.0612</v>
      </c>
      <c r="G9276" s="25" t="n">
        <f aca="false">IF(OR(D9276="",E9276="",F9276=""),"",D9276*($B$7-$B$8-F9276-E9276))</f>
        <v>1632.6425068545</v>
      </c>
      <c r="H9276" s="25" t="n">
        <f aca="false">IF(D9276="","",D9276*$F$30)</f>
        <v>2200.22625685473</v>
      </c>
    </row>
    <row r="9277" customFormat="false" ht="15" hidden="false" customHeight="false" outlineLevel="0" collapsed="false">
      <c r="A9277" s="2" t="n">
        <v>9243</v>
      </c>
      <c r="B9277" s="2" t="n">
        <v>3</v>
      </c>
      <c r="C9277" s="22" t="n">
        <f aca="true">NORMSINV(MAX(RAND(),0.000000000001))</f>
        <v>0.452844338196522</v>
      </c>
      <c r="D9277" s="24" t="n">
        <f aca="false">IF($B$11="","",$B$11*EXP($B$12*C9277))</f>
        <v>1122.49148329842</v>
      </c>
      <c r="E9277" s="20" t="n">
        <f aca="true">IF($B$10="","",$B$10*(1-$B$14+2*$B$14*RAND()))</f>
        <v>4.04263365296745</v>
      </c>
      <c r="F9277" s="21" t="n">
        <f aca="false">INDEX($E$17:$E$28,B9277)</f>
        <v>5.0612</v>
      </c>
      <c r="G9277" s="25" t="n">
        <f aca="false">IF(OR(D9277="",E9277="",F9277=""),"",D9277*($B$7-$B$8-F9277-E9277))</f>
        <v>4081.56575640035</v>
      </c>
      <c r="H9277" s="25" t="n">
        <f aca="false">IF(D9277="","",D9277*$F$30)</f>
        <v>5611.55942330544</v>
      </c>
    </row>
    <row r="9278" customFormat="false" ht="15" hidden="false" customHeight="false" outlineLevel="0" collapsed="false">
      <c r="A9278" s="2" t="n">
        <v>9244</v>
      </c>
      <c r="B9278" s="2" t="n">
        <v>4</v>
      </c>
      <c r="C9278" s="22" t="n">
        <f aca="true">NORMSINV(MAX(RAND(),0.000000000001))</f>
        <v>-0.581243436112019</v>
      </c>
      <c r="D9278" s="24" t="n">
        <f aca="false">IF($B$11="","",$B$11*EXP($B$12*C9278))</f>
        <v>726.019252970021</v>
      </c>
      <c r="E9278" s="20" t="n">
        <f aca="true">IF($B$10="","",$B$10*(1-$B$14+2*$B$14*RAND()))</f>
        <v>4.01401044513939</v>
      </c>
      <c r="F9278" s="21" t="n">
        <f aca="false">INDEX($E$17:$E$28,B9278)</f>
        <v>4.89657419354839</v>
      </c>
      <c r="G9278" s="25" t="n">
        <f aca="false">IF(OR(D9278="",E9278="",F9278=""),"",D9278*($B$7-$B$8-F9278-E9278))</f>
        <v>2780.22927993182</v>
      </c>
      <c r="H9278" s="25" t="n">
        <f aca="false">IF(D9278="","",D9278*$F$30)</f>
        <v>3629.51544944773</v>
      </c>
    </row>
    <row r="9279" customFormat="false" ht="15" hidden="false" customHeight="false" outlineLevel="0" collapsed="false">
      <c r="A9279" s="2" t="n">
        <v>9245</v>
      </c>
      <c r="B9279" s="2" t="n">
        <v>5</v>
      </c>
      <c r="C9279" s="22" t="n">
        <f aca="true">NORMSINV(MAX(RAND(),0.000000000001))</f>
        <v>-0.236445601440636</v>
      </c>
      <c r="D9279" s="24" t="n">
        <f aca="false">IF($B$11="","",$B$11*EXP($B$12*C9279))</f>
        <v>839.547151653506</v>
      </c>
      <c r="E9279" s="20" t="n">
        <f aca="true">IF($B$10="","",$B$10*(1-$B$14+2*$B$14*RAND()))</f>
        <v>3.4011714930782</v>
      </c>
      <c r="F9279" s="21" t="n">
        <f aca="false">INDEX($E$17:$E$28,B9279)</f>
        <v>4.761</v>
      </c>
      <c r="G9279" s="25" t="n">
        <f aca="false">IF(OR(D9279="",E9279="",F9279=""),"",D9279*($B$7-$B$8-F9279-E9279))</f>
        <v>3843.30288374442</v>
      </c>
      <c r="H9279" s="25" t="n">
        <f aca="false">IF(D9279="","",D9279*$F$30)</f>
        <v>4197.06412054621</v>
      </c>
    </row>
    <row r="9280" customFormat="false" ht="15" hidden="false" customHeight="false" outlineLevel="0" collapsed="false">
      <c r="A9280" s="2" t="n">
        <v>9246</v>
      </c>
      <c r="B9280" s="2" t="n">
        <v>6</v>
      </c>
      <c r="C9280" s="22" t="n">
        <f aca="true">NORMSINV(MAX(RAND(),0.000000000001))</f>
        <v>0.832171148256981</v>
      </c>
      <c r="D9280" s="24" t="n">
        <f aca="false">IF($B$11="","",$B$11*EXP($B$12*C9280))</f>
        <v>1317.03921653033</v>
      </c>
      <c r="E9280" s="20" t="n">
        <f aca="true">IF($B$10="","",$B$10*(1-$B$14+2*$B$14*RAND()))</f>
        <v>4.00980836816465</v>
      </c>
      <c r="F9280" s="21" t="n">
        <f aca="false">INDEX($E$17:$E$28,B9280)</f>
        <v>4.761</v>
      </c>
      <c r="G9280" s="25" t="n">
        <f aca="false">IF(OR(D9280="",E9280="",F9280=""),"",D9280*($B$7-$B$8-F9280-E9280))</f>
        <v>5227.58103705119</v>
      </c>
      <c r="H9280" s="25" t="n">
        <f aca="false">IF(D9280="","",D9280*$F$30)</f>
        <v>6584.14245127844</v>
      </c>
    </row>
    <row r="9281" customFormat="false" ht="15" hidden="false" customHeight="false" outlineLevel="0" collapsed="false">
      <c r="A9281" s="2" t="n">
        <v>9247</v>
      </c>
      <c r="B9281" s="2" t="n">
        <v>7</v>
      </c>
      <c r="C9281" s="22" t="n">
        <f aca="true">NORMSINV(MAX(RAND(),0.000000000001))</f>
        <v>0.294276720951026</v>
      </c>
      <c r="D9281" s="24" t="n">
        <f aca="false">IF($B$11="","",$B$11*EXP($B$12*C9281))</f>
        <v>1049.94285625896</v>
      </c>
      <c r="E9281" s="20" t="n">
        <f aca="true">IF($B$10="","",$B$10*(1-$B$14+2*$B$14*RAND()))</f>
        <v>3.83892771791693</v>
      </c>
      <c r="F9281" s="21" t="n">
        <f aca="false">INDEX($E$17:$E$28,B9281)</f>
        <v>4.761</v>
      </c>
      <c r="G9281" s="25" t="n">
        <f aca="false">IF(OR(D9281="",E9281="",F9281=""),"",D9281*($B$7-$B$8-F9281-E9281))</f>
        <v>4346.83931696884</v>
      </c>
      <c r="H9281" s="25" t="n">
        <f aca="false">IF(D9281="","",D9281*$F$30)</f>
        <v>5248.87432700978</v>
      </c>
    </row>
    <row r="9282" customFormat="false" ht="15" hidden="false" customHeight="false" outlineLevel="0" collapsed="false">
      <c r="A9282" s="2" t="n">
        <v>9248</v>
      </c>
      <c r="B9282" s="2" t="n">
        <v>8</v>
      </c>
      <c r="C9282" s="22" t="n">
        <f aca="true">NORMSINV(MAX(RAND(),0.000000000001))</f>
        <v>0.910502353496663</v>
      </c>
      <c r="D9282" s="24" t="n">
        <f aca="false">IF($B$11="","",$B$11*EXP($B$12*C9282))</f>
        <v>1361.23491214173</v>
      </c>
      <c r="E9282" s="20" t="n">
        <f aca="true">IF($B$10="","",$B$10*(1-$B$14+2*$B$14*RAND()))</f>
        <v>3.58001228939812</v>
      </c>
      <c r="F9282" s="21" t="n">
        <f aca="false">INDEX($E$17:$E$28,B9282)</f>
        <v>4.761</v>
      </c>
      <c r="G9282" s="25" t="n">
        <f aca="false">IF(OR(D9282="",E9282="",F9282=""),"",D9282*($B$7-$B$8-F9282-E9282))</f>
        <v>5988.05564975369</v>
      </c>
      <c r="H9282" s="25" t="n">
        <f aca="false">IF(D9282="","",D9282*$F$30)</f>
        <v>6805.08557277892</v>
      </c>
    </row>
    <row r="9283" customFormat="false" ht="15" hidden="false" customHeight="false" outlineLevel="0" collapsed="false">
      <c r="A9283" s="2" t="n">
        <v>9249</v>
      </c>
      <c r="B9283" s="2" t="n">
        <v>9</v>
      </c>
      <c r="C9283" s="22" t="n">
        <f aca="true">NORMSINV(MAX(RAND(),0.000000000001))</f>
        <v>-1.34795109626685</v>
      </c>
      <c r="D9283" s="24" t="n">
        <f aca="false">IF($B$11="","",$B$11*EXP($B$12*C9283))</f>
        <v>525.585007519154</v>
      </c>
      <c r="E9283" s="20" t="n">
        <f aca="true">IF($B$10="","",$B$10*(1-$B$14+2*$B$14*RAND()))</f>
        <v>3.43980003936323</v>
      </c>
      <c r="F9283" s="21" t="n">
        <f aca="false">INDEX($E$17:$E$28,B9283)</f>
        <v>4.761</v>
      </c>
      <c r="G9283" s="25" t="n">
        <f aca="false">IF(OR(D9283="",E9283="",F9283=""),"",D9283*($B$7-$B$8-F9283-E9283))</f>
        <v>2385.73544544222</v>
      </c>
      <c r="H9283" s="25" t="n">
        <f aca="false">IF(D9283="","",D9283*$F$30)</f>
        <v>2627.50456958975</v>
      </c>
    </row>
    <row r="9284" customFormat="false" ht="15" hidden="false" customHeight="false" outlineLevel="0" collapsed="false">
      <c r="A9284" s="2" t="n">
        <v>9250</v>
      </c>
      <c r="B9284" s="2" t="n">
        <v>10</v>
      </c>
      <c r="C9284" s="22" t="n">
        <f aca="true">NORMSINV(MAX(RAND(),0.000000000001))</f>
        <v>-0.350111133599906</v>
      </c>
      <c r="D9284" s="24" t="n">
        <f aca="false">IF($B$11="","",$B$11*EXP($B$12*C9284))</f>
        <v>800.284943023157</v>
      </c>
      <c r="E9284" s="20" t="n">
        <f aca="true">IF($B$10="","",$B$10*(1-$B$14+2*$B$14*RAND()))</f>
        <v>3.82326295857646</v>
      </c>
      <c r="F9284" s="21" t="n">
        <f aca="false">INDEX($E$17:$E$28,B9284)</f>
        <v>4.761</v>
      </c>
      <c r="G9284" s="25" t="n">
        <f aca="false">IF(OR(D9284="",E9284="",F9284=""),"",D9284*($B$7-$B$8-F9284-E9284))</f>
        <v>3325.77378141486</v>
      </c>
      <c r="H9284" s="25" t="n">
        <f aca="false">IF(D9284="","",D9284*$F$30)</f>
        <v>4000.78448716137</v>
      </c>
    </row>
    <row r="9285" customFormat="false" ht="15" hidden="false" customHeight="false" outlineLevel="0" collapsed="false">
      <c r="A9285" s="2" t="n">
        <v>9251</v>
      </c>
      <c r="B9285" s="2" t="n">
        <v>11</v>
      </c>
      <c r="C9285" s="22" t="n">
        <f aca="true">NORMSINV(MAX(RAND(),0.000000000001))</f>
        <v>2.12162495336373</v>
      </c>
      <c r="D9285" s="24" t="n">
        <f aca="false">IF($B$11="","",$B$11*EXP($B$12*C9285))</f>
        <v>2267.59155258048</v>
      </c>
      <c r="E9285" s="20" t="n">
        <f aca="true">IF($B$10="","",$B$10*(1-$B$14+2*$B$14*RAND()))</f>
        <v>4.00604823467773</v>
      </c>
      <c r="F9285" s="21" t="n">
        <f aca="false">INDEX($E$17:$E$28,B9285)</f>
        <v>4.761</v>
      </c>
      <c r="G9285" s="25" t="n">
        <f aca="false">IF(OR(D9285="",E9285="",F9285=""),"",D9285*($B$7-$B$8-F9285-E9285))</f>
        <v>9009.0318618545</v>
      </c>
      <c r="H9285" s="25" t="n">
        <f aca="false">IF(D9285="","",D9285*$F$30)</f>
        <v>11336.1436896603</v>
      </c>
    </row>
    <row r="9286" customFormat="false" ht="15" hidden="false" customHeight="false" outlineLevel="0" collapsed="false">
      <c r="A9286" s="2" t="n">
        <v>9252</v>
      </c>
      <c r="B9286" s="2" t="n">
        <v>12</v>
      </c>
      <c r="C9286" s="22" t="n">
        <f aca="true">NORMSINV(MAX(RAND(),0.000000000001))</f>
        <v>-0.380780784128649</v>
      </c>
      <c r="D9286" s="24" t="n">
        <f aca="false">IF($B$11="","",$B$11*EXP($B$12*C9286))</f>
        <v>790.009280613649</v>
      </c>
      <c r="E9286" s="20" t="n">
        <f aca="true">IF($B$10="","",$B$10*(1-$B$14+2*$B$14*RAND()))</f>
        <v>3.54538470512176</v>
      </c>
      <c r="F9286" s="21" t="n">
        <f aca="false">INDEX($E$17:$E$28,B9286)</f>
        <v>4.761</v>
      </c>
      <c r="G9286" s="25" t="n">
        <f aca="false">IF(OR(D9286="",E9286="",F9286=""),"",D9286*($B$7-$B$8-F9286-E9286))</f>
        <v>3502.59722962443</v>
      </c>
      <c r="H9286" s="25" t="n">
        <f aca="false">IF(D9286="","",D9286*$F$30)</f>
        <v>3949.41439564375</v>
      </c>
    </row>
    <row r="9287" customFormat="false" ht="15" hidden="false" customHeight="false" outlineLevel="0" collapsed="false">
      <c r="A9287" s="2" t="n">
        <v>9253</v>
      </c>
      <c r="B9287" s="2" t="n">
        <v>1</v>
      </c>
      <c r="C9287" s="22" t="n">
        <f aca="true">NORMSINV(MAX(RAND(),0.000000000001))</f>
        <v>-0.578965921700891</v>
      </c>
      <c r="D9287" s="24" t="n">
        <f aca="false">IF($B$11="","",$B$11*EXP($B$12*C9287))</f>
        <v>726.71632432411</v>
      </c>
      <c r="E9287" s="20" t="n">
        <f aca="true">IF($B$10="","",$B$10*(1-$B$14+2*$B$14*RAND()))</f>
        <v>3.88904645650836</v>
      </c>
      <c r="F9287" s="21" t="n">
        <f aca="false">INDEX($E$17:$E$28,B9287)</f>
        <v>4.92562580645161</v>
      </c>
      <c r="G9287" s="25" t="n">
        <f aca="false">IF(OR(D9287="",E9287="",F9287=""),"",D9287*($B$7-$B$8-F9287-E9287))</f>
        <v>2852.5997448292</v>
      </c>
      <c r="H9287" s="25" t="n">
        <f aca="false">IF(D9287="","",D9287*$F$30)</f>
        <v>3633.00024856109</v>
      </c>
    </row>
    <row r="9288" customFormat="false" ht="15" hidden="false" customHeight="false" outlineLevel="0" collapsed="false">
      <c r="A9288" s="2" t="n">
        <v>9254</v>
      </c>
      <c r="B9288" s="2" t="n">
        <v>2</v>
      </c>
      <c r="C9288" s="22" t="n">
        <f aca="true">NORMSINV(MAX(RAND(),0.000000000001))</f>
        <v>0.785646299577472</v>
      </c>
      <c r="D9288" s="24" t="n">
        <f aca="false">IF($B$11="","",$B$11*EXP($B$12*C9288))</f>
        <v>1291.47142383356</v>
      </c>
      <c r="E9288" s="20" t="n">
        <f aca="true">IF($B$10="","",$B$10*(1-$B$14+2*$B$14*RAND()))</f>
        <v>3.37648177320325</v>
      </c>
      <c r="F9288" s="21" t="n">
        <f aca="false">INDEX($E$17:$E$28,B9288)</f>
        <v>5.0612</v>
      </c>
      <c r="G9288" s="25" t="n">
        <f aca="false">IF(OR(D9288="",E9288="",F9288=""),"",D9288*($B$7-$B$8-F9288-E9288))</f>
        <v>5556.32104614628</v>
      </c>
      <c r="H9288" s="25" t="n">
        <f aca="false">IF(D9288="","",D9288*$F$30)</f>
        <v>6456.32394202874</v>
      </c>
    </row>
    <row r="9289" customFormat="false" ht="15" hidden="false" customHeight="false" outlineLevel="0" collapsed="false">
      <c r="A9289" s="2" t="n">
        <v>9255</v>
      </c>
      <c r="B9289" s="2" t="n">
        <v>3</v>
      </c>
      <c r="C9289" s="22" t="n">
        <f aca="true">NORMSINV(MAX(RAND(),0.000000000001))</f>
        <v>1.58423816663727</v>
      </c>
      <c r="D9289" s="24" t="n">
        <f aca="false">IF($B$11="","",$B$11*EXP($B$12*C9289))</f>
        <v>1808.10931377116</v>
      </c>
      <c r="E9289" s="20" t="n">
        <f aca="true">IF($B$10="","",$B$10*(1-$B$14+2*$B$14*RAND()))</f>
        <v>3.86856704323633</v>
      </c>
      <c r="F9289" s="21" t="n">
        <f aca="false">INDEX($E$17:$E$28,B9289)</f>
        <v>5.0612</v>
      </c>
      <c r="G9289" s="25" t="n">
        <f aca="false">IF(OR(D9289="",E9289="",F9289=""),"",D9289*($B$7-$B$8-F9289-E9289))</f>
        <v>6889.31769676221</v>
      </c>
      <c r="H9289" s="25" t="n">
        <f aca="false">IF(D9289="","",D9289*$F$30)</f>
        <v>9039.10008140476</v>
      </c>
    </row>
    <row r="9290" customFormat="false" ht="15" hidden="false" customHeight="false" outlineLevel="0" collapsed="false">
      <c r="A9290" s="2" t="n">
        <v>9256</v>
      </c>
      <c r="B9290" s="2" t="n">
        <v>4</v>
      </c>
      <c r="C9290" s="22" t="n">
        <f aca="true">NORMSINV(MAX(RAND(),0.000000000001))</f>
        <v>-1.96250981521317</v>
      </c>
      <c r="D9290" s="24" t="n">
        <f aca="false">IF($B$11="","",$B$11*EXP($B$12*C9290))</f>
        <v>405.677192825017</v>
      </c>
      <c r="E9290" s="20" t="n">
        <f aca="true">IF($B$10="","",$B$10*(1-$B$14+2*$B$14*RAND()))</f>
        <v>3.62277954383002</v>
      </c>
      <c r="F9290" s="21" t="n">
        <f aca="false">INDEX($E$17:$E$28,B9290)</f>
        <v>4.89657419354839</v>
      </c>
      <c r="G9290" s="25" t="n">
        <f aca="false">IF(OR(D9290="",E9290="",F9290=""),"",D9290*($B$7-$B$8-F9290-E9290))</f>
        <v>1712.21992772773</v>
      </c>
      <c r="H9290" s="25" t="n">
        <f aca="false">IF(D9290="","",D9290*$F$30)</f>
        <v>2028.06142237083</v>
      </c>
    </row>
    <row r="9291" customFormat="false" ht="15" hidden="false" customHeight="false" outlineLevel="0" collapsed="false">
      <c r="A9291" s="2" t="n">
        <v>9257</v>
      </c>
      <c r="B9291" s="2" t="n">
        <v>5</v>
      </c>
      <c r="C9291" s="22" t="n">
        <f aca="true">NORMSINV(MAX(RAND(),0.000000000001))</f>
        <v>-0.407407474578209</v>
      </c>
      <c r="D9291" s="24" t="n">
        <f aca="false">IF($B$11="","",$B$11*EXP($B$12*C9291))</f>
        <v>781.195242634769</v>
      </c>
      <c r="E9291" s="20" t="n">
        <f aca="true">IF($B$10="","",$B$10*(1-$B$14+2*$B$14*RAND()))</f>
        <v>3.65139774688964</v>
      </c>
      <c r="F9291" s="21" t="n">
        <f aca="false">INDEX($E$17:$E$28,B9291)</f>
        <v>4.761</v>
      </c>
      <c r="G9291" s="25" t="n">
        <f aca="false">IF(OR(D9291="",E9291="",F9291=""),"",D9291*($B$7-$B$8-F9291-E9291))</f>
        <v>3380.70229214532</v>
      </c>
      <c r="H9291" s="25" t="n">
        <f aca="false">IF(D9291="","",D9291*$F$30)</f>
        <v>3905.35125697974</v>
      </c>
    </row>
    <row r="9292" customFormat="false" ht="15" hidden="false" customHeight="false" outlineLevel="0" collapsed="false">
      <c r="A9292" s="2" t="n">
        <v>9258</v>
      </c>
      <c r="B9292" s="2" t="n">
        <v>6</v>
      </c>
      <c r="C9292" s="22" t="n">
        <f aca="true">NORMSINV(MAX(RAND(),0.000000000001))</f>
        <v>0.719305037314567</v>
      </c>
      <c r="D9292" s="24" t="n">
        <f aca="false">IF($B$11="","",$B$11*EXP($B$12*C9292))</f>
        <v>1255.86961154985</v>
      </c>
      <c r="E9292" s="20" t="n">
        <f aca="true">IF($B$10="","",$B$10*(1-$B$14+2*$B$14*RAND()))</f>
        <v>3.60559317976355</v>
      </c>
      <c r="F9292" s="21" t="n">
        <f aca="false">INDEX($E$17:$E$28,B9292)</f>
        <v>4.761</v>
      </c>
      <c r="G9292" s="25" t="n">
        <f aca="false">IF(OR(D9292="",E9292="",F9292=""),"",D9292*($B$7-$B$8-F9292-E9292))</f>
        <v>5492.42872447984</v>
      </c>
      <c r="H9292" s="25" t="n">
        <f aca="false">IF(D9292="","",D9292*$F$30)</f>
        <v>6278.34336206003</v>
      </c>
    </row>
    <row r="9293" customFormat="false" ht="15" hidden="false" customHeight="false" outlineLevel="0" collapsed="false">
      <c r="A9293" s="2" t="n">
        <v>9259</v>
      </c>
      <c r="B9293" s="2" t="n">
        <v>7</v>
      </c>
      <c r="C9293" s="22" t="n">
        <f aca="true">NORMSINV(MAX(RAND(),0.000000000001))</f>
        <v>0.922451310543448</v>
      </c>
      <c r="D9293" s="24" t="n">
        <f aca="false">IF($B$11="","",$B$11*EXP($B$12*C9293))</f>
        <v>1368.10585612579</v>
      </c>
      <c r="E9293" s="20" t="n">
        <f aca="true">IF($B$10="","",$B$10*(1-$B$14+2*$B$14*RAND()))</f>
        <v>3.39873542321447</v>
      </c>
      <c r="F9293" s="21" t="n">
        <f aca="false">INDEX($E$17:$E$28,B9293)</f>
        <v>4.761</v>
      </c>
      <c r="G9293" s="25" t="n">
        <f aca="false">IF(OR(D9293="",E9293="",F9293=""),"",D9293*($B$7-$B$8-F9293-E9293))</f>
        <v>6266.28679010578</v>
      </c>
      <c r="H9293" s="25" t="n">
        <f aca="false">IF(D9293="","",D9293*$F$30)</f>
        <v>6839.43479594403</v>
      </c>
    </row>
    <row r="9294" customFormat="false" ht="15" hidden="false" customHeight="false" outlineLevel="0" collapsed="false">
      <c r="A9294" s="2" t="n">
        <v>9260</v>
      </c>
      <c r="B9294" s="2" t="n">
        <v>8</v>
      </c>
      <c r="C9294" s="22" t="n">
        <f aca="true">NORMSINV(MAX(RAND(),0.000000000001))</f>
        <v>0.152254850794405</v>
      </c>
      <c r="D9294" s="24" t="n">
        <f aca="false">IF($B$11="","",$B$11*EXP($B$12*C9294))</f>
        <v>988.954003225297</v>
      </c>
      <c r="E9294" s="20" t="n">
        <f aca="true">IF($B$10="","",$B$10*(1-$B$14+2*$B$14*RAND()))</f>
        <v>3.59773331285454</v>
      </c>
      <c r="F9294" s="21" t="n">
        <f aca="false">INDEX($E$17:$E$28,B9294)</f>
        <v>4.761</v>
      </c>
      <c r="G9294" s="25" t="n">
        <f aca="false">IF(OR(D9294="",E9294="",F9294=""),"",D9294*($B$7-$B$8-F9294-E9294))</f>
        <v>4332.87122945013</v>
      </c>
      <c r="H9294" s="25" t="n">
        <f aca="false">IF(D9294="","",D9294*$F$30)</f>
        <v>4943.9788529239</v>
      </c>
    </row>
    <row r="9295" customFormat="false" ht="15" hidden="false" customHeight="false" outlineLevel="0" collapsed="false">
      <c r="A9295" s="2" t="n">
        <v>9261</v>
      </c>
      <c r="B9295" s="2" t="n">
        <v>9</v>
      </c>
      <c r="C9295" s="22" t="n">
        <f aca="true">NORMSINV(MAX(RAND(),0.000000000001))</f>
        <v>-0.470941399793727</v>
      </c>
      <c r="D9295" s="24" t="n">
        <f aca="false">IF($B$11="","",$B$11*EXP($B$12*C9295))</f>
        <v>760.559288810948</v>
      </c>
      <c r="E9295" s="20" t="n">
        <f aca="true">IF($B$10="","",$B$10*(1-$B$14+2*$B$14*RAND()))</f>
        <v>3.55754332954097</v>
      </c>
      <c r="F9295" s="21" t="n">
        <f aca="false">INDEX($E$17:$E$28,B9295)</f>
        <v>4.761</v>
      </c>
      <c r="G9295" s="25" t="n">
        <f aca="false">IF(OR(D9295="",E9295="",F9295=""),"",D9295*($B$7-$B$8-F9295-E9295))</f>
        <v>3362.77994079274</v>
      </c>
      <c r="H9295" s="25" t="n">
        <f aca="false">IF(D9295="","",D9295*$F$30)</f>
        <v>3802.18799662369</v>
      </c>
    </row>
    <row r="9296" customFormat="false" ht="15" hidden="false" customHeight="false" outlineLevel="0" collapsed="false">
      <c r="A9296" s="2" t="n">
        <v>9262</v>
      </c>
      <c r="B9296" s="2" t="n">
        <v>10</v>
      </c>
      <c r="C9296" s="22" t="n">
        <f aca="true">NORMSINV(MAX(RAND(),0.000000000001))</f>
        <v>-0.657106401295764</v>
      </c>
      <c r="D9296" s="24" t="n">
        <f aca="false">IF($B$11="","",$B$11*EXP($B$12*C9296))</f>
        <v>703.178277122138</v>
      </c>
      <c r="E9296" s="20" t="n">
        <f aca="true">IF($B$10="","",$B$10*(1-$B$14+2*$B$14*RAND()))</f>
        <v>4.11761524338753</v>
      </c>
      <c r="F9296" s="21" t="n">
        <f aca="false">INDEX($E$17:$E$28,B9296)</f>
        <v>4.761</v>
      </c>
      <c r="G9296" s="25" t="n">
        <f aca="false">IF(OR(D9296="",E9296="",F9296=""),"",D9296*($B$7-$B$8-F9296-E9296))</f>
        <v>2715.24188046044</v>
      </c>
      <c r="H9296" s="25" t="n">
        <f aca="false">IF(D9296="","",D9296*$F$30)</f>
        <v>3515.32884298899</v>
      </c>
    </row>
    <row r="9297" customFormat="false" ht="15" hidden="false" customHeight="false" outlineLevel="0" collapsed="false">
      <c r="A9297" s="2" t="n">
        <v>9263</v>
      </c>
      <c r="B9297" s="2" t="n">
        <v>11</v>
      </c>
      <c r="C9297" s="22" t="n">
        <f aca="true">NORMSINV(MAX(RAND(),0.000000000001))</f>
        <v>-0.459294308191821</v>
      </c>
      <c r="D9297" s="24" t="n">
        <f aca="false">IF($B$11="","",$B$11*EXP($B$12*C9297))</f>
        <v>764.301051599693</v>
      </c>
      <c r="E9297" s="20" t="n">
        <f aca="true">IF($B$10="","",$B$10*(1-$B$14+2*$B$14*RAND()))</f>
        <v>3.72283729031873</v>
      </c>
      <c r="F9297" s="21" t="n">
        <f aca="false">INDEX($E$17:$E$28,B9297)</f>
        <v>4.761</v>
      </c>
      <c r="G9297" s="25" t="n">
        <f aca="false">IF(OR(D9297="",E9297="",F9297=""),"",D9297*($B$7-$B$8-F9297-E9297))</f>
        <v>3252.98963478879</v>
      </c>
      <c r="H9297" s="25" t="n">
        <f aca="false">IF(D9297="","",D9297*$F$30)</f>
        <v>3820.89381715718</v>
      </c>
    </row>
    <row r="9298" customFormat="false" ht="15" hidden="false" customHeight="false" outlineLevel="0" collapsed="false">
      <c r="A9298" s="2" t="n">
        <v>9264</v>
      </c>
      <c r="B9298" s="2" t="n">
        <v>12</v>
      </c>
      <c r="C9298" s="22" t="n">
        <f aca="true">NORMSINV(MAX(RAND(),0.000000000001))</f>
        <v>0.120045548981477</v>
      </c>
      <c r="D9298" s="24" t="n">
        <f aca="false">IF($B$11="","",$B$11*EXP($B$12*C9298))</f>
        <v>975.62268198824</v>
      </c>
      <c r="E9298" s="20" t="n">
        <f aca="true">IF($B$10="","",$B$10*(1-$B$14+2*$B$14*RAND()))</f>
        <v>3.7709638769591</v>
      </c>
      <c r="F9298" s="21" t="n">
        <f aca="false">INDEX($E$17:$E$28,B9298)</f>
        <v>4.761</v>
      </c>
      <c r="G9298" s="25" t="n">
        <f aca="false">IF(OR(D9298="",E9298="",F9298=""),"",D9298*($B$7-$B$8-F9298-E9298))</f>
        <v>4105.45548826456</v>
      </c>
      <c r="H9298" s="25" t="n">
        <f aca="false">IF(D9298="","",D9298*$F$30)</f>
        <v>4877.33291179561</v>
      </c>
    </row>
    <row r="9299" customFormat="false" ht="15" hidden="false" customHeight="false" outlineLevel="0" collapsed="false">
      <c r="A9299" s="2" t="n">
        <v>9265</v>
      </c>
      <c r="B9299" s="2" t="n">
        <v>1</v>
      </c>
      <c r="C9299" s="22" t="n">
        <f aca="true">NORMSINV(MAX(RAND(),0.000000000001))</f>
        <v>-0.0102213182479374</v>
      </c>
      <c r="D9299" s="24" t="n">
        <f aca="false">IF($B$11="","",$B$11*EXP($B$12*C9299))</f>
        <v>923.513924795403</v>
      </c>
      <c r="E9299" s="20" t="n">
        <f aca="true">IF($B$10="","",$B$10*(1-$B$14+2*$B$14*RAND()))</f>
        <v>3.7399356995349</v>
      </c>
      <c r="F9299" s="21" t="n">
        <f aca="false">INDEX($E$17:$E$28,B9299)</f>
        <v>4.92562580645161</v>
      </c>
      <c r="G9299" s="25" t="n">
        <f aca="false">IF(OR(D9299="",E9299="",F9299=""),"",D9299*($B$7-$B$8-F9299-E9299))</f>
        <v>3762.80068494386</v>
      </c>
      <c r="H9299" s="25" t="n">
        <f aca="false">IF(D9299="","",D9299*$F$30)</f>
        <v>4616.83081283718</v>
      </c>
    </row>
    <row r="9300" customFormat="false" ht="15" hidden="false" customHeight="false" outlineLevel="0" collapsed="false">
      <c r="A9300" s="2" t="n">
        <v>9266</v>
      </c>
      <c r="B9300" s="2" t="n">
        <v>2</v>
      </c>
      <c r="C9300" s="22" t="n">
        <f aca="true">NORMSINV(MAX(RAND(),0.000000000001))</f>
        <v>-0.49670386222412</v>
      </c>
      <c r="D9300" s="24" t="n">
        <f aca="false">IF($B$11="","",$B$11*EXP($B$12*C9300))</f>
        <v>752.347743166646</v>
      </c>
      <c r="E9300" s="20" t="n">
        <f aca="true">IF($B$10="","",$B$10*(1-$B$14+2*$B$14*RAND()))</f>
        <v>4.00877451823302</v>
      </c>
      <c r="F9300" s="21" t="n">
        <f aca="false">INDEX($E$17:$E$28,B9300)</f>
        <v>5.0612</v>
      </c>
      <c r="G9300" s="25" t="n">
        <f aca="false">IF(OR(D9300="",E9300="",F9300=""),"",D9300*($B$7-$B$8-F9300-E9300))</f>
        <v>2761.13538857147</v>
      </c>
      <c r="H9300" s="25" t="n">
        <f aca="false">IF(D9300="","",D9300*$F$30)</f>
        <v>3761.1368376387</v>
      </c>
    </row>
    <row r="9301" customFormat="false" ht="15" hidden="false" customHeight="false" outlineLevel="0" collapsed="false">
      <c r="A9301" s="2" t="n">
        <v>9267</v>
      </c>
      <c r="B9301" s="2" t="n">
        <v>3</v>
      </c>
      <c r="C9301" s="22" t="n">
        <f aca="true">NORMSINV(MAX(RAND(),0.000000000001))</f>
        <v>-2.29533643017294</v>
      </c>
      <c r="D9301" s="24" t="n">
        <f aca="false">IF($B$11="","",$B$11*EXP($B$12*C9301))</f>
        <v>352.593526327911</v>
      </c>
      <c r="E9301" s="20" t="n">
        <f aca="true">IF($B$10="","",$B$10*(1-$B$14+2*$B$14*RAND()))</f>
        <v>3.48393255616957</v>
      </c>
      <c r="F9301" s="21" t="n">
        <f aca="false">INDEX($E$17:$E$28,B9301)</f>
        <v>5.0612</v>
      </c>
      <c r="G9301" s="25" t="n">
        <f aca="false">IF(OR(D9301="",E9301="",F9301=""),"",D9301*($B$7-$B$8-F9301-E9301))</f>
        <v>1479.08310449832</v>
      </c>
      <c r="H9301" s="25" t="n">
        <f aca="false">IF(D9301="","",D9301*$F$30)</f>
        <v>1762.68555681849</v>
      </c>
    </row>
    <row r="9302" customFormat="false" ht="15" hidden="false" customHeight="false" outlineLevel="0" collapsed="false">
      <c r="A9302" s="2" t="n">
        <v>9268</v>
      </c>
      <c r="B9302" s="2" t="n">
        <v>4</v>
      </c>
      <c r="C9302" s="22" t="n">
        <f aca="true">NORMSINV(MAX(RAND(),0.000000000001))</f>
        <v>0.320113280076907</v>
      </c>
      <c r="D9302" s="24" t="n">
        <f aca="false">IF($B$11="","",$B$11*EXP($B$12*C9302))</f>
        <v>1061.43566149016</v>
      </c>
      <c r="E9302" s="20" t="n">
        <f aca="true">IF($B$10="","",$B$10*(1-$B$14+2*$B$14*RAND()))</f>
        <v>3.95395950476143</v>
      </c>
      <c r="F9302" s="21" t="n">
        <f aca="false">INDEX($E$17:$E$28,B9302)</f>
        <v>4.89657419354839</v>
      </c>
      <c r="G9302" s="25" t="n">
        <f aca="false">IF(OR(D9302="",E9302="",F9302=""),"",D9302*($B$7-$B$8-F9302-E9302))</f>
        <v>4128.41823677821</v>
      </c>
      <c r="H9302" s="25" t="n">
        <f aca="false">IF(D9302="","",D9302*$F$30)</f>
        <v>5306.32915892161</v>
      </c>
    </row>
    <row r="9303" customFormat="false" ht="15" hidden="false" customHeight="false" outlineLevel="0" collapsed="false">
      <c r="A9303" s="2" t="n">
        <v>9269</v>
      </c>
      <c r="B9303" s="2" t="n">
        <v>5</v>
      </c>
      <c r="C9303" s="22" t="n">
        <f aca="true">NORMSINV(MAX(RAND(),0.000000000001))</f>
        <v>0.615581896163482</v>
      </c>
      <c r="D9303" s="24" t="n">
        <f aca="false">IF($B$11="","",$B$11*EXP($B$12*C9303))</f>
        <v>1202.16348554296</v>
      </c>
      <c r="E9303" s="20" t="n">
        <f aca="true">IF($B$10="","",$B$10*(1-$B$14+2*$B$14*RAND()))</f>
        <v>3.996327388903</v>
      </c>
      <c r="F9303" s="21" t="n">
        <f aca="false">INDEX($E$17:$E$28,B9303)</f>
        <v>4.761</v>
      </c>
      <c r="G9303" s="25" t="n">
        <f aca="false">IF(OR(D9303="",E9303="",F9303=""),"",D9303*($B$7-$B$8-F9303-E9303))</f>
        <v>4787.82358793285</v>
      </c>
      <c r="H9303" s="25" t="n">
        <f aca="false">IF(D9303="","",D9303*$F$30)</f>
        <v>6009.85569692637</v>
      </c>
    </row>
    <row r="9304" customFormat="false" ht="15" hidden="false" customHeight="false" outlineLevel="0" collapsed="false">
      <c r="A9304" s="2" t="n">
        <v>9270</v>
      </c>
      <c r="B9304" s="2" t="n">
        <v>6</v>
      </c>
      <c r="C9304" s="22" t="n">
        <f aca="true">NORMSINV(MAX(RAND(),0.000000000001))</f>
        <v>-1.00618260923554</v>
      </c>
      <c r="D9304" s="24" t="n">
        <f aca="false">IF($B$11="","",$B$11*EXP($B$12*C9304))</f>
        <v>606.995626261309</v>
      </c>
      <c r="E9304" s="20" t="n">
        <f aca="true">IF($B$10="","",$B$10*(1-$B$14+2*$B$14*RAND()))</f>
        <v>4.11424014894697</v>
      </c>
      <c r="F9304" s="21" t="n">
        <f aca="false">INDEX($E$17:$E$28,B9304)</f>
        <v>4.761</v>
      </c>
      <c r="G9304" s="25" t="n">
        <f aca="false">IF(OR(D9304="",E9304="",F9304=""),"",D9304*($B$7-$B$8-F9304-E9304))</f>
        <v>2345.8923261395</v>
      </c>
      <c r="H9304" s="25" t="n">
        <f aca="false">IF(D9304="","",D9304*$F$30)</f>
        <v>3034.49253480554</v>
      </c>
    </row>
    <row r="9305" customFormat="false" ht="15" hidden="false" customHeight="false" outlineLevel="0" collapsed="false">
      <c r="A9305" s="2" t="n">
        <v>9271</v>
      </c>
      <c r="B9305" s="2" t="n">
        <v>7</v>
      </c>
      <c r="C9305" s="22" t="n">
        <f aca="true">NORMSINV(MAX(RAND(),0.000000000001))</f>
        <v>-1.25270574900315</v>
      </c>
      <c r="D9305" s="24" t="n">
        <f aca="false">IF($B$11="","",$B$11*EXP($B$12*C9305))</f>
        <v>547.107385124811</v>
      </c>
      <c r="E9305" s="20" t="n">
        <f aca="true">IF($B$10="","",$B$10*(1-$B$14+2*$B$14*RAND()))</f>
        <v>3.91500963247081</v>
      </c>
      <c r="F9305" s="21" t="n">
        <f aca="false">INDEX($E$17:$E$28,B9305)</f>
        <v>4.761</v>
      </c>
      <c r="G9305" s="25" t="n">
        <f aca="false">IF(OR(D9305="",E9305="",F9305=""),"",D9305*($B$7-$B$8-F9305-E9305))</f>
        <v>2223.43914315132</v>
      </c>
      <c r="H9305" s="25" t="n">
        <f aca="false">IF(D9305="","",D9305*$F$30)</f>
        <v>2735.09923971595</v>
      </c>
    </row>
    <row r="9306" customFormat="false" ht="15" hidden="false" customHeight="false" outlineLevel="0" collapsed="false">
      <c r="A9306" s="2" t="n">
        <v>9272</v>
      </c>
      <c r="B9306" s="2" t="n">
        <v>8</v>
      </c>
      <c r="C9306" s="22" t="n">
        <f aca="true">NORMSINV(MAX(RAND(),0.000000000001))</f>
        <v>0.745824363716573</v>
      </c>
      <c r="D9306" s="24" t="n">
        <f aca="false">IF($B$11="","",$B$11*EXP($B$12*C9306))</f>
        <v>1269.98183150663</v>
      </c>
      <c r="E9306" s="20" t="n">
        <f aca="true">IF($B$10="","",$B$10*(1-$B$14+2*$B$14*RAND()))</f>
        <v>3.4995991264372</v>
      </c>
      <c r="F9306" s="21" t="n">
        <f aca="false">INDEX($E$17:$E$28,B9306)</f>
        <v>4.761</v>
      </c>
      <c r="G9306" s="25" t="n">
        <f aca="false">IF(OR(D9306="",E9306="",F9306=""),"",D9306*($B$7-$B$8-F9306-E9306))</f>
        <v>5688.75772545968</v>
      </c>
      <c r="H9306" s="25" t="n">
        <f aca="false">IF(D9306="","",D9306*$F$30)</f>
        <v>6348.89317206794</v>
      </c>
    </row>
    <row r="9307" customFormat="false" ht="15" hidden="false" customHeight="false" outlineLevel="0" collapsed="false">
      <c r="A9307" s="2" t="n">
        <v>9273</v>
      </c>
      <c r="B9307" s="2" t="n">
        <v>9</v>
      </c>
      <c r="C9307" s="22" t="n">
        <f aca="true">NORMSINV(MAX(RAND(),0.000000000001))</f>
        <v>0.613052537915835</v>
      </c>
      <c r="D9307" s="24" t="n">
        <f aca="false">IF($B$11="","",$B$11*EXP($B$12*C9307))</f>
        <v>1200.88291937187</v>
      </c>
      <c r="E9307" s="20" t="n">
        <f aca="true">IF($B$10="","",$B$10*(1-$B$14+2*$B$14*RAND()))</f>
        <v>3.62272842488923</v>
      </c>
      <c r="F9307" s="21" t="n">
        <f aca="false">INDEX($E$17:$E$28,B9307)</f>
        <v>4.761</v>
      </c>
      <c r="G9307" s="25" t="n">
        <f aca="false">IF(OR(D9307="",E9307="",F9307=""),"",D9307*($B$7-$B$8-F9307-E9307))</f>
        <v>5231.37212669574</v>
      </c>
      <c r="H9307" s="25" t="n">
        <f aca="false">IF(D9307="","",D9307*$F$30)</f>
        <v>6003.45389052387</v>
      </c>
    </row>
    <row r="9308" customFormat="false" ht="15" hidden="false" customHeight="false" outlineLevel="0" collapsed="false">
      <c r="A9308" s="2" t="n">
        <v>9274</v>
      </c>
      <c r="B9308" s="2" t="n">
        <v>10</v>
      </c>
      <c r="C9308" s="22" t="n">
        <f aca="true">NORMSINV(MAX(RAND(),0.000000000001))</f>
        <v>1.02277992095675</v>
      </c>
      <c r="D9308" s="24" t="n">
        <f aca="false">IF($B$11="","",$B$11*EXP($B$12*C9308))</f>
        <v>1427.18256767258</v>
      </c>
      <c r="E9308" s="20" t="n">
        <f aca="true">IF($B$10="","",$B$10*(1-$B$14+2*$B$14*RAND()))</f>
        <v>4.10739337731243</v>
      </c>
      <c r="F9308" s="21" t="n">
        <f aca="false">INDEX($E$17:$E$28,B9308)</f>
        <v>4.761</v>
      </c>
      <c r="G9308" s="25" t="n">
        <f aca="false">IF(OR(D9308="",E9308="",F9308=""),"",D9308*($B$7-$B$8-F9308-E9308))</f>
        <v>5525.48948078543</v>
      </c>
      <c r="H9308" s="25" t="n">
        <f aca="false">IF(D9308="","",D9308*$F$30)</f>
        <v>7134.77109230879</v>
      </c>
    </row>
    <row r="9309" customFormat="false" ht="15" hidden="false" customHeight="false" outlineLevel="0" collapsed="false">
      <c r="A9309" s="2" t="n">
        <v>9275</v>
      </c>
      <c r="B9309" s="2" t="n">
        <v>11</v>
      </c>
      <c r="C9309" s="22" t="n">
        <f aca="true">NORMSINV(MAX(RAND(),0.000000000001))</f>
        <v>0.685795408245472</v>
      </c>
      <c r="D9309" s="24" t="n">
        <f aca="false">IF($B$11="","",$B$11*EXP($B$12*C9309))</f>
        <v>1238.26156171323</v>
      </c>
      <c r="E9309" s="20" t="n">
        <f aca="true">IF($B$10="","",$B$10*(1-$B$14+2*$B$14*RAND()))</f>
        <v>3.77997084764876</v>
      </c>
      <c r="F9309" s="21" t="n">
        <f aca="false">INDEX($E$17:$E$28,B9309)</f>
        <v>4.761</v>
      </c>
      <c r="G9309" s="25" t="n">
        <f aca="false">IF(OR(D9309="",E9309="",F9309=""),"",D9309*($B$7-$B$8-F9309-E9309))</f>
        <v>5199.49639586981</v>
      </c>
      <c r="H9309" s="25" t="n">
        <f aca="false">IF(D9309="","",D9309*$F$30)</f>
        <v>6190.31719931676</v>
      </c>
    </row>
    <row r="9310" customFormat="false" ht="15" hidden="false" customHeight="false" outlineLevel="0" collapsed="false">
      <c r="A9310" s="2" t="n">
        <v>9276</v>
      </c>
      <c r="B9310" s="2" t="n">
        <v>12</v>
      </c>
      <c r="C9310" s="22" t="n">
        <f aca="true">NORMSINV(MAX(RAND(),0.000000000001))</f>
        <v>0.775549007537109</v>
      </c>
      <c r="D9310" s="24" t="n">
        <f aca="false">IF($B$11="","",$B$11*EXP($B$12*C9310))</f>
        <v>1285.98832949791</v>
      </c>
      <c r="E9310" s="20" t="n">
        <f aca="true">IF($B$10="","",$B$10*(1-$B$14+2*$B$14*RAND()))</f>
        <v>3.90108733137762</v>
      </c>
      <c r="F9310" s="21" t="n">
        <f aca="false">INDEX($E$17:$E$28,B9310)</f>
        <v>4.761</v>
      </c>
      <c r="G9310" s="25" t="n">
        <f aca="false">IF(OR(D9310="",E9310="",F9310=""),"",D9310*($B$7-$B$8-F9310-E9310))</f>
        <v>5244.14810056006</v>
      </c>
      <c r="H9310" s="25" t="n">
        <f aca="false">IF(D9310="","",D9310*$F$30)</f>
        <v>6428.91285682596</v>
      </c>
    </row>
    <row r="9311" customFormat="false" ht="15" hidden="false" customHeight="false" outlineLevel="0" collapsed="false">
      <c r="A9311" s="2" t="n">
        <v>9277</v>
      </c>
      <c r="B9311" s="2" t="n">
        <v>1</v>
      </c>
      <c r="C9311" s="22" t="n">
        <f aca="true">NORMSINV(MAX(RAND(),0.000000000001))</f>
        <v>-1.14820498214937</v>
      </c>
      <c r="D9311" s="24" t="n">
        <f aca="false">IF($B$11="","",$B$11*EXP($B$12*C9311))</f>
        <v>571.736474784713</v>
      </c>
      <c r="E9311" s="20" t="n">
        <f aca="true">IF($B$10="","",$B$10*(1-$B$14+2*$B$14*RAND()))</f>
        <v>4.08747613533006</v>
      </c>
      <c r="F9311" s="21" t="n">
        <f aca="false">INDEX($E$17:$E$28,B9311)</f>
        <v>4.92562580645161</v>
      </c>
      <c r="G9311" s="25" t="n">
        <f aca="false">IF(OR(D9311="",E9311="",F9311=""),"",D9311*($B$7-$B$8-F9311-E9311))</f>
        <v>2130.80355768774</v>
      </c>
      <c r="H9311" s="25" t="n">
        <f aca="false">IF(D9311="","",D9311*$F$30)</f>
        <v>2858.22498474374</v>
      </c>
    </row>
    <row r="9312" customFormat="false" ht="15" hidden="false" customHeight="false" outlineLevel="0" collapsed="false">
      <c r="A9312" s="2" t="n">
        <v>9278</v>
      </c>
      <c r="B9312" s="2" t="n">
        <v>2</v>
      </c>
      <c r="C9312" s="22" t="n">
        <f aca="true">NORMSINV(MAX(RAND(),0.000000000001))</f>
        <v>-0.737011948071033</v>
      </c>
      <c r="D9312" s="24" t="n">
        <f aca="false">IF($B$11="","",$B$11*EXP($B$12*C9312))</f>
        <v>679.896763618385</v>
      </c>
      <c r="E9312" s="20" t="n">
        <f aca="true">IF($B$10="","",$B$10*(1-$B$14+2*$B$14*RAND()))</f>
        <v>3.81546979911103</v>
      </c>
      <c r="F9312" s="21" t="n">
        <f aca="false">INDEX($E$17:$E$28,B9312)</f>
        <v>5.0612</v>
      </c>
      <c r="G9312" s="25" t="n">
        <f aca="false">IF(OR(D9312="",E9312="",F9312=""),"",D9312*($B$7-$B$8-F9312-E9312))</f>
        <v>2626.66570037357</v>
      </c>
      <c r="H9312" s="25" t="n">
        <f aca="false">IF(D9312="","",D9312*$F$30)</f>
        <v>3398.93990068103</v>
      </c>
    </row>
    <row r="9313" customFormat="false" ht="15" hidden="false" customHeight="false" outlineLevel="0" collapsed="false">
      <c r="A9313" s="2" t="n">
        <v>9279</v>
      </c>
      <c r="B9313" s="2" t="n">
        <v>3</v>
      </c>
      <c r="C9313" s="22" t="n">
        <f aca="true">NORMSINV(MAX(RAND(),0.000000000001))</f>
        <v>-0.819328726216601</v>
      </c>
      <c r="D9313" s="24" t="n">
        <f aca="false">IF($B$11="","",$B$11*EXP($B$12*C9313))</f>
        <v>656.718504862884</v>
      </c>
      <c r="E9313" s="20" t="n">
        <f aca="true">IF($B$10="","",$B$10*(1-$B$14+2*$B$14*RAND()))</f>
        <v>3.61037747873721</v>
      </c>
      <c r="F9313" s="21" t="n">
        <f aca="false">INDEX($E$17:$E$28,B9313)</f>
        <v>5.0612</v>
      </c>
      <c r="G9313" s="25" t="n">
        <f aca="false">IF(OR(D9313="",E9313="",F9313=""),"",D9313*($B$7-$B$8-F9313-E9313))</f>
        <v>2671.80835531418</v>
      </c>
      <c r="H9313" s="25" t="n">
        <f aca="false">IF(D9313="","",D9313*$F$30)</f>
        <v>3283.06714951053</v>
      </c>
    </row>
    <row r="9314" customFormat="false" ht="15" hidden="false" customHeight="false" outlineLevel="0" collapsed="false">
      <c r="A9314" s="2" t="n">
        <v>9280</v>
      </c>
      <c r="B9314" s="2" t="n">
        <v>4</v>
      </c>
      <c r="C9314" s="22" t="n">
        <f aca="true">NORMSINV(MAX(RAND(),0.000000000001))</f>
        <v>0.186723175281494</v>
      </c>
      <c r="D9314" s="24" t="n">
        <f aca="false">IF($B$11="","",$B$11*EXP($B$12*C9314))</f>
        <v>1003.42216781593</v>
      </c>
      <c r="E9314" s="20" t="n">
        <f aca="true">IF($B$10="","",$B$10*(1-$B$14+2*$B$14*RAND()))</f>
        <v>3.91410611293645</v>
      </c>
      <c r="F9314" s="21" t="n">
        <f aca="false">INDEX($E$17:$E$28,B9314)</f>
        <v>4.89657419354839</v>
      </c>
      <c r="G9314" s="25" t="n">
        <f aca="false">IF(OR(D9314="",E9314="",F9314=""),"",D9314*($B$7-$B$8-F9314-E9314))</f>
        <v>3942.76648490881</v>
      </c>
      <c r="H9314" s="25" t="n">
        <f aca="false">IF(D9314="","",D9314*$F$30)</f>
        <v>5016.30810134539</v>
      </c>
    </row>
    <row r="9315" customFormat="false" ht="15" hidden="false" customHeight="false" outlineLevel="0" collapsed="false">
      <c r="A9315" s="2" t="n">
        <v>9281</v>
      </c>
      <c r="B9315" s="2" t="n">
        <v>5</v>
      </c>
      <c r="C9315" s="22" t="n">
        <f aca="true">NORMSINV(MAX(RAND(),0.000000000001))</f>
        <v>-1.22942359350179</v>
      </c>
      <c r="D9315" s="24" t="n">
        <f aca="false">IF($B$11="","",$B$11*EXP($B$12*C9315))</f>
        <v>552.501092051045</v>
      </c>
      <c r="E9315" s="20" t="n">
        <f aca="true">IF($B$10="","",$B$10*(1-$B$14+2*$B$14*RAND()))</f>
        <v>4.11801918917193</v>
      </c>
      <c r="F9315" s="21" t="n">
        <f aca="false">INDEX($E$17:$E$28,B9315)</f>
        <v>4.761</v>
      </c>
      <c r="G9315" s="25" t="n">
        <f aca="false">IF(OR(D9315="",E9315="",F9315=""),"",D9315*($B$7-$B$8-F9315-E9315))</f>
        <v>2133.19611437064</v>
      </c>
      <c r="H9315" s="25" t="n">
        <f aca="false">IF(D9315="","",D9315*$F$30)</f>
        <v>2762.06345938158</v>
      </c>
    </row>
    <row r="9316" customFormat="false" ht="15" hidden="false" customHeight="false" outlineLevel="0" collapsed="false">
      <c r="A9316" s="2" t="n">
        <v>9282</v>
      </c>
      <c r="B9316" s="2" t="n">
        <v>6</v>
      </c>
      <c r="C9316" s="22" t="n">
        <f aca="true">NORMSINV(MAX(RAND(),0.000000000001))</f>
        <v>0.341893349083427</v>
      </c>
      <c r="D9316" s="24" t="n">
        <f aca="false">IF($B$11="","",$B$11*EXP($B$12*C9316))</f>
        <v>1071.22169846095</v>
      </c>
      <c r="E9316" s="20" t="n">
        <f aca="true">IF($B$10="","",$B$10*(1-$B$14+2*$B$14*RAND()))</f>
        <v>3.65937168742466</v>
      </c>
      <c r="F9316" s="21" t="n">
        <f aca="false">INDEX($E$17:$E$28,B9316)</f>
        <v>4.761</v>
      </c>
      <c r="G9316" s="25" t="n">
        <f aca="false">IF(OR(D9316="",E9316="",F9316=""),"",D9316*($B$7-$B$8-F9316-E9316))</f>
        <v>4627.27957771698</v>
      </c>
      <c r="H9316" s="25" t="n">
        <f aca="false">IF(D9316="","",D9316*$F$30)</f>
        <v>5355.251514946</v>
      </c>
    </row>
    <row r="9317" customFormat="false" ht="15" hidden="false" customHeight="false" outlineLevel="0" collapsed="false">
      <c r="A9317" s="2" t="n">
        <v>9283</v>
      </c>
      <c r="B9317" s="2" t="n">
        <v>7</v>
      </c>
      <c r="C9317" s="22" t="n">
        <f aca="true">NORMSINV(MAX(RAND(),0.000000000001))</f>
        <v>1.58054360093248</v>
      </c>
      <c r="D9317" s="24" t="n">
        <f aca="false">IF($B$11="","",$B$11*EXP($B$12*C9317))</f>
        <v>1805.29670301493</v>
      </c>
      <c r="E9317" s="20" t="n">
        <f aca="true">IF($B$10="","",$B$10*(1-$B$14+2*$B$14*RAND()))</f>
        <v>3.97229117324541</v>
      </c>
      <c r="F9317" s="21" t="n">
        <f aca="false">INDEX($E$17:$E$28,B9317)</f>
        <v>4.761</v>
      </c>
      <c r="G9317" s="25" t="n">
        <f aca="false">IF(OR(D9317="",E9317="",F9317=""),"",D9317*($B$7-$B$8-F9317-E9317))</f>
        <v>7233.29823488089</v>
      </c>
      <c r="H9317" s="25" t="n">
        <f aca="false">IF(D9317="","",D9317*$F$30)</f>
        <v>9025.03927771224</v>
      </c>
    </row>
    <row r="9318" customFormat="false" ht="15" hidden="false" customHeight="false" outlineLevel="0" collapsed="false">
      <c r="A9318" s="2" t="n">
        <v>9284</v>
      </c>
      <c r="B9318" s="2" t="n">
        <v>8</v>
      </c>
      <c r="C9318" s="22" t="n">
        <f aca="true">NORMSINV(MAX(RAND(),0.000000000001))</f>
        <v>-1.23303698031054</v>
      </c>
      <c r="D9318" s="24" t="n">
        <f aca="false">IF($B$11="","",$B$11*EXP($B$12*C9318))</f>
        <v>551.660516842846</v>
      </c>
      <c r="E9318" s="20" t="n">
        <f aca="true">IF($B$10="","",$B$10*(1-$B$14+2*$B$14*RAND()))</f>
        <v>3.83238993864029</v>
      </c>
      <c r="F9318" s="21" t="n">
        <f aca="false">INDEX($E$17:$E$28,B9318)</f>
        <v>4.761</v>
      </c>
      <c r="G9318" s="25" t="n">
        <f aca="false">IF(OR(D9318="",E9318="",F9318=""),"",D9318*($B$7-$B$8-F9318-E9318))</f>
        <v>2287.52104959545</v>
      </c>
      <c r="H9318" s="25" t="n">
        <f aca="false">IF(D9318="","",D9318*$F$30)</f>
        <v>2757.86125580076</v>
      </c>
    </row>
    <row r="9319" customFormat="false" ht="15" hidden="false" customHeight="false" outlineLevel="0" collapsed="false">
      <c r="A9319" s="2" t="n">
        <v>9285</v>
      </c>
      <c r="B9319" s="2" t="n">
        <v>9</v>
      </c>
      <c r="C9319" s="22" t="n">
        <f aca="true">NORMSINV(MAX(RAND(),0.000000000001))</f>
        <v>1.75659938463663</v>
      </c>
      <c r="D9319" s="24" t="n">
        <f aca="false">IF($B$11="","",$B$11*EXP($B$12*C9319))</f>
        <v>1944.31336661676</v>
      </c>
      <c r="E9319" s="20" t="n">
        <f aca="true">IF($B$10="","",$B$10*(1-$B$14+2*$B$14*RAND()))</f>
        <v>4.04110943256246</v>
      </c>
      <c r="F9319" s="21" t="n">
        <f aca="false">INDEX($E$17:$E$28,B9319)</f>
        <v>4.761</v>
      </c>
      <c r="G9319" s="25" t="n">
        <f aca="false">IF(OR(D9319="",E9319="",F9319=""),"",D9319*($B$7-$B$8-F9319-E9319))</f>
        <v>7656.49326654285</v>
      </c>
      <c r="H9319" s="25" t="n">
        <f aca="false">IF(D9319="","",D9319*$F$30)</f>
        <v>9720.01138239049</v>
      </c>
    </row>
    <row r="9320" customFormat="false" ht="15" hidden="false" customHeight="false" outlineLevel="0" collapsed="false">
      <c r="A9320" s="2" t="n">
        <v>9286</v>
      </c>
      <c r="B9320" s="2" t="n">
        <v>10</v>
      </c>
      <c r="C9320" s="22" t="n">
        <f aca="true">NORMSINV(MAX(RAND(),0.000000000001))</f>
        <v>-0.787467542648455</v>
      </c>
      <c r="D9320" s="24" t="n">
        <f aca="false">IF($B$11="","",$B$11*EXP($B$12*C9320))</f>
        <v>665.59454441434</v>
      </c>
      <c r="E9320" s="20" t="n">
        <f aca="true">IF($B$10="","",$B$10*(1-$B$14+2*$B$14*RAND()))</f>
        <v>4.03523979519345</v>
      </c>
      <c r="F9320" s="21" t="n">
        <f aca="false">INDEX($E$17:$E$28,B9320)</f>
        <v>4.761</v>
      </c>
      <c r="G9320" s="25" t="n">
        <f aca="false">IF(OR(D9320="",E9320="",F9320=""),"",D9320*($B$7-$B$8-F9320-E9320))</f>
        <v>2624.94527679762</v>
      </c>
      <c r="H9320" s="25" t="n">
        <f aca="false">IF(D9320="","",D9320*$F$30)</f>
        <v>3327.44024643617</v>
      </c>
    </row>
    <row r="9321" customFormat="false" ht="15" hidden="false" customHeight="false" outlineLevel="0" collapsed="false">
      <c r="A9321" s="2" t="n">
        <v>9287</v>
      </c>
      <c r="B9321" s="2" t="n">
        <v>11</v>
      </c>
      <c r="C9321" s="22" t="n">
        <f aca="true">NORMSINV(MAX(RAND(),0.000000000001))</f>
        <v>-0.700942093533745</v>
      </c>
      <c r="D9321" s="24" t="n">
        <f aca="false">IF($B$11="","",$B$11*EXP($B$12*C9321))</f>
        <v>690.309177929557</v>
      </c>
      <c r="E9321" s="20" t="n">
        <f aca="true">IF($B$10="","",$B$10*(1-$B$14+2*$B$14*RAND()))</f>
        <v>3.78487383577688</v>
      </c>
      <c r="F9321" s="21" t="n">
        <f aca="false">INDEX($E$17:$E$28,B9321)</f>
        <v>4.761</v>
      </c>
      <c r="G9321" s="25" t="n">
        <f aca="false">IF(OR(D9321="",E9321="",F9321=""),"",D9321*($B$7-$B$8-F9321-E9321))</f>
        <v>2895.2437845577</v>
      </c>
      <c r="H9321" s="25" t="n">
        <f aca="false">IF(D9321="","",D9321*$F$30)</f>
        <v>3450.99364230544</v>
      </c>
    </row>
    <row r="9322" customFormat="false" ht="15" hidden="false" customHeight="false" outlineLevel="0" collapsed="false">
      <c r="A9322" s="2" t="n">
        <v>9288</v>
      </c>
      <c r="B9322" s="2" t="n">
        <v>12</v>
      </c>
      <c r="C9322" s="22" t="n">
        <f aca="true">NORMSINV(MAX(RAND(),0.000000000001))</f>
        <v>1.17719125335025</v>
      </c>
      <c r="D9322" s="24" t="n">
        <f aca="false">IF($B$11="","",$B$11*EXP($B$12*C9322))</f>
        <v>1523.12777038407</v>
      </c>
      <c r="E9322" s="20" t="n">
        <f aca="true">IF($B$10="","",$B$10*(1-$B$14+2*$B$14*RAND()))</f>
        <v>4.02281936073709</v>
      </c>
      <c r="F9322" s="21" t="n">
        <f aca="false">INDEX($E$17:$E$28,B9322)</f>
        <v>4.761</v>
      </c>
      <c r="G9322" s="25" t="n">
        <f aca="false">IF(OR(D9322="",E9322="",F9322=""),"",D9322*($B$7-$B$8-F9322-E9322))</f>
        <v>6025.76859631713</v>
      </c>
      <c r="H9322" s="25" t="n">
        <f aca="false">IF(D9322="","",D9322*$F$30)</f>
        <v>7614.42034970402</v>
      </c>
    </row>
    <row r="9323" customFormat="false" ht="15" hidden="false" customHeight="false" outlineLevel="0" collapsed="false">
      <c r="A9323" s="2" t="n">
        <v>9289</v>
      </c>
      <c r="B9323" s="2" t="n">
        <v>1</v>
      </c>
      <c r="C9323" s="22" t="n">
        <f aca="true">NORMSINV(MAX(RAND(),0.000000000001))</f>
        <v>-0.55006675613478</v>
      </c>
      <c r="D9323" s="24" t="n">
        <f aca="false">IF($B$11="","",$B$11*EXP($B$12*C9323))</f>
        <v>735.619740838339</v>
      </c>
      <c r="E9323" s="20" t="n">
        <f aca="true">IF($B$10="","",$B$10*(1-$B$14+2*$B$14*RAND()))</f>
        <v>3.54463286049516</v>
      </c>
      <c r="F9323" s="21" t="n">
        <f aca="false">INDEX($E$17:$E$28,B9323)</f>
        <v>4.92562580645161</v>
      </c>
      <c r="G9323" s="25" t="n">
        <f aca="false">IF(OR(D9323="",E9323="",F9323=""),"",D9323*($B$7-$B$8-F9323-E9323))</f>
        <v>3140.90601286736</v>
      </c>
      <c r="H9323" s="25" t="n">
        <f aca="false">IF(D9323="","",D9323*$F$30)</f>
        <v>3677.51020839902</v>
      </c>
    </row>
    <row r="9324" customFormat="false" ht="15" hidden="false" customHeight="false" outlineLevel="0" collapsed="false">
      <c r="A9324" s="2" t="n">
        <v>9290</v>
      </c>
      <c r="B9324" s="2" t="n">
        <v>2</v>
      </c>
      <c r="C9324" s="22" t="n">
        <f aca="true">NORMSINV(MAX(RAND(),0.000000000001))</f>
        <v>-0.851184529705075</v>
      </c>
      <c r="D9324" s="24" t="n">
        <f aca="false">IF($B$11="","",$B$11*EXP($B$12*C9324))</f>
        <v>647.962300701462</v>
      </c>
      <c r="E9324" s="20" t="n">
        <f aca="true">IF($B$10="","",$B$10*(1-$B$14+2*$B$14*RAND()))</f>
        <v>3.48293319958001</v>
      </c>
      <c r="F9324" s="21" t="n">
        <f aca="false">INDEX($E$17:$E$28,B9324)</f>
        <v>5.0612</v>
      </c>
      <c r="G9324" s="25" t="n">
        <f aca="false">IF(OR(D9324="",E9324="",F9324=""),"",D9324*($B$7-$B$8-F9324-E9324))</f>
        <v>2718.76350543702</v>
      </c>
      <c r="H9324" s="25" t="n">
        <f aca="false">IF(D9324="","",D9324*$F$30)</f>
        <v>3239.29313366675</v>
      </c>
    </row>
    <row r="9325" customFormat="false" ht="15" hidden="false" customHeight="false" outlineLevel="0" collapsed="false">
      <c r="A9325" s="2" t="n">
        <v>9291</v>
      </c>
      <c r="B9325" s="2" t="n">
        <v>3</v>
      </c>
      <c r="C9325" s="22" t="n">
        <f aca="true">NORMSINV(MAX(RAND(),0.000000000001))</f>
        <v>-1.56451092022963</v>
      </c>
      <c r="D9325" s="24" t="n">
        <f aca="false">IF($B$11="","",$B$11*EXP($B$12*C9325))</f>
        <v>479.748007137034</v>
      </c>
      <c r="E9325" s="20" t="n">
        <f aca="true">IF($B$10="","",$B$10*(1-$B$14+2*$B$14*RAND()))</f>
        <v>3.72776407678554</v>
      </c>
      <c r="F9325" s="21" t="n">
        <f aca="false">INDEX($E$17:$E$28,B9325)</f>
        <v>5.0612</v>
      </c>
      <c r="G9325" s="25" t="n">
        <f aca="false">IF(OR(D9325="",E9325="",F9325=""),"",D9325*($B$7-$B$8-F9325-E9325))</f>
        <v>1895.50161028897</v>
      </c>
      <c r="H9325" s="25" t="n">
        <f aca="false">IF(D9325="","",D9325*$F$30)</f>
        <v>2398.35623727946</v>
      </c>
    </row>
    <row r="9326" customFormat="false" ht="15" hidden="false" customHeight="false" outlineLevel="0" collapsed="false">
      <c r="A9326" s="2" t="n">
        <v>9292</v>
      </c>
      <c r="B9326" s="2" t="n">
        <v>4</v>
      </c>
      <c r="C9326" s="22" t="n">
        <f aca="true">NORMSINV(MAX(RAND(),0.000000000001))</f>
        <v>-0.0300690394764866</v>
      </c>
      <c r="D9326" s="24" t="n">
        <f aca="false">IF($B$11="","",$B$11*EXP($B$12*C9326))</f>
        <v>915.822640091823</v>
      </c>
      <c r="E9326" s="20" t="n">
        <f aca="true">IF($B$10="","",$B$10*(1-$B$14+2*$B$14*RAND()))</f>
        <v>3.4635183847921</v>
      </c>
      <c r="F9326" s="21" t="n">
        <f aca="false">INDEX($E$17:$E$28,B9326)</f>
        <v>4.89657419354839</v>
      </c>
      <c r="G9326" s="25" t="n">
        <f aca="false">IF(OR(D9326="",E9326="",F9326=""),"",D9326*($B$7-$B$8-F9326-E9326))</f>
        <v>4011.21837826198</v>
      </c>
      <c r="H9326" s="25" t="n">
        <f aca="false">IF(D9326="","",D9326*$F$30)</f>
        <v>4578.38054234704</v>
      </c>
    </row>
    <row r="9327" customFormat="false" ht="15" hidden="false" customHeight="false" outlineLevel="0" collapsed="false">
      <c r="A9327" s="2" t="n">
        <v>9293</v>
      </c>
      <c r="B9327" s="2" t="n">
        <v>5</v>
      </c>
      <c r="C9327" s="22" t="n">
        <f aca="true">NORMSINV(MAX(RAND(),0.000000000001))</f>
        <v>0.31020938386387</v>
      </c>
      <c r="D9327" s="24" t="n">
        <f aca="false">IF($B$11="","",$B$11*EXP($B$12*C9327))</f>
        <v>1057.01534426498</v>
      </c>
      <c r="E9327" s="20" t="n">
        <f aca="true">IF($B$10="","",$B$10*(1-$B$14+2*$B$14*RAND()))</f>
        <v>3.62097234174118</v>
      </c>
      <c r="F9327" s="21" t="n">
        <f aca="false">INDEX($E$17:$E$28,B9327)</f>
        <v>4.761</v>
      </c>
      <c r="G9327" s="25" t="n">
        <f aca="false">IF(OR(D9327="",E9327="",F9327=""),"",D9327*($B$7-$B$8-F9327-E9327))</f>
        <v>4606.50210551075</v>
      </c>
      <c r="H9327" s="25" t="n">
        <f aca="false">IF(D9327="","",D9327*$F$30)</f>
        <v>5284.23110904948</v>
      </c>
    </row>
    <row r="9328" customFormat="false" ht="15" hidden="false" customHeight="false" outlineLevel="0" collapsed="false">
      <c r="A9328" s="2" t="n">
        <v>9294</v>
      </c>
      <c r="B9328" s="2" t="n">
        <v>6</v>
      </c>
      <c r="C9328" s="22" t="n">
        <f aca="true">NORMSINV(MAX(RAND(),0.000000000001))</f>
        <v>0.152873710199038</v>
      </c>
      <c r="D9328" s="24" t="n">
        <f aca="false">IF($B$11="","",$B$11*EXP($B$12*C9328))</f>
        <v>989.211922781393</v>
      </c>
      <c r="E9328" s="20" t="n">
        <f aca="true">IF($B$10="","",$B$10*(1-$B$14+2*$B$14*RAND()))</f>
        <v>3.76388708376418</v>
      </c>
      <c r="F9328" s="21" t="n">
        <f aca="false">INDEX($E$17:$E$28,B9328)</f>
        <v>4.761</v>
      </c>
      <c r="G9328" s="25" t="n">
        <f aca="false">IF(OR(D9328="",E9328="",F9328=""),"",D9328*($B$7-$B$8-F9328-E9328))</f>
        <v>4169.63995261032</v>
      </c>
      <c r="H9328" s="25" t="n">
        <f aca="false">IF(D9328="","",D9328*$F$30)</f>
        <v>4945.26824436874</v>
      </c>
    </row>
    <row r="9329" customFormat="false" ht="15" hidden="false" customHeight="false" outlineLevel="0" collapsed="false">
      <c r="A9329" s="2" t="n">
        <v>9295</v>
      </c>
      <c r="B9329" s="2" t="n">
        <v>7</v>
      </c>
      <c r="C9329" s="22" t="n">
        <f aca="true">NORMSINV(MAX(RAND(),0.000000000001))</f>
        <v>-0.641570793669784</v>
      </c>
      <c r="D9329" s="24" t="n">
        <f aca="false">IF($B$11="","",$B$11*EXP($B$12*C9329))</f>
        <v>707.796506594472</v>
      </c>
      <c r="E9329" s="20" t="n">
        <f aca="true">IF($B$10="","",$B$10*(1-$B$14+2*$B$14*RAND()))</f>
        <v>3.58167092790259</v>
      </c>
      <c r="F9329" s="21" t="n">
        <f aca="false">INDEX($E$17:$E$28,B9329)</f>
        <v>4.761</v>
      </c>
      <c r="G9329" s="25" t="n">
        <f aca="false">IF(OR(D9329="",E9329="",F9329=""),"",D9329*($B$7-$B$8-F9329-E9329))</f>
        <v>3112.41415557686</v>
      </c>
      <c r="H9329" s="25" t="n">
        <f aca="false">IF(D9329="","",D9329*$F$30)</f>
        <v>3538.41629576709</v>
      </c>
    </row>
    <row r="9330" customFormat="false" ht="15" hidden="false" customHeight="false" outlineLevel="0" collapsed="false">
      <c r="A9330" s="2" t="n">
        <v>9296</v>
      </c>
      <c r="B9330" s="2" t="n">
        <v>8</v>
      </c>
      <c r="C9330" s="22" t="n">
        <f aca="true">NORMSINV(MAX(RAND(),0.000000000001))</f>
        <v>-1.05257774727262</v>
      </c>
      <c r="D9330" s="24" t="n">
        <f aca="false">IF($B$11="","",$B$11*EXP($B$12*C9330))</f>
        <v>595.244501888001</v>
      </c>
      <c r="E9330" s="20" t="n">
        <f aca="true">IF($B$10="","",$B$10*(1-$B$14+2*$B$14*RAND()))</f>
        <v>3.81002910772418</v>
      </c>
      <c r="F9330" s="21" t="n">
        <f aca="false">INDEX($E$17:$E$28,B9330)</f>
        <v>4.761</v>
      </c>
      <c r="G9330" s="25" t="n">
        <f aca="false">IF(OR(D9330="",E9330="",F9330=""),"",D9330*($B$7-$B$8-F9330-E9330))</f>
        <v>2481.55700215829</v>
      </c>
      <c r="H9330" s="25" t="n">
        <f aca="false">IF(D9330="","",D9330*$F$30)</f>
        <v>2975.74631383849</v>
      </c>
    </row>
    <row r="9331" customFormat="false" ht="15" hidden="false" customHeight="false" outlineLevel="0" collapsed="false">
      <c r="A9331" s="2" t="n">
        <v>9297</v>
      </c>
      <c r="B9331" s="2" t="n">
        <v>9</v>
      </c>
      <c r="C9331" s="22" t="n">
        <f aca="true">NORMSINV(MAX(RAND(),0.000000000001))</f>
        <v>-0.0125565656794562</v>
      </c>
      <c r="D9331" s="24" t="n">
        <f aca="false">IF($B$11="","",$B$11*EXP($B$12*C9331))</f>
        <v>922.605639557221</v>
      </c>
      <c r="E9331" s="20" t="n">
        <f aca="true">IF($B$10="","",$B$10*(1-$B$14+2*$B$14*RAND()))</f>
        <v>3.85723283850732</v>
      </c>
      <c r="F9331" s="21" t="n">
        <f aca="false">INDEX($E$17:$E$28,B9331)</f>
        <v>4.761</v>
      </c>
      <c r="G9331" s="25" t="n">
        <f aca="false">IF(OR(D9331="",E9331="",F9331=""),"",D9331*($B$7-$B$8-F9331-E9331))</f>
        <v>3802.7656281349</v>
      </c>
      <c r="H9331" s="25" t="n">
        <f aca="false">IF(D9331="","",D9331*$F$30)</f>
        <v>4612.29011327446</v>
      </c>
    </row>
    <row r="9332" customFormat="false" ht="15" hidden="false" customHeight="false" outlineLevel="0" collapsed="false">
      <c r="A9332" s="2" t="n">
        <v>9298</v>
      </c>
      <c r="B9332" s="2" t="n">
        <v>10</v>
      </c>
      <c r="C9332" s="22" t="n">
        <f aca="true">NORMSINV(MAX(RAND(),0.000000000001))</f>
        <v>-0.59152291778471</v>
      </c>
      <c r="D9332" s="24" t="n">
        <f aca="false">IF($B$11="","",$B$11*EXP($B$12*C9332))</f>
        <v>722.881355886039</v>
      </c>
      <c r="E9332" s="20" t="n">
        <f aca="true">IF($B$10="","",$B$10*(1-$B$14+2*$B$14*RAND()))</f>
        <v>3.60449230932314</v>
      </c>
      <c r="F9332" s="21" t="n">
        <f aca="false">INDEX($E$17:$E$28,B9332)</f>
        <v>4.761</v>
      </c>
      <c r="G9332" s="25" t="n">
        <f aca="false">IF(OR(D9332="",E9332="",F9332=""),"",D9332*($B$7-$B$8-F9332-E9332))</f>
        <v>3162.2500507704</v>
      </c>
      <c r="H9332" s="25" t="n">
        <f aca="false">IF(D9332="","",D9332*$F$30)</f>
        <v>3613.82847434549</v>
      </c>
    </row>
    <row r="9333" customFormat="false" ht="15" hidden="false" customHeight="false" outlineLevel="0" collapsed="false">
      <c r="A9333" s="2" t="n">
        <v>9299</v>
      </c>
      <c r="B9333" s="2" t="n">
        <v>11</v>
      </c>
      <c r="C9333" s="22" t="n">
        <f aca="true">NORMSINV(MAX(RAND(),0.000000000001))</f>
        <v>0.678979462445138</v>
      </c>
      <c r="D9333" s="24" t="n">
        <f aca="false">IF($B$11="","",$B$11*EXP($B$12*C9333))</f>
        <v>1234.71036623227</v>
      </c>
      <c r="E9333" s="20" t="n">
        <f aca="true">IF($B$10="","",$B$10*(1-$B$14+2*$B$14*RAND()))</f>
        <v>3.77938288410866</v>
      </c>
      <c r="F9333" s="21" t="n">
        <f aca="false">INDEX($E$17:$E$28,B9333)</f>
        <v>4.761</v>
      </c>
      <c r="G9333" s="25" t="n">
        <f aca="false">IF(OR(D9333="",E9333="",F9333=""),"",D9333*($B$7-$B$8-F9333-E9333))</f>
        <v>5185.31078719752</v>
      </c>
      <c r="H9333" s="25" t="n">
        <f aca="false">IF(D9333="","",D9333*$F$30)</f>
        <v>6172.56406286838</v>
      </c>
    </row>
    <row r="9334" customFormat="false" ht="15" hidden="false" customHeight="false" outlineLevel="0" collapsed="false">
      <c r="A9334" s="2" t="n">
        <v>9300</v>
      </c>
      <c r="B9334" s="2" t="n">
        <v>12</v>
      </c>
      <c r="C9334" s="22" t="n">
        <f aca="true">NORMSINV(MAX(RAND(),0.000000000001))</f>
        <v>0.423363215688005</v>
      </c>
      <c r="D9334" s="24" t="n">
        <f aca="false">IF($B$11="","",$B$11*EXP($B$12*C9334))</f>
        <v>1108.63375815067</v>
      </c>
      <c r="E9334" s="20" t="n">
        <f aca="true">IF($B$10="","",$B$10*(1-$B$14+2*$B$14*RAND()))</f>
        <v>3.74642161655619</v>
      </c>
      <c r="F9334" s="21" t="n">
        <f aca="false">INDEX($E$17:$E$28,B9334)</f>
        <v>4.761</v>
      </c>
      <c r="G9334" s="25" t="n">
        <f aca="false">IF(OR(D9334="",E9334="",F9334=""),"",D9334*($B$7-$B$8-F9334-E9334))</f>
        <v>4692.37927990461</v>
      </c>
      <c r="H9334" s="25" t="n">
        <f aca="false">IF(D9334="","",D9334*$F$30)</f>
        <v>5542.28188374685</v>
      </c>
    </row>
    <row r="9335" customFormat="false" ht="15" hidden="false" customHeight="false" outlineLevel="0" collapsed="false">
      <c r="A9335" s="2" t="n">
        <v>9301</v>
      </c>
      <c r="B9335" s="2" t="n">
        <v>1</v>
      </c>
      <c r="C9335" s="22" t="n">
        <f aca="true">NORMSINV(MAX(RAND(),0.000000000001))</f>
        <v>0.316366691996978</v>
      </c>
      <c r="D9335" s="24" t="n">
        <f aca="false">IF($B$11="","",$B$11*EXP($B$12*C9335))</f>
        <v>1059.76131082695</v>
      </c>
      <c r="E9335" s="20" t="n">
        <f aca="true">IF($B$10="","",$B$10*(1-$B$14+2*$B$14*RAND()))</f>
        <v>3.40589556602392</v>
      </c>
      <c r="F9335" s="21" t="n">
        <f aca="false">INDEX($E$17:$E$28,B9335)</f>
        <v>4.92562580645161</v>
      </c>
      <c r="G9335" s="25" t="n">
        <f aca="false">IF(OR(D9335="",E9335="",F9335=""),"",D9335*($B$7-$B$8-F9335-E9335))</f>
        <v>4671.93508905793</v>
      </c>
      <c r="H9335" s="25" t="n">
        <f aca="false">IF(D9335="","",D9335*$F$30)</f>
        <v>5297.9587450861</v>
      </c>
    </row>
    <row r="9336" customFormat="false" ht="15" hidden="false" customHeight="false" outlineLevel="0" collapsed="false">
      <c r="A9336" s="2" t="n">
        <v>9302</v>
      </c>
      <c r="B9336" s="2" t="n">
        <v>2</v>
      </c>
      <c r="C9336" s="22" t="n">
        <f aca="true">NORMSINV(MAX(RAND(),0.000000000001))</f>
        <v>-1.70371683990594</v>
      </c>
      <c r="D9336" s="24" t="n">
        <f aca="false">IF($B$11="","",$B$11*EXP($B$12*C9336))</f>
        <v>452.41700412169</v>
      </c>
      <c r="E9336" s="20" t="n">
        <f aca="true">IF($B$10="","",$B$10*(1-$B$14+2*$B$14*RAND()))</f>
        <v>3.67466533600378</v>
      </c>
      <c r="F9336" s="21" t="n">
        <f aca="false">INDEX($E$17:$E$28,B9336)</f>
        <v>5.0612</v>
      </c>
      <c r="G9336" s="25" t="n">
        <f aca="false">IF(OR(D9336="",E9336="",F9336=""),"",D9336*($B$7-$B$8-F9336-E9336))</f>
        <v>1811.53860878498</v>
      </c>
      <c r="H9336" s="25" t="n">
        <f aca="false">IF(D9336="","",D9336*$F$30)</f>
        <v>2261.72308700515</v>
      </c>
    </row>
    <row r="9337" customFormat="false" ht="15" hidden="false" customHeight="false" outlineLevel="0" collapsed="false">
      <c r="A9337" s="2" t="n">
        <v>9303</v>
      </c>
      <c r="B9337" s="2" t="n">
        <v>3</v>
      </c>
      <c r="C9337" s="22" t="n">
        <f aca="true">NORMSINV(MAX(RAND(),0.000000000001))</f>
        <v>0.992466210214664</v>
      </c>
      <c r="D9337" s="24" t="n">
        <f aca="false">IF($B$11="","",$B$11*EXP($B$12*C9337))</f>
        <v>1409.0688544675</v>
      </c>
      <c r="E9337" s="20" t="n">
        <f aca="true">IF($B$10="","",$B$10*(1-$B$14+2*$B$14*RAND()))</f>
        <v>3.49378307473456</v>
      </c>
      <c r="F9337" s="21" t="n">
        <f aca="false">INDEX($E$17:$E$28,B9337)</f>
        <v>5.0612</v>
      </c>
      <c r="G9337" s="25" t="n">
        <f aca="false">IF(OR(D9337="",E9337="",F9337=""),"",D9337*($B$7-$B$8-F9337-E9337))</f>
        <v>5896.97700481086</v>
      </c>
      <c r="H9337" s="25" t="n">
        <f aca="false">IF(D9337="","",D9337*$F$30)</f>
        <v>7044.21701725392</v>
      </c>
    </row>
    <row r="9338" customFormat="false" ht="15" hidden="false" customHeight="false" outlineLevel="0" collapsed="false">
      <c r="A9338" s="2" t="n">
        <v>9304</v>
      </c>
      <c r="B9338" s="2" t="n">
        <v>4</v>
      </c>
      <c r="C9338" s="22" t="n">
        <f aca="true">NORMSINV(MAX(RAND(),0.000000000001))</f>
        <v>-1.81500991566225</v>
      </c>
      <c r="D9338" s="24" t="n">
        <f aca="false">IF($B$11="","",$B$11*EXP($B$12*C9338))</f>
        <v>431.690632993415</v>
      </c>
      <c r="E9338" s="20" t="n">
        <f aca="true">IF($B$10="","",$B$10*(1-$B$14+2*$B$14*RAND()))</f>
        <v>4.02913421287302</v>
      </c>
      <c r="F9338" s="21" t="n">
        <f aca="false">INDEX($E$17:$E$28,B9338)</f>
        <v>4.89657419354839</v>
      </c>
      <c r="G9338" s="25" t="n">
        <f aca="false">IF(OR(D9338="",E9338="",F9338=""),"",D9338*($B$7-$B$8-F9338-E9338))</f>
        <v>1646.5939524534</v>
      </c>
      <c r="H9338" s="25" t="n">
        <f aca="false">IF(D9338="","",D9338*$F$30)</f>
        <v>2158.10781246068</v>
      </c>
    </row>
    <row r="9339" customFormat="false" ht="15" hidden="false" customHeight="false" outlineLevel="0" collapsed="false">
      <c r="A9339" s="2" t="n">
        <v>9305</v>
      </c>
      <c r="B9339" s="2" t="n">
        <v>5</v>
      </c>
      <c r="C9339" s="22" t="n">
        <f aca="true">NORMSINV(MAX(RAND(),0.000000000001))</f>
        <v>-1.43851810384613</v>
      </c>
      <c r="D9339" s="24" t="n">
        <f aca="false">IF($B$11="","",$B$11*EXP($B$12*C9339))</f>
        <v>505.905593846202</v>
      </c>
      <c r="E9339" s="20" t="n">
        <f aca="true">IF($B$10="","",$B$10*(1-$B$14+2*$B$14*RAND()))</f>
        <v>3.76845627118954</v>
      </c>
      <c r="F9339" s="21" t="n">
        <f aca="false">INDEX($E$17:$E$28,B9339)</f>
        <v>4.761</v>
      </c>
      <c r="G9339" s="25" t="n">
        <f aca="false">IF(OR(D9339="",E9339="",F9339=""),"",D9339*($B$7-$B$8-F9339-E9339))</f>
        <v>2130.13762553926</v>
      </c>
      <c r="H9339" s="25" t="n">
        <f aca="false">IF(D9339="","",D9339*$F$30)</f>
        <v>2529.12324475593</v>
      </c>
    </row>
    <row r="9340" customFormat="false" ht="15" hidden="false" customHeight="false" outlineLevel="0" collapsed="false">
      <c r="A9340" s="2" t="n">
        <v>9306</v>
      </c>
      <c r="B9340" s="2" t="n">
        <v>6</v>
      </c>
      <c r="C9340" s="22" t="n">
        <f aca="true">NORMSINV(MAX(RAND(),0.000000000001))</f>
        <v>-0.177612385880355</v>
      </c>
      <c r="D9340" s="24" t="n">
        <f aca="false">IF($B$11="","",$B$11*EXP($B$12*C9340))</f>
        <v>860.619915849193</v>
      </c>
      <c r="E9340" s="20" t="n">
        <f aca="true">IF($B$10="","",$B$10*(1-$B$14+2*$B$14*RAND()))</f>
        <v>3.61439688911728</v>
      </c>
      <c r="F9340" s="21" t="n">
        <f aca="false">INDEX($E$17:$E$28,B9340)</f>
        <v>4.761</v>
      </c>
      <c r="G9340" s="25" t="n">
        <f aca="false">IF(OR(D9340="",E9340="",F9340=""),"",D9340*($B$7-$B$8-F9340-E9340))</f>
        <v>3756.26436200301</v>
      </c>
      <c r="H9340" s="25" t="n">
        <f aca="false">IF(D9340="","",D9340*$F$30)</f>
        <v>4302.41108331329</v>
      </c>
    </row>
    <row r="9341" customFormat="false" ht="15" hidden="false" customHeight="false" outlineLevel="0" collapsed="false">
      <c r="A9341" s="2" t="n">
        <v>9307</v>
      </c>
      <c r="B9341" s="2" t="n">
        <v>7</v>
      </c>
      <c r="C9341" s="22" t="n">
        <f aca="true">NORMSINV(MAX(RAND(),0.000000000001))</f>
        <v>-1.37360544550351</v>
      </c>
      <c r="D9341" s="24" t="n">
        <f aca="false">IF($B$11="","",$B$11*EXP($B$12*C9341))</f>
        <v>519.934098563286</v>
      </c>
      <c r="E9341" s="20" t="n">
        <f aca="true">IF($B$10="","",$B$10*(1-$B$14+2*$B$14*RAND()))</f>
        <v>3.99195466724379</v>
      </c>
      <c r="F9341" s="21" t="n">
        <f aca="false">INDEX($E$17:$E$28,B9341)</f>
        <v>4.761</v>
      </c>
      <c r="G9341" s="25" t="n">
        <f aca="false">IF(OR(D9341="",E9341="",F9341=""),"",D9341*($B$7-$B$8-F9341-E9341))</f>
        <v>2073.00082101756</v>
      </c>
      <c r="H9341" s="25" t="n">
        <f aca="false">IF(D9341="","",D9341*$F$30)</f>
        <v>2599.25454553758</v>
      </c>
    </row>
    <row r="9342" customFormat="false" ht="15" hidden="false" customHeight="false" outlineLevel="0" collapsed="false">
      <c r="A9342" s="2" t="n">
        <v>9308</v>
      </c>
      <c r="B9342" s="2" t="n">
        <v>8</v>
      </c>
      <c r="C9342" s="22" t="n">
        <f aca="true">NORMSINV(MAX(RAND(),0.000000000001))</f>
        <v>1.1890433296722</v>
      </c>
      <c r="D9342" s="24" t="n">
        <f aca="false">IF($B$11="","",$B$11*EXP($B$12*C9342))</f>
        <v>1530.75339167034</v>
      </c>
      <c r="E9342" s="20" t="n">
        <f aca="true">IF($B$10="","",$B$10*(1-$B$14+2*$B$14*RAND()))</f>
        <v>3.88486386334972</v>
      </c>
      <c r="F9342" s="21" t="n">
        <f aca="false">INDEX($E$17:$E$28,B9342)</f>
        <v>4.761</v>
      </c>
      <c r="G9342" s="25" t="n">
        <f aca="false">IF(OR(D9342="",E9342="",F9342=""),"",D9342*($B$7-$B$8-F9342-E9342))</f>
        <v>6267.11277713752</v>
      </c>
      <c r="H9342" s="25" t="n">
        <f aca="false">IF(D9342="","",D9342*$F$30)</f>
        <v>7652.54235563835</v>
      </c>
    </row>
    <row r="9343" customFormat="false" ht="15" hidden="false" customHeight="false" outlineLevel="0" collapsed="false">
      <c r="A9343" s="2" t="n">
        <v>9309</v>
      </c>
      <c r="B9343" s="2" t="n">
        <v>9</v>
      </c>
      <c r="C9343" s="22" t="n">
        <f aca="true">NORMSINV(MAX(RAND(),0.000000000001))</f>
        <v>-0.0019627898919552</v>
      </c>
      <c r="D9343" s="24" t="n">
        <f aca="false">IF($B$11="","",$B$11*EXP($B$12*C9343))</f>
        <v>926.733225414479</v>
      </c>
      <c r="E9343" s="20" t="n">
        <f aca="true">IF($B$10="","",$B$10*(1-$B$14+2*$B$14*RAND()))</f>
        <v>4.0508626197175</v>
      </c>
      <c r="F9343" s="21" t="n">
        <f aca="false">INDEX($E$17:$E$28,B9343)</f>
        <v>4.761</v>
      </c>
      <c r="G9343" s="25" t="n">
        <f aca="false">IF(OR(D9343="",E9343="",F9343=""),"",D9343*($B$7-$B$8-F9343-E9343))</f>
        <v>3640.33542430038</v>
      </c>
      <c r="H9343" s="25" t="n">
        <f aca="false">IF(D9343="","",D9343*$F$30)</f>
        <v>4632.92474049206</v>
      </c>
    </row>
    <row r="9344" customFormat="false" ht="15" hidden="false" customHeight="false" outlineLevel="0" collapsed="false">
      <c r="A9344" s="2" t="n">
        <v>9310</v>
      </c>
      <c r="B9344" s="2" t="n">
        <v>10</v>
      </c>
      <c r="C9344" s="22" t="n">
        <f aca="true">NORMSINV(MAX(RAND(),0.000000000001))</f>
        <v>-0.859865126886376</v>
      </c>
      <c r="D9344" s="24" t="n">
        <f aca="false">IF($B$11="","",$B$11*EXP($B$12*C9344))</f>
        <v>645.596572311446</v>
      </c>
      <c r="E9344" s="20" t="n">
        <f aca="true">IF($B$10="","",$B$10*(1-$B$14+2*$B$14*RAND()))</f>
        <v>3.72334771318372</v>
      </c>
      <c r="F9344" s="21" t="n">
        <f aca="false">INDEX($E$17:$E$28,B9344)</f>
        <v>4.761</v>
      </c>
      <c r="G9344" s="25" t="n">
        <f aca="false">IF(OR(D9344="",E9344="",F9344=""),"",D9344*($B$7-$B$8-F9344-E9344))</f>
        <v>2747.43452931796</v>
      </c>
      <c r="H9344" s="25" t="n">
        <f aca="false">IF(D9344="","",D9344*$F$30)</f>
        <v>3227.46638429938</v>
      </c>
    </row>
    <row r="9345" customFormat="false" ht="15" hidden="false" customHeight="false" outlineLevel="0" collapsed="false">
      <c r="A9345" s="2" t="n">
        <v>9311</v>
      </c>
      <c r="B9345" s="2" t="n">
        <v>11</v>
      </c>
      <c r="C9345" s="22" t="n">
        <f aca="true">NORMSINV(MAX(RAND(),0.000000000001))</f>
        <v>0.0507188235591889</v>
      </c>
      <c r="D9345" s="24" t="n">
        <f aca="false">IF($B$11="","",$B$11*EXP($B$12*C9345))</f>
        <v>947.535104332992</v>
      </c>
      <c r="E9345" s="20" t="n">
        <f aca="true">IF($B$10="","",$B$10*(1-$B$14+2*$B$14*RAND()))</f>
        <v>3.44412134538147</v>
      </c>
      <c r="F9345" s="21" t="n">
        <f aca="false">INDEX($E$17:$E$28,B9345)</f>
        <v>4.761</v>
      </c>
      <c r="G9345" s="25" t="n">
        <f aca="false">IF(OR(D9345="",E9345="",F9345=""),"",D9345*($B$7-$B$8-F9345-E9345))</f>
        <v>4296.95671914143</v>
      </c>
      <c r="H9345" s="25" t="n">
        <f aca="false">IF(D9345="","",D9345*$F$30)</f>
        <v>4736.91749358149</v>
      </c>
    </row>
    <row r="9346" customFormat="false" ht="15" hidden="false" customHeight="false" outlineLevel="0" collapsed="false">
      <c r="A9346" s="2" t="n">
        <v>9312</v>
      </c>
      <c r="B9346" s="2" t="n">
        <v>12</v>
      </c>
      <c r="C9346" s="22" t="n">
        <f aca="true">NORMSINV(MAX(RAND(),0.000000000001))</f>
        <v>0.230397314373314</v>
      </c>
      <c r="D9346" s="24" t="n">
        <f aca="false">IF($B$11="","",$B$11*EXP($B$12*C9346))</f>
        <v>1022.05890361587</v>
      </c>
      <c r="E9346" s="20" t="n">
        <f aca="true">IF($B$10="","",$B$10*(1-$B$14+2*$B$14*RAND()))</f>
        <v>3.3852153664034</v>
      </c>
      <c r="F9346" s="21" t="n">
        <f aca="false">INDEX($E$17:$E$28,B9346)</f>
        <v>4.761</v>
      </c>
      <c r="G9346" s="25" t="n">
        <f aca="false">IF(OR(D9346="",E9346="",F9346=""),"",D9346*($B$7-$B$8-F9346-E9346))</f>
        <v>4695.11848606118</v>
      </c>
      <c r="H9346" s="25" t="n">
        <f aca="false">IF(D9346="","",D9346*$F$30)</f>
        <v>5109.47687095646</v>
      </c>
    </row>
    <row r="9347" customFormat="false" ht="15" hidden="false" customHeight="false" outlineLevel="0" collapsed="false">
      <c r="A9347" s="2" t="n">
        <v>9313</v>
      </c>
      <c r="B9347" s="2" t="n">
        <v>1</v>
      </c>
      <c r="C9347" s="22" t="n">
        <f aca="true">NORMSINV(MAX(RAND(),0.000000000001))</f>
        <v>0.425186602355368</v>
      </c>
      <c r="D9347" s="24" t="n">
        <f aca="false">IF($B$11="","",$B$11*EXP($B$12*C9347))</f>
        <v>1109.48586347755</v>
      </c>
      <c r="E9347" s="20" t="n">
        <f aca="true">IF($B$10="","",$B$10*(1-$B$14+2*$B$14*RAND()))</f>
        <v>3.39590682954903</v>
      </c>
      <c r="F9347" s="21" t="n">
        <f aca="false">INDEX($E$17:$E$28,B9347)</f>
        <v>4.92562580645161</v>
      </c>
      <c r="G9347" s="25" t="n">
        <f aca="false">IF(OR(D9347="",E9347="",F9347=""),"",D9347*($B$7-$B$8-F9347-E9347))</f>
        <v>4902.22707859421</v>
      </c>
      <c r="H9347" s="25" t="n">
        <f aca="false">IF(D9347="","",D9347*$F$30)</f>
        <v>5546.54172869698</v>
      </c>
    </row>
    <row r="9348" customFormat="false" ht="15" hidden="false" customHeight="false" outlineLevel="0" collapsed="false">
      <c r="A9348" s="2" t="n">
        <v>9314</v>
      </c>
      <c r="B9348" s="2" t="n">
        <v>2</v>
      </c>
      <c r="C9348" s="22" t="n">
        <f aca="true">NORMSINV(MAX(RAND(),0.000000000001))</f>
        <v>0.307096007214451</v>
      </c>
      <c r="D9348" s="24" t="n">
        <f aca="false">IF($B$11="","",$B$11*EXP($B$12*C9348))</f>
        <v>1055.62958536551</v>
      </c>
      <c r="E9348" s="20" t="n">
        <f aca="true">IF($B$10="","",$B$10*(1-$B$14+2*$B$14*RAND()))</f>
        <v>4.10784448892571</v>
      </c>
      <c r="F9348" s="21" t="n">
        <f aca="false">INDEX($E$17:$E$28,B9348)</f>
        <v>5.0612</v>
      </c>
      <c r="G9348" s="25" t="n">
        <f aca="false">IF(OR(D9348="",E9348="",F9348=""),"",D9348*($B$7-$B$8-F9348-E9348))</f>
        <v>3769.60628551404</v>
      </c>
      <c r="H9348" s="25" t="n">
        <f aca="false">IF(D9348="","",D9348*$F$30)</f>
        <v>5277.30342315927</v>
      </c>
    </row>
    <row r="9349" customFormat="false" ht="15" hidden="false" customHeight="false" outlineLevel="0" collapsed="false">
      <c r="A9349" s="2" t="n">
        <v>9315</v>
      </c>
      <c r="B9349" s="2" t="n">
        <v>3</v>
      </c>
      <c r="C9349" s="22" t="n">
        <f aca="true">NORMSINV(MAX(RAND(),0.000000000001))</f>
        <v>-0.29652305471781</v>
      </c>
      <c r="D9349" s="24" t="n">
        <f aca="false">IF($B$11="","",$B$11*EXP($B$12*C9349))</f>
        <v>818.561098612803</v>
      </c>
      <c r="E9349" s="20" t="n">
        <f aca="true">IF($B$10="","",$B$10*(1-$B$14+2*$B$14*RAND()))</f>
        <v>3.37948365853995</v>
      </c>
      <c r="F9349" s="21" t="n">
        <f aca="false">INDEX($E$17:$E$28,B9349)</f>
        <v>5.0612</v>
      </c>
      <c r="G9349" s="25" t="n">
        <f aca="false">IF(OR(D9349="",E9349="",F9349=""),"",D9349*($B$7-$B$8-F9349-E9349))</f>
        <v>3519.25310774952</v>
      </c>
      <c r="H9349" s="25" t="n">
        <f aca="false">IF(D9349="","",D9349*$F$30)</f>
        <v>4092.15064418512</v>
      </c>
    </row>
    <row r="9350" customFormat="false" ht="15" hidden="false" customHeight="false" outlineLevel="0" collapsed="false">
      <c r="A9350" s="2" t="n">
        <v>9316</v>
      </c>
      <c r="B9350" s="2" t="n">
        <v>4</v>
      </c>
      <c r="C9350" s="22" t="n">
        <f aca="true">NORMSINV(MAX(RAND(),0.000000000001))</f>
        <v>-1.27101049256228</v>
      </c>
      <c r="D9350" s="24" t="n">
        <f aca="false">IF($B$11="","",$B$11*EXP($B$12*C9350))</f>
        <v>542.903779105831</v>
      </c>
      <c r="E9350" s="20" t="n">
        <f aca="true">IF($B$10="","",$B$10*(1-$B$14+2*$B$14*RAND()))</f>
        <v>3.68842215852662</v>
      </c>
      <c r="F9350" s="21" t="n">
        <f aca="false">INDEX($E$17:$E$28,B9350)</f>
        <v>4.89657419354839</v>
      </c>
      <c r="G9350" s="25" t="n">
        <f aca="false">IF(OR(D9350="",E9350="",F9350=""),"",D9350*($B$7-$B$8-F9350-E9350))</f>
        <v>2255.76718265699</v>
      </c>
      <c r="H9350" s="25" t="n">
        <f aca="false">IF(D9350="","",D9350*$F$30)</f>
        <v>2714.08457250587</v>
      </c>
    </row>
    <row r="9351" customFormat="false" ht="15" hidden="false" customHeight="false" outlineLevel="0" collapsed="false">
      <c r="A9351" s="2" t="n">
        <v>9317</v>
      </c>
      <c r="B9351" s="2" t="n">
        <v>5</v>
      </c>
      <c r="C9351" s="22" t="n">
        <f aca="true">NORMSINV(MAX(RAND(),0.000000000001))</f>
        <v>-2.94145576089261</v>
      </c>
      <c r="D9351" s="24" t="n">
        <f aca="false">IF($B$11="","",$B$11*EXP($B$12*C9351))</f>
        <v>268.556991062881</v>
      </c>
      <c r="E9351" s="20" t="n">
        <f aca="true">IF($B$10="","",$B$10*(1-$B$14+2*$B$14*RAND()))</f>
        <v>3.45384493089754</v>
      </c>
      <c r="F9351" s="21" t="n">
        <f aca="false">INDEX($E$17:$E$28,B9351)</f>
        <v>4.761</v>
      </c>
      <c r="G9351" s="25" t="n">
        <f aca="false">IF(OR(D9351="",E9351="",F9351=""),"",D9351*($B$7-$B$8-F9351-E9351))</f>
        <v>1215.2620294511</v>
      </c>
      <c r="H9351" s="25" t="n">
        <f aca="false">IF(D9351="","",D9351*$F$30)</f>
        <v>1342.57010972155</v>
      </c>
    </row>
    <row r="9352" customFormat="false" ht="15" hidden="false" customHeight="false" outlineLevel="0" collapsed="false">
      <c r="A9352" s="2" t="n">
        <v>9318</v>
      </c>
      <c r="B9352" s="2" t="n">
        <v>6</v>
      </c>
      <c r="C9352" s="22" t="n">
        <f aca="true">NORMSINV(MAX(RAND(),0.000000000001))</f>
        <v>-1.49700868514279</v>
      </c>
      <c r="D9352" s="24" t="n">
        <f aca="false">IF($B$11="","",$B$11*EXP($B$12*C9352))</f>
        <v>493.589466517135</v>
      </c>
      <c r="E9352" s="20" t="n">
        <f aca="true">IF($B$10="","",$B$10*(1-$B$14+2*$B$14*RAND()))</f>
        <v>3.44836317590762</v>
      </c>
      <c r="F9352" s="21" t="n">
        <f aca="false">INDEX($E$17:$E$28,B9352)</f>
        <v>4.761</v>
      </c>
      <c r="G9352" s="25" t="n">
        <f aca="false">IF(OR(D9352="",E9352="",F9352=""),"",D9352*($B$7-$B$8-F9352-E9352))</f>
        <v>2236.27461298665</v>
      </c>
      <c r="H9352" s="25" t="n">
        <f aca="false">IF(D9352="","",D9352*$F$30)</f>
        <v>2467.55246101246</v>
      </c>
    </row>
    <row r="9353" customFormat="false" ht="15" hidden="false" customHeight="false" outlineLevel="0" collapsed="false">
      <c r="A9353" s="2" t="n">
        <v>9319</v>
      </c>
      <c r="B9353" s="2" t="n">
        <v>7</v>
      </c>
      <c r="C9353" s="22" t="n">
        <f aca="true">NORMSINV(MAX(RAND(),0.000000000001))</f>
        <v>1.0203058977932</v>
      </c>
      <c r="D9353" s="24" t="n">
        <f aca="false">IF($B$11="","",$B$11*EXP($B$12*C9353))</f>
        <v>1425.69554872298</v>
      </c>
      <c r="E9353" s="20" t="n">
        <f aca="true">IF($B$10="","",$B$10*(1-$B$14+2*$B$14*RAND()))</f>
        <v>3.59460521884964</v>
      </c>
      <c r="F9353" s="21" t="n">
        <f aca="false">INDEX($E$17:$E$28,B9353)</f>
        <v>4.761</v>
      </c>
      <c r="G9353" s="25" t="n">
        <f aca="false">IF(OR(D9353="",E9353="",F9353=""),"",D9353*($B$7-$B$8-F9353-E9353))</f>
        <v>6250.81212333033</v>
      </c>
      <c r="H9353" s="25" t="n">
        <f aca="false">IF(D9353="","",D9353*$F$30)</f>
        <v>7127.33718717592</v>
      </c>
    </row>
    <row r="9354" customFormat="false" ht="15" hidden="false" customHeight="false" outlineLevel="0" collapsed="false">
      <c r="A9354" s="2" t="n">
        <v>9320</v>
      </c>
      <c r="B9354" s="2" t="n">
        <v>8</v>
      </c>
      <c r="C9354" s="22" t="n">
        <f aca="true">NORMSINV(MAX(RAND(),0.000000000001))</f>
        <v>-1.32828280256774</v>
      </c>
      <c r="D9354" s="24" t="n">
        <f aca="false">IF($B$11="","",$B$11*EXP($B$12*C9354))</f>
        <v>529.958919847987</v>
      </c>
      <c r="E9354" s="20" t="n">
        <f aca="true">IF($B$10="","",$B$10*(1-$B$14+2*$B$14*RAND()))</f>
        <v>3.44702492681949</v>
      </c>
      <c r="F9354" s="21" t="n">
        <f aca="false">INDEX($E$17:$E$28,B9354)</f>
        <v>4.761</v>
      </c>
      <c r="G9354" s="25" t="n">
        <f aca="false">IF(OR(D9354="",E9354="",F9354=""),"",D9354*($B$7-$B$8-F9354-E9354))</f>
        <v>2401.76061456074</v>
      </c>
      <c r="H9354" s="25" t="n">
        <f aca="false">IF(D9354="","",D9354*$F$30)</f>
        <v>2649.37063210406</v>
      </c>
    </row>
    <row r="9355" customFormat="false" ht="15" hidden="false" customHeight="false" outlineLevel="0" collapsed="false">
      <c r="A9355" s="2" t="n">
        <v>9321</v>
      </c>
      <c r="B9355" s="2" t="n">
        <v>9</v>
      </c>
      <c r="C9355" s="22" t="n">
        <f aca="true">NORMSINV(MAX(RAND(),0.000000000001))</f>
        <v>-1.09832077623052</v>
      </c>
      <c r="D9355" s="24" t="n">
        <f aca="false">IF($B$11="","",$B$11*EXP($B$12*C9355))</f>
        <v>583.881288159966</v>
      </c>
      <c r="E9355" s="20" t="n">
        <f aca="true">IF($B$10="","",$B$10*(1-$B$14+2*$B$14*RAND()))</f>
        <v>3.83333646855146</v>
      </c>
      <c r="F9355" s="21" t="n">
        <f aca="false">INDEX($E$17:$E$28,B9355)</f>
        <v>4.761</v>
      </c>
      <c r="G9355" s="25" t="n">
        <f aca="false">IF(OR(D9355="",E9355="",F9355=""),"",D9355*($B$7-$B$8-F9355-E9355))</f>
        <v>2420.57536301997</v>
      </c>
      <c r="H9355" s="25" t="n">
        <f aca="false">IF(D9355="","",D9355*$F$30)</f>
        <v>2918.9393357693</v>
      </c>
    </row>
    <row r="9356" customFormat="false" ht="15" hidden="false" customHeight="false" outlineLevel="0" collapsed="false">
      <c r="A9356" s="2" t="n">
        <v>9322</v>
      </c>
      <c r="B9356" s="2" t="n">
        <v>10</v>
      </c>
      <c r="C9356" s="22" t="n">
        <f aca="true">NORMSINV(MAX(RAND(),0.000000000001))</f>
        <v>0.877297763129861</v>
      </c>
      <c r="D9356" s="24" t="n">
        <f aca="false">IF($B$11="","",$B$11*EXP($B$12*C9356))</f>
        <v>1342.32209874854</v>
      </c>
      <c r="E9356" s="20" t="n">
        <f aca="true">IF($B$10="","",$B$10*(1-$B$14+2*$B$14*RAND()))</f>
        <v>4.00153768146145</v>
      </c>
      <c r="F9356" s="21" t="n">
        <f aca="false">INDEX($E$17:$E$28,B9356)</f>
        <v>4.761</v>
      </c>
      <c r="G9356" s="25" t="n">
        <f aca="false">IF(OR(D9356="",E9356="",F9356=""),"",D9356*($B$7-$B$8-F9356-E9356))</f>
        <v>5339.03556711392</v>
      </c>
      <c r="H9356" s="25" t="n">
        <f aca="false">IF(D9356="","",D9356*$F$30)</f>
        <v>6710.53663606372</v>
      </c>
    </row>
    <row r="9357" customFormat="false" ht="15" hidden="false" customHeight="false" outlineLevel="0" collapsed="false">
      <c r="A9357" s="2" t="n">
        <v>9323</v>
      </c>
      <c r="B9357" s="2" t="n">
        <v>11</v>
      </c>
      <c r="C9357" s="22" t="n">
        <f aca="true">NORMSINV(MAX(RAND(),0.000000000001))</f>
        <v>0.277461900647789</v>
      </c>
      <c r="D9357" s="24" t="n">
        <f aca="false">IF($B$11="","",$B$11*EXP($B$12*C9357))</f>
        <v>1042.53009812371</v>
      </c>
      <c r="E9357" s="20" t="n">
        <f aca="true">IF($B$10="","",$B$10*(1-$B$14+2*$B$14*RAND()))</f>
        <v>4.07869904047907</v>
      </c>
      <c r="F9357" s="21" t="n">
        <f aca="false">INDEX($E$17:$E$28,B9357)</f>
        <v>4.761</v>
      </c>
      <c r="G9357" s="25" t="n">
        <f aca="false">IF(OR(D9357="",E9357="",F9357=""),"",D9357*($B$7-$B$8-F9357-E9357))</f>
        <v>4066.18114204136</v>
      </c>
      <c r="H9357" s="25" t="n">
        <f aca="false">IF(D9357="","",D9357*$F$30)</f>
        <v>5211.81646654006</v>
      </c>
    </row>
    <row r="9358" customFormat="false" ht="15" hidden="false" customHeight="false" outlineLevel="0" collapsed="false">
      <c r="A9358" s="2" t="n">
        <v>9324</v>
      </c>
      <c r="B9358" s="2" t="n">
        <v>12</v>
      </c>
      <c r="C9358" s="22" t="n">
        <f aca="true">NORMSINV(MAX(RAND(),0.000000000001))</f>
        <v>-0.705660572823902</v>
      </c>
      <c r="D9358" s="24" t="n">
        <f aca="false">IF($B$11="","",$B$11*EXP($B$12*C9358))</f>
        <v>688.938063828272</v>
      </c>
      <c r="E9358" s="20" t="n">
        <f aca="true">IF($B$10="","",$B$10*(1-$B$14+2*$B$14*RAND()))</f>
        <v>3.91900540281677</v>
      </c>
      <c r="F9358" s="21" t="n">
        <f aca="false">INDEX($E$17:$E$28,B9358)</f>
        <v>4.761</v>
      </c>
      <c r="G9358" s="25" t="n">
        <f aca="false">IF(OR(D9358="",E9358="",F9358=""),"",D9358*($B$7-$B$8-F9358-E9358))</f>
        <v>2797.08481693666</v>
      </c>
      <c r="H9358" s="25" t="n">
        <f aca="false">IF(D9358="","",D9358*$F$30)</f>
        <v>3444.1391686903</v>
      </c>
    </row>
    <row r="9359" customFormat="false" ht="15" hidden="false" customHeight="false" outlineLevel="0" collapsed="false">
      <c r="A9359" s="2" t="n">
        <v>9325</v>
      </c>
      <c r="B9359" s="2" t="n">
        <v>1</v>
      </c>
      <c r="C9359" s="22" t="n">
        <f aca="true">NORMSINV(MAX(RAND(),0.000000000001))</f>
        <v>0.831510661502784</v>
      </c>
      <c r="D9359" s="24" t="n">
        <f aca="false">IF($B$11="","",$B$11*EXP($B$12*C9359))</f>
        <v>1316.67272668489</v>
      </c>
      <c r="E9359" s="20" t="n">
        <f aca="true">IF($B$10="","",$B$10*(1-$B$14+2*$B$14*RAND()))</f>
        <v>3.78065605269749</v>
      </c>
      <c r="F9359" s="21" t="n">
        <f aca="false">INDEX($E$17:$E$28,B9359)</f>
        <v>4.92562580645161</v>
      </c>
      <c r="G9359" s="25" t="n">
        <f aca="false">IF(OR(D9359="",E9359="",F9359=""),"",D9359*($B$7-$B$8-F9359-E9359))</f>
        <v>5311.08666319244</v>
      </c>
      <c r="H9359" s="25" t="n">
        <f aca="false">IF(D9359="","",D9359*$F$30)</f>
        <v>6582.31029524308</v>
      </c>
    </row>
    <row r="9360" customFormat="false" ht="15" hidden="false" customHeight="false" outlineLevel="0" collapsed="false">
      <c r="A9360" s="2" t="n">
        <v>9326</v>
      </c>
      <c r="B9360" s="2" t="n">
        <v>2</v>
      </c>
      <c r="C9360" s="22" t="n">
        <f aca="true">NORMSINV(MAX(RAND(),0.000000000001))</f>
        <v>1.51317011314403</v>
      </c>
      <c r="D9360" s="24" t="n">
        <f aca="false">IF($B$11="","",$B$11*EXP($B$12*C9360))</f>
        <v>1754.76694827472</v>
      </c>
      <c r="E9360" s="20" t="n">
        <f aca="true">IF($B$10="","",$B$10*(1-$B$14+2*$B$14*RAND()))</f>
        <v>3.45343136742714</v>
      </c>
      <c r="F9360" s="21" t="n">
        <f aca="false">INDEX($E$17:$E$28,B9360)</f>
        <v>5.0612</v>
      </c>
      <c r="G9360" s="25" t="n">
        <f aca="false">IF(OR(D9360="",E9360="",F9360=""),"",D9360*($B$7-$B$8-F9360-E9360))</f>
        <v>7414.53722071561</v>
      </c>
      <c r="H9360" s="25" t="n">
        <f aca="false">IF(D9360="","",D9360*$F$30)</f>
        <v>8772.43092781499</v>
      </c>
    </row>
    <row r="9361" customFormat="false" ht="15" hidden="false" customHeight="false" outlineLevel="0" collapsed="false">
      <c r="A9361" s="2" t="n">
        <v>9327</v>
      </c>
      <c r="B9361" s="2" t="n">
        <v>3</v>
      </c>
      <c r="C9361" s="22" t="n">
        <f aca="true">NORMSINV(MAX(RAND(),0.000000000001))</f>
        <v>-1.41129097093937</v>
      </c>
      <c r="D9361" s="24" t="n">
        <f aca="false">IF($B$11="","",$B$11*EXP($B$12*C9361))</f>
        <v>511.743062675448</v>
      </c>
      <c r="E9361" s="20" t="n">
        <f aca="true">IF($B$10="","",$B$10*(1-$B$14+2*$B$14*RAND()))</f>
        <v>3.78713240142424</v>
      </c>
      <c r="F9361" s="21" t="n">
        <f aca="false">INDEX($E$17:$E$28,B9361)</f>
        <v>5.0612</v>
      </c>
      <c r="G9361" s="25" t="n">
        <f aca="false">IF(OR(D9361="",E9361="",F9361=""),"",D9361*($B$7-$B$8-F9361-E9361))</f>
        <v>1991.53389580997</v>
      </c>
      <c r="H9361" s="25" t="n">
        <f aca="false">IF(D9361="","",D9361*$F$30)</f>
        <v>2558.3059189271</v>
      </c>
    </row>
    <row r="9362" customFormat="false" ht="15" hidden="false" customHeight="false" outlineLevel="0" collapsed="false">
      <c r="A9362" s="2" t="n">
        <v>9328</v>
      </c>
      <c r="B9362" s="2" t="n">
        <v>4</v>
      </c>
      <c r="C9362" s="22" t="n">
        <f aca="true">NORMSINV(MAX(RAND(),0.000000000001))</f>
        <v>0.56131577659175</v>
      </c>
      <c r="D9362" s="24" t="n">
        <f aca="false">IF($B$11="","",$B$11*EXP($B$12*C9362))</f>
        <v>1174.98682732339</v>
      </c>
      <c r="E9362" s="20" t="n">
        <f aca="true">IF($B$10="","",$B$10*(1-$B$14+2*$B$14*RAND()))</f>
        <v>3.67700075493241</v>
      </c>
      <c r="F9362" s="21" t="n">
        <f aca="false">INDEX($E$17:$E$28,B9362)</f>
        <v>4.89657419354839</v>
      </c>
      <c r="G9362" s="25" t="n">
        <f aca="false">IF(OR(D9362="",E9362="",F9362=""),"",D9362*($B$7-$B$8-F9362-E9362))</f>
        <v>4895.49455256522</v>
      </c>
      <c r="H9362" s="25" t="n">
        <f aca="false">IF(D9362="","",D9362*$F$30)</f>
        <v>5873.99414715507</v>
      </c>
    </row>
    <row r="9363" customFormat="false" ht="15" hidden="false" customHeight="false" outlineLevel="0" collapsed="false">
      <c r="A9363" s="2" t="n">
        <v>9329</v>
      </c>
      <c r="B9363" s="2" t="n">
        <v>5</v>
      </c>
      <c r="C9363" s="22" t="n">
        <f aca="true">NORMSINV(MAX(RAND(),0.000000000001))</f>
        <v>0.915376979548523</v>
      </c>
      <c r="D9363" s="24" t="n">
        <f aca="false">IF($B$11="","",$B$11*EXP($B$12*C9363))</f>
        <v>1364.03376482594</v>
      </c>
      <c r="E9363" s="20" t="n">
        <f aca="true">IF($B$10="","",$B$10*(1-$B$14+2*$B$14*RAND()))</f>
        <v>3.94580928627818</v>
      </c>
      <c r="F9363" s="21" t="n">
        <f aca="false">INDEX($E$17:$E$28,B9363)</f>
        <v>4.761</v>
      </c>
      <c r="G9363" s="25" t="n">
        <f aca="false">IF(OR(D9363="",E9363="",F9363=""),"",D9363*($B$7-$B$8-F9363-E9363))</f>
        <v>5501.40831349898</v>
      </c>
      <c r="H9363" s="25" t="n">
        <f aca="false">IF(D9363="","",D9363*$F$30)</f>
        <v>6819.07759711782</v>
      </c>
    </row>
    <row r="9364" customFormat="false" ht="15" hidden="false" customHeight="false" outlineLevel="0" collapsed="false">
      <c r="A9364" s="2" t="n">
        <v>9330</v>
      </c>
      <c r="B9364" s="2" t="n">
        <v>6</v>
      </c>
      <c r="C9364" s="22" t="n">
        <f aca="true">NORMSINV(MAX(RAND(),0.000000000001))</f>
        <v>0.480849642046766</v>
      </c>
      <c r="D9364" s="24" t="n">
        <f aca="false">IF($B$11="","",$B$11*EXP($B$12*C9364))</f>
        <v>1135.81588952914</v>
      </c>
      <c r="E9364" s="20" t="n">
        <f aca="true">IF($B$10="","",$B$10*(1-$B$14+2*$B$14*RAND()))</f>
        <v>4.10310974821026</v>
      </c>
      <c r="F9364" s="21" t="n">
        <f aca="false">INDEX($E$17:$E$28,B9364)</f>
        <v>4.761</v>
      </c>
      <c r="G9364" s="25" t="n">
        <f aca="false">IF(OR(D9364="",E9364="",F9364=""),"",D9364*($B$7-$B$8-F9364-E9364))</f>
        <v>4402.29773405389</v>
      </c>
      <c r="H9364" s="25" t="n">
        <f aca="false">IF(D9364="","",D9364*$F$30)</f>
        <v>5678.17079493408</v>
      </c>
    </row>
    <row r="9365" customFormat="false" ht="15" hidden="false" customHeight="false" outlineLevel="0" collapsed="false">
      <c r="A9365" s="2" t="n">
        <v>9331</v>
      </c>
      <c r="B9365" s="2" t="n">
        <v>7</v>
      </c>
      <c r="C9365" s="22" t="n">
        <f aca="true">NORMSINV(MAX(RAND(),0.000000000001))</f>
        <v>-2.27539157645387</v>
      </c>
      <c r="D9365" s="24" t="n">
        <f aca="false">IF($B$11="","",$B$11*EXP($B$12*C9365))</f>
        <v>355.569238697971</v>
      </c>
      <c r="E9365" s="20" t="n">
        <f aca="true">IF($B$10="","",$B$10*(1-$B$14+2*$B$14*RAND()))</f>
        <v>3.61757935975152</v>
      </c>
      <c r="F9365" s="21" t="n">
        <f aca="false">INDEX($E$17:$E$28,B9365)</f>
        <v>4.761</v>
      </c>
      <c r="G9365" s="25" t="n">
        <f aca="false">IF(OR(D9365="",E9365="",F9365=""),"",D9365*($B$7-$B$8-F9365-E9365))</f>
        <v>1550.78701669477</v>
      </c>
      <c r="H9365" s="25" t="n">
        <f aca="false">IF(D9365="","",D9365*$F$30)</f>
        <v>1777.5617380989</v>
      </c>
    </row>
    <row r="9366" customFormat="false" ht="15" hidden="false" customHeight="false" outlineLevel="0" collapsed="false">
      <c r="A9366" s="2" t="n">
        <v>9332</v>
      </c>
      <c r="B9366" s="2" t="n">
        <v>8</v>
      </c>
      <c r="C9366" s="22" t="n">
        <f aca="true">NORMSINV(MAX(RAND(),0.000000000001))</f>
        <v>-0.184574676853079</v>
      </c>
      <c r="D9366" s="24" t="n">
        <f aca="false">IF($B$11="","",$B$11*EXP($B$12*C9366))</f>
        <v>858.098838113164</v>
      </c>
      <c r="E9366" s="20" t="n">
        <f aca="true">IF($B$10="","",$B$10*(1-$B$14+2*$B$14*RAND()))</f>
        <v>3.51552323871309</v>
      </c>
      <c r="F9366" s="21" t="n">
        <f aca="false">INDEX($E$17:$E$28,B9366)</f>
        <v>4.761</v>
      </c>
      <c r="G9366" s="25" t="n">
        <f aca="false">IF(OR(D9366="",E9366="",F9366=""),"",D9366*($B$7-$B$8-F9366-E9366))</f>
        <v>3830.1042228054</v>
      </c>
      <c r="H9366" s="25" t="n">
        <f aca="false">IF(D9366="","",D9366*$F$30)</f>
        <v>4289.80771149533</v>
      </c>
    </row>
    <row r="9367" customFormat="false" ht="15" hidden="false" customHeight="false" outlineLevel="0" collapsed="false">
      <c r="A9367" s="2" t="n">
        <v>9333</v>
      </c>
      <c r="B9367" s="2" t="n">
        <v>9</v>
      </c>
      <c r="C9367" s="22" t="n">
        <f aca="true">NORMSINV(MAX(RAND(),0.000000000001))</f>
        <v>0.625972290104455</v>
      </c>
      <c r="D9367" s="24" t="n">
        <f aca="false">IF($B$11="","",$B$11*EXP($B$12*C9367))</f>
        <v>1207.43828748179</v>
      </c>
      <c r="E9367" s="20" t="n">
        <f aca="true">IF($B$10="","",$B$10*(1-$B$14+2*$B$14*RAND()))</f>
        <v>3.45117515739588</v>
      </c>
      <c r="F9367" s="21" t="n">
        <f aca="false">INDEX($E$17:$E$28,B9367)</f>
        <v>4.761</v>
      </c>
      <c r="G9367" s="25" t="n">
        <f aca="false">IF(OR(D9367="",E9367="",F9367=""),"",D9367*($B$7-$B$8-F9367-E9367))</f>
        <v>5467.06907397143</v>
      </c>
      <c r="H9367" s="25" t="n">
        <f aca="false">IF(D9367="","",D9367*$F$30)</f>
        <v>6036.22548677896</v>
      </c>
    </row>
    <row r="9368" customFormat="false" ht="15" hidden="false" customHeight="false" outlineLevel="0" collapsed="false">
      <c r="A9368" s="2" t="n">
        <v>9334</v>
      </c>
      <c r="B9368" s="2" t="n">
        <v>10</v>
      </c>
      <c r="C9368" s="22" t="n">
        <f aca="true">NORMSINV(MAX(RAND(),0.000000000001))</f>
        <v>-2.02826978723437</v>
      </c>
      <c r="D9368" s="24" t="n">
        <f aca="false">IF($B$11="","",$B$11*EXP($B$12*C9368))</f>
        <v>394.590583932709</v>
      </c>
      <c r="E9368" s="20" t="n">
        <f aca="true">IF($B$10="","",$B$10*(1-$B$14+2*$B$14*RAND()))</f>
        <v>3.64970523871595</v>
      </c>
      <c r="F9368" s="21" t="n">
        <f aca="false">INDEX($E$17:$E$28,B9368)</f>
        <v>4.761</v>
      </c>
      <c r="G9368" s="25" t="n">
        <f aca="false">IF(OR(D9368="",E9368="",F9368=""),"",D9368*($B$7-$B$8-F9368-E9368))</f>
        <v>1708.29894787189</v>
      </c>
      <c r="H9368" s="25" t="n">
        <f aca="false">IF(D9368="","",D9368*$F$30)</f>
        <v>1972.6372471964</v>
      </c>
    </row>
    <row r="9369" customFormat="false" ht="15" hidden="false" customHeight="false" outlineLevel="0" collapsed="false">
      <c r="A9369" s="2" t="n">
        <v>9335</v>
      </c>
      <c r="B9369" s="2" t="n">
        <v>11</v>
      </c>
      <c r="C9369" s="22" t="n">
        <f aca="true">NORMSINV(MAX(RAND(),0.000000000001))</f>
        <v>0.456819688839706</v>
      </c>
      <c r="D9369" s="24" t="n">
        <f aca="false">IF($B$11="","",$B$11*EXP($B$12*C9369))</f>
        <v>1124.37331960835</v>
      </c>
      <c r="E9369" s="20" t="n">
        <f aca="true">IF($B$10="","",$B$10*(1-$B$14+2*$B$14*RAND()))</f>
        <v>3.83874019221046</v>
      </c>
      <c r="F9369" s="21" t="n">
        <f aca="false">INDEX($E$17:$E$28,B9369)</f>
        <v>4.761</v>
      </c>
      <c r="G9369" s="25" t="n">
        <f aca="false">IF(OR(D9369="",E9369="",F9369=""),"",D9369*($B$7-$B$8-F9369-E9369))</f>
        <v>4655.19766412537</v>
      </c>
      <c r="H9369" s="25" t="n">
        <f aca="false">IF(D9369="","",D9369*$F$30)</f>
        <v>5620.96709938608</v>
      </c>
    </row>
    <row r="9370" customFormat="false" ht="15" hidden="false" customHeight="false" outlineLevel="0" collapsed="false">
      <c r="A9370" s="2" t="n">
        <v>9336</v>
      </c>
      <c r="B9370" s="2" t="n">
        <v>12</v>
      </c>
      <c r="C9370" s="22" t="n">
        <f aca="true">NORMSINV(MAX(RAND(),0.000000000001))</f>
        <v>-0.226391897006002</v>
      </c>
      <c r="D9370" s="24" t="n">
        <f aca="false">IF($B$11="","",$B$11*EXP($B$12*C9370))</f>
        <v>843.111260740872</v>
      </c>
      <c r="E9370" s="20" t="n">
        <f aca="true">IF($B$10="","",$B$10*(1-$B$14+2*$B$14*RAND()))</f>
        <v>3.88028558937273</v>
      </c>
      <c r="F9370" s="21" t="n">
        <f aca="false">INDEX($E$17:$E$28,B9370)</f>
        <v>4.761</v>
      </c>
      <c r="G9370" s="25" t="n">
        <f aca="false">IF(OR(D9370="",E9370="",F9370=""),"",D9370*($B$7-$B$8-F9370-E9370))</f>
        <v>3455.67227416074</v>
      </c>
      <c r="H9370" s="25" t="n">
        <f aca="false">IF(D9370="","",D9370*$F$30)</f>
        <v>4214.88181469577</v>
      </c>
    </row>
    <row r="9371" customFormat="false" ht="15" hidden="false" customHeight="false" outlineLevel="0" collapsed="false">
      <c r="A9371" s="2" t="n">
        <v>9337</v>
      </c>
      <c r="B9371" s="2" t="n">
        <v>1</v>
      </c>
      <c r="C9371" s="22" t="n">
        <f aca="true">NORMSINV(MAX(RAND(),0.000000000001))</f>
        <v>2.05804281009808</v>
      </c>
      <c r="D9371" s="24" t="n">
        <f aca="false">IF($B$11="","",$B$11*EXP($B$12*C9371))</f>
        <v>2207.64628934597</v>
      </c>
      <c r="E9371" s="20" t="n">
        <f aca="true">IF($B$10="","",$B$10*(1-$B$14+2*$B$14*RAND()))</f>
        <v>3.62930394248852</v>
      </c>
      <c r="F9371" s="21" t="n">
        <f aca="false">INDEX($E$17:$E$28,B9371)</f>
        <v>4.92562580645161</v>
      </c>
      <c r="G9371" s="25" t="n">
        <f aca="false">IF(OR(D9371="",E9371="",F9371=""),"",D9371*($B$7-$B$8-F9371-E9371))</f>
        <v>9239.15481040453</v>
      </c>
      <c r="H9371" s="25" t="n">
        <f aca="false">IF(D9371="","",D9371*$F$30)</f>
        <v>11036.4653296984</v>
      </c>
    </row>
    <row r="9372" customFormat="false" ht="15" hidden="false" customHeight="false" outlineLevel="0" collapsed="false">
      <c r="A9372" s="2" t="n">
        <v>9338</v>
      </c>
      <c r="B9372" s="2" t="n">
        <v>2</v>
      </c>
      <c r="C9372" s="22" t="n">
        <f aca="true">NORMSINV(MAX(RAND(),0.000000000001))</f>
        <v>0.601325217199306</v>
      </c>
      <c r="D9372" s="24" t="n">
        <f aca="false">IF($B$11="","",$B$11*EXP($B$12*C9372))</f>
        <v>1194.96340010201</v>
      </c>
      <c r="E9372" s="20" t="n">
        <f aca="true">IF($B$10="","",$B$10*(1-$B$14+2*$B$14*RAND()))</f>
        <v>3.77347524652279</v>
      </c>
      <c r="F9372" s="21" t="n">
        <f aca="false">INDEX($E$17:$E$28,B9372)</f>
        <v>5.0612</v>
      </c>
      <c r="G9372" s="25" t="n">
        <f aca="false">IF(OR(D9372="",E9372="",F9372=""),"",D9372*($B$7-$B$8-F9372-E9372))</f>
        <v>4666.72014591765</v>
      </c>
      <c r="H9372" s="25" t="n">
        <f aca="false">IF(D9372="","",D9372*$F$30)</f>
        <v>5973.86102978995</v>
      </c>
    </row>
    <row r="9373" customFormat="false" ht="15" hidden="false" customHeight="false" outlineLevel="0" collapsed="false">
      <c r="A9373" s="2" t="n">
        <v>9339</v>
      </c>
      <c r="B9373" s="2" t="n">
        <v>3</v>
      </c>
      <c r="C9373" s="22" t="n">
        <f aca="true">NORMSINV(MAX(RAND(),0.000000000001))</f>
        <v>-0.972449396492209</v>
      </c>
      <c r="D9373" s="24" t="n">
        <f aca="false">IF($B$11="","",$B$11*EXP($B$12*C9373))</f>
        <v>615.685090884377</v>
      </c>
      <c r="E9373" s="20" t="n">
        <f aca="true">IF($B$10="","",$B$10*(1-$B$14+2*$B$14*RAND()))</f>
        <v>3.96024084805588</v>
      </c>
      <c r="F9373" s="21" t="n">
        <f aca="false">INDEX($E$17:$E$28,B9373)</f>
        <v>5.0612</v>
      </c>
      <c r="G9373" s="25" t="n">
        <f aca="false">IF(OR(D9373="",E9373="",F9373=""),"",D9373*($B$7-$B$8-F9373-E9373))</f>
        <v>2289.46142942365</v>
      </c>
      <c r="H9373" s="25" t="n">
        <f aca="false">IF(D9373="","",D9373*$F$30)</f>
        <v>3077.93290634918</v>
      </c>
    </row>
    <row r="9374" customFormat="false" ht="15" hidden="false" customHeight="false" outlineLevel="0" collapsed="false">
      <c r="A9374" s="2" t="n">
        <v>9340</v>
      </c>
      <c r="B9374" s="2" t="n">
        <v>4</v>
      </c>
      <c r="C9374" s="22" t="n">
        <f aca="true">NORMSINV(MAX(RAND(),0.000000000001))</f>
        <v>0.528835168469671</v>
      </c>
      <c r="D9374" s="24" t="n">
        <f aca="false">IF($B$11="","",$B$11*EXP($B$12*C9374))</f>
        <v>1159.01523664108</v>
      </c>
      <c r="E9374" s="20" t="n">
        <f aca="true">IF($B$10="","",$B$10*(1-$B$14+2*$B$14*RAND()))</f>
        <v>3.84120237386552</v>
      </c>
      <c r="F9374" s="21" t="n">
        <f aca="false">INDEX($E$17:$E$28,B9374)</f>
        <v>4.89657419354839</v>
      </c>
      <c r="G9374" s="25" t="n">
        <f aca="false">IF(OR(D9374="",E9374="",F9374=""),"",D9374*($B$7-$B$8-F9374-E9374))</f>
        <v>4638.63793880925</v>
      </c>
      <c r="H9374" s="25" t="n">
        <f aca="false">IF(D9374="","",D9374*$F$30)</f>
        <v>5794.1489710161</v>
      </c>
    </row>
    <row r="9375" customFormat="false" ht="15" hidden="false" customHeight="false" outlineLevel="0" collapsed="false">
      <c r="A9375" s="2" t="n">
        <v>9341</v>
      </c>
      <c r="B9375" s="2" t="n">
        <v>5</v>
      </c>
      <c r="C9375" s="22" t="n">
        <f aca="true">NORMSINV(MAX(RAND(),0.000000000001))</f>
        <v>0.36477040562664</v>
      </c>
      <c r="D9375" s="24" t="n">
        <f aca="false">IF($B$11="","",$B$11*EXP($B$12*C9375))</f>
        <v>1081.59779402094</v>
      </c>
      <c r="E9375" s="20" t="n">
        <f aca="true">IF($B$10="","",$B$10*(1-$B$14+2*$B$14*RAND()))</f>
        <v>3.74809705742144</v>
      </c>
      <c r="F9375" s="21" t="n">
        <f aca="false">INDEX($E$17:$E$28,B9375)</f>
        <v>4.761</v>
      </c>
      <c r="G9375" s="25" t="n">
        <f aca="false">IF(OR(D9375="",E9375="",F9375=""),"",D9375*($B$7-$B$8-F9375-E9375))</f>
        <v>4576.13528940967</v>
      </c>
      <c r="H9375" s="25" t="n">
        <f aca="false">IF(D9375="","",D9375*$F$30)</f>
        <v>5407.12369186947</v>
      </c>
    </row>
    <row r="9376" customFormat="false" ht="15" hidden="false" customHeight="false" outlineLevel="0" collapsed="false">
      <c r="A9376" s="2" t="n">
        <v>9342</v>
      </c>
      <c r="B9376" s="2" t="n">
        <v>6</v>
      </c>
      <c r="C9376" s="22" t="n">
        <f aca="true">NORMSINV(MAX(RAND(),0.000000000001))</f>
        <v>1.22069555694006</v>
      </c>
      <c r="D9376" s="24" t="n">
        <f aca="false">IF($B$11="","",$B$11*EXP($B$12*C9376))</f>
        <v>1551.30606947232</v>
      </c>
      <c r="E9376" s="20" t="n">
        <f aca="true">IF($B$10="","",$B$10*(1-$B$14+2*$B$14*RAND()))</f>
        <v>3.95414534113549</v>
      </c>
      <c r="F9376" s="21" t="n">
        <f aca="false">INDEX($E$17:$E$28,B9376)</f>
        <v>4.761</v>
      </c>
      <c r="G9376" s="25" t="n">
        <f aca="false">IF(OR(D9376="",E9376="",F9376=""),"",D9376*($B$7-$B$8-F9376-E9376))</f>
        <v>6243.78146104047</v>
      </c>
      <c r="H9376" s="25" t="n">
        <f aca="false">IF(D9376="","",D9376*$F$30)</f>
        <v>7755.28930250604</v>
      </c>
    </row>
    <row r="9377" customFormat="false" ht="15" hidden="false" customHeight="false" outlineLevel="0" collapsed="false">
      <c r="A9377" s="2" t="n">
        <v>9343</v>
      </c>
      <c r="B9377" s="2" t="n">
        <v>7</v>
      </c>
      <c r="C9377" s="22" t="n">
        <f aca="true">NORMSINV(MAX(RAND(),0.000000000001))</f>
        <v>-0.940431926182901</v>
      </c>
      <c r="D9377" s="24" t="n">
        <f aca="false">IF($B$11="","",$B$11*EXP($B$12*C9377))</f>
        <v>624.047627929927</v>
      </c>
      <c r="E9377" s="20" t="n">
        <f aca="true">IF($B$10="","",$B$10*(1-$B$14+2*$B$14*RAND()))</f>
        <v>3.66189212653285</v>
      </c>
      <c r="F9377" s="21" t="n">
        <f aca="false">INDEX($E$17:$E$28,B9377)</f>
        <v>4.761</v>
      </c>
      <c r="G9377" s="25" t="n">
        <f aca="false">IF(OR(D9377="",E9377="",F9377=""),"",D9377*($B$7-$B$8-F9377-E9377))</f>
        <v>2694.08092795478</v>
      </c>
      <c r="H9377" s="25" t="n">
        <f aca="false">IF(D9377="","",D9377*$F$30)</f>
        <v>3119.73890154729</v>
      </c>
    </row>
    <row r="9378" customFormat="false" ht="15" hidden="false" customHeight="false" outlineLevel="0" collapsed="false">
      <c r="A9378" s="2" t="n">
        <v>9344</v>
      </c>
      <c r="B9378" s="2" t="n">
        <v>8</v>
      </c>
      <c r="C9378" s="22" t="n">
        <f aca="true">NORMSINV(MAX(RAND(),0.000000000001))</f>
        <v>0.291859352859819</v>
      </c>
      <c r="D9378" s="24" t="n">
        <f aca="false">IF($B$11="","",$B$11*EXP($B$12*C9378))</f>
        <v>1048.87393222929</v>
      </c>
      <c r="E9378" s="20" t="n">
        <f aca="true">IF($B$10="","",$B$10*(1-$B$14+2*$B$14*RAND()))</f>
        <v>3.76711710795515</v>
      </c>
      <c r="F9378" s="21" t="n">
        <f aca="false">INDEX($E$17:$E$28,B9378)</f>
        <v>4.761</v>
      </c>
      <c r="G9378" s="25" t="n">
        <f aca="false">IF(OR(D9378="",E9378="",F9378=""),"",D9378*($B$7-$B$8-F9378-E9378))</f>
        <v>4417.73417106835</v>
      </c>
      <c r="H9378" s="25" t="n">
        <f aca="false">IF(D9378="","",D9378*$F$30)</f>
        <v>5243.53056200066</v>
      </c>
    </row>
    <row r="9379" customFormat="false" ht="15" hidden="false" customHeight="false" outlineLevel="0" collapsed="false">
      <c r="A9379" s="2" t="n">
        <v>9345</v>
      </c>
      <c r="B9379" s="2" t="n">
        <v>9</v>
      </c>
      <c r="C9379" s="22" t="n">
        <f aca="true">NORMSINV(MAX(RAND(),0.000000000001))</f>
        <v>0.785849957437434</v>
      </c>
      <c r="D9379" s="24" t="n">
        <f aca="false">IF($B$11="","",$B$11*EXP($B$12*C9379))</f>
        <v>1291.58225557834</v>
      </c>
      <c r="E9379" s="20" t="n">
        <f aca="true">IF($B$10="","",$B$10*(1-$B$14+2*$B$14*RAND()))</f>
        <v>3.76868585115103</v>
      </c>
      <c r="F9379" s="21" t="n">
        <f aca="false">INDEX($E$17:$E$28,B9379)</f>
        <v>4.761</v>
      </c>
      <c r="G9379" s="25" t="n">
        <f aca="false">IF(OR(D9379="",E9379="",F9379=""),"",D9379*($B$7-$B$8-F9379-E9379))</f>
        <v>5437.96704506376</v>
      </c>
      <c r="H9379" s="25" t="n">
        <f aca="false">IF(D9379="","",D9379*$F$30)</f>
        <v>6456.87801208725</v>
      </c>
    </row>
    <row r="9380" customFormat="false" ht="15" hidden="false" customHeight="false" outlineLevel="0" collapsed="false">
      <c r="A9380" s="2" t="n">
        <v>9346</v>
      </c>
      <c r="B9380" s="2" t="n">
        <v>10</v>
      </c>
      <c r="C9380" s="22" t="n">
        <f aca="true">NORMSINV(MAX(RAND(),0.000000000001))</f>
        <v>0.938106247634776</v>
      </c>
      <c r="D9380" s="24" t="n">
        <f aca="false">IF($B$11="","",$B$11*EXP($B$12*C9380))</f>
        <v>1377.16034162898</v>
      </c>
      <c r="E9380" s="20" t="n">
        <f aca="true">IF($B$10="","",$B$10*(1-$B$14+2*$B$14*RAND()))</f>
        <v>3.57327190967728</v>
      </c>
      <c r="F9380" s="21" t="n">
        <f aca="false">INDEX($E$17:$E$28,B9380)</f>
        <v>4.761</v>
      </c>
      <c r="G9380" s="25" t="n">
        <f aca="false">IF(OR(D9380="",E9380="",F9380=""),"",D9380*($B$7-$B$8-F9380-E9380))</f>
        <v>6067.39400199324</v>
      </c>
      <c r="H9380" s="25" t="n">
        <f aca="false">IF(D9380="","",D9380*$F$30)</f>
        <v>6884.6999798716</v>
      </c>
    </row>
    <row r="9381" customFormat="false" ht="15" hidden="false" customHeight="false" outlineLevel="0" collapsed="false">
      <c r="A9381" s="2" t="n">
        <v>9347</v>
      </c>
      <c r="B9381" s="2" t="n">
        <v>11</v>
      </c>
      <c r="C9381" s="22" t="n">
        <f aca="true">NORMSINV(MAX(RAND(),0.000000000001))</f>
        <v>-1.95206649830171</v>
      </c>
      <c r="D9381" s="24" t="n">
        <f aca="false">IF($B$11="","",$B$11*EXP($B$12*C9381))</f>
        <v>407.466292374582</v>
      </c>
      <c r="E9381" s="20" t="n">
        <f aca="true">IF($B$10="","",$B$10*(1-$B$14+2*$B$14*RAND()))</f>
        <v>3.49034279839012</v>
      </c>
      <c r="F9381" s="21" t="n">
        <f aca="false">INDEX($E$17:$E$28,B9381)</f>
        <v>4.761</v>
      </c>
      <c r="G9381" s="25" t="n">
        <f aca="false">IF(OR(D9381="",E9381="",F9381=""),"",D9381*($B$7-$B$8-F9381-E9381))</f>
        <v>1828.97650768045</v>
      </c>
      <c r="H9381" s="25" t="n">
        <f aca="false">IF(D9381="","",D9381*$F$30)</f>
        <v>2037.00548883901</v>
      </c>
    </row>
    <row r="9382" customFormat="false" ht="15" hidden="false" customHeight="false" outlineLevel="0" collapsed="false">
      <c r="A9382" s="2" t="n">
        <v>9348</v>
      </c>
      <c r="B9382" s="2" t="n">
        <v>12</v>
      </c>
      <c r="C9382" s="22" t="n">
        <f aca="true">NORMSINV(MAX(RAND(),0.000000000001))</f>
        <v>0.437416333298315</v>
      </c>
      <c r="D9382" s="24" t="n">
        <f aca="false">IF($B$11="","",$B$11*EXP($B$12*C9382))</f>
        <v>1115.21801572257</v>
      </c>
      <c r="E9382" s="20" t="n">
        <f aca="true">IF($B$10="","",$B$10*(1-$B$14+2*$B$14*RAND()))</f>
        <v>3.53202572264272</v>
      </c>
      <c r="F9382" s="21" t="n">
        <f aca="false">INDEX($E$17:$E$28,B9382)</f>
        <v>4.761</v>
      </c>
      <c r="G9382" s="25" t="n">
        <f aca="false">IF(OR(D9382="",E9382="",F9382=""),"",D9382*($B$7-$B$8-F9382-E9382))</f>
        <v>4959.34582956369</v>
      </c>
      <c r="H9382" s="25" t="n">
        <f aca="false">IF(D9382="","",D9382*$F$30)</f>
        <v>5575.19790420026</v>
      </c>
    </row>
    <row r="9383" customFormat="false" ht="15" hidden="false" customHeight="false" outlineLevel="0" collapsed="false">
      <c r="A9383" s="2" t="n">
        <v>9349</v>
      </c>
      <c r="B9383" s="2" t="n">
        <v>1</v>
      </c>
      <c r="C9383" s="22" t="n">
        <f aca="true">NORMSINV(MAX(RAND(),0.000000000001))</f>
        <v>-0.48918193273682</v>
      </c>
      <c r="D9383" s="24" t="n">
        <f aca="false">IF($B$11="","",$B$11*EXP($B$12*C9383))</f>
        <v>754.736081592855</v>
      </c>
      <c r="E9383" s="20" t="n">
        <f aca="true">IF($B$10="","",$B$10*(1-$B$14+2*$B$14*RAND()))</f>
        <v>3.70651016752541</v>
      </c>
      <c r="F9383" s="21" t="n">
        <f aca="false">INDEX($E$17:$E$28,B9383)</f>
        <v>4.92562580645161</v>
      </c>
      <c r="G9383" s="25" t="n">
        <f aca="false">IF(OR(D9383="",E9383="",F9383=""),"",D9383*($B$7-$B$8-F9383-E9383))</f>
        <v>3100.35319871683</v>
      </c>
      <c r="H9383" s="25" t="n">
        <f aca="false">IF(D9383="","",D9383*$F$30)</f>
        <v>3773.076619099</v>
      </c>
    </row>
    <row r="9384" customFormat="false" ht="15" hidden="false" customHeight="false" outlineLevel="0" collapsed="false">
      <c r="A9384" s="2" t="n">
        <v>9350</v>
      </c>
      <c r="B9384" s="2" t="n">
        <v>2</v>
      </c>
      <c r="C9384" s="22" t="n">
        <f aca="true">NORMSINV(MAX(RAND(),0.000000000001))</f>
        <v>-0.160387063308291</v>
      </c>
      <c r="D9384" s="24" t="n">
        <f aca="false">IF($B$11="","",$B$11*EXP($B$12*C9384))</f>
        <v>866.889162525601</v>
      </c>
      <c r="E9384" s="20" t="n">
        <f aca="true">IF($B$10="","",$B$10*(1-$B$14+2*$B$14*RAND()))</f>
        <v>3.74391440297108</v>
      </c>
      <c r="F9384" s="21" t="n">
        <f aca="false">INDEX($E$17:$E$28,B9384)</f>
        <v>5.0612</v>
      </c>
      <c r="G9384" s="25" t="n">
        <f aca="false">IF(OR(D9384="",E9384="",F9384=""),"",D9384*($B$7-$B$8-F9384-E9384))</f>
        <v>3411.10967984245</v>
      </c>
      <c r="H9384" s="25" t="n">
        <f aca="false">IF(D9384="","",D9384*$F$30)</f>
        <v>4333.75230129798</v>
      </c>
    </row>
    <row r="9385" customFormat="false" ht="15" hidden="false" customHeight="false" outlineLevel="0" collapsed="false">
      <c r="A9385" s="2" t="n">
        <v>9351</v>
      </c>
      <c r="B9385" s="2" t="n">
        <v>3</v>
      </c>
      <c r="C9385" s="22" t="n">
        <f aca="true">NORMSINV(MAX(RAND(),0.000000000001))</f>
        <v>-1.2295018336452</v>
      </c>
      <c r="D9385" s="24" t="n">
        <f aca="false">IF($B$11="","",$B$11*EXP($B$12*C9385))</f>
        <v>552.482877638094</v>
      </c>
      <c r="E9385" s="20" t="n">
        <f aca="true">IF($B$10="","",$B$10*(1-$B$14+2*$B$14*RAND()))</f>
        <v>3.67941333728464</v>
      </c>
      <c r="F9385" s="21" t="n">
        <f aca="false">INDEX($E$17:$E$28,B9385)</f>
        <v>5.0612</v>
      </c>
      <c r="G9385" s="25" t="n">
        <f aca="false">IF(OR(D9385="",E9385="",F9385=""),"",D9385*($B$7-$B$8-F9385-E9385))</f>
        <v>2209.5926522044</v>
      </c>
      <c r="H9385" s="25" t="n">
        <f aca="false">IF(D9385="","",D9385*$F$30)</f>
        <v>2761.97240188836</v>
      </c>
    </row>
    <row r="9386" customFormat="false" ht="15" hidden="false" customHeight="false" outlineLevel="0" collapsed="false">
      <c r="A9386" s="2" t="n">
        <v>9352</v>
      </c>
      <c r="B9386" s="2" t="n">
        <v>4</v>
      </c>
      <c r="C9386" s="22" t="n">
        <f aca="true">NORMSINV(MAX(RAND(),0.000000000001))</f>
        <v>0.274843941857621</v>
      </c>
      <c r="D9386" s="24" t="n">
        <f aca="false">IF($B$11="","",$B$11*EXP($B$12*C9386))</f>
        <v>1041.38069744431</v>
      </c>
      <c r="E9386" s="20" t="n">
        <f aca="true">IF($B$10="","",$B$10*(1-$B$14+2*$B$14*RAND()))</f>
        <v>4.05331776497541</v>
      </c>
      <c r="F9386" s="21" t="n">
        <f aca="false">INDEX($E$17:$E$28,B9386)</f>
        <v>4.89657419354839</v>
      </c>
      <c r="G9386" s="25" t="n">
        <f aca="false">IF(OR(D9386="",E9386="",F9386=""),"",D9386*($B$7-$B$8-F9386-E9386))</f>
        <v>3946.94535562177</v>
      </c>
      <c r="H9386" s="25" t="n">
        <f aca="false">IF(D9386="","",D9386*$F$30)</f>
        <v>5206.07038266359</v>
      </c>
    </row>
    <row r="9387" customFormat="false" ht="15" hidden="false" customHeight="false" outlineLevel="0" collapsed="false">
      <c r="A9387" s="2" t="n">
        <v>9353</v>
      </c>
      <c r="B9387" s="2" t="n">
        <v>5</v>
      </c>
      <c r="C9387" s="22" t="n">
        <f aca="true">NORMSINV(MAX(RAND(),0.000000000001))</f>
        <v>0.619013740638198</v>
      </c>
      <c r="D9387" s="24" t="n">
        <f aca="false">IF($B$11="","",$B$11*EXP($B$12*C9387))</f>
        <v>1203.90314697715</v>
      </c>
      <c r="E9387" s="20" t="n">
        <f aca="true">IF($B$10="","",$B$10*(1-$B$14+2*$B$14*RAND()))</f>
        <v>4.12298017770423</v>
      </c>
      <c r="F9387" s="21" t="n">
        <f aca="false">INDEX($E$17:$E$28,B9387)</f>
        <v>4.761</v>
      </c>
      <c r="G9387" s="25" t="n">
        <f aca="false">IF(OR(D9387="",E9387="",F9387=""),"",D9387*($B$7-$B$8-F9387-E9387))</f>
        <v>4642.27439886814</v>
      </c>
      <c r="H9387" s="25" t="n">
        <f aca="false">IF(D9387="","",D9387*$F$30)</f>
        <v>6018.55261236816</v>
      </c>
    </row>
    <row r="9388" customFormat="false" ht="15" hidden="false" customHeight="false" outlineLevel="0" collapsed="false">
      <c r="A9388" s="2" t="n">
        <v>9354</v>
      </c>
      <c r="B9388" s="2" t="n">
        <v>6</v>
      </c>
      <c r="C9388" s="22" t="n">
        <f aca="true">NORMSINV(MAX(RAND(),0.000000000001))</f>
        <v>-2.16770800585142</v>
      </c>
      <c r="D9388" s="24" t="n">
        <f aca="false">IF($B$11="","",$B$11*EXP($B$12*C9388))</f>
        <v>372.074535033711</v>
      </c>
      <c r="E9388" s="20" t="n">
        <f aca="true">IF($B$10="","",$B$10*(1-$B$14+2*$B$14*RAND()))</f>
        <v>4.0143760275637</v>
      </c>
      <c r="F9388" s="21" t="n">
        <f aca="false">INDEX($E$17:$E$28,B9388)</f>
        <v>4.761</v>
      </c>
      <c r="G9388" s="25" t="n">
        <f aca="false">IF(OR(D9388="",E9388="",F9388=""),"",D9388*($B$7-$B$8-F9388-E9388))</f>
        <v>1475.13562112774</v>
      </c>
      <c r="H9388" s="25" t="n">
        <f aca="false">IF(D9388="","",D9388*$F$30)</f>
        <v>1860.07501554053</v>
      </c>
    </row>
    <row r="9389" customFormat="false" ht="15" hidden="false" customHeight="false" outlineLevel="0" collapsed="false">
      <c r="A9389" s="2" t="n">
        <v>9355</v>
      </c>
      <c r="B9389" s="2" t="n">
        <v>7</v>
      </c>
      <c r="C9389" s="22" t="n">
        <f aca="true">NORMSINV(MAX(RAND(),0.000000000001))</f>
        <v>2.57613732777257</v>
      </c>
      <c r="D9389" s="24" t="n">
        <f aca="false">IF($B$11="","",$B$11*EXP($B$12*C9389))</f>
        <v>2746.2445766515</v>
      </c>
      <c r="E9389" s="20" t="n">
        <f aca="true">IF($B$10="","",$B$10*(1-$B$14+2*$B$14*RAND()))</f>
        <v>3.70336746433997</v>
      </c>
      <c r="F9389" s="21" t="n">
        <f aca="false">INDEX($E$17:$E$28,B9389)</f>
        <v>4.761</v>
      </c>
      <c r="G9389" s="25" t="n">
        <f aca="false">IF(OR(D9389="",E9389="",F9389=""),"",D9389*($B$7-$B$8-F9389-E9389))</f>
        <v>11741.9326628111</v>
      </c>
      <c r="H9389" s="25" t="n">
        <f aca="false">IF(D9389="","",D9389*$F$30)</f>
        <v>13729.0258875962</v>
      </c>
    </row>
    <row r="9390" customFormat="false" ht="15" hidden="false" customHeight="false" outlineLevel="0" collapsed="false">
      <c r="A9390" s="2" t="n">
        <v>9356</v>
      </c>
      <c r="B9390" s="2" t="n">
        <v>8</v>
      </c>
      <c r="C9390" s="22" t="n">
        <f aca="true">NORMSINV(MAX(RAND(),0.000000000001))</f>
        <v>-0.530399957853674</v>
      </c>
      <c r="D9390" s="24" t="n">
        <f aca="false">IF($B$11="","",$B$11*EXP($B$12*C9390))</f>
        <v>741.741092393809</v>
      </c>
      <c r="E9390" s="20" t="n">
        <f aca="true">IF($B$10="","",$B$10*(1-$B$14+2*$B$14*RAND()))</f>
        <v>3.75060289238888</v>
      </c>
      <c r="F9390" s="21" t="n">
        <f aca="false">INDEX($E$17:$E$28,B9390)</f>
        <v>4.761</v>
      </c>
      <c r="G9390" s="25" t="n">
        <f aca="false">IF(OR(D9390="",E9390="",F9390=""),"",D9390*($B$7-$B$8-F9390-E9390))</f>
        <v>3136.3758896743</v>
      </c>
      <c r="H9390" s="25" t="n">
        <f aca="false">IF(D9390="","",D9390*$F$30)</f>
        <v>3708.11206909513</v>
      </c>
    </row>
    <row r="9391" customFormat="false" ht="15" hidden="false" customHeight="false" outlineLevel="0" collapsed="false">
      <c r="A9391" s="2" t="n">
        <v>9357</v>
      </c>
      <c r="B9391" s="2" t="n">
        <v>9</v>
      </c>
      <c r="C9391" s="22" t="n">
        <f aca="true">NORMSINV(MAX(RAND(),0.000000000001))</f>
        <v>0.601416429422318</v>
      </c>
      <c r="D9391" s="24" t="n">
        <f aca="false">IF($B$11="","",$B$11*EXP($B$12*C9391))</f>
        <v>1195.00932789207</v>
      </c>
      <c r="E9391" s="20" t="n">
        <f aca="true">IF($B$10="","",$B$10*(1-$B$14+2*$B$14*RAND()))</f>
        <v>3.53290733925669</v>
      </c>
      <c r="F9391" s="21" t="n">
        <f aca="false">INDEX($E$17:$E$28,B9391)</f>
        <v>4.761</v>
      </c>
      <c r="G9391" s="25" t="n">
        <f aca="false">IF(OR(D9391="",E9391="",F9391=""),"",D9391*($B$7-$B$8-F9391-E9391))</f>
        <v>5313.12220226072</v>
      </c>
      <c r="H9391" s="25" t="n">
        <f aca="false">IF(D9391="","",D9391*$F$30)</f>
        <v>5974.09063199803</v>
      </c>
    </row>
    <row r="9392" customFormat="false" ht="15" hidden="false" customHeight="false" outlineLevel="0" collapsed="false">
      <c r="A9392" s="2" t="n">
        <v>9358</v>
      </c>
      <c r="B9392" s="2" t="n">
        <v>10</v>
      </c>
      <c r="C9392" s="22" t="n">
        <f aca="true">NORMSINV(MAX(RAND(),0.000000000001))</f>
        <v>-0.927772214933453</v>
      </c>
      <c r="D9392" s="24" t="n">
        <f aca="false">IF($B$11="","",$B$11*EXP($B$12*C9392))</f>
        <v>627.385425198046</v>
      </c>
      <c r="E9392" s="20" t="n">
        <f aca="true">IF($B$10="","",$B$10*(1-$B$14+2*$B$14*RAND()))</f>
        <v>3.44498556831408</v>
      </c>
      <c r="F9392" s="21" t="n">
        <f aca="false">INDEX($E$17:$E$28,B9392)</f>
        <v>4.761</v>
      </c>
      <c r="G9392" s="25" t="n">
        <f aca="false">IF(OR(D9392="",E9392="",F9392=""),"",D9392*($B$7-$B$8-F9392-E9392))</f>
        <v>2844.57457207735</v>
      </c>
      <c r="H9392" s="25" t="n">
        <f aca="false">IF(D9392="","",D9392*$F$30)</f>
        <v>3136.42521765007</v>
      </c>
    </row>
    <row r="9393" customFormat="false" ht="15" hidden="false" customHeight="false" outlineLevel="0" collapsed="false">
      <c r="A9393" s="2" t="n">
        <v>9359</v>
      </c>
      <c r="B9393" s="2" t="n">
        <v>11</v>
      </c>
      <c r="C9393" s="22" t="n">
        <f aca="true">NORMSINV(MAX(RAND(),0.000000000001))</f>
        <v>0.869622974101626</v>
      </c>
      <c r="D9393" s="24" t="n">
        <f aca="false">IF($B$11="","",$B$11*EXP($B$12*C9393))</f>
        <v>1337.98818062291</v>
      </c>
      <c r="E9393" s="20" t="n">
        <f aca="true">IF($B$10="","",$B$10*(1-$B$14+2*$B$14*RAND()))</f>
        <v>4.11069168600894</v>
      </c>
      <c r="F9393" s="21" t="n">
        <f aca="false">INDEX($E$17:$E$28,B9393)</f>
        <v>4.761</v>
      </c>
      <c r="G9393" s="25" t="n">
        <f aca="false">IF(OR(D9393="",E9393="",F9393=""),"",D9393*($B$7-$B$8-F9393-E9393))</f>
        <v>5175.75080312536</v>
      </c>
      <c r="H9393" s="25" t="n">
        <f aca="false">IF(D9393="","",D9393*$F$30)</f>
        <v>6688.87051257003</v>
      </c>
    </row>
    <row r="9394" customFormat="false" ht="15" hidden="false" customHeight="false" outlineLevel="0" collapsed="false">
      <c r="A9394" s="2" t="n">
        <v>9360</v>
      </c>
      <c r="B9394" s="2" t="n">
        <v>12</v>
      </c>
      <c r="C9394" s="22" t="n">
        <f aca="true">NORMSINV(MAX(RAND(),0.000000000001))</f>
        <v>-1.4702165179574</v>
      </c>
      <c r="D9394" s="24" t="n">
        <f aca="false">IF($B$11="","",$B$11*EXP($B$12*C9394))</f>
        <v>499.19332339837</v>
      </c>
      <c r="E9394" s="20" t="n">
        <f aca="true">IF($B$10="","",$B$10*(1-$B$14+2*$B$14*RAND()))</f>
        <v>3.51352496008686</v>
      </c>
      <c r="F9394" s="21" t="n">
        <f aca="false">INDEX($E$17:$E$28,B9394)</f>
        <v>4.761</v>
      </c>
      <c r="G9394" s="25" t="n">
        <f aca="false">IF(OR(D9394="",E9394="",F9394=""),"",D9394*($B$7-$B$8-F9394-E9394))</f>
        <v>2229.13532572671</v>
      </c>
      <c r="H9394" s="25" t="n">
        <f aca="false">IF(D9394="","",D9394*$F$30)</f>
        <v>2495.56726233313</v>
      </c>
    </row>
    <row r="9395" customFormat="false" ht="15" hidden="false" customHeight="false" outlineLevel="0" collapsed="false">
      <c r="A9395" s="2" t="n">
        <v>9361</v>
      </c>
      <c r="B9395" s="2" t="n">
        <v>1</v>
      </c>
      <c r="C9395" s="22" t="n">
        <f aca="true">NORMSINV(MAX(RAND(),0.000000000001))</f>
        <v>1.2415933984612</v>
      </c>
      <c r="D9395" s="24" t="n">
        <f aca="false">IF($B$11="","",$B$11*EXP($B$12*C9395))</f>
        <v>1565.0266347902</v>
      </c>
      <c r="E9395" s="20" t="n">
        <f aca="true">IF($B$10="","",$B$10*(1-$B$14+2*$B$14*RAND()))</f>
        <v>3.8074487937516</v>
      </c>
      <c r="F9395" s="21" t="n">
        <f aca="false">INDEX($E$17:$E$28,B9395)</f>
        <v>4.92562580645161</v>
      </c>
      <c r="G9395" s="25" t="n">
        <f aca="false">IF(OR(D9395="",E9395="",F9395=""),"",D9395*($B$7-$B$8-F9395-E9395))</f>
        <v>6270.94497429935</v>
      </c>
      <c r="H9395" s="25" t="n">
        <f aca="false">IF(D9395="","",D9395*$F$30)</f>
        <v>7823.88115264318</v>
      </c>
    </row>
    <row r="9396" customFormat="false" ht="15" hidden="false" customHeight="false" outlineLevel="0" collapsed="false">
      <c r="A9396" s="2" t="n">
        <v>9362</v>
      </c>
      <c r="B9396" s="2" t="n">
        <v>2</v>
      </c>
      <c r="C9396" s="22" t="n">
        <f aca="true">NORMSINV(MAX(RAND(),0.000000000001))</f>
        <v>1.86710218806923</v>
      </c>
      <c r="D9396" s="24" t="n">
        <f aca="false">IF($B$11="","",$B$11*EXP($B$12*C9396))</f>
        <v>2036.98550541167</v>
      </c>
      <c r="E9396" s="20" t="n">
        <f aca="true">IF($B$10="","",$B$10*(1-$B$14+2*$B$14*RAND()))</f>
        <v>3.5218817936966</v>
      </c>
      <c r="F9396" s="21" t="n">
        <f aca="false">INDEX($E$17:$E$28,B9396)</f>
        <v>5.0612</v>
      </c>
      <c r="G9396" s="25" t="n">
        <f aca="false">IF(OR(D9396="",E9396="",F9396=""),"",D9396*($B$7-$B$8-F9396-E9396))</f>
        <v>8467.58213342192</v>
      </c>
      <c r="H9396" s="25" t="n">
        <f aca="false">IF(D9396="","",D9396*$F$30)</f>
        <v>10183.297938654</v>
      </c>
    </row>
    <row r="9397" customFormat="false" ht="15" hidden="false" customHeight="false" outlineLevel="0" collapsed="false">
      <c r="A9397" s="2" t="n">
        <v>9363</v>
      </c>
      <c r="B9397" s="2" t="n">
        <v>3</v>
      </c>
      <c r="C9397" s="22" t="n">
        <f aca="true">NORMSINV(MAX(RAND(),0.000000000001))</f>
        <v>-0.145620621771023</v>
      </c>
      <c r="D9397" s="24" t="n">
        <f aca="false">IF($B$11="","",$B$11*EXP($B$12*C9397))</f>
        <v>872.299829327658</v>
      </c>
      <c r="E9397" s="20" t="n">
        <f aca="true">IF($B$10="","",$B$10*(1-$B$14+2*$B$14*RAND()))</f>
        <v>3.87429477078999</v>
      </c>
      <c r="F9397" s="21" t="n">
        <f aca="false">INDEX($E$17:$E$28,B9397)</f>
        <v>5.0612</v>
      </c>
      <c r="G9397" s="25" t="n">
        <f aca="false">IF(OR(D9397="",E9397="",F9397=""),"",D9397*($B$7-$B$8-F9397-E9397))</f>
        <v>3318.66926211607</v>
      </c>
      <c r="H9397" s="25" t="n">
        <f aca="false">IF(D9397="","",D9397*$F$30)</f>
        <v>4360.80130677483</v>
      </c>
    </row>
    <row r="9398" customFormat="false" ht="15" hidden="false" customHeight="false" outlineLevel="0" collapsed="false">
      <c r="A9398" s="2" t="n">
        <v>9364</v>
      </c>
      <c r="B9398" s="2" t="n">
        <v>4</v>
      </c>
      <c r="C9398" s="22" t="n">
        <f aca="true">NORMSINV(MAX(RAND(),0.000000000001))</f>
        <v>1.19794253413368</v>
      </c>
      <c r="D9398" s="24" t="n">
        <f aca="false">IF($B$11="","",$B$11*EXP($B$12*C9398))</f>
        <v>1536.50422117413</v>
      </c>
      <c r="E9398" s="20" t="n">
        <f aca="true">IF($B$10="","",$B$10*(1-$B$14+2*$B$14*RAND()))</f>
        <v>3.99023085391308</v>
      </c>
      <c r="F9398" s="21" t="n">
        <f aca="false">INDEX($E$17:$E$28,B9398)</f>
        <v>4.89657419354839</v>
      </c>
      <c r="G9398" s="25" t="n">
        <f aca="false">IF(OR(D9398="",E9398="",F9398=""),"",D9398*($B$7-$B$8-F9398-E9398))</f>
        <v>5920.4503095823</v>
      </c>
      <c r="H9398" s="25" t="n">
        <f aca="false">IF(D9398="","",D9398*$F$30)</f>
        <v>7681.2919024937</v>
      </c>
    </row>
    <row r="9399" customFormat="false" ht="15" hidden="false" customHeight="false" outlineLevel="0" collapsed="false">
      <c r="A9399" s="2" t="n">
        <v>9365</v>
      </c>
      <c r="B9399" s="2" t="n">
        <v>5</v>
      </c>
      <c r="C9399" s="22" t="n">
        <f aca="true">NORMSINV(MAX(RAND(),0.000000000001))</f>
        <v>0.779779301303671</v>
      </c>
      <c r="D9399" s="24" t="n">
        <f aca="false">IF($B$11="","",$B$11*EXP($B$12*C9399))</f>
        <v>1288.28265079453</v>
      </c>
      <c r="E9399" s="20" t="n">
        <f aca="true">IF($B$10="","",$B$10*(1-$B$14+2*$B$14*RAND()))</f>
        <v>4.07135708819587</v>
      </c>
      <c r="F9399" s="21" t="n">
        <f aca="false">INDEX($E$17:$E$28,B9399)</f>
        <v>4.761</v>
      </c>
      <c r="G9399" s="25" t="n">
        <f aca="false">IF(OR(D9399="",E9399="",F9399=""),"",D9399*($B$7-$B$8-F9399-E9399))</f>
        <v>5034.14856877748</v>
      </c>
      <c r="H9399" s="25" t="n">
        <f aca="false">IF(D9399="","",D9399*$F$30)</f>
        <v>6440.382627852</v>
      </c>
    </row>
    <row r="9400" customFormat="false" ht="15" hidden="false" customHeight="false" outlineLevel="0" collapsed="false">
      <c r="A9400" s="2" t="n">
        <v>9366</v>
      </c>
      <c r="B9400" s="2" t="n">
        <v>6</v>
      </c>
      <c r="C9400" s="22" t="n">
        <f aca="true">NORMSINV(MAX(RAND(),0.000000000001))</f>
        <v>-0.164794589571019</v>
      </c>
      <c r="D9400" s="24" t="n">
        <f aca="false">IF($B$11="","",$B$11*EXP($B$12*C9400))</f>
        <v>865.280685649982</v>
      </c>
      <c r="E9400" s="20" t="n">
        <f aca="true">IF($B$10="","",$B$10*(1-$B$14+2*$B$14*RAND()))</f>
        <v>3.85720754487948</v>
      </c>
      <c r="F9400" s="21" t="n">
        <f aca="false">INDEX($E$17:$E$28,B9400)</f>
        <v>4.761</v>
      </c>
      <c r="G9400" s="25" t="n">
        <f aca="false">IF(OR(D9400="",E9400="",F9400=""),"",D9400*($B$7-$B$8-F9400-E9400))</f>
        <v>3566.5074016736</v>
      </c>
      <c r="H9400" s="25" t="n">
        <f aca="false">IF(D9400="","",D9400*$F$30)</f>
        <v>4325.71120370139</v>
      </c>
    </row>
    <row r="9401" customFormat="false" ht="15" hidden="false" customHeight="false" outlineLevel="0" collapsed="false">
      <c r="A9401" s="2" t="n">
        <v>9367</v>
      </c>
      <c r="B9401" s="2" t="n">
        <v>7</v>
      </c>
      <c r="C9401" s="22" t="n">
        <f aca="true">NORMSINV(MAX(RAND(),0.000000000001))</f>
        <v>0.00497575444072092</v>
      </c>
      <c r="D9401" s="24" t="n">
        <f aca="false">IF($B$11="","",$B$11*EXP($B$12*C9401))</f>
        <v>929.446649532602</v>
      </c>
      <c r="E9401" s="20" t="n">
        <f aca="true">IF($B$10="","",$B$10*(1-$B$14+2*$B$14*RAND()))</f>
        <v>3.43531516704879</v>
      </c>
      <c r="F9401" s="21" t="n">
        <f aca="false">INDEX($E$17:$E$28,B9401)</f>
        <v>4.761</v>
      </c>
      <c r="G9401" s="25" t="n">
        <f aca="false">IF(OR(D9401="",E9401="",F9401=""),"",D9401*($B$7-$B$8-F9401-E9401))</f>
        <v>4223.11264451861</v>
      </c>
      <c r="H9401" s="25" t="n">
        <f aca="false">IF(D9401="","",D9401*$F$30)</f>
        <v>4646.48969034339</v>
      </c>
    </row>
    <row r="9402" customFormat="false" ht="15" hidden="false" customHeight="false" outlineLevel="0" collapsed="false">
      <c r="A9402" s="2" t="n">
        <v>9368</v>
      </c>
      <c r="B9402" s="2" t="n">
        <v>8</v>
      </c>
      <c r="C9402" s="22" t="n">
        <f aca="true">NORMSINV(MAX(RAND(),0.000000000001))</f>
        <v>-0.977672680513711</v>
      </c>
      <c r="D9402" s="24" t="n">
        <f aca="false">IF($B$11="","",$B$11*EXP($B$12*C9402))</f>
        <v>614.331510654163</v>
      </c>
      <c r="E9402" s="20" t="n">
        <f aca="true">IF($B$10="","",$B$10*(1-$B$14+2*$B$14*RAND()))</f>
        <v>4.05252671673456</v>
      </c>
      <c r="F9402" s="21" t="n">
        <f aca="false">INDEX($E$17:$E$28,B9402)</f>
        <v>4.761</v>
      </c>
      <c r="G9402" s="25" t="n">
        <f aca="false">IF(OR(D9402="",E9402="",F9402=""),"",D9402*($B$7-$B$8-F9402-E9402))</f>
        <v>2412.15626365167</v>
      </c>
      <c r="H9402" s="25" t="n">
        <f aca="false">IF(D9402="","",D9402*$F$30)</f>
        <v>3071.16608806229</v>
      </c>
    </row>
    <row r="9403" customFormat="false" ht="15" hidden="false" customHeight="false" outlineLevel="0" collapsed="false">
      <c r="A9403" s="2" t="n">
        <v>9369</v>
      </c>
      <c r="B9403" s="2" t="n">
        <v>9</v>
      </c>
      <c r="C9403" s="22" t="n">
        <f aca="true">NORMSINV(MAX(RAND(),0.000000000001))</f>
        <v>3.05832006119374</v>
      </c>
      <c r="D9403" s="24" t="n">
        <f aca="false">IF($B$11="","",$B$11*EXP($B$12*C9403))</f>
        <v>3364.93892195637</v>
      </c>
      <c r="E9403" s="20" t="n">
        <f aca="true">IF($B$10="","",$B$10*(1-$B$14+2*$B$14*RAND()))</f>
        <v>3.65153325248599</v>
      </c>
      <c r="F9403" s="21" t="n">
        <f aca="false">INDEX($E$17:$E$28,B9403)</f>
        <v>4.761</v>
      </c>
      <c r="G9403" s="25" t="n">
        <f aca="false">IF(OR(D9403="",E9403="",F9403=""),"",D9403*($B$7-$B$8-F9403-E9403))</f>
        <v>14561.6612921818</v>
      </c>
      <c r="H9403" s="25" t="n">
        <f aca="false">IF(D9403="","",D9403*$F$30)</f>
        <v>16822.0026586443</v>
      </c>
    </row>
    <row r="9404" customFormat="false" ht="15" hidden="false" customHeight="false" outlineLevel="0" collapsed="false">
      <c r="A9404" s="2" t="n">
        <v>9370</v>
      </c>
      <c r="B9404" s="2" t="n">
        <v>10</v>
      </c>
      <c r="C9404" s="22" t="n">
        <f aca="true">NORMSINV(MAX(RAND(),0.000000000001))</f>
        <v>-0.319984306000422</v>
      </c>
      <c r="D9404" s="24" t="n">
        <f aca="false">IF($B$11="","",$B$11*EXP($B$12*C9404))</f>
        <v>810.508854532013</v>
      </c>
      <c r="E9404" s="20" t="n">
        <f aca="true">IF($B$10="","",$B$10*(1-$B$14+2*$B$14*RAND()))</f>
        <v>3.47911696196896</v>
      </c>
      <c r="F9404" s="21" t="n">
        <f aca="false">INDEX($E$17:$E$28,B9404)</f>
        <v>4.761</v>
      </c>
      <c r="G9404" s="25" t="n">
        <f aca="false">IF(OR(D9404="",E9404="",F9404=""),"",D9404*($B$7-$B$8-F9404-E9404))</f>
        <v>3647.19504668257</v>
      </c>
      <c r="H9404" s="25" t="n">
        <f aca="false">IF(D9404="","",D9404*$F$30)</f>
        <v>4051.89586557644</v>
      </c>
    </row>
    <row r="9405" customFormat="false" ht="15" hidden="false" customHeight="false" outlineLevel="0" collapsed="false">
      <c r="A9405" s="2" t="n">
        <v>9371</v>
      </c>
      <c r="B9405" s="2" t="n">
        <v>11</v>
      </c>
      <c r="C9405" s="22" t="n">
        <f aca="true">NORMSINV(MAX(RAND(),0.000000000001))</f>
        <v>-0.063268067144667</v>
      </c>
      <c r="D9405" s="24" t="n">
        <f aca="false">IF($B$11="","",$B$11*EXP($B$12*C9405))</f>
        <v>903.100441247661</v>
      </c>
      <c r="E9405" s="20" t="n">
        <f aca="true">IF($B$10="","",$B$10*(1-$B$14+2*$B$14*RAND()))</f>
        <v>4.1007605074201</v>
      </c>
      <c r="F9405" s="21" t="n">
        <f aca="false">INDEX($E$17:$E$28,B9405)</f>
        <v>4.761</v>
      </c>
      <c r="G9405" s="25" t="n">
        <f aca="false">IF(OR(D9405="",E9405="",F9405=""),"",D9405*($B$7-$B$8-F9405-E9405))</f>
        <v>3502.43979701301</v>
      </c>
      <c r="H9405" s="25" t="n">
        <f aca="false">IF(D9405="","",D9405*$F$30)</f>
        <v>4514.7797258853</v>
      </c>
    </row>
    <row r="9406" customFormat="false" ht="15" hidden="false" customHeight="false" outlineLevel="0" collapsed="false">
      <c r="A9406" s="2" t="n">
        <v>9372</v>
      </c>
      <c r="B9406" s="2" t="n">
        <v>12</v>
      </c>
      <c r="C9406" s="22" t="n">
        <f aca="true">NORMSINV(MAX(RAND(),0.000000000001))</f>
        <v>1.49165423839702</v>
      </c>
      <c r="D9406" s="24" t="n">
        <f aca="false">IF($B$11="","",$B$11*EXP($B$12*C9406))</f>
        <v>1738.93002439107</v>
      </c>
      <c r="E9406" s="20" t="n">
        <f aca="true">IF($B$10="","",$B$10*(1-$B$14+2*$B$14*RAND()))</f>
        <v>3.97028743021962</v>
      </c>
      <c r="F9406" s="21" t="n">
        <f aca="false">INDEX($E$17:$E$28,B9406)</f>
        <v>4.761</v>
      </c>
      <c r="G9406" s="25" t="n">
        <f aca="false">IF(OR(D9406="",E9406="",F9406=""),"",D9406*($B$7-$B$8-F9406-E9406))</f>
        <v>6970.87064674496</v>
      </c>
      <c r="H9406" s="25" t="n">
        <f aca="false">IF(D9406="","",D9406*$F$30)</f>
        <v>8693.25897793582</v>
      </c>
    </row>
    <row r="9407" customFormat="false" ht="15" hidden="false" customHeight="false" outlineLevel="0" collapsed="false">
      <c r="A9407" s="2" t="n">
        <v>9373</v>
      </c>
      <c r="B9407" s="2" t="n">
        <v>1</v>
      </c>
      <c r="C9407" s="22" t="n">
        <f aca="true">NORMSINV(MAX(RAND(),0.000000000001))</f>
        <v>0.659297364807489</v>
      </c>
      <c r="D9407" s="24" t="n">
        <f aca="false">IF($B$11="","",$B$11*EXP($B$12*C9407))</f>
        <v>1224.51280321854</v>
      </c>
      <c r="E9407" s="20" t="n">
        <f aca="true">IF($B$10="","",$B$10*(1-$B$14+2*$B$14*RAND()))</f>
        <v>4.07807864377941</v>
      </c>
      <c r="F9407" s="21" t="n">
        <f aca="false">INDEX($E$17:$E$28,B9407)</f>
        <v>4.92562580645161</v>
      </c>
      <c r="G9407" s="25" t="n">
        <f aca="false">IF(OR(D9407="",E9407="",F9407=""),"",D9407*($B$7-$B$8-F9407-E9407))</f>
        <v>4575.14173730057</v>
      </c>
      <c r="H9407" s="25" t="n">
        <f aca="false">IF(D9407="","",D9407*$F$30)</f>
        <v>6121.58440585013</v>
      </c>
    </row>
    <row r="9408" customFormat="false" ht="15" hidden="false" customHeight="false" outlineLevel="0" collapsed="false">
      <c r="A9408" s="2" t="n">
        <v>9374</v>
      </c>
      <c r="B9408" s="2" t="n">
        <v>2</v>
      </c>
      <c r="C9408" s="22" t="n">
        <f aca="true">NORMSINV(MAX(RAND(),0.000000000001))</f>
        <v>-0.880964093722907</v>
      </c>
      <c r="D9408" s="24" t="n">
        <f aca="false">IF($B$11="","",$B$11*EXP($B$12*C9408))</f>
        <v>639.882406070564</v>
      </c>
      <c r="E9408" s="20" t="n">
        <f aca="true">IF($B$10="","",$B$10*(1-$B$14+2*$B$14*RAND()))</f>
        <v>3.59565220449502</v>
      </c>
      <c r="F9408" s="21" t="n">
        <f aca="false">INDEX($E$17:$E$28,B9408)</f>
        <v>5.0612</v>
      </c>
      <c r="G9408" s="25" t="n">
        <f aca="false">IF(OR(D9408="",E9408="",F9408=""),"",D9408*($B$7-$B$8-F9408-E9408))</f>
        <v>2612.73443572945</v>
      </c>
      <c r="H9408" s="25" t="n">
        <f aca="false">IF(D9408="","",D9408*$F$30)</f>
        <v>3198.90012442796</v>
      </c>
    </row>
    <row r="9409" customFormat="false" ht="15" hidden="false" customHeight="false" outlineLevel="0" collapsed="false">
      <c r="A9409" s="2" t="n">
        <v>9375</v>
      </c>
      <c r="B9409" s="2" t="n">
        <v>3</v>
      </c>
      <c r="C9409" s="22" t="n">
        <f aca="true">NORMSINV(MAX(RAND(),0.000000000001))</f>
        <v>-1.12728138549422</v>
      </c>
      <c r="D9409" s="24" t="n">
        <f aca="false">IF($B$11="","",$B$11*EXP($B$12*C9409))</f>
        <v>576.799471920495</v>
      </c>
      <c r="E9409" s="20" t="n">
        <f aca="true">IF($B$10="","",$B$10*(1-$B$14+2*$B$14*RAND()))</f>
        <v>3.68670772950629</v>
      </c>
      <c r="F9409" s="21" t="n">
        <f aca="false">INDEX($E$17:$E$28,B9409)</f>
        <v>5.0612</v>
      </c>
      <c r="G9409" s="25" t="n">
        <f aca="false">IF(OR(D9409="",E9409="",F9409=""),"",D9409*($B$7-$B$8-F9409-E9409))</f>
        <v>2302.63671347866</v>
      </c>
      <c r="H9409" s="25" t="n">
        <f aca="false">IF(D9409="","",D9409*$F$30)</f>
        <v>2883.53592002494</v>
      </c>
    </row>
    <row r="9410" customFormat="false" ht="15" hidden="false" customHeight="false" outlineLevel="0" collapsed="false">
      <c r="A9410" s="2" t="n">
        <v>9376</v>
      </c>
      <c r="B9410" s="2" t="n">
        <v>4</v>
      </c>
      <c r="C9410" s="22" t="n">
        <f aca="true">NORMSINV(MAX(RAND(),0.000000000001))</f>
        <v>0.128056754332259</v>
      </c>
      <c r="D9410" s="24" t="n">
        <f aca="false">IF($B$11="","",$B$11*EXP($B$12*C9410))</f>
        <v>978.921607661481</v>
      </c>
      <c r="E9410" s="20" t="n">
        <f aca="true">IF($B$10="","",$B$10*(1-$B$14+2*$B$14*RAND()))</f>
        <v>3.97993086797326</v>
      </c>
      <c r="F9410" s="21" t="n">
        <f aca="false">INDEX($E$17:$E$28,B9410)</f>
        <v>4.89657419354839</v>
      </c>
      <c r="G9410" s="25" t="n">
        <f aca="false">IF(OR(D9410="",E9410="",F9410=""),"",D9410*($B$7-$B$8-F9410-E9410))</f>
        <v>3782.05867636722</v>
      </c>
      <c r="H9410" s="25" t="n">
        <f aca="false">IF(D9410="","",D9410*$F$30)</f>
        <v>4893.82490102128</v>
      </c>
    </row>
    <row r="9411" customFormat="false" ht="15" hidden="false" customHeight="false" outlineLevel="0" collapsed="false">
      <c r="A9411" s="2" t="n">
        <v>9377</v>
      </c>
      <c r="B9411" s="2" t="n">
        <v>5</v>
      </c>
      <c r="C9411" s="22" t="n">
        <f aca="true">NORMSINV(MAX(RAND(),0.000000000001))</f>
        <v>0.529904548471228</v>
      </c>
      <c r="D9411" s="24" t="n">
        <f aca="false">IF($B$11="","",$B$11*EXP($B$12*C9411))</f>
        <v>1159.53760710452</v>
      </c>
      <c r="E9411" s="20" t="n">
        <f aca="true">IF($B$10="","",$B$10*(1-$B$14+2*$B$14*RAND()))</f>
        <v>3.9010940314068</v>
      </c>
      <c r="F9411" s="21" t="n">
        <f aca="false">INDEX($E$17:$E$28,B9411)</f>
        <v>4.761</v>
      </c>
      <c r="G9411" s="25" t="n">
        <f aca="false">IF(OR(D9411="",E9411="",F9411=""),"",D9411*($B$7-$B$8-F9411-E9411))</f>
        <v>4728.48532881982</v>
      </c>
      <c r="H9411" s="25" t="n">
        <f aca="false">IF(D9411="","",D9411*$F$30)</f>
        <v>5796.76040543693</v>
      </c>
    </row>
    <row r="9412" customFormat="false" ht="15" hidden="false" customHeight="false" outlineLevel="0" collapsed="false">
      <c r="A9412" s="2" t="n">
        <v>9378</v>
      </c>
      <c r="B9412" s="2" t="n">
        <v>6</v>
      </c>
      <c r="C9412" s="22" t="n">
        <f aca="true">NORMSINV(MAX(RAND(),0.000000000001))</f>
        <v>-1.08007081359992</v>
      </c>
      <c r="D9412" s="24" t="n">
        <f aca="false">IF($B$11="","",$B$11*EXP($B$12*C9412))</f>
        <v>588.38859381165</v>
      </c>
      <c r="E9412" s="20" t="n">
        <f aca="true">IF($B$10="","",$B$10*(1-$B$14+2*$B$14*RAND()))</f>
        <v>3.96582157195316</v>
      </c>
      <c r="F9412" s="21" t="n">
        <f aca="false">INDEX($E$17:$E$28,B9412)</f>
        <v>4.761</v>
      </c>
      <c r="G9412" s="25" t="n">
        <f aca="false">IF(OR(D9412="",E9412="",F9412=""),"",D9412*($B$7-$B$8-F9412-E9412))</f>
        <v>2361.30841199373</v>
      </c>
      <c r="H9412" s="25" t="n">
        <f aca="false">IF(D9412="","",D9412*$F$30)</f>
        <v>2941.4722581832</v>
      </c>
    </row>
    <row r="9413" customFormat="false" ht="15" hidden="false" customHeight="false" outlineLevel="0" collapsed="false">
      <c r="A9413" s="2" t="n">
        <v>9379</v>
      </c>
      <c r="B9413" s="2" t="n">
        <v>7</v>
      </c>
      <c r="C9413" s="22" t="n">
        <f aca="true">NORMSINV(MAX(RAND(),0.000000000001))</f>
        <v>-0.619840688273685</v>
      </c>
      <c r="D9413" s="24" t="n">
        <f aca="false">IF($B$11="","",$B$11*EXP($B$12*C9413))</f>
        <v>714.307085324151</v>
      </c>
      <c r="E9413" s="20" t="n">
        <f aca="true">IF($B$10="","",$B$10*(1-$B$14+2*$B$14*RAND()))</f>
        <v>3.75140462128332</v>
      </c>
      <c r="F9413" s="21" t="n">
        <f aca="false">INDEX($E$17:$E$28,B9413)</f>
        <v>4.761</v>
      </c>
      <c r="G9413" s="25" t="n">
        <f aca="false">IF(OR(D9413="",E9413="",F9413=""),"",D9413*($B$7-$B$8-F9413-E9413))</f>
        <v>3019.80133290097</v>
      </c>
      <c r="H9413" s="25" t="n">
        <f aca="false">IF(D9413="","",D9413*$F$30)</f>
        <v>3570.9639809525</v>
      </c>
    </row>
    <row r="9414" customFormat="false" ht="15" hidden="false" customHeight="false" outlineLevel="0" collapsed="false">
      <c r="A9414" s="2" t="n">
        <v>9380</v>
      </c>
      <c r="B9414" s="2" t="n">
        <v>8</v>
      </c>
      <c r="C9414" s="22" t="n">
        <f aca="true">NORMSINV(MAX(RAND(),0.000000000001))</f>
        <v>-2.39820825463653</v>
      </c>
      <c r="D9414" s="24" t="n">
        <f aca="false">IF($B$11="","",$B$11*EXP($B$12*C9414))</f>
        <v>337.636277458505</v>
      </c>
      <c r="E9414" s="20" t="n">
        <f aca="true">IF($B$10="","",$B$10*(1-$B$14+2*$B$14*RAND()))</f>
        <v>3.97768917457727</v>
      </c>
      <c r="F9414" s="21" t="n">
        <f aca="false">INDEX($E$17:$E$28,B9414)</f>
        <v>4.761</v>
      </c>
      <c r="G9414" s="25" t="n">
        <f aca="false">IF(OR(D9414="",E9414="",F9414=""),"",D9414*($B$7-$B$8-F9414-E9414))</f>
        <v>1350.98769205015</v>
      </c>
      <c r="H9414" s="25" t="n">
        <f aca="false">IF(D9414="","",D9414*$F$30)</f>
        <v>1687.91127827056</v>
      </c>
    </row>
    <row r="9415" customFormat="false" ht="15" hidden="false" customHeight="false" outlineLevel="0" collapsed="false">
      <c r="A9415" s="2" t="n">
        <v>9381</v>
      </c>
      <c r="B9415" s="2" t="n">
        <v>9</v>
      </c>
      <c r="C9415" s="22" t="n">
        <f aca="true">NORMSINV(MAX(RAND(),0.000000000001))</f>
        <v>0.486253854779794</v>
      </c>
      <c r="D9415" s="24" t="n">
        <f aca="false">IF($B$11="","",$B$11*EXP($B$12*C9415))</f>
        <v>1138.40526187918</v>
      </c>
      <c r="E9415" s="20" t="n">
        <f aca="true">IF($B$10="","",$B$10*(1-$B$14+2*$B$14*RAND()))</f>
        <v>3.55803964612309</v>
      </c>
      <c r="F9415" s="21" t="n">
        <f aca="false">INDEX($E$17:$E$28,B9415)</f>
        <v>4.761</v>
      </c>
      <c r="G9415" s="25" t="n">
        <f aca="false">IF(OR(D9415="",E9415="",F9415=""),"",D9415*($B$7-$B$8-F9415-E9415))</f>
        <v>5032.84452941269</v>
      </c>
      <c r="H9415" s="25" t="n">
        <f aca="false">IF(D9415="","",D9415*$F$30)</f>
        <v>5691.11558518638</v>
      </c>
    </row>
    <row r="9416" customFormat="false" ht="15" hidden="false" customHeight="false" outlineLevel="0" collapsed="false">
      <c r="A9416" s="2" t="n">
        <v>9382</v>
      </c>
      <c r="B9416" s="2" t="n">
        <v>10</v>
      </c>
      <c r="C9416" s="22" t="n">
        <f aca="true">NORMSINV(MAX(RAND(),0.000000000001))</f>
        <v>0.23664955803472</v>
      </c>
      <c r="D9416" s="24" t="n">
        <f aca="false">IF($B$11="","",$B$11*EXP($B$12*C9416))</f>
        <v>1024.75505067025</v>
      </c>
      <c r="E9416" s="20" t="n">
        <f aca="true">IF($B$10="","",$B$10*(1-$B$14+2*$B$14*RAND()))</f>
        <v>3.40962402667686</v>
      </c>
      <c r="F9416" s="21" t="n">
        <f aca="false">INDEX($E$17:$E$28,B9416)</f>
        <v>4.761</v>
      </c>
      <c r="G9416" s="25" t="n">
        <f aca="false">IF(OR(D9416="",E9416="",F9416=""),"",D9416*($B$7-$B$8-F9416-E9416))</f>
        <v>4682.49110707419</v>
      </c>
      <c r="H9416" s="25" t="n">
        <f aca="false">IF(D9416="","",D9416*$F$30)</f>
        <v>5122.95544931072</v>
      </c>
    </row>
    <row r="9417" customFormat="false" ht="15" hidden="false" customHeight="false" outlineLevel="0" collapsed="false">
      <c r="A9417" s="2" t="n">
        <v>9383</v>
      </c>
      <c r="B9417" s="2" t="n">
        <v>11</v>
      </c>
      <c r="C9417" s="22" t="n">
        <f aca="true">NORMSINV(MAX(RAND(),0.000000000001))</f>
        <v>2.59331011510446</v>
      </c>
      <c r="D9417" s="24" t="n">
        <f aca="false">IF($B$11="","",$B$11*EXP($B$12*C9417))</f>
        <v>2766.18855500303</v>
      </c>
      <c r="E9417" s="20" t="n">
        <f aca="true">IF($B$10="","",$B$10*(1-$B$14+2*$B$14*RAND()))</f>
        <v>3.40092668042203</v>
      </c>
      <c r="F9417" s="21" t="n">
        <f aca="false">INDEX($E$17:$E$28,B9417)</f>
        <v>4.761</v>
      </c>
      <c r="G9417" s="25" t="n">
        <f aca="false">IF(OR(D9417="",E9417="",F9417=""),"",D9417*($B$7-$B$8-F9417-E9417))</f>
        <v>12663.8140205813</v>
      </c>
      <c r="H9417" s="25" t="n">
        <f aca="false">IF(D9417="","",D9417*$F$30)</f>
        <v>13828.7298241711</v>
      </c>
    </row>
    <row r="9418" customFormat="false" ht="15" hidden="false" customHeight="false" outlineLevel="0" collapsed="false">
      <c r="A9418" s="2" t="n">
        <v>9384</v>
      </c>
      <c r="B9418" s="2" t="n">
        <v>12</v>
      </c>
      <c r="C9418" s="22" t="n">
        <f aca="true">NORMSINV(MAX(RAND(),0.000000000001))</f>
        <v>-1.0637414132778</v>
      </c>
      <c r="D9418" s="24" t="n">
        <f aca="false">IF($B$11="","",$B$11*EXP($B$12*C9418))</f>
        <v>592.45105300847</v>
      </c>
      <c r="E9418" s="20" t="n">
        <f aca="true">IF($B$10="","",$B$10*(1-$B$14+2*$B$14*RAND()))</f>
        <v>3.40664592453022</v>
      </c>
      <c r="F9418" s="21" t="n">
        <f aca="false">INDEX($E$17:$E$28,B9418)</f>
        <v>4.761</v>
      </c>
      <c r="G9418" s="25" t="n">
        <f aca="false">IF(OR(D9418="",E9418="",F9418=""),"",D9418*($B$7-$B$8-F9418-E9418))</f>
        <v>2708.89598673964</v>
      </c>
      <c r="H9418" s="25" t="n">
        <f aca="false">IF(D9418="","",D9418*$F$30)</f>
        <v>2961.78130419994</v>
      </c>
    </row>
    <row r="9419" customFormat="false" ht="15" hidden="false" customHeight="false" outlineLevel="0" collapsed="false">
      <c r="A9419" s="2" t="n">
        <v>9385</v>
      </c>
      <c r="B9419" s="2" t="n">
        <v>1</v>
      </c>
      <c r="C9419" s="22" t="n">
        <f aca="true">NORMSINV(MAX(RAND(),0.000000000001))</f>
        <v>0.825654892044369</v>
      </c>
      <c r="D9419" s="24" t="n">
        <f aca="false">IF($B$11="","",$B$11*EXP($B$12*C9419))</f>
        <v>1313.42794348366</v>
      </c>
      <c r="E9419" s="20" t="n">
        <f aca="true">IF($B$10="","",$B$10*(1-$B$14+2*$B$14*RAND()))</f>
        <v>3.37754633483889</v>
      </c>
      <c r="F9419" s="21" t="n">
        <f aca="false">INDEX($E$17:$E$28,B9419)</f>
        <v>4.92562580645161</v>
      </c>
      <c r="G9419" s="25" t="n">
        <f aca="false">IF(OR(D9419="",E9419="",F9419=""),"",D9419*($B$7-$B$8-F9419-E9419))</f>
        <v>5827.45369005581</v>
      </c>
      <c r="H9419" s="25" t="n">
        <f aca="false">IF(D9419="","",D9419*$F$30)</f>
        <v>6566.08897506349</v>
      </c>
    </row>
    <row r="9420" customFormat="false" ht="15" hidden="false" customHeight="false" outlineLevel="0" collapsed="false">
      <c r="A9420" s="2" t="n">
        <v>9386</v>
      </c>
      <c r="B9420" s="2" t="n">
        <v>2</v>
      </c>
      <c r="C9420" s="22" t="n">
        <f aca="true">NORMSINV(MAX(RAND(),0.000000000001))</f>
        <v>-0.408922227769284</v>
      </c>
      <c r="D9420" s="24" t="n">
        <f aca="false">IF($B$11="","",$B$11*EXP($B$12*C9420))</f>
        <v>780.696791677453</v>
      </c>
      <c r="E9420" s="20" t="n">
        <f aca="true">IF($B$10="","",$B$10*(1-$B$14+2*$B$14*RAND()))</f>
        <v>3.92045328611954</v>
      </c>
      <c r="F9420" s="21" t="n">
        <f aca="false">INDEX($E$17:$E$28,B9420)</f>
        <v>5.0612</v>
      </c>
      <c r="G9420" s="25" t="n">
        <f aca="false">IF(OR(D9420="",E9420="",F9420=""),"",D9420*($B$7-$B$8-F9420-E9420))</f>
        <v>2934.12922153798</v>
      </c>
      <c r="H9420" s="25" t="n">
        <f aca="false">IF(D9420="","",D9420*$F$30)</f>
        <v>3902.85940095392</v>
      </c>
    </row>
    <row r="9421" customFormat="false" ht="15" hidden="false" customHeight="false" outlineLevel="0" collapsed="false">
      <c r="A9421" s="2" t="n">
        <v>9387</v>
      </c>
      <c r="B9421" s="2" t="n">
        <v>3</v>
      </c>
      <c r="C9421" s="22" t="n">
        <f aca="true">NORMSINV(MAX(RAND(),0.000000000001))</f>
        <v>-1.47068414895589</v>
      </c>
      <c r="D9421" s="24" t="n">
        <f aca="false">IF($B$11="","",$B$11*EXP($B$12*C9421))</f>
        <v>499.094970121923</v>
      </c>
      <c r="E9421" s="20" t="n">
        <f aca="true">IF($B$10="","",$B$10*(1-$B$14+2*$B$14*RAND()))</f>
        <v>3.92099652056413</v>
      </c>
      <c r="F9421" s="21" t="n">
        <f aca="false">INDEX($E$17:$E$28,B9421)</f>
        <v>5.0612</v>
      </c>
      <c r="G9421" s="25" t="n">
        <f aca="false">IF(OR(D9421="",E9421="",F9421=""),"",D9421*($B$7-$B$8-F9421-E9421))</f>
        <v>1875.5008152931</v>
      </c>
      <c r="H9421" s="25" t="n">
        <f aca="false">IF(D9421="","",D9421*$F$30)</f>
        <v>2495.07557463352</v>
      </c>
    </row>
    <row r="9422" customFormat="false" ht="15" hidden="false" customHeight="false" outlineLevel="0" collapsed="false">
      <c r="A9422" s="2" t="n">
        <v>9388</v>
      </c>
      <c r="B9422" s="2" t="n">
        <v>4</v>
      </c>
      <c r="C9422" s="22" t="n">
        <f aca="true">NORMSINV(MAX(RAND(),0.000000000001))</f>
        <v>-0.452806793431829</v>
      </c>
      <c r="D9422" s="24" t="n">
        <f aca="false">IF($B$11="","",$B$11*EXP($B$12*C9422))</f>
        <v>766.393217444226</v>
      </c>
      <c r="E9422" s="20" t="n">
        <f aca="true">IF($B$10="","",$B$10*(1-$B$14+2*$B$14*RAND()))</f>
        <v>3.70018727574547</v>
      </c>
      <c r="F9422" s="21" t="n">
        <f aca="false">INDEX($E$17:$E$28,B9422)</f>
        <v>4.89657419354839</v>
      </c>
      <c r="G9422" s="25" t="n">
        <f aca="false">IF(OR(D9422="",E9422="",F9422=""),"",D9422*($B$7-$B$8-F9422-E9422))</f>
        <v>3175.34990818677</v>
      </c>
      <c r="H9422" s="25" t="n">
        <f aca="false">IF(D9422="","",D9422*$F$30)</f>
        <v>3831.35297264717</v>
      </c>
    </row>
    <row r="9423" customFormat="false" ht="15" hidden="false" customHeight="false" outlineLevel="0" collapsed="false">
      <c r="A9423" s="2" t="n">
        <v>9389</v>
      </c>
      <c r="B9423" s="2" t="n">
        <v>5</v>
      </c>
      <c r="C9423" s="22" t="n">
        <f aca="true">NORMSINV(MAX(RAND(),0.000000000001))</f>
        <v>0.243296117584798</v>
      </c>
      <c r="D9423" s="24" t="n">
        <f aca="false">IF($B$11="","",$B$11*EXP($B$12*C9423))</f>
        <v>1027.62903779667</v>
      </c>
      <c r="E9423" s="20" t="n">
        <f aca="true">IF($B$10="","",$B$10*(1-$B$14+2*$B$14*RAND()))</f>
        <v>3.68988629960254</v>
      </c>
      <c r="F9423" s="21" t="n">
        <f aca="false">INDEX($E$17:$E$28,B9423)</f>
        <v>4.761</v>
      </c>
      <c r="G9423" s="25" t="n">
        <f aca="false">IF(OR(D9423="",E9423="",F9423=""),"",D9423*($B$7-$B$8-F9423-E9423))</f>
        <v>4407.61778493994</v>
      </c>
      <c r="H9423" s="25" t="n">
        <f aca="false">IF(D9423="","",D9423*$F$30)</f>
        <v>5137.3230857531</v>
      </c>
    </row>
    <row r="9424" customFormat="false" ht="15" hidden="false" customHeight="false" outlineLevel="0" collapsed="false">
      <c r="A9424" s="2" t="n">
        <v>9390</v>
      </c>
      <c r="B9424" s="2" t="n">
        <v>6</v>
      </c>
      <c r="C9424" s="22" t="n">
        <f aca="true">NORMSINV(MAX(RAND(),0.000000000001))</f>
        <v>-0.756465919737691</v>
      </c>
      <c r="D9424" s="24" t="n">
        <f aca="false">IF($B$11="","",$B$11*EXP($B$12*C9424))</f>
        <v>674.346264745699</v>
      </c>
      <c r="E9424" s="20" t="n">
        <f aca="true">IF($B$10="","",$B$10*(1-$B$14+2*$B$14*RAND()))</f>
        <v>3.79322223168002</v>
      </c>
      <c r="F9424" s="21" t="n">
        <f aca="false">INDEX($E$17:$E$28,B9424)</f>
        <v>4.761</v>
      </c>
      <c r="G9424" s="25" t="n">
        <f aca="false">IF(OR(D9424="",E9424="",F9424=""),"",D9424*($B$7-$B$8-F9424-E9424))</f>
        <v>2822.66360312217</v>
      </c>
      <c r="H9424" s="25" t="n">
        <f aca="false">IF(D9424="","",D9424*$F$30)</f>
        <v>3371.1918467167</v>
      </c>
    </row>
    <row r="9425" customFormat="false" ht="15" hidden="false" customHeight="false" outlineLevel="0" collapsed="false">
      <c r="A9425" s="2" t="n">
        <v>9391</v>
      </c>
      <c r="B9425" s="2" t="n">
        <v>7</v>
      </c>
      <c r="C9425" s="22" t="n">
        <f aca="true">NORMSINV(MAX(RAND(),0.000000000001))</f>
        <v>-0.586994373299088</v>
      </c>
      <c r="D9425" s="24" t="n">
        <f aca="false">IF($B$11="","",$B$11*EXP($B$12*C9425))</f>
        <v>724.262056893531</v>
      </c>
      <c r="E9425" s="20" t="n">
        <f aca="true">IF($B$10="","",$B$10*(1-$B$14+2*$B$14*RAND()))</f>
        <v>4.06837577710862</v>
      </c>
      <c r="F9425" s="21" t="n">
        <f aca="false">INDEX($E$17:$E$28,B9425)</f>
        <v>4.761</v>
      </c>
      <c r="G9425" s="25" t="n">
        <f aca="false">IF(OR(D9425="",E9425="",F9425=""),"",D9425*($B$7-$B$8-F9425-E9425))</f>
        <v>2832.31674340897</v>
      </c>
      <c r="H9425" s="25" t="n">
        <f aca="false">IF(D9425="","",D9425*$F$30)</f>
        <v>3620.73087482214</v>
      </c>
    </row>
    <row r="9426" customFormat="false" ht="15" hidden="false" customHeight="false" outlineLevel="0" collapsed="false">
      <c r="A9426" s="2" t="n">
        <v>9392</v>
      </c>
      <c r="B9426" s="2" t="n">
        <v>8</v>
      </c>
      <c r="C9426" s="22" t="n">
        <f aca="true">NORMSINV(MAX(RAND(),0.000000000001))</f>
        <v>-0.0808765691821256</v>
      </c>
      <c r="D9426" s="24" t="n">
        <f aca="false">IF($B$11="","",$B$11*EXP($B$12*C9426))</f>
        <v>896.424571260567</v>
      </c>
      <c r="E9426" s="20" t="n">
        <f aca="true">IF($B$10="","",$B$10*(1-$B$14+2*$B$14*RAND()))</f>
        <v>3.67692094564199</v>
      </c>
      <c r="F9426" s="21" t="n">
        <f aca="false">INDEX($E$17:$E$28,B9426)</f>
        <v>4.761</v>
      </c>
      <c r="G9426" s="25" t="n">
        <f aca="false">IF(OR(D9426="",E9426="",F9426=""),"",D9426*($B$7-$B$8-F9426-E9426))</f>
        <v>3856.48937183194</v>
      </c>
      <c r="H9426" s="25" t="n">
        <f aca="false">IF(D9426="","",D9426*$F$30)</f>
        <v>4481.40571664583</v>
      </c>
    </row>
    <row r="9427" customFormat="false" ht="15" hidden="false" customHeight="false" outlineLevel="0" collapsed="false">
      <c r="A9427" s="2" t="n">
        <v>9393</v>
      </c>
      <c r="B9427" s="2" t="n">
        <v>9</v>
      </c>
      <c r="C9427" s="22" t="n">
        <f aca="true">NORMSINV(MAX(RAND(),0.000000000001))</f>
        <v>-1.96659921508665</v>
      </c>
      <c r="D9427" s="24" t="n">
        <f aca="false">IF($B$11="","",$B$11*EXP($B$12*C9427))</f>
        <v>404.97875844327</v>
      </c>
      <c r="E9427" s="20" t="n">
        <f aca="true">IF($B$10="","",$B$10*(1-$B$14+2*$B$14*RAND()))</f>
        <v>3.48816399354197</v>
      </c>
      <c r="F9427" s="21" t="n">
        <f aca="false">INDEX($E$17:$E$28,B9427)</f>
        <v>4.761</v>
      </c>
      <c r="G9427" s="25" t="n">
        <f aca="false">IF(OR(D9427="",E9427="",F9427=""),"",D9427*($B$7-$B$8-F9427-E9427))</f>
        <v>1818.69319026771</v>
      </c>
      <c r="H9427" s="25" t="n">
        <f aca="false">IF(D9427="","",D9427*$F$30)</f>
        <v>2024.56980920959</v>
      </c>
    </row>
    <row r="9428" customFormat="false" ht="15" hidden="false" customHeight="false" outlineLevel="0" collapsed="false">
      <c r="A9428" s="2" t="n">
        <v>9394</v>
      </c>
      <c r="B9428" s="2" t="n">
        <v>10</v>
      </c>
      <c r="C9428" s="22" t="n">
        <f aca="true">NORMSINV(MAX(RAND(),0.000000000001))</f>
        <v>-1.52981489964322</v>
      </c>
      <c r="D9428" s="24" t="n">
        <f aca="false">IF($B$11="","",$B$11*EXP($B$12*C9428))</f>
        <v>486.813311994175</v>
      </c>
      <c r="E9428" s="20" t="n">
        <f aca="true">IF($B$10="","",$B$10*(1-$B$14+2*$B$14*RAND()))</f>
        <v>3.91147851278801</v>
      </c>
      <c r="F9428" s="21" t="n">
        <f aca="false">INDEX($E$17:$E$28,B9428)</f>
        <v>4.761</v>
      </c>
      <c r="G9428" s="25" t="n">
        <f aca="false">IF(OR(D9428="",E9428="",F9428=""),"",D9428*($B$7-$B$8-F9428-E9428))</f>
        <v>1980.12360679714</v>
      </c>
      <c r="H9428" s="25" t="n">
        <f aca="false">IF(D9428="","",D9428*$F$30)</f>
        <v>2433.67710932128</v>
      </c>
    </row>
    <row r="9429" customFormat="false" ht="15" hidden="false" customHeight="false" outlineLevel="0" collapsed="false">
      <c r="A9429" s="2" t="n">
        <v>9395</v>
      </c>
      <c r="B9429" s="2" t="n">
        <v>11</v>
      </c>
      <c r="C9429" s="22" t="n">
        <f aca="true">NORMSINV(MAX(RAND(),0.000000000001))</f>
        <v>-0.68904235516139</v>
      </c>
      <c r="D9429" s="24" t="n">
        <f aca="false">IF($B$11="","",$B$11*EXP($B$12*C9429))</f>
        <v>693.779181185651</v>
      </c>
      <c r="E9429" s="20" t="n">
        <f aca="true">IF($B$10="","",$B$10*(1-$B$14+2*$B$14*RAND()))</f>
        <v>3.84327088227981</v>
      </c>
      <c r="F9429" s="21" t="n">
        <f aca="false">INDEX($E$17:$E$28,B9429)</f>
        <v>4.761</v>
      </c>
      <c r="G9429" s="25" t="n">
        <f aca="false">IF(OR(D9429="",E9429="",F9429=""),"",D9429*($B$7-$B$8-F9429-E9429))</f>
        <v>2869.28276089757</v>
      </c>
      <c r="H9429" s="25" t="n">
        <f aca="false">IF(D9429="","",D9429*$F$30)</f>
        <v>3468.34088258331</v>
      </c>
    </row>
    <row r="9430" customFormat="false" ht="15" hidden="false" customHeight="false" outlineLevel="0" collapsed="false">
      <c r="A9430" s="2" t="n">
        <v>9396</v>
      </c>
      <c r="B9430" s="2" t="n">
        <v>12</v>
      </c>
      <c r="C9430" s="22" t="n">
        <f aca="true">NORMSINV(MAX(RAND(),0.000000000001))</f>
        <v>-0.00243417383786087</v>
      </c>
      <c r="D9430" s="24" t="n">
        <f aca="false">IF($B$11="","",$B$11*EXP($B$12*C9430))</f>
        <v>926.549171122276</v>
      </c>
      <c r="E9430" s="20" t="n">
        <f aca="true">IF($B$10="","",$B$10*(1-$B$14+2*$B$14*RAND()))</f>
        <v>3.3847824075727</v>
      </c>
      <c r="F9430" s="21" t="n">
        <f aca="false">INDEX($E$17:$E$28,B9430)</f>
        <v>4.761</v>
      </c>
      <c r="G9430" s="25" t="n">
        <f aca="false">IF(OR(D9430="",E9430="",F9430=""),"",D9430*($B$7-$B$8-F9430-E9430))</f>
        <v>4256.7685022189</v>
      </c>
      <c r="H9430" s="25" t="n">
        <f aca="false">IF(D9430="","",D9430*$F$30)</f>
        <v>4632.00461627448</v>
      </c>
    </row>
    <row r="9431" customFormat="false" ht="15" hidden="false" customHeight="false" outlineLevel="0" collapsed="false">
      <c r="A9431" s="2" t="n">
        <v>9397</v>
      </c>
      <c r="B9431" s="2" t="n">
        <v>1</v>
      </c>
      <c r="C9431" s="22" t="n">
        <f aca="true">NORMSINV(MAX(RAND(),0.000000000001))</f>
        <v>-1.49251647874256</v>
      </c>
      <c r="D9431" s="24" t="n">
        <f aca="false">IF($B$11="","",$B$11*EXP($B$12*C9431))</f>
        <v>494.524648732113</v>
      </c>
      <c r="E9431" s="20" t="n">
        <f aca="true">IF($B$10="","",$B$10*(1-$B$14+2*$B$14*RAND()))</f>
        <v>3.65474603545433</v>
      </c>
      <c r="F9431" s="21" t="n">
        <f aca="false">INDEX($E$17:$E$28,B9431)</f>
        <v>4.92562580645161</v>
      </c>
      <c r="G9431" s="25" t="n">
        <f aca="false">IF(OR(D9431="",E9431="",F9431=""),"",D9431*($B$7-$B$8-F9431-E9431))</f>
        <v>2057.03865373767</v>
      </c>
      <c r="H9431" s="25" t="n">
        <f aca="false">IF(D9431="","",D9431*$F$30)</f>
        <v>2472.22762394158</v>
      </c>
    </row>
    <row r="9432" customFormat="false" ht="15" hidden="false" customHeight="false" outlineLevel="0" collapsed="false">
      <c r="A9432" s="2" t="n">
        <v>9398</v>
      </c>
      <c r="B9432" s="2" t="n">
        <v>2</v>
      </c>
      <c r="C9432" s="22" t="n">
        <f aca="true">NORMSINV(MAX(RAND(),0.000000000001))</f>
        <v>1.17646738698681</v>
      </c>
      <c r="D9432" s="24" t="n">
        <f aca="false">IF($B$11="","",$B$11*EXP($B$12*C9432))</f>
        <v>1522.66326787891</v>
      </c>
      <c r="E9432" s="20" t="n">
        <f aca="true">IF($B$10="","",$B$10*(1-$B$14+2*$B$14*RAND()))</f>
        <v>3.65356523834705</v>
      </c>
      <c r="F9432" s="21" t="n">
        <f aca="false">INDEX($E$17:$E$28,B9432)</f>
        <v>5.0612</v>
      </c>
      <c r="G9432" s="25" t="n">
        <f aca="false">IF(OR(D9432="",E9432="",F9432=""),"",D9432*($B$7-$B$8-F9432-E9432))</f>
        <v>6129.07711615828</v>
      </c>
      <c r="H9432" s="25" t="n">
        <f aca="false">IF(D9432="","",D9432*$F$30)</f>
        <v>7612.09820878026</v>
      </c>
    </row>
    <row r="9433" customFormat="false" ht="15" hidden="false" customHeight="false" outlineLevel="0" collapsed="false">
      <c r="A9433" s="2" t="n">
        <v>9399</v>
      </c>
      <c r="B9433" s="2" t="n">
        <v>3</v>
      </c>
      <c r="C9433" s="22" t="n">
        <f aca="true">NORMSINV(MAX(RAND(),0.000000000001))</f>
        <v>0.576582487402769</v>
      </c>
      <c r="D9433" s="24" t="n">
        <f aca="false">IF($B$11="","",$B$11*EXP($B$12*C9433))</f>
        <v>1182.56973319935</v>
      </c>
      <c r="E9433" s="20" t="n">
        <f aca="true">IF($B$10="","",$B$10*(1-$B$14+2*$B$14*RAND()))</f>
        <v>3.96027338815572</v>
      </c>
      <c r="F9433" s="21" t="n">
        <f aca="false">INDEX($E$17:$E$28,B9433)</f>
        <v>5.0612</v>
      </c>
      <c r="G9433" s="25" t="n">
        <f aca="false">IF(OR(D9433="",E9433="",F9433=""),"",D9433*($B$7-$B$8-F9433-E9433))</f>
        <v>4397.41702326338</v>
      </c>
      <c r="H9433" s="25" t="n">
        <f aca="false">IF(D9433="","",D9433*$F$30)</f>
        <v>5911.9026102102</v>
      </c>
    </row>
    <row r="9434" customFormat="false" ht="15" hidden="false" customHeight="false" outlineLevel="0" collapsed="false">
      <c r="A9434" s="2" t="n">
        <v>9400</v>
      </c>
      <c r="B9434" s="2" t="n">
        <v>4</v>
      </c>
      <c r="C9434" s="22" t="n">
        <f aca="true">NORMSINV(MAX(RAND(),0.000000000001))</f>
        <v>-0.744419679331914</v>
      </c>
      <c r="D9434" s="24" t="n">
        <f aca="false">IF($B$11="","",$B$11*EXP($B$12*C9434))</f>
        <v>677.777865226582</v>
      </c>
      <c r="E9434" s="20" t="n">
        <f aca="true">IF($B$10="","",$B$10*(1-$B$14+2*$B$14*RAND()))</f>
        <v>3.54203651237674</v>
      </c>
      <c r="F9434" s="21" t="n">
        <f aca="false">INDEX($E$17:$E$28,B9434)</f>
        <v>4.89657419354839</v>
      </c>
      <c r="G9434" s="25" t="n">
        <f aca="false">IF(OR(D9434="",E9434="",F9434=""),"",D9434*($B$7-$B$8-F9434-E9434))</f>
        <v>2915.38645324654</v>
      </c>
      <c r="H9434" s="25" t="n">
        <f aca="false">IF(D9434="","",D9434*$F$30)</f>
        <v>3388.34710384073</v>
      </c>
    </row>
    <row r="9435" customFormat="false" ht="15" hidden="false" customHeight="false" outlineLevel="0" collapsed="false">
      <c r="A9435" s="2" t="n">
        <v>9401</v>
      </c>
      <c r="B9435" s="2" t="n">
        <v>5</v>
      </c>
      <c r="C9435" s="22" t="n">
        <f aca="true">NORMSINV(MAX(RAND(),0.000000000001))</f>
        <v>2.05878468242613</v>
      </c>
      <c r="D9435" s="24" t="n">
        <f aca="false">IF($B$11="","",$B$11*EXP($B$12*C9435))</f>
        <v>2208.33650706557</v>
      </c>
      <c r="E9435" s="20" t="n">
        <f aca="true">IF($B$10="","",$B$10*(1-$B$14+2*$B$14*RAND()))</f>
        <v>3.7101044253988</v>
      </c>
      <c r="F9435" s="21" t="n">
        <f aca="false">INDEX($E$17:$E$28,B9435)</f>
        <v>4.761</v>
      </c>
      <c r="G9435" s="25" t="n">
        <f aca="false">IF(OR(D9435="",E9435="",F9435=""),"",D9435*($B$7-$B$8-F9435-E9435))</f>
        <v>9427.15794224248</v>
      </c>
      <c r="H9435" s="25" t="n">
        <f aca="false">IF(D9435="","",D9435*$F$30)</f>
        <v>11039.9158661222</v>
      </c>
    </row>
    <row r="9436" customFormat="false" ht="15" hidden="false" customHeight="false" outlineLevel="0" collapsed="false">
      <c r="A9436" s="2" t="n">
        <v>9402</v>
      </c>
      <c r="B9436" s="2" t="n">
        <v>6</v>
      </c>
      <c r="C9436" s="22" t="n">
        <f aca="true">NORMSINV(MAX(RAND(),0.000000000001))</f>
        <v>-0.1400747653782</v>
      </c>
      <c r="D9436" s="24" t="n">
        <f aca="false">IF($B$11="","",$B$11*EXP($B$12*C9436))</f>
        <v>874.340634292044</v>
      </c>
      <c r="E9436" s="20" t="n">
        <f aca="true">IF($B$10="","",$B$10*(1-$B$14+2*$B$14*RAND()))</f>
        <v>3.45490618053556</v>
      </c>
      <c r="F9436" s="21" t="n">
        <f aca="false">INDEX($E$17:$E$28,B9436)</f>
        <v>4.761</v>
      </c>
      <c r="G9436" s="25" t="n">
        <f aca="false">IF(OR(D9436="",E9436="",F9436=""),"",D9436*($B$7-$B$8-F9436-E9436))</f>
        <v>3955.59905970726</v>
      </c>
      <c r="H9436" s="25" t="n">
        <f aca="false">IF(D9436="","",D9436*$F$30)</f>
        <v>4371.00369895279</v>
      </c>
    </row>
    <row r="9437" customFormat="false" ht="15" hidden="false" customHeight="false" outlineLevel="0" collapsed="false">
      <c r="A9437" s="2" t="n">
        <v>9403</v>
      </c>
      <c r="B9437" s="2" t="n">
        <v>7</v>
      </c>
      <c r="C9437" s="22" t="n">
        <f aca="true">NORMSINV(MAX(RAND(),0.000000000001))</f>
        <v>0.435032008444271</v>
      </c>
      <c r="D9437" s="24" t="n">
        <f aca="false">IF($B$11="","",$B$11*EXP($B$12*C9437))</f>
        <v>1114.09814828358</v>
      </c>
      <c r="E9437" s="20" t="n">
        <f aca="true">IF($B$10="","",$B$10*(1-$B$14+2*$B$14*RAND()))</f>
        <v>3.50710239669236</v>
      </c>
      <c r="F9437" s="21" t="n">
        <f aca="false">INDEX($E$17:$E$28,B9437)</f>
        <v>4.761</v>
      </c>
      <c r="G9437" s="25" t="n">
        <f aca="false">IF(OR(D9437="",E9437="",F9437=""),"",D9437*($B$7-$B$8-F9437-E9437))</f>
        <v>4982.13283915881</v>
      </c>
      <c r="H9437" s="25" t="n">
        <f aca="false">IF(D9437="","",D9437*$F$30)</f>
        <v>5569.59946289925</v>
      </c>
    </row>
    <row r="9438" customFormat="false" ht="15" hidden="false" customHeight="false" outlineLevel="0" collapsed="false">
      <c r="A9438" s="2" t="n">
        <v>9404</v>
      </c>
      <c r="B9438" s="2" t="n">
        <v>8</v>
      </c>
      <c r="C9438" s="22" t="n">
        <f aca="true">NORMSINV(MAX(RAND(),0.000000000001))</f>
        <v>-0.501272980480425</v>
      </c>
      <c r="D9438" s="24" t="n">
        <f aca="false">IF($B$11="","",$B$11*EXP($B$12*C9438))</f>
        <v>750.900663039161</v>
      </c>
      <c r="E9438" s="20" t="n">
        <f aca="true">IF($B$10="","",$B$10*(1-$B$14+2*$B$14*RAND()))</f>
        <v>3.53448024128687</v>
      </c>
      <c r="F9438" s="21" t="n">
        <f aca="false">INDEX($E$17:$E$28,B9438)</f>
        <v>4.761</v>
      </c>
      <c r="G9438" s="25" t="n">
        <f aca="false">IF(OR(D9438="",E9438="",F9438=""),"",D9438*($B$7-$B$8-F9438-E9438))</f>
        <v>3337.39283370834</v>
      </c>
      <c r="H9438" s="25" t="n">
        <f aca="false">IF(D9438="","",D9438*$F$30)</f>
        <v>3753.90259466538</v>
      </c>
    </row>
    <row r="9439" customFormat="false" ht="15" hidden="false" customHeight="false" outlineLevel="0" collapsed="false">
      <c r="A9439" s="2" t="n">
        <v>9405</v>
      </c>
      <c r="B9439" s="2" t="n">
        <v>9</v>
      </c>
      <c r="C9439" s="22" t="n">
        <f aca="true">NORMSINV(MAX(RAND(),0.000000000001))</f>
        <v>-0.767825929665518</v>
      </c>
      <c r="D9439" s="24" t="n">
        <f aca="false">IF($B$11="","",$B$11*EXP($B$12*C9439))</f>
        <v>671.126069407715</v>
      </c>
      <c r="E9439" s="20" t="n">
        <f aca="true">IF($B$10="","",$B$10*(1-$B$14+2*$B$14*RAND()))</f>
        <v>3.50928721742481</v>
      </c>
      <c r="F9439" s="21" t="n">
        <f aca="false">INDEX($E$17:$E$28,B9439)</f>
        <v>4.761</v>
      </c>
      <c r="G9439" s="25" t="n">
        <f aca="false">IF(OR(D9439="",E9439="",F9439=""),"",D9439*($B$7-$B$8-F9439-E9439))</f>
        <v>2999.74077115111</v>
      </c>
      <c r="H9439" s="25" t="n">
        <f aca="false">IF(D9439="","",D9439*$F$30)</f>
        <v>3355.09344618305</v>
      </c>
    </row>
    <row r="9440" customFormat="false" ht="15" hidden="false" customHeight="false" outlineLevel="0" collapsed="false">
      <c r="A9440" s="2" t="n">
        <v>9406</v>
      </c>
      <c r="B9440" s="2" t="n">
        <v>10</v>
      </c>
      <c r="C9440" s="22" t="n">
        <f aca="true">NORMSINV(MAX(RAND(),0.000000000001))</f>
        <v>1.10047590465173</v>
      </c>
      <c r="D9440" s="24" t="n">
        <f aca="false">IF($B$11="","",$B$11*EXP($B$12*C9440))</f>
        <v>1474.67956113414</v>
      </c>
      <c r="E9440" s="20" t="n">
        <f aca="true">IF($B$10="","",$B$10*(1-$B$14+2*$B$14*RAND()))</f>
        <v>3.80881625649051</v>
      </c>
      <c r="F9440" s="21" t="n">
        <f aca="false">INDEX($E$17:$E$28,B9440)</f>
        <v>4.761</v>
      </c>
      <c r="G9440" s="25" t="n">
        <f aca="false">IF(OR(D9440="",E9440="",F9440=""),"",D9440*($B$7-$B$8-F9440-E9440))</f>
        <v>6149.68473272728</v>
      </c>
      <c r="H9440" s="25" t="n">
        <f aca="false">IF(D9440="","",D9440*$F$30)</f>
        <v>7372.21806202177</v>
      </c>
    </row>
    <row r="9441" customFormat="false" ht="15" hidden="false" customHeight="false" outlineLevel="0" collapsed="false">
      <c r="A9441" s="2" t="n">
        <v>9407</v>
      </c>
      <c r="B9441" s="2" t="n">
        <v>11</v>
      </c>
      <c r="C9441" s="22" t="n">
        <f aca="true">NORMSINV(MAX(RAND(),0.000000000001))</f>
        <v>-2.28232476777466</v>
      </c>
      <c r="D9441" s="24" t="n">
        <f aca="false">IF($B$11="","",$B$11*EXP($B$12*C9441))</f>
        <v>354.53199046584</v>
      </c>
      <c r="E9441" s="20" t="n">
        <f aca="true">IF($B$10="","",$B$10*(1-$B$14+2*$B$14*RAND()))</f>
        <v>3.62239602057003</v>
      </c>
      <c r="F9441" s="21" t="n">
        <f aca="false">INDEX($E$17:$E$28,B9441)</f>
        <v>4.761</v>
      </c>
      <c r="G9441" s="25" t="n">
        <f aca="false">IF(OR(D9441="",E9441="",F9441=""),"",D9441*($B$7-$B$8-F9441-E9441))</f>
        <v>1544.55548049871</v>
      </c>
      <c r="H9441" s="25" t="n">
        <f aca="false">IF(D9441="","",D9441*$F$30)</f>
        <v>1772.37632673683</v>
      </c>
    </row>
    <row r="9442" customFormat="false" ht="15" hidden="false" customHeight="false" outlineLevel="0" collapsed="false">
      <c r="A9442" s="2" t="n">
        <v>9408</v>
      </c>
      <c r="B9442" s="2" t="n">
        <v>12</v>
      </c>
      <c r="C9442" s="22" t="n">
        <f aca="true">NORMSINV(MAX(RAND(),0.000000000001))</f>
        <v>-0.233320256586612</v>
      </c>
      <c r="D9442" s="24" t="n">
        <f aca="false">IF($B$11="","",$B$11*EXP($B$12*C9442))</f>
        <v>840.653491595238</v>
      </c>
      <c r="E9442" s="20" t="n">
        <f aca="true">IF($B$10="","",$B$10*(1-$B$14+2*$B$14*RAND()))</f>
        <v>3.61320737212192</v>
      </c>
      <c r="F9442" s="21" t="n">
        <f aca="false">INDEX($E$17:$E$28,B9442)</f>
        <v>4.761</v>
      </c>
      <c r="G9442" s="25" t="n">
        <f aca="false">IF(OR(D9442="",E9442="",F9442=""),"",D9442*($B$7-$B$8-F9442-E9442))</f>
        <v>3670.11881620646</v>
      </c>
      <c r="H9442" s="25" t="n">
        <f aca="false">IF(D9442="","",D9442*$F$30)</f>
        <v>4202.59493518292</v>
      </c>
    </row>
    <row r="9443" customFormat="false" ht="15" hidden="false" customHeight="false" outlineLevel="0" collapsed="false">
      <c r="A9443" s="2" t="n">
        <v>9409</v>
      </c>
      <c r="B9443" s="2" t="n">
        <v>1</v>
      </c>
      <c r="C9443" s="22" t="n">
        <f aca="true">NORMSINV(MAX(RAND(),0.000000000001))</f>
        <v>-1.24639390822039</v>
      </c>
      <c r="D9443" s="24" t="n">
        <f aca="false">IF($B$11="","",$B$11*EXP($B$12*C9443))</f>
        <v>548.564406163816</v>
      </c>
      <c r="E9443" s="20" t="n">
        <f aca="true">IF($B$10="","",$B$10*(1-$B$14+2*$B$14*RAND()))</f>
        <v>3.53619255604716</v>
      </c>
      <c r="F9443" s="21" t="n">
        <f aca="false">INDEX($E$17:$E$28,B9443)</f>
        <v>4.92562580645161</v>
      </c>
      <c r="G9443" s="25" t="n">
        <f aca="false">IF(OR(D9443="",E9443="",F9443=""),"",D9443*($B$7-$B$8-F9443-E9443))</f>
        <v>2346.85816943681</v>
      </c>
      <c r="H9443" s="25" t="n">
        <f aca="false">IF(D9443="","",D9443*$F$30)</f>
        <v>2742.38317929415</v>
      </c>
    </row>
    <row r="9444" customFormat="false" ht="15" hidden="false" customHeight="false" outlineLevel="0" collapsed="false">
      <c r="A9444" s="2" t="n">
        <v>9410</v>
      </c>
      <c r="B9444" s="2" t="n">
        <v>2</v>
      </c>
      <c r="C9444" s="22" t="n">
        <f aca="true">NORMSINV(MAX(RAND(),0.000000000001))</f>
        <v>0.707290270962108</v>
      </c>
      <c r="D9444" s="24" t="n">
        <f aca="false">IF($B$11="","",$B$11*EXP($B$12*C9444))</f>
        <v>1249.52769429684</v>
      </c>
      <c r="E9444" s="20" t="n">
        <f aca="true">IF($B$10="","",$B$10*(1-$B$14+2*$B$14*RAND()))</f>
        <v>3.39304049795534</v>
      </c>
      <c r="F9444" s="21" t="n">
        <f aca="false">INDEX($E$17:$E$28,B9444)</f>
        <v>5.0612</v>
      </c>
      <c r="G9444" s="25" t="n">
        <f aca="false">IF(OR(D9444="",E9444="",F9444=""),"",D9444*($B$7-$B$8-F9444-E9444))</f>
        <v>5355.17518890062</v>
      </c>
      <c r="H9444" s="25" t="n">
        <f aca="false">IF(D9444="","",D9444*$F$30)</f>
        <v>6246.63884932874</v>
      </c>
    </row>
    <row r="9445" customFormat="false" ht="15" hidden="false" customHeight="false" outlineLevel="0" collapsed="false">
      <c r="A9445" s="2" t="n">
        <v>9411</v>
      </c>
      <c r="B9445" s="2" t="n">
        <v>3</v>
      </c>
      <c r="C9445" s="22" t="n">
        <f aca="true">NORMSINV(MAX(RAND(),0.000000000001))</f>
        <v>0.345025015966435</v>
      </c>
      <c r="D9445" s="24" t="n">
        <f aca="false">IF($B$11="","",$B$11*EXP($B$12*C9445))</f>
        <v>1072.63619227926</v>
      </c>
      <c r="E9445" s="20" t="n">
        <f aca="true">IF($B$10="","",$B$10*(1-$B$14+2*$B$14*RAND()))</f>
        <v>3.91858127529212</v>
      </c>
      <c r="F9445" s="21" t="n">
        <f aca="false">INDEX($E$17:$E$28,B9445)</f>
        <v>5.0612</v>
      </c>
      <c r="G9445" s="25" t="n">
        <f aca="false">IF(OR(D9445="",E9445="",F9445=""),"",D9445*($B$7-$B$8-F9445-E9445))</f>
        <v>4033.34669500785</v>
      </c>
      <c r="H9445" s="25" t="n">
        <f aca="false">IF(D9445="","",D9445*$F$30)</f>
        <v>5362.3228524425</v>
      </c>
    </row>
    <row r="9446" customFormat="false" ht="15" hidden="false" customHeight="false" outlineLevel="0" collapsed="false">
      <c r="A9446" s="2" t="n">
        <v>9412</v>
      </c>
      <c r="B9446" s="2" t="n">
        <v>4</v>
      </c>
      <c r="C9446" s="22" t="n">
        <f aca="true">NORMSINV(MAX(RAND(),0.000000000001))</f>
        <v>0.384786429087102</v>
      </c>
      <c r="D9446" s="24" t="n">
        <f aca="false">IF($B$11="","",$B$11*EXP($B$12*C9446))</f>
        <v>1090.75864621096</v>
      </c>
      <c r="E9446" s="20" t="n">
        <f aca="true">IF($B$10="","",$B$10*(1-$B$14+2*$B$14*RAND()))</f>
        <v>3.5747820815978</v>
      </c>
      <c r="F9446" s="21" t="n">
        <f aca="false">INDEX($E$17:$E$28,B9446)</f>
        <v>4.89657419354839</v>
      </c>
      <c r="G9446" s="25" t="n">
        <f aca="false">IF(OR(D9446="",E9446="",F9446=""),"",D9446*($B$7-$B$8-F9446-E9446))</f>
        <v>4656.06005047847</v>
      </c>
      <c r="H9446" s="25" t="n">
        <f aca="false">IF(D9446="","",D9446*$F$30)</f>
        <v>5452.92062413785</v>
      </c>
    </row>
    <row r="9447" customFormat="false" ht="15" hidden="false" customHeight="false" outlineLevel="0" collapsed="false">
      <c r="A9447" s="2" t="n">
        <v>9413</v>
      </c>
      <c r="B9447" s="2" t="n">
        <v>5</v>
      </c>
      <c r="C9447" s="22" t="n">
        <f aca="true">NORMSINV(MAX(RAND(),0.000000000001))</f>
        <v>2.44094689567171</v>
      </c>
      <c r="D9447" s="24" t="n">
        <f aca="false">IF($B$11="","",$B$11*EXP($B$12*C9447))</f>
        <v>2594.17801495357</v>
      </c>
      <c r="E9447" s="20" t="n">
        <f aca="true">IF($B$10="","",$B$10*(1-$B$14+2*$B$14*RAND()))</f>
        <v>3.54154546375487</v>
      </c>
      <c r="F9447" s="21" t="n">
        <f aca="false">INDEX($E$17:$E$28,B9447)</f>
        <v>4.761</v>
      </c>
      <c r="G9447" s="25" t="n">
        <f aca="false">IF(OR(D9447="",E9447="",F9447=""),"",D9447*($B$7-$B$8-F9447-E9447))</f>
        <v>11511.5470002831</v>
      </c>
      <c r="H9447" s="25" t="n">
        <f aca="false">IF(D9447="","",D9447*$F$30)</f>
        <v>12968.8147323559</v>
      </c>
    </row>
    <row r="9448" customFormat="false" ht="15" hidden="false" customHeight="false" outlineLevel="0" collapsed="false">
      <c r="A9448" s="2" t="n">
        <v>9414</v>
      </c>
      <c r="B9448" s="2" t="n">
        <v>6</v>
      </c>
      <c r="C9448" s="22" t="n">
        <f aca="true">NORMSINV(MAX(RAND(),0.000000000001))</f>
        <v>-0.397017991559598</v>
      </c>
      <c r="D9448" s="24" t="n">
        <f aca="false">IF($B$11="","",$B$11*EXP($B$12*C9448))</f>
        <v>784.622636814225</v>
      </c>
      <c r="E9448" s="20" t="n">
        <f aca="true">IF($B$10="","",$B$10*(1-$B$14+2*$B$14*RAND()))</f>
        <v>3.38957521519523</v>
      </c>
      <c r="F9448" s="21" t="n">
        <f aca="false">INDEX($E$17:$E$28,B9448)</f>
        <v>4.761</v>
      </c>
      <c r="G9448" s="25" t="n">
        <f aca="false">IF(OR(D9448="",E9448="",F9448=""),"",D9448*($B$7-$B$8-F9448-E9448))</f>
        <v>3600.96657611407</v>
      </c>
      <c r="H9448" s="25" t="n">
        <f aca="false">IF(D9448="","",D9448*$F$30)</f>
        <v>3922.48548596167</v>
      </c>
    </row>
    <row r="9449" customFormat="false" ht="15" hidden="false" customHeight="false" outlineLevel="0" collapsed="false">
      <c r="A9449" s="2" t="n">
        <v>9415</v>
      </c>
      <c r="B9449" s="2" t="n">
        <v>7</v>
      </c>
      <c r="C9449" s="22" t="n">
        <f aca="true">NORMSINV(MAX(RAND(),0.000000000001))</f>
        <v>0.42286031820079</v>
      </c>
      <c r="D9449" s="24" t="n">
        <f aca="false">IF($B$11="","",$B$11*EXP($B$12*C9449))</f>
        <v>1108.39885918219</v>
      </c>
      <c r="E9449" s="20" t="n">
        <f aca="true">IF($B$10="","",$B$10*(1-$B$14+2*$B$14*RAND()))</f>
        <v>4.05392283774029</v>
      </c>
      <c r="F9449" s="21" t="n">
        <f aca="false">INDEX($E$17:$E$28,B9449)</f>
        <v>4.761</v>
      </c>
      <c r="G9449" s="25" t="n">
        <f aca="false">IF(OR(D9449="",E9449="",F9449=""),"",D9449*($B$7-$B$8-F9449-E9449))</f>
        <v>4350.55104885071</v>
      </c>
      <c r="H9449" s="25" t="n">
        <f aca="false">IF(D9449="","",D9449*$F$30)</f>
        <v>5541.10757682358</v>
      </c>
    </row>
    <row r="9450" customFormat="false" ht="15" hidden="false" customHeight="false" outlineLevel="0" collapsed="false">
      <c r="A9450" s="2" t="n">
        <v>9416</v>
      </c>
      <c r="B9450" s="2" t="n">
        <v>8</v>
      </c>
      <c r="C9450" s="22" t="n">
        <f aca="true">NORMSINV(MAX(RAND(),0.000000000001))</f>
        <v>-0.673322750730864</v>
      </c>
      <c r="D9450" s="24" t="n">
        <f aca="false">IF($B$11="","",$B$11*EXP($B$12*C9450))</f>
        <v>698.38982474784</v>
      </c>
      <c r="E9450" s="20" t="n">
        <f aca="true">IF($B$10="","",$B$10*(1-$B$14+2*$B$14*RAND()))</f>
        <v>3.52793064702805</v>
      </c>
      <c r="F9450" s="21" t="n">
        <f aca="false">INDEX($E$17:$E$28,B9450)</f>
        <v>4.761</v>
      </c>
      <c r="G9450" s="25" t="n">
        <f aca="false">IF(OR(D9450="",E9450="",F9450=""),"",D9450*($B$7-$B$8-F9450-E9450))</f>
        <v>3108.58154536256</v>
      </c>
      <c r="H9450" s="25" t="n">
        <f aca="false">IF(D9450="","",D9450*$F$30)</f>
        <v>3491.3904118794</v>
      </c>
    </row>
    <row r="9451" customFormat="false" ht="15" hidden="false" customHeight="false" outlineLevel="0" collapsed="false">
      <c r="A9451" s="2" t="n">
        <v>9417</v>
      </c>
      <c r="B9451" s="2" t="n">
        <v>9</v>
      </c>
      <c r="C9451" s="22" t="n">
        <f aca="true">NORMSINV(MAX(RAND(),0.000000000001))</f>
        <v>0.0517999518911329</v>
      </c>
      <c r="D9451" s="24" t="n">
        <f aca="false">IF($B$11="","",$B$11*EXP($B$12*C9451))</f>
        <v>947.966853035792</v>
      </c>
      <c r="E9451" s="20" t="n">
        <f aca="true">IF($B$10="","",$B$10*(1-$B$14+2*$B$14*RAND()))</f>
        <v>3.84481284586056</v>
      </c>
      <c r="F9451" s="21" t="n">
        <f aca="false">INDEX($E$17:$E$28,B9451)</f>
        <v>4.761</v>
      </c>
      <c r="G9451" s="25" t="n">
        <f aca="false">IF(OR(D9451="",E9451="",F9451=""),"",D9451*($B$7-$B$8-F9451-E9451))</f>
        <v>3919.07238637056</v>
      </c>
      <c r="H9451" s="25" t="n">
        <f aca="false">IF(D9451="","",D9451*$F$30)</f>
        <v>4739.07589169653</v>
      </c>
    </row>
    <row r="9452" customFormat="false" ht="15" hidden="false" customHeight="false" outlineLevel="0" collapsed="false">
      <c r="A9452" s="2" t="n">
        <v>9418</v>
      </c>
      <c r="B9452" s="2" t="n">
        <v>10</v>
      </c>
      <c r="C9452" s="22" t="n">
        <f aca="true">NORMSINV(MAX(RAND(),0.000000000001))</f>
        <v>1.16845092916499</v>
      </c>
      <c r="D9452" s="24" t="n">
        <f aca="false">IF($B$11="","",$B$11*EXP($B$12*C9452))</f>
        <v>1517.5285964912</v>
      </c>
      <c r="E9452" s="20" t="n">
        <f aca="true">IF($B$10="","",$B$10*(1-$B$14+2*$B$14*RAND()))</f>
        <v>3.62213175880249</v>
      </c>
      <c r="F9452" s="21" t="n">
        <f aca="false">INDEX($E$17:$E$28,B9452)</f>
        <v>4.761</v>
      </c>
      <c r="G9452" s="25" t="n">
        <f aca="false">IF(OR(D9452="",E9452="",F9452=""),"",D9452*($B$7-$B$8-F9452-E9452))</f>
        <v>6611.67214716156</v>
      </c>
      <c r="H9452" s="25" t="n">
        <f aca="false">IF(D9452="","",D9452*$F$30)</f>
        <v>7586.42895957882</v>
      </c>
    </row>
    <row r="9453" customFormat="false" ht="15" hidden="false" customHeight="false" outlineLevel="0" collapsed="false">
      <c r="A9453" s="2" t="n">
        <v>9419</v>
      </c>
      <c r="B9453" s="2" t="n">
        <v>11</v>
      </c>
      <c r="C9453" s="22" t="n">
        <f aca="true">NORMSINV(MAX(RAND(),0.000000000001))</f>
        <v>-0.776499311833539</v>
      </c>
      <c r="D9453" s="24" t="n">
        <f aca="false">IF($B$11="","",$B$11*EXP($B$12*C9453))</f>
        <v>668.677802339201</v>
      </c>
      <c r="E9453" s="20" t="n">
        <f aca="true">IF($B$10="","",$B$10*(1-$B$14+2*$B$14*RAND()))</f>
        <v>4.10583484908182</v>
      </c>
      <c r="F9453" s="21" t="n">
        <f aca="false">INDEX($E$17:$E$28,B9453)</f>
        <v>4.761</v>
      </c>
      <c r="G9453" s="25" t="n">
        <f aca="false">IF(OR(D9453="",E9453="",F9453=""),"",D9453*($B$7-$B$8-F9453-E9453))</f>
        <v>2589.89956121275</v>
      </c>
      <c r="H9453" s="25" t="n">
        <f aca="false">IF(D9453="","",D9453*$F$30)</f>
        <v>3342.85406945413</v>
      </c>
    </row>
    <row r="9454" customFormat="false" ht="15" hidden="false" customHeight="false" outlineLevel="0" collapsed="false">
      <c r="A9454" s="2" t="n">
        <v>9420</v>
      </c>
      <c r="B9454" s="2" t="n">
        <v>12</v>
      </c>
      <c r="C9454" s="22" t="n">
        <f aca="true">NORMSINV(MAX(RAND(),0.000000000001))</f>
        <v>1.61435992541857</v>
      </c>
      <c r="D9454" s="24" t="n">
        <f aca="false">IF($B$11="","",$B$11*EXP($B$12*C9454))</f>
        <v>1831.20461220857</v>
      </c>
      <c r="E9454" s="20" t="n">
        <f aca="true">IF($B$10="","",$B$10*(1-$B$14+2*$B$14*RAND()))</f>
        <v>3.96824019231921</v>
      </c>
      <c r="F9454" s="21" t="n">
        <f aca="false">INDEX($E$17:$E$28,B9454)</f>
        <v>4.761</v>
      </c>
      <c r="G9454" s="25" t="n">
        <f aca="false">IF(OR(D9454="",E9454="",F9454=""),"",D9454*($B$7-$B$8-F9454-E9454))</f>
        <v>7344.52185828583</v>
      </c>
      <c r="H9454" s="25" t="n">
        <f aca="false">IF(D9454="","",D9454*$F$30)</f>
        <v>9154.55809735311</v>
      </c>
    </row>
    <row r="9455" customFormat="false" ht="15" hidden="false" customHeight="false" outlineLevel="0" collapsed="false">
      <c r="A9455" s="2" t="n">
        <v>9421</v>
      </c>
      <c r="B9455" s="2" t="n">
        <v>1</v>
      </c>
      <c r="C9455" s="22" t="n">
        <f aca="true">NORMSINV(MAX(RAND(),0.000000000001))</f>
        <v>-0.906048806608539</v>
      </c>
      <c r="D9455" s="24" t="n">
        <f aca="false">IF($B$11="","",$B$11*EXP($B$12*C9455))</f>
        <v>633.154565815789</v>
      </c>
      <c r="E9455" s="20" t="n">
        <f aca="true">IF($B$10="","",$B$10*(1-$B$14+2*$B$14*RAND()))</f>
        <v>3.79865083527784</v>
      </c>
      <c r="F9455" s="21" t="n">
        <f aca="false">INDEX($E$17:$E$28,B9455)</f>
        <v>4.92562580645161</v>
      </c>
      <c r="G9455" s="25" t="n">
        <f aca="false">IF(OR(D9455="",E9455="",F9455=""),"",D9455*($B$7-$B$8-F9455-E9455))</f>
        <v>2542.57357934211</v>
      </c>
      <c r="H9455" s="25" t="n">
        <f aca="false">IF(D9455="","",D9455*$F$30)</f>
        <v>3165.26630542629</v>
      </c>
    </row>
    <row r="9456" customFormat="false" ht="15" hidden="false" customHeight="false" outlineLevel="0" collapsed="false">
      <c r="A9456" s="2" t="n">
        <v>9422</v>
      </c>
      <c r="B9456" s="2" t="n">
        <v>2</v>
      </c>
      <c r="C9456" s="22" t="n">
        <f aca="true">NORMSINV(MAX(RAND(),0.000000000001))</f>
        <v>0.414644852112105</v>
      </c>
      <c r="D9456" s="24" t="n">
        <f aca="false">IF($B$11="","",$B$11*EXP($B$12*C9456))</f>
        <v>1104.56852778499</v>
      </c>
      <c r="E9456" s="20" t="n">
        <f aca="true">IF($B$10="","",$B$10*(1-$B$14+2*$B$14*RAND()))</f>
        <v>3.91332387987354</v>
      </c>
      <c r="F9456" s="21" t="n">
        <f aca="false">INDEX($E$17:$E$28,B9456)</f>
        <v>5.0612</v>
      </c>
      <c r="G9456" s="25" t="n">
        <f aca="false">IF(OR(D9456="",E9456="",F9456=""),"",D9456*($B$7-$B$8-F9456-E9456))</f>
        <v>4159.22641441762</v>
      </c>
      <c r="H9456" s="25" t="n">
        <f aca="false">IF(D9456="","",D9456*$F$30)</f>
        <v>5521.95898410273</v>
      </c>
    </row>
    <row r="9457" customFormat="false" ht="15" hidden="false" customHeight="false" outlineLevel="0" collapsed="false">
      <c r="A9457" s="2" t="n">
        <v>9423</v>
      </c>
      <c r="B9457" s="2" t="n">
        <v>3</v>
      </c>
      <c r="C9457" s="22" t="n">
        <f aca="true">NORMSINV(MAX(RAND(),0.000000000001))</f>
        <v>1.21266281128493</v>
      </c>
      <c r="D9457" s="24" t="n">
        <f aca="false">IF($B$11="","",$B$11*EXP($B$12*C9457))</f>
        <v>1546.06419894706</v>
      </c>
      <c r="E9457" s="20" t="n">
        <f aca="true">IF($B$10="","",$B$10*(1-$B$14+2*$B$14*RAND()))</f>
        <v>3.74015864906468</v>
      </c>
      <c r="F9457" s="21" t="n">
        <f aca="false">INDEX($E$17:$E$28,B9457)</f>
        <v>5.0612</v>
      </c>
      <c r="G9457" s="25" t="n">
        <f aca="false">IF(OR(D9457="",E9457="",F9457=""),"",D9457*($B$7-$B$8-F9457-E9457))</f>
        <v>6089.39238517358</v>
      </c>
      <c r="H9457" s="25" t="n">
        <f aca="false">IF(D9457="","",D9457*$F$30)</f>
        <v>7729.08414337614</v>
      </c>
    </row>
    <row r="9458" customFormat="false" ht="15" hidden="false" customHeight="false" outlineLevel="0" collapsed="false">
      <c r="A9458" s="2" t="n">
        <v>9424</v>
      </c>
      <c r="B9458" s="2" t="n">
        <v>4</v>
      </c>
      <c r="C9458" s="22" t="n">
        <f aca="true">NORMSINV(MAX(RAND(),0.000000000001))</f>
        <v>1.20527935469675</v>
      </c>
      <c r="D9458" s="24" t="n">
        <f aca="false">IF($B$11="","",$B$11*EXP($B$12*C9458))</f>
        <v>1541.26165433023</v>
      </c>
      <c r="E9458" s="20" t="n">
        <f aca="true">IF($B$10="","",$B$10*(1-$B$14+2*$B$14*RAND()))</f>
        <v>3.71879135697308</v>
      </c>
      <c r="F9458" s="21" t="n">
        <f aca="false">INDEX($E$17:$E$28,B9458)</f>
        <v>4.89657419354839</v>
      </c>
      <c r="G9458" s="25" t="n">
        <f aca="false">IF(OR(D9458="",E9458="",F9458=""),"",D9458*($B$7-$B$8-F9458-E9458))</f>
        <v>6357.14091511072</v>
      </c>
      <c r="H9458" s="25" t="n">
        <f aca="false">IF(D9458="","",D9458*$F$30)</f>
        <v>7705.07526232766</v>
      </c>
    </row>
    <row r="9459" customFormat="false" ht="15" hidden="false" customHeight="false" outlineLevel="0" collapsed="false">
      <c r="A9459" s="2" t="n">
        <v>9425</v>
      </c>
      <c r="B9459" s="2" t="n">
        <v>5</v>
      </c>
      <c r="C9459" s="22" t="n">
        <f aca="true">NORMSINV(MAX(RAND(),0.000000000001))</f>
        <v>0.189119983258887</v>
      </c>
      <c r="D9459" s="24" t="n">
        <f aca="false">IF($B$11="","",$B$11*EXP($B$12*C9459))</f>
        <v>1004.43606942977</v>
      </c>
      <c r="E9459" s="20" t="n">
        <f aca="true">IF($B$10="","",$B$10*(1-$B$14+2*$B$14*RAND()))</f>
        <v>3.91209694633505</v>
      </c>
      <c r="F9459" s="21" t="n">
        <f aca="false">INDEX($E$17:$E$28,B9459)</f>
        <v>4.761</v>
      </c>
      <c r="G9459" s="25" t="n">
        <f aca="false">IF(OR(D9459="",E9459="",F9459=""),"",D9459*($B$7-$B$8-F9459-E9459))</f>
        <v>4084.94411797513</v>
      </c>
      <c r="H9459" s="25" t="n">
        <f aca="false">IF(D9459="","",D9459*$F$30)</f>
        <v>5021.37679829328</v>
      </c>
    </row>
    <row r="9460" customFormat="false" ht="15" hidden="false" customHeight="false" outlineLevel="0" collapsed="false">
      <c r="A9460" s="2" t="n">
        <v>9426</v>
      </c>
      <c r="B9460" s="2" t="n">
        <v>6</v>
      </c>
      <c r="C9460" s="22" t="n">
        <f aca="true">NORMSINV(MAX(RAND(),0.000000000001))</f>
        <v>-0.17851011904475</v>
      </c>
      <c r="D9460" s="24" t="n">
        <f aca="false">IF($B$11="","",$B$11*EXP($B$12*C9460))</f>
        <v>860.294427024991</v>
      </c>
      <c r="E9460" s="20" t="n">
        <f aca="true">IF($B$10="","",$B$10*(1-$B$14+2*$B$14*RAND()))</f>
        <v>3.50889338289426</v>
      </c>
      <c r="F9460" s="21" t="n">
        <f aca="false">INDEX($E$17:$E$28,B9460)</f>
        <v>4.761</v>
      </c>
      <c r="G9460" s="25" t="n">
        <f aca="false">IF(OR(D9460="",E9460="",F9460=""),"",D9460*($B$7-$B$8-F9460-E9460))</f>
        <v>3845.60781090361</v>
      </c>
      <c r="H9460" s="25" t="n">
        <f aca="false">IF(D9460="","",D9460*$F$30)</f>
        <v>4300.78389958334</v>
      </c>
    </row>
    <row r="9461" customFormat="false" ht="15" hidden="false" customHeight="false" outlineLevel="0" collapsed="false">
      <c r="A9461" s="2" t="n">
        <v>9427</v>
      </c>
      <c r="B9461" s="2" t="n">
        <v>7</v>
      </c>
      <c r="C9461" s="22" t="n">
        <f aca="true">NORMSINV(MAX(RAND(),0.000000000001))</f>
        <v>-0.410766383961953</v>
      </c>
      <c r="D9461" s="24" t="n">
        <f aca="false">IF($B$11="","",$B$11*EXP($B$12*C9461))</f>
        <v>780.090375291144</v>
      </c>
      <c r="E9461" s="20" t="n">
        <f aca="true">IF($B$10="","",$B$10*(1-$B$14+2*$B$14*RAND()))</f>
        <v>3.5302464150779</v>
      </c>
      <c r="F9461" s="21" t="n">
        <f aca="false">INDEX($E$17:$E$28,B9461)</f>
        <v>4.761</v>
      </c>
      <c r="G9461" s="25" t="n">
        <f aca="false">IF(OR(D9461="",E9461="",F9461=""),"",D9461*($B$7-$B$8-F9461-E9461))</f>
        <v>3470.4298536397</v>
      </c>
      <c r="H9461" s="25" t="n">
        <f aca="false">IF(D9461="","",D9461*$F$30)</f>
        <v>3899.82780415548</v>
      </c>
    </row>
    <row r="9462" customFormat="false" ht="15" hidden="false" customHeight="false" outlineLevel="0" collapsed="false">
      <c r="A9462" s="2" t="n">
        <v>9428</v>
      </c>
      <c r="B9462" s="2" t="n">
        <v>8</v>
      </c>
      <c r="C9462" s="22" t="n">
        <f aca="true">NORMSINV(MAX(RAND(),0.000000000001))</f>
        <v>-0.320414801255722</v>
      </c>
      <c r="D9462" s="24" t="n">
        <f aca="false">IF($B$11="","",$B$11*EXP($B$12*C9462))</f>
        <v>810.361844726625</v>
      </c>
      <c r="E9462" s="20" t="n">
        <f aca="true">IF($B$10="","",$B$10*(1-$B$14+2*$B$14*RAND()))</f>
        <v>3.79612202915971</v>
      </c>
      <c r="F9462" s="21" t="n">
        <f aca="false">INDEX($E$17:$E$28,B9462)</f>
        <v>4.761</v>
      </c>
      <c r="G9462" s="25" t="n">
        <f aca="false">IF(OR(D9462="",E9462="",F9462=""),"",D9462*($B$7-$B$8-F9462-E9462))</f>
        <v>3389.6447087165</v>
      </c>
      <c r="H9462" s="25" t="n">
        <f aca="false">IF(D9462="","",D9462*$F$30)</f>
        <v>4051.16093415734</v>
      </c>
    </row>
    <row r="9463" customFormat="false" ht="15" hidden="false" customHeight="false" outlineLevel="0" collapsed="false">
      <c r="A9463" s="2" t="n">
        <v>9429</v>
      </c>
      <c r="B9463" s="2" t="n">
        <v>9</v>
      </c>
      <c r="C9463" s="22" t="n">
        <f aca="true">NORMSINV(MAX(RAND(),0.000000000001))</f>
        <v>0.269490327291341</v>
      </c>
      <c r="D9463" s="24" t="n">
        <f aca="false">IF($B$11="","",$B$11*EXP($B$12*C9463))</f>
        <v>1039.03416573292</v>
      </c>
      <c r="E9463" s="20" t="n">
        <f aca="true">IF($B$10="","",$B$10*(1-$B$14+2*$B$14*RAND()))</f>
        <v>3.86016479309507</v>
      </c>
      <c r="F9463" s="21" t="n">
        <f aca="false">INDEX($E$17:$E$28,B9463)</f>
        <v>4.761</v>
      </c>
      <c r="G9463" s="25" t="n">
        <f aca="false">IF(OR(D9463="",E9463="",F9463=""),"",D9463*($B$7-$B$8-F9463-E9463))</f>
        <v>4279.61050299784</v>
      </c>
      <c r="H9463" s="25" t="n">
        <f aca="false">IF(D9463="","",D9463*$F$30)</f>
        <v>5194.33960133201</v>
      </c>
    </row>
    <row r="9464" customFormat="false" ht="15" hidden="false" customHeight="false" outlineLevel="0" collapsed="false">
      <c r="A9464" s="2" t="n">
        <v>9430</v>
      </c>
      <c r="B9464" s="2" t="n">
        <v>10</v>
      </c>
      <c r="C9464" s="22" t="n">
        <f aca="true">NORMSINV(MAX(RAND(),0.000000000001))</f>
        <v>1.76042618895825</v>
      </c>
      <c r="D9464" s="24" t="n">
        <f aca="false">IF($B$11="","",$B$11*EXP($B$12*C9464))</f>
        <v>1947.45107277553</v>
      </c>
      <c r="E9464" s="20" t="n">
        <f aca="true">IF($B$10="","",$B$10*(1-$B$14+2*$B$14*RAND()))</f>
        <v>3.9424913297448</v>
      </c>
      <c r="F9464" s="21" t="n">
        <f aca="false">INDEX($E$17:$E$28,B9464)</f>
        <v>4.761</v>
      </c>
      <c r="G9464" s="25" t="n">
        <f aca="false">IF(OR(D9464="",E9464="",F9464=""),"",D9464*($B$7-$B$8-F9464-E9464))</f>
        <v>7860.90314015622</v>
      </c>
      <c r="H9464" s="25" t="n">
        <f aca="false">IF(D9464="","",D9464*$F$30)</f>
        <v>9735.69740301943</v>
      </c>
    </row>
    <row r="9465" customFormat="false" ht="15" hidden="false" customHeight="false" outlineLevel="0" collapsed="false">
      <c r="A9465" s="2" t="n">
        <v>9431</v>
      </c>
      <c r="B9465" s="2" t="n">
        <v>11</v>
      </c>
      <c r="C9465" s="22" t="n">
        <f aca="true">NORMSINV(MAX(RAND(),0.000000000001))</f>
        <v>-1.34676504761819</v>
      </c>
      <c r="D9465" s="24" t="n">
        <f aca="false">IF($B$11="","",$B$11*EXP($B$12*C9465))</f>
        <v>525.847739872741</v>
      </c>
      <c r="E9465" s="20" t="n">
        <f aca="true">IF($B$10="","",$B$10*(1-$B$14+2*$B$14*RAND()))</f>
        <v>3.53687006202327</v>
      </c>
      <c r="F9465" s="21" t="n">
        <f aca="false">INDEX($E$17:$E$28,B9465)</f>
        <v>4.761</v>
      </c>
      <c r="G9465" s="25" t="n">
        <f aca="false">IF(OR(D9465="",E9465="",F9465=""),"",D9465*($B$7-$B$8-F9465-E9465))</f>
        <v>2335.8839881061</v>
      </c>
      <c r="H9465" s="25" t="n">
        <f aca="false">IF(D9465="","",D9465*$F$30)</f>
        <v>2628.81802117181</v>
      </c>
    </row>
    <row r="9466" customFormat="false" ht="15" hidden="false" customHeight="false" outlineLevel="0" collapsed="false">
      <c r="A9466" s="2" t="n">
        <v>9432</v>
      </c>
      <c r="B9466" s="2" t="n">
        <v>12</v>
      </c>
      <c r="C9466" s="22" t="n">
        <f aca="true">NORMSINV(MAX(RAND(),0.000000000001))</f>
        <v>0.0898399301448994</v>
      </c>
      <c r="D9466" s="24" t="n">
        <f aca="false">IF($B$11="","",$B$11*EXP($B$12*C9466))</f>
        <v>963.284012012891</v>
      </c>
      <c r="E9466" s="20" t="n">
        <f aca="true">IF($B$10="","",$B$10*(1-$B$14+2*$B$14*RAND()))</f>
        <v>3.63956505855546</v>
      </c>
      <c r="F9466" s="21" t="n">
        <f aca="false">INDEX($E$17:$E$28,B9466)</f>
        <v>4.761</v>
      </c>
      <c r="G9466" s="25" t="n">
        <f aca="false">IF(OR(D9466="",E9466="",F9466=""),"",D9466*($B$7-$B$8-F9466-E9466))</f>
        <v>4180.10830026362</v>
      </c>
      <c r="H9466" s="25" t="n">
        <f aca="false">IF(D9466="","",D9466*$F$30)</f>
        <v>4815.64943285485</v>
      </c>
    </row>
    <row r="9467" customFormat="false" ht="15" hidden="false" customHeight="false" outlineLevel="0" collapsed="false">
      <c r="A9467" s="2" t="n">
        <v>9433</v>
      </c>
      <c r="B9467" s="2" t="n">
        <v>1</v>
      </c>
      <c r="C9467" s="22" t="n">
        <f aca="true">NORMSINV(MAX(RAND(),0.000000000001))</f>
        <v>3.12866377122464</v>
      </c>
      <c r="D9467" s="24" t="n">
        <f aca="false">IF($B$11="","",$B$11*EXP($B$12*C9467))</f>
        <v>3466.17009156719</v>
      </c>
      <c r="E9467" s="20" t="n">
        <f aca="true">IF($B$10="","",$B$10*(1-$B$14+2*$B$14*RAND()))</f>
        <v>3.72472261248124</v>
      </c>
      <c r="F9467" s="21" t="n">
        <f aca="false">INDEX($E$17:$E$28,B9467)</f>
        <v>4.92562580645161</v>
      </c>
      <c r="G9467" s="25" t="n">
        <f aca="false">IF(OR(D9467="",E9467="",F9467=""),"",D9467*($B$7-$B$8-F9467-E9467))</f>
        <v>14175.4279952254</v>
      </c>
      <c r="H9467" s="25" t="n">
        <f aca="false">IF(D9467="","",D9467*$F$30)</f>
        <v>17328.0775217627</v>
      </c>
    </row>
    <row r="9468" customFormat="false" ht="15" hidden="false" customHeight="false" outlineLevel="0" collapsed="false">
      <c r="A9468" s="2" t="n">
        <v>9434</v>
      </c>
      <c r="B9468" s="2" t="n">
        <v>2</v>
      </c>
      <c r="C9468" s="22" t="n">
        <f aca="true">NORMSINV(MAX(RAND(),0.000000000001))</f>
        <v>1.41375759321593</v>
      </c>
      <c r="D9468" s="24" t="n">
        <f aca="false">IF($B$11="","",$B$11*EXP($B$12*C9468))</f>
        <v>1682.7796715731</v>
      </c>
      <c r="E9468" s="20" t="n">
        <f aca="true">IF($B$10="","",$B$10*(1-$B$14+2*$B$14*RAND()))</f>
        <v>3.80138142274955</v>
      </c>
      <c r="F9468" s="21" t="n">
        <f aca="false">INDEX($E$17:$E$28,B9468)</f>
        <v>5.0612</v>
      </c>
      <c r="G9468" s="25" t="n">
        <f aca="false">IF(OR(D9468="",E9468="",F9468=""),"",D9468*($B$7-$B$8-F9468-E9468))</f>
        <v>6524.84115997693</v>
      </c>
      <c r="H9468" s="25" t="n">
        <f aca="false">IF(D9468="","",D9468*$F$30)</f>
        <v>8412.55213412823</v>
      </c>
    </row>
    <row r="9469" customFormat="false" ht="15" hidden="false" customHeight="false" outlineLevel="0" collapsed="false">
      <c r="A9469" s="2" t="n">
        <v>9435</v>
      </c>
      <c r="B9469" s="2" t="n">
        <v>3</v>
      </c>
      <c r="C9469" s="22" t="n">
        <f aca="true">NORMSINV(MAX(RAND(),0.000000000001))</f>
        <v>-0.665162179341098</v>
      </c>
      <c r="D9469" s="24" t="n">
        <f aca="false">IF($B$11="","",$B$11*EXP($B$12*C9469))</f>
        <v>700.795433107191</v>
      </c>
      <c r="E9469" s="20" t="n">
        <f aca="true">IF($B$10="","",$B$10*(1-$B$14+2*$B$14*RAND()))</f>
        <v>3.8365489728627</v>
      </c>
      <c r="F9469" s="21" t="n">
        <f aca="false">INDEX($E$17:$E$28,B9469)</f>
        <v>5.0612</v>
      </c>
      <c r="G9469" s="25" t="n">
        <f aca="false">IF(OR(D9469="",E9469="",F9469=""),"",D9469*($B$7-$B$8-F9469-E9469))</f>
        <v>2692.63197266923</v>
      </c>
      <c r="H9469" s="25" t="n">
        <f aca="false">IF(D9469="","",D9469*$F$30)</f>
        <v>3503.41652918947</v>
      </c>
    </row>
    <row r="9470" customFormat="false" ht="15" hidden="false" customHeight="false" outlineLevel="0" collapsed="false">
      <c r="A9470" s="2" t="n">
        <v>9436</v>
      </c>
      <c r="B9470" s="2" t="n">
        <v>4</v>
      </c>
      <c r="C9470" s="22" t="n">
        <f aca="true">NORMSINV(MAX(RAND(),0.000000000001))</f>
        <v>-1.09052528152185</v>
      </c>
      <c r="D9470" s="24" t="n">
        <f aca="false">IF($B$11="","",$B$11*EXP($B$12*C9470))</f>
        <v>585.802349660434</v>
      </c>
      <c r="E9470" s="20" t="n">
        <f aca="true">IF($B$10="","",$B$10*(1-$B$14+2*$B$14*RAND()))</f>
        <v>3.56496476721581</v>
      </c>
      <c r="F9470" s="21" t="n">
        <f aca="false">INDEX($E$17:$E$28,B9470)</f>
        <v>4.89657419354839</v>
      </c>
      <c r="G9470" s="25" t="n">
        <f aca="false">IF(OR(D9470="",E9470="",F9470=""),"",D9470*($B$7-$B$8-F9470-E9470))</f>
        <v>2506.33252971496</v>
      </c>
      <c r="H9470" s="25" t="n">
        <f aca="false">IF(D9470="","",D9470*$F$30)</f>
        <v>2928.54310642244</v>
      </c>
    </row>
    <row r="9471" customFormat="false" ht="15" hidden="false" customHeight="false" outlineLevel="0" collapsed="false">
      <c r="A9471" s="2" t="n">
        <v>9437</v>
      </c>
      <c r="B9471" s="2" t="n">
        <v>5</v>
      </c>
      <c r="C9471" s="22" t="n">
        <f aca="true">NORMSINV(MAX(RAND(),0.000000000001))</f>
        <v>0.667905619658893</v>
      </c>
      <c r="D9471" s="24" t="n">
        <f aca="false">IF($B$11="","",$B$11*EXP($B$12*C9471))</f>
        <v>1228.96245356473</v>
      </c>
      <c r="E9471" s="20" t="n">
        <f aca="true">IF($B$10="","",$B$10*(1-$B$14+2*$B$14*RAND()))</f>
        <v>3.89087697951631</v>
      </c>
      <c r="F9471" s="21" t="n">
        <f aca="false">INDEX($E$17:$E$28,B9471)</f>
        <v>4.761</v>
      </c>
      <c r="G9471" s="25" t="n">
        <f aca="false">IF(OR(D9471="",E9471="",F9471=""),"",D9471*($B$7-$B$8-F9471-E9471))</f>
        <v>5024.14969772809</v>
      </c>
      <c r="H9471" s="25" t="n">
        <f aca="false">IF(D9471="","",D9471*$F$30)</f>
        <v>6143.82909786079</v>
      </c>
    </row>
    <row r="9472" customFormat="false" ht="15" hidden="false" customHeight="false" outlineLevel="0" collapsed="false">
      <c r="A9472" s="2" t="n">
        <v>9438</v>
      </c>
      <c r="B9472" s="2" t="n">
        <v>6</v>
      </c>
      <c r="C9472" s="22" t="n">
        <f aca="true">NORMSINV(MAX(RAND(),0.000000000001))</f>
        <v>0.166776336736995</v>
      </c>
      <c r="D9472" s="24" t="n">
        <f aca="false">IF($B$11="","",$B$11*EXP($B$12*C9472))</f>
        <v>995.023826990602</v>
      </c>
      <c r="E9472" s="20" t="n">
        <f aca="true">IF($B$10="","",$B$10*(1-$B$14+2*$B$14*RAND()))</f>
        <v>3.44277581656891</v>
      </c>
      <c r="F9472" s="21" t="n">
        <f aca="false">INDEX($E$17:$E$28,B9472)</f>
        <v>4.761</v>
      </c>
      <c r="G9472" s="25" t="n">
        <f aca="false">IF(OR(D9472="",E9472="",F9472=""),"",D9472*($B$7-$B$8-F9472-E9472))</f>
        <v>4513.65114708492</v>
      </c>
      <c r="H9472" s="25" t="n">
        <f aca="false">IF(D9472="","",D9472*$F$30)</f>
        <v>4974.32311589142</v>
      </c>
    </row>
    <row r="9473" customFormat="false" ht="15" hidden="false" customHeight="false" outlineLevel="0" collapsed="false">
      <c r="A9473" s="2" t="n">
        <v>9439</v>
      </c>
      <c r="B9473" s="2" t="n">
        <v>7</v>
      </c>
      <c r="C9473" s="22" t="n">
        <f aca="true">NORMSINV(MAX(RAND(),0.000000000001))</f>
        <v>-0.207066377235391</v>
      </c>
      <c r="D9473" s="24" t="n">
        <f aca="false">IF($B$11="","",$B$11*EXP($B$12*C9473))</f>
        <v>850.004844988472</v>
      </c>
      <c r="E9473" s="20" t="n">
        <f aca="true">IF($B$10="","",$B$10*(1-$B$14+2*$B$14*RAND()))</f>
        <v>4.04980910605655</v>
      </c>
      <c r="F9473" s="21" t="n">
        <f aca="false">INDEX($E$17:$E$28,B9473)</f>
        <v>4.761</v>
      </c>
      <c r="G9473" s="25" t="n">
        <f aca="false">IF(OR(D9473="",E9473="",F9473=""),"",D9473*($B$7-$B$8-F9473-E9473))</f>
        <v>3339.83129673652</v>
      </c>
      <c r="H9473" s="25" t="n">
        <f aca="false">IF(D9473="","",D9473*$F$30)</f>
        <v>4249.34422106637</v>
      </c>
    </row>
    <row r="9474" customFormat="false" ht="15" hidden="false" customHeight="false" outlineLevel="0" collapsed="false">
      <c r="A9474" s="2" t="n">
        <v>9440</v>
      </c>
      <c r="B9474" s="2" t="n">
        <v>8</v>
      </c>
      <c r="C9474" s="22" t="n">
        <f aca="true">NORMSINV(MAX(RAND(),0.000000000001))</f>
        <v>-0.504725469592187</v>
      </c>
      <c r="D9474" s="24" t="n">
        <f aca="false">IF($B$11="","",$B$11*EXP($B$12*C9474))</f>
        <v>749.809075661984</v>
      </c>
      <c r="E9474" s="20" t="n">
        <f aca="true">IF($B$10="","",$B$10*(1-$B$14+2*$B$14*RAND()))</f>
        <v>3.77403919505676</v>
      </c>
      <c r="F9474" s="21" t="n">
        <f aca="false">INDEX($E$17:$E$28,B9474)</f>
        <v>4.761</v>
      </c>
      <c r="G9474" s="25" t="n">
        <f aca="false">IF(OR(D9474="",E9474="",F9474=""),"",D9474*($B$7-$B$8-F9474-E9474))</f>
        <v>3152.91777434936</v>
      </c>
      <c r="H9474" s="25" t="n">
        <f aca="false">IF(D9474="","",D9474*$F$30)</f>
        <v>3748.44553104939</v>
      </c>
    </row>
    <row r="9475" customFormat="false" ht="15" hidden="false" customHeight="false" outlineLevel="0" collapsed="false">
      <c r="A9475" s="2" t="n">
        <v>9441</v>
      </c>
      <c r="B9475" s="2" t="n">
        <v>9</v>
      </c>
      <c r="C9475" s="22" t="n">
        <f aca="true">NORMSINV(MAX(RAND(),0.000000000001))</f>
        <v>0.421692986647068</v>
      </c>
      <c r="D9475" s="24" t="n">
        <f aca="false">IF($B$11="","",$B$11*EXP($B$12*C9475))</f>
        <v>1107.853800767</v>
      </c>
      <c r="E9475" s="20" t="n">
        <f aca="true">IF($B$10="","",$B$10*(1-$B$14+2*$B$14*RAND()))</f>
        <v>3.97880681646952</v>
      </c>
      <c r="F9475" s="21" t="n">
        <f aca="false">INDEX($E$17:$E$28,B9475)</f>
        <v>4.761</v>
      </c>
      <c r="G9475" s="25" t="n">
        <f aca="false">IF(OR(D9475="",E9475="",F9475=""),"",D9475*($B$7-$B$8-F9475-E9475))</f>
        <v>4431.62922217647</v>
      </c>
      <c r="H9475" s="25" t="n">
        <f aca="false">IF(D9475="","",D9475*$F$30)</f>
        <v>5538.38272079436</v>
      </c>
    </row>
    <row r="9476" customFormat="false" ht="15" hidden="false" customHeight="false" outlineLevel="0" collapsed="false">
      <c r="A9476" s="2" t="n">
        <v>9442</v>
      </c>
      <c r="B9476" s="2" t="n">
        <v>10</v>
      </c>
      <c r="C9476" s="22" t="n">
        <f aca="true">NORMSINV(MAX(RAND(),0.000000000001))</f>
        <v>-1.19160342510525</v>
      </c>
      <c r="D9476" s="24" t="n">
        <f aca="false">IF($B$11="","",$B$11*EXP($B$12*C9476))</f>
        <v>561.376355252665</v>
      </c>
      <c r="E9476" s="20" t="n">
        <f aca="true">IF($B$10="","",$B$10*(1-$B$14+2*$B$14*RAND()))</f>
        <v>3.78989547491943</v>
      </c>
      <c r="F9476" s="21" t="n">
        <f aca="false">INDEX($E$17:$E$28,B9476)</f>
        <v>4.761</v>
      </c>
      <c r="G9476" s="25" t="n">
        <f aca="false">IF(OR(D9476="",E9476="",F9476=""),"",D9476*($B$7-$B$8-F9476-E9476))</f>
        <v>2351.66423006218</v>
      </c>
      <c r="H9476" s="25" t="n">
        <f aca="false">IF(D9476="","",D9476*$F$30)</f>
        <v>2806.43267517912</v>
      </c>
    </row>
    <row r="9477" customFormat="false" ht="15" hidden="false" customHeight="false" outlineLevel="0" collapsed="false">
      <c r="A9477" s="2" t="n">
        <v>9443</v>
      </c>
      <c r="B9477" s="2" t="n">
        <v>11</v>
      </c>
      <c r="C9477" s="22" t="n">
        <f aca="true">NORMSINV(MAX(RAND(),0.000000000001))</f>
        <v>-0.919202595390347</v>
      </c>
      <c r="D9477" s="24" t="n">
        <f aca="false">IF($B$11="","",$B$11*EXP($B$12*C9477))</f>
        <v>629.654975791738</v>
      </c>
      <c r="E9477" s="20" t="n">
        <f aca="true">IF($B$10="","",$B$10*(1-$B$14+2*$B$14*RAND()))</f>
        <v>3.963043155975</v>
      </c>
      <c r="F9477" s="21" t="n">
        <f aca="false">INDEX($E$17:$E$28,B9477)</f>
        <v>4.761</v>
      </c>
      <c r="G9477" s="25" t="n">
        <f aca="false">IF(OR(D9477="",E9477="",F9477=""),"",D9477*($B$7-$B$8-F9477-E9477))</f>
        <v>2528.66720940523</v>
      </c>
      <c r="H9477" s="25" t="n">
        <f aca="false">IF(D9477="","",D9477*$F$30)</f>
        <v>3147.77115497806</v>
      </c>
    </row>
    <row r="9478" customFormat="false" ht="15" hidden="false" customHeight="false" outlineLevel="0" collapsed="false">
      <c r="A9478" s="2" t="n">
        <v>9444</v>
      </c>
      <c r="B9478" s="2" t="n">
        <v>12</v>
      </c>
      <c r="C9478" s="22" t="n">
        <f aca="true">NORMSINV(MAX(RAND(),0.000000000001))</f>
        <v>-0.406306709669773</v>
      </c>
      <c r="D9478" s="24" t="n">
        <f aca="false">IF($B$11="","",$B$11*EXP($B$12*C9478))</f>
        <v>781.557664546536</v>
      </c>
      <c r="E9478" s="20" t="n">
        <f aca="true">IF($B$10="","",$B$10*(1-$B$14+2*$B$14*RAND()))</f>
        <v>3.80143336634568</v>
      </c>
      <c r="F9478" s="21" t="n">
        <f aca="false">INDEX($E$17:$E$28,B9478)</f>
        <v>4.761</v>
      </c>
      <c r="G9478" s="25" t="n">
        <f aca="false">IF(OR(D9478="",E9478="",F9478=""),"",D9478*($B$7-$B$8-F9478-E9478))</f>
        <v>3265.0092216864</v>
      </c>
      <c r="H9478" s="25" t="n">
        <f aca="false">IF(D9478="","",D9478*$F$30)</f>
        <v>3907.16307660104</v>
      </c>
    </row>
    <row r="9479" customFormat="false" ht="15" hidden="false" customHeight="false" outlineLevel="0" collapsed="false">
      <c r="A9479" s="2" t="n">
        <v>9445</v>
      </c>
      <c r="B9479" s="2" t="n">
        <v>1</v>
      </c>
      <c r="C9479" s="22" t="n">
        <f aca="true">NORMSINV(MAX(RAND(),0.000000000001))</f>
        <v>-0.63661159723969</v>
      </c>
      <c r="D9479" s="24" t="n">
        <f aca="false">IF($B$11="","",$B$11*EXP($B$12*C9479))</f>
        <v>709.27709083438</v>
      </c>
      <c r="E9479" s="20" t="n">
        <f aca="true">IF($B$10="","",$B$10*(1-$B$14+2*$B$14*RAND()))</f>
        <v>4.05239785136268</v>
      </c>
      <c r="F9479" s="21" t="n">
        <f aca="false">INDEX($E$17:$E$28,B9479)</f>
        <v>4.92562580645161</v>
      </c>
      <c r="G9479" s="25" t="n">
        <f aca="false">IF(OR(D9479="",E9479="",F9479=""),"",D9479*($B$7-$B$8-F9479-E9479))</f>
        <v>2668.28363577324</v>
      </c>
      <c r="H9479" s="25" t="n">
        <f aca="false">IF(D9479="","",D9479*$F$30)</f>
        <v>3545.81803249923</v>
      </c>
    </row>
    <row r="9480" customFormat="false" ht="15" hidden="false" customHeight="false" outlineLevel="0" collapsed="false">
      <c r="A9480" s="2" t="n">
        <v>9446</v>
      </c>
      <c r="B9480" s="2" t="n">
        <v>2</v>
      </c>
      <c r="C9480" s="22" t="n">
        <f aca="true">NORMSINV(MAX(RAND(),0.000000000001))</f>
        <v>0.503410725384795</v>
      </c>
      <c r="D9480" s="24" t="n">
        <f aca="false">IF($B$11="","",$B$11*EXP($B$12*C9480))</f>
        <v>1146.66498144496</v>
      </c>
      <c r="E9480" s="20" t="n">
        <f aca="true">IF($B$10="","",$B$10*(1-$B$14+2*$B$14*RAND()))</f>
        <v>4.04517707342657</v>
      </c>
      <c r="F9480" s="21" t="n">
        <f aca="false">INDEX($E$17:$E$28,B9480)</f>
        <v>5.0612</v>
      </c>
      <c r="G9480" s="25" t="n">
        <f aca="false">IF(OR(D9480="",E9480="",F9480=""),"",D9480*($B$7-$B$8-F9480-E9480))</f>
        <v>4166.54816567729</v>
      </c>
      <c r="H9480" s="25" t="n">
        <f aca="false">IF(D9480="","",D9480*$F$30)</f>
        <v>5732.40757523964</v>
      </c>
    </row>
    <row r="9481" customFormat="false" ht="15" hidden="false" customHeight="false" outlineLevel="0" collapsed="false">
      <c r="A9481" s="2" t="n">
        <v>9447</v>
      </c>
      <c r="B9481" s="2" t="n">
        <v>3</v>
      </c>
      <c r="C9481" s="22" t="n">
        <f aca="true">NORMSINV(MAX(RAND(),0.000000000001))</f>
        <v>-0.386732436608652</v>
      </c>
      <c r="D9481" s="24" t="n">
        <f aca="false">IF($B$11="","",$B$11*EXP($B$12*C9481))</f>
        <v>788.030558245533</v>
      </c>
      <c r="E9481" s="20" t="n">
        <f aca="true">IF($B$10="","",$B$10*(1-$B$14+2*$B$14*RAND()))</f>
        <v>4.07777738542084</v>
      </c>
      <c r="F9481" s="21" t="n">
        <f aca="false">INDEX($E$17:$E$28,B9481)</f>
        <v>5.0612</v>
      </c>
      <c r="G9481" s="25" t="n">
        <f aca="false">IF(OR(D9481="",E9481="",F9481=""),"",D9481*($B$7-$B$8-F9481-E9481))</f>
        <v>2837.7158612216</v>
      </c>
      <c r="H9481" s="25" t="n">
        <f aca="false">IF(D9481="","",D9481*$F$30)</f>
        <v>3939.52236678107</v>
      </c>
    </row>
    <row r="9482" customFormat="false" ht="15" hidden="false" customHeight="false" outlineLevel="0" collapsed="false">
      <c r="A9482" s="2" t="n">
        <v>9448</v>
      </c>
      <c r="B9482" s="2" t="n">
        <v>4</v>
      </c>
      <c r="C9482" s="22" t="n">
        <f aca="true">NORMSINV(MAX(RAND(),0.000000000001))</f>
        <v>0.0324954467084336</v>
      </c>
      <c r="D9482" s="24" t="n">
        <f aca="false">IF($B$11="","",$B$11*EXP($B$12*C9482))</f>
        <v>940.287117771674</v>
      </c>
      <c r="E9482" s="20" t="n">
        <f aca="true">IF($B$10="","",$B$10*(1-$B$14+2*$B$14*RAND()))</f>
        <v>3.63576052817792</v>
      </c>
      <c r="F9482" s="21" t="n">
        <f aca="false">INDEX($E$17:$E$28,B9482)</f>
        <v>4.89657419354839</v>
      </c>
      <c r="G9482" s="25" t="n">
        <f aca="false">IF(OR(D9482="",E9482="",F9482=""),"",D9482*($B$7-$B$8-F9482-E9482))</f>
        <v>3956.41345705592</v>
      </c>
      <c r="H9482" s="25" t="n">
        <f aca="false">IF(D9482="","",D9482*$F$30)</f>
        <v>4700.68335916415</v>
      </c>
    </row>
    <row r="9483" customFormat="false" ht="15" hidden="false" customHeight="false" outlineLevel="0" collapsed="false">
      <c r="A9483" s="2" t="n">
        <v>9449</v>
      </c>
      <c r="B9483" s="2" t="n">
        <v>5</v>
      </c>
      <c r="C9483" s="22" t="n">
        <f aca="true">NORMSINV(MAX(RAND(),0.000000000001))</f>
        <v>-0.193262490458957</v>
      </c>
      <c r="D9483" s="24" t="n">
        <f aca="false">IF($B$11="","",$B$11*EXP($B$12*C9483))</f>
        <v>854.96329563871</v>
      </c>
      <c r="E9483" s="20" t="n">
        <f aca="true">IF($B$10="","",$B$10*(1-$B$14+2*$B$14*RAND()))</f>
        <v>3.41354555738333</v>
      </c>
      <c r="F9483" s="21" t="n">
        <f aca="false">INDEX($E$17:$E$28,B9483)</f>
        <v>4.761</v>
      </c>
      <c r="G9483" s="25" t="n">
        <f aca="false">IF(OR(D9483="",E9483="",F9483=""),"",D9483*($B$7-$B$8-F9483-E9483))</f>
        <v>3903.29597634794</v>
      </c>
      <c r="H9483" s="25" t="n">
        <f aca="false">IF(D9483="","",D9483*$F$30)</f>
        <v>4274.13250755704</v>
      </c>
    </row>
    <row r="9484" customFormat="false" ht="15" hidden="false" customHeight="false" outlineLevel="0" collapsed="false">
      <c r="A9484" s="2" t="n">
        <v>9450</v>
      </c>
      <c r="B9484" s="2" t="n">
        <v>6</v>
      </c>
      <c r="C9484" s="22" t="n">
        <f aca="true">NORMSINV(MAX(RAND(),0.000000000001))</f>
        <v>-0.0857609566840214</v>
      </c>
      <c r="D9484" s="24" t="n">
        <f aca="false">IF($B$11="","",$B$11*EXP($B$12*C9484))</f>
        <v>894.581523520281</v>
      </c>
      <c r="E9484" s="20" t="n">
        <f aca="true">IF($B$10="","",$B$10*(1-$B$14+2*$B$14*RAND()))</f>
        <v>3.4305260513153</v>
      </c>
      <c r="F9484" s="21" t="n">
        <f aca="false">INDEX($E$17:$E$28,B9484)</f>
        <v>4.761</v>
      </c>
      <c r="G9484" s="25" t="n">
        <f aca="false">IF(OR(D9484="",E9484="",F9484=""),"",D9484*($B$7-$B$8-F9484-E9484))</f>
        <v>4068.98075470667</v>
      </c>
      <c r="H9484" s="25" t="n">
        <f aca="false">IF(D9484="","",D9484*$F$30)</f>
        <v>4472.19195238259</v>
      </c>
    </row>
    <row r="9485" customFormat="false" ht="15" hidden="false" customHeight="false" outlineLevel="0" collapsed="false">
      <c r="A9485" s="2" t="n">
        <v>9451</v>
      </c>
      <c r="B9485" s="2" t="n">
        <v>7</v>
      </c>
      <c r="C9485" s="22" t="n">
        <f aca="true">NORMSINV(MAX(RAND(),0.000000000001))</f>
        <v>-0.24670660777726</v>
      </c>
      <c r="D9485" s="24" t="n">
        <f aca="false">IF($B$11="","",$B$11*EXP($B$12*C9485))</f>
        <v>835.925087994691</v>
      </c>
      <c r="E9485" s="20" t="n">
        <f aca="true">IF($B$10="","",$B$10*(1-$B$14+2*$B$14*RAND()))</f>
        <v>3.71219519945503</v>
      </c>
      <c r="F9485" s="21" t="n">
        <f aca="false">INDEX($E$17:$E$28,B9485)</f>
        <v>4.761</v>
      </c>
      <c r="G9485" s="25" t="n">
        <f aca="false">IF(OR(D9485="",E9485="",F9485=""),"",D9485*($B$7-$B$8-F9485-E9485))</f>
        <v>3566.72917835172</v>
      </c>
      <c r="H9485" s="25" t="n">
        <f aca="false">IF(D9485="","",D9485*$F$30)</f>
        <v>4178.95669990306</v>
      </c>
    </row>
    <row r="9486" customFormat="false" ht="15" hidden="false" customHeight="false" outlineLevel="0" collapsed="false">
      <c r="A9486" s="2" t="n">
        <v>9452</v>
      </c>
      <c r="B9486" s="2" t="n">
        <v>8</v>
      </c>
      <c r="C9486" s="22" t="n">
        <f aca="true">NORMSINV(MAX(RAND(),0.000000000001))</f>
        <v>-0.466529181252225</v>
      </c>
      <c r="D9486" s="24" t="n">
        <f aca="false">IF($B$11="","",$B$11*EXP($B$12*C9486))</f>
        <v>761.974604831709</v>
      </c>
      <c r="E9486" s="20" t="n">
        <f aca="true">IF($B$10="","",$B$10*(1-$B$14+2*$B$14*RAND()))</f>
        <v>3.92795296564918</v>
      </c>
      <c r="F9486" s="21" t="n">
        <f aca="false">INDEX($E$17:$E$28,B9486)</f>
        <v>4.761</v>
      </c>
      <c r="G9486" s="25" t="n">
        <f aca="false">IF(OR(D9486="",E9486="",F9486=""),"",D9486*($B$7-$B$8-F9486-E9486))</f>
        <v>3086.79496315414</v>
      </c>
      <c r="H9486" s="25" t="n">
        <f aca="false">IF(D9486="","",D9486*$F$30)</f>
        <v>3809.26344447468</v>
      </c>
    </row>
    <row r="9487" customFormat="false" ht="15" hidden="false" customHeight="false" outlineLevel="0" collapsed="false">
      <c r="A9487" s="2" t="n">
        <v>9453</v>
      </c>
      <c r="B9487" s="2" t="n">
        <v>9</v>
      </c>
      <c r="C9487" s="22" t="n">
        <f aca="true">NORMSINV(MAX(RAND(),0.000000000001))</f>
        <v>-0.31981466624222</v>
      </c>
      <c r="D9487" s="24" t="n">
        <f aca="false">IF($B$11="","",$B$11*EXP($B$12*C9487))</f>
        <v>810.566792130417</v>
      </c>
      <c r="E9487" s="20" t="n">
        <f aca="true">IF($B$10="","",$B$10*(1-$B$14+2*$B$14*RAND()))</f>
        <v>3.80537724022082</v>
      </c>
      <c r="F9487" s="21" t="n">
        <f aca="false">INDEX($E$17:$E$28,B9487)</f>
        <v>4.761</v>
      </c>
      <c r="G9487" s="25" t="n">
        <f aca="false">IF(OR(D9487="",E9487="",F9487=""),"",D9487*($B$7-$B$8-F9487-E9487))</f>
        <v>3383.00001195671</v>
      </c>
      <c r="H9487" s="25" t="n">
        <f aca="false">IF(D9487="","",D9487*$F$30)</f>
        <v>4052.18550721838</v>
      </c>
    </row>
    <row r="9488" customFormat="false" ht="15" hidden="false" customHeight="false" outlineLevel="0" collapsed="false">
      <c r="A9488" s="2" t="n">
        <v>9454</v>
      </c>
      <c r="B9488" s="2" t="n">
        <v>10</v>
      </c>
      <c r="C9488" s="22" t="n">
        <f aca="true">NORMSINV(MAX(RAND(),0.000000000001))</f>
        <v>-0.662531100847475</v>
      </c>
      <c r="D9488" s="24" t="n">
        <f aca="false">IF($B$11="","",$B$11*EXP($B$12*C9488))</f>
        <v>701.572798832585</v>
      </c>
      <c r="E9488" s="20" t="n">
        <f aca="true">IF($B$10="","",$B$10*(1-$B$14+2*$B$14*RAND()))</f>
        <v>3.83413643818162</v>
      </c>
      <c r="F9488" s="21" t="n">
        <f aca="false">INDEX($E$17:$E$28,B9488)</f>
        <v>4.761</v>
      </c>
      <c r="G9488" s="25" t="n">
        <f aca="false">IF(OR(D9488="",E9488="",F9488=""),"",D9488*($B$7-$B$8-F9488-E9488))</f>
        <v>2907.92352984412</v>
      </c>
      <c r="H9488" s="25" t="n">
        <f aca="false">IF(D9488="","",D9488*$F$30)</f>
        <v>3507.30273592386</v>
      </c>
    </row>
    <row r="9489" customFormat="false" ht="15" hidden="false" customHeight="false" outlineLevel="0" collapsed="false">
      <c r="A9489" s="2" t="n">
        <v>9455</v>
      </c>
      <c r="B9489" s="2" t="n">
        <v>11</v>
      </c>
      <c r="C9489" s="22" t="n">
        <f aca="true">NORMSINV(MAX(RAND(),0.000000000001))</f>
        <v>-0.708788309926095</v>
      </c>
      <c r="D9489" s="24" t="n">
        <f aca="false">IF($B$11="","",$B$11*EXP($B$12*C9489))</f>
        <v>688.03069505512</v>
      </c>
      <c r="E9489" s="20" t="n">
        <f aca="true">IF($B$10="","",$B$10*(1-$B$14+2*$B$14*RAND()))</f>
        <v>3.70527591018966</v>
      </c>
      <c r="F9489" s="21" t="n">
        <f aca="false">INDEX($E$17:$E$28,B9489)</f>
        <v>4.761</v>
      </c>
      <c r="G9489" s="25" t="n">
        <f aca="false">IF(OR(D9489="",E9489="",F9489=""),"",D9489*($B$7-$B$8-F9489-E9489))</f>
        <v>2940.45335598602</v>
      </c>
      <c r="H9489" s="25" t="n">
        <f aca="false">IF(D9489="","",D9489*$F$30)</f>
        <v>3439.60305071956</v>
      </c>
    </row>
    <row r="9490" customFormat="false" ht="15" hidden="false" customHeight="false" outlineLevel="0" collapsed="false">
      <c r="A9490" s="2" t="n">
        <v>9456</v>
      </c>
      <c r="B9490" s="2" t="n">
        <v>12</v>
      </c>
      <c r="C9490" s="22" t="n">
        <f aca="true">NORMSINV(MAX(RAND(),0.000000000001))</f>
        <v>0.873248206332731</v>
      </c>
      <c r="D9490" s="24" t="n">
        <f aca="false">IF($B$11="","",$B$11*EXP($B$12*C9490))</f>
        <v>1340.03358609644</v>
      </c>
      <c r="E9490" s="20" t="n">
        <f aca="true">IF($B$10="","",$B$10*(1-$B$14+2*$B$14*RAND()))</f>
        <v>4.05588196736981</v>
      </c>
      <c r="F9490" s="21" t="n">
        <f aca="false">INDEX($E$17:$E$28,B9490)</f>
        <v>4.761</v>
      </c>
      <c r="G9490" s="25" t="n">
        <f aca="false">IF(OR(D9490="",E9490="",F9490=""),"",D9490*($B$7-$B$8-F9490-E9490))</f>
        <v>5257.10992594506</v>
      </c>
      <c r="H9490" s="25" t="n">
        <f aca="false">IF(D9490="","",D9490*$F$30)</f>
        <v>6699.09590361334</v>
      </c>
    </row>
    <row r="9491" customFormat="false" ht="15" hidden="false" customHeight="false" outlineLevel="0" collapsed="false">
      <c r="A9491" s="2" t="n">
        <v>9457</v>
      </c>
      <c r="B9491" s="2" t="n">
        <v>1</v>
      </c>
      <c r="C9491" s="22" t="n">
        <f aca="true">NORMSINV(MAX(RAND(),0.000000000001))</f>
        <v>1.09223016883777</v>
      </c>
      <c r="D9491" s="24" t="n">
        <f aca="false">IF($B$11="","",$B$11*EXP($B$12*C9491))</f>
        <v>1469.56471725511</v>
      </c>
      <c r="E9491" s="20" t="n">
        <f aca="true">IF($B$10="","",$B$10*(1-$B$14+2*$B$14*RAND()))</f>
        <v>3.8031201856715</v>
      </c>
      <c r="F9491" s="21" t="n">
        <f aca="false">INDEX($E$17:$E$28,B9491)</f>
        <v>4.92562580645161</v>
      </c>
      <c r="G9491" s="25" t="n">
        <f aca="false">IF(OR(D9491="",E9491="",F9491=""),"",D9491*($B$7-$B$8-F9491-E9491))</f>
        <v>5894.79736192403</v>
      </c>
      <c r="H9491" s="25" t="n">
        <f aca="false">IF(D9491="","",D9491*$F$30)</f>
        <v>7346.64793450175</v>
      </c>
    </row>
    <row r="9492" customFormat="false" ht="15" hidden="false" customHeight="false" outlineLevel="0" collapsed="false">
      <c r="A9492" s="2" t="n">
        <v>9458</v>
      </c>
      <c r="B9492" s="2" t="n">
        <v>2</v>
      </c>
      <c r="C9492" s="22" t="n">
        <f aca="true">NORMSINV(MAX(RAND(),0.000000000001))</f>
        <v>-0.400143203615621</v>
      </c>
      <c r="D9492" s="24" t="n">
        <f aca="false">IF($B$11="","",$B$11*EXP($B$12*C9492))</f>
        <v>783.590079986913</v>
      </c>
      <c r="E9492" s="20" t="n">
        <f aca="true">IF($B$10="","",$B$10*(1-$B$14+2*$B$14*RAND()))</f>
        <v>3.45767335243229</v>
      </c>
      <c r="F9492" s="21" t="n">
        <f aca="false">INDEX($E$17:$E$28,B9492)</f>
        <v>5.0612</v>
      </c>
      <c r="G9492" s="25" t="n">
        <f aca="false">IF(OR(D9492="",E9492="",F9492=""),"",D9492*($B$7-$B$8-F9492-E9492))</f>
        <v>3307.63296740247</v>
      </c>
      <c r="H9492" s="25" t="n">
        <f aca="false">IF(D9492="","",D9492*$F$30)</f>
        <v>3917.32352787057</v>
      </c>
    </row>
    <row r="9493" customFormat="false" ht="15" hidden="false" customHeight="false" outlineLevel="0" collapsed="false">
      <c r="A9493" s="2" t="n">
        <v>9459</v>
      </c>
      <c r="B9493" s="2" t="n">
        <v>3</v>
      </c>
      <c r="C9493" s="22" t="n">
        <f aca="true">NORMSINV(MAX(RAND(),0.000000000001))</f>
        <v>0.929878664942203</v>
      </c>
      <c r="D9493" s="24" t="n">
        <f aca="false">IF($B$11="","",$B$11*EXP($B$12*C9493))</f>
        <v>1372.39423528185</v>
      </c>
      <c r="E9493" s="20" t="n">
        <f aca="true">IF($B$10="","",$B$10*(1-$B$14+2*$B$14*RAND()))</f>
        <v>4.01800624287685</v>
      </c>
      <c r="F9493" s="21" t="n">
        <f aca="false">INDEX($E$17:$E$28,B9493)</f>
        <v>5.0612</v>
      </c>
      <c r="G9493" s="25" t="n">
        <f aca="false">IF(OR(D9493="",E9493="",F9493=""),"",D9493*($B$7-$B$8-F9493-E9493))</f>
        <v>5024.0522488316</v>
      </c>
      <c r="H9493" s="25" t="n">
        <f aca="false">IF(D9493="","",D9493*$F$30)</f>
        <v>6860.87326102104</v>
      </c>
    </row>
    <row r="9494" customFormat="false" ht="15" hidden="false" customHeight="false" outlineLevel="0" collapsed="false">
      <c r="A9494" s="2" t="n">
        <v>9460</v>
      </c>
      <c r="B9494" s="2" t="n">
        <v>4</v>
      </c>
      <c r="C9494" s="22" t="n">
        <f aca="true">NORMSINV(MAX(RAND(),0.000000000001))</f>
        <v>1.181902744392</v>
      </c>
      <c r="D9494" s="24" t="n">
        <f aca="false">IF($B$11="","",$B$11*EXP($B$12*C9494))</f>
        <v>1526.15458226848</v>
      </c>
      <c r="E9494" s="20" t="n">
        <f aca="true">IF($B$10="","",$B$10*(1-$B$14+2*$B$14*RAND()))</f>
        <v>3.94239937000004</v>
      </c>
      <c r="F9494" s="21" t="n">
        <f aca="false">INDEX($E$17:$E$28,B9494)</f>
        <v>4.89657419354839</v>
      </c>
      <c r="G9494" s="25" t="n">
        <f aca="false">IF(OR(D9494="",E9494="",F9494=""),"",D9494*($B$7-$B$8-F9494-E9494))</f>
        <v>5953.56937154105</v>
      </c>
      <c r="H9494" s="25" t="n">
        <f aca="false">IF(D9494="","",D9494*$F$30)</f>
        <v>7629.55198767659</v>
      </c>
    </row>
    <row r="9495" customFormat="false" ht="15" hidden="false" customHeight="false" outlineLevel="0" collapsed="false">
      <c r="A9495" s="2" t="n">
        <v>9461</v>
      </c>
      <c r="B9495" s="2" t="n">
        <v>5</v>
      </c>
      <c r="C9495" s="22" t="n">
        <f aca="true">NORMSINV(MAX(RAND(),0.000000000001))</f>
        <v>-1.52786198646172</v>
      </c>
      <c r="D9495" s="24" t="n">
        <f aca="false">IF($B$11="","",$B$11*EXP($B$12*C9495))</f>
        <v>487.214071324244</v>
      </c>
      <c r="E9495" s="20" t="n">
        <f aca="true">IF($B$10="","",$B$10*(1-$B$14+2*$B$14*RAND()))</f>
        <v>4.091563619134</v>
      </c>
      <c r="F9495" s="21" t="n">
        <f aca="false">INDEX($E$17:$E$28,B9495)</f>
        <v>4.761</v>
      </c>
      <c r="G9495" s="25" t="n">
        <f aca="false">IF(OR(D9495="",E9495="",F9495=""),"",D9495*($B$7-$B$8-F9495-E9495))</f>
        <v>1894.01370613571</v>
      </c>
      <c r="H9495" s="25" t="n">
        <f aca="false">IF(D9495="","",D9495*$F$30)</f>
        <v>2435.68058536416</v>
      </c>
    </row>
    <row r="9496" customFormat="false" ht="15" hidden="false" customHeight="false" outlineLevel="0" collapsed="false">
      <c r="A9496" s="2" t="n">
        <v>9462</v>
      </c>
      <c r="B9496" s="2" t="n">
        <v>6</v>
      </c>
      <c r="C9496" s="22" t="n">
        <f aca="true">NORMSINV(MAX(RAND(),0.000000000001))</f>
        <v>0.348238868836448</v>
      </c>
      <c r="D9496" s="24" t="n">
        <f aca="false">IF($B$11="","",$B$11*EXP($B$12*C9496))</f>
        <v>1074.08974936349</v>
      </c>
      <c r="E9496" s="20" t="n">
        <f aca="true">IF($B$10="","",$B$10*(1-$B$14+2*$B$14*RAND()))</f>
        <v>3.89346219169314</v>
      </c>
      <c r="F9496" s="21" t="n">
        <f aca="false">INDEX($E$17:$E$28,B9496)</f>
        <v>4.761</v>
      </c>
      <c r="G9496" s="25" t="n">
        <f aca="false">IF(OR(D9496="",E9496="",F9496=""),"",D9496*($B$7-$B$8-F9496-E9496))</f>
        <v>4388.23428053936</v>
      </c>
      <c r="H9496" s="25" t="n">
        <f aca="false">IF(D9496="","",D9496*$F$30)</f>
        <v>5369.58947501794</v>
      </c>
    </row>
    <row r="9497" customFormat="false" ht="15" hidden="false" customHeight="false" outlineLevel="0" collapsed="false">
      <c r="A9497" s="2" t="n">
        <v>9463</v>
      </c>
      <c r="B9497" s="2" t="n">
        <v>7</v>
      </c>
      <c r="C9497" s="22" t="n">
        <f aca="true">NORMSINV(MAX(RAND(),0.000000000001))</f>
        <v>0.709083846076663</v>
      </c>
      <c r="D9497" s="24" t="n">
        <f aca="false">IF($B$11="","",$B$11*EXP($B$12*C9497))</f>
        <v>1250.47238389675</v>
      </c>
      <c r="E9497" s="20" t="n">
        <f aca="true">IF($B$10="","",$B$10*(1-$B$14+2*$B$14*RAND()))</f>
        <v>3.41993709803644</v>
      </c>
      <c r="F9497" s="21" t="n">
        <f aca="false">INDEX($E$17:$E$28,B9497)</f>
        <v>4.761</v>
      </c>
      <c r="G9497" s="25" t="n">
        <f aca="false">IF(OR(D9497="",E9497="",F9497=""),"",D9497*($B$7-$B$8-F9497-E9497))</f>
        <v>5700.98225535361</v>
      </c>
      <c r="H9497" s="25" t="n">
        <f aca="false">IF(D9497="","",D9497*$F$30)</f>
        <v>6251.36154157663</v>
      </c>
    </row>
    <row r="9498" customFormat="false" ht="15" hidden="false" customHeight="false" outlineLevel="0" collapsed="false">
      <c r="A9498" s="2" t="n">
        <v>9464</v>
      </c>
      <c r="B9498" s="2" t="n">
        <v>8</v>
      </c>
      <c r="C9498" s="22" t="n">
        <f aca="true">NORMSINV(MAX(RAND(),0.000000000001))</f>
        <v>-1.56064462243001</v>
      </c>
      <c r="D9498" s="24" t="n">
        <f aca="false">IF($B$11="","",$B$11*EXP($B$12*C9498))</f>
        <v>480.53021440838</v>
      </c>
      <c r="E9498" s="20" t="n">
        <f aca="true">IF($B$10="","",$B$10*(1-$B$14+2*$B$14*RAND()))</f>
        <v>3.58024471682625</v>
      </c>
      <c r="F9498" s="21" t="n">
        <f aca="false">INDEX($E$17:$E$28,B9498)</f>
        <v>4.761</v>
      </c>
      <c r="G9498" s="25" t="n">
        <f aca="false">IF(OR(D9498="",E9498="",F9498=""),"",D9498*($B$7-$B$8-F9498-E9498))</f>
        <v>2113.73481935348</v>
      </c>
      <c r="H9498" s="25" t="n">
        <f aca="false">IF(D9498="","",D9498*$F$30)</f>
        <v>2402.26664787038</v>
      </c>
    </row>
    <row r="9499" customFormat="false" ht="15" hidden="false" customHeight="false" outlineLevel="0" collapsed="false">
      <c r="A9499" s="2" t="n">
        <v>9465</v>
      </c>
      <c r="B9499" s="2" t="n">
        <v>9</v>
      </c>
      <c r="C9499" s="22" t="n">
        <f aca="true">NORMSINV(MAX(RAND(),0.000000000001))</f>
        <v>0.751392399033267</v>
      </c>
      <c r="D9499" s="24" t="n">
        <f aca="false">IF($B$11="","",$B$11*EXP($B$12*C9499))</f>
        <v>1272.96493701683</v>
      </c>
      <c r="E9499" s="20" t="n">
        <f aca="true">IF($B$10="","",$B$10*(1-$B$14+2*$B$14*RAND()))</f>
        <v>3.9876601396054</v>
      </c>
      <c r="F9499" s="21" t="n">
        <f aca="false">INDEX($E$17:$E$28,B9499)</f>
        <v>4.761</v>
      </c>
      <c r="G9499" s="25" t="n">
        <f aca="false">IF(OR(D9499="",E9499="",F9499=""),"",D9499*($B$7-$B$8-F9499-E9499))</f>
        <v>5080.83569399997</v>
      </c>
      <c r="H9499" s="25" t="n">
        <f aca="false">IF(D9499="","",D9499*$F$30)</f>
        <v>6363.80631313453</v>
      </c>
    </row>
    <row r="9500" customFormat="false" ht="15" hidden="false" customHeight="false" outlineLevel="0" collapsed="false">
      <c r="A9500" s="2" t="n">
        <v>9466</v>
      </c>
      <c r="B9500" s="2" t="n">
        <v>10</v>
      </c>
      <c r="C9500" s="22" t="n">
        <f aca="true">NORMSINV(MAX(RAND(),0.000000000001))</f>
        <v>0.763165403105879</v>
      </c>
      <c r="D9500" s="24" t="n">
        <f aca="false">IF($B$11="","",$B$11*EXP($B$12*C9500))</f>
        <v>1279.29547985195</v>
      </c>
      <c r="E9500" s="20" t="n">
        <f aca="true">IF($B$10="","",$B$10*(1-$B$14+2*$B$14*RAND()))</f>
        <v>3.50038063970967</v>
      </c>
      <c r="F9500" s="21" t="n">
        <f aca="false">INDEX($E$17:$E$28,B9500)</f>
        <v>4.761</v>
      </c>
      <c r="G9500" s="25" t="n">
        <f aca="false">IF(OR(D9500="",E9500="",F9500=""),"",D9500*($B$7-$B$8-F9500-E9500))</f>
        <v>5729.47750359687</v>
      </c>
      <c r="H9500" s="25" t="n">
        <f aca="false">IF(D9500="","",D9500*$F$30)</f>
        <v>6395.45396287589</v>
      </c>
    </row>
    <row r="9501" customFormat="false" ht="15" hidden="false" customHeight="false" outlineLevel="0" collapsed="false">
      <c r="A9501" s="2" t="n">
        <v>9467</v>
      </c>
      <c r="B9501" s="2" t="n">
        <v>11</v>
      </c>
      <c r="C9501" s="22" t="n">
        <f aca="true">NORMSINV(MAX(RAND(),0.000000000001))</f>
        <v>1.15424153913393</v>
      </c>
      <c r="D9501" s="24" t="n">
        <f aca="false">IF($B$11="","",$B$11*EXP($B$12*C9501))</f>
        <v>1508.46976066681</v>
      </c>
      <c r="E9501" s="20" t="n">
        <f aca="true">IF($B$10="","",$B$10*(1-$B$14+2*$B$14*RAND()))</f>
        <v>3.75325726353277</v>
      </c>
      <c r="F9501" s="21" t="n">
        <f aca="false">INDEX($E$17:$E$28,B9501)</f>
        <v>4.761</v>
      </c>
      <c r="G9501" s="25" t="n">
        <f aca="false">IF(OR(D9501="",E9501="",F9501=""),"",D9501*($B$7-$B$8-F9501-E9501))</f>
        <v>6374.40513431825</v>
      </c>
      <c r="H9501" s="25" t="n">
        <f aca="false">IF(D9501="","",D9501*$F$30)</f>
        <v>7541.14202752553</v>
      </c>
    </row>
    <row r="9502" customFormat="false" ht="15" hidden="false" customHeight="false" outlineLevel="0" collapsed="false">
      <c r="A9502" s="2" t="n">
        <v>9468</v>
      </c>
      <c r="B9502" s="2" t="n">
        <v>12</v>
      </c>
      <c r="C9502" s="22" t="n">
        <f aca="true">NORMSINV(MAX(RAND(),0.000000000001))</f>
        <v>-1.39837781306416</v>
      </c>
      <c r="D9502" s="24" t="n">
        <f aca="false">IF($B$11="","",$B$11*EXP($B$12*C9502))</f>
        <v>514.535131075858</v>
      </c>
      <c r="E9502" s="20" t="n">
        <f aca="true">IF($B$10="","",$B$10*(1-$B$14+2*$B$14*RAND()))</f>
        <v>3.93252174086671</v>
      </c>
      <c r="F9502" s="21" t="n">
        <f aca="false">INDEX($E$17:$E$28,B9502)</f>
        <v>4.761</v>
      </c>
      <c r="G9502" s="25" t="n">
        <f aca="false">IF(OR(D9502="",E9502="",F9502=""),"",D9502*($B$7-$B$8-F9502-E9502))</f>
        <v>2082.05522145876</v>
      </c>
      <c r="H9502" s="25" t="n">
        <f aca="false">IF(D9502="","",D9502*$F$30)</f>
        <v>2572.26402727443</v>
      </c>
    </row>
    <row r="9503" customFormat="false" ht="15" hidden="false" customHeight="false" outlineLevel="0" collapsed="false">
      <c r="A9503" s="2" t="n">
        <v>9469</v>
      </c>
      <c r="B9503" s="2" t="n">
        <v>1</v>
      </c>
      <c r="C9503" s="22" t="n">
        <f aca="true">NORMSINV(MAX(RAND(),0.000000000001))</f>
        <v>-0.599244004337421</v>
      </c>
      <c r="D9503" s="24" t="n">
        <f aca="false">IF($B$11="","",$B$11*EXP($B$12*C9503))</f>
        <v>720.533352454212</v>
      </c>
      <c r="E9503" s="20" t="n">
        <f aca="true">IF($B$10="","",$B$10*(1-$B$14+2*$B$14*RAND()))</f>
        <v>3.48639022167525</v>
      </c>
      <c r="F9503" s="21" t="n">
        <f aca="false">INDEX($E$17:$E$28,B9503)</f>
        <v>4.92562580645161</v>
      </c>
      <c r="G9503" s="25" t="n">
        <f aca="false">IF(OR(D9503="",E9503="",F9503=""),"",D9503*($B$7-$B$8-F9503-E9503))</f>
        <v>3118.45680062184</v>
      </c>
      <c r="H9503" s="25" t="n">
        <f aca="false">IF(D9503="","",D9503*$F$30)</f>
        <v>3602.09033558909</v>
      </c>
    </row>
    <row r="9504" customFormat="false" ht="15" hidden="false" customHeight="false" outlineLevel="0" collapsed="false">
      <c r="A9504" s="2" t="n">
        <v>9470</v>
      </c>
      <c r="B9504" s="2" t="n">
        <v>2</v>
      </c>
      <c r="C9504" s="22" t="n">
        <f aca="true">NORMSINV(MAX(RAND(),0.000000000001))</f>
        <v>0.494552918992982</v>
      </c>
      <c r="D9504" s="24" t="n">
        <f aca="false">IF($B$11="","",$B$11*EXP($B$12*C9504))</f>
        <v>1142.39317006711</v>
      </c>
      <c r="E9504" s="20" t="n">
        <f aca="true">IF($B$10="","",$B$10*(1-$B$14+2*$B$14*RAND()))</f>
        <v>3.67353256241536</v>
      </c>
      <c r="F9504" s="21" t="n">
        <f aca="false">INDEX($E$17:$E$28,B9504)</f>
        <v>5.0612</v>
      </c>
      <c r="G9504" s="25" t="n">
        <f aca="false">IF(OR(D9504="",E9504="",F9504=""),"",D9504*($B$7-$B$8-F9504-E9504))</f>
        <v>4575.5901649889</v>
      </c>
      <c r="H9504" s="25" t="n">
        <f aca="false">IF(D9504="","",D9504*$F$30)</f>
        <v>5711.0519357995</v>
      </c>
    </row>
    <row r="9505" customFormat="false" ht="15" hidden="false" customHeight="false" outlineLevel="0" collapsed="false">
      <c r="A9505" s="2" t="n">
        <v>9471</v>
      </c>
      <c r="B9505" s="2" t="n">
        <v>3</v>
      </c>
      <c r="C9505" s="22" t="n">
        <f aca="true">NORMSINV(MAX(RAND(),0.000000000001))</f>
        <v>2.04987468857354</v>
      </c>
      <c r="D9505" s="24" t="n">
        <f aca="false">IF($B$11="","",$B$11*EXP($B$12*C9505))</f>
        <v>2200.06114090022</v>
      </c>
      <c r="E9505" s="20" t="n">
        <f aca="true">IF($B$10="","",$B$10*(1-$B$14+2*$B$14*RAND()))</f>
        <v>3.47705792739678</v>
      </c>
      <c r="F9505" s="21" t="n">
        <f aca="false">INDEX($E$17:$E$28,B9505)</f>
        <v>5.0612</v>
      </c>
      <c r="G9505" s="25" t="n">
        <f aca="false">IF(OR(D9505="",E9505="",F9505=""),"",D9505*($B$7-$B$8-F9505-E9505))</f>
        <v>9244.08945801989</v>
      </c>
      <c r="H9505" s="25" t="n">
        <f aca="false">IF(D9505="","",D9505*$F$30)</f>
        <v>10998.5456555884</v>
      </c>
    </row>
    <row r="9506" customFormat="false" ht="15" hidden="false" customHeight="false" outlineLevel="0" collapsed="false">
      <c r="A9506" s="2" t="n">
        <v>9472</v>
      </c>
      <c r="B9506" s="2" t="n">
        <v>4</v>
      </c>
      <c r="C9506" s="22" t="n">
        <f aca="true">NORMSINV(MAX(RAND(),0.000000000001))</f>
        <v>0.472241197011833</v>
      </c>
      <c r="D9506" s="24" t="n">
        <f aca="false">IF($B$11="","",$B$11*EXP($B$12*C9506))</f>
        <v>1131.70340016264</v>
      </c>
      <c r="E9506" s="20" t="n">
        <f aca="true">IF($B$10="","",$B$10*(1-$B$14+2*$B$14*RAND()))</f>
        <v>3.71099625262802</v>
      </c>
      <c r="F9506" s="21" t="n">
        <f aca="false">INDEX($E$17:$E$28,B9506)</f>
        <v>4.89657419354839</v>
      </c>
      <c r="G9506" s="25" t="n">
        <f aca="false">IF(OR(D9506="",E9506="",F9506=""),"",D9506*($B$7-$B$8-F9506-E9506))</f>
        <v>4676.68457699474</v>
      </c>
      <c r="H9506" s="25" t="n">
        <f aca="false">IF(D9506="","",D9506*$F$30)</f>
        <v>5657.61163809307</v>
      </c>
    </row>
    <row r="9507" customFormat="false" ht="15" hidden="false" customHeight="false" outlineLevel="0" collapsed="false">
      <c r="A9507" s="2" t="n">
        <v>9473</v>
      </c>
      <c r="B9507" s="2" t="n">
        <v>5</v>
      </c>
      <c r="C9507" s="22" t="n">
        <f aca="true">NORMSINV(MAX(RAND(),0.000000000001))</f>
        <v>1.25649372369127</v>
      </c>
      <c r="D9507" s="24" t="n">
        <f aca="false">IF($B$11="","",$B$11*EXP($B$12*C9507))</f>
        <v>1574.88355202953</v>
      </c>
      <c r="E9507" s="20" t="n">
        <f aca="true">IF($B$10="","",$B$10*(1-$B$14+2*$B$14*RAND()))</f>
        <v>3.89613814494469</v>
      </c>
      <c r="F9507" s="21" t="n">
        <f aca="false">INDEX($E$17:$E$28,B9507)</f>
        <v>4.761</v>
      </c>
      <c r="G9507" s="25" t="n">
        <f aca="false">IF(OR(D9507="",E9507="",F9507=""),"",D9507*($B$7-$B$8-F9507-E9507))</f>
        <v>6430.03198073539</v>
      </c>
      <c r="H9507" s="25" t="n">
        <f aca="false">IF(D9507="","",D9507*$F$30)</f>
        <v>7873.15785330603</v>
      </c>
    </row>
    <row r="9508" customFormat="false" ht="15" hidden="false" customHeight="false" outlineLevel="0" collapsed="false">
      <c r="A9508" s="2" t="n">
        <v>9474</v>
      </c>
      <c r="B9508" s="2" t="n">
        <v>6</v>
      </c>
      <c r="C9508" s="22" t="n">
        <f aca="true">NORMSINV(MAX(RAND(),0.000000000001))</f>
        <v>-0.255604965771722</v>
      </c>
      <c r="D9508" s="24" t="n">
        <f aca="false">IF($B$11="","",$B$11*EXP($B$12*C9508))</f>
        <v>832.796683792283</v>
      </c>
      <c r="E9508" s="20" t="n">
        <f aca="true">IF($B$10="","",$B$10*(1-$B$14+2*$B$14*RAND()))</f>
        <v>4.0760656216013</v>
      </c>
      <c r="F9508" s="21" t="n">
        <f aca="false">INDEX($E$17:$E$28,B9508)</f>
        <v>4.761</v>
      </c>
      <c r="G9508" s="25" t="n">
        <f aca="false">IF(OR(D9508="",E9508="",F9508=""),"",D9508*($B$7-$B$8-F9508-E9508))</f>
        <v>3250.35080738933</v>
      </c>
      <c r="H9508" s="25" t="n">
        <f aca="false">IF(D9508="","",D9508*$F$30)</f>
        <v>4163.31718161438</v>
      </c>
    </row>
    <row r="9509" customFormat="false" ht="15" hidden="false" customHeight="false" outlineLevel="0" collapsed="false">
      <c r="A9509" s="2" t="n">
        <v>9475</v>
      </c>
      <c r="B9509" s="2" t="n">
        <v>7</v>
      </c>
      <c r="C9509" s="22" t="n">
        <f aca="true">NORMSINV(MAX(RAND(),0.000000000001))</f>
        <v>0.748503012890438</v>
      </c>
      <c r="D9509" s="24" t="n">
        <f aca="false">IF($B$11="","",$B$11*EXP($B$12*C9509))</f>
        <v>1271.41605892029</v>
      </c>
      <c r="E9509" s="20" t="n">
        <f aca="true">IF($B$10="","",$B$10*(1-$B$14+2*$B$14*RAND()))</f>
        <v>3.90673451150307</v>
      </c>
      <c r="F9509" s="21" t="n">
        <f aca="false">INDEX($E$17:$E$28,B9509)</f>
        <v>4.761</v>
      </c>
      <c r="G9509" s="25" t="n">
        <f aca="false">IF(OR(D9509="",E9509="",F9509=""),"",D9509*($B$7-$B$8-F9509-E9509))</f>
        <v>5177.54373826186</v>
      </c>
      <c r="H9509" s="25" t="n">
        <f aca="false">IF(D9509="","",D9509*$F$30)</f>
        <v>6356.06316175429</v>
      </c>
    </row>
    <row r="9510" customFormat="false" ht="15" hidden="false" customHeight="false" outlineLevel="0" collapsed="false">
      <c r="A9510" s="2" t="n">
        <v>9476</v>
      </c>
      <c r="B9510" s="2" t="n">
        <v>8</v>
      </c>
      <c r="C9510" s="22" t="n">
        <f aca="true">NORMSINV(MAX(RAND(),0.000000000001))</f>
        <v>0.725506641666048</v>
      </c>
      <c r="D9510" s="24" t="n">
        <f aca="false">IF($B$11="","",$B$11*EXP($B$12*C9510))</f>
        <v>1259.15567335375</v>
      </c>
      <c r="E9510" s="20" t="n">
        <f aca="true">IF($B$10="","",$B$10*(1-$B$14+2*$B$14*RAND()))</f>
        <v>3.53621868635732</v>
      </c>
      <c r="F9510" s="21" t="n">
        <f aca="false">INDEX($E$17:$E$28,B9510)</f>
        <v>4.761</v>
      </c>
      <c r="G9510" s="25" t="n">
        <f aca="false">IF(OR(D9510="",E9510="",F9510=""),"",D9510*($B$7-$B$8-F9510-E9510))</f>
        <v>5594.15329654318</v>
      </c>
      <c r="H9510" s="25" t="n">
        <f aca="false">IF(D9510="","",D9510*$F$30)</f>
        <v>6294.77104223004</v>
      </c>
    </row>
    <row r="9511" customFormat="false" ht="15" hidden="false" customHeight="false" outlineLevel="0" collapsed="false">
      <c r="A9511" s="2" t="n">
        <v>9477</v>
      </c>
      <c r="B9511" s="2" t="n">
        <v>9</v>
      </c>
      <c r="C9511" s="22" t="n">
        <f aca="true">NORMSINV(MAX(RAND(),0.000000000001))</f>
        <v>1.67971644072694</v>
      </c>
      <c r="D9511" s="24" t="n">
        <f aca="false">IF($B$11="","",$B$11*EXP($B$12*C9511))</f>
        <v>1882.33499756791</v>
      </c>
      <c r="E9511" s="20" t="n">
        <f aca="true">IF($B$10="","",$B$10*(1-$B$14+2*$B$14*RAND()))</f>
        <v>3.38572179385603</v>
      </c>
      <c r="F9511" s="21" t="n">
        <f aca="false">INDEX($E$17:$E$28,B9511)</f>
        <v>4.761</v>
      </c>
      <c r="G9511" s="25" t="n">
        <f aca="false">IF(OR(D9511="",E9511="",F9511=""),"",D9511*($B$7-$B$8-F9511-E9511))</f>
        <v>8646.08832099076</v>
      </c>
      <c r="H9511" s="25" t="n">
        <f aca="false">IF(D9511="","",D9511*$F$30)</f>
        <v>9410.1691198415</v>
      </c>
    </row>
    <row r="9512" customFormat="false" ht="15" hidden="false" customHeight="false" outlineLevel="0" collapsed="false">
      <c r="A9512" s="2" t="n">
        <v>9478</v>
      </c>
      <c r="B9512" s="2" t="n">
        <v>10</v>
      </c>
      <c r="C9512" s="22" t="n">
        <f aca="true">NORMSINV(MAX(RAND(),0.000000000001))</f>
        <v>-1.08656929784498</v>
      </c>
      <c r="D9512" s="24" t="n">
        <f aca="false">IF($B$11="","",$B$11*EXP($B$12*C9512))</f>
        <v>586.779648033495</v>
      </c>
      <c r="E9512" s="20" t="n">
        <f aca="true">IF($B$10="","",$B$10*(1-$B$14+2*$B$14*RAND()))</f>
        <v>3.52534943557122</v>
      </c>
      <c r="F9512" s="21" t="n">
        <f aca="false">INDEX($E$17:$E$28,B9512)</f>
        <v>4.761</v>
      </c>
      <c r="G9512" s="25" t="n">
        <f aca="false">IF(OR(D9512="",E9512="",F9512=""),"",D9512*($B$7-$B$8-F9512-E9512))</f>
        <v>2613.3115106597</v>
      </c>
      <c r="H9512" s="25" t="n">
        <f aca="false">IF(D9512="","",D9512*$F$30)</f>
        <v>2933.42881644905</v>
      </c>
    </row>
    <row r="9513" customFormat="false" ht="15" hidden="false" customHeight="false" outlineLevel="0" collapsed="false">
      <c r="A9513" s="2" t="n">
        <v>9479</v>
      </c>
      <c r="B9513" s="2" t="n">
        <v>11</v>
      </c>
      <c r="C9513" s="22" t="n">
        <f aca="true">NORMSINV(MAX(RAND(),0.000000000001))</f>
        <v>1.61397438244062</v>
      </c>
      <c r="D9513" s="24" t="n">
        <f aca="false">IF($B$11="","",$B$11*EXP($B$12*C9513))</f>
        <v>1830.90714852358</v>
      </c>
      <c r="E9513" s="20" t="n">
        <f aca="true">IF($B$10="","",$B$10*(1-$B$14+2*$B$14*RAND()))</f>
        <v>3.39185865281035</v>
      </c>
      <c r="F9513" s="21" t="n">
        <f aca="false">INDEX($E$17:$E$28,B9513)</f>
        <v>4.761</v>
      </c>
      <c r="G9513" s="25" t="n">
        <f aca="false">IF(OR(D9513="",E9513="",F9513=""),"",D9513*($B$7-$B$8-F9513-E9513))</f>
        <v>8398.62988385761</v>
      </c>
      <c r="H9513" s="25" t="n">
        <f aca="false">IF(D9513="","",D9513*$F$30)</f>
        <v>9153.07101689907</v>
      </c>
    </row>
    <row r="9514" customFormat="false" ht="15" hidden="false" customHeight="false" outlineLevel="0" collapsed="false">
      <c r="A9514" s="2" t="n">
        <v>9480</v>
      </c>
      <c r="B9514" s="2" t="n">
        <v>12</v>
      </c>
      <c r="C9514" s="22" t="n">
        <f aca="true">NORMSINV(MAX(RAND(),0.000000000001))</f>
        <v>-0.321396913056392</v>
      </c>
      <c r="D9514" s="24" t="n">
        <f aca="false">IF($B$11="","",$B$11*EXP($B$12*C9514))</f>
        <v>810.026563208779</v>
      </c>
      <c r="E9514" s="20" t="n">
        <f aca="true">IF($B$10="","",$B$10*(1-$B$14+2*$B$14*RAND()))</f>
        <v>3.63369398212432</v>
      </c>
      <c r="F9514" s="21" t="n">
        <f aca="false">INDEX($E$17:$E$28,B9514)</f>
        <v>4.761</v>
      </c>
      <c r="G9514" s="25" t="n">
        <f aca="false">IF(OR(D9514="",E9514="",F9514=""),"",D9514*($B$7-$B$8-F9514-E9514))</f>
        <v>3519.81329975026</v>
      </c>
      <c r="H9514" s="25" t="n">
        <f aca="false">IF(D9514="","",D9514*$F$30)</f>
        <v>4049.48479479333</v>
      </c>
    </row>
    <row r="9515" customFormat="false" ht="15" hidden="false" customHeight="false" outlineLevel="0" collapsed="false">
      <c r="A9515" s="2" t="n">
        <v>9481</v>
      </c>
      <c r="B9515" s="2" t="n">
        <v>1</v>
      </c>
      <c r="C9515" s="22" t="n">
        <f aca="true">NORMSINV(MAX(RAND(),0.000000000001))</f>
        <v>0.0273735581184577</v>
      </c>
      <c r="D9515" s="24" t="n">
        <f aca="false">IF($B$11="","",$B$11*EXP($B$12*C9515))</f>
        <v>938.259987721004</v>
      </c>
      <c r="E9515" s="20" t="n">
        <f aca="true">IF($B$10="","",$B$10*(1-$B$14+2*$B$14*RAND()))</f>
        <v>3.66925045257082</v>
      </c>
      <c r="F9515" s="21" t="n">
        <f aca="false">INDEX($E$17:$E$28,B9515)</f>
        <v>4.92562580645161</v>
      </c>
      <c r="G9515" s="25" t="n">
        <f aca="false">IF(OR(D9515="",E9515="",F9515=""),"",D9515*($B$7-$B$8-F9515-E9515))</f>
        <v>3889.20375031166</v>
      </c>
      <c r="H9515" s="25" t="n">
        <f aca="false">IF(D9515="","",D9515*$F$30)</f>
        <v>4690.54933061484</v>
      </c>
    </row>
    <row r="9516" customFormat="false" ht="15" hidden="false" customHeight="false" outlineLevel="0" collapsed="false">
      <c r="A9516" s="2" t="n">
        <v>9482</v>
      </c>
      <c r="B9516" s="2" t="n">
        <v>2</v>
      </c>
      <c r="C9516" s="22" t="n">
        <f aca="true">NORMSINV(MAX(RAND(),0.000000000001))</f>
        <v>-0.211290555105438</v>
      </c>
      <c r="D9516" s="24" t="n">
        <f aca="false">IF($B$11="","",$B$11*EXP($B$12*C9516))</f>
        <v>848.493245596919</v>
      </c>
      <c r="E9516" s="20" t="n">
        <f aca="true">IF($B$10="","",$B$10*(1-$B$14+2*$B$14*RAND()))</f>
        <v>3.37837279971485</v>
      </c>
      <c r="F9516" s="21" t="n">
        <f aca="false">INDEX($E$17:$E$28,B9516)</f>
        <v>5.0612</v>
      </c>
      <c r="G9516" s="25" t="n">
        <f aca="false">IF(OR(D9516="",E9516="",F9516=""),"",D9516*($B$7-$B$8-F9516-E9516))</f>
        <v>3648.88343262322</v>
      </c>
      <c r="H9516" s="25" t="n">
        <f aca="false">IF(D9516="","",D9516*$F$30)</f>
        <v>4241.78743338812</v>
      </c>
    </row>
    <row r="9517" customFormat="false" ht="15" hidden="false" customHeight="false" outlineLevel="0" collapsed="false">
      <c r="A9517" s="2" t="n">
        <v>9483</v>
      </c>
      <c r="B9517" s="2" t="n">
        <v>3</v>
      </c>
      <c r="C9517" s="22" t="n">
        <f aca="true">NORMSINV(MAX(RAND(),0.000000000001))</f>
        <v>1.94276340411177</v>
      </c>
      <c r="D9517" s="24" t="n">
        <f aca="false">IF($B$11="","",$B$11*EXP($B$12*C9517))</f>
        <v>2102.97306891971</v>
      </c>
      <c r="E9517" s="20" t="n">
        <f aca="true">IF($B$10="","",$B$10*(1-$B$14+2*$B$14*RAND()))</f>
        <v>3.82197186946835</v>
      </c>
      <c r="F9517" s="21" t="n">
        <f aca="false">INDEX($E$17:$E$28,B9517)</f>
        <v>5.0612</v>
      </c>
      <c r="G9517" s="25" t="n">
        <f aca="false">IF(OR(D9517="",E9517="",F9517=""),"",D9517*($B$7-$B$8-F9517-E9517))</f>
        <v>8110.80568996002</v>
      </c>
      <c r="H9517" s="25" t="n">
        <f aca="false">IF(D9517="","",D9517*$F$30)</f>
        <v>10513.1829661434</v>
      </c>
    </row>
    <row r="9518" customFormat="false" ht="15" hidden="false" customHeight="false" outlineLevel="0" collapsed="false">
      <c r="A9518" s="2" t="n">
        <v>9484</v>
      </c>
      <c r="B9518" s="2" t="n">
        <v>4</v>
      </c>
      <c r="C9518" s="22" t="n">
        <f aca="true">NORMSINV(MAX(RAND(),0.000000000001))</f>
        <v>-1.42966310781725</v>
      </c>
      <c r="D9518" s="24" t="n">
        <f aca="false">IF($B$11="","",$B$11*EXP($B$12*C9518))</f>
        <v>507.796752139497</v>
      </c>
      <c r="E9518" s="20" t="n">
        <f aca="true">IF($B$10="","",$B$10*(1-$B$14+2*$B$14*RAND()))</f>
        <v>3.88760155350088</v>
      </c>
      <c r="F9518" s="21" t="n">
        <f aca="false">INDEX($E$17:$E$28,B9518)</f>
        <v>4.89657419354839</v>
      </c>
      <c r="G9518" s="25" t="n">
        <f aca="false">IF(OR(D9518="",E9518="",F9518=""),"",D9518*($B$7-$B$8-F9518-E9518))</f>
        <v>2008.75470768304</v>
      </c>
      <c r="H9518" s="25" t="n">
        <f aca="false">IF(D9518="","",D9518*$F$30)</f>
        <v>2538.57752329577</v>
      </c>
    </row>
    <row r="9519" customFormat="false" ht="15" hidden="false" customHeight="false" outlineLevel="0" collapsed="false">
      <c r="A9519" s="2" t="n">
        <v>9485</v>
      </c>
      <c r="B9519" s="2" t="n">
        <v>5</v>
      </c>
      <c r="C9519" s="22" t="n">
        <f aca="true">NORMSINV(MAX(RAND(),0.000000000001))</f>
        <v>-1.20307087247178</v>
      </c>
      <c r="D9519" s="24" t="n">
        <f aca="false">IF($B$11="","",$B$11*EXP($B$12*C9519))</f>
        <v>558.670331531854</v>
      </c>
      <c r="E9519" s="20" t="n">
        <f aca="true">IF($B$10="","",$B$10*(1-$B$14+2*$B$14*RAND()))</f>
        <v>3.58880786598955</v>
      </c>
      <c r="F9519" s="21" t="n">
        <f aca="false">INDEX($E$17:$E$28,B9519)</f>
        <v>4.761</v>
      </c>
      <c r="G9519" s="25" t="n">
        <f aca="false">IF(OR(D9519="",E9519="",F9519=""),"",D9519*($B$7-$B$8-F9519-E9519))</f>
        <v>2452.67009499616</v>
      </c>
      <c r="H9519" s="25" t="n">
        <f aca="false">IF(D9519="","",D9519*$F$30)</f>
        <v>2792.90472139405</v>
      </c>
    </row>
    <row r="9520" customFormat="false" ht="15" hidden="false" customHeight="false" outlineLevel="0" collapsed="false">
      <c r="A9520" s="2" t="n">
        <v>9486</v>
      </c>
      <c r="B9520" s="2" t="n">
        <v>6</v>
      </c>
      <c r="C9520" s="22" t="n">
        <f aca="true">NORMSINV(MAX(RAND(),0.000000000001))</f>
        <v>0.444017076599151</v>
      </c>
      <c r="D9520" s="24" t="n">
        <f aca="false">IF($B$11="","",$B$11*EXP($B$12*C9520))</f>
        <v>1118.32412175404</v>
      </c>
      <c r="E9520" s="20" t="n">
        <f aca="true">IF($B$10="","",$B$10*(1-$B$14+2*$B$14*RAND()))</f>
        <v>3.83509872730176</v>
      </c>
      <c r="F9520" s="21" t="n">
        <f aca="false">INDEX($E$17:$E$28,B9520)</f>
        <v>4.761</v>
      </c>
      <c r="G9520" s="25" t="n">
        <f aca="false">IF(OR(D9520="",E9520="",F9520=""),"",D9520*($B$7-$B$8-F9520-E9520))</f>
        <v>4634.22475142572</v>
      </c>
      <c r="H9520" s="25" t="n">
        <f aca="false">IF(D9520="","",D9520*$F$30)</f>
        <v>5590.72594947282</v>
      </c>
    </row>
    <row r="9521" customFormat="false" ht="15" hidden="false" customHeight="false" outlineLevel="0" collapsed="false">
      <c r="A9521" s="2" t="n">
        <v>9487</v>
      </c>
      <c r="B9521" s="2" t="n">
        <v>7</v>
      </c>
      <c r="C9521" s="22" t="n">
        <f aca="true">NORMSINV(MAX(RAND(),0.000000000001))</f>
        <v>-0.882026156548056</v>
      </c>
      <c r="D9521" s="24" t="n">
        <f aca="false">IF($B$11="","",$B$11*EXP($B$12*C9521))</f>
        <v>639.59611173059</v>
      </c>
      <c r="E9521" s="20" t="n">
        <f aca="true">IF($B$10="","",$B$10*(1-$B$14+2*$B$14*RAND()))</f>
        <v>3.6906282052206</v>
      </c>
      <c r="F9521" s="21" t="n">
        <f aca="false">INDEX($E$17:$E$28,B9521)</f>
        <v>4.761</v>
      </c>
      <c r="G9521" s="25" t="n">
        <f aca="false">IF(OR(D9521="",E9521="",F9521=""),"",D9521*($B$7-$B$8-F9521-E9521))</f>
        <v>2742.82592559604</v>
      </c>
      <c r="H9521" s="25" t="n">
        <f aca="false">IF(D9521="","",D9521*$F$30)</f>
        <v>3197.46888176356</v>
      </c>
    </row>
    <row r="9522" customFormat="false" ht="15" hidden="false" customHeight="false" outlineLevel="0" collapsed="false">
      <c r="A9522" s="2" t="n">
        <v>9488</v>
      </c>
      <c r="B9522" s="2" t="n">
        <v>8</v>
      </c>
      <c r="C9522" s="22" t="n">
        <f aca="true">NORMSINV(MAX(RAND(),0.000000000001))</f>
        <v>-0.180925743562469</v>
      </c>
      <c r="D9522" s="24" t="n">
        <f aca="false">IF($B$11="","",$B$11*EXP($B$12*C9522))</f>
        <v>859.419211344412</v>
      </c>
      <c r="E9522" s="20" t="n">
        <f aca="true">IF($B$10="","",$B$10*(1-$B$14+2*$B$14*RAND()))</f>
        <v>3.4262795288946</v>
      </c>
      <c r="F9522" s="21" t="n">
        <f aca="false">INDEX($E$17:$E$28,B9522)</f>
        <v>4.761</v>
      </c>
      <c r="G9522" s="25" t="n">
        <f aca="false">IF(OR(D9522="",E9522="",F9522=""),"",D9522*($B$7-$B$8-F9522-E9522))</f>
        <v>3912.69543674896</v>
      </c>
      <c r="H9522" s="25" t="n">
        <f aca="false">IF(D9522="","",D9522*$F$30)</f>
        <v>4296.40852135298</v>
      </c>
    </row>
    <row r="9523" customFormat="false" ht="15" hidden="false" customHeight="false" outlineLevel="0" collapsed="false">
      <c r="A9523" s="2" t="n">
        <v>9489</v>
      </c>
      <c r="B9523" s="2" t="n">
        <v>9</v>
      </c>
      <c r="C9523" s="22" t="n">
        <f aca="true">NORMSINV(MAX(RAND(),0.000000000001))</f>
        <v>-0.189205938402541</v>
      </c>
      <c r="D9523" s="24" t="n">
        <f aca="false">IF($B$11="","",$B$11*EXP($B$12*C9523))</f>
        <v>856.425928423758</v>
      </c>
      <c r="E9523" s="20" t="n">
        <f aca="true">IF($B$10="","",$B$10*(1-$B$14+2*$B$14*RAND()))</f>
        <v>4.07662195417981</v>
      </c>
      <c r="F9523" s="21" t="n">
        <f aca="false">INDEX($E$17:$E$28,B9523)</f>
        <v>4.761</v>
      </c>
      <c r="G9523" s="25" t="n">
        <f aca="false">IF(OR(D9523="",E9523="",F9523=""),"",D9523*($B$7-$B$8-F9523-E9523))</f>
        <v>3342.09774095204</v>
      </c>
      <c r="H9523" s="25" t="n">
        <f aca="false">IF(D9523="","",D9523*$F$30)</f>
        <v>4281.44450137605</v>
      </c>
    </row>
    <row r="9524" customFormat="false" ht="15" hidden="false" customHeight="false" outlineLevel="0" collapsed="false">
      <c r="A9524" s="2" t="n">
        <v>9490</v>
      </c>
      <c r="B9524" s="2" t="n">
        <v>10</v>
      </c>
      <c r="C9524" s="22" t="n">
        <f aca="true">NORMSINV(MAX(RAND(),0.000000000001))</f>
        <v>1.19523983085533</v>
      </c>
      <c r="D9524" s="24" t="n">
        <f aca="false">IF($B$11="","",$B$11*EXP($B$12*C9524))</f>
        <v>1534.75540397764</v>
      </c>
      <c r="E9524" s="20" t="n">
        <f aca="true">IF($B$10="","",$B$10*(1-$B$14+2*$B$14*RAND()))</f>
        <v>3.91766855386631</v>
      </c>
      <c r="F9524" s="21" t="n">
        <f aca="false">INDEX($E$17:$E$28,B9524)</f>
        <v>4.761</v>
      </c>
      <c r="G9524" s="25" t="n">
        <f aca="false">IF(OR(D9524="",E9524="",F9524=""),"",D9524*($B$7-$B$8-F9524-E9524))</f>
        <v>6233.150384298</v>
      </c>
      <c r="H9524" s="25" t="n">
        <f aca="false">IF(D9524="","",D9524*$F$30)</f>
        <v>7672.54921556501</v>
      </c>
    </row>
    <row r="9525" customFormat="false" ht="15" hidden="false" customHeight="false" outlineLevel="0" collapsed="false">
      <c r="A9525" s="2" t="n">
        <v>9491</v>
      </c>
      <c r="B9525" s="2" t="n">
        <v>11</v>
      </c>
      <c r="C9525" s="22" t="n">
        <f aca="true">NORMSINV(MAX(RAND(),0.000000000001))</f>
        <v>-1.35504255437649</v>
      </c>
      <c r="D9525" s="24" t="n">
        <f aca="false">IF($B$11="","",$B$11*EXP($B$12*C9525))</f>
        <v>524.01685112643</v>
      </c>
      <c r="E9525" s="20" t="n">
        <f aca="true">IF($B$10="","",$B$10*(1-$B$14+2*$B$14*RAND()))</f>
        <v>4.07054387262529</v>
      </c>
      <c r="F9525" s="21" t="n">
        <f aca="false">INDEX($E$17:$E$28,B9525)</f>
        <v>4.761</v>
      </c>
      <c r="G9525" s="25" t="n">
        <f aca="false">IF(OR(D9525="",E9525="",F9525=""),"",D9525*($B$7-$B$8-F9525-E9525))</f>
        <v>2048.0968726327</v>
      </c>
      <c r="H9525" s="25" t="n">
        <f aca="false">IF(D9525="","",D9525*$F$30)</f>
        <v>2619.66504215125</v>
      </c>
    </row>
    <row r="9526" customFormat="false" ht="15" hidden="false" customHeight="false" outlineLevel="0" collapsed="false">
      <c r="A9526" s="2" t="n">
        <v>9492</v>
      </c>
      <c r="B9526" s="2" t="n">
        <v>12</v>
      </c>
      <c r="C9526" s="22" t="n">
        <f aca="true">NORMSINV(MAX(RAND(),0.000000000001))</f>
        <v>1.2976487380897</v>
      </c>
      <c r="D9526" s="24" t="n">
        <f aca="false">IF($B$11="","",$B$11*EXP($B$12*C9526))</f>
        <v>1602.43229752826</v>
      </c>
      <c r="E9526" s="20" t="n">
        <f aca="true">IF($B$10="","",$B$10*(1-$B$14+2*$B$14*RAND()))</f>
        <v>3.85895417954599</v>
      </c>
      <c r="F9526" s="21" t="n">
        <f aca="false">INDEX($E$17:$E$28,B9526)</f>
        <v>4.761</v>
      </c>
      <c r="G9526" s="25" t="n">
        <f aca="false">IF(OR(D9526="",E9526="",F9526=""),"",D9526*($B$7-$B$8-F9526-E9526))</f>
        <v>6602.09448999184</v>
      </c>
      <c r="H9526" s="25" t="n">
        <f aca="false">IF(D9526="","",D9526*$F$30)</f>
        <v>8010.87954180329</v>
      </c>
    </row>
    <row r="9527" customFormat="false" ht="15" hidden="false" customHeight="false" outlineLevel="0" collapsed="false">
      <c r="A9527" s="2" t="n">
        <v>9493</v>
      </c>
      <c r="B9527" s="2" t="n">
        <v>1</v>
      </c>
      <c r="C9527" s="22" t="n">
        <f aca="true">NORMSINV(MAX(RAND(),0.000000000001))</f>
        <v>-1.14516485486752</v>
      </c>
      <c r="D9527" s="24" t="n">
        <f aca="false">IF($B$11="","",$B$11*EXP($B$12*C9527))</f>
        <v>572.469342215549</v>
      </c>
      <c r="E9527" s="20" t="n">
        <f aca="true">IF($B$10="","",$B$10*(1-$B$14+2*$B$14*RAND()))</f>
        <v>3.37842863998547</v>
      </c>
      <c r="F9527" s="21" t="n">
        <f aca="false">INDEX($E$17:$E$28,B9527)</f>
        <v>4.92562580645161</v>
      </c>
      <c r="G9527" s="25" t="n">
        <f aca="false">IF(OR(D9527="",E9527="",F9527=""),"",D9527*($B$7-$B$8-F9527-E9527))</f>
        <v>2539.44283315215</v>
      </c>
      <c r="H9527" s="25" t="n">
        <f aca="false">IF(D9527="","",D9527*$F$30)</f>
        <v>2861.88873560397</v>
      </c>
    </row>
    <row r="9528" customFormat="false" ht="15" hidden="false" customHeight="false" outlineLevel="0" collapsed="false">
      <c r="A9528" s="2" t="n">
        <v>9494</v>
      </c>
      <c r="B9528" s="2" t="n">
        <v>2</v>
      </c>
      <c r="C9528" s="22" t="n">
        <f aca="true">NORMSINV(MAX(RAND(),0.000000000001))</f>
        <v>0.514162206849074</v>
      </c>
      <c r="D9528" s="24" t="n">
        <f aca="false">IF($B$11="","",$B$11*EXP($B$12*C9528))</f>
        <v>1151.87151335493</v>
      </c>
      <c r="E9528" s="20" t="n">
        <f aca="true">IF($B$10="","",$B$10*(1-$B$14+2*$B$14*RAND()))</f>
        <v>4.04844399689816</v>
      </c>
      <c r="F9528" s="21" t="n">
        <f aca="false">INDEX($E$17:$E$28,B9528)</f>
        <v>5.0612</v>
      </c>
      <c r="G9528" s="25" t="n">
        <f aca="false">IF(OR(D9528="",E9528="",F9528=""),"",D9528*($B$7-$B$8-F9528-E9528))</f>
        <v>4181.70366331007</v>
      </c>
      <c r="H9528" s="25" t="n">
        <f aca="false">IF(D9528="","",D9528*$F$30)</f>
        <v>5758.43606956397</v>
      </c>
    </row>
    <row r="9529" customFormat="false" ht="15" hidden="false" customHeight="false" outlineLevel="0" collapsed="false">
      <c r="A9529" s="2" t="n">
        <v>9495</v>
      </c>
      <c r="B9529" s="2" t="n">
        <v>3</v>
      </c>
      <c r="C9529" s="22" t="n">
        <f aca="true">NORMSINV(MAX(RAND(),0.000000000001))</f>
        <v>-0.550844847633352</v>
      </c>
      <c r="D9529" s="24" t="n">
        <f aca="false">IF($B$11="","",$B$11*EXP($B$12*C9529))</f>
        <v>735.378599086267</v>
      </c>
      <c r="E9529" s="20" t="n">
        <f aca="true">IF($B$10="","",$B$10*(1-$B$14+2*$B$14*RAND()))</f>
        <v>3.40940215898437</v>
      </c>
      <c r="F9529" s="21" t="n">
        <f aca="false">INDEX($E$17:$E$28,B9529)</f>
        <v>5.0612</v>
      </c>
      <c r="G9529" s="25" t="n">
        <f aca="false">IF(OR(D9529="",E9529="",F9529=""),"",D9529*($B$7-$B$8-F9529-E9529))</f>
        <v>3139.62380326801</v>
      </c>
      <c r="H9529" s="25" t="n">
        <f aca="false">IF(D9529="","",D9529*$F$30)</f>
        <v>3676.30469255206</v>
      </c>
    </row>
    <row r="9530" customFormat="false" ht="15" hidden="false" customHeight="false" outlineLevel="0" collapsed="false">
      <c r="A9530" s="2" t="n">
        <v>9496</v>
      </c>
      <c r="B9530" s="2" t="n">
        <v>4</v>
      </c>
      <c r="C9530" s="22" t="n">
        <f aca="true">NORMSINV(MAX(RAND(),0.000000000001))</f>
        <v>0.578546286382433</v>
      </c>
      <c r="D9530" s="24" t="n">
        <f aca="false">IF($B$11="","",$B$11*EXP($B$12*C9530))</f>
        <v>1183.54868891248</v>
      </c>
      <c r="E9530" s="20" t="n">
        <f aca="true">IF($B$10="","",$B$10*(1-$B$14+2*$B$14*RAND()))</f>
        <v>3.71473563133448</v>
      </c>
      <c r="F9530" s="21" t="n">
        <f aca="false">INDEX($E$17:$E$28,B9530)</f>
        <v>4.89657419354839</v>
      </c>
      <c r="G9530" s="25" t="n">
        <f aca="false">IF(OR(D9530="",E9530="",F9530=""),"",D9530*($B$7-$B$8-F9530-E9530))</f>
        <v>4886.50584368571</v>
      </c>
      <c r="H9530" s="25" t="n">
        <f aca="false">IF(D9530="","",D9530*$F$30)</f>
        <v>5916.79660561126</v>
      </c>
    </row>
    <row r="9531" customFormat="false" ht="15" hidden="false" customHeight="false" outlineLevel="0" collapsed="false">
      <c r="A9531" s="2" t="n">
        <v>9497</v>
      </c>
      <c r="B9531" s="2" t="n">
        <v>5</v>
      </c>
      <c r="C9531" s="22" t="n">
        <f aca="true">NORMSINV(MAX(RAND(),0.000000000001))</f>
        <v>-0.373464601300949</v>
      </c>
      <c r="D9531" s="24" t="n">
        <f aca="false">IF($B$11="","",$B$11*EXP($B$12*C9531))</f>
        <v>792.448472087296</v>
      </c>
      <c r="E9531" s="20" t="n">
        <f aca="true">IF($B$10="","",$B$10*(1-$B$14+2*$B$14*RAND()))</f>
        <v>3.41181343090583</v>
      </c>
      <c r="F9531" s="21" t="n">
        <f aca="false">INDEX($E$17:$E$28,B9531)</f>
        <v>4.761</v>
      </c>
      <c r="G9531" s="25" t="n">
        <f aca="false">IF(OR(D9531="",E9531="",F9531=""),"",D9531*($B$7-$B$8-F9531-E9531))</f>
        <v>3619.2600184163</v>
      </c>
      <c r="H9531" s="25" t="n">
        <f aca="false">IF(D9531="","",D9531*$F$30)</f>
        <v>3961.60840165881</v>
      </c>
    </row>
    <row r="9532" customFormat="false" ht="15" hidden="false" customHeight="false" outlineLevel="0" collapsed="false">
      <c r="A9532" s="2" t="n">
        <v>9498</v>
      </c>
      <c r="B9532" s="2" t="n">
        <v>6</v>
      </c>
      <c r="C9532" s="22" t="n">
        <f aca="true">NORMSINV(MAX(RAND(),0.000000000001))</f>
        <v>0.589131179698142</v>
      </c>
      <c r="D9532" s="24" t="n">
        <f aca="false">IF($B$11="","",$B$11*EXP($B$12*C9532))</f>
        <v>1188.83924148307</v>
      </c>
      <c r="E9532" s="20" t="n">
        <f aca="true">IF($B$10="","",$B$10*(1-$B$14+2*$B$14*RAND()))</f>
        <v>3.92691439109127</v>
      </c>
      <c r="F9532" s="21" t="n">
        <f aca="false">INDEX($E$17:$E$28,B9532)</f>
        <v>4.761</v>
      </c>
      <c r="G9532" s="25" t="n">
        <f aca="false">IF(OR(D9532="",E9532="",F9532=""),"",D9532*($B$7-$B$8-F9532-E9532))</f>
        <v>4817.27838171951</v>
      </c>
      <c r="H9532" s="25" t="n">
        <f aca="false">IF(D9532="","",D9532*$F$30)</f>
        <v>5943.24513602216</v>
      </c>
    </row>
    <row r="9533" customFormat="false" ht="15" hidden="false" customHeight="false" outlineLevel="0" collapsed="false">
      <c r="A9533" s="2" t="n">
        <v>9499</v>
      </c>
      <c r="B9533" s="2" t="n">
        <v>7</v>
      </c>
      <c r="C9533" s="22" t="n">
        <f aca="true">NORMSINV(MAX(RAND(),0.000000000001))</f>
        <v>-0.00715306179046887</v>
      </c>
      <c r="D9533" s="24" t="n">
        <f aca="false">IF($B$11="","",$B$11*EXP($B$12*C9533))</f>
        <v>924.70867038186</v>
      </c>
      <c r="E9533" s="20" t="n">
        <f aca="true">IF($B$10="","",$B$10*(1-$B$14+2*$B$14*RAND()))</f>
        <v>4.02382326761865</v>
      </c>
      <c r="F9533" s="21" t="n">
        <f aca="false">INDEX($E$17:$E$28,B9533)</f>
        <v>4.761</v>
      </c>
      <c r="G9533" s="25" t="n">
        <f aca="false">IF(OR(D9533="",E9533="",F9533=""),"",D9533*($B$7-$B$8-F9533-E9533))</f>
        <v>3657.38621732563</v>
      </c>
      <c r="H9533" s="25" t="n">
        <f aca="false">IF(D9533="","",D9533*$F$30)</f>
        <v>4622.80358497299</v>
      </c>
    </row>
    <row r="9534" customFormat="false" ht="15" hidden="false" customHeight="false" outlineLevel="0" collapsed="false">
      <c r="A9534" s="2" t="n">
        <v>9500</v>
      </c>
      <c r="B9534" s="2" t="n">
        <v>8</v>
      </c>
      <c r="C9534" s="22" t="n">
        <f aca="true">NORMSINV(MAX(RAND(),0.000000000001))</f>
        <v>0.350931393992002</v>
      </c>
      <c r="D9534" s="24" t="n">
        <f aca="false">IF($B$11="","",$B$11*EXP($B$12*C9534))</f>
        <v>1075.30903732364</v>
      </c>
      <c r="E9534" s="20" t="n">
        <f aca="true">IF($B$10="","",$B$10*(1-$B$14+2*$B$14*RAND()))</f>
        <v>3.58364352604189</v>
      </c>
      <c r="F9534" s="21" t="n">
        <f aca="false">INDEX($E$17:$E$28,B9534)</f>
        <v>4.761</v>
      </c>
      <c r="G9534" s="25" t="n">
        <f aca="false">IF(OR(D9534="",E9534="",F9534=""),"",D9534*($B$7-$B$8-F9534-E9534))</f>
        <v>4726.36653870611</v>
      </c>
      <c r="H9534" s="25" t="n">
        <f aca="false">IF(D9534="","",D9534*$F$30)</f>
        <v>5375.68493938832</v>
      </c>
    </row>
    <row r="9535" customFormat="false" ht="15" hidden="false" customHeight="false" outlineLevel="0" collapsed="false">
      <c r="A9535" s="2" t="n">
        <v>9501</v>
      </c>
      <c r="B9535" s="2" t="n">
        <v>9</v>
      </c>
      <c r="C9535" s="22" t="n">
        <f aca="true">NORMSINV(MAX(RAND(),0.000000000001))</f>
        <v>-1.63794514426368</v>
      </c>
      <c r="D9535" s="24" t="n">
        <f aca="false">IF($B$11="","",$B$11*EXP($B$12*C9535))</f>
        <v>465.13062994019</v>
      </c>
      <c r="E9535" s="20" t="n">
        <f aca="true">IF($B$10="","",$B$10*(1-$B$14+2*$B$14*RAND()))</f>
        <v>3.61295177927548</v>
      </c>
      <c r="F9535" s="21" t="n">
        <f aca="false">INDEX($E$17:$E$28,B9535)</f>
        <v>4.761</v>
      </c>
      <c r="G9535" s="25" t="n">
        <f aca="false">IF(OR(D9535="",E9535="",F9535=""),"",D9535*($B$7-$B$8-F9535-E9535))</f>
        <v>2030.78275925484</v>
      </c>
      <c r="H9535" s="25" t="n">
        <f aca="false">IF(D9535="","",D9535*$F$30)</f>
        <v>2325.281045197</v>
      </c>
    </row>
    <row r="9536" customFormat="false" ht="15" hidden="false" customHeight="false" outlineLevel="0" collapsed="false">
      <c r="A9536" s="2" t="n">
        <v>9502</v>
      </c>
      <c r="B9536" s="2" t="n">
        <v>10</v>
      </c>
      <c r="C9536" s="22" t="n">
        <f aca="true">NORMSINV(MAX(RAND(),0.000000000001))</f>
        <v>0.0965652186282209</v>
      </c>
      <c r="D9536" s="24" t="n">
        <f aca="false">IF($B$11="","",$B$11*EXP($B$12*C9536))</f>
        <v>966.017645766017</v>
      </c>
      <c r="E9536" s="20" t="n">
        <f aca="true">IF($B$10="","",$B$10*(1-$B$14+2*$B$14*RAND()))</f>
        <v>4.02901406911472</v>
      </c>
      <c r="F9536" s="21" t="n">
        <f aca="false">INDEX($E$17:$E$28,B9536)</f>
        <v>4.761</v>
      </c>
      <c r="G9536" s="25" t="n">
        <f aca="false">IF(OR(D9536="",E9536="",F9536=""),"",D9536*($B$7-$B$8-F9536-E9536))</f>
        <v>3815.75610976269</v>
      </c>
      <c r="H9536" s="25" t="n">
        <f aca="false">IF(D9536="","",D9536*$F$30)</f>
        <v>4829.31541471347</v>
      </c>
    </row>
    <row r="9537" customFormat="false" ht="15" hidden="false" customHeight="false" outlineLevel="0" collapsed="false">
      <c r="A9537" s="2" t="n">
        <v>9503</v>
      </c>
      <c r="B9537" s="2" t="n">
        <v>11</v>
      </c>
      <c r="C9537" s="22" t="n">
        <f aca="true">NORMSINV(MAX(RAND(),0.000000000001))</f>
        <v>1.08881259696801</v>
      </c>
      <c r="D9537" s="24" t="n">
        <f aca="false">IF($B$11="","",$B$11*EXP($B$12*C9537))</f>
        <v>1467.44999533766</v>
      </c>
      <c r="E9537" s="20" t="n">
        <f aca="true">IF($B$10="","",$B$10*(1-$B$14+2*$B$14*RAND()))</f>
        <v>3.69160542549727</v>
      </c>
      <c r="F9537" s="21" t="n">
        <f aca="false">INDEX($E$17:$E$28,B9537)</f>
        <v>4.761</v>
      </c>
      <c r="G9537" s="25" t="n">
        <f aca="false">IF(OR(D9537="",E9537="",F9537=""),"",D9537*($B$7-$B$8-F9537-E9537))</f>
        <v>6291.53714836473</v>
      </c>
      <c r="H9537" s="25" t="n">
        <f aca="false">IF(D9537="","",D9537*$F$30)</f>
        <v>7336.07601669202</v>
      </c>
    </row>
    <row r="9538" customFormat="false" ht="15" hidden="false" customHeight="false" outlineLevel="0" collapsed="false">
      <c r="A9538" s="2" t="n">
        <v>9504</v>
      </c>
      <c r="B9538" s="2" t="n">
        <v>12</v>
      </c>
      <c r="C9538" s="22" t="n">
        <f aca="true">NORMSINV(MAX(RAND(),0.000000000001))</f>
        <v>-0.595936982661311</v>
      </c>
      <c r="D9538" s="24" t="n">
        <f aca="false">IF($B$11="","",$B$11*EXP($B$12*C9538))</f>
        <v>721.538091572632</v>
      </c>
      <c r="E9538" s="20" t="n">
        <f aca="true">IF($B$10="","",$B$10*(1-$B$14+2*$B$14*RAND()))</f>
        <v>3.44079205936524</v>
      </c>
      <c r="F9538" s="21" t="n">
        <f aca="false">INDEX($E$17:$E$28,B9538)</f>
        <v>4.761</v>
      </c>
      <c r="G9538" s="25" t="n">
        <f aca="false">IF(OR(D9538="",E9538="",F9538=""),"",D9538*($B$7-$B$8-F9538-E9538))</f>
        <v>3274.48989664537</v>
      </c>
      <c r="H9538" s="25" t="n">
        <f aca="false">IF(D9538="","",D9538*$F$30)</f>
        <v>3607.1132273899</v>
      </c>
    </row>
    <row r="9539" customFormat="false" ht="15" hidden="false" customHeight="false" outlineLevel="0" collapsed="false">
      <c r="A9539" s="2" t="n">
        <v>9505</v>
      </c>
      <c r="B9539" s="2" t="n">
        <v>1</v>
      </c>
      <c r="C9539" s="22" t="n">
        <f aca="true">NORMSINV(MAX(RAND(),0.000000000001))</f>
        <v>1.46797621378306</v>
      </c>
      <c r="D9539" s="24" t="n">
        <f aca="false">IF($B$11="","",$B$11*EXP($B$12*C9539))</f>
        <v>1721.66677953071</v>
      </c>
      <c r="E9539" s="20" t="n">
        <f aca="true">IF($B$10="","",$B$10*(1-$B$14+2*$B$14*RAND()))</f>
        <v>4.08114699745368</v>
      </c>
      <c r="F9539" s="21" t="n">
        <f aca="false">INDEX($E$17:$E$28,B9539)</f>
        <v>4.92562580645161</v>
      </c>
      <c r="G9539" s="25" t="n">
        <f aca="false">IF(OR(D9539="",E9539="",F9539=""),"",D9539*($B$7-$B$8-F9539-E9539))</f>
        <v>6427.37324395684</v>
      </c>
      <c r="H9539" s="25" t="n">
        <f aca="false">IF(D9539="","",D9539*$F$30)</f>
        <v>8606.95656422993</v>
      </c>
    </row>
    <row r="9540" customFormat="false" ht="15" hidden="false" customHeight="false" outlineLevel="0" collapsed="false">
      <c r="A9540" s="2" t="n">
        <v>9506</v>
      </c>
      <c r="B9540" s="2" t="n">
        <v>2</v>
      </c>
      <c r="C9540" s="22" t="n">
        <f aca="true">NORMSINV(MAX(RAND(),0.000000000001))</f>
        <v>-0.264674390433384</v>
      </c>
      <c r="D9540" s="24" t="n">
        <f aca="false">IF($B$11="","",$B$11*EXP($B$12*C9540))</f>
        <v>829.620184893258</v>
      </c>
      <c r="E9540" s="20" t="n">
        <f aca="true">IF($B$10="","",$B$10*(1-$B$14+2*$B$14*RAND()))</f>
        <v>3.56084209015949</v>
      </c>
      <c r="F9540" s="21" t="n">
        <f aca="false">INDEX($E$17:$E$28,B9540)</f>
        <v>5.0612</v>
      </c>
      <c r="G9540" s="25" t="n">
        <f aca="false">IF(OR(D9540="",E9540="",F9540=""),"",D9540*($B$7-$B$8-F9540-E9540))</f>
        <v>3416.34100254454</v>
      </c>
      <c r="H9540" s="25" t="n">
        <f aca="false">IF(D9540="","",D9540*$F$30)</f>
        <v>4147.43722831837</v>
      </c>
    </row>
    <row r="9541" customFormat="false" ht="15" hidden="false" customHeight="false" outlineLevel="0" collapsed="false">
      <c r="A9541" s="2" t="n">
        <v>9507</v>
      </c>
      <c r="B9541" s="2" t="n">
        <v>3</v>
      </c>
      <c r="C9541" s="22" t="n">
        <f aca="true">NORMSINV(MAX(RAND(),0.000000000001))</f>
        <v>0.114338518544299</v>
      </c>
      <c r="D9541" s="24" t="n">
        <f aca="false">IF($B$11="","",$B$11*EXP($B$12*C9541))</f>
        <v>973.279373012047</v>
      </c>
      <c r="E9541" s="20" t="n">
        <f aca="true">IF($B$10="","",$B$10*(1-$B$14+2*$B$14*RAND()))</f>
        <v>3.43481758479887</v>
      </c>
      <c r="F9541" s="21" t="n">
        <f aca="false">INDEX($E$17:$E$28,B9541)</f>
        <v>5.0612</v>
      </c>
      <c r="G9541" s="25" t="n">
        <f aca="false">IF(OR(D9541="",E9541="",F9541=""),"",D9541*($B$7-$B$8-F9541-E9541))</f>
        <v>4130.58054414112</v>
      </c>
      <c r="H9541" s="25" t="n">
        <f aca="false">IF(D9541="","",D9541*$F$30)</f>
        <v>4865.61824156183</v>
      </c>
    </row>
    <row r="9542" customFormat="false" ht="15" hidden="false" customHeight="false" outlineLevel="0" collapsed="false">
      <c r="A9542" s="2" t="n">
        <v>9508</v>
      </c>
      <c r="B9542" s="2" t="n">
        <v>4</v>
      </c>
      <c r="C9542" s="22" t="n">
        <f aca="true">NORMSINV(MAX(RAND(),0.000000000001))</f>
        <v>0.695176884865822</v>
      </c>
      <c r="D9542" s="24" t="n">
        <f aca="false">IF($B$11="","",$B$11*EXP($B$12*C9542))</f>
        <v>1243.16614173403</v>
      </c>
      <c r="E9542" s="20" t="n">
        <f aca="true">IF($B$10="","",$B$10*(1-$B$14+2*$B$14*RAND()))</f>
        <v>3.48199920678744</v>
      </c>
      <c r="F9542" s="21" t="n">
        <f aca="false">INDEX($E$17:$E$28,B9542)</f>
        <v>4.89657419354839</v>
      </c>
      <c r="G9542" s="25" t="n">
        <f aca="false">IF(OR(D9542="",E9542="",F9542=""),"",D9542*($B$7-$B$8-F9542-E9542))</f>
        <v>5421.97787836069</v>
      </c>
      <c r="H9542" s="25" t="n">
        <f aca="false">IF(D9542="","",D9542*$F$30)</f>
        <v>6214.83617575677</v>
      </c>
    </row>
    <row r="9543" customFormat="false" ht="15" hidden="false" customHeight="false" outlineLevel="0" collapsed="false">
      <c r="A9543" s="2" t="n">
        <v>9509</v>
      </c>
      <c r="B9543" s="2" t="n">
        <v>5</v>
      </c>
      <c r="C9543" s="22" t="n">
        <f aca="true">NORMSINV(MAX(RAND(),0.000000000001))</f>
        <v>0.691471637991985</v>
      </c>
      <c r="D9543" s="24" t="n">
        <f aca="false">IF($B$11="","",$B$11*EXP($B$12*C9543))</f>
        <v>1241.22674392195</v>
      </c>
      <c r="E9543" s="20" t="n">
        <f aca="true">IF($B$10="","",$B$10*(1-$B$14+2*$B$14*RAND()))</f>
        <v>3.72742384010006</v>
      </c>
      <c r="F9543" s="21" t="n">
        <f aca="false">INDEX($E$17:$E$28,B9543)</f>
        <v>4.761</v>
      </c>
      <c r="G9543" s="25" t="n">
        <f aca="false">IF(OR(D9543="",E9543="",F9543=""),"",D9543*($B$7-$B$8-F9543-E9543))</f>
        <v>5277.17003348879</v>
      </c>
      <c r="H9543" s="25" t="n">
        <f aca="false">IF(D9543="","",D9543*$F$30)</f>
        <v>6205.1407382146</v>
      </c>
    </row>
    <row r="9544" customFormat="false" ht="15" hidden="false" customHeight="false" outlineLevel="0" collapsed="false">
      <c r="A9544" s="2" t="n">
        <v>9510</v>
      </c>
      <c r="B9544" s="2" t="n">
        <v>6</v>
      </c>
      <c r="C9544" s="22" t="n">
        <f aca="true">NORMSINV(MAX(RAND(),0.000000000001))</f>
        <v>0.633935744455956</v>
      </c>
      <c r="D9544" s="24" t="n">
        <f aca="false">IF($B$11="","",$B$11*EXP($B$12*C9544))</f>
        <v>1211.4966874365</v>
      </c>
      <c r="E9544" s="20" t="n">
        <f aca="true">IF($B$10="","",$B$10*(1-$B$14+2*$B$14*RAND()))</f>
        <v>3.92167663042587</v>
      </c>
      <c r="F9544" s="21" t="n">
        <f aca="false">INDEX($E$17:$E$28,B9544)</f>
        <v>4.761</v>
      </c>
      <c r="G9544" s="25" t="n">
        <f aca="false">IF(OR(D9544="",E9544="",F9544=""),"",D9544*($B$7-$B$8-F9544-E9544))</f>
        <v>4915.43382209777</v>
      </c>
      <c r="H9544" s="25" t="n">
        <f aca="false">IF(D9544="","",D9544*$F$30)</f>
        <v>6056.51423983256</v>
      </c>
    </row>
    <row r="9545" customFormat="false" ht="15" hidden="false" customHeight="false" outlineLevel="0" collapsed="false">
      <c r="A9545" s="2" t="n">
        <v>9511</v>
      </c>
      <c r="B9545" s="2" t="n">
        <v>7</v>
      </c>
      <c r="C9545" s="22" t="n">
        <f aca="true">NORMSINV(MAX(RAND(),0.000000000001))</f>
        <v>0.724439277793471</v>
      </c>
      <c r="D9545" s="24" t="n">
        <f aca="false">IF($B$11="","",$B$11*EXP($B$12*C9545))</f>
        <v>1258.589494264</v>
      </c>
      <c r="E9545" s="20" t="n">
        <f aca="true">IF($B$10="","",$B$10*(1-$B$14+2*$B$14*RAND()))</f>
        <v>3.4267128417263</v>
      </c>
      <c r="F9545" s="21" t="n">
        <f aca="false">INDEX($E$17:$E$28,B9545)</f>
        <v>4.761</v>
      </c>
      <c r="G9545" s="25" t="n">
        <f aca="false">IF(OR(D9545="",E9545="",F9545=""),"",D9545*($B$7-$B$8-F9545-E9545))</f>
        <v>5729.46079227618</v>
      </c>
      <c r="H9545" s="25" t="n">
        <f aca="false">IF(D9545="","",D9545*$F$30)</f>
        <v>6291.94059972457</v>
      </c>
    </row>
    <row r="9546" customFormat="false" ht="15" hidden="false" customHeight="false" outlineLevel="0" collapsed="false">
      <c r="A9546" s="2" t="n">
        <v>9512</v>
      </c>
      <c r="B9546" s="2" t="n">
        <v>8</v>
      </c>
      <c r="C9546" s="22" t="n">
        <f aca="true">NORMSINV(MAX(RAND(),0.000000000001))</f>
        <v>0.599597044286297</v>
      </c>
      <c r="D9546" s="24" t="n">
        <f aca="false">IF($B$11="","",$B$11*EXP($B$12*C9546))</f>
        <v>1194.09355235949</v>
      </c>
      <c r="E9546" s="20" t="n">
        <f aca="true">IF($B$10="","",$B$10*(1-$B$14+2*$B$14*RAND()))</f>
        <v>4.02115830820809</v>
      </c>
      <c r="F9546" s="21" t="n">
        <f aca="false">INDEX($E$17:$E$28,B9546)</f>
        <v>4.761</v>
      </c>
      <c r="G9546" s="25" t="n">
        <f aca="false">IF(OR(D9546="",E9546="",F9546=""),"",D9546*($B$7-$B$8-F9546-E9546))</f>
        <v>4726.03324542832</v>
      </c>
      <c r="H9546" s="25" t="n">
        <f aca="false">IF(D9546="","",D9546*$F$30)</f>
        <v>5969.51248695559</v>
      </c>
    </row>
    <row r="9547" customFormat="false" ht="15" hidden="false" customHeight="false" outlineLevel="0" collapsed="false">
      <c r="A9547" s="2" t="n">
        <v>9513</v>
      </c>
      <c r="B9547" s="2" t="n">
        <v>9</v>
      </c>
      <c r="C9547" s="22" t="n">
        <f aca="true">NORMSINV(MAX(RAND(),0.000000000001))</f>
        <v>1.20396438393161</v>
      </c>
      <c r="D9547" s="24" t="n">
        <f aca="false">IF($B$11="","",$B$11*EXP($B$12*C9547))</f>
        <v>1540.4079023626</v>
      </c>
      <c r="E9547" s="20" t="n">
        <f aca="true">IF($B$10="","",$B$10*(1-$B$14+2*$B$14*RAND()))</f>
        <v>3.6554926864444</v>
      </c>
      <c r="F9547" s="21" t="n">
        <f aca="false">INDEX($E$17:$E$28,B9547)</f>
        <v>4.761</v>
      </c>
      <c r="G9547" s="25" t="n">
        <f aca="false">IF(OR(D9547="",E9547="",F9547=""),"",D9547*($B$7-$B$8-F9547-E9547))</f>
        <v>6659.96483172354</v>
      </c>
      <c r="H9547" s="25" t="n">
        <f aca="false">IF(D9547="","",D9547*$F$30)</f>
        <v>7700.80718549112</v>
      </c>
    </row>
    <row r="9548" customFormat="false" ht="15" hidden="false" customHeight="false" outlineLevel="0" collapsed="false">
      <c r="A9548" s="2" t="n">
        <v>9514</v>
      </c>
      <c r="B9548" s="2" t="n">
        <v>10</v>
      </c>
      <c r="C9548" s="22" t="n">
        <f aca="true">NORMSINV(MAX(RAND(),0.000000000001))</f>
        <v>0.397371823363163</v>
      </c>
      <c r="D9548" s="24" t="n">
        <f aca="false">IF($B$11="","",$B$11*EXP($B$12*C9548))</f>
        <v>1096.55836721125</v>
      </c>
      <c r="E9548" s="20" t="n">
        <f aca="true">IF($B$10="","",$B$10*(1-$B$14+2*$B$14*RAND()))</f>
        <v>3.51863183687622</v>
      </c>
      <c r="F9548" s="21" t="n">
        <f aca="false">INDEX($E$17:$E$28,B9548)</f>
        <v>4.761</v>
      </c>
      <c r="G9548" s="25" t="n">
        <f aca="false">IF(OR(D9548="",E9548="",F9548=""),"",D9548*($B$7-$B$8-F9548-E9548))</f>
        <v>4891.05403011607</v>
      </c>
      <c r="H9548" s="25" t="n">
        <f aca="false">IF(D9548="","",D9548*$F$30)</f>
        <v>5481.9145893625</v>
      </c>
    </row>
    <row r="9549" customFormat="false" ht="15" hidden="false" customHeight="false" outlineLevel="0" collapsed="false">
      <c r="A9549" s="2" t="n">
        <v>9515</v>
      </c>
      <c r="B9549" s="2" t="n">
        <v>11</v>
      </c>
      <c r="C9549" s="22" t="n">
        <f aca="true">NORMSINV(MAX(RAND(),0.000000000001))</f>
        <v>-0.816251596592002</v>
      </c>
      <c r="D9549" s="24" t="n">
        <f aca="false">IF($B$11="","",$B$11*EXP($B$12*C9549))</f>
        <v>657.570557033448</v>
      </c>
      <c r="E9549" s="20" t="n">
        <f aca="true">IF($B$10="","",$B$10*(1-$B$14+2*$B$14*RAND()))</f>
        <v>3.91507267140464</v>
      </c>
      <c r="F9549" s="21" t="n">
        <f aca="false">INDEX($E$17:$E$28,B9549)</f>
        <v>4.761</v>
      </c>
      <c r="G9549" s="25" t="n">
        <f aca="false">IF(OR(D9549="",E9549="",F9549=""),"",D9549*($B$7-$B$8-F9549-E9549))</f>
        <v>2672.3189572079</v>
      </c>
      <c r="H9549" s="25" t="n">
        <f aca="false">IF(D9549="","",D9549*$F$30)</f>
        <v>3287.32672872161</v>
      </c>
    </row>
    <row r="9550" customFormat="false" ht="15" hidden="false" customHeight="false" outlineLevel="0" collapsed="false">
      <c r="A9550" s="2" t="n">
        <v>9516</v>
      </c>
      <c r="B9550" s="2" t="n">
        <v>12</v>
      </c>
      <c r="C9550" s="22" t="n">
        <f aca="true">NORMSINV(MAX(RAND(),0.000000000001))</f>
        <v>-0.024066973353135</v>
      </c>
      <c r="D9550" s="24" t="n">
        <f aca="false">IF($B$11="","",$B$11*EXP($B$12*C9550))</f>
        <v>918.141748260316</v>
      </c>
      <c r="E9550" s="20" t="n">
        <f aca="true">IF($B$10="","",$B$10*(1-$B$14+2*$B$14*RAND()))</f>
        <v>3.73849823126294</v>
      </c>
      <c r="F9550" s="21" t="n">
        <f aca="false">INDEX($E$17:$E$28,B9550)</f>
        <v>4.761</v>
      </c>
      <c r="G9550" s="25" t="n">
        <f aca="false">IF(OR(D9550="",E9550="",F9550=""),"",D9550*($B$7-$B$8-F9550-E9550))</f>
        <v>3893.38170744921</v>
      </c>
      <c r="H9550" s="25" t="n">
        <f aca="false">IF(D9550="","",D9550*$F$30)</f>
        <v>4589.97422790297</v>
      </c>
    </row>
    <row r="9551" customFormat="false" ht="15" hidden="false" customHeight="false" outlineLevel="0" collapsed="false">
      <c r="A9551" s="2" t="n">
        <v>9517</v>
      </c>
      <c r="B9551" s="2" t="n">
        <v>1</v>
      </c>
      <c r="C9551" s="22" t="n">
        <f aca="true">NORMSINV(MAX(RAND(),0.000000000001))</f>
        <v>0.38148355950211</v>
      </c>
      <c r="D9551" s="24" t="n">
        <f aca="false">IF($B$11="","",$B$11*EXP($B$12*C9551))</f>
        <v>1089.24167452002</v>
      </c>
      <c r="E9551" s="20" t="n">
        <f aca="true">IF($B$10="","",$B$10*(1-$B$14+2*$B$14*RAND()))</f>
        <v>3.51013571728512</v>
      </c>
      <c r="F9551" s="21" t="n">
        <f aca="false">INDEX($E$17:$E$28,B9551)</f>
        <v>4.92562580645161</v>
      </c>
      <c r="G9551" s="25" t="n">
        <f aca="false">IF(OR(D9551="",E9551="",F9551=""),"",D9551*($B$7-$B$8-F9551-E9551))</f>
        <v>4688.35592541849</v>
      </c>
      <c r="H9551" s="25" t="n">
        <f aca="false">IF(D9551="","",D9551*$F$30)</f>
        <v>5445.33697926046</v>
      </c>
    </row>
    <row r="9552" customFormat="false" ht="15" hidden="false" customHeight="false" outlineLevel="0" collapsed="false">
      <c r="A9552" s="2" t="n">
        <v>9518</v>
      </c>
      <c r="B9552" s="2" t="n">
        <v>2</v>
      </c>
      <c r="C9552" s="22" t="n">
        <f aca="true">NORMSINV(MAX(RAND(),0.000000000001))</f>
        <v>-1.25285583731478</v>
      </c>
      <c r="D9552" s="24" t="n">
        <f aca="false">IF($B$11="","",$B$11*EXP($B$12*C9552))</f>
        <v>547.072785987104</v>
      </c>
      <c r="E9552" s="20" t="n">
        <f aca="true">IF($B$10="","",$B$10*(1-$B$14+2*$B$14*RAND()))</f>
        <v>3.70451959373275</v>
      </c>
      <c r="F9552" s="21" t="n">
        <f aca="false">INDEX($E$17:$E$28,B9552)</f>
        <v>5.0612</v>
      </c>
      <c r="G9552" s="25" t="n">
        <f aca="false">IF(OR(D9552="",E9552="",F9552=""),"",D9552*($B$7-$B$8-F9552-E9552))</f>
        <v>2174.22065415058</v>
      </c>
      <c r="H9552" s="25" t="n">
        <f aca="false">IF(D9552="","",D9552*$F$30)</f>
        <v>2734.92627170673</v>
      </c>
    </row>
    <row r="9553" customFormat="false" ht="15" hidden="false" customHeight="false" outlineLevel="0" collapsed="false">
      <c r="A9553" s="2" t="n">
        <v>9519</v>
      </c>
      <c r="B9553" s="2" t="n">
        <v>3</v>
      </c>
      <c r="C9553" s="22" t="n">
        <f aca="true">NORMSINV(MAX(RAND(),0.000000000001))</f>
        <v>1.08245635955978</v>
      </c>
      <c r="D9553" s="24" t="n">
        <f aca="false">IF($B$11="","",$B$11*EXP($B$12*C9553))</f>
        <v>1463.52497850449</v>
      </c>
      <c r="E9553" s="20" t="n">
        <f aca="true">IF($B$10="","",$B$10*(1-$B$14+2*$B$14*RAND()))</f>
        <v>3.66052419197308</v>
      </c>
      <c r="F9553" s="21" t="n">
        <f aca="false">INDEX($E$17:$E$28,B9553)</f>
        <v>5.0612</v>
      </c>
      <c r="G9553" s="25" t="n">
        <f aca="false">IF(OR(D9553="",E9553="",F9553=""),"",D9553*($B$7-$B$8-F9553-E9553))</f>
        <v>5880.84701556773</v>
      </c>
      <c r="H9553" s="25" t="n">
        <f aca="false">IF(D9553="","",D9553*$F$30)</f>
        <v>7316.45407253966</v>
      </c>
    </row>
    <row r="9554" customFormat="false" ht="15" hidden="false" customHeight="false" outlineLevel="0" collapsed="false">
      <c r="A9554" s="2" t="n">
        <v>9520</v>
      </c>
      <c r="B9554" s="2" t="n">
        <v>4</v>
      </c>
      <c r="C9554" s="22" t="n">
        <f aca="true">NORMSINV(MAX(RAND(),0.000000000001))</f>
        <v>-1.62854239607857</v>
      </c>
      <c r="D9554" s="24" t="n">
        <f aca="false">IF($B$11="","",$B$11*EXP($B$12*C9554))</f>
        <v>466.977132547235</v>
      </c>
      <c r="E9554" s="20" t="n">
        <f aca="true">IF($B$10="","",$B$10*(1-$B$14+2*$B$14*RAND()))</f>
        <v>3.55029446820557</v>
      </c>
      <c r="F9554" s="21" t="n">
        <f aca="false">INDEX($E$17:$E$28,B9554)</f>
        <v>4.89657419354839</v>
      </c>
      <c r="G9554" s="25" t="n">
        <f aca="false">IF(OR(D9554="",E9554="",F9554=""),"",D9554*($B$7-$B$8-F9554-E9554))</f>
        <v>2004.79416198281</v>
      </c>
      <c r="H9554" s="25" t="n">
        <f aca="false">IF(D9554="","",D9554*$F$30)</f>
        <v>2334.51208103014</v>
      </c>
    </row>
    <row r="9555" customFormat="false" ht="15" hidden="false" customHeight="false" outlineLevel="0" collapsed="false">
      <c r="A9555" s="2" t="n">
        <v>9521</v>
      </c>
      <c r="B9555" s="2" t="n">
        <v>5</v>
      </c>
      <c r="C9555" s="22" t="n">
        <f aca="true">NORMSINV(MAX(RAND(),0.000000000001))</f>
        <v>0.789303356078739</v>
      </c>
      <c r="D9555" s="24" t="n">
        <f aca="false">IF($B$11="","",$B$11*EXP($B$12*C9555))</f>
        <v>1293.46306313678</v>
      </c>
      <c r="E9555" s="20" t="n">
        <f aca="true">IF($B$10="","",$B$10*(1-$B$14+2*$B$14*RAND()))</f>
        <v>3.99201833034875</v>
      </c>
      <c r="F9555" s="21" t="n">
        <f aca="false">INDEX($E$17:$E$28,B9555)</f>
        <v>4.761</v>
      </c>
      <c r="G9555" s="25" t="n">
        <f aca="false">IF(OR(D9555="",E9555="",F9555=""),"",D9555*($B$7-$B$8-F9555-E9555))</f>
        <v>5157.0135230973</v>
      </c>
      <c r="H9555" s="25" t="n">
        <f aca="false">IF(D9555="","",D9555*$F$30)</f>
        <v>6466.28054523339</v>
      </c>
    </row>
    <row r="9556" customFormat="false" ht="15" hidden="false" customHeight="false" outlineLevel="0" collapsed="false">
      <c r="A9556" s="2" t="n">
        <v>9522</v>
      </c>
      <c r="B9556" s="2" t="n">
        <v>6</v>
      </c>
      <c r="C9556" s="22" t="n">
        <f aca="true">NORMSINV(MAX(RAND(),0.000000000001))</f>
        <v>0.0791751028978545</v>
      </c>
      <c r="D9556" s="24" t="n">
        <f aca="false">IF($B$11="","",$B$11*EXP($B$12*C9556))</f>
        <v>958.964921694294</v>
      </c>
      <c r="E9556" s="20" t="n">
        <f aca="true">IF($B$10="","",$B$10*(1-$B$14+2*$B$14*RAND()))</f>
        <v>4.05690313974324</v>
      </c>
      <c r="F9556" s="21" t="n">
        <f aca="false">INDEX($E$17:$E$28,B9556)</f>
        <v>4.761</v>
      </c>
      <c r="G9556" s="25" t="n">
        <f aca="false">IF(OR(D9556="",E9556="",F9556=""),"",D9556*($B$7-$B$8-F9556-E9556))</f>
        <v>3761.15330847356</v>
      </c>
      <c r="H9556" s="25" t="n">
        <f aca="false">IF(D9556="","",D9556*$F$30)</f>
        <v>4794.05743653411</v>
      </c>
    </row>
    <row r="9557" customFormat="false" ht="15" hidden="false" customHeight="false" outlineLevel="0" collapsed="false">
      <c r="A9557" s="2" t="n">
        <v>9523</v>
      </c>
      <c r="B9557" s="2" t="n">
        <v>7</v>
      </c>
      <c r="C9557" s="22" t="n">
        <f aca="true">NORMSINV(MAX(RAND(),0.000000000001))</f>
        <v>-0.519343117209518</v>
      </c>
      <c r="D9557" s="24" t="n">
        <f aca="false">IF($B$11="","",$B$11*EXP($B$12*C9557))</f>
        <v>745.204910081715</v>
      </c>
      <c r="E9557" s="20" t="n">
        <f aca="true">IF($B$10="","",$B$10*(1-$B$14+2*$B$14*RAND()))</f>
        <v>3.5634525829228</v>
      </c>
      <c r="F9557" s="21" t="n">
        <f aca="false">INDEX($E$17:$E$28,B9557)</f>
        <v>4.761</v>
      </c>
      <c r="G9557" s="25" t="n">
        <f aca="false">IF(OR(D9557="",E9557="",F9557=""),"",D9557*($B$7-$B$8-F9557-E9557))</f>
        <v>3290.48761590456</v>
      </c>
      <c r="H9557" s="25" t="n">
        <f aca="false">IF(D9557="","",D9557*$F$30)</f>
        <v>3725.42838648051</v>
      </c>
    </row>
    <row r="9558" customFormat="false" ht="15" hidden="false" customHeight="false" outlineLevel="0" collapsed="false">
      <c r="A9558" s="2" t="n">
        <v>9524</v>
      </c>
      <c r="B9558" s="2" t="n">
        <v>8</v>
      </c>
      <c r="C9558" s="22" t="n">
        <f aca="true">NORMSINV(MAX(RAND(),0.000000000001))</f>
        <v>0.933924257952921</v>
      </c>
      <c r="D9558" s="24" t="n">
        <f aca="false">IF($B$11="","",$B$11*EXP($B$12*C9558))</f>
        <v>1374.73571743766</v>
      </c>
      <c r="E9558" s="20" t="n">
        <f aca="true">IF($B$10="","",$B$10*(1-$B$14+2*$B$14*RAND()))</f>
        <v>3.68456919733882</v>
      </c>
      <c r="F9558" s="21" t="n">
        <f aca="false">INDEX($E$17:$E$28,B9558)</f>
        <v>4.761</v>
      </c>
      <c r="G9558" s="25" t="n">
        <f aca="false">IF(OR(D9558="",E9558="",F9558=""),"",D9558*($B$7-$B$8-F9558-E9558))</f>
        <v>5903.70741048281</v>
      </c>
      <c r="H9558" s="25" t="n">
        <f aca="false">IF(D9558="","",D9558*$F$30)</f>
        <v>6872.57879861435</v>
      </c>
    </row>
    <row r="9559" customFormat="false" ht="15" hidden="false" customHeight="false" outlineLevel="0" collapsed="false">
      <c r="A9559" s="2" t="n">
        <v>9525</v>
      </c>
      <c r="B9559" s="2" t="n">
        <v>9</v>
      </c>
      <c r="C9559" s="22" t="n">
        <f aca="true">NORMSINV(MAX(RAND(),0.000000000001))</f>
        <v>0.470061565089381</v>
      </c>
      <c r="D9559" s="24" t="n">
        <f aca="false">IF($B$11="","",$B$11*EXP($B$12*C9559))</f>
        <v>1130.6644949589</v>
      </c>
      <c r="E9559" s="20" t="n">
        <f aca="true">IF($B$10="","",$B$10*(1-$B$14+2*$B$14*RAND()))</f>
        <v>3.97242033362435</v>
      </c>
      <c r="F9559" s="21" t="n">
        <f aca="false">INDEX($E$17:$E$28,B9559)</f>
        <v>4.761</v>
      </c>
      <c r="G9559" s="25" t="n">
        <f aca="false">IF(OR(D9559="",E9559="",F9559=""),"",D9559*($B$7-$B$8-F9559-E9559))</f>
        <v>4530.09737499523</v>
      </c>
      <c r="H9559" s="25" t="n">
        <f aca="false">IF(D9559="","",D9559*$F$30)</f>
        <v>5652.41794319854</v>
      </c>
    </row>
    <row r="9560" customFormat="false" ht="15" hidden="false" customHeight="false" outlineLevel="0" collapsed="false">
      <c r="A9560" s="2" t="n">
        <v>9526</v>
      </c>
      <c r="B9560" s="2" t="n">
        <v>10</v>
      </c>
      <c r="C9560" s="22" t="n">
        <f aca="true">NORMSINV(MAX(RAND(),0.000000000001))</f>
        <v>1.21306558073864</v>
      </c>
      <c r="D9560" s="24" t="n">
        <f aca="false">IF($B$11="","",$B$11*EXP($B$12*C9560))</f>
        <v>1546.32660899566</v>
      </c>
      <c r="E9560" s="20" t="n">
        <f aca="true">IF($B$10="","",$B$10*(1-$B$14+2*$B$14*RAND()))</f>
        <v>3.76021321684497</v>
      </c>
      <c r="F9560" s="21" t="n">
        <f aca="false">INDEX($E$17:$E$28,B9560)</f>
        <v>4.761</v>
      </c>
      <c r="G9560" s="25" t="n">
        <f aca="false">IF(OR(D9560="",E9560="",F9560=""),"",D9560*($B$7-$B$8-F9560-E9560))</f>
        <v>6523.62226047184</v>
      </c>
      <c r="H9560" s="25" t="n">
        <f aca="false">IF(D9560="","",D9560*$F$30)</f>
        <v>7730.39598369112</v>
      </c>
    </row>
    <row r="9561" customFormat="false" ht="15" hidden="false" customHeight="false" outlineLevel="0" collapsed="false">
      <c r="A9561" s="2" t="n">
        <v>9527</v>
      </c>
      <c r="B9561" s="2" t="n">
        <v>11</v>
      </c>
      <c r="C9561" s="22" t="n">
        <f aca="true">NORMSINV(MAX(RAND(),0.000000000001))</f>
        <v>0.29124969779826</v>
      </c>
      <c r="D9561" s="24" t="n">
        <f aca="false">IF($B$11="","",$B$11*EXP($B$12*C9561))</f>
        <v>1048.60452375449</v>
      </c>
      <c r="E9561" s="20" t="n">
        <f aca="true">IF($B$10="","",$B$10*(1-$B$14+2*$B$14*RAND()))</f>
        <v>4.06705199461002</v>
      </c>
      <c r="F9561" s="21" t="n">
        <f aca="false">INDEX($E$17:$E$28,B9561)</f>
        <v>4.761</v>
      </c>
      <c r="G9561" s="25" t="n">
        <f aca="false">IF(OR(D9561="",E9561="",F9561=""),"",D9561*($B$7-$B$8-F9561-E9561))</f>
        <v>4102.08637514428</v>
      </c>
      <c r="H9561" s="25" t="n">
        <f aca="false">IF(D9561="","",D9561*$F$30)</f>
        <v>5242.18373515344</v>
      </c>
    </row>
    <row r="9562" customFormat="false" ht="15" hidden="false" customHeight="false" outlineLevel="0" collapsed="false">
      <c r="A9562" s="2" t="n">
        <v>9528</v>
      </c>
      <c r="B9562" s="2" t="n">
        <v>12</v>
      </c>
      <c r="C9562" s="22" t="n">
        <f aca="true">NORMSINV(MAX(RAND(),0.000000000001))</f>
        <v>-0.423931981741312</v>
      </c>
      <c r="D9562" s="24" t="n">
        <f aca="false">IF($B$11="","",$B$11*EXP($B$12*C9562))</f>
        <v>775.774777262937</v>
      </c>
      <c r="E9562" s="20" t="n">
        <f aca="true">IF($B$10="","",$B$10*(1-$B$14+2*$B$14*RAND()))</f>
        <v>3.45973653323934</v>
      </c>
      <c r="F9562" s="21" t="n">
        <f aca="false">INDEX($E$17:$E$28,B9562)</f>
        <v>4.761</v>
      </c>
      <c r="G9562" s="25" t="n">
        <f aca="false">IF(OR(D9562="",E9562="",F9562=""),"",D9562*($B$7-$B$8-F9562-E9562))</f>
        <v>3505.93060931878</v>
      </c>
      <c r="H9562" s="25" t="n">
        <f aca="false">IF(D9562="","",D9562*$F$30)</f>
        <v>3878.25326649287</v>
      </c>
    </row>
    <row r="9563" customFormat="false" ht="15" hidden="false" customHeight="false" outlineLevel="0" collapsed="false">
      <c r="A9563" s="2" t="n">
        <v>9529</v>
      </c>
      <c r="B9563" s="2" t="n">
        <v>1</v>
      </c>
      <c r="C9563" s="22" t="n">
        <f aca="true">NORMSINV(MAX(RAND(),0.000000000001))</f>
        <v>-0.271736241676099</v>
      </c>
      <c r="D9563" s="24" t="n">
        <f aca="false">IF($B$11="","",$B$11*EXP($B$12*C9563))</f>
        <v>827.15521598726</v>
      </c>
      <c r="E9563" s="20" t="n">
        <f aca="true">IF($B$10="","",$B$10*(1-$B$14+2*$B$14*RAND()))</f>
        <v>3.54904735383575</v>
      </c>
      <c r="F9563" s="21" t="n">
        <f aca="false">INDEX($E$17:$E$28,B9563)</f>
        <v>4.92562580645161</v>
      </c>
      <c r="G9563" s="25" t="n">
        <f aca="false">IF(OR(D9563="",E9563="",F9563=""),"",D9563*($B$7-$B$8-F9563-E9563))</f>
        <v>3528.08734335876</v>
      </c>
      <c r="H9563" s="25" t="n">
        <f aca="false">IF(D9563="","",D9563*$F$30)</f>
        <v>4135.11435576351</v>
      </c>
    </row>
    <row r="9564" customFormat="false" ht="15" hidden="false" customHeight="false" outlineLevel="0" collapsed="false">
      <c r="A9564" s="2" t="n">
        <v>9530</v>
      </c>
      <c r="B9564" s="2" t="n">
        <v>2</v>
      </c>
      <c r="C9564" s="22" t="n">
        <f aca="true">NORMSINV(MAX(RAND(),0.000000000001))</f>
        <v>-1.10204813654853</v>
      </c>
      <c r="D9564" s="24" t="n">
        <f aca="false">IF($B$11="","",$B$11*EXP($B$12*C9564))</f>
        <v>582.964973804655</v>
      </c>
      <c r="E9564" s="20" t="n">
        <f aca="true">IF($B$10="","",$B$10*(1-$B$14+2*$B$14*RAND()))</f>
        <v>3.8152486476105</v>
      </c>
      <c r="F9564" s="21" t="n">
        <f aca="false">INDEX($E$17:$E$28,B9564)</f>
        <v>5.0612</v>
      </c>
      <c r="G9564" s="25" t="n">
        <f aca="false">IF(OR(D9564="",E9564="",F9564=""),"",D9564*($B$7-$B$8-F9564-E9564))</f>
        <v>2252.31511293868</v>
      </c>
      <c r="H9564" s="25" t="n">
        <f aca="false">IF(D9564="","",D9564*$F$30)</f>
        <v>2914.35849704423</v>
      </c>
    </row>
    <row r="9565" customFormat="false" ht="15" hidden="false" customHeight="false" outlineLevel="0" collapsed="false">
      <c r="A9565" s="2" t="n">
        <v>9531</v>
      </c>
      <c r="B9565" s="2" t="n">
        <v>3</v>
      </c>
      <c r="C9565" s="22" t="n">
        <f aca="true">NORMSINV(MAX(RAND(),0.000000000001))</f>
        <v>0.440673606880489</v>
      </c>
      <c r="D9565" s="24" t="n">
        <f aca="false">IF($B$11="","",$B$11*EXP($B$12*C9565))</f>
        <v>1116.74970842075</v>
      </c>
      <c r="E9565" s="20" t="n">
        <f aca="true">IF($B$10="","",$B$10*(1-$B$14+2*$B$14*RAND()))</f>
        <v>3.4038316988663</v>
      </c>
      <c r="F9565" s="21" t="n">
        <f aca="false">INDEX($E$17:$E$28,B9565)</f>
        <v>5.0612</v>
      </c>
      <c r="G9565" s="25" t="n">
        <f aca="false">IF(OR(D9565="",E9565="",F9565=""),"",D9565*($B$7-$B$8-F9565-E9565))</f>
        <v>4774.06960379901</v>
      </c>
      <c r="H9565" s="25" t="n">
        <f aca="false">IF(D9565="","",D9565*$F$30)</f>
        <v>5582.85514233701</v>
      </c>
    </row>
    <row r="9566" customFormat="false" ht="15" hidden="false" customHeight="false" outlineLevel="0" collapsed="false">
      <c r="A9566" s="2" t="n">
        <v>9532</v>
      </c>
      <c r="B9566" s="2" t="n">
        <v>4</v>
      </c>
      <c r="C9566" s="22" t="n">
        <f aca="true">NORMSINV(MAX(RAND(),0.000000000001))</f>
        <v>-0.209710637464522</v>
      </c>
      <c r="D9566" s="24" t="n">
        <f aca="false">IF($B$11="","",$B$11*EXP($B$12*C9566))</f>
        <v>849.058295708018</v>
      </c>
      <c r="E9566" s="20" t="n">
        <f aca="true">IF($B$10="","",$B$10*(1-$B$14+2*$B$14*RAND()))</f>
        <v>3.68725163385178</v>
      </c>
      <c r="F9566" s="21" t="n">
        <f aca="false">INDEX($E$17:$E$28,B9566)</f>
        <v>4.89657419354839</v>
      </c>
      <c r="G9566" s="25" t="n">
        <f aca="false">IF(OR(D9566="",E9566="",F9566=""),"",D9566*($B$7-$B$8-F9566-E9566))</f>
        <v>3528.8341596533</v>
      </c>
      <c r="H9566" s="25" t="n">
        <f aca="false">IF(D9566="","",D9566*$F$30)</f>
        <v>4244.61223190353</v>
      </c>
    </row>
    <row r="9567" customFormat="false" ht="15" hidden="false" customHeight="false" outlineLevel="0" collapsed="false">
      <c r="A9567" s="2" t="n">
        <v>9533</v>
      </c>
      <c r="B9567" s="2" t="n">
        <v>5</v>
      </c>
      <c r="C9567" s="22" t="n">
        <f aca="true">NORMSINV(MAX(RAND(),0.000000000001))</f>
        <v>1.5960756828724</v>
      </c>
      <c r="D9567" s="24" t="n">
        <f aca="false">IF($B$11="","",$B$11*EXP($B$12*C9567))</f>
        <v>1817.15056203345</v>
      </c>
      <c r="E9567" s="20" t="n">
        <f aca="true">IF($B$10="","",$B$10*(1-$B$14+2*$B$14*RAND()))</f>
        <v>3.58859414422146</v>
      </c>
      <c r="F9567" s="21" t="n">
        <f aca="false">INDEX($E$17:$E$28,B9567)</f>
        <v>4.761</v>
      </c>
      <c r="G9567" s="25" t="n">
        <f aca="false">IF(OR(D9567="",E9567="",F9567=""),"",D9567*($B$7-$B$8-F9567-E9567))</f>
        <v>7978.02846838291</v>
      </c>
      <c r="H9567" s="25" t="n">
        <f aca="false">IF(D9567="","",D9567*$F$30)</f>
        <v>9084.29908971762</v>
      </c>
    </row>
    <row r="9568" customFormat="false" ht="15" hidden="false" customHeight="false" outlineLevel="0" collapsed="false">
      <c r="A9568" s="2" t="n">
        <v>9534</v>
      </c>
      <c r="B9568" s="2" t="n">
        <v>6</v>
      </c>
      <c r="C9568" s="22" t="n">
        <f aca="true">NORMSINV(MAX(RAND(),0.000000000001))</f>
        <v>-1.0730006575363</v>
      </c>
      <c r="D9568" s="24" t="n">
        <f aca="false">IF($B$11="","",$B$11*EXP($B$12*C9568))</f>
        <v>590.144089929354</v>
      </c>
      <c r="E9568" s="20" t="n">
        <f aca="true">IF($B$10="","",$B$10*(1-$B$14+2*$B$14*RAND()))</f>
        <v>3.80586168482723</v>
      </c>
      <c r="F9568" s="21" t="n">
        <f aca="false">INDEX($E$17:$E$28,B9568)</f>
        <v>4.761</v>
      </c>
      <c r="G9568" s="25" t="n">
        <f aca="false">IF(OR(D9568="",E9568="",F9568=""),"",D9568*($B$7-$B$8-F9568-E9568))</f>
        <v>2462.75291315695</v>
      </c>
      <c r="H9568" s="25" t="n">
        <f aca="false">IF(D9568="","",D9568*$F$30)</f>
        <v>2950.24833437483</v>
      </c>
    </row>
    <row r="9569" customFormat="false" ht="15" hidden="false" customHeight="false" outlineLevel="0" collapsed="false">
      <c r="A9569" s="2" t="n">
        <v>9535</v>
      </c>
      <c r="B9569" s="2" t="n">
        <v>7</v>
      </c>
      <c r="C9569" s="22" t="n">
        <f aca="true">NORMSINV(MAX(RAND(),0.000000000001))</f>
        <v>2.63770443078121</v>
      </c>
      <c r="D9569" s="24" t="n">
        <f aca="false">IF($B$11="","",$B$11*EXP($B$12*C9569))</f>
        <v>2818.42060233812</v>
      </c>
      <c r="E9569" s="20" t="n">
        <f aca="true">IF($B$10="","",$B$10*(1-$B$14+2*$B$14*RAND()))</f>
        <v>3.75398540583219</v>
      </c>
      <c r="F9569" s="21" t="n">
        <f aca="false">INDEX($E$17:$E$28,B9569)</f>
        <v>4.761</v>
      </c>
      <c r="G9569" s="25" t="n">
        <f aca="false">IF(OR(D9569="",E9569="",F9569=""),"",D9569*($B$7-$B$8-F9569-E9569))</f>
        <v>11907.8681773818</v>
      </c>
      <c r="H9569" s="25" t="n">
        <f aca="false">IF(D9569="","",D9569*$F$30)</f>
        <v>14089.8482752087</v>
      </c>
    </row>
    <row r="9570" customFormat="false" ht="15" hidden="false" customHeight="false" outlineLevel="0" collapsed="false">
      <c r="A9570" s="2" t="n">
        <v>9536</v>
      </c>
      <c r="B9570" s="2" t="n">
        <v>8</v>
      </c>
      <c r="C9570" s="22" t="n">
        <f aca="true">NORMSINV(MAX(RAND(),0.000000000001))</f>
        <v>2.40219619795712</v>
      </c>
      <c r="D9570" s="24" t="n">
        <f aca="false">IF($B$11="","",$B$11*EXP($B$12*C9570))</f>
        <v>2552.16362574583</v>
      </c>
      <c r="E9570" s="20" t="n">
        <f aca="true">IF($B$10="","",$B$10*(1-$B$14+2*$B$14*RAND()))</f>
        <v>3.72399211140272</v>
      </c>
      <c r="F9570" s="21" t="n">
        <f aca="false">INDEX($E$17:$E$28,B9570)</f>
        <v>4.761</v>
      </c>
      <c r="G9570" s="25" t="n">
        <f aca="false">IF(OR(D9570="",E9570="",F9570=""),"",D9570*($B$7-$B$8-F9570-E9570))</f>
        <v>10859.4763605395</v>
      </c>
      <c r="H9570" s="25" t="n">
        <f aca="false">IF(D9570="","",D9570*$F$30)</f>
        <v>12758.7763978285</v>
      </c>
    </row>
    <row r="9571" customFormat="false" ht="15" hidden="false" customHeight="false" outlineLevel="0" collapsed="false">
      <c r="A9571" s="2" t="n">
        <v>9537</v>
      </c>
      <c r="B9571" s="2" t="n">
        <v>9</v>
      </c>
      <c r="C9571" s="22" t="n">
        <f aca="true">NORMSINV(MAX(RAND(),0.000000000001))</f>
        <v>-0.62361314245521</v>
      </c>
      <c r="D9571" s="24" t="n">
        <f aca="false">IF($B$11="","",$B$11*EXP($B$12*C9571))</f>
        <v>713.172536049775</v>
      </c>
      <c r="E9571" s="20" t="n">
        <f aca="true">IF($B$10="","",$B$10*(1-$B$14+2*$B$14*RAND()))</f>
        <v>3.98641581476128</v>
      </c>
      <c r="F9571" s="21" t="n">
        <f aca="false">INDEX($E$17:$E$28,B9571)</f>
        <v>4.761</v>
      </c>
      <c r="G9571" s="25" t="n">
        <f aca="false">IF(OR(D9571="",E9571="",F9571=""),"",D9571*($B$7-$B$8-F9571-E9571))</f>
        <v>2847.40138877892</v>
      </c>
      <c r="H9571" s="25" t="n">
        <f aca="false">IF(D9571="","",D9571*$F$30)</f>
        <v>3565.29214222003</v>
      </c>
    </row>
    <row r="9572" customFormat="false" ht="15" hidden="false" customHeight="false" outlineLevel="0" collapsed="false">
      <c r="A9572" s="2" t="n">
        <v>9538</v>
      </c>
      <c r="B9572" s="2" t="n">
        <v>10</v>
      </c>
      <c r="C9572" s="22" t="n">
        <f aca="true">NORMSINV(MAX(RAND(),0.000000000001))</f>
        <v>-1.33966114341305</v>
      </c>
      <c r="D9572" s="24" t="n">
        <f aca="false">IF($B$11="","",$B$11*EXP($B$12*C9572))</f>
        <v>527.424141321737</v>
      </c>
      <c r="E9572" s="20" t="n">
        <f aca="true">IF($B$10="","",$B$10*(1-$B$14+2*$B$14*RAND()))</f>
        <v>3.98727723359905</v>
      </c>
      <c r="F9572" s="21" t="n">
        <f aca="false">INDEX($E$17:$E$28,B9572)</f>
        <v>4.761</v>
      </c>
      <c r="G9572" s="25" t="n">
        <f aca="false">IF(OR(D9572="",E9572="",F9572=""),"",D9572*($B$7-$B$8-F9572-E9572))</f>
        <v>2105.33095246345</v>
      </c>
      <c r="H9572" s="25" t="n">
        <f aca="false">IF(D9572="","",D9572*$F$30)</f>
        <v>2636.69876729563</v>
      </c>
    </row>
    <row r="9573" customFormat="false" ht="15" hidden="false" customHeight="false" outlineLevel="0" collapsed="false">
      <c r="A9573" s="2" t="n">
        <v>9539</v>
      </c>
      <c r="B9573" s="2" t="n">
        <v>11</v>
      </c>
      <c r="C9573" s="22" t="n">
        <f aca="true">NORMSINV(MAX(RAND(),0.000000000001))</f>
        <v>-0.162850724514748</v>
      </c>
      <c r="D9573" s="24" t="n">
        <f aca="false">IF($B$11="","",$B$11*EXP($B$12*C9573))</f>
        <v>865.989709026464</v>
      </c>
      <c r="E9573" s="20" t="n">
        <f aca="true">IF($B$10="","",$B$10*(1-$B$14+2*$B$14*RAND()))</f>
        <v>3.44794862757799</v>
      </c>
      <c r="F9573" s="21" t="n">
        <f aca="false">INDEX($E$17:$E$28,B9573)</f>
        <v>4.761</v>
      </c>
      <c r="G9573" s="25" t="n">
        <f aca="false">IF(OR(D9573="",E9573="",F9573=""),"",D9573*($B$7-$B$8-F9573-E9573))</f>
        <v>3923.8438595877</v>
      </c>
      <c r="H9573" s="25" t="n">
        <f aca="false">IF(D9573="","",D9573*$F$30)</f>
        <v>4329.2557533651</v>
      </c>
    </row>
    <row r="9574" customFormat="false" ht="15" hidden="false" customHeight="false" outlineLevel="0" collapsed="false">
      <c r="A9574" s="2" t="n">
        <v>9540</v>
      </c>
      <c r="B9574" s="2" t="n">
        <v>12</v>
      </c>
      <c r="C9574" s="22" t="n">
        <f aca="true">NORMSINV(MAX(RAND(),0.000000000001))</f>
        <v>-0.046813833782817</v>
      </c>
      <c r="D9574" s="24" t="n">
        <f aca="false">IF($B$11="","",$B$11*EXP($B$12*C9574))</f>
        <v>909.383623725548</v>
      </c>
      <c r="E9574" s="20" t="n">
        <f aca="true">IF($B$10="","",$B$10*(1-$B$14+2*$B$14*RAND()))</f>
        <v>3.81037908654162</v>
      </c>
      <c r="F9574" s="21" t="n">
        <f aca="false">INDEX($E$17:$E$28,B9574)</f>
        <v>4.761</v>
      </c>
      <c r="G9574" s="25" t="n">
        <f aca="false">IF(OR(D9574="",E9574="",F9574=""),"",D9574*($B$7-$B$8-F9574-E9574))</f>
        <v>3790.87559221889</v>
      </c>
      <c r="H9574" s="25" t="n">
        <f aca="false">IF(D9574="","",D9574*$F$30)</f>
        <v>4546.19061172876</v>
      </c>
    </row>
    <row r="9575" customFormat="false" ht="15" hidden="false" customHeight="false" outlineLevel="0" collapsed="false">
      <c r="A9575" s="2" t="n">
        <v>9541</v>
      </c>
      <c r="B9575" s="2" t="n">
        <v>1</v>
      </c>
      <c r="C9575" s="22" t="n">
        <f aca="true">NORMSINV(MAX(RAND(),0.000000000001))</f>
        <v>0.759902692183646</v>
      </c>
      <c r="D9575" s="24" t="n">
        <f aca="false">IF($B$11="","",$B$11*EXP($B$12*C9575))</f>
        <v>1277.5379183867</v>
      </c>
      <c r="E9575" s="20" t="n">
        <f aca="true">IF($B$10="","",$B$10*(1-$B$14+2*$B$14*RAND()))</f>
        <v>3.72098570641899</v>
      </c>
      <c r="F9575" s="21" t="n">
        <f aca="false">INDEX($E$17:$E$28,B9575)</f>
        <v>4.92562580645161</v>
      </c>
      <c r="G9575" s="25" t="n">
        <f aca="false">IF(OR(D9575="",E9575="",F9575=""),"",D9575*($B$7-$B$8-F9575-E9575))</f>
        <v>5229.45900699539</v>
      </c>
      <c r="H9575" s="25" t="n">
        <f aca="false">IF(D9575="","",D9575*$F$30)</f>
        <v>6386.6675615988</v>
      </c>
    </row>
    <row r="9576" customFormat="false" ht="15" hidden="false" customHeight="false" outlineLevel="0" collapsed="false">
      <c r="A9576" s="2" t="n">
        <v>9542</v>
      </c>
      <c r="B9576" s="2" t="n">
        <v>2</v>
      </c>
      <c r="C9576" s="22" t="n">
        <f aca="true">NORMSINV(MAX(RAND(),0.000000000001))</f>
        <v>-0.95569055050991</v>
      </c>
      <c r="D9576" s="24" t="n">
        <f aca="false">IF($B$11="","",$B$11*EXP($B$12*C9576))</f>
        <v>620.048205450775</v>
      </c>
      <c r="E9576" s="20" t="n">
        <f aca="true">IF($B$10="","",$B$10*(1-$B$14+2*$B$14*RAND()))</f>
        <v>3.46955840429434</v>
      </c>
      <c r="F9576" s="21" t="n">
        <f aca="false">INDEX($E$17:$E$28,B9576)</f>
        <v>5.0612</v>
      </c>
      <c r="G9576" s="25" t="n">
        <f aca="false">IF(OR(D9576="",E9576="",F9576=""),"",D9576*($B$7-$B$8-F9576-E9576))</f>
        <v>2609.93269772606</v>
      </c>
      <c r="H9576" s="25" t="n">
        <f aca="false">IF(D9576="","",D9576*$F$30)</f>
        <v>3099.74498868952</v>
      </c>
    </row>
    <row r="9577" customFormat="false" ht="15" hidden="false" customHeight="false" outlineLevel="0" collapsed="false">
      <c r="A9577" s="2" t="n">
        <v>9543</v>
      </c>
      <c r="B9577" s="2" t="n">
        <v>3</v>
      </c>
      <c r="C9577" s="22" t="n">
        <f aca="true">NORMSINV(MAX(RAND(),0.000000000001))</f>
        <v>1.15404924454387</v>
      </c>
      <c r="D9577" s="24" t="n">
        <f aca="false">IF($B$11="","",$B$11*EXP($B$12*C9577))</f>
        <v>1508.34753972136</v>
      </c>
      <c r="E9577" s="20" t="n">
        <f aca="true">IF($B$10="","",$B$10*(1-$B$14+2*$B$14*RAND()))</f>
        <v>4.01703682815691</v>
      </c>
      <c r="F9577" s="21" t="n">
        <f aca="false">INDEX($E$17:$E$28,B9577)</f>
        <v>5.0612</v>
      </c>
      <c r="G9577" s="25" t="n">
        <f aca="false">IF(OR(D9577="",E9577="",F9577=""),"",D9577*($B$7-$B$8-F9577-E9577))</f>
        <v>5523.21147129179</v>
      </c>
      <c r="H9577" s="25" t="n">
        <f aca="false">IF(D9577="","",D9577*$F$30)</f>
        <v>7540.53102057501</v>
      </c>
    </row>
    <row r="9578" customFormat="false" ht="15" hidden="false" customHeight="false" outlineLevel="0" collapsed="false">
      <c r="A9578" s="2" t="n">
        <v>9544</v>
      </c>
      <c r="B9578" s="2" t="n">
        <v>4</v>
      </c>
      <c r="C9578" s="22" t="n">
        <f aca="true">NORMSINV(MAX(RAND(),0.000000000001))</f>
        <v>0.798138398323445</v>
      </c>
      <c r="D9578" s="24" t="n">
        <f aca="false">IF($B$11="","",$B$11*EXP($B$12*C9578))</f>
        <v>1298.28732489656</v>
      </c>
      <c r="E9578" s="20" t="n">
        <f aca="true">IF($B$10="","",$B$10*(1-$B$14+2*$B$14*RAND()))</f>
        <v>4.02660112982054</v>
      </c>
      <c r="F9578" s="21" t="n">
        <f aca="false">INDEX($E$17:$E$28,B9578)</f>
        <v>4.89657419354839</v>
      </c>
      <c r="G9578" s="25" t="n">
        <f aca="false">IF(OR(D9578="",E9578="",F9578=""),"",D9578*($B$7-$B$8-F9578-E9578))</f>
        <v>4955.33509902254</v>
      </c>
      <c r="H9578" s="25" t="n">
        <f aca="false">IF(D9578="","",D9578*$F$30)</f>
        <v>6490.39799462289</v>
      </c>
    </row>
    <row r="9579" customFormat="false" ht="15" hidden="false" customHeight="false" outlineLevel="0" collapsed="false">
      <c r="A9579" s="2" t="n">
        <v>9545</v>
      </c>
      <c r="B9579" s="2" t="n">
        <v>5</v>
      </c>
      <c r="C9579" s="22" t="n">
        <f aca="true">NORMSINV(MAX(RAND(),0.000000000001))</f>
        <v>-0.522030755476987</v>
      </c>
      <c r="D9579" s="24" t="n">
        <f aca="false">IF($B$11="","",$B$11*EXP($B$12*C9579))</f>
        <v>744.361458433957</v>
      </c>
      <c r="E9579" s="20" t="n">
        <f aca="true">IF($B$10="","",$B$10*(1-$B$14+2*$B$14*RAND()))</f>
        <v>3.42870087515855</v>
      </c>
      <c r="F9579" s="21" t="n">
        <f aca="false">INDEX($E$17:$E$28,B9579)</f>
        <v>4.761</v>
      </c>
      <c r="G9579" s="25" t="n">
        <f aca="false">IF(OR(D9579="",E9579="",F9579=""),"",D9579*($B$7-$B$8-F9579-E9579))</f>
        <v>3387.06729287774</v>
      </c>
      <c r="H9579" s="25" t="n">
        <f aca="false">IF(D9579="","",D9579*$F$30)</f>
        <v>3721.21180300304</v>
      </c>
    </row>
    <row r="9580" customFormat="false" ht="15" hidden="false" customHeight="false" outlineLevel="0" collapsed="false">
      <c r="A9580" s="2" t="n">
        <v>9546</v>
      </c>
      <c r="B9580" s="2" t="n">
        <v>6</v>
      </c>
      <c r="C9580" s="22" t="n">
        <f aca="true">NORMSINV(MAX(RAND(),0.000000000001))</f>
        <v>0.529070490028122</v>
      </c>
      <c r="D9580" s="24" t="n">
        <f aca="false">IF($B$11="","",$B$11*EXP($B$12*C9580))</f>
        <v>1159.13016625604</v>
      </c>
      <c r="E9580" s="20" t="n">
        <f aca="true">IF($B$10="","",$B$10*(1-$B$14+2*$B$14*RAND()))</f>
        <v>4.11579557515017</v>
      </c>
      <c r="F9580" s="21" t="n">
        <f aca="false">INDEX($E$17:$E$28,B9580)</f>
        <v>4.761</v>
      </c>
      <c r="G9580" s="25" t="n">
        <f aca="false">IF(OR(D9580="",E9580="",F9580=""),"",D9580*($B$7-$B$8-F9580-E9580))</f>
        <v>4477.95678725727</v>
      </c>
      <c r="H9580" s="25" t="n">
        <f aca="false">IF(D9580="","",D9580*$F$30)</f>
        <v>5794.72352714721</v>
      </c>
    </row>
    <row r="9581" customFormat="false" ht="15" hidden="false" customHeight="false" outlineLevel="0" collapsed="false">
      <c r="A9581" s="2" t="n">
        <v>9547</v>
      </c>
      <c r="B9581" s="2" t="n">
        <v>7</v>
      </c>
      <c r="C9581" s="22" t="n">
        <f aca="true">NORMSINV(MAX(RAND(),0.000000000001))</f>
        <v>0.677280020589083</v>
      </c>
      <c r="D9581" s="24" t="n">
        <f aca="false">IF($B$11="","",$B$11*EXP($B$12*C9581))</f>
        <v>1233.82652252041</v>
      </c>
      <c r="E9581" s="20" t="n">
        <f aca="true">IF($B$10="","",$B$10*(1-$B$14+2*$B$14*RAND()))</f>
        <v>3.78876327461944</v>
      </c>
      <c r="F9581" s="21" t="n">
        <f aca="false">INDEX($E$17:$E$28,B9581)</f>
        <v>4.761</v>
      </c>
      <c r="G9581" s="25" t="n">
        <f aca="false">IF(OR(D9581="",E9581="",F9581=""),"",D9581*($B$7-$B$8-F9581-E9581))</f>
        <v>5170.02520741359</v>
      </c>
      <c r="H9581" s="25" t="n">
        <f aca="false">IF(D9581="","",D9581*$F$30)</f>
        <v>6168.14555138402</v>
      </c>
    </row>
    <row r="9582" customFormat="false" ht="15" hidden="false" customHeight="false" outlineLevel="0" collapsed="false">
      <c r="A9582" s="2" t="n">
        <v>9548</v>
      </c>
      <c r="B9582" s="2" t="n">
        <v>8</v>
      </c>
      <c r="C9582" s="22" t="n">
        <f aca="true">NORMSINV(MAX(RAND(),0.000000000001))</f>
        <v>-1.2707499825515</v>
      </c>
      <c r="D9582" s="24" t="n">
        <f aca="false">IF($B$11="","",$B$11*EXP($B$12*C9582))</f>
        <v>542.963376967367</v>
      </c>
      <c r="E9582" s="20" t="n">
        <f aca="true">IF($B$10="","",$B$10*(1-$B$14+2*$B$14*RAND()))</f>
        <v>3.43908934685401</v>
      </c>
      <c r="F9582" s="21" t="n">
        <f aca="false">INDEX($E$17:$E$28,B9582)</f>
        <v>4.761</v>
      </c>
      <c r="G9582" s="25" t="n">
        <f aca="false">IF(OR(D9582="",E9582="",F9582=""),"",D9582*($B$7-$B$8-F9582-E9582))</f>
        <v>2465.00521936227</v>
      </c>
      <c r="H9582" s="25" t="n">
        <f aca="false">IF(D9582="","",D9582*$F$30)</f>
        <v>2714.38251413526</v>
      </c>
    </row>
    <row r="9583" customFormat="false" ht="15" hidden="false" customHeight="false" outlineLevel="0" collapsed="false">
      <c r="A9583" s="2" t="n">
        <v>9549</v>
      </c>
      <c r="B9583" s="2" t="n">
        <v>9</v>
      </c>
      <c r="C9583" s="22" t="n">
        <f aca="true">NORMSINV(MAX(RAND(),0.000000000001))</f>
        <v>0.272456930458718</v>
      </c>
      <c r="D9583" s="24" t="n">
        <f aca="false">IF($B$11="","",$B$11*EXP($B$12*C9583))</f>
        <v>1040.3337974785</v>
      </c>
      <c r="E9583" s="20" t="n">
        <f aca="true">IF($B$10="","",$B$10*(1-$B$14+2*$B$14*RAND()))</f>
        <v>3.66073716270765</v>
      </c>
      <c r="F9583" s="21" t="n">
        <f aca="false">INDEX($E$17:$E$28,B9583)</f>
        <v>4.761</v>
      </c>
      <c r="G9583" s="25" t="n">
        <f aca="false">IF(OR(D9583="",E9583="",F9583=""),"",D9583*($B$7-$B$8-F9583-E9583))</f>
        <v>4492.43477603064</v>
      </c>
      <c r="H9583" s="25" t="n">
        <f aca="false">IF(D9583="","",D9583*$F$30)</f>
        <v>5200.83672035453</v>
      </c>
    </row>
    <row r="9584" customFormat="false" ht="15" hidden="false" customHeight="false" outlineLevel="0" collapsed="false">
      <c r="A9584" s="2" t="n">
        <v>9550</v>
      </c>
      <c r="B9584" s="2" t="n">
        <v>10</v>
      </c>
      <c r="C9584" s="22" t="n">
        <f aca="true">NORMSINV(MAX(RAND(),0.000000000001))</f>
        <v>1.16504065269861</v>
      </c>
      <c r="D9584" s="24" t="n">
        <f aca="false">IF($B$11="","",$B$11*EXP($B$12*C9584))</f>
        <v>1515.34951218552</v>
      </c>
      <c r="E9584" s="20" t="n">
        <f aca="true">IF($B$10="","",$B$10*(1-$B$14+2*$B$14*RAND()))</f>
        <v>3.99725303308873</v>
      </c>
      <c r="F9584" s="21" t="n">
        <f aca="false">INDEX($E$17:$E$28,B9584)</f>
        <v>4.761</v>
      </c>
      <c r="G9584" s="25" t="n">
        <f aca="false">IF(OR(D9584="",E9584="",F9584=""),"",D9584*($B$7-$B$8-F9584-E9584))</f>
        <v>6033.73832395518</v>
      </c>
      <c r="H9584" s="25" t="n">
        <f aca="false">IF(D9584="","",D9584*$F$30)</f>
        <v>7575.53528131787</v>
      </c>
    </row>
    <row r="9585" customFormat="false" ht="15" hidden="false" customHeight="false" outlineLevel="0" collapsed="false">
      <c r="A9585" s="2" t="n">
        <v>9551</v>
      </c>
      <c r="B9585" s="2" t="n">
        <v>11</v>
      </c>
      <c r="C9585" s="22" t="n">
        <f aca="true">NORMSINV(MAX(RAND(),0.000000000001))</f>
        <v>0.00576314851918714</v>
      </c>
      <c r="D9585" s="24" t="n">
        <f aca="false">IF($B$11="","",$B$11*EXP($B$12*C9585))</f>
        <v>929.755073569115</v>
      </c>
      <c r="E9585" s="20" t="n">
        <f aca="true">IF($B$10="","",$B$10*(1-$B$14+2*$B$14*RAND()))</f>
        <v>3.9752763123316</v>
      </c>
      <c r="F9585" s="21" t="n">
        <f aca="false">INDEX($E$17:$E$28,B9585)</f>
        <v>4.761</v>
      </c>
      <c r="G9585" s="25" t="n">
        <f aca="false">IF(OR(D9585="",E9585="",F9585=""),"",D9585*($B$7-$B$8-F9585-E9585))</f>
        <v>3722.48241177854</v>
      </c>
      <c r="H9585" s="25" t="n">
        <f aca="false">IF(D9585="","",D9585*$F$30)</f>
        <v>4648.03156378672</v>
      </c>
    </row>
    <row r="9586" customFormat="false" ht="15" hidden="false" customHeight="false" outlineLevel="0" collapsed="false">
      <c r="A9586" s="2" t="n">
        <v>9552</v>
      </c>
      <c r="B9586" s="2" t="n">
        <v>12</v>
      </c>
      <c r="C9586" s="22" t="n">
        <f aca="true">NORMSINV(MAX(RAND(),0.000000000001))</f>
        <v>1.73478659296851</v>
      </c>
      <c r="D9586" s="24" t="n">
        <f aca="false">IF($B$11="","",$B$11*EXP($B$12*C9586))</f>
        <v>1926.52472590503</v>
      </c>
      <c r="E9586" s="20" t="n">
        <f aca="true">IF($B$10="","",$B$10*(1-$B$14+2*$B$14*RAND()))</f>
        <v>4.07277473935547</v>
      </c>
      <c r="F9586" s="21" t="n">
        <f aca="false">INDEX($E$17:$E$28,B9586)</f>
        <v>4.761</v>
      </c>
      <c r="G9586" s="25" t="n">
        <f aca="false">IF(OR(D9586="",E9586="",F9586=""),"",D9586*($B$7-$B$8-F9586-E9586))</f>
        <v>7525.43954958652</v>
      </c>
      <c r="H9586" s="25" t="n">
        <f aca="false">IF(D9586="","",D9586*$F$30)</f>
        <v>9631.08240974442</v>
      </c>
    </row>
    <row r="9587" customFormat="false" ht="15" hidden="false" customHeight="false" outlineLevel="0" collapsed="false">
      <c r="A9587" s="2" t="n">
        <v>9553</v>
      </c>
      <c r="B9587" s="2" t="n">
        <v>1</v>
      </c>
      <c r="C9587" s="22" t="n">
        <f aca="true">NORMSINV(MAX(RAND(),0.000000000001))</f>
        <v>0.321155761292924</v>
      </c>
      <c r="D9587" s="24" t="n">
        <f aca="false">IF($B$11="","",$B$11*EXP($B$12*C9587))</f>
        <v>1061.90201673003</v>
      </c>
      <c r="E9587" s="20" t="n">
        <f aca="true">IF($B$10="","",$B$10*(1-$B$14+2*$B$14*RAND()))</f>
        <v>4.1035440746893</v>
      </c>
      <c r="F9587" s="21" t="n">
        <f aca="false">INDEX($E$17:$E$28,B9587)</f>
        <v>4.92562580645161</v>
      </c>
      <c r="G9587" s="25" t="n">
        <f aca="false">IF(OR(D9587="",E9587="",F9587=""),"",D9587*($B$7-$B$8-F9587-E9587))</f>
        <v>3940.53798695901</v>
      </c>
      <c r="H9587" s="25" t="n">
        <f aca="false">IF(D9587="","",D9587*$F$30)</f>
        <v>5308.66056203678</v>
      </c>
    </row>
    <row r="9588" customFormat="false" ht="15" hidden="false" customHeight="false" outlineLevel="0" collapsed="false">
      <c r="A9588" s="2" t="n">
        <v>9554</v>
      </c>
      <c r="B9588" s="2" t="n">
        <v>2</v>
      </c>
      <c r="C9588" s="22" t="n">
        <f aca="true">NORMSINV(MAX(RAND(),0.000000000001))</f>
        <v>1.64331663711712</v>
      </c>
      <c r="D9588" s="24" t="n">
        <f aca="false">IF($B$11="","",$B$11*EXP($B$12*C9588))</f>
        <v>1853.68469278111</v>
      </c>
      <c r="E9588" s="20" t="n">
        <f aca="true">IF($B$10="","",$B$10*(1-$B$14+2*$B$14*RAND()))</f>
        <v>3.62387685491223</v>
      </c>
      <c r="F9588" s="21" t="n">
        <f aca="false">INDEX($E$17:$E$28,B9588)</f>
        <v>5.0612</v>
      </c>
      <c r="G9588" s="25" t="n">
        <f aca="false">IF(OR(D9588="",E9588="",F9588=""),"",D9588*($B$7-$B$8-F9588-E9588))</f>
        <v>7516.54896445303</v>
      </c>
      <c r="H9588" s="25" t="n">
        <f aca="false">IF(D9588="","",D9588*$F$30)</f>
        <v>9266.94051615131</v>
      </c>
    </row>
    <row r="9589" customFormat="false" ht="15" hidden="false" customHeight="false" outlineLevel="0" collapsed="false">
      <c r="A9589" s="2" t="n">
        <v>9555</v>
      </c>
      <c r="B9589" s="2" t="n">
        <v>3</v>
      </c>
      <c r="C9589" s="22" t="n">
        <f aca="true">NORMSINV(MAX(RAND(),0.000000000001))</f>
        <v>-0.953625032612568</v>
      </c>
      <c r="D9589" s="24" t="n">
        <f aca="false">IF($B$11="","",$B$11*EXP($B$12*C9589))</f>
        <v>620.5880925892</v>
      </c>
      <c r="E9589" s="20" t="n">
        <f aca="true">IF($B$10="","",$B$10*(1-$B$14+2*$B$14*RAND()))</f>
        <v>3.60219486582238</v>
      </c>
      <c r="F9589" s="21" t="n">
        <f aca="false">INDEX($E$17:$E$28,B9589)</f>
        <v>5.0612</v>
      </c>
      <c r="G9589" s="25" t="n">
        <f aca="false">IF(OR(D9589="",E9589="",F9589=""),"",D9589*($B$7-$B$8-F9589-E9589))</f>
        <v>2529.89260445863</v>
      </c>
      <c r="H9589" s="25" t="n">
        <f aca="false">IF(D9589="","",D9589*$F$30)</f>
        <v>3102.44399247193</v>
      </c>
    </row>
    <row r="9590" customFormat="false" ht="15" hidden="false" customHeight="false" outlineLevel="0" collapsed="false">
      <c r="A9590" s="2" t="n">
        <v>9556</v>
      </c>
      <c r="B9590" s="2" t="n">
        <v>4</v>
      </c>
      <c r="C9590" s="22" t="n">
        <f aca="true">NORMSINV(MAX(RAND(),0.000000000001))</f>
        <v>1.15620832336164</v>
      </c>
      <c r="D9590" s="24" t="n">
        <f aca="false">IF($B$11="","",$B$11*EXP($B$12*C9590))</f>
        <v>1509.7204022205</v>
      </c>
      <c r="E9590" s="20" t="n">
        <f aca="true">IF($B$10="","",$B$10*(1-$B$14+2*$B$14*RAND()))</f>
        <v>3.51803897698712</v>
      </c>
      <c r="F9590" s="21" t="n">
        <f aca="false">INDEX($E$17:$E$28,B9590)</f>
        <v>4.89657419354839</v>
      </c>
      <c r="G9590" s="25" t="n">
        <f aca="false">IF(OR(D9590="",E9590="",F9590=""),"",D9590*($B$7-$B$8-F9590-E9590))</f>
        <v>6530.1247439384</v>
      </c>
      <c r="H9590" s="25" t="n">
        <f aca="false">IF(D9590="","",D9590*$F$30)</f>
        <v>7547.39423478073</v>
      </c>
    </row>
    <row r="9591" customFormat="false" ht="15" hidden="false" customHeight="false" outlineLevel="0" collapsed="false">
      <c r="A9591" s="2" t="n">
        <v>9557</v>
      </c>
      <c r="B9591" s="2" t="n">
        <v>5</v>
      </c>
      <c r="C9591" s="22" t="n">
        <f aca="true">NORMSINV(MAX(RAND(),0.000000000001))</f>
        <v>-0.660428498463914</v>
      </c>
      <c r="D9591" s="24" t="n">
        <f aca="false">IF($B$11="","",$B$11*EXP($B$12*C9591))</f>
        <v>702.19464341154</v>
      </c>
      <c r="E9591" s="20" t="n">
        <f aca="true">IF($B$10="","",$B$10*(1-$B$14+2*$B$14*RAND()))</f>
        <v>3.72570629247017</v>
      </c>
      <c r="F9591" s="21" t="n">
        <f aca="false">INDEX($E$17:$E$28,B9591)</f>
        <v>4.761</v>
      </c>
      <c r="G9591" s="25" t="n">
        <f aca="false">IF(OR(D9591="",E9591="",F9591=""),"",D9591*($B$7-$B$8-F9591-E9591))</f>
        <v>2986.64005828345</v>
      </c>
      <c r="H9591" s="25" t="n">
        <f aca="false">IF(D9591="","",D9591*$F$30)</f>
        <v>3510.41146134297</v>
      </c>
    </row>
    <row r="9592" customFormat="false" ht="15" hidden="false" customHeight="false" outlineLevel="0" collapsed="false">
      <c r="A9592" s="2" t="n">
        <v>9558</v>
      </c>
      <c r="B9592" s="2" t="n">
        <v>6</v>
      </c>
      <c r="C9592" s="22" t="n">
        <f aca="true">NORMSINV(MAX(RAND(),0.000000000001))</f>
        <v>-0.544988409453096</v>
      </c>
      <c r="D9592" s="24" t="n">
        <f aca="false">IF($B$11="","",$B$11*EXP($B$12*C9592))</f>
        <v>737.19553694559</v>
      </c>
      <c r="E9592" s="20" t="n">
        <f aca="true">IF($B$10="","",$B$10*(1-$B$14+2*$B$14*RAND()))</f>
        <v>3.84956995372057</v>
      </c>
      <c r="F9592" s="21" t="n">
        <f aca="false">INDEX($E$17:$E$28,B9592)</f>
        <v>4.761</v>
      </c>
      <c r="G9592" s="25" t="n">
        <f aca="false">IF(OR(D9592="",E9592="",F9592=""),"",D9592*($B$7-$B$8-F9592-E9592))</f>
        <v>3044.19740024622</v>
      </c>
      <c r="H9592" s="25" t="n">
        <f aca="false">IF(D9592="","",D9592*$F$30)</f>
        <v>3685.38792829839</v>
      </c>
    </row>
    <row r="9593" customFormat="false" ht="15" hidden="false" customHeight="false" outlineLevel="0" collapsed="false">
      <c r="A9593" s="2" t="n">
        <v>9559</v>
      </c>
      <c r="B9593" s="2" t="n">
        <v>7</v>
      </c>
      <c r="C9593" s="22" t="n">
        <f aca="true">NORMSINV(MAX(RAND(),0.000000000001))</f>
        <v>0.0391705415571657</v>
      </c>
      <c r="D9593" s="24" t="n">
        <f aca="false">IF($B$11="","",$B$11*EXP($B$12*C9593))</f>
        <v>942.935547110298</v>
      </c>
      <c r="E9593" s="20" t="n">
        <f aca="true">IF($B$10="","",$B$10*(1-$B$14+2*$B$14*RAND()))</f>
        <v>3.48942181767642</v>
      </c>
      <c r="F9593" s="21" t="n">
        <f aca="false">INDEX($E$17:$E$28,B9593)</f>
        <v>4.761</v>
      </c>
      <c r="G9593" s="25" t="n">
        <f aca="false">IF(OR(D9593="",E9593="",F9593=""),"",D9593*($B$7-$B$8-F9593-E9593))</f>
        <v>4233.38285964374</v>
      </c>
      <c r="H9593" s="25" t="n">
        <f aca="false">IF(D9593="","",D9593*$F$30)</f>
        <v>4713.9233871138</v>
      </c>
    </row>
    <row r="9594" customFormat="false" ht="15" hidden="false" customHeight="false" outlineLevel="0" collapsed="false">
      <c r="A9594" s="2" t="n">
        <v>9560</v>
      </c>
      <c r="B9594" s="2" t="n">
        <v>8</v>
      </c>
      <c r="C9594" s="22" t="n">
        <f aca="true">NORMSINV(MAX(RAND(),0.000000000001))</f>
        <v>0.258528422800874</v>
      </c>
      <c r="D9594" s="24" t="n">
        <f aca="false">IF($B$11="","",$B$11*EXP($B$12*C9594))</f>
        <v>1034.24596014217</v>
      </c>
      <c r="E9594" s="20" t="n">
        <f aca="true">IF($B$10="","",$B$10*(1-$B$14+2*$B$14*RAND()))</f>
        <v>4.07695641987674</v>
      </c>
      <c r="F9594" s="21" t="n">
        <f aca="false">INDEX($E$17:$E$28,B9594)</f>
        <v>4.761</v>
      </c>
      <c r="G9594" s="25" t="n">
        <f aca="false">IF(OR(D9594="",E9594="",F9594=""),"",D9594*($B$7-$B$8-F9594-E9594))</f>
        <v>4035.67280904116</v>
      </c>
      <c r="H9594" s="25" t="n">
        <f aca="false">IF(D9594="","",D9594*$F$30)</f>
        <v>5170.40240394272</v>
      </c>
    </row>
    <row r="9595" customFormat="false" ht="15" hidden="false" customHeight="false" outlineLevel="0" collapsed="false">
      <c r="A9595" s="2" t="n">
        <v>9561</v>
      </c>
      <c r="B9595" s="2" t="n">
        <v>9</v>
      </c>
      <c r="C9595" s="22" t="n">
        <f aca="true">NORMSINV(MAX(RAND(),0.000000000001))</f>
        <v>-0.899830420552783</v>
      </c>
      <c r="D9595" s="24" t="n">
        <f aca="false">IF($B$11="","",$B$11*EXP($B$12*C9595))</f>
        <v>634.815743467155</v>
      </c>
      <c r="E9595" s="20" t="n">
        <f aca="true">IF($B$10="","",$B$10*(1-$B$14+2*$B$14*RAND()))</f>
        <v>3.45835735399339</v>
      </c>
      <c r="F9595" s="21" t="n">
        <f aca="false">INDEX($E$17:$E$28,B9595)</f>
        <v>4.761</v>
      </c>
      <c r="G9595" s="25" t="n">
        <f aca="false">IF(OR(D9595="",E9595="",F9595=""),"",D9595*($B$7-$B$8-F9595-E9595))</f>
        <v>2869.77512227401</v>
      </c>
      <c r="H9595" s="25" t="n">
        <f aca="false">IF(D9595="","",D9595*$F$30)</f>
        <v>3173.570864741</v>
      </c>
    </row>
    <row r="9596" customFormat="false" ht="15" hidden="false" customHeight="false" outlineLevel="0" collapsed="false">
      <c r="A9596" s="2" t="n">
        <v>9562</v>
      </c>
      <c r="B9596" s="2" t="n">
        <v>10</v>
      </c>
      <c r="C9596" s="22" t="n">
        <f aca="true">NORMSINV(MAX(RAND(),0.000000000001))</f>
        <v>0.291728519580246</v>
      </c>
      <c r="D9596" s="24" t="n">
        <f aca="false">IF($B$11="","",$B$11*EXP($B$12*C9596))</f>
        <v>1048.81611076207</v>
      </c>
      <c r="E9596" s="20" t="n">
        <f aca="true">IF($B$10="","",$B$10*(1-$B$14+2*$B$14*RAND()))</f>
        <v>3.7323387821701</v>
      </c>
      <c r="F9596" s="21" t="n">
        <f aca="false">INDEX($E$17:$E$28,B9596)</f>
        <v>4.761</v>
      </c>
      <c r="G9596" s="25" t="n">
        <f aca="false">IF(OR(D9596="",E9596="",F9596=""),"",D9596*($B$7-$B$8-F9596-E9596))</f>
        <v>4453.96670220849</v>
      </c>
      <c r="H9596" s="25" t="n">
        <f aca="false">IF(D9596="","",D9596*$F$30)</f>
        <v>5243.24150092176</v>
      </c>
    </row>
    <row r="9597" customFormat="false" ht="15" hidden="false" customHeight="false" outlineLevel="0" collapsed="false">
      <c r="A9597" s="2" t="n">
        <v>9563</v>
      </c>
      <c r="B9597" s="2" t="n">
        <v>11</v>
      </c>
      <c r="C9597" s="22" t="n">
        <f aca="true">NORMSINV(MAX(RAND(),0.000000000001))</f>
        <v>0.373798351742884</v>
      </c>
      <c r="D9597" s="24" t="n">
        <f aca="false">IF($B$11="","",$B$11*EXP($B$12*C9597))</f>
        <v>1085.72010370993</v>
      </c>
      <c r="E9597" s="20" t="n">
        <f aca="true">IF($B$10="","",$B$10*(1-$B$14+2*$B$14*RAND()))</f>
        <v>3.90119802020237</v>
      </c>
      <c r="F9597" s="21" t="n">
        <f aca="false">INDEX($E$17:$E$28,B9597)</f>
        <v>4.761</v>
      </c>
      <c r="G9597" s="25" t="n">
        <f aca="false">IF(OR(D9597="",E9597="",F9597=""),"",D9597*($B$7-$B$8-F9597-E9597))</f>
        <v>4427.35158841446</v>
      </c>
      <c r="H9597" s="25" t="n">
        <f aca="false">IF(D9597="","",D9597*$F$30)</f>
        <v>5427.73194246671</v>
      </c>
    </row>
    <row r="9598" customFormat="false" ht="15" hidden="false" customHeight="false" outlineLevel="0" collapsed="false">
      <c r="A9598" s="2" t="n">
        <v>9564</v>
      </c>
      <c r="B9598" s="2" t="n">
        <v>12</v>
      </c>
      <c r="C9598" s="22" t="n">
        <f aca="true">NORMSINV(MAX(RAND(),0.000000000001))</f>
        <v>-0.606726119476493</v>
      </c>
      <c r="D9598" s="24" t="n">
        <f aca="false">IF($B$11="","",$B$11*EXP($B$12*C9598))</f>
        <v>718.265297296963</v>
      </c>
      <c r="E9598" s="20" t="n">
        <f aca="true">IF($B$10="","",$B$10*(1-$B$14+2*$B$14*RAND()))</f>
        <v>3.48643899860171</v>
      </c>
      <c r="F9598" s="21" t="n">
        <f aca="false">INDEX($E$17:$E$28,B9598)</f>
        <v>4.761</v>
      </c>
      <c r="G9598" s="25" t="n">
        <f aca="false">IF(OR(D9598="",E9598="",F9598=""),"",D9598*($B$7-$B$8-F9598-E9598))</f>
        <v>3226.85066329408</v>
      </c>
      <c r="H9598" s="25" t="n">
        <f aca="false">IF(D9598="","",D9598*$F$30)</f>
        <v>3590.75187424698</v>
      </c>
    </row>
    <row r="9599" customFormat="false" ht="15" hidden="false" customHeight="false" outlineLevel="0" collapsed="false">
      <c r="A9599" s="2" t="n">
        <v>9565</v>
      </c>
      <c r="B9599" s="2" t="n">
        <v>1</v>
      </c>
      <c r="C9599" s="22" t="n">
        <f aca="true">NORMSINV(MAX(RAND(),0.000000000001))</f>
        <v>1.24511563566916</v>
      </c>
      <c r="D9599" s="24" t="n">
        <f aca="false">IF($B$11="","",$B$11*EXP($B$12*C9599))</f>
        <v>1567.35109550997</v>
      </c>
      <c r="E9599" s="20" t="n">
        <f aca="true">IF($B$10="","",$B$10*(1-$B$14+2*$B$14*RAND()))</f>
        <v>3.47304131229088</v>
      </c>
      <c r="F9599" s="21" t="n">
        <f aca="false">INDEX($E$17:$E$28,B9599)</f>
        <v>4.92562580645161</v>
      </c>
      <c r="G9599" s="25" t="n">
        <f aca="false">IF(OR(D9599="",E9599="",F9599=""),"",D9599*($B$7-$B$8-F9599-E9599))</f>
        <v>6804.3928474124</v>
      </c>
      <c r="H9599" s="25" t="n">
        <f aca="false">IF(D9599="","",D9599*$F$30)</f>
        <v>7835.50159667343</v>
      </c>
    </row>
    <row r="9600" customFormat="false" ht="15" hidden="false" customHeight="false" outlineLevel="0" collapsed="false">
      <c r="A9600" s="2" t="n">
        <v>9566</v>
      </c>
      <c r="B9600" s="2" t="n">
        <v>2</v>
      </c>
      <c r="C9600" s="22" t="n">
        <f aca="true">NORMSINV(MAX(RAND(),0.000000000001))</f>
        <v>-0.781637002572003</v>
      </c>
      <c r="D9600" s="24" t="n">
        <f aca="false">IF($B$11="","",$B$11*EXP($B$12*C9600))</f>
        <v>667.231781946711</v>
      </c>
      <c r="E9600" s="20" t="n">
        <f aca="true">IF($B$10="","",$B$10*(1-$B$14+2*$B$14*RAND()))</f>
        <v>3.44746408712434</v>
      </c>
      <c r="F9600" s="21" t="n">
        <f aca="false">INDEX($E$17:$E$28,B9600)</f>
        <v>5.0612</v>
      </c>
      <c r="G9600" s="25" t="n">
        <f aca="false">IF(OR(D9600="",E9600="",F9600=""),"",D9600*($B$7-$B$8-F9600-E9600))</f>
        <v>2823.28180116314</v>
      </c>
      <c r="H9600" s="25" t="n">
        <f aca="false">IF(D9600="","",D9600*$F$30)</f>
        <v>3335.625124308</v>
      </c>
    </row>
    <row r="9601" customFormat="false" ht="15" hidden="false" customHeight="false" outlineLevel="0" collapsed="false">
      <c r="A9601" s="2" t="n">
        <v>9567</v>
      </c>
      <c r="B9601" s="2" t="n">
        <v>3</v>
      </c>
      <c r="C9601" s="22" t="n">
        <f aca="true">NORMSINV(MAX(RAND(),0.000000000001))</f>
        <v>0.586817786930548</v>
      </c>
      <c r="D9601" s="24" t="n">
        <f aca="false">IF($B$11="","",$B$11*EXP($B$12*C9601))</f>
        <v>1187.68094320829</v>
      </c>
      <c r="E9601" s="20" t="n">
        <f aca="true">IF($B$10="","",$B$10*(1-$B$14+2*$B$14*RAND()))</f>
        <v>3.95227217388347</v>
      </c>
      <c r="F9601" s="21" t="n">
        <f aca="false">INDEX($E$17:$E$28,B9601)</f>
        <v>5.0612</v>
      </c>
      <c r="G9601" s="25" t="n">
        <f aca="false">IF(OR(D9601="",E9601="",F9601=""),"",D9601*($B$7-$B$8-F9601-E9601))</f>
        <v>4425.92608341403</v>
      </c>
      <c r="H9601" s="25" t="n">
        <f aca="false">IF(D9601="","",D9601*$F$30)</f>
        <v>5937.4545712869</v>
      </c>
    </row>
    <row r="9602" customFormat="false" ht="15" hidden="false" customHeight="false" outlineLevel="0" collapsed="false">
      <c r="A9602" s="2" t="n">
        <v>9568</v>
      </c>
      <c r="B9602" s="2" t="n">
        <v>4</v>
      </c>
      <c r="C9602" s="22" t="n">
        <f aca="true">NORMSINV(MAX(RAND(),0.000000000001))</f>
        <v>-0.562731717758479</v>
      </c>
      <c r="D9602" s="24" t="n">
        <f aca="false">IF($B$11="","",$B$11*EXP($B$12*C9602))</f>
        <v>731.704499811931</v>
      </c>
      <c r="E9602" s="20" t="n">
        <f aca="true">IF($B$10="","",$B$10*(1-$B$14+2*$B$14*RAND()))</f>
        <v>3.896240255246</v>
      </c>
      <c r="F9602" s="21" t="n">
        <f aca="false">INDEX($E$17:$E$28,B9602)</f>
        <v>4.89657419354839</v>
      </c>
      <c r="G9602" s="25" t="n">
        <f aca="false">IF(OR(D9602="",E9602="",F9602=""),"",D9602*($B$7-$B$8-F9602-E9602))</f>
        <v>2888.17342940979</v>
      </c>
      <c r="H9602" s="25" t="n">
        <f aca="false">IF(D9602="","",D9602*$F$30)</f>
        <v>3657.9371354598</v>
      </c>
    </row>
    <row r="9603" customFormat="false" ht="15" hidden="false" customHeight="false" outlineLevel="0" collapsed="false">
      <c r="A9603" s="2" t="n">
        <v>9569</v>
      </c>
      <c r="B9603" s="2" t="n">
        <v>5</v>
      </c>
      <c r="C9603" s="22" t="n">
        <f aca="true">NORMSINV(MAX(RAND(),0.000000000001))</f>
        <v>-0.142155445004425</v>
      </c>
      <c r="D9603" s="24" t="n">
        <f aca="false">IF($B$11="","",$B$11*EXP($B$12*C9603))</f>
        <v>873.574411492454</v>
      </c>
      <c r="E9603" s="20" t="n">
        <f aca="true">IF($B$10="","",$B$10*(1-$B$14+2*$B$14*RAND()))</f>
        <v>4.07053610107406</v>
      </c>
      <c r="F9603" s="21" t="n">
        <f aca="false">INDEX($E$17:$E$28,B9603)</f>
        <v>4.761</v>
      </c>
      <c r="G9603" s="25" t="n">
        <f aca="false">IF(OR(D9603="",E9603="",F9603=""),"",D9603*($B$7-$B$8-F9603-E9603))</f>
        <v>3414.33405034373</v>
      </c>
      <c r="H9603" s="25" t="n">
        <f aca="false">IF(D9603="","",D9603*$F$30)</f>
        <v>4367.17319793307</v>
      </c>
    </row>
    <row r="9604" customFormat="false" ht="15" hidden="false" customHeight="false" outlineLevel="0" collapsed="false">
      <c r="A9604" s="2" t="n">
        <v>9570</v>
      </c>
      <c r="B9604" s="2" t="n">
        <v>6</v>
      </c>
      <c r="C9604" s="22" t="n">
        <f aca="true">NORMSINV(MAX(RAND(),0.000000000001))</f>
        <v>-0.351849480754434</v>
      </c>
      <c r="D9604" s="24" t="n">
        <f aca="false">IF($B$11="","",$B$11*EXP($B$12*C9604))</f>
        <v>799.698964539896</v>
      </c>
      <c r="E9604" s="20" t="n">
        <f aca="true">IF($B$10="","",$B$10*(1-$B$14+2*$B$14*RAND()))</f>
        <v>3.53432993781269</v>
      </c>
      <c r="F9604" s="21" t="n">
        <f aca="false">INDEX($E$17:$E$28,B9604)</f>
        <v>4.761</v>
      </c>
      <c r="G9604" s="25" t="n">
        <f aca="false">IF(OR(D9604="",E9604="",F9604=""),"",D9604*($B$7-$B$8-F9604-E9604))</f>
        <v>3554.39804645267</v>
      </c>
      <c r="H9604" s="25" t="n">
        <f aca="false">IF(D9604="","",D9604*$F$30)</f>
        <v>3997.85506352785</v>
      </c>
    </row>
    <row r="9605" customFormat="false" ht="15" hidden="false" customHeight="false" outlineLevel="0" collapsed="false">
      <c r="A9605" s="2" t="n">
        <v>9571</v>
      </c>
      <c r="B9605" s="2" t="n">
        <v>7</v>
      </c>
      <c r="C9605" s="22" t="n">
        <f aca="true">NORMSINV(MAX(RAND(),0.000000000001))</f>
        <v>-0.824116027016465</v>
      </c>
      <c r="D9605" s="24" t="n">
        <f aca="false">IF($B$11="","",$B$11*EXP($B$12*C9605))</f>
        <v>655.395103517335</v>
      </c>
      <c r="E9605" s="20" t="n">
        <f aca="true">IF($B$10="","",$B$10*(1-$B$14+2*$B$14*RAND()))</f>
        <v>4.07641499241094</v>
      </c>
      <c r="F9605" s="21" t="n">
        <f aca="false">INDEX($E$17:$E$28,B9605)</f>
        <v>4.761</v>
      </c>
      <c r="G9605" s="25" t="n">
        <f aca="false">IF(OR(D9605="",E9605="",F9605=""),"",D9605*($B$7-$B$8-F9605-E9605))</f>
        <v>2557.73510503403</v>
      </c>
      <c r="H9605" s="25" t="n">
        <f aca="false">IF(D9605="","",D9605*$F$30)</f>
        <v>3276.45120150386</v>
      </c>
    </row>
    <row r="9606" customFormat="false" ht="15" hidden="false" customHeight="false" outlineLevel="0" collapsed="false">
      <c r="A9606" s="2" t="n">
        <v>9572</v>
      </c>
      <c r="B9606" s="2" t="n">
        <v>8</v>
      </c>
      <c r="C9606" s="22" t="n">
        <f aca="true">NORMSINV(MAX(RAND(),0.000000000001))</f>
        <v>-0.545695266861205</v>
      </c>
      <c r="D9606" s="24" t="n">
        <f aca="false">IF($B$11="","",$B$11*EXP($B$12*C9606))</f>
        <v>736.975999101414</v>
      </c>
      <c r="E9606" s="20" t="n">
        <f aca="true">IF($B$10="","",$B$10*(1-$B$14+2*$B$14*RAND()))</f>
        <v>3.37689355704265</v>
      </c>
      <c r="F9606" s="21" t="n">
        <f aca="false">INDEX($E$17:$E$28,B9606)</f>
        <v>4.761</v>
      </c>
      <c r="G9606" s="25" t="n">
        <f aca="false">IF(OR(D9606="",E9606="",F9606=""),"",D9606*($B$7-$B$8-F9606-E9606))</f>
        <v>3391.64199376954</v>
      </c>
      <c r="H9606" s="25" t="n">
        <f aca="false">IF(D9606="","",D9606*$F$30)</f>
        <v>3684.29041470779</v>
      </c>
    </row>
    <row r="9607" customFormat="false" ht="15" hidden="false" customHeight="false" outlineLevel="0" collapsed="false">
      <c r="A9607" s="2" t="n">
        <v>9573</v>
      </c>
      <c r="B9607" s="2" t="n">
        <v>9</v>
      </c>
      <c r="C9607" s="22" t="n">
        <f aca="true">NORMSINV(MAX(RAND(),0.000000000001))</f>
        <v>0.447905035040547</v>
      </c>
      <c r="D9607" s="24" t="n">
        <f aca="false">IF($B$11="","",$B$11*EXP($B$12*C9607))</f>
        <v>1120.15772199023</v>
      </c>
      <c r="E9607" s="20" t="n">
        <f aca="true">IF($B$10="","",$B$10*(1-$B$14+2*$B$14*RAND()))</f>
        <v>3.99871129199586</v>
      </c>
      <c r="F9607" s="21" t="n">
        <f aca="false">INDEX($E$17:$E$28,B9607)</f>
        <v>4.761</v>
      </c>
      <c r="G9607" s="25" t="n">
        <f aca="false">IF(OR(D9607="",E9607="",F9607=""),"",D9607*($B$7-$B$8-F9607-E9607))</f>
        <v>4458.55113202135</v>
      </c>
      <c r="H9607" s="25" t="n">
        <f aca="false">IF(D9607="","",D9607*$F$30)</f>
        <v>5599.89248377355</v>
      </c>
    </row>
    <row r="9608" customFormat="false" ht="15" hidden="false" customHeight="false" outlineLevel="0" collapsed="false">
      <c r="A9608" s="2" t="n">
        <v>9574</v>
      </c>
      <c r="B9608" s="2" t="n">
        <v>10</v>
      </c>
      <c r="C9608" s="22" t="n">
        <f aca="true">NORMSINV(MAX(RAND(),0.000000000001))</f>
        <v>-0.0740245369234266</v>
      </c>
      <c r="D9608" s="24" t="n">
        <f aca="false">IF($B$11="","",$B$11*EXP($B$12*C9608))</f>
        <v>899.016480627626</v>
      </c>
      <c r="E9608" s="20" t="n">
        <f aca="true">IF($B$10="","",$B$10*(1-$B$14+2*$B$14*RAND()))</f>
        <v>4.1075515380217</v>
      </c>
      <c r="F9608" s="21" t="n">
        <f aca="false">INDEX($E$17:$E$28,B9608)</f>
        <v>4.761</v>
      </c>
      <c r="G9608" s="25" t="n">
        <f aca="false">IF(OR(D9608="",E9608="",F9608=""),"",D9608*($B$7-$B$8-F9608-E9608))</f>
        <v>3480.49597121897</v>
      </c>
      <c r="H9608" s="25" t="n">
        <f aca="false">IF(D9608="","",D9608*$F$30)</f>
        <v>4494.36318995363</v>
      </c>
    </row>
    <row r="9609" customFormat="false" ht="15" hidden="false" customHeight="false" outlineLevel="0" collapsed="false">
      <c r="A9609" s="2" t="n">
        <v>9575</v>
      </c>
      <c r="B9609" s="2" t="n">
        <v>11</v>
      </c>
      <c r="C9609" s="22" t="n">
        <f aca="true">NORMSINV(MAX(RAND(),0.000000000001))</f>
        <v>1.05688997781243</v>
      </c>
      <c r="D9609" s="24" t="n">
        <f aca="false">IF($B$11="","",$B$11*EXP($B$12*C9609))</f>
        <v>1447.84332757874</v>
      </c>
      <c r="E9609" s="20" t="n">
        <f aca="true">IF($B$10="","",$B$10*(1-$B$14+2*$B$14*RAND()))</f>
        <v>3.7687143347287</v>
      </c>
      <c r="F9609" s="21" t="n">
        <f aca="false">INDEX($E$17:$E$28,B9609)</f>
        <v>4.761</v>
      </c>
      <c r="G9609" s="25" t="n">
        <f aca="false">IF(OR(D9609="",E9609="",F9609=""),"",D9609*($B$7-$B$8-F9609-E9609))</f>
        <v>6095.83400766346</v>
      </c>
      <c r="H9609" s="25" t="n">
        <f aca="false">IF(D9609="","",D9609*$F$30)</f>
        <v>7238.05836323162</v>
      </c>
    </row>
    <row r="9610" customFormat="false" ht="15" hidden="false" customHeight="false" outlineLevel="0" collapsed="false">
      <c r="A9610" s="2" t="n">
        <v>9576</v>
      </c>
      <c r="B9610" s="2" t="n">
        <v>12</v>
      </c>
      <c r="C9610" s="22" t="n">
        <f aca="true">NORMSINV(MAX(RAND(),0.000000000001))</f>
        <v>-0.275225065515927</v>
      </c>
      <c r="D9610" s="24" t="n">
        <f aca="false">IF($B$11="","",$B$11*EXP($B$12*C9610))</f>
        <v>825.940131630212</v>
      </c>
      <c r="E9610" s="20" t="n">
        <f aca="true">IF($B$10="","",$B$10*(1-$B$14+2*$B$14*RAND()))</f>
        <v>3.92414339287047</v>
      </c>
      <c r="F9610" s="21" t="n">
        <f aca="false">INDEX($E$17:$E$28,B9610)</f>
        <v>4.761</v>
      </c>
      <c r="G9610" s="25" t="n">
        <f aca="false">IF(OR(D9610="",E9610="",F9610=""),"",D9610*($B$7-$B$8-F9610-E9610))</f>
        <v>3349.06879983419</v>
      </c>
      <c r="H9610" s="25" t="n">
        <f aca="false">IF(D9610="","",D9610*$F$30)</f>
        <v>4129.03990604575</v>
      </c>
    </row>
    <row r="9611" customFormat="false" ht="15" hidden="false" customHeight="false" outlineLevel="0" collapsed="false">
      <c r="A9611" s="2" t="n">
        <v>9577</v>
      </c>
      <c r="B9611" s="2" t="n">
        <v>1</v>
      </c>
      <c r="C9611" s="22" t="n">
        <f aca="true">NORMSINV(MAX(RAND(),0.000000000001))</f>
        <v>-0.917218479111158</v>
      </c>
      <c r="D9611" s="24" t="n">
        <f aca="false">IF($B$11="","",$B$11*EXP($B$12*C9611))</f>
        <v>630.181612193905</v>
      </c>
      <c r="E9611" s="20" t="n">
        <f aca="true">IF($B$10="","",$B$10*(1-$B$14+2*$B$14*RAND()))</f>
        <v>3.92556203887464</v>
      </c>
      <c r="F9611" s="21" t="n">
        <f aca="false">INDEX($E$17:$E$28,B9611)</f>
        <v>4.92562580645161</v>
      </c>
      <c r="G9611" s="25" t="n">
        <f aca="false">IF(OR(D9611="",E9611="",F9611=""),"",D9611*($B$7-$B$8-F9611-E9611))</f>
        <v>2450.65791315156</v>
      </c>
      <c r="H9611" s="25" t="n">
        <f aca="false">IF(D9611="","",D9611*$F$30)</f>
        <v>3150.40391567977</v>
      </c>
    </row>
    <row r="9612" customFormat="false" ht="15" hidden="false" customHeight="false" outlineLevel="0" collapsed="false">
      <c r="A9612" s="2" t="n">
        <v>9578</v>
      </c>
      <c r="B9612" s="2" t="n">
        <v>2</v>
      </c>
      <c r="C9612" s="22" t="n">
        <f aca="true">NORMSINV(MAX(RAND(),0.000000000001))</f>
        <v>-0.971452334733248</v>
      </c>
      <c r="D9612" s="24" t="n">
        <f aca="false">IF($B$11="","",$B$11*EXP($B$12*C9612))</f>
        <v>615.943811769537</v>
      </c>
      <c r="E9612" s="20" t="n">
        <f aca="true">IF($B$10="","",$B$10*(1-$B$14+2*$B$14*RAND()))</f>
        <v>3.69740555951042</v>
      </c>
      <c r="F9612" s="21" t="n">
        <f aca="false">INDEX($E$17:$E$28,B9612)</f>
        <v>5.0612</v>
      </c>
      <c r="G9612" s="25" t="n">
        <f aca="false">IF(OR(D9612="",E9612="",F9612=""),"",D9612*($B$7-$B$8-F9612-E9612))</f>
        <v>2452.31526783319</v>
      </c>
      <c r="H9612" s="25" t="n">
        <f aca="false">IF(D9612="","",D9612*$F$30)</f>
        <v>3079.22630379827</v>
      </c>
    </row>
    <row r="9613" customFormat="false" ht="15" hidden="false" customHeight="false" outlineLevel="0" collapsed="false">
      <c r="A9613" s="2" t="n">
        <v>9579</v>
      </c>
      <c r="B9613" s="2" t="n">
        <v>3</v>
      </c>
      <c r="C9613" s="22" t="n">
        <f aca="true">NORMSINV(MAX(RAND(),0.000000000001))</f>
        <v>0.983858930785345</v>
      </c>
      <c r="D9613" s="24" t="n">
        <f aca="false">IF($B$11="","",$B$11*EXP($B$12*C9613))</f>
        <v>1403.96767783504</v>
      </c>
      <c r="E9613" s="20" t="n">
        <f aca="true">IF($B$10="","",$B$10*(1-$B$14+2*$B$14*RAND()))</f>
        <v>3.95000798932522</v>
      </c>
      <c r="F9613" s="21" t="n">
        <f aca="false">INDEX($E$17:$E$28,B9613)</f>
        <v>5.0612</v>
      </c>
      <c r="G9613" s="25" t="n">
        <f aca="false">IF(OR(D9613="",E9613="",F9613=""),"",D9613*($B$7-$B$8-F9613-E9613))</f>
        <v>5235.10346035692</v>
      </c>
      <c r="H9613" s="25" t="n">
        <f aca="false">IF(D9613="","",D9613*$F$30)</f>
        <v>7018.71521503294</v>
      </c>
    </row>
    <row r="9614" customFormat="false" ht="15" hidden="false" customHeight="false" outlineLevel="0" collapsed="false">
      <c r="A9614" s="2" t="n">
        <v>9580</v>
      </c>
      <c r="B9614" s="2" t="n">
        <v>4</v>
      </c>
      <c r="C9614" s="22" t="n">
        <f aca="true">NORMSINV(MAX(RAND(),0.000000000001))</f>
        <v>1.19947795324617</v>
      </c>
      <c r="D9614" s="24" t="n">
        <f aca="false">IF($B$11="","",$B$11*EXP($B$12*C9614))</f>
        <v>1537.49862034804</v>
      </c>
      <c r="E9614" s="20" t="n">
        <f aca="true">IF($B$10="","",$B$10*(1-$B$14+2*$B$14*RAND()))</f>
        <v>4.08510756689466</v>
      </c>
      <c r="F9614" s="21" t="n">
        <f aca="false">INDEX($E$17:$E$28,B9614)</f>
        <v>4.89657419354839</v>
      </c>
      <c r="G9614" s="25" t="n">
        <f aca="false">IF(OR(D9614="",E9614="",F9614=""),"",D9614*($B$7-$B$8-F9614-E9614))</f>
        <v>5778.40910814769</v>
      </c>
      <c r="H9614" s="25" t="n">
        <f aca="false">IF(D9614="","",D9614*$F$30)</f>
        <v>7686.26310284391</v>
      </c>
    </row>
    <row r="9615" customFormat="false" ht="15" hidden="false" customHeight="false" outlineLevel="0" collapsed="false">
      <c r="A9615" s="2" t="n">
        <v>9581</v>
      </c>
      <c r="B9615" s="2" t="n">
        <v>5</v>
      </c>
      <c r="C9615" s="22" t="n">
        <f aca="true">NORMSINV(MAX(RAND(),0.000000000001))</f>
        <v>-0.374562891494343</v>
      </c>
      <c r="D9615" s="24" t="n">
        <f aca="false">IF($B$11="","",$B$11*EXP($B$12*C9615))</f>
        <v>792.081825869806</v>
      </c>
      <c r="E9615" s="20" t="n">
        <f aca="true">IF($B$10="","",$B$10*(1-$B$14+2*$B$14*RAND()))</f>
        <v>3.95533231222494</v>
      </c>
      <c r="F9615" s="21" t="n">
        <f aca="false">INDEX($E$17:$E$28,B9615)</f>
        <v>4.761</v>
      </c>
      <c r="G9615" s="25" t="n">
        <f aca="false">IF(OR(D9615="",E9615="",F9615=""),"",D9615*($B$7-$B$8-F9615-E9615))</f>
        <v>3187.07404882621</v>
      </c>
      <c r="H9615" s="25" t="n">
        <f aca="false">IF(D9615="","",D9615*$F$30)</f>
        <v>3959.77546388834</v>
      </c>
    </row>
    <row r="9616" customFormat="false" ht="15" hidden="false" customHeight="false" outlineLevel="0" collapsed="false">
      <c r="A9616" s="2" t="n">
        <v>9582</v>
      </c>
      <c r="B9616" s="2" t="n">
        <v>6</v>
      </c>
      <c r="C9616" s="22" t="n">
        <f aca="true">NORMSINV(MAX(RAND(),0.000000000001))</f>
        <v>-1.46365283962044</v>
      </c>
      <c r="D9616" s="24" t="n">
        <f aca="false">IF($B$11="","",$B$11*EXP($B$12*C9616))</f>
        <v>500.5758589933</v>
      </c>
      <c r="E9616" s="20" t="n">
        <f aca="true">IF($B$10="","",$B$10*(1-$B$14+2*$B$14*RAND()))</f>
        <v>4.09052898897582</v>
      </c>
      <c r="F9616" s="21" t="n">
        <f aca="false">INDEX($E$17:$E$28,B9616)</f>
        <v>4.761</v>
      </c>
      <c r="G9616" s="25" t="n">
        <f aca="false">IF(OR(D9616="",E9616="",F9616=""),"",D9616*($B$7-$B$8-F9616-E9616))</f>
        <v>1946.47471651398</v>
      </c>
      <c r="H9616" s="25" t="n">
        <f aca="false">IF(D9616="","",D9616*$F$30)</f>
        <v>2502.47883427931</v>
      </c>
    </row>
    <row r="9617" customFormat="false" ht="15" hidden="false" customHeight="false" outlineLevel="0" collapsed="false">
      <c r="A9617" s="2" t="n">
        <v>9583</v>
      </c>
      <c r="B9617" s="2" t="n">
        <v>7</v>
      </c>
      <c r="C9617" s="22" t="n">
        <f aca="true">NORMSINV(MAX(RAND(),0.000000000001))</f>
        <v>-0.711375865002441</v>
      </c>
      <c r="D9617" s="24" t="n">
        <f aca="false">IF($B$11="","",$B$11*EXP($B$12*C9617))</f>
        <v>687.280938555581</v>
      </c>
      <c r="E9617" s="20" t="n">
        <f aca="true">IF($B$10="","",$B$10*(1-$B$14+2*$B$14*RAND()))</f>
        <v>3.60526704668685</v>
      </c>
      <c r="F9617" s="21" t="n">
        <f aca="false">INDEX($E$17:$E$28,B9617)</f>
        <v>4.761</v>
      </c>
      <c r="G9617" s="25" t="n">
        <f aca="false">IF(OR(D9617="",E9617="",F9617=""),"",D9617*($B$7-$B$8-F9617-E9617))</f>
        <v>3005.98328914454</v>
      </c>
      <c r="H9617" s="25" t="n">
        <f aca="false">IF(D9617="","",D9617*$F$30)</f>
        <v>3435.85486802706</v>
      </c>
    </row>
    <row r="9618" customFormat="false" ht="15" hidden="false" customHeight="false" outlineLevel="0" collapsed="false">
      <c r="A9618" s="2" t="n">
        <v>9584</v>
      </c>
      <c r="B9618" s="2" t="n">
        <v>8</v>
      </c>
      <c r="C9618" s="22" t="n">
        <f aca="true">NORMSINV(MAX(RAND(),0.000000000001))</f>
        <v>0.202149038867362</v>
      </c>
      <c r="D9618" s="24" t="n">
        <f aca="false">IF($B$11="","",$B$11*EXP($B$12*C9618))</f>
        <v>1009.96559003166</v>
      </c>
      <c r="E9618" s="20" t="n">
        <f aca="true">IF($B$10="","",$B$10*(1-$B$14+2*$B$14*RAND()))</f>
        <v>3.98560566795432</v>
      </c>
      <c r="F9618" s="21" t="n">
        <f aca="false">INDEX($E$17:$E$28,B9618)</f>
        <v>4.761</v>
      </c>
      <c r="G9618" s="25" t="n">
        <f aca="false">IF(OR(D9618="",E9618="",F9618=""),"",D9618*($B$7-$B$8-F9618-E9618))</f>
        <v>4033.1908627936</v>
      </c>
      <c r="H9618" s="25" t="n">
        <f aca="false">IF(D9618="","",D9618*$F$30)</f>
        <v>5049.01997768628</v>
      </c>
    </row>
    <row r="9619" customFormat="false" ht="15" hidden="false" customHeight="false" outlineLevel="0" collapsed="false">
      <c r="A9619" s="2" t="n">
        <v>9585</v>
      </c>
      <c r="B9619" s="2" t="n">
        <v>9</v>
      </c>
      <c r="C9619" s="22" t="n">
        <f aca="true">NORMSINV(MAX(RAND(),0.000000000001))</f>
        <v>0.360969383109815</v>
      </c>
      <c r="D9619" s="24" t="n">
        <f aca="false">IF($B$11="","",$B$11*EXP($B$12*C9619))</f>
        <v>1079.86686981008</v>
      </c>
      <c r="E9619" s="20" t="n">
        <f aca="true">IF($B$10="","",$B$10*(1-$B$14+2*$B$14*RAND()))</f>
        <v>4.00971198727528</v>
      </c>
      <c r="F9619" s="21" t="n">
        <f aca="false">INDEX($E$17:$E$28,B9619)</f>
        <v>4.761</v>
      </c>
      <c r="G9619" s="25" t="n">
        <f aca="false">IF(OR(D9619="",E9619="",F9619=""),"",D9619*($B$7-$B$8-F9619-E9619))</f>
        <v>4286.3026216757</v>
      </c>
      <c r="H9619" s="25" t="n">
        <f aca="false">IF(D9619="","",D9619*$F$30)</f>
        <v>5398.47045555453</v>
      </c>
    </row>
    <row r="9620" customFormat="false" ht="15" hidden="false" customHeight="false" outlineLevel="0" collapsed="false">
      <c r="A9620" s="2" t="n">
        <v>9586</v>
      </c>
      <c r="B9620" s="2" t="n">
        <v>10</v>
      </c>
      <c r="C9620" s="22" t="n">
        <f aca="true">NORMSINV(MAX(RAND(),0.000000000001))</f>
        <v>1.01914900567563</v>
      </c>
      <c r="D9620" s="24" t="n">
        <f aca="false">IF($B$11="","",$B$11*EXP($B$12*C9620))</f>
        <v>1425.00072703668</v>
      </c>
      <c r="E9620" s="20" t="n">
        <f aca="true">IF($B$10="","",$B$10*(1-$B$14+2*$B$14*RAND()))</f>
        <v>4.09770259740648</v>
      </c>
      <c r="F9620" s="21" t="n">
        <f aca="false">INDEX($E$17:$E$28,B9620)</f>
        <v>4.761</v>
      </c>
      <c r="G9620" s="25" t="n">
        <f aca="false">IF(OR(D9620="",E9620="",F9620=""),"",D9620*($B$7-$B$8-F9620-E9620))</f>
        <v>5530.85162054135</v>
      </c>
      <c r="H9620" s="25" t="n">
        <f aca="false">IF(D9620="","",D9620*$F$30)</f>
        <v>7123.86363460178</v>
      </c>
    </row>
    <row r="9621" customFormat="false" ht="15" hidden="false" customHeight="false" outlineLevel="0" collapsed="false">
      <c r="A9621" s="2" t="n">
        <v>9587</v>
      </c>
      <c r="B9621" s="2" t="n">
        <v>11</v>
      </c>
      <c r="C9621" s="22" t="n">
        <f aca="true">NORMSINV(MAX(RAND(),0.000000000001))</f>
        <v>0.0308105071906544</v>
      </c>
      <c r="D9621" s="24" t="n">
        <f aca="false">IF($B$11="","",$B$11*EXP($B$12*C9621))</f>
        <v>939.61977309454</v>
      </c>
      <c r="E9621" s="20" t="n">
        <f aca="true">IF($B$10="","",$B$10*(1-$B$14+2*$B$14*RAND()))</f>
        <v>3.68176897039242</v>
      </c>
      <c r="F9621" s="21" t="n">
        <f aca="false">INDEX($E$17:$E$28,B9621)</f>
        <v>4.761</v>
      </c>
      <c r="G9621" s="25" t="n">
        <f aca="false">IF(OR(D9621="",E9621="",F9621=""),"",D9621*($B$7-$B$8-F9621-E9621))</f>
        <v>4037.76324497469</v>
      </c>
      <c r="H9621" s="25" t="n">
        <f aca="false">IF(D9621="","",D9621*$F$30)</f>
        <v>4697.34716965422</v>
      </c>
    </row>
    <row r="9622" customFormat="false" ht="15" hidden="false" customHeight="false" outlineLevel="0" collapsed="false">
      <c r="A9622" s="2" t="n">
        <v>9588</v>
      </c>
      <c r="B9622" s="2" t="n">
        <v>12</v>
      </c>
      <c r="C9622" s="22" t="n">
        <f aca="true">NORMSINV(MAX(RAND(),0.000000000001))</f>
        <v>1.05691445049707</v>
      </c>
      <c r="D9622" s="24" t="n">
        <f aca="false">IF($B$11="","",$B$11*EXP($B$12*C9622))</f>
        <v>1447.85825775658</v>
      </c>
      <c r="E9622" s="20" t="n">
        <f aca="true">IF($B$10="","",$B$10*(1-$B$14+2*$B$14*RAND()))</f>
        <v>3.62139240697062</v>
      </c>
      <c r="F9622" s="21" t="n">
        <f aca="false">INDEX($E$17:$E$28,B9622)</f>
        <v>4.761</v>
      </c>
      <c r="G9622" s="25" t="n">
        <f aca="false">IF(OR(D9622="",E9622="",F9622=""),"",D9622*($B$7-$B$8-F9622-E9622))</f>
        <v>6309.19813763036</v>
      </c>
      <c r="H9622" s="25" t="n">
        <f aca="false">IF(D9622="","",D9622*$F$30)</f>
        <v>7238.13300217669</v>
      </c>
    </row>
    <row r="9623" customFormat="false" ht="15" hidden="false" customHeight="false" outlineLevel="0" collapsed="false">
      <c r="A9623" s="2" t="n">
        <v>9589</v>
      </c>
      <c r="B9623" s="2" t="n">
        <v>1</v>
      </c>
      <c r="C9623" s="22" t="n">
        <f aca="true">NORMSINV(MAX(RAND(),0.000000000001))</f>
        <v>-1.17209723307871</v>
      </c>
      <c r="D9623" s="24" t="n">
        <f aca="false">IF($B$11="","",$B$11*EXP($B$12*C9623))</f>
        <v>566.009460649453</v>
      </c>
      <c r="E9623" s="20" t="n">
        <f aca="true">IF($B$10="","",$B$10*(1-$B$14+2*$B$14*RAND()))</f>
        <v>3.46653197811055</v>
      </c>
      <c r="F9623" s="21" t="n">
        <f aca="false">INDEX($E$17:$E$28,B9623)</f>
        <v>4.92562580645161</v>
      </c>
      <c r="G9623" s="25" t="n">
        <f aca="false">IF(OR(D9623="",E9623="",F9623=""),"",D9623*($B$7-$B$8-F9623-E9623))</f>
        <v>2460.9198273489</v>
      </c>
      <c r="H9623" s="25" t="n">
        <f aca="false">IF(D9623="","",D9623*$F$30)</f>
        <v>2829.59449567875</v>
      </c>
    </row>
    <row r="9624" customFormat="false" ht="15" hidden="false" customHeight="false" outlineLevel="0" collapsed="false">
      <c r="A9624" s="2" t="n">
        <v>9590</v>
      </c>
      <c r="B9624" s="2" t="n">
        <v>2</v>
      </c>
      <c r="C9624" s="22" t="n">
        <f aca="true">NORMSINV(MAX(RAND(),0.000000000001))</f>
        <v>-1.19483901108102</v>
      </c>
      <c r="D9624" s="24" t="n">
        <f aca="false">IF($B$11="","",$B$11*EXP($B$12*C9624))</f>
        <v>560.611515236352</v>
      </c>
      <c r="E9624" s="20" t="n">
        <f aca="true">IF($B$10="","",$B$10*(1-$B$14+2*$B$14*RAND()))</f>
        <v>3.51022994573302</v>
      </c>
      <c r="F9624" s="21" t="n">
        <f aca="false">INDEX($E$17:$E$28,B9624)</f>
        <v>5.0612</v>
      </c>
      <c r="G9624" s="25" t="n">
        <f aca="false">IF(OR(D9624="",E9624="",F9624=""),"",D9624*($B$7-$B$8-F9624-E9624))</f>
        <v>2336.94837449149</v>
      </c>
      <c r="H9624" s="25" t="n">
        <f aca="false">IF(D9624="","",D9624*$F$30)</f>
        <v>2802.60908696957</v>
      </c>
    </row>
    <row r="9625" customFormat="false" ht="15" hidden="false" customHeight="false" outlineLevel="0" collapsed="false">
      <c r="A9625" s="2" t="n">
        <v>9591</v>
      </c>
      <c r="B9625" s="2" t="n">
        <v>3</v>
      </c>
      <c r="C9625" s="22" t="n">
        <f aca="true">NORMSINV(MAX(RAND(),0.000000000001))</f>
        <v>-0.291643342307984</v>
      </c>
      <c r="D9625" s="24" t="n">
        <f aca="false">IF($B$11="","",$B$11*EXP($B$12*C9625))</f>
        <v>820.245910624432</v>
      </c>
      <c r="E9625" s="20" t="n">
        <f aca="true">IF($B$10="","",$B$10*(1-$B$14+2*$B$14*RAND()))</f>
        <v>3.48280121163802</v>
      </c>
      <c r="F9625" s="21" t="n">
        <f aca="false">INDEX($E$17:$E$28,B9625)</f>
        <v>5.0612</v>
      </c>
      <c r="G9625" s="25" t="n">
        <f aca="false">IF(OR(D9625="",E9625="",F9625=""),"",D9625*($B$7-$B$8-F9625-E9625))</f>
        <v>3441.75084713899</v>
      </c>
      <c r="H9625" s="25" t="n">
        <f aca="false">IF(D9625="","",D9625*$F$30)</f>
        <v>4100.57335639366</v>
      </c>
    </row>
    <row r="9626" customFormat="false" ht="15" hidden="false" customHeight="false" outlineLevel="0" collapsed="false">
      <c r="A9626" s="2" t="n">
        <v>9592</v>
      </c>
      <c r="B9626" s="2" t="n">
        <v>4</v>
      </c>
      <c r="C9626" s="22" t="n">
        <f aca="true">NORMSINV(MAX(RAND(),0.000000000001))</f>
        <v>-0.122945600033552</v>
      </c>
      <c r="D9626" s="24" t="n">
        <f aca="false">IF($B$11="","",$B$11*EXP($B$12*C9626))</f>
        <v>880.674147169659</v>
      </c>
      <c r="E9626" s="20" t="n">
        <f aca="true">IF($B$10="","",$B$10*(1-$B$14+2*$B$14*RAND()))</f>
        <v>3.97861622800295</v>
      </c>
      <c r="F9626" s="21" t="n">
        <f aca="false">INDEX($E$17:$E$28,B9626)</f>
        <v>4.89657419354839</v>
      </c>
      <c r="G9626" s="25" t="n">
        <f aca="false">IF(OR(D9626="",E9626="",F9626=""),"",D9626*($B$7-$B$8-F9626-E9626))</f>
        <v>3403.6378794734</v>
      </c>
      <c r="H9626" s="25" t="n">
        <f aca="false">IF(D9626="","",D9626*$F$30)</f>
        <v>4402.66619653056</v>
      </c>
    </row>
    <row r="9627" customFormat="false" ht="15" hidden="false" customHeight="false" outlineLevel="0" collapsed="false">
      <c r="A9627" s="2" t="n">
        <v>9593</v>
      </c>
      <c r="B9627" s="2" t="n">
        <v>5</v>
      </c>
      <c r="C9627" s="22" t="n">
        <f aca="true">NORMSINV(MAX(RAND(),0.000000000001))</f>
        <v>1.8675426364836</v>
      </c>
      <c r="D9627" s="24" t="n">
        <f aca="false">IF($B$11="","",$B$11*EXP($B$12*C9627))</f>
        <v>2037.36358466735</v>
      </c>
      <c r="E9627" s="20" t="n">
        <f aca="true">IF($B$10="","",$B$10*(1-$B$14+2*$B$14*RAND()))</f>
        <v>3.37970811695666</v>
      </c>
      <c r="F9627" s="21" t="n">
        <f aca="false">INDEX($E$17:$E$28,B9627)</f>
        <v>4.761</v>
      </c>
      <c r="G9627" s="25" t="n">
        <f aca="false">IF(OR(D9627="",E9627="",F9627=""),"",D9627*($B$7-$B$8-F9627-E9627))</f>
        <v>9370.4297977686</v>
      </c>
      <c r="H9627" s="25" t="n">
        <f aca="false">IF(D9627="","",D9627*$F$30)</f>
        <v>10185.188032469</v>
      </c>
    </row>
    <row r="9628" customFormat="false" ht="15" hidden="false" customHeight="false" outlineLevel="0" collapsed="false">
      <c r="A9628" s="2" t="n">
        <v>9594</v>
      </c>
      <c r="B9628" s="2" t="n">
        <v>6</v>
      </c>
      <c r="C9628" s="22" t="n">
        <f aca="true">NORMSINV(MAX(RAND(),0.000000000001))</f>
        <v>-0.908355737151881</v>
      </c>
      <c r="D9628" s="24" t="n">
        <f aca="false">IF($B$11="","",$B$11*EXP($B$12*C9628))</f>
        <v>632.539399202269</v>
      </c>
      <c r="E9628" s="20" t="n">
        <f aca="true">IF($B$10="","",$B$10*(1-$B$14+2*$B$14*RAND()))</f>
        <v>3.4524283092467</v>
      </c>
      <c r="F9628" s="21" t="n">
        <f aca="false">INDEX($E$17:$E$28,B9628)</f>
        <v>4.761</v>
      </c>
      <c r="G9628" s="25" t="n">
        <f aca="false">IF(OR(D9628="",E9628="",F9628=""),"",D9628*($B$7-$B$8-F9628-E9628))</f>
        <v>2863.23493771509</v>
      </c>
      <c r="H9628" s="25" t="n">
        <f aca="false">IF(D9628="","",D9628*$F$30)</f>
        <v>3162.19096449198</v>
      </c>
    </row>
    <row r="9629" customFormat="false" ht="15" hidden="false" customHeight="false" outlineLevel="0" collapsed="false">
      <c r="A9629" s="2" t="n">
        <v>9595</v>
      </c>
      <c r="B9629" s="2" t="n">
        <v>7</v>
      </c>
      <c r="C9629" s="22" t="n">
        <f aca="true">NORMSINV(MAX(RAND(),0.000000000001))</f>
        <v>-0.533801416350348</v>
      </c>
      <c r="D9629" s="24" t="n">
        <f aca="false">IF($B$11="","",$B$11*EXP($B$12*C9629))</f>
        <v>740.678746647151</v>
      </c>
      <c r="E9629" s="20" t="n">
        <f aca="true">IF($B$10="","",$B$10*(1-$B$14+2*$B$14*RAND()))</f>
        <v>3.78757967145088</v>
      </c>
      <c r="F9629" s="21" t="n">
        <f aca="false">INDEX($E$17:$E$28,B9629)</f>
        <v>4.761</v>
      </c>
      <c r="G9629" s="25" t="n">
        <f aca="false">IF(OR(D9629="",E9629="",F9629=""),"",D9629*($B$7-$B$8-F9629-E9629))</f>
        <v>3104.49595562116</v>
      </c>
      <c r="H9629" s="25" t="n">
        <f aca="false">IF(D9629="","",D9629*$F$30)</f>
        <v>3702.80119023844</v>
      </c>
    </row>
    <row r="9630" customFormat="false" ht="15" hidden="false" customHeight="false" outlineLevel="0" collapsed="false">
      <c r="A9630" s="2" t="n">
        <v>9596</v>
      </c>
      <c r="B9630" s="2" t="n">
        <v>8</v>
      </c>
      <c r="C9630" s="22" t="n">
        <f aca="true">NORMSINV(MAX(RAND(),0.000000000001))</f>
        <v>1.08855447008771</v>
      </c>
      <c r="D9630" s="24" t="n">
        <f aca="false">IF($B$11="","",$B$11*EXP($B$12*C9630))</f>
        <v>1467.29039548556</v>
      </c>
      <c r="E9630" s="20" t="n">
        <f aca="true">IF($B$10="","",$B$10*(1-$B$14+2*$B$14*RAND()))</f>
        <v>3.37793164258411</v>
      </c>
      <c r="F9630" s="21" t="n">
        <f aca="false">INDEX($E$17:$E$28,B9630)</f>
        <v>4.761</v>
      </c>
      <c r="G9630" s="25" t="n">
        <f aca="false">IF(OR(D9630="",E9630="",F9630=""),"",D9630*($B$7-$B$8-F9630-E9630))</f>
        <v>6751.10340980886</v>
      </c>
      <c r="H9630" s="25" t="n">
        <f aca="false">IF(D9630="","",D9630*$F$30)</f>
        <v>7335.27814511141</v>
      </c>
    </row>
    <row r="9631" customFormat="false" ht="15" hidden="false" customHeight="false" outlineLevel="0" collapsed="false">
      <c r="A9631" s="2" t="n">
        <v>9597</v>
      </c>
      <c r="B9631" s="2" t="n">
        <v>9</v>
      </c>
      <c r="C9631" s="22" t="n">
        <f aca="true">NORMSINV(MAX(RAND(),0.000000000001))</f>
        <v>-1.14187245417374</v>
      </c>
      <c r="D9631" s="24" t="n">
        <f aca="false">IF($B$11="","",$B$11*EXP($B$12*C9631))</f>
        <v>573.264083477071</v>
      </c>
      <c r="E9631" s="20" t="n">
        <f aca="true">IF($B$10="","",$B$10*(1-$B$14+2*$B$14*RAND()))</f>
        <v>3.4867133338398</v>
      </c>
      <c r="F9631" s="21" t="n">
        <f aca="false">INDEX($E$17:$E$28,B9631)</f>
        <v>4.761</v>
      </c>
      <c r="G9631" s="25" t="n">
        <f aca="false">IF(OR(D9631="",E9631="",F9631=""),"",D9631*($B$7-$B$8-F9631-E9631))</f>
        <v>2575.26659839259</v>
      </c>
      <c r="H9631" s="25" t="n">
        <f aca="false">IF(D9631="","",D9631*$F$30)</f>
        <v>2865.86180611857</v>
      </c>
    </row>
    <row r="9632" customFormat="false" ht="15" hidden="false" customHeight="false" outlineLevel="0" collapsed="false">
      <c r="A9632" s="2" t="n">
        <v>9598</v>
      </c>
      <c r="B9632" s="2" t="n">
        <v>10</v>
      </c>
      <c r="C9632" s="22" t="n">
        <f aca="true">NORMSINV(MAX(RAND(),0.000000000001))</f>
        <v>-0.72916836448197</v>
      </c>
      <c r="D9632" s="24" t="n">
        <f aca="false">IF($B$11="","",$B$11*EXP($B$12*C9632))</f>
        <v>682.147553403298</v>
      </c>
      <c r="E9632" s="20" t="n">
        <f aca="true">IF($B$10="","",$B$10*(1-$B$14+2*$B$14*RAND()))</f>
        <v>3.58595583236015</v>
      </c>
      <c r="F9632" s="21" t="n">
        <f aca="false">INDEX($E$17:$E$28,B9632)</f>
        <v>4.761</v>
      </c>
      <c r="G9632" s="25" t="n">
        <f aca="false">IF(OR(D9632="",E9632="",F9632=""),"",D9632*($B$7-$B$8-F9632-E9632))</f>
        <v>2996.70433094815</v>
      </c>
      <c r="H9632" s="25" t="n">
        <f aca="false">IF(D9632="","",D9632*$F$30)</f>
        <v>3410.19204897377</v>
      </c>
    </row>
    <row r="9633" customFormat="false" ht="15" hidden="false" customHeight="false" outlineLevel="0" collapsed="false">
      <c r="A9633" s="2" t="n">
        <v>9599</v>
      </c>
      <c r="B9633" s="2" t="n">
        <v>11</v>
      </c>
      <c r="C9633" s="22" t="n">
        <f aca="true">NORMSINV(MAX(RAND(),0.000000000001))</f>
        <v>-0.408442146351284</v>
      </c>
      <c r="D9633" s="24" t="n">
        <f aca="false">IF($B$11="","",$B$11*EXP($B$12*C9633))</f>
        <v>780.854734820931</v>
      </c>
      <c r="E9633" s="20" t="n">
        <f aca="true">IF($B$10="","",$B$10*(1-$B$14+2*$B$14*RAND()))</f>
        <v>4.09278796177445</v>
      </c>
      <c r="F9633" s="21" t="n">
        <f aca="false">INDEX($E$17:$E$28,B9633)</f>
        <v>4.761</v>
      </c>
      <c r="G9633" s="25" t="n">
        <f aca="false">IF(OR(D9633="",E9633="",F9633=""),"",D9633*($B$7-$B$8-F9633-E9633))</f>
        <v>3034.56707056652</v>
      </c>
      <c r="H9633" s="25" t="n">
        <f aca="false">IF(D9633="","",D9633*$F$30)</f>
        <v>3903.6489903168</v>
      </c>
    </row>
    <row r="9634" customFormat="false" ht="15" hidden="false" customHeight="false" outlineLevel="0" collapsed="false">
      <c r="A9634" s="2" t="n">
        <v>9600</v>
      </c>
      <c r="B9634" s="2" t="n">
        <v>12</v>
      </c>
      <c r="C9634" s="22" t="n">
        <f aca="true">NORMSINV(MAX(RAND(),0.000000000001))</f>
        <v>0.63785172711962</v>
      </c>
      <c r="D9634" s="24" t="n">
        <f aca="false">IF($B$11="","",$B$11*EXP($B$12*C9634))</f>
        <v>1213.49738252487</v>
      </c>
      <c r="E9634" s="20" t="n">
        <f aca="true">IF($B$10="","",$B$10*(1-$B$14+2*$B$14*RAND()))</f>
        <v>3.4270633048972</v>
      </c>
      <c r="F9634" s="21" t="n">
        <f aca="false">INDEX($E$17:$E$28,B9634)</f>
        <v>4.761</v>
      </c>
      <c r="G9634" s="25" t="n">
        <f aca="false">IF(OR(D9634="",E9634="",F9634=""),"",D9634*($B$7-$B$8-F9634-E9634))</f>
        <v>5523.76326492616</v>
      </c>
      <c r="H9634" s="25" t="n">
        <f aca="false">IF(D9634="","",D9634*$F$30)</f>
        <v>6066.51611471834</v>
      </c>
    </row>
    <row r="9635" customFormat="false" ht="15" hidden="false" customHeight="false" outlineLevel="0" collapsed="false">
      <c r="A9635" s="2" t="n">
        <v>9601</v>
      </c>
      <c r="B9635" s="2" t="n">
        <v>1</v>
      </c>
      <c r="C9635" s="22" t="n">
        <f aca="true">NORMSINV(MAX(RAND(),0.000000000001))</f>
        <v>0.200483061218457</v>
      </c>
      <c r="D9635" s="24" t="n">
        <f aca="false">IF($B$11="","",$B$11*EXP($B$12*C9635))</f>
        <v>1009.25685666223</v>
      </c>
      <c r="E9635" s="20" t="n">
        <f aca="true">IF($B$10="","",$B$10*(1-$B$14+2*$B$14*RAND()))</f>
        <v>3.42652222432939</v>
      </c>
      <c r="F9635" s="21" t="n">
        <f aca="false">INDEX($E$17:$E$28,B9635)</f>
        <v>4.92562580645161</v>
      </c>
      <c r="G9635" s="25" t="n">
        <f aca="false">IF(OR(D9635="",E9635="",F9635=""),"",D9635*($B$7-$B$8-F9635-E9635))</f>
        <v>4428.46968595314</v>
      </c>
      <c r="H9635" s="25" t="n">
        <f aca="false">IF(D9635="","",D9635*$F$30)</f>
        <v>5045.47687782581</v>
      </c>
    </row>
    <row r="9636" customFormat="false" ht="15" hidden="false" customHeight="false" outlineLevel="0" collapsed="false">
      <c r="A9636" s="2" t="n">
        <v>9602</v>
      </c>
      <c r="B9636" s="2" t="n">
        <v>2</v>
      </c>
      <c r="C9636" s="22" t="n">
        <f aca="true">NORMSINV(MAX(RAND(),0.000000000001))</f>
        <v>-0.167869820628096</v>
      </c>
      <c r="D9636" s="24" t="n">
        <f aca="false">IF($B$11="","",$B$11*EXP($B$12*C9636))</f>
        <v>864.160182783471</v>
      </c>
      <c r="E9636" s="20" t="n">
        <f aca="true">IF($B$10="","",$B$10*(1-$B$14+2*$B$14*RAND()))</f>
        <v>3.85738879639938</v>
      </c>
      <c r="F9636" s="21" t="n">
        <f aca="false">INDEX($E$17:$E$28,B9636)</f>
        <v>5.0612</v>
      </c>
      <c r="G9636" s="25" t="n">
        <f aca="false">IF(OR(D9636="",E9636="",F9636=""),"",D9636*($B$7-$B$8-F9636-E9636))</f>
        <v>3302.31140419432</v>
      </c>
      <c r="H9636" s="25" t="n">
        <f aca="false">IF(D9636="","",D9636*$F$30)</f>
        <v>4320.10958577113</v>
      </c>
    </row>
    <row r="9637" customFormat="false" ht="15" hidden="false" customHeight="false" outlineLevel="0" collapsed="false">
      <c r="A9637" s="2" t="n">
        <v>9603</v>
      </c>
      <c r="B9637" s="2" t="n">
        <v>3</v>
      </c>
      <c r="C9637" s="22" t="n">
        <f aca="true">NORMSINV(MAX(RAND(),0.000000000001))</f>
        <v>-1.55531187885335</v>
      </c>
      <c r="D9637" s="24" t="n">
        <f aca="false">IF($B$11="","",$B$11*EXP($B$12*C9637))</f>
        <v>481.611197720286</v>
      </c>
      <c r="E9637" s="20" t="n">
        <f aca="true">IF($B$10="","",$B$10*(1-$B$14+2*$B$14*RAND()))</f>
        <v>3.69594460099681</v>
      </c>
      <c r="F9637" s="21" t="n">
        <f aca="false">INDEX($E$17:$E$28,B9637)</f>
        <v>5.0612</v>
      </c>
      <c r="G9637" s="25" t="n">
        <f aca="false">IF(OR(D9637="",E9637="",F9637=""),"",D9637*($B$7-$B$8-F9637-E9637))</f>
        <v>1918.18775906063</v>
      </c>
      <c r="H9637" s="25" t="n">
        <f aca="false">IF(D9637="","",D9637*$F$30)</f>
        <v>2407.67069964325</v>
      </c>
    </row>
    <row r="9638" customFormat="false" ht="15" hidden="false" customHeight="false" outlineLevel="0" collapsed="false">
      <c r="A9638" s="2" t="n">
        <v>9604</v>
      </c>
      <c r="B9638" s="2" t="n">
        <v>4</v>
      </c>
      <c r="C9638" s="22" t="n">
        <f aca="true">NORMSINV(MAX(RAND(),0.000000000001))</f>
        <v>-0.43423729026707</v>
      </c>
      <c r="D9638" s="24" t="n">
        <f aca="false">IF($B$11="","",$B$11*EXP($B$12*C9638))</f>
        <v>772.413428052514</v>
      </c>
      <c r="E9638" s="20" t="n">
        <f aca="true">IF($B$10="","",$B$10*(1-$B$14+2*$B$14*RAND()))</f>
        <v>3.70373179072221</v>
      </c>
      <c r="F9638" s="21" t="n">
        <f aca="false">INDEX($E$17:$E$28,B9638)</f>
        <v>4.89657419354839</v>
      </c>
      <c r="G9638" s="25" t="n">
        <f aca="false">IF(OR(D9638="",E9638="",F9638=""),"",D9638*($B$7-$B$8-F9638-E9638))</f>
        <v>3197.55524577803</v>
      </c>
      <c r="H9638" s="25" t="n">
        <f aca="false">IF(D9638="","",D9638*$F$30)</f>
        <v>3861.44920952013</v>
      </c>
    </row>
    <row r="9639" customFormat="false" ht="15" hidden="false" customHeight="false" outlineLevel="0" collapsed="false">
      <c r="A9639" s="2" t="n">
        <v>9605</v>
      </c>
      <c r="B9639" s="2" t="n">
        <v>5</v>
      </c>
      <c r="C9639" s="22" t="n">
        <f aca="true">NORMSINV(MAX(RAND(),0.000000000001))</f>
        <v>0.450570998096614</v>
      </c>
      <c r="D9639" s="24" t="n">
        <f aca="false">IF($B$11="","",$B$11*EXP($B$12*C9639))</f>
        <v>1121.4167541313</v>
      </c>
      <c r="E9639" s="20" t="n">
        <f aca="true">IF($B$10="","",$B$10*(1-$B$14+2*$B$14*RAND()))</f>
        <v>3.80513954393943</v>
      </c>
      <c r="F9639" s="21" t="n">
        <f aca="false">INDEX($E$17:$E$28,B9639)</f>
        <v>4.761</v>
      </c>
      <c r="G9639" s="25" t="n">
        <f aca="false">IF(OR(D9639="",E9639="",F9639=""),"",D9639*($B$7-$B$8-F9639-E9639))</f>
        <v>4680.63704483243</v>
      </c>
      <c r="H9639" s="25" t="n">
        <f aca="false">IF(D9639="","",D9639*$F$30)</f>
        <v>5606.18663725319</v>
      </c>
    </row>
    <row r="9640" customFormat="false" ht="15" hidden="false" customHeight="false" outlineLevel="0" collapsed="false">
      <c r="A9640" s="2" t="n">
        <v>9606</v>
      </c>
      <c r="B9640" s="2" t="n">
        <v>6</v>
      </c>
      <c r="C9640" s="22" t="n">
        <f aca="true">NORMSINV(MAX(RAND(),0.000000000001))</f>
        <v>-0.448165227536202</v>
      </c>
      <c r="D9640" s="24" t="n">
        <f aca="false">IF($B$11="","",$B$11*EXP($B$12*C9640))</f>
        <v>767.893594787002</v>
      </c>
      <c r="E9640" s="20" t="n">
        <f aca="true">IF($B$10="","",$B$10*(1-$B$14+2*$B$14*RAND()))</f>
        <v>3.56277812031644</v>
      </c>
      <c r="F9640" s="21" t="n">
        <f aca="false">INDEX($E$17:$E$28,B9640)</f>
        <v>4.761</v>
      </c>
      <c r="G9640" s="25" t="n">
        <f aca="false">IF(OR(D9640="",E9640="",F9640=""),"",D9640*($B$7-$B$8-F9640-E9640))</f>
        <v>3391.18849456722</v>
      </c>
      <c r="H9640" s="25" t="n">
        <f aca="false">IF(D9640="","",D9640*$F$30)</f>
        <v>3838.85365905918</v>
      </c>
    </row>
    <row r="9641" customFormat="false" ht="15" hidden="false" customHeight="false" outlineLevel="0" collapsed="false">
      <c r="A9641" s="2" t="n">
        <v>9607</v>
      </c>
      <c r="B9641" s="2" t="n">
        <v>7</v>
      </c>
      <c r="C9641" s="22" t="n">
        <f aca="true">NORMSINV(MAX(RAND(),0.000000000001))</f>
        <v>-1.44524381469711</v>
      </c>
      <c r="D9641" s="24" t="n">
        <f aca="false">IF($B$11="","",$B$11*EXP($B$12*C9641))</f>
        <v>504.473893975888</v>
      </c>
      <c r="E9641" s="20" t="n">
        <f aca="true">IF($B$10="","",$B$10*(1-$B$14+2*$B$14*RAND()))</f>
        <v>3.40783387415179</v>
      </c>
      <c r="F9641" s="21" t="n">
        <f aca="false">INDEX($E$17:$E$28,B9641)</f>
        <v>4.761</v>
      </c>
      <c r="G9641" s="25" t="n">
        <f aca="false">IF(OR(D9641="",E9641="",F9641=""),"",D9641*($B$7-$B$8-F9641-E9641))</f>
        <v>2306.03397551732</v>
      </c>
      <c r="H9641" s="25" t="n">
        <f aca="false">IF(D9641="","",D9641*$F$30)</f>
        <v>2521.96589076426</v>
      </c>
    </row>
    <row r="9642" customFormat="false" ht="15" hidden="false" customHeight="false" outlineLevel="0" collapsed="false">
      <c r="A9642" s="2" t="n">
        <v>9608</v>
      </c>
      <c r="B9642" s="2" t="n">
        <v>8</v>
      </c>
      <c r="C9642" s="22" t="n">
        <f aca="true">NORMSINV(MAX(RAND(),0.000000000001))</f>
        <v>-0.405050562706814</v>
      </c>
      <c r="D9642" s="24" t="n">
        <f aca="false">IF($B$11="","",$B$11*EXP($B$12*C9642))</f>
        <v>781.971450723566</v>
      </c>
      <c r="E9642" s="20" t="n">
        <f aca="true">IF($B$10="","",$B$10*(1-$B$14+2*$B$14*RAND()))</f>
        <v>3.59940112261337</v>
      </c>
      <c r="F9642" s="21" t="n">
        <f aca="false">INDEX($E$17:$E$28,B9642)</f>
        <v>4.761</v>
      </c>
      <c r="G9642" s="25" t="n">
        <f aca="false">IF(OR(D9642="",E9642="",F9642=""),"",D9642*($B$7-$B$8-F9642-E9642))</f>
        <v>3424.72128773732</v>
      </c>
      <c r="H9642" s="25" t="n">
        <f aca="false">IF(D9642="","",D9642*$F$30)</f>
        <v>3909.23167645725</v>
      </c>
    </row>
    <row r="9643" customFormat="false" ht="15" hidden="false" customHeight="false" outlineLevel="0" collapsed="false">
      <c r="A9643" s="2" t="n">
        <v>9609</v>
      </c>
      <c r="B9643" s="2" t="n">
        <v>9</v>
      </c>
      <c r="C9643" s="22" t="n">
        <f aca="true">NORMSINV(MAX(RAND(),0.000000000001))</f>
        <v>-0.602377607619325</v>
      </c>
      <c r="D9643" s="24" t="n">
        <f aca="false">IF($B$11="","",$B$11*EXP($B$12*C9643))</f>
        <v>719.582592300375</v>
      </c>
      <c r="E9643" s="20" t="n">
        <f aca="true">IF($B$10="","",$B$10*(1-$B$14+2*$B$14*RAND()))</f>
        <v>3.97973453777343</v>
      </c>
      <c r="F9643" s="21" t="n">
        <f aca="false">INDEX($E$17:$E$28,B9643)</f>
        <v>4.761</v>
      </c>
      <c r="G9643" s="25" t="n">
        <f aca="false">IF(OR(D9643="",E9643="",F9643=""),"",D9643*($B$7-$B$8-F9643-E9643))</f>
        <v>2877.80180860635</v>
      </c>
      <c r="H9643" s="25" t="n">
        <f aca="false">IF(D9643="","",D9643*$F$30)</f>
        <v>3597.33729542803</v>
      </c>
    </row>
    <row r="9644" customFormat="false" ht="15" hidden="false" customHeight="false" outlineLevel="0" collapsed="false">
      <c r="A9644" s="2" t="n">
        <v>9610</v>
      </c>
      <c r="B9644" s="2" t="n">
        <v>10</v>
      </c>
      <c r="C9644" s="22" t="n">
        <f aca="true">NORMSINV(MAX(RAND(),0.000000000001))</f>
        <v>1.15776116411327</v>
      </c>
      <c r="D9644" s="24" t="n">
        <f aca="false">IF($B$11="","",$B$11*EXP($B$12*C9644))</f>
        <v>1510.70855726721</v>
      </c>
      <c r="E9644" s="20" t="n">
        <f aca="true">IF($B$10="","",$B$10*(1-$B$14+2*$B$14*RAND()))</f>
        <v>3.67550407412157</v>
      </c>
      <c r="F9644" s="21" t="n">
        <f aca="false">INDEX($E$17:$E$28,B9644)</f>
        <v>4.761</v>
      </c>
      <c r="G9644" s="25" t="n">
        <f aca="false">IF(OR(D9644="",E9644="",F9644=""),"",D9644*($B$7-$B$8-F9644-E9644))</f>
        <v>6501.32812138913</v>
      </c>
      <c r="H9644" s="25" t="n">
        <f aca="false">IF(D9644="","",D9644*$F$30)</f>
        <v>7552.33421949024</v>
      </c>
    </row>
    <row r="9645" customFormat="false" ht="15" hidden="false" customHeight="false" outlineLevel="0" collapsed="false">
      <c r="A9645" s="2" t="n">
        <v>9611</v>
      </c>
      <c r="B9645" s="2" t="n">
        <v>11</v>
      </c>
      <c r="C9645" s="22" t="n">
        <f aca="true">NORMSINV(MAX(RAND(),0.000000000001))</f>
        <v>1.10483901933009</v>
      </c>
      <c r="D9645" s="24" t="n">
        <f aca="false">IF($B$11="","",$B$11*EXP($B$12*C9645))</f>
        <v>1477.39320672637</v>
      </c>
      <c r="E9645" s="20" t="n">
        <f aca="true">IF($B$10="","",$B$10*(1-$B$14+2*$B$14*RAND()))</f>
        <v>4.11151704424893</v>
      </c>
      <c r="F9645" s="21" t="n">
        <f aca="false">INDEX($E$17:$E$28,B9645)</f>
        <v>4.761</v>
      </c>
      <c r="G9645" s="25" t="n">
        <f aca="false">IF(OR(D9645="",E9645="",F9645=""),"",D9645*($B$7-$B$8-F9645-E9645))</f>
        <v>5713.79304595665</v>
      </c>
      <c r="H9645" s="25" t="n">
        <f aca="false">IF(D9645="","",D9645*$F$30)</f>
        <v>7385.78411906646</v>
      </c>
    </row>
    <row r="9646" customFormat="false" ht="15" hidden="false" customHeight="false" outlineLevel="0" collapsed="false">
      <c r="A9646" s="2" t="n">
        <v>9612</v>
      </c>
      <c r="B9646" s="2" t="n">
        <v>12</v>
      </c>
      <c r="C9646" s="22" t="n">
        <f aca="true">NORMSINV(MAX(RAND(),0.000000000001))</f>
        <v>0.948522997401207</v>
      </c>
      <c r="D9646" s="24" t="n">
        <f aca="false">IF($B$11="","",$B$11*EXP($B$12*C9646))</f>
        <v>1383.21834852615</v>
      </c>
      <c r="E9646" s="20" t="n">
        <f aca="true">IF($B$10="","",$B$10*(1-$B$14+2*$B$14*RAND()))</f>
        <v>4.07808375711989</v>
      </c>
      <c r="F9646" s="21" t="n">
        <f aca="false">INDEX($E$17:$E$28,B9646)</f>
        <v>4.761</v>
      </c>
      <c r="G9646" s="25" t="n">
        <f aca="false">IF(OR(D9646="",E9646="",F9646=""),"",D9646*($B$7-$B$8-F9646-E9646))</f>
        <v>5395.81892321546</v>
      </c>
      <c r="H9646" s="25" t="n">
        <f aca="false">IF(D9646="","",D9646*$F$30)</f>
        <v>6914.98516795194</v>
      </c>
    </row>
    <row r="9647" customFormat="false" ht="15" hidden="false" customHeight="false" outlineLevel="0" collapsed="false">
      <c r="A9647" s="2" t="n">
        <v>9613</v>
      </c>
      <c r="B9647" s="2" t="n">
        <v>1</v>
      </c>
      <c r="C9647" s="22" t="n">
        <f aca="true">NORMSINV(MAX(RAND(),0.000000000001))</f>
        <v>-0.213521338376496</v>
      </c>
      <c r="D9647" s="24" t="n">
        <f aca="false">IF($B$11="","",$B$11*EXP($B$12*C9647))</f>
        <v>847.696056720846</v>
      </c>
      <c r="E9647" s="20" t="n">
        <f aca="true">IF($B$10="","",$B$10*(1-$B$14+2*$B$14*RAND()))</f>
        <v>3.96553492255005</v>
      </c>
      <c r="F9647" s="21" t="n">
        <f aca="false">INDEX($E$17:$E$28,B9647)</f>
        <v>4.92562580645161</v>
      </c>
      <c r="G9647" s="25" t="n">
        <f aca="false">IF(OR(D9647="",E9647="",F9647=""),"",D9647*($B$7-$B$8-F9647-E9647))</f>
        <v>3262.64587297763</v>
      </c>
      <c r="H9647" s="25" t="n">
        <f aca="false">IF(D9647="","",D9647*$F$30)</f>
        <v>4237.80212675885</v>
      </c>
    </row>
    <row r="9648" customFormat="false" ht="15" hidden="false" customHeight="false" outlineLevel="0" collapsed="false">
      <c r="A9648" s="2" t="n">
        <v>9614</v>
      </c>
      <c r="B9648" s="2" t="n">
        <v>2</v>
      </c>
      <c r="C9648" s="22" t="n">
        <f aca="true">NORMSINV(MAX(RAND(),0.000000000001))</f>
        <v>0.109558414316543</v>
      </c>
      <c r="D9648" s="24" t="n">
        <f aca="false">IF($B$11="","",$B$11*EXP($B$12*C9648))</f>
        <v>971.320992199049</v>
      </c>
      <c r="E9648" s="20" t="n">
        <f aca="true">IF($B$10="","",$B$10*(1-$B$14+2*$B$14*RAND()))</f>
        <v>4.09888265972587</v>
      </c>
      <c r="F9648" s="21" t="n">
        <f aca="false">INDEX($E$17:$E$28,B9648)</f>
        <v>5.0612</v>
      </c>
      <c r="G9648" s="25" t="n">
        <f aca="false">IF(OR(D9648="",E9648="",F9648=""),"",D9648*($B$7-$B$8-F9648-E9648))</f>
        <v>3477.24886294565</v>
      </c>
      <c r="H9648" s="25" t="n">
        <f aca="false">IF(D9648="","",D9648*$F$30)</f>
        <v>4855.82790420149</v>
      </c>
    </row>
    <row r="9649" customFormat="false" ht="15" hidden="false" customHeight="false" outlineLevel="0" collapsed="false">
      <c r="A9649" s="2" t="n">
        <v>9615</v>
      </c>
      <c r="B9649" s="2" t="n">
        <v>3</v>
      </c>
      <c r="C9649" s="22" t="n">
        <f aca="true">NORMSINV(MAX(RAND(),0.000000000001))</f>
        <v>-0.769467723296682</v>
      </c>
      <c r="D9649" s="24" t="n">
        <f aca="false">IF($B$11="","",$B$11*EXP($B$12*C9649))</f>
        <v>670.661947550516</v>
      </c>
      <c r="E9649" s="20" t="n">
        <f aca="true">IF($B$10="","",$B$10*(1-$B$14+2*$B$14*RAND()))</f>
        <v>3.65319566769364</v>
      </c>
      <c r="F9649" s="21" t="n">
        <f aca="false">INDEX($E$17:$E$28,B9649)</f>
        <v>5.0612</v>
      </c>
      <c r="G9649" s="25" t="n">
        <f aca="false">IF(OR(D9649="",E9649="",F9649=""),"",D9649*($B$7-$B$8-F9649-E9649))</f>
        <v>2699.81964157238</v>
      </c>
      <c r="H9649" s="25" t="n">
        <f aca="false">IF(D9649="","",D9649*$F$30)</f>
        <v>3352.77320819454</v>
      </c>
    </row>
    <row r="9650" customFormat="false" ht="15" hidden="false" customHeight="false" outlineLevel="0" collapsed="false">
      <c r="A9650" s="2" t="n">
        <v>9616</v>
      </c>
      <c r="B9650" s="2" t="n">
        <v>4</v>
      </c>
      <c r="C9650" s="22" t="n">
        <f aca="true">NORMSINV(MAX(RAND(),0.000000000001))</f>
        <v>-0.675227081261859</v>
      </c>
      <c r="D9650" s="24" t="n">
        <f aca="false">IF($B$11="","",$B$11*EXP($B$12*C9650))</f>
        <v>697.829647377431</v>
      </c>
      <c r="E9650" s="20" t="n">
        <f aca="true">IF($B$10="","",$B$10*(1-$B$14+2*$B$14*RAND()))</f>
        <v>3.55126170487981</v>
      </c>
      <c r="F9650" s="21" t="n">
        <f aca="false">INDEX($E$17:$E$28,B9650)</f>
        <v>4.89657419354839</v>
      </c>
      <c r="G9650" s="25" t="n">
        <f aca="false">IF(OR(D9650="",E9650="",F9650=""),"",D9650*($B$7-$B$8-F9650-E9650))</f>
        <v>2995.19936148592</v>
      </c>
      <c r="H9650" s="25" t="n">
        <f aca="false">IF(D9650="","",D9650*$F$30)</f>
        <v>3488.58997316925</v>
      </c>
    </row>
    <row r="9651" customFormat="false" ht="15" hidden="false" customHeight="false" outlineLevel="0" collapsed="false">
      <c r="A9651" s="2" t="n">
        <v>9617</v>
      </c>
      <c r="B9651" s="2" t="n">
        <v>5</v>
      </c>
      <c r="C9651" s="22" t="n">
        <f aca="true">NORMSINV(MAX(RAND(),0.000000000001))</f>
        <v>0.116771589432284</v>
      </c>
      <c r="D9651" s="24" t="n">
        <f aca="false">IF($B$11="","",$B$11*EXP($B$12*C9651))</f>
        <v>974.277703839225</v>
      </c>
      <c r="E9651" s="20" t="n">
        <f aca="true">IF($B$10="","",$B$10*(1-$B$14+2*$B$14*RAND()))</f>
        <v>3.57202278650232</v>
      </c>
      <c r="F9651" s="21" t="n">
        <f aca="false">INDEX($E$17:$E$28,B9651)</f>
        <v>4.761</v>
      </c>
      <c r="G9651" s="25" t="n">
        <f aca="false">IF(OR(D9651="",E9651="",F9651=""),"",D9651*($B$7-$B$8-F9651-E9651))</f>
        <v>4293.6196404383</v>
      </c>
      <c r="H9651" s="25" t="n">
        <f aca="false">IF(D9651="","",D9651*$F$30)</f>
        <v>4870.60909703305</v>
      </c>
    </row>
    <row r="9652" customFormat="false" ht="15" hidden="false" customHeight="false" outlineLevel="0" collapsed="false">
      <c r="A9652" s="2" t="n">
        <v>9618</v>
      </c>
      <c r="B9652" s="2" t="n">
        <v>6</v>
      </c>
      <c r="C9652" s="22" t="n">
        <f aca="true">NORMSINV(MAX(RAND(),0.000000000001))</f>
        <v>1.32691518740021</v>
      </c>
      <c r="D9652" s="24" t="n">
        <f aca="false">IF($B$11="","",$B$11*EXP($B$12*C9652))</f>
        <v>1622.31566192345</v>
      </c>
      <c r="E9652" s="20" t="n">
        <f aca="true">IF($B$10="","",$B$10*(1-$B$14+2*$B$14*RAND()))</f>
        <v>4.08682314148368</v>
      </c>
      <c r="F9652" s="21" t="n">
        <f aca="false">INDEX($E$17:$E$28,B9652)</f>
        <v>4.761</v>
      </c>
      <c r="G9652" s="25" t="n">
        <f aca="false">IF(OR(D9652="",E9652="",F9652=""),"",D9652*($B$7-$B$8-F9652-E9652))</f>
        <v>6314.33947654704</v>
      </c>
      <c r="H9652" s="25" t="n">
        <f aca="false">IF(D9652="","",D9652*$F$30)</f>
        <v>8110.28045708771</v>
      </c>
    </row>
    <row r="9653" customFormat="false" ht="15" hidden="false" customHeight="false" outlineLevel="0" collapsed="false">
      <c r="A9653" s="2" t="n">
        <v>9619</v>
      </c>
      <c r="B9653" s="2" t="n">
        <v>7</v>
      </c>
      <c r="C9653" s="22" t="n">
        <f aca="true">NORMSINV(MAX(RAND(),0.000000000001))</f>
        <v>-0.494328413272147</v>
      </c>
      <c r="D9653" s="24" t="n">
        <f aca="false">IF($B$11="","",$B$11*EXP($B$12*C9653))</f>
        <v>753.101170291041</v>
      </c>
      <c r="E9653" s="20" t="n">
        <f aca="true">IF($B$10="","",$B$10*(1-$B$14+2*$B$14*RAND()))</f>
        <v>3.877618800568</v>
      </c>
      <c r="F9653" s="21" t="n">
        <f aca="false">INDEX($E$17:$E$28,B9653)</f>
        <v>4.761</v>
      </c>
      <c r="G9653" s="25" t="n">
        <f aca="false">IF(OR(D9653="",E9653="",F9653=""),"",D9653*($B$7-$B$8-F9653-E9653))</f>
        <v>3088.75498110191</v>
      </c>
      <c r="H9653" s="25" t="n">
        <f aca="false">IF(D9653="","",D9653*$F$30)</f>
        <v>3764.90337051897</v>
      </c>
    </row>
    <row r="9654" customFormat="false" ht="15" hidden="false" customHeight="false" outlineLevel="0" collapsed="false">
      <c r="A9654" s="2" t="n">
        <v>9620</v>
      </c>
      <c r="B9654" s="2" t="n">
        <v>8</v>
      </c>
      <c r="C9654" s="22" t="n">
        <f aca="true">NORMSINV(MAX(RAND(),0.000000000001))</f>
        <v>-1.05302728184292</v>
      </c>
      <c r="D9654" s="24" t="n">
        <f aca="false">IF($B$11="","",$B$11*EXP($B$12*C9654))</f>
        <v>595.13176217732</v>
      </c>
      <c r="E9654" s="20" t="n">
        <f aca="true">IF($B$10="","",$B$10*(1-$B$14+2*$B$14*RAND()))</f>
        <v>3.83889235216343</v>
      </c>
      <c r="F9654" s="21" t="n">
        <f aca="false">INDEX($E$17:$E$28,B9654)</f>
        <v>4.761</v>
      </c>
      <c r="G9654" s="25" t="n">
        <f aca="false">IF(OR(D9654="",E9654="",F9654=""),"",D9654*($B$7-$B$8-F9654-E9654))</f>
        <v>2463.90956006078</v>
      </c>
      <c r="H9654" s="25" t="n">
        <f aca="false">IF(D9654="","",D9654*$F$30)</f>
        <v>2975.18270547686</v>
      </c>
    </row>
    <row r="9655" customFormat="false" ht="15" hidden="false" customHeight="false" outlineLevel="0" collapsed="false">
      <c r="A9655" s="2" t="n">
        <v>9621</v>
      </c>
      <c r="B9655" s="2" t="n">
        <v>9</v>
      </c>
      <c r="C9655" s="22" t="n">
        <f aca="true">NORMSINV(MAX(RAND(),0.000000000001))</f>
        <v>0.797824367024997</v>
      </c>
      <c r="D9655" s="24" t="n">
        <f aca="false">IF($B$11="","",$B$11*EXP($B$12*C9655))</f>
        <v>1298.11554411367</v>
      </c>
      <c r="E9655" s="20" t="n">
        <f aca="true">IF($B$10="","",$B$10*(1-$B$14+2*$B$14*RAND()))</f>
        <v>3.42685008935559</v>
      </c>
      <c r="F9655" s="21" t="n">
        <f aca="false">INDEX($E$17:$E$28,B9655)</f>
        <v>4.761</v>
      </c>
      <c r="G9655" s="25" t="n">
        <f aca="false">IF(OR(D9655="",E9655="",F9655=""),"",D9655*($B$7-$B$8-F9655-E9655))</f>
        <v>5909.21655814315</v>
      </c>
      <c r="H9655" s="25" t="n">
        <f aca="false">IF(D9655="","",D9655*$F$30)</f>
        <v>6489.53922813303</v>
      </c>
    </row>
    <row r="9656" customFormat="false" ht="15" hidden="false" customHeight="false" outlineLevel="0" collapsed="false">
      <c r="A9656" s="2" t="n">
        <v>9622</v>
      </c>
      <c r="B9656" s="2" t="n">
        <v>10</v>
      </c>
      <c r="C9656" s="22" t="n">
        <f aca="true">NORMSINV(MAX(RAND(),0.000000000001))</f>
        <v>-0.440447207641656</v>
      </c>
      <c r="D9656" s="24" t="n">
        <f aca="false">IF($B$11="","",$B$11*EXP($B$12*C9656))</f>
        <v>770.394935638334</v>
      </c>
      <c r="E9656" s="20" t="n">
        <f aca="true">IF($B$10="","",$B$10*(1-$B$14+2*$B$14*RAND()))</f>
        <v>4.091939242611</v>
      </c>
      <c r="F9656" s="21" t="n">
        <f aca="false">INDEX($E$17:$E$28,B9656)</f>
        <v>4.761</v>
      </c>
      <c r="G9656" s="25" t="n">
        <f aca="false">IF(OR(D9656="",E9656="",F9656=""),"",D9656*($B$7-$B$8-F9656-E9656))</f>
        <v>2994.57192201099</v>
      </c>
      <c r="H9656" s="25" t="n">
        <f aca="false">IF(D9656="","",D9656*$F$30)</f>
        <v>3851.35836224316</v>
      </c>
    </row>
    <row r="9657" customFormat="false" ht="15" hidden="false" customHeight="false" outlineLevel="0" collapsed="false">
      <c r="A9657" s="2" t="n">
        <v>9623</v>
      </c>
      <c r="B9657" s="2" t="n">
        <v>11</v>
      </c>
      <c r="C9657" s="22" t="n">
        <f aca="true">NORMSINV(MAX(RAND(),0.000000000001))</f>
        <v>0.472766990060093</v>
      </c>
      <c r="D9657" s="24" t="n">
        <f aca="false">IF($B$11="","",$B$11*EXP($B$12*C9657))</f>
        <v>1131.9541583544</v>
      </c>
      <c r="E9657" s="20" t="n">
        <f aca="true">IF($B$10="","",$B$10*(1-$B$14+2*$B$14*RAND()))</f>
        <v>3.97301653456481</v>
      </c>
      <c r="F9657" s="21" t="n">
        <f aca="false">INDEX($E$17:$E$28,B9657)</f>
        <v>4.761</v>
      </c>
      <c r="G9657" s="25" t="n">
        <f aca="false">IF(OR(D9657="",E9657="",F9657=""),"",D9657*($B$7-$B$8-F9657-E9657))</f>
        <v>4534.58964199832</v>
      </c>
      <c r="H9657" s="25" t="n">
        <f aca="false">IF(D9657="","",D9657*$F$30)</f>
        <v>5658.86522844529</v>
      </c>
    </row>
    <row r="9658" customFormat="false" ht="15" hidden="false" customHeight="false" outlineLevel="0" collapsed="false">
      <c r="A9658" s="2" t="n">
        <v>9624</v>
      </c>
      <c r="B9658" s="2" t="n">
        <v>12</v>
      </c>
      <c r="C9658" s="22" t="n">
        <f aca="true">NORMSINV(MAX(RAND(),0.000000000001))</f>
        <v>0.00506289185671845</v>
      </c>
      <c r="D9658" s="24" t="n">
        <f aca="false">IF($B$11="","",$B$11*EXP($B$12*C9658))</f>
        <v>929.480776419648</v>
      </c>
      <c r="E9658" s="20" t="n">
        <f aca="true">IF($B$10="","",$B$10*(1-$B$14+2*$B$14*RAND()))</f>
        <v>3.5098160897769</v>
      </c>
      <c r="F9658" s="21" t="n">
        <f aca="false">INDEX($E$17:$E$28,B9658)</f>
        <v>4.761</v>
      </c>
      <c r="G9658" s="25" t="n">
        <f aca="false">IF(OR(D9658="",E9658="",F9658=""),"",D9658*($B$7-$B$8-F9658-E9658))</f>
        <v>4154.02053083637</v>
      </c>
      <c r="H9658" s="25" t="n">
        <f aca="false">IF(D9658="","",D9658*$F$30)</f>
        <v>4646.6602974771</v>
      </c>
    </row>
    <row r="9659" customFormat="false" ht="15" hidden="false" customHeight="false" outlineLevel="0" collapsed="false">
      <c r="A9659" s="2" t="n">
        <v>9625</v>
      </c>
      <c r="B9659" s="2" t="n">
        <v>1</v>
      </c>
      <c r="C9659" s="22" t="n">
        <f aca="true">NORMSINV(MAX(RAND(),0.000000000001))</f>
        <v>0.372090852161189</v>
      </c>
      <c r="D9659" s="24" t="n">
        <f aca="false">IF($B$11="","",$B$11*EXP($B$12*C9659))</f>
        <v>1084.93922816869</v>
      </c>
      <c r="E9659" s="20" t="n">
        <f aca="true">IF($B$10="","",$B$10*(1-$B$14+2*$B$14*RAND()))</f>
        <v>3.75902096670583</v>
      </c>
      <c r="F9659" s="21" t="n">
        <f aca="false">INDEX($E$17:$E$28,B9659)</f>
        <v>4.92562580645161</v>
      </c>
      <c r="G9659" s="25" t="n">
        <f aca="false">IF(OR(D9659="",E9659="",F9659=""),"",D9659*($B$7-$B$8-F9659-E9659))</f>
        <v>4399.81179988195</v>
      </c>
      <c r="H9659" s="25" t="n">
        <f aca="false">IF(D9659="","",D9659*$F$30)</f>
        <v>5423.82818946089</v>
      </c>
    </row>
    <row r="9660" customFormat="false" ht="15" hidden="false" customHeight="false" outlineLevel="0" collapsed="false">
      <c r="A9660" s="2" t="n">
        <v>9626</v>
      </c>
      <c r="B9660" s="2" t="n">
        <v>2</v>
      </c>
      <c r="C9660" s="22" t="n">
        <f aca="true">NORMSINV(MAX(RAND(),0.000000000001))</f>
        <v>-1.78809262435487</v>
      </c>
      <c r="D9660" s="24" t="n">
        <f aca="false">IF($B$11="","",$B$11*EXP($B$12*C9660))</f>
        <v>436.614754462881</v>
      </c>
      <c r="E9660" s="20" t="n">
        <f aca="true">IF($B$10="","",$B$10*(1-$B$14+2*$B$14*RAND()))</f>
        <v>4.04048704141958</v>
      </c>
      <c r="F9660" s="21" t="n">
        <f aca="false">INDEX($E$17:$E$28,B9660)</f>
        <v>5.0612</v>
      </c>
      <c r="G9660" s="25" t="n">
        <f aca="false">IF(OR(D9660="",E9660="",F9660=""),"",D9660*($B$7-$B$8-F9660-E9660))</f>
        <v>1588.54111906971</v>
      </c>
      <c r="H9660" s="25" t="n">
        <f aca="false">IF(D9660="","",D9660*$F$30)</f>
        <v>2182.72448051083</v>
      </c>
    </row>
    <row r="9661" customFormat="false" ht="15" hidden="false" customHeight="false" outlineLevel="0" collapsed="false">
      <c r="A9661" s="2" t="n">
        <v>9627</v>
      </c>
      <c r="B9661" s="2" t="n">
        <v>3</v>
      </c>
      <c r="C9661" s="22" t="n">
        <f aca="true">NORMSINV(MAX(RAND(),0.000000000001))</f>
        <v>-0.775789596315235</v>
      </c>
      <c r="D9661" s="24" t="n">
        <f aca="false">IF($B$11="","",$B$11*EXP($B$12*C9661))</f>
        <v>668.877800363806</v>
      </c>
      <c r="E9661" s="20" t="n">
        <f aca="true">IF($B$10="","",$B$10*(1-$B$14+2*$B$14*RAND()))</f>
        <v>3.63108164726117</v>
      </c>
      <c r="F9661" s="21" t="n">
        <f aca="false">INDEX($E$17:$E$28,B9661)</f>
        <v>5.0612</v>
      </c>
      <c r="G9661" s="25" t="n">
        <f aca="false">IF(OR(D9661="",E9661="",F9661=""),"",D9661*($B$7-$B$8-F9661-E9661))</f>
        <v>2707.42894827216</v>
      </c>
      <c r="H9661" s="25" t="n">
        <f aca="false">IF(D9661="","",D9661*$F$30)</f>
        <v>3343.85389957874</v>
      </c>
    </row>
    <row r="9662" customFormat="false" ht="15" hidden="false" customHeight="false" outlineLevel="0" collapsed="false">
      <c r="A9662" s="2" t="n">
        <v>9628</v>
      </c>
      <c r="B9662" s="2" t="n">
        <v>4</v>
      </c>
      <c r="C9662" s="22" t="n">
        <f aca="true">NORMSINV(MAX(RAND(),0.000000000001))</f>
        <v>1.47270297415553</v>
      </c>
      <c r="D9662" s="24" t="n">
        <f aca="false">IF($B$11="","",$B$11*EXP($B$12*C9662))</f>
        <v>1725.09923417623</v>
      </c>
      <c r="E9662" s="20" t="n">
        <f aca="true">IF($B$10="","",$B$10*(1-$B$14+2*$B$14*RAND()))</f>
        <v>3.89670883353726</v>
      </c>
      <c r="F9662" s="21" t="n">
        <f aca="false">INDEX($E$17:$E$28,B9662)</f>
        <v>4.89657419354839</v>
      </c>
      <c r="G9662" s="25" t="n">
        <f aca="false">IF(OR(D9662="",E9662="",F9662=""),"",D9662*($B$7-$B$8-F9662-E9662))</f>
        <v>6808.47842748487</v>
      </c>
      <c r="H9662" s="25" t="n">
        <f aca="false">IF(D9662="","",D9662*$F$30)</f>
        <v>8624.11609149379</v>
      </c>
    </row>
    <row r="9663" customFormat="false" ht="15" hidden="false" customHeight="false" outlineLevel="0" collapsed="false">
      <c r="A9663" s="2" t="n">
        <v>9629</v>
      </c>
      <c r="B9663" s="2" t="n">
        <v>5</v>
      </c>
      <c r="C9663" s="22" t="n">
        <f aca="true">NORMSINV(MAX(RAND(),0.000000000001))</f>
        <v>-2.85731640708508</v>
      </c>
      <c r="D9663" s="24" t="n">
        <f aca="false">IF($B$11="","",$B$11*EXP($B$12*C9663))</f>
        <v>278.249061491814</v>
      </c>
      <c r="E9663" s="20" t="n">
        <f aca="true">IF($B$10="","",$B$10*(1-$B$14+2*$B$14*RAND()))</f>
        <v>3.45950844184315</v>
      </c>
      <c r="F9663" s="21" t="n">
        <f aca="false">INDEX($E$17:$E$28,B9663)</f>
        <v>4.761</v>
      </c>
      <c r="G9663" s="25" t="n">
        <f aca="false">IF(OR(D9663="",E9663="",F9663=""),"",D9663*($B$7-$B$8-F9663-E9663))</f>
        <v>1257.54428447732</v>
      </c>
      <c r="H9663" s="25" t="n">
        <f aca="false">IF(D9663="","",D9663*$F$30)</f>
        <v>1391.02270820988</v>
      </c>
    </row>
    <row r="9664" customFormat="false" ht="15" hidden="false" customHeight="false" outlineLevel="0" collapsed="false">
      <c r="A9664" s="2" t="n">
        <v>9630</v>
      </c>
      <c r="B9664" s="2" t="n">
        <v>6</v>
      </c>
      <c r="C9664" s="22" t="n">
        <f aca="true">NORMSINV(MAX(RAND(),0.000000000001))</f>
        <v>-0.820221829921866</v>
      </c>
      <c r="D9664" s="24" t="n">
        <f aca="false">IF($B$11="","",$B$11*EXP($B$12*C9664))</f>
        <v>656.471412689864</v>
      </c>
      <c r="E9664" s="20" t="n">
        <f aca="true">IF($B$10="","",$B$10*(1-$B$14+2*$B$14*RAND()))</f>
        <v>3.89919881964309</v>
      </c>
      <c r="F9664" s="21" t="n">
        <f aca="false">INDEX($E$17:$E$28,B9664)</f>
        <v>4.761</v>
      </c>
      <c r="G9664" s="25" t="n">
        <f aca="false">IF(OR(D9664="",E9664="",F9664=""),"",D9664*($B$7-$B$8-F9664-E9664))</f>
        <v>2678.27284436268</v>
      </c>
      <c r="H9664" s="25" t="n">
        <f aca="false">IF(D9664="","",D9664*$F$30)</f>
        <v>3281.83188631917</v>
      </c>
    </row>
    <row r="9665" customFormat="false" ht="15" hidden="false" customHeight="false" outlineLevel="0" collapsed="false">
      <c r="A9665" s="2" t="n">
        <v>9631</v>
      </c>
      <c r="B9665" s="2" t="n">
        <v>7</v>
      </c>
      <c r="C9665" s="22" t="n">
        <f aca="true">NORMSINV(MAX(RAND(),0.000000000001))</f>
        <v>1.26011545248032</v>
      </c>
      <c r="D9665" s="24" t="n">
        <f aca="false">IF($B$11="","",$B$11*EXP($B$12*C9665))</f>
        <v>1577.28877507401</v>
      </c>
      <c r="E9665" s="20" t="n">
        <f aca="true">IF($B$10="","",$B$10*(1-$B$14+2*$B$14*RAND()))</f>
        <v>3.62164764225083</v>
      </c>
      <c r="F9665" s="21" t="n">
        <f aca="false">INDEX($E$17:$E$28,B9665)</f>
        <v>4.761</v>
      </c>
      <c r="G9665" s="25" t="n">
        <f aca="false">IF(OR(D9665="",E9665="",F9665=""),"",D9665*($B$7-$B$8-F9665-E9665))</f>
        <v>6872.80296292004</v>
      </c>
      <c r="H9665" s="25" t="n">
        <f aca="false">IF(D9665="","",D9665*$F$30)</f>
        <v>7885.18204435</v>
      </c>
    </row>
    <row r="9666" customFormat="false" ht="15" hidden="false" customHeight="false" outlineLevel="0" collapsed="false">
      <c r="A9666" s="2" t="n">
        <v>9632</v>
      </c>
      <c r="B9666" s="2" t="n">
        <v>8</v>
      </c>
      <c r="C9666" s="22" t="n">
        <f aca="true">NORMSINV(MAX(RAND(),0.000000000001))</f>
        <v>1.11408078389013</v>
      </c>
      <c r="D9666" s="24" t="n">
        <f aca="false">IF($B$11="","",$B$11*EXP($B$12*C9666))</f>
        <v>1483.15763764188</v>
      </c>
      <c r="E9666" s="20" t="n">
        <f aca="true">IF($B$10="","",$B$10*(1-$B$14+2*$B$14*RAND()))</f>
        <v>3.73732945839844</v>
      </c>
      <c r="F9666" s="21" t="n">
        <f aca="false">INDEX($E$17:$E$28,B9666)</f>
        <v>4.761</v>
      </c>
      <c r="G9666" s="25" t="n">
        <f aca="false">IF(OR(D9666="",E9666="",F9666=""),"",D9666*($B$7-$B$8-F9666-E9666))</f>
        <v>6291.06606013693</v>
      </c>
      <c r="H9666" s="25" t="n">
        <f aca="false">IF(D9666="","",D9666*$F$30)</f>
        <v>7414.60166209929</v>
      </c>
    </row>
    <row r="9667" customFormat="false" ht="15" hidden="false" customHeight="false" outlineLevel="0" collapsed="false">
      <c r="A9667" s="2" t="n">
        <v>9633</v>
      </c>
      <c r="B9667" s="2" t="n">
        <v>9</v>
      </c>
      <c r="C9667" s="22" t="n">
        <f aca="true">NORMSINV(MAX(RAND(),0.000000000001))</f>
        <v>-0.0272324306882433</v>
      </c>
      <c r="D9667" s="24" t="n">
        <f aca="false">IF($B$11="","",$B$11*EXP($B$12*C9667))</f>
        <v>916.917932177596</v>
      </c>
      <c r="E9667" s="20" t="n">
        <f aca="true">IF($B$10="","",$B$10*(1-$B$14+2*$B$14*RAND()))</f>
        <v>3.91678609273314</v>
      </c>
      <c r="F9667" s="21" t="n">
        <f aca="false">INDEX($E$17:$E$28,B9667)</f>
        <v>4.761</v>
      </c>
      <c r="G9667" s="25" t="n">
        <f aca="false">IF(OR(D9667="",E9667="",F9667=""),"",D9667*($B$7-$B$8-F9667-E9667))</f>
        <v>3724.7167759142</v>
      </c>
      <c r="H9667" s="25" t="n">
        <f aca="false">IF(D9667="","",D9667*$F$30)</f>
        <v>4583.85612654224</v>
      </c>
    </row>
    <row r="9668" customFormat="false" ht="15" hidden="false" customHeight="false" outlineLevel="0" collapsed="false">
      <c r="A9668" s="2" t="n">
        <v>9634</v>
      </c>
      <c r="B9668" s="2" t="n">
        <v>10</v>
      </c>
      <c r="C9668" s="22" t="n">
        <f aca="true">NORMSINV(MAX(RAND(),0.000000000001))</f>
        <v>1.84170339252373</v>
      </c>
      <c r="D9668" s="24" t="n">
        <f aca="false">IF($B$11="","",$B$11*EXP($B$12*C9668))</f>
        <v>2015.30153824405</v>
      </c>
      <c r="E9668" s="20" t="n">
        <f aca="true">IF($B$10="","",$B$10*(1-$B$14+2*$B$14*RAND()))</f>
        <v>3.77273742524687</v>
      </c>
      <c r="F9668" s="21" t="n">
        <f aca="false">INDEX($E$17:$E$28,B9668)</f>
        <v>4.761</v>
      </c>
      <c r="G9668" s="25" t="n">
        <f aca="false">IF(OR(D9668="",E9668="",F9668=""),"",D9668*($B$7-$B$8-F9668-E9668))</f>
        <v>8476.88743715837</v>
      </c>
      <c r="H9668" s="25" t="n">
        <f aca="false">IF(D9668="","",D9668*$F$30)</f>
        <v>10074.8954499897</v>
      </c>
    </row>
    <row r="9669" customFormat="false" ht="15" hidden="false" customHeight="false" outlineLevel="0" collapsed="false">
      <c r="A9669" s="2" t="n">
        <v>9635</v>
      </c>
      <c r="B9669" s="2" t="n">
        <v>11</v>
      </c>
      <c r="C9669" s="22" t="n">
        <f aca="true">NORMSINV(MAX(RAND(),0.000000000001))</f>
        <v>-1.40092837284149</v>
      </c>
      <c r="D9669" s="24" t="n">
        <f aca="false">IF($B$11="","",$B$11*EXP($B$12*C9669))</f>
        <v>513.982447261255</v>
      </c>
      <c r="E9669" s="20" t="n">
        <f aca="true">IF($B$10="","",$B$10*(1-$B$14+2*$B$14*RAND()))</f>
        <v>4.11327151598391</v>
      </c>
      <c r="F9669" s="21" t="n">
        <f aca="false">INDEX($E$17:$E$28,B9669)</f>
        <v>4.761</v>
      </c>
      <c r="G9669" s="25" t="n">
        <f aca="false">IF(OR(D9669="",E9669="",F9669=""),"",D9669*($B$7-$B$8-F9669-E9669))</f>
        <v>1986.91658666213</v>
      </c>
      <c r="H9669" s="25" t="n">
        <f aca="false">IF(D9669="","",D9669*$F$30)</f>
        <v>2569.50105034846</v>
      </c>
    </row>
    <row r="9670" customFormat="false" ht="15" hidden="false" customHeight="false" outlineLevel="0" collapsed="false">
      <c r="A9670" s="2" t="n">
        <v>9636</v>
      </c>
      <c r="B9670" s="2" t="n">
        <v>12</v>
      </c>
      <c r="C9670" s="22" t="n">
        <f aca="true">NORMSINV(MAX(RAND(),0.000000000001))</f>
        <v>1.10831041175374</v>
      </c>
      <c r="D9670" s="24" t="n">
        <f aca="false">IF($B$11="","",$B$11*EXP($B$12*C9670))</f>
        <v>1479.55581088414</v>
      </c>
      <c r="E9670" s="20" t="n">
        <f aca="true">IF($B$10="","",$B$10*(1-$B$14+2*$B$14*RAND()))</f>
        <v>4.01146946420518</v>
      </c>
      <c r="F9670" s="21" t="n">
        <f aca="false">INDEX($E$17:$E$28,B9670)</f>
        <v>4.761</v>
      </c>
      <c r="G9670" s="25" t="n">
        <f aca="false">IF(OR(D9670="",E9670="",F9670=""),"",D9670*($B$7-$B$8-F9670-E9670))</f>
        <v>5870.18285909551</v>
      </c>
      <c r="H9670" s="25" t="n">
        <f aca="false">IF(D9670="","",D9670*$F$30)</f>
        <v>7396.59540977201</v>
      </c>
    </row>
    <row r="9671" customFormat="false" ht="15" hidden="false" customHeight="false" outlineLevel="0" collapsed="false">
      <c r="A9671" s="2" t="n">
        <v>9637</v>
      </c>
      <c r="B9671" s="2" t="n">
        <v>1</v>
      </c>
      <c r="C9671" s="22" t="n">
        <f aca="true">NORMSINV(MAX(RAND(),0.000000000001))</f>
        <v>-0.692681070229311</v>
      </c>
      <c r="D9671" s="24" t="n">
        <f aca="false">IF($B$11="","",$B$11*EXP($B$12*C9671))</f>
        <v>692.716272448324</v>
      </c>
      <c r="E9671" s="20" t="n">
        <f aca="true">IF($B$10="","",$B$10*(1-$B$14+2*$B$14*RAND()))</f>
        <v>3.60591005004071</v>
      </c>
      <c r="F9671" s="21" t="n">
        <f aca="false">INDEX($E$17:$E$28,B9671)</f>
        <v>4.92562580645161</v>
      </c>
      <c r="G9671" s="25" t="n">
        <f aca="false">IF(OR(D9671="",E9671="",F9671=""),"",D9671*($B$7-$B$8-F9671-E9671))</f>
        <v>2915.27159422306</v>
      </c>
      <c r="H9671" s="25" t="n">
        <f aca="false">IF(D9671="","",D9671*$F$30)</f>
        <v>3463.02718922366</v>
      </c>
    </row>
    <row r="9672" customFormat="false" ht="15" hidden="false" customHeight="false" outlineLevel="0" collapsed="false">
      <c r="A9672" s="2" t="n">
        <v>9638</v>
      </c>
      <c r="B9672" s="2" t="n">
        <v>2</v>
      </c>
      <c r="C9672" s="22" t="n">
        <f aca="true">NORMSINV(MAX(RAND(),0.000000000001))</f>
        <v>-1.15834197728871</v>
      </c>
      <c r="D9672" s="24" t="n">
        <f aca="false">IF($B$11="","",$B$11*EXP($B$12*C9672))</f>
        <v>569.299575911799</v>
      </c>
      <c r="E9672" s="20" t="n">
        <f aca="true">IF($B$10="","",$B$10*(1-$B$14+2*$B$14*RAND()))</f>
        <v>3.606046135233</v>
      </c>
      <c r="F9672" s="21" t="n">
        <f aca="false">INDEX($E$17:$E$28,B9672)</f>
        <v>5.0612</v>
      </c>
      <c r="G9672" s="25" t="n">
        <f aca="false">IF(OR(D9672="",E9672="",F9672=""),"",D9672*($B$7-$B$8-F9672-E9672))</f>
        <v>2318.61704800499</v>
      </c>
      <c r="H9672" s="25" t="n">
        <f aca="false">IF(D9672="","",D9672*$F$30)</f>
        <v>2846.04243989827</v>
      </c>
    </row>
    <row r="9673" customFormat="false" ht="15" hidden="false" customHeight="false" outlineLevel="0" collapsed="false">
      <c r="A9673" s="2" t="n">
        <v>9639</v>
      </c>
      <c r="B9673" s="2" t="n">
        <v>3</v>
      </c>
      <c r="C9673" s="22" t="n">
        <f aca="true">NORMSINV(MAX(RAND(),0.000000000001))</f>
        <v>-0.519684715233044</v>
      </c>
      <c r="D9673" s="24" t="n">
        <f aca="false">IF($B$11="","",$B$11*EXP($B$12*C9673))</f>
        <v>745.097654633922</v>
      </c>
      <c r="E9673" s="20" t="n">
        <f aca="true">IF($B$10="","",$B$10*(1-$B$14+2*$B$14*RAND()))</f>
        <v>3.54017216229351</v>
      </c>
      <c r="F9673" s="21" t="n">
        <f aca="false">INDEX($E$17:$E$28,B9673)</f>
        <v>5.0612</v>
      </c>
      <c r="G9673" s="25" t="n">
        <f aca="false">IF(OR(D9673="",E9673="",F9673=""),"",D9673*($B$7-$B$8-F9673-E9673))</f>
        <v>3083.68189527776</v>
      </c>
      <c r="H9673" s="25" t="n">
        <f aca="false">IF(D9673="","",D9673*$F$30)</f>
        <v>3724.8921950459</v>
      </c>
    </row>
    <row r="9674" customFormat="false" ht="15" hidden="false" customHeight="false" outlineLevel="0" collapsed="false">
      <c r="A9674" s="2" t="n">
        <v>9640</v>
      </c>
      <c r="B9674" s="2" t="n">
        <v>4</v>
      </c>
      <c r="C9674" s="22" t="n">
        <f aca="true">NORMSINV(MAX(RAND(),0.000000000001))</f>
        <v>-0.980136678165223</v>
      </c>
      <c r="D9674" s="24" t="n">
        <f aca="false">IF($B$11="","",$B$11*EXP($B$12*C9674))</f>
        <v>613.694015030453</v>
      </c>
      <c r="E9674" s="20" t="n">
        <f aca="true">IF($B$10="","",$B$10*(1-$B$14+2*$B$14*RAND()))</f>
        <v>3.76343407977884</v>
      </c>
      <c r="F9674" s="21" t="n">
        <f aca="false">INDEX($E$17:$E$28,B9674)</f>
        <v>4.89657419354839</v>
      </c>
      <c r="G9674" s="25" t="n">
        <f aca="false">IF(OR(D9674="",E9674="",F9674=""),"",D9674*($B$7-$B$8-F9674-E9674))</f>
        <v>2503.86650403284</v>
      </c>
      <c r="H9674" s="25" t="n">
        <f aca="false">IF(D9674="","",D9674*$F$30)</f>
        <v>3067.97911994024</v>
      </c>
    </row>
    <row r="9675" customFormat="false" ht="15" hidden="false" customHeight="false" outlineLevel="0" collapsed="false">
      <c r="A9675" s="2" t="n">
        <v>9641</v>
      </c>
      <c r="B9675" s="2" t="n">
        <v>5</v>
      </c>
      <c r="C9675" s="22" t="n">
        <f aca="true">NORMSINV(MAX(RAND(),0.000000000001))</f>
        <v>-0.542027887096098</v>
      </c>
      <c r="D9675" s="24" t="n">
        <f aca="false">IF($B$11="","",$B$11*EXP($B$12*C9675))</f>
        <v>738.115735427806</v>
      </c>
      <c r="E9675" s="20" t="n">
        <f aca="true">IF($B$10="","",$B$10*(1-$B$14+2*$B$14*RAND()))</f>
        <v>3.85784102242258</v>
      </c>
      <c r="F9675" s="21" t="n">
        <f aca="false">INDEX($E$17:$E$28,B9675)</f>
        <v>4.761</v>
      </c>
      <c r="G9675" s="25" t="n">
        <f aca="false">IF(OR(D9675="",E9675="",F9675=""),"",D9675*($B$7-$B$8-F9675-E9675))</f>
        <v>3041.89228954946</v>
      </c>
      <c r="H9675" s="25" t="n">
        <f aca="false">IF(D9675="","",D9675*$F$30)</f>
        <v>3689.98818455069</v>
      </c>
    </row>
    <row r="9676" customFormat="false" ht="15" hidden="false" customHeight="false" outlineLevel="0" collapsed="false">
      <c r="A9676" s="2" t="n">
        <v>9642</v>
      </c>
      <c r="B9676" s="2" t="n">
        <v>6</v>
      </c>
      <c r="C9676" s="22" t="n">
        <f aca="true">NORMSINV(MAX(RAND(),0.000000000001))</f>
        <v>-0.770831853154513</v>
      </c>
      <c r="D9676" s="24" t="n">
        <f aca="false">IF($B$11="","",$B$11*EXP($B$12*C9676))</f>
        <v>670.276563151724</v>
      </c>
      <c r="E9676" s="20" t="n">
        <f aca="true">IF($B$10="","",$B$10*(1-$B$14+2*$B$14*RAND()))</f>
        <v>3.95082295838253</v>
      </c>
      <c r="F9676" s="21" t="n">
        <f aca="false">INDEX($E$17:$E$28,B9676)</f>
        <v>4.761</v>
      </c>
      <c r="G9676" s="25" t="n">
        <f aca="false">IF(OR(D9676="",E9676="",F9676=""),"",D9676*($B$7-$B$8-F9676-E9676))</f>
        <v>2699.99266322203</v>
      </c>
      <c r="H9676" s="25" t="n">
        <f aca="false">IF(D9676="","",D9676*$F$30)</f>
        <v>3350.8465945081</v>
      </c>
    </row>
    <row r="9677" customFormat="false" ht="15" hidden="false" customHeight="false" outlineLevel="0" collapsed="false">
      <c r="A9677" s="2" t="n">
        <v>9643</v>
      </c>
      <c r="B9677" s="2" t="n">
        <v>7</v>
      </c>
      <c r="C9677" s="22" t="n">
        <f aca="true">NORMSINV(MAX(RAND(),0.000000000001))</f>
        <v>-0.0733298439088555</v>
      </c>
      <c r="D9677" s="24" t="n">
        <f aca="false">IF($B$11="","",$B$11*EXP($B$12*C9677))</f>
        <v>899.279679308782</v>
      </c>
      <c r="E9677" s="20" t="n">
        <f aca="true">IF($B$10="","",$B$10*(1-$B$14+2*$B$14*RAND()))</f>
        <v>3.70589583419468</v>
      </c>
      <c r="F9677" s="21" t="n">
        <f aca="false">INDEX($E$17:$E$28,B9677)</f>
        <v>4.761</v>
      </c>
      <c r="G9677" s="25" t="n">
        <f aca="false">IF(OR(D9677="",E9677="",F9677=""),"",D9677*($B$7-$B$8-F9677-E9677))</f>
        <v>3842.71574387842</v>
      </c>
      <c r="H9677" s="25" t="n">
        <f aca="false">IF(D9677="","",D9677*$F$30)</f>
        <v>4495.67897280046</v>
      </c>
    </row>
    <row r="9678" customFormat="false" ht="15" hidden="false" customHeight="false" outlineLevel="0" collapsed="false">
      <c r="A9678" s="2" t="n">
        <v>9644</v>
      </c>
      <c r="B9678" s="2" t="n">
        <v>8</v>
      </c>
      <c r="C9678" s="22" t="n">
        <f aca="true">NORMSINV(MAX(RAND(),0.000000000001))</f>
        <v>0.0434816360197922</v>
      </c>
      <c r="D9678" s="24" t="n">
        <f aca="false">IF($B$11="","",$B$11*EXP($B$12*C9678))</f>
        <v>944.649992374565</v>
      </c>
      <c r="E9678" s="20" t="n">
        <f aca="true">IF($B$10="","",$B$10*(1-$B$14+2*$B$14*RAND()))</f>
        <v>3.88054621434816</v>
      </c>
      <c r="F9678" s="21" t="n">
        <f aca="false">INDEX($E$17:$E$28,B9678)</f>
        <v>4.761</v>
      </c>
      <c r="G9678" s="25" t="n">
        <f aca="false">IF(OR(D9678="",E9678="",F9678=""),"",D9678*($B$7-$B$8-F9678-E9678))</f>
        <v>3871.60433736351</v>
      </c>
      <c r="H9678" s="25" t="n">
        <f aca="false">IF(D9678="","",D9678*$F$30)</f>
        <v>4722.49424187892</v>
      </c>
    </row>
    <row r="9679" customFormat="false" ht="15" hidden="false" customHeight="false" outlineLevel="0" collapsed="false">
      <c r="A9679" s="2" t="n">
        <v>9645</v>
      </c>
      <c r="B9679" s="2" t="n">
        <v>9</v>
      </c>
      <c r="C9679" s="22" t="n">
        <f aca="true">NORMSINV(MAX(RAND(),0.000000000001))</f>
        <v>-1.23234253542809</v>
      </c>
      <c r="D9679" s="24" t="n">
        <f aca="false">IF($B$11="","",$B$11*EXP($B$12*C9679))</f>
        <v>551.821964885733</v>
      </c>
      <c r="E9679" s="20" t="n">
        <f aca="true">IF($B$10="","",$B$10*(1-$B$14+2*$B$14*RAND()))</f>
        <v>3.47161912603709</v>
      </c>
      <c r="F9679" s="21" t="n">
        <f aca="false">INDEX($E$17:$E$28,B9679)</f>
        <v>4.761</v>
      </c>
      <c r="G9679" s="25" t="n">
        <f aca="false">IF(OR(D9679="",E9679="",F9679=""),"",D9679*($B$7-$B$8-F9679-E9679))</f>
        <v>2487.27177035859</v>
      </c>
      <c r="H9679" s="25" t="n">
        <f aca="false">IF(D9679="","",D9679*$F$30)</f>
        <v>2758.66836685676</v>
      </c>
    </row>
    <row r="9680" customFormat="false" ht="15" hidden="false" customHeight="false" outlineLevel="0" collapsed="false">
      <c r="A9680" s="2" t="n">
        <v>9646</v>
      </c>
      <c r="B9680" s="2" t="n">
        <v>10</v>
      </c>
      <c r="C9680" s="22" t="n">
        <f aca="true">NORMSINV(MAX(RAND(),0.000000000001))</f>
        <v>1.76743270101057</v>
      </c>
      <c r="D9680" s="24" t="n">
        <f aca="false">IF($B$11="","",$B$11*EXP($B$12*C9680))</f>
        <v>1953.20904055696</v>
      </c>
      <c r="E9680" s="20" t="n">
        <f aca="true">IF($B$10="","",$B$10*(1-$B$14+2*$B$14*RAND()))</f>
        <v>4.09935769651146</v>
      </c>
      <c r="F9680" s="21" t="n">
        <f aca="false">INDEX($E$17:$E$28,B9680)</f>
        <v>4.761</v>
      </c>
      <c r="G9680" s="25" t="n">
        <f aca="false">IF(OR(D9680="",E9680="",F9680=""),"",D9680*($B$7-$B$8-F9680-E9680))</f>
        <v>7577.75242130106</v>
      </c>
      <c r="H9680" s="25" t="n">
        <f aca="false">IF(D9680="","",D9680*$F$30)</f>
        <v>9764.48263555238</v>
      </c>
    </row>
    <row r="9681" customFormat="false" ht="15" hidden="false" customHeight="false" outlineLevel="0" collapsed="false">
      <c r="A9681" s="2" t="n">
        <v>9647</v>
      </c>
      <c r="B9681" s="2" t="n">
        <v>11</v>
      </c>
      <c r="C9681" s="22" t="n">
        <f aca="true">NORMSINV(MAX(RAND(),0.000000000001))</f>
        <v>0.98688364906134</v>
      </c>
      <c r="D9681" s="24" t="n">
        <f aca="false">IF($B$11="","",$B$11*EXP($B$12*C9681))</f>
        <v>1405.75819457333</v>
      </c>
      <c r="E9681" s="20" t="n">
        <f aca="true">IF($B$10="","",$B$10*(1-$B$14+2*$B$14*RAND()))</f>
        <v>3.52895932126744</v>
      </c>
      <c r="F9681" s="21" t="n">
        <f aca="false">INDEX($E$17:$E$28,B9681)</f>
        <v>4.761</v>
      </c>
      <c r="G9681" s="25" t="n">
        <f aca="false">IF(OR(D9681="",E9681="",F9681=""),"",D9681*($B$7-$B$8-F9681-E9681))</f>
        <v>6255.68115031298</v>
      </c>
      <c r="H9681" s="25" t="n">
        <f aca="false">IF(D9681="","",D9681*$F$30)</f>
        <v>7027.66636631101</v>
      </c>
    </row>
    <row r="9682" customFormat="false" ht="15" hidden="false" customHeight="false" outlineLevel="0" collapsed="false">
      <c r="A9682" s="2" t="n">
        <v>9648</v>
      </c>
      <c r="B9682" s="2" t="n">
        <v>12</v>
      </c>
      <c r="C9682" s="22" t="n">
        <f aca="true">NORMSINV(MAX(RAND(),0.000000000001))</f>
        <v>-0.661676827594544</v>
      </c>
      <c r="D9682" s="24" t="n">
        <f aca="false">IF($B$11="","",$B$11*EXP($B$12*C9682))</f>
        <v>701.825383670374</v>
      </c>
      <c r="E9682" s="20" t="n">
        <f aca="true">IF($B$10="","",$B$10*(1-$B$14+2*$B$14*RAND()))</f>
        <v>3.94064462605113</v>
      </c>
      <c r="F9682" s="21" t="n">
        <f aca="false">INDEX($E$17:$E$28,B9682)</f>
        <v>4.761</v>
      </c>
      <c r="G9682" s="25" t="n">
        <f aca="false">IF(OR(D9682="",E9682="",F9682=""),"",D9682*($B$7-$B$8-F9682-E9682))</f>
        <v>2834.22030971898</v>
      </c>
      <c r="H9682" s="25" t="n">
        <f aca="false">IF(D9682="","",D9682*$F$30)</f>
        <v>3508.56545804493</v>
      </c>
    </row>
    <row r="9683" customFormat="false" ht="15" hidden="false" customHeight="false" outlineLevel="0" collapsed="false">
      <c r="A9683" s="2" t="n">
        <v>9649</v>
      </c>
      <c r="B9683" s="2" t="n">
        <v>1</v>
      </c>
      <c r="C9683" s="22" t="n">
        <f aca="true">NORMSINV(MAX(RAND(),0.000000000001))</f>
        <v>0.0336698783257157</v>
      </c>
      <c r="D9683" s="24" t="n">
        <f aca="false">IF($B$11="","",$B$11*EXP($B$12*C9683))</f>
        <v>940.752548703653</v>
      </c>
      <c r="E9683" s="20" t="n">
        <f aca="true">IF($B$10="","",$B$10*(1-$B$14+2*$B$14*RAND()))</f>
        <v>3.75690115725713</v>
      </c>
      <c r="F9683" s="21" t="n">
        <f aca="false">INDEX($E$17:$E$28,B9683)</f>
        <v>4.92562580645161</v>
      </c>
      <c r="G9683" s="25" t="n">
        <f aca="false">IF(OR(D9683="",E9683="",F9683=""),"",D9683*($B$7-$B$8-F9683-E9683))</f>
        <v>3817.07810018735</v>
      </c>
      <c r="H9683" s="25" t="n">
        <f aca="false">IF(D9683="","",D9683*$F$30)</f>
        <v>4703.0101414793</v>
      </c>
    </row>
    <row r="9684" customFormat="false" ht="15" hidden="false" customHeight="false" outlineLevel="0" collapsed="false">
      <c r="A9684" s="2" t="n">
        <v>9650</v>
      </c>
      <c r="B9684" s="2" t="n">
        <v>2</v>
      </c>
      <c r="C9684" s="22" t="n">
        <f aca="true">NORMSINV(MAX(RAND(),0.000000000001))</f>
        <v>1.23294425101222</v>
      </c>
      <c r="D9684" s="24" t="n">
        <f aca="false">IF($B$11="","",$B$11*EXP($B$12*C9684))</f>
        <v>1559.33334291293</v>
      </c>
      <c r="E9684" s="20" t="n">
        <f aca="true">IF($B$10="","",$B$10*(1-$B$14+2*$B$14*RAND()))</f>
        <v>3.69790223694015</v>
      </c>
      <c r="F9684" s="21" t="n">
        <f aca="false">INDEX($E$17:$E$28,B9684)</f>
        <v>5.0612</v>
      </c>
      <c r="G9684" s="25" t="n">
        <f aca="false">IF(OR(D9684="",E9684="",F9684=""),"",D9684*($B$7-$B$8-F9684-E9684))</f>
        <v>6207.54661666673</v>
      </c>
      <c r="H9684" s="25" t="n">
        <f aca="false">IF(D9684="","",D9684*$F$30)</f>
        <v>7795.41924789033</v>
      </c>
    </row>
    <row r="9685" customFormat="false" ht="15" hidden="false" customHeight="false" outlineLevel="0" collapsed="false">
      <c r="A9685" s="2" t="n">
        <v>9651</v>
      </c>
      <c r="B9685" s="2" t="n">
        <v>3</v>
      </c>
      <c r="C9685" s="22" t="n">
        <f aca="true">NORMSINV(MAX(RAND(),0.000000000001))</f>
        <v>-1.0513398908662</v>
      </c>
      <c r="D9685" s="24" t="n">
        <f aca="false">IF($B$11="","",$B$11*EXP($B$12*C9685))</f>
        <v>595.555056860175</v>
      </c>
      <c r="E9685" s="20" t="n">
        <f aca="true">IF($B$10="","",$B$10*(1-$B$14+2*$B$14*RAND()))</f>
        <v>3.7176645645415</v>
      </c>
      <c r="F9685" s="21" t="n">
        <f aca="false">INDEX($E$17:$E$28,B9685)</f>
        <v>5.0612</v>
      </c>
      <c r="G9685" s="25" t="n">
        <f aca="false">IF(OR(D9685="",E9685="",F9685=""),"",D9685*($B$7-$B$8-F9685-E9685))</f>
        <v>2359.07423949534</v>
      </c>
      <c r="H9685" s="25" t="n">
        <f aca="false">IF(D9685="","",D9685*$F$30)</f>
        <v>2977.29884025539</v>
      </c>
    </row>
    <row r="9686" customFormat="false" ht="15" hidden="false" customHeight="false" outlineLevel="0" collapsed="false">
      <c r="A9686" s="2" t="n">
        <v>9652</v>
      </c>
      <c r="B9686" s="2" t="n">
        <v>4</v>
      </c>
      <c r="C9686" s="22" t="n">
        <f aca="true">NORMSINV(MAX(RAND(),0.000000000001))</f>
        <v>0.580340463623273</v>
      </c>
      <c r="D9686" s="24" t="n">
        <f aca="false">IF($B$11="","",$B$11*EXP($B$12*C9686))</f>
        <v>1184.44379643218</v>
      </c>
      <c r="E9686" s="20" t="n">
        <f aca="true">IF($B$10="","",$B$10*(1-$B$14+2*$B$14*RAND()))</f>
        <v>3.562813485991</v>
      </c>
      <c r="F9686" s="21" t="n">
        <f aca="false">INDEX($E$17:$E$28,B9686)</f>
        <v>4.89657419354839</v>
      </c>
      <c r="G9686" s="25" t="n">
        <f aca="false">IF(OR(D9686="",E9686="",F9686=""),"",D9686*($B$7-$B$8-F9686-E9686))</f>
        <v>5070.14470790073</v>
      </c>
      <c r="H9686" s="25" t="n">
        <f aca="false">IF(D9686="","",D9686*$F$30)</f>
        <v>5921.27142712375</v>
      </c>
    </row>
    <row r="9687" customFormat="false" ht="15" hidden="false" customHeight="false" outlineLevel="0" collapsed="false">
      <c r="A9687" s="2" t="n">
        <v>9653</v>
      </c>
      <c r="B9687" s="2" t="n">
        <v>5</v>
      </c>
      <c r="C9687" s="22" t="n">
        <f aca="true">NORMSINV(MAX(RAND(),0.000000000001))</f>
        <v>0.882121704063698</v>
      </c>
      <c r="D9687" s="24" t="n">
        <f aca="false">IF($B$11="","",$B$11*EXP($B$12*C9687))</f>
        <v>1345.05333795697</v>
      </c>
      <c r="E9687" s="20" t="n">
        <f aca="true">IF($B$10="","",$B$10*(1-$B$14+2*$B$14*RAND()))</f>
        <v>3.85067093431005</v>
      </c>
      <c r="F9687" s="21" t="n">
        <f aca="false">INDEX($E$17:$E$28,B9687)</f>
        <v>4.761</v>
      </c>
      <c r="G9687" s="25" t="n">
        <f aca="false">IF(OR(D9687="",E9687="",F9687=""),"",D9687*($B$7-$B$8-F9687-E9687))</f>
        <v>5552.82278999103</v>
      </c>
      <c r="H9687" s="25" t="n">
        <f aca="false">IF(D9687="","",D9687*$F$30)</f>
        <v>6724.19064711447</v>
      </c>
    </row>
    <row r="9688" customFormat="false" ht="15" hidden="false" customHeight="false" outlineLevel="0" collapsed="false">
      <c r="A9688" s="2" t="n">
        <v>9654</v>
      </c>
      <c r="B9688" s="2" t="n">
        <v>6</v>
      </c>
      <c r="C9688" s="22" t="n">
        <f aca="true">NORMSINV(MAX(RAND(),0.000000000001))</f>
        <v>-0.382888796231787</v>
      </c>
      <c r="D9688" s="24" t="n">
        <f aca="false">IF($B$11="","",$B$11*EXP($B$12*C9688))</f>
        <v>789.307870560286</v>
      </c>
      <c r="E9688" s="20" t="n">
        <f aca="true">IF($B$10="","",$B$10*(1-$B$14+2*$B$14*RAND()))</f>
        <v>3.44936896168503</v>
      </c>
      <c r="F9688" s="21" t="n">
        <f aca="false">INDEX($E$17:$E$28,B9688)</f>
        <v>4.761</v>
      </c>
      <c r="G9688" s="25" t="n">
        <f aca="false">IF(OR(D9688="",E9688="",F9688=""),"",D9688*($B$7-$B$8-F9688-E9688))</f>
        <v>3575.27342927617</v>
      </c>
      <c r="H9688" s="25" t="n">
        <f aca="false">IF(D9688="","",D9688*$F$30)</f>
        <v>3945.90790650498</v>
      </c>
    </row>
    <row r="9689" customFormat="false" ht="15" hidden="false" customHeight="false" outlineLevel="0" collapsed="false">
      <c r="A9689" s="2" t="n">
        <v>9655</v>
      </c>
      <c r="B9689" s="2" t="n">
        <v>7</v>
      </c>
      <c r="C9689" s="22" t="n">
        <f aca="true">NORMSINV(MAX(RAND(),0.000000000001))</f>
        <v>0.4282767105539</v>
      </c>
      <c r="D9689" s="24" t="n">
        <f aca="false">IF($B$11="","",$B$11*EXP($B$12*C9689))</f>
        <v>1110.93142902481</v>
      </c>
      <c r="E9689" s="20" t="n">
        <f aca="true">IF($B$10="","",$B$10*(1-$B$14+2*$B$14*RAND()))</f>
        <v>3.67990303834464</v>
      </c>
      <c r="F9689" s="21" t="n">
        <f aca="false">INDEX($E$17:$E$28,B9689)</f>
        <v>4.761</v>
      </c>
      <c r="G9689" s="25" t="n">
        <f aca="false">IF(OR(D9689="",E9689="",F9689=""),"",D9689*($B$7-$B$8-F9689-E9689))</f>
        <v>4776.00193112799</v>
      </c>
      <c r="H9689" s="25" t="n">
        <f aca="false">IF(D9689="","",D9689*$F$30)</f>
        <v>5553.76839998082</v>
      </c>
    </row>
    <row r="9690" customFormat="false" ht="15" hidden="false" customHeight="false" outlineLevel="0" collapsed="false">
      <c r="A9690" s="2" t="n">
        <v>9656</v>
      </c>
      <c r="B9690" s="2" t="n">
        <v>8</v>
      </c>
      <c r="C9690" s="22" t="n">
        <f aca="true">NORMSINV(MAX(RAND(),0.000000000001))</f>
        <v>-0.06720659881364</v>
      </c>
      <c r="D9690" s="24" t="n">
        <f aca="false">IF($B$11="","",$B$11*EXP($B$12*C9690))</f>
        <v>901.602931578246</v>
      </c>
      <c r="E9690" s="20" t="n">
        <f aca="true">IF($B$10="","",$B$10*(1-$B$14+2*$B$14*RAND()))</f>
        <v>3.57128164626643</v>
      </c>
      <c r="F9690" s="21" t="n">
        <f aca="false">INDEX($E$17:$E$28,B9690)</f>
        <v>4.761</v>
      </c>
      <c r="G9690" s="25" t="n">
        <f aca="false">IF(OR(D9690="",E9690="",F9690=""),"",D9690*($B$7-$B$8-F9690-E9690))</f>
        <v>3974.01178929743</v>
      </c>
      <c r="H9690" s="25" t="n">
        <f aca="false">IF(D9690="","",D9690*$F$30)</f>
        <v>4507.29337554597</v>
      </c>
    </row>
    <row r="9691" customFormat="false" ht="15" hidden="false" customHeight="false" outlineLevel="0" collapsed="false">
      <c r="A9691" s="2" t="n">
        <v>9657</v>
      </c>
      <c r="B9691" s="2" t="n">
        <v>9</v>
      </c>
      <c r="C9691" s="22" t="n">
        <f aca="true">NORMSINV(MAX(RAND(),0.000000000001))</f>
        <v>0.436645642681387</v>
      </c>
      <c r="D9691" s="24" t="n">
        <f aca="false">IF($B$11="","",$B$11*EXP($B$12*C9691))</f>
        <v>1114.85591541661</v>
      </c>
      <c r="E9691" s="20" t="n">
        <f aca="true">IF($B$10="","",$B$10*(1-$B$14+2*$B$14*RAND()))</f>
        <v>3.93592788866393</v>
      </c>
      <c r="F9691" s="21" t="n">
        <f aca="false">INDEX($E$17:$E$28,B9691)</f>
        <v>4.761</v>
      </c>
      <c r="G9691" s="25" t="n">
        <f aca="false">IF(OR(D9691="",E9691="",F9691=""),"",D9691*($B$7-$B$8-F9691-E9691))</f>
        <v>4507.44285977895</v>
      </c>
      <c r="H9691" s="25" t="n">
        <f aca="false">IF(D9691="","",D9691*$F$30)</f>
        <v>5573.38769235072</v>
      </c>
    </row>
    <row r="9692" customFormat="false" ht="15" hidden="false" customHeight="false" outlineLevel="0" collapsed="false">
      <c r="A9692" s="2" t="n">
        <v>9658</v>
      </c>
      <c r="B9692" s="2" t="n">
        <v>10</v>
      </c>
      <c r="C9692" s="22" t="n">
        <f aca="true">NORMSINV(MAX(RAND(),0.000000000001))</f>
        <v>0.624052686039367</v>
      </c>
      <c r="D9692" s="24" t="n">
        <f aca="false">IF($B$11="","",$B$11*EXP($B$12*C9692))</f>
        <v>1206.46203863521</v>
      </c>
      <c r="E9692" s="20" t="n">
        <f aca="true">IF($B$10="","",$B$10*(1-$B$14+2*$B$14*RAND()))</f>
        <v>3.52702360717978</v>
      </c>
      <c r="F9692" s="21" t="n">
        <f aca="false">INDEX($E$17:$E$28,B9692)</f>
        <v>4.761</v>
      </c>
      <c r="G9692" s="25" t="n">
        <f aca="false">IF(OR(D9692="",E9692="",F9692=""),"",D9692*($B$7-$B$8-F9692-E9692))</f>
        <v>5371.14051483771</v>
      </c>
      <c r="H9692" s="25" t="n">
        <f aca="false">IF(D9692="","",D9692*$F$30)</f>
        <v>6031.34502354514</v>
      </c>
    </row>
    <row r="9693" customFormat="false" ht="15" hidden="false" customHeight="false" outlineLevel="0" collapsed="false">
      <c r="A9693" s="2" t="n">
        <v>9659</v>
      </c>
      <c r="B9693" s="2" t="n">
        <v>11</v>
      </c>
      <c r="C9693" s="22" t="n">
        <f aca="true">NORMSINV(MAX(RAND(),0.000000000001))</f>
        <v>0.145232183869841</v>
      </c>
      <c r="D9693" s="24" t="n">
        <f aca="false">IF($B$11="","",$B$11*EXP($B$12*C9693))</f>
        <v>986.031901588136</v>
      </c>
      <c r="E9693" s="20" t="n">
        <f aca="true">IF($B$10="","",$B$10*(1-$B$14+2*$B$14*RAND()))</f>
        <v>3.77817920489332</v>
      </c>
      <c r="F9693" s="21" t="n">
        <f aca="false">INDEX($E$17:$E$28,B9693)</f>
        <v>4.761</v>
      </c>
      <c r="G9693" s="25" t="n">
        <f aca="false">IF(OR(D9693="",E9693="",F9693=""),"",D9693*($B$7-$B$8-F9693-E9693))</f>
        <v>4142.14331683003</v>
      </c>
      <c r="H9693" s="25" t="n">
        <f aca="false">IF(D9693="","",D9693*$F$30)</f>
        <v>4929.37068241941</v>
      </c>
    </row>
    <row r="9694" customFormat="false" ht="15" hidden="false" customHeight="false" outlineLevel="0" collapsed="false">
      <c r="A9694" s="2" t="n">
        <v>9660</v>
      </c>
      <c r="B9694" s="2" t="n">
        <v>12</v>
      </c>
      <c r="C9694" s="22" t="n">
        <f aca="true">NORMSINV(MAX(RAND(),0.000000000001))</f>
        <v>0.588188545198011</v>
      </c>
      <c r="D9694" s="24" t="n">
        <f aca="false">IF($B$11="","",$B$11*EXP($B$12*C9694))</f>
        <v>1188.36713520611</v>
      </c>
      <c r="E9694" s="20" t="n">
        <f aca="true">IF($B$10="","",$B$10*(1-$B$14+2*$B$14*RAND()))</f>
        <v>4.05960225324836</v>
      </c>
      <c r="F9694" s="21" t="n">
        <f aca="false">INDEX($E$17:$E$28,B9694)</f>
        <v>4.761</v>
      </c>
      <c r="G9694" s="25" t="n">
        <f aca="false">IF(OR(D9694="",E9694="",F9694=""),"",D9694*($B$7-$B$8-F9694-E9694))</f>
        <v>4657.68347204054</v>
      </c>
      <c r="H9694" s="25" t="n">
        <f aca="false">IF(D9694="","",D9694*$F$30)</f>
        <v>5940.88498232239</v>
      </c>
    </row>
    <row r="9695" customFormat="false" ht="15" hidden="false" customHeight="false" outlineLevel="0" collapsed="false">
      <c r="A9695" s="2" t="n">
        <v>9661</v>
      </c>
      <c r="B9695" s="2" t="n">
        <v>1</v>
      </c>
      <c r="C9695" s="22" t="n">
        <f aca="true">NORMSINV(MAX(RAND(),0.000000000001))</f>
        <v>-2.50220272869015</v>
      </c>
      <c r="D9695" s="24" t="n">
        <f aca="false">IF($B$11="","",$B$11*EXP($B$12*C9695))</f>
        <v>323.160618761685</v>
      </c>
      <c r="E9695" s="20" t="n">
        <f aca="true">IF($B$10="","",$B$10*(1-$B$14+2*$B$14*RAND()))</f>
        <v>3.97940360123571</v>
      </c>
      <c r="F9695" s="21" t="n">
        <f aca="false">INDEX($E$17:$E$28,B9695)</f>
        <v>4.92562580645161</v>
      </c>
      <c r="G9695" s="25" t="n">
        <f aca="false">IF(OR(D9695="",E9695="",F9695=""),"",D9695*($B$7-$B$8-F9695-E9695))</f>
        <v>1239.31146954463</v>
      </c>
      <c r="H9695" s="25" t="n">
        <f aca="false">IF(D9695="","",D9695*$F$30)</f>
        <v>1615.54456531342</v>
      </c>
    </row>
    <row r="9696" customFormat="false" ht="15" hidden="false" customHeight="false" outlineLevel="0" collapsed="false">
      <c r="A9696" s="2" t="n">
        <v>9662</v>
      </c>
      <c r="B9696" s="2" t="n">
        <v>2</v>
      </c>
      <c r="C9696" s="22" t="n">
        <f aca="true">NORMSINV(MAX(RAND(),0.000000000001))</f>
        <v>0.158672771579011</v>
      </c>
      <c r="D9696" s="24" t="n">
        <f aca="false">IF($B$11="","",$B$11*EXP($B$12*C9696))</f>
        <v>991.632045116994</v>
      </c>
      <c r="E9696" s="20" t="n">
        <f aca="true">IF($B$10="","",$B$10*(1-$B$14+2*$B$14*RAND()))</f>
        <v>3.62221016284446</v>
      </c>
      <c r="F9696" s="21" t="n">
        <f aca="false">INDEX($E$17:$E$28,B9696)</f>
        <v>5.0612</v>
      </c>
      <c r="G9696" s="25" t="n">
        <f aca="false">IF(OR(D9696="",E9696="",F9696=""),"",D9696*($B$7-$B$8-F9696-E9696))</f>
        <v>4022.64447641936</v>
      </c>
      <c r="H9696" s="25" t="n">
        <f aca="false">IF(D9696="","",D9696*$F$30)</f>
        <v>4957.36691994887</v>
      </c>
    </row>
    <row r="9697" customFormat="false" ht="15" hidden="false" customHeight="false" outlineLevel="0" collapsed="false">
      <c r="A9697" s="2" t="n">
        <v>9663</v>
      </c>
      <c r="B9697" s="2" t="n">
        <v>3</v>
      </c>
      <c r="C9697" s="22" t="n">
        <f aca="true">NORMSINV(MAX(RAND(),0.000000000001))</f>
        <v>-1.58187569931737</v>
      </c>
      <c r="D9697" s="24" t="n">
        <f aca="false">IF($B$11="","",$B$11*EXP($B$12*C9697))</f>
        <v>476.250536164807</v>
      </c>
      <c r="E9697" s="20" t="n">
        <f aca="true">IF($B$10="","",$B$10*(1-$B$14+2*$B$14*RAND()))</f>
        <v>3.67557744035515</v>
      </c>
      <c r="F9697" s="21" t="n">
        <f aca="false">INDEX($E$17:$E$28,B9697)</f>
        <v>5.0612</v>
      </c>
      <c r="G9697" s="25" t="n">
        <f aca="false">IF(OR(D9697="",E9697="",F9697=""),"",D9697*($B$7-$B$8-F9697-E9697))</f>
        <v>1906.53689041791</v>
      </c>
      <c r="H9697" s="25" t="n">
        <f aca="false">IF(D9697="","",D9697*$F$30)</f>
        <v>2380.8716803951</v>
      </c>
    </row>
    <row r="9698" customFormat="false" ht="15" hidden="false" customHeight="false" outlineLevel="0" collapsed="false">
      <c r="A9698" s="2" t="n">
        <v>9664</v>
      </c>
      <c r="B9698" s="2" t="n">
        <v>4</v>
      </c>
      <c r="C9698" s="22" t="n">
        <f aca="true">NORMSINV(MAX(RAND(),0.000000000001))</f>
        <v>2.29020363734071</v>
      </c>
      <c r="D9698" s="24" t="n">
        <f aca="false">IF($B$11="","",$B$11*EXP($B$12*C9698))</f>
        <v>2434.52487739261</v>
      </c>
      <c r="E9698" s="20" t="n">
        <f aca="true">IF($B$10="","",$B$10*(1-$B$14+2*$B$14*RAND()))</f>
        <v>4.01245548977266</v>
      </c>
      <c r="F9698" s="21" t="n">
        <f aca="false">INDEX($E$17:$E$28,B9698)</f>
        <v>4.89657419354839</v>
      </c>
      <c r="G9698" s="25" t="n">
        <f aca="false">IF(OR(D9698="",E9698="",F9698=""),"",D9698*($B$7-$B$8-F9698-E9698))</f>
        <v>9326.59254050757</v>
      </c>
      <c r="H9698" s="25" t="n">
        <f aca="false">IF(D9698="","",D9698*$F$30)</f>
        <v>12170.6767670612</v>
      </c>
    </row>
    <row r="9699" customFormat="false" ht="15" hidden="false" customHeight="false" outlineLevel="0" collapsed="false">
      <c r="A9699" s="2" t="n">
        <v>9665</v>
      </c>
      <c r="B9699" s="2" t="n">
        <v>5</v>
      </c>
      <c r="C9699" s="22" t="n">
        <f aca="true">NORMSINV(MAX(RAND(),0.000000000001))</f>
        <v>-0.429889855367725</v>
      </c>
      <c r="D9699" s="24" t="n">
        <f aca="false">IF($B$11="","",$B$11*EXP($B$12*C9699))</f>
        <v>773.829679301023</v>
      </c>
      <c r="E9699" s="20" t="n">
        <f aca="true">IF($B$10="","",$B$10*(1-$B$14+2*$B$14*RAND()))</f>
        <v>3.92598598868425</v>
      </c>
      <c r="F9699" s="21" t="n">
        <f aca="false">INDEX($E$17:$E$28,B9699)</f>
        <v>4.761</v>
      </c>
      <c r="G9699" s="25" t="n">
        <f aca="false">IF(OR(D9699="",E9699="",F9699=""),"",D9699*($B$7-$B$8-F9699-E9699))</f>
        <v>3136.34253257902</v>
      </c>
      <c r="H9699" s="25" t="n">
        <f aca="false">IF(D9699="","",D9699*$F$30)</f>
        <v>3868.52933276168</v>
      </c>
    </row>
    <row r="9700" customFormat="false" ht="15" hidden="false" customHeight="false" outlineLevel="0" collapsed="false">
      <c r="A9700" s="2" t="n">
        <v>9666</v>
      </c>
      <c r="B9700" s="2" t="n">
        <v>6</v>
      </c>
      <c r="C9700" s="22" t="n">
        <f aca="true">NORMSINV(MAX(RAND(),0.000000000001))</f>
        <v>-0.897449421268043</v>
      </c>
      <c r="D9700" s="24" t="n">
        <f aca="false">IF($B$11="","",$B$11*EXP($B$12*C9700))</f>
        <v>635.452956116578</v>
      </c>
      <c r="E9700" s="20" t="n">
        <f aca="true">IF($B$10="","",$B$10*(1-$B$14+2*$B$14*RAND()))</f>
        <v>3.47864721215035</v>
      </c>
      <c r="F9700" s="21" t="n">
        <f aca="false">INDEX($E$17:$E$28,B9700)</f>
        <v>4.761</v>
      </c>
      <c r="G9700" s="25" t="n">
        <f aca="false">IF(OR(D9700="",E9700="",F9700=""),"",D9700*($B$7-$B$8-F9700-E9700))</f>
        <v>2859.76248260655</v>
      </c>
      <c r="H9700" s="25" t="n">
        <f aca="false">IF(D9700="","",D9700*$F$30)</f>
        <v>3176.756418218</v>
      </c>
    </row>
    <row r="9701" customFormat="false" ht="15" hidden="false" customHeight="false" outlineLevel="0" collapsed="false">
      <c r="A9701" s="2" t="n">
        <v>9667</v>
      </c>
      <c r="B9701" s="2" t="n">
        <v>7</v>
      </c>
      <c r="C9701" s="22" t="n">
        <f aca="true">NORMSINV(MAX(RAND(),0.000000000001))</f>
        <v>0.878881868356285</v>
      </c>
      <c r="D9701" s="24" t="n">
        <f aca="false">IF($B$11="","",$B$11*EXP($B$12*C9701))</f>
        <v>1343.21838199166</v>
      </c>
      <c r="E9701" s="20" t="n">
        <f aca="true">IF($B$10="","",$B$10*(1-$B$14+2*$B$14*RAND()))</f>
        <v>3.74159271381383</v>
      </c>
      <c r="F9701" s="21" t="n">
        <f aca="false">INDEX($E$17:$E$28,B9701)</f>
        <v>4.761</v>
      </c>
      <c r="G9701" s="25" t="n">
        <f aca="false">IF(OR(D9701="",E9701="",F9701=""),"",D9701*($B$7-$B$8-F9701-E9701))</f>
        <v>5691.76335879067</v>
      </c>
      <c r="H9701" s="25" t="n">
        <f aca="false">IF(D9701="","",D9701*$F$30)</f>
        <v>6715.01733525272</v>
      </c>
    </row>
    <row r="9702" customFormat="false" ht="15" hidden="false" customHeight="false" outlineLevel="0" collapsed="false">
      <c r="A9702" s="2" t="n">
        <v>9668</v>
      </c>
      <c r="B9702" s="2" t="n">
        <v>8</v>
      </c>
      <c r="C9702" s="22" t="n">
        <f aca="true">NORMSINV(MAX(RAND(),0.000000000001))</f>
        <v>0.35120315140047</v>
      </c>
      <c r="D9702" s="24" t="n">
        <f aca="false">IF($B$11="","",$B$11*EXP($B$12*C9702))</f>
        <v>1075.43217731323</v>
      </c>
      <c r="E9702" s="20" t="n">
        <f aca="true">IF($B$10="","",$B$10*(1-$B$14+2*$B$14*RAND()))</f>
        <v>3.44519941326577</v>
      </c>
      <c r="F9702" s="21" t="n">
        <f aca="false">INDEX($E$17:$E$28,B9702)</f>
        <v>4.761</v>
      </c>
      <c r="G9702" s="25" t="n">
        <f aca="false">IF(OR(D9702="",E9702="",F9702=""),"",D9702*($B$7-$B$8-F9702-E9702))</f>
        <v>4875.79503649559</v>
      </c>
      <c r="H9702" s="25" t="n">
        <f aca="false">IF(D9702="","",D9702*$F$30)</f>
        <v>5376.3005408243</v>
      </c>
    </row>
    <row r="9703" customFormat="false" ht="15" hidden="false" customHeight="false" outlineLevel="0" collapsed="false">
      <c r="A9703" s="2" t="n">
        <v>9669</v>
      </c>
      <c r="B9703" s="2" t="n">
        <v>9</v>
      </c>
      <c r="C9703" s="22" t="n">
        <f aca="true">NORMSINV(MAX(RAND(),0.000000000001))</f>
        <v>-0.254605235997976</v>
      </c>
      <c r="D9703" s="24" t="n">
        <f aca="false">IF($B$11="","",$B$11*EXP($B$12*C9703))</f>
        <v>833.147575131697</v>
      </c>
      <c r="E9703" s="20" t="n">
        <f aca="true">IF($B$10="","",$B$10*(1-$B$14+2*$B$14*RAND()))</f>
        <v>3.89975343042959</v>
      </c>
      <c r="F9703" s="21" t="n">
        <f aca="false">INDEX($E$17:$E$28,B9703)</f>
        <v>4.761</v>
      </c>
      <c r="G9703" s="25" t="n">
        <f aca="false">IF(OR(D9703="",E9703="",F9703=""),"",D9703*($B$7-$B$8-F9703-E9703))</f>
        <v>3398.61438780188</v>
      </c>
      <c r="H9703" s="25" t="n">
        <f aca="false">IF(D9703="","",D9703*$F$30)</f>
        <v>4165.07135759838</v>
      </c>
    </row>
    <row r="9704" customFormat="false" ht="15" hidden="false" customHeight="false" outlineLevel="0" collapsed="false">
      <c r="A9704" s="2" t="n">
        <v>9670</v>
      </c>
      <c r="B9704" s="2" t="n">
        <v>10</v>
      </c>
      <c r="C9704" s="22" t="n">
        <f aca="true">NORMSINV(MAX(RAND(),0.000000000001))</f>
        <v>0.505812110421607</v>
      </c>
      <c r="D9704" s="24" t="n">
        <f aca="false">IF($B$11="","",$B$11*EXP($B$12*C9704))</f>
        <v>1147.82583557313</v>
      </c>
      <c r="E9704" s="20" t="n">
        <f aca="true">IF($B$10="","",$B$10*(1-$B$14+2*$B$14*RAND()))</f>
        <v>3.78227402605412</v>
      </c>
      <c r="F9704" s="21" t="n">
        <f aca="false">INDEX($E$17:$E$28,B9704)</f>
        <v>4.761</v>
      </c>
      <c r="G9704" s="25" t="n">
        <f aca="false">IF(OR(D9704="",E9704="",F9704=""),"",D9704*($B$7-$B$8-F9704-E9704))</f>
        <v>4817.1104977159</v>
      </c>
      <c r="H9704" s="25" t="n">
        <f aca="false">IF(D9704="","",D9704*$F$30)</f>
        <v>5738.2109171972</v>
      </c>
    </row>
    <row r="9705" customFormat="false" ht="15" hidden="false" customHeight="false" outlineLevel="0" collapsed="false">
      <c r="A9705" s="2" t="n">
        <v>9671</v>
      </c>
      <c r="B9705" s="2" t="n">
        <v>11</v>
      </c>
      <c r="C9705" s="22" t="n">
        <f aca="true">NORMSINV(MAX(RAND(),0.000000000001))</f>
        <v>-0.278682103674532</v>
      </c>
      <c r="D9705" s="24" t="n">
        <f aca="false">IF($B$11="","",$B$11*EXP($B$12*C9705))</f>
        <v>824.737878198811</v>
      </c>
      <c r="E9705" s="20" t="n">
        <f aca="true">IF($B$10="","",$B$10*(1-$B$14+2*$B$14*RAND()))</f>
        <v>3.94263519233987</v>
      </c>
      <c r="F9705" s="21" t="n">
        <f aca="false">INDEX($E$17:$E$28,B9705)</f>
        <v>4.761</v>
      </c>
      <c r="G9705" s="25" t="n">
        <f aca="false">IF(OR(D9705="",E9705="",F9705=""),"",D9705*($B$7-$B$8-F9705-E9705))</f>
        <v>3328.94294710597</v>
      </c>
      <c r="H9705" s="25" t="n">
        <f aca="false">IF(D9705="","",D9705*$F$30)</f>
        <v>4123.0296006915</v>
      </c>
    </row>
    <row r="9706" customFormat="false" ht="15" hidden="false" customHeight="false" outlineLevel="0" collapsed="false">
      <c r="A9706" s="2" t="n">
        <v>9672</v>
      </c>
      <c r="B9706" s="2" t="n">
        <v>12</v>
      </c>
      <c r="C9706" s="22" t="n">
        <f aca="true">NORMSINV(MAX(RAND(),0.000000000001))</f>
        <v>0.46779283668071</v>
      </c>
      <c r="D9706" s="24" t="n">
        <f aca="false">IF($B$11="","",$B$11*EXP($B$12*C9706))</f>
        <v>1129.58413556126</v>
      </c>
      <c r="E9706" s="20" t="n">
        <f aca="true">IF($B$10="","",$B$10*(1-$B$14+2*$B$14*RAND()))</f>
        <v>3.75299314695328</v>
      </c>
      <c r="F9706" s="21" t="n">
        <f aca="false">INDEX($E$17:$E$28,B9706)</f>
        <v>4.761</v>
      </c>
      <c r="G9706" s="25" t="n">
        <f aca="false">IF(OR(D9706="",E9706="",F9706=""),"",D9706*($B$7-$B$8-F9706-E9706))</f>
        <v>4773.63029797475</v>
      </c>
      <c r="H9706" s="25" t="n">
        <f aca="false">IF(D9706="","",D9706*$F$30)</f>
        <v>5647.01701049787</v>
      </c>
    </row>
    <row r="9707" customFormat="false" ht="15" hidden="false" customHeight="false" outlineLevel="0" collapsed="false">
      <c r="A9707" s="2" t="n">
        <v>9673</v>
      </c>
      <c r="B9707" s="2" t="n">
        <v>1</v>
      </c>
      <c r="C9707" s="22" t="n">
        <f aca="true">NORMSINV(MAX(RAND(),0.000000000001))</f>
        <v>-2.94268930076157</v>
      </c>
      <c r="D9707" s="24" t="n">
        <f aca="false">IF($B$11="","",$B$11*EXP($B$12*C9707))</f>
        <v>268.417438971363</v>
      </c>
      <c r="E9707" s="20" t="n">
        <f aca="true">IF($B$10="","",$B$10*(1-$B$14+2*$B$14*RAND()))</f>
        <v>3.58193559960113</v>
      </c>
      <c r="F9707" s="21" t="n">
        <f aca="false">INDEX($E$17:$E$28,B9707)</f>
        <v>4.92562580645161</v>
      </c>
      <c r="G9707" s="25" t="n">
        <f aca="false">IF(OR(D9707="",E9707="",F9707=""),"",D9707*($B$7-$B$8-F9707-E9707))</f>
        <v>1136.06032799088</v>
      </c>
      <c r="H9707" s="25" t="n">
        <f aca="false">IF(D9707="","",D9707*$F$30)</f>
        <v>1341.87246090564</v>
      </c>
    </row>
    <row r="9708" customFormat="false" ht="15" hidden="false" customHeight="false" outlineLevel="0" collapsed="false">
      <c r="A9708" s="2" t="n">
        <v>9674</v>
      </c>
      <c r="B9708" s="2" t="n">
        <v>2</v>
      </c>
      <c r="C9708" s="22" t="n">
        <f aca="true">NORMSINV(MAX(RAND(),0.000000000001))</f>
        <v>-2.17781798637354</v>
      </c>
      <c r="D9708" s="24" t="n">
        <f aca="false">IF($B$11="","",$B$11*EXP($B$12*C9708))</f>
        <v>370.492867843131</v>
      </c>
      <c r="E9708" s="20" t="n">
        <f aca="true">IF($B$10="","",$B$10*(1-$B$14+2*$B$14*RAND()))</f>
        <v>3.78619180325743</v>
      </c>
      <c r="F9708" s="21" t="n">
        <f aca="false">INDEX($E$17:$E$28,B9708)</f>
        <v>5.0612</v>
      </c>
      <c r="G9708" s="25" t="n">
        <f aca="false">IF(OR(D9708="",E9708="",F9708=""),"",D9708*($B$7-$B$8-F9708-E9708))</f>
        <v>1442.18357420083</v>
      </c>
      <c r="H9708" s="25" t="n">
        <f aca="false">IF(D9708="","",D9708*$F$30)</f>
        <v>1852.16794492138</v>
      </c>
    </row>
    <row r="9709" customFormat="false" ht="15" hidden="false" customHeight="false" outlineLevel="0" collapsed="false">
      <c r="A9709" s="2" t="n">
        <v>9675</v>
      </c>
      <c r="B9709" s="2" t="n">
        <v>3</v>
      </c>
      <c r="C9709" s="22" t="n">
        <f aca="true">NORMSINV(MAX(RAND(),0.000000000001))</f>
        <v>-0.644118324913565</v>
      </c>
      <c r="D9709" s="24" t="n">
        <f aca="false">IF($B$11="","",$B$11*EXP($B$12*C9709))</f>
        <v>707.037134876547</v>
      </c>
      <c r="E9709" s="20" t="n">
        <f aca="true">IF($B$10="","",$B$10*(1-$B$14+2*$B$14*RAND()))</f>
        <v>3.52855883300327</v>
      </c>
      <c r="F9709" s="21" t="n">
        <f aca="false">INDEX($E$17:$E$28,B9709)</f>
        <v>5.0612</v>
      </c>
      <c r="G9709" s="25" t="n">
        <f aca="false">IF(OR(D9709="",E9709="",F9709=""),"",D9709*($B$7-$B$8-F9709-E9709))</f>
        <v>2934.37462376007</v>
      </c>
      <c r="H9709" s="25" t="n">
        <f aca="false">IF(D9709="","",D9709*$F$30)</f>
        <v>3534.62004467484</v>
      </c>
    </row>
    <row r="9710" customFormat="false" ht="15" hidden="false" customHeight="false" outlineLevel="0" collapsed="false">
      <c r="A9710" s="2" t="n">
        <v>9676</v>
      </c>
      <c r="B9710" s="2" t="n">
        <v>4</v>
      </c>
      <c r="C9710" s="22" t="n">
        <f aca="true">NORMSINV(MAX(RAND(),0.000000000001))</f>
        <v>1.03806126527853</v>
      </c>
      <c r="D9710" s="24" t="n">
        <f aca="false">IF($B$11="","",$B$11*EXP($B$12*C9710))</f>
        <v>1436.40190323528</v>
      </c>
      <c r="E9710" s="20" t="n">
        <f aca="true">IF($B$10="","",$B$10*(1-$B$14+2*$B$14*RAND()))</f>
        <v>4.12172305709121</v>
      </c>
      <c r="F9710" s="21" t="n">
        <f aca="false">INDEX($E$17:$E$28,B9710)</f>
        <v>4.89657419354839</v>
      </c>
      <c r="G9710" s="25" t="n">
        <f aca="false">IF(OR(D9710="",E9710="",F9710=""),"",D9710*($B$7-$B$8-F9710-E9710))</f>
        <v>5345.86091245724</v>
      </c>
      <c r="H9710" s="25" t="n">
        <f aca="false">IF(D9710="","",D9710*$F$30)</f>
        <v>7180.86039465379</v>
      </c>
    </row>
    <row r="9711" customFormat="false" ht="15" hidden="false" customHeight="false" outlineLevel="0" collapsed="false">
      <c r="A9711" s="2" t="n">
        <v>9677</v>
      </c>
      <c r="B9711" s="2" t="n">
        <v>5</v>
      </c>
      <c r="C9711" s="22" t="n">
        <f aca="true">NORMSINV(MAX(RAND(),0.000000000001))</f>
        <v>0.219961529226405</v>
      </c>
      <c r="D9711" s="24" t="n">
        <f aca="false">IF($B$11="","",$B$11*EXP($B$12*C9711))</f>
        <v>1017.57448542786</v>
      </c>
      <c r="E9711" s="20" t="n">
        <f aca="true">IF($B$10="","",$B$10*(1-$B$14+2*$B$14*RAND()))</f>
        <v>3.4396571755654</v>
      </c>
      <c r="F9711" s="21" t="n">
        <f aca="false">INDEX($E$17:$E$28,B9711)</f>
        <v>4.761</v>
      </c>
      <c r="G9711" s="25" t="n">
        <f aca="false">IF(OR(D9711="",E9711="",F9711=""),"",D9711*($B$7-$B$8-F9711-E9711))</f>
        <v>4619.1194387547</v>
      </c>
      <c r="H9711" s="25" t="n">
        <f aca="false">IF(D9711="","",D9711*$F$30)</f>
        <v>5087.05836755097</v>
      </c>
    </row>
    <row r="9712" customFormat="false" ht="15" hidden="false" customHeight="false" outlineLevel="0" collapsed="false">
      <c r="A9712" s="2" t="n">
        <v>9678</v>
      </c>
      <c r="B9712" s="2" t="n">
        <v>6</v>
      </c>
      <c r="C9712" s="22" t="n">
        <f aca="true">NORMSINV(MAX(RAND(),0.000000000001))</f>
        <v>0.0117851655148788</v>
      </c>
      <c r="D9712" s="24" t="n">
        <f aca="false">IF($B$11="","",$B$11*EXP($B$12*C9712))</f>
        <v>932.117298313632</v>
      </c>
      <c r="E9712" s="20" t="n">
        <f aca="true">IF($B$10="","",$B$10*(1-$B$14+2*$B$14*RAND()))</f>
        <v>4.04802144654033</v>
      </c>
      <c r="F9712" s="21" t="n">
        <f aca="false">INDEX($E$17:$E$28,B9712)</f>
        <v>4.761</v>
      </c>
      <c r="G9712" s="25" t="n">
        <f aca="false">IF(OR(D9712="",E9712="",F9712=""),"",D9712*($B$7-$B$8-F9712-E9712))</f>
        <v>3664.13310897966</v>
      </c>
      <c r="H9712" s="25" t="n">
        <f aca="false">IF(D9712="","",D9712*$F$30)</f>
        <v>4659.84079772951</v>
      </c>
    </row>
    <row r="9713" customFormat="false" ht="15" hidden="false" customHeight="false" outlineLevel="0" collapsed="false">
      <c r="A9713" s="2" t="n">
        <v>9679</v>
      </c>
      <c r="B9713" s="2" t="n">
        <v>7</v>
      </c>
      <c r="C9713" s="22" t="n">
        <f aca="true">NORMSINV(MAX(RAND(),0.000000000001))</f>
        <v>0.336139520945444</v>
      </c>
      <c r="D9713" s="24" t="n">
        <f aca="false">IF($B$11="","",$B$11*EXP($B$12*C9713))</f>
        <v>1068.62770160467</v>
      </c>
      <c r="E9713" s="20" t="n">
        <f aca="true">IF($B$10="","",$B$10*(1-$B$14+2*$B$14*RAND()))</f>
        <v>3.39143565059793</v>
      </c>
      <c r="F9713" s="21" t="n">
        <f aca="false">INDEX($E$17:$E$28,B9713)</f>
        <v>4.761</v>
      </c>
      <c r="G9713" s="25" t="n">
        <f aca="false">IF(OR(D9713="",E9713="",F9713=""),"",D9713*($B$7-$B$8-F9713-E9713))</f>
        <v>4902.39834666506</v>
      </c>
      <c r="H9713" s="25" t="n">
        <f aca="false">IF(D9713="","",D9713*$F$30)</f>
        <v>5342.28360586206</v>
      </c>
    </row>
    <row r="9714" customFormat="false" ht="15" hidden="false" customHeight="false" outlineLevel="0" collapsed="false">
      <c r="A9714" s="2" t="n">
        <v>9680</v>
      </c>
      <c r="B9714" s="2" t="n">
        <v>8</v>
      </c>
      <c r="C9714" s="22" t="n">
        <f aca="true">NORMSINV(MAX(RAND(),0.000000000001))</f>
        <v>0.404436311177181</v>
      </c>
      <c r="D9714" s="24" t="n">
        <f aca="false">IF($B$11="","",$B$11*EXP($B$12*C9714))</f>
        <v>1099.82739447346</v>
      </c>
      <c r="E9714" s="20" t="n">
        <f aca="true">IF($B$10="","",$B$10*(1-$B$14+2*$B$14*RAND()))</f>
        <v>3.83065794675612</v>
      </c>
      <c r="F9714" s="21" t="n">
        <f aca="false">INDEX($E$17:$E$28,B9714)</f>
        <v>4.761</v>
      </c>
      <c r="G9714" s="25" t="n">
        <f aca="false">IF(OR(D9714="",E9714="",F9714=""),"",D9714*($B$7-$B$8-F9714-E9714))</f>
        <v>4562.46023180389</v>
      </c>
      <c r="H9714" s="25" t="n">
        <f aca="false">IF(D9714="","",D9714*$F$30)</f>
        <v>5498.2571104517</v>
      </c>
    </row>
    <row r="9715" customFormat="false" ht="15" hidden="false" customHeight="false" outlineLevel="0" collapsed="false">
      <c r="A9715" s="2" t="n">
        <v>9681</v>
      </c>
      <c r="B9715" s="2" t="n">
        <v>9</v>
      </c>
      <c r="C9715" s="22" t="n">
        <f aca="true">NORMSINV(MAX(RAND(),0.000000000001))</f>
        <v>0.528322984959089</v>
      </c>
      <c r="D9715" s="24" t="n">
        <f aca="false">IF($B$11="","",$B$11*EXP($B$12*C9715))</f>
        <v>1158.76512872743</v>
      </c>
      <c r="E9715" s="20" t="n">
        <f aca="true">IF($B$10="","",$B$10*(1-$B$14+2*$B$14*RAND()))</f>
        <v>3.96762399162536</v>
      </c>
      <c r="F9715" s="21" t="n">
        <f aca="false">INDEX($E$17:$E$28,B9715)</f>
        <v>4.761</v>
      </c>
      <c r="G9715" s="25" t="n">
        <f aca="false">IF(OR(D9715="",E9715="",F9715=""),"",D9715*($B$7-$B$8-F9715-E9715))</f>
        <v>4648.24263671837</v>
      </c>
      <c r="H9715" s="25" t="n">
        <f aca="false">IF(D9715="","",D9715*$F$30)</f>
        <v>5792.89863153417</v>
      </c>
    </row>
    <row r="9716" customFormat="false" ht="15" hidden="false" customHeight="false" outlineLevel="0" collapsed="false">
      <c r="A9716" s="2" t="n">
        <v>9682</v>
      </c>
      <c r="B9716" s="2" t="n">
        <v>10</v>
      </c>
      <c r="C9716" s="22" t="n">
        <f aca="true">NORMSINV(MAX(RAND(),0.000000000001))</f>
        <v>1.21749227116189</v>
      </c>
      <c r="D9716" s="24" t="n">
        <f aca="false">IF($B$11="","",$B$11*EXP($B$12*C9716))</f>
        <v>1549.21359738602</v>
      </c>
      <c r="E9716" s="20" t="n">
        <f aca="true">IF($B$10="","",$B$10*(1-$B$14+2*$B$14*RAND()))</f>
        <v>3.69109243643448</v>
      </c>
      <c r="F9716" s="21" t="n">
        <f aca="false">INDEX($E$17:$E$28,B9716)</f>
        <v>4.761</v>
      </c>
      <c r="G9716" s="25" t="n">
        <f aca="false">IF(OR(D9716="",E9716="",F9716=""),"",D9716*($B$7-$B$8-F9716-E9716))</f>
        <v>6642.88470181006</v>
      </c>
      <c r="H9716" s="25" t="n">
        <f aca="false">IF(D9716="","",D9716*$F$30)</f>
        <v>7744.82861605218</v>
      </c>
    </row>
    <row r="9717" customFormat="false" ht="15" hidden="false" customHeight="false" outlineLevel="0" collapsed="false">
      <c r="A9717" s="2" t="n">
        <v>9683</v>
      </c>
      <c r="B9717" s="2" t="n">
        <v>11</v>
      </c>
      <c r="C9717" s="22" t="n">
        <f aca="true">NORMSINV(MAX(RAND(),0.000000000001))</f>
        <v>-0.0753451368301416</v>
      </c>
      <c r="D9717" s="24" t="n">
        <f aca="false">IF($B$11="","",$B$11*EXP($B$12*C9717))</f>
        <v>898.516356684113</v>
      </c>
      <c r="E9717" s="20" t="n">
        <f aca="true">IF($B$10="","",$B$10*(1-$B$14+2*$B$14*RAND()))</f>
        <v>3.45200771459475</v>
      </c>
      <c r="F9717" s="21" t="n">
        <f aca="false">INDEX($E$17:$E$28,B9717)</f>
        <v>4.761</v>
      </c>
      <c r="G9717" s="25" t="n">
        <f aca="false">IF(OR(D9717="",E9717="",F9717=""),"",D9717*($B$7-$B$8-F9717-E9717))</f>
        <v>4067.57661501941</v>
      </c>
      <c r="H9717" s="25" t="n">
        <f aca="false">IF(D9717="","",D9717*$F$30)</f>
        <v>4491.86297033522</v>
      </c>
    </row>
    <row r="9718" customFormat="false" ht="15" hidden="false" customHeight="false" outlineLevel="0" collapsed="false">
      <c r="A9718" s="2" t="n">
        <v>9684</v>
      </c>
      <c r="B9718" s="2" t="n">
        <v>12</v>
      </c>
      <c r="C9718" s="22" t="n">
        <f aca="true">NORMSINV(MAX(RAND(),0.000000000001))</f>
        <v>-1.21082550284788</v>
      </c>
      <c r="D9718" s="24" t="n">
        <f aca="false">IF($B$11="","",$B$11*EXP($B$12*C9718))</f>
        <v>556.847834097309</v>
      </c>
      <c r="E9718" s="20" t="n">
        <f aca="true">IF($B$10="","",$B$10*(1-$B$14+2*$B$14*RAND()))</f>
        <v>3.39841830215945</v>
      </c>
      <c r="F9718" s="21" t="n">
        <f aca="false">INDEX($E$17:$E$28,B9718)</f>
        <v>4.761</v>
      </c>
      <c r="G9718" s="25" t="n">
        <f aca="false">IF(OR(D9718="",E9718="",F9718=""),"",D9718*($B$7-$B$8-F9718-E9718))</f>
        <v>2550.68699734828</v>
      </c>
      <c r="H9718" s="25" t="n">
        <f aca="false">IF(D9718="","",D9718*$F$30)</f>
        <v>2783.79369221927</v>
      </c>
    </row>
    <row r="9719" customFormat="false" ht="15" hidden="false" customHeight="false" outlineLevel="0" collapsed="false">
      <c r="A9719" s="2" t="n">
        <v>9685</v>
      </c>
      <c r="B9719" s="2" t="n">
        <v>1</v>
      </c>
      <c r="C9719" s="22" t="n">
        <f aca="true">NORMSINV(MAX(RAND(),0.000000000001))</f>
        <v>-0.482401880733067</v>
      </c>
      <c r="D9719" s="24" t="n">
        <f aca="false">IF($B$11="","",$B$11*EXP($B$12*C9719))</f>
        <v>756.895357846183</v>
      </c>
      <c r="E9719" s="20" t="n">
        <f aca="true">IF($B$10="","",$B$10*(1-$B$14+2*$B$14*RAND()))</f>
        <v>3.92165838579379</v>
      </c>
      <c r="F9719" s="21" t="n">
        <f aca="false">INDEX($E$17:$E$28,B9719)</f>
        <v>4.92562580645161</v>
      </c>
      <c r="G9719" s="25" t="n">
        <f aca="false">IF(OR(D9719="",E9719="",F9719=""),"",D9719*($B$7-$B$8-F9719-E9719))</f>
        <v>2946.37852430391</v>
      </c>
      <c r="H9719" s="25" t="n">
        <f aca="false">IF(D9719="","",D9719*$F$30)</f>
        <v>3783.87127294464</v>
      </c>
    </row>
    <row r="9720" customFormat="false" ht="15" hidden="false" customHeight="false" outlineLevel="0" collapsed="false">
      <c r="A9720" s="2" t="n">
        <v>9686</v>
      </c>
      <c r="B9720" s="2" t="n">
        <v>2</v>
      </c>
      <c r="C9720" s="22" t="n">
        <f aca="true">NORMSINV(MAX(RAND(),0.000000000001))</f>
        <v>2.19267450174008</v>
      </c>
      <c r="D9720" s="24" t="n">
        <f aca="false">IF($B$11="","",$B$11*EXP($B$12*C9720))</f>
        <v>2336.50482209774</v>
      </c>
      <c r="E9720" s="20" t="n">
        <f aca="true">IF($B$10="","",$B$10*(1-$B$14+2*$B$14*RAND()))</f>
        <v>3.94632179090508</v>
      </c>
      <c r="F9720" s="21" t="n">
        <f aca="false">INDEX($E$17:$E$28,B9720)</f>
        <v>5.0612</v>
      </c>
      <c r="G9720" s="25" t="n">
        <f aca="false">IF(OR(D9720="",E9720="",F9720=""),"",D9720*($B$7-$B$8-F9720-E9720))</f>
        <v>8720.95333392504</v>
      </c>
      <c r="H9720" s="25" t="n">
        <f aca="false">IF(D9720="","",D9720*$F$30)</f>
        <v>11680.654906631</v>
      </c>
    </row>
    <row r="9721" customFormat="false" ht="15" hidden="false" customHeight="false" outlineLevel="0" collapsed="false">
      <c r="A9721" s="2" t="n">
        <v>9687</v>
      </c>
      <c r="B9721" s="2" t="n">
        <v>3</v>
      </c>
      <c r="C9721" s="22" t="n">
        <f aca="true">NORMSINV(MAX(RAND(),0.000000000001))</f>
        <v>-0.792979328915483</v>
      </c>
      <c r="D9721" s="24" t="n">
        <f aca="false">IF($B$11="","",$B$11*EXP($B$12*C9721))</f>
        <v>664.05050828507</v>
      </c>
      <c r="E9721" s="20" t="n">
        <f aca="true">IF($B$10="","",$B$10*(1-$B$14+2*$B$14*RAND()))</f>
        <v>4.05828501362964</v>
      </c>
      <c r="F9721" s="21" t="n">
        <f aca="false">INDEX($E$17:$E$28,B9721)</f>
        <v>5.0612</v>
      </c>
      <c r="G9721" s="25" t="n">
        <f aca="false">IF(OR(D9721="",E9721="",F9721=""),"",D9721*($B$7-$B$8-F9721-E9721))</f>
        <v>2404.20481695295</v>
      </c>
      <c r="H9721" s="25" t="n">
        <f aca="false">IF(D9721="","",D9721*$F$30)</f>
        <v>3319.72130101872</v>
      </c>
    </row>
    <row r="9722" customFormat="false" ht="15" hidden="false" customHeight="false" outlineLevel="0" collapsed="false">
      <c r="A9722" s="2" t="n">
        <v>9688</v>
      </c>
      <c r="B9722" s="2" t="n">
        <v>4</v>
      </c>
      <c r="C9722" s="22" t="n">
        <f aca="true">NORMSINV(MAX(RAND(),0.000000000001))</f>
        <v>-1.76340409889514</v>
      </c>
      <c r="D9722" s="24" t="n">
        <f aca="false">IF($B$11="","",$B$11*EXP($B$12*C9722))</f>
        <v>441.180524560025</v>
      </c>
      <c r="E9722" s="20" t="n">
        <f aca="true">IF($B$10="","",$B$10*(1-$B$14+2*$B$14*RAND()))</f>
        <v>3.78274423346175</v>
      </c>
      <c r="F9722" s="21" t="n">
        <f aca="false">INDEX($E$17:$E$28,B9722)</f>
        <v>4.89657419354839</v>
      </c>
      <c r="G9722" s="25" t="n">
        <f aca="false">IF(OR(D9722="",E9722="",F9722=""),"",D9722*($B$7-$B$8-F9722-E9722))</f>
        <v>1791.4936264429</v>
      </c>
      <c r="H9722" s="25" t="n">
        <f aca="false">IF(D9722="","",D9722*$F$30)</f>
        <v>2205.54967838048</v>
      </c>
    </row>
    <row r="9723" customFormat="false" ht="15" hidden="false" customHeight="false" outlineLevel="0" collapsed="false">
      <c r="A9723" s="2" t="n">
        <v>9689</v>
      </c>
      <c r="B9723" s="2" t="n">
        <v>5</v>
      </c>
      <c r="C9723" s="22" t="n">
        <f aca="true">NORMSINV(MAX(RAND(),0.000000000001))</f>
        <v>0.939107061909548</v>
      </c>
      <c r="D9723" s="24" t="n">
        <f aca="false">IF($B$11="","",$B$11*EXP($B$12*C9723))</f>
        <v>1377.74122525382</v>
      </c>
      <c r="E9723" s="20" t="n">
        <f aca="true">IF($B$10="","",$B$10*(1-$B$14+2*$B$14*RAND()))</f>
        <v>3.77812166973382</v>
      </c>
      <c r="F9723" s="21" t="n">
        <f aca="false">INDEX($E$17:$E$28,B9723)</f>
        <v>4.761</v>
      </c>
      <c r="G9723" s="25" t="n">
        <f aca="false">IF(OR(D9723="",E9723="",F9723=""),"",D9723*($B$7-$B$8-F9723-E9723))</f>
        <v>5787.72325788314</v>
      </c>
      <c r="H9723" s="25" t="n">
        <f aca="false">IF(D9723="","",D9723*$F$30)</f>
        <v>6887.60393328887</v>
      </c>
    </row>
    <row r="9724" customFormat="false" ht="15" hidden="false" customHeight="false" outlineLevel="0" collapsed="false">
      <c r="A9724" s="2" t="n">
        <v>9690</v>
      </c>
      <c r="B9724" s="2" t="n">
        <v>6</v>
      </c>
      <c r="C9724" s="22" t="n">
        <f aca="true">NORMSINV(MAX(RAND(),0.000000000001))</f>
        <v>0.850612672443639</v>
      </c>
      <c r="D9724" s="24" t="n">
        <f aca="false">IF($B$11="","",$B$11*EXP($B$12*C9724))</f>
        <v>1327.31331070331</v>
      </c>
      <c r="E9724" s="20" t="n">
        <f aca="true">IF($B$10="","",$B$10*(1-$B$14+2*$B$14*RAND()))</f>
        <v>3.68584017963227</v>
      </c>
      <c r="F9724" s="21" t="n">
        <f aca="false">INDEX($E$17:$E$28,B9724)</f>
        <v>4.761</v>
      </c>
      <c r="G9724" s="25" t="n">
        <f aca="false">IF(OR(D9724="",E9724="",F9724=""),"",D9724*($B$7-$B$8-F9724-E9724))</f>
        <v>5698.36817455072</v>
      </c>
      <c r="H9724" s="25" t="n">
        <f aca="false">IF(D9724="","",D9724*$F$30)</f>
        <v>6635.504702868</v>
      </c>
    </row>
    <row r="9725" customFormat="false" ht="15" hidden="false" customHeight="false" outlineLevel="0" collapsed="false">
      <c r="A9725" s="2" t="n">
        <v>9691</v>
      </c>
      <c r="B9725" s="2" t="n">
        <v>7</v>
      </c>
      <c r="C9725" s="22" t="n">
        <f aca="true">NORMSINV(MAX(RAND(),0.000000000001))</f>
        <v>-0.261253388040125</v>
      </c>
      <c r="D9725" s="24" t="n">
        <f aca="false">IF($B$11="","",$B$11*EXP($B$12*C9725))</f>
        <v>830.816940031799</v>
      </c>
      <c r="E9725" s="20" t="n">
        <f aca="true">IF($B$10="","",$B$10*(1-$B$14+2*$B$14*RAND()))</f>
        <v>3.59215432502373</v>
      </c>
      <c r="F9725" s="21" t="n">
        <f aca="false">INDEX($E$17:$E$28,B9725)</f>
        <v>4.761</v>
      </c>
      <c r="G9725" s="25" t="n">
        <f aca="false">IF(OR(D9725="",E9725="",F9725=""),"",D9725*($B$7-$B$8-F9725-E9725))</f>
        <v>3644.66570007552</v>
      </c>
      <c r="H9725" s="25" t="n">
        <f aca="false">IF(D9725="","",D9725*$F$30)</f>
        <v>4153.42004660697</v>
      </c>
    </row>
    <row r="9726" customFormat="false" ht="15" hidden="false" customHeight="false" outlineLevel="0" collapsed="false">
      <c r="A9726" s="2" t="n">
        <v>9692</v>
      </c>
      <c r="B9726" s="2" t="n">
        <v>8</v>
      </c>
      <c r="C9726" s="22" t="n">
        <f aca="true">NORMSINV(MAX(RAND(),0.000000000001))</f>
        <v>-0.0913195889597761</v>
      </c>
      <c r="D9726" s="24" t="n">
        <f aca="false">IF($B$11="","",$B$11*EXP($B$12*C9726))</f>
        <v>892.488669577905</v>
      </c>
      <c r="E9726" s="20" t="n">
        <f aca="true">IF($B$10="","",$B$10*(1-$B$14+2*$B$14*RAND()))</f>
        <v>3.7422137248093</v>
      </c>
      <c r="F9726" s="21" t="n">
        <f aca="false">INDEX($E$17:$E$28,B9726)</f>
        <v>4.761</v>
      </c>
      <c r="G9726" s="25" t="n">
        <f aca="false">IF(OR(D9726="",E9726="",F9726=""),"",D9726*($B$7-$B$8-F9726-E9726))</f>
        <v>3781.28374603088</v>
      </c>
      <c r="H9726" s="25" t="n">
        <f aca="false">IF(D9726="","",D9726*$F$30)</f>
        <v>4461.72935695386</v>
      </c>
    </row>
    <row r="9727" customFormat="false" ht="15" hidden="false" customHeight="false" outlineLevel="0" collapsed="false">
      <c r="A9727" s="2" t="n">
        <v>9693</v>
      </c>
      <c r="B9727" s="2" t="n">
        <v>9</v>
      </c>
      <c r="C9727" s="22" t="n">
        <f aca="true">NORMSINV(MAX(RAND(),0.000000000001))</f>
        <v>-0.0113296830509031</v>
      </c>
      <c r="D9727" s="24" t="n">
        <f aca="false">IF($B$11="","",$B$11*EXP($B$12*C9727))</f>
        <v>923.082719264134</v>
      </c>
      <c r="E9727" s="20" t="n">
        <f aca="true">IF($B$10="","",$B$10*(1-$B$14+2*$B$14*RAND()))</f>
        <v>4.03436178569728</v>
      </c>
      <c r="F9727" s="21" t="n">
        <f aca="false">INDEX($E$17:$E$28,B9727)</f>
        <v>4.761</v>
      </c>
      <c r="G9727" s="25" t="n">
        <f aca="false">IF(OR(D9727="",E9727="",F9727=""),"",D9727*($B$7-$B$8-F9727-E9727))</f>
        <v>3641.22736937178</v>
      </c>
      <c r="H9727" s="25" t="n">
        <f aca="false">IF(D9727="","",D9727*$F$30)</f>
        <v>4614.67513014526</v>
      </c>
    </row>
    <row r="9728" customFormat="false" ht="15" hidden="false" customHeight="false" outlineLevel="0" collapsed="false">
      <c r="A9728" s="2" t="n">
        <v>9694</v>
      </c>
      <c r="B9728" s="2" t="n">
        <v>10</v>
      </c>
      <c r="C9728" s="22" t="n">
        <f aca="true">NORMSINV(MAX(RAND(),0.000000000001))</f>
        <v>-0.888978664087302</v>
      </c>
      <c r="D9728" s="24" t="n">
        <f aca="false">IF($B$11="","",$B$11*EXP($B$12*C9728))</f>
        <v>637.725124370309</v>
      </c>
      <c r="E9728" s="20" t="n">
        <f aca="true">IF($B$10="","",$B$10*(1-$B$14+2*$B$14*RAND()))</f>
        <v>3.99586612469354</v>
      </c>
      <c r="F9728" s="21" t="n">
        <f aca="false">INDEX($E$17:$E$28,B9728)</f>
        <v>4.761</v>
      </c>
      <c r="G9728" s="25" t="n">
        <f aca="false">IF(OR(D9728="",E9728="",F9728=""),"",D9728*($B$7-$B$8-F9728-E9728))</f>
        <v>2540.14454601341</v>
      </c>
      <c r="H9728" s="25" t="n">
        <f aca="false">IF(D9728="","",D9728*$F$30)</f>
        <v>3188.11544175205</v>
      </c>
    </row>
    <row r="9729" customFormat="false" ht="15" hidden="false" customHeight="false" outlineLevel="0" collapsed="false">
      <c r="A9729" s="2" t="n">
        <v>9695</v>
      </c>
      <c r="B9729" s="2" t="n">
        <v>11</v>
      </c>
      <c r="C9729" s="22" t="n">
        <f aca="true">NORMSINV(MAX(RAND(),0.000000000001))</f>
        <v>0.505033725063866</v>
      </c>
      <c r="D9729" s="24" t="n">
        <f aca="false">IF($B$11="","",$B$11*EXP($B$12*C9729))</f>
        <v>1147.44942744484</v>
      </c>
      <c r="E9729" s="20" t="n">
        <f aca="true">IF($B$10="","",$B$10*(1-$B$14+2*$B$14*RAND()))</f>
        <v>3.43903702273391</v>
      </c>
      <c r="F9729" s="21" t="n">
        <f aca="false">INDEX($E$17:$E$28,B9729)</f>
        <v>4.761</v>
      </c>
      <c r="G9729" s="25" t="n">
        <f aca="false">IF(OR(D9729="",E9729="",F9729=""),"",D9729*($B$7-$B$8-F9729-E9729))</f>
        <v>5209.37791888477</v>
      </c>
      <c r="H9729" s="25" t="n">
        <f aca="false">IF(D9729="","",D9729*$F$30)</f>
        <v>5736.32917768227</v>
      </c>
    </row>
    <row r="9730" customFormat="false" ht="15" hidden="false" customHeight="false" outlineLevel="0" collapsed="false">
      <c r="A9730" s="2" t="n">
        <v>9696</v>
      </c>
      <c r="B9730" s="2" t="n">
        <v>12</v>
      </c>
      <c r="C9730" s="22" t="n">
        <f aca="true">NORMSINV(MAX(RAND(),0.000000000001))</f>
        <v>-1.21487653227895</v>
      </c>
      <c r="D9730" s="24" t="n">
        <f aca="false">IF($B$11="","",$B$11*EXP($B$12*C9730))</f>
        <v>555.898124380129</v>
      </c>
      <c r="E9730" s="20" t="n">
        <f aca="true">IF($B$10="","",$B$10*(1-$B$14+2*$B$14*RAND()))</f>
        <v>3.80389849056419</v>
      </c>
      <c r="F9730" s="21" t="n">
        <f aca="false">INDEX($E$17:$E$28,B9730)</f>
        <v>4.761</v>
      </c>
      <c r="G9730" s="25" t="n">
        <f aca="false">IF(OR(D9730="",E9730="",F9730=""),"",D9730*($B$7-$B$8-F9730-E9730))</f>
        <v>2320.93109819201</v>
      </c>
      <c r="H9730" s="25" t="n">
        <f aca="false">IF(D9730="","",D9730*$F$30)</f>
        <v>2779.04590340114</v>
      </c>
    </row>
    <row r="9731" customFormat="false" ht="15" hidden="false" customHeight="false" outlineLevel="0" collapsed="false">
      <c r="A9731" s="2" t="n">
        <v>9697</v>
      </c>
      <c r="B9731" s="2" t="n">
        <v>1</v>
      </c>
      <c r="C9731" s="22" t="n">
        <f aca="true">NORMSINV(MAX(RAND(),0.000000000001))</f>
        <v>-0.14037576019685</v>
      </c>
      <c r="D9731" s="24" t="n">
        <f aca="false">IF($B$11="","",$B$11*EXP($B$12*C9731))</f>
        <v>874.229749572976</v>
      </c>
      <c r="E9731" s="20" t="n">
        <f aca="true">IF($B$10="","",$B$10*(1-$B$14+2*$B$14*RAND()))</f>
        <v>3.76180599025367</v>
      </c>
      <c r="F9731" s="21" t="n">
        <f aca="false">INDEX($E$17:$E$28,B9731)</f>
        <v>4.92562580645161</v>
      </c>
      <c r="G9731" s="25" t="n">
        <f aca="false">IF(OR(D9731="",E9731="",F9731=""),"",D9731*($B$7-$B$8-F9731-E9731))</f>
        <v>3542.87568549375</v>
      </c>
      <c r="H9731" s="25" t="n">
        <f aca="false">IF(D9731="","",D9731*$F$30)</f>
        <v>4370.44936406522</v>
      </c>
    </row>
    <row r="9732" customFormat="false" ht="15" hidden="false" customHeight="false" outlineLevel="0" collapsed="false">
      <c r="A9732" s="2" t="n">
        <v>9698</v>
      </c>
      <c r="B9732" s="2" t="n">
        <v>2</v>
      </c>
      <c r="C9732" s="22" t="n">
        <f aca="true">NORMSINV(MAX(RAND(),0.000000000001))</f>
        <v>-0.827502385428102</v>
      </c>
      <c r="D9732" s="24" t="n">
        <f aca="false">IF($B$11="","",$B$11*EXP($B$12*C9732))</f>
        <v>654.460589406947</v>
      </c>
      <c r="E9732" s="20" t="n">
        <f aca="true">IF($B$10="","",$B$10*(1-$B$14+2*$B$14*RAND()))</f>
        <v>3.57883366952861</v>
      </c>
      <c r="F9732" s="21" t="n">
        <f aca="false">INDEX($E$17:$E$28,B9732)</f>
        <v>5.0612</v>
      </c>
      <c r="G9732" s="25" t="n">
        <f aca="false">IF(OR(D9732="",E9732="",F9732=""),"",D9732*($B$7-$B$8-F9732-E9732))</f>
        <v>2683.26638118894</v>
      </c>
      <c r="H9732" s="25" t="n">
        <f aca="false">IF(D9732="","",D9732*$F$30)</f>
        <v>3271.77937856321</v>
      </c>
    </row>
    <row r="9733" customFormat="false" ht="15" hidden="false" customHeight="false" outlineLevel="0" collapsed="false">
      <c r="A9733" s="2" t="n">
        <v>9699</v>
      </c>
      <c r="B9733" s="2" t="n">
        <v>3</v>
      </c>
      <c r="C9733" s="22" t="n">
        <f aca="true">NORMSINV(MAX(RAND(),0.000000000001))</f>
        <v>-2.07422524753439</v>
      </c>
      <c r="D9733" s="24" t="n">
        <f aca="false">IF($B$11="","",$B$11*EXP($B$12*C9733))</f>
        <v>387.023207689225</v>
      </c>
      <c r="E9733" s="20" t="n">
        <f aca="true">IF($B$10="","",$B$10*(1-$B$14+2*$B$14*RAND()))</f>
        <v>3.9283126240443</v>
      </c>
      <c r="F9733" s="21" t="n">
        <f aca="false">INDEX($E$17:$E$28,B9733)</f>
        <v>5.0612</v>
      </c>
      <c r="G9733" s="25" t="n">
        <f aca="false">IF(OR(D9733="",E9733="",F9733=""),"",D9733*($B$7-$B$8-F9733-E9733))</f>
        <v>1451.52565464032</v>
      </c>
      <c r="H9733" s="25" t="n">
        <f aca="false">IF(D9733="","",D9733*$F$30)</f>
        <v>1934.80641987997</v>
      </c>
    </row>
    <row r="9734" customFormat="false" ht="15" hidden="false" customHeight="false" outlineLevel="0" collapsed="false">
      <c r="A9734" s="2" t="n">
        <v>9700</v>
      </c>
      <c r="B9734" s="2" t="n">
        <v>4</v>
      </c>
      <c r="C9734" s="22" t="n">
        <f aca="true">NORMSINV(MAX(RAND(),0.000000000001))</f>
        <v>0.362642438854055</v>
      </c>
      <c r="D9734" s="24" t="n">
        <f aca="false">IF($B$11="","",$B$11*EXP($B$12*C9734))</f>
        <v>1080.62841078996</v>
      </c>
      <c r="E9734" s="20" t="n">
        <f aca="true">IF($B$10="","",$B$10*(1-$B$14+2*$B$14*RAND()))</f>
        <v>3.58541148481439</v>
      </c>
      <c r="F9734" s="21" t="n">
        <f aca="false">INDEX($E$17:$E$28,B9734)</f>
        <v>4.89657419354839</v>
      </c>
      <c r="G9734" s="25" t="n">
        <f aca="false">IF(OR(D9734="",E9734="",F9734=""),"",D9734*($B$7-$B$8-F9734-E9734))</f>
        <v>4601.33124951171</v>
      </c>
      <c r="H9734" s="25" t="n">
        <f aca="false">IF(D9734="","",D9734*$F$30)</f>
        <v>5402.27755122116</v>
      </c>
    </row>
    <row r="9735" customFormat="false" ht="15" hidden="false" customHeight="false" outlineLevel="0" collapsed="false">
      <c r="A9735" s="2" t="n">
        <v>9701</v>
      </c>
      <c r="B9735" s="2" t="n">
        <v>5</v>
      </c>
      <c r="C9735" s="22" t="n">
        <f aca="true">NORMSINV(MAX(RAND(),0.000000000001))</f>
        <v>1.1174099787092</v>
      </c>
      <c r="D9735" s="24" t="n">
        <f aca="false">IF($B$11="","",$B$11*EXP($B$12*C9735))</f>
        <v>1485.2396856211</v>
      </c>
      <c r="E9735" s="20" t="n">
        <f aca="true">IF($B$10="","",$B$10*(1-$B$14+2*$B$14*RAND()))</f>
        <v>3.40333506358194</v>
      </c>
      <c r="F9735" s="21" t="n">
        <f aca="false">INDEX($E$17:$E$28,B9735)</f>
        <v>4.761</v>
      </c>
      <c r="G9735" s="25" t="n">
        <f aca="false">IF(OR(D9735="",E9735="",F9735=""),"",D9735*($B$7-$B$8-F9735-E9735))</f>
        <v>6795.95915167306</v>
      </c>
      <c r="H9735" s="25" t="n">
        <f aca="false">IF(D9735="","",D9735*$F$30)</f>
        <v>7425.010236357</v>
      </c>
    </row>
    <row r="9736" customFormat="false" ht="15" hidden="false" customHeight="false" outlineLevel="0" collapsed="false">
      <c r="A9736" s="2" t="n">
        <v>9702</v>
      </c>
      <c r="B9736" s="2" t="n">
        <v>6</v>
      </c>
      <c r="C9736" s="22" t="n">
        <f aca="true">NORMSINV(MAX(RAND(),0.000000000001))</f>
        <v>1.06719595918902</v>
      </c>
      <c r="D9736" s="24" t="n">
        <f aca="false">IF($B$11="","",$B$11*EXP($B$12*C9736))</f>
        <v>1454.14439031936</v>
      </c>
      <c r="E9736" s="20" t="n">
        <f aca="true">IF($B$10="","",$B$10*(1-$B$14+2*$B$14*RAND()))</f>
        <v>3.82710723559366</v>
      </c>
      <c r="F9736" s="21" t="n">
        <f aca="false">INDEX($E$17:$E$28,B9736)</f>
        <v>4.761</v>
      </c>
      <c r="G9736" s="25" t="n">
        <f aca="false">IF(OR(D9736="",E9736="",F9736=""),"",D9736*($B$7-$B$8-F9736-E9736))</f>
        <v>6037.451572569</v>
      </c>
      <c r="H9736" s="25" t="n">
        <f aca="false">IF(D9736="","",D9736*$F$30)</f>
        <v>7269.55863608453</v>
      </c>
    </row>
    <row r="9737" customFormat="false" ht="15" hidden="false" customHeight="false" outlineLevel="0" collapsed="false">
      <c r="A9737" s="2" t="n">
        <v>9703</v>
      </c>
      <c r="B9737" s="2" t="n">
        <v>7</v>
      </c>
      <c r="C9737" s="22" t="n">
        <f aca="true">NORMSINV(MAX(RAND(),0.000000000001))</f>
        <v>-0.605918538629401</v>
      </c>
      <c r="D9737" s="24" t="n">
        <f aca="false">IF($B$11="","",$B$11*EXP($B$12*C9737))</f>
        <v>718.509755349662</v>
      </c>
      <c r="E9737" s="20" t="n">
        <f aca="true">IF($B$10="","",$B$10*(1-$B$14+2*$B$14*RAND()))</f>
        <v>4.07769815556032</v>
      </c>
      <c r="F9737" s="21" t="n">
        <f aca="false">INDEX($E$17:$E$28,B9737)</f>
        <v>4.761</v>
      </c>
      <c r="G9737" s="25" t="n">
        <f aca="false">IF(OR(D9737="",E9737="",F9737=""),"",D9737*($B$7-$B$8-F9737-E9737))</f>
        <v>2803.12343379354</v>
      </c>
      <c r="H9737" s="25" t="n">
        <f aca="false">IF(D9737="","",D9737*$F$30)</f>
        <v>3591.97396894403</v>
      </c>
    </row>
    <row r="9738" customFormat="false" ht="15" hidden="false" customHeight="false" outlineLevel="0" collapsed="false">
      <c r="A9738" s="2" t="n">
        <v>9704</v>
      </c>
      <c r="B9738" s="2" t="n">
        <v>8</v>
      </c>
      <c r="C9738" s="22" t="n">
        <f aca="true">NORMSINV(MAX(RAND(),0.000000000001))</f>
        <v>0.810507620156714</v>
      </c>
      <c r="D9738" s="24" t="n">
        <f aca="false">IF($B$11="","",$B$11*EXP($B$12*C9738))</f>
        <v>1305.07162437667</v>
      </c>
      <c r="E9738" s="20" t="n">
        <f aca="true">IF($B$10="","",$B$10*(1-$B$14+2*$B$14*RAND()))</f>
        <v>3.60981576550959</v>
      </c>
      <c r="F9738" s="21" t="n">
        <f aca="false">INDEX($E$17:$E$28,B9738)</f>
        <v>4.761</v>
      </c>
      <c r="G9738" s="25" t="n">
        <f aca="false">IF(OR(D9738="",E9738="",F9738=""),"",D9738*($B$7-$B$8-F9738-E9738))</f>
        <v>5702.09836610733</v>
      </c>
      <c r="H9738" s="25" t="n">
        <f aca="false">IF(D9738="","",D9738*$F$30)</f>
        <v>6524.31406458384</v>
      </c>
    </row>
    <row r="9739" customFormat="false" ht="15" hidden="false" customHeight="false" outlineLevel="0" collapsed="false">
      <c r="A9739" s="2" t="n">
        <v>9705</v>
      </c>
      <c r="B9739" s="2" t="n">
        <v>9</v>
      </c>
      <c r="C9739" s="22" t="n">
        <f aca="true">NORMSINV(MAX(RAND(),0.000000000001))</f>
        <v>-0.650722598612162</v>
      </c>
      <c r="D9739" s="24" t="n">
        <f aca="false">IF($B$11="","",$B$11*EXP($B$12*C9739))</f>
        <v>705.072315169189</v>
      </c>
      <c r="E9739" s="20" t="n">
        <f aca="true">IF($B$10="","",$B$10*(1-$B$14+2*$B$14*RAND()))</f>
        <v>3.72794432498354</v>
      </c>
      <c r="F9739" s="21" t="n">
        <f aca="false">INDEX($E$17:$E$28,B9739)</f>
        <v>4.761</v>
      </c>
      <c r="G9739" s="25" t="n">
        <f aca="false">IF(OR(D9739="",E9739="",F9739=""),"",D9739*($B$7-$B$8-F9739-E9739))</f>
        <v>2997.30166669697</v>
      </c>
      <c r="H9739" s="25" t="n">
        <f aca="false">IF(D9739="","",D9739*$F$30)</f>
        <v>3524.79751799381</v>
      </c>
    </row>
    <row r="9740" customFormat="false" ht="15" hidden="false" customHeight="false" outlineLevel="0" collapsed="false">
      <c r="A9740" s="2" t="n">
        <v>9706</v>
      </c>
      <c r="B9740" s="2" t="n">
        <v>10</v>
      </c>
      <c r="C9740" s="22" t="n">
        <f aca="true">NORMSINV(MAX(RAND(),0.000000000001))</f>
        <v>-0.859674655997078</v>
      </c>
      <c r="D9740" s="24" t="n">
        <f aca="false">IF($B$11="","",$B$11*EXP($B$12*C9740))</f>
        <v>645.648388660792</v>
      </c>
      <c r="E9740" s="20" t="n">
        <f aca="true">IF($B$10="","",$B$10*(1-$B$14+2*$B$14*RAND()))</f>
        <v>3.4585849739739</v>
      </c>
      <c r="F9740" s="21" t="n">
        <f aca="false">INDEX($E$17:$E$28,B9740)</f>
        <v>4.761</v>
      </c>
      <c r="G9740" s="25" t="n">
        <f aca="false">IF(OR(D9740="",E9740="",F9740=""),"",D9740*($B$7-$B$8-F9740-E9740))</f>
        <v>2918.59867763178</v>
      </c>
      <c r="H9740" s="25" t="n">
        <f aca="false">IF(D9740="","",D9740*$F$30)</f>
        <v>3227.72542459303</v>
      </c>
    </row>
    <row r="9741" customFormat="false" ht="15" hidden="false" customHeight="false" outlineLevel="0" collapsed="false">
      <c r="A9741" s="2" t="n">
        <v>9707</v>
      </c>
      <c r="B9741" s="2" t="n">
        <v>11</v>
      </c>
      <c r="C9741" s="22" t="n">
        <f aca="true">NORMSINV(MAX(RAND(),0.000000000001))</f>
        <v>-0.692247669071031</v>
      </c>
      <c r="D9741" s="24" t="n">
        <f aca="false">IF($B$11="","",$B$11*EXP($B$12*C9741))</f>
        <v>692.842788221003</v>
      </c>
      <c r="E9741" s="20" t="n">
        <f aca="true">IF($B$10="","",$B$10*(1-$B$14+2*$B$14*RAND()))</f>
        <v>4.08573465506135</v>
      </c>
      <c r="F9741" s="21" t="n">
        <f aca="false">INDEX($E$17:$E$28,B9741)</f>
        <v>4.761</v>
      </c>
      <c r="G9741" s="25" t="n">
        <f aca="false">IF(OR(D9741="",E9741="",F9741=""),"",D9741*($B$7-$B$8-F9741-E9741))</f>
        <v>2697.4208168715</v>
      </c>
      <c r="H9741" s="25" t="n">
        <f aca="false">IF(D9741="","",D9741*$F$30)</f>
        <v>3463.65966687444</v>
      </c>
    </row>
    <row r="9742" customFormat="false" ht="15" hidden="false" customHeight="false" outlineLevel="0" collapsed="false">
      <c r="A9742" s="2" t="n">
        <v>9708</v>
      </c>
      <c r="B9742" s="2" t="n">
        <v>12</v>
      </c>
      <c r="C9742" s="22" t="n">
        <f aca="true">NORMSINV(MAX(RAND(),0.000000000001))</f>
        <v>-1.08756099852023</v>
      </c>
      <c r="D9742" s="24" t="n">
        <f aca="false">IF($B$11="","",$B$11*EXP($B$12*C9742))</f>
        <v>586.534502223886</v>
      </c>
      <c r="E9742" s="20" t="n">
        <f aca="true">IF($B$10="","",$B$10*(1-$B$14+2*$B$14*RAND()))</f>
        <v>3.76789995125543</v>
      </c>
      <c r="F9742" s="21" t="n">
        <f aca="false">INDEX($E$17:$E$28,B9742)</f>
        <v>4.761</v>
      </c>
      <c r="G9742" s="25" t="n">
        <f aca="false">IF(OR(D9742="",E9742="",F9742=""),"",D9742*($B$7-$B$8-F9742-E9742))</f>
        <v>2469.95547090538</v>
      </c>
      <c r="H9742" s="25" t="n">
        <f aca="false">IF(D9742="","",D9742*$F$30)</f>
        <v>2932.20328351765</v>
      </c>
    </row>
    <row r="9743" customFormat="false" ht="15" hidden="false" customHeight="false" outlineLevel="0" collapsed="false">
      <c r="A9743" s="2" t="n">
        <v>9709</v>
      </c>
      <c r="B9743" s="2" t="n">
        <v>1</v>
      </c>
      <c r="C9743" s="22" t="n">
        <f aca="true">NORMSINV(MAX(RAND(),0.000000000001))</f>
        <v>-0.712109837921407</v>
      </c>
      <c r="D9743" s="24" t="n">
        <f aca="false">IF($B$11="","",$B$11*EXP($B$12*C9743))</f>
        <v>687.068415163797</v>
      </c>
      <c r="E9743" s="20" t="n">
        <f aca="true">IF($B$10="","",$B$10*(1-$B$14+2*$B$14*RAND()))</f>
        <v>3.81125502978167</v>
      </c>
      <c r="F9743" s="21" t="n">
        <f aca="false">INDEX($E$17:$E$28,B9743)</f>
        <v>4.92562580645161</v>
      </c>
      <c r="G9743" s="25" t="n">
        <f aca="false">IF(OR(D9743="",E9743="",F9743=""),"",D9743*($B$7-$B$8-F9743-E9743))</f>
        <v>2750.41673956102</v>
      </c>
      <c r="H9743" s="25" t="n">
        <f aca="false">IF(D9743="","",D9743*$F$30)</f>
        <v>3434.79242108685</v>
      </c>
    </row>
    <row r="9744" customFormat="false" ht="15" hidden="false" customHeight="false" outlineLevel="0" collapsed="false">
      <c r="A9744" s="2" t="n">
        <v>9710</v>
      </c>
      <c r="B9744" s="2" t="n">
        <v>2</v>
      </c>
      <c r="C9744" s="22" t="n">
        <f aca="true">NORMSINV(MAX(RAND(),0.000000000001))</f>
        <v>-0.32183913536107</v>
      </c>
      <c r="D9744" s="24" t="n">
        <f aca="false">IF($B$11="","",$B$11*EXP($B$12*C9744))</f>
        <v>809.875638967498</v>
      </c>
      <c r="E9744" s="20" t="n">
        <f aca="true">IF($B$10="","",$B$10*(1-$B$14+2*$B$14*RAND()))</f>
        <v>3.81664904047102</v>
      </c>
      <c r="F9744" s="21" t="n">
        <f aca="false">INDEX($E$17:$E$28,B9744)</f>
        <v>5.0612</v>
      </c>
      <c r="G9744" s="25" t="n">
        <f aca="false">IF(OR(D9744="",E9744="",F9744=""),"",D9744*($B$7-$B$8-F9744-E9744))</f>
        <v>3127.86197613747</v>
      </c>
      <c r="H9744" s="25" t="n">
        <f aca="false">IF(D9744="","",D9744*$F$30)</f>
        <v>4048.73029432632</v>
      </c>
    </row>
    <row r="9745" customFormat="false" ht="15" hidden="false" customHeight="false" outlineLevel="0" collapsed="false">
      <c r="A9745" s="2" t="n">
        <v>9711</v>
      </c>
      <c r="B9745" s="2" t="n">
        <v>3</v>
      </c>
      <c r="C9745" s="22" t="n">
        <f aca="true">NORMSINV(MAX(RAND(),0.000000000001))</f>
        <v>-0.782765412420947</v>
      </c>
      <c r="D9745" s="24" t="n">
        <f aca="false">IF($B$11="","",$B$11*EXP($B$12*C9745))</f>
        <v>666.914606246118</v>
      </c>
      <c r="E9745" s="20" t="n">
        <f aca="true">IF($B$10="","",$B$10*(1-$B$14+2*$B$14*RAND()))</f>
        <v>3.97189731202162</v>
      </c>
      <c r="F9745" s="21" t="n">
        <f aca="false">INDEX($E$17:$E$28,B9745)</f>
        <v>5.0612</v>
      </c>
      <c r="G9745" s="25" t="n">
        <f aca="false">IF(OR(D9745="",E9745="",F9745=""),"",D9745*($B$7-$B$8-F9745-E9745))</f>
        <v>2472.18754654578</v>
      </c>
      <c r="H9745" s="25" t="n">
        <f aca="false">IF(D9745="","",D9745*$F$30)</f>
        <v>3334.03949954559</v>
      </c>
    </row>
    <row r="9746" customFormat="false" ht="15" hidden="false" customHeight="false" outlineLevel="0" collapsed="false">
      <c r="A9746" s="2" t="n">
        <v>9712</v>
      </c>
      <c r="B9746" s="2" t="n">
        <v>4</v>
      </c>
      <c r="C9746" s="22" t="n">
        <f aca="true">NORMSINV(MAX(RAND(),0.000000000001))</f>
        <v>1.08322445211964</v>
      </c>
      <c r="D9746" s="24" t="n">
        <f aca="false">IF($B$11="","",$B$11*EXP($B$12*C9746))</f>
        <v>1463.99872230241</v>
      </c>
      <c r="E9746" s="20" t="n">
        <f aca="true">IF($B$10="","",$B$10*(1-$B$14+2*$B$14*RAND()))</f>
        <v>3.86187759533255</v>
      </c>
      <c r="F9746" s="21" t="n">
        <f aca="false">INDEX($E$17:$E$28,B9746)</f>
        <v>4.89657419354839</v>
      </c>
      <c r="G9746" s="25" t="n">
        <f aca="false">IF(OR(D9746="",E9746="",F9746=""),"",D9746*($B$7-$B$8-F9746-E9746))</f>
        <v>5828.98149386374</v>
      </c>
      <c r="H9746" s="25" t="n">
        <f aca="false">IF(D9746="","",D9746*$F$30)</f>
        <v>7318.82241253419</v>
      </c>
    </row>
    <row r="9747" customFormat="false" ht="15" hidden="false" customHeight="false" outlineLevel="0" collapsed="false">
      <c r="A9747" s="2" t="n">
        <v>9713</v>
      </c>
      <c r="B9747" s="2" t="n">
        <v>5</v>
      </c>
      <c r="C9747" s="22" t="n">
        <f aca="true">NORMSINV(MAX(RAND(),0.000000000001))</f>
        <v>-2.3886816487604</v>
      </c>
      <c r="D9747" s="24" t="n">
        <f aca="false">IF($B$11="","",$B$11*EXP($B$12*C9747))</f>
        <v>338.994337034335</v>
      </c>
      <c r="E9747" s="20" t="n">
        <f aca="true">IF($B$10="","",$B$10*(1-$B$14+2*$B$14*RAND()))</f>
        <v>3.76729578534772</v>
      </c>
      <c r="F9747" s="21" t="n">
        <f aca="false">INDEX($E$17:$E$28,B9747)</f>
        <v>4.761</v>
      </c>
      <c r="G9747" s="25" t="n">
        <f aca="false">IF(OR(D9747="",E9747="",F9747=""),"",D9747*($B$7-$B$8-F9747-E9747))</f>
        <v>1427.74387803077</v>
      </c>
      <c r="H9747" s="25" t="n">
        <f aca="false">IF(D9747="","",D9747*$F$30)</f>
        <v>1694.70048970205</v>
      </c>
    </row>
    <row r="9748" customFormat="false" ht="15" hidden="false" customHeight="false" outlineLevel="0" collapsed="false">
      <c r="A9748" s="2" t="n">
        <v>9714</v>
      </c>
      <c r="B9748" s="2" t="n">
        <v>6</v>
      </c>
      <c r="C9748" s="22" t="n">
        <f aca="true">NORMSINV(MAX(RAND(),0.000000000001))</f>
        <v>-0.316523488651803</v>
      </c>
      <c r="D9748" s="24" t="n">
        <f aca="false">IF($B$11="","",$B$11*EXP($B$12*C9748))</f>
        <v>811.691658300794</v>
      </c>
      <c r="E9748" s="20" t="n">
        <f aca="true">IF($B$10="","",$B$10*(1-$B$14+2*$B$14*RAND()))</f>
        <v>3.49562755973069</v>
      </c>
      <c r="F9748" s="21" t="n">
        <f aca="false">INDEX($E$17:$E$28,B9748)</f>
        <v>4.761</v>
      </c>
      <c r="G9748" s="25" t="n">
        <f aca="false">IF(OR(D9748="",E9748="",F9748=""),"",D9748*($B$7-$B$8-F9748-E9748))</f>
        <v>3639.11601082228</v>
      </c>
      <c r="H9748" s="25" t="n">
        <f aca="false">IF(D9748="","",D9748*$F$30)</f>
        <v>4057.80893817733</v>
      </c>
    </row>
    <row r="9749" customFormat="false" ht="15" hidden="false" customHeight="false" outlineLevel="0" collapsed="false">
      <c r="A9749" s="2" t="n">
        <v>9715</v>
      </c>
      <c r="B9749" s="2" t="n">
        <v>7</v>
      </c>
      <c r="C9749" s="22" t="n">
        <f aca="true">NORMSINV(MAX(RAND(),0.000000000001))</f>
        <v>1.33067158950611</v>
      </c>
      <c r="D9749" s="24" t="n">
        <f aca="false">IF($B$11="","",$B$11*EXP($B$12*C9749))</f>
        <v>1624.88552950241</v>
      </c>
      <c r="E9749" s="20" t="n">
        <f aca="true">IF($B$10="","",$B$10*(1-$B$14+2*$B$14*RAND()))</f>
        <v>3.43924309150388</v>
      </c>
      <c r="F9749" s="21" t="n">
        <f aca="false">INDEX($E$17:$E$28,B9749)</f>
        <v>4.761</v>
      </c>
      <c r="G9749" s="25" t="n">
        <f aca="false">IF(OR(D9749="",E9749="",F9749=""),"",D9749*($B$7-$B$8-F9749-E9749))</f>
        <v>7376.58530807392</v>
      </c>
      <c r="H9749" s="25" t="n">
        <f aca="false">IF(D9749="","",D9749*$F$30)</f>
        <v>8123.12773908843</v>
      </c>
    </row>
    <row r="9750" customFormat="false" ht="15" hidden="false" customHeight="false" outlineLevel="0" collapsed="false">
      <c r="A9750" s="2" t="n">
        <v>9716</v>
      </c>
      <c r="B9750" s="2" t="n">
        <v>8</v>
      </c>
      <c r="C9750" s="22" t="n">
        <f aca="true">NORMSINV(MAX(RAND(),0.000000000001))</f>
        <v>-0.991926281130018</v>
      </c>
      <c r="D9750" s="24" t="n">
        <f aca="false">IF($B$11="","",$B$11*EXP($B$12*C9750))</f>
        <v>610.652903539446</v>
      </c>
      <c r="E9750" s="20" t="n">
        <f aca="true">IF($B$10="","",$B$10*(1-$B$14+2*$B$14*RAND()))</f>
        <v>3.52941336237519</v>
      </c>
      <c r="F9750" s="21" t="n">
        <f aca="false">INDEX($E$17:$E$28,B9750)</f>
        <v>4.761</v>
      </c>
      <c r="G9750" s="25" t="n">
        <f aca="false">IF(OR(D9750="",E9750="",F9750=""),"",D9750*($B$7-$B$8-F9750-E9750))</f>
        <v>2717.15299981591</v>
      </c>
      <c r="H9750" s="25" t="n">
        <f aca="false">IF(D9750="","",D9750*$F$30)</f>
        <v>3052.7759953744</v>
      </c>
    </row>
    <row r="9751" customFormat="false" ht="15" hidden="false" customHeight="false" outlineLevel="0" collapsed="false">
      <c r="A9751" s="2" t="n">
        <v>9717</v>
      </c>
      <c r="B9751" s="2" t="n">
        <v>9</v>
      </c>
      <c r="C9751" s="22" t="n">
        <f aca="true">NORMSINV(MAX(RAND(),0.000000000001))</f>
        <v>-1.81947078108178</v>
      </c>
      <c r="D9751" s="24" t="n">
        <f aca="false">IF($B$11="","",$B$11*EXP($B$12*C9751))</f>
        <v>430.87996466393</v>
      </c>
      <c r="E9751" s="20" t="n">
        <f aca="true">IF($B$10="","",$B$10*(1-$B$14+2*$B$14*RAND()))</f>
        <v>3.6787149940879</v>
      </c>
      <c r="F9751" s="21" t="n">
        <f aca="false">INDEX($E$17:$E$28,B9751)</f>
        <v>4.761</v>
      </c>
      <c r="G9751" s="25" t="n">
        <f aca="false">IF(OR(D9751="",E9751="",F9751=""),"",D9751*($B$7-$B$8-F9751-E9751))</f>
        <v>1852.90665139223</v>
      </c>
      <c r="H9751" s="25" t="n">
        <f aca="false">IF(D9751="","",D9751*$F$30)</f>
        <v>2154.05511934792</v>
      </c>
    </row>
    <row r="9752" customFormat="false" ht="15" hidden="false" customHeight="false" outlineLevel="0" collapsed="false">
      <c r="A9752" s="2" t="n">
        <v>9718</v>
      </c>
      <c r="B9752" s="2" t="n">
        <v>10</v>
      </c>
      <c r="C9752" s="22" t="n">
        <f aca="true">NORMSINV(MAX(RAND(),0.000000000001))</f>
        <v>0.511838652817646</v>
      </c>
      <c r="D9752" s="24" t="n">
        <f aca="false">IF($B$11="","",$B$11*EXP($B$12*C9752))</f>
        <v>1150.74430606617</v>
      </c>
      <c r="E9752" s="20" t="n">
        <f aca="true">IF($B$10="","",$B$10*(1-$B$14+2*$B$14*RAND()))</f>
        <v>3.97100663499186</v>
      </c>
      <c r="F9752" s="21" t="n">
        <f aca="false">INDEX($E$17:$E$28,B9752)</f>
        <v>4.761</v>
      </c>
      <c r="G9752" s="25" t="n">
        <f aca="false">IF(OR(D9752="",E9752="",F9752=""),"",D9752*($B$7-$B$8-F9752-E9752))</f>
        <v>4612.1755435341</v>
      </c>
      <c r="H9752" s="25" t="n">
        <f aca="false">IF(D9752="","",D9752*$F$30)</f>
        <v>5752.80093488599</v>
      </c>
    </row>
    <row r="9753" customFormat="false" ht="15" hidden="false" customHeight="false" outlineLevel="0" collapsed="false">
      <c r="A9753" s="2" t="n">
        <v>9719</v>
      </c>
      <c r="B9753" s="2" t="n">
        <v>11</v>
      </c>
      <c r="C9753" s="22" t="n">
        <f aca="true">NORMSINV(MAX(RAND(),0.000000000001))</f>
        <v>0.511251785913178</v>
      </c>
      <c r="D9753" s="24" t="n">
        <f aca="false">IF($B$11="","",$B$11*EXP($B$12*C9753))</f>
        <v>1150.45977852167</v>
      </c>
      <c r="E9753" s="20" t="n">
        <f aca="true">IF($B$10="","",$B$10*(1-$B$14+2*$B$14*RAND()))</f>
        <v>3.77454230699402</v>
      </c>
      <c r="F9753" s="21" t="n">
        <f aca="false">INDEX($E$17:$E$28,B9753)</f>
        <v>4.761</v>
      </c>
      <c r="G9753" s="25" t="n">
        <f aca="false">IF(OR(D9753="",E9753="",F9753=""),"",D9753*($B$7-$B$8-F9753-E9753))</f>
        <v>4837.0594662994</v>
      </c>
      <c r="H9753" s="25" t="n">
        <f aca="false">IF(D9753="","",D9753*$F$30)</f>
        <v>5751.37852478554</v>
      </c>
    </row>
    <row r="9754" customFormat="false" ht="15" hidden="false" customHeight="false" outlineLevel="0" collapsed="false">
      <c r="A9754" s="2" t="n">
        <v>9720</v>
      </c>
      <c r="B9754" s="2" t="n">
        <v>12</v>
      </c>
      <c r="C9754" s="22" t="n">
        <f aca="true">NORMSINV(MAX(RAND(),0.000000000001))</f>
        <v>-0.111773334012908</v>
      </c>
      <c r="D9754" s="24" t="n">
        <f aca="false">IF($B$11="","",$B$11*EXP($B$12*C9754))</f>
        <v>884.829794851241</v>
      </c>
      <c r="E9754" s="20" t="n">
        <f aca="true">IF($B$10="","",$B$10*(1-$B$14+2*$B$14*RAND()))</f>
        <v>3.55076712461712</v>
      </c>
      <c r="F9754" s="21" t="n">
        <f aca="false">INDEX($E$17:$E$28,B9754)</f>
        <v>4.761</v>
      </c>
      <c r="G9754" s="25" t="n">
        <f aca="false">IF(OR(D9754="",E9754="",F9754=""),"",D9754*($B$7-$B$8-F9754-E9754))</f>
        <v>3918.23238667856</v>
      </c>
      <c r="H9754" s="25" t="n">
        <f aca="false">IF(D9754="","",D9754*$F$30)</f>
        <v>4423.44111042032</v>
      </c>
    </row>
    <row r="9755" customFormat="false" ht="15" hidden="false" customHeight="false" outlineLevel="0" collapsed="false">
      <c r="A9755" s="2" t="n">
        <v>9721</v>
      </c>
      <c r="B9755" s="2" t="n">
        <v>1</v>
      </c>
      <c r="C9755" s="22" t="n">
        <f aca="true">NORMSINV(MAX(RAND(),0.000000000001))</f>
        <v>-0.354554485794553</v>
      </c>
      <c r="D9755" s="24" t="n">
        <f aca="false">IF($B$11="","",$B$11*EXP($B$12*C9755))</f>
        <v>798.787989053221</v>
      </c>
      <c r="E9755" s="20" t="n">
        <f aca="true">IF($B$10="","",$B$10*(1-$B$14+2*$B$14*RAND()))</f>
        <v>3.79971611176796</v>
      </c>
      <c r="F9755" s="21" t="n">
        <f aca="false">INDEX($E$17:$E$28,B9755)</f>
        <v>4.92562580645161</v>
      </c>
      <c r="G9755" s="25" t="n">
        <f aca="false">IF(OR(D9755="",E9755="",F9755=""),"",D9755*($B$7-$B$8-F9755-E9755))</f>
        <v>3206.86065588165</v>
      </c>
      <c r="H9755" s="25" t="n">
        <f aca="false">IF(D9755="","",D9755*$F$30)</f>
        <v>3993.30091487486</v>
      </c>
    </row>
    <row r="9756" customFormat="false" ht="15" hidden="false" customHeight="false" outlineLevel="0" collapsed="false">
      <c r="A9756" s="2" t="n">
        <v>9722</v>
      </c>
      <c r="B9756" s="2" t="n">
        <v>2</v>
      </c>
      <c r="C9756" s="22" t="n">
        <f aca="true">NORMSINV(MAX(RAND(),0.000000000001))</f>
        <v>0.0298047885854723</v>
      </c>
      <c r="D9756" s="24" t="n">
        <f aca="false">IF($B$11="","",$B$11*EXP($B$12*C9756))</f>
        <v>939.221669432964</v>
      </c>
      <c r="E9756" s="20" t="n">
        <f aca="true">IF($B$10="","",$B$10*(1-$B$14+2*$B$14*RAND()))</f>
        <v>3.79956151714374</v>
      </c>
      <c r="F9756" s="21" t="n">
        <f aca="false">INDEX($E$17:$E$28,B9756)</f>
        <v>5.0612</v>
      </c>
      <c r="G9756" s="25" t="n">
        <f aca="false">IF(OR(D9756="",E9756="",F9756=""),"",D9756*($B$7-$B$8-F9756-E9756))</f>
        <v>3643.46484399685</v>
      </c>
      <c r="H9756" s="25" t="n">
        <f aca="false">IF(D9756="","",D9756*$F$30)</f>
        <v>4695.35696982927</v>
      </c>
    </row>
    <row r="9757" customFormat="false" ht="15" hidden="false" customHeight="false" outlineLevel="0" collapsed="false">
      <c r="A9757" s="2" t="n">
        <v>9723</v>
      </c>
      <c r="B9757" s="2" t="n">
        <v>3</v>
      </c>
      <c r="C9757" s="22" t="n">
        <f aca="true">NORMSINV(MAX(RAND(),0.000000000001))</f>
        <v>0.642492208008029</v>
      </c>
      <c r="D9757" s="24" t="n">
        <f aca="false">IF($B$11="","",$B$11*EXP($B$12*C9757))</f>
        <v>1215.87250526197</v>
      </c>
      <c r="E9757" s="20" t="n">
        <f aca="true">IF($B$10="","",$B$10*(1-$B$14+2*$B$14*RAND()))</f>
        <v>3.63749209745021</v>
      </c>
      <c r="F9757" s="21" t="n">
        <f aca="false">INDEX($E$17:$E$28,B9757)</f>
        <v>5.0612</v>
      </c>
      <c r="G9757" s="25" t="n">
        <f aca="false">IF(OR(D9757="",E9757="",F9757=""),"",D9757*($B$7-$B$8-F9757-E9757))</f>
        <v>4913.7151640082</v>
      </c>
      <c r="H9757" s="25" t="n">
        <f aca="false">IF(D9757="","",D9757*$F$30)</f>
        <v>6078.38982830563</v>
      </c>
    </row>
    <row r="9758" customFormat="false" ht="15" hidden="false" customHeight="false" outlineLevel="0" collapsed="false">
      <c r="A9758" s="2" t="n">
        <v>9724</v>
      </c>
      <c r="B9758" s="2" t="n">
        <v>4</v>
      </c>
      <c r="C9758" s="22" t="n">
        <f aca="true">NORMSINV(MAX(RAND(),0.000000000001))</f>
        <v>-0.725546871534945</v>
      </c>
      <c r="D9758" s="24" t="n">
        <f aca="false">IF($B$11="","",$B$11*EXP($B$12*C9758))</f>
        <v>683.189287625668</v>
      </c>
      <c r="E9758" s="20" t="n">
        <f aca="true">IF($B$10="","",$B$10*(1-$B$14+2*$B$14*RAND()))</f>
        <v>3.68306216984353</v>
      </c>
      <c r="F9758" s="21" t="n">
        <f aca="false">INDEX($E$17:$E$28,B9758)</f>
        <v>4.89657419354839</v>
      </c>
      <c r="G9758" s="25" t="n">
        <f aca="false">IF(OR(D9758="",E9758="",F9758=""),"",D9758*($B$7-$B$8-F9758-E9758))</f>
        <v>2842.31586915801</v>
      </c>
      <c r="H9758" s="25" t="n">
        <f aca="false">IF(D9758="","",D9758*$F$30)</f>
        <v>3415.39988669824</v>
      </c>
    </row>
    <row r="9759" customFormat="false" ht="15" hidden="false" customHeight="false" outlineLevel="0" collapsed="false">
      <c r="A9759" s="2" t="n">
        <v>9725</v>
      </c>
      <c r="B9759" s="2" t="n">
        <v>5</v>
      </c>
      <c r="C9759" s="22" t="n">
        <f aca="true">NORMSINV(MAX(RAND(),0.000000000001))</f>
        <v>1.5421933614388</v>
      </c>
      <c r="D9759" s="24" t="n">
        <f aca="false">IF($B$11="","",$B$11*EXP($B$12*C9759))</f>
        <v>1776.35847296087</v>
      </c>
      <c r="E9759" s="20" t="n">
        <f aca="true">IF($B$10="","",$B$10*(1-$B$14+2*$B$14*RAND()))</f>
        <v>3.69736542163243</v>
      </c>
      <c r="F9759" s="21" t="n">
        <f aca="false">INDEX($E$17:$E$28,B9759)</f>
        <v>4.761</v>
      </c>
      <c r="G9759" s="25" t="n">
        <f aca="false">IF(OR(D9759="",E9759="",F9759=""),"",D9759*($B$7-$B$8-F9759-E9759))</f>
        <v>7605.71786140546</v>
      </c>
      <c r="H9759" s="25" t="n">
        <f aca="false">IF(D9759="","",D9759*$F$30)</f>
        <v>8880.37127802597</v>
      </c>
    </row>
    <row r="9760" customFormat="false" ht="15" hidden="false" customHeight="false" outlineLevel="0" collapsed="false">
      <c r="A9760" s="2" t="n">
        <v>9726</v>
      </c>
      <c r="B9760" s="2" t="n">
        <v>6</v>
      </c>
      <c r="C9760" s="22" t="n">
        <f aca="true">NORMSINV(MAX(RAND(),0.000000000001))</f>
        <v>-0.0455329155423853</v>
      </c>
      <c r="D9760" s="24" t="n">
        <f aca="false">IF($B$11="","",$B$11*EXP($B$12*C9760))</f>
        <v>909.874582815568</v>
      </c>
      <c r="E9760" s="20" t="n">
        <f aca="true">IF($B$10="","",$B$10*(1-$B$14+2*$B$14*RAND()))</f>
        <v>3.94612646281313</v>
      </c>
      <c r="F9760" s="21" t="n">
        <f aca="false">INDEX($E$17:$E$28,B9760)</f>
        <v>4.761</v>
      </c>
      <c r="G9760" s="25" t="n">
        <f aca="false">IF(OR(D9760="",E9760="",F9760=""),"",D9760*($B$7-$B$8-F9760-E9760))</f>
        <v>3669.40912719584</v>
      </c>
      <c r="H9760" s="25" t="n">
        <f aca="false">IF(D9760="","",D9760*$F$30)</f>
        <v>4548.64501441159</v>
      </c>
    </row>
    <row r="9761" customFormat="false" ht="15" hidden="false" customHeight="false" outlineLevel="0" collapsed="false">
      <c r="A9761" s="2" t="n">
        <v>9727</v>
      </c>
      <c r="B9761" s="2" t="n">
        <v>7</v>
      </c>
      <c r="C9761" s="22" t="n">
        <f aca="true">NORMSINV(MAX(RAND(),0.000000000001))</f>
        <v>-0.27219748203513</v>
      </c>
      <c r="D9761" s="24" t="n">
        <f aca="false">IF($B$11="","",$B$11*EXP($B$12*C9761))</f>
        <v>826.994473134775</v>
      </c>
      <c r="E9761" s="20" t="n">
        <f aca="true">IF($B$10="","",$B$10*(1-$B$14+2*$B$14*RAND()))</f>
        <v>3.50323708780887</v>
      </c>
      <c r="F9761" s="21" t="n">
        <f aca="false">INDEX($E$17:$E$28,B9761)</f>
        <v>4.761</v>
      </c>
      <c r="G9761" s="25" t="n">
        <f aca="false">IF(OR(D9761="",E9761="",F9761=""),"",D9761*($B$7-$B$8-F9761-E9761))</f>
        <v>3701.43119144367</v>
      </c>
      <c r="H9761" s="25" t="n">
        <f aca="false">IF(D9761="","",D9761*$F$30)</f>
        <v>4134.31077009536</v>
      </c>
    </row>
    <row r="9762" customFormat="false" ht="15" hidden="false" customHeight="false" outlineLevel="0" collapsed="false">
      <c r="A9762" s="2" t="n">
        <v>9728</v>
      </c>
      <c r="B9762" s="2" t="n">
        <v>8</v>
      </c>
      <c r="C9762" s="22" t="n">
        <f aca="true">NORMSINV(MAX(RAND(),0.000000000001))</f>
        <v>-1.06905971584071</v>
      </c>
      <c r="D9762" s="24" t="n">
        <f aca="false">IF($B$11="","",$B$11*EXP($B$12*C9762))</f>
        <v>591.124884991581</v>
      </c>
      <c r="E9762" s="20" t="n">
        <f aca="true">IF($B$10="","",$B$10*(1-$B$14+2*$B$14*RAND()))</f>
        <v>3.79875505978281</v>
      </c>
      <c r="F9762" s="21" t="n">
        <f aca="false">INDEX($E$17:$E$28,B9762)</f>
        <v>4.761</v>
      </c>
      <c r="G9762" s="25" t="n">
        <f aca="false">IF(OR(D9762="",E9762="",F9762=""),"",D9762*($B$7-$B$8-F9762-E9762))</f>
        <v>2471.04680952253</v>
      </c>
      <c r="H9762" s="25" t="n">
        <f aca="false">IF(D9762="","",D9762*$F$30)</f>
        <v>2955.15152504991</v>
      </c>
    </row>
    <row r="9763" customFormat="false" ht="15" hidden="false" customHeight="false" outlineLevel="0" collapsed="false">
      <c r="A9763" s="2" t="n">
        <v>9729</v>
      </c>
      <c r="B9763" s="2" t="n">
        <v>9</v>
      </c>
      <c r="C9763" s="22" t="n">
        <f aca="true">NORMSINV(MAX(RAND(),0.000000000001))</f>
        <v>-0.899020072783487</v>
      </c>
      <c r="D9763" s="24" t="n">
        <f aca="false">IF($B$11="","",$B$11*EXP($B$12*C9763))</f>
        <v>635.032540251469</v>
      </c>
      <c r="E9763" s="20" t="n">
        <f aca="true">IF($B$10="","",$B$10*(1-$B$14+2*$B$14*RAND()))</f>
        <v>3.77241942218225</v>
      </c>
      <c r="F9763" s="21" t="n">
        <f aca="false">INDEX($E$17:$E$28,B9763)</f>
        <v>4.761</v>
      </c>
      <c r="G9763" s="25" t="n">
        <f aca="false">IF(OR(D9763="",E9763="",F9763=""),"",D9763*($B$7-$B$8-F9763-E9763))</f>
        <v>2671.3155501041</v>
      </c>
      <c r="H9763" s="25" t="n">
        <f aca="false">IF(D9763="","",D9763*$F$30)</f>
        <v>3174.65467522514</v>
      </c>
    </row>
    <row r="9764" customFormat="false" ht="15" hidden="false" customHeight="false" outlineLevel="0" collapsed="false">
      <c r="A9764" s="2" t="n">
        <v>9730</v>
      </c>
      <c r="B9764" s="2" t="n">
        <v>10</v>
      </c>
      <c r="C9764" s="22" t="n">
        <f aca="true">NORMSINV(MAX(RAND(),0.000000000001))</f>
        <v>-0.287700083691277</v>
      </c>
      <c r="D9764" s="24" t="n">
        <f aca="false">IF($B$11="","",$B$11*EXP($B$12*C9764))</f>
        <v>821.609927507289</v>
      </c>
      <c r="E9764" s="20" t="n">
        <f aca="true">IF($B$10="","",$B$10*(1-$B$14+2*$B$14*RAND()))</f>
        <v>3.43058541037364</v>
      </c>
      <c r="F9764" s="21" t="n">
        <f aca="false">INDEX($E$17:$E$28,B9764)</f>
        <v>4.761</v>
      </c>
      <c r="G9764" s="25" t="n">
        <f aca="false">IF(OR(D9764="",E9764="",F9764=""),"",D9764*($B$7-$B$8-F9764-E9764))</f>
        <v>3737.02258125601</v>
      </c>
      <c r="H9764" s="25" t="n">
        <f aca="false">IF(D9764="","",D9764*$F$30)</f>
        <v>4107.39234959444</v>
      </c>
    </row>
    <row r="9765" customFormat="false" ht="15" hidden="false" customHeight="false" outlineLevel="0" collapsed="false">
      <c r="A9765" s="2" t="n">
        <v>9731</v>
      </c>
      <c r="B9765" s="2" t="n">
        <v>11</v>
      </c>
      <c r="C9765" s="22" t="n">
        <f aca="true">NORMSINV(MAX(RAND(),0.000000000001))</f>
        <v>-0.475476174314031</v>
      </c>
      <c r="D9765" s="24" t="n">
        <f aca="false">IF($B$11="","",$B$11*EXP($B$12*C9765))</f>
        <v>759.107399618565</v>
      </c>
      <c r="E9765" s="20" t="n">
        <f aca="true">IF($B$10="","",$B$10*(1-$B$14+2*$B$14*RAND()))</f>
        <v>3.45428817927046</v>
      </c>
      <c r="F9765" s="21" t="n">
        <f aca="false">INDEX($E$17:$E$28,B9765)</f>
        <v>4.761</v>
      </c>
      <c r="G9765" s="25" t="n">
        <f aca="false">IF(OR(D9765="",E9765="",F9765=""),"",D9765*($B$7-$B$8-F9765-E9765))</f>
        <v>3434.74222425738</v>
      </c>
      <c r="H9765" s="25" t="n">
        <f aca="false">IF(D9765="","",D9765*$F$30)</f>
        <v>3794.92971217313</v>
      </c>
    </row>
    <row r="9766" customFormat="false" ht="15" hidden="false" customHeight="false" outlineLevel="0" collapsed="false">
      <c r="A9766" s="2" t="n">
        <v>9732</v>
      </c>
      <c r="B9766" s="2" t="n">
        <v>12</v>
      </c>
      <c r="C9766" s="22" t="n">
        <f aca="true">NORMSINV(MAX(RAND(),0.000000000001))</f>
        <v>-1.11697686868834</v>
      </c>
      <c r="D9766" s="24" t="n">
        <f aca="false">IF($B$11="","",$B$11*EXP($B$12*C9766))</f>
        <v>579.309365071713</v>
      </c>
      <c r="E9766" s="20" t="n">
        <f aca="true">IF($B$10="","",$B$10*(1-$B$14+2*$B$14*RAND()))</f>
        <v>4.01875102230478</v>
      </c>
      <c r="F9766" s="21" t="n">
        <f aca="false">INDEX($E$17:$E$28,B9766)</f>
        <v>4.761</v>
      </c>
      <c r="G9766" s="25" t="n">
        <f aca="false">IF(OR(D9766="",E9766="",F9766=""),"",D9766*($B$7-$B$8-F9766-E9766))</f>
        <v>2294.20932079452</v>
      </c>
      <c r="H9766" s="25" t="n">
        <f aca="false">IF(D9766="","",D9766*$F$30)</f>
        <v>2896.08337786651</v>
      </c>
    </row>
    <row r="9767" customFormat="false" ht="15" hidden="false" customHeight="false" outlineLevel="0" collapsed="false">
      <c r="A9767" s="2" t="n">
        <v>9733</v>
      </c>
      <c r="B9767" s="2" t="n">
        <v>1</v>
      </c>
      <c r="C9767" s="22" t="n">
        <f aca="true">NORMSINV(MAX(RAND(),0.000000000001))</f>
        <v>0.114927588761494</v>
      </c>
      <c r="D9767" s="24" t="n">
        <f aca="false">IF($B$11="","",$B$11*EXP($B$12*C9767))</f>
        <v>973.520984758199</v>
      </c>
      <c r="E9767" s="20" t="n">
        <f aca="true">IF($B$10="","",$B$10*(1-$B$14+2*$B$14*RAND()))</f>
        <v>3.77546257531569</v>
      </c>
      <c r="F9767" s="21" t="n">
        <f aca="false">INDEX($E$17:$E$28,B9767)</f>
        <v>4.92562580645161</v>
      </c>
      <c r="G9767" s="25" t="n">
        <f aca="false">IF(OR(D9767="",E9767="",F9767=""),"",D9767*($B$7-$B$8-F9767-E9767))</f>
        <v>3931.96521593323</v>
      </c>
      <c r="H9767" s="25" t="n">
        <f aca="false">IF(D9767="","",D9767*$F$30)</f>
        <v>4866.82610700319</v>
      </c>
    </row>
    <row r="9768" customFormat="false" ht="15" hidden="false" customHeight="false" outlineLevel="0" collapsed="false">
      <c r="A9768" s="2" t="n">
        <v>9734</v>
      </c>
      <c r="B9768" s="2" t="n">
        <v>2</v>
      </c>
      <c r="C9768" s="22" t="n">
        <f aca="true">NORMSINV(MAX(RAND(),0.000000000001))</f>
        <v>0.191246343319087</v>
      </c>
      <c r="D9768" s="24" t="n">
        <f aca="false">IF($B$11="","",$B$11*EXP($B$12*C9768))</f>
        <v>1005.33642330493</v>
      </c>
      <c r="E9768" s="20" t="n">
        <f aca="true">IF($B$10="","",$B$10*(1-$B$14+2*$B$14*RAND()))</f>
        <v>3.59865728602739</v>
      </c>
      <c r="F9768" s="21" t="n">
        <f aca="false">INDEX($E$17:$E$28,B9768)</f>
        <v>5.0612</v>
      </c>
      <c r="G9768" s="25" t="n">
        <f aca="false">IF(OR(D9768="",E9768="",F9768=""),"",D9768*($B$7-$B$8-F9768-E9768))</f>
        <v>4101.9160826389</v>
      </c>
      <c r="H9768" s="25" t="n">
        <f aca="false">IF(D9768="","",D9768*$F$30)</f>
        <v>5025.87784738601</v>
      </c>
    </row>
    <row r="9769" customFormat="false" ht="15" hidden="false" customHeight="false" outlineLevel="0" collapsed="false">
      <c r="A9769" s="2" t="n">
        <v>9735</v>
      </c>
      <c r="B9769" s="2" t="n">
        <v>3</v>
      </c>
      <c r="C9769" s="22" t="n">
        <f aca="true">NORMSINV(MAX(RAND(),0.000000000001))</f>
        <v>-0.706849738152061</v>
      </c>
      <c r="D9769" s="24" t="n">
        <f aca="false">IF($B$11="","",$B$11*EXP($B$12*C9769))</f>
        <v>688.592941406796</v>
      </c>
      <c r="E9769" s="20" t="n">
        <f aca="true">IF($B$10="","",$B$10*(1-$B$14+2*$B$14*RAND()))</f>
        <v>3.88845312501492</v>
      </c>
      <c r="F9769" s="21" t="n">
        <f aca="false">INDEX($E$17:$E$28,B9769)</f>
        <v>5.0612</v>
      </c>
      <c r="G9769" s="25" t="n">
        <f aca="false">IF(OR(D9769="",E9769="",F9769=""),"",D9769*($B$7-$B$8-F9769-E9769))</f>
        <v>2610.00610359803</v>
      </c>
      <c r="H9769" s="25" t="n">
        <f aca="false">IF(D9769="","",D9769*$F$30)</f>
        <v>3442.41383268085</v>
      </c>
    </row>
    <row r="9770" customFormat="false" ht="15" hidden="false" customHeight="false" outlineLevel="0" collapsed="false">
      <c r="A9770" s="2" t="n">
        <v>9736</v>
      </c>
      <c r="B9770" s="2" t="n">
        <v>4</v>
      </c>
      <c r="C9770" s="22" t="n">
        <f aca="true">NORMSINV(MAX(RAND(),0.000000000001))</f>
        <v>-1.52338551102322</v>
      </c>
      <c r="D9770" s="24" t="n">
        <f aca="false">IF($B$11="","",$B$11*EXP($B$12*C9770))</f>
        <v>488.133938755494</v>
      </c>
      <c r="E9770" s="20" t="n">
        <f aca="true">IF($B$10="","",$B$10*(1-$B$14+2*$B$14*RAND()))</f>
        <v>3.81931074366976</v>
      </c>
      <c r="F9770" s="21" t="n">
        <f aca="false">INDEX($E$17:$E$28,B9770)</f>
        <v>4.89657419354839</v>
      </c>
      <c r="G9770" s="25" t="n">
        <f aca="false">IF(OR(D9770="",E9770="",F9770=""),"",D9770*($B$7-$B$8-F9770-E9770))</f>
        <v>1964.30713560102</v>
      </c>
      <c r="H9770" s="25" t="n">
        <f aca="false">IF(D9770="","",D9770*$F$30)</f>
        <v>2440.27918662646</v>
      </c>
    </row>
    <row r="9771" customFormat="false" ht="15" hidden="false" customHeight="false" outlineLevel="0" collapsed="false">
      <c r="A9771" s="2" t="n">
        <v>9737</v>
      </c>
      <c r="B9771" s="2" t="n">
        <v>5</v>
      </c>
      <c r="C9771" s="22" t="n">
        <f aca="true">NORMSINV(MAX(RAND(),0.000000000001))</f>
        <v>0.147388190151154</v>
      </c>
      <c r="D9771" s="24" t="n">
        <f aca="false">IF($B$11="","",$B$11*EXP($B$12*C9771))</f>
        <v>986.928086923076</v>
      </c>
      <c r="E9771" s="20" t="n">
        <f aca="true">IF($B$10="","",$B$10*(1-$B$14+2*$B$14*RAND()))</f>
        <v>3.94743224479482</v>
      </c>
      <c r="F9771" s="21" t="n">
        <f aca="false">INDEX($E$17:$E$28,B9771)</f>
        <v>4.761</v>
      </c>
      <c r="G9771" s="25" t="n">
        <f aca="false">IF(OR(D9771="",E9771="",F9771=""),"",D9771*($B$7-$B$8-F9771-E9771))</f>
        <v>3978.86745194541</v>
      </c>
      <c r="H9771" s="25" t="n">
        <f aca="false">IF(D9771="","",D9771*$F$30)</f>
        <v>4933.85089214584</v>
      </c>
    </row>
    <row r="9772" customFormat="false" ht="15" hidden="false" customHeight="false" outlineLevel="0" collapsed="false">
      <c r="A9772" s="2" t="n">
        <v>9738</v>
      </c>
      <c r="B9772" s="2" t="n">
        <v>6</v>
      </c>
      <c r="C9772" s="22" t="n">
        <f aca="true">NORMSINV(MAX(RAND(),0.000000000001))</f>
        <v>0.725783971261314</v>
      </c>
      <c r="D9772" s="24" t="n">
        <f aca="false">IF($B$11="","",$B$11*EXP($B$12*C9772))</f>
        <v>1259.30282345955</v>
      </c>
      <c r="E9772" s="20" t="n">
        <f aca="true">IF($B$10="","",$B$10*(1-$B$14+2*$B$14*RAND()))</f>
        <v>3.87648621793083</v>
      </c>
      <c r="F9772" s="21" t="n">
        <f aca="false">INDEX($E$17:$E$28,B9772)</f>
        <v>4.761</v>
      </c>
      <c r="G9772" s="25" t="n">
        <f aca="false">IF(OR(D9772="",E9772="",F9772=""),"",D9772*($B$7-$B$8-F9772-E9772))</f>
        <v>5166.30718904142</v>
      </c>
      <c r="H9772" s="25" t="n">
        <f aca="false">IF(D9772="","",D9772*$F$30)</f>
        <v>6295.50667503898</v>
      </c>
    </row>
    <row r="9773" customFormat="false" ht="15" hidden="false" customHeight="false" outlineLevel="0" collapsed="false">
      <c r="A9773" s="2" t="n">
        <v>9739</v>
      </c>
      <c r="B9773" s="2" t="n">
        <v>7</v>
      </c>
      <c r="C9773" s="22" t="n">
        <f aca="true">NORMSINV(MAX(RAND(),0.000000000001))</f>
        <v>2.55331764264078</v>
      </c>
      <c r="D9773" s="24" t="n">
        <f aca="false">IF($B$11="","",$B$11*EXP($B$12*C9773))</f>
        <v>2719.96477244247</v>
      </c>
      <c r="E9773" s="20" t="n">
        <f aca="true">IF($B$10="","",$B$10*(1-$B$14+2*$B$14*RAND()))</f>
        <v>3.45116300333812</v>
      </c>
      <c r="F9773" s="21" t="n">
        <f aca="false">INDEX($E$17:$E$28,B9773)</f>
        <v>4.761</v>
      </c>
      <c r="G9773" s="25" t="n">
        <f aca="false">IF(OR(D9773="",E9773="",F9773=""),"",D9773*($B$7-$B$8-F9773-E9773))</f>
        <v>12315.557126282</v>
      </c>
      <c r="H9773" s="25" t="n">
        <f aca="false">IF(D9773="","",D9773*$F$30)</f>
        <v>13597.6478903944</v>
      </c>
    </row>
    <row r="9774" customFormat="false" ht="15" hidden="false" customHeight="false" outlineLevel="0" collapsed="false">
      <c r="A9774" s="2" t="n">
        <v>9740</v>
      </c>
      <c r="B9774" s="2" t="n">
        <v>8</v>
      </c>
      <c r="C9774" s="22" t="n">
        <f aca="true">NORMSINV(MAX(RAND(),0.000000000001))</f>
        <v>1.99424680698413</v>
      </c>
      <c r="D9774" s="24" t="n">
        <f aca="false">IF($B$11="","",$B$11*EXP($B$12*C9774))</f>
        <v>2149.0920478178</v>
      </c>
      <c r="E9774" s="20" t="n">
        <f aca="true">IF($B$10="","",$B$10*(1-$B$14+2*$B$14*RAND()))</f>
        <v>4.03258232606469</v>
      </c>
      <c r="F9774" s="21" t="n">
        <f aca="false">INDEX($E$17:$E$28,B9774)</f>
        <v>4.761</v>
      </c>
      <c r="G9774" s="25" t="n">
        <f aca="false">IF(OR(D9774="",E9774="",F9774=""),"",D9774*($B$7-$B$8-F9774-E9774))</f>
        <v>8481.21484042199</v>
      </c>
      <c r="H9774" s="25" t="n">
        <f aca="false">IF(D9774="","",D9774*$F$30)</f>
        <v>10743.7409654507</v>
      </c>
    </row>
    <row r="9775" customFormat="false" ht="15" hidden="false" customHeight="false" outlineLevel="0" collapsed="false">
      <c r="A9775" s="2" t="n">
        <v>9741</v>
      </c>
      <c r="B9775" s="2" t="n">
        <v>9</v>
      </c>
      <c r="C9775" s="22" t="n">
        <f aca="true">NORMSINV(MAX(RAND(),0.000000000001))</f>
        <v>0.96713195591659</v>
      </c>
      <c r="D9775" s="24" t="n">
        <f aca="false">IF($B$11="","",$B$11*EXP($B$12*C9775))</f>
        <v>1394.10705201684</v>
      </c>
      <c r="E9775" s="20" t="n">
        <f aca="true">IF($B$10="","",$B$10*(1-$B$14+2*$B$14*RAND()))</f>
        <v>3.49789875129081</v>
      </c>
      <c r="F9775" s="21" t="n">
        <f aca="false">INDEX($E$17:$E$28,B9775)</f>
        <v>4.761</v>
      </c>
      <c r="G9775" s="25" t="n">
        <f aca="false">IF(OR(D9775="",E9775="",F9775=""),"",D9775*($B$7-$B$8-F9775-E9775))</f>
        <v>6247.13485162694</v>
      </c>
      <c r="H9775" s="25" t="n">
        <f aca="false">IF(D9775="","",D9775*$F$30)</f>
        <v>6969.41997444258</v>
      </c>
    </row>
    <row r="9776" customFormat="false" ht="15" hidden="false" customHeight="false" outlineLevel="0" collapsed="false">
      <c r="A9776" s="2" t="n">
        <v>9742</v>
      </c>
      <c r="B9776" s="2" t="n">
        <v>10</v>
      </c>
      <c r="C9776" s="22" t="n">
        <f aca="true">NORMSINV(MAX(RAND(),0.000000000001))</f>
        <v>1.34079148068111</v>
      </c>
      <c r="D9776" s="24" t="n">
        <f aca="false">IF($B$11="","",$B$11*EXP($B$12*C9776))</f>
        <v>1631.82912568659</v>
      </c>
      <c r="E9776" s="20" t="n">
        <f aca="true">IF($B$10="","",$B$10*(1-$B$14+2*$B$14*RAND()))</f>
        <v>3.72671203933485</v>
      </c>
      <c r="F9776" s="21" t="n">
        <f aca="false">INDEX($E$17:$E$28,B9776)</f>
        <v>4.761</v>
      </c>
      <c r="G9776" s="25" t="n">
        <f aca="false">IF(OR(D9776="",E9776="",F9776=""),"",D9776*($B$7-$B$8-F9776-E9776))</f>
        <v>6939.00734501983</v>
      </c>
      <c r="H9776" s="25" t="n">
        <f aca="false">IF(D9776="","",D9776*$F$30)</f>
        <v>8157.84016513241</v>
      </c>
    </row>
    <row r="9777" customFormat="false" ht="15" hidden="false" customHeight="false" outlineLevel="0" collapsed="false">
      <c r="A9777" s="2" t="n">
        <v>9743</v>
      </c>
      <c r="B9777" s="2" t="n">
        <v>11</v>
      </c>
      <c r="C9777" s="22" t="n">
        <f aca="true">NORMSINV(MAX(RAND(),0.000000000001))</f>
        <v>2.40381583537942</v>
      </c>
      <c r="D9777" s="24" t="n">
        <f aca="false">IF($B$11="","",$B$11*EXP($B$12*C9777))</f>
        <v>2553.90597044717</v>
      </c>
      <c r="E9777" s="20" t="n">
        <f aca="true">IF($B$10="","",$B$10*(1-$B$14+2*$B$14*RAND()))</f>
        <v>3.50126521314638</v>
      </c>
      <c r="F9777" s="21" t="n">
        <f aca="false">INDEX($E$17:$E$28,B9777)</f>
        <v>4.761</v>
      </c>
      <c r="G9777" s="25" t="n">
        <f aca="false">IF(OR(D9777="",E9777="",F9777=""),"",D9777*($B$7-$B$8-F9777-E9777))</f>
        <v>11435.7136062245</v>
      </c>
      <c r="H9777" s="25" t="n">
        <f aca="false">IF(D9777="","",D9777*$F$30)</f>
        <v>12767.4867274595</v>
      </c>
    </row>
    <row r="9778" customFormat="false" ht="15" hidden="false" customHeight="false" outlineLevel="0" collapsed="false">
      <c r="A9778" s="2" t="n">
        <v>9744</v>
      </c>
      <c r="B9778" s="2" t="n">
        <v>12</v>
      </c>
      <c r="C9778" s="22" t="n">
        <f aca="true">NORMSINV(MAX(RAND(),0.000000000001))</f>
        <v>1.05349079882828</v>
      </c>
      <c r="D9778" s="24" t="n">
        <f aca="false">IF($B$11="","",$B$11*EXP($B$12*C9778))</f>
        <v>1445.77106789305</v>
      </c>
      <c r="E9778" s="20" t="n">
        <f aca="true">IF($B$10="","",$B$10*(1-$B$14+2*$B$14*RAND()))</f>
        <v>3.5088978894596</v>
      </c>
      <c r="F9778" s="21" t="n">
        <f aca="false">INDEX($E$17:$E$28,B9778)</f>
        <v>4.761</v>
      </c>
      <c r="G9778" s="25" t="n">
        <f aca="false">IF(OR(D9778="",E9778="",F9778=""),"",D9778*($B$7-$B$8-F9778-E9778))</f>
        <v>6462.74430194695</v>
      </c>
      <c r="H9778" s="25" t="n">
        <f aca="false">IF(D9778="","",D9778*$F$30)</f>
        <v>7227.69872261092</v>
      </c>
    </row>
    <row r="9779" customFormat="false" ht="15" hidden="false" customHeight="false" outlineLevel="0" collapsed="false">
      <c r="A9779" s="2" t="n">
        <v>9745</v>
      </c>
      <c r="B9779" s="2" t="n">
        <v>1</v>
      </c>
      <c r="C9779" s="22" t="n">
        <f aca="true">NORMSINV(MAX(RAND(),0.000000000001))</f>
        <v>1.72839804338051</v>
      </c>
      <c r="D9779" s="24" t="n">
        <f aca="false">IF($B$11="","",$B$11*EXP($B$12*C9779))</f>
        <v>1921.34565323588</v>
      </c>
      <c r="E9779" s="20" t="n">
        <f aca="true">IF($B$10="","",$B$10*(1-$B$14+2*$B$14*RAND()))</f>
        <v>3.7084859914476</v>
      </c>
      <c r="F9779" s="21" t="n">
        <f aca="false">INDEX($E$17:$E$28,B9779)</f>
        <v>4.92562580645161</v>
      </c>
      <c r="G9779" s="25" t="n">
        <f aca="false">IF(OR(D9779="",E9779="",F9779=""),"",D9779*($B$7-$B$8-F9779-E9779))</f>
        <v>7888.83044977886</v>
      </c>
      <c r="H9779" s="25" t="n">
        <f aca="false">IF(D9779="","",D9779*$F$30)</f>
        <v>9605.19118965683</v>
      </c>
    </row>
    <row r="9780" customFormat="false" ht="15" hidden="false" customHeight="false" outlineLevel="0" collapsed="false">
      <c r="A9780" s="2" t="n">
        <v>9746</v>
      </c>
      <c r="B9780" s="2" t="n">
        <v>2</v>
      </c>
      <c r="C9780" s="22" t="n">
        <f aca="true">NORMSINV(MAX(RAND(),0.000000000001))</f>
        <v>-0.405359204019853</v>
      </c>
      <c r="D9780" s="24" t="n">
        <f aca="false">IF($B$11="","",$B$11*EXP($B$12*C9780))</f>
        <v>781.869761185552</v>
      </c>
      <c r="E9780" s="20" t="n">
        <f aca="true">IF($B$10="","",$B$10*(1-$B$14+2*$B$14*RAND()))</f>
        <v>3.46282980407755</v>
      </c>
      <c r="F9780" s="21" t="n">
        <f aca="false">INDEX($E$17:$E$28,B9780)</f>
        <v>5.0612</v>
      </c>
      <c r="G9780" s="25" t="n">
        <f aca="false">IF(OR(D9780="",E9780="",F9780=""),"",D9780*($B$7-$B$8-F9780-E9780))</f>
        <v>3296.3396102513</v>
      </c>
      <c r="H9780" s="25" t="n">
        <f aca="false">IF(D9780="","",D9780*$F$30)</f>
        <v>3908.72331011881</v>
      </c>
    </row>
    <row r="9781" customFormat="false" ht="15" hidden="false" customHeight="false" outlineLevel="0" collapsed="false">
      <c r="A9781" s="2" t="n">
        <v>9747</v>
      </c>
      <c r="B9781" s="2" t="n">
        <v>3</v>
      </c>
      <c r="C9781" s="22" t="n">
        <f aca="true">NORMSINV(MAX(RAND(),0.000000000001))</f>
        <v>-0.774388888878809</v>
      </c>
      <c r="D9781" s="24" t="n">
        <f aca="false">IF($B$11="","",$B$11*EXP($B$12*C9781))</f>
        <v>669.272695645072</v>
      </c>
      <c r="E9781" s="20" t="n">
        <f aca="true">IF($B$10="","",$B$10*(1-$B$14+2*$B$14*RAND()))</f>
        <v>3.60671415077268</v>
      </c>
      <c r="F9781" s="21" t="n">
        <f aca="false">INDEX($E$17:$E$28,B9781)</f>
        <v>5.0612</v>
      </c>
      <c r="G9781" s="25" t="n">
        <f aca="false">IF(OR(D9781="",E9781="",F9781=""),"",D9781*($B$7-$B$8-F9781-E9781))</f>
        <v>2725.33587321052</v>
      </c>
      <c r="H9781" s="25" t="n">
        <f aca="false">IF(D9781="","",D9781*$F$30)</f>
        <v>3345.82806006884</v>
      </c>
    </row>
    <row r="9782" customFormat="false" ht="15" hidden="false" customHeight="false" outlineLevel="0" collapsed="false">
      <c r="A9782" s="2" t="n">
        <v>9748</v>
      </c>
      <c r="B9782" s="2" t="n">
        <v>4</v>
      </c>
      <c r="C9782" s="22" t="n">
        <f aca="true">NORMSINV(MAX(RAND(),0.000000000001))</f>
        <v>-0.577035800309194</v>
      </c>
      <c r="D9782" s="24" t="n">
        <f aca="false">IF($B$11="","",$B$11*EXP($B$12*C9782))</f>
        <v>727.307594146679</v>
      </c>
      <c r="E9782" s="20" t="n">
        <f aca="true">IF($B$10="","",$B$10*(1-$B$14+2*$B$14*RAND()))</f>
        <v>3.3867611884653</v>
      </c>
      <c r="F9782" s="21" t="n">
        <f aca="false">INDEX($E$17:$E$28,B9782)</f>
        <v>4.89657419354839</v>
      </c>
      <c r="G9782" s="25" t="n">
        <f aca="false">IF(OR(D9782="",E9782="",F9782=""),"",D9782*($B$7-$B$8-F9782-E9782))</f>
        <v>3241.36602122625</v>
      </c>
      <c r="H9782" s="25" t="n">
        <f aca="false">IF(D9782="","",D9782*$F$30)</f>
        <v>3635.95612465808</v>
      </c>
    </row>
    <row r="9783" customFormat="false" ht="15" hidden="false" customHeight="false" outlineLevel="0" collapsed="false">
      <c r="A9783" s="2" t="n">
        <v>9749</v>
      </c>
      <c r="B9783" s="2" t="n">
        <v>5</v>
      </c>
      <c r="C9783" s="22" t="n">
        <f aca="true">NORMSINV(MAX(RAND(),0.000000000001))</f>
        <v>0.622013319283119</v>
      </c>
      <c r="D9783" s="24" t="n">
        <f aca="false">IF($B$11="","",$B$11*EXP($B$12*C9783))</f>
        <v>1205.42574705367</v>
      </c>
      <c r="E9783" s="20" t="n">
        <f aca="true">IF($B$10="","",$B$10*(1-$B$14+2*$B$14*RAND()))</f>
        <v>3.62765195276917</v>
      </c>
      <c r="F9783" s="21" t="n">
        <f aca="false">INDEX($E$17:$E$28,B9783)</f>
        <v>4.761</v>
      </c>
      <c r="G9783" s="25" t="n">
        <f aca="false">IF(OR(D9783="",E9783="",F9783=""),"",D9783*($B$7-$B$8-F9783-E9783))</f>
        <v>5245.22697052373</v>
      </c>
      <c r="H9783" s="25" t="n">
        <f aca="false">IF(D9783="","",D9783*$F$30)</f>
        <v>6026.16439467068</v>
      </c>
    </row>
    <row r="9784" customFormat="false" ht="15" hidden="false" customHeight="false" outlineLevel="0" collapsed="false">
      <c r="A9784" s="2" t="n">
        <v>9750</v>
      </c>
      <c r="B9784" s="2" t="n">
        <v>6</v>
      </c>
      <c r="C9784" s="22" t="n">
        <f aca="true">NORMSINV(MAX(RAND(),0.000000000001))</f>
        <v>-0.741357700549756</v>
      </c>
      <c r="D9784" s="24" t="n">
        <f aca="false">IF($B$11="","",$B$11*EXP($B$12*C9784))</f>
        <v>678.652908063112</v>
      </c>
      <c r="E9784" s="20" t="n">
        <f aca="true">IF($B$10="","",$B$10*(1-$B$14+2*$B$14*RAND()))</f>
        <v>3.64711424442216</v>
      </c>
      <c r="F9784" s="21" t="n">
        <f aca="false">INDEX($E$17:$E$28,B9784)</f>
        <v>4.761</v>
      </c>
      <c r="G9784" s="25" t="n">
        <f aca="false">IF(OR(D9784="",E9784="",F9784=""),"",D9784*($B$7-$B$8-F9784-E9784))</f>
        <v>2939.84686542007</v>
      </c>
      <c r="H9784" s="25" t="n">
        <f aca="false">IF(D9784="","",D9784*$F$30)</f>
        <v>3392.72161798911</v>
      </c>
    </row>
    <row r="9785" customFormat="false" ht="15" hidden="false" customHeight="false" outlineLevel="0" collapsed="false">
      <c r="A9785" s="2" t="n">
        <v>9751</v>
      </c>
      <c r="B9785" s="2" t="n">
        <v>7</v>
      </c>
      <c r="C9785" s="22" t="n">
        <f aca="true">NORMSINV(MAX(RAND(),0.000000000001))</f>
        <v>0.194324536388347</v>
      </c>
      <c r="D9785" s="24" t="n">
        <f aca="false">IF($B$11="","",$B$11*EXP($B$12*C9785))</f>
        <v>1006.64123701856</v>
      </c>
      <c r="E9785" s="20" t="n">
        <f aca="true">IF($B$10="","",$B$10*(1-$B$14+2*$B$14*RAND()))</f>
        <v>3.54067163444193</v>
      </c>
      <c r="F9785" s="21" t="n">
        <f aca="false">INDEX($E$17:$E$28,B9785)</f>
        <v>4.761</v>
      </c>
      <c r="G9785" s="25" t="n">
        <f aca="false">IF(OR(D9785="",E9785="",F9785=""),"",D9785*($B$7-$B$8-F9785-E9785))</f>
        <v>4467.80435619994</v>
      </c>
      <c r="H9785" s="25" t="n">
        <f aca="false">IF(D9785="","",D9785*$F$30)</f>
        <v>5032.40087210319</v>
      </c>
    </row>
    <row r="9786" customFormat="false" ht="15" hidden="false" customHeight="false" outlineLevel="0" collapsed="false">
      <c r="A9786" s="2" t="n">
        <v>9752</v>
      </c>
      <c r="B9786" s="2" t="n">
        <v>8</v>
      </c>
      <c r="C9786" s="22" t="n">
        <f aca="true">NORMSINV(MAX(RAND(),0.000000000001))</f>
        <v>-2.1003639254684</v>
      </c>
      <c r="D9786" s="24" t="n">
        <f aca="false">IF($B$11="","",$B$11*EXP($B$12*C9786))</f>
        <v>382.783941080271</v>
      </c>
      <c r="E9786" s="20" t="n">
        <f aca="true">IF($B$10="","",$B$10*(1-$B$14+2*$B$14*RAND()))</f>
        <v>3.77370041829235</v>
      </c>
      <c r="F9786" s="21" t="n">
        <f aca="false">INDEX($E$17:$E$28,B9786)</f>
        <v>4.761</v>
      </c>
      <c r="G9786" s="25" t="n">
        <f aca="false">IF(OR(D9786="",E9786="",F9786=""),"",D9786*($B$7-$B$8-F9786-E9786))</f>
        <v>1609.72114730927</v>
      </c>
      <c r="H9786" s="25" t="n">
        <f aca="false">IF(D9786="","",D9786*$F$30)</f>
        <v>1913.61347824849</v>
      </c>
    </row>
    <row r="9787" customFormat="false" ht="15" hidden="false" customHeight="false" outlineLevel="0" collapsed="false">
      <c r="A9787" s="2" t="n">
        <v>9753</v>
      </c>
      <c r="B9787" s="2" t="n">
        <v>9</v>
      </c>
      <c r="C9787" s="22" t="n">
        <f aca="true">NORMSINV(MAX(RAND(),0.000000000001))</f>
        <v>-0.989859122213069</v>
      </c>
      <c r="D9787" s="24" t="n">
        <f aca="false">IF($B$11="","",$B$11*EXP($B$12*C9787))</f>
        <v>611.185032635259</v>
      </c>
      <c r="E9787" s="20" t="n">
        <f aca="true">IF($B$10="","",$B$10*(1-$B$14+2*$B$14*RAND()))</f>
        <v>3.99565885625952</v>
      </c>
      <c r="F9787" s="21" t="n">
        <f aca="false">INDEX($E$17:$E$28,B9787)</f>
        <v>4.761</v>
      </c>
      <c r="G9787" s="25" t="n">
        <f aca="false">IF(OR(D9787="",E9787="",F9787=""),"",D9787*($B$7-$B$8-F9787-E9787))</f>
        <v>2434.55848693439</v>
      </c>
      <c r="H9787" s="25" t="n">
        <f aca="false">IF(D9787="","",D9787*$F$30)</f>
        <v>3055.43621515019</v>
      </c>
    </row>
    <row r="9788" customFormat="false" ht="15" hidden="false" customHeight="false" outlineLevel="0" collapsed="false">
      <c r="A9788" s="2" t="n">
        <v>9754</v>
      </c>
      <c r="B9788" s="2" t="n">
        <v>10</v>
      </c>
      <c r="C9788" s="22" t="n">
        <f aca="true">NORMSINV(MAX(RAND(),0.000000000001))</f>
        <v>-1.35429275133222</v>
      </c>
      <c r="D9788" s="24" t="n">
        <f aca="false">IF($B$11="","",$B$11*EXP($B$12*C9788))</f>
        <v>524.182435984005</v>
      </c>
      <c r="E9788" s="20" t="n">
        <f aca="true">IF($B$10="","",$B$10*(1-$B$14+2*$B$14*RAND()))</f>
        <v>3.57477101710453</v>
      </c>
      <c r="F9788" s="21" t="n">
        <f aca="false">INDEX($E$17:$E$28,B9788)</f>
        <v>4.761</v>
      </c>
      <c r="G9788" s="25" t="n">
        <f aca="false">IF(OR(D9788="",E9788="",F9788=""),"",D9788*($B$7-$B$8-F9788-E9788))</f>
        <v>2308.6194768855</v>
      </c>
      <c r="H9788" s="25" t="n">
        <f aca="false">IF(D9788="","",D9788*$F$30)</f>
        <v>2620.49283397124</v>
      </c>
    </row>
    <row r="9789" customFormat="false" ht="15" hidden="false" customHeight="false" outlineLevel="0" collapsed="false">
      <c r="A9789" s="2" t="n">
        <v>9755</v>
      </c>
      <c r="B9789" s="2" t="n">
        <v>11</v>
      </c>
      <c r="C9789" s="22" t="n">
        <f aca="true">NORMSINV(MAX(RAND(),0.000000000001))</f>
        <v>1.29232628642784</v>
      </c>
      <c r="D9789" s="24" t="n">
        <f aca="false">IF($B$11="","",$B$11*EXP($B$12*C9789))</f>
        <v>1598.84254864432</v>
      </c>
      <c r="E9789" s="20" t="n">
        <f aca="true">IF($B$10="","",$B$10*(1-$B$14+2*$B$14*RAND()))</f>
        <v>3.44843824230579</v>
      </c>
      <c r="F9789" s="21" t="n">
        <f aca="false">INDEX($E$17:$E$28,B9789)</f>
        <v>4.761</v>
      </c>
      <c r="G9789" s="25" t="n">
        <f aca="false">IF(OR(D9789="",E9789="",F9789=""),"",D9789*($B$7-$B$8-F9789-E9789))</f>
        <v>7243.65490746229</v>
      </c>
      <c r="H9789" s="25" t="n">
        <f aca="false">IF(D9789="","",D9789*$F$30)</f>
        <v>7992.93366918267</v>
      </c>
    </row>
    <row r="9790" customFormat="false" ht="15" hidden="false" customHeight="false" outlineLevel="0" collapsed="false">
      <c r="A9790" s="2" t="n">
        <v>9756</v>
      </c>
      <c r="B9790" s="2" t="n">
        <v>12</v>
      </c>
      <c r="C9790" s="22" t="n">
        <f aca="true">NORMSINV(MAX(RAND(),0.000000000001))</f>
        <v>0.112503233478205</v>
      </c>
      <c r="D9790" s="24" t="n">
        <f aca="false">IF($B$11="","",$B$11*EXP($B$12*C9790))</f>
        <v>972.527000892127</v>
      </c>
      <c r="E9790" s="20" t="n">
        <f aca="true">IF($B$10="","",$B$10*(1-$B$14+2*$B$14*RAND()))</f>
        <v>4.01472319528573</v>
      </c>
      <c r="F9790" s="21" t="n">
        <f aca="false">INDEX($E$17:$E$28,B9790)</f>
        <v>4.761</v>
      </c>
      <c r="G9790" s="25" t="n">
        <f aca="false">IF(OR(D9790="",E9790="",F9790=""),"",D9790*($B$7-$B$8-F9790-E9790))</f>
        <v>3855.36623159499</v>
      </c>
      <c r="H9790" s="25" t="n">
        <f aca="false">IF(D9790="","",D9790*$F$30)</f>
        <v>4861.85698285992</v>
      </c>
    </row>
    <row r="9791" customFormat="false" ht="15" hidden="false" customHeight="false" outlineLevel="0" collapsed="false">
      <c r="A9791" s="2" t="n">
        <v>9757</v>
      </c>
      <c r="B9791" s="2" t="n">
        <v>1</v>
      </c>
      <c r="C9791" s="22" t="n">
        <f aca="true">NORMSINV(MAX(RAND(),0.000000000001))</f>
        <v>-0.0158090183315095</v>
      </c>
      <c r="D9791" s="24" t="n">
        <f aca="false">IF($B$11="","",$B$11*EXP($B$12*C9791))</f>
        <v>921.342099291714</v>
      </c>
      <c r="E9791" s="20" t="n">
        <f aca="true">IF($B$10="","",$B$10*(1-$B$14+2*$B$14*RAND()))</f>
        <v>3.78681283122328</v>
      </c>
      <c r="F9791" s="21" t="n">
        <f aca="false">INDEX($E$17:$E$28,B9791)</f>
        <v>4.92562580645161</v>
      </c>
      <c r="G9791" s="25" t="n">
        <f aca="false">IF(OR(D9791="",E9791="",F9791=""),"",D9791*($B$7-$B$8-F9791-E9791))</f>
        <v>3710.76184059081</v>
      </c>
      <c r="H9791" s="25" t="n">
        <f aca="false">IF(D9791="","",D9791*$F$30)</f>
        <v>4605.97342277914</v>
      </c>
    </row>
    <row r="9792" customFormat="false" ht="15" hidden="false" customHeight="false" outlineLevel="0" collapsed="false">
      <c r="A9792" s="2" t="n">
        <v>9758</v>
      </c>
      <c r="B9792" s="2" t="n">
        <v>2</v>
      </c>
      <c r="C9792" s="22" t="n">
        <f aca="true">NORMSINV(MAX(RAND(),0.000000000001))</f>
        <v>0.152092736147295</v>
      </c>
      <c r="D9792" s="24" t="n">
        <f aca="false">IF($B$11="","",$B$11*EXP($B$12*C9792))</f>
        <v>988.886450469031</v>
      </c>
      <c r="E9792" s="20" t="n">
        <f aca="true">IF($B$10="","",$B$10*(1-$B$14+2*$B$14*RAND()))</f>
        <v>3.77339529518447</v>
      </c>
      <c r="F9792" s="21" t="n">
        <f aca="false">INDEX($E$17:$E$28,B9792)</f>
        <v>5.0612</v>
      </c>
      <c r="G9792" s="25" t="n">
        <f aca="false">IF(OR(D9792="",E9792="",F9792=""),"",D9792*($B$7-$B$8-F9792-E9792))</f>
        <v>3862.00179619008</v>
      </c>
      <c r="H9792" s="25" t="n">
        <f aca="false">IF(D9792="","",D9792*$F$30)</f>
        <v>4943.64114318478</v>
      </c>
    </row>
    <row r="9793" customFormat="false" ht="15" hidden="false" customHeight="false" outlineLevel="0" collapsed="false">
      <c r="A9793" s="2" t="n">
        <v>9759</v>
      </c>
      <c r="B9793" s="2" t="n">
        <v>3</v>
      </c>
      <c r="C9793" s="22" t="n">
        <f aca="true">NORMSINV(MAX(RAND(),0.000000000001))</f>
        <v>0.417099111221866</v>
      </c>
      <c r="D9793" s="24" t="n">
        <f aca="false">IF($B$11="","",$B$11*EXP($B$12*C9793))</f>
        <v>1105.71139879242</v>
      </c>
      <c r="E9793" s="20" t="n">
        <f aca="true">IF($B$10="","",$B$10*(1-$B$14+2*$B$14*RAND()))</f>
        <v>3.92728138072331</v>
      </c>
      <c r="F9793" s="21" t="n">
        <f aca="false">INDEX($E$17:$E$28,B9793)</f>
        <v>5.0612</v>
      </c>
      <c r="G9793" s="25" t="n">
        <f aca="false">IF(OR(D9793="",E9793="",F9793=""),"",D9793*($B$7-$B$8-F9793-E9793))</f>
        <v>4148.09690011625</v>
      </c>
      <c r="H9793" s="25" t="n">
        <f aca="false">IF(D9793="","",D9793*$F$30)</f>
        <v>5527.67242484308</v>
      </c>
    </row>
    <row r="9794" customFormat="false" ht="15" hidden="false" customHeight="false" outlineLevel="0" collapsed="false">
      <c r="A9794" s="2" t="n">
        <v>9760</v>
      </c>
      <c r="B9794" s="2" t="n">
        <v>4</v>
      </c>
      <c r="C9794" s="22" t="n">
        <f aca="true">NORMSINV(MAX(RAND(),0.000000000001))</f>
        <v>0.612773817466109</v>
      </c>
      <c r="D9794" s="24" t="n">
        <f aca="false">IF($B$11="","",$B$11*EXP($B$12*C9794))</f>
        <v>1200.7418919527</v>
      </c>
      <c r="E9794" s="20" t="n">
        <f aca="true">IF($B$10="","",$B$10*(1-$B$14+2*$B$14*RAND()))</f>
        <v>3.73206739176678</v>
      </c>
      <c r="F9794" s="21" t="n">
        <f aca="false">INDEX($E$17:$E$28,B9794)</f>
        <v>4.89657419354839</v>
      </c>
      <c r="G9794" s="25" t="n">
        <f aca="false">IF(OR(D9794="",E9794="",F9794=""),"",D9794*($B$7-$B$8-F9794-E9794))</f>
        <v>4936.68028134432</v>
      </c>
      <c r="H9794" s="25" t="n">
        <f aca="false">IF(D9794="","",D9794*$F$30)</f>
        <v>6002.74886624993</v>
      </c>
    </row>
    <row r="9795" customFormat="false" ht="15" hidden="false" customHeight="false" outlineLevel="0" collapsed="false">
      <c r="A9795" s="2" t="n">
        <v>9761</v>
      </c>
      <c r="B9795" s="2" t="n">
        <v>5</v>
      </c>
      <c r="C9795" s="22" t="n">
        <f aca="true">NORMSINV(MAX(RAND(),0.000000000001))</f>
        <v>0.27782908101532</v>
      </c>
      <c r="D9795" s="24" t="n">
        <f aca="false">IF($B$11="","",$B$11*EXP($B$12*C9795))</f>
        <v>1042.69140809351</v>
      </c>
      <c r="E9795" s="20" t="n">
        <f aca="true">IF($B$10="","",$B$10*(1-$B$14+2*$B$14*RAND()))</f>
        <v>3.80916159637052</v>
      </c>
      <c r="F9795" s="21" t="n">
        <f aca="false">INDEX($E$17:$E$28,B9795)</f>
        <v>4.761</v>
      </c>
      <c r="G9795" s="25" t="n">
        <f aca="false">IF(OR(D9795="",E9795="",F9795=""),"",D9795*($B$7-$B$8-F9795-E9795))</f>
        <v>4347.8546766028</v>
      </c>
      <c r="H9795" s="25" t="n">
        <f aca="false">IF(D9795="","",D9795*$F$30)</f>
        <v>5212.62288734105</v>
      </c>
    </row>
    <row r="9796" customFormat="false" ht="15" hidden="false" customHeight="false" outlineLevel="0" collapsed="false">
      <c r="A9796" s="2" t="n">
        <v>9762</v>
      </c>
      <c r="B9796" s="2" t="n">
        <v>6</v>
      </c>
      <c r="C9796" s="22" t="n">
        <f aca="true">NORMSINV(MAX(RAND(),0.000000000001))</f>
        <v>1.41896234271742</v>
      </c>
      <c r="D9796" s="24" t="n">
        <f aca="false">IF($B$11="","",$B$11*EXP($B$12*C9796))</f>
        <v>1686.4742335958</v>
      </c>
      <c r="E9796" s="20" t="n">
        <f aca="true">IF($B$10="","",$B$10*(1-$B$14+2*$B$14*RAND()))</f>
        <v>3.52100584464103</v>
      </c>
      <c r="F9796" s="21" t="n">
        <f aca="false">INDEX($E$17:$E$28,B9796)</f>
        <v>4.761</v>
      </c>
      <c r="G9796" s="25" t="n">
        <f aca="false">IF(OR(D9796="",E9796="",F9796=""),"",D9796*($B$7-$B$8-F9796-E9796))</f>
        <v>7518.29227653359</v>
      </c>
      <c r="H9796" s="25" t="n">
        <f aca="false">IF(D9796="","",D9796*$F$30)</f>
        <v>8431.02198859214</v>
      </c>
    </row>
    <row r="9797" customFormat="false" ht="15" hidden="false" customHeight="false" outlineLevel="0" collapsed="false">
      <c r="A9797" s="2" t="n">
        <v>9763</v>
      </c>
      <c r="B9797" s="2" t="n">
        <v>7</v>
      </c>
      <c r="C9797" s="22" t="n">
        <f aca="true">NORMSINV(MAX(RAND(),0.000000000001))</f>
        <v>0.411154063715659</v>
      </c>
      <c r="D9797" s="24" t="n">
        <f aca="false">IF($B$11="","",$B$11*EXP($B$12*C9797))</f>
        <v>1102.94501248947</v>
      </c>
      <c r="E9797" s="20" t="n">
        <f aca="true">IF($B$10="","",$B$10*(1-$B$14+2*$B$14*RAND()))</f>
        <v>3.88720920799529</v>
      </c>
      <c r="F9797" s="21" t="n">
        <f aca="false">INDEX($E$17:$E$28,B9797)</f>
        <v>4.761</v>
      </c>
      <c r="G9797" s="25" t="n">
        <f aca="false">IF(OR(D9797="",E9797="",F9797=""),"",D9797*($B$7-$B$8-F9797-E9797))</f>
        <v>4513.02024619191</v>
      </c>
      <c r="H9797" s="25" t="n">
        <f aca="false">IF(D9797="","",D9797*$F$30)</f>
        <v>5513.84270643733</v>
      </c>
    </row>
    <row r="9798" customFormat="false" ht="15" hidden="false" customHeight="false" outlineLevel="0" collapsed="false">
      <c r="A9798" s="2" t="n">
        <v>9764</v>
      </c>
      <c r="B9798" s="2" t="n">
        <v>8</v>
      </c>
      <c r="C9798" s="22" t="n">
        <f aca="true">NORMSINV(MAX(RAND(),0.000000000001))</f>
        <v>0.842976411402109</v>
      </c>
      <c r="D9798" s="24" t="n">
        <f aca="false">IF($B$11="","",$B$11*EXP($B$12*C9798))</f>
        <v>1323.04932975479</v>
      </c>
      <c r="E9798" s="20" t="n">
        <f aca="true">IF($B$10="","",$B$10*(1-$B$14+2*$B$14*RAND()))</f>
        <v>3.80603339399456</v>
      </c>
      <c r="F9798" s="21" t="n">
        <f aca="false">INDEX($E$17:$E$28,B9798)</f>
        <v>4.761</v>
      </c>
      <c r="G9798" s="25" t="n">
        <f aca="false">IF(OR(D9798="",E9798="",F9798=""),"",D9798*($B$7-$B$8-F9798-E9798))</f>
        <v>5521.04067116461</v>
      </c>
      <c r="H9798" s="25" t="n">
        <f aca="false">IF(D9798="","",D9798*$F$30)</f>
        <v>6614.18820931013</v>
      </c>
    </row>
    <row r="9799" customFormat="false" ht="15" hidden="false" customHeight="false" outlineLevel="0" collapsed="false">
      <c r="A9799" s="2" t="n">
        <v>9765</v>
      </c>
      <c r="B9799" s="2" t="n">
        <v>9</v>
      </c>
      <c r="C9799" s="22" t="n">
        <f aca="true">NORMSINV(MAX(RAND(),0.000000000001))</f>
        <v>1.02810146194052</v>
      </c>
      <c r="D9799" s="24" t="n">
        <f aca="false">IF($B$11="","",$B$11*EXP($B$12*C9799))</f>
        <v>1430.38635372404</v>
      </c>
      <c r="E9799" s="20" t="n">
        <f aca="true">IF($B$10="","",$B$10*(1-$B$14+2*$B$14*RAND()))</f>
        <v>3.72342770054687</v>
      </c>
      <c r="F9799" s="21" t="n">
        <f aca="false">INDEX($E$17:$E$28,B9799)</f>
        <v>4.761</v>
      </c>
      <c r="G9799" s="25" t="n">
        <f aca="false">IF(OR(D9799="",E9799="",F9799=""),"",D9799*($B$7-$B$8-F9799-E9799))</f>
        <v>6087.11254442381</v>
      </c>
      <c r="H9799" s="25" t="n">
        <f aca="false">IF(D9799="","",D9799*$F$30)</f>
        <v>7150.78745953723</v>
      </c>
    </row>
    <row r="9800" customFormat="false" ht="15" hidden="false" customHeight="false" outlineLevel="0" collapsed="false">
      <c r="A9800" s="2" t="n">
        <v>9766</v>
      </c>
      <c r="B9800" s="2" t="n">
        <v>10</v>
      </c>
      <c r="C9800" s="22" t="n">
        <f aca="true">NORMSINV(MAX(RAND(),0.000000000001))</f>
        <v>1.8660245215561</v>
      </c>
      <c r="D9800" s="24" t="n">
        <f aca="false">IF($B$11="","",$B$11*EXP($B$12*C9800))</f>
        <v>2036.06073636608</v>
      </c>
      <c r="E9800" s="20" t="n">
        <f aca="true">IF($B$10="","",$B$10*(1-$B$14+2*$B$14*RAND()))</f>
        <v>3.60676804182826</v>
      </c>
      <c r="F9800" s="21" t="n">
        <f aca="false">INDEX($E$17:$E$28,B9800)</f>
        <v>4.761</v>
      </c>
      <c r="G9800" s="25" t="n">
        <f aca="false">IF(OR(D9800="",E9800="",F9800=""),"",D9800*($B$7-$B$8-F9800-E9800))</f>
        <v>8902.12982031848</v>
      </c>
      <c r="H9800" s="25" t="n">
        <f aca="false">IF(D9800="","",D9800*$F$30)</f>
        <v>10178.6748332413</v>
      </c>
    </row>
    <row r="9801" customFormat="false" ht="15" hidden="false" customHeight="false" outlineLevel="0" collapsed="false">
      <c r="A9801" s="2" t="n">
        <v>9767</v>
      </c>
      <c r="B9801" s="2" t="n">
        <v>11</v>
      </c>
      <c r="C9801" s="22" t="n">
        <f aca="true">NORMSINV(MAX(RAND(),0.000000000001))</f>
        <v>-0.034904413501955</v>
      </c>
      <c r="D9801" s="24" t="n">
        <f aca="false">IF($B$11="","",$B$11*EXP($B$12*C9801))</f>
        <v>913.958585388126</v>
      </c>
      <c r="E9801" s="20" t="n">
        <f aca="true">IF($B$10="","",$B$10*(1-$B$14+2*$B$14*RAND()))</f>
        <v>3.64200265492648</v>
      </c>
      <c r="F9801" s="21" t="n">
        <f aca="false">INDEX($E$17:$E$28,B9801)</f>
        <v>4.761</v>
      </c>
      <c r="G9801" s="25" t="n">
        <f aca="false">IF(OR(D9801="",E9801="",F9801=""),"",D9801*($B$7-$B$8-F9801-E9801))</f>
        <v>3963.83595833545</v>
      </c>
      <c r="H9801" s="25" t="n">
        <f aca="false">IF(D9801="","",D9801*$F$30)</f>
        <v>4569.06176007232</v>
      </c>
    </row>
    <row r="9802" customFormat="false" ht="15" hidden="false" customHeight="false" outlineLevel="0" collapsed="false">
      <c r="A9802" s="2" t="n">
        <v>9768</v>
      </c>
      <c r="B9802" s="2" t="n">
        <v>12</v>
      </c>
      <c r="C9802" s="22" t="n">
        <f aca="true">NORMSINV(MAX(RAND(),0.000000000001))</f>
        <v>-0.91613144236168</v>
      </c>
      <c r="D9802" s="24" t="n">
        <f aca="false">IF($B$11="","",$B$11*EXP($B$12*C9802))</f>
        <v>630.470326948115</v>
      </c>
      <c r="E9802" s="20" t="n">
        <f aca="true">IF($B$10="","",$B$10*(1-$B$14+2*$B$14*RAND()))</f>
        <v>3.61347031085724</v>
      </c>
      <c r="F9802" s="21" t="n">
        <f aca="false">INDEX($E$17:$E$28,B9802)</f>
        <v>4.761</v>
      </c>
      <c r="G9802" s="25" t="n">
        <f aca="false">IF(OR(D9802="",E9802="",F9802=""),"",D9802*($B$7-$B$8-F9802-E9802))</f>
        <v>2752.33693041554</v>
      </c>
      <c r="H9802" s="25" t="n">
        <f aca="false">IF(D9802="","",D9802*$F$30)</f>
        <v>3151.84725847902</v>
      </c>
    </row>
    <row r="9803" customFormat="false" ht="15" hidden="false" customHeight="false" outlineLevel="0" collapsed="false">
      <c r="A9803" s="2" t="n">
        <v>9769</v>
      </c>
      <c r="B9803" s="2" t="n">
        <v>1</v>
      </c>
      <c r="C9803" s="22" t="n">
        <f aca="true">NORMSINV(MAX(RAND(),0.000000000001))</f>
        <v>0.277285005690275</v>
      </c>
      <c r="D9803" s="24" t="n">
        <f aca="false">IF($B$11="","",$B$11*EXP($B$12*C9803))</f>
        <v>1042.45239339858</v>
      </c>
      <c r="E9803" s="20" t="n">
        <f aca="true">IF($B$10="","",$B$10*(1-$B$14+2*$B$14*RAND()))</f>
        <v>3.73110419533933</v>
      </c>
      <c r="F9803" s="21" t="n">
        <f aca="false">INDEX($E$17:$E$28,B9803)</f>
        <v>4.92562580645161</v>
      </c>
      <c r="G9803" s="25" t="n">
        <f aca="false">IF(OR(D9803="",E9803="",F9803=""),"",D9803*($B$7-$B$8-F9803-E9803))</f>
        <v>4256.61458252564</v>
      </c>
      <c r="H9803" s="25" t="n">
        <f aca="false">IF(D9803="","",D9803*$F$30)</f>
        <v>5211.42800507816</v>
      </c>
    </row>
    <row r="9804" customFormat="false" ht="15" hidden="false" customHeight="false" outlineLevel="0" collapsed="false">
      <c r="A9804" s="2" t="n">
        <v>9770</v>
      </c>
      <c r="B9804" s="2" t="n">
        <v>2</v>
      </c>
      <c r="C9804" s="22" t="n">
        <f aca="true">NORMSINV(MAX(RAND(),0.000000000001))</f>
        <v>-1.32693391983721</v>
      </c>
      <c r="D9804" s="24" t="n">
        <f aca="false">IF($B$11="","",$B$11*EXP($B$12*C9804))</f>
        <v>530.260220024498</v>
      </c>
      <c r="E9804" s="20" t="n">
        <f aca="true">IF($B$10="","",$B$10*(1-$B$14+2*$B$14*RAND()))</f>
        <v>4.04888229582059</v>
      </c>
      <c r="F9804" s="21" t="n">
        <f aca="false">INDEX($E$17:$E$28,B9804)</f>
        <v>5.0612</v>
      </c>
      <c r="G9804" s="25" t="n">
        <f aca="false">IF(OR(D9804="",E9804="",F9804=""),"",D9804*($B$7-$B$8-F9804-E9804))</f>
        <v>1924.80096048899</v>
      </c>
      <c r="H9804" s="25" t="n">
        <f aca="false">IF(D9804="","",D9804*$F$30)</f>
        <v>2650.87689194647</v>
      </c>
    </row>
    <row r="9805" customFormat="false" ht="15" hidden="false" customHeight="false" outlineLevel="0" collapsed="false">
      <c r="A9805" s="2" t="n">
        <v>9771</v>
      </c>
      <c r="B9805" s="2" t="n">
        <v>3</v>
      </c>
      <c r="C9805" s="22" t="n">
        <f aca="true">NORMSINV(MAX(RAND(),0.000000000001))</f>
        <v>-0.389688913885201</v>
      </c>
      <c r="D9805" s="24" t="n">
        <f aca="false">IF($B$11="","",$B$11*EXP($B$12*C9805))</f>
        <v>787.049473150273</v>
      </c>
      <c r="E9805" s="20" t="n">
        <f aca="true">IF($B$10="","",$B$10*(1-$B$14+2*$B$14*RAND()))</f>
        <v>3.54414249654196</v>
      </c>
      <c r="F9805" s="21" t="n">
        <f aca="false">INDEX($E$17:$E$28,B9805)</f>
        <v>5.0612</v>
      </c>
      <c r="G9805" s="25" t="n">
        <f aca="false">IF(OR(D9805="",E9805="",F9805=""),"",D9805*($B$7-$B$8-F9805-E9805))</f>
        <v>3254.18000975347</v>
      </c>
      <c r="H9805" s="25" t="n">
        <f aca="false">IF(D9805="","",D9805*$F$30)</f>
        <v>3934.61772617284</v>
      </c>
    </row>
    <row r="9806" customFormat="false" ht="15" hidden="false" customHeight="false" outlineLevel="0" collapsed="false">
      <c r="A9806" s="2" t="n">
        <v>9772</v>
      </c>
      <c r="B9806" s="2" t="n">
        <v>4</v>
      </c>
      <c r="C9806" s="22" t="n">
        <f aca="true">NORMSINV(MAX(RAND(),0.000000000001))</f>
        <v>-1.87860024747912</v>
      </c>
      <c r="D9806" s="24" t="n">
        <f aca="false">IF($B$11="","",$B$11*EXP($B$12*C9806))</f>
        <v>420.277159136012</v>
      </c>
      <c r="E9806" s="20" t="n">
        <f aca="true">IF($B$10="","",$B$10*(1-$B$14+2*$B$14*RAND()))</f>
        <v>4.06180339711814</v>
      </c>
      <c r="F9806" s="21" t="n">
        <f aca="false">INDEX($E$17:$E$28,B9806)</f>
        <v>4.89657419354839</v>
      </c>
      <c r="G9806" s="25" t="n">
        <f aca="false">IF(OR(D9806="",E9806="",F9806=""),"",D9806*($B$7-$B$8-F9806-E9806))</f>
        <v>1589.32952311975</v>
      </c>
      <c r="H9806" s="25" t="n">
        <f aca="false">IF(D9806="","",D9806*$F$30)</f>
        <v>2101.04957395275</v>
      </c>
    </row>
    <row r="9807" customFormat="false" ht="15" hidden="false" customHeight="false" outlineLevel="0" collapsed="false">
      <c r="A9807" s="2" t="n">
        <v>9773</v>
      </c>
      <c r="B9807" s="2" t="n">
        <v>5</v>
      </c>
      <c r="C9807" s="22" t="n">
        <f aca="true">NORMSINV(MAX(RAND(),0.000000000001))</f>
        <v>0.0449314810155281</v>
      </c>
      <c r="D9807" s="24" t="n">
        <f aca="false">IF($B$11="","",$B$11*EXP($B$12*C9807))</f>
        <v>945.227269997753</v>
      </c>
      <c r="E9807" s="20" t="n">
        <f aca="true">IF($B$10="","",$B$10*(1-$B$14+2*$B$14*RAND()))</f>
        <v>3.58279563585449</v>
      </c>
      <c r="F9807" s="21" t="n">
        <f aca="false">INDEX($E$17:$E$28,B9807)</f>
        <v>4.761</v>
      </c>
      <c r="G9807" s="25" t="n">
        <f aca="false">IF(OR(D9807="",E9807="",F9807=""),"",D9807*($B$7-$B$8-F9807-E9807))</f>
        <v>4155.41224947347</v>
      </c>
      <c r="H9807" s="25" t="n">
        <f aca="false">IF(D9807="","",D9807*$F$30)</f>
        <v>4725.38016817277</v>
      </c>
    </row>
    <row r="9808" customFormat="false" ht="15" hidden="false" customHeight="false" outlineLevel="0" collapsed="false">
      <c r="A9808" s="2" t="n">
        <v>9774</v>
      </c>
      <c r="B9808" s="2" t="n">
        <v>6</v>
      </c>
      <c r="C9808" s="22" t="n">
        <f aca="true">NORMSINV(MAX(RAND(),0.000000000001))</f>
        <v>-1.94088330801801</v>
      </c>
      <c r="D9808" s="24" t="n">
        <f aca="false">IF($B$11="","",$B$11*EXP($B$12*C9808))</f>
        <v>409.390892933573</v>
      </c>
      <c r="E9808" s="20" t="n">
        <f aca="true">IF($B$10="","",$B$10*(1-$B$14+2*$B$14*RAND()))</f>
        <v>3.63434650679147</v>
      </c>
      <c r="F9808" s="21" t="n">
        <f aca="false">INDEX($E$17:$E$28,B9808)</f>
        <v>4.761</v>
      </c>
      <c r="G9808" s="25" t="n">
        <f aca="false">IF(OR(D9808="",E9808="",F9808=""),"",D9808*($B$7-$B$8-F9808-E9808))</f>
        <v>1778.66157307161</v>
      </c>
      <c r="H9808" s="25" t="n">
        <f aca="false">IF(D9808="","",D9808*$F$30)</f>
        <v>2046.62695195352</v>
      </c>
    </row>
    <row r="9809" customFormat="false" ht="15" hidden="false" customHeight="false" outlineLevel="0" collapsed="false">
      <c r="A9809" s="2" t="n">
        <v>9775</v>
      </c>
      <c r="B9809" s="2" t="n">
        <v>7</v>
      </c>
      <c r="C9809" s="22" t="n">
        <f aca="true">NORMSINV(MAX(RAND(),0.000000000001))</f>
        <v>1.10224714648521</v>
      </c>
      <c r="D9809" s="24" t="n">
        <f aca="false">IF($B$11="","",$B$11*EXP($B$12*C9809))</f>
        <v>1475.78058607448</v>
      </c>
      <c r="E9809" s="20" t="n">
        <f aca="true">IF($B$10="","",$B$10*(1-$B$14+2*$B$14*RAND()))</f>
        <v>3.50144916280915</v>
      </c>
      <c r="F9809" s="21" t="n">
        <f aca="false">INDEX($E$17:$E$28,B9809)</f>
        <v>4.761</v>
      </c>
      <c r="G9809" s="25" t="n">
        <f aca="false">IF(OR(D9809="",E9809="",F9809=""),"",D9809*($B$7-$B$8-F9809-E9809))</f>
        <v>6607.88259868778</v>
      </c>
      <c r="H9809" s="25" t="n">
        <f aca="false">IF(D9809="","",D9809*$F$30)</f>
        <v>7377.72230590352</v>
      </c>
    </row>
    <row r="9810" customFormat="false" ht="15" hidden="false" customHeight="false" outlineLevel="0" collapsed="false">
      <c r="A9810" s="2" t="n">
        <v>9776</v>
      </c>
      <c r="B9810" s="2" t="n">
        <v>8</v>
      </c>
      <c r="C9810" s="22" t="n">
        <f aca="true">NORMSINV(MAX(RAND(),0.000000000001))</f>
        <v>-0.0380316229313116</v>
      </c>
      <c r="D9810" s="24" t="n">
        <f aca="false">IF($B$11="","",$B$11*EXP($B$12*C9810))</f>
        <v>912.755055336169</v>
      </c>
      <c r="E9810" s="20" t="n">
        <f aca="true">IF($B$10="","",$B$10*(1-$B$14+2*$B$14*RAND()))</f>
        <v>3.68646352234593</v>
      </c>
      <c r="F9810" s="21" t="n">
        <f aca="false">INDEX($E$17:$E$28,B9810)</f>
        <v>4.761</v>
      </c>
      <c r="G9810" s="25" t="n">
        <f aca="false">IF(OR(D9810="",E9810="",F9810=""),"",D9810*($B$7-$B$8-F9810-E9810))</f>
        <v>3918.03437019366</v>
      </c>
      <c r="H9810" s="25" t="n">
        <f aca="false">IF(D9810="","",D9810*$F$30)</f>
        <v>4563.04507263657</v>
      </c>
    </row>
    <row r="9811" customFormat="false" ht="15" hidden="false" customHeight="false" outlineLevel="0" collapsed="false">
      <c r="A9811" s="2" t="n">
        <v>9777</v>
      </c>
      <c r="B9811" s="2" t="n">
        <v>9</v>
      </c>
      <c r="C9811" s="22" t="n">
        <f aca="true">NORMSINV(MAX(RAND(),0.000000000001))</f>
        <v>-0.768432340589327</v>
      </c>
      <c r="D9811" s="24" t="n">
        <f aca="false">IF($B$11="","",$B$11*EXP($B$12*C9811))</f>
        <v>670.954604520049</v>
      </c>
      <c r="E9811" s="20" t="n">
        <f aca="true">IF($B$10="","",$B$10*(1-$B$14+2*$B$14*RAND()))</f>
        <v>3.79635471761466</v>
      </c>
      <c r="F9811" s="21" t="n">
        <f aca="false">INDEX($E$17:$E$28,B9811)</f>
        <v>4.761</v>
      </c>
      <c r="G9811" s="25" t="n">
        <f aca="false">IF(OR(D9811="",E9811="",F9811=""),"",D9811*($B$7-$B$8-F9811-E9811))</f>
        <v>2806.36511129051</v>
      </c>
      <c r="H9811" s="25" t="n">
        <f aca="false">IF(D9811="","",D9811*$F$30)</f>
        <v>3354.23625891663</v>
      </c>
    </row>
    <row r="9812" customFormat="false" ht="15" hidden="false" customHeight="false" outlineLevel="0" collapsed="false">
      <c r="A9812" s="2" t="n">
        <v>9778</v>
      </c>
      <c r="B9812" s="2" t="n">
        <v>10</v>
      </c>
      <c r="C9812" s="22" t="n">
        <f aca="true">NORMSINV(MAX(RAND(),0.000000000001))</f>
        <v>0.0907704439835174</v>
      </c>
      <c r="D9812" s="24" t="n">
        <f aca="false">IF($B$11="","",$B$11*EXP($B$12*C9812))</f>
        <v>963.661777163118</v>
      </c>
      <c r="E9812" s="20" t="n">
        <f aca="true">IF($B$10="","",$B$10*(1-$B$14+2*$B$14*RAND()))</f>
        <v>3.67008322494357</v>
      </c>
      <c r="F9812" s="21" t="n">
        <f aca="false">INDEX($E$17:$E$28,B9812)</f>
        <v>4.761</v>
      </c>
      <c r="G9812" s="25" t="n">
        <f aca="false">IF(OR(D9812="",E9812="",F9812=""),"",D9812*($B$7-$B$8-F9812-E9812))</f>
        <v>4152.33839709885</v>
      </c>
      <c r="H9812" s="25" t="n">
        <f aca="false">IF(D9812="","",D9812*$F$30)</f>
        <v>4817.53795639386</v>
      </c>
    </row>
    <row r="9813" customFormat="false" ht="15" hidden="false" customHeight="false" outlineLevel="0" collapsed="false">
      <c r="A9813" s="2" t="n">
        <v>9779</v>
      </c>
      <c r="B9813" s="2" t="n">
        <v>11</v>
      </c>
      <c r="C9813" s="22" t="n">
        <f aca="true">NORMSINV(MAX(RAND(),0.000000000001))</f>
        <v>0.981992533170295</v>
      </c>
      <c r="D9813" s="24" t="n">
        <f aca="false">IF($B$11="","",$B$11*EXP($B$12*C9813))</f>
        <v>1402.86398028679</v>
      </c>
      <c r="E9813" s="20" t="n">
        <f aca="true">IF($B$10="","",$B$10*(1-$B$14+2*$B$14*RAND()))</f>
        <v>3.99301595260813</v>
      </c>
      <c r="F9813" s="21" t="n">
        <f aca="false">INDEX($E$17:$E$28,B9813)</f>
        <v>4.761</v>
      </c>
      <c r="G9813" s="25" t="n">
        <f aca="false">IF(OR(D9813="",E9813="",F9813=""),"",D9813*($B$7-$B$8-F9813-E9813))</f>
        <v>5591.79344608382</v>
      </c>
      <c r="H9813" s="25" t="n">
        <f aca="false">IF(D9813="","",D9813*$F$30)</f>
        <v>7013.19761024972</v>
      </c>
    </row>
    <row r="9814" customFormat="false" ht="15" hidden="false" customHeight="false" outlineLevel="0" collapsed="false">
      <c r="A9814" s="2" t="n">
        <v>9780</v>
      </c>
      <c r="B9814" s="2" t="n">
        <v>12</v>
      </c>
      <c r="C9814" s="22" t="n">
        <f aca="true">NORMSINV(MAX(RAND(),0.000000000001))</f>
        <v>-1.20645998383708</v>
      </c>
      <c r="D9814" s="24" t="n">
        <f aca="false">IF($B$11="","",$B$11*EXP($B$12*C9814))</f>
        <v>557.873088108109</v>
      </c>
      <c r="E9814" s="20" t="n">
        <f aca="true">IF($B$10="","",$B$10*(1-$B$14+2*$B$14*RAND()))</f>
        <v>4.06793078921745</v>
      </c>
      <c r="F9814" s="21" t="n">
        <f aca="false">INDEX($E$17:$E$28,B9814)</f>
        <v>4.761</v>
      </c>
      <c r="G9814" s="25" t="n">
        <f aca="false">IF(OR(D9814="",E9814="",F9814=""),"",D9814*($B$7-$B$8-F9814-E9814))</f>
        <v>2181.8802584238</v>
      </c>
      <c r="H9814" s="25" t="n">
        <f aca="false">IF(D9814="","",D9814*$F$30)</f>
        <v>2788.91914207006</v>
      </c>
    </row>
    <row r="9815" customFormat="false" ht="15" hidden="false" customHeight="false" outlineLevel="0" collapsed="false">
      <c r="A9815" s="2" t="n">
        <v>9781</v>
      </c>
      <c r="B9815" s="2" t="n">
        <v>1</v>
      </c>
      <c r="C9815" s="22" t="n">
        <f aca="true">NORMSINV(MAX(RAND(),0.000000000001))</f>
        <v>-1.77272849102383</v>
      </c>
      <c r="D9815" s="24" t="n">
        <f aca="false">IF($B$11="","",$B$11*EXP($B$12*C9815))</f>
        <v>439.450534801154</v>
      </c>
      <c r="E9815" s="20" t="n">
        <f aca="true">IF($B$10="","",$B$10*(1-$B$14+2*$B$14*RAND()))</f>
        <v>3.939223801888</v>
      </c>
      <c r="F9815" s="21" t="n">
        <f aca="false">INDEX($E$17:$E$28,B9815)</f>
        <v>4.92562580645161</v>
      </c>
      <c r="G9815" s="25" t="n">
        <f aca="false">IF(OR(D9815="",E9815="",F9815=""),"",D9815*($B$7-$B$8-F9815-E9815))</f>
        <v>1702.93691205006</v>
      </c>
      <c r="H9815" s="25" t="n">
        <f aca="false">IF(D9815="","",D9815*$F$30)</f>
        <v>2196.90111357793</v>
      </c>
    </row>
    <row r="9816" customFormat="false" ht="15" hidden="false" customHeight="false" outlineLevel="0" collapsed="false">
      <c r="A9816" s="2" t="n">
        <v>9782</v>
      </c>
      <c r="B9816" s="2" t="n">
        <v>2</v>
      </c>
      <c r="C9816" s="22" t="n">
        <f aca="true">NORMSINV(MAX(RAND(),0.000000000001))</f>
        <v>0.836593555618453</v>
      </c>
      <c r="D9816" s="24" t="n">
        <f aca="false">IF($B$11="","",$B$11*EXP($B$12*C9816))</f>
        <v>1319.49574451662</v>
      </c>
      <c r="E9816" s="20" t="n">
        <f aca="true">IF($B$10="","",$B$10*(1-$B$14+2*$B$14*RAND()))</f>
        <v>3.93926162045971</v>
      </c>
      <c r="F9816" s="21" t="n">
        <f aca="false">INDEX($E$17:$E$28,B9816)</f>
        <v>5.0612</v>
      </c>
      <c r="G9816" s="25" t="n">
        <f aca="false">IF(OR(D9816="",E9816="",F9816=""),"",D9816*($B$7-$B$8-F9816-E9816))</f>
        <v>4934.30497825998</v>
      </c>
      <c r="H9816" s="25" t="n">
        <f aca="false">IF(D9816="","",D9816*$F$30)</f>
        <v>6596.42312598747</v>
      </c>
    </row>
    <row r="9817" customFormat="false" ht="15" hidden="false" customHeight="false" outlineLevel="0" collapsed="false">
      <c r="A9817" s="2" t="n">
        <v>9783</v>
      </c>
      <c r="B9817" s="2" t="n">
        <v>3</v>
      </c>
      <c r="C9817" s="22" t="n">
        <f aca="true">NORMSINV(MAX(RAND(),0.000000000001))</f>
        <v>0.192447399446605</v>
      </c>
      <c r="D9817" s="24" t="n">
        <f aca="false">IF($B$11="","",$B$11*EXP($B$12*C9817))</f>
        <v>1005.84533704768</v>
      </c>
      <c r="E9817" s="20" t="n">
        <f aca="true">IF($B$10="","",$B$10*(1-$B$14+2*$B$14*RAND()))</f>
        <v>3.49405520619104</v>
      </c>
      <c r="F9817" s="21" t="n">
        <f aca="false">INDEX($E$17:$E$28,B9817)</f>
        <v>5.0612</v>
      </c>
      <c r="G9817" s="25" t="n">
        <f aca="false">IF(OR(D9817="",E9817="",F9817=""),"",D9817*($B$7-$B$8-F9817-E9817))</f>
        <v>4209.20603758731</v>
      </c>
      <c r="H9817" s="25" t="n">
        <f aca="false">IF(D9817="","",D9817*$F$30)</f>
        <v>5028.42200896877</v>
      </c>
    </row>
    <row r="9818" customFormat="false" ht="15" hidden="false" customHeight="false" outlineLevel="0" collapsed="false">
      <c r="A9818" s="2" t="n">
        <v>9784</v>
      </c>
      <c r="B9818" s="2" t="n">
        <v>4</v>
      </c>
      <c r="C9818" s="22" t="n">
        <f aca="true">NORMSINV(MAX(RAND(),0.000000000001))</f>
        <v>-1.45162511227003</v>
      </c>
      <c r="D9818" s="24" t="n">
        <f aca="false">IF($B$11="","",$B$11*EXP($B$12*C9818))</f>
        <v>503.11925519493</v>
      </c>
      <c r="E9818" s="20" t="n">
        <f aca="true">IF($B$10="","",$B$10*(1-$B$14+2*$B$14*RAND()))</f>
        <v>3.50903196405636</v>
      </c>
      <c r="F9818" s="21" t="n">
        <f aca="false">INDEX($E$17:$E$28,B9818)</f>
        <v>4.89657419354839</v>
      </c>
      <c r="G9818" s="25" t="n">
        <f aca="false">IF(OR(D9818="",E9818="",F9818=""),"",D9818*($B$7-$B$8-F9818-E9818))</f>
        <v>2180.71700170739</v>
      </c>
      <c r="H9818" s="25" t="n">
        <f aca="false">IF(D9818="","",D9818*$F$30)</f>
        <v>2515.19378057049</v>
      </c>
    </row>
    <row r="9819" customFormat="false" ht="15" hidden="false" customHeight="false" outlineLevel="0" collapsed="false">
      <c r="A9819" s="2" t="n">
        <v>9785</v>
      </c>
      <c r="B9819" s="2" t="n">
        <v>5</v>
      </c>
      <c r="C9819" s="22" t="n">
        <f aca="true">NORMSINV(MAX(RAND(),0.000000000001))</f>
        <v>1.53370367701546</v>
      </c>
      <c r="D9819" s="24" t="n">
        <f aca="false">IF($B$11="","",$B$11*EXP($B$12*C9819))</f>
        <v>1770.0153204124</v>
      </c>
      <c r="E9819" s="20" t="n">
        <f aca="true">IF($B$10="","",$B$10*(1-$B$14+2*$B$14*RAND()))</f>
        <v>3.55736845714617</v>
      </c>
      <c r="F9819" s="21" t="n">
        <f aca="false">INDEX($E$17:$E$28,B9819)</f>
        <v>4.761</v>
      </c>
      <c r="G9819" s="25" t="n">
        <f aca="false">IF(OR(D9819="",E9819="",F9819=""),"",D9819*($B$7-$B$8-F9819-E9819))</f>
        <v>7826.35557206999</v>
      </c>
      <c r="H9819" s="25" t="n">
        <f aca="false">IF(D9819="","",D9819*$F$30)</f>
        <v>8848.66058980567</v>
      </c>
    </row>
    <row r="9820" customFormat="false" ht="15" hidden="false" customHeight="false" outlineLevel="0" collapsed="false">
      <c r="A9820" s="2" t="n">
        <v>9786</v>
      </c>
      <c r="B9820" s="2" t="n">
        <v>6</v>
      </c>
      <c r="C9820" s="22" t="n">
        <f aca="true">NORMSINV(MAX(RAND(),0.000000000001))</f>
        <v>1.35347673437649</v>
      </c>
      <c r="D9820" s="24" t="n">
        <f aca="false">IF($B$11="","",$B$11*EXP($B$12*C9820))</f>
        <v>1640.57482606711</v>
      </c>
      <c r="E9820" s="20" t="n">
        <f aca="true">IF($B$10="","",$B$10*(1-$B$14+2*$B$14*RAND()))</f>
        <v>3.77447475229271</v>
      </c>
      <c r="F9820" s="21" t="n">
        <f aca="false">INDEX($E$17:$E$28,B9820)</f>
        <v>4.761</v>
      </c>
      <c r="G9820" s="25" t="n">
        <f aca="false">IF(OR(D9820="",E9820="",F9820=""),"",D9820*($B$7-$B$8-F9820-E9820))</f>
        <v>6897.83827695216</v>
      </c>
      <c r="H9820" s="25" t="n">
        <f aca="false">IF(D9820="","",D9820*$F$30)</f>
        <v>8201.5616704747</v>
      </c>
    </row>
    <row r="9821" customFormat="false" ht="15" hidden="false" customHeight="false" outlineLevel="0" collapsed="false">
      <c r="A9821" s="2" t="n">
        <v>9787</v>
      </c>
      <c r="B9821" s="2" t="n">
        <v>7</v>
      </c>
      <c r="C9821" s="22" t="n">
        <f aca="true">NORMSINV(MAX(RAND(),0.000000000001))</f>
        <v>-0.0334552328082009</v>
      </c>
      <c r="D9821" s="24" t="n">
        <f aca="false">IF($B$11="","",$B$11*EXP($B$12*C9821))</f>
        <v>914.516851440716</v>
      </c>
      <c r="E9821" s="20" t="n">
        <f aca="true">IF($B$10="","",$B$10*(1-$B$14+2*$B$14*RAND()))</f>
        <v>3.70448369705896</v>
      </c>
      <c r="F9821" s="21" t="n">
        <f aca="false">INDEX($E$17:$E$28,B9821)</f>
        <v>4.761</v>
      </c>
      <c r="G9821" s="25" t="n">
        <f aca="false">IF(OR(D9821="",E9821="",F9821=""),"",D9821*($B$7-$B$8-F9821-E9821))</f>
        <v>3909.11719079764</v>
      </c>
      <c r="H9821" s="25" t="n">
        <f aca="false">IF(D9821="","",D9821*$F$30)</f>
        <v>4571.85264372243</v>
      </c>
    </row>
    <row r="9822" customFormat="false" ht="15" hidden="false" customHeight="false" outlineLevel="0" collapsed="false">
      <c r="A9822" s="2" t="n">
        <v>9788</v>
      </c>
      <c r="B9822" s="2" t="n">
        <v>8</v>
      </c>
      <c r="C9822" s="22" t="n">
        <f aca="true">NORMSINV(MAX(RAND(),0.000000000001))</f>
        <v>0.451477145001069</v>
      </c>
      <c r="D9822" s="24" t="n">
        <f aca="false">IF($B$11="","",$B$11*EXP($B$12*C9822))</f>
        <v>1121.84501473401</v>
      </c>
      <c r="E9822" s="20" t="n">
        <f aca="true">IF($B$10="","",$B$10*(1-$B$14+2*$B$14*RAND()))</f>
        <v>3.86133850708504</v>
      </c>
      <c r="F9822" s="21" t="n">
        <f aca="false">INDEX($E$17:$E$28,B9822)</f>
        <v>4.761</v>
      </c>
      <c r="G9822" s="25" t="n">
        <f aca="false">IF(OR(D9822="",E9822="",F9822=""),"",D9822*($B$7-$B$8-F9822-E9822))</f>
        <v>4619.37801818884</v>
      </c>
      <c r="H9822" s="25" t="n">
        <f aca="false">IF(D9822="","",D9822*$F$30)</f>
        <v>5608.32759765825</v>
      </c>
    </row>
    <row r="9823" customFormat="false" ht="15" hidden="false" customHeight="false" outlineLevel="0" collapsed="false">
      <c r="A9823" s="2" t="n">
        <v>9789</v>
      </c>
      <c r="B9823" s="2" t="n">
        <v>9</v>
      </c>
      <c r="C9823" s="22" t="n">
        <f aca="true">NORMSINV(MAX(RAND(),0.000000000001))</f>
        <v>-1.11046770102934</v>
      </c>
      <c r="D9823" s="24" t="n">
        <f aca="false">IF($B$11="","",$B$11*EXP($B$12*C9823))</f>
        <v>580.900442377001</v>
      </c>
      <c r="E9823" s="20" t="n">
        <f aca="true">IF($B$10="","",$B$10*(1-$B$14+2*$B$14*RAND()))</f>
        <v>3.93516190713624</v>
      </c>
      <c r="F9823" s="21" t="n">
        <f aca="false">INDEX($E$17:$E$28,B9823)</f>
        <v>4.761</v>
      </c>
      <c r="G9823" s="25" t="n">
        <f aca="false">IF(OR(D9823="",E9823="",F9823=""),"",D9823*($B$7-$B$8-F9823-E9823))</f>
        <v>2349.06733704552</v>
      </c>
      <c r="H9823" s="25" t="n">
        <f aca="false">IF(D9823="","",D9823*$F$30)</f>
        <v>2904.0374915311</v>
      </c>
    </row>
    <row r="9824" customFormat="false" ht="15" hidden="false" customHeight="false" outlineLevel="0" collapsed="false">
      <c r="A9824" s="2" t="n">
        <v>9790</v>
      </c>
      <c r="B9824" s="2" t="n">
        <v>10</v>
      </c>
      <c r="C9824" s="22" t="n">
        <f aca="true">NORMSINV(MAX(RAND(),0.000000000001))</f>
        <v>-0.709471422797998</v>
      </c>
      <c r="D9824" s="24" t="n">
        <f aca="false">IF($B$11="","",$B$11*EXP($B$12*C9824))</f>
        <v>687.832680397538</v>
      </c>
      <c r="E9824" s="20" t="n">
        <f aca="true">IF($B$10="","",$B$10*(1-$B$14+2*$B$14*RAND()))</f>
        <v>3.70844715352412</v>
      </c>
      <c r="F9824" s="21" t="n">
        <f aca="false">INDEX($E$17:$E$28,B9824)</f>
        <v>4.761</v>
      </c>
      <c r="G9824" s="25" t="n">
        <f aca="false">IF(OR(D9824="",E9824="",F9824=""),"",D9824*($B$7-$B$8-F9824-E9824))</f>
        <v>2937.42581117084</v>
      </c>
      <c r="H9824" s="25" t="n">
        <f aca="false">IF(D9824="","",D9824*$F$30)</f>
        <v>3438.61313584337</v>
      </c>
    </row>
    <row r="9825" customFormat="false" ht="15" hidden="false" customHeight="false" outlineLevel="0" collapsed="false">
      <c r="A9825" s="2" t="n">
        <v>9791</v>
      </c>
      <c r="B9825" s="2" t="n">
        <v>11</v>
      </c>
      <c r="C9825" s="22" t="n">
        <f aca="true">NORMSINV(MAX(RAND(),0.000000000001))</f>
        <v>0.596255757268757</v>
      </c>
      <c r="D9825" s="24" t="n">
        <f aca="false">IF($B$11="","",$B$11*EXP($B$12*C9825))</f>
        <v>1192.41356502125</v>
      </c>
      <c r="E9825" s="20" t="n">
        <f aca="true">IF($B$10="","",$B$10*(1-$B$14+2*$B$14*RAND()))</f>
        <v>3.66670364882063</v>
      </c>
      <c r="F9825" s="21" t="n">
        <f aca="false">INDEX($E$17:$E$28,B9825)</f>
        <v>4.761</v>
      </c>
      <c r="G9825" s="25" t="n">
        <f aca="false">IF(OR(D9825="",E9825="",F9825=""),"",D9825*($B$7-$B$8-F9825-E9825))</f>
        <v>5142.04066553792</v>
      </c>
      <c r="H9825" s="25" t="n">
        <f aca="false">IF(D9825="","",D9825*$F$30)</f>
        <v>5961.11389425423</v>
      </c>
    </row>
    <row r="9826" customFormat="false" ht="15" hidden="false" customHeight="false" outlineLevel="0" collapsed="false">
      <c r="A9826" s="2" t="n">
        <v>9792</v>
      </c>
      <c r="B9826" s="2" t="n">
        <v>12</v>
      </c>
      <c r="C9826" s="22" t="n">
        <f aca="true">NORMSINV(MAX(RAND(),0.000000000001))</f>
        <v>0.125597804779363</v>
      </c>
      <c r="D9826" s="24" t="n">
        <f aca="false">IF($B$11="","",$B$11*EXP($B$12*C9826))</f>
        <v>977.907854733041</v>
      </c>
      <c r="E9826" s="20" t="n">
        <f aca="true">IF($B$10="","",$B$10*(1-$B$14+2*$B$14*RAND()))</f>
        <v>3.81633561164496</v>
      </c>
      <c r="F9826" s="21" t="n">
        <f aca="false">INDEX($E$17:$E$28,B9826)</f>
        <v>4.761</v>
      </c>
      <c r="G9826" s="25" t="n">
        <f aca="false">IF(OR(D9826="",E9826="",F9826=""),"",D9826*($B$7-$B$8-F9826-E9826))</f>
        <v>4070.70220198991</v>
      </c>
      <c r="H9826" s="25" t="n">
        <f aca="false">IF(D9826="","",D9826*$F$30)</f>
        <v>4888.75694738142</v>
      </c>
    </row>
    <row r="9827" customFormat="false" ht="15" hidden="false" customHeight="false" outlineLevel="0" collapsed="false">
      <c r="A9827" s="2" t="n">
        <v>9793</v>
      </c>
      <c r="B9827" s="2" t="n">
        <v>1</v>
      </c>
      <c r="C9827" s="22" t="n">
        <f aca="true">NORMSINV(MAX(RAND(),0.000000000001))</f>
        <v>-0.959378401815126</v>
      </c>
      <c r="D9827" s="24" t="n">
        <f aca="false">IF($B$11="","",$B$11*EXP($B$12*C9827))</f>
        <v>619.085438826344</v>
      </c>
      <c r="E9827" s="20" t="n">
        <f aca="true">IF($B$10="","",$B$10*(1-$B$14+2*$B$14*RAND()))</f>
        <v>3.98320311869717</v>
      </c>
      <c r="F9827" s="21" t="n">
        <f aca="false">INDEX($E$17:$E$28,B9827)</f>
        <v>4.92562580645161</v>
      </c>
      <c r="G9827" s="25" t="n">
        <f aca="false">IF(OR(D9827="",E9827="",F9827=""),"",D9827*($B$7-$B$8-F9827-E9827))</f>
        <v>2371.82222609307</v>
      </c>
      <c r="H9827" s="25" t="n">
        <f aca="false">IF(D9827="","",D9827*$F$30)</f>
        <v>3094.93192578066</v>
      </c>
    </row>
    <row r="9828" customFormat="false" ht="15" hidden="false" customHeight="false" outlineLevel="0" collapsed="false">
      <c r="A9828" s="2" t="n">
        <v>9794</v>
      </c>
      <c r="B9828" s="2" t="n">
        <v>2</v>
      </c>
      <c r="C9828" s="22" t="n">
        <f aca="true">NORMSINV(MAX(RAND(),0.000000000001))</f>
        <v>-2.98858679489722</v>
      </c>
      <c r="D9828" s="24" t="n">
        <f aca="false">IF($B$11="","",$B$11*EXP($B$12*C9828))</f>
        <v>263.276215526175</v>
      </c>
      <c r="E9828" s="20" t="n">
        <f aca="true">IF($B$10="","",$B$10*(1-$B$14+2*$B$14*RAND()))</f>
        <v>3.43140722596992</v>
      </c>
      <c r="F9828" s="21" t="n">
        <f aca="false">INDEX($E$17:$E$28,B9828)</f>
        <v>5.0612</v>
      </c>
      <c r="G9828" s="25" t="n">
        <f aca="false">IF(OR(D9828="",E9828="",F9828=""),"",D9828*($B$7-$B$8-F9828-E9828))</f>
        <v>1118.23749539986</v>
      </c>
      <c r="H9828" s="25" t="n">
        <f aca="false">IF(D9828="","",D9828*$F$30)</f>
        <v>1316.17045665845</v>
      </c>
    </row>
    <row r="9829" customFormat="false" ht="15" hidden="false" customHeight="false" outlineLevel="0" collapsed="false">
      <c r="A9829" s="2" t="n">
        <v>9795</v>
      </c>
      <c r="B9829" s="2" t="n">
        <v>3</v>
      </c>
      <c r="C9829" s="22" t="n">
        <f aca="true">NORMSINV(MAX(RAND(),0.000000000001))</f>
        <v>-3.40963319368689</v>
      </c>
      <c r="D9829" s="24" t="n">
        <f aca="false">IF($B$11="","",$B$11*EXP($B$12*C9829))</f>
        <v>220.476048417531</v>
      </c>
      <c r="E9829" s="20" t="n">
        <f aca="true">IF($B$10="","",$B$10*(1-$B$14+2*$B$14*RAND()))</f>
        <v>3.51980825682092</v>
      </c>
      <c r="F9829" s="21" t="n">
        <f aca="false">INDEX($E$17:$E$28,B9829)</f>
        <v>5.0612</v>
      </c>
      <c r="G9829" s="25" t="n">
        <f aca="false">IF(OR(D9829="",E9829="",F9829=""),"",D9829*($B$7-$B$8-F9829-E9829))</f>
        <v>916.958064937265</v>
      </c>
      <c r="H9829" s="25" t="n">
        <f aca="false">IF(D9829="","",D9829*$F$30)</f>
        <v>1102.20386124892</v>
      </c>
    </row>
    <row r="9830" customFormat="false" ht="15" hidden="false" customHeight="false" outlineLevel="0" collapsed="false">
      <c r="A9830" s="2" t="n">
        <v>9796</v>
      </c>
      <c r="B9830" s="2" t="n">
        <v>4</v>
      </c>
      <c r="C9830" s="22" t="n">
        <f aca="true">NORMSINV(MAX(RAND(),0.000000000001))</f>
        <v>0.707213847335576</v>
      </c>
      <c r="D9830" s="24" t="n">
        <f aca="false">IF($B$11="","",$B$11*EXP($B$12*C9830))</f>
        <v>1249.48745725035</v>
      </c>
      <c r="E9830" s="20" t="n">
        <f aca="true">IF($B$10="","",$B$10*(1-$B$14+2*$B$14*RAND()))</f>
        <v>4.07069481917873</v>
      </c>
      <c r="F9830" s="21" t="n">
        <f aca="false">INDEX($E$17:$E$28,B9830)</f>
        <v>4.89657419354839</v>
      </c>
      <c r="G9830" s="25" t="n">
        <f aca="false">IF(OR(D9830="",E9830="",F9830=""),"",D9830*($B$7-$B$8-F9830-E9830))</f>
        <v>4713.9800481772</v>
      </c>
      <c r="H9830" s="25" t="n">
        <f aca="false">IF(D9830="","",D9830*$F$30)</f>
        <v>6246.43769628595</v>
      </c>
    </row>
    <row r="9831" customFormat="false" ht="15" hidden="false" customHeight="false" outlineLevel="0" collapsed="false">
      <c r="A9831" s="2" t="n">
        <v>9797</v>
      </c>
      <c r="B9831" s="2" t="n">
        <v>5</v>
      </c>
      <c r="C9831" s="22" t="n">
        <f aca="true">NORMSINV(MAX(RAND(),0.000000000001))</f>
        <v>0.0583728141311247</v>
      </c>
      <c r="D9831" s="24" t="n">
        <f aca="false">IF($B$11="","",$B$11*EXP($B$12*C9831))</f>
        <v>950.595963213498</v>
      </c>
      <c r="E9831" s="20" t="n">
        <f aca="true">IF($B$10="","",$B$10*(1-$B$14+2*$B$14*RAND()))</f>
        <v>3.58616924022001</v>
      </c>
      <c r="F9831" s="21" t="n">
        <f aca="false">INDEX($E$17:$E$28,B9831)</f>
        <v>4.761</v>
      </c>
      <c r="G9831" s="25" t="n">
        <f aca="false">IF(OR(D9831="",E9831="",F9831=""),"",D9831*($B$7-$B$8-F9831-E9831))</f>
        <v>4175.80718732694</v>
      </c>
      <c r="H9831" s="25" t="n">
        <f aca="false">IF(D9831="","",D9831*$F$30)</f>
        <v>4752.21933929692</v>
      </c>
    </row>
    <row r="9832" customFormat="false" ht="15" hidden="false" customHeight="false" outlineLevel="0" collapsed="false">
      <c r="A9832" s="2" t="n">
        <v>9798</v>
      </c>
      <c r="B9832" s="2" t="n">
        <v>6</v>
      </c>
      <c r="C9832" s="22" t="n">
        <f aca="true">NORMSINV(MAX(RAND(),0.000000000001))</f>
        <v>0.649559920539637</v>
      </c>
      <c r="D9832" s="24" t="n">
        <f aca="false">IF($B$11="","",$B$11*EXP($B$12*C9832))</f>
        <v>1219.49888532927</v>
      </c>
      <c r="E9832" s="20" t="n">
        <f aca="true">IF($B$10="","",$B$10*(1-$B$14+2*$B$14*RAND()))</f>
        <v>3.61000244733604</v>
      </c>
      <c r="F9832" s="21" t="n">
        <f aca="false">INDEX($E$17:$E$28,B9832)</f>
        <v>4.761</v>
      </c>
      <c r="G9832" s="25" t="n">
        <f aca="false">IF(OR(D9832="",E9832="",F9832=""),"",D9832*($B$7-$B$8-F9832-E9832))</f>
        <v>5327.98764548001</v>
      </c>
      <c r="H9832" s="25" t="n">
        <f aca="false">IF(D9832="","",D9832*$F$30)</f>
        <v>6096.51882753808</v>
      </c>
    </row>
    <row r="9833" customFormat="false" ht="15" hidden="false" customHeight="false" outlineLevel="0" collapsed="false">
      <c r="A9833" s="2" t="n">
        <v>9799</v>
      </c>
      <c r="B9833" s="2" t="n">
        <v>7</v>
      </c>
      <c r="C9833" s="22" t="n">
        <f aca="true">NORMSINV(MAX(RAND(),0.000000000001))</f>
        <v>-1.07481276904203</v>
      </c>
      <c r="D9833" s="24" t="n">
        <f aca="false">IF($B$11="","",$B$11*EXP($B$12*C9833))</f>
        <v>589.693650142896</v>
      </c>
      <c r="E9833" s="20" t="n">
        <f aca="true">IF($B$10="","",$B$10*(1-$B$14+2*$B$14*RAND()))</f>
        <v>3.48514557183486</v>
      </c>
      <c r="F9833" s="21" t="n">
        <f aca="false">INDEX($E$17:$E$28,B9833)</f>
        <v>4.761</v>
      </c>
      <c r="G9833" s="25" t="n">
        <f aca="false">IF(OR(D9833="",E9833="",F9833=""),"",D9833*($B$7-$B$8-F9833-E9833))</f>
        <v>2649.99742095552</v>
      </c>
      <c r="H9833" s="25" t="n">
        <f aca="false">IF(D9833="","",D9833*$F$30)</f>
        <v>2947.99649579436</v>
      </c>
    </row>
    <row r="9834" customFormat="false" ht="15" hidden="false" customHeight="false" outlineLevel="0" collapsed="false">
      <c r="A9834" s="2" t="n">
        <v>9800</v>
      </c>
      <c r="B9834" s="2" t="n">
        <v>8</v>
      </c>
      <c r="C9834" s="22" t="n">
        <f aca="true">NORMSINV(MAX(RAND(),0.000000000001))</f>
        <v>-1.27149037475153</v>
      </c>
      <c r="D9834" s="24" t="n">
        <f aca="false">IF($B$11="","",$B$11*EXP($B$12*C9834))</f>
        <v>542.794011764016</v>
      </c>
      <c r="E9834" s="20" t="n">
        <f aca="true">IF($B$10="","",$B$10*(1-$B$14+2*$B$14*RAND()))</f>
        <v>3.45193395678559</v>
      </c>
      <c r="F9834" s="21" t="n">
        <f aca="false">INDEX($E$17:$E$28,B9834)</f>
        <v>4.761</v>
      </c>
      <c r="G9834" s="25" t="n">
        <f aca="false">IF(OR(D9834="",E9834="",F9834=""),"",D9834*($B$7-$B$8-F9834-E9834))</f>
        <v>2457.264339117</v>
      </c>
      <c r="H9834" s="25" t="n">
        <f aca="false">IF(D9834="","",D9834*$F$30)</f>
        <v>2713.53582361067</v>
      </c>
    </row>
    <row r="9835" customFormat="false" ht="15" hidden="false" customHeight="false" outlineLevel="0" collapsed="false">
      <c r="A9835" s="2" t="n">
        <v>9801</v>
      </c>
      <c r="B9835" s="2" t="n">
        <v>9</v>
      </c>
      <c r="C9835" s="22" t="n">
        <f aca="true">NORMSINV(MAX(RAND(),0.000000000001))</f>
        <v>-0.445356504816741</v>
      </c>
      <c r="D9835" s="24" t="n">
        <f aca="false">IF($B$11="","",$B$11*EXP($B$12*C9835))</f>
        <v>768.802935195301</v>
      </c>
      <c r="E9835" s="20" t="n">
        <f aca="true">IF($B$10="","",$B$10*(1-$B$14+2*$B$14*RAND()))</f>
        <v>3.9952148727677</v>
      </c>
      <c r="F9835" s="21" t="n">
        <f aca="false">INDEX($E$17:$E$28,B9835)</f>
        <v>4.761</v>
      </c>
      <c r="G9835" s="25" t="n">
        <f aca="false">IF(OR(D9835="",E9835="",F9835=""),"",D9835*($B$7-$B$8-F9835-E9835))</f>
        <v>3062.74569900358</v>
      </c>
      <c r="H9835" s="25" t="n">
        <f aca="false">IF(D9835="","",D9835*$F$30)</f>
        <v>3843.39963362835</v>
      </c>
    </row>
    <row r="9836" customFormat="false" ht="15" hidden="false" customHeight="false" outlineLevel="0" collapsed="false">
      <c r="A9836" s="2" t="n">
        <v>9802</v>
      </c>
      <c r="B9836" s="2" t="n">
        <v>10</v>
      </c>
      <c r="C9836" s="22" t="n">
        <f aca="true">NORMSINV(MAX(RAND(),0.000000000001))</f>
        <v>0.727326534481486</v>
      </c>
      <c r="D9836" s="24" t="n">
        <f aca="false">IF($B$11="","",$B$11*EXP($B$12*C9836))</f>
        <v>1260.12161596306</v>
      </c>
      <c r="E9836" s="20" t="n">
        <f aca="true">IF($B$10="","",$B$10*(1-$B$14+2*$B$14*RAND()))</f>
        <v>3.8327196746416</v>
      </c>
      <c r="F9836" s="21" t="n">
        <f aca="false">INDEX($E$17:$E$28,B9836)</f>
        <v>4.761</v>
      </c>
      <c r="G9836" s="25" t="n">
        <f aca="false">IF(OR(D9836="",E9836="",F9836=""),"",D9836*($B$7-$B$8-F9836-E9836))</f>
        <v>5224.81746382645</v>
      </c>
      <c r="H9836" s="25" t="n">
        <f aca="false">IF(D9836="","",D9836*$F$30)</f>
        <v>6299.59998252251</v>
      </c>
    </row>
    <row r="9837" customFormat="false" ht="15" hidden="false" customHeight="false" outlineLevel="0" collapsed="false">
      <c r="A9837" s="2" t="n">
        <v>9803</v>
      </c>
      <c r="B9837" s="2" t="n">
        <v>11</v>
      </c>
      <c r="C9837" s="22" t="n">
        <f aca="true">NORMSINV(MAX(RAND(),0.000000000001))</f>
        <v>0.753178439499264</v>
      </c>
      <c r="D9837" s="24" t="n">
        <f aca="false">IF($B$11="","",$B$11*EXP($B$12*C9837))</f>
        <v>1273.92330153175</v>
      </c>
      <c r="E9837" s="20" t="n">
        <f aca="true">IF($B$10="","",$B$10*(1-$B$14+2*$B$14*RAND()))</f>
        <v>3.80142976336266</v>
      </c>
      <c r="F9837" s="21" t="n">
        <f aca="false">INDEX($E$17:$E$28,B9837)</f>
        <v>4.761</v>
      </c>
      <c r="G9837" s="25" t="n">
        <f aca="false">IF(OR(D9837="",E9837="",F9837=""),"",D9837*($B$7-$B$8-F9837-E9837))</f>
        <v>5321.90406823784</v>
      </c>
      <c r="H9837" s="25" t="n">
        <f aca="false">IF(D9837="","",D9837*$F$30)</f>
        <v>6368.59736901755</v>
      </c>
    </row>
    <row r="9838" customFormat="false" ht="15" hidden="false" customHeight="false" outlineLevel="0" collapsed="false">
      <c r="A9838" s="2" t="n">
        <v>9804</v>
      </c>
      <c r="B9838" s="2" t="n">
        <v>12</v>
      </c>
      <c r="C9838" s="22" t="n">
        <f aca="true">NORMSINV(MAX(RAND(),0.000000000001))</f>
        <v>0.878478556772002</v>
      </c>
      <c r="D9838" s="24" t="n">
        <f aca="false">IF($B$11="","",$B$11*EXP($B$12*C9838))</f>
        <v>1342.99013241549</v>
      </c>
      <c r="E9838" s="20" t="n">
        <f aca="true">IF($B$10="","",$B$10*(1-$B$14+2*$B$14*RAND()))</f>
        <v>3.56487109475565</v>
      </c>
      <c r="F9838" s="21" t="n">
        <f aca="false">INDEX($E$17:$E$28,B9838)</f>
        <v>4.761</v>
      </c>
      <c r="G9838" s="25" t="n">
        <f aca="false">IF(OR(D9838="",E9838="",F9838=""),"",D9838*($B$7-$B$8-F9838-E9838))</f>
        <v>5928.13156295316</v>
      </c>
      <c r="H9838" s="25" t="n">
        <f aca="false">IF(D9838="","",D9838*$F$30)</f>
        <v>6713.87626997152</v>
      </c>
    </row>
    <row r="9839" customFormat="false" ht="15" hidden="false" customHeight="false" outlineLevel="0" collapsed="false">
      <c r="A9839" s="2" t="n">
        <v>9805</v>
      </c>
      <c r="B9839" s="2" t="n">
        <v>1</v>
      </c>
      <c r="C9839" s="22" t="n">
        <f aca="true">NORMSINV(MAX(RAND(),0.000000000001))</f>
        <v>-1.48880915703378</v>
      </c>
      <c r="D9839" s="24" t="n">
        <f aca="false">IF($B$11="","",$B$11*EXP($B$12*C9839))</f>
        <v>495.29776895703</v>
      </c>
      <c r="E9839" s="20" t="n">
        <f aca="true">IF($B$10="","",$B$10*(1-$B$14+2*$B$14*RAND()))</f>
        <v>4.06739288715312</v>
      </c>
      <c r="F9839" s="21" t="n">
        <f aca="false">INDEX($E$17:$E$28,B9839)</f>
        <v>4.92562580645161</v>
      </c>
      <c r="G9839" s="25" t="n">
        <f aca="false">IF(OR(D9839="",E9839="",F9839=""),"",D9839*($B$7-$B$8-F9839-E9839))</f>
        <v>1855.87148138127</v>
      </c>
      <c r="H9839" s="25" t="n">
        <f aca="false">IF(D9839="","",D9839*$F$30)</f>
        <v>2476.09260656998</v>
      </c>
    </row>
    <row r="9840" customFormat="false" ht="15" hidden="false" customHeight="false" outlineLevel="0" collapsed="false">
      <c r="A9840" s="2" t="n">
        <v>9806</v>
      </c>
      <c r="B9840" s="2" t="n">
        <v>2</v>
      </c>
      <c r="C9840" s="22" t="n">
        <f aca="true">NORMSINV(MAX(RAND(),0.000000000001))</f>
        <v>0.0317560370643973</v>
      </c>
      <c r="D9840" s="24" t="n">
        <f aca="false">IF($B$11="","",$B$11*EXP($B$12*C9840))</f>
        <v>939.994205543459</v>
      </c>
      <c r="E9840" s="20" t="n">
        <f aca="true">IF($B$10="","",$B$10*(1-$B$14+2*$B$14*RAND()))</f>
        <v>3.75131368843227</v>
      </c>
      <c r="F9840" s="21" t="n">
        <f aca="false">INDEX($E$17:$E$28,B9840)</f>
        <v>5.0612</v>
      </c>
      <c r="G9840" s="25" t="n">
        <f aca="false">IF(OR(D9840="",E9840="",F9840=""),"",D9840*($B$7-$B$8-F9840-E9840))</f>
        <v>3691.81437522492</v>
      </c>
      <c r="H9840" s="25" t="n">
        <f aca="false">IF(D9840="","",D9840*$F$30)</f>
        <v>4699.21903235286</v>
      </c>
    </row>
    <row r="9841" customFormat="false" ht="15" hidden="false" customHeight="false" outlineLevel="0" collapsed="false">
      <c r="A9841" s="2" t="n">
        <v>9807</v>
      </c>
      <c r="B9841" s="2" t="n">
        <v>3</v>
      </c>
      <c r="C9841" s="22" t="n">
        <f aca="true">NORMSINV(MAX(RAND(),0.000000000001))</f>
        <v>-0.684835813296632</v>
      </c>
      <c r="D9841" s="24" t="n">
        <f aca="false">IF($B$11="","",$B$11*EXP($B$12*C9841))</f>
        <v>695.009991102447</v>
      </c>
      <c r="E9841" s="20" t="n">
        <f aca="true">IF($B$10="","",$B$10*(1-$B$14+2*$B$14*RAND()))</f>
        <v>3.58237039446452</v>
      </c>
      <c r="F9841" s="21" t="n">
        <f aca="false">INDEX($E$17:$E$28,B9841)</f>
        <v>5.0612</v>
      </c>
      <c r="G9841" s="25" t="n">
        <f aca="false">IF(OR(D9841="",E9841="",F9841=""),"",D9841*($B$7-$B$8-F9841-E9841))</f>
        <v>2847.05950369501</v>
      </c>
      <c r="H9841" s="25" t="n">
        <f aca="false">IF(D9841="","",D9841*$F$30)</f>
        <v>3474.49394751935</v>
      </c>
    </row>
    <row r="9842" customFormat="false" ht="15" hidden="false" customHeight="false" outlineLevel="0" collapsed="false">
      <c r="A9842" s="2" t="n">
        <v>9808</v>
      </c>
      <c r="B9842" s="2" t="n">
        <v>4</v>
      </c>
      <c r="C9842" s="22" t="n">
        <f aca="true">NORMSINV(MAX(RAND(),0.000000000001))</f>
        <v>-0.289688323390066</v>
      </c>
      <c r="D9842" s="24" t="n">
        <f aca="false">IF($B$11="","",$B$11*EXP($B$12*C9842))</f>
        <v>820.921890069701</v>
      </c>
      <c r="E9842" s="20" t="n">
        <f aca="true">IF($B$10="","",$B$10*(1-$B$14+2*$B$14*RAND()))</f>
        <v>3.83335953976406</v>
      </c>
      <c r="F9842" s="21" t="n">
        <f aca="false">INDEX($E$17:$E$28,B9842)</f>
        <v>4.89657419354839</v>
      </c>
      <c r="G9842" s="25" t="n">
        <f aca="false">IF(OR(D9842="",E9842="",F9842=""),"",D9842*($B$7-$B$8-F9842-E9842))</f>
        <v>3291.9511789539</v>
      </c>
      <c r="H9842" s="25" t="n">
        <f aca="false">IF(D9842="","",D9842*$F$30)</f>
        <v>4103.95271283645</v>
      </c>
    </row>
    <row r="9843" customFormat="false" ht="15" hidden="false" customHeight="false" outlineLevel="0" collapsed="false">
      <c r="A9843" s="2" t="n">
        <v>9809</v>
      </c>
      <c r="B9843" s="2" t="n">
        <v>5</v>
      </c>
      <c r="C9843" s="22" t="n">
        <f aca="true">NORMSINV(MAX(RAND(),0.000000000001))</f>
        <v>0.0786318971801</v>
      </c>
      <c r="D9843" s="24" t="n">
        <f aca="false">IF($B$11="","",$B$11*EXP($B$12*C9843))</f>
        <v>958.745450811207</v>
      </c>
      <c r="E9843" s="20" t="n">
        <f aca="true">IF($B$10="","",$B$10*(1-$B$14+2*$B$14*RAND()))</f>
        <v>3.54511533058088</v>
      </c>
      <c r="F9843" s="21" t="n">
        <f aca="false">INDEX($E$17:$E$28,B9843)</f>
        <v>4.761</v>
      </c>
      <c r="G9843" s="25" t="n">
        <f aca="false">IF(OR(D9843="",E9843="",F9843=""),"",D9843*($B$7-$B$8-F9843-E9843))</f>
        <v>4250.96675622713</v>
      </c>
      <c r="H9843" s="25" t="n">
        <f aca="false">IF(D9843="","",D9843*$F$30)</f>
        <v>4792.96025769539</v>
      </c>
    </row>
    <row r="9844" customFormat="false" ht="15" hidden="false" customHeight="false" outlineLevel="0" collapsed="false">
      <c r="A9844" s="2" t="n">
        <v>9810</v>
      </c>
      <c r="B9844" s="2" t="n">
        <v>6</v>
      </c>
      <c r="C9844" s="22" t="n">
        <f aca="true">NORMSINV(MAX(RAND(),0.000000000001))</f>
        <v>1.79159052818056</v>
      </c>
      <c r="D9844" s="24" t="n">
        <f aca="false">IF($B$11="","",$B$11*EXP($B$12*C9844))</f>
        <v>1973.19285709125</v>
      </c>
      <c r="E9844" s="20" t="n">
        <f aca="true">IF($B$10="","",$B$10*(1-$B$14+2*$B$14*RAND()))</f>
        <v>4.06874890799308</v>
      </c>
      <c r="F9844" s="21" t="n">
        <f aca="false">INDEX($E$17:$E$28,B9844)</f>
        <v>4.761</v>
      </c>
      <c r="G9844" s="25" t="n">
        <f aca="false">IF(OR(D9844="",E9844="",F9844=""),"",D9844*($B$7-$B$8-F9844-E9844))</f>
        <v>7715.67952418132</v>
      </c>
      <c r="H9844" s="25" t="n">
        <f aca="false">IF(D9844="","",D9844*$F$30)</f>
        <v>9864.38573117059</v>
      </c>
    </row>
    <row r="9845" customFormat="false" ht="15" hidden="false" customHeight="false" outlineLevel="0" collapsed="false">
      <c r="A9845" s="2" t="n">
        <v>9811</v>
      </c>
      <c r="B9845" s="2" t="n">
        <v>7</v>
      </c>
      <c r="C9845" s="22" t="n">
        <f aca="true">NORMSINV(MAX(RAND(),0.000000000001))</f>
        <v>-0.2091885302201</v>
      </c>
      <c r="D9845" s="24" t="n">
        <f aca="false">IF($B$11="","",$B$11*EXP($B$12*C9845))</f>
        <v>849.2451076179</v>
      </c>
      <c r="E9845" s="20" t="n">
        <f aca="true">IF($B$10="","",$B$10*(1-$B$14+2*$B$14*RAND()))</f>
        <v>3.3794339246648</v>
      </c>
      <c r="F9845" s="21" t="n">
        <f aca="false">INDEX($E$17:$E$28,B9845)</f>
        <v>4.761</v>
      </c>
      <c r="G9845" s="25" t="n">
        <f aca="false">IF(OR(D9845="",E9845="",F9845=""),"",D9845*($B$7-$B$8-F9845-E9845))</f>
        <v>3906.15898664369</v>
      </c>
      <c r="H9845" s="25" t="n">
        <f aca="false">IF(D9845="","",D9845*$F$30)</f>
        <v>4245.54614200341</v>
      </c>
    </row>
    <row r="9846" customFormat="false" ht="15" hidden="false" customHeight="false" outlineLevel="0" collapsed="false">
      <c r="A9846" s="2" t="n">
        <v>9812</v>
      </c>
      <c r="B9846" s="2" t="n">
        <v>8</v>
      </c>
      <c r="C9846" s="22" t="n">
        <f aca="true">NORMSINV(MAX(RAND(),0.000000000001))</f>
        <v>0.293346096985458</v>
      </c>
      <c r="D9846" s="24" t="n">
        <f aca="false">IF($B$11="","",$B$11*EXP($B$12*C9846))</f>
        <v>1049.53121935204</v>
      </c>
      <c r="E9846" s="20" t="n">
        <f aca="true">IF($B$10="","",$B$10*(1-$B$14+2*$B$14*RAND()))</f>
        <v>4.11763469018421</v>
      </c>
      <c r="F9846" s="21" t="n">
        <f aca="false">INDEX($E$17:$E$28,B9846)</f>
        <v>4.761</v>
      </c>
      <c r="G9846" s="25" t="n">
        <f aca="false">IF(OR(D9846="",E9846="",F9846=""),"",D9846*($B$7-$B$8-F9846-E9846))</f>
        <v>4052.62344197463</v>
      </c>
      <c r="H9846" s="25" t="n">
        <f aca="false">IF(D9846="","",D9846*$F$30)</f>
        <v>5246.81647178471</v>
      </c>
    </row>
    <row r="9847" customFormat="false" ht="15" hidden="false" customHeight="false" outlineLevel="0" collapsed="false">
      <c r="A9847" s="2" t="n">
        <v>9813</v>
      </c>
      <c r="B9847" s="2" t="n">
        <v>9</v>
      </c>
      <c r="C9847" s="22" t="n">
        <f aca="true">NORMSINV(MAX(RAND(),0.000000000001))</f>
        <v>0.874695071608781</v>
      </c>
      <c r="D9847" s="24" t="n">
        <f aca="false">IF($B$11="","",$B$11*EXP($B$12*C9847))</f>
        <v>1340.85079996625</v>
      </c>
      <c r="E9847" s="20" t="n">
        <f aca="true">IF($B$10="","",$B$10*(1-$B$14+2*$B$14*RAND()))</f>
        <v>4.02316244975576</v>
      </c>
      <c r="F9847" s="21" t="n">
        <f aca="false">INDEX($E$17:$E$28,B9847)</f>
        <v>4.761</v>
      </c>
      <c r="G9847" s="25" t="n">
        <f aca="false">IF(OR(D9847="",E9847="",F9847=""),"",D9847*($B$7-$B$8-F9847-E9847))</f>
        <v>5304.18794378151</v>
      </c>
      <c r="H9847" s="25" t="n">
        <f aca="false">IF(D9847="","",D9847*$F$30)</f>
        <v>6703.18131919126</v>
      </c>
    </row>
    <row r="9848" customFormat="false" ht="15" hidden="false" customHeight="false" outlineLevel="0" collapsed="false">
      <c r="A9848" s="2" t="n">
        <v>9814</v>
      </c>
      <c r="B9848" s="2" t="n">
        <v>10</v>
      </c>
      <c r="C9848" s="22" t="n">
        <f aca="true">NORMSINV(MAX(RAND(),0.000000000001))</f>
        <v>-0.0733971778992618</v>
      </c>
      <c r="D9848" s="24" t="n">
        <f aca="false">IF($B$11="","",$B$11*EXP($B$12*C9848))</f>
        <v>899.254165075002</v>
      </c>
      <c r="E9848" s="20" t="n">
        <f aca="true">IF($B$10="","",$B$10*(1-$B$14+2*$B$14*RAND()))</f>
        <v>3.59150890782157</v>
      </c>
      <c r="F9848" s="21" t="n">
        <f aca="false">INDEX($E$17:$E$28,B9848)</f>
        <v>4.761</v>
      </c>
      <c r="G9848" s="25" t="n">
        <f aca="false">IF(OR(D9848="",E9848="",F9848=""),"",D9848*($B$7-$B$8-F9848-E9848))</f>
        <v>3945.46963887093</v>
      </c>
      <c r="H9848" s="25" t="n">
        <f aca="false">IF(D9848="","",D9848*$F$30)</f>
        <v>4495.55142204295</v>
      </c>
    </row>
    <row r="9849" customFormat="false" ht="15" hidden="false" customHeight="false" outlineLevel="0" collapsed="false">
      <c r="A9849" s="2" t="n">
        <v>9815</v>
      </c>
      <c r="B9849" s="2" t="n">
        <v>11</v>
      </c>
      <c r="C9849" s="22" t="n">
        <f aca="true">NORMSINV(MAX(RAND(),0.000000000001))</f>
        <v>1.20624335691702</v>
      </c>
      <c r="D9849" s="24" t="n">
        <f aca="false">IF($B$11="","",$B$11*EXP($B$12*C9849))</f>
        <v>1541.88783862969</v>
      </c>
      <c r="E9849" s="20" t="n">
        <f aca="true">IF($B$10="","",$B$10*(1-$B$14+2*$B$14*RAND()))</f>
        <v>3.41109269239093</v>
      </c>
      <c r="F9849" s="21" t="n">
        <f aca="false">INDEX($E$17:$E$28,B9849)</f>
        <v>4.761</v>
      </c>
      <c r="G9849" s="25" t="n">
        <f aca="false">IF(OR(D9849="",E9849="",F9849=""),"",D9849*($B$7-$B$8-F9849-E9849))</f>
        <v>7043.20072559012</v>
      </c>
      <c r="H9849" s="25" t="n">
        <f aca="false">IF(D9849="","",D9849*$F$30)</f>
        <v>7708.20568287755</v>
      </c>
    </row>
    <row r="9850" customFormat="false" ht="15" hidden="false" customHeight="false" outlineLevel="0" collapsed="false">
      <c r="A9850" s="2" t="n">
        <v>9816</v>
      </c>
      <c r="B9850" s="2" t="n">
        <v>12</v>
      </c>
      <c r="C9850" s="22" t="n">
        <f aca="true">NORMSINV(MAX(RAND(),0.000000000001))</f>
        <v>-0.296632203815442</v>
      </c>
      <c r="D9850" s="24" t="n">
        <f aca="false">IF($B$11="","",$B$11*EXP($B$12*C9850))</f>
        <v>818.523452440747</v>
      </c>
      <c r="E9850" s="20" t="n">
        <f aca="true">IF($B$10="","",$B$10*(1-$B$14+2*$B$14*RAND()))</f>
        <v>3.99155348172677</v>
      </c>
      <c r="F9850" s="21" t="n">
        <f aca="false">INDEX($E$17:$E$28,B9850)</f>
        <v>4.761</v>
      </c>
      <c r="G9850" s="25" t="n">
        <f aca="false">IF(OR(D9850="",E9850="",F9850=""),"",D9850*($B$7-$B$8-F9850-E9850))</f>
        <v>3263.81849055984</v>
      </c>
      <c r="H9850" s="25" t="n">
        <f aca="false">IF(D9850="","",D9850*$F$30)</f>
        <v>4091.96244344178</v>
      </c>
    </row>
    <row r="9851" customFormat="false" ht="15" hidden="false" customHeight="false" outlineLevel="0" collapsed="false">
      <c r="A9851" s="2" t="n">
        <v>9817</v>
      </c>
      <c r="B9851" s="2" t="n">
        <v>1</v>
      </c>
      <c r="C9851" s="22" t="n">
        <f aca="true">NORMSINV(MAX(RAND(),0.000000000001))</f>
        <v>-0.981215918845035</v>
      </c>
      <c r="D9851" s="24" t="n">
        <f aca="false">IF($B$11="","",$B$11*EXP($B$12*C9851))</f>
        <v>613.414997809766</v>
      </c>
      <c r="E9851" s="20" t="n">
        <f aca="true">IF($B$10="","",$B$10*(1-$B$14+2*$B$14*RAND()))</f>
        <v>3.60276513598191</v>
      </c>
      <c r="F9851" s="21" t="n">
        <f aca="false">INDEX($E$17:$E$28,B9851)</f>
        <v>4.92562580645161</v>
      </c>
      <c r="G9851" s="25" t="n">
        <f aca="false">IF(OR(D9851="",E9851="",F9851=""),"",D9851*($B$7-$B$8-F9851-E9851))</f>
        <v>2583.46416082273</v>
      </c>
      <c r="H9851" s="25" t="n">
        <f aca="false">IF(D9851="","",D9851*$F$30)</f>
        <v>3066.58425705058</v>
      </c>
    </row>
    <row r="9852" customFormat="false" ht="15" hidden="false" customHeight="false" outlineLevel="0" collapsed="false">
      <c r="A9852" s="2" t="n">
        <v>9818</v>
      </c>
      <c r="B9852" s="2" t="n">
        <v>2</v>
      </c>
      <c r="C9852" s="22" t="n">
        <f aca="true">NORMSINV(MAX(RAND(),0.000000000001))</f>
        <v>-1.0071558584301</v>
      </c>
      <c r="D9852" s="24" t="n">
        <f aca="false">IF($B$11="","",$B$11*EXP($B$12*C9852))</f>
        <v>606.746751918788</v>
      </c>
      <c r="E9852" s="20" t="n">
        <f aca="true">IF($B$10="","",$B$10*(1-$B$14+2*$B$14*RAND()))</f>
        <v>4.05287918728736</v>
      </c>
      <c r="F9852" s="21" t="n">
        <f aca="false">INDEX($E$17:$E$28,B9852)</f>
        <v>5.0612</v>
      </c>
      <c r="G9852" s="25" t="n">
        <f aca="false">IF(OR(D9852="",E9852="",F9852=""),"",D9852*($B$7-$B$8-F9852-E9852))</f>
        <v>2200.01567582813</v>
      </c>
      <c r="H9852" s="25" t="n">
        <f aca="false">IF(D9852="","",D9852*$F$30)</f>
        <v>3033.24836219241</v>
      </c>
    </row>
    <row r="9853" customFormat="false" ht="15" hidden="false" customHeight="false" outlineLevel="0" collapsed="false">
      <c r="A9853" s="2" t="n">
        <v>9819</v>
      </c>
      <c r="B9853" s="2" t="n">
        <v>3</v>
      </c>
      <c r="C9853" s="22" t="n">
        <f aca="true">NORMSINV(MAX(RAND(),0.000000000001))</f>
        <v>-0.206995981395841</v>
      </c>
      <c r="D9853" s="24" t="n">
        <f aca="false">IF($B$11="","",$B$11*EXP($B$12*C9853))</f>
        <v>850.030058561482</v>
      </c>
      <c r="E9853" s="20" t="n">
        <f aca="true">IF($B$10="","",$B$10*(1-$B$14+2*$B$14*RAND()))</f>
        <v>4.00030116277903</v>
      </c>
      <c r="F9853" s="21" t="n">
        <f aca="false">INDEX($E$17:$E$28,B9853)</f>
        <v>5.0612</v>
      </c>
      <c r="G9853" s="25" t="n">
        <f aca="false">IF(OR(D9853="",E9853="",F9853=""),"",D9853*($B$7-$B$8-F9853-E9853))</f>
        <v>3126.83458202129</v>
      </c>
      <c r="H9853" s="25" t="n">
        <f aca="false">IF(D9853="","",D9853*$F$30)</f>
        <v>4249.47026876056</v>
      </c>
    </row>
    <row r="9854" customFormat="false" ht="15" hidden="false" customHeight="false" outlineLevel="0" collapsed="false">
      <c r="A9854" s="2" t="n">
        <v>9820</v>
      </c>
      <c r="B9854" s="2" t="n">
        <v>4</v>
      </c>
      <c r="C9854" s="22" t="n">
        <f aca="true">NORMSINV(MAX(RAND(),0.000000000001))</f>
        <v>-2.0139322369333</v>
      </c>
      <c r="D9854" s="24" t="n">
        <f aca="false">IF($B$11="","",$B$11*EXP($B$12*C9854))</f>
        <v>396.981661997468</v>
      </c>
      <c r="E9854" s="20" t="n">
        <f aca="true">IF($B$10="","",$B$10*(1-$B$14+2*$B$14*RAND()))</f>
        <v>3.69626321489451</v>
      </c>
      <c r="F9854" s="21" t="n">
        <f aca="false">INDEX($E$17:$E$28,B9854)</f>
        <v>4.89657419354839</v>
      </c>
      <c r="G9854" s="25" t="n">
        <f aca="false">IF(OR(D9854="",E9854="",F9854=""),"",D9854*($B$7-$B$8-F9854-E9854))</f>
        <v>1646.34749817007</v>
      </c>
      <c r="H9854" s="25" t="n">
        <f aca="false">IF(D9854="","",D9854*$F$30)</f>
        <v>1984.59072465774</v>
      </c>
    </row>
    <row r="9855" customFormat="false" ht="15" hidden="false" customHeight="false" outlineLevel="0" collapsed="false">
      <c r="A9855" s="2" t="n">
        <v>9821</v>
      </c>
      <c r="B9855" s="2" t="n">
        <v>5</v>
      </c>
      <c r="C9855" s="22" t="n">
        <f aca="true">NORMSINV(MAX(RAND(),0.000000000001))</f>
        <v>-1.50773852684417</v>
      </c>
      <c r="D9855" s="24" t="n">
        <f aca="false">IF($B$11="","",$B$11*EXP($B$12*C9855))</f>
        <v>491.36289134381</v>
      </c>
      <c r="E9855" s="20" t="n">
        <f aca="true">IF($B$10="","",$B$10*(1-$B$14+2*$B$14*RAND()))</f>
        <v>3.86632289032277</v>
      </c>
      <c r="F9855" s="21" t="n">
        <f aca="false">INDEX($E$17:$E$28,B9855)</f>
        <v>4.761</v>
      </c>
      <c r="G9855" s="25" t="n">
        <f aca="false">IF(OR(D9855="",E9855="",F9855=""),"",D9855*($B$7-$B$8-F9855-E9855))</f>
        <v>2020.8169157745</v>
      </c>
      <c r="H9855" s="25" t="n">
        <f aca="false">IF(D9855="","",D9855*$F$30)</f>
        <v>2456.42136640597</v>
      </c>
    </row>
    <row r="9856" customFormat="false" ht="15" hidden="false" customHeight="false" outlineLevel="0" collapsed="false">
      <c r="A9856" s="2" t="n">
        <v>9822</v>
      </c>
      <c r="B9856" s="2" t="n">
        <v>6</v>
      </c>
      <c r="C9856" s="22" t="n">
        <f aca="true">NORMSINV(MAX(RAND(),0.000000000001))</f>
        <v>0.698267262271019</v>
      </c>
      <c r="D9856" s="24" t="n">
        <f aca="false">IF($B$11="","",$B$11*EXP($B$12*C9856))</f>
        <v>1244.78602249547</v>
      </c>
      <c r="E9856" s="20" t="n">
        <f aca="true">IF($B$10="","",$B$10*(1-$B$14+2*$B$14*RAND()))</f>
        <v>3.61873970741667</v>
      </c>
      <c r="F9856" s="21" t="n">
        <f aca="false">INDEX($E$17:$E$28,B9856)</f>
        <v>4.761</v>
      </c>
      <c r="G9856" s="25" t="n">
        <f aca="false">IF(OR(D9856="",E9856="",F9856=""),"",D9856*($B$7-$B$8-F9856-E9856))</f>
        <v>5427.59106664975</v>
      </c>
      <c r="H9856" s="25" t="n">
        <f aca="false">IF(D9856="","",D9856*$F$30)</f>
        <v>6222.93428365937</v>
      </c>
    </row>
    <row r="9857" customFormat="false" ht="15" hidden="false" customHeight="false" outlineLevel="0" collapsed="false">
      <c r="A9857" s="2" t="n">
        <v>9823</v>
      </c>
      <c r="B9857" s="2" t="n">
        <v>7</v>
      </c>
      <c r="C9857" s="22" t="n">
        <f aca="true">NORMSINV(MAX(RAND(),0.000000000001))</f>
        <v>-1.46500045626325</v>
      </c>
      <c r="D9857" s="24" t="n">
        <f aca="false">IF($B$11="","",$B$11*EXP($B$12*C9857))</f>
        <v>500.291692723242</v>
      </c>
      <c r="E9857" s="20" t="n">
        <f aca="true">IF($B$10="","",$B$10*(1-$B$14+2*$B$14*RAND()))</f>
        <v>4.0578270687503</v>
      </c>
      <c r="F9857" s="21" t="n">
        <f aca="false">INDEX($E$17:$E$28,B9857)</f>
        <v>4.761</v>
      </c>
      <c r="G9857" s="25" t="n">
        <f aca="false">IF(OR(D9857="",E9857="",F9857=""),"",D9857*($B$7-$B$8-F9857-E9857))</f>
        <v>1961.73024323547</v>
      </c>
      <c r="H9857" s="25" t="n">
        <f aca="false">IF(D9857="","",D9857*$F$30)</f>
        <v>2501.05823026203</v>
      </c>
    </row>
    <row r="9858" customFormat="false" ht="15" hidden="false" customHeight="false" outlineLevel="0" collapsed="false">
      <c r="A9858" s="2" t="n">
        <v>9824</v>
      </c>
      <c r="B9858" s="2" t="n">
        <v>8</v>
      </c>
      <c r="C9858" s="22" t="n">
        <f aca="true">NORMSINV(MAX(RAND(),0.000000000001))</f>
        <v>-1.03631423454033</v>
      </c>
      <c r="D9858" s="24" t="n">
        <f aca="false">IF($B$11="","",$B$11*EXP($B$12*C9858))</f>
        <v>599.337657368992</v>
      </c>
      <c r="E9858" s="20" t="n">
        <f aca="true">IF($B$10="","",$B$10*(1-$B$14+2*$B$14*RAND()))</f>
        <v>3.47512548035025</v>
      </c>
      <c r="F9858" s="21" t="n">
        <f aca="false">INDEX($E$17:$E$28,B9858)</f>
        <v>4.761</v>
      </c>
      <c r="G9858" s="25" t="n">
        <f aca="false">IF(OR(D9858="",E9858="",F9858=""),"",D9858*($B$7-$B$8-F9858-E9858))</f>
        <v>2699.34160369077</v>
      </c>
      <c r="H9858" s="25" t="n">
        <f aca="false">IF(D9858="","",D9858*$F$30)</f>
        <v>2996.20881671906</v>
      </c>
    </row>
    <row r="9859" customFormat="false" ht="15" hidden="false" customHeight="false" outlineLevel="0" collapsed="false">
      <c r="A9859" s="2" t="n">
        <v>9825</v>
      </c>
      <c r="B9859" s="2" t="n">
        <v>9</v>
      </c>
      <c r="C9859" s="22" t="n">
        <f aca="true">NORMSINV(MAX(RAND(),0.000000000001))</f>
        <v>1.23960617303739</v>
      </c>
      <c r="D9859" s="24" t="n">
        <f aca="false">IF($B$11="","",$B$11*EXP($B$12*C9859))</f>
        <v>1563.71670924604</v>
      </c>
      <c r="E9859" s="20" t="n">
        <f aca="true">IF($B$10="","",$B$10*(1-$B$14+2*$B$14*RAND()))</f>
        <v>3.46033666974164</v>
      </c>
      <c r="F9859" s="21" t="n">
        <f aca="false">INDEX($E$17:$E$28,B9859)</f>
        <v>4.761</v>
      </c>
      <c r="G9859" s="25" t="n">
        <f aca="false">IF(OR(D9859="",E9859="",F9859=""),"",D9859*($B$7-$B$8-F9859-E9859))</f>
        <v>7065.90935298238</v>
      </c>
      <c r="H9859" s="25" t="n">
        <f aca="false">IF(D9859="","",D9859*$F$30)</f>
        <v>7817.33257286283</v>
      </c>
    </row>
    <row r="9860" customFormat="false" ht="15" hidden="false" customHeight="false" outlineLevel="0" collapsed="false">
      <c r="A9860" s="2" t="n">
        <v>9826</v>
      </c>
      <c r="B9860" s="2" t="n">
        <v>10</v>
      </c>
      <c r="C9860" s="22" t="n">
        <f aca="true">NORMSINV(MAX(RAND(),0.000000000001))</f>
        <v>-0.771129342822423</v>
      </c>
      <c r="D9860" s="24" t="n">
        <f aca="false">IF($B$11="","",$B$11*EXP($B$12*C9860))</f>
        <v>670.192547875379</v>
      </c>
      <c r="E9860" s="20" t="n">
        <f aca="true">IF($B$10="","",$B$10*(1-$B$14+2*$B$14*RAND()))</f>
        <v>3.95771600762876</v>
      </c>
      <c r="F9860" s="21" t="n">
        <f aca="false">INDEX($E$17:$E$28,B9860)</f>
        <v>4.761</v>
      </c>
      <c r="G9860" s="25" t="n">
        <f aca="false">IF(OR(D9860="",E9860="",F9860=""),"",D9860*($B$7-$B$8-F9860-E9860))</f>
        <v>2695.03456457776</v>
      </c>
      <c r="H9860" s="25" t="n">
        <f aca="false">IF(D9860="","",D9860*$F$30)</f>
        <v>3350.4265853386</v>
      </c>
    </row>
    <row r="9861" customFormat="false" ht="15" hidden="false" customHeight="false" outlineLevel="0" collapsed="false">
      <c r="A9861" s="2" t="n">
        <v>9827</v>
      </c>
      <c r="B9861" s="2" t="n">
        <v>11</v>
      </c>
      <c r="C9861" s="22" t="n">
        <f aca="true">NORMSINV(MAX(RAND(),0.000000000001))</f>
        <v>1.74777639489537</v>
      </c>
      <c r="D9861" s="24" t="n">
        <f aca="false">IF($B$11="","",$B$11*EXP($B$12*C9861))</f>
        <v>1937.0983961982</v>
      </c>
      <c r="E9861" s="20" t="n">
        <f aca="true">IF($B$10="","",$B$10*(1-$B$14+2*$B$14*RAND()))</f>
        <v>4.08454654465561</v>
      </c>
      <c r="F9861" s="21" t="n">
        <f aca="false">INDEX($E$17:$E$28,B9861)</f>
        <v>4.761</v>
      </c>
      <c r="G9861" s="25" t="n">
        <f aca="false">IF(OR(D9861="",E9861="",F9861=""),"",D9861*($B$7-$B$8-F9861-E9861))</f>
        <v>7543.93954241617</v>
      </c>
      <c r="H9861" s="25" t="n">
        <f aca="false">IF(D9861="","",D9861*$F$30)</f>
        <v>9683.94230227405</v>
      </c>
    </row>
    <row r="9862" customFormat="false" ht="15" hidden="false" customHeight="false" outlineLevel="0" collapsed="false">
      <c r="A9862" s="2" t="n">
        <v>9828</v>
      </c>
      <c r="B9862" s="2" t="n">
        <v>12</v>
      </c>
      <c r="C9862" s="22" t="n">
        <f aca="true">NORMSINV(MAX(RAND(),0.000000000001))</f>
        <v>1.52690373471609</v>
      </c>
      <c r="D9862" s="24" t="n">
        <f aca="false">IF($B$11="","",$B$11*EXP($B$12*C9862))</f>
        <v>1764.9510163158</v>
      </c>
      <c r="E9862" s="20" t="n">
        <f aca="true">IF($B$10="","",$B$10*(1-$B$14+2*$B$14*RAND()))</f>
        <v>3.90469229150208</v>
      </c>
      <c r="F9862" s="21" t="n">
        <f aca="false">INDEX($E$17:$E$28,B9862)</f>
        <v>4.761</v>
      </c>
      <c r="G9862" s="25" t="n">
        <f aca="false">IF(OR(D9862="",E9862="",F9862=""),"",D9862*($B$7-$B$8-F9862-E9862))</f>
        <v>7190.95353089671</v>
      </c>
      <c r="H9862" s="25" t="n">
        <f aca="false">IF(D9862="","",D9862*$F$30)</f>
        <v>8823.34312076594</v>
      </c>
    </row>
    <row r="9863" customFormat="false" ht="15" hidden="false" customHeight="false" outlineLevel="0" collapsed="false">
      <c r="A9863" s="2" t="n">
        <v>9829</v>
      </c>
      <c r="B9863" s="2" t="n">
        <v>1</v>
      </c>
      <c r="C9863" s="22" t="n">
        <f aca="true">NORMSINV(MAX(RAND(),0.000000000001))</f>
        <v>0.00183333264662769</v>
      </c>
      <c r="D9863" s="24" t="n">
        <f aca="false">IF($B$11="","",$B$11*EXP($B$12*C9863))</f>
        <v>928.216774435049</v>
      </c>
      <c r="E9863" s="20" t="n">
        <f aca="true">IF($B$10="","",$B$10*(1-$B$14+2*$B$14*RAND()))</f>
        <v>3.67533799886499</v>
      </c>
      <c r="F9863" s="21" t="n">
        <f aca="false">INDEX($E$17:$E$28,B9863)</f>
        <v>4.92562580645161</v>
      </c>
      <c r="G9863" s="25" t="n">
        <f aca="false">IF(OR(D9863="",E9863="",F9863=""),"",D9863*($B$7-$B$8-F9863-E9863))</f>
        <v>3841.92282589894</v>
      </c>
      <c r="H9863" s="25" t="n">
        <f aca="false">IF(D9863="","",D9863*$F$30)</f>
        <v>4640.34129875569</v>
      </c>
    </row>
    <row r="9864" customFormat="false" ht="15" hidden="false" customHeight="false" outlineLevel="0" collapsed="false">
      <c r="A9864" s="2" t="n">
        <v>9830</v>
      </c>
      <c r="B9864" s="2" t="n">
        <v>2</v>
      </c>
      <c r="C9864" s="22" t="n">
        <f aca="true">NORMSINV(MAX(RAND(),0.000000000001))</f>
        <v>-0.531275940127111</v>
      </c>
      <c r="D9864" s="24" t="n">
        <f aca="false">IF($B$11="","",$B$11*EXP($B$12*C9864))</f>
        <v>741.467359450289</v>
      </c>
      <c r="E9864" s="20" t="n">
        <f aca="true">IF($B$10="","",$B$10*(1-$B$14+2*$B$14*RAND()))</f>
        <v>3.54530371567178</v>
      </c>
      <c r="F9864" s="21" t="n">
        <f aca="false">INDEX($E$17:$E$28,B9864)</f>
        <v>5.0612</v>
      </c>
      <c r="G9864" s="25" t="n">
        <f aca="false">IF(OR(D9864="",E9864="",F9864=""),"",D9864*($B$7-$B$8-F9864-E9864))</f>
        <v>3064.85257523843</v>
      </c>
      <c r="H9864" s="25" t="n">
        <f aca="false">IF(D9864="","",D9864*$F$30)</f>
        <v>3706.74362336388</v>
      </c>
    </row>
    <row r="9865" customFormat="false" ht="15" hidden="false" customHeight="false" outlineLevel="0" collapsed="false">
      <c r="A9865" s="2" t="n">
        <v>9831</v>
      </c>
      <c r="B9865" s="2" t="n">
        <v>3</v>
      </c>
      <c r="C9865" s="22" t="n">
        <f aca="true">NORMSINV(MAX(RAND(),0.000000000001))</f>
        <v>1.49428525503032</v>
      </c>
      <c r="D9865" s="24" t="n">
        <f aca="false">IF($B$11="","",$B$11*EXP($B$12*C9865))</f>
        <v>1740.85890796536</v>
      </c>
      <c r="E9865" s="20" t="n">
        <f aca="true">IF($B$10="","",$B$10*(1-$B$14+2*$B$14*RAND()))</f>
        <v>3.38759752353894</v>
      </c>
      <c r="F9865" s="21" t="n">
        <f aca="false">INDEX($E$17:$E$28,B9865)</f>
        <v>5.0612</v>
      </c>
      <c r="G9865" s="25" t="n">
        <f aca="false">IF(OR(D9865="",E9865="",F9865=""),"",D9865*($B$7-$B$8-F9865-E9865))</f>
        <v>7470.37805703026</v>
      </c>
      <c r="H9865" s="25" t="n">
        <f aca="false">IF(D9865="","",D9865*$F$30)</f>
        <v>8702.90185270045</v>
      </c>
    </row>
    <row r="9866" customFormat="false" ht="15" hidden="false" customHeight="false" outlineLevel="0" collapsed="false">
      <c r="A9866" s="2" t="n">
        <v>9832</v>
      </c>
      <c r="B9866" s="2" t="n">
        <v>4</v>
      </c>
      <c r="C9866" s="22" t="n">
        <f aca="true">NORMSINV(MAX(RAND(),0.000000000001))</f>
        <v>-3.07811470029894</v>
      </c>
      <c r="D9866" s="24" t="n">
        <f aca="false">IF($B$11="","",$B$11*EXP($B$12*C9866))</f>
        <v>253.529378743695</v>
      </c>
      <c r="E9866" s="20" t="n">
        <f aca="true">IF($B$10="","",$B$10*(1-$B$14+2*$B$14*RAND()))</f>
        <v>3.55257028745117</v>
      </c>
      <c r="F9866" s="21" t="n">
        <f aca="false">INDEX($E$17:$E$28,B9866)</f>
        <v>4.89657419354839</v>
      </c>
      <c r="G9866" s="25" t="n">
        <f aca="false">IF(OR(D9866="",E9866="",F9866=""),"",D9866*($B$7-$B$8-F9866-E9866))</f>
        <v>1087.85793401114</v>
      </c>
      <c r="H9866" s="25" t="n">
        <f aca="false">IF(D9866="","",D9866*$F$30)</f>
        <v>1267.44407021548</v>
      </c>
    </row>
    <row r="9867" customFormat="false" ht="15" hidden="false" customHeight="false" outlineLevel="0" collapsed="false">
      <c r="A9867" s="2" t="n">
        <v>9833</v>
      </c>
      <c r="B9867" s="2" t="n">
        <v>5</v>
      </c>
      <c r="C9867" s="22" t="n">
        <f aca="true">NORMSINV(MAX(RAND(),0.000000000001))</f>
        <v>-0.7332214706065</v>
      </c>
      <c r="D9867" s="24" t="n">
        <f aca="false">IF($B$11="","",$B$11*EXP($B$12*C9867))</f>
        <v>680.983547830463</v>
      </c>
      <c r="E9867" s="20" t="n">
        <f aca="true">IF($B$10="","",$B$10*(1-$B$14+2*$B$14*RAND()))</f>
        <v>4.02992160951481</v>
      </c>
      <c r="F9867" s="21" t="n">
        <f aca="false">INDEX($E$17:$E$28,B9867)</f>
        <v>4.761</v>
      </c>
      <c r="G9867" s="25" t="n">
        <f aca="false">IF(OR(D9867="",E9867="",F9867=""),"",D9867*($B$7-$B$8-F9867-E9867))</f>
        <v>2689.25741301322</v>
      </c>
      <c r="H9867" s="25" t="n">
        <f aca="false">IF(D9867="","",D9867*$F$30)</f>
        <v>3404.37295231405</v>
      </c>
    </row>
    <row r="9868" customFormat="false" ht="15" hidden="false" customHeight="false" outlineLevel="0" collapsed="false">
      <c r="A9868" s="2" t="n">
        <v>9834</v>
      </c>
      <c r="B9868" s="2" t="n">
        <v>6</v>
      </c>
      <c r="C9868" s="22" t="n">
        <f aca="true">NORMSINV(MAX(RAND(),0.000000000001))</f>
        <v>-0.65702637328632</v>
      </c>
      <c r="D9868" s="24" t="n">
        <f aca="false">IF($B$11="","",$B$11*EXP($B$12*C9868))</f>
        <v>703.201989458224</v>
      </c>
      <c r="E9868" s="20" t="n">
        <f aca="true">IF($B$10="","",$B$10*(1-$B$14+2*$B$14*RAND()))</f>
        <v>3.91502626152374</v>
      </c>
      <c r="F9868" s="21" t="n">
        <f aca="false">INDEX($E$17:$E$28,B9868)</f>
        <v>4.761</v>
      </c>
      <c r="G9868" s="25" t="n">
        <f aca="false">IF(OR(D9868="",E9868="",F9868=""),"",D9868*($B$7-$B$8-F9868-E9868))</f>
        <v>2857.79441800249</v>
      </c>
      <c r="H9868" s="25" t="n">
        <f aca="false">IF(D9868="","",D9868*$F$30)</f>
        <v>3515.44738569955</v>
      </c>
    </row>
    <row r="9869" customFormat="false" ht="15" hidden="false" customHeight="false" outlineLevel="0" collapsed="false">
      <c r="A9869" s="2" t="n">
        <v>9835</v>
      </c>
      <c r="B9869" s="2" t="n">
        <v>7</v>
      </c>
      <c r="C9869" s="22" t="n">
        <f aca="true">NORMSINV(MAX(RAND(),0.000000000001))</f>
        <v>0.45162155860597</v>
      </c>
      <c r="D9869" s="24" t="n">
        <f aca="false">IF($B$11="","",$B$11*EXP($B$12*C9869))</f>
        <v>1121.91328219391</v>
      </c>
      <c r="E9869" s="20" t="n">
        <f aca="true">IF($B$10="","",$B$10*(1-$B$14+2*$B$14*RAND()))</f>
        <v>4.10693393375928</v>
      </c>
      <c r="F9869" s="21" t="n">
        <f aca="false">INDEX($E$17:$E$28,B9869)</f>
        <v>4.761</v>
      </c>
      <c r="G9869" s="25" t="n">
        <f aca="false">IF(OR(D9869="",E9869="",F9869=""),"",D9869*($B$7-$B$8-F9869-E9869))</f>
        <v>4344.1223492478</v>
      </c>
      <c r="H9869" s="25" t="n">
        <f aca="false">IF(D9869="","",D9869*$F$30)</f>
        <v>5608.66888034382</v>
      </c>
    </row>
    <row r="9870" customFormat="false" ht="15" hidden="false" customHeight="false" outlineLevel="0" collapsed="false">
      <c r="A9870" s="2" t="n">
        <v>9836</v>
      </c>
      <c r="B9870" s="2" t="n">
        <v>8</v>
      </c>
      <c r="C9870" s="22" t="n">
        <f aca="true">NORMSINV(MAX(RAND(),0.000000000001))</f>
        <v>0.776445684102771</v>
      </c>
      <c r="D9870" s="24" t="n">
        <f aca="false">IF($B$11="","",$B$11*EXP($B$12*C9870))</f>
        <v>1286.47430508488</v>
      </c>
      <c r="E9870" s="20" t="n">
        <f aca="true">IF($B$10="","",$B$10*(1-$B$14+2*$B$14*RAND()))</f>
        <v>3.74687341637347</v>
      </c>
      <c r="F9870" s="21" t="n">
        <f aca="false">INDEX($E$17:$E$28,B9870)</f>
        <v>4.761</v>
      </c>
      <c r="G9870" s="25" t="n">
        <f aca="false">IF(OR(D9870="",E9870="",F9870=""),"",D9870*($B$7-$B$8-F9870-E9870))</f>
        <v>5444.52210570219</v>
      </c>
      <c r="H9870" s="25" t="n">
        <f aca="false">IF(D9870="","",D9870*$F$30)</f>
        <v>6431.34234598033</v>
      </c>
    </row>
    <row r="9871" customFormat="false" ht="15" hidden="false" customHeight="false" outlineLevel="0" collapsed="false">
      <c r="A9871" s="2" t="n">
        <v>9837</v>
      </c>
      <c r="B9871" s="2" t="n">
        <v>9</v>
      </c>
      <c r="C9871" s="22" t="n">
        <f aca="true">NORMSINV(MAX(RAND(),0.000000000001))</f>
        <v>0.498860154946582</v>
      </c>
      <c r="D9871" s="24" t="n">
        <f aca="false">IF($B$11="","",$B$11*EXP($B$12*C9871))</f>
        <v>1144.46840842075</v>
      </c>
      <c r="E9871" s="20" t="n">
        <f aca="true">IF($B$10="","",$B$10*(1-$B$14+2*$B$14*RAND()))</f>
        <v>3.67140115147678</v>
      </c>
      <c r="F9871" s="21" t="n">
        <f aca="false">INDEX($E$17:$E$28,B9871)</f>
        <v>4.761</v>
      </c>
      <c r="G9871" s="25" t="n">
        <f aca="false">IF(OR(D9871="",E9871="",F9871=""),"",D9871*($B$7-$B$8-F9871-E9871))</f>
        <v>4929.91079828441</v>
      </c>
      <c r="H9871" s="25" t="n">
        <f aca="false">IF(D9871="","",D9871*$F$30)</f>
        <v>5721.42646737699</v>
      </c>
    </row>
    <row r="9872" customFormat="false" ht="15" hidden="false" customHeight="false" outlineLevel="0" collapsed="false">
      <c r="A9872" s="2" t="n">
        <v>9838</v>
      </c>
      <c r="B9872" s="2" t="n">
        <v>10</v>
      </c>
      <c r="C9872" s="22" t="n">
        <f aca="true">NORMSINV(MAX(RAND(),0.000000000001))</f>
        <v>-0.51671912621541</v>
      </c>
      <c r="D9872" s="24" t="n">
        <f aca="false">IF($B$11="","",$B$11*EXP($B$12*C9872))</f>
        <v>746.029309582217</v>
      </c>
      <c r="E9872" s="20" t="n">
        <f aca="true">IF($B$10="","",$B$10*(1-$B$14+2*$B$14*RAND()))</f>
        <v>4.00052186835529</v>
      </c>
      <c r="F9872" s="21" t="n">
        <f aca="false">INDEX($E$17:$E$28,B9872)</f>
        <v>4.761</v>
      </c>
      <c r="G9872" s="25" t="n">
        <f aca="false">IF(OR(D9872="",E9872="",F9872=""),"",D9872*($B$7-$B$8-F9872-E9872))</f>
        <v>2968.06129373886</v>
      </c>
      <c r="H9872" s="25" t="n">
        <f aca="false">IF(D9872="","",D9872*$F$30)</f>
        <v>3729.54972446342</v>
      </c>
    </row>
    <row r="9873" customFormat="false" ht="15" hidden="false" customHeight="false" outlineLevel="0" collapsed="false">
      <c r="A9873" s="2" t="n">
        <v>9839</v>
      </c>
      <c r="B9873" s="2" t="n">
        <v>11</v>
      </c>
      <c r="C9873" s="22" t="n">
        <f aca="true">NORMSINV(MAX(RAND(),0.000000000001))</f>
        <v>0.640083150684597</v>
      </c>
      <c r="D9873" s="24" t="n">
        <f aca="false">IF($B$11="","",$B$11*EXP($B$12*C9873))</f>
        <v>1214.63890536549</v>
      </c>
      <c r="E9873" s="20" t="n">
        <f aca="true">IF($B$10="","",$B$10*(1-$B$14+2*$B$14*RAND()))</f>
        <v>3.85854436913169</v>
      </c>
      <c r="F9873" s="21" t="n">
        <f aca="false">INDEX($E$17:$E$28,B9873)</f>
        <v>4.761</v>
      </c>
      <c r="G9873" s="25" t="n">
        <f aca="false">IF(OR(D9873="",E9873="",F9873=""),"",D9873*($B$7-$B$8-F9873-E9873))</f>
        <v>5004.86571708494</v>
      </c>
      <c r="H9873" s="25" t="n">
        <f aca="false">IF(D9873="","",D9873*$F$30)</f>
        <v>6072.22281570314</v>
      </c>
    </row>
    <row r="9874" customFormat="false" ht="15" hidden="false" customHeight="false" outlineLevel="0" collapsed="false">
      <c r="A9874" s="2" t="n">
        <v>9840</v>
      </c>
      <c r="B9874" s="2" t="n">
        <v>12</v>
      </c>
      <c r="C9874" s="22" t="n">
        <f aca="true">NORMSINV(MAX(RAND(),0.000000000001))</f>
        <v>-0.240821638424649</v>
      </c>
      <c r="D9874" s="24" t="n">
        <f aca="false">IF($B$11="","",$B$11*EXP($B$12*C9874))</f>
        <v>838.000525692245</v>
      </c>
      <c r="E9874" s="20" t="n">
        <f aca="true">IF($B$10="","",$B$10*(1-$B$14+2*$B$14*RAND()))</f>
        <v>3.82328070624906</v>
      </c>
      <c r="F9874" s="21" t="n">
        <f aca="false">INDEX($E$17:$E$28,B9874)</f>
        <v>4.761</v>
      </c>
      <c r="G9874" s="25" t="n">
        <f aca="false">IF(OR(D9874="",E9874="",F9874=""),"",D9874*($B$7-$B$8-F9874-E9874))</f>
        <v>3482.4949527927</v>
      </c>
      <c r="H9874" s="25" t="n">
        <f aca="false">IF(D9874="","",D9874*$F$30)</f>
        <v>4189.33222804067</v>
      </c>
    </row>
    <row r="9875" customFormat="false" ht="15" hidden="false" customHeight="false" outlineLevel="0" collapsed="false">
      <c r="A9875" s="2" t="n">
        <v>9841</v>
      </c>
      <c r="B9875" s="2" t="n">
        <v>1</v>
      </c>
      <c r="C9875" s="22" t="n">
        <f aca="true">NORMSINV(MAX(RAND(),0.000000000001))</f>
        <v>-0.525272613741726</v>
      </c>
      <c r="D9875" s="24" t="n">
        <f aca="false">IF($B$11="","",$B$11*EXP($B$12*C9875))</f>
        <v>743.345348098235</v>
      </c>
      <c r="E9875" s="20" t="n">
        <f aca="true">IF($B$10="","",$B$10*(1-$B$14+2*$B$14*RAND()))</f>
        <v>3.98725755977696</v>
      </c>
      <c r="F9875" s="21" t="n">
        <f aca="false">INDEX($E$17:$E$28,B9875)</f>
        <v>4.92562580645161</v>
      </c>
      <c r="G9875" s="25" t="n">
        <f aca="false">IF(OR(D9875="",E9875="",F9875=""),"",D9875*($B$7-$B$8-F9875-E9875))</f>
        <v>2844.86934634337</v>
      </c>
      <c r="H9875" s="25" t="n">
        <f aca="false">IF(D9875="","",D9875*$F$30)</f>
        <v>3716.1320642127</v>
      </c>
    </row>
    <row r="9876" customFormat="false" ht="15" hidden="false" customHeight="false" outlineLevel="0" collapsed="false">
      <c r="A9876" s="2" t="n">
        <v>9842</v>
      </c>
      <c r="B9876" s="2" t="n">
        <v>2</v>
      </c>
      <c r="C9876" s="22" t="n">
        <f aca="true">NORMSINV(MAX(RAND(),0.000000000001))</f>
        <v>0.173627318008965</v>
      </c>
      <c r="D9876" s="24" t="n">
        <f aca="false">IF($B$11="","",$B$11*EXP($B$12*C9876))</f>
        <v>997.900382935145</v>
      </c>
      <c r="E9876" s="20" t="n">
        <f aca="true">IF($B$10="","",$B$10*(1-$B$14+2*$B$14*RAND()))</f>
        <v>4.11429631484904</v>
      </c>
      <c r="F9876" s="21" t="n">
        <f aca="false">INDEX($E$17:$E$28,B9876)</f>
        <v>5.0612</v>
      </c>
      <c r="G9876" s="25" t="n">
        <f aca="false">IF(OR(D9876="",E9876="",F9876=""),"",D9876*($B$7-$B$8-F9876-E9876))</f>
        <v>3557.01959238588</v>
      </c>
      <c r="H9876" s="25" t="n">
        <f aca="false">IF(D9876="","",D9876*$F$30)</f>
        <v>4988.70359436938</v>
      </c>
    </row>
    <row r="9877" customFormat="false" ht="15" hidden="false" customHeight="false" outlineLevel="0" collapsed="false">
      <c r="A9877" s="2" t="n">
        <v>9843</v>
      </c>
      <c r="B9877" s="2" t="n">
        <v>3</v>
      </c>
      <c r="C9877" s="22" t="n">
        <f aca="true">NORMSINV(MAX(RAND(),0.000000000001))</f>
        <v>-0.259462380495493</v>
      </c>
      <c r="D9877" s="24" t="n">
        <f aca="false">IF($B$11="","",$B$11*EXP($B$12*C9877))</f>
        <v>831.444169135941</v>
      </c>
      <c r="E9877" s="20" t="n">
        <f aca="true">IF($B$10="","",$B$10*(1-$B$14+2*$B$14*RAND()))</f>
        <v>3.51221697632714</v>
      </c>
      <c r="F9877" s="21" t="n">
        <f aca="false">INDEX($E$17:$E$28,B9877)</f>
        <v>5.0612</v>
      </c>
      <c r="G9877" s="25" t="n">
        <f aca="false">IF(OR(D9877="",E9877="",F9877=""),"",D9877*($B$7-$B$8-F9877-E9877))</f>
        <v>3464.2811602536</v>
      </c>
      <c r="H9877" s="25" t="n">
        <f aca="false">IF(D9877="","",D9877*$F$30)</f>
        <v>4156.55569034439</v>
      </c>
    </row>
    <row r="9878" customFormat="false" ht="15" hidden="false" customHeight="false" outlineLevel="0" collapsed="false">
      <c r="A9878" s="2" t="n">
        <v>9844</v>
      </c>
      <c r="B9878" s="2" t="n">
        <v>4</v>
      </c>
      <c r="C9878" s="22" t="n">
        <f aca="true">NORMSINV(MAX(RAND(),0.000000000001))</f>
        <v>-2.06859678780838</v>
      </c>
      <c r="D9878" s="24" t="n">
        <f aca="false">IF($B$11="","",$B$11*EXP($B$12*C9878))</f>
        <v>387.942177462909</v>
      </c>
      <c r="E9878" s="20" t="n">
        <f aca="true">IF($B$10="","",$B$10*(1-$B$14+2*$B$14*RAND()))</f>
        <v>3.95744218325831</v>
      </c>
      <c r="F9878" s="21" t="n">
        <f aca="false">INDEX($E$17:$E$28,B9878)</f>
        <v>4.89657419354839</v>
      </c>
      <c r="G9878" s="25" t="n">
        <f aca="false">IF(OR(D9878="",E9878="",F9878=""),"",D9878*($B$7-$B$8-F9878-E9878))</f>
        <v>1507.53694836681</v>
      </c>
      <c r="H9878" s="25" t="n">
        <f aca="false">IF(D9878="","",D9878*$F$30)</f>
        <v>1939.40053357257</v>
      </c>
    </row>
    <row r="9879" customFormat="false" ht="15" hidden="false" customHeight="false" outlineLevel="0" collapsed="false">
      <c r="A9879" s="2" t="n">
        <v>9845</v>
      </c>
      <c r="B9879" s="2" t="n">
        <v>5</v>
      </c>
      <c r="C9879" s="22" t="n">
        <f aca="true">NORMSINV(MAX(RAND(),0.000000000001))</f>
        <v>1.39982588191193</v>
      </c>
      <c r="D9879" s="24" t="n">
        <f aca="false">IF($B$11="","",$B$11*EXP($B$12*C9879))</f>
        <v>1672.93010374488</v>
      </c>
      <c r="E9879" s="20" t="n">
        <f aca="true">IF($B$10="","",$B$10*(1-$B$14+2*$B$14*RAND()))</f>
        <v>4.07589786936936</v>
      </c>
      <c r="F9879" s="21" t="n">
        <f aca="false">INDEX($E$17:$E$28,B9879)</f>
        <v>4.761</v>
      </c>
      <c r="G9879" s="25" t="n">
        <f aca="false">IF(OR(D9879="",E9879="",F9879=""),"",D9879*($B$7-$B$8-F9879-E9879))</f>
        <v>6529.61705232278</v>
      </c>
      <c r="H9879" s="25" t="n">
        <f aca="false">IF(D9879="","",D9879*$F$30)</f>
        <v>8363.31217464141</v>
      </c>
    </row>
    <row r="9880" customFormat="false" ht="15" hidden="false" customHeight="false" outlineLevel="0" collapsed="false">
      <c r="A9880" s="2" t="n">
        <v>9846</v>
      </c>
      <c r="B9880" s="2" t="n">
        <v>6</v>
      </c>
      <c r="C9880" s="22" t="n">
        <f aca="true">NORMSINV(MAX(RAND(),0.000000000001))</f>
        <v>-0.701517703896574</v>
      </c>
      <c r="D9880" s="24" t="n">
        <f aca="false">IF($B$11="","",$B$11*EXP($B$12*C9880))</f>
        <v>690.141768797832</v>
      </c>
      <c r="E9880" s="20" t="n">
        <f aca="true">IF($B$10="","",$B$10*(1-$B$14+2*$B$14*RAND()))</f>
        <v>3.69228576000513</v>
      </c>
      <c r="F9880" s="21" t="n">
        <f aca="false">INDEX($E$17:$E$28,B9880)</f>
        <v>4.761</v>
      </c>
      <c r="G9880" s="25" t="n">
        <f aca="false">IF(OR(D9880="",E9880="",F9880=""),"",D9880*($B$7-$B$8-F9880-E9880))</f>
        <v>2958.44054792091</v>
      </c>
      <c r="H9880" s="25" t="n">
        <f aca="false">IF(D9880="","",D9880*$F$30)</f>
        <v>3450.15673057412</v>
      </c>
    </row>
    <row r="9881" customFormat="false" ht="15" hidden="false" customHeight="false" outlineLevel="0" collapsed="false">
      <c r="A9881" s="2" t="n">
        <v>9847</v>
      </c>
      <c r="B9881" s="2" t="n">
        <v>7</v>
      </c>
      <c r="C9881" s="22" t="n">
        <f aca="true">NORMSINV(MAX(RAND(),0.000000000001))</f>
        <v>0.267270749544478</v>
      </c>
      <c r="D9881" s="24" t="n">
        <f aca="false">IF($B$11="","",$B$11*EXP($B$12*C9881))</f>
        <v>1038.0628583788</v>
      </c>
      <c r="E9881" s="20" t="n">
        <f aca="true">IF($B$10="","",$B$10*(1-$B$14+2*$B$14*RAND()))</f>
        <v>3.62265014417973</v>
      </c>
      <c r="F9881" s="21" t="n">
        <f aca="false">INDEX($E$17:$E$28,B9881)</f>
        <v>4.761</v>
      </c>
      <c r="G9881" s="25" t="n">
        <f aca="false">IF(OR(D9881="",E9881="",F9881=""),"",D9881*($B$7-$B$8-F9881-E9881))</f>
        <v>4522.16498343088</v>
      </c>
      <c r="H9881" s="25" t="n">
        <f aca="false">IF(D9881="","",D9881*$F$30)</f>
        <v>5189.48384160732</v>
      </c>
    </row>
    <row r="9882" customFormat="false" ht="15" hidden="false" customHeight="false" outlineLevel="0" collapsed="false">
      <c r="A9882" s="2" t="n">
        <v>9848</v>
      </c>
      <c r="B9882" s="2" t="n">
        <v>8</v>
      </c>
      <c r="C9882" s="22" t="n">
        <f aca="true">NORMSINV(MAX(RAND(),0.000000000001))</f>
        <v>-1.49401242169465</v>
      </c>
      <c r="D9882" s="24" t="n">
        <f aca="false">IF($B$11="","",$B$11*EXP($B$12*C9882))</f>
        <v>494.213028487195</v>
      </c>
      <c r="E9882" s="20" t="n">
        <f aca="true">IF($B$10="","",$B$10*(1-$B$14+2*$B$14*RAND()))</f>
        <v>3.37799730723318</v>
      </c>
      <c r="F9882" s="21" t="n">
        <f aca="false">INDEX($E$17:$E$28,B9882)</f>
        <v>4.761</v>
      </c>
      <c r="G9882" s="25" t="n">
        <f aca="false">IF(OR(D9882="",E9882="",F9882=""),"",D9882*($B$7-$B$8-F9882-E9882))</f>
        <v>2273.87547487003</v>
      </c>
      <c r="H9882" s="25" t="n">
        <f aca="false">IF(D9882="","",D9882*$F$30)</f>
        <v>2470.66977201318</v>
      </c>
    </row>
    <row r="9883" customFormat="false" ht="15" hidden="false" customHeight="false" outlineLevel="0" collapsed="false">
      <c r="A9883" s="2" t="n">
        <v>9849</v>
      </c>
      <c r="B9883" s="2" t="n">
        <v>9</v>
      </c>
      <c r="C9883" s="22" t="n">
        <f aca="true">NORMSINV(MAX(RAND(),0.000000000001))</f>
        <v>0.903133539583126</v>
      </c>
      <c r="D9883" s="24" t="n">
        <f aca="false">IF($B$11="","",$B$11*EXP($B$12*C9883))</f>
        <v>1357.01487603938</v>
      </c>
      <c r="E9883" s="20" t="n">
        <f aca="true">IF($B$10="","",$B$10*(1-$B$14+2*$B$14*RAND()))</f>
        <v>3.76922813334057</v>
      </c>
      <c r="F9883" s="21" t="n">
        <f aca="false">INDEX($E$17:$E$28,B9883)</f>
        <v>4.761</v>
      </c>
      <c r="G9883" s="25" t="n">
        <f aca="false">IF(OR(D9883="",E9883="",F9883=""),"",D9883*($B$7-$B$8-F9883-E9883))</f>
        <v>5712.72304778894</v>
      </c>
      <c r="H9883" s="25" t="n">
        <f aca="false">IF(D9883="","",D9883*$F$30)</f>
        <v>6783.98876829609</v>
      </c>
    </row>
    <row r="9884" customFormat="false" ht="15" hidden="false" customHeight="false" outlineLevel="0" collapsed="false">
      <c r="A9884" s="2" t="n">
        <v>9850</v>
      </c>
      <c r="B9884" s="2" t="n">
        <v>10</v>
      </c>
      <c r="C9884" s="22" t="n">
        <f aca="true">NORMSINV(MAX(RAND(),0.000000000001))</f>
        <v>-1.29395907218216</v>
      </c>
      <c r="D9884" s="24" t="n">
        <f aca="false">IF($B$11="","",$B$11*EXP($B$12*C9884))</f>
        <v>537.67933405372</v>
      </c>
      <c r="E9884" s="20" t="n">
        <f aca="true">IF($B$10="","",$B$10*(1-$B$14+2*$B$14*RAND()))</f>
        <v>3.49535792966692</v>
      </c>
      <c r="F9884" s="21" t="n">
        <f aca="false">INDEX($E$17:$E$28,B9884)</f>
        <v>4.761</v>
      </c>
      <c r="G9884" s="25" t="n">
        <f aca="false">IF(OR(D9884="",E9884="",F9884=""),"",D9884*($B$7-$B$8-F9884-E9884))</f>
        <v>2410.76168251193</v>
      </c>
      <c r="H9884" s="25" t="n">
        <f aca="false">IF(D9884="","",D9884*$F$30)</f>
        <v>2687.96652680136</v>
      </c>
    </row>
    <row r="9885" customFormat="false" ht="15" hidden="false" customHeight="false" outlineLevel="0" collapsed="false">
      <c r="A9885" s="2" t="n">
        <v>9851</v>
      </c>
      <c r="B9885" s="2" t="n">
        <v>11</v>
      </c>
      <c r="C9885" s="22" t="n">
        <f aca="true">NORMSINV(MAX(RAND(),0.000000000001))</f>
        <v>0.368816297315877</v>
      </c>
      <c r="D9885" s="24" t="n">
        <f aca="false">IF($B$11="","",$B$11*EXP($B$12*C9885))</f>
        <v>1083.44327617291</v>
      </c>
      <c r="E9885" s="20" t="n">
        <f aca="true">IF($B$10="","",$B$10*(1-$B$14+2*$B$14*RAND()))</f>
        <v>4.09159328955846</v>
      </c>
      <c r="F9885" s="21" t="n">
        <f aca="false">INDEX($E$17:$E$28,B9885)</f>
        <v>4.761</v>
      </c>
      <c r="G9885" s="25" t="n">
        <f aca="false">IF(OR(D9885="",E9885="",F9885=""),"",D9885*($B$7-$B$8-F9885-E9885))</f>
        <v>4211.78466217735</v>
      </c>
      <c r="H9885" s="25" t="n">
        <f aca="false">IF(D9885="","",D9885*$F$30)</f>
        <v>5416.34962624363</v>
      </c>
    </row>
    <row r="9886" customFormat="false" ht="15" hidden="false" customHeight="false" outlineLevel="0" collapsed="false">
      <c r="A9886" s="2" t="n">
        <v>9852</v>
      </c>
      <c r="B9886" s="2" t="n">
        <v>12</v>
      </c>
      <c r="C9886" s="22" t="n">
        <f aca="true">NORMSINV(MAX(RAND(),0.000000000001))</f>
        <v>0.412189477004234</v>
      </c>
      <c r="D9886" s="24" t="n">
        <f aca="false">IF($B$11="","",$B$11*EXP($B$12*C9886))</f>
        <v>1103.42631917756</v>
      </c>
      <c r="E9886" s="20" t="n">
        <f aca="true">IF($B$10="","",$B$10*(1-$B$14+2*$B$14*RAND()))</f>
        <v>3.9438902043147</v>
      </c>
      <c r="F9886" s="21" t="n">
        <f aca="false">INDEX($E$17:$E$28,B9886)</f>
        <v>4.761</v>
      </c>
      <c r="G9886" s="25" t="n">
        <f aca="false">IF(OR(D9886="",E9886="",F9886=""),"",D9886*($B$7-$B$8-F9886-E9886))</f>
        <v>4452.44634933037</v>
      </c>
      <c r="H9886" s="25" t="n">
        <f aca="false">IF(D9886="","",D9886*$F$30)</f>
        <v>5516.24885483248</v>
      </c>
    </row>
    <row r="9887" customFormat="false" ht="15" hidden="false" customHeight="false" outlineLevel="0" collapsed="false">
      <c r="A9887" s="2" t="n">
        <v>9853</v>
      </c>
      <c r="B9887" s="2" t="n">
        <v>1</v>
      </c>
      <c r="C9887" s="22" t="n">
        <f aca="true">NORMSINV(MAX(RAND(),0.000000000001))</f>
        <v>1.50329964105797</v>
      </c>
      <c r="D9887" s="24" t="n">
        <f aca="false">IF($B$11="","",$B$11*EXP($B$12*C9887))</f>
        <v>1747.48388456634</v>
      </c>
      <c r="E9887" s="20" t="n">
        <f aca="true">IF($B$10="","",$B$10*(1-$B$14+2*$B$14*RAND()))</f>
        <v>3.49026014244157</v>
      </c>
      <c r="F9887" s="21" t="n">
        <f aca="false">INDEX($E$17:$E$28,B9887)</f>
        <v>4.92562580645161</v>
      </c>
      <c r="G9887" s="25" t="n">
        <f aca="false">IF(OR(D9887="",E9887="",F9887=""),"",D9887*($B$7-$B$8-F9887-E9887))</f>
        <v>7556.31961933601</v>
      </c>
      <c r="H9887" s="25" t="n">
        <f aca="false">IF(D9887="","",D9887*$F$30)</f>
        <v>8736.02143572402</v>
      </c>
    </row>
    <row r="9888" customFormat="false" ht="15" hidden="false" customHeight="false" outlineLevel="0" collapsed="false">
      <c r="A9888" s="2" t="n">
        <v>9854</v>
      </c>
      <c r="B9888" s="2" t="n">
        <v>2</v>
      </c>
      <c r="C9888" s="22" t="n">
        <f aca="true">NORMSINV(MAX(RAND(),0.000000000001))</f>
        <v>1.6697619896262</v>
      </c>
      <c r="D9888" s="24" t="n">
        <f aca="false">IF($B$11="","",$B$11*EXP($B$12*C9888))</f>
        <v>1874.45613918259</v>
      </c>
      <c r="E9888" s="20" t="n">
        <f aca="true">IF($B$10="","",$B$10*(1-$B$14+2*$B$14*RAND()))</f>
        <v>3.6927383844922</v>
      </c>
      <c r="F9888" s="21" t="n">
        <f aca="false">INDEX($E$17:$E$28,B9888)</f>
        <v>5.0612</v>
      </c>
      <c r="G9888" s="25" t="n">
        <f aca="false">IF(OR(D9888="",E9888="",F9888=""),"",D9888*($B$7-$B$8-F9888-E9888))</f>
        <v>7471.69766634868</v>
      </c>
      <c r="H9888" s="25" t="n">
        <f aca="false">IF(D9888="","",D9888*$F$30)</f>
        <v>9370.78113100162</v>
      </c>
    </row>
    <row r="9889" customFormat="false" ht="15" hidden="false" customHeight="false" outlineLevel="0" collapsed="false">
      <c r="A9889" s="2" t="n">
        <v>9855</v>
      </c>
      <c r="B9889" s="2" t="n">
        <v>3</v>
      </c>
      <c r="C9889" s="22" t="n">
        <f aca="true">NORMSINV(MAX(RAND(),0.000000000001))</f>
        <v>-0.128896438888646</v>
      </c>
      <c r="D9889" s="24" t="n">
        <f aca="false">IF($B$11="","",$B$11*EXP($B$12*C9889))</f>
        <v>878.468639271671</v>
      </c>
      <c r="E9889" s="20" t="n">
        <f aca="true">IF($B$10="","",$B$10*(1-$B$14+2*$B$14*RAND()))</f>
        <v>3.79911725230798</v>
      </c>
      <c r="F9889" s="21" t="n">
        <f aca="false">INDEX($E$17:$E$28,B9889)</f>
        <v>5.0612</v>
      </c>
      <c r="G9889" s="25" t="n">
        <f aca="false">IF(OR(D9889="",E9889="",F9889=""),"",D9889*($B$7-$B$8-F9889-E9889))</f>
        <v>3408.17962417079</v>
      </c>
      <c r="H9889" s="25" t="n">
        <f aca="false">IF(D9889="","",D9889*$F$30)</f>
        <v>4391.64042144694</v>
      </c>
    </row>
    <row r="9890" customFormat="false" ht="15" hidden="false" customHeight="false" outlineLevel="0" collapsed="false">
      <c r="A9890" s="2" t="n">
        <v>9856</v>
      </c>
      <c r="B9890" s="2" t="n">
        <v>4</v>
      </c>
      <c r="C9890" s="22" t="n">
        <f aca="true">NORMSINV(MAX(RAND(),0.000000000001))</f>
        <v>-0.223390109054898</v>
      </c>
      <c r="D9890" s="24" t="n">
        <f aca="false">IF($B$11="","",$B$11*EXP($B$12*C9890))</f>
        <v>844.178346064149</v>
      </c>
      <c r="E9890" s="20" t="n">
        <f aca="true">IF($B$10="","",$B$10*(1-$B$14+2*$B$14*RAND()))</f>
        <v>3.50462147330369</v>
      </c>
      <c r="F9890" s="21" t="n">
        <f aca="false">INDEX($E$17:$E$28,B9890)</f>
        <v>4.89657419354839</v>
      </c>
      <c r="G9890" s="25" t="n">
        <f aca="false">IF(OR(D9890="",E9890="",F9890=""),"",D9890*($B$7-$B$8-F9890-E9890))</f>
        <v>3662.72466585277</v>
      </c>
      <c r="H9890" s="25" t="n">
        <f aca="false">IF(D9890="","",D9890*$F$30)</f>
        <v>4220.21638764389</v>
      </c>
    </row>
    <row r="9891" customFormat="false" ht="15" hidden="false" customHeight="false" outlineLevel="0" collapsed="false">
      <c r="A9891" s="2" t="n">
        <v>9857</v>
      </c>
      <c r="B9891" s="2" t="n">
        <v>5</v>
      </c>
      <c r="C9891" s="22" t="n">
        <f aca="true">NORMSINV(MAX(RAND(),0.000000000001))</f>
        <v>0.98234360331128</v>
      </c>
      <c r="D9891" s="24" t="n">
        <f aca="false">IF($B$11="","",$B$11*EXP($B$12*C9891))</f>
        <v>1403.07151996532</v>
      </c>
      <c r="E9891" s="20" t="n">
        <f aca="true">IF($B$10="","",$B$10*(1-$B$14+2*$B$14*RAND()))</f>
        <v>3.57800798722078</v>
      </c>
      <c r="F9891" s="21" t="n">
        <f aca="false">INDEX($E$17:$E$28,B9891)</f>
        <v>4.761</v>
      </c>
      <c r="G9891" s="25" t="n">
        <f aca="false">IF(OR(D9891="",E9891="",F9891=""),"",D9891*($B$7-$B$8-F9891-E9891))</f>
        <v>6174.90655272539</v>
      </c>
      <c r="H9891" s="25" t="n">
        <f aca="false">IF(D9891="","",D9891*$F$30)</f>
        <v>7014.23514261064</v>
      </c>
    </row>
    <row r="9892" customFormat="false" ht="15" hidden="false" customHeight="false" outlineLevel="0" collapsed="false">
      <c r="A9892" s="2" t="n">
        <v>9858</v>
      </c>
      <c r="B9892" s="2" t="n">
        <v>6</v>
      </c>
      <c r="C9892" s="22" t="n">
        <f aca="true">NORMSINV(MAX(RAND(),0.000000000001))</f>
        <v>-0.275393430604107</v>
      </c>
      <c r="D9892" s="24" t="n">
        <f aca="false">IF($B$11="","",$B$11*EXP($B$12*C9892))</f>
        <v>825.881538761124</v>
      </c>
      <c r="E9892" s="20" t="n">
        <f aca="true">IF($B$10="","",$B$10*(1-$B$14+2*$B$14*RAND()))</f>
        <v>3.91263854589026</v>
      </c>
      <c r="F9892" s="21" t="n">
        <f aca="false">INDEX($E$17:$E$28,B9892)</f>
        <v>4.761</v>
      </c>
      <c r="G9892" s="25" t="n">
        <f aca="false">IF(OR(D9892="",E9892="",F9892=""),"",D9892*($B$7-$B$8-F9892-E9892))</f>
        <v>3358.33285487907</v>
      </c>
      <c r="H9892" s="25" t="n">
        <f aca="false">IF(D9892="","",D9892*$F$30)</f>
        <v>4128.74698857461</v>
      </c>
    </row>
    <row r="9893" customFormat="false" ht="15" hidden="false" customHeight="false" outlineLevel="0" collapsed="false">
      <c r="A9893" s="2" t="n">
        <v>9859</v>
      </c>
      <c r="B9893" s="2" t="n">
        <v>7</v>
      </c>
      <c r="C9893" s="22" t="n">
        <f aca="true">NORMSINV(MAX(RAND(),0.000000000001))</f>
        <v>-1.2318258841953</v>
      </c>
      <c r="D9893" s="24" t="n">
        <f aca="false">IF($B$11="","",$B$11*EXP($B$12*C9893))</f>
        <v>551.942109217346</v>
      </c>
      <c r="E9893" s="20" t="n">
        <f aca="true">IF($B$10="","",$B$10*(1-$B$14+2*$B$14*RAND()))</f>
        <v>3.96862974998338</v>
      </c>
      <c r="F9893" s="21" t="n">
        <f aca="false">INDEX($E$17:$E$28,B9893)</f>
        <v>4.761</v>
      </c>
      <c r="G9893" s="25" t="n">
        <f aca="false">IF(OR(D9893="",E9893="",F9893=""),"",D9893*($B$7-$B$8-F9893-E9893))</f>
        <v>2213.49221453667</v>
      </c>
      <c r="H9893" s="25" t="n">
        <f aca="false">IF(D9893="","",D9893*$F$30)</f>
        <v>2759.26899239936</v>
      </c>
    </row>
    <row r="9894" customFormat="false" ht="15" hidden="false" customHeight="false" outlineLevel="0" collapsed="false">
      <c r="A9894" s="2" t="n">
        <v>9860</v>
      </c>
      <c r="B9894" s="2" t="n">
        <v>8</v>
      </c>
      <c r="C9894" s="22" t="n">
        <f aca="true">NORMSINV(MAX(RAND(),0.000000000001))</f>
        <v>3.36353895336899</v>
      </c>
      <c r="D9894" s="24" t="n">
        <f aca="false">IF($B$11="","",$B$11*EXP($B$12*C9894))</f>
        <v>3826.76078072561</v>
      </c>
      <c r="E9894" s="20" t="n">
        <f aca="true">IF($B$10="","",$B$10*(1-$B$14+2*$B$14*RAND()))</f>
        <v>4.11178966141645</v>
      </c>
      <c r="F9894" s="21" t="n">
        <f aca="false">INDEX($E$17:$E$28,B9894)</f>
        <v>4.761</v>
      </c>
      <c r="G9894" s="25" t="n">
        <f aca="false">IF(OR(D9894="",E9894="",F9894=""),"",D9894*($B$7-$B$8-F9894-E9894))</f>
        <v>14798.8888545081</v>
      </c>
      <c r="H9894" s="25" t="n">
        <f aca="false">IF(D9894="","",D9894*$F$30)</f>
        <v>19130.7424950035</v>
      </c>
    </row>
    <row r="9895" customFormat="false" ht="15" hidden="false" customHeight="false" outlineLevel="0" collapsed="false">
      <c r="A9895" s="2" t="n">
        <v>9861</v>
      </c>
      <c r="B9895" s="2" t="n">
        <v>9</v>
      </c>
      <c r="C9895" s="22" t="n">
        <f aca="true">NORMSINV(MAX(RAND(),0.000000000001))</f>
        <v>-0.630631700017625</v>
      </c>
      <c r="D9895" s="24" t="n">
        <f aca="false">IF($B$11="","",$B$11*EXP($B$12*C9895))</f>
        <v>711.066528100453</v>
      </c>
      <c r="E9895" s="20" t="n">
        <f aca="true">IF($B$10="","",$B$10*(1-$B$14+2*$B$14*RAND()))</f>
        <v>3.72078372499555</v>
      </c>
      <c r="F9895" s="21" t="n">
        <f aca="false">INDEX($E$17:$E$28,B9895)</f>
        <v>4.761</v>
      </c>
      <c r="G9895" s="25" t="n">
        <f aca="false">IF(OR(D9895="",E9895="",F9895=""),"",D9895*($B$7-$B$8-F9895-E9895))</f>
        <v>3027.87506256825</v>
      </c>
      <c r="H9895" s="25" t="n">
        <f aca="false">IF(D9895="","",D9895*$F$30)</f>
        <v>3554.76378727978</v>
      </c>
    </row>
    <row r="9896" customFormat="false" ht="15" hidden="false" customHeight="false" outlineLevel="0" collapsed="false">
      <c r="A9896" s="2" t="n">
        <v>9862</v>
      </c>
      <c r="B9896" s="2" t="n">
        <v>10</v>
      </c>
      <c r="C9896" s="22" t="n">
        <f aca="true">NORMSINV(MAX(RAND(),0.000000000001))</f>
        <v>-0.710295392738137</v>
      </c>
      <c r="D9896" s="24" t="n">
        <f aca="false">IF($B$11="","",$B$11*EXP($B$12*C9896))</f>
        <v>687.59391117608</v>
      </c>
      <c r="E9896" s="20" t="n">
        <f aca="true">IF($B$10="","",$B$10*(1-$B$14+2*$B$14*RAND()))</f>
        <v>3.81962588062871</v>
      </c>
      <c r="F9896" s="21" t="n">
        <f aca="false">INDEX($E$17:$E$28,B9896)</f>
        <v>4.761</v>
      </c>
      <c r="G9896" s="25" t="n">
        <f aca="false">IF(OR(D9896="",E9896="",F9896=""),"",D9896*($B$7-$B$8-F9896-E9896))</f>
        <v>2859.96031878307</v>
      </c>
      <c r="H9896" s="25" t="n">
        <f aca="false">IF(D9896="","",D9896*$F$30)</f>
        <v>3437.41948075146</v>
      </c>
    </row>
    <row r="9897" customFormat="false" ht="15" hidden="false" customHeight="false" outlineLevel="0" collapsed="false">
      <c r="A9897" s="2" t="n">
        <v>9863</v>
      </c>
      <c r="B9897" s="2" t="n">
        <v>11</v>
      </c>
      <c r="C9897" s="22" t="n">
        <f aca="true">NORMSINV(MAX(RAND(),0.000000000001))</f>
        <v>-0.356323042338628</v>
      </c>
      <c r="D9897" s="24" t="n">
        <f aca="false">IF($B$11="","",$B$11*EXP($B$12*C9897))</f>
        <v>798.192946226447</v>
      </c>
      <c r="E9897" s="20" t="n">
        <f aca="true">IF($B$10="","",$B$10*(1-$B$14+2*$B$14*RAND()))</f>
        <v>3.73659557504192</v>
      </c>
      <c r="F9897" s="21" t="n">
        <f aca="false">INDEX($E$17:$E$28,B9897)</f>
        <v>4.761</v>
      </c>
      <c r="G9897" s="25" t="n">
        <f aca="false">IF(OR(D9897="",E9897="",F9897=""),"",D9897*($B$7-$B$8-F9897-E9897))</f>
        <v>3386.2572870414</v>
      </c>
      <c r="H9897" s="25" t="n">
        <f aca="false">IF(D9897="","",D9897*$F$30)</f>
        <v>3990.32617677526</v>
      </c>
    </row>
    <row r="9898" customFormat="false" ht="15" hidden="false" customHeight="false" outlineLevel="0" collapsed="false">
      <c r="A9898" s="2" t="n">
        <v>9864</v>
      </c>
      <c r="B9898" s="2" t="n">
        <v>12</v>
      </c>
      <c r="C9898" s="22" t="n">
        <f aca="true">NORMSINV(MAX(RAND(),0.000000000001))</f>
        <v>0.100543202577819</v>
      </c>
      <c r="D9898" s="24" t="n">
        <f aca="false">IF($B$11="","",$B$11*EXP($B$12*C9898))</f>
        <v>967.638230244767</v>
      </c>
      <c r="E9898" s="20" t="n">
        <f aca="true">IF($B$10="","",$B$10*(1-$B$14+2*$B$14*RAND()))</f>
        <v>3.38431182519486</v>
      </c>
      <c r="F9898" s="21" t="n">
        <f aca="false">INDEX($E$17:$E$28,B9898)</f>
        <v>4.761</v>
      </c>
      <c r="G9898" s="25" t="n">
        <f aca="false">IF(OR(D9898="",E9898="",F9898=""),"",D9898*($B$7-$B$8-F9898-E9898))</f>
        <v>4445.99593399501</v>
      </c>
      <c r="H9898" s="25" t="n">
        <f aca="false">IF(D9898="","",D9898*$F$30)</f>
        <v>4837.41704063964</v>
      </c>
    </row>
    <row r="9899" customFormat="false" ht="15" hidden="false" customHeight="false" outlineLevel="0" collapsed="false">
      <c r="A9899" s="2" t="n">
        <v>9865</v>
      </c>
      <c r="B9899" s="2" t="n">
        <v>1</v>
      </c>
      <c r="C9899" s="22" t="n">
        <f aca="true">NORMSINV(MAX(RAND(),0.000000000001))</f>
        <v>-0.235196529146319</v>
      </c>
      <c r="D9899" s="24" t="n">
        <f aca="false">IF($B$11="","",$B$11*EXP($B$12*C9899))</f>
        <v>839.9891356249</v>
      </c>
      <c r="E9899" s="20" t="n">
        <f aca="true">IF($B$10="","",$B$10*(1-$B$14+2*$B$14*RAND()))</f>
        <v>3.83752074712943</v>
      </c>
      <c r="F9899" s="21" t="n">
        <f aca="false">INDEX($E$17:$E$28,B9899)</f>
        <v>4.92562580645161</v>
      </c>
      <c r="G9899" s="25" t="n">
        <f aca="false">IF(OR(D9899="",E9899="",F9899=""),"",D9899*($B$7-$B$8-F9899-E9899))</f>
        <v>3340.51368896437</v>
      </c>
      <c r="H9899" s="25" t="n">
        <f aca="false">IF(D9899="","",D9899*$F$30)</f>
        <v>4199.273686816</v>
      </c>
    </row>
    <row r="9900" customFormat="false" ht="15" hidden="false" customHeight="false" outlineLevel="0" collapsed="false">
      <c r="A9900" s="2" t="n">
        <v>9866</v>
      </c>
      <c r="B9900" s="2" t="n">
        <v>2</v>
      </c>
      <c r="C9900" s="22" t="n">
        <f aca="true">NORMSINV(MAX(RAND(),0.000000000001))</f>
        <v>1.38507407840608</v>
      </c>
      <c r="D9900" s="24" t="n">
        <f aca="false">IF($B$11="","",$B$11*EXP($B$12*C9900))</f>
        <v>1662.56357382505</v>
      </c>
      <c r="E9900" s="20" t="n">
        <f aca="true">IF($B$10="","",$B$10*(1-$B$14+2*$B$14*RAND()))</f>
        <v>3.65108887625783</v>
      </c>
      <c r="F9900" s="21" t="n">
        <f aca="false">INDEX($E$17:$E$28,B9900)</f>
        <v>5.0612</v>
      </c>
      <c r="G9900" s="25" t="n">
        <f aca="false">IF(OR(D9900="",E9900="",F9900=""),"",D9900*($B$7-$B$8-F9900-E9900))</f>
        <v>6696.32580022368</v>
      </c>
      <c r="H9900" s="25" t="n">
        <f aca="false">IF(D9900="","",D9900*$F$30)</f>
        <v>8311.48781826618</v>
      </c>
    </row>
    <row r="9901" customFormat="false" ht="15" hidden="false" customHeight="false" outlineLevel="0" collapsed="false">
      <c r="A9901" s="2" t="n">
        <v>9867</v>
      </c>
      <c r="B9901" s="2" t="n">
        <v>3</v>
      </c>
      <c r="C9901" s="22" t="n">
        <f aca="true">NORMSINV(MAX(RAND(),0.000000000001))</f>
        <v>0.503687618200058</v>
      </c>
      <c r="D9901" s="24" t="n">
        <f aca="false">IF($B$11="","",$B$11*EXP($B$12*C9901))</f>
        <v>1146.79877436452</v>
      </c>
      <c r="E9901" s="20" t="n">
        <f aca="true">IF($B$10="","",$B$10*(1-$B$14+2*$B$14*RAND()))</f>
        <v>3.98618171626395</v>
      </c>
      <c r="F9901" s="21" t="n">
        <f aca="false">INDEX($E$17:$E$28,B9901)</f>
        <v>5.0612</v>
      </c>
      <c r="G9901" s="25" t="n">
        <f aca="false">IF(OR(D9901="",E9901="",F9901=""),"",D9901*($B$7-$B$8-F9901-E9901))</f>
        <v>4234.69012198452</v>
      </c>
      <c r="H9901" s="25" t="n">
        <f aca="false">IF(D9901="","",D9901*$F$30)</f>
        <v>5733.07643280311</v>
      </c>
    </row>
    <row r="9902" customFormat="false" ht="15" hidden="false" customHeight="false" outlineLevel="0" collapsed="false">
      <c r="A9902" s="2" t="n">
        <v>9868</v>
      </c>
      <c r="B9902" s="2" t="n">
        <v>4</v>
      </c>
      <c r="C9902" s="22" t="n">
        <f aca="true">NORMSINV(MAX(RAND(),0.000000000001))</f>
        <v>-1.00369959204796</v>
      </c>
      <c r="D9902" s="24" t="n">
        <f aca="false">IF($B$11="","",$B$11*EXP($B$12*C9902))</f>
        <v>607.631033354132</v>
      </c>
      <c r="E9902" s="20" t="n">
        <f aca="true">IF($B$10="","",$B$10*(1-$B$14+2*$B$14*RAND()))</f>
        <v>3.87547774451527</v>
      </c>
      <c r="F9902" s="21" t="n">
        <f aca="false">INDEX($E$17:$E$28,B9902)</f>
        <v>4.89657419354839</v>
      </c>
      <c r="G9902" s="25" t="n">
        <f aca="false">IF(OR(D9902="",E9902="",F9902=""),"",D9902*($B$7-$B$8-F9902-E9902))</f>
        <v>2411.0483811699</v>
      </c>
      <c r="H9902" s="25" t="n">
        <f aca="false">IF(D9902="","",D9902*$F$30)</f>
        <v>3037.66906194398</v>
      </c>
    </row>
    <row r="9903" customFormat="false" ht="15" hidden="false" customHeight="false" outlineLevel="0" collapsed="false">
      <c r="A9903" s="2" t="n">
        <v>9869</v>
      </c>
      <c r="B9903" s="2" t="n">
        <v>5</v>
      </c>
      <c r="C9903" s="22" t="n">
        <f aca="true">NORMSINV(MAX(RAND(),0.000000000001))</f>
        <v>0.759830627081112</v>
      </c>
      <c r="D9903" s="24" t="n">
        <f aca="false">IF($B$11="","",$B$11*EXP($B$12*C9903))</f>
        <v>1277.49912552903</v>
      </c>
      <c r="E9903" s="20" t="n">
        <f aca="true">IF($B$10="","",$B$10*(1-$B$14+2*$B$14*RAND()))</f>
        <v>3.40851444357304</v>
      </c>
      <c r="F9903" s="21" t="n">
        <f aca="false">INDEX($E$17:$E$28,B9903)</f>
        <v>4.761</v>
      </c>
      <c r="G9903" s="25" t="n">
        <f aca="false">IF(OR(D9903="",E9903="",F9903=""),"",D9903*($B$7-$B$8-F9903-E9903))</f>
        <v>5838.79130157851</v>
      </c>
      <c r="H9903" s="25" t="n">
        <f aca="false">IF(D9903="","",D9903*$F$30)</f>
        <v>6386.47362834473</v>
      </c>
    </row>
    <row r="9904" customFormat="false" ht="15" hidden="false" customHeight="false" outlineLevel="0" collapsed="false">
      <c r="A9904" s="2" t="n">
        <v>9870</v>
      </c>
      <c r="B9904" s="2" t="n">
        <v>6</v>
      </c>
      <c r="C9904" s="22" t="n">
        <f aca="true">NORMSINV(MAX(RAND(),0.000000000001))</f>
        <v>-0.37410374985384</v>
      </c>
      <c r="D9904" s="24" t="n">
        <f aca="false">IF($B$11="","",$B$11*EXP($B$12*C9904))</f>
        <v>792.235082157127</v>
      </c>
      <c r="E9904" s="20" t="n">
        <f aca="true">IF($B$10="","",$B$10*(1-$B$14+2*$B$14*RAND()))</f>
        <v>4.04769288005994</v>
      </c>
      <c r="F9904" s="21" t="n">
        <f aca="false">INDEX($E$17:$E$28,B9904)</f>
        <v>4.761</v>
      </c>
      <c r="G9904" s="25" t="n">
        <f aca="false">IF(OR(D9904="",E9904="",F9904=""),"",D9904*($B$7-$B$8-F9904-E9904))</f>
        <v>3114.51941915061</v>
      </c>
      <c r="H9904" s="25" t="n">
        <f aca="false">IF(D9904="","",D9904*$F$30)</f>
        <v>3960.54162271991</v>
      </c>
    </row>
    <row r="9905" customFormat="false" ht="15" hidden="false" customHeight="false" outlineLevel="0" collapsed="false">
      <c r="A9905" s="2" t="n">
        <v>9871</v>
      </c>
      <c r="B9905" s="2" t="n">
        <v>7</v>
      </c>
      <c r="C9905" s="22" t="n">
        <f aca="true">NORMSINV(MAX(RAND(),0.000000000001))</f>
        <v>1.1602048703997</v>
      </c>
      <c r="D9905" s="24" t="n">
        <f aca="false">IF($B$11="","",$B$11*EXP($B$12*C9905))</f>
        <v>1512.26492733073</v>
      </c>
      <c r="E9905" s="20" t="n">
        <f aca="true">IF($B$10="","",$B$10*(1-$B$14+2*$B$14*RAND()))</f>
        <v>4.1144201883454</v>
      </c>
      <c r="F9905" s="21" t="n">
        <f aca="false">INDEX($E$17:$E$28,B9905)</f>
        <v>4.761</v>
      </c>
      <c r="G9905" s="25" t="n">
        <f aca="false">IF(OR(D9905="",E9905="",F9905=""),"",D9905*($B$7-$B$8-F9905-E9905))</f>
        <v>5844.26850803566</v>
      </c>
      <c r="H9905" s="25" t="n">
        <f aca="false">IF(D9905="","",D9905*$F$30)</f>
        <v>7560.1148247118</v>
      </c>
    </row>
    <row r="9906" customFormat="false" ht="15" hidden="false" customHeight="false" outlineLevel="0" collapsed="false">
      <c r="A9906" s="2" t="n">
        <v>9872</v>
      </c>
      <c r="B9906" s="2" t="n">
        <v>8</v>
      </c>
      <c r="C9906" s="22" t="n">
        <f aca="true">NORMSINV(MAX(RAND(),0.000000000001))</f>
        <v>0.833675237868212</v>
      </c>
      <c r="D9906" s="24" t="n">
        <f aca="false">IF($B$11="","",$B$11*EXP($B$12*C9906))</f>
        <v>1317.8741840974</v>
      </c>
      <c r="E9906" s="20" t="n">
        <f aca="true">IF($B$10="","",$B$10*(1-$B$14+2*$B$14*RAND()))</f>
        <v>3.39099191014763</v>
      </c>
      <c r="F9906" s="21" t="n">
        <f aca="false">INDEX($E$17:$E$28,B9906)</f>
        <v>4.761</v>
      </c>
      <c r="G9906" s="25" t="n">
        <f aca="false">IF(OR(D9906="",E9906="",F9906=""),"",D9906*($B$7-$B$8-F9906-E9906))</f>
        <v>6046.41741804644</v>
      </c>
      <c r="H9906" s="25" t="n">
        <f aca="false">IF(D9906="","",D9906*$F$30)</f>
        <v>6588.3166211397</v>
      </c>
    </row>
    <row r="9907" customFormat="false" ht="15" hidden="false" customHeight="false" outlineLevel="0" collapsed="false">
      <c r="A9907" s="2" t="n">
        <v>9873</v>
      </c>
      <c r="B9907" s="2" t="n">
        <v>9</v>
      </c>
      <c r="C9907" s="22" t="n">
        <f aca="true">NORMSINV(MAX(RAND(),0.000000000001))</f>
        <v>-1.58238354564517</v>
      </c>
      <c r="D9907" s="24" t="n">
        <f aca="false">IF($B$11="","",$B$11*EXP($B$12*C9907))</f>
        <v>476.148634592171</v>
      </c>
      <c r="E9907" s="20" t="n">
        <f aca="true">IF($B$10="","",$B$10*(1-$B$14+2*$B$14*RAND()))</f>
        <v>4.00327979692959</v>
      </c>
      <c r="F9907" s="21" t="n">
        <f aca="false">INDEX($E$17:$E$28,B9907)</f>
        <v>4.761</v>
      </c>
      <c r="G9907" s="25" t="n">
        <f aca="false">IF(OR(D9907="",E9907="",F9907=""),"",D9907*($B$7-$B$8-F9907-E9907))</f>
        <v>1893.03374621248</v>
      </c>
      <c r="H9907" s="25" t="n">
        <f aca="false">IF(D9907="","",D9907*$F$30)</f>
        <v>2380.36225405318</v>
      </c>
    </row>
    <row r="9908" customFormat="false" ht="15" hidden="false" customHeight="false" outlineLevel="0" collapsed="false">
      <c r="A9908" s="2" t="n">
        <v>9874</v>
      </c>
      <c r="B9908" s="2" t="n">
        <v>10</v>
      </c>
      <c r="C9908" s="22" t="n">
        <f aca="true">NORMSINV(MAX(RAND(),0.000000000001))</f>
        <v>2.12770595386826</v>
      </c>
      <c r="D9908" s="24" t="n">
        <f aca="false">IF($B$11="","",$B$11*EXP($B$12*C9908))</f>
        <v>2273.40931456878</v>
      </c>
      <c r="E9908" s="20" t="n">
        <f aca="true">IF($B$10="","",$B$10*(1-$B$14+2*$B$14*RAND()))</f>
        <v>4.12089400992338</v>
      </c>
      <c r="F9908" s="21" t="n">
        <f aca="false">INDEX($E$17:$E$28,B9908)</f>
        <v>4.761</v>
      </c>
      <c r="G9908" s="25" t="n">
        <f aca="false">IF(OR(D9908="",E9908="",F9908=""),"",D9908*($B$7-$B$8-F9908-E9908))</f>
        <v>8771.05409443378</v>
      </c>
      <c r="H9908" s="25" t="n">
        <f aca="false">IF(D9908="","",D9908*$F$30)</f>
        <v>11365.2278453922</v>
      </c>
    </row>
    <row r="9909" customFormat="false" ht="15" hidden="false" customHeight="false" outlineLevel="0" collapsed="false">
      <c r="A9909" s="2" t="n">
        <v>9875</v>
      </c>
      <c r="B9909" s="2" t="n">
        <v>11</v>
      </c>
      <c r="C9909" s="22" t="n">
        <f aca="true">NORMSINV(MAX(RAND(),0.000000000001))</f>
        <v>0.716259759752107</v>
      </c>
      <c r="D9909" s="24" t="n">
        <f aca="false">IF($B$11="","",$B$11*EXP($B$12*C9909))</f>
        <v>1254.25914249302</v>
      </c>
      <c r="E9909" s="20" t="n">
        <f aca="true">IF($B$10="","",$B$10*(1-$B$14+2*$B$14*RAND()))</f>
        <v>3.81893757991752</v>
      </c>
      <c r="F9909" s="21" t="n">
        <f aca="false">INDEX($E$17:$E$28,B9909)</f>
        <v>4.761</v>
      </c>
      <c r="G9909" s="25" t="n">
        <f aca="false">IF(OR(D9909="",E9909="",F9909=""),"",D9909*($B$7-$B$8-F9909-E9909))</f>
        <v>5217.79632373009</v>
      </c>
      <c r="H9909" s="25" t="n">
        <f aca="false">IF(D9909="","",D9909*$F$30)</f>
        <v>6270.29230515111</v>
      </c>
    </row>
    <row r="9910" customFormat="false" ht="15" hidden="false" customHeight="false" outlineLevel="0" collapsed="false">
      <c r="A9910" s="2" t="n">
        <v>9876</v>
      </c>
      <c r="B9910" s="2" t="n">
        <v>12</v>
      </c>
      <c r="C9910" s="22" t="n">
        <f aca="true">NORMSINV(MAX(RAND(),0.000000000001))</f>
        <v>1.71835902038275</v>
      </c>
      <c r="D9910" s="24" t="n">
        <f aca="false">IF($B$11="","",$B$11*EXP($B$12*C9910))</f>
        <v>1913.23532784814</v>
      </c>
      <c r="E9910" s="20" t="n">
        <f aca="true">IF($B$10="","",$B$10*(1-$B$14+2*$B$14*RAND()))</f>
        <v>3.87918678834919</v>
      </c>
      <c r="F9910" s="21" t="n">
        <f aca="false">INDEX($E$17:$E$28,B9910)</f>
        <v>4.761</v>
      </c>
      <c r="G9910" s="25" t="n">
        <f aca="false">IF(OR(D9910="",E9910="",F9910=""),"",D9910*($B$7-$B$8-F9910-E9910))</f>
        <v>7843.90747410887</v>
      </c>
      <c r="H9910" s="25" t="n">
        <f aca="false">IF(D9910="","",D9910*$F$30)</f>
        <v>9564.64605097842</v>
      </c>
    </row>
    <row r="9911" customFormat="false" ht="15" hidden="false" customHeight="false" outlineLevel="0" collapsed="false">
      <c r="A9911" s="2" t="n">
        <v>9877</v>
      </c>
      <c r="B9911" s="2" t="n">
        <v>1</v>
      </c>
      <c r="C9911" s="22" t="n">
        <f aca="true">NORMSINV(MAX(RAND(),0.000000000001))</f>
        <v>2.14885238101354</v>
      </c>
      <c r="D9911" s="24" t="n">
        <f aca="false">IF($B$11="","",$B$11*EXP($B$12*C9911))</f>
        <v>2293.7567883186</v>
      </c>
      <c r="E9911" s="20" t="n">
        <f aca="true">IF($B$10="","",$B$10*(1-$B$14+2*$B$14*RAND()))</f>
        <v>3.80683436440726</v>
      </c>
      <c r="F9911" s="21" t="n">
        <f aca="false">INDEX($E$17:$E$28,B9911)</f>
        <v>4.92562580645161</v>
      </c>
      <c r="G9911" s="25" t="n">
        <f aca="false">IF(OR(D9911="",E9911="",F9911=""),"",D9911*($B$7-$B$8-F9911-E9911))</f>
        <v>9192.32168754963</v>
      </c>
      <c r="H9911" s="25" t="n">
        <f aca="false">IF(D9911="","",D9911*$F$30)</f>
        <v>11466.9489361624</v>
      </c>
    </row>
    <row r="9912" customFormat="false" ht="15" hidden="false" customHeight="false" outlineLevel="0" collapsed="false">
      <c r="A9912" s="2" t="n">
        <v>9878</v>
      </c>
      <c r="B9912" s="2" t="n">
        <v>2</v>
      </c>
      <c r="C9912" s="22" t="n">
        <f aca="true">NORMSINV(MAX(RAND(),0.000000000001))</f>
        <v>-1.42078393133198</v>
      </c>
      <c r="D9912" s="24" t="n">
        <f aca="false">IF($B$11="","",$B$11*EXP($B$12*C9912))</f>
        <v>509.70017311225</v>
      </c>
      <c r="E9912" s="20" t="n">
        <f aca="true">IF($B$10="","",$B$10*(1-$B$14+2*$B$14*RAND()))</f>
        <v>3.9281662234801</v>
      </c>
      <c r="F9912" s="21" t="n">
        <f aca="false">INDEX($E$17:$E$28,B9912)</f>
        <v>5.0612</v>
      </c>
      <c r="G9912" s="25" t="n">
        <f aca="false">IF(OR(D9912="",E9912="",F9912=""),"",D9912*($B$7-$B$8-F9912-E9912))</f>
        <v>1911.69868517285</v>
      </c>
      <c r="H9912" s="25" t="n">
        <f aca="false">IF(D9912="","",D9912*$F$30)</f>
        <v>2548.09310542276</v>
      </c>
    </row>
    <row r="9913" customFormat="false" ht="15" hidden="false" customHeight="false" outlineLevel="0" collapsed="false">
      <c r="A9913" s="2" t="n">
        <v>9879</v>
      </c>
      <c r="B9913" s="2" t="n">
        <v>3</v>
      </c>
      <c r="C9913" s="22" t="n">
        <f aca="true">NORMSINV(MAX(RAND(),0.000000000001))</f>
        <v>1.61940851106883</v>
      </c>
      <c r="D9913" s="24" t="n">
        <f aca="false">IF($B$11="","",$B$11*EXP($B$12*C9913))</f>
        <v>1835.1042851102</v>
      </c>
      <c r="E9913" s="20" t="n">
        <f aca="true">IF($B$10="","",$B$10*(1-$B$14+2*$B$14*RAND()))</f>
        <v>3.76561325656833</v>
      </c>
      <c r="F9913" s="21" t="n">
        <f aca="false">INDEX($E$17:$E$28,B9913)</f>
        <v>5.0612</v>
      </c>
      <c r="G9913" s="25" t="n">
        <f aca="false">IF(OR(D9913="",E9913="",F9913=""),"",D9913*($B$7-$B$8-F9913-E9913))</f>
        <v>7181.10576130788</v>
      </c>
      <c r="H9913" s="25" t="n">
        <f aca="false">IF(D9913="","",D9913*$F$30)</f>
        <v>9174.0533421229</v>
      </c>
    </row>
    <row r="9914" customFormat="false" ht="15" hidden="false" customHeight="false" outlineLevel="0" collapsed="false">
      <c r="A9914" s="2" t="n">
        <v>9880</v>
      </c>
      <c r="B9914" s="2" t="n">
        <v>4</v>
      </c>
      <c r="C9914" s="22" t="n">
        <f aca="true">NORMSINV(MAX(RAND(),0.000000000001))</f>
        <v>0.13942273111246</v>
      </c>
      <c r="D9914" s="24" t="n">
        <f aca="false">IF($B$11="","",$B$11*EXP($B$12*C9914))</f>
        <v>983.621139785952</v>
      </c>
      <c r="E9914" s="20" t="n">
        <f aca="true">IF($B$10="","",$B$10*(1-$B$14+2*$B$14*RAND()))</f>
        <v>3.90516278303097</v>
      </c>
      <c r="F9914" s="21" t="n">
        <f aca="false">INDEX($E$17:$E$28,B9914)</f>
        <v>4.89657419354839</v>
      </c>
      <c r="G9914" s="25" t="n">
        <f aca="false">IF(OR(D9914="",E9914="",F9914=""),"",D9914*($B$7-$B$8-F9914-E9914))</f>
        <v>3873.75876387388</v>
      </c>
      <c r="H9914" s="25" t="n">
        <f aca="false">IF(D9914="","",D9914*$F$30)</f>
        <v>4917.31880201793</v>
      </c>
    </row>
    <row r="9915" customFormat="false" ht="15" hidden="false" customHeight="false" outlineLevel="0" collapsed="false">
      <c r="A9915" s="2" t="n">
        <v>9881</v>
      </c>
      <c r="B9915" s="2" t="n">
        <v>5</v>
      </c>
      <c r="C9915" s="22" t="n">
        <f aca="true">NORMSINV(MAX(RAND(),0.000000000001))</f>
        <v>0.487975926281211</v>
      </c>
      <c r="D9915" s="24" t="n">
        <f aca="false">IF($B$11="","",$B$11*EXP($B$12*C9915))</f>
        <v>1139.2316141204</v>
      </c>
      <c r="E9915" s="20" t="n">
        <f aca="true">IF($B$10="","",$B$10*(1-$B$14+2*$B$14*RAND()))</f>
        <v>3.72020006597252</v>
      </c>
      <c r="F9915" s="21" t="n">
        <f aca="false">INDEX($E$17:$E$28,B9915)</f>
        <v>4.761</v>
      </c>
      <c r="G9915" s="25" t="n">
        <f aca="false">IF(OR(D9915="",E9915="",F9915=""),"",D9915*($B$7-$B$8-F9915-E9915))</f>
        <v>4851.75952305796</v>
      </c>
      <c r="H9915" s="25" t="n">
        <f aca="false">IF(D9915="","",D9915*$F$30)</f>
        <v>5695.24668531069</v>
      </c>
    </row>
    <row r="9916" customFormat="false" ht="15" hidden="false" customHeight="false" outlineLevel="0" collapsed="false">
      <c r="A9916" s="2" t="n">
        <v>9882</v>
      </c>
      <c r="B9916" s="2" t="n">
        <v>6</v>
      </c>
      <c r="C9916" s="22" t="n">
        <f aca="true">NORMSINV(MAX(RAND(),0.000000000001))</f>
        <v>0.718102748513554</v>
      </c>
      <c r="D9916" s="24" t="n">
        <f aca="false">IF($B$11="","",$B$11*EXP($B$12*C9916))</f>
        <v>1255.23354448381</v>
      </c>
      <c r="E9916" s="20" t="n">
        <f aca="true">IF($B$10="","",$B$10*(1-$B$14+2*$B$14*RAND()))</f>
        <v>3.7758428171699</v>
      </c>
      <c r="F9916" s="21" t="n">
        <f aca="false">INDEX($E$17:$E$28,B9916)</f>
        <v>4.761</v>
      </c>
      <c r="G9916" s="25" t="n">
        <f aca="false">IF(OR(D9916="",E9916="",F9916=""),"",D9916*($B$7-$B$8-F9916-E9916))</f>
        <v>5275.9438886264</v>
      </c>
      <c r="H9916" s="25" t="n">
        <f aca="false">IF(D9916="","",D9916*$F$30)</f>
        <v>6275.16353558345</v>
      </c>
    </row>
    <row r="9917" customFormat="false" ht="15" hidden="false" customHeight="false" outlineLevel="0" collapsed="false">
      <c r="A9917" s="2" t="n">
        <v>9883</v>
      </c>
      <c r="B9917" s="2" t="n">
        <v>7</v>
      </c>
      <c r="C9917" s="22" t="n">
        <f aca="true">NORMSINV(MAX(RAND(),0.000000000001))</f>
        <v>0.91505527871368</v>
      </c>
      <c r="D9917" s="24" t="n">
        <f aca="false">IF($B$11="","",$B$11*EXP($B$12*C9917))</f>
        <v>1363.84887737589</v>
      </c>
      <c r="E9917" s="20" t="n">
        <f aca="true">IF($B$10="","",$B$10*(1-$B$14+2*$B$14*RAND()))</f>
        <v>3.97389295116689</v>
      </c>
      <c r="F9917" s="21" t="n">
        <f aca="false">INDEX($E$17:$E$28,B9917)</f>
        <v>4.761</v>
      </c>
      <c r="G9917" s="25" t="n">
        <f aca="false">IF(OR(D9917="",E9917="",F9917=""),"",D9917*($B$7-$B$8-F9917-E9917))</f>
        <v>5462.36075232133</v>
      </c>
      <c r="H9917" s="25" t="n">
        <f aca="false">IF(D9917="","",D9917*$F$30)</f>
        <v>6818.15330777757</v>
      </c>
    </row>
    <row r="9918" customFormat="false" ht="15" hidden="false" customHeight="false" outlineLevel="0" collapsed="false">
      <c r="A9918" s="2" t="n">
        <v>9884</v>
      </c>
      <c r="B9918" s="2" t="n">
        <v>8</v>
      </c>
      <c r="C9918" s="22" t="n">
        <f aca="true">NORMSINV(MAX(RAND(),0.000000000001))</f>
        <v>0.813631245545686</v>
      </c>
      <c r="D9918" s="24" t="n">
        <f aca="false">IF($B$11="","",$B$11*EXP($B$12*C9918))</f>
        <v>1306.79047718601</v>
      </c>
      <c r="E9918" s="20" t="n">
        <f aca="true">IF($B$10="","",$B$10*(1-$B$14+2*$B$14*RAND()))</f>
        <v>3.57775955240688</v>
      </c>
      <c r="F9918" s="21" t="n">
        <f aca="false">INDEX($E$17:$E$28,B9918)</f>
        <v>4.761</v>
      </c>
      <c r="G9918" s="25" t="n">
        <f aca="false">IF(OR(D9918="",E9918="",F9918=""),"",D9918*($B$7-$B$8-F9918-E9918))</f>
        <v>5751.49910472059</v>
      </c>
      <c r="H9918" s="25" t="n">
        <f aca="false">IF(D9918="","",D9918*$F$30)</f>
        <v>6532.90695354831</v>
      </c>
    </row>
    <row r="9919" customFormat="false" ht="15" hidden="false" customHeight="false" outlineLevel="0" collapsed="false">
      <c r="A9919" s="2" t="n">
        <v>9885</v>
      </c>
      <c r="B9919" s="2" t="n">
        <v>9</v>
      </c>
      <c r="C9919" s="22" t="n">
        <f aca="true">NORMSINV(MAX(RAND(),0.000000000001))</f>
        <v>1.0562244008069</v>
      </c>
      <c r="D9919" s="24" t="n">
        <f aca="false">IF($B$11="","",$B$11*EXP($B$12*C9919))</f>
        <v>1447.43733458463</v>
      </c>
      <c r="E9919" s="20" t="n">
        <f aca="true">IF($B$10="","",$B$10*(1-$B$14+2*$B$14*RAND()))</f>
        <v>3.67041189647858</v>
      </c>
      <c r="F9919" s="21" t="n">
        <f aca="false">INDEX($E$17:$E$28,B9919)</f>
        <v>4.761</v>
      </c>
      <c r="G9919" s="25" t="n">
        <f aca="false">IF(OR(D9919="",E9919="",F9919=""),"",D9919*($B$7-$B$8-F9919-E9919))</f>
        <v>6236.41128038411</v>
      </c>
      <c r="H9919" s="25" t="n">
        <f aca="false">IF(D9919="","",D9919*$F$30)</f>
        <v>7236.0287230555</v>
      </c>
    </row>
    <row r="9920" customFormat="false" ht="15" hidden="false" customHeight="false" outlineLevel="0" collapsed="false">
      <c r="A9920" s="2" t="n">
        <v>9886</v>
      </c>
      <c r="B9920" s="2" t="n">
        <v>10</v>
      </c>
      <c r="C9920" s="22" t="n">
        <f aca="true">NORMSINV(MAX(RAND(),0.000000000001))</f>
        <v>-2.59178417682343</v>
      </c>
      <c r="D9920" s="24" t="n">
        <f aca="false">IF($B$11="","",$B$11*EXP($B$12*C9920))</f>
        <v>311.189760609511</v>
      </c>
      <c r="E9920" s="20" t="n">
        <f aca="true">IF($B$10="","",$B$10*(1-$B$14+2*$B$14*RAND()))</f>
        <v>3.46556511856912</v>
      </c>
      <c r="F9920" s="21" t="n">
        <f aca="false">INDEX($E$17:$E$28,B9920)</f>
        <v>4.761</v>
      </c>
      <c r="G9920" s="25" t="n">
        <f aca="false">IF(OR(D9920="",E9920="",F9920=""),"",D9920*($B$7-$B$8-F9920-E9920))</f>
        <v>1404.53472027909</v>
      </c>
      <c r="H9920" s="25" t="n">
        <f aca="false">IF(D9920="","",D9920*$F$30)</f>
        <v>1555.69985123907</v>
      </c>
    </row>
    <row r="9921" customFormat="false" ht="15" hidden="false" customHeight="false" outlineLevel="0" collapsed="false">
      <c r="A9921" s="2" t="n">
        <v>9887</v>
      </c>
      <c r="B9921" s="2" t="n">
        <v>11</v>
      </c>
      <c r="C9921" s="22" t="n">
        <f aca="true">NORMSINV(MAX(RAND(),0.000000000001))</f>
        <v>0.460628477701769</v>
      </c>
      <c r="D9921" s="24" t="n">
        <f aca="false">IF($B$11="","",$B$11*EXP($B$12*C9921))</f>
        <v>1126.17926882536</v>
      </c>
      <c r="E9921" s="20" t="n">
        <f aca="true">IF($B$10="","",$B$10*(1-$B$14+2*$B$14*RAND()))</f>
        <v>3.94398935564273</v>
      </c>
      <c r="F9921" s="21" t="n">
        <f aca="false">INDEX($E$17:$E$28,B9921)</f>
        <v>4.761</v>
      </c>
      <c r="G9921" s="25" t="n">
        <f aca="false">IF(OR(D9921="",E9921="",F9921=""),"",D9921*($B$7-$B$8-F9921-E9921))</f>
        <v>4544.14533716479</v>
      </c>
      <c r="H9921" s="25" t="n">
        <f aca="false">IF(D9921="","",D9921*$F$30)</f>
        <v>5629.99540071172</v>
      </c>
    </row>
    <row r="9922" customFormat="false" ht="15" hidden="false" customHeight="false" outlineLevel="0" collapsed="false">
      <c r="A9922" s="2" t="n">
        <v>9888</v>
      </c>
      <c r="B9922" s="2" t="n">
        <v>12</v>
      </c>
      <c r="C9922" s="22" t="n">
        <f aca="true">NORMSINV(MAX(RAND(),0.000000000001))</f>
        <v>-0.328106561311894</v>
      </c>
      <c r="D9922" s="24" t="n">
        <f aca="false">IF($B$11="","",$B$11*EXP($B$12*C9922))</f>
        <v>807.739675737703</v>
      </c>
      <c r="E9922" s="20" t="n">
        <f aca="true">IF($B$10="","",$B$10*(1-$B$14+2*$B$14*RAND()))</f>
        <v>3.7098827708452</v>
      </c>
      <c r="F9922" s="21" t="n">
        <f aca="false">INDEX($E$17:$E$28,B9922)</f>
        <v>4.761</v>
      </c>
      <c r="G9922" s="25" t="n">
        <f aca="false">IF(OR(D9922="",E9922="",F9922=""),"",D9922*($B$7-$B$8-F9922-E9922))</f>
        <v>3448.33536636374</v>
      </c>
      <c r="H9922" s="25" t="n">
        <f aca="false">IF(D9922="","",D9922*$F$30)</f>
        <v>4038.05218694792</v>
      </c>
    </row>
    <row r="9923" customFormat="false" ht="15" hidden="false" customHeight="false" outlineLevel="0" collapsed="false">
      <c r="A9923" s="2" t="n">
        <v>9889</v>
      </c>
      <c r="B9923" s="2" t="n">
        <v>1</v>
      </c>
      <c r="C9923" s="22" t="n">
        <f aca="true">NORMSINV(MAX(RAND(),0.000000000001))</f>
        <v>0.58768249735848</v>
      </c>
      <c r="D9923" s="24" t="n">
        <f aca="false">IF($B$11="","",$B$11*EXP($B$12*C9923))</f>
        <v>1188.11376504666</v>
      </c>
      <c r="E9923" s="20" t="n">
        <f aca="true">IF($B$10="","",$B$10*(1-$B$14+2*$B$14*RAND()))</f>
        <v>3.40997433080388</v>
      </c>
      <c r="F9923" s="21" t="n">
        <f aca="false">INDEX($E$17:$E$28,B9923)</f>
        <v>4.92562580645161</v>
      </c>
      <c r="G9923" s="25" t="n">
        <f aca="false">IF(OR(D9923="",E9923="",F9923=""),"",D9923*($B$7-$B$8-F9923-E9923))</f>
        <v>5232.92810369635</v>
      </c>
      <c r="H9923" s="25" t="n">
        <f aca="false">IF(D9923="","",D9923*$F$30)</f>
        <v>5939.61833422124</v>
      </c>
    </row>
    <row r="9924" customFormat="false" ht="15" hidden="false" customHeight="false" outlineLevel="0" collapsed="false">
      <c r="A9924" s="2" t="n">
        <v>9890</v>
      </c>
      <c r="B9924" s="2" t="n">
        <v>2</v>
      </c>
      <c r="C9924" s="22" t="n">
        <f aca="true">NORMSINV(MAX(RAND(),0.000000000001))</f>
        <v>0.337321357853703</v>
      </c>
      <c r="D9924" s="24" t="n">
        <f aca="false">IF($B$11="","",$B$11*EXP($B$12*C9924))</f>
        <v>1069.15999573385</v>
      </c>
      <c r="E9924" s="20" t="n">
        <f aca="true">IF($B$10="","",$B$10*(1-$B$14+2*$B$14*RAND()))</f>
        <v>3.98669890163038</v>
      </c>
      <c r="F9924" s="21" t="n">
        <f aca="false">INDEX($E$17:$E$28,B9924)</f>
        <v>5.0612</v>
      </c>
      <c r="G9924" s="25" t="n">
        <f aca="false">IF(OR(D9924="",E9924="",F9924=""),"",D9924*($B$7-$B$8-F9924-E9924))</f>
        <v>3947.44679458181</v>
      </c>
      <c r="H9924" s="25" t="n">
        <f aca="false">IF(D9924="","",D9924*$F$30)</f>
        <v>5344.94465067266</v>
      </c>
    </row>
    <row r="9925" customFormat="false" ht="15" hidden="false" customHeight="false" outlineLevel="0" collapsed="false">
      <c r="A9925" s="2" t="n">
        <v>9891</v>
      </c>
      <c r="B9925" s="2" t="n">
        <v>3</v>
      </c>
      <c r="C9925" s="22" t="n">
        <f aca="true">NORMSINV(MAX(RAND(),0.000000000001))</f>
        <v>0.399229911727044</v>
      </c>
      <c r="D9925" s="24" t="n">
        <f aca="false">IF($B$11="","",$B$11*EXP($B$12*C9925))</f>
        <v>1097.4172377364</v>
      </c>
      <c r="E9925" s="20" t="n">
        <f aca="true">IF($B$10="","",$B$10*(1-$B$14+2*$B$14*RAND()))</f>
        <v>3.39591142984784</v>
      </c>
      <c r="F9925" s="21" t="n">
        <f aca="false">INDEX($E$17:$E$28,B9925)</f>
        <v>5.0612</v>
      </c>
      <c r="G9925" s="25" t="n">
        <f aca="false">IF(OR(D9925="",E9925="",F9925=""),"",D9925*($B$7-$B$8-F9925-E9925))</f>
        <v>4700.1157441892</v>
      </c>
      <c r="H9925" s="25" t="n">
        <f aca="false">IF(D9925="","",D9925*$F$30)</f>
        <v>5486.20825489183</v>
      </c>
    </row>
    <row r="9926" customFormat="false" ht="15" hidden="false" customHeight="false" outlineLevel="0" collapsed="false">
      <c r="A9926" s="2" t="n">
        <v>9892</v>
      </c>
      <c r="B9926" s="2" t="n">
        <v>4</v>
      </c>
      <c r="C9926" s="22" t="n">
        <f aca="true">NORMSINV(MAX(RAND(),0.000000000001))</f>
        <v>1.05736268453721</v>
      </c>
      <c r="D9926" s="24" t="n">
        <f aca="false">IF($B$11="","",$B$11*EXP($B$12*C9926))</f>
        <v>1448.1317414614</v>
      </c>
      <c r="E9926" s="20" t="n">
        <f aca="true">IF($B$10="","",$B$10*(1-$B$14+2*$B$14*RAND()))</f>
        <v>3.92019574317166</v>
      </c>
      <c r="F9926" s="21" t="n">
        <f aca="false">INDEX($E$17:$E$28,B9926)</f>
        <v>4.89657419354839</v>
      </c>
      <c r="G9926" s="25" t="n">
        <f aca="false">IF(OR(D9926="",E9926="",F9926=""),"",D9926*($B$7-$B$8-F9926-E9926))</f>
        <v>5681.35398369131</v>
      </c>
      <c r="H9926" s="25" t="n">
        <f aca="false">IF(D9926="","",D9926*$F$30)</f>
        <v>7239.50020191383</v>
      </c>
    </row>
    <row r="9927" customFormat="false" ht="15" hidden="false" customHeight="false" outlineLevel="0" collapsed="false">
      <c r="A9927" s="2" t="n">
        <v>9893</v>
      </c>
      <c r="B9927" s="2" t="n">
        <v>5</v>
      </c>
      <c r="C9927" s="22" t="n">
        <f aca="true">NORMSINV(MAX(RAND(),0.000000000001))</f>
        <v>1.08281962850541</v>
      </c>
      <c r="D9927" s="24" t="n">
        <f aca="false">IF($B$11="","",$B$11*EXP($B$12*C9927))</f>
        <v>1463.74901625852</v>
      </c>
      <c r="E9927" s="20" t="n">
        <f aca="true">IF($B$10="","",$B$10*(1-$B$14+2*$B$14*RAND()))</f>
        <v>3.52688274017834</v>
      </c>
      <c r="F9927" s="21" t="n">
        <f aca="false">INDEX($E$17:$E$28,B9927)</f>
        <v>4.761</v>
      </c>
      <c r="G9927" s="25" t="n">
        <f aca="false">IF(OR(D9927="",E9927="",F9927=""),"",D9927*($B$7-$B$8-F9927-E9927))</f>
        <v>6516.78225933156</v>
      </c>
      <c r="H9927" s="25" t="n">
        <f aca="false">IF(D9927="","",D9927*$F$30)</f>
        <v>7317.57408207961</v>
      </c>
    </row>
    <row r="9928" customFormat="false" ht="15" hidden="false" customHeight="false" outlineLevel="0" collapsed="false">
      <c r="A9928" s="2" t="n">
        <v>9894</v>
      </c>
      <c r="B9928" s="2" t="n">
        <v>6</v>
      </c>
      <c r="C9928" s="22" t="n">
        <f aca="true">NORMSINV(MAX(RAND(),0.000000000001))</f>
        <v>0.954145694445887</v>
      </c>
      <c r="D9928" s="24" t="n">
        <f aca="false">IF($B$11="","",$B$11*EXP($B$12*C9928))</f>
        <v>1386.49937363418</v>
      </c>
      <c r="E9928" s="20" t="n">
        <f aca="true">IF($B$10="","",$B$10*(1-$B$14+2*$B$14*RAND()))</f>
        <v>3.45286203736705</v>
      </c>
      <c r="F9928" s="21" t="n">
        <f aca="false">INDEX($E$17:$E$28,B9928)</f>
        <v>4.761</v>
      </c>
      <c r="G9928" s="25" t="n">
        <f aca="false">IF(OR(D9928="",E9928="",F9928=""),"",D9928*($B$7-$B$8-F9928-E9928))</f>
        <v>6275.48745017249</v>
      </c>
      <c r="H9928" s="25" t="n">
        <f aca="false">IF(D9928="","",D9928*$F$30)</f>
        <v>6931.38766867201</v>
      </c>
    </row>
    <row r="9929" customFormat="false" ht="15" hidden="false" customHeight="false" outlineLevel="0" collapsed="false">
      <c r="A9929" s="2" t="n">
        <v>9895</v>
      </c>
      <c r="B9929" s="2" t="n">
        <v>7</v>
      </c>
      <c r="C9929" s="22" t="n">
        <f aca="true">NORMSINV(MAX(RAND(),0.000000000001))</f>
        <v>-0.428995174351138</v>
      </c>
      <c r="D9929" s="24" t="n">
        <f aca="false">IF($B$11="","",$B$11*EXP($B$12*C9929))</f>
        <v>774.121458970757</v>
      </c>
      <c r="E9929" s="20" t="n">
        <f aca="true">IF($B$10="","",$B$10*(1-$B$14+2*$B$14*RAND()))</f>
        <v>3.73311284779817</v>
      </c>
      <c r="F9929" s="21" t="n">
        <f aca="false">INDEX($E$17:$E$28,B9929)</f>
        <v>4.761</v>
      </c>
      <c r="G9929" s="25" t="n">
        <f aca="false">IF(OR(D9929="",E9929="",F9929=""),"",D9929*($B$7-$B$8-F9929-E9929))</f>
        <v>3286.83235688767</v>
      </c>
      <c r="H9929" s="25" t="n">
        <f aca="false">IF(D9929="","",D9929*$F$30)</f>
        <v>3869.98799768661</v>
      </c>
    </row>
    <row r="9930" customFormat="false" ht="15" hidden="false" customHeight="false" outlineLevel="0" collapsed="false">
      <c r="A9930" s="2" t="n">
        <v>9896</v>
      </c>
      <c r="B9930" s="2" t="n">
        <v>8</v>
      </c>
      <c r="C9930" s="22" t="n">
        <f aca="true">NORMSINV(MAX(RAND(),0.000000000001))</f>
        <v>-1.15189697366178</v>
      </c>
      <c r="D9930" s="24" t="n">
        <f aca="false">IF($B$11="","",$B$11*EXP($B$12*C9930))</f>
        <v>570.847727300336</v>
      </c>
      <c r="E9930" s="20" t="n">
        <f aca="true">IF($B$10="","",$B$10*(1-$B$14+2*$B$14*RAND()))</f>
        <v>3.7434758941091</v>
      </c>
      <c r="F9930" s="21" t="n">
        <f aca="false">INDEX($E$17:$E$28,B9930)</f>
        <v>4.761</v>
      </c>
      <c r="G9930" s="25" t="n">
        <f aca="false">IF(OR(D9930="",E9930="",F9930=""),"",D9930*($B$7-$B$8-F9930-E9930))</f>
        <v>2417.83930977361</v>
      </c>
      <c r="H9930" s="25" t="n">
        <f aca="false">IF(D9930="","",D9930*$F$30)</f>
        <v>2853.78195831984</v>
      </c>
    </row>
    <row r="9931" customFormat="false" ht="15" hidden="false" customHeight="false" outlineLevel="0" collapsed="false">
      <c r="A9931" s="2" t="n">
        <v>9897</v>
      </c>
      <c r="B9931" s="2" t="n">
        <v>9</v>
      </c>
      <c r="C9931" s="22" t="n">
        <f aca="true">NORMSINV(MAX(RAND(),0.000000000001))</f>
        <v>-0.87297662167234</v>
      </c>
      <c r="D9931" s="24" t="n">
        <f aca="false">IF($B$11="","",$B$11*EXP($B$12*C9931))</f>
        <v>642.039654323507</v>
      </c>
      <c r="E9931" s="20" t="n">
        <f aca="true">IF($B$10="","",$B$10*(1-$B$14+2*$B$14*RAND()))</f>
        <v>3.43003963586673</v>
      </c>
      <c r="F9931" s="21" t="n">
        <f aca="false">INDEX($E$17:$E$28,B9931)</f>
        <v>4.761</v>
      </c>
      <c r="G9931" s="25" t="n">
        <f aca="false">IF(OR(D9931="",E9931="",F9931=""),"",D9931*($B$7-$B$8-F9931-E9931))</f>
        <v>2920.61293971946</v>
      </c>
      <c r="H9931" s="25" t="n">
        <f aca="false">IF(D9931="","",D9931*$F$30)</f>
        <v>3209.68463989407</v>
      </c>
    </row>
    <row r="9932" customFormat="false" ht="15" hidden="false" customHeight="false" outlineLevel="0" collapsed="false">
      <c r="A9932" s="2" t="n">
        <v>9898</v>
      </c>
      <c r="B9932" s="2" t="n">
        <v>10</v>
      </c>
      <c r="C9932" s="22" t="n">
        <f aca="true">NORMSINV(MAX(RAND(),0.000000000001))</f>
        <v>-1.50271974123219</v>
      </c>
      <c r="D9932" s="24" t="n">
        <f aca="false">IF($B$11="","",$B$11*EXP($B$12*C9932))</f>
        <v>492.403098530264</v>
      </c>
      <c r="E9932" s="20" t="n">
        <f aca="true">IF($B$10="","",$B$10*(1-$B$14+2*$B$14*RAND()))</f>
        <v>4.07441481743469</v>
      </c>
      <c r="F9932" s="21" t="n">
        <f aca="false">INDEX($E$17:$E$28,B9932)</f>
        <v>4.761</v>
      </c>
      <c r="G9932" s="25" t="n">
        <f aca="false">IF(OR(D9932="",E9932="",F9932=""),"",D9932*($B$7-$B$8-F9932-E9932))</f>
        <v>1922.62984237052</v>
      </c>
      <c r="H9932" s="25" t="n">
        <f aca="false">IF(D9932="","",D9932*$F$30)</f>
        <v>2461.6215701725</v>
      </c>
    </row>
    <row r="9933" customFormat="false" ht="15" hidden="false" customHeight="false" outlineLevel="0" collapsed="false">
      <c r="A9933" s="2" t="n">
        <v>9899</v>
      </c>
      <c r="B9933" s="2" t="n">
        <v>11</v>
      </c>
      <c r="C9933" s="22" t="n">
        <f aca="true">NORMSINV(MAX(RAND(),0.000000000001))</f>
        <v>0.491821586595075</v>
      </c>
      <c r="D9933" s="24" t="n">
        <f aca="false">IF($B$11="","",$B$11*EXP($B$12*C9933))</f>
        <v>1141.07915657632</v>
      </c>
      <c r="E9933" s="20" t="n">
        <f aca="true">IF($B$10="","",$B$10*(1-$B$14+2*$B$14*RAND()))</f>
        <v>3.72567489515354</v>
      </c>
      <c r="F9933" s="21" t="n">
        <f aca="false">INDEX($E$17:$E$28,B9933)</f>
        <v>4.761</v>
      </c>
      <c r="G9933" s="25" t="n">
        <f aca="false">IF(OR(D9933="",E9933="",F9933=""),"",D9933*($B$7-$B$8-F9933-E9933))</f>
        <v>4853.38062328308</v>
      </c>
      <c r="H9933" s="25" t="n">
        <f aca="false">IF(D9933="","",D9933*$F$30)</f>
        <v>5704.48291955633</v>
      </c>
    </row>
    <row r="9934" customFormat="false" ht="15" hidden="false" customHeight="false" outlineLevel="0" collapsed="false">
      <c r="A9934" s="2" t="n">
        <v>9900</v>
      </c>
      <c r="B9934" s="2" t="n">
        <v>12</v>
      </c>
      <c r="C9934" s="22" t="n">
        <f aca="true">NORMSINV(MAX(RAND(),0.000000000001))</f>
        <v>-0.892249269415391</v>
      </c>
      <c r="D9934" s="24" t="n">
        <f aca="false">IF($B$11="","",$B$11*EXP($B$12*C9934))</f>
        <v>636.846866592054</v>
      </c>
      <c r="E9934" s="20" t="n">
        <f aca="true">IF($B$10="","",$B$10*(1-$B$14+2*$B$14*RAND()))</f>
        <v>3.65978392779022</v>
      </c>
      <c r="F9934" s="21" t="n">
        <f aca="false">INDEX($E$17:$E$28,B9934)</f>
        <v>4.761</v>
      </c>
      <c r="G9934" s="25" t="n">
        <f aca="false">IF(OR(D9934="",E9934="",F9934=""),"",D9934*($B$7-$B$8-F9934-E9934))</f>
        <v>2750.67922172083</v>
      </c>
      <c r="H9934" s="25" t="n">
        <f aca="false">IF(D9934="","",D9934*$F$30)</f>
        <v>3183.724855467</v>
      </c>
    </row>
    <row r="9935" customFormat="false" ht="15" hidden="false" customHeight="false" outlineLevel="0" collapsed="false">
      <c r="A9935" s="2" t="n">
        <v>9901</v>
      </c>
      <c r="B9935" s="2" t="n">
        <v>1</v>
      </c>
      <c r="C9935" s="22" t="n">
        <f aca="true">NORMSINV(MAX(RAND(),0.000000000001))</f>
        <v>-2.4833648773019</v>
      </c>
      <c r="D9935" s="24" t="n">
        <f aca="false">IF($B$11="","",$B$11*EXP($B$12*C9935))</f>
        <v>325.735956139159</v>
      </c>
      <c r="E9935" s="20" t="n">
        <f aca="true">IF($B$10="","",$B$10*(1-$B$14+2*$B$14*RAND()))</f>
        <v>3.73234074598637</v>
      </c>
      <c r="F9935" s="21" t="n">
        <f aca="false">INDEX($E$17:$E$28,B9935)</f>
        <v>4.92562580645161</v>
      </c>
      <c r="G9935" s="25" t="n">
        <f aca="false">IF(OR(D9935="",E9935="",F9935=""),"",D9935*($B$7-$B$8-F9935-E9935))</f>
        <v>1329.66506803364</v>
      </c>
      <c r="H9935" s="25" t="n">
        <f aca="false">IF(D9935="","",D9935*$F$30)</f>
        <v>1628.41919193088</v>
      </c>
    </row>
    <row r="9936" customFormat="false" ht="15" hidden="false" customHeight="false" outlineLevel="0" collapsed="false">
      <c r="A9936" s="2" t="n">
        <v>9902</v>
      </c>
      <c r="B9936" s="2" t="n">
        <v>2</v>
      </c>
      <c r="C9936" s="22" t="n">
        <f aca="true">NORMSINV(MAX(RAND(),0.000000000001))</f>
        <v>-0.448128987974058</v>
      </c>
      <c r="D9936" s="24" t="n">
        <f aca="false">IF($B$11="","",$B$11*EXP($B$12*C9936))</f>
        <v>767.905320705235</v>
      </c>
      <c r="E9936" s="20" t="n">
        <f aca="true">IF($B$10="","",$B$10*(1-$B$14+2*$B$14*RAND()))</f>
        <v>3.71751929166005</v>
      </c>
      <c r="F9936" s="21" t="n">
        <f aca="false">INDEX($E$17:$E$28,B9936)</f>
        <v>5.0612</v>
      </c>
      <c r="G9936" s="25" t="n">
        <f aca="false">IF(OR(D9936="",E9936="",F9936=""),"",D9936*($B$7-$B$8-F9936-E9936))</f>
        <v>3041.88853274125</v>
      </c>
      <c r="H9936" s="25" t="n">
        <f aca="false">IF(D9936="","",D9936*$F$30)</f>
        <v>3838.91227926961</v>
      </c>
    </row>
    <row r="9937" customFormat="false" ht="15" hidden="false" customHeight="false" outlineLevel="0" collapsed="false">
      <c r="A9937" s="2" t="n">
        <v>9903</v>
      </c>
      <c r="B9937" s="2" t="n">
        <v>3</v>
      </c>
      <c r="C9937" s="22" t="n">
        <f aca="true">NORMSINV(MAX(RAND(),0.000000000001))</f>
        <v>1.82755878257353</v>
      </c>
      <c r="D9937" s="24" t="n">
        <f aca="false">IF($B$11="","",$B$11*EXP($B$12*C9937))</f>
        <v>2003.32594591103</v>
      </c>
      <c r="E9937" s="20" t="n">
        <f aca="true">IF($B$10="","",$B$10*(1-$B$14+2*$B$14*RAND()))</f>
        <v>3.38161628949842</v>
      </c>
      <c r="F9937" s="21" t="n">
        <f aca="false">INDEX($E$17:$E$28,B9937)</f>
        <v>5.0612</v>
      </c>
      <c r="G9937" s="25" t="n">
        <f aca="false">IF(OR(D9937="",E9937="",F9937=""),"",D9937*($B$7-$B$8-F9937-E9937))</f>
        <v>8608.65962159405</v>
      </c>
      <c r="H9937" s="25" t="n">
        <f aca="false">IF(D9937="","",D9937*$F$30)</f>
        <v>10015.0270687984</v>
      </c>
    </row>
    <row r="9938" customFormat="false" ht="15" hidden="false" customHeight="false" outlineLevel="0" collapsed="false">
      <c r="A9938" s="2" t="n">
        <v>9904</v>
      </c>
      <c r="B9938" s="2" t="n">
        <v>4</v>
      </c>
      <c r="C9938" s="22" t="n">
        <f aca="true">NORMSINV(MAX(RAND(),0.000000000001))</f>
        <v>-0.377423344229121</v>
      </c>
      <c r="D9938" s="24" t="n">
        <f aca="false">IF($B$11="","",$B$11*EXP($B$12*C9938))</f>
        <v>791.12770656601</v>
      </c>
      <c r="E9938" s="20" t="n">
        <f aca="true">IF($B$10="","",$B$10*(1-$B$14+2*$B$14*RAND()))</f>
        <v>3.72401061915482</v>
      </c>
      <c r="F9938" s="21" t="n">
        <f aca="false">INDEX($E$17:$E$28,B9938)</f>
        <v>4.89657419354839</v>
      </c>
      <c r="G9938" s="25" t="n">
        <f aca="false">IF(OR(D9938="",E9938="",F9938=""),"",D9938*($B$7-$B$8-F9938-E9938))</f>
        <v>3258.98348951931</v>
      </c>
      <c r="H9938" s="25" t="n">
        <f aca="false">IF(D9938="","",D9938*$F$30)</f>
        <v>3955.0056306648</v>
      </c>
    </row>
    <row r="9939" customFormat="false" ht="15" hidden="false" customHeight="false" outlineLevel="0" collapsed="false">
      <c r="A9939" s="2" t="n">
        <v>9905</v>
      </c>
      <c r="B9939" s="2" t="n">
        <v>5</v>
      </c>
      <c r="C9939" s="22" t="n">
        <f aca="true">NORMSINV(MAX(RAND(),0.000000000001))</f>
        <v>-1.32690398402285</v>
      </c>
      <c r="D9939" s="24" t="n">
        <f aca="false">IF($B$11="","",$B$11*EXP($B$12*C9939))</f>
        <v>530.266908735355</v>
      </c>
      <c r="E9939" s="20" t="n">
        <f aca="true">IF($B$10="","",$B$10*(1-$B$14+2*$B$14*RAND()))</f>
        <v>3.66509968879397</v>
      </c>
      <c r="F9939" s="21" t="n">
        <f aca="false">INDEX($E$17:$E$28,B9939)</f>
        <v>4.761</v>
      </c>
      <c r="G9939" s="25" t="n">
        <f aca="false">IF(OR(D9939="",E9939="",F9939=""),"",D9939*($B$7-$B$8-F9939-E9939))</f>
        <v>2287.51858261571</v>
      </c>
      <c r="H9939" s="25" t="n">
        <f aca="false">IF(D9939="","",D9939*$F$30)</f>
        <v>2650.91033014979</v>
      </c>
    </row>
    <row r="9940" customFormat="false" ht="15" hidden="false" customHeight="false" outlineLevel="0" collapsed="false">
      <c r="A9940" s="2" t="n">
        <v>9906</v>
      </c>
      <c r="B9940" s="2" t="n">
        <v>6</v>
      </c>
      <c r="C9940" s="22" t="n">
        <f aca="true">NORMSINV(MAX(RAND(),0.000000000001))</f>
        <v>1.24841170679752</v>
      </c>
      <c r="D9940" s="24" t="n">
        <f aca="false">IF($B$11="","",$B$11*EXP($B$12*C9940))</f>
        <v>1569.52942738288</v>
      </c>
      <c r="E9940" s="20" t="n">
        <f aca="true">IF($B$10="","",$B$10*(1-$B$14+2*$B$14*RAND()))</f>
        <v>3.91144811445537</v>
      </c>
      <c r="F9940" s="21" t="n">
        <f aca="false">INDEX($E$17:$E$28,B9940)</f>
        <v>4.761</v>
      </c>
      <c r="G9940" s="25" t="n">
        <f aca="false">IF(OR(D9940="",E9940="",F9940=""),"",D9940*($B$7-$B$8-F9940-E9940))</f>
        <v>6384.14238176904</v>
      </c>
      <c r="H9940" s="25" t="n">
        <f aca="false">IF(D9940="","",D9940*$F$30)</f>
        <v>7846.39151337251</v>
      </c>
    </row>
    <row r="9941" customFormat="false" ht="15" hidden="false" customHeight="false" outlineLevel="0" collapsed="false">
      <c r="A9941" s="2" t="n">
        <v>9907</v>
      </c>
      <c r="B9941" s="2" t="n">
        <v>7</v>
      </c>
      <c r="C9941" s="22" t="n">
        <f aca="true">NORMSINV(MAX(RAND(),0.000000000001))</f>
        <v>1.6652241254586</v>
      </c>
      <c r="D9941" s="24" t="n">
        <f aca="false">IF($B$11="","",$B$11*EXP($B$12*C9941))</f>
        <v>1870.8754123399</v>
      </c>
      <c r="E9941" s="20" t="n">
        <f aca="true">IF($B$10="","",$B$10*(1-$B$14+2*$B$14*RAND()))</f>
        <v>4.09936503744759</v>
      </c>
      <c r="F9941" s="21" t="n">
        <f aca="false">INDEX($E$17:$E$28,B9941)</f>
        <v>4.761</v>
      </c>
      <c r="G9941" s="25" t="n">
        <f aca="false">IF(OR(D9941="",E9941="",F9941=""),"",D9941*($B$7-$B$8-F9941-E9941))</f>
        <v>7258.31366029354</v>
      </c>
      <c r="H9941" s="25" t="n">
        <f aca="false">IF(D9941="","",D9941*$F$30)</f>
        <v>9352.88036136963</v>
      </c>
    </row>
    <row r="9942" customFormat="false" ht="15" hidden="false" customHeight="false" outlineLevel="0" collapsed="false">
      <c r="A9942" s="2" t="n">
        <v>9908</v>
      </c>
      <c r="B9942" s="2" t="n">
        <v>8</v>
      </c>
      <c r="C9942" s="22" t="n">
        <f aca="true">NORMSINV(MAX(RAND(),0.000000000001))</f>
        <v>1.25931614389046</v>
      </c>
      <c r="D9942" s="24" t="n">
        <f aca="false">IF($B$11="","",$B$11*EXP($B$12*C9942))</f>
        <v>1576.75763127187</v>
      </c>
      <c r="E9942" s="20" t="n">
        <f aca="true">IF($B$10="","",$B$10*(1-$B$14+2*$B$14*RAND()))</f>
        <v>4.05182315076943</v>
      </c>
      <c r="F9942" s="21" t="n">
        <f aca="false">INDEX($E$17:$E$28,B9942)</f>
        <v>4.761</v>
      </c>
      <c r="G9942" s="25" t="n">
        <f aca="false">IF(OR(D9942="",E9942="",F9942=""),"",D9942*($B$7-$B$8-F9942-E9942))</f>
        <v>6192.20606637852</v>
      </c>
      <c r="H9942" s="25" t="n">
        <f aca="false">IF(D9942="","",D9942*$F$30)</f>
        <v>7882.52675025433</v>
      </c>
    </row>
    <row r="9943" customFormat="false" ht="15" hidden="false" customHeight="false" outlineLevel="0" collapsed="false">
      <c r="A9943" s="2" t="n">
        <v>9909</v>
      </c>
      <c r="B9943" s="2" t="n">
        <v>9</v>
      </c>
      <c r="C9943" s="22" t="n">
        <f aca="true">NORMSINV(MAX(RAND(),0.000000000001))</f>
        <v>0.602081274029456</v>
      </c>
      <c r="D9943" s="24" t="n">
        <f aca="false">IF($B$11="","",$B$11*EXP($B$12*C9943))</f>
        <v>1195.34414823591</v>
      </c>
      <c r="E9943" s="20" t="n">
        <f aca="true">IF($B$10="","",$B$10*(1-$B$14+2*$B$14*RAND()))</f>
        <v>3.91155700289039</v>
      </c>
      <c r="F9943" s="21" t="n">
        <f aca="false">INDEX($E$17:$E$28,B9943)</f>
        <v>4.761</v>
      </c>
      <c r="G9943" s="25" t="n">
        <f aca="false">IF(OR(D9943="",E9943="",F9943=""),"",D9943*($B$7-$B$8-F9943-E9943))</f>
        <v>4861.99418487812</v>
      </c>
      <c r="H9943" s="25" t="n">
        <f aca="false">IF(D9943="","",D9943*$F$30)</f>
        <v>5975.76446586098</v>
      </c>
    </row>
    <row r="9944" customFormat="false" ht="15" hidden="false" customHeight="false" outlineLevel="0" collapsed="false">
      <c r="A9944" s="2" t="n">
        <v>9910</v>
      </c>
      <c r="B9944" s="2" t="n">
        <v>10</v>
      </c>
      <c r="C9944" s="22" t="n">
        <f aca="true">NORMSINV(MAX(RAND(),0.000000000001))</f>
        <v>0.402222388318008</v>
      </c>
      <c r="D9944" s="24" t="n">
        <f aca="false">IF($B$11="","",$B$11*EXP($B$12*C9944))</f>
        <v>1098.80187474089</v>
      </c>
      <c r="E9944" s="20" t="n">
        <f aca="true">IF($B$10="","",$B$10*(1-$B$14+2*$B$14*RAND()))</f>
        <v>3.83134619123704</v>
      </c>
      <c r="F9944" s="21" t="n">
        <f aca="false">INDEX($E$17:$E$28,B9944)</f>
        <v>4.761</v>
      </c>
      <c r="G9944" s="25" t="n">
        <f aca="false">IF(OR(D9944="",E9944="",F9944=""),"",D9944*($B$7-$B$8-F9944-E9944))</f>
        <v>4557.44978084492</v>
      </c>
      <c r="H9944" s="25" t="n">
        <f aca="false">IF(D9944="","",D9944*$F$30)</f>
        <v>5493.13033220465</v>
      </c>
    </row>
    <row r="9945" customFormat="false" ht="15" hidden="false" customHeight="false" outlineLevel="0" collapsed="false">
      <c r="A9945" s="2" t="n">
        <v>9911</v>
      </c>
      <c r="B9945" s="2" t="n">
        <v>11</v>
      </c>
      <c r="C9945" s="22" t="n">
        <f aca="true">NORMSINV(MAX(RAND(),0.000000000001))</f>
        <v>1.47476120884663</v>
      </c>
      <c r="D9945" s="24" t="n">
        <f aca="false">IF($B$11="","",$B$11*EXP($B$12*C9945))</f>
        <v>1726.59601039364</v>
      </c>
      <c r="E9945" s="20" t="n">
        <f aca="true">IF($B$10="","",$B$10*(1-$B$14+2*$B$14*RAND()))</f>
        <v>3.73246860972365</v>
      </c>
      <c r="F9945" s="21" t="n">
        <f aca="false">INDEX($E$17:$E$28,B9945)</f>
        <v>4.761</v>
      </c>
      <c r="G9945" s="25" t="n">
        <f aca="false">IF(OR(D9945="",E9945="",F9945=""),"",D9945*($B$7-$B$8-F9945-E9945))</f>
        <v>7332.04415646251</v>
      </c>
      <c r="H9945" s="25" t="n">
        <f aca="false">IF(D9945="","",D9945*$F$30)</f>
        <v>8631.5987751599</v>
      </c>
    </row>
    <row r="9946" customFormat="false" ht="15" hidden="false" customHeight="false" outlineLevel="0" collapsed="false">
      <c r="A9946" s="2" t="n">
        <v>9912</v>
      </c>
      <c r="B9946" s="2" t="n">
        <v>12</v>
      </c>
      <c r="C9946" s="22" t="n">
        <f aca="true">NORMSINV(MAX(RAND(),0.000000000001))</f>
        <v>0.726785926979524</v>
      </c>
      <c r="D9946" s="24" t="n">
        <f aca="false">IF($B$11="","",$B$11*EXP($B$12*C9946))</f>
        <v>1259.83460094322</v>
      </c>
      <c r="E9946" s="20" t="n">
        <f aca="true">IF($B$10="","",$B$10*(1-$B$14+2*$B$14*RAND()))</f>
        <v>3.60876148461311</v>
      </c>
      <c r="F9946" s="21" t="n">
        <f aca="false">INDEX($E$17:$E$28,B9946)</f>
        <v>4.761</v>
      </c>
      <c r="G9946" s="25" t="n">
        <f aca="false">IF(OR(D9946="",E9946="",F9946=""),"",D9946*($B$7-$B$8-F9946-E9946))</f>
        <v>5505.77769605916</v>
      </c>
      <c r="H9946" s="25" t="n">
        <f aca="false">IF(D9946="","",D9946*$F$30)</f>
        <v>6298.16513703537</v>
      </c>
    </row>
    <row r="9947" customFormat="false" ht="15" hidden="false" customHeight="false" outlineLevel="0" collapsed="false">
      <c r="A9947" s="2" t="n">
        <v>9913</v>
      </c>
      <c r="B9947" s="2" t="n">
        <v>1</v>
      </c>
      <c r="C9947" s="22" t="n">
        <f aca="true">NORMSINV(MAX(RAND(),0.000000000001))</f>
        <v>0.567627420458644</v>
      </c>
      <c r="D9947" s="24" t="n">
        <f aca="false">IF($B$11="","",$B$11*EXP($B$12*C9947))</f>
        <v>1178.11587857245</v>
      </c>
      <c r="E9947" s="20" t="n">
        <f aca="true">IF($B$10="","",$B$10*(1-$B$14+2*$B$14*RAND()))</f>
        <v>3.69699243567541</v>
      </c>
      <c r="F9947" s="21" t="n">
        <f aca="false">INDEX($E$17:$E$28,B9947)</f>
        <v>4.92562580645161</v>
      </c>
      <c r="G9947" s="25" t="n">
        <f aca="false">IF(OR(D9947="",E9947="",F9947=""),"",D9947*($B$7-$B$8-F9947-E9947))</f>
        <v>4850.75282709471</v>
      </c>
      <c r="H9947" s="25" t="n">
        <f aca="false">IF(D9947="","",D9947*$F$30)</f>
        <v>5889.63690015939</v>
      </c>
    </row>
    <row r="9948" customFormat="false" ht="15" hidden="false" customHeight="false" outlineLevel="0" collapsed="false">
      <c r="A9948" s="2" t="n">
        <v>9914</v>
      </c>
      <c r="B9948" s="2" t="n">
        <v>2</v>
      </c>
      <c r="C9948" s="22" t="n">
        <f aca="true">NORMSINV(MAX(RAND(),0.000000000001))</f>
        <v>2.19858474565561</v>
      </c>
      <c r="D9948" s="24" t="n">
        <f aca="false">IF($B$11="","",$B$11*EXP($B$12*C9948))</f>
        <v>2342.33084966874</v>
      </c>
      <c r="E9948" s="20" t="n">
        <f aca="true">IF($B$10="","",$B$10*(1-$B$14+2*$B$14*RAND()))</f>
        <v>3.58111753314253</v>
      </c>
      <c r="F9948" s="21" t="n">
        <f aca="false">INDEX($E$17:$E$28,B9948)</f>
        <v>5.0612</v>
      </c>
      <c r="G9948" s="25" t="n">
        <f aca="false">IF(OR(D9948="",E9948="",F9948=""),"",D9948*($B$7-$B$8-F9948-E9948))</f>
        <v>9598.12805426697</v>
      </c>
      <c r="H9948" s="25" t="n">
        <f aca="false">IF(D9948="","",D9948*$F$30)</f>
        <v>11709.780383664</v>
      </c>
    </row>
    <row r="9949" customFormat="false" ht="15" hidden="false" customHeight="false" outlineLevel="0" collapsed="false">
      <c r="A9949" s="2" t="n">
        <v>9915</v>
      </c>
      <c r="B9949" s="2" t="n">
        <v>3</v>
      </c>
      <c r="C9949" s="22" t="n">
        <f aca="true">NORMSINV(MAX(RAND(),0.000000000001))</f>
        <v>0.843592287635314</v>
      </c>
      <c r="D9949" s="24" t="n">
        <f aca="false">IF($B$11="","",$B$11*EXP($B$12*C9949))</f>
        <v>1323.39271797574</v>
      </c>
      <c r="E9949" s="20" t="n">
        <f aca="true">IF($B$10="","",$B$10*(1-$B$14+2*$B$14*RAND()))</f>
        <v>3.81074242819035</v>
      </c>
      <c r="F9949" s="21" t="n">
        <f aca="false">INDEX($E$17:$E$28,B9949)</f>
        <v>5.0612</v>
      </c>
      <c r="G9949" s="25" t="n">
        <f aca="false">IF(OR(D9949="",E9949="",F9949=""),"",D9949*($B$7-$B$8-F9949-E9949))</f>
        <v>5118.95922324381</v>
      </c>
      <c r="H9949" s="25" t="n">
        <f aca="false">IF(D9949="","",D9949*$F$30)</f>
        <v>6615.90487570431</v>
      </c>
    </row>
    <row r="9950" customFormat="false" ht="15" hidden="false" customHeight="false" outlineLevel="0" collapsed="false">
      <c r="A9950" s="2" t="n">
        <v>9916</v>
      </c>
      <c r="B9950" s="2" t="n">
        <v>4</v>
      </c>
      <c r="C9950" s="22" t="n">
        <f aca="true">NORMSINV(MAX(RAND(),0.000000000001))</f>
        <v>-0.869115815947297</v>
      </c>
      <c r="D9950" s="24" t="n">
        <f aca="false">IF($B$11="","",$B$11*EXP($B$12*C9950))</f>
        <v>643.084982520426</v>
      </c>
      <c r="E9950" s="20" t="n">
        <f aca="true">IF($B$10="","",$B$10*(1-$B$14+2*$B$14*RAND()))</f>
        <v>3.61428923938007</v>
      </c>
      <c r="F9950" s="21" t="n">
        <f aca="false">INDEX($E$17:$E$28,B9950)</f>
        <v>4.89657419354839</v>
      </c>
      <c r="G9950" s="25" t="n">
        <f aca="false">IF(OR(D9950="",E9950="",F9950=""),"",D9950*($B$7-$B$8-F9950-E9950))</f>
        <v>2719.6942153117</v>
      </c>
      <c r="H9950" s="25" t="n">
        <f aca="false">IF(D9950="","",D9950*$F$30)</f>
        <v>3214.91044461611</v>
      </c>
    </row>
    <row r="9951" customFormat="false" ht="15" hidden="false" customHeight="false" outlineLevel="0" collapsed="false">
      <c r="A9951" s="2" t="n">
        <v>9917</v>
      </c>
      <c r="B9951" s="2" t="n">
        <v>5</v>
      </c>
      <c r="C9951" s="22" t="n">
        <f aca="true">NORMSINV(MAX(RAND(),0.000000000001))</f>
        <v>0.208834008015206</v>
      </c>
      <c r="D9951" s="24" t="n">
        <f aca="false">IF($B$11="","",$B$11*EXP($B$12*C9951))</f>
        <v>1012.81449099153</v>
      </c>
      <c r="E9951" s="20" t="n">
        <f aca="true">IF($B$10="","",$B$10*(1-$B$14+2*$B$14*RAND()))</f>
        <v>3.92101536585574</v>
      </c>
      <c r="F9951" s="21" t="n">
        <f aca="false">INDEX($E$17:$E$28,B9951)</f>
        <v>4.761</v>
      </c>
      <c r="G9951" s="25" t="n">
        <f aca="false">IF(OR(D9951="",E9951="",F9951=""),"",D9951*($B$7-$B$8-F9951-E9951))</f>
        <v>4109.98564168228</v>
      </c>
      <c r="H9951" s="25" t="n">
        <f aca="false">IF(D9951="","",D9951*$F$30)</f>
        <v>5063.26220336487</v>
      </c>
    </row>
    <row r="9952" customFormat="false" ht="15" hidden="false" customHeight="false" outlineLevel="0" collapsed="false">
      <c r="A9952" s="2" t="n">
        <v>9918</v>
      </c>
      <c r="B9952" s="2" t="n">
        <v>6</v>
      </c>
      <c r="C9952" s="22" t="n">
        <f aca="true">NORMSINV(MAX(RAND(),0.000000000001))</f>
        <v>0.0160488919008873</v>
      </c>
      <c r="D9952" s="24" t="n">
        <f aca="false">IF($B$11="","",$B$11*EXP($B$12*C9952))</f>
        <v>933.793435790159</v>
      </c>
      <c r="E9952" s="20" t="n">
        <f aca="true">IF($B$10="","",$B$10*(1-$B$14+2*$B$14*RAND()))</f>
        <v>4.0571832411201</v>
      </c>
      <c r="F9952" s="21" t="n">
        <f aca="false">INDEX($E$17:$E$28,B9952)</f>
        <v>4.761</v>
      </c>
      <c r="G9952" s="25" t="n">
        <f aca="false">IF(OR(D9952="",E9952="",F9952=""),"",D9952*($B$7-$B$8-F9952-E9952))</f>
        <v>3662.16674581389</v>
      </c>
      <c r="H9952" s="25" t="n">
        <f aca="false">IF(D9952="","",D9952*$F$30)</f>
        <v>4668.22014420216</v>
      </c>
    </row>
    <row r="9953" customFormat="false" ht="15" hidden="false" customHeight="false" outlineLevel="0" collapsed="false">
      <c r="A9953" s="2" t="n">
        <v>9919</v>
      </c>
      <c r="B9953" s="2" t="n">
        <v>7</v>
      </c>
      <c r="C9953" s="22" t="n">
        <f aca="true">NORMSINV(MAX(RAND(),0.000000000001))</f>
        <v>-1.2493731130401</v>
      </c>
      <c r="D9953" s="24" t="n">
        <f aca="false">IF($B$11="","",$B$11*EXP($B$12*C9953))</f>
        <v>547.876205667861</v>
      </c>
      <c r="E9953" s="20" t="n">
        <f aca="true">IF($B$10="","",$B$10*(1-$B$14+2*$B$14*RAND()))</f>
        <v>3.94609140868707</v>
      </c>
      <c r="F9953" s="21" t="n">
        <f aca="false">INDEX($E$17:$E$28,B9953)</f>
        <v>4.761</v>
      </c>
      <c r="G9953" s="25" t="n">
        <f aca="false">IF(OR(D9953="",E9953="",F9953=""),"",D9953*($B$7-$B$8-F9953-E9953))</f>
        <v>2209.53465681385</v>
      </c>
      <c r="H9953" s="25" t="n">
        <f aca="false">IF(D9953="","",D9953*$F$30)</f>
        <v>2738.94272737477</v>
      </c>
    </row>
    <row r="9954" customFormat="false" ht="15" hidden="false" customHeight="false" outlineLevel="0" collapsed="false">
      <c r="A9954" s="2" t="n">
        <v>9920</v>
      </c>
      <c r="B9954" s="2" t="n">
        <v>8</v>
      </c>
      <c r="C9954" s="22" t="n">
        <f aca="true">NORMSINV(MAX(RAND(),0.000000000001))</f>
        <v>0.119138985002654</v>
      </c>
      <c r="D9954" s="24" t="n">
        <f aca="false">IF($B$11="","",$B$11*EXP($B$12*C9954))</f>
        <v>975.250069883246</v>
      </c>
      <c r="E9954" s="20" t="n">
        <f aca="true">IF($B$10="","",$B$10*(1-$B$14+2*$B$14*RAND()))</f>
        <v>3.41179408158306</v>
      </c>
      <c r="F9954" s="21" t="n">
        <f aca="false">INDEX($E$17:$E$28,B9954)</f>
        <v>4.761</v>
      </c>
      <c r="G9954" s="25" t="n">
        <f aca="false">IF(OR(D9954="",E9954="",F9954=""),"",D9954*($B$7-$B$8-F9954-E9954))</f>
        <v>4454.1678911073</v>
      </c>
      <c r="H9954" s="25" t="n">
        <f aca="false">IF(D9954="","",D9954*$F$30)</f>
        <v>4875.47014936032</v>
      </c>
    </row>
    <row r="9955" customFormat="false" ht="15" hidden="false" customHeight="false" outlineLevel="0" collapsed="false">
      <c r="A9955" s="2" t="n">
        <v>9921</v>
      </c>
      <c r="B9955" s="2" t="n">
        <v>9</v>
      </c>
      <c r="C9955" s="22" t="n">
        <f aca="true">NORMSINV(MAX(RAND(),0.000000000001))</f>
        <v>-0.890675223998696</v>
      </c>
      <c r="D9955" s="24" t="n">
        <f aca="false">IF($B$11="","",$B$11*EXP($B$12*C9955))</f>
        <v>637.269394952959</v>
      </c>
      <c r="E9955" s="20" t="n">
        <f aca="true">IF($B$10="","",$B$10*(1-$B$14+2*$B$14*RAND()))</f>
        <v>3.53877876133153</v>
      </c>
      <c r="F9955" s="21" t="n">
        <f aca="false">INDEX($E$17:$E$28,B9955)</f>
        <v>4.761</v>
      </c>
      <c r="G9955" s="25" t="n">
        <f aca="false">IF(OR(D9955="",E9955="",F9955=""),"",D9955*($B$7-$B$8-F9955-E9955))</f>
        <v>2829.61710222354</v>
      </c>
      <c r="H9955" s="25" t="n">
        <f aca="false">IF(D9955="","",D9955*$F$30)</f>
        <v>3185.83715924883</v>
      </c>
    </row>
    <row r="9956" customFormat="false" ht="15" hidden="false" customHeight="false" outlineLevel="0" collapsed="false">
      <c r="A9956" s="2" t="n">
        <v>9922</v>
      </c>
      <c r="B9956" s="2" t="n">
        <v>10</v>
      </c>
      <c r="C9956" s="22" t="n">
        <f aca="true">NORMSINV(MAX(RAND(),0.000000000001))</f>
        <v>0.747044002008073</v>
      </c>
      <c r="D9956" s="24" t="n">
        <f aca="false">IF($B$11="","",$B$11*EXP($B$12*C9956))</f>
        <v>1270.63466092606</v>
      </c>
      <c r="E9956" s="20" t="n">
        <f aca="true">IF($B$10="","",$B$10*(1-$B$14+2*$B$14*RAND()))</f>
        <v>4.09817149194323</v>
      </c>
      <c r="F9956" s="21" t="n">
        <f aca="false">INDEX($E$17:$E$28,B9956)</f>
        <v>4.761</v>
      </c>
      <c r="G9956" s="25" t="n">
        <f aca="false">IF(OR(D9956="",E9956="",F9956=""),"",D9956*($B$7-$B$8-F9956-E9956))</f>
        <v>4931.11521544688</v>
      </c>
      <c r="H9956" s="25" t="n">
        <f aca="false">IF(D9956="","",D9956*$F$30)</f>
        <v>6352.15679690154</v>
      </c>
    </row>
    <row r="9957" customFormat="false" ht="15" hidden="false" customHeight="false" outlineLevel="0" collapsed="false">
      <c r="A9957" s="2" t="n">
        <v>9923</v>
      </c>
      <c r="B9957" s="2" t="n">
        <v>11</v>
      </c>
      <c r="C9957" s="22" t="n">
        <f aca="true">NORMSINV(MAX(RAND(),0.000000000001))</f>
        <v>1.33261317346125</v>
      </c>
      <c r="D9957" s="24" t="n">
        <f aca="false">IF($B$11="","",$B$11*EXP($B$12*C9957))</f>
        <v>1626.21542087408</v>
      </c>
      <c r="E9957" s="20" t="n">
        <f aca="true">IF($B$10="","",$B$10*(1-$B$14+2*$B$14*RAND()))</f>
        <v>3.94328669389892</v>
      </c>
      <c r="F9957" s="21" t="n">
        <f aca="false">INDEX($E$17:$E$28,B9957)</f>
        <v>4.761</v>
      </c>
      <c r="G9957" s="25" t="n">
        <f aca="false">IF(OR(D9957="",E9957="",F9957=""),"",D9957*($B$7-$B$8-F9957-E9957))</f>
        <v>6562.93921260831</v>
      </c>
      <c r="H9957" s="25" t="n">
        <f aca="false">IF(D9957="","",D9957*$F$30)</f>
        <v>8129.77613203371</v>
      </c>
    </row>
    <row r="9958" customFormat="false" ht="15" hidden="false" customHeight="false" outlineLevel="0" collapsed="false">
      <c r="A9958" s="2" t="n">
        <v>9924</v>
      </c>
      <c r="B9958" s="2" t="n">
        <v>12</v>
      </c>
      <c r="C9958" s="22" t="n">
        <f aca="true">NORMSINV(MAX(RAND(),0.000000000001))</f>
        <v>-0.620089417905346</v>
      </c>
      <c r="D9958" s="24" t="n">
        <f aca="false">IF($B$11="","",$B$11*EXP($B$12*C9958))</f>
        <v>714.2322254168</v>
      </c>
      <c r="E9958" s="20" t="n">
        <f aca="true">IF($B$10="","",$B$10*(1-$B$14+2*$B$14*RAND()))</f>
        <v>3.9035219136193</v>
      </c>
      <c r="F9958" s="21" t="n">
        <f aca="false">INDEX($E$17:$E$28,B9958)</f>
        <v>4.761</v>
      </c>
      <c r="G9958" s="25" t="n">
        <f aca="false">IF(OR(D9958="",E9958="",F9958=""),"",D9958*($B$7-$B$8-F9958-E9958))</f>
        <v>2910.83778327309</v>
      </c>
      <c r="H9958" s="25" t="n">
        <f aca="false">IF(D9958="","",D9958*$F$30)</f>
        <v>3570.58974130367</v>
      </c>
    </row>
    <row r="9959" customFormat="false" ht="15" hidden="false" customHeight="false" outlineLevel="0" collapsed="false">
      <c r="A9959" s="2" t="n">
        <v>9925</v>
      </c>
      <c r="B9959" s="2" t="n">
        <v>1</v>
      </c>
      <c r="C9959" s="22" t="n">
        <f aca="true">NORMSINV(MAX(RAND(),0.000000000001))</f>
        <v>-0.317254786090031</v>
      </c>
      <c r="D9959" s="24" t="n">
        <f aca="false">IF($B$11="","",$B$11*EXP($B$12*C9959))</f>
        <v>811.441578979095</v>
      </c>
      <c r="E9959" s="20" t="n">
        <f aca="true">IF($B$10="","",$B$10*(1-$B$14+2*$B$14*RAND()))</f>
        <v>3.91154181589342</v>
      </c>
      <c r="F9959" s="21" t="n">
        <f aca="false">INDEX($E$17:$E$28,B9959)</f>
        <v>4.92562580645161</v>
      </c>
      <c r="G9959" s="25" t="n">
        <f aca="false">IF(OR(D9959="",E9959="",F9959=""),"",D9959*($B$7-$B$8-F9959-E9959))</f>
        <v>3166.92046701508</v>
      </c>
      <c r="H9959" s="25" t="n">
        <f aca="false">IF(D9959="","",D9959*$F$30)</f>
        <v>4056.55874163229</v>
      </c>
    </row>
    <row r="9960" customFormat="false" ht="15" hidden="false" customHeight="false" outlineLevel="0" collapsed="false">
      <c r="A9960" s="2" t="n">
        <v>9926</v>
      </c>
      <c r="B9960" s="2" t="n">
        <v>2</v>
      </c>
      <c r="C9960" s="22" t="n">
        <f aca="true">NORMSINV(MAX(RAND(),0.000000000001))</f>
        <v>0.028982933427142</v>
      </c>
      <c r="D9960" s="24" t="n">
        <f aca="false">IF($B$11="","",$B$11*EXP($B$12*C9960))</f>
        <v>938.896471518544</v>
      </c>
      <c r="E9960" s="20" t="n">
        <f aca="true">IF($B$10="","",$B$10*(1-$B$14+2*$B$14*RAND()))</f>
        <v>3.86486382680313</v>
      </c>
      <c r="F9960" s="21" t="n">
        <f aca="false">INDEX($E$17:$E$28,B9960)</f>
        <v>5.0612</v>
      </c>
      <c r="G9960" s="25" t="n">
        <f aca="false">IF(OR(D9960="",E9960="",F9960=""),"",D9960*($B$7-$B$8-F9960-E9960))</f>
        <v>3580.89121561148</v>
      </c>
      <c r="H9960" s="25" t="n">
        <f aca="false">IF(D9960="","",D9960*$F$30)</f>
        <v>4693.73124041551</v>
      </c>
    </row>
    <row r="9961" customFormat="false" ht="15" hidden="false" customHeight="false" outlineLevel="0" collapsed="false">
      <c r="A9961" s="2" t="n">
        <v>9927</v>
      </c>
      <c r="B9961" s="2" t="n">
        <v>3</v>
      </c>
      <c r="C9961" s="22" t="n">
        <f aca="true">NORMSINV(MAX(RAND(),0.000000000001))</f>
        <v>0.734683510144374</v>
      </c>
      <c r="D9961" s="24" t="n">
        <f aca="false">IF($B$11="","",$B$11*EXP($B$12*C9961))</f>
        <v>1264.03402871345</v>
      </c>
      <c r="E9961" s="20" t="n">
        <f aca="true">IF($B$10="","",$B$10*(1-$B$14+2*$B$14*RAND()))</f>
        <v>3.90960442403085</v>
      </c>
      <c r="F9961" s="21" t="n">
        <f aca="false">INDEX($E$17:$E$28,B9961)</f>
        <v>5.0612</v>
      </c>
      <c r="G9961" s="25" t="n">
        <f aca="false">IF(OR(D9961="",E9961="",F9961=""),"",D9961*($B$7-$B$8-F9961-E9961))</f>
        <v>4764.39146890119</v>
      </c>
      <c r="H9961" s="25" t="n">
        <f aca="false">IF(D9961="","",D9961*$F$30)</f>
        <v>6319.15891634426</v>
      </c>
    </row>
    <row r="9962" customFormat="false" ht="15" hidden="false" customHeight="false" outlineLevel="0" collapsed="false">
      <c r="A9962" s="2" t="n">
        <v>9928</v>
      </c>
      <c r="B9962" s="2" t="n">
        <v>4</v>
      </c>
      <c r="C9962" s="22" t="n">
        <f aca="true">NORMSINV(MAX(RAND(),0.000000000001))</f>
        <v>1.4925914168827</v>
      </c>
      <c r="D9962" s="24" t="n">
        <f aca="false">IF($B$11="","",$B$11*EXP($B$12*C9962))</f>
        <v>1739.61685513723</v>
      </c>
      <c r="E9962" s="20" t="n">
        <f aca="true">IF($B$10="","",$B$10*(1-$B$14+2*$B$14*RAND()))</f>
        <v>3.98011991971516</v>
      </c>
      <c r="F9962" s="21" t="n">
        <f aca="false">INDEX($E$17:$E$28,B9962)</f>
        <v>4.89657419354839</v>
      </c>
      <c r="G9962" s="25" t="n">
        <f aca="false">IF(OR(D9962="",E9962="",F9962=""),"",D9962*($B$7-$B$8-F9962-E9962))</f>
        <v>6720.6720371176</v>
      </c>
      <c r="H9962" s="25" t="n">
        <f aca="false">IF(D9962="","",D9962*$F$30)</f>
        <v>8696.69258220203</v>
      </c>
    </row>
    <row r="9963" customFormat="false" ht="15" hidden="false" customHeight="false" outlineLevel="0" collapsed="false">
      <c r="A9963" s="2" t="n">
        <v>9929</v>
      </c>
      <c r="B9963" s="2" t="n">
        <v>5</v>
      </c>
      <c r="C9963" s="22" t="n">
        <f aca="true">NORMSINV(MAX(RAND(),0.000000000001))</f>
        <v>0.380136462243295</v>
      </c>
      <c r="D9963" s="24" t="n">
        <f aca="false">IF($B$11="","",$B$11*EXP($B$12*C9963))</f>
        <v>1088.62357343097</v>
      </c>
      <c r="E9963" s="20" t="n">
        <f aca="true">IF($B$10="","",$B$10*(1-$B$14+2*$B$14*RAND()))</f>
        <v>3.70468074125414</v>
      </c>
      <c r="F9963" s="21" t="n">
        <f aca="false">INDEX($E$17:$E$28,B9963)</f>
        <v>4.761</v>
      </c>
      <c r="G9963" s="25" t="n">
        <f aca="false">IF(OR(D9963="",E9963="",F9963=""),"",D9963*($B$7-$B$8-F9963-E9963))</f>
        <v>4653.12470544075</v>
      </c>
      <c r="H9963" s="25" t="n">
        <f aca="false">IF(D9963="","",D9963*$F$30)</f>
        <v>5442.24696829612</v>
      </c>
    </row>
    <row r="9964" customFormat="false" ht="15" hidden="false" customHeight="false" outlineLevel="0" collapsed="false">
      <c r="A9964" s="2" t="n">
        <v>9930</v>
      </c>
      <c r="B9964" s="2" t="n">
        <v>6</v>
      </c>
      <c r="C9964" s="22" t="n">
        <f aca="true">NORMSINV(MAX(RAND(),0.000000000001))</f>
        <v>-1.73903908244808</v>
      </c>
      <c r="D9964" s="24" t="n">
        <f aca="false">IF($B$11="","",$B$11*EXP($B$12*C9964))</f>
        <v>445.733275258142</v>
      </c>
      <c r="E9964" s="20" t="n">
        <f aca="true">IF($B$10="","",$B$10*(1-$B$14+2*$B$14*RAND()))</f>
        <v>3.55834368861471</v>
      </c>
      <c r="F9964" s="21" t="n">
        <f aca="false">INDEX($E$17:$E$28,B9964)</f>
        <v>4.761</v>
      </c>
      <c r="G9964" s="25" t="n">
        <f aca="false">IF(OR(D9964="",E9964="",F9964=""),"",D9964*($B$7-$B$8-F9964-E9964))</f>
        <v>1970.43361646434</v>
      </c>
      <c r="H9964" s="25" t="n">
        <f aca="false">IF(D9964="","",D9964*$F$30)</f>
        <v>2228.3097896705</v>
      </c>
    </row>
    <row r="9965" customFormat="false" ht="15" hidden="false" customHeight="false" outlineLevel="0" collapsed="false">
      <c r="A9965" s="2" t="n">
        <v>9931</v>
      </c>
      <c r="B9965" s="2" t="n">
        <v>7</v>
      </c>
      <c r="C9965" s="22" t="n">
        <f aca="true">NORMSINV(MAX(RAND(),0.000000000001))</f>
        <v>0.484161333954892</v>
      </c>
      <c r="D9965" s="24" t="n">
        <f aca="false">IF($B$11="","",$B$11*EXP($B$12*C9965))</f>
        <v>1137.40195268142</v>
      </c>
      <c r="E9965" s="20" t="n">
        <f aca="true">IF($B$10="","",$B$10*(1-$B$14+2*$B$14*RAND()))</f>
        <v>3.68969123179573</v>
      </c>
      <c r="F9965" s="21" t="n">
        <f aca="false">INDEX($E$17:$E$28,B9965)</f>
        <v>4.761</v>
      </c>
      <c r="G9965" s="25" t="n">
        <f aca="false">IF(OR(D9965="",E9965="",F9965=""),"",D9965*($B$7-$B$8-F9965-E9965))</f>
        <v>4878.66816860909</v>
      </c>
      <c r="H9965" s="25" t="n">
        <f aca="false">IF(D9965="","",D9965*$F$30)</f>
        <v>5686.09984184497</v>
      </c>
    </row>
    <row r="9966" customFormat="false" ht="15" hidden="false" customHeight="false" outlineLevel="0" collapsed="false">
      <c r="A9966" s="2" t="n">
        <v>9932</v>
      </c>
      <c r="B9966" s="2" t="n">
        <v>8</v>
      </c>
      <c r="C9966" s="22" t="n">
        <f aca="true">NORMSINV(MAX(RAND(),0.000000000001))</f>
        <v>0.814143122092072</v>
      </c>
      <c r="D9966" s="24" t="n">
        <f aca="false">IF($B$11="","",$B$11*EXP($B$12*C9966))</f>
        <v>1307.07236583468</v>
      </c>
      <c r="E9966" s="20" t="n">
        <f aca="true">IF($B$10="","",$B$10*(1-$B$14+2*$B$14*RAND()))</f>
        <v>3.72351664808884</v>
      </c>
      <c r="F9966" s="21" t="n">
        <f aca="false">INDEX($E$17:$E$28,B9966)</f>
        <v>4.761</v>
      </c>
      <c r="G9966" s="25" t="n">
        <f aca="false">IF(OR(D9966="",E9966="",F9966=""),"",D9966*($B$7-$B$8-F9966-E9966))</f>
        <v>5562.22469255259</v>
      </c>
      <c r="H9966" s="25" t="n">
        <f aca="false">IF(D9966="","",D9966*$F$30)</f>
        <v>6534.31617128071</v>
      </c>
    </row>
    <row r="9967" customFormat="false" ht="15" hidden="false" customHeight="false" outlineLevel="0" collapsed="false">
      <c r="A9967" s="2" t="n">
        <v>9933</v>
      </c>
      <c r="B9967" s="2" t="n">
        <v>9</v>
      </c>
      <c r="C9967" s="22" t="n">
        <f aca="true">NORMSINV(MAX(RAND(),0.000000000001))</f>
        <v>-0.830800811270459</v>
      </c>
      <c r="D9967" s="24" t="n">
        <f aca="false">IF($B$11="","",$B$11*EXP($B$12*C9967))</f>
        <v>653.551622616592</v>
      </c>
      <c r="E9967" s="20" t="n">
        <f aca="true">IF($B$10="","",$B$10*(1-$B$14+2*$B$14*RAND()))</f>
        <v>3.76687111552245</v>
      </c>
      <c r="F9967" s="21" t="n">
        <f aca="false">INDEX($E$17:$E$28,B9967)</f>
        <v>4.761</v>
      </c>
      <c r="G9967" s="25" t="n">
        <f aca="false">IF(OR(D9967="",E9967="",F9967=""),"",D9967*($B$7-$B$8-F9967-E9967))</f>
        <v>2752.84366712052</v>
      </c>
      <c r="H9967" s="25" t="n">
        <f aca="false">IF(D9967="","",D9967*$F$30)</f>
        <v>3267.23527178487</v>
      </c>
    </row>
    <row r="9968" customFormat="false" ht="15" hidden="false" customHeight="false" outlineLevel="0" collapsed="false">
      <c r="A9968" s="2" t="n">
        <v>9934</v>
      </c>
      <c r="B9968" s="2" t="n">
        <v>10</v>
      </c>
      <c r="C9968" s="22" t="n">
        <f aca="true">NORMSINV(MAX(RAND(),0.000000000001))</f>
        <v>0.044520483937988</v>
      </c>
      <c r="D9968" s="24" t="n">
        <f aca="false">IF($B$11="","",$B$11*EXP($B$12*C9968))</f>
        <v>945.063589502629</v>
      </c>
      <c r="E9968" s="20" t="n">
        <f aca="true">IF($B$10="","",$B$10*(1-$B$14+2*$B$14*RAND()))</f>
        <v>3.52465399053696</v>
      </c>
      <c r="F9968" s="21" t="n">
        <f aca="false">INDEX($E$17:$E$28,B9968)</f>
        <v>4.761</v>
      </c>
      <c r="G9968" s="25" t="n">
        <f aca="false">IF(OR(D9968="",E9968="",F9968=""),"",D9968*($B$7-$B$8-F9968-E9968))</f>
        <v>4209.64022858985</v>
      </c>
      <c r="H9968" s="25" t="n">
        <f aca="false">IF(D9968="","",D9968*$F$30)</f>
        <v>4724.56189664154</v>
      </c>
    </row>
    <row r="9969" customFormat="false" ht="15" hidden="false" customHeight="false" outlineLevel="0" collapsed="false">
      <c r="A9969" s="2" t="n">
        <v>9935</v>
      </c>
      <c r="B9969" s="2" t="n">
        <v>11</v>
      </c>
      <c r="C9969" s="22" t="n">
        <f aca="true">NORMSINV(MAX(RAND(),0.000000000001))</f>
        <v>-0.0823571716838101</v>
      </c>
      <c r="D9969" s="24" t="n">
        <f aca="false">IF($B$11="","",$B$11*EXP($B$12*C9969))</f>
        <v>895.86548821288</v>
      </c>
      <c r="E9969" s="20" t="n">
        <f aca="true">IF($B$10="","",$B$10*(1-$B$14+2*$B$14*RAND()))</f>
        <v>3.71403249054333</v>
      </c>
      <c r="F9969" s="21" t="n">
        <f aca="false">INDEX($E$17:$E$28,B9969)</f>
        <v>4.761</v>
      </c>
      <c r="G9969" s="25" t="n">
        <f aca="false">IF(OR(D9969="",E9969="",F9969=""),"",D9969*($B$7-$B$8-F9969-E9969))</f>
        <v>3820.83720007147</v>
      </c>
      <c r="H9969" s="25" t="n">
        <f aca="false">IF(D9969="","",D9969*$F$30)</f>
        <v>4478.61074867383</v>
      </c>
    </row>
    <row r="9970" customFormat="false" ht="15" hidden="false" customHeight="false" outlineLevel="0" collapsed="false">
      <c r="A9970" s="2" t="n">
        <v>9936</v>
      </c>
      <c r="B9970" s="2" t="n">
        <v>12</v>
      </c>
      <c r="C9970" s="22" t="n">
        <f aca="true">NORMSINV(MAX(RAND(),0.000000000001))</f>
        <v>0.70020459227509</v>
      </c>
      <c r="D9970" s="24" t="n">
        <f aca="false">IF($B$11="","",$B$11*EXP($B$12*C9970))</f>
        <v>1245.80258746783</v>
      </c>
      <c r="E9970" s="20" t="n">
        <f aca="true">IF($B$10="","",$B$10*(1-$B$14+2*$B$14*RAND()))</f>
        <v>3.67316832259009</v>
      </c>
      <c r="F9970" s="21" t="n">
        <f aca="false">INDEX($E$17:$E$28,B9970)</f>
        <v>4.761</v>
      </c>
      <c r="G9970" s="25" t="n">
        <f aca="false">IF(OR(D9970="",E9970="",F9970=""),"",D9970*($B$7-$B$8-F9970-E9970))</f>
        <v>5364.21624491821</v>
      </c>
      <c r="H9970" s="25" t="n">
        <f aca="false">IF(D9970="","",D9970*$F$30)</f>
        <v>6228.01629526916</v>
      </c>
    </row>
    <row r="9971" customFormat="false" ht="15" hidden="false" customHeight="false" outlineLevel="0" collapsed="false">
      <c r="A9971" s="2" t="n">
        <v>9937</v>
      </c>
      <c r="B9971" s="2" t="n">
        <v>1</v>
      </c>
      <c r="C9971" s="22" t="n">
        <f aca="true">NORMSINV(MAX(RAND(),0.000000000001))</f>
        <v>0.553239907841256</v>
      </c>
      <c r="D9971" s="24" t="n">
        <f aca="false">IF($B$11="","",$B$11*EXP($B$12*C9971))</f>
        <v>1170.9952634017</v>
      </c>
      <c r="E9971" s="20" t="n">
        <f aca="true">IF($B$10="","",$B$10*(1-$B$14+2*$B$14*RAND()))</f>
        <v>3.80471530001166</v>
      </c>
      <c r="F9971" s="21" t="n">
        <f aca="false">INDEX($E$17:$E$28,B9971)</f>
        <v>4.92562580645161</v>
      </c>
      <c r="G9971" s="25" t="n">
        <f aca="false">IF(OR(D9971="",E9971="",F9971=""),"",D9971*($B$7-$B$8-F9971-E9971))</f>
        <v>4695.29157218799</v>
      </c>
      <c r="H9971" s="25" t="n">
        <f aca="false">IF(D9971="","",D9971*$F$30)</f>
        <v>5854.03952079777</v>
      </c>
    </row>
    <row r="9972" customFormat="false" ht="15" hidden="false" customHeight="false" outlineLevel="0" collapsed="false">
      <c r="A9972" s="2" t="n">
        <v>9938</v>
      </c>
      <c r="B9972" s="2" t="n">
        <v>2</v>
      </c>
      <c r="C9972" s="22" t="n">
        <f aca="true">NORMSINV(MAX(RAND(),0.000000000001))</f>
        <v>-1.02507671362175</v>
      </c>
      <c r="D9972" s="24" t="n">
        <f aca="false">IF($B$11="","",$B$11*EXP($B$12*C9972))</f>
        <v>602.182316672849</v>
      </c>
      <c r="E9972" s="20" t="n">
        <f aca="true">IF($B$10="","",$B$10*(1-$B$14+2*$B$14*RAND()))</f>
        <v>3.43264618978751</v>
      </c>
      <c r="F9972" s="21" t="n">
        <f aca="false">INDEX($E$17:$E$28,B9972)</f>
        <v>5.0612</v>
      </c>
      <c r="G9972" s="25" t="n">
        <f aca="false">IF(OR(D9972="",E9972="",F9972=""),"",D9972*($B$7-$B$8-F9972-E9972))</f>
        <v>2556.958738383</v>
      </c>
      <c r="H9972" s="25" t="n">
        <f aca="false">IF(D9972="","",D9972*$F$30)</f>
        <v>3010.42983751091</v>
      </c>
    </row>
    <row r="9973" customFormat="false" ht="15" hidden="false" customHeight="false" outlineLevel="0" collapsed="false">
      <c r="A9973" s="2" t="n">
        <v>9939</v>
      </c>
      <c r="B9973" s="2" t="n">
        <v>3</v>
      </c>
      <c r="C9973" s="22" t="n">
        <f aca="true">NORMSINV(MAX(RAND(),0.000000000001))</f>
        <v>-0.797849179152889</v>
      </c>
      <c r="D9973" s="24" t="n">
        <f aca="false">IF($B$11="","",$B$11*EXP($B$12*C9973))</f>
        <v>662.689280610198</v>
      </c>
      <c r="E9973" s="20" t="n">
        <f aca="true">IF($B$10="","",$B$10*(1-$B$14+2*$B$14*RAND()))</f>
        <v>3.74729058164706</v>
      </c>
      <c r="F9973" s="21" t="n">
        <f aca="false">INDEX($E$17:$E$28,B9973)</f>
        <v>5.0612</v>
      </c>
      <c r="G9973" s="25" t="n">
        <f aca="false">IF(OR(D9973="",E9973="",F9973=""),"",D9973*($B$7-$B$8-F9973-E9973))</f>
        <v>2605.36914816053</v>
      </c>
      <c r="H9973" s="25" t="n">
        <f aca="false">IF(D9973="","",D9973*$F$30)</f>
        <v>3312.9162516265</v>
      </c>
    </row>
    <row r="9974" customFormat="false" ht="15" hidden="false" customHeight="false" outlineLevel="0" collapsed="false">
      <c r="A9974" s="2" t="n">
        <v>9940</v>
      </c>
      <c r="B9974" s="2" t="n">
        <v>4</v>
      </c>
      <c r="C9974" s="22" t="n">
        <f aca="true">NORMSINV(MAX(RAND(),0.000000000001))</f>
        <v>0.493321751469951</v>
      </c>
      <c r="D9974" s="24" t="n">
        <f aca="false">IF($B$11="","",$B$11*EXP($B$12*C9974))</f>
        <v>1141.80068192578</v>
      </c>
      <c r="E9974" s="20" t="n">
        <f aca="true">IF($B$10="","",$B$10*(1-$B$14+2*$B$14*RAND()))</f>
        <v>3.72327050471659</v>
      </c>
      <c r="F9974" s="21" t="n">
        <f aca="false">INDEX($E$17:$E$28,B9974)</f>
        <v>4.89657419354839</v>
      </c>
      <c r="G9974" s="25" t="n">
        <f aca="false">IF(OR(D9974="",E9974="",F9974=""),"",D9974*($B$7-$B$8-F9974-E9974))</f>
        <v>4704.39613316117</v>
      </c>
      <c r="H9974" s="25" t="n">
        <f aca="false">IF(D9974="","",D9974*$F$30)</f>
        <v>5708.08996908335</v>
      </c>
    </row>
    <row r="9975" customFormat="false" ht="15" hidden="false" customHeight="false" outlineLevel="0" collapsed="false">
      <c r="A9975" s="2" t="n">
        <v>9941</v>
      </c>
      <c r="B9975" s="2" t="n">
        <v>5</v>
      </c>
      <c r="C9975" s="22" t="n">
        <f aca="true">NORMSINV(MAX(RAND(),0.000000000001))</f>
        <v>1.407574994369</v>
      </c>
      <c r="D9975" s="24" t="n">
        <f aca="false">IF($B$11="","",$B$11*EXP($B$12*C9975))</f>
        <v>1678.40150471905</v>
      </c>
      <c r="E9975" s="20" t="n">
        <f aca="true">IF($B$10="","",$B$10*(1-$B$14+2*$B$14*RAND()))</f>
        <v>3.95238354906879</v>
      </c>
      <c r="F9975" s="21" t="n">
        <f aca="false">INDEX($E$17:$E$28,B9975)</f>
        <v>4.761</v>
      </c>
      <c r="G9975" s="25" t="n">
        <f aca="false">IF(OR(D9975="",E9975="",F9975=""),"",D9975*($B$7-$B$8-F9975-E9975))</f>
        <v>6758.27911016944</v>
      </c>
      <c r="H9975" s="25" t="n">
        <f aca="false">IF(D9975="","",D9975*$F$30)</f>
        <v>8390.6648023915</v>
      </c>
    </row>
    <row r="9976" customFormat="false" ht="15" hidden="false" customHeight="false" outlineLevel="0" collapsed="false">
      <c r="A9976" s="2" t="n">
        <v>9942</v>
      </c>
      <c r="B9976" s="2" t="n">
        <v>6</v>
      </c>
      <c r="C9976" s="22" t="n">
        <f aca="true">NORMSINV(MAX(RAND(),0.000000000001))</f>
        <v>1.80090927346707</v>
      </c>
      <c r="D9976" s="24" t="n">
        <f aca="false">IF($B$11="","",$B$11*EXP($B$12*C9976))</f>
        <v>1980.95603366939</v>
      </c>
      <c r="E9976" s="20" t="n">
        <f aca="true">IF($B$10="","",$B$10*(1-$B$14+2*$B$14*RAND()))</f>
        <v>3.80651439735814</v>
      </c>
      <c r="F9976" s="21" t="n">
        <f aca="false">INDEX($E$17:$E$28,B9976)</f>
        <v>4.761</v>
      </c>
      <c r="G9976" s="25" t="n">
        <f aca="false">IF(OR(D9976="",E9976="",F9976=""),"",D9976*($B$7-$B$8-F9976-E9976))</f>
        <v>8265.51052995205</v>
      </c>
      <c r="H9976" s="25" t="n">
        <f aca="false">IF(D9976="","",D9976*$F$30)</f>
        <v>9903.19540352001</v>
      </c>
    </row>
    <row r="9977" customFormat="false" ht="15" hidden="false" customHeight="false" outlineLevel="0" collapsed="false">
      <c r="A9977" s="2" t="n">
        <v>9943</v>
      </c>
      <c r="B9977" s="2" t="n">
        <v>7</v>
      </c>
      <c r="C9977" s="22" t="n">
        <f aca="true">NORMSINV(MAX(RAND(),0.000000000001))</f>
        <v>0.0895936917278704</v>
      </c>
      <c r="D9977" s="24" t="n">
        <f aca="false">IF($B$11="","",$B$11*EXP($B$12*C9977))</f>
        <v>963.184070207307</v>
      </c>
      <c r="E9977" s="20" t="n">
        <f aca="true">IF($B$10="","",$B$10*(1-$B$14+2*$B$14*RAND()))</f>
        <v>3.99707872725632</v>
      </c>
      <c r="F9977" s="21" t="n">
        <f aca="false">INDEX($E$17:$E$28,B9977)</f>
        <v>4.761</v>
      </c>
      <c r="G9977" s="25" t="n">
        <f aca="false">IF(OR(D9977="",E9977="",F9977=""),"",D9977*($B$7-$B$8-F9977-E9977))</f>
        <v>3835.32313872632</v>
      </c>
      <c r="H9977" s="25" t="n">
        <f aca="false">IF(D9977="","",D9977*$F$30)</f>
        <v>4815.14980378037</v>
      </c>
    </row>
    <row r="9978" customFormat="false" ht="15" hidden="false" customHeight="false" outlineLevel="0" collapsed="false">
      <c r="A9978" s="2" t="n">
        <v>9944</v>
      </c>
      <c r="B9978" s="2" t="n">
        <v>8</v>
      </c>
      <c r="C9978" s="22" t="n">
        <f aca="true">NORMSINV(MAX(RAND(),0.000000000001))</f>
        <v>-1.12860832515284</v>
      </c>
      <c r="D9978" s="24" t="n">
        <f aca="false">IF($B$11="","",$B$11*EXP($B$12*C9978))</f>
        <v>576.477057706646</v>
      </c>
      <c r="E9978" s="20" t="n">
        <f aca="true">IF($B$10="","",$B$10*(1-$B$14+2*$B$14*RAND()))</f>
        <v>3.59464380340224</v>
      </c>
      <c r="F9978" s="21" t="n">
        <f aca="false">INDEX($E$17:$E$28,B9978)</f>
        <v>4.761</v>
      </c>
      <c r="G9978" s="25" t="n">
        <f aca="false">IF(OR(D9978="",E9978="",F9978=""),"",D9978*($B$7-$B$8-F9978-E9978))</f>
        <v>2527.48076015258</v>
      </c>
      <c r="H9978" s="25" t="n">
        <f aca="false">IF(D9978="","",D9978*$F$30)</f>
        <v>2881.92410688707</v>
      </c>
    </row>
    <row r="9979" customFormat="false" ht="15" hidden="false" customHeight="false" outlineLevel="0" collapsed="false">
      <c r="A9979" s="2" t="n">
        <v>9945</v>
      </c>
      <c r="B9979" s="2" t="n">
        <v>9</v>
      </c>
      <c r="C9979" s="22" t="n">
        <f aca="true">NORMSINV(MAX(RAND(),0.000000000001))</f>
        <v>0.910966302802522</v>
      </c>
      <c r="D9979" s="24" t="n">
        <f aca="false">IF($B$11="","",$B$11*EXP($B$12*C9979))</f>
        <v>1361.50104936323</v>
      </c>
      <c r="E9979" s="20" t="n">
        <f aca="true">IF($B$10="","",$B$10*(1-$B$14+2*$B$14*RAND()))</f>
        <v>3.6290366958874</v>
      </c>
      <c r="F9979" s="21" t="n">
        <f aca="false">INDEX($E$17:$E$28,B9979)</f>
        <v>4.761</v>
      </c>
      <c r="G9979" s="25" t="n">
        <f aca="false">IF(OR(D9979="",E9979="",F9979=""),"",D9979*($B$7-$B$8-F9979-E9979))</f>
        <v>5922.47960324083</v>
      </c>
      <c r="H9979" s="25" t="n">
        <f aca="false">IF(D9979="","",D9979*$F$30)</f>
        <v>6806.41604597664</v>
      </c>
    </row>
    <row r="9980" customFormat="false" ht="15" hidden="false" customHeight="false" outlineLevel="0" collapsed="false">
      <c r="A9980" s="2" t="n">
        <v>9946</v>
      </c>
      <c r="B9980" s="2" t="n">
        <v>10</v>
      </c>
      <c r="C9980" s="22" t="n">
        <f aca="true">NORMSINV(MAX(RAND(),0.000000000001))</f>
        <v>0.322742386239686</v>
      </c>
      <c r="D9980" s="24" t="n">
        <f aca="false">IF($B$11="","",$B$11*EXP($B$12*C9980))</f>
        <v>1062.61218859817</v>
      </c>
      <c r="E9980" s="20" t="n">
        <f aca="true">IF($B$10="","",$B$10*(1-$B$14+2*$B$14*RAND()))</f>
        <v>4.11531395716857</v>
      </c>
      <c r="F9980" s="21" t="n">
        <f aca="false">INDEX($E$17:$E$28,B9980)</f>
        <v>4.761</v>
      </c>
      <c r="G9980" s="25" t="n">
        <f aca="false">IF(OR(D9980="",E9980="",F9980=""),"",D9980*($B$7-$B$8-F9980-E9980))</f>
        <v>4105.59988202929</v>
      </c>
      <c r="H9980" s="25" t="n">
        <f aca="false">IF(D9980="","",D9980*$F$30)</f>
        <v>5312.21085323995</v>
      </c>
    </row>
    <row r="9981" customFormat="false" ht="15" hidden="false" customHeight="false" outlineLevel="0" collapsed="false">
      <c r="A9981" s="2" t="n">
        <v>9947</v>
      </c>
      <c r="B9981" s="2" t="n">
        <v>11</v>
      </c>
      <c r="C9981" s="22" t="n">
        <f aca="true">NORMSINV(MAX(RAND(),0.000000000001))</f>
        <v>0.390758957051616</v>
      </c>
      <c r="D9981" s="24" t="n">
        <f aca="false">IF($B$11="","",$B$11*EXP($B$12*C9981))</f>
        <v>1093.50712890465</v>
      </c>
      <c r="E9981" s="20" t="n">
        <f aca="true">IF($B$10="","",$B$10*(1-$B$14+2*$B$14*RAND()))</f>
        <v>3.44909358235389</v>
      </c>
      <c r="F9981" s="21" t="n">
        <f aca="false">INDEX($E$17:$E$28,B9981)</f>
        <v>4.761</v>
      </c>
      <c r="G9981" s="25" t="n">
        <f aca="false">IF(OR(D9981="",E9981="",F9981=""),"",D9981*($B$7-$B$8-F9981-E9981))</f>
        <v>4953.48496096696</v>
      </c>
      <c r="H9981" s="25" t="n">
        <f aca="false">IF(D9981="","",D9981*$F$30)</f>
        <v>5466.66083882014</v>
      </c>
    </row>
    <row r="9982" customFormat="false" ht="15" hidden="false" customHeight="false" outlineLevel="0" collapsed="false">
      <c r="A9982" s="2" t="n">
        <v>9948</v>
      </c>
      <c r="B9982" s="2" t="n">
        <v>12</v>
      </c>
      <c r="C9982" s="22" t="n">
        <f aca="true">NORMSINV(MAX(RAND(),0.000000000001))</f>
        <v>0.317236265537991</v>
      </c>
      <c r="D9982" s="24" t="n">
        <f aca="false">IF($B$11="","",$B$11*EXP($B$12*C9982))</f>
        <v>1060.14968782728</v>
      </c>
      <c r="E9982" s="20" t="n">
        <f aca="true">IF($B$10="","",$B$10*(1-$B$14+2*$B$14*RAND()))</f>
        <v>3.7517498705961</v>
      </c>
      <c r="F9982" s="21" t="n">
        <f aca="false">INDEX($E$17:$E$28,B9982)</f>
        <v>4.761</v>
      </c>
      <c r="G9982" s="25" t="n">
        <f aca="false">IF(OR(D9982="",E9982="",F9982=""),"",D9982*($B$7-$B$8-F9982-E9982))</f>
        <v>4481.51790505539</v>
      </c>
      <c r="H9982" s="25" t="n">
        <f aca="false">IF(D9982="","",D9982*$F$30)</f>
        <v>5299.90031938616</v>
      </c>
    </row>
    <row r="9983" customFormat="false" ht="15" hidden="false" customHeight="false" outlineLevel="0" collapsed="false">
      <c r="A9983" s="2" t="n">
        <v>9949</v>
      </c>
      <c r="B9983" s="2" t="n">
        <v>1</v>
      </c>
      <c r="C9983" s="22" t="n">
        <f aca="true">NORMSINV(MAX(RAND(),0.000000000001))</f>
        <v>0.110901660454497</v>
      </c>
      <c r="D9983" s="24" t="n">
        <f aca="false">IF($B$11="","",$B$11*EXP($B$12*C9983))</f>
        <v>971.870913883315</v>
      </c>
      <c r="E9983" s="20" t="n">
        <f aca="true">IF($B$10="","",$B$10*(1-$B$14+2*$B$14*RAND()))</f>
        <v>4.10919864022997</v>
      </c>
      <c r="F9983" s="21" t="n">
        <f aca="false">INDEX($E$17:$E$28,B9983)</f>
        <v>4.92562580645161</v>
      </c>
      <c r="G9983" s="25" t="n">
        <f aca="false">IF(OR(D9983="",E9983="",F9983=""),"",D9983*($B$7-$B$8-F9983-E9983))</f>
        <v>3600.95235110169</v>
      </c>
      <c r="H9983" s="25" t="n">
        <f aca="false">IF(D9983="","",D9983*$F$30)</f>
        <v>4858.57707268547</v>
      </c>
    </row>
    <row r="9984" customFormat="false" ht="15" hidden="false" customHeight="false" outlineLevel="0" collapsed="false">
      <c r="A9984" s="2" t="n">
        <v>9950</v>
      </c>
      <c r="B9984" s="2" t="n">
        <v>2</v>
      </c>
      <c r="C9984" s="22" t="n">
        <f aca="true">NORMSINV(MAX(RAND(),0.000000000001))</f>
        <v>1.51659638201375</v>
      </c>
      <c r="D9984" s="24" t="n">
        <f aca="false">IF($B$11="","",$B$11*EXP($B$12*C9984))</f>
        <v>1757.30215851817</v>
      </c>
      <c r="E9984" s="20" t="n">
        <f aca="true">IF($B$10="","",$B$10*(1-$B$14+2*$B$14*RAND()))</f>
        <v>3.97652296015804</v>
      </c>
      <c r="F9984" s="21" t="n">
        <f aca="false">INDEX($E$17:$E$28,B9984)</f>
        <v>5.0612</v>
      </c>
      <c r="G9984" s="25" t="n">
        <f aca="false">IF(OR(D9984="",E9984="",F9984=""),"",D9984*($B$7-$B$8-F9984-E9984))</f>
        <v>6506.01943354654</v>
      </c>
      <c r="H9984" s="25" t="n">
        <f aca="false">IF(D9984="","",D9984*$F$30)</f>
        <v>8785.10495086404</v>
      </c>
    </row>
    <row r="9985" customFormat="false" ht="15" hidden="false" customHeight="false" outlineLevel="0" collapsed="false">
      <c r="A9985" s="2" t="n">
        <v>9951</v>
      </c>
      <c r="B9985" s="2" t="n">
        <v>3</v>
      </c>
      <c r="C9985" s="22" t="n">
        <f aca="true">NORMSINV(MAX(RAND(),0.000000000001))</f>
        <v>-0.41528026731673</v>
      </c>
      <c r="D9985" s="24" t="n">
        <f aca="false">IF($B$11="","",$B$11*EXP($B$12*C9985))</f>
        <v>778.608055652318</v>
      </c>
      <c r="E9985" s="20" t="n">
        <f aca="true">IF($B$10="","",$B$10*(1-$B$14+2*$B$14*RAND()))</f>
        <v>3.58273177794038</v>
      </c>
      <c r="F9985" s="21" t="n">
        <f aca="false">INDEX($E$17:$E$28,B9985)</f>
        <v>5.0612</v>
      </c>
      <c r="G9985" s="25" t="n">
        <f aca="false">IF(OR(D9985="",E9985="",F9985=""),"",D9985*($B$7-$B$8-F9985-E9985))</f>
        <v>3189.23171419709</v>
      </c>
      <c r="H9985" s="25" t="n">
        <f aca="false">IF(D9985="","",D9985*$F$30)</f>
        <v>3892.41739181707</v>
      </c>
    </row>
    <row r="9986" customFormat="false" ht="15" hidden="false" customHeight="false" outlineLevel="0" collapsed="false">
      <c r="A9986" s="2" t="n">
        <v>9952</v>
      </c>
      <c r="B9986" s="2" t="n">
        <v>4</v>
      </c>
      <c r="C9986" s="22" t="n">
        <f aca="true">NORMSINV(MAX(RAND(),0.000000000001))</f>
        <v>1.46688237554211</v>
      </c>
      <c r="D9986" s="24" t="n">
        <f aca="false">IF($B$11="","",$B$11*EXP($B$12*C9986))</f>
        <v>1720.87343527769</v>
      </c>
      <c r="E9986" s="20" t="n">
        <f aca="true">IF($B$10="","",$B$10*(1-$B$14+2*$B$14*RAND()))</f>
        <v>3.42438622758213</v>
      </c>
      <c r="F9986" s="21" t="n">
        <f aca="false">INDEX($E$17:$E$28,B9986)</f>
        <v>4.89657419354839</v>
      </c>
      <c r="G9986" s="25" t="n">
        <f aca="false">IF(OR(D9986="",E9986="",F9986=""),"",D9986*($B$7-$B$8-F9986-E9986))</f>
        <v>7604.60782071721</v>
      </c>
      <c r="H9986" s="25" t="n">
        <f aca="false">IF(D9986="","",D9986*$F$30)</f>
        <v>8602.99047764023</v>
      </c>
    </row>
    <row r="9987" customFormat="false" ht="15" hidden="false" customHeight="false" outlineLevel="0" collapsed="false">
      <c r="A9987" s="2" t="n">
        <v>9953</v>
      </c>
      <c r="B9987" s="2" t="n">
        <v>5</v>
      </c>
      <c r="C9987" s="22" t="n">
        <f aca="true">NORMSINV(MAX(RAND(),0.000000000001))</f>
        <v>-0.143029456762393</v>
      </c>
      <c r="D9987" s="24" t="n">
        <f aca="false">IF($B$11="","",$B$11*EXP($B$12*C9987))</f>
        <v>873.252751705502</v>
      </c>
      <c r="E9987" s="20" t="n">
        <f aca="true">IF($B$10="","",$B$10*(1-$B$14+2*$B$14*RAND()))</f>
        <v>3.38200903173575</v>
      </c>
      <c r="F9987" s="21" t="n">
        <f aca="false">INDEX($E$17:$E$28,B9987)</f>
        <v>4.761</v>
      </c>
      <c r="G9987" s="25" t="n">
        <f aca="false">IF(OR(D9987="",E9987="",F9987=""),"",D9987*($B$7-$B$8-F9987-E9987))</f>
        <v>4014.3350126021</v>
      </c>
      <c r="H9987" s="25" t="n">
        <f aca="false">IF(D9987="","",D9987*$F$30)</f>
        <v>4365.56515632615</v>
      </c>
    </row>
    <row r="9988" customFormat="false" ht="15" hidden="false" customHeight="false" outlineLevel="0" collapsed="false">
      <c r="A9988" s="2" t="n">
        <v>9954</v>
      </c>
      <c r="B9988" s="2" t="n">
        <v>6</v>
      </c>
      <c r="C9988" s="22" t="n">
        <f aca="true">NORMSINV(MAX(RAND(),0.000000000001))</f>
        <v>0.488688117753156</v>
      </c>
      <c r="D9988" s="24" t="n">
        <f aca="false">IF($B$11="","",$B$11*EXP($B$12*C9988))</f>
        <v>1139.57354121976</v>
      </c>
      <c r="E9988" s="20" t="n">
        <f aca="true">IF($B$10="","",$B$10*(1-$B$14+2*$B$14*RAND()))</f>
        <v>3.39137645482064</v>
      </c>
      <c r="F9988" s="21" t="n">
        <f aca="false">INDEX($E$17:$E$28,B9988)</f>
        <v>4.761</v>
      </c>
      <c r="G9988" s="25" t="n">
        <f aca="false">IF(OR(D9988="",E9988="",F9988=""),"",D9988*($B$7-$B$8-F9988-E9988))</f>
        <v>5227.93440916321</v>
      </c>
      <c r="H9988" s="25" t="n">
        <f aca="false">IF(D9988="","",D9988*$F$30)</f>
        <v>5696.95604726584</v>
      </c>
    </row>
    <row r="9989" customFormat="false" ht="15" hidden="false" customHeight="false" outlineLevel="0" collapsed="false">
      <c r="A9989" s="2" t="n">
        <v>9955</v>
      </c>
      <c r="B9989" s="2" t="n">
        <v>7</v>
      </c>
      <c r="C9989" s="22" t="n">
        <f aca="true">NORMSINV(MAX(RAND(),0.000000000001))</f>
        <v>0.215489503267461</v>
      </c>
      <c r="D9989" s="24" t="n">
        <f aca="false">IF($B$11="","",$B$11*EXP($B$12*C9989))</f>
        <v>1015.65881425379</v>
      </c>
      <c r="E9989" s="20" t="n">
        <f aca="true">IF($B$10="","",$B$10*(1-$B$14+2*$B$14*RAND()))</f>
        <v>3.38987663340151</v>
      </c>
      <c r="F9989" s="21" t="n">
        <f aca="false">INDEX($E$17:$E$28,B9989)</f>
        <v>4.761</v>
      </c>
      <c r="G9989" s="25" t="n">
        <f aca="false">IF(OR(D9989="",E9989="",F9989=""),"",D9989*($B$7-$B$8-F9989-E9989))</f>
        <v>4660.98359698379</v>
      </c>
      <c r="H9989" s="25" t="n">
        <f aca="false">IF(D9989="","",D9989*$F$30)</f>
        <v>5077.48154421755</v>
      </c>
    </row>
    <row r="9990" customFormat="false" ht="15" hidden="false" customHeight="false" outlineLevel="0" collapsed="false">
      <c r="A9990" s="2" t="n">
        <v>9956</v>
      </c>
      <c r="B9990" s="2" t="n">
        <v>8</v>
      </c>
      <c r="C9990" s="22" t="n">
        <f aca="true">NORMSINV(MAX(RAND(),0.000000000001))</f>
        <v>0.186607953968401</v>
      </c>
      <c r="D9990" s="24" t="n">
        <f aca="false">IF($B$11="","",$B$11*EXP($B$12*C9990))</f>
        <v>1003.3734524995</v>
      </c>
      <c r="E9990" s="20" t="n">
        <f aca="true">IF($B$10="","",$B$10*(1-$B$14+2*$B$14*RAND()))</f>
        <v>3.85159911740205</v>
      </c>
      <c r="F9990" s="21" t="n">
        <f aca="false">INDEX($E$17:$E$28,B9990)</f>
        <v>4.761</v>
      </c>
      <c r="G9990" s="25" t="n">
        <f aca="false">IF(OR(D9990="",E9990="",F9990=""),"",D9990*($B$7-$B$8-F9990-E9990))</f>
        <v>4141.32447342181</v>
      </c>
      <c r="H9990" s="25" t="n">
        <f aca="false">IF(D9990="","",D9990*$F$30)</f>
        <v>5016.06456373552</v>
      </c>
    </row>
    <row r="9991" customFormat="false" ht="15" hidden="false" customHeight="false" outlineLevel="0" collapsed="false">
      <c r="A9991" s="2" t="n">
        <v>9957</v>
      </c>
      <c r="B9991" s="2" t="n">
        <v>9</v>
      </c>
      <c r="C9991" s="22" t="n">
        <f aca="true">NORMSINV(MAX(RAND(),0.000000000001))</f>
        <v>0.610224388705393</v>
      </c>
      <c r="D9991" s="24" t="n">
        <f aca="false">IF($B$11="","",$B$11*EXP($B$12*C9991))</f>
        <v>1199.45269623456</v>
      </c>
      <c r="E9991" s="20" t="n">
        <f aca="true">IF($B$10="","",$B$10*(1-$B$14+2*$B$14*RAND()))</f>
        <v>3.44153260121619</v>
      </c>
      <c r="F9991" s="21" t="n">
        <f aca="false">INDEX($E$17:$E$28,B9991)</f>
        <v>4.761</v>
      </c>
      <c r="G9991" s="25" t="n">
        <f aca="false">IF(OR(D9991="",E9991="",F9991=""),"",D9991*($B$7-$B$8-F9991-E9991))</f>
        <v>5442.47750554765</v>
      </c>
      <c r="H9991" s="25" t="n">
        <f aca="false">IF(D9991="","",D9991*$F$30)</f>
        <v>5996.30391901581</v>
      </c>
    </row>
    <row r="9992" customFormat="false" ht="15" hidden="false" customHeight="false" outlineLevel="0" collapsed="false">
      <c r="A9992" s="2" t="n">
        <v>9958</v>
      </c>
      <c r="B9992" s="2" t="n">
        <v>10</v>
      </c>
      <c r="C9992" s="22" t="n">
        <f aca="true">NORMSINV(MAX(RAND(),0.000000000001))</f>
        <v>-0.0645484325971246</v>
      </c>
      <c r="D9992" s="24" t="n">
        <f aca="false">IF($B$11="","",$B$11*EXP($B$12*C9992))</f>
        <v>902.613347657854</v>
      </c>
      <c r="E9992" s="20" t="n">
        <f aca="true">IF($B$10="","",$B$10*(1-$B$14+2*$B$14*RAND()))</f>
        <v>3.61712901833066</v>
      </c>
      <c r="F9992" s="21" t="n">
        <f aca="false">INDEX($E$17:$E$28,B9992)</f>
        <v>4.761</v>
      </c>
      <c r="G9992" s="25" t="n">
        <f aca="false">IF(OR(D9992="",E9992="",F9992=""),"",D9992*($B$7-$B$8-F9992-E9992))</f>
        <v>3937.08296881621</v>
      </c>
      <c r="H9992" s="25" t="n">
        <f aca="false">IF(D9992="","",D9992*$F$30)</f>
        <v>4512.34464761114</v>
      </c>
    </row>
    <row r="9993" customFormat="false" ht="15" hidden="false" customHeight="false" outlineLevel="0" collapsed="false">
      <c r="A9993" s="2" t="n">
        <v>9959</v>
      </c>
      <c r="B9993" s="2" t="n">
        <v>11</v>
      </c>
      <c r="C9993" s="22" t="n">
        <f aca="true">NORMSINV(MAX(RAND(),0.000000000001))</f>
        <v>0.0406914969769365</v>
      </c>
      <c r="D9993" s="24" t="n">
        <f aca="false">IF($B$11="","",$B$11*EXP($B$12*C9993))</f>
        <v>943.540048389616</v>
      </c>
      <c r="E9993" s="20" t="n">
        <f aca="true">IF($B$10="","",$B$10*(1-$B$14+2*$B$14*RAND()))</f>
        <v>3.51911635971748</v>
      </c>
      <c r="F9993" s="21" t="n">
        <f aca="false">INDEX($E$17:$E$28,B9993)</f>
        <v>4.761</v>
      </c>
      <c r="G9993" s="25" t="n">
        <f aca="false">IF(OR(D9993="",E9993="",F9993=""),"",D9993*($B$7-$B$8-F9993-E9993))</f>
        <v>4208.07882576423</v>
      </c>
      <c r="H9993" s="25" t="n">
        <f aca="false">IF(D9993="","",D9993*$F$30)</f>
        <v>4716.94540990937</v>
      </c>
    </row>
    <row r="9994" customFormat="false" ht="15" hidden="false" customHeight="false" outlineLevel="0" collapsed="false">
      <c r="A9994" s="2" t="n">
        <v>9960</v>
      </c>
      <c r="B9994" s="2" t="n">
        <v>12</v>
      </c>
      <c r="C9994" s="22" t="n">
        <f aca="true">NORMSINV(MAX(RAND(),0.000000000001))</f>
        <v>0.329461991371153</v>
      </c>
      <c r="D9994" s="24" t="n">
        <f aca="false">IF($B$11="","",$B$11*EXP($B$12*C9994))</f>
        <v>1065.62514663944</v>
      </c>
      <c r="E9994" s="20" t="n">
        <f aca="true">IF($B$10="","",$B$10*(1-$B$14+2*$B$14*RAND()))</f>
        <v>3.90319234521046</v>
      </c>
      <c r="F9994" s="21" t="n">
        <f aca="false">INDEX($E$17:$E$28,B9994)</f>
        <v>4.761</v>
      </c>
      <c r="G9994" s="25" t="n">
        <f aca="false">IF(OR(D9994="",E9994="",F9994=""),"",D9994*($B$7-$B$8-F9994-E9994))</f>
        <v>4343.28312980924</v>
      </c>
      <c r="H9994" s="25" t="n">
        <f aca="false">IF(D9994="","",D9994*$F$30)</f>
        <v>5327.27323307987</v>
      </c>
    </row>
    <row r="9995" customFormat="false" ht="15" hidden="false" customHeight="false" outlineLevel="0" collapsed="false">
      <c r="A9995" s="2" t="n">
        <v>9961</v>
      </c>
      <c r="B9995" s="2" t="n">
        <v>1</v>
      </c>
      <c r="C9995" s="22" t="n">
        <f aca="true">NORMSINV(MAX(RAND(),0.000000000001))</f>
        <v>1.40899063297644</v>
      </c>
      <c r="D9995" s="24" t="n">
        <f aca="false">IF($B$11="","",$B$11*EXP($B$12*C9995))</f>
        <v>1679.40297335465</v>
      </c>
      <c r="E9995" s="20" t="n">
        <f aca="true">IF($B$10="","",$B$10*(1-$B$14+2*$B$14*RAND()))</f>
        <v>3.51520591967247</v>
      </c>
      <c r="F9995" s="21" t="n">
        <f aca="false">INDEX($E$17:$E$28,B9995)</f>
        <v>4.92562580645161</v>
      </c>
      <c r="G9995" s="25" t="n">
        <f aca="false">IF(OR(D9995="",E9995="",F9995=""),"",D9995*($B$7-$B$8-F9995-E9995))</f>
        <v>7220.03598209918</v>
      </c>
      <c r="H9995" s="25" t="n">
        <f aca="false">IF(D9995="","",D9995*$F$30)</f>
        <v>8395.67134439455</v>
      </c>
    </row>
    <row r="9996" customFormat="false" ht="15" hidden="false" customHeight="false" outlineLevel="0" collapsed="false">
      <c r="A9996" s="2" t="n">
        <v>9962</v>
      </c>
      <c r="B9996" s="2" t="n">
        <v>2</v>
      </c>
      <c r="C9996" s="22" t="n">
        <f aca="true">NORMSINV(MAX(RAND(),0.000000000001))</f>
        <v>1.0659285530708</v>
      </c>
      <c r="D9996" s="24" t="n">
        <f aca="false">IF($B$11="","",$B$11*EXP($B$12*C9996))</f>
        <v>1453.36802356499</v>
      </c>
      <c r="E9996" s="20" t="n">
        <f aca="true">IF($B$10="","",$B$10*(1-$B$14+2*$B$14*RAND()))</f>
        <v>3.84947376280637</v>
      </c>
      <c r="F9996" s="21" t="n">
        <f aca="false">INDEX($E$17:$E$28,B9996)</f>
        <v>5.0612</v>
      </c>
      <c r="G9996" s="25" t="n">
        <f aca="false">IF(OR(D9996="",E9996="",F9996=""),"",D9996*($B$7-$B$8-F9996-E9996))</f>
        <v>5565.42030493567</v>
      </c>
      <c r="H9996" s="25" t="n">
        <f aca="false">IF(D9996="","",D9996*$F$30)</f>
        <v>7265.6774234061</v>
      </c>
    </row>
    <row r="9997" customFormat="false" ht="15" hidden="false" customHeight="false" outlineLevel="0" collapsed="false">
      <c r="A9997" s="2" t="n">
        <v>9963</v>
      </c>
      <c r="B9997" s="2" t="n">
        <v>3</v>
      </c>
      <c r="C9997" s="22" t="n">
        <f aca="true">NORMSINV(MAX(RAND(),0.000000000001))</f>
        <v>1.69019478003376</v>
      </c>
      <c r="D9997" s="24" t="n">
        <f aca="false">IF($B$11="","",$B$11*EXP($B$12*C9997))</f>
        <v>1890.66428862339</v>
      </c>
      <c r="E9997" s="20" t="n">
        <f aca="true">IF($B$10="","",$B$10*(1-$B$14+2*$B$14*RAND()))</f>
        <v>3.38681725085276</v>
      </c>
      <c r="F9997" s="21" t="n">
        <f aca="false">INDEX($E$17:$E$28,B9997)</f>
        <v>5.0612</v>
      </c>
      <c r="G9997" s="25" t="n">
        <f aca="false">IF(OR(D9997="",E9997="",F9997=""),"",D9997*($B$7-$B$8-F9997-E9997))</f>
        <v>8114.69851120032</v>
      </c>
      <c r="H9997" s="25" t="n">
        <f aca="false">IF(D9997="","",D9997*$F$30)</f>
        <v>9451.80891168604</v>
      </c>
    </row>
    <row r="9998" customFormat="false" ht="15" hidden="false" customHeight="false" outlineLevel="0" collapsed="false">
      <c r="A9998" s="2" t="n">
        <v>9964</v>
      </c>
      <c r="B9998" s="2" t="n">
        <v>4</v>
      </c>
      <c r="C9998" s="22" t="n">
        <f aca="true">NORMSINV(MAX(RAND(),0.000000000001))</f>
        <v>-0.754256284394058</v>
      </c>
      <c r="D9998" s="24" t="n">
        <f aca="false">IF($B$11="","",$B$11*EXP($B$12*C9998))</f>
        <v>674.974417570173</v>
      </c>
      <c r="E9998" s="20" t="n">
        <f aca="true">IF($B$10="","",$B$10*(1-$B$14+2*$B$14*RAND()))</f>
        <v>3.44797852312153</v>
      </c>
      <c r="F9998" s="21" t="n">
        <f aca="false">INDEX($E$17:$E$28,B9998)</f>
        <v>4.89657419354839</v>
      </c>
      <c r="G9998" s="25" t="n">
        <f aca="false">IF(OR(D9998="",E9998="",F9998=""),"",D9998*($B$7-$B$8-F9998-E9998))</f>
        <v>2966.81447002612</v>
      </c>
      <c r="H9998" s="25" t="n">
        <f aca="false">IF(D9998="","",D9998*$F$30)</f>
        <v>3374.33210831681</v>
      </c>
    </row>
    <row r="9999" customFormat="false" ht="15" hidden="false" customHeight="false" outlineLevel="0" collapsed="false">
      <c r="A9999" s="2" t="n">
        <v>9965</v>
      </c>
      <c r="B9999" s="2" t="n">
        <v>5</v>
      </c>
      <c r="C9999" s="22" t="n">
        <f aca="true">NORMSINV(MAX(RAND(),0.000000000001))</f>
        <v>-0.455359139218541</v>
      </c>
      <c r="D9999" s="24" t="n">
        <f aca="false">IF($B$11="","",$B$11*EXP($B$12*C9999))</f>
        <v>765.569426131291</v>
      </c>
      <c r="E9999" s="20" t="n">
        <f aca="true">IF($B$10="","",$B$10*(1-$B$14+2*$B$14*RAND()))</f>
        <v>3.95800317880553</v>
      </c>
      <c r="F9999" s="21" t="n">
        <f aca="false">INDEX($E$17:$E$28,B9999)</f>
        <v>4.761</v>
      </c>
      <c r="G9999" s="25" t="n">
        <f aca="false">IF(OR(D9999="",E9999="",F9999=""),"",D9999*($B$7-$B$8-F9999-E9999))</f>
        <v>3078.3522288776</v>
      </c>
      <c r="H9999" s="25" t="n">
        <f aca="false">IF(D9999="","",D9999*$F$30)</f>
        <v>3827.23467511555</v>
      </c>
    </row>
    <row r="10000" customFormat="false" ht="15" hidden="false" customHeight="false" outlineLevel="0" collapsed="false">
      <c r="A10000" s="2" t="n">
        <v>9966</v>
      </c>
      <c r="B10000" s="2" t="n">
        <v>6</v>
      </c>
      <c r="C10000" s="22" t="n">
        <f aca="true">NORMSINV(MAX(RAND(),0.000000000001))</f>
        <v>-1.13059438314748</v>
      </c>
      <c r="D10000" s="24" t="n">
        <f aca="false">IF($B$11="","",$B$11*EXP($B$12*C10000))</f>
        <v>575.994830394097</v>
      </c>
      <c r="E10000" s="20" t="n">
        <f aca="true">IF($B$10="","",$B$10*(1-$B$14+2*$B$14*RAND()))</f>
        <v>4.02442143366033</v>
      </c>
      <c r="F10000" s="21" t="n">
        <f aca="false">INDEX($E$17:$E$28,B10000)</f>
        <v>4.761</v>
      </c>
      <c r="G10000" s="25" t="n">
        <f aca="false">IF(OR(D10000="",E10000="",F10000=""),"",D10000*($B$7-$B$8-F10000-E10000))</f>
        <v>2277.81681059895</v>
      </c>
      <c r="H10000" s="25" t="n">
        <f aca="false">IF(D10000="","",D10000*$F$30)</f>
        <v>2879.51335610617</v>
      </c>
    </row>
    <row r="10001" customFormat="false" ht="15" hidden="false" customHeight="false" outlineLevel="0" collapsed="false">
      <c r="A10001" s="2" t="n">
        <v>9967</v>
      </c>
      <c r="B10001" s="2" t="n">
        <v>7</v>
      </c>
      <c r="C10001" s="22" t="n">
        <f aca="true">NORMSINV(MAX(RAND(),0.000000000001))</f>
        <v>0.275249423894491</v>
      </c>
      <c r="D10001" s="24" t="n">
        <f aca="false">IF($B$11="","",$B$11*EXP($B$12*C10001))</f>
        <v>1041.55863917212</v>
      </c>
      <c r="E10001" s="20" t="n">
        <f aca="true">IF($B$10="","",$B$10*(1-$B$14+2*$B$14*RAND()))</f>
        <v>4.09229590226545</v>
      </c>
      <c r="F10001" s="21" t="n">
        <f aca="false">INDEX($E$17:$E$28,B10001)</f>
        <v>4.761</v>
      </c>
      <c r="G10001" s="25" t="n">
        <f aca="false">IF(OR(D10001="",E10001="",F10001=""),"",D10001*($B$7-$B$8-F10001-E10001))</f>
        <v>4048.23023090109</v>
      </c>
      <c r="H10001" s="25" t="n">
        <f aca="false">IF(D10001="","",D10001*$F$30)</f>
        <v>5206.95994894925</v>
      </c>
    </row>
    <row r="10002" customFormat="false" ht="15" hidden="false" customHeight="false" outlineLevel="0" collapsed="false">
      <c r="A10002" s="2" t="n">
        <v>9968</v>
      </c>
      <c r="B10002" s="2" t="n">
        <v>8</v>
      </c>
      <c r="C10002" s="22" t="n">
        <f aca="true">NORMSINV(MAX(RAND(),0.000000000001))</f>
        <v>0.0656305517826648</v>
      </c>
      <c r="D10002" s="24" t="n">
        <f aca="false">IF($B$11="","",$B$11*EXP($B$12*C10002))</f>
        <v>953.507491616553</v>
      </c>
      <c r="E10002" s="20" t="n">
        <f aca="true">IF($B$10="","",$B$10*(1-$B$14+2*$B$14*RAND()))</f>
        <v>3.58010255176329</v>
      </c>
      <c r="F10002" s="21" t="n">
        <f aca="false">INDEX($E$17:$E$28,B10002)</f>
        <v>4.761</v>
      </c>
      <c r="G10002" s="25" t="n">
        <f aca="false">IF(OR(D10002="",E10002="",F10002=""),"",D10002*($B$7-$B$8-F10002-E10002))</f>
        <v>4194.38167174664</v>
      </c>
      <c r="H10002" s="25" t="n">
        <f aca="false">IF(D10002="","",D10002*$F$30)</f>
        <v>4766.77465208947</v>
      </c>
    </row>
    <row r="10003" customFormat="false" ht="15" hidden="false" customHeight="false" outlineLevel="0" collapsed="false">
      <c r="A10003" s="2" t="n">
        <v>9969</v>
      </c>
      <c r="B10003" s="2" t="n">
        <v>9</v>
      </c>
      <c r="C10003" s="22" t="n">
        <f aca="true">NORMSINV(MAX(RAND(),0.000000000001))</f>
        <v>-0.964699108148097</v>
      </c>
      <c r="D10003" s="24" t="n">
        <f aca="false">IF($B$11="","",$B$11*EXP($B$12*C10003))</f>
        <v>617.699025602908</v>
      </c>
      <c r="E10003" s="20" t="n">
        <f aca="true">IF($B$10="","",$B$10*(1-$B$14+2*$B$14*RAND()))</f>
        <v>3.72535271484369</v>
      </c>
      <c r="F10003" s="21" t="n">
        <f aca="false">INDEX($E$17:$E$28,B10003)</f>
        <v>4.761</v>
      </c>
      <c r="G10003" s="25" t="n">
        <f aca="false">IF(OR(D10003="",E10003="",F10003=""),"",D10003*($B$7-$B$8-F10003-E10003))</f>
        <v>2627.47378329951</v>
      </c>
      <c r="H10003" s="25" t="n">
        <f aca="false">IF(D10003="","",D10003*$F$30)</f>
        <v>3088.00096879406</v>
      </c>
    </row>
    <row r="10004" customFormat="false" ht="15" hidden="false" customHeight="false" outlineLevel="0" collapsed="false">
      <c r="A10004" s="2" t="n">
        <v>9970</v>
      </c>
      <c r="B10004" s="2" t="n">
        <v>10</v>
      </c>
      <c r="C10004" s="22" t="n">
        <f aca="true">NORMSINV(MAX(RAND(),0.000000000001))</f>
        <v>0.755531917568496</v>
      </c>
      <c r="D10004" s="24" t="n">
        <f aca="false">IF($B$11="","",$B$11*EXP($B$12*C10004))</f>
        <v>1275.18724704728</v>
      </c>
      <c r="E10004" s="20" t="n">
        <f aca="true">IF($B$10="","",$B$10*(1-$B$14+2*$B$14*RAND()))</f>
        <v>3.41462635695692</v>
      </c>
      <c r="F10004" s="21" t="n">
        <f aca="false">INDEX($E$17:$E$28,B10004)</f>
        <v>4.761</v>
      </c>
      <c r="G10004" s="25" t="n">
        <f aca="false">IF(OR(D10004="",E10004="",F10004=""),"",D10004*($B$7-$B$8-F10004-E10004))</f>
        <v>5820.43106036725</v>
      </c>
      <c r="H10004" s="25" t="n">
        <f aca="false">IF(D10004="","",D10004*$F$30)</f>
        <v>6374.91608543874</v>
      </c>
    </row>
    <row r="10005" customFormat="false" ht="15" hidden="false" customHeight="false" outlineLevel="0" collapsed="false">
      <c r="A10005" s="2" t="n">
        <v>9971</v>
      </c>
      <c r="B10005" s="2" t="n">
        <v>11</v>
      </c>
      <c r="C10005" s="22" t="n">
        <f aca="true">NORMSINV(MAX(RAND(),0.000000000001))</f>
        <v>-0.0260036661483007</v>
      </c>
      <c r="D10005" s="24" t="n">
        <f aca="false">IF($B$11="","",$B$11*EXP($B$12*C10005))</f>
        <v>917.392798236968</v>
      </c>
      <c r="E10005" s="20" t="n">
        <f aca="true">IF($B$10="","",$B$10*(1-$B$14+2*$B$14*RAND()))</f>
        <v>3.46300494209858</v>
      </c>
      <c r="F10005" s="21" t="n">
        <f aca="false">INDEX($E$17:$E$28,B10005)</f>
        <v>4.761</v>
      </c>
      <c r="G10005" s="25" t="n">
        <f aca="false">IF(OR(D10005="",E10005="",F10005=""),"",D10005*($B$7-$B$8-F10005-E10005))</f>
        <v>4142.9413429925</v>
      </c>
      <c r="H10005" s="25" t="n">
        <f aca="false">IF(D10005="","",D10005*$F$30)</f>
        <v>4586.23007694625</v>
      </c>
    </row>
    <row r="10006" customFormat="false" ht="15" hidden="false" customHeight="false" outlineLevel="0" collapsed="false">
      <c r="A10006" s="2" t="n">
        <v>9972</v>
      </c>
      <c r="B10006" s="2" t="n">
        <v>12</v>
      </c>
      <c r="C10006" s="22" t="n">
        <f aca="true">NORMSINV(MAX(RAND(),0.000000000001))</f>
        <v>-0.07644409279617</v>
      </c>
      <c r="D10006" s="24" t="n">
        <f aca="false">IF($B$11="","",$B$11*EXP($B$12*C10006))</f>
        <v>898.100383544241</v>
      </c>
      <c r="E10006" s="20" t="n">
        <f aca="true">IF($B$10="","",$B$10*(1-$B$14+2*$B$14*RAND()))</f>
        <v>3.59617266196243</v>
      </c>
      <c r="F10006" s="21" t="n">
        <f aca="false">INDEX($E$17:$E$28,B10006)</f>
        <v>4.761</v>
      </c>
      <c r="G10006" s="25" t="n">
        <f aca="false">IF(OR(D10006="",E10006="",F10006=""),"",D10006*($B$7-$B$8-F10006-E10006))</f>
        <v>3936.21891329973</v>
      </c>
      <c r="H10006" s="25" t="n">
        <f aca="false">IF(D10006="","",D10006*$F$30)</f>
        <v>4489.78343741437</v>
      </c>
    </row>
    <row r="10007" customFormat="false" ht="15" hidden="false" customHeight="false" outlineLevel="0" collapsed="false">
      <c r="A10007" s="2" t="n">
        <v>9973</v>
      </c>
      <c r="B10007" s="2" t="n">
        <v>1</v>
      </c>
      <c r="C10007" s="22" t="n">
        <f aca="true">NORMSINV(MAX(RAND(),0.000000000001))</f>
        <v>0.237405894966992</v>
      </c>
      <c r="D10007" s="24" t="n">
        <f aca="false">IF($B$11="","",$B$11*EXP($B$12*C10007))</f>
        <v>1025.08168673863</v>
      </c>
      <c r="E10007" s="20" t="n">
        <f aca="true">IF($B$10="","",$B$10*(1-$B$14+2*$B$14*RAND()))</f>
        <v>3.64209281542103</v>
      </c>
      <c r="F10007" s="21" t="n">
        <f aca="false">INDEX($E$17:$E$28,B10007)</f>
        <v>4.92562580645161</v>
      </c>
      <c r="G10007" s="25" t="n">
        <f aca="false">IF(OR(D10007="",E10007="",F10007=""),"",D10007*($B$7-$B$8-F10007-E10007))</f>
        <v>4276.92923263895</v>
      </c>
      <c r="H10007" s="25" t="n">
        <f aca="false">IF(D10007="","",D10007*$F$30)</f>
        <v>5124.58836834375</v>
      </c>
    </row>
    <row r="10008" customFormat="false" ht="15" hidden="false" customHeight="false" outlineLevel="0" collapsed="false">
      <c r="A10008" s="2" t="n">
        <v>9974</v>
      </c>
      <c r="B10008" s="2" t="n">
        <v>2</v>
      </c>
      <c r="C10008" s="22" t="n">
        <f aca="true">NORMSINV(MAX(RAND(),0.000000000001))</f>
        <v>1.04058603847386</v>
      </c>
      <c r="D10008" s="24" t="n">
        <f aca="false">IF($B$11="","",$B$11*EXP($B$12*C10008))</f>
        <v>1437.93083792654</v>
      </c>
      <c r="E10008" s="20" t="n">
        <f aca="true">IF($B$10="","",$B$10*(1-$B$14+2*$B$14*RAND()))</f>
        <v>3.91782235054329</v>
      </c>
      <c r="F10008" s="21" t="n">
        <f aca="false">INDEX($E$17:$E$28,B10008)</f>
        <v>5.0612</v>
      </c>
      <c r="G10008" s="25" t="n">
        <f aca="false">IF(OR(D10008="",E10008="",F10008=""),"",D10008*($B$7-$B$8-F10008-E10008))</f>
        <v>5408.02574290628</v>
      </c>
      <c r="H10008" s="25" t="n">
        <f aca="false">IF(D10008="","",D10008*$F$30)</f>
        <v>7188.50384496236</v>
      </c>
    </row>
    <row r="10009" customFormat="false" ht="15" hidden="false" customHeight="false" outlineLevel="0" collapsed="false">
      <c r="A10009" s="2" t="n">
        <v>9975</v>
      </c>
      <c r="B10009" s="2" t="n">
        <v>3</v>
      </c>
      <c r="C10009" s="22" t="n">
        <f aca="true">NORMSINV(MAX(RAND(),0.000000000001))</f>
        <v>1.27922116464395</v>
      </c>
      <c r="D10009" s="24" t="n">
        <f aca="false">IF($B$11="","",$B$11*EXP($B$12*C10009))</f>
        <v>1590.03798635629</v>
      </c>
      <c r="E10009" s="20" t="n">
        <f aca="true">IF($B$10="","",$B$10*(1-$B$14+2*$B$14*RAND()))</f>
        <v>3.41175203744277</v>
      </c>
      <c r="F10009" s="21" t="n">
        <f aca="false">INDEX($E$17:$E$28,B10009)</f>
        <v>5.0612</v>
      </c>
      <c r="G10009" s="25" t="n">
        <f aca="false">IF(OR(D10009="",E10009="",F10009=""),"",D10009*($B$7-$B$8-F10009-E10009))</f>
        <v>6784.76835007022</v>
      </c>
      <c r="H10009" s="25" t="n">
        <f aca="false">IF(D10009="","",D10009*$F$30)</f>
        <v>7948.91790139236</v>
      </c>
    </row>
    <row r="10010" customFormat="false" ht="15" hidden="false" customHeight="false" outlineLevel="0" collapsed="false">
      <c r="A10010" s="2" t="n">
        <v>9976</v>
      </c>
      <c r="B10010" s="2" t="n">
        <v>4</v>
      </c>
      <c r="C10010" s="22" t="n">
        <f aca="true">NORMSINV(MAX(RAND(),0.000000000001))</f>
        <v>1.34163043026825</v>
      </c>
      <c r="D10010" s="24" t="n">
        <f aca="false">IF($B$11="","",$B$11*EXP($B$12*C10010))</f>
        <v>1632.40608723245</v>
      </c>
      <c r="E10010" s="20" t="n">
        <f aca="true">IF($B$10="","",$B$10*(1-$B$14+2*$B$14*RAND()))</f>
        <v>3.92645498869685</v>
      </c>
      <c r="F10010" s="21" t="n">
        <f aca="false">INDEX($E$17:$E$28,B10010)</f>
        <v>4.89657419354839</v>
      </c>
      <c r="G10010" s="25" t="n">
        <f aca="false">IF(OR(D10010="",E10010="",F10010=""),"",D10010*($B$7-$B$8-F10010-E10010))</f>
        <v>6394.08700641476</v>
      </c>
      <c r="H10010" s="25" t="n">
        <f aca="false">IF(D10010="","",D10010*$F$30)</f>
        <v>8160.72451129249</v>
      </c>
    </row>
    <row r="10011" customFormat="false" ht="15" hidden="false" customHeight="false" outlineLevel="0" collapsed="false">
      <c r="A10011" s="2" t="n">
        <v>9977</v>
      </c>
      <c r="B10011" s="2" t="n">
        <v>5</v>
      </c>
      <c r="C10011" s="22" t="n">
        <f aca="true">NORMSINV(MAX(RAND(),0.000000000001))</f>
        <v>-1.08475584321358</v>
      </c>
      <c r="D10011" s="24" t="n">
        <f aca="false">IF($B$11="","",$B$11*EXP($B$12*C10011))</f>
        <v>587.228194288398</v>
      </c>
      <c r="E10011" s="20" t="n">
        <f aca="true">IF($B$10="","",$B$10*(1-$B$14+2*$B$14*RAND()))</f>
        <v>4.10109886067258</v>
      </c>
      <c r="F10011" s="21" t="n">
        <f aca="false">INDEX($E$17:$E$28,B10011)</f>
        <v>4.761</v>
      </c>
      <c r="G10011" s="25" t="n">
        <f aca="false">IF(OR(D10011="",E10011="",F10011=""),"",D10011*($B$7-$B$8-F10011-E10011))</f>
        <v>2277.21288367616</v>
      </c>
      <c r="H10011" s="25" t="n">
        <f aca="false">IF(D10011="","",D10011*$F$30)</f>
        <v>2935.67118888656</v>
      </c>
    </row>
    <row r="10012" customFormat="false" ht="15" hidden="false" customHeight="false" outlineLevel="0" collapsed="false">
      <c r="A10012" s="2" t="n">
        <v>9978</v>
      </c>
      <c r="B10012" s="2" t="n">
        <v>6</v>
      </c>
      <c r="C10012" s="22" t="n">
        <f aca="true">NORMSINV(MAX(RAND(),0.000000000001))</f>
        <v>0.925937149413666</v>
      </c>
      <c r="D10012" s="24" t="n">
        <f aca="false">IF($B$11="","",$B$11*EXP($B$12*C10012))</f>
        <v>1370.11682596481</v>
      </c>
      <c r="E10012" s="20" t="n">
        <f aca="true">IF($B$10="","",$B$10*(1-$B$14+2*$B$14*RAND()))</f>
        <v>3.48319092317235</v>
      </c>
      <c r="F10012" s="21" t="n">
        <f aca="false">INDEX($E$17:$E$28,B10012)</f>
        <v>4.761</v>
      </c>
      <c r="G10012" s="25" t="n">
        <f aca="false">IF(OR(D10012="",E10012="",F10012=""),"",D10012*($B$7-$B$8-F10012-E10012))</f>
        <v>6159.78366248688</v>
      </c>
      <c r="H10012" s="25" t="n">
        <f aca="false">IF(D10012="","",D10012*$F$30)</f>
        <v>6849.48803636327</v>
      </c>
    </row>
    <row r="10013" customFormat="false" ht="15" hidden="false" customHeight="false" outlineLevel="0" collapsed="false">
      <c r="A10013" s="2" t="n">
        <v>9979</v>
      </c>
      <c r="B10013" s="2" t="n">
        <v>7</v>
      </c>
      <c r="C10013" s="22" t="n">
        <f aca="true">NORMSINV(MAX(RAND(),0.000000000001))</f>
        <v>-0.762204464155627</v>
      </c>
      <c r="D10013" s="24" t="n">
        <f aca="false">IF($B$11="","",$B$11*EXP($B$12*C10013))</f>
        <v>672.717646483792</v>
      </c>
      <c r="E10013" s="20" t="n">
        <f aca="true">IF($B$10="","",$B$10*(1-$B$14+2*$B$14*RAND()))</f>
        <v>3.54709547892766</v>
      </c>
      <c r="F10013" s="21" t="n">
        <f aca="false">INDEX($E$17:$E$28,B10013)</f>
        <v>4.761</v>
      </c>
      <c r="G10013" s="25" t="n">
        <f aca="false">IF(OR(D10013="",E10013="",F10013=""),"",D10013*($B$7-$B$8-F10013-E10013))</f>
        <v>2981.42037885666</v>
      </c>
      <c r="H10013" s="25" t="n">
        <f aca="false">IF(D10013="","",D10013*$F$30)</f>
        <v>3363.05005830177</v>
      </c>
    </row>
    <row r="10014" customFormat="false" ht="15" hidden="false" customHeight="false" outlineLevel="0" collapsed="false">
      <c r="A10014" s="2" t="n">
        <v>9980</v>
      </c>
      <c r="B10014" s="2" t="n">
        <v>8</v>
      </c>
      <c r="C10014" s="22" t="n">
        <f aca="true">NORMSINV(MAX(RAND(),0.000000000001))</f>
        <v>-0.708120273558577</v>
      </c>
      <c r="D10014" s="24" t="n">
        <f aca="false">IF($B$11="","",$B$11*EXP($B$12*C10014))</f>
        <v>688.224394601733</v>
      </c>
      <c r="E10014" s="20" t="n">
        <f aca="true">IF($B$10="","",$B$10*(1-$B$14+2*$B$14*RAND()))</f>
        <v>3.45728634762631</v>
      </c>
      <c r="F10014" s="21" t="n">
        <f aca="false">INDEX($E$17:$E$28,B10014)</f>
        <v>4.761</v>
      </c>
      <c r="G10014" s="25" t="n">
        <f aca="false">IF(OR(D10014="",E10014="",F10014=""),"",D10014*($B$7-$B$8-F10014-E10014))</f>
        <v>3111.95364096727</v>
      </c>
      <c r="H10014" s="25" t="n">
        <f aca="false">IF(D10014="","",D10014*$F$30)</f>
        <v>3440.57139349298</v>
      </c>
    </row>
    <row r="10015" customFormat="false" ht="15" hidden="false" customHeight="false" outlineLevel="0" collapsed="false">
      <c r="A10015" s="2" t="n">
        <v>9981</v>
      </c>
      <c r="B10015" s="2" t="n">
        <v>9</v>
      </c>
      <c r="C10015" s="22" t="n">
        <f aca="true">NORMSINV(MAX(RAND(),0.000000000001))</f>
        <v>0.62708064495066</v>
      </c>
      <c r="D10015" s="24" t="n">
        <f aca="false">IF($B$11="","",$B$11*EXP($B$12*C10015))</f>
        <v>1208.00232077922</v>
      </c>
      <c r="E10015" s="20" t="n">
        <f aca="true">IF($B$10="","",$B$10*(1-$B$14+2*$B$14*RAND()))</f>
        <v>4.00771744535612</v>
      </c>
      <c r="F10015" s="21" t="n">
        <f aca="false">INDEX($E$17:$E$28,B10015)</f>
        <v>4.761</v>
      </c>
      <c r="G10015" s="25" t="n">
        <f aca="false">IF(OR(D10015="",E10015="",F10015=""),"",D10015*($B$7-$B$8-F10015-E10015))</f>
        <v>4797.31854247984</v>
      </c>
      <c r="H10015" s="25" t="n">
        <f aca="false">IF(D10015="","",D10015*$F$30)</f>
        <v>6039.04520203949</v>
      </c>
    </row>
    <row r="10016" customFormat="false" ht="15" hidden="false" customHeight="false" outlineLevel="0" collapsed="false">
      <c r="A10016" s="2" t="n">
        <v>9982</v>
      </c>
      <c r="B10016" s="2" t="n">
        <v>10</v>
      </c>
      <c r="C10016" s="22" t="n">
        <f aca="true">NORMSINV(MAX(RAND(),0.000000000001))</f>
        <v>-1.55544119284544</v>
      </c>
      <c r="D10016" s="24" t="n">
        <f aca="false">IF($B$11="","",$B$11*EXP($B$12*C10016))</f>
        <v>481.584956149856</v>
      </c>
      <c r="E10016" s="20" t="n">
        <f aca="true">IF($B$10="","",$B$10*(1-$B$14+2*$B$14*RAND()))</f>
        <v>3.82190016709728</v>
      </c>
      <c r="F10016" s="21" t="n">
        <f aca="false">INDEX($E$17:$E$28,B10016)</f>
        <v>4.761</v>
      </c>
      <c r="G10016" s="25" t="n">
        <f aca="false">IF(OR(D10016="",E10016="",F10016=""),"",D10016*($B$7-$B$8-F10016-E10016))</f>
        <v>2001.99674073903</v>
      </c>
      <c r="H10016" s="25" t="n">
        <f aca="false">IF(D10016="","",D10016*$F$30)</f>
        <v>2407.53951278436</v>
      </c>
    </row>
    <row r="10017" customFormat="false" ht="15" hidden="false" customHeight="false" outlineLevel="0" collapsed="false">
      <c r="A10017" s="2" t="n">
        <v>9983</v>
      </c>
      <c r="B10017" s="2" t="n">
        <v>11</v>
      </c>
      <c r="C10017" s="22" t="n">
        <f aca="true">NORMSINV(MAX(RAND(),0.000000000001))</f>
        <v>0.253662386948919</v>
      </c>
      <c r="D10017" s="24" t="n">
        <f aca="false">IF($B$11="","",$B$11*EXP($B$12*C10017))</f>
        <v>1032.12753297378</v>
      </c>
      <c r="E10017" s="20" t="n">
        <f aca="true">IF($B$10="","",$B$10*(1-$B$14+2*$B$14*RAND()))</f>
        <v>3.53449543787883</v>
      </c>
      <c r="F10017" s="21" t="n">
        <f aca="false">INDEX($E$17:$E$28,B10017)</f>
        <v>4.761</v>
      </c>
      <c r="G10017" s="25" t="n">
        <f aca="false">IF(OR(D10017="",E10017="",F10017=""),"",D10017*($B$7-$B$8-F10017-E10017))</f>
        <v>4587.29552899281</v>
      </c>
      <c r="H10017" s="25" t="n">
        <f aca="false">IF(D10017="","",D10017*$F$30)</f>
        <v>5159.8119628425</v>
      </c>
    </row>
    <row r="10018" customFormat="false" ht="15" hidden="false" customHeight="false" outlineLevel="0" collapsed="false">
      <c r="A10018" s="2" t="n">
        <v>9984</v>
      </c>
      <c r="B10018" s="2" t="n">
        <v>12</v>
      </c>
      <c r="C10018" s="22" t="n">
        <f aca="true">NORMSINV(MAX(RAND(),0.000000000001))</f>
        <v>-2.2798765277972</v>
      </c>
      <c r="D10018" s="24" t="n">
        <f aca="false">IF($B$11="","",$B$11*EXP($B$12*C10018))</f>
        <v>354.897916241837</v>
      </c>
      <c r="E10018" s="20" t="n">
        <f aca="true">IF($B$10="","",$B$10*(1-$B$14+2*$B$14*RAND()))</f>
        <v>3.65930272168693</v>
      </c>
      <c r="F10018" s="21" t="n">
        <f aca="false">INDEX($E$17:$E$28,B10018)</f>
        <v>4.761</v>
      </c>
      <c r="G10018" s="25" t="n">
        <f aca="false">IF(OR(D10018="",E10018="",F10018=""),"",D10018*($B$7-$B$8-F10018-E10018))</f>
        <v>1533.05156286884</v>
      </c>
      <c r="H10018" s="25" t="n">
        <f aca="false">IF(D10018="","",D10018*$F$30)</f>
        <v>1774.20566287619</v>
      </c>
    </row>
    <row r="10019" customFormat="false" ht="15" hidden="false" customHeight="false" outlineLevel="0" collapsed="false">
      <c r="A10019" s="2" t="n">
        <v>9985</v>
      </c>
      <c r="B10019" s="2" t="n">
        <v>1</v>
      </c>
      <c r="C10019" s="22" t="n">
        <f aca="true">NORMSINV(MAX(RAND(),0.000000000001))</f>
        <v>-0.702617585082854</v>
      </c>
      <c r="D10019" s="24" t="n">
        <f aca="false">IF($B$11="","",$B$11*EXP($B$12*C10019))</f>
        <v>689.821994899656</v>
      </c>
      <c r="E10019" s="20" t="n">
        <f aca="true">IF($B$10="","",$B$10*(1-$B$14+2*$B$14*RAND()))</f>
        <v>3.62737173228352</v>
      </c>
      <c r="F10019" s="21" t="n">
        <f aca="false">INDEX($E$17:$E$28,B10019)</f>
        <v>4.92562580645161</v>
      </c>
      <c r="G10019" s="25" t="n">
        <f aca="false">IF(OR(D10019="",E10019="",F10019=""),"",D10019*($B$7-$B$8-F10019-E10019))</f>
        <v>2888.2863904795</v>
      </c>
      <c r="H10019" s="25" t="n">
        <f aca="false">IF(D10019="","",D10019*$F$30)</f>
        <v>3448.55811690236</v>
      </c>
    </row>
    <row r="10020" customFormat="false" ht="15" hidden="false" customHeight="false" outlineLevel="0" collapsed="false">
      <c r="A10020" s="2" t="n">
        <v>9986</v>
      </c>
      <c r="B10020" s="2" t="n">
        <v>2</v>
      </c>
      <c r="C10020" s="22" t="n">
        <f aca="true">NORMSINV(MAX(RAND(),0.000000000001))</f>
        <v>1.15128566238903</v>
      </c>
      <c r="D10020" s="24" t="n">
        <f aca="false">IF($B$11="","",$B$11*EXP($B$12*C10020))</f>
        <v>1506.5921218371</v>
      </c>
      <c r="E10020" s="20" t="n">
        <f aca="true">IF($B$10="","",$B$10*(1-$B$14+2*$B$14*RAND()))</f>
        <v>4.11034646621551</v>
      </c>
      <c r="F10020" s="21" t="n">
        <f aca="false">INDEX($E$17:$E$28,B10020)</f>
        <v>5.0612</v>
      </c>
      <c r="G10020" s="25" t="n">
        <f aca="false">IF(OR(D10020="",E10020="",F10020=""),"",D10020*($B$7-$B$8-F10020-E10020))</f>
        <v>5376.20398114146</v>
      </c>
      <c r="H10020" s="25" t="n">
        <f aca="false">IF(D10020="","",D10020*$F$30)</f>
        <v>7531.75533548802</v>
      </c>
    </row>
    <row r="10021" customFormat="false" ht="15" hidden="false" customHeight="false" outlineLevel="0" collapsed="false">
      <c r="A10021" s="2" t="n">
        <v>9987</v>
      </c>
      <c r="B10021" s="2" t="n">
        <v>3</v>
      </c>
      <c r="C10021" s="22" t="n">
        <f aca="true">NORMSINV(MAX(RAND(),0.000000000001))</f>
        <v>-0.169972160279326</v>
      </c>
      <c r="D10021" s="24" t="n">
        <f aca="false">IF($B$11="","",$B$11*EXP($B$12*C10021))</f>
        <v>863.395001488106</v>
      </c>
      <c r="E10021" s="20" t="n">
        <f aca="true">IF($B$10="","",$B$10*(1-$B$14+2*$B$14*RAND()))</f>
        <v>3.88258012921367</v>
      </c>
      <c r="F10021" s="21" t="n">
        <f aca="false">INDEX($E$17:$E$28,B10021)</f>
        <v>5.0612</v>
      </c>
      <c r="G10021" s="25" t="n">
        <f aca="false">IF(OR(D10021="",E10021="",F10021=""),"",D10021*($B$7-$B$8-F10021-E10021))</f>
        <v>3277.63726098674</v>
      </c>
      <c r="H10021" s="25" t="n">
        <f aca="false">IF(D10021="","",D10021*$F$30)</f>
        <v>4316.28429143934</v>
      </c>
    </row>
    <row r="10022" customFormat="false" ht="15" hidden="false" customHeight="false" outlineLevel="0" collapsed="false">
      <c r="A10022" s="2" t="n">
        <v>9988</v>
      </c>
      <c r="B10022" s="2" t="n">
        <v>4</v>
      </c>
      <c r="C10022" s="22" t="n">
        <f aca="true">NORMSINV(MAX(RAND(),0.000000000001))</f>
        <v>-1.05092922519648</v>
      </c>
      <c r="D10022" s="24" t="n">
        <f aca="false">IF($B$11="","",$B$11*EXP($B$12*C10022))</f>
        <v>595.658120968435</v>
      </c>
      <c r="E10022" s="20" t="n">
        <f aca="true">IF($B$10="","",$B$10*(1-$B$14+2*$B$14*RAND()))</f>
        <v>3.83697742814745</v>
      </c>
      <c r="F10022" s="21" t="n">
        <f aca="false">INDEX($E$17:$E$28,B10022)</f>
        <v>4.89657419354839</v>
      </c>
      <c r="G10022" s="25" t="n">
        <f aca="false">IF(OR(D10022="",E10022="",F10022=""),"",D10022*($B$7-$B$8-F10022-E10022))</f>
        <v>2386.47351277769</v>
      </c>
      <c r="H10022" s="25" t="n">
        <f aca="false">IF(D10022="","",D10022*$F$30)</f>
        <v>2977.8140783454</v>
      </c>
    </row>
    <row r="10023" customFormat="false" ht="15" hidden="false" customHeight="false" outlineLevel="0" collapsed="false">
      <c r="A10023" s="2" t="n">
        <v>9989</v>
      </c>
      <c r="B10023" s="2" t="n">
        <v>5</v>
      </c>
      <c r="C10023" s="22" t="n">
        <f aca="true">NORMSINV(MAX(RAND(),0.000000000001))</f>
        <v>-0.609530808116222</v>
      </c>
      <c r="D10023" s="24" t="n">
        <f aca="false">IF($B$11="","",$B$11*EXP($B$12*C10023))</f>
        <v>717.416952308004</v>
      </c>
      <c r="E10023" s="20" t="n">
        <f aca="true">IF($B$10="","",$B$10*(1-$B$14+2*$B$14*RAND()))</f>
        <v>3.51042794843741</v>
      </c>
      <c r="F10023" s="21" t="n">
        <f aca="false">INDEX($E$17:$E$28,B10023)</f>
        <v>4.761</v>
      </c>
      <c r="G10023" s="25" t="n">
        <f aca="false">IF(OR(D10023="",E10023="",F10023=""),"",D10023*($B$7-$B$8-F10023-E10023))</f>
        <v>3205.82934240076</v>
      </c>
      <c r="H10023" s="25" t="n">
        <f aca="false">IF(D10023="","",D10023*$F$30)</f>
        <v>3586.51082797817</v>
      </c>
    </row>
    <row r="10024" customFormat="false" ht="15" hidden="false" customHeight="false" outlineLevel="0" collapsed="false">
      <c r="A10024" s="2" t="n">
        <v>9990</v>
      </c>
      <c r="B10024" s="2" t="n">
        <v>6</v>
      </c>
      <c r="C10024" s="22" t="n">
        <f aca="true">NORMSINV(MAX(RAND(),0.000000000001))</f>
        <v>-0.498720931475806</v>
      </c>
      <c r="D10024" s="24" t="n">
        <f aca="false">IF($B$11="","",$B$11*EXP($B$12*C10024))</f>
        <v>751.708576019114</v>
      </c>
      <c r="E10024" s="20" t="n">
        <f aca="true">IF($B$10="","",$B$10*(1-$B$14+2*$B$14*RAND()))</f>
        <v>4.10444114592766</v>
      </c>
      <c r="F10024" s="21" t="n">
        <f aca="false">INDEX($E$17:$E$28,B10024)</f>
        <v>4.761</v>
      </c>
      <c r="G10024" s="25" t="n">
        <f aca="false">IF(OR(D10024="",E10024="",F10024=""),"",D10024*($B$7-$B$8-F10024-E10024))</f>
        <v>2912.53911889697</v>
      </c>
      <c r="H10024" s="25" t="n">
        <f aca="false">IF(D10024="","",D10024*$F$30)</f>
        <v>3757.94151323475</v>
      </c>
    </row>
    <row r="10025" customFormat="false" ht="15" hidden="false" customHeight="false" outlineLevel="0" collapsed="false">
      <c r="A10025" s="2" t="n">
        <v>9991</v>
      </c>
      <c r="B10025" s="2" t="n">
        <v>7</v>
      </c>
      <c r="C10025" s="22" t="n">
        <f aca="true">NORMSINV(MAX(RAND(),0.000000000001))</f>
        <v>0.973401556300597</v>
      </c>
      <c r="D10025" s="24" t="n">
        <f aca="false">IF($B$11="","",$B$11*EXP($B$12*C10025))</f>
        <v>1397.79486873138</v>
      </c>
      <c r="E10025" s="20" t="n">
        <f aca="true">IF($B$10="","",$B$10*(1-$B$14+2*$B$14*RAND()))</f>
        <v>3.65569135788012</v>
      </c>
      <c r="F10025" s="21" t="n">
        <f aca="false">INDEX($E$17:$E$28,B10025)</f>
        <v>4.761</v>
      </c>
      <c r="G10025" s="25" t="n">
        <f aca="false">IF(OR(D10025="",E10025="",F10025=""),"",D10025*($B$7-$B$8-F10025-E10025))</f>
        <v>6043.0986358972</v>
      </c>
      <c r="H10025" s="25" t="n">
        <f aca="false">IF(D10025="","",D10025*$F$30)</f>
        <v>6987.85610776192</v>
      </c>
    </row>
    <row r="10026" customFormat="false" ht="15" hidden="false" customHeight="false" outlineLevel="0" collapsed="false">
      <c r="A10026" s="2" t="n">
        <v>9992</v>
      </c>
      <c r="B10026" s="2" t="n">
        <v>8</v>
      </c>
      <c r="C10026" s="22" t="n">
        <f aca="true">NORMSINV(MAX(RAND(),0.000000000001))</f>
        <v>-0.836672271294333</v>
      </c>
      <c r="D10026" s="24" t="n">
        <f aca="false">IF($B$11="","",$B$11*EXP($B$12*C10026))</f>
        <v>651.936712164457</v>
      </c>
      <c r="E10026" s="20" t="n">
        <f aca="true">IF($B$10="","",$B$10*(1-$B$14+2*$B$14*RAND()))</f>
        <v>4.02999144679838</v>
      </c>
      <c r="F10026" s="21" t="n">
        <f aca="false">INDEX($E$17:$E$28,B10026)</f>
        <v>4.761</v>
      </c>
      <c r="G10026" s="25" t="n">
        <f aca="false">IF(OR(D10026="",E10026="",F10026=""),"",D10026*($B$7-$B$8-F10026-E10026))</f>
        <v>2574.50365248358</v>
      </c>
      <c r="H10026" s="25" t="n">
        <f aca="false">IF(D10026="","",D10026*$F$30)</f>
        <v>3259.16201145255</v>
      </c>
    </row>
    <row r="10027" customFormat="false" ht="15" hidden="false" customHeight="false" outlineLevel="0" collapsed="false">
      <c r="A10027" s="2" t="n">
        <v>9993</v>
      </c>
      <c r="B10027" s="2" t="n">
        <v>9</v>
      </c>
      <c r="C10027" s="22" t="n">
        <f aca="true">NORMSINV(MAX(RAND(),0.000000000001))</f>
        <v>1.8719889860576</v>
      </c>
      <c r="D10027" s="24" t="n">
        <f aca="false">IF($B$11="","",$B$11*EXP($B$12*C10027))</f>
        <v>2041.18424650116</v>
      </c>
      <c r="E10027" s="20" t="n">
        <f aca="true">IF($B$10="","",$B$10*(1-$B$14+2*$B$14*RAND()))</f>
        <v>4.02542458537863</v>
      </c>
      <c r="F10027" s="21" t="n">
        <f aca="false">INDEX($E$17:$E$28,B10027)</f>
        <v>4.761</v>
      </c>
      <c r="G10027" s="25" t="n">
        <f aca="false">IF(OR(D10027="",E10027="",F10027=""),"",D10027*($B$7-$B$8-F10027-E10027))</f>
        <v>8069.97585367943</v>
      </c>
      <c r="H10027" s="25" t="n">
        <f aca="false">IF(D10027="","",D10027*$F$30)</f>
        <v>10204.2882851086</v>
      </c>
    </row>
    <row r="10028" customFormat="false" ht="15" hidden="false" customHeight="false" outlineLevel="0" collapsed="false">
      <c r="A10028" s="2" t="n">
        <v>9994</v>
      </c>
      <c r="B10028" s="2" t="n">
        <v>10</v>
      </c>
      <c r="C10028" s="22" t="n">
        <f aca="true">NORMSINV(MAX(RAND(),0.000000000001))</f>
        <v>-0.260509241132065</v>
      </c>
      <c r="D10028" s="24" t="n">
        <f aca="false">IF($B$11="","",$B$11*EXP($B$12*C10028))</f>
        <v>831.077490389356</v>
      </c>
      <c r="E10028" s="20" t="n">
        <f aca="true">IF($B$10="","",$B$10*(1-$B$14+2*$B$14*RAND()))</f>
        <v>3.76663740710532</v>
      </c>
      <c r="F10028" s="21" t="n">
        <f aca="false">INDEX($E$17:$E$28,B10028)</f>
        <v>4.761</v>
      </c>
      <c r="G10028" s="25" t="n">
        <f aca="false">IF(OR(D10028="",E10028="",F10028=""),"",D10028*($B$7-$B$8-F10028-E10028))</f>
        <v>3500.79973231291</v>
      </c>
      <c r="H10028" s="25" t="n">
        <f aca="false">IF(D10028="","",D10028*$F$30)</f>
        <v>4154.72258995447</v>
      </c>
    </row>
    <row r="10029" customFormat="false" ht="15" hidden="false" customHeight="false" outlineLevel="0" collapsed="false">
      <c r="A10029" s="2" t="n">
        <v>9995</v>
      </c>
      <c r="B10029" s="2" t="n">
        <v>11</v>
      </c>
      <c r="C10029" s="22" t="n">
        <f aca="true">NORMSINV(MAX(RAND(),0.000000000001))</f>
        <v>1.20578971830484</v>
      </c>
      <c r="D10029" s="24" t="n">
        <f aca="false">IF($B$11="","",$B$11*EXP($B$12*C10029))</f>
        <v>1541.59313814621</v>
      </c>
      <c r="E10029" s="20" t="n">
        <f aca="true">IF($B$10="","",$B$10*(1-$B$14+2*$B$14*RAND()))</f>
        <v>3.68251433171214</v>
      </c>
      <c r="F10029" s="21" t="n">
        <f aca="false">INDEX($E$17:$E$28,B10029)</f>
        <v>4.761</v>
      </c>
      <c r="G10029" s="25" t="n">
        <f aca="false">IF(OR(D10029="",E10029="",F10029=""),"",D10029*($B$7-$B$8-F10029-E10029))</f>
        <v>6623.43282437611</v>
      </c>
      <c r="H10029" s="25" t="n">
        <f aca="false">IF(D10029="","",D10029*$F$30)</f>
        <v>7706.73241622055</v>
      </c>
    </row>
    <row r="10030" customFormat="false" ht="15" hidden="false" customHeight="false" outlineLevel="0" collapsed="false">
      <c r="A10030" s="2" t="n">
        <v>9996</v>
      </c>
      <c r="B10030" s="2" t="n">
        <v>12</v>
      </c>
      <c r="C10030" s="22" t="n">
        <f aca="true">NORMSINV(MAX(RAND(),0.000000000001))</f>
        <v>-1.77331111140663</v>
      </c>
      <c r="D10030" s="24" t="n">
        <f aca="false">IF($B$11="","",$B$11*EXP($B$12*C10030))</f>
        <v>439.34266449222</v>
      </c>
      <c r="E10030" s="20" t="n">
        <f aca="true">IF($B$10="","",$B$10*(1-$B$14+2*$B$14*RAND()))</f>
        <v>3.47317006184523</v>
      </c>
      <c r="F10030" s="21" t="n">
        <f aca="false">INDEX($E$17:$E$28,B10030)</f>
        <v>4.761</v>
      </c>
      <c r="G10030" s="25" t="n">
        <f aca="false">IF(OR(D10030="",E10030="",F10030=""),"",D10030*($B$7-$B$8-F10030-E10030))</f>
        <v>1979.60333077773</v>
      </c>
      <c r="H10030" s="25" t="n">
        <f aca="false">IF(D10030="","",D10030*$F$30)</f>
        <v>2196.36184832951</v>
      </c>
    </row>
    <row r="10031" customFormat="false" ht="15" hidden="false" customHeight="false" outlineLevel="0" collapsed="false">
      <c r="A10031" s="2" t="n">
        <v>9997</v>
      </c>
      <c r="B10031" s="2" t="n">
        <v>1</v>
      </c>
      <c r="C10031" s="22" t="n">
        <f aca="true">NORMSINV(MAX(RAND(),0.000000000001))</f>
        <v>1.06079493479693</v>
      </c>
      <c r="D10031" s="24" t="n">
        <f aca="false">IF($B$11="","",$B$11*EXP($B$12*C10031))</f>
        <v>1450.22759370438</v>
      </c>
      <c r="E10031" s="20" t="n">
        <f aca="true">IF($B$10="","",$B$10*(1-$B$14+2*$B$14*RAND()))</f>
        <v>3.38530524866398</v>
      </c>
      <c r="F10031" s="21" t="n">
        <f aca="false">INDEX($E$17:$E$28,B10031)</f>
        <v>4.92562580645161</v>
      </c>
      <c r="G10031" s="25" t="n">
        <f aca="false">IF(OR(D10031="",E10031="",F10031=""),"",D10031*($B$7-$B$8-F10031-E10031))</f>
        <v>6423.1579982905</v>
      </c>
      <c r="H10031" s="25" t="n">
        <f aca="false">IF(D10031="","",D10031*$F$30)</f>
        <v>7249.97778644692</v>
      </c>
    </row>
    <row r="10032" customFormat="false" ht="15" hidden="false" customHeight="false" outlineLevel="0" collapsed="false">
      <c r="A10032" s="2" t="n">
        <v>9998</v>
      </c>
      <c r="B10032" s="2" t="n">
        <v>2</v>
      </c>
      <c r="C10032" s="22" t="n">
        <f aca="true">NORMSINV(MAX(RAND(),0.000000000001))</f>
        <v>-0.333881091166237</v>
      </c>
      <c r="D10032" s="24" t="n">
        <f aca="false">IF($B$11="","",$B$11*EXP($B$12*C10032))</f>
        <v>805.776680021263</v>
      </c>
      <c r="E10032" s="20" t="n">
        <f aca="true">IF($B$10="","",$B$10*(1-$B$14+2*$B$14*RAND()))</f>
        <v>4.03182617427021</v>
      </c>
      <c r="F10032" s="21" t="n">
        <f aca="false">INDEX($E$17:$E$28,B10032)</f>
        <v>5.0612</v>
      </c>
      <c r="G10032" s="25" t="n">
        <f aca="false">IF(OR(D10032="",E10032="",F10032=""),"",D10032*($B$7-$B$8-F10032-E10032))</f>
        <v>2938.646461421</v>
      </c>
      <c r="H10032" s="25" t="n">
        <f aca="false">IF(D10032="","",D10032*$F$30)</f>
        <v>4028.2387787623</v>
      </c>
    </row>
    <row r="10033" customFormat="false" ht="15" hidden="false" customHeight="false" outlineLevel="0" collapsed="false">
      <c r="A10033" s="2" t="n">
        <v>9999</v>
      </c>
      <c r="B10033" s="2" t="n">
        <v>3</v>
      </c>
      <c r="C10033" s="22" t="n">
        <f aca="true">NORMSINV(MAX(RAND(),0.000000000001))</f>
        <v>1.49759477184469</v>
      </c>
      <c r="D10033" s="24" t="n">
        <f aca="false">IF($B$11="","",$B$11*EXP($B$12*C10033))</f>
        <v>1743.28826068943</v>
      </c>
      <c r="E10033" s="20" t="n">
        <f aca="true">IF($B$10="","",$B$10*(1-$B$14+2*$B$14*RAND()))</f>
        <v>4.03706624083652</v>
      </c>
      <c r="F10033" s="21" t="n">
        <f aca="false">INDEX($E$17:$E$28,B10033)</f>
        <v>5.0612</v>
      </c>
      <c r="G10033" s="25" t="n">
        <f aca="false">IF(OR(D10033="",E10033="",F10033=""),"",D10033*($B$7-$B$8-F10033-E10033))</f>
        <v>6348.59171090609</v>
      </c>
      <c r="H10033" s="25" t="n">
        <f aca="false">IF(D10033="","",D10033*$F$30)</f>
        <v>8715.0466728386</v>
      </c>
    </row>
    <row r="10034" customFormat="false" ht="15" hidden="false" customHeight="false" outlineLevel="0" collapsed="false">
      <c r="A10034" s="2" t="n">
        <v>10000</v>
      </c>
      <c r="B10034" s="2" t="n">
        <v>4</v>
      </c>
      <c r="C10034" s="22" t="n">
        <f aca="true">NORMSINV(MAX(RAND(),0.000000000001))</f>
        <v>-0.65446918498647</v>
      </c>
      <c r="D10034" s="24" t="n">
        <f aca="false">IF($B$11="","",$B$11*EXP($B$12*C10034))</f>
        <v>703.960106672403</v>
      </c>
      <c r="E10034" s="20" t="n">
        <f aca="true">IF($B$10="","",$B$10*(1-$B$14+2*$B$14*RAND()))</f>
        <v>3.92335211941086</v>
      </c>
      <c r="F10034" s="21" t="n">
        <f aca="false">INDEX($E$17:$E$28,B10034)</f>
        <v>4.89657419354839</v>
      </c>
      <c r="G10034" s="25" t="n">
        <f aca="false">IF(OR(D10034="",E10034="",F10034=""),"",D10034*($B$7-$B$8-F10034-E10034))</f>
        <v>2759.57549089289</v>
      </c>
      <c r="H10034" s="25" t="n">
        <f aca="false">IF(D10034="","",D10034*$F$30)</f>
        <v>3519.23736527668</v>
      </c>
    </row>
  </sheetData>
  <dataValidations count="1">
    <dataValidation allowBlank="false" errorStyle="stop" operator="between" showDropDown="false" showErrorMessage="false" showInputMessage="false" sqref="B5" type="list">
      <formula1>EDGE_NAMES</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9765625" defaultRowHeight="15" customHeight="false" zeroHeight="false" outlineLevelRow="0" outlineLevelCol="0"/>
  <cols>
    <col collapsed="false" customWidth="true" hidden="false" outlineLevel="0" max="1" min="1" style="0" width="40"/>
    <col collapsed="false" customWidth="true" hidden="false" outlineLevel="0" max="3" min="2" style="0" width="12"/>
    <col collapsed="false" customWidth="true" hidden="false" outlineLevel="0" max="6" min="4" style="0" width="16"/>
    <col collapsed="false" customWidth="true" hidden="false" outlineLevel="0" max="8" min="7" style="0" width="18"/>
    <col collapsed="false" customWidth="true" hidden="false" outlineLevel="0" max="9" min="9" style="0" width="60"/>
  </cols>
  <sheetData>
    <row r="1" customFormat="false" ht="19.7" hidden="false" customHeight="false" outlineLevel="0" collapsed="false">
      <c r="A1" s="1" t="s">
        <v>185</v>
      </c>
    </row>
    <row r="2" customFormat="false" ht="15" hidden="false" customHeight="false" outlineLevel="0" collapsed="false">
      <c r="A2" s="8" t="s">
        <v>186</v>
      </c>
    </row>
    <row r="3" customFormat="false" ht="15" hidden="false" customHeight="false" outlineLevel="0" collapsed="false">
      <c r="A3" s="8" t="s">
        <v>187</v>
      </c>
    </row>
    <row r="4" customFormat="false" ht="15" hidden="false" customHeight="false" outlineLevel="0" collapsed="false">
      <c r="A4" s="9" t="s">
        <v>149</v>
      </c>
      <c r="B4" s="9" t="s">
        <v>35</v>
      </c>
      <c r="C4" s="9"/>
      <c r="D4" s="9"/>
      <c r="E4" s="9"/>
      <c r="F4" s="9"/>
      <c r="G4" s="9"/>
      <c r="H4" s="9"/>
      <c r="I4" s="9" t="s">
        <v>36</v>
      </c>
    </row>
    <row r="5" customFormat="false" ht="15" hidden="false" customHeight="false" outlineLevel="0" collapsed="false">
      <c r="A5" s="2" t="s">
        <v>188</v>
      </c>
      <c r="B5" s="39" t="n">
        <f aca="false">IF('One listing'!B21="","",ROUND('One listing'!B21/1728,4))</f>
        <v>0.0938</v>
      </c>
    </row>
    <row r="6" customFormat="false" ht="15" hidden="false" customHeight="false" outlineLevel="0" collapsed="false">
      <c r="A6" s="2" t="s">
        <v>189</v>
      </c>
      <c r="B6" s="34"/>
      <c r="I6" s="8" t="s">
        <v>190</v>
      </c>
    </row>
    <row r="7" customFormat="false" ht="15" hidden="false" customHeight="false" outlineLevel="0" collapsed="false">
      <c r="A7" s="2" t="s">
        <v>191</v>
      </c>
      <c r="B7" s="40" t="n">
        <f aca="false">IF(B6&lt;&gt;"",B6,B5)</f>
        <v>0.0938</v>
      </c>
    </row>
    <row r="8" customFormat="false" ht="15" hidden="false" customHeight="false" outlineLevel="0" collapsed="false">
      <c r="A8" s="2" t="s">
        <v>192</v>
      </c>
      <c r="B8" s="10" t="s">
        <v>193</v>
      </c>
    </row>
    <row r="9" customFormat="false" ht="15" hidden="false" customHeight="false" outlineLevel="0" collapsed="false">
      <c r="A9" s="2" t="s">
        <v>194</v>
      </c>
      <c r="B9" s="14" t="n">
        <v>900</v>
      </c>
      <c r="I9" s="8" t="s">
        <v>195</v>
      </c>
    </row>
    <row r="11" customFormat="false" ht="15" hidden="false" customHeight="false" outlineLevel="0" collapsed="false">
      <c r="A11" s="9" t="s">
        <v>196</v>
      </c>
      <c r="B11" s="9" t="s">
        <v>197</v>
      </c>
      <c r="C11" s="9" t="s">
        <v>198</v>
      </c>
      <c r="D11" s="9" t="s">
        <v>199</v>
      </c>
      <c r="E11" s="9" t="s">
        <v>200</v>
      </c>
      <c r="F11" s="9" t="s">
        <v>201</v>
      </c>
      <c r="G11" s="9" t="s">
        <v>202</v>
      </c>
      <c r="H11" s="9" t="s">
        <v>203</v>
      </c>
      <c r="I11" s="9" t="s">
        <v>204</v>
      </c>
    </row>
    <row r="12" customFormat="false" ht="15" hidden="false" customHeight="false" outlineLevel="0" collapsed="false">
      <c r="A12" s="2" t="s">
        <v>205</v>
      </c>
      <c r="B12" s="24" t="n">
        <v>0</v>
      </c>
      <c r="C12" s="24" t="n">
        <v>180</v>
      </c>
      <c r="D12" s="14" t="n">
        <v>1800</v>
      </c>
      <c r="E12" s="20" t="n">
        <f aca="false">IF($B$8="Oct–Dec",STOR_PEAK,STOR_OFF)</f>
        <v>0.78</v>
      </c>
      <c r="F12" s="20" t="n">
        <v>0</v>
      </c>
      <c r="G12" s="21" t="n">
        <f aca="false">IF($B$7="","",ROUND($B$7*(E12+F12),4))</f>
        <v>0.0732</v>
      </c>
      <c r="H12" s="20" t="n">
        <f aca="false">IF(OR(G12="",D12=""),"",ROUND(D12*G12,2))</f>
        <v>131.76</v>
      </c>
    </row>
    <row r="13" customFormat="false" ht="15" hidden="false" customHeight="false" outlineLevel="0" collapsed="false">
      <c r="A13" s="2" t="s">
        <v>206</v>
      </c>
      <c r="B13" s="24" t="n">
        <v>181</v>
      </c>
      <c r="C13" s="24" t="n">
        <v>210</v>
      </c>
      <c r="D13" s="14" t="n">
        <v>240</v>
      </c>
      <c r="E13" s="20" t="n">
        <f aca="false">IF($B$8="Oct–Dec",STOR_PEAK,STOR_OFF)</f>
        <v>0.78</v>
      </c>
      <c r="F13" s="20" t="n">
        <f aca="false">INDEX(AGED_RATES,1)</f>
        <v>0.5</v>
      </c>
      <c r="G13" s="21" t="n">
        <f aca="false">IF($B$7="","",ROUND($B$7*(E13+F13),4))</f>
        <v>0.1201</v>
      </c>
      <c r="H13" s="20" t="n">
        <f aca="false">IF(OR(G13="",D13=""),"",ROUND(D13*G13,2))</f>
        <v>28.82</v>
      </c>
    </row>
    <row r="14" customFormat="false" ht="15" hidden="false" customHeight="false" outlineLevel="0" collapsed="false">
      <c r="A14" s="2" t="s">
        <v>207</v>
      </c>
      <c r="B14" s="24" t="n">
        <v>211</v>
      </c>
      <c r="C14" s="24" t="n">
        <v>240</v>
      </c>
      <c r="D14" s="14" t="n">
        <v>160</v>
      </c>
      <c r="E14" s="20" t="n">
        <f aca="false">IF($B$8="Oct–Dec",STOR_PEAK,STOR_OFF)</f>
        <v>0.78</v>
      </c>
      <c r="F14" s="20" t="n">
        <f aca="false">INDEX(AGED_RATES,2)</f>
        <v>1</v>
      </c>
      <c r="G14" s="21" t="n">
        <f aca="false">IF($B$7="","",ROUND($B$7*(E14+F14),4))</f>
        <v>0.167</v>
      </c>
      <c r="H14" s="20" t="n">
        <f aca="false">IF(OR(G14="",D14=""),"",ROUND(D14*G14,2))</f>
        <v>26.72</v>
      </c>
    </row>
    <row r="15" customFormat="false" ht="15" hidden="false" customHeight="false" outlineLevel="0" collapsed="false">
      <c r="A15" s="2" t="s">
        <v>208</v>
      </c>
      <c r="B15" s="24" t="n">
        <v>241</v>
      </c>
      <c r="C15" s="24" t="n">
        <v>270</v>
      </c>
      <c r="D15" s="14" t="n">
        <v>120</v>
      </c>
      <c r="E15" s="20" t="n">
        <f aca="false">IF($B$8="Oct–Dec",STOR_PEAK,STOR_OFF)</f>
        <v>0.78</v>
      </c>
      <c r="F15" s="20" t="n">
        <f aca="false">INDEX(AGED_RATES,3)</f>
        <v>1.5</v>
      </c>
      <c r="G15" s="21" t="n">
        <f aca="false">IF($B$7="","",ROUND($B$7*(E15+F15),4))</f>
        <v>0.2139</v>
      </c>
      <c r="H15" s="20" t="n">
        <f aca="false">IF(OR(G15="",D15=""),"",ROUND(D15*G15,2))</f>
        <v>25.67</v>
      </c>
    </row>
    <row r="16" customFormat="false" ht="15" hidden="false" customHeight="false" outlineLevel="0" collapsed="false">
      <c r="A16" s="2" t="s">
        <v>209</v>
      </c>
      <c r="B16" s="24" t="n">
        <v>271</v>
      </c>
      <c r="C16" s="24" t="n">
        <v>300</v>
      </c>
      <c r="D16" s="14" t="n">
        <v>60</v>
      </c>
      <c r="E16" s="20" t="n">
        <f aca="false">IF($B$8="Oct–Dec",STOR_PEAK,STOR_OFF)</f>
        <v>0.78</v>
      </c>
      <c r="F16" s="20" t="n">
        <f aca="false">INDEX(AGED_RATES,4)</f>
        <v>5.45</v>
      </c>
      <c r="G16" s="21" t="n">
        <f aca="false">IF($B$7="","",ROUND($B$7*(E16+F16),4))</f>
        <v>0.5844</v>
      </c>
      <c r="H16" s="20" t="n">
        <f aca="false">IF(OR(G16="",D16=""),"",ROUND(D16*G16,2))</f>
        <v>35.06</v>
      </c>
      <c r="I16" s="8" t="s">
        <v>210</v>
      </c>
    </row>
    <row r="17" customFormat="false" ht="15" hidden="false" customHeight="false" outlineLevel="0" collapsed="false">
      <c r="A17" s="2" t="s">
        <v>211</v>
      </c>
      <c r="B17" s="24" t="n">
        <v>301</v>
      </c>
      <c r="C17" s="24" t="n">
        <v>330</v>
      </c>
      <c r="D17" s="14" t="n">
        <v>0</v>
      </c>
      <c r="E17" s="20" t="n">
        <f aca="false">IF($B$8="Oct–Dec",STOR_PEAK,STOR_OFF)</f>
        <v>0.78</v>
      </c>
      <c r="F17" s="20" t="n">
        <f aca="false">INDEX(AGED_RATES,5)</f>
        <v>5.7</v>
      </c>
      <c r="G17" s="21" t="n">
        <f aca="false">IF($B$7="","",ROUND($B$7*(E17+F17),4))</f>
        <v>0.6078</v>
      </c>
      <c r="H17" s="20" t="n">
        <f aca="false">IF(OR(G17="",D17=""),"",ROUND(D17*G17,2))</f>
        <v>0</v>
      </c>
    </row>
    <row r="18" customFormat="false" ht="15" hidden="false" customHeight="false" outlineLevel="0" collapsed="false">
      <c r="A18" s="2" t="s">
        <v>212</v>
      </c>
      <c r="B18" s="24" t="n">
        <v>331</v>
      </c>
      <c r="C18" s="24" t="n">
        <v>365</v>
      </c>
      <c r="D18" s="14" t="n">
        <v>0</v>
      </c>
      <c r="E18" s="20" t="n">
        <f aca="false">IF($B$8="Oct–Dec",STOR_PEAK,STOR_OFF)</f>
        <v>0.78</v>
      </c>
      <c r="F18" s="20" t="n">
        <f aca="false">INDEX(AGED_RATES,6)</f>
        <v>5.9</v>
      </c>
      <c r="G18" s="21" t="n">
        <f aca="false">IF($B$7="","",ROUND($B$7*(E18+F18),4))</f>
        <v>0.6266</v>
      </c>
      <c r="H18" s="20" t="n">
        <f aca="false">IF(OR(G18="",D18=""),"",ROUND(D18*G18,2))</f>
        <v>0</v>
      </c>
    </row>
    <row r="19" customFormat="false" ht="15" hidden="false" customHeight="false" outlineLevel="0" collapsed="false">
      <c r="A19" s="2" t="s">
        <v>213</v>
      </c>
      <c r="B19" s="24" t="n">
        <v>366</v>
      </c>
      <c r="C19" s="24"/>
      <c r="D19" s="14" t="n">
        <v>0</v>
      </c>
      <c r="E19" s="20" t="n">
        <f aca="false">IF($B$8="Oct–Dec",STOR_PEAK,STOR_OFF)</f>
        <v>0.78</v>
      </c>
      <c r="F19" s="20" t="n">
        <f aca="false">INDEX(AGED_RATES,7)</f>
        <v>6.9</v>
      </c>
      <c r="G19" s="21" t="n">
        <f aca="false">IF($B$7="","",ROUND($B$7*E19+MAX($B$7*F19,AGED_MIN),4))</f>
        <v>0.7204</v>
      </c>
      <c r="H19" s="20" t="n">
        <f aca="false">IF(OR(G19="",D19=""),"",ROUND(D19*G19,2))</f>
        <v>0</v>
      </c>
      <c r="I19" s="8" t="s">
        <v>214</v>
      </c>
    </row>
    <row r="21" customFormat="false" ht="15" hidden="false" customHeight="false" outlineLevel="0" collapsed="false">
      <c r="A21" s="37" t="s">
        <v>215</v>
      </c>
      <c r="D21" s="28" t="n">
        <f aca="false">SUM(D12:D19)</f>
        <v>2380</v>
      </c>
      <c r="H21" s="41" t="n">
        <f aca="false">SUM(H12:H19)</f>
        <v>248.03</v>
      </c>
    </row>
    <row r="23" customFormat="false" ht="15" hidden="false" customHeight="false" outlineLevel="0" collapsed="false">
      <c r="A23" s="9" t="s">
        <v>216</v>
      </c>
      <c r="B23" s="9" t="s">
        <v>35</v>
      </c>
      <c r="C23" s="9"/>
      <c r="D23" s="9"/>
      <c r="E23" s="9"/>
      <c r="F23" s="9"/>
      <c r="G23" s="9"/>
      <c r="H23" s="9"/>
      <c r="I23" s="9" t="s">
        <v>60</v>
      </c>
    </row>
    <row r="24" customFormat="false" ht="15" hidden="false" customHeight="false" outlineLevel="0" collapsed="false">
      <c r="A24" s="2" t="s">
        <v>217</v>
      </c>
      <c r="B24" s="20" t="n">
        <f aca="false">IF($B$7="","",ROUND(D15*$B$7*(INDEX(AGED_RATES,4)-INDEX(AGED_RATES,3)),2))</f>
        <v>44.46</v>
      </c>
      <c r="I24" s="8" t="s">
        <v>218</v>
      </c>
    </row>
    <row r="25" customFormat="false" ht="15" hidden="false" customHeight="false" outlineLevel="0" collapsed="false">
      <c r="A25" s="2" t="s">
        <v>219</v>
      </c>
      <c r="B25" s="21" t="n">
        <f aca="false">G15</f>
        <v>0.2139</v>
      </c>
      <c r="C25" s="21" t="n">
        <f aca="false">G16</f>
        <v>0.5844</v>
      </c>
    </row>
    <row r="26" customFormat="false" ht="15" hidden="false" customHeight="false" outlineLevel="0" collapsed="false">
      <c r="A26" s="2" t="s">
        <v>220</v>
      </c>
      <c r="B26" s="24" t="n">
        <f aca="false">IF(OR(B9="",B9=0),"",ROUND(D21/(B9/30),0))</f>
        <v>79</v>
      </c>
      <c r="I26" s="8" t="s">
        <v>221</v>
      </c>
    </row>
    <row r="27" customFormat="false" ht="15" hidden="false" customHeight="false" outlineLevel="0" collapsed="false">
      <c r="A27" s="2" t="s">
        <v>93</v>
      </c>
      <c r="B27" s="2" t="str">
        <f aca="false">IF(B26="","Enter units sold",IF(B26&gt;270,"Over 270 days of cover: at this pace, units cross the cliff before they sell","Under 271 days of cover: the newest units sell before they age into it"))</f>
        <v>Under 271 days of cover: the newest units sell before they age into it</v>
      </c>
    </row>
  </sheetData>
  <dataValidations count="1">
    <dataValidation allowBlank="false" errorStyle="stop" operator="between" showDropDown="false" showErrorMessage="false" showInputMessage="false" sqref="B8" type="list">
      <formula1>SEASONS</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5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59765625" defaultRowHeight="15" customHeight="false"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9"/>
    <col collapsed="false" customWidth="true" hidden="false" outlineLevel="0" max="4" min="4" style="0" width="18"/>
    <col collapsed="false" customWidth="true" hidden="false" outlineLevel="0" max="6" min="5" style="0" width="9"/>
    <col collapsed="false" customWidth="true" hidden="false" outlineLevel="0" max="9" min="7" style="0" width="8"/>
    <col collapsed="false" customWidth="true" hidden="false" outlineLevel="0" max="10" min="10" style="0" width="10"/>
    <col collapsed="false" customWidth="true" hidden="false" outlineLevel="0" max="11" min="11" style="0" width="11"/>
    <col collapsed="false" customWidth="true" hidden="false" outlineLevel="0" max="12" min="12" style="0" width="13"/>
    <col collapsed="false" customWidth="true" hidden="false" outlineLevel="0" max="13" min="13" style="0" width="15"/>
    <col collapsed="false" customWidth="true" hidden="false" outlineLevel="0" max="16" min="14" style="0" width="10"/>
    <col collapsed="false" customWidth="true" hidden="false" outlineLevel="0" max="17" min="17" style="0" width="11"/>
    <col collapsed="false" customWidth="true" hidden="false" outlineLevel="0" max="19" min="18" style="0" width="9"/>
    <col collapsed="false" customWidth="true" hidden="false" outlineLevel="0" max="27" min="20" style="0" width="11"/>
    <col collapsed="false" customWidth="true" hidden="false" outlineLevel="0" max="28" min="28" style="0" width="12"/>
    <col collapsed="false" customWidth="true" hidden="false" outlineLevel="0" max="29" min="29" style="0" width="10"/>
    <col collapsed="false" customWidth="true" hidden="false" outlineLevel="0" max="31" min="30" style="0" width="12"/>
    <col collapsed="false" customWidth="true" hidden="false" outlineLevel="0" max="32" min="32" style="0" width="9"/>
    <col collapsed="false" customWidth="true" hidden="false" outlineLevel="0" max="33" min="33" style="0" width="3"/>
    <col collapsed="false" customWidth="true" hidden="false" outlineLevel="0" max="34" min="34" style="0" width="9"/>
    <col collapsed="false" customWidth="true" hidden="false" outlineLevel="0" max="37" min="35" style="0" width="8"/>
    <col collapsed="false" customWidth="true" hidden="false" outlineLevel="0" max="38" min="38" style="0" width="10"/>
    <col collapsed="false" customWidth="true" hidden="false" outlineLevel="0" max="40" min="39" style="0" width="8"/>
    <col collapsed="false" customWidth="true" hidden="false" outlineLevel="0" max="42" min="41" style="0" width="10"/>
    <col collapsed="false" customWidth="true" hidden="false" outlineLevel="0" max="45" min="43" style="0" width="11"/>
    <col collapsed="false" customWidth="true" hidden="false" outlineLevel="0" max="47" min="46" style="0" width="10"/>
    <col collapsed="false" customWidth="true" hidden="false" outlineLevel="0" max="51" min="48" style="0" width="11"/>
    <col collapsed="false" customWidth="true" hidden="false" outlineLevel="0" max="52" min="52" style="0" width="10"/>
  </cols>
  <sheetData>
    <row r="1" customFormat="false" ht="19.7" hidden="false" customHeight="false" outlineLevel="0" collapsed="false">
      <c r="A1" s="1" t="s">
        <v>222</v>
      </c>
    </row>
    <row r="2" customFormat="false" ht="15" hidden="false" customHeight="false" outlineLevel="0" collapsed="false">
      <c r="A2" s="8" t="s">
        <v>223</v>
      </c>
    </row>
    <row r="3" customFormat="false" ht="15" hidden="false" customHeight="false" outlineLevel="0" collapsed="false">
      <c r="A3" s="8" t="s">
        <v>224</v>
      </c>
    </row>
    <row r="4" customFormat="false" ht="15" hidden="false" customHeight="false" outlineLevel="0" collapsed="false">
      <c r="AH4" s="42" t="s">
        <v>225</v>
      </c>
    </row>
    <row r="6" customFormat="false" ht="54" hidden="false" customHeight="true" outlineLevel="0" collapsed="false">
      <c r="A6" s="9" t="s">
        <v>226</v>
      </c>
      <c r="B6" s="9" t="s">
        <v>227</v>
      </c>
      <c r="C6" s="9" t="s">
        <v>40</v>
      </c>
      <c r="D6" s="9" t="s">
        <v>42</v>
      </c>
      <c r="E6" s="9" t="s">
        <v>228</v>
      </c>
      <c r="F6" s="9" t="s">
        <v>229</v>
      </c>
      <c r="G6" s="9" t="s">
        <v>47</v>
      </c>
      <c r="H6" s="9" t="s">
        <v>49</v>
      </c>
      <c r="I6" s="9" t="s">
        <v>50</v>
      </c>
      <c r="J6" s="9" t="s">
        <v>230</v>
      </c>
      <c r="K6" s="9" t="s">
        <v>231</v>
      </c>
      <c r="L6" s="9" t="s">
        <v>232</v>
      </c>
      <c r="M6" s="9" t="s">
        <v>69</v>
      </c>
      <c r="N6" s="9" t="s">
        <v>67</v>
      </c>
      <c r="O6" s="9" t="s">
        <v>233</v>
      </c>
      <c r="P6" s="9" t="s">
        <v>234</v>
      </c>
      <c r="Q6" s="9" t="s">
        <v>235</v>
      </c>
      <c r="R6" s="9" t="s">
        <v>236</v>
      </c>
      <c r="S6" s="9" t="s">
        <v>237</v>
      </c>
      <c r="T6" s="9" t="s">
        <v>238</v>
      </c>
      <c r="U6" s="9" t="s">
        <v>239</v>
      </c>
      <c r="V6" s="9" t="s">
        <v>240</v>
      </c>
      <c r="W6" s="9" t="s">
        <v>241</v>
      </c>
      <c r="X6" s="9" t="s">
        <v>242</v>
      </c>
      <c r="Y6" s="9" t="s">
        <v>243</v>
      </c>
      <c r="Z6" s="9" t="s">
        <v>244</v>
      </c>
      <c r="AA6" s="9" t="s">
        <v>245</v>
      </c>
      <c r="AB6" s="9" t="s">
        <v>246</v>
      </c>
      <c r="AC6" s="9" t="s">
        <v>247</v>
      </c>
      <c r="AD6" s="9" t="s">
        <v>248</v>
      </c>
      <c r="AE6" s="9" t="s">
        <v>249</v>
      </c>
      <c r="AF6" s="9" t="s">
        <v>250</v>
      </c>
      <c r="AG6" s="9"/>
      <c r="AH6" s="9" t="s">
        <v>251</v>
      </c>
      <c r="AI6" s="9" t="s">
        <v>252</v>
      </c>
      <c r="AJ6" s="9" t="s">
        <v>253</v>
      </c>
      <c r="AK6" s="9" t="s">
        <v>254</v>
      </c>
      <c r="AL6" s="9" t="s">
        <v>65</v>
      </c>
      <c r="AM6" s="9" t="s">
        <v>255</v>
      </c>
      <c r="AN6" s="9" t="s">
        <v>74</v>
      </c>
      <c r="AO6" s="9" t="s">
        <v>256</v>
      </c>
      <c r="AP6" s="9" t="s">
        <v>257</v>
      </c>
      <c r="AQ6" s="9" t="s">
        <v>258</v>
      </c>
      <c r="AR6" s="9" t="s">
        <v>259</v>
      </c>
      <c r="AS6" s="9" t="s">
        <v>260</v>
      </c>
      <c r="AT6" s="9" t="s">
        <v>261</v>
      </c>
      <c r="AU6" s="9" t="s">
        <v>262</v>
      </c>
      <c r="AV6" s="9" t="s">
        <v>263</v>
      </c>
      <c r="AW6" s="9" t="s">
        <v>264</v>
      </c>
      <c r="AX6" s="9" t="s">
        <v>265</v>
      </c>
      <c r="AY6" s="9" t="s">
        <v>266</v>
      </c>
      <c r="AZ6" s="9" t="s">
        <v>267</v>
      </c>
    </row>
    <row r="7" customFormat="false" ht="15" hidden="false" customHeight="false" outlineLevel="0" collapsed="false">
      <c r="A7" s="10" t="s">
        <v>268</v>
      </c>
      <c r="B7" s="10" t="s">
        <v>38</v>
      </c>
      <c r="C7" s="12" t="n">
        <v>14.99</v>
      </c>
      <c r="D7" s="10" t="s">
        <v>43</v>
      </c>
      <c r="E7" s="10" t="n">
        <v>12.6</v>
      </c>
      <c r="F7" s="10"/>
      <c r="G7" s="10" t="n">
        <v>9</v>
      </c>
      <c r="H7" s="10" t="n">
        <v>6</v>
      </c>
      <c r="I7" s="10" t="n">
        <v>3</v>
      </c>
      <c r="J7" s="10" t="n">
        <v>2400</v>
      </c>
      <c r="K7" s="10"/>
      <c r="L7" s="12"/>
      <c r="M7" s="2" t="str">
        <f aca="false">IF(OR(N7="",AI7=""),"",IF(AND(N7&lt;=SS_MAX,AI7&lt;=SS_L,AJ7&lt;=SS_M,AK7&lt;=SS_S),"Small standard",IF(AND(N7&lt;=LS_MAX,AI7&lt;=LS_L,AJ7&lt;=LS_M,AK7&lt;=LS_S),"Large standard","Oversize")))</f>
        <v>Large standard</v>
      </c>
      <c r="N7" s="16" t="n">
        <f aca="false">IF(AH7="","",IF(AL7="",AH7,MAX(AH7,AL7)))</f>
        <v>12.6</v>
      </c>
      <c r="O7" s="21" t="n">
        <f aca="false">IF(OR(N7="",AM7="",M7=""),"",IF(M7="Small standard",IF(N7&gt;SS_MAX,"",ROUND(INDEX(SS_FEES,SUMPRODUCT(--(SS_EDGES&lt;N7))+1,0+AM7)*(1+FUEL),4)),IF(M7="Large standard",IF(N7&gt;LS_MAX,"",ROUND(IF(N7&lt;=OVER3_FROM,INDEX(LS_FEES,SUMPRODUCT(--(LS_EDGES&lt;N7))+1,0+AM7),INDEX(OVER3_BASE,1,0+AM7)+OVER3_PER4*CEILING((N7-OVER3_FROM)/4,1))*(1+FUEL),4)),"")))</f>
        <v>4.761</v>
      </c>
      <c r="P7" s="21" t="n">
        <f aca="false">IF(OR(N7="",AM7="",M7=""),"",IF(M7="Small standard",IF(N7&gt;SS_MAX,"",ROUND(INDEX(SS_FEES,SUMPRODUCT(--(SS_EDGES&lt;N7))+1,3+AM7)*(1+FUEL),4)),IF(M7="Large standard",IF(N7&gt;LS_MAX,"",ROUND(IF(N7&lt;=OVER3_FROM,INDEX(LS_FEES,SUMPRODUCT(--(LS_EDGES&lt;N7))+1,3+AM7),INDEX(OVER3_BASE,1,3+AM7)+OVER3_PER4*CEILING((N7-OVER3_FROM)/4,1))*(1+FUEL),4)),"")))</f>
        <v>5.0612</v>
      </c>
      <c r="Q7" s="20" t="str">
        <f aca="true">IF(OR(L7="",O7=""),"",ROUND(L7-IF(AND(TODAY()&gt;=PEAK_FROM,TODAY()&lt;=PEAK_TO),P7,O7),2))</f>
        <v/>
      </c>
      <c r="R7" s="16" t="n">
        <f aca="false">IF(N7="","",IF(M7="Small standard",IF(SUMPRODUCT(--(SS_EDGES&lt;N7))=0,"",INDEX(SS_EDGES,SUMPRODUCT(--(SS_EDGES&lt;N7)))),IF(M7="Large standard",IF(N7&gt;OVER3_FROM,OVER3_FROM+4*(CEILING((N7-OVER3_FROM)/4,1)-1),IF(SUMPRODUCT(--(LS_EDGES&lt;N7))=0,"",INDEX(LS_EDGES,SUMPRODUCT(--(LS_EDGES&lt;N7))))),"")))</f>
        <v>12</v>
      </c>
      <c r="S7" s="22" t="n">
        <f aca="false">IF(R7="","",ROUND(N7-R7,3))</f>
        <v>0.6</v>
      </c>
      <c r="T7" s="21" t="n">
        <f aca="false">IF(OR(R7="",O7="",AO7=""),"",IF(S7&gt;MAX_SHAVE,"",IF(ROUND(O7-AO7,4)&lt;MIN_UNIT,"",ROUND(O7-AO7,4))))</f>
        <v>0.414</v>
      </c>
      <c r="U7" s="21" t="str">
        <f aca="false">IF(OR(AQ7="",O7=""),"",IF(ROUND(ROUND(O7-AQ7,4)-AS7,4)&lt;=MIN_UNIT,"",ROUND(ROUND(O7-AQ7,4)-AS7,4)))</f>
        <v/>
      </c>
      <c r="V7" s="21" t="str">
        <f aca="false">IF(OR(AV7="",O7=""),"",IF(AND(AT7=1,AU7&lt;=MAX_ENV),IF(ROUND(O7-AV7,4)&lt;MIN_UNIT,"",ROUND(O7-AV7,4)),""))</f>
        <v/>
      </c>
      <c r="W7" s="21" t="str">
        <f aca="false">IF(OR(AX7="",O7=""),"",IF(AL7&gt;=AH7*MIN_DIM_RATIO,IF(ROUND(O7-AX7,4)&lt;MIN_UNIT,"",ROUND(O7-AX7,4)),""))</f>
        <v/>
      </c>
      <c r="X7" s="21" t="n">
        <f aca="false">IF(OR(R7="",P7="",AP7=""),"",IF(S7&gt;MAX_SHAVE,"",IF(ROUND(P7-AP7,4)&lt;MIN_UNIT,"",ROUND(P7-AP7,4))))</f>
        <v>0.4244</v>
      </c>
      <c r="Y7" s="21" t="str">
        <f aca="false">IF(OR(AR7="",P7=""),"",IF(ROUND(ROUND(P7-AR7,4)-AS7,4)&lt;=MIN_UNIT,"",ROUND(ROUND(P7-AR7,4)-AS7,4)))</f>
        <v/>
      </c>
      <c r="Z7" s="21" t="str">
        <f aca="false">IF(OR(AW7="",P7=""),"",IF(AND(AT7=1,AU7&lt;=MAX_ENV),IF(ROUND(P7-AW7,4)&lt;MIN_UNIT,"",ROUND(P7-AW7,4)),""))</f>
        <v/>
      </c>
      <c r="AA7" s="21" t="str">
        <f aca="false">IF(OR(AY7="",P7=""),"",IF(AL7&gt;=AH7*MIN_DIM_RATIO,IF(ROUND(P7-AY7,4)&lt;MIN_UNIT,"",ROUND(P7-AY7,4)),""))</f>
        <v/>
      </c>
      <c r="AB7" s="2" t="str">
        <f aca="false">IF(COUNT(T7:W7)=0,"",CHOOSE(MATCH(MAX(T7:W7),T7:W7,0),"Weight","Price","Size tier","Box"))</f>
        <v>Weight</v>
      </c>
      <c r="AC7" s="24" t="n">
        <f aca="false">IF(K7&lt;&gt;"",K7,AZ7)</f>
        <v>927.5</v>
      </c>
      <c r="AD7" s="25" t="n">
        <f aca="false">IF(OR(AB7="",AC7=""),"",ROUND(AC7*IF(K7&lt;&gt;"",1,U_LOW)*((12-PEAK_MONTHS)*MAX(T7:W7)+PEAK_MONTHS*N(INDEX(X7:AA7,MATCH(MAX(T7:W7),T7:W7,0)))),0))</f>
        <v>2318</v>
      </c>
      <c r="AE7" s="25" t="n">
        <f aca="false">IF(OR(AB7="",AC7=""),"",ROUND(AC7*IF(K7&lt;&gt;"",1,U_HIGH)*((12-PEAK_MONTHS)*MAX(T7:W7)+PEAK_MONTHS*N(INDEX(X7:AA7,MATCH(MAX(T7:W7),T7:W7,0)))),0))</f>
        <v>6955</v>
      </c>
      <c r="AF7" s="18" t="n">
        <f aca="false">IF(AD7="","",RANK(AD7,$AD$7:$AD$506))</f>
        <v>1</v>
      </c>
      <c r="AH7" s="16" t="n">
        <f aca="false">IF(E7&lt;&gt;"",E7,IF(F7&lt;&gt;"",ROUND(F7*16,3),""))</f>
        <v>12.6</v>
      </c>
      <c r="AI7" s="16" t="n">
        <f aca="false">IF(COUNT(G7:I7)&lt;3,"",ROUND(LARGE(G7:I7,1),2))</f>
        <v>9</v>
      </c>
      <c r="AJ7" s="16" t="n">
        <f aca="false">IF(COUNT(G7:I7)&lt;3,"",ROUND(LARGE(G7:I7,2),2))</f>
        <v>6</v>
      </c>
      <c r="AK7" s="16" t="n">
        <f aca="false">IF(COUNT(G7:I7)&lt;3,"",ROUND(SMALL(G7:I7,1),2))</f>
        <v>3</v>
      </c>
      <c r="AL7" s="16" t="str">
        <f aca="false">IF(AI7="","",IF(AI7*AJ7*AK7&lt;DIM_MIN_CUIN,"",ROUND(AI7*AJ7*AK7/DIM_DIV*16,2)))</f>
        <v/>
      </c>
      <c r="AM7" s="18" t="n">
        <f aca="false">IF(C7="","",IF(C7&lt;BAND_LO,1,IF(C7&lt;=BAND_HI,2,3)))</f>
        <v>2</v>
      </c>
      <c r="AN7" s="19" t="n">
        <f aca="false">IF(C7="","",IFERROR(INDEX(CAT_REF,MATCH(D7,CATS,0)),REF_DEFAULT))</f>
        <v>0.15</v>
      </c>
      <c r="AO7" s="21" t="n">
        <f aca="false">IF(OR(R7="",AM7="",M7=""),"",IF(M7="Small standard",IF(R7&gt;SS_MAX,"",ROUND(INDEX(SS_FEES,SUMPRODUCT(--(SS_EDGES&lt;R7))+1,0+AM7)*(1+FUEL),4)),IF(M7="Large standard",IF(R7&gt;LS_MAX,"",ROUND(IF(R7&lt;=OVER3_FROM,INDEX(LS_FEES,SUMPRODUCT(--(LS_EDGES&lt;R7))+1,0+AM7),INDEX(OVER3_BASE,1,0+AM7)+OVER3_PER4*CEILING((R7-OVER3_FROM)/4,1))*(1+FUEL),4)),"")))</f>
        <v>4.347</v>
      </c>
      <c r="AP7" s="21" t="n">
        <f aca="false">IF(OR(R7="",AM7="",M7=""),"",IF(M7="Small standard",IF(R7&gt;SS_MAX,"",ROUND(INDEX(SS_FEES,SUMPRODUCT(--(SS_EDGES&lt;R7))+1,3+AM7)*(1+FUEL),4)),IF(M7="Large standard",IF(R7&gt;LS_MAX,"",ROUND(IF(R7&lt;=OVER3_FROM,INDEX(LS_FEES,SUMPRODUCT(--(LS_EDGES&lt;R7))+1,3+AM7),INDEX(OVER3_BASE,1,3+AM7)+OVER3_PER4*CEILING((R7-OVER3_FROM)/4,1))*(1+FUEL),4)),"")))</f>
        <v>4.6368</v>
      </c>
      <c r="AQ7" s="21" t="n">
        <f aca="false">IF(OR(AM7="",AM7=1),"",IF(OR(N7="",(AM7-1)="",M7=""),"",IF(M7="Small standard",IF(N7&gt;SS_MAX,"",ROUND(INDEX(SS_FEES,SUMPRODUCT(--(SS_EDGES&lt;N7))+1,0+(AM7-1))*(1+FUEL),4)),IF(M7="Large standard",IF(N7&gt;LS_MAX,"",ROUND(IF(N7&lt;=OVER3_FROM,INDEX(LS_FEES,SUMPRODUCT(--(LS_EDGES&lt;N7))+1,0+(AM7-1)),INDEX(OVER3_BASE,1,0+(AM7-1))+OVER3_PER4*CEILING((N7-OVER3_FROM)/4,1))*(1+FUEL),4)),""))))</f>
        <v>3.9123</v>
      </c>
      <c r="AR7" s="21" t="n">
        <f aca="false">IF(OR(AM7="",AM7=1),"",IF(OR(N7="",(AM7-1)="",M7=""),"",IF(M7="Small standard",IF(N7&gt;SS_MAX,"",ROUND(INDEX(SS_FEES,SUMPRODUCT(--(SS_EDGES&lt;N7))+1,3+(AM7-1))*(1+FUEL),4)),IF(M7="Large standard",IF(N7&gt;LS_MAX,"",ROUND(IF(N7&lt;=OVER3_FROM,INDEX(LS_FEES,SUMPRODUCT(--(LS_EDGES&lt;N7))+1,3+(AM7-1)),INDEX(OVER3_BASE,1,3+(AM7-1))+OVER3_PER4*CEILING((N7-OVER3_FROM)/4,1))*(1+FUEL),4)),""))))</f>
        <v>4.2125</v>
      </c>
      <c r="AS7" s="21" t="n">
        <f aca="false">IF(OR(AM7="",AM7=1),"",(C7-(IF(AM7=2,BAND_LO,BAND_HI)-0.01))*(1-AN7))</f>
        <v>4.25</v>
      </c>
      <c r="AT7" s="18" t="n">
        <f aca="false">IF(AI7="","",(AI7&gt;SS_L)+(AJ7&gt;SS_M)+(AK7&gt;SS_S))</f>
        <v>1</v>
      </c>
      <c r="AU7" s="23" t="n">
        <f aca="false">IF(OR(AT7="",AT7&lt;&gt;1),"",MAX(AI7/SS_L,AJ7/SS_M,AK7/SS_S))</f>
        <v>4</v>
      </c>
      <c r="AV7" s="21" t="n">
        <f aca="false">IF(OR(M7&lt;&gt;"Large standard",N7="",N7&gt;SS_MAX),"",IF(OR(N7="",AM7="","Small standard"=""),"",IF("Small standard"="Small standard",IF(N7&gt;SS_MAX,"",ROUND(INDEX(SS_FEES,SUMPRODUCT(--(SS_EDGES&lt;N7))+1,0+AM7)*(1+FUEL),4)),IF("Small standard"="Large standard",IF(N7&gt;LS_MAX,"",ROUND(IF(N7&lt;=OVER3_FROM,INDEX(LS_FEES,SUMPRODUCT(--(LS_EDGES&lt;N7))+1,0+AM7),INDEX(OVER3_BASE,1,0+AM7)+OVER3_PER4*CEILING((N7-OVER3_FROM)/4,1))*(1+FUEL),4)),""))))</f>
        <v>4.0469</v>
      </c>
      <c r="AW7" s="21" t="n">
        <f aca="false">IF(OR(M7&lt;&gt;"Large standard",N7="",N7&gt;SS_MAX),"",IF(OR(N7="",AM7="","Small standard"=""),"",IF("Small standard"="Small standard",IF(N7&gt;SS_MAX,"",ROUND(INDEX(SS_FEES,SUMPRODUCT(--(SS_EDGES&lt;N7))+1,3+AM7)*(1+FUEL),4)),IF("Small standard"="Large standard",IF(N7&gt;LS_MAX,"",ROUND(IF(N7&lt;=OVER3_FROM,INDEX(LS_FEES,SUMPRODUCT(--(LS_EDGES&lt;N7))+1,3+AM7),INDEX(OVER3_BASE,1,3+AM7)+OVER3_PER4*CEILING((N7-OVER3_FROM)/4,1))*(1+FUEL),4)),""))))</f>
        <v>4.2746</v>
      </c>
      <c r="AX7" s="21" t="str">
        <f aca="false">IF(OR(AL7="",AH7=""),"",IF(OR(AH7="",AM7="",M7=""),"",IF(M7="Small standard",IF(AH7&gt;SS_MAX,"",ROUND(INDEX(SS_FEES,SUMPRODUCT(--(SS_EDGES&lt;AH7))+1,0+AM7)*(1+FUEL),4)),IF(M7="Large standard",IF(AH7&gt;LS_MAX,"",ROUND(IF(AH7&lt;=OVER3_FROM,INDEX(LS_FEES,SUMPRODUCT(--(LS_EDGES&lt;AH7))+1,0+AM7),INDEX(OVER3_BASE,1,0+AM7)+OVER3_PER4*CEILING((AH7-OVER3_FROM)/4,1))*(1+FUEL),4)),""))))</f>
        <v/>
      </c>
      <c r="AY7" s="21" t="str">
        <f aca="false">IF(OR(AL7="",AH7=""),"",IF(OR(AH7="",AM7="",M7=""),"",IF(M7="Small standard",IF(AH7&gt;SS_MAX,"",ROUND(INDEX(SS_FEES,SUMPRODUCT(--(SS_EDGES&lt;AH7))+1,3+AM7)*(1+FUEL),4)),IF(M7="Large standard",IF(AH7&gt;LS_MAX,"",ROUND(IF(AH7&lt;=OVER3_FROM,INDEX(LS_FEES,SUMPRODUCT(--(LS_EDGES&lt;AH7))+1,3+AM7),INDEX(OVER3_BASE,1,3+AM7)+OVER3_PER4*CEILING((AH7-OVER3_FROM)/4,1))*(1+FUEL),4)),""))))</f>
        <v/>
      </c>
      <c r="AZ7" s="24" t="n">
        <f aca="false">IF(OR(J7="",J7&lt;1),"",ROUND(IFERROR(INDEX(CAT_SCALE,MATCH(D7,CATS,0)),UC_DEFAULT)*IF(J7&gt;=UC_KNEE,10^(UC_A-UC_B*LOG10(J7)),10^(UC_A-UC_B*LOG10(UC_KNEE))*(UC_KNEE/J7)^UC_HEXP),1))</f>
        <v>927.5</v>
      </c>
    </row>
    <row r="8" customFormat="false" ht="15" hidden="false" customHeight="false" outlineLevel="0" collapsed="false">
      <c r="A8" s="10"/>
      <c r="B8" s="10"/>
      <c r="C8" s="12"/>
      <c r="D8" s="10"/>
      <c r="E8" s="10"/>
      <c r="F8" s="10"/>
      <c r="G8" s="10"/>
      <c r="H8" s="10"/>
      <c r="I8" s="10"/>
      <c r="J8" s="10"/>
      <c r="K8" s="10"/>
      <c r="L8" s="12"/>
      <c r="M8" s="2" t="str">
        <f aca="false">IF(OR(N8="",AI8=""),"",IF(AND(N8&lt;=SS_MAX,AI8&lt;=SS_L,AJ8&lt;=SS_M,AK8&lt;=SS_S),"Small standard",IF(AND(N8&lt;=LS_MAX,AI8&lt;=LS_L,AJ8&lt;=LS_M,AK8&lt;=LS_S),"Large standard","Oversize")))</f>
        <v/>
      </c>
      <c r="N8" s="16" t="str">
        <f aca="false">IF(AH8="","",IF(AL8="",AH8,MAX(AH8,AL8)))</f>
        <v/>
      </c>
      <c r="O8" s="21" t="str">
        <f aca="false">IF(OR(N8="",AM8="",M8=""),"",IF(M8="Small standard",IF(N8&gt;SS_MAX,"",ROUND(INDEX(SS_FEES,SUMPRODUCT(--(SS_EDGES&lt;N8))+1,0+AM8)*(1+FUEL),4)),IF(M8="Large standard",IF(N8&gt;LS_MAX,"",ROUND(IF(N8&lt;=OVER3_FROM,INDEX(LS_FEES,SUMPRODUCT(--(LS_EDGES&lt;N8))+1,0+AM8),INDEX(OVER3_BASE,1,0+AM8)+OVER3_PER4*CEILING((N8-OVER3_FROM)/4,1))*(1+FUEL),4)),"")))</f>
        <v/>
      </c>
      <c r="P8" s="21" t="str">
        <f aca="false">IF(OR(N8="",AM8="",M8=""),"",IF(M8="Small standard",IF(N8&gt;SS_MAX,"",ROUND(INDEX(SS_FEES,SUMPRODUCT(--(SS_EDGES&lt;N8))+1,3+AM8)*(1+FUEL),4)),IF(M8="Large standard",IF(N8&gt;LS_MAX,"",ROUND(IF(N8&lt;=OVER3_FROM,INDEX(LS_FEES,SUMPRODUCT(--(LS_EDGES&lt;N8))+1,3+AM8),INDEX(OVER3_BASE,1,3+AM8)+OVER3_PER4*CEILING((N8-OVER3_FROM)/4,1))*(1+FUEL),4)),"")))</f>
        <v/>
      </c>
      <c r="Q8" s="20" t="str">
        <f aca="true">IF(OR(L8="",O8=""),"",ROUND(L8-IF(AND(TODAY()&gt;=PEAK_FROM,TODAY()&lt;=PEAK_TO),P8,O8),2))</f>
        <v/>
      </c>
      <c r="R8" s="16" t="str">
        <f aca="false">IF(N8="","",IF(M8="Small standard",IF(SUMPRODUCT(--(SS_EDGES&lt;N8))=0,"",INDEX(SS_EDGES,SUMPRODUCT(--(SS_EDGES&lt;N8)))),IF(M8="Large standard",IF(N8&gt;OVER3_FROM,OVER3_FROM+4*(CEILING((N8-OVER3_FROM)/4,1)-1),IF(SUMPRODUCT(--(LS_EDGES&lt;N8))=0,"",INDEX(LS_EDGES,SUMPRODUCT(--(LS_EDGES&lt;N8))))),"")))</f>
        <v/>
      </c>
      <c r="S8" s="22" t="str">
        <f aca="false">IF(R8="","",ROUND(N8-R8,3))</f>
        <v/>
      </c>
      <c r="T8" s="21" t="str">
        <f aca="false">IF(OR(R8="",O8="",AO8=""),"",IF(S8&gt;MAX_SHAVE,"",IF(ROUND(O8-AO8,4)&lt;MIN_UNIT,"",ROUND(O8-AO8,4))))</f>
        <v/>
      </c>
      <c r="U8" s="21" t="str">
        <f aca="false">IF(OR(AQ8="",O8=""),"",IF(ROUND(ROUND(O8-AQ8,4)-AS8,4)&lt;=MIN_UNIT,"",ROUND(ROUND(O8-AQ8,4)-AS8,4)))</f>
        <v/>
      </c>
      <c r="V8" s="21" t="str">
        <f aca="false">IF(OR(AV8="",O8=""),"",IF(AND(AT8=1,AU8&lt;=MAX_ENV),IF(ROUND(O8-AV8,4)&lt;MIN_UNIT,"",ROUND(O8-AV8,4)),""))</f>
        <v/>
      </c>
      <c r="W8" s="21" t="str">
        <f aca="false">IF(OR(AX8="",O8=""),"",IF(AL8&gt;=AH8*MIN_DIM_RATIO,IF(ROUND(O8-AX8,4)&lt;MIN_UNIT,"",ROUND(O8-AX8,4)),""))</f>
        <v/>
      </c>
      <c r="X8" s="21" t="str">
        <f aca="false">IF(OR(R8="",P8="",AP8=""),"",IF(S8&gt;MAX_SHAVE,"",IF(ROUND(P8-AP8,4)&lt;MIN_UNIT,"",ROUND(P8-AP8,4))))</f>
        <v/>
      </c>
      <c r="Y8" s="21" t="str">
        <f aca="false">IF(OR(AR8="",P8=""),"",IF(ROUND(ROUND(P8-AR8,4)-AS8,4)&lt;=MIN_UNIT,"",ROUND(ROUND(P8-AR8,4)-AS8,4)))</f>
        <v/>
      </c>
      <c r="Z8" s="21" t="str">
        <f aca="false">IF(OR(AW8="",P8=""),"",IF(AND(AT8=1,AU8&lt;=MAX_ENV),IF(ROUND(P8-AW8,4)&lt;MIN_UNIT,"",ROUND(P8-AW8,4)),""))</f>
        <v/>
      </c>
      <c r="AA8" s="21" t="str">
        <f aca="false">IF(OR(AY8="",P8=""),"",IF(AL8&gt;=AH8*MIN_DIM_RATIO,IF(ROUND(P8-AY8,4)&lt;MIN_UNIT,"",ROUND(P8-AY8,4)),""))</f>
        <v/>
      </c>
      <c r="AB8" s="2" t="str">
        <f aca="false">IF(COUNT(T8:W8)=0,"",CHOOSE(MATCH(MAX(T8:W8),T8:W8,0),"Weight","Price","Size tier","Box"))</f>
        <v/>
      </c>
      <c r="AC8" s="24" t="str">
        <f aca="false">IF(K8&lt;&gt;"",K8,AZ8)</f>
        <v/>
      </c>
      <c r="AD8" s="25" t="str">
        <f aca="false">IF(OR(AB8="",AC8=""),"",ROUND(AC8*IF(K8&lt;&gt;"",1,U_LOW)*((12-PEAK_MONTHS)*MAX(T8:W8)+PEAK_MONTHS*N(INDEX(X8:AA8,MATCH(MAX(T8:W8),T8:W8,0)))),0))</f>
        <v/>
      </c>
      <c r="AE8" s="25" t="str">
        <f aca="false">IF(OR(AB8="",AC8=""),"",ROUND(AC8*IF(K8&lt;&gt;"",1,U_HIGH)*((12-PEAK_MONTHS)*MAX(T8:W8)+PEAK_MONTHS*N(INDEX(X8:AA8,MATCH(MAX(T8:W8),T8:W8,0)))),0))</f>
        <v/>
      </c>
      <c r="AF8" s="18" t="str">
        <f aca="false">IF(AD8="","",RANK(AD8,$AD$7:$AD$506))</f>
        <v/>
      </c>
      <c r="AH8" s="16" t="str">
        <f aca="false">IF(E8&lt;&gt;"",E8,IF(F8&lt;&gt;"",ROUND(F8*16,3),""))</f>
        <v/>
      </c>
      <c r="AI8" s="16" t="str">
        <f aca="false">IF(COUNT(G8:I8)&lt;3,"",ROUND(LARGE(G8:I8,1),2))</f>
        <v/>
      </c>
      <c r="AJ8" s="16" t="str">
        <f aca="false">IF(COUNT(G8:I8)&lt;3,"",ROUND(LARGE(G8:I8,2),2))</f>
        <v/>
      </c>
      <c r="AK8" s="16" t="str">
        <f aca="false">IF(COUNT(G8:I8)&lt;3,"",ROUND(SMALL(G8:I8,1),2))</f>
        <v/>
      </c>
      <c r="AL8" s="16" t="str">
        <f aca="false">IF(AI8="","",IF(AI8*AJ8*AK8&lt;DIM_MIN_CUIN,"",ROUND(AI8*AJ8*AK8/DIM_DIV*16,2)))</f>
        <v/>
      </c>
      <c r="AM8" s="18" t="str">
        <f aca="false">IF(C8="","",IF(C8&lt;BAND_LO,1,IF(C8&lt;=BAND_HI,2,3)))</f>
        <v/>
      </c>
      <c r="AN8" s="19" t="str">
        <f aca="false">IF(C8="","",IFERROR(INDEX(CAT_REF,MATCH(D8,CATS,0)),REF_DEFAULT))</f>
        <v/>
      </c>
      <c r="AO8" s="21" t="str">
        <f aca="false">IF(OR(R8="",AM8="",M8=""),"",IF(M8="Small standard",IF(R8&gt;SS_MAX,"",ROUND(INDEX(SS_FEES,SUMPRODUCT(--(SS_EDGES&lt;R8))+1,0+AM8)*(1+FUEL),4)),IF(M8="Large standard",IF(R8&gt;LS_MAX,"",ROUND(IF(R8&lt;=OVER3_FROM,INDEX(LS_FEES,SUMPRODUCT(--(LS_EDGES&lt;R8))+1,0+AM8),INDEX(OVER3_BASE,1,0+AM8)+OVER3_PER4*CEILING((R8-OVER3_FROM)/4,1))*(1+FUEL),4)),"")))</f>
        <v/>
      </c>
      <c r="AP8" s="21" t="str">
        <f aca="false">IF(OR(R8="",AM8="",M8=""),"",IF(M8="Small standard",IF(R8&gt;SS_MAX,"",ROUND(INDEX(SS_FEES,SUMPRODUCT(--(SS_EDGES&lt;R8))+1,3+AM8)*(1+FUEL),4)),IF(M8="Large standard",IF(R8&gt;LS_MAX,"",ROUND(IF(R8&lt;=OVER3_FROM,INDEX(LS_FEES,SUMPRODUCT(--(LS_EDGES&lt;R8))+1,3+AM8),INDEX(OVER3_BASE,1,3+AM8)+OVER3_PER4*CEILING((R8-OVER3_FROM)/4,1))*(1+FUEL),4)),"")))</f>
        <v/>
      </c>
      <c r="AQ8" s="21" t="str">
        <f aca="false">IF(OR(AM8="",AM8=1),"",IF(OR(N8="",(AM8-1)="",M8=""),"",IF(M8="Small standard",IF(N8&gt;SS_MAX,"",ROUND(INDEX(SS_FEES,SUMPRODUCT(--(SS_EDGES&lt;N8))+1,0+(AM8-1))*(1+FUEL),4)),IF(M8="Large standard",IF(N8&gt;LS_MAX,"",ROUND(IF(N8&lt;=OVER3_FROM,INDEX(LS_FEES,SUMPRODUCT(--(LS_EDGES&lt;N8))+1,0+(AM8-1)),INDEX(OVER3_BASE,1,0+(AM8-1))+OVER3_PER4*CEILING((N8-OVER3_FROM)/4,1))*(1+FUEL),4)),""))))</f>
        <v/>
      </c>
      <c r="AR8" s="21" t="str">
        <f aca="false">IF(OR(AM8="",AM8=1),"",IF(OR(N8="",(AM8-1)="",M8=""),"",IF(M8="Small standard",IF(N8&gt;SS_MAX,"",ROUND(INDEX(SS_FEES,SUMPRODUCT(--(SS_EDGES&lt;N8))+1,3+(AM8-1))*(1+FUEL),4)),IF(M8="Large standard",IF(N8&gt;LS_MAX,"",ROUND(IF(N8&lt;=OVER3_FROM,INDEX(LS_FEES,SUMPRODUCT(--(LS_EDGES&lt;N8))+1,3+(AM8-1)),INDEX(OVER3_BASE,1,3+(AM8-1))+OVER3_PER4*CEILING((N8-OVER3_FROM)/4,1))*(1+FUEL),4)),""))))</f>
        <v/>
      </c>
      <c r="AS8" s="21" t="str">
        <f aca="false">IF(OR(AM8="",AM8=1),"",(C8-(IF(AM8=2,BAND_LO,BAND_HI)-0.01))*(1-AN8))</f>
        <v/>
      </c>
      <c r="AT8" s="18" t="str">
        <f aca="false">IF(AI8="","",(AI8&gt;SS_L)+(AJ8&gt;SS_M)+(AK8&gt;SS_S))</f>
        <v/>
      </c>
      <c r="AU8" s="23" t="str">
        <f aca="false">IF(OR(AT8="",AT8&lt;&gt;1),"",MAX(AI8/SS_L,AJ8/SS_M,AK8/SS_S))</f>
        <v/>
      </c>
      <c r="AV8" s="21" t="str">
        <f aca="false">IF(OR(M8&lt;&gt;"Large standard",N8="",N8&gt;SS_MAX),"",IF(OR(N8="",AM8="","Small standard"=""),"",IF("Small standard"="Small standard",IF(N8&gt;SS_MAX,"",ROUND(INDEX(SS_FEES,SUMPRODUCT(--(SS_EDGES&lt;N8))+1,0+AM8)*(1+FUEL),4)),IF("Small standard"="Large standard",IF(N8&gt;LS_MAX,"",ROUND(IF(N8&lt;=OVER3_FROM,INDEX(LS_FEES,SUMPRODUCT(--(LS_EDGES&lt;N8))+1,0+AM8),INDEX(OVER3_BASE,1,0+AM8)+OVER3_PER4*CEILING((N8-OVER3_FROM)/4,1))*(1+FUEL),4)),""))))</f>
        <v/>
      </c>
      <c r="AW8" s="21" t="str">
        <f aca="false">IF(OR(M8&lt;&gt;"Large standard",N8="",N8&gt;SS_MAX),"",IF(OR(N8="",AM8="","Small standard"=""),"",IF("Small standard"="Small standard",IF(N8&gt;SS_MAX,"",ROUND(INDEX(SS_FEES,SUMPRODUCT(--(SS_EDGES&lt;N8))+1,3+AM8)*(1+FUEL),4)),IF("Small standard"="Large standard",IF(N8&gt;LS_MAX,"",ROUND(IF(N8&lt;=OVER3_FROM,INDEX(LS_FEES,SUMPRODUCT(--(LS_EDGES&lt;N8))+1,3+AM8),INDEX(OVER3_BASE,1,3+AM8)+OVER3_PER4*CEILING((N8-OVER3_FROM)/4,1))*(1+FUEL),4)),""))))</f>
        <v/>
      </c>
      <c r="AX8" s="21" t="str">
        <f aca="false">IF(OR(AL8="",AH8=""),"",IF(OR(AH8="",AM8="",M8=""),"",IF(M8="Small standard",IF(AH8&gt;SS_MAX,"",ROUND(INDEX(SS_FEES,SUMPRODUCT(--(SS_EDGES&lt;AH8))+1,0+AM8)*(1+FUEL),4)),IF(M8="Large standard",IF(AH8&gt;LS_MAX,"",ROUND(IF(AH8&lt;=OVER3_FROM,INDEX(LS_FEES,SUMPRODUCT(--(LS_EDGES&lt;AH8))+1,0+AM8),INDEX(OVER3_BASE,1,0+AM8)+OVER3_PER4*CEILING((AH8-OVER3_FROM)/4,1))*(1+FUEL),4)),""))))</f>
        <v/>
      </c>
      <c r="AY8" s="21" t="str">
        <f aca="false">IF(OR(AL8="",AH8=""),"",IF(OR(AH8="",AM8="",M8=""),"",IF(M8="Small standard",IF(AH8&gt;SS_MAX,"",ROUND(INDEX(SS_FEES,SUMPRODUCT(--(SS_EDGES&lt;AH8))+1,3+AM8)*(1+FUEL),4)),IF(M8="Large standard",IF(AH8&gt;LS_MAX,"",ROUND(IF(AH8&lt;=OVER3_FROM,INDEX(LS_FEES,SUMPRODUCT(--(LS_EDGES&lt;AH8))+1,3+AM8),INDEX(OVER3_BASE,1,3+AM8)+OVER3_PER4*CEILING((AH8-OVER3_FROM)/4,1))*(1+FUEL),4)),""))))</f>
        <v/>
      </c>
      <c r="AZ8" s="24" t="str">
        <f aca="false">IF(OR(J8="",J8&lt;1),"",ROUND(IFERROR(INDEX(CAT_SCALE,MATCH(D8,CATS,0)),UC_DEFAULT)*IF(J8&gt;=UC_KNEE,10^(UC_A-UC_B*LOG10(J8)),10^(UC_A-UC_B*LOG10(UC_KNEE))*(UC_KNEE/J8)^UC_HEXP),1))</f>
        <v/>
      </c>
    </row>
    <row r="9" customFormat="false" ht="15" hidden="false" customHeight="false" outlineLevel="0" collapsed="false">
      <c r="A9" s="10"/>
      <c r="B9" s="10"/>
      <c r="C9" s="12"/>
      <c r="D9" s="10"/>
      <c r="E9" s="10"/>
      <c r="F9" s="10"/>
      <c r="G9" s="10"/>
      <c r="H9" s="10"/>
      <c r="I9" s="10"/>
      <c r="J9" s="10"/>
      <c r="K9" s="10"/>
      <c r="L9" s="12"/>
      <c r="M9" s="2" t="str">
        <f aca="false">IF(OR(N9="",AI9=""),"",IF(AND(N9&lt;=SS_MAX,AI9&lt;=SS_L,AJ9&lt;=SS_M,AK9&lt;=SS_S),"Small standard",IF(AND(N9&lt;=LS_MAX,AI9&lt;=LS_L,AJ9&lt;=LS_M,AK9&lt;=LS_S),"Large standard","Oversize")))</f>
        <v/>
      </c>
      <c r="N9" s="16" t="str">
        <f aca="false">IF(AH9="","",IF(AL9="",AH9,MAX(AH9,AL9)))</f>
        <v/>
      </c>
      <c r="O9" s="21" t="str">
        <f aca="false">IF(OR(N9="",AM9="",M9=""),"",IF(M9="Small standard",IF(N9&gt;SS_MAX,"",ROUND(INDEX(SS_FEES,SUMPRODUCT(--(SS_EDGES&lt;N9))+1,0+AM9)*(1+FUEL),4)),IF(M9="Large standard",IF(N9&gt;LS_MAX,"",ROUND(IF(N9&lt;=OVER3_FROM,INDEX(LS_FEES,SUMPRODUCT(--(LS_EDGES&lt;N9))+1,0+AM9),INDEX(OVER3_BASE,1,0+AM9)+OVER3_PER4*CEILING((N9-OVER3_FROM)/4,1))*(1+FUEL),4)),"")))</f>
        <v/>
      </c>
      <c r="P9" s="21" t="str">
        <f aca="false">IF(OR(N9="",AM9="",M9=""),"",IF(M9="Small standard",IF(N9&gt;SS_MAX,"",ROUND(INDEX(SS_FEES,SUMPRODUCT(--(SS_EDGES&lt;N9))+1,3+AM9)*(1+FUEL),4)),IF(M9="Large standard",IF(N9&gt;LS_MAX,"",ROUND(IF(N9&lt;=OVER3_FROM,INDEX(LS_FEES,SUMPRODUCT(--(LS_EDGES&lt;N9))+1,3+AM9),INDEX(OVER3_BASE,1,3+AM9)+OVER3_PER4*CEILING((N9-OVER3_FROM)/4,1))*(1+FUEL),4)),"")))</f>
        <v/>
      </c>
      <c r="Q9" s="20" t="str">
        <f aca="true">IF(OR(L9="",O9=""),"",ROUND(L9-IF(AND(TODAY()&gt;=PEAK_FROM,TODAY()&lt;=PEAK_TO),P9,O9),2))</f>
        <v/>
      </c>
      <c r="R9" s="16" t="str">
        <f aca="false">IF(N9="","",IF(M9="Small standard",IF(SUMPRODUCT(--(SS_EDGES&lt;N9))=0,"",INDEX(SS_EDGES,SUMPRODUCT(--(SS_EDGES&lt;N9)))),IF(M9="Large standard",IF(N9&gt;OVER3_FROM,OVER3_FROM+4*(CEILING((N9-OVER3_FROM)/4,1)-1),IF(SUMPRODUCT(--(LS_EDGES&lt;N9))=0,"",INDEX(LS_EDGES,SUMPRODUCT(--(LS_EDGES&lt;N9))))),"")))</f>
        <v/>
      </c>
      <c r="S9" s="22" t="str">
        <f aca="false">IF(R9="","",ROUND(N9-R9,3))</f>
        <v/>
      </c>
      <c r="T9" s="21" t="str">
        <f aca="false">IF(OR(R9="",O9="",AO9=""),"",IF(S9&gt;MAX_SHAVE,"",IF(ROUND(O9-AO9,4)&lt;MIN_UNIT,"",ROUND(O9-AO9,4))))</f>
        <v/>
      </c>
      <c r="U9" s="21" t="str">
        <f aca="false">IF(OR(AQ9="",O9=""),"",IF(ROUND(ROUND(O9-AQ9,4)-AS9,4)&lt;=MIN_UNIT,"",ROUND(ROUND(O9-AQ9,4)-AS9,4)))</f>
        <v/>
      </c>
      <c r="V9" s="21" t="str">
        <f aca="false">IF(OR(AV9="",O9=""),"",IF(AND(AT9=1,AU9&lt;=MAX_ENV),IF(ROUND(O9-AV9,4)&lt;MIN_UNIT,"",ROUND(O9-AV9,4)),""))</f>
        <v/>
      </c>
      <c r="W9" s="21" t="str">
        <f aca="false">IF(OR(AX9="",O9=""),"",IF(AL9&gt;=AH9*MIN_DIM_RATIO,IF(ROUND(O9-AX9,4)&lt;MIN_UNIT,"",ROUND(O9-AX9,4)),""))</f>
        <v/>
      </c>
      <c r="X9" s="21" t="str">
        <f aca="false">IF(OR(R9="",P9="",AP9=""),"",IF(S9&gt;MAX_SHAVE,"",IF(ROUND(P9-AP9,4)&lt;MIN_UNIT,"",ROUND(P9-AP9,4))))</f>
        <v/>
      </c>
      <c r="Y9" s="21" t="str">
        <f aca="false">IF(OR(AR9="",P9=""),"",IF(ROUND(ROUND(P9-AR9,4)-AS9,4)&lt;=MIN_UNIT,"",ROUND(ROUND(P9-AR9,4)-AS9,4)))</f>
        <v/>
      </c>
      <c r="Z9" s="21" t="str">
        <f aca="false">IF(OR(AW9="",P9=""),"",IF(AND(AT9=1,AU9&lt;=MAX_ENV),IF(ROUND(P9-AW9,4)&lt;MIN_UNIT,"",ROUND(P9-AW9,4)),""))</f>
        <v/>
      </c>
      <c r="AA9" s="21" t="str">
        <f aca="false">IF(OR(AY9="",P9=""),"",IF(AL9&gt;=AH9*MIN_DIM_RATIO,IF(ROUND(P9-AY9,4)&lt;MIN_UNIT,"",ROUND(P9-AY9,4)),""))</f>
        <v/>
      </c>
      <c r="AB9" s="2" t="str">
        <f aca="false">IF(COUNT(T9:W9)=0,"",CHOOSE(MATCH(MAX(T9:W9),T9:W9,0),"Weight","Price","Size tier","Box"))</f>
        <v/>
      </c>
      <c r="AC9" s="24" t="str">
        <f aca="false">IF(K9&lt;&gt;"",K9,AZ9)</f>
        <v/>
      </c>
      <c r="AD9" s="25" t="str">
        <f aca="false">IF(OR(AB9="",AC9=""),"",ROUND(AC9*IF(K9&lt;&gt;"",1,U_LOW)*((12-PEAK_MONTHS)*MAX(T9:W9)+PEAK_MONTHS*N(INDEX(X9:AA9,MATCH(MAX(T9:W9),T9:W9,0)))),0))</f>
        <v/>
      </c>
      <c r="AE9" s="25" t="str">
        <f aca="false">IF(OR(AB9="",AC9=""),"",ROUND(AC9*IF(K9&lt;&gt;"",1,U_HIGH)*((12-PEAK_MONTHS)*MAX(T9:W9)+PEAK_MONTHS*N(INDEX(X9:AA9,MATCH(MAX(T9:W9),T9:W9,0)))),0))</f>
        <v/>
      </c>
      <c r="AF9" s="18" t="str">
        <f aca="false">IF(AD9="","",RANK(AD9,$AD$7:$AD$506))</f>
        <v/>
      </c>
      <c r="AH9" s="16" t="str">
        <f aca="false">IF(E9&lt;&gt;"",E9,IF(F9&lt;&gt;"",ROUND(F9*16,3),""))</f>
        <v/>
      </c>
      <c r="AI9" s="16" t="str">
        <f aca="false">IF(COUNT(G9:I9)&lt;3,"",ROUND(LARGE(G9:I9,1),2))</f>
        <v/>
      </c>
      <c r="AJ9" s="16" t="str">
        <f aca="false">IF(COUNT(G9:I9)&lt;3,"",ROUND(LARGE(G9:I9,2),2))</f>
        <v/>
      </c>
      <c r="AK9" s="16" t="str">
        <f aca="false">IF(COUNT(G9:I9)&lt;3,"",ROUND(SMALL(G9:I9,1),2))</f>
        <v/>
      </c>
      <c r="AL9" s="16" t="str">
        <f aca="false">IF(AI9="","",IF(AI9*AJ9*AK9&lt;DIM_MIN_CUIN,"",ROUND(AI9*AJ9*AK9/DIM_DIV*16,2)))</f>
        <v/>
      </c>
      <c r="AM9" s="18" t="str">
        <f aca="false">IF(C9="","",IF(C9&lt;BAND_LO,1,IF(C9&lt;=BAND_HI,2,3)))</f>
        <v/>
      </c>
      <c r="AN9" s="19" t="str">
        <f aca="false">IF(C9="","",IFERROR(INDEX(CAT_REF,MATCH(D9,CATS,0)),REF_DEFAULT))</f>
        <v/>
      </c>
      <c r="AO9" s="21" t="str">
        <f aca="false">IF(OR(R9="",AM9="",M9=""),"",IF(M9="Small standard",IF(R9&gt;SS_MAX,"",ROUND(INDEX(SS_FEES,SUMPRODUCT(--(SS_EDGES&lt;R9))+1,0+AM9)*(1+FUEL),4)),IF(M9="Large standard",IF(R9&gt;LS_MAX,"",ROUND(IF(R9&lt;=OVER3_FROM,INDEX(LS_FEES,SUMPRODUCT(--(LS_EDGES&lt;R9))+1,0+AM9),INDEX(OVER3_BASE,1,0+AM9)+OVER3_PER4*CEILING((R9-OVER3_FROM)/4,1))*(1+FUEL),4)),"")))</f>
        <v/>
      </c>
      <c r="AP9" s="21" t="str">
        <f aca="false">IF(OR(R9="",AM9="",M9=""),"",IF(M9="Small standard",IF(R9&gt;SS_MAX,"",ROUND(INDEX(SS_FEES,SUMPRODUCT(--(SS_EDGES&lt;R9))+1,3+AM9)*(1+FUEL),4)),IF(M9="Large standard",IF(R9&gt;LS_MAX,"",ROUND(IF(R9&lt;=OVER3_FROM,INDEX(LS_FEES,SUMPRODUCT(--(LS_EDGES&lt;R9))+1,3+AM9),INDEX(OVER3_BASE,1,3+AM9)+OVER3_PER4*CEILING((R9-OVER3_FROM)/4,1))*(1+FUEL),4)),"")))</f>
        <v/>
      </c>
      <c r="AQ9" s="21" t="str">
        <f aca="false">IF(OR(AM9="",AM9=1),"",IF(OR(N9="",(AM9-1)="",M9=""),"",IF(M9="Small standard",IF(N9&gt;SS_MAX,"",ROUND(INDEX(SS_FEES,SUMPRODUCT(--(SS_EDGES&lt;N9))+1,0+(AM9-1))*(1+FUEL),4)),IF(M9="Large standard",IF(N9&gt;LS_MAX,"",ROUND(IF(N9&lt;=OVER3_FROM,INDEX(LS_FEES,SUMPRODUCT(--(LS_EDGES&lt;N9))+1,0+(AM9-1)),INDEX(OVER3_BASE,1,0+(AM9-1))+OVER3_PER4*CEILING((N9-OVER3_FROM)/4,1))*(1+FUEL),4)),""))))</f>
        <v/>
      </c>
      <c r="AR9" s="21" t="str">
        <f aca="false">IF(OR(AM9="",AM9=1),"",IF(OR(N9="",(AM9-1)="",M9=""),"",IF(M9="Small standard",IF(N9&gt;SS_MAX,"",ROUND(INDEX(SS_FEES,SUMPRODUCT(--(SS_EDGES&lt;N9))+1,3+(AM9-1))*(1+FUEL),4)),IF(M9="Large standard",IF(N9&gt;LS_MAX,"",ROUND(IF(N9&lt;=OVER3_FROM,INDEX(LS_FEES,SUMPRODUCT(--(LS_EDGES&lt;N9))+1,3+(AM9-1)),INDEX(OVER3_BASE,1,3+(AM9-1))+OVER3_PER4*CEILING((N9-OVER3_FROM)/4,1))*(1+FUEL),4)),""))))</f>
        <v/>
      </c>
      <c r="AS9" s="21" t="str">
        <f aca="false">IF(OR(AM9="",AM9=1),"",(C9-(IF(AM9=2,BAND_LO,BAND_HI)-0.01))*(1-AN9))</f>
        <v/>
      </c>
      <c r="AT9" s="18" t="str">
        <f aca="false">IF(AI9="","",(AI9&gt;SS_L)+(AJ9&gt;SS_M)+(AK9&gt;SS_S))</f>
        <v/>
      </c>
      <c r="AU9" s="23" t="str">
        <f aca="false">IF(OR(AT9="",AT9&lt;&gt;1),"",MAX(AI9/SS_L,AJ9/SS_M,AK9/SS_S))</f>
        <v/>
      </c>
      <c r="AV9" s="21" t="str">
        <f aca="false">IF(OR(M9&lt;&gt;"Large standard",N9="",N9&gt;SS_MAX),"",IF(OR(N9="",AM9="","Small standard"=""),"",IF("Small standard"="Small standard",IF(N9&gt;SS_MAX,"",ROUND(INDEX(SS_FEES,SUMPRODUCT(--(SS_EDGES&lt;N9))+1,0+AM9)*(1+FUEL),4)),IF("Small standard"="Large standard",IF(N9&gt;LS_MAX,"",ROUND(IF(N9&lt;=OVER3_FROM,INDEX(LS_FEES,SUMPRODUCT(--(LS_EDGES&lt;N9))+1,0+AM9),INDEX(OVER3_BASE,1,0+AM9)+OVER3_PER4*CEILING((N9-OVER3_FROM)/4,1))*(1+FUEL),4)),""))))</f>
        <v/>
      </c>
      <c r="AW9" s="21" t="str">
        <f aca="false">IF(OR(M9&lt;&gt;"Large standard",N9="",N9&gt;SS_MAX),"",IF(OR(N9="",AM9="","Small standard"=""),"",IF("Small standard"="Small standard",IF(N9&gt;SS_MAX,"",ROUND(INDEX(SS_FEES,SUMPRODUCT(--(SS_EDGES&lt;N9))+1,3+AM9)*(1+FUEL),4)),IF("Small standard"="Large standard",IF(N9&gt;LS_MAX,"",ROUND(IF(N9&lt;=OVER3_FROM,INDEX(LS_FEES,SUMPRODUCT(--(LS_EDGES&lt;N9))+1,3+AM9),INDEX(OVER3_BASE,1,3+AM9)+OVER3_PER4*CEILING((N9-OVER3_FROM)/4,1))*(1+FUEL),4)),""))))</f>
        <v/>
      </c>
      <c r="AX9" s="21" t="str">
        <f aca="false">IF(OR(AL9="",AH9=""),"",IF(OR(AH9="",AM9="",M9=""),"",IF(M9="Small standard",IF(AH9&gt;SS_MAX,"",ROUND(INDEX(SS_FEES,SUMPRODUCT(--(SS_EDGES&lt;AH9))+1,0+AM9)*(1+FUEL),4)),IF(M9="Large standard",IF(AH9&gt;LS_MAX,"",ROUND(IF(AH9&lt;=OVER3_FROM,INDEX(LS_FEES,SUMPRODUCT(--(LS_EDGES&lt;AH9))+1,0+AM9),INDEX(OVER3_BASE,1,0+AM9)+OVER3_PER4*CEILING((AH9-OVER3_FROM)/4,1))*(1+FUEL),4)),""))))</f>
        <v/>
      </c>
      <c r="AY9" s="21" t="str">
        <f aca="false">IF(OR(AL9="",AH9=""),"",IF(OR(AH9="",AM9="",M9=""),"",IF(M9="Small standard",IF(AH9&gt;SS_MAX,"",ROUND(INDEX(SS_FEES,SUMPRODUCT(--(SS_EDGES&lt;AH9))+1,3+AM9)*(1+FUEL),4)),IF(M9="Large standard",IF(AH9&gt;LS_MAX,"",ROUND(IF(AH9&lt;=OVER3_FROM,INDEX(LS_FEES,SUMPRODUCT(--(LS_EDGES&lt;AH9))+1,3+AM9),INDEX(OVER3_BASE,1,3+AM9)+OVER3_PER4*CEILING((AH9-OVER3_FROM)/4,1))*(1+FUEL),4)),""))))</f>
        <v/>
      </c>
      <c r="AZ9" s="24" t="str">
        <f aca="false">IF(OR(J9="",J9&lt;1),"",ROUND(IFERROR(INDEX(CAT_SCALE,MATCH(D9,CATS,0)),UC_DEFAULT)*IF(J9&gt;=UC_KNEE,10^(UC_A-UC_B*LOG10(J9)),10^(UC_A-UC_B*LOG10(UC_KNEE))*(UC_KNEE/J9)^UC_HEXP),1))</f>
        <v/>
      </c>
    </row>
    <row r="10" customFormat="false" ht="15" hidden="false" customHeight="false" outlineLevel="0" collapsed="false">
      <c r="A10" s="10"/>
      <c r="B10" s="10"/>
      <c r="C10" s="12"/>
      <c r="D10" s="10"/>
      <c r="E10" s="10"/>
      <c r="F10" s="10"/>
      <c r="G10" s="10"/>
      <c r="H10" s="10"/>
      <c r="I10" s="10"/>
      <c r="J10" s="10"/>
      <c r="K10" s="10"/>
      <c r="L10" s="12"/>
      <c r="M10" s="2" t="str">
        <f aca="false">IF(OR(N10="",AI10=""),"",IF(AND(N10&lt;=SS_MAX,AI10&lt;=SS_L,AJ10&lt;=SS_M,AK10&lt;=SS_S),"Small standard",IF(AND(N10&lt;=LS_MAX,AI10&lt;=LS_L,AJ10&lt;=LS_M,AK10&lt;=LS_S),"Large standard","Oversize")))</f>
        <v/>
      </c>
      <c r="N10" s="16" t="str">
        <f aca="false">IF(AH10="","",IF(AL10="",AH10,MAX(AH10,AL10)))</f>
        <v/>
      </c>
      <c r="O10" s="21" t="str">
        <f aca="false">IF(OR(N10="",AM10="",M10=""),"",IF(M10="Small standard",IF(N10&gt;SS_MAX,"",ROUND(INDEX(SS_FEES,SUMPRODUCT(--(SS_EDGES&lt;N10))+1,0+AM10)*(1+FUEL),4)),IF(M10="Large standard",IF(N10&gt;LS_MAX,"",ROUND(IF(N10&lt;=OVER3_FROM,INDEX(LS_FEES,SUMPRODUCT(--(LS_EDGES&lt;N10))+1,0+AM10),INDEX(OVER3_BASE,1,0+AM10)+OVER3_PER4*CEILING((N10-OVER3_FROM)/4,1))*(1+FUEL),4)),"")))</f>
        <v/>
      </c>
      <c r="P10" s="21" t="str">
        <f aca="false">IF(OR(N10="",AM10="",M10=""),"",IF(M10="Small standard",IF(N10&gt;SS_MAX,"",ROUND(INDEX(SS_FEES,SUMPRODUCT(--(SS_EDGES&lt;N10))+1,3+AM10)*(1+FUEL),4)),IF(M10="Large standard",IF(N10&gt;LS_MAX,"",ROUND(IF(N10&lt;=OVER3_FROM,INDEX(LS_FEES,SUMPRODUCT(--(LS_EDGES&lt;N10))+1,3+AM10),INDEX(OVER3_BASE,1,3+AM10)+OVER3_PER4*CEILING((N10-OVER3_FROM)/4,1))*(1+FUEL),4)),"")))</f>
        <v/>
      </c>
      <c r="Q10" s="20" t="str">
        <f aca="true">IF(OR(L10="",O10=""),"",ROUND(L10-IF(AND(TODAY()&gt;=PEAK_FROM,TODAY()&lt;=PEAK_TO),P10,O10),2))</f>
        <v/>
      </c>
      <c r="R10" s="16" t="str">
        <f aca="false">IF(N10="","",IF(M10="Small standard",IF(SUMPRODUCT(--(SS_EDGES&lt;N10))=0,"",INDEX(SS_EDGES,SUMPRODUCT(--(SS_EDGES&lt;N10)))),IF(M10="Large standard",IF(N10&gt;OVER3_FROM,OVER3_FROM+4*(CEILING((N10-OVER3_FROM)/4,1)-1),IF(SUMPRODUCT(--(LS_EDGES&lt;N10))=0,"",INDEX(LS_EDGES,SUMPRODUCT(--(LS_EDGES&lt;N10))))),"")))</f>
        <v/>
      </c>
      <c r="S10" s="22" t="str">
        <f aca="false">IF(R10="","",ROUND(N10-R10,3))</f>
        <v/>
      </c>
      <c r="T10" s="21" t="str">
        <f aca="false">IF(OR(R10="",O10="",AO10=""),"",IF(S10&gt;MAX_SHAVE,"",IF(ROUND(O10-AO10,4)&lt;MIN_UNIT,"",ROUND(O10-AO10,4))))</f>
        <v/>
      </c>
      <c r="U10" s="21" t="str">
        <f aca="false">IF(OR(AQ10="",O10=""),"",IF(ROUND(ROUND(O10-AQ10,4)-AS10,4)&lt;=MIN_UNIT,"",ROUND(ROUND(O10-AQ10,4)-AS10,4)))</f>
        <v/>
      </c>
      <c r="V10" s="21" t="str">
        <f aca="false">IF(OR(AV10="",O10=""),"",IF(AND(AT10=1,AU10&lt;=MAX_ENV),IF(ROUND(O10-AV10,4)&lt;MIN_UNIT,"",ROUND(O10-AV10,4)),""))</f>
        <v/>
      </c>
      <c r="W10" s="21" t="str">
        <f aca="false">IF(OR(AX10="",O10=""),"",IF(AL10&gt;=AH10*MIN_DIM_RATIO,IF(ROUND(O10-AX10,4)&lt;MIN_UNIT,"",ROUND(O10-AX10,4)),""))</f>
        <v/>
      </c>
      <c r="X10" s="21" t="str">
        <f aca="false">IF(OR(R10="",P10="",AP10=""),"",IF(S10&gt;MAX_SHAVE,"",IF(ROUND(P10-AP10,4)&lt;MIN_UNIT,"",ROUND(P10-AP10,4))))</f>
        <v/>
      </c>
      <c r="Y10" s="21" t="str">
        <f aca="false">IF(OR(AR10="",P10=""),"",IF(ROUND(ROUND(P10-AR10,4)-AS10,4)&lt;=MIN_UNIT,"",ROUND(ROUND(P10-AR10,4)-AS10,4)))</f>
        <v/>
      </c>
      <c r="Z10" s="21" t="str">
        <f aca="false">IF(OR(AW10="",P10=""),"",IF(AND(AT10=1,AU10&lt;=MAX_ENV),IF(ROUND(P10-AW10,4)&lt;MIN_UNIT,"",ROUND(P10-AW10,4)),""))</f>
        <v/>
      </c>
      <c r="AA10" s="21" t="str">
        <f aca="false">IF(OR(AY10="",P10=""),"",IF(AL10&gt;=AH10*MIN_DIM_RATIO,IF(ROUND(P10-AY10,4)&lt;MIN_UNIT,"",ROUND(P10-AY10,4)),""))</f>
        <v/>
      </c>
      <c r="AB10" s="2" t="str">
        <f aca="false">IF(COUNT(T10:W10)=0,"",CHOOSE(MATCH(MAX(T10:W10),T10:W10,0),"Weight","Price","Size tier","Box"))</f>
        <v/>
      </c>
      <c r="AC10" s="24" t="str">
        <f aca="false">IF(K10&lt;&gt;"",K10,AZ10)</f>
        <v/>
      </c>
      <c r="AD10" s="25" t="str">
        <f aca="false">IF(OR(AB10="",AC10=""),"",ROUND(AC10*IF(K10&lt;&gt;"",1,U_LOW)*((12-PEAK_MONTHS)*MAX(T10:W10)+PEAK_MONTHS*N(INDEX(X10:AA10,MATCH(MAX(T10:W10),T10:W10,0)))),0))</f>
        <v/>
      </c>
      <c r="AE10" s="25" t="str">
        <f aca="false">IF(OR(AB10="",AC10=""),"",ROUND(AC10*IF(K10&lt;&gt;"",1,U_HIGH)*((12-PEAK_MONTHS)*MAX(T10:W10)+PEAK_MONTHS*N(INDEX(X10:AA10,MATCH(MAX(T10:W10),T10:W10,0)))),0))</f>
        <v/>
      </c>
      <c r="AF10" s="18" t="str">
        <f aca="false">IF(AD10="","",RANK(AD10,$AD$7:$AD$506))</f>
        <v/>
      </c>
      <c r="AH10" s="16" t="str">
        <f aca="false">IF(E10&lt;&gt;"",E10,IF(F10&lt;&gt;"",ROUND(F10*16,3),""))</f>
        <v/>
      </c>
      <c r="AI10" s="16" t="str">
        <f aca="false">IF(COUNT(G10:I10)&lt;3,"",ROUND(LARGE(G10:I10,1),2))</f>
        <v/>
      </c>
      <c r="AJ10" s="16" t="str">
        <f aca="false">IF(COUNT(G10:I10)&lt;3,"",ROUND(LARGE(G10:I10,2),2))</f>
        <v/>
      </c>
      <c r="AK10" s="16" t="str">
        <f aca="false">IF(COUNT(G10:I10)&lt;3,"",ROUND(SMALL(G10:I10,1),2))</f>
        <v/>
      </c>
      <c r="AL10" s="16" t="str">
        <f aca="false">IF(AI10="","",IF(AI10*AJ10*AK10&lt;DIM_MIN_CUIN,"",ROUND(AI10*AJ10*AK10/DIM_DIV*16,2)))</f>
        <v/>
      </c>
      <c r="AM10" s="18" t="str">
        <f aca="false">IF(C10="","",IF(C10&lt;BAND_LO,1,IF(C10&lt;=BAND_HI,2,3)))</f>
        <v/>
      </c>
      <c r="AN10" s="19" t="str">
        <f aca="false">IF(C10="","",IFERROR(INDEX(CAT_REF,MATCH(D10,CATS,0)),REF_DEFAULT))</f>
        <v/>
      </c>
      <c r="AO10" s="21" t="str">
        <f aca="false">IF(OR(R10="",AM10="",M10=""),"",IF(M10="Small standard",IF(R10&gt;SS_MAX,"",ROUND(INDEX(SS_FEES,SUMPRODUCT(--(SS_EDGES&lt;R10))+1,0+AM10)*(1+FUEL),4)),IF(M10="Large standard",IF(R10&gt;LS_MAX,"",ROUND(IF(R10&lt;=OVER3_FROM,INDEX(LS_FEES,SUMPRODUCT(--(LS_EDGES&lt;R10))+1,0+AM10),INDEX(OVER3_BASE,1,0+AM10)+OVER3_PER4*CEILING((R10-OVER3_FROM)/4,1))*(1+FUEL),4)),"")))</f>
        <v/>
      </c>
      <c r="AP10" s="21" t="str">
        <f aca="false">IF(OR(R10="",AM10="",M10=""),"",IF(M10="Small standard",IF(R10&gt;SS_MAX,"",ROUND(INDEX(SS_FEES,SUMPRODUCT(--(SS_EDGES&lt;R10))+1,3+AM10)*(1+FUEL),4)),IF(M10="Large standard",IF(R10&gt;LS_MAX,"",ROUND(IF(R10&lt;=OVER3_FROM,INDEX(LS_FEES,SUMPRODUCT(--(LS_EDGES&lt;R10))+1,3+AM10),INDEX(OVER3_BASE,1,3+AM10)+OVER3_PER4*CEILING((R10-OVER3_FROM)/4,1))*(1+FUEL),4)),"")))</f>
        <v/>
      </c>
      <c r="AQ10" s="21" t="str">
        <f aca="false">IF(OR(AM10="",AM10=1),"",IF(OR(N10="",(AM10-1)="",M10=""),"",IF(M10="Small standard",IF(N10&gt;SS_MAX,"",ROUND(INDEX(SS_FEES,SUMPRODUCT(--(SS_EDGES&lt;N10))+1,0+(AM10-1))*(1+FUEL),4)),IF(M10="Large standard",IF(N10&gt;LS_MAX,"",ROUND(IF(N10&lt;=OVER3_FROM,INDEX(LS_FEES,SUMPRODUCT(--(LS_EDGES&lt;N10))+1,0+(AM10-1)),INDEX(OVER3_BASE,1,0+(AM10-1))+OVER3_PER4*CEILING((N10-OVER3_FROM)/4,1))*(1+FUEL),4)),""))))</f>
        <v/>
      </c>
      <c r="AR10" s="21" t="str">
        <f aca="false">IF(OR(AM10="",AM10=1),"",IF(OR(N10="",(AM10-1)="",M10=""),"",IF(M10="Small standard",IF(N10&gt;SS_MAX,"",ROUND(INDEX(SS_FEES,SUMPRODUCT(--(SS_EDGES&lt;N10))+1,3+(AM10-1))*(1+FUEL),4)),IF(M10="Large standard",IF(N10&gt;LS_MAX,"",ROUND(IF(N10&lt;=OVER3_FROM,INDEX(LS_FEES,SUMPRODUCT(--(LS_EDGES&lt;N10))+1,3+(AM10-1)),INDEX(OVER3_BASE,1,3+(AM10-1))+OVER3_PER4*CEILING((N10-OVER3_FROM)/4,1))*(1+FUEL),4)),""))))</f>
        <v/>
      </c>
      <c r="AS10" s="21" t="str">
        <f aca="false">IF(OR(AM10="",AM10=1),"",(C10-(IF(AM10=2,BAND_LO,BAND_HI)-0.01))*(1-AN10))</f>
        <v/>
      </c>
      <c r="AT10" s="18" t="str">
        <f aca="false">IF(AI10="","",(AI10&gt;SS_L)+(AJ10&gt;SS_M)+(AK10&gt;SS_S))</f>
        <v/>
      </c>
      <c r="AU10" s="23" t="str">
        <f aca="false">IF(OR(AT10="",AT10&lt;&gt;1),"",MAX(AI10/SS_L,AJ10/SS_M,AK10/SS_S))</f>
        <v/>
      </c>
      <c r="AV10" s="21" t="str">
        <f aca="false">IF(OR(M10&lt;&gt;"Large standard",N10="",N10&gt;SS_MAX),"",IF(OR(N10="",AM10="","Small standard"=""),"",IF("Small standard"="Small standard",IF(N10&gt;SS_MAX,"",ROUND(INDEX(SS_FEES,SUMPRODUCT(--(SS_EDGES&lt;N10))+1,0+AM10)*(1+FUEL),4)),IF("Small standard"="Large standard",IF(N10&gt;LS_MAX,"",ROUND(IF(N10&lt;=OVER3_FROM,INDEX(LS_FEES,SUMPRODUCT(--(LS_EDGES&lt;N10))+1,0+AM10),INDEX(OVER3_BASE,1,0+AM10)+OVER3_PER4*CEILING((N10-OVER3_FROM)/4,1))*(1+FUEL),4)),""))))</f>
        <v/>
      </c>
      <c r="AW10" s="21" t="str">
        <f aca="false">IF(OR(M10&lt;&gt;"Large standard",N10="",N10&gt;SS_MAX),"",IF(OR(N10="",AM10="","Small standard"=""),"",IF("Small standard"="Small standard",IF(N10&gt;SS_MAX,"",ROUND(INDEX(SS_FEES,SUMPRODUCT(--(SS_EDGES&lt;N10))+1,3+AM10)*(1+FUEL),4)),IF("Small standard"="Large standard",IF(N10&gt;LS_MAX,"",ROUND(IF(N10&lt;=OVER3_FROM,INDEX(LS_FEES,SUMPRODUCT(--(LS_EDGES&lt;N10))+1,3+AM10),INDEX(OVER3_BASE,1,3+AM10)+OVER3_PER4*CEILING((N10-OVER3_FROM)/4,1))*(1+FUEL),4)),""))))</f>
        <v/>
      </c>
      <c r="AX10" s="21" t="str">
        <f aca="false">IF(OR(AL10="",AH10=""),"",IF(OR(AH10="",AM10="",M10=""),"",IF(M10="Small standard",IF(AH10&gt;SS_MAX,"",ROUND(INDEX(SS_FEES,SUMPRODUCT(--(SS_EDGES&lt;AH10))+1,0+AM10)*(1+FUEL),4)),IF(M10="Large standard",IF(AH10&gt;LS_MAX,"",ROUND(IF(AH10&lt;=OVER3_FROM,INDEX(LS_FEES,SUMPRODUCT(--(LS_EDGES&lt;AH10))+1,0+AM10),INDEX(OVER3_BASE,1,0+AM10)+OVER3_PER4*CEILING((AH10-OVER3_FROM)/4,1))*(1+FUEL),4)),""))))</f>
        <v/>
      </c>
      <c r="AY10" s="21" t="str">
        <f aca="false">IF(OR(AL10="",AH10=""),"",IF(OR(AH10="",AM10="",M10=""),"",IF(M10="Small standard",IF(AH10&gt;SS_MAX,"",ROUND(INDEX(SS_FEES,SUMPRODUCT(--(SS_EDGES&lt;AH10))+1,3+AM10)*(1+FUEL),4)),IF(M10="Large standard",IF(AH10&gt;LS_MAX,"",ROUND(IF(AH10&lt;=OVER3_FROM,INDEX(LS_FEES,SUMPRODUCT(--(LS_EDGES&lt;AH10))+1,3+AM10),INDEX(OVER3_BASE,1,3+AM10)+OVER3_PER4*CEILING((AH10-OVER3_FROM)/4,1))*(1+FUEL),4)),""))))</f>
        <v/>
      </c>
      <c r="AZ10" s="24" t="str">
        <f aca="false">IF(OR(J10="",J10&lt;1),"",ROUND(IFERROR(INDEX(CAT_SCALE,MATCH(D10,CATS,0)),UC_DEFAULT)*IF(J10&gt;=UC_KNEE,10^(UC_A-UC_B*LOG10(J10)),10^(UC_A-UC_B*LOG10(UC_KNEE))*(UC_KNEE/J10)^UC_HEXP),1))</f>
        <v/>
      </c>
    </row>
    <row r="11" customFormat="false" ht="15" hidden="false" customHeight="false" outlineLevel="0" collapsed="false">
      <c r="A11" s="10"/>
      <c r="B11" s="10"/>
      <c r="C11" s="12"/>
      <c r="D11" s="10"/>
      <c r="E11" s="10"/>
      <c r="F11" s="10"/>
      <c r="G11" s="10"/>
      <c r="H11" s="10"/>
      <c r="I11" s="10"/>
      <c r="J11" s="10"/>
      <c r="K11" s="10"/>
      <c r="L11" s="12"/>
      <c r="M11" s="2" t="str">
        <f aca="false">IF(OR(N11="",AI11=""),"",IF(AND(N11&lt;=SS_MAX,AI11&lt;=SS_L,AJ11&lt;=SS_M,AK11&lt;=SS_S),"Small standard",IF(AND(N11&lt;=LS_MAX,AI11&lt;=LS_L,AJ11&lt;=LS_M,AK11&lt;=LS_S),"Large standard","Oversize")))</f>
        <v/>
      </c>
      <c r="N11" s="16" t="str">
        <f aca="false">IF(AH11="","",IF(AL11="",AH11,MAX(AH11,AL11)))</f>
        <v/>
      </c>
      <c r="O11" s="21" t="str">
        <f aca="false">IF(OR(N11="",AM11="",M11=""),"",IF(M11="Small standard",IF(N11&gt;SS_MAX,"",ROUND(INDEX(SS_FEES,SUMPRODUCT(--(SS_EDGES&lt;N11))+1,0+AM11)*(1+FUEL),4)),IF(M11="Large standard",IF(N11&gt;LS_MAX,"",ROUND(IF(N11&lt;=OVER3_FROM,INDEX(LS_FEES,SUMPRODUCT(--(LS_EDGES&lt;N11))+1,0+AM11),INDEX(OVER3_BASE,1,0+AM11)+OVER3_PER4*CEILING((N11-OVER3_FROM)/4,1))*(1+FUEL),4)),"")))</f>
        <v/>
      </c>
      <c r="P11" s="21" t="str">
        <f aca="false">IF(OR(N11="",AM11="",M11=""),"",IF(M11="Small standard",IF(N11&gt;SS_MAX,"",ROUND(INDEX(SS_FEES,SUMPRODUCT(--(SS_EDGES&lt;N11))+1,3+AM11)*(1+FUEL),4)),IF(M11="Large standard",IF(N11&gt;LS_MAX,"",ROUND(IF(N11&lt;=OVER3_FROM,INDEX(LS_FEES,SUMPRODUCT(--(LS_EDGES&lt;N11))+1,3+AM11),INDEX(OVER3_BASE,1,3+AM11)+OVER3_PER4*CEILING((N11-OVER3_FROM)/4,1))*(1+FUEL),4)),"")))</f>
        <v/>
      </c>
      <c r="Q11" s="20" t="str">
        <f aca="true">IF(OR(L11="",O11=""),"",ROUND(L11-IF(AND(TODAY()&gt;=PEAK_FROM,TODAY()&lt;=PEAK_TO),P11,O11),2))</f>
        <v/>
      </c>
      <c r="R11" s="16" t="str">
        <f aca="false">IF(N11="","",IF(M11="Small standard",IF(SUMPRODUCT(--(SS_EDGES&lt;N11))=0,"",INDEX(SS_EDGES,SUMPRODUCT(--(SS_EDGES&lt;N11)))),IF(M11="Large standard",IF(N11&gt;OVER3_FROM,OVER3_FROM+4*(CEILING((N11-OVER3_FROM)/4,1)-1),IF(SUMPRODUCT(--(LS_EDGES&lt;N11))=0,"",INDEX(LS_EDGES,SUMPRODUCT(--(LS_EDGES&lt;N11))))),"")))</f>
        <v/>
      </c>
      <c r="S11" s="22" t="str">
        <f aca="false">IF(R11="","",ROUND(N11-R11,3))</f>
        <v/>
      </c>
      <c r="T11" s="21" t="str">
        <f aca="false">IF(OR(R11="",O11="",AO11=""),"",IF(S11&gt;MAX_SHAVE,"",IF(ROUND(O11-AO11,4)&lt;MIN_UNIT,"",ROUND(O11-AO11,4))))</f>
        <v/>
      </c>
      <c r="U11" s="21" t="str">
        <f aca="false">IF(OR(AQ11="",O11=""),"",IF(ROUND(ROUND(O11-AQ11,4)-AS11,4)&lt;=MIN_UNIT,"",ROUND(ROUND(O11-AQ11,4)-AS11,4)))</f>
        <v/>
      </c>
      <c r="V11" s="21" t="str">
        <f aca="false">IF(OR(AV11="",O11=""),"",IF(AND(AT11=1,AU11&lt;=MAX_ENV),IF(ROUND(O11-AV11,4)&lt;MIN_UNIT,"",ROUND(O11-AV11,4)),""))</f>
        <v/>
      </c>
      <c r="W11" s="21" t="str">
        <f aca="false">IF(OR(AX11="",O11=""),"",IF(AL11&gt;=AH11*MIN_DIM_RATIO,IF(ROUND(O11-AX11,4)&lt;MIN_UNIT,"",ROUND(O11-AX11,4)),""))</f>
        <v/>
      </c>
      <c r="X11" s="21" t="str">
        <f aca="false">IF(OR(R11="",P11="",AP11=""),"",IF(S11&gt;MAX_SHAVE,"",IF(ROUND(P11-AP11,4)&lt;MIN_UNIT,"",ROUND(P11-AP11,4))))</f>
        <v/>
      </c>
      <c r="Y11" s="21" t="str">
        <f aca="false">IF(OR(AR11="",P11=""),"",IF(ROUND(ROUND(P11-AR11,4)-AS11,4)&lt;=MIN_UNIT,"",ROUND(ROUND(P11-AR11,4)-AS11,4)))</f>
        <v/>
      </c>
      <c r="Z11" s="21" t="str">
        <f aca="false">IF(OR(AW11="",P11=""),"",IF(AND(AT11=1,AU11&lt;=MAX_ENV),IF(ROUND(P11-AW11,4)&lt;MIN_UNIT,"",ROUND(P11-AW11,4)),""))</f>
        <v/>
      </c>
      <c r="AA11" s="21" t="str">
        <f aca="false">IF(OR(AY11="",P11=""),"",IF(AL11&gt;=AH11*MIN_DIM_RATIO,IF(ROUND(P11-AY11,4)&lt;MIN_UNIT,"",ROUND(P11-AY11,4)),""))</f>
        <v/>
      </c>
      <c r="AB11" s="2" t="str">
        <f aca="false">IF(COUNT(T11:W11)=0,"",CHOOSE(MATCH(MAX(T11:W11),T11:W11,0),"Weight","Price","Size tier","Box"))</f>
        <v/>
      </c>
      <c r="AC11" s="24" t="str">
        <f aca="false">IF(K11&lt;&gt;"",K11,AZ11)</f>
        <v/>
      </c>
      <c r="AD11" s="25" t="str">
        <f aca="false">IF(OR(AB11="",AC11=""),"",ROUND(AC11*IF(K11&lt;&gt;"",1,U_LOW)*((12-PEAK_MONTHS)*MAX(T11:W11)+PEAK_MONTHS*N(INDEX(X11:AA11,MATCH(MAX(T11:W11),T11:W11,0)))),0))</f>
        <v/>
      </c>
      <c r="AE11" s="25" t="str">
        <f aca="false">IF(OR(AB11="",AC11=""),"",ROUND(AC11*IF(K11&lt;&gt;"",1,U_HIGH)*((12-PEAK_MONTHS)*MAX(T11:W11)+PEAK_MONTHS*N(INDEX(X11:AA11,MATCH(MAX(T11:W11),T11:W11,0)))),0))</f>
        <v/>
      </c>
      <c r="AF11" s="18" t="str">
        <f aca="false">IF(AD11="","",RANK(AD11,$AD$7:$AD$506))</f>
        <v/>
      </c>
      <c r="AH11" s="16" t="str">
        <f aca="false">IF(E11&lt;&gt;"",E11,IF(F11&lt;&gt;"",ROUND(F11*16,3),""))</f>
        <v/>
      </c>
      <c r="AI11" s="16" t="str">
        <f aca="false">IF(COUNT(G11:I11)&lt;3,"",ROUND(LARGE(G11:I11,1),2))</f>
        <v/>
      </c>
      <c r="AJ11" s="16" t="str">
        <f aca="false">IF(COUNT(G11:I11)&lt;3,"",ROUND(LARGE(G11:I11,2),2))</f>
        <v/>
      </c>
      <c r="AK11" s="16" t="str">
        <f aca="false">IF(COUNT(G11:I11)&lt;3,"",ROUND(SMALL(G11:I11,1),2))</f>
        <v/>
      </c>
      <c r="AL11" s="16" t="str">
        <f aca="false">IF(AI11="","",IF(AI11*AJ11*AK11&lt;DIM_MIN_CUIN,"",ROUND(AI11*AJ11*AK11/DIM_DIV*16,2)))</f>
        <v/>
      </c>
      <c r="AM11" s="18" t="str">
        <f aca="false">IF(C11="","",IF(C11&lt;BAND_LO,1,IF(C11&lt;=BAND_HI,2,3)))</f>
        <v/>
      </c>
      <c r="AN11" s="19" t="str">
        <f aca="false">IF(C11="","",IFERROR(INDEX(CAT_REF,MATCH(D11,CATS,0)),REF_DEFAULT))</f>
        <v/>
      </c>
      <c r="AO11" s="21" t="str">
        <f aca="false">IF(OR(R11="",AM11="",M11=""),"",IF(M11="Small standard",IF(R11&gt;SS_MAX,"",ROUND(INDEX(SS_FEES,SUMPRODUCT(--(SS_EDGES&lt;R11))+1,0+AM11)*(1+FUEL),4)),IF(M11="Large standard",IF(R11&gt;LS_MAX,"",ROUND(IF(R11&lt;=OVER3_FROM,INDEX(LS_FEES,SUMPRODUCT(--(LS_EDGES&lt;R11))+1,0+AM11),INDEX(OVER3_BASE,1,0+AM11)+OVER3_PER4*CEILING((R11-OVER3_FROM)/4,1))*(1+FUEL),4)),"")))</f>
        <v/>
      </c>
      <c r="AP11" s="21" t="str">
        <f aca="false">IF(OR(R11="",AM11="",M11=""),"",IF(M11="Small standard",IF(R11&gt;SS_MAX,"",ROUND(INDEX(SS_FEES,SUMPRODUCT(--(SS_EDGES&lt;R11))+1,3+AM11)*(1+FUEL),4)),IF(M11="Large standard",IF(R11&gt;LS_MAX,"",ROUND(IF(R11&lt;=OVER3_FROM,INDEX(LS_FEES,SUMPRODUCT(--(LS_EDGES&lt;R11))+1,3+AM11),INDEX(OVER3_BASE,1,3+AM11)+OVER3_PER4*CEILING((R11-OVER3_FROM)/4,1))*(1+FUEL),4)),"")))</f>
        <v/>
      </c>
      <c r="AQ11" s="21" t="str">
        <f aca="false">IF(OR(AM11="",AM11=1),"",IF(OR(N11="",(AM11-1)="",M11=""),"",IF(M11="Small standard",IF(N11&gt;SS_MAX,"",ROUND(INDEX(SS_FEES,SUMPRODUCT(--(SS_EDGES&lt;N11))+1,0+(AM11-1))*(1+FUEL),4)),IF(M11="Large standard",IF(N11&gt;LS_MAX,"",ROUND(IF(N11&lt;=OVER3_FROM,INDEX(LS_FEES,SUMPRODUCT(--(LS_EDGES&lt;N11))+1,0+(AM11-1)),INDEX(OVER3_BASE,1,0+(AM11-1))+OVER3_PER4*CEILING((N11-OVER3_FROM)/4,1))*(1+FUEL),4)),""))))</f>
        <v/>
      </c>
      <c r="AR11" s="21" t="str">
        <f aca="false">IF(OR(AM11="",AM11=1),"",IF(OR(N11="",(AM11-1)="",M11=""),"",IF(M11="Small standard",IF(N11&gt;SS_MAX,"",ROUND(INDEX(SS_FEES,SUMPRODUCT(--(SS_EDGES&lt;N11))+1,3+(AM11-1))*(1+FUEL),4)),IF(M11="Large standard",IF(N11&gt;LS_MAX,"",ROUND(IF(N11&lt;=OVER3_FROM,INDEX(LS_FEES,SUMPRODUCT(--(LS_EDGES&lt;N11))+1,3+(AM11-1)),INDEX(OVER3_BASE,1,3+(AM11-1))+OVER3_PER4*CEILING((N11-OVER3_FROM)/4,1))*(1+FUEL),4)),""))))</f>
        <v/>
      </c>
      <c r="AS11" s="21" t="str">
        <f aca="false">IF(OR(AM11="",AM11=1),"",(C11-(IF(AM11=2,BAND_LO,BAND_HI)-0.01))*(1-AN11))</f>
        <v/>
      </c>
      <c r="AT11" s="18" t="str">
        <f aca="false">IF(AI11="","",(AI11&gt;SS_L)+(AJ11&gt;SS_M)+(AK11&gt;SS_S))</f>
        <v/>
      </c>
      <c r="AU11" s="23" t="str">
        <f aca="false">IF(OR(AT11="",AT11&lt;&gt;1),"",MAX(AI11/SS_L,AJ11/SS_M,AK11/SS_S))</f>
        <v/>
      </c>
      <c r="AV11" s="21" t="str">
        <f aca="false">IF(OR(M11&lt;&gt;"Large standard",N11="",N11&gt;SS_MAX),"",IF(OR(N11="",AM11="","Small standard"=""),"",IF("Small standard"="Small standard",IF(N11&gt;SS_MAX,"",ROUND(INDEX(SS_FEES,SUMPRODUCT(--(SS_EDGES&lt;N11))+1,0+AM11)*(1+FUEL),4)),IF("Small standard"="Large standard",IF(N11&gt;LS_MAX,"",ROUND(IF(N11&lt;=OVER3_FROM,INDEX(LS_FEES,SUMPRODUCT(--(LS_EDGES&lt;N11))+1,0+AM11),INDEX(OVER3_BASE,1,0+AM11)+OVER3_PER4*CEILING((N11-OVER3_FROM)/4,1))*(1+FUEL),4)),""))))</f>
        <v/>
      </c>
      <c r="AW11" s="21" t="str">
        <f aca="false">IF(OR(M11&lt;&gt;"Large standard",N11="",N11&gt;SS_MAX),"",IF(OR(N11="",AM11="","Small standard"=""),"",IF("Small standard"="Small standard",IF(N11&gt;SS_MAX,"",ROUND(INDEX(SS_FEES,SUMPRODUCT(--(SS_EDGES&lt;N11))+1,3+AM11)*(1+FUEL),4)),IF("Small standard"="Large standard",IF(N11&gt;LS_MAX,"",ROUND(IF(N11&lt;=OVER3_FROM,INDEX(LS_FEES,SUMPRODUCT(--(LS_EDGES&lt;N11))+1,3+AM11),INDEX(OVER3_BASE,1,3+AM11)+OVER3_PER4*CEILING((N11-OVER3_FROM)/4,1))*(1+FUEL),4)),""))))</f>
        <v/>
      </c>
      <c r="AX11" s="21" t="str">
        <f aca="false">IF(OR(AL11="",AH11=""),"",IF(OR(AH11="",AM11="",M11=""),"",IF(M11="Small standard",IF(AH11&gt;SS_MAX,"",ROUND(INDEX(SS_FEES,SUMPRODUCT(--(SS_EDGES&lt;AH11))+1,0+AM11)*(1+FUEL),4)),IF(M11="Large standard",IF(AH11&gt;LS_MAX,"",ROUND(IF(AH11&lt;=OVER3_FROM,INDEX(LS_FEES,SUMPRODUCT(--(LS_EDGES&lt;AH11))+1,0+AM11),INDEX(OVER3_BASE,1,0+AM11)+OVER3_PER4*CEILING((AH11-OVER3_FROM)/4,1))*(1+FUEL),4)),""))))</f>
        <v/>
      </c>
      <c r="AY11" s="21" t="str">
        <f aca="false">IF(OR(AL11="",AH11=""),"",IF(OR(AH11="",AM11="",M11=""),"",IF(M11="Small standard",IF(AH11&gt;SS_MAX,"",ROUND(INDEX(SS_FEES,SUMPRODUCT(--(SS_EDGES&lt;AH11))+1,3+AM11)*(1+FUEL),4)),IF(M11="Large standard",IF(AH11&gt;LS_MAX,"",ROUND(IF(AH11&lt;=OVER3_FROM,INDEX(LS_FEES,SUMPRODUCT(--(LS_EDGES&lt;AH11))+1,3+AM11),INDEX(OVER3_BASE,1,3+AM11)+OVER3_PER4*CEILING((AH11-OVER3_FROM)/4,1))*(1+FUEL),4)),""))))</f>
        <v/>
      </c>
      <c r="AZ11" s="24" t="str">
        <f aca="false">IF(OR(J11="",J11&lt;1),"",ROUND(IFERROR(INDEX(CAT_SCALE,MATCH(D11,CATS,0)),UC_DEFAULT)*IF(J11&gt;=UC_KNEE,10^(UC_A-UC_B*LOG10(J11)),10^(UC_A-UC_B*LOG10(UC_KNEE))*(UC_KNEE/J11)^UC_HEXP),1))</f>
        <v/>
      </c>
    </row>
    <row r="12" customFormat="false" ht="15" hidden="false" customHeight="false" outlineLevel="0" collapsed="false">
      <c r="A12" s="10"/>
      <c r="B12" s="10"/>
      <c r="C12" s="12"/>
      <c r="D12" s="10"/>
      <c r="E12" s="10"/>
      <c r="F12" s="10"/>
      <c r="G12" s="10"/>
      <c r="H12" s="10"/>
      <c r="I12" s="10"/>
      <c r="J12" s="10"/>
      <c r="K12" s="10"/>
      <c r="L12" s="12"/>
      <c r="M12" s="2" t="str">
        <f aca="false">IF(OR(N12="",AI12=""),"",IF(AND(N12&lt;=SS_MAX,AI12&lt;=SS_L,AJ12&lt;=SS_M,AK12&lt;=SS_S),"Small standard",IF(AND(N12&lt;=LS_MAX,AI12&lt;=LS_L,AJ12&lt;=LS_M,AK12&lt;=LS_S),"Large standard","Oversize")))</f>
        <v/>
      </c>
      <c r="N12" s="16" t="str">
        <f aca="false">IF(AH12="","",IF(AL12="",AH12,MAX(AH12,AL12)))</f>
        <v/>
      </c>
      <c r="O12" s="21" t="str">
        <f aca="false">IF(OR(N12="",AM12="",M12=""),"",IF(M12="Small standard",IF(N12&gt;SS_MAX,"",ROUND(INDEX(SS_FEES,SUMPRODUCT(--(SS_EDGES&lt;N12))+1,0+AM12)*(1+FUEL),4)),IF(M12="Large standard",IF(N12&gt;LS_MAX,"",ROUND(IF(N12&lt;=OVER3_FROM,INDEX(LS_FEES,SUMPRODUCT(--(LS_EDGES&lt;N12))+1,0+AM12),INDEX(OVER3_BASE,1,0+AM12)+OVER3_PER4*CEILING((N12-OVER3_FROM)/4,1))*(1+FUEL),4)),"")))</f>
        <v/>
      </c>
      <c r="P12" s="21" t="str">
        <f aca="false">IF(OR(N12="",AM12="",M12=""),"",IF(M12="Small standard",IF(N12&gt;SS_MAX,"",ROUND(INDEX(SS_FEES,SUMPRODUCT(--(SS_EDGES&lt;N12))+1,3+AM12)*(1+FUEL),4)),IF(M12="Large standard",IF(N12&gt;LS_MAX,"",ROUND(IF(N12&lt;=OVER3_FROM,INDEX(LS_FEES,SUMPRODUCT(--(LS_EDGES&lt;N12))+1,3+AM12),INDEX(OVER3_BASE,1,3+AM12)+OVER3_PER4*CEILING((N12-OVER3_FROM)/4,1))*(1+FUEL),4)),"")))</f>
        <v/>
      </c>
      <c r="Q12" s="20" t="str">
        <f aca="true">IF(OR(L12="",O12=""),"",ROUND(L12-IF(AND(TODAY()&gt;=PEAK_FROM,TODAY()&lt;=PEAK_TO),P12,O12),2))</f>
        <v/>
      </c>
      <c r="R12" s="16" t="str">
        <f aca="false">IF(N12="","",IF(M12="Small standard",IF(SUMPRODUCT(--(SS_EDGES&lt;N12))=0,"",INDEX(SS_EDGES,SUMPRODUCT(--(SS_EDGES&lt;N12)))),IF(M12="Large standard",IF(N12&gt;OVER3_FROM,OVER3_FROM+4*(CEILING((N12-OVER3_FROM)/4,1)-1),IF(SUMPRODUCT(--(LS_EDGES&lt;N12))=0,"",INDEX(LS_EDGES,SUMPRODUCT(--(LS_EDGES&lt;N12))))),"")))</f>
        <v/>
      </c>
      <c r="S12" s="22" t="str">
        <f aca="false">IF(R12="","",ROUND(N12-R12,3))</f>
        <v/>
      </c>
      <c r="T12" s="21" t="str">
        <f aca="false">IF(OR(R12="",O12="",AO12=""),"",IF(S12&gt;MAX_SHAVE,"",IF(ROUND(O12-AO12,4)&lt;MIN_UNIT,"",ROUND(O12-AO12,4))))</f>
        <v/>
      </c>
      <c r="U12" s="21" t="str">
        <f aca="false">IF(OR(AQ12="",O12=""),"",IF(ROUND(ROUND(O12-AQ12,4)-AS12,4)&lt;=MIN_UNIT,"",ROUND(ROUND(O12-AQ12,4)-AS12,4)))</f>
        <v/>
      </c>
      <c r="V12" s="21" t="str">
        <f aca="false">IF(OR(AV12="",O12=""),"",IF(AND(AT12=1,AU12&lt;=MAX_ENV),IF(ROUND(O12-AV12,4)&lt;MIN_UNIT,"",ROUND(O12-AV12,4)),""))</f>
        <v/>
      </c>
      <c r="W12" s="21" t="str">
        <f aca="false">IF(OR(AX12="",O12=""),"",IF(AL12&gt;=AH12*MIN_DIM_RATIO,IF(ROUND(O12-AX12,4)&lt;MIN_UNIT,"",ROUND(O12-AX12,4)),""))</f>
        <v/>
      </c>
      <c r="X12" s="21" t="str">
        <f aca="false">IF(OR(R12="",P12="",AP12=""),"",IF(S12&gt;MAX_SHAVE,"",IF(ROUND(P12-AP12,4)&lt;MIN_UNIT,"",ROUND(P12-AP12,4))))</f>
        <v/>
      </c>
      <c r="Y12" s="21" t="str">
        <f aca="false">IF(OR(AR12="",P12=""),"",IF(ROUND(ROUND(P12-AR12,4)-AS12,4)&lt;=MIN_UNIT,"",ROUND(ROUND(P12-AR12,4)-AS12,4)))</f>
        <v/>
      </c>
      <c r="Z12" s="21" t="str">
        <f aca="false">IF(OR(AW12="",P12=""),"",IF(AND(AT12=1,AU12&lt;=MAX_ENV),IF(ROUND(P12-AW12,4)&lt;MIN_UNIT,"",ROUND(P12-AW12,4)),""))</f>
        <v/>
      </c>
      <c r="AA12" s="21" t="str">
        <f aca="false">IF(OR(AY12="",P12=""),"",IF(AL12&gt;=AH12*MIN_DIM_RATIO,IF(ROUND(P12-AY12,4)&lt;MIN_UNIT,"",ROUND(P12-AY12,4)),""))</f>
        <v/>
      </c>
      <c r="AB12" s="2" t="str">
        <f aca="false">IF(COUNT(T12:W12)=0,"",CHOOSE(MATCH(MAX(T12:W12),T12:W12,0),"Weight","Price","Size tier","Box"))</f>
        <v/>
      </c>
      <c r="AC12" s="24" t="str">
        <f aca="false">IF(K12&lt;&gt;"",K12,AZ12)</f>
        <v/>
      </c>
      <c r="AD12" s="25" t="str">
        <f aca="false">IF(OR(AB12="",AC12=""),"",ROUND(AC12*IF(K12&lt;&gt;"",1,U_LOW)*((12-PEAK_MONTHS)*MAX(T12:W12)+PEAK_MONTHS*N(INDEX(X12:AA12,MATCH(MAX(T12:W12),T12:W12,0)))),0))</f>
        <v/>
      </c>
      <c r="AE12" s="25" t="str">
        <f aca="false">IF(OR(AB12="",AC12=""),"",ROUND(AC12*IF(K12&lt;&gt;"",1,U_HIGH)*((12-PEAK_MONTHS)*MAX(T12:W12)+PEAK_MONTHS*N(INDEX(X12:AA12,MATCH(MAX(T12:W12),T12:W12,0)))),0))</f>
        <v/>
      </c>
      <c r="AF12" s="18" t="str">
        <f aca="false">IF(AD12="","",RANK(AD12,$AD$7:$AD$506))</f>
        <v/>
      </c>
      <c r="AH12" s="16" t="str">
        <f aca="false">IF(E12&lt;&gt;"",E12,IF(F12&lt;&gt;"",ROUND(F12*16,3),""))</f>
        <v/>
      </c>
      <c r="AI12" s="16" t="str">
        <f aca="false">IF(COUNT(G12:I12)&lt;3,"",ROUND(LARGE(G12:I12,1),2))</f>
        <v/>
      </c>
      <c r="AJ12" s="16" t="str">
        <f aca="false">IF(COUNT(G12:I12)&lt;3,"",ROUND(LARGE(G12:I12,2),2))</f>
        <v/>
      </c>
      <c r="AK12" s="16" t="str">
        <f aca="false">IF(COUNT(G12:I12)&lt;3,"",ROUND(SMALL(G12:I12,1),2))</f>
        <v/>
      </c>
      <c r="AL12" s="16" t="str">
        <f aca="false">IF(AI12="","",IF(AI12*AJ12*AK12&lt;DIM_MIN_CUIN,"",ROUND(AI12*AJ12*AK12/DIM_DIV*16,2)))</f>
        <v/>
      </c>
      <c r="AM12" s="18" t="str">
        <f aca="false">IF(C12="","",IF(C12&lt;BAND_LO,1,IF(C12&lt;=BAND_HI,2,3)))</f>
        <v/>
      </c>
      <c r="AN12" s="19" t="str">
        <f aca="false">IF(C12="","",IFERROR(INDEX(CAT_REF,MATCH(D12,CATS,0)),REF_DEFAULT))</f>
        <v/>
      </c>
      <c r="AO12" s="21" t="str">
        <f aca="false">IF(OR(R12="",AM12="",M12=""),"",IF(M12="Small standard",IF(R12&gt;SS_MAX,"",ROUND(INDEX(SS_FEES,SUMPRODUCT(--(SS_EDGES&lt;R12))+1,0+AM12)*(1+FUEL),4)),IF(M12="Large standard",IF(R12&gt;LS_MAX,"",ROUND(IF(R12&lt;=OVER3_FROM,INDEX(LS_FEES,SUMPRODUCT(--(LS_EDGES&lt;R12))+1,0+AM12),INDEX(OVER3_BASE,1,0+AM12)+OVER3_PER4*CEILING((R12-OVER3_FROM)/4,1))*(1+FUEL),4)),"")))</f>
        <v/>
      </c>
      <c r="AP12" s="21" t="str">
        <f aca="false">IF(OR(R12="",AM12="",M12=""),"",IF(M12="Small standard",IF(R12&gt;SS_MAX,"",ROUND(INDEX(SS_FEES,SUMPRODUCT(--(SS_EDGES&lt;R12))+1,3+AM12)*(1+FUEL),4)),IF(M12="Large standard",IF(R12&gt;LS_MAX,"",ROUND(IF(R12&lt;=OVER3_FROM,INDEX(LS_FEES,SUMPRODUCT(--(LS_EDGES&lt;R12))+1,3+AM12),INDEX(OVER3_BASE,1,3+AM12)+OVER3_PER4*CEILING((R12-OVER3_FROM)/4,1))*(1+FUEL),4)),"")))</f>
        <v/>
      </c>
      <c r="AQ12" s="21" t="str">
        <f aca="false">IF(OR(AM12="",AM12=1),"",IF(OR(N12="",(AM12-1)="",M12=""),"",IF(M12="Small standard",IF(N12&gt;SS_MAX,"",ROUND(INDEX(SS_FEES,SUMPRODUCT(--(SS_EDGES&lt;N12))+1,0+(AM12-1))*(1+FUEL),4)),IF(M12="Large standard",IF(N12&gt;LS_MAX,"",ROUND(IF(N12&lt;=OVER3_FROM,INDEX(LS_FEES,SUMPRODUCT(--(LS_EDGES&lt;N12))+1,0+(AM12-1)),INDEX(OVER3_BASE,1,0+(AM12-1))+OVER3_PER4*CEILING((N12-OVER3_FROM)/4,1))*(1+FUEL),4)),""))))</f>
        <v/>
      </c>
      <c r="AR12" s="21" t="str">
        <f aca="false">IF(OR(AM12="",AM12=1),"",IF(OR(N12="",(AM12-1)="",M12=""),"",IF(M12="Small standard",IF(N12&gt;SS_MAX,"",ROUND(INDEX(SS_FEES,SUMPRODUCT(--(SS_EDGES&lt;N12))+1,3+(AM12-1))*(1+FUEL),4)),IF(M12="Large standard",IF(N12&gt;LS_MAX,"",ROUND(IF(N12&lt;=OVER3_FROM,INDEX(LS_FEES,SUMPRODUCT(--(LS_EDGES&lt;N12))+1,3+(AM12-1)),INDEX(OVER3_BASE,1,3+(AM12-1))+OVER3_PER4*CEILING((N12-OVER3_FROM)/4,1))*(1+FUEL),4)),""))))</f>
        <v/>
      </c>
      <c r="AS12" s="21" t="str">
        <f aca="false">IF(OR(AM12="",AM12=1),"",(C12-(IF(AM12=2,BAND_LO,BAND_HI)-0.01))*(1-AN12))</f>
        <v/>
      </c>
      <c r="AT12" s="18" t="str">
        <f aca="false">IF(AI12="","",(AI12&gt;SS_L)+(AJ12&gt;SS_M)+(AK12&gt;SS_S))</f>
        <v/>
      </c>
      <c r="AU12" s="23" t="str">
        <f aca="false">IF(OR(AT12="",AT12&lt;&gt;1),"",MAX(AI12/SS_L,AJ12/SS_M,AK12/SS_S))</f>
        <v/>
      </c>
      <c r="AV12" s="21" t="str">
        <f aca="false">IF(OR(M12&lt;&gt;"Large standard",N12="",N12&gt;SS_MAX),"",IF(OR(N12="",AM12="","Small standard"=""),"",IF("Small standard"="Small standard",IF(N12&gt;SS_MAX,"",ROUND(INDEX(SS_FEES,SUMPRODUCT(--(SS_EDGES&lt;N12))+1,0+AM12)*(1+FUEL),4)),IF("Small standard"="Large standard",IF(N12&gt;LS_MAX,"",ROUND(IF(N12&lt;=OVER3_FROM,INDEX(LS_FEES,SUMPRODUCT(--(LS_EDGES&lt;N12))+1,0+AM12),INDEX(OVER3_BASE,1,0+AM12)+OVER3_PER4*CEILING((N12-OVER3_FROM)/4,1))*(1+FUEL),4)),""))))</f>
        <v/>
      </c>
      <c r="AW12" s="21" t="str">
        <f aca="false">IF(OR(M12&lt;&gt;"Large standard",N12="",N12&gt;SS_MAX),"",IF(OR(N12="",AM12="","Small standard"=""),"",IF("Small standard"="Small standard",IF(N12&gt;SS_MAX,"",ROUND(INDEX(SS_FEES,SUMPRODUCT(--(SS_EDGES&lt;N12))+1,3+AM12)*(1+FUEL),4)),IF("Small standard"="Large standard",IF(N12&gt;LS_MAX,"",ROUND(IF(N12&lt;=OVER3_FROM,INDEX(LS_FEES,SUMPRODUCT(--(LS_EDGES&lt;N12))+1,3+AM12),INDEX(OVER3_BASE,1,3+AM12)+OVER3_PER4*CEILING((N12-OVER3_FROM)/4,1))*(1+FUEL),4)),""))))</f>
        <v/>
      </c>
      <c r="AX12" s="21" t="str">
        <f aca="false">IF(OR(AL12="",AH12=""),"",IF(OR(AH12="",AM12="",M12=""),"",IF(M12="Small standard",IF(AH12&gt;SS_MAX,"",ROUND(INDEX(SS_FEES,SUMPRODUCT(--(SS_EDGES&lt;AH12))+1,0+AM12)*(1+FUEL),4)),IF(M12="Large standard",IF(AH12&gt;LS_MAX,"",ROUND(IF(AH12&lt;=OVER3_FROM,INDEX(LS_FEES,SUMPRODUCT(--(LS_EDGES&lt;AH12))+1,0+AM12),INDEX(OVER3_BASE,1,0+AM12)+OVER3_PER4*CEILING((AH12-OVER3_FROM)/4,1))*(1+FUEL),4)),""))))</f>
        <v/>
      </c>
      <c r="AY12" s="21" t="str">
        <f aca="false">IF(OR(AL12="",AH12=""),"",IF(OR(AH12="",AM12="",M12=""),"",IF(M12="Small standard",IF(AH12&gt;SS_MAX,"",ROUND(INDEX(SS_FEES,SUMPRODUCT(--(SS_EDGES&lt;AH12))+1,3+AM12)*(1+FUEL),4)),IF(M12="Large standard",IF(AH12&gt;LS_MAX,"",ROUND(IF(AH12&lt;=OVER3_FROM,INDEX(LS_FEES,SUMPRODUCT(--(LS_EDGES&lt;AH12))+1,3+AM12),INDEX(OVER3_BASE,1,3+AM12)+OVER3_PER4*CEILING((AH12-OVER3_FROM)/4,1))*(1+FUEL),4)),""))))</f>
        <v/>
      </c>
      <c r="AZ12" s="24" t="str">
        <f aca="false">IF(OR(J12="",J12&lt;1),"",ROUND(IFERROR(INDEX(CAT_SCALE,MATCH(D12,CATS,0)),UC_DEFAULT)*IF(J12&gt;=UC_KNEE,10^(UC_A-UC_B*LOG10(J12)),10^(UC_A-UC_B*LOG10(UC_KNEE))*(UC_KNEE/J12)^UC_HEXP),1))</f>
        <v/>
      </c>
    </row>
    <row r="13" customFormat="false" ht="15" hidden="false" customHeight="false" outlineLevel="0" collapsed="false">
      <c r="A13" s="10"/>
      <c r="B13" s="10"/>
      <c r="C13" s="12"/>
      <c r="D13" s="10"/>
      <c r="E13" s="10"/>
      <c r="F13" s="10"/>
      <c r="G13" s="10"/>
      <c r="H13" s="10"/>
      <c r="I13" s="10"/>
      <c r="J13" s="10"/>
      <c r="K13" s="10"/>
      <c r="L13" s="12"/>
      <c r="M13" s="2" t="str">
        <f aca="false">IF(OR(N13="",AI13=""),"",IF(AND(N13&lt;=SS_MAX,AI13&lt;=SS_L,AJ13&lt;=SS_M,AK13&lt;=SS_S),"Small standard",IF(AND(N13&lt;=LS_MAX,AI13&lt;=LS_L,AJ13&lt;=LS_M,AK13&lt;=LS_S),"Large standard","Oversize")))</f>
        <v/>
      </c>
      <c r="N13" s="16" t="str">
        <f aca="false">IF(AH13="","",IF(AL13="",AH13,MAX(AH13,AL13)))</f>
        <v/>
      </c>
      <c r="O13" s="21" t="str">
        <f aca="false">IF(OR(N13="",AM13="",M13=""),"",IF(M13="Small standard",IF(N13&gt;SS_MAX,"",ROUND(INDEX(SS_FEES,SUMPRODUCT(--(SS_EDGES&lt;N13))+1,0+AM13)*(1+FUEL),4)),IF(M13="Large standard",IF(N13&gt;LS_MAX,"",ROUND(IF(N13&lt;=OVER3_FROM,INDEX(LS_FEES,SUMPRODUCT(--(LS_EDGES&lt;N13))+1,0+AM13),INDEX(OVER3_BASE,1,0+AM13)+OVER3_PER4*CEILING((N13-OVER3_FROM)/4,1))*(1+FUEL),4)),"")))</f>
        <v/>
      </c>
      <c r="P13" s="21" t="str">
        <f aca="false">IF(OR(N13="",AM13="",M13=""),"",IF(M13="Small standard",IF(N13&gt;SS_MAX,"",ROUND(INDEX(SS_FEES,SUMPRODUCT(--(SS_EDGES&lt;N13))+1,3+AM13)*(1+FUEL),4)),IF(M13="Large standard",IF(N13&gt;LS_MAX,"",ROUND(IF(N13&lt;=OVER3_FROM,INDEX(LS_FEES,SUMPRODUCT(--(LS_EDGES&lt;N13))+1,3+AM13),INDEX(OVER3_BASE,1,3+AM13)+OVER3_PER4*CEILING((N13-OVER3_FROM)/4,1))*(1+FUEL),4)),"")))</f>
        <v/>
      </c>
      <c r="Q13" s="20" t="str">
        <f aca="true">IF(OR(L13="",O13=""),"",ROUND(L13-IF(AND(TODAY()&gt;=PEAK_FROM,TODAY()&lt;=PEAK_TO),P13,O13),2))</f>
        <v/>
      </c>
      <c r="R13" s="16" t="str">
        <f aca="false">IF(N13="","",IF(M13="Small standard",IF(SUMPRODUCT(--(SS_EDGES&lt;N13))=0,"",INDEX(SS_EDGES,SUMPRODUCT(--(SS_EDGES&lt;N13)))),IF(M13="Large standard",IF(N13&gt;OVER3_FROM,OVER3_FROM+4*(CEILING((N13-OVER3_FROM)/4,1)-1),IF(SUMPRODUCT(--(LS_EDGES&lt;N13))=0,"",INDEX(LS_EDGES,SUMPRODUCT(--(LS_EDGES&lt;N13))))),"")))</f>
        <v/>
      </c>
      <c r="S13" s="22" t="str">
        <f aca="false">IF(R13="","",ROUND(N13-R13,3))</f>
        <v/>
      </c>
      <c r="T13" s="21" t="str">
        <f aca="false">IF(OR(R13="",O13="",AO13=""),"",IF(S13&gt;MAX_SHAVE,"",IF(ROUND(O13-AO13,4)&lt;MIN_UNIT,"",ROUND(O13-AO13,4))))</f>
        <v/>
      </c>
      <c r="U13" s="21" t="str">
        <f aca="false">IF(OR(AQ13="",O13=""),"",IF(ROUND(ROUND(O13-AQ13,4)-AS13,4)&lt;=MIN_UNIT,"",ROUND(ROUND(O13-AQ13,4)-AS13,4)))</f>
        <v/>
      </c>
      <c r="V13" s="21" t="str">
        <f aca="false">IF(OR(AV13="",O13=""),"",IF(AND(AT13=1,AU13&lt;=MAX_ENV),IF(ROUND(O13-AV13,4)&lt;MIN_UNIT,"",ROUND(O13-AV13,4)),""))</f>
        <v/>
      </c>
      <c r="W13" s="21" t="str">
        <f aca="false">IF(OR(AX13="",O13=""),"",IF(AL13&gt;=AH13*MIN_DIM_RATIO,IF(ROUND(O13-AX13,4)&lt;MIN_UNIT,"",ROUND(O13-AX13,4)),""))</f>
        <v/>
      </c>
      <c r="X13" s="21" t="str">
        <f aca="false">IF(OR(R13="",P13="",AP13=""),"",IF(S13&gt;MAX_SHAVE,"",IF(ROUND(P13-AP13,4)&lt;MIN_UNIT,"",ROUND(P13-AP13,4))))</f>
        <v/>
      </c>
      <c r="Y13" s="21" t="str">
        <f aca="false">IF(OR(AR13="",P13=""),"",IF(ROUND(ROUND(P13-AR13,4)-AS13,4)&lt;=MIN_UNIT,"",ROUND(ROUND(P13-AR13,4)-AS13,4)))</f>
        <v/>
      </c>
      <c r="Z13" s="21" t="str">
        <f aca="false">IF(OR(AW13="",P13=""),"",IF(AND(AT13=1,AU13&lt;=MAX_ENV),IF(ROUND(P13-AW13,4)&lt;MIN_UNIT,"",ROUND(P13-AW13,4)),""))</f>
        <v/>
      </c>
      <c r="AA13" s="21" t="str">
        <f aca="false">IF(OR(AY13="",P13=""),"",IF(AL13&gt;=AH13*MIN_DIM_RATIO,IF(ROUND(P13-AY13,4)&lt;MIN_UNIT,"",ROUND(P13-AY13,4)),""))</f>
        <v/>
      </c>
      <c r="AB13" s="2" t="str">
        <f aca="false">IF(COUNT(T13:W13)=0,"",CHOOSE(MATCH(MAX(T13:W13),T13:W13,0),"Weight","Price","Size tier","Box"))</f>
        <v/>
      </c>
      <c r="AC13" s="24" t="str">
        <f aca="false">IF(K13&lt;&gt;"",K13,AZ13)</f>
        <v/>
      </c>
      <c r="AD13" s="25" t="str">
        <f aca="false">IF(OR(AB13="",AC13=""),"",ROUND(AC13*IF(K13&lt;&gt;"",1,U_LOW)*((12-PEAK_MONTHS)*MAX(T13:W13)+PEAK_MONTHS*N(INDEX(X13:AA13,MATCH(MAX(T13:W13),T13:W13,0)))),0))</f>
        <v/>
      </c>
      <c r="AE13" s="25" t="str">
        <f aca="false">IF(OR(AB13="",AC13=""),"",ROUND(AC13*IF(K13&lt;&gt;"",1,U_HIGH)*((12-PEAK_MONTHS)*MAX(T13:W13)+PEAK_MONTHS*N(INDEX(X13:AA13,MATCH(MAX(T13:W13),T13:W13,0)))),0))</f>
        <v/>
      </c>
      <c r="AF13" s="18" t="str">
        <f aca="false">IF(AD13="","",RANK(AD13,$AD$7:$AD$506))</f>
        <v/>
      </c>
      <c r="AH13" s="16" t="str">
        <f aca="false">IF(E13&lt;&gt;"",E13,IF(F13&lt;&gt;"",ROUND(F13*16,3),""))</f>
        <v/>
      </c>
      <c r="AI13" s="16" t="str">
        <f aca="false">IF(COUNT(G13:I13)&lt;3,"",ROUND(LARGE(G13:I13,1),2))</f>
        <v/>
      </c>
      <c r="AJ13" s="16" t="str">
        <f aca="false">IF(COUNT(G13:I13)&lt;3,"",ROUND(LARGE(G13:I13,2),2))</f>
        <v/>
      </c>
      <c r="AK13" s="16" t="str">
        <f aca="false">IF(COUNT(G13:I13)&lt;3,"",ROUND(SMALL(G13:I13,1),2))</f>
        <v/>
      </c>
      <c r="AL13" s="16" t="str">
        <f aca="false">IF(AI13="","",IF(AI13*AJ13*AK13&lt;DIM_MIN_CUIN,"",ROUND(AI13*AJ13*AK13/DIM_DIV*16,2)))</f>
        <v/>
      </c>
      <c r="AM13" s="18" t="str">
        <f aca="false">IF(C13="","",IF(C13&lt;BAND_LO,1,IF(C13&lt;=BAND_HI,2,3)))</f>
        <v/>
      </c>
      <c r="AN13" s="19" t="str">
        <f aca="false">IF(C13="","",IFERROR(INDEX(CAT_REF,MATCH(D13,CATS,0)),REF_DEFAULT))</f>
        <v/>
      </c>
      <c r="AO13" s="21" t="str">
        <f aca="false">IF(OR(R13="",AM13="",M13=""),"",IF(M13="Small standard",IF(R13&gt;SS_MAX,"",ROUND(INDEX(SS_FEES,SUMPRODUCT(--(SS_EDGES&lt;R13))+1,0+AM13)*(1+FUEL),4)),IF(M13="Large standard",IF(R13&gt;LS_MAX,"",ROUND(IF(R13&lt;=OVER3_FROM,INDEX(LS_FEES,SUMPRODUCT(--(LS_EDGES&lt;R13))+1,0+AM13),INDEX(OVER3_BASE,1,0+AM13)+OVER3_PER4*CEILING((R13-OVER3_FROM)/4,1))*(1+FUEL),4)),"")))</f>
        <v/>
      </c>
      <c r="AP13" s="21" t="str">
        <f aca="false">IF(OR(R13="",AM13="",M13=""),"",IF(M13="Small standard",IF(R13&gt;SS_MAX,"",ROUND(INDEX(SS_FEES,SUMPRODUCT(--(SS_EDGES&lt;R13))+1,3+AM13)*(1+FUEL),4)),IF(M13="Large standard",IF(R13&gt;LS_MAX,"",ROUND(IF(R13&lt;=OVER3_FROM,INDEX(LS_FEES,SUMPRODUCT(--(LS_EDGES&lt;R13))+1,3+AM13),INDEX(OVER3_BASE,1,3+AM13)+OVER3_PER4*CEILING((R13-OVER3_FROM)/4,1))*(1+FUEL),4)),"")))</f>
        <v/>
      </c>
      <c r="AQ13" s="21" t="str">
        <f aca="false">IF(OR(AM13="",AM13=1),"",IF(OR(N13="",(AM13-1)="",M13=""),"",IF(M13="Small standard",IF(N13&gt;SS_MAX,"",ROUND(INDEX(SS_FEES,SUMPRODUCT(--(SS_EDGES&lt;N13))+1,0+(AM13-1))*(1+FUEL),4)),IF(M13="Large standard",IF(N13&gt;LS_MAX,"",ROUND(IF(N13&lt;=OVER3_FROM,INDEX(LS_FEES,SUMPRODUCT(--(LS_EDGES&lt;N13))+1,0+(AM13-1)),INDEX(OVER3_BASE,1,0+(AM13-1))+OVER3_PER4*CEILING((N13-OVER3_FROM)/4,1))*(1+FUEL),4)),""))))</f>
        <v/>
      </c>
      <c r="AR13" s="21" t="str">
        <f aca="false">IF(OR(AM13="",AM13=1),"",IF(OR(N13="",(AM13-1)="",M13=""),"",IF(M13="Small standard",IF(N13&gt;SS_MAX,"",ROUND(INDEX(SS_FEES,SUMPRODUCT(--(SS_EDGES&lt;N13))+1,3+(AM13-1))*(1+FUEL),4)),IF(M13="Large standard",IF(N13&gt;LS_MAX,"",ROUND(IF(N13&lt;=OVER3_FROM,INDEX(LS_FEES,SUMPRODUCT(--(LS_EDGES&lt;N13))+1,3+(AM13-1)),INDEX(OVER3_BASE,1,3+(AM13-1))+OVER3_PER4*CEILING((N13-OVER3_FROM)/4,1))*(1+FUEL),4)),""))))</f>
        <v/>
      </c>
      <c r="AS13" s="21" t="str">
        <f aca="false">IF(OR(AM13="",AM13=1),"",(C13-(IF(AM13=2,BAND_LO,BAND_HI)-0.01))*(1-AN13))</f>
        <v/>
      </c>
      <c r="AT13" s="18" t="str">
        <f aca="false">IF(AI13="","",(AI13&gt;SS_L)+(AJ13&gt;SS_M)+(AK13&gt;SS_S))</f>
        <v/>
      </c>
      <c r="AU13" s="23" t="str">
        <f aca="false">IF(OR(AT13="",AT13&lt;&gt;1),"",MAX(AI13/SS_L,AJ13/SS_M,AK13/SS_S))</f>
        <v/>
      </c>
      <c r="AV13" s="21" t="str">
        <f aca="false">IF(OR(M13&lt;&gt;"Large standard",N13="",N13&gt;SS_MAX),"",IF(OR(N13="",AM13="","Small standard"=""),"",IF("Small standard"="Small standard",IF(N13&gt;SS_MAX,"",ROUND(INDEX(SS_FEES,SUMPRODUCT(--(SS_EDGES&lt;N13))+1,0+AM13)*(1+FUEL),4)),IF("Small standard"="Large standard",IF(N13&gt;LS_MAX,"",ROUND(IF(N13&lt;=OVER3_FROM,INDEX(LS_FEES,SUMPRODUCT(--(LS_EDGES&lt;N13))+1,0+AM13),INDEX(OVER3_BASE,1,0+AM13)+OVER3_PER4*CEILING((N13-OVER3_FROM)/4,1))*(1+FUEL),4)),""))))</f>
        <v/>
      </c>
      <c r="AW13" s="21" t="str">
        <f aca="false">IF(OR(M13&lt;&gt;"Large standard",N13="",N13&gt;SS_MAX),"",IF(OR(N13="",AM13="","Small standard"=""),"",IF("Small standard"="Small standard",IF(N13&gt;SS_MAX,"",ROUND(INDEX(SS_FEES,SUMPRODUCT(--(SS_EDGES&lt;N13))+1,3+AM13)*(1+FUEL),4)),IF("Small standard"="Large standard",IF(N13&gt;LS_MAX,"",ROUND(IF(N13&lt;=OVER3_FROM,INDEX(LS_FEES,SUMPRODUCT(--(LS_EDGES&lt;N13))+1,3+AM13),INDEX(OVER3_BASE,1,3+AM13)+OVER3_PER4*CEILING((N13-OVER3_FROM)/4,1))*(1+FUEL),4)),""))))</f>
        <v/>
      </c>
      <c r="AX13" s="21" t="str">
        <f aca="false">IF(OR(AL13="",AH13=""),"",IF(OR(AH13="",AM13="",M13=""),"",IF(M13="Small standard",IF(AH13&gt;SS_MAX,"",ROUND(INDEX(SS_FEES,SUMPRODUCT(--(SS_EDGES&lt;AH13))+1,0+AM13)*(1+FUEL),4)),IF(M13="Large standard",IF(AH13&gt;LS_MAX,"",ROUND(IF(AH13&lt;=OVER3_FROM,INDEX(LS_FEES,SUMPRODUCT(--(LS_EDGES&lt;AH13))+1,0+AM13),INDEX(OVER3_BASE,1,0+AM13)+OVER3_PER4*CEILING((AH13-OVER3_FROM)/4,1))*(1+FUEL),4)),""))))</f>
        <v/>
      </c>
      <c r="AY13" s="21" t="str">
        <f aca="false">IF(OR(AL13="",AH13=""),"",IF(OR(AH13="",AM13="",M13=""),"",IF(M13="Small standard",IF(AH13&gt;SS_MAX,"",ROUND(INDEX(SS_FEES,SUMPRODUCT(--(SS_EDGES&lt;AH13))+1,3+AM13)*(1+FUEL),4)),IF(M13="Large standard",IF(AH13&gt;LS_MAX,"",ROUND(IF(AH13&lt;=OVER3_FROM,INDEX(LS_FEES,SUMPRODUCT(--(LS_EDGES&lt;AH13))+1,3+AM13),INDEX(OVER3_BASE,1,3+AM13)+OVER3_PER4*CEILING((AH13-OVER3_FROM)/4,1))*(1+FUEL),4)),""))))</f>
        <v/>
      </c>
      <c r="AZ13" s="24" t="str">
        <f aca="false">IF(OR(J13="",J13&lt;1),"",ROUND(IFERROR(INDEX(CAT_SCALE,MATCH(D13,CATS,0)),UC_DEFAULT)*IF(J13&gt;=UC_KNEE,10^(UC_A-UC_B*LOG10(J13)),10^(UC_A-UC_B*LOG10(UC_KNEE))*(UC_KNEE/J13)^UC_HEXP),1))</f>
        <v/>
      </c>
    </row>
    <row r="14" customFormat="false" ht="15" hidden="false" customHeight="false" outlineLevel="0" collapsed="false">
      <c r="A14" s="10"/>
      <c r="B14" s="10"/>
      <c r="C14" s="12"/>
      <c r="D14" s="10"/>
      <c r="E14" s="10"/>
      <c r="F14" s="10"/>
      <c r="G14" s="10"/>
      <c r="H14" s="10"/>
      <c r="I14" s="10"/>
      <c r="J14" s="10"/>
      <c r="K14" s="10"/>
      <c r="L14" s="12"/>
      <c r="M14" s="2" t="str">
        <f aca="false">IF(OR(N14="",AI14=""),"",IF(AND(N14&lt;=SS_MAX,AI14&lt;=SS_L,AJ14&lt;=SS_M,AK14&lt;=SS_S),"Small standard",IF(AND(N14&lt;=LS_MAX,AI14&lt;=LS_L,AJ14&lt;=LS_M,AK14&lt;=LS_S),"Large standard","Oversize")))</f>
        <v/>
      </c>
      <c r="N14" s="16" t="str">
        <f aca="false">IF(AH14="","",IF(AL14="",AH14,MAX(AH14,AL14)))</f>
        <v/>
      </c>
      <c r="O14" s="21" t="str">
        <f aca="false">IF(OR(N14="",AM14="",M14=""),"",IF(M14="Small standard",IF(N14&gt;SS_MAX,"",ROUND(INDEX(SS_FEES,SUMPRODUCT(--(SS_EDGES&lt;N14))+1,0+AM14)*(1+FUEL),4)),IF(M14="Large standard",IF(N14&gt;LS_MAX,"",ROUND(IF(N14&lt;=OVER3_FROM,INDEX(LS_FEES,SUMPRODUCT(--(LS_EDGES&lt;N14))+1,0+AM14),INDEX(OVER3_BASE,1,0+AM14)+OVER3_PER4*CEILING((N14-OVER3_FROM)/4,1))*(1+FUEL),4)),"")))</f>
        <v/>
      </c>
      <c r="P14" s="21" t="str">
        <f aca="false">IF(OR(N14="",AM14="",M14=""),"",IF(M14="Small standard",IF(N14&gt;SS_MAX,"",ROUND(INDEX(SS_FEES,SUMPRODUCT(--(SS_EDGES&lt;N14))+1,3+AM14)*(1+FUEL),4)),IF(M14="Large standard",IF(N14&gt;LS_MAX,"",ROUND(IF(N14&lt;=OVER3_FROM,INDEX(LS_FEES,SUMPRODUCT(--(LS_EDGES&lt;N14))+1,3+AM14),INDEX(OVER3_BASE,1,3+AM14)+OVER3_PER4*CEILING((N14-OVER3_FROM)/4,1))*(1+FUEL),4)),"")))</f>
        <v/>
      </c>
      <c r="Q14" s="20" t="str">
        <f aca="true">IF(OR(L14="",O14=""),"",ROUND(L14-IF(AND(TODAY()&gt;=PEAK_FROM,TODAY()&lt;=PEAK_TO),P14,O14),2))</f>
        <v/>
      </c>
      <c r="R14" s="16" t="str">
        <f aca="false">IF(N14="","",IF(M14="Small standard",IF(SUMPRODUCT(--(SS_EDGES&lt;N14))=0,"",INDEX(SS_EDGES,SUMPRODUCT(--(SS_EDGES&lt;N14)))),IF(M14="Large standard",IF(N14&gt;OVER3_FROM,OVER3_FROM+4*(CEILING((N14-OVER3_FROM)/4,1)-1),IF(SUMPRODUCT(--(LS_EDGES&lt;N14))=0,"",INDEX(LS_EDGES,SUMPRODUCT(--(LS_EDGES&lt;N14))))),"")))</f>
        <v/>
      </c>
      <c r="S14" s="22" t="str">
        <f aca="false">IF(R14="","",ROUND(N14-R14,3))</f>
        <v/>
      </c>
      <c r="T14" s="21" t="str">
        <f aca="false">IF(OR(R14="",O14="",AO14=""),"",IF(S14&gt;MAX_SHAVE,"",IF(ROUND(O14-AO14,4)&lt;MIN_UNIT,"",ROUND(O14-AO14,4))))</f>
        <v/>
      </c>
      <c r="U14" s="21" t="str">
        <f aca="false">IF(OR(AQ14="",O14=""),"",IF(ROUND(ROUND(O14-AQ14,4)-AS14,4)&lt;=MIN_UNIT,"",ROUND(ROUND(O14-AQ14,4)-AS14,4)))</f>
        <v/>
      </c>
      <c r="V14" s="21" t="str">
        <f aca="false">IF(OR(AV14="",O14=""),"",IF(AND(AT14=1,AU14&lt;=MAX_ENV),IF(ROUND(O14-AV14,4)&lt;MIN_UNIT,"",ROUND(O14-AV14,4)),""))</f>
        <v/>
      </c>
      <c r="W14" s="21" t="str">
        <f aca="false">IF(OR(AX14="",O14=""),"",IF(AL14&gt;=AH14*MIN_DIM_RATIO,IF(ROUND(O14-AX14,4)&lt;MIN_UNIT,"",ROUND(O14-AX14,4)),""))</f>
        <v/>
      </c>
      <c r="X14" s="21" t="str">
        <f aca="false">IF(OR(R14="",P14="",AP14=""),"",IF(S14&gt;MAX_SHAVE,"",IF(ROUND(P14-AP14,4)&lt;MIN_UNIT,"",ROUND(P14-AP14,4))))</f>
        <v/>
      </c>
      <c r="Y14" s="21" t="str">
        <f aca="false">IF(OR(AR14="",P14=""),"",IF(ROUND(ROUND(P14-AR14,4)-AS14,4)&lt;=MIN_UNIT,"",ROUND(ROUND(P14-AR14,4)-AS14,4)))</f>
        <v/>
      </c>
      <c r="Z14" s="21" t="str">
        <f aca="false">IF(OR(AW14="",P14=""),"",IF(AND(AT14=1,AU14&lt;=MAX_ENV),IF(ROUND(P14-AW14,4)&lt;MIN_UNIT,"",ROUND(P14-AW14,4)),""))</f>
        <v/>
      </c>
      <c r="AA14" s="21" t="str">
        <f aca="false">IF(OR(AY14="",P14=""),"",IF(AL14&gt;=AH14*MIN_DIM_RATIO,IF(ROUND(P14-AY14,4)&lt;MIN_UNIT,"",ROUND(P14-AY14,4)),""))</f>
        <v/>
      </c>
      <c r="AB14" s="2" t="str">
        <f aca="false">IF(COUNT(T14:W14)=0,"",CHOOSE(MATCH(MAX(T14:W14),T14:W14,0),"Weight","Price","Size tier","Box"))</f>
        <v/>
      </c>
      <c r="AC14" s="24" t="str">
        <f aca="false">IF(K14&lt;&gt;"",K14,AZ14)</f>
        <v/>
      </c>
      <c r="AD14" s="25" t="str">
        <f aca="false">IF(OR(AB14="",AC14=""),"",ROUND(AC14*IF(K14&lt;&gt;"",1,U_LOW)*((12-PEAK_MONTHS)*MAX(T14:W14)+PEAK_MONTHS*N(INDEX(X14:AA14,MATCH(MAX(T14:W14),T14:W14,0)))),0))</f>
        <v/>
      </c>
      <c r="AE14" s="25" t="str">
        <f aca="false">IF(OR(AB14="",AC14=""),"",ROUND(AC14*IF(K14&lt;&gt;"",1,U_HIGH)*((12-PEAK_MONTHS)*MAX(T14:W14)+PEAK_MONTHS*N(INDEX(X14:AA14,MATCH(MAX(T14:W14),T14:W14,0)))),0))</f>
        <v/>
      </c>
      <c r="AF14" s="18" t="str">
        <f aca="false">IF(AD14="","",RANK(AD14,$AD$7:$AD$506))</f>
        <v/>
      </c>
      <c r="AH14" s="16" t="str">
        <f aca="false">IF(E14&lt;&gt;"",E14,IF(F14&lt;&gt;"",ROUND(F14*16,3),""))</f>
        <v/>
      </c>
      <c r="AI14" s="16" t="str">
        <f aca="false">IF(COUNT(G14:I14)&lt;3,"",ROUND(LARGE(G14:I14,1),2))</f>
        <v/>
      </c>
      <c r="AJ14" s="16" t="str">
        <f aca="false">IF(COUNT(G14:I14)&lt;3,"",ROUND(LARGE(G14:I14,2),2))</f>
        <v/>
      </c>
      <c r="AK14" s="16" t="str">
        <f aca="false">IF(COUNT(G14:I14)&lt;3,"",ROUND(SMALL(G14:I14,1),2))</f>
        <v/>
      </c>
      <c r="AL14" s="16" t="str">
        <f aca="false">IF(AI14="","",IF(AI14*AJ14*AK14&lt;DIM_MIN_CUIN,"",ROUND(AI14*AJ14*AK14/DIM_DIV*16,2)))</f>
        <v/>
      </c>
      <c r="AM14" s="18" t="str">
        <f aca="false">IF(C14="","",IF(C14&lt;BAND_LO,1,IF(C14&lt;=BAND_HI,2,3)))</f>
        <v/>
      </c>
      <c r="AN14" s="19" t="str">
        <f aca="false">IF(C14="","",IFERROR(INDEX(CAT_REF,MATCH(D14,CATS,0)),REF_DEFAULT))</f>
        <v/>
      </c>
      <c r="AO14" s="21" t="str">
        <f aca="false">IF(OR(R14="",AM14="",M14=""),"",IF(M14="Small standard",IF(R14&gt;SS_MAX,"",ROUND(INDEX(SS_FEES,SUMPRODUCT(--(SS_EDGES&lt;R14))+1,0+AM14)*(1+FUEL),4)),IF(M14="Large standard",IF(R14&gt;LS_MAX,"",ROUND(IF(R14&lt;=OVER3_FROM,INDEX(LS_FEES,SUMPRODUCT(--(LS_EDGES&lt;R14))+1,0+AM14),INDEX(OVER3_BASE,1,0+AM14)+OVER3_PER4*CEILING((R14-OVER3_FROM)/4,1))*(1+FUEL),4)),"")))</f>
        <v/>
      </c>
      <c r="AP14" s="21" t="str">
        <f aca="false">IF(OR(R14="",AM14="",M14=""),"",IF(M14="Small standard",IF(R14&gt;SS_MAX,"",ROUND(INDEX(SS_FEES,SUMPRODUCT(--(SS_EDGES&lt;R14))+1,3+AM14)*(1+FUEL),4)),IF(M14="Large standard",IF(R14&gt;LS_MAX,"",ROUND(IF(R14&lt;=OVER3_FROM,INDEX(LS_FEES,SUMPRODUCT(--(LS_EDGES&lt;R14))+1,3+AM14),INDEX(OVER3_BASE,1,3+AM14)+OVER3_PER4*CEILING((R14-OVER3_FROM)/4,1))*(1+FUEL),4)),"")))</f>
        <v/>
      </c>
      <c r="AQ14" s="21" t="str">
        <f aca="false">IF(OR(AM14="",AM14=1),"",IF(OR(N14="",(AM14-1)="",M14=""),"",IF(M14="Small standard",IF(N14&gt;SS_MAX,"",ROUND(INDEX(SS_FEES,SUMPRODUCT(--(SS_EDGES&lt;N14))+1,0+(AM14-1))*(1+FUEL),4)),IF(M14="Large standard",IF(N14&gt;LS_MAX,"",ROUND(IF(N14&lt;=OVER3_FROM,INDEX(LS_FEES,SUMPRODUCT(--(LS_EDGES&lt;N14))+1,0+(AM14-1)),INDEX(OVER3_BASE,1,0+(AM14-1))+OVER3_PER4*CEILING((N14-OVER3_FROM)/4,1))*(1+FUEL),4)),""))))</f>
        <v/>
      </c>
      <c r="AR14" s="21" t="str">
        <f aca="false">IF(OR(AM14="",AM14=1),"",IF(OR(N14="",(AM14-1)="",M14=""),"",IF(M14="Small standard",IF(N14&gt;SS_MAX,"",ROUND(INDEX(SS_FEES,SUMPRODUCT(--(SS_EDGES&lt;N14))+1,3+(AM14-1))*(1+FUEL),4)),IF(M14="Large standard",IF(N14&gt;LS_MAX,"",ROUND(IF(N14&lt;=OVER3_FROM,INDEX(LS_FEES,SUMPRODUCT(--(LS_EDGES&lt;N14))+1,3+(AM14-1)),INDEX(OVER3_BASE,1,3+(AM14-1))+OVER3_PER4*CEILING((N14-OVER3_FROM)/4,1))*(1+FUEL),4)),""))))</f>
        <v/>
      </c>
      <c r="AS14" s="21" t="str">
        <f aca="false">IF(OR(AM14="",AM14=1),"",(C14-(IF(AM14=2,BAND_LO,BAND_HI)-0.01))*(1-AN14))</f>
        <v/>
      </c>
      <c r="AT14" s="18" t="str">
        <f aca="false">IF(AI14="","",(AI14&gt;SS_L)+(AJ14&gt;SS_M)+(AK14&gt;SS_S))</f>
        <v/>
      </c>
      <c r="AU14" s="23" t="str">
        <f aca="false">IF(OR(AT14="",AT14&lt;&gt;1),"",MAX(AI14/SS_L,AJ14/SS_M,AK14/SS_S))</f>
        <v/>
      </c>
      <c r="AV14" s="21" t="str">
        <f aca="false">IF(OR(M14&lt;&gt;"Large standard",N14="",N14&gt;SS_MAX),"",IF(OR(N14="",AM14="","Small standard"=""),"",IF("Small standard"="Small standard",IF(N14&gt;SS_MAX,"",ROUND(INDEX(SS_FEES,SUMPRODUCT(--(SS_EDGES&lt;N14))+1,0+AM14)*(1+FUEL),4)),IF("Small standard"="Large standard",IF(N14&gt;LS_MAX,"",ROUND(IF(N14&lt;=OVER3_FROM,INDEX(LS_FEES,SUMPRODUCT(--(LS_EDGES&lt;N14))+1,0+AM14),INDEX(OVER3_BASE,1,0+AM14)+OVER3_PER4*CEILING((N14-OVER3_FROM)/4,1))*(1+FUEL),4)),""))))</f>
        <v/>
      </c>
      <c r="AW14" s="21" t="str">
        <f aca="false">IF(OR(M14&lt;&gt;"Large standard",N14="",N14&gt;SS_MAX),"",IF(OR(N14="",AM14="","Small standard"=""),"",IF("Small standard"="Small standard",IF(N14&gt;SS_MAX,"",ROUND(INDEX(SS_FEES,SUMPRODUCT(--(SS_EDGES&lt;N14))+1,3+AM14)*(1+FUEL),4)),IF("Small standard"="Large standard",IF(N14&gt;LS_MAX,"",ROUND(IF(N14&lt;=OVER3_FROM,INDEX(LS_FEES,SUMPRODUCT(--(LS_EDGES&lt;N14))+1,3+AM14),INDEX(OVER3_BASE,1,3+AM14)+OVER3_PER4*CEILING((N14-OVER3_FROM)/4,1))*(1+FUEL),4)),""))))</f>
        <v/>
      </c>
      <c r="AX14" s="21" t="str">
        <f aca="false">IF(OR(AL14="",AH14=""),"",IF(OR(AH14="",AM14="",M14=""),"",IF(M14="Small standard",IF(AH14&gt;SS_MAX,"",ROUND(INDEX(SS_FEES,SUMPRODUCT(--(SS_EDGES&lt;AH14))+1,0+AM14)*(1+FUEL),4)),IF(M14="Large standard",IF(AH14&gt;LS_MAX,"",ROUND(IF(AH14&lt;=OVER3_FROM,INDEX(LS_FEES,SUMPRODUCT(--(LS_EDGES&lt;AH14))+1,0+AM14),INDEX(OVER3_BASE,1,0+AM14)+OVER3_PER4*CEILING((AH14-OVER3_FROM)/4,1))*(1+FUEL),4)),""))))</f>
        <v/>
      </c>
      <c r="AY14" s="21" t="str">
        <f aca="false">IF(OR(AL14="",AH14=""),"",IF(OR(AH14="",AM14="",M14=""),"",IF(M14="Small standard",IF(AH14&gt;SS_MAX,"",ROUND(INDEX(SS_FEES,SUMPRODUCT(--(SS_EDGES&lt;AH14))+1,3+AM14)*(1+FUEL),4)),IF(M14="Large standard",IF(AH14&gt;LS_MAX,"",ROUND(IF(AH14&lt;=OVER3_FROM,INDEX(LS_FEES,SUMPRODUCT(--(LS_EDGES&lt;AH14))+1,3+AM14),INDEX(OVER3_BASE,1,3+AM14)+OVER3_PER4*CEILING((AH14-OVER3_FROM)/4,1))*(1+FUEL),4)),""))))</f>
        <v/>
      </c>
      <c r="AZ14" s="24" t="str">
        <f aca="false">IF(OR(J14="",J14&lt;1),"",ROUND(IFERROR(INDEX(CAT_SCALE,MATCH(D14,CATS,0)),UC_DEFAULT)*IF(J14&gt;=UC_KNEE,10^(UC_A-UC_B*LOG10(J14)),10^(UC_A-UC_B*LOG10(UC_KNEE))*(UC_KNEE/J14)^UC_HEXP),1))</f>
        <v/>
      </c>
    </row>
    <row r="15" customFormat="false" ht="15" hidden="false" customHeight="false" outlineLevel="0" collapsed="false">
      <c r="A15" s="10"/>
      <c r="B15" s="10"/>
      <c r="C15" s="12"/>
      <c r="D15" s="10"/>
      <c r="E15" s="10"/>
      <c r="F15" s="10"/>
      <c r="G15" s="10"/>
      <c r="H15" s="10"/>
      <c r="I15" s="10"/>
      <c r="J15" s="10"/>
      <c r="K15" s="10"/>
      <c r="L15" s="12"/>
      <c r="M15" s="2" t="str">
        <f aca="false">IF(OR(N15="",AI15=""),"",IF(AND(N15&lt;=SS_MAX,AI15&lt;=SS_L,AJ15&lt;=SS_M,AK15&lt;=SS_S),"Small standard",IF(AND(N15&lt;=LS_MAX,AI15&lt;=LS_L,AJ15&lt;=LS_M,AK15&lt;=LS_S),"Large standard","Oversize")))</f>
        <v/>
      </c>
      <c r="N15" s="16" t="str">
        <f aca="false">IF(AH15="","",IF(AL15="",AH15,MAX(AH15,AL15)))</f>
        <v/>
      </c>
      <c r="O15" s="21" t="str">
        <f aca="false">IF(OR(N15="",AM15="",M15=""),"",IF(M15="Small standard",IF(N15&gt;SS_MAX,"",ROUND(INDEX(SS_FEES,SUMPRODUCT(--(SS_EDGES&lt;N15))+1,0+AM15)*(1+FUEL),4)),IF(M15="Large standard",IF(N15&gt;LS_MAX,"",ROUND(IF(N15&lt;=OVER3_FROM,INDEX(LS_FEES,SUMPRODUCT(--(LS_EDGES&lt;N15))+1,0+AM15),INDEX(OVER3_BASE,1,0+AM15)+OVER3_PER4*CEILING((N15-OVER3_FROM)/4,1))*(1+FUEL),4)),"")))</f>
        <v/>
      </c>
      <c r="P15" s="21" t="str">
        <f aca="false">IF(OR(N15="",AM15="",M15=""),"",IF(M15="Small standard",IF(N15&gt;SS_MAX,"",ROUND(INDEX(SS_FEES,SUMPRODUCT(--(SS_EDGES&lt;N15))+1,3+AM15)*(1+FUEL),4)),IF(M15="Large standard",IF(N15&gt;LS_MAX,"",ROUND(IF(N15&lt;=OVER3_FROM,INDEX(LS_FEES,SUMPRODUCT(--(LS_EDGES&lt;N15))+1,3+AM15),INDEX(OVER3_BASE,1,3+AM15)+OVER3_PER4*CEILING((N15-OVER3_FROM)/4,1))*(1+FUEL),4)),"")))</f>
        <v/>
      </c>
      <c r="Q15" s="20" t="str">
        <f aca="true">IF(OR(L15="",O15=""),"",ROUND(L15-IF(AND(TODAY()&gt;=PEAK_FROM,TODAY()&lt;=PEAK_TO),P15,O15),2))</f>
        <v/>
      </c>
      <c r="R15" s="16" t="str">
        <f aca="false">IF(N15="","",IF(M15="Small standard",IF(SUMPRODUCT(--(SS_EDGES&lt;N15))=0,"",INDEX(SS_EDGES,SUMPRODUCT(--(SS_EDGES&lt;N15)))),IF(M15="Large standard",IF(N15&gt;OVER3_FROM,OVER3_FROM+4*(CEILING((N15-OVER3_FROM)/4,1)-1),IF(SUMPRODUCT(--(LS_EDGES&lt;N15))=0,"",INDEX(LS_EDGES,SUMPRODUCT(--(LS_EDGES&lt;N15))))),"")))</f>
        <v/>
      </c>
      <c r="S15" s="22" t="str">
        <f aca="false">IF(R15="","",ROUND(N15-R15,3))</f>
        <v/>
      </c>
      <c r="T15" s="21" t="str">
        <f aca="false">IF(OR(R15="",O15="",AO15=""),"",IF(S15&gt;MAX_SHAVE,"",IF(ROUND(O15-AO15,4)&lt;MIN_UNIT,"",ROUND(O15-AO15,4))))</f>
        <v/>
      </c>
      <c r="U15" s="21" t="str">
        <f aca="false">IF(OR(AQ15="",O15=""),"",IF(ROUND(ROUND(O15-AQ15,4)-AS15,4)&lt;=MIN_UNIT,"",ROUND(ROUND(O15-AQ15,4)-AS15,4)))</f>
        <v/>
      </c>
      <c r="V15" s="21" t="str">
        <f aca="false">IF(OR(AV15="",O15=""),"",IF(AND(AT15=1,AU15&lt;=MAX_ENV),IF(ROUND(O15-AV15,4)&lt;MIN_UNIT,"",ROUND(O15-AV15,4)),""))</f>
        <v/>
      </c>
      <c r="W15" s="21" t="str">
        <f aca="false">IF(OR(AX15="",O15=""),"",IF(AL15&gt;=AH15*MIN_DIM_RATIO,IF(ROUND(O15-AX15,4)&lt;MIN_UNIT,"",ROUND(O15-AX15,4)),""))</f>
        <v/>
      </c>
      <c r="X15" s="21" t="str">
        <f aca="false">IF(OR(R15="",P15="",AP15=""),"",IF(S15&gt;MAX_SHAVE,"",IF(ROUND(P15-AP15,4)&lt;MIN_UNIT,"",ROUND(P15-AP15,4))))</f>
        <v/>
      </c>
      <c r="Y15" s="21" t="str">
        <f aca="false">IF(OR(AR15="",P15=""),"",IF(ROUND(ROUND(P15-AR15,4)-AS15,4)&lt;=MIN_UNIT,"",ROUND(ROUND(P15-AR15,4)-AS15,4)))</f>
        <v/>
      </c>
      <c r="Z15" s="21" t="str">
        <f aca="false">IF(OR(AW15="",P15=""),"",IF(AND(AT15=1,AU15&lt;=MAX_ENV),IF(ROUND(P15-AW15,4)&lt;MIN_UNIT,"",ROUND(P15-AW15,4)),""))</f>
        <v/>
      </c>
      <c r="AA15" s="21" t="str">
        <f aca="false">IF(OR(AY15="",P15=""),"",IF(AL15&gt;=AH15*MIN_DIM_RATIO,IF(ROUND(P15-AY15,4)&lt;MIN_UNIT,"",ROUND(P15-AY15,4)),""))</f>
        <v/>
      </c>
      <c r="AB15" s="2" t="str">
        <f aca="false">IF(COUNT(T15:W15)=0,"",CHOOSE(MATCH(MAX(T15:W15),T15:W15,0),"Weight","Price","Size tier","Box"))</f>
        <v/>
      </c>
      <c r="AC15" s="24" t="str">
        <f aca="false">IF(K15&lt;&gt;"",K15,AZ15)</f>
        <v/>
      </c>
      <c r="AD15" s="25" t="str">
        <f aca="false">IF(OR(AB15="",AC15=""),"",ROUND(AC15*IF(K15&lt;&gt;"",1,U_LOW)*((12-PEAK_MONTHS)*MAX(T15:W15)+PEAK_MONTHS*N(INDEX(X15:AA15,MATCH(MAX(T15:W15),T15:W15,0)))),0))</f>
        <v/>
      </c>
      <c r="AE15" s="25" t="str">
        <f aca="false">IF(OR(AB15="",AC15=""),"",ROUND(AC15*IF(K15&lt;&gt;"",1,U_HIGH)*((12-PEAK_MONTHS)*MAX(T15:W15)+PEAK_MONTHS*N(INDEX(X15:AA15,MATCH(MAX(T15:W15),T15:W15,0)))),0))</f>
        <v/>
      </c>
      <c r="AF15" s="18" t="str">
        <f aca="false">IF(AD15="","",RANK(AD15,$AD$7:$AD$506))</f>
        <v/>
      </c>
      <c r="AH15" s="16" t="str">
        <f aca="false">IF(E15&lt;&gt;"",E15,IF(F15&lt;&gt;"",ROUND(F15*16,3),""))</f>
        <v/>
      </c>
      <c r="AI15" s="16" t="str">
        <f aca="false">IF(COUNT(G15:I15)&lt;3,"",ROUND(LARGE(G15:I15,1),2))</f>
        <v/>
      </c>
      <c r="AJ15" s="16" t="str">
        <f aca="false">IF(COUNT(G15:I15)&lt;3,"",ROUND(LARGE(G15:I15,2),2))</f>
        <v/>
      </c>
      <c r="AK15" s="16" t="str">
        <f aca="false">IF(COUNT(G15:I15)&lt;3,"",ROUND(SMALL(G15:I15,1),2))</f>
        <v/>
      </c>
      <c r="AL15" s="16" t="str">
        <f aca="false">IF(AI15="","",IF(AI15*AJ15*AK15&lt;DIM_MIN_CUIN,"",ROUND(AI15*AJ15*AK15/DIM_DIV*16,2)))</f>
        <v/>
      </c>
      <c r="AM15" s="18" t="str">
        <f aca="false">IF(C15="","",IF(C15&lt;BAND_LO,1,IF(C15&lt;=BAND_HI,2,3)))</f>
        <v/>
      </c>
      <c r="AN15" s="19" t="str">
        <f aca="false">IF(C15="","",IFERROR(INDEX(CAT_REF,MATCH(D15,CATS,0)),REF_DEFAULT))</f>
        <v/>
      </c>
      <c r="AO15" s="21" t="str">
        <f aca="false">IF(OR(R15="",AM15="",M15=""),"",IF(M15="Small standard",IF(R15&gt;SS_MAX,"",ROUND(INDEX(SS_FEES,SUMPRODUCT(--(SS_EDGES&lt;R15))+1,0+AM15)*(1+FUEL),4)),IF(M15="Large standard",IF(R15&gt;LS_MAX,"",ROUND(IF(R15&lt;=OVER3_FROM,INDEX(LS_FEES,SUMPRODUCT(--(LS_EDGES&lt;R15))+1,0+AM15),INDEX(OVER3_BASE,1,0+AM15)+OVER3_PER4*CEILING((R15-OVER3_FROM)/4,1))*(1+FUEL),4)),"")))</f>
        <v/>
      </c>
      <c r="AP15" s="21" t="str">
        <f aca="false">IF(OR(R15="",AM15="",M15=""),"",IF(M15="Small standard",IF(R15&gt;SS_MAX,"",ROUND(INDEX(SS_FEES,SUMPRODUCT(--(SS_EDGES&lt;R15))+1,3+AM15)*(1+FUEL),4)),IF(M15="Large standard",IF(R15&gt;LS_MAX,"",ROUND(IF(R15&lt;=OVER3_FROM,INDEX(LS_FEES,SUMPRODUCT(--(LS_EDGES&lt;R15))+1,3+AM15),INDEX(OVER3_BASE,1,3+AM15)+OVER3_PER4*CEILING((R15-OVER3_FROM)/4,1))*(1+FUEL),4)),"")))</f>
        <v/>
      </c>
      <c r="AQ15" s="21" t="str">
        <f aca="false">IF(OR(AM15="",AM15=1),"",IF(OR(N15="",(AM15-1)="",M15=""),"",IF(M15="Small standard",IF(N15&gt;SS_MAX,"",ROUND(INDEX(SS_FEES,SUMPRODUCT(--(SS_EDGES&lt;N15))+1,0+(AM15-1))*(1+FUEL),4)),IF(M15="Large standard",IF(N15&gt;LS_MAX,"",ROUND(IF(N15&lt;=OVER3_FROM,INDEX(LS_FEES,SUMPRODUCT(--(LS_EDGES&lt;N15))+1,0+(AM15-1)),INDEX(OVER3_BASE,1,0+(AM15-1))+OVER3_PER4*CEILING((N15-OVER3_FROM)/4,1))*(1+FUEL),4)),""))))</f>
        <v/>
      </c>
      <c r="AR15" s="21" t="str">
        <f aca="false">IF(OR(AM15="",AM15=1),"",IF(OR(N15="",(AM15-1)="",M15=""),"",IF(M15="Small standard",IF(N15&gt;SS_MAX,"",ROUND(INDEX(SS_FEES,SUMPRODUCT(--(SS_EDGES&lt;N15))+1,3+(AM15-1))*(1+FUEL),4)),IF(M15="Large standard",IF(N15&gt;LS_MAX,"",ROUND(IF(N15&lt;=OVER3_FROM,INDEX(LS_FEES,SUMPRODUCT(--(LS_EDGES&lt;N15))+1,3+(AM15-1)),INDEX(OVER3_BASE,1,3+(AM15-1))+OVER3_PER4*CEILING((N15-OVER3_FROM)/4,1))*(1+FUEL),4)),""))))</f>
        <v/>
      </c>
      <c r="AS15" s="21" t="str">
        <f aca="false">IF(OR(AM15="",AM15=1),"",(C15-(IF(AM15=2,BAND_LO,BAND_HI)-0.01))*(1-AN15))</f>
        <v/>
      </c>
      <c r="AT15" s="18" t="str">
        <f aca="false">IF(AI15="","",(AI15&gt;SS_L)+(AJ15&gt;SS_M)+(AK15&gt;SS_S))</f>
        <v/>
      </c>
      <c r="AU15" s="23" t="str">
        <f aca="false">IF(OR(AT15="",AT15&lt;&gt;1),"",MAX(AI15/SS_L,AJ15/SS_M,AK15/SS_S))</f>
        <v/>
      </c>
      <c r="AV15" s="21" t="str">
        <f aca="false">IF(OR(M15&lt;&gt;"Large standard",N15="",N15&gt;SS_MAX),"",IF(OR(N15="",AM15="","Small standard"=""),"",IF("Small standard"="Small standard",IF(N15&gt;SS_MAX,"",ROUND(INDEX(SS_FEES,SUMPRODUCT(--(SS_EDGES&lt;N15))+1,0+AM15)*(1+FUEL),4)),IF("Small standard"="Large standard",IF(N15&gt;LS_MAX,"",ROUND(IF(N15&lt;=OVER3_FROM,INDEX(LS_FEES,SUMPRODUCT(--(LS_EDGES&lt;N15))+1,0+AM15),INDEX(OVER3_BASE,1,0+AM15)+OVER3_PER4*CEILING((N15-OVER3_FROM)/4,1))*(1+FUEL),4)),""))))</f>
        <v/>
      </c>
      <c r="AW15" s="21" t="str">
        <f aca="false">IF(OR(M15&lt;&gt;"Large standard",N15="",N15&gt;SS_MAX),"",IF(OR(N15="",AM15="","Small standard"=""),"",IF("Small standard"="Small standard",IF(N15&gt;SS_MAX,"",ROUND(INDEX(SS_FEES,SUMPRODUCT(--(SS_EDGES&lt;N15))+1,3+AM15)*(1+FUEL),4)),IF("Small standard"="Large standard",IF(N15&gt;LS_MAX,"",ROUND(IF(N15&lt;=OVER3_FROM,INDEX(LS_FEES,SUMPRODUCT(--(LS_EDGES&lt;N15))+1,3+AM15),INDEX(OVER3_BASE,1,3+AM15)+OVER3_PER4*CEILING((N15-OVER3_FROM)/4,1))*(1+FUEL),4)),""))))</f>
        <v/>
      </c>
      <c r="AX15" s="21" t="str">
        <f aca="false">IF(OR(AL15="",AH15=""),"",IF(OR(AH15="",AM15="",M15=""),"",IF(M15="Small standard",IF(AH15&gt;SS_MAX,"",ROUND(INDEX(SS_FEES,SUMPRODUCT(--(SS_EDGES&lt;AH15))+1,0+AM15)*(1+FUEL),4)),IF(M15="Large standard",IF(AH15&gt;LS_MAX,"",ROUND(IF(AH15&lt;=OVER3_FROM,INDEX(LS_FEES,SUMPRODUCT(--(LS_EDGES&lt;AH15))+1,0+AM15),INDEX(OVER3_BASE,1,0+AM15)+OVER3_PER4*CEILING((AH15-OVER3_FROM)/4,1))*(1+FUEL),4)),""))))</f>
        <v/>
      </c>
      <c r="AY15" s="21" t="str">
        <f aca="false">IF(OR(AL15="",AH15=""),"",IF(OR(AH15="",AM15="",M15=""),"",IF(M15="Small standard",IF(AH15&gt;SS_MAX,"",ROUND(INDEX(SS_FEES,SUMPRODUCT(--(SS_EDGES&lt;AH15))+1,3+AM15)*(1+FUEL),4)),IF(M15="Large standard",IF(AH15&gt;LS_MAX,"",ROUND(IF(AH15&lt;=OVER3_FROM,INDEX(LS_FEES,SUMPRODUCT(--(LS_EDGES&lt;AH15))+1,3+AM15),INDEX(OVER3_BASE,1,3+AM15)+OVER3_PER4*CEILING((AH15-OVER3_FROM)/4,1))*(1+FUEL),4)),""))))</f>
        <v/>
      </c>
      <c r="AZ15" s="24" t="str">
        <f aca="false">IF(OR(J15="",J15&lt;1),"",ROUND(IFERROR(INDEX(CAT_SCALE,MATCH(D15,CATS,0)),UC_DEFAULT)*IF(J15&gt;=UC_KNEE,10^(UC_A-UC_B*LOG10(J15)),10^(UC_A-UC_B*LOG10(UC_KNEE))*(UC_KNEE/J15)^UC_HEXP),1))</f>
        <v/>
      </c>
    </row>
    <row r="16" customFormat="false" ht="15" hidden="false" customHeight="false" outlineLevel="0" collapsed="false">
      <c r="A16" s="10"/>
      <c r="B16" s="10"/>
      <c r="C16" s="12"/>
      <c r="D16" s="10"/>
      <c r="E16" s="10"/>
      <c r="F16" s="10"/>
      <c r="G16" s="10"/>
      <c r="H16" s="10"/>
      <c r="I16" s="10"/>
      <c r="J16" s="10"/>
      <c r="K16" s="10"/>
      <c r="L16" s="12"/>
      <c r="M16" s="2" t="str">
        <f aca="false">IF(OR(N16="",AI16=""),"",IF(AND(N16&lt;=SS_MAX,AI16&lt;=SS_L,AJ16&lt;=SS_M,AK16&lt;=SS_S),"Small standard",IF(AND(N16&lt;=LS_MAX,AI16&lt;=LS_L,AJ16&lt;=LS_M,AK16&lt;=LS_S),"Large standard","Oversize")))</f>
        <v/>
      </c>
      <c r="N16" s="16" t="str">
        <f aca="false">IF(AH16="","",IF(AL16="",AH16,MAX(AH16,AL16)))</f>
        <v/>
      </c>
      <c r="O16" s="21" t="str">
        <f aca="false">IF(OR(N16="",AM16="",M16=""),"",IF(M16="Small standard",IF(N16&gt;SS_MAX,"",ROUND(INDEX(SS_FEES,SUMPRODUCT(--(SS_EDGES&lt;N16))+1,0+AM16)*(1+FUEL),4)),IF(M16="Large standard",IF(N16&gt;LS_MAX,"",ROUND(IF(N16&lt;=OVER3_FROM,INDEX(LS_FEES,SUMPRODUCT(--(LS_EDGES&lt;N16))+1,0+AM16),INDEX(OVER3_BASE,1,0+AM16)+OVER3_PER4*CEILING((N16-OVER3_FROM)/4,1))*(1+FUEL),4)),"")))</f>
        <v/>
      </c>
      <c r="P16" s="21" t="str">
        <f aca="false">IF(OR(N16="",AM16="",M16=""),"",IF(M16="Small standard",IF(N16&gt;SS_MAX,"",ROUND(INDEX(SS_FEES,SUMPRODUCT(--(SS_EDGES&lt;N16))+1,3+AM16)*(1+FUEL),4)),IF(M16="Large standard",IF(N16&gt;LS_MAX,"",ROUND(IF(N16&lt;=OVER3_FROM,INDEX(LS_FEES,SUMPRODUCT(--(LS_EDGES&lt;N16))+1,3+AM16),INDEX(OVER3_BASE,1,3+AM16)+OVER3_PER4*CEILING((N16-OVER3_FROM)/4,1))*(1+FUEL),4)),"")))</f>
        <v/>
      </c>
      <c r="Q16" s="20" t="str">
        <f aca="true">IF(OR(L16="",O16=""),"",ROUND(L16-IF(AND(TODAY()&gt;=PEAK_FROM,TODAY()&lt;=PEAK_TO),P16,O16),2))</f>
        <v/>
      </c>
      <c r="R16" s="16" t="str">
        <f aca="false">IF(N16="","",IF(M16="Small standard",IF(SUMPRODUCT(--(SS_EDGES&lt;N16))=0,"",INDEX(SS_EDGES,SUMPRODUCT(--(SS_EDGES&lt;N16)))),IF(M16="Large standard",IF(N16&gt;OVER3_FROM,OVER3_FROM+4*(CEILING((N16-OVER3_FROM)/4,1)-1),IF(SUMPRODUCT(--(LS_EDGES&lt;N16))=0,"",INDEX(LS_EDGES,SUMPRODUCT(--(LS_EDGES&lt;N16))))),"")))</f>
        <v/>
      </c>
      <c r="S16" s="22" t="str">
        <f aca="false">IF(R16="","",ROUND(N16-R16,3))</f>
        <v/>
      </c>
      <c r="T16" s="21" t="str">
        <f aca="false">IF(OR(R16="",O16="",AO16=""),"",IF(S16&gt;MAX_SHAVE,"",IF(ROUND(O16-AO16,4)&lt;MIN_UNIT,"",ROUND(O16-AO16,4))))</f>
        <v/>
      </c>
      <c r="U16" s="21" t="str">
        <f aca="false">IF(OR(AQ16="",O16=""),"",IF(ROUND(ROUND(O16-AQ16,4)-AS16,4)&lt;=MIN_UNIT,"",ROUND(ROUND(O16-AQ16,4)-AS16,4)))</f>
        <v/>
      </c>
      <c r="V16" s="21" t="str">
        <f aca="false">IF(OR(AV16="",O16=""),"",IF(AND(AT16=1,AU16&lt;=MAX_ENV),IF(ROUND(O16-AV16,4)&lt;MIN_UNIT,"",ROUND(O16-AV16,4)),""))</f>
        <v/>
      </c>
      <c r="W16" s="21" t="str">
        <f aca="false">IF(OR(AX16="",O16=""),"",IF(AL16&gt;=AH16*MIN_DIM_RATIO,IF(ROUND(O16-AX16,4)&lt;MIN_UNIT,"",ROUND(O16-AX16,4)),""))</f>
        <v/>
      </c>
      <c r="X16" s="21" t="str">
        <f aca="false">IF(OR(R16="",P16="",AP16=""),"",IF(S16&gt;MAX_SHAVE,"",IF(ROUND(P16-AP16,4)&lt;MIN_UNIT,"",ROUND(P16-AP16,4))))</f>
        <v/>
      </c>
      <c r="Y16" s="21" t="str">
        <f aca="false">IF(OR(AR16="",P16=""),"",IF(ROUND(ROUND(P16-AR16,4)-AS16,4)&lt;=MIN_UNIT,"",ROUND(ROUND(P16-AR16,4)-AS16,4)))</f>
        <v/>
      </c>
      <c r="Z16" s="21" t="str">
        <f aca="false">IF(OR(AW16="",P16=""),"",IF(AND(AT16=1,AU16&lt;=MAX_ENV),IF(ROUND(P16-AW16,4)&lt;MIN_UNIT,"",ROUND(P16-AW16,4)),""))</f>
        <v/>
      </c>
      <c r="AA16" s="21" t="str">
        <f aca="false">IF(OR(AY16="",P16=""),"",IF(AL16&gt;=AH16*MIN_DIM_RATIO,IF(ROUND(P16-AY16,4)&lt;MIN_UNIT,"",ROUND(P16-AY16,4)),""))</f>
        <v/>
      </c>
      <c r="AB16" s="2" t="str">
        <f aca="false">IF(COUNT(T16:W16)=0,"",CHOOSE(MATCH(MAX(T16:W16),T16:W16,0),"Weight","Price","Size tier","Box"))</f>
        <v/>
      </c>
      <c r="AC16" s="24" t="str">
        <f aca="false">IF(K16&lt;&gt;"",K16,AZ16)</f>
        <v/>
      </c>
      <c r="AD16" s="25" t="str">
        <f aca="false">IF(OR(AB16="",AC16=""),"",ROUND(AC16*IF(K16&lt;&gt;"",1,U_LOW)*((12-PEAK_MONTHS)*MAX(T16:W16)+PEAK_MONTHS*N(INDEX(X16:AA16,MATCH(MAX(T16:W16),T16:W16,0)))),0))</f>
        <v/>
      </c>
      <c r="AE16" s="25" t="str">
        <f aca="false">IF(OR(AB16="",AC16=""),"",ROUND(AC16*IF(K16&lt;&gt;"",1,U_HIGH)*((12-PEAK_MONTHS)*MAX(T16:W16)+PEAK_MONTHS*N(INDEX(X16:AA16,MATCH(MAX(T16:W16),T16:W16,0)))),0))</f>
        <v/>
      </c>
      <c r="AF16" s="18" t="str">
        <f aca="false">IF(AD16="","",RANK(AD16,$AD$7:$AD$506))</f>
        <v/>
      </c>
      <c r="AH16" s="16" t="str">
        <f aca="false">IF(E16&lt;&gt;"",E16,IF(F16&lt;&gt;"",ROUND(F16*16,3),""))</f>
        <v/>
      </c>
      <c r="AI16" s="16" t="str">
        <f aca="false">IF(COUNT(G16:I16)&lt;3,"",ROUND(LARGE(G16:I16,1),2))</f>
        <v/>
      </c>
      <c r="AJ16" s="16" t="str">
        <f aca="false">IF(COUNT(G16:I16)&lt;3,"",ROUND(LARGE(G16:I16,2),2))</f>
        <v/>
      </c>
      <c r="AK16" s="16" t="str">
        <f aca="false">IF(COUNT(G16:I16)&lt;3,"",ROUND(SMALL(G16:I16,1),2))</f>
        <v/>
      </c>
      <c r="AL16" s="16" t="str">
        <f aca="false">IF(AI16="","",IF(AI16*AJ16*AK16&lt;DIM_MIN_CUIN,"",ROUND(AI16*AJ16*AK16/DIM_DIV*16,2)))</f>
        <v/>
      </c>
      <c r="AM16" s="18" t="str">
        <f aca="false">IF(C16="","",IF(C16&lt;BAND_LO,1,IF(C16&lt;=BAND_HI,2,3)))</f>
        <v/>
      </c>
      <c r="AN16" s="19" t="str">
        <f aca="false">IF(C16="","",IFERROR(INDEX(CAT_REF,MATCH(D16,CATS,0)),REF_DEFAULT))</f>
        <v/>
      </c>
      <c r="AO16" s="21" t="str">
        <f aca="false">IF(OR(R16="",AM16="",M16=""),"",IF(M16="Small standard",IF(R16&gt;SS_MAX,"",ROUND(INDEX(SS_FEES,SUMPRODUCT(--(SS_EDGES&lt;R16))+1,0+AM16)*(1+FUEL),4)),IF(M16="Large standard",IF(R16&gt;LS_MAX,"",ROUND(IF(R16&lt;=OVER3_FROM,INDEX(LS_FEES,SUMPRODUCT(--(LS_EDGES&lt;R16))+1,0+AM16),INDEX(OVER3_BASE,1,0+AM16)+OVER3_PER4*CEILING((R16-OVER3_FROM)/4,1))*(1+FUEL),4)),"")))</f>
        <v/>
      </c>
      <c r="AP16" s="21" t="str">
        <f aca="false">IF(OR(R16="",AM16="",M16=""),"",IF(M16="Small standard",IF(R16&gt;SS_MAX,"",ROUND(INDEX(SS_FEES,SUMPRODUCT(--(SS_EDGES&lt;R16))+1,3+AM16)*(1+FUEL),4)),IF(M16="Large standard",IF(R16&gt;LS_MAX,"",ROUND(IF(R16&lt;=OVER3_FROM,INDEX(LS_FEES,SUMPRODUCT(--(LS_EDGES&lt;R16))+1,3+AM16),INDEX(OVER3_BASE,1,3+AM16)+OVER3_PER4*CEILING((R16-OVER3_FROM)/4,1))*(1+FUEL),4)),"")))</f>
        <v/>
      </c>
      <c r="AQ16" s="21" t="str">
        <f aca="false">IF(OR(AM16="",AM16=1),"",IF(OR(N16="",(AM16-1)="",M16=""),"",IF(M16="Small standard",IF(N16&gt;SS_MAX,"",ROUND(INDEX(SS_FEES,SUMPRODUCT(--(SS_EDGES&lt;N16))+1,0+(AM16-1))*(1+FUEL),4)),IF(M16="Large standard",IF(N16&gt;LS_MAX,"",ROUND(IF(N16&lt;=OVER3_FROM,INDEX(LS_FEES,SUMPRODUCT(--(LS_EDGES&lt;N16))+1,0+(AM16-1)),INDEX(OVER3_BASE,1,0+(AM16-1))+OVER3_PER4*CEILING((N16-OVER3_FROM)/4,1))*(1+FUEL),4)),""))))</f>
        <v/>
      </c>
      <c r="AR16" s="21" t="str">
        <f aca="false">IF(OR(AM16="",AM16=1),"",IF(OR(N16="",(AM16-1)="",M16=""),"",IF(M16="Small standard",IF(N16&gt;SS_MAX,"",ROUND(INDEX(SS_FEES,SUMPRODUCT(--(SS_EDGES&lt;N16))+1,3+(AM16-1))*(1+FUEL),4)),IF(M16="Large standard",IF(N16&gt;LS_MAX,"",ROUND(IF(N16&lt;=OVER3_FROM,INDEX(LS_FEES,SUMPRODUCT(--(LS_EDGES&lt;N16))+1,3+(AM16-1)),INDEX(OVER3_BASE,1,3+(AM16-1))+OVER3_PER4*CEILING((N16-OVER3_FROM)/4,1))*(1+FUEL),4)),""))))</f>
        <v/>
      </c>
      <c r="AS16" s="21" t="str">
        <f aca="false">IF(OR(AM16="",AM16=1),"",(C16-(IF(AM16=2,BAND_LO,BAND_HI)-0.01))*(1-AN16))</f>
        <v/>
      </c>
      <c r="AT16" s="18" t="str">
        <f aca="false">IF(AI16="","",(AI16&gt;SS_L)+(AJ16&gt;SS_M)+(AK16&gt;SS_S))</f>
        <v/>
      </c>
      <c r="AU16" s="23" t="str">
        <f aca="false">IF(OR(AT16="",AT16&lt;&gt;1),"",MAX(AI16/SS_L,AJ16/SS_M,AK16/SS_S))</f>
        <v/>
      </c>
      <c r="AV16" s="21" t="str">
        <f aca="false">IF(OR(M16&lt;&gt;"Large standard",N16="",N16&gt;SS_MAX),"",IF(OR(N16="",AM16="","Small standard"=""),"",IF("Small standard"="Small standard",IF(N16&gt;SS_MAX,"",ROUND(INDEX(SS_FEES,SUMPRODUCT(--(SS_EDGES&lt;N16))+1,0+AM16)*(1+FUEL),4)),IF("Small standard"="Large standard",IF(N16&gt;LS_MAX,"",ROUND(IF(N16&lt;=OVER3_FROM,INDEX(LS_FEES,SUMPRODUCT(--(LS_EDGES&lt;N16))+1,0+AM16),INDEX(OVER3_BASE,1,0+AM16)+OVER3_PER4*CEILING((N16-OVER3_FROM)/4,1))*(1+FUEL),4)),""))))</f>
        <v/>
      </c>
      <c r="AW16" s="21" t="str">
        <f aca="false">IF(OR(M16&lt;&gt;"Large standard",N16="",N16&gt;SS_MAX),"",IF(OR(N16="",AM16="","Small standard"=""),"",IF("Small standard"="Small standard",IF(N16&gt;SS_MAX,"",ROUND(INDEX(SS_FEES,SUMPRODUCT(--(SS_EDGES&lt;N16))+1,3+AM16)*(1+FUEL),4)),IF("Small standard"="Large standard",IF(N16&gt;LS_MAX,"",ROUND(IF(N16&lt;=OVER3_FROM,INDEX(LS_FEES,SUMPRODUCT(--(LS_EDGES&lt;N16))+1,3+AM16),INDEX(OVER3_BASE,1,3+AM16)+OVER3_PER4*CEILING((N16-OVER3_FROM)/4,1))*(1+FUEL),4)),""))))</f>
        <v/>
      </c>
      <c r="AX16" s="21" t="str">
        <f aca="false">IF(OR(AL16="",AH16=""),"",IF(OR(AH16="",AM16="",M16=""),"",IF(M16="Small standard",IF(AH16&gt;SS_MAX,"",ROUND(INDEX(SS_FEES,SUMPRODUCT(--(SS_EDGES&lt;AH16))+1,0+AM16)*(1+FUEL),4)),IF(M16="Large standard",IF(AH16&gt;LS_MAX,"",ROUND(IF(AH16&lt;=OVER3_FROM,INDEX(LS_FEES,SUMPRODUCT(--(LS_EDGES&lt;AH16))+1,0+AM16),INDEX(OVER3_BASE,1,0+AM16)+OVER3_PER4*CEILING((AH16-OVER3_FROM)/4,1))*(1+FUEL),4)),""))))</f>
        <v/>
      </c>
      <c r="AY16" s="21" t="str">
        <f aca="false">IF(OR(AL16="",AH16=""),"",IF(OR(AH16="",AM16="",M16=""),"",IF(M16="Small standard",IF(AH16&gt;SS_MAX,"",ROUND(INDEX(SS_FEES,SUMPRODUCT(--(SS_EDGES&lt;AH16))+1,3+AM16)*(1+FUEL),4)),IF(M16="Large standard",IF(AH16&gt;LS_MAX,"",ROUND(IF(AH16&lt;=OVER3_FROM,INDEX(LS_FEES,SUMPRODUCT(--(LS_EDGES&lt;AH16))+1,3+AM16),INDEX(OVER3_BASE,1,3+AM16)+OVER3_PER4*CEILING((AH16-OVER3_FROM)/4,1))*(1+FUEL),4)),""))))</f>
        <v/>
      </c>
      <c r="AZ16" s="24" t="str">
        <f aca="false">IF(OR(J16="",J16&lt;1),"",ROUND(IFERROR(INDEX(CAT_SCALE,MATCH(D16,CATS,0)),UC_DEFAULT)*IF(J16&gt;=UC_KNEE,10^(UC_A-UC_B*LOG10(J16)),10^(UC_A-UC_B*LOG10(UC_KNEE))*(UC_KNEE/J16)^UC_HEXP),1))</f>
        <v/>
      </c>
    </row>
    <row r="17" customFormat="false" ht="15" hidden="false" customHeight="false" outlineLevel="0" collapsed="false">
      <c r="A17" s="10"/>
      <c r="B17" s="10"/>
      <c r="C17" s="12"/>
      <c r="D17" s="10"/>
      <c r="E17" s="10"/>
      <c r="F17" s="10"/>
      <c r="G17" s="10"/>
      <c r="H17" s="10"/>
      <c r="I17" s="10"/>
      <c r="J17" s="10"/>
      <c r="K17" s="10"/>
      <c r="L17" s="12"/>
      <c r="M17" s="2" t="str">
        <f aca="false">IF(OR(N17="",AI17=""),"",IF(AND(N17&lt;=SS_MAX,AI17&lt;=SS_L,AJ17&lt;=SS_M,AK17&lt;=SS_S),"Small standard",IF(AND(N17&lt;=LS_MAX,AI17&lt;=LS_L,AJ17&lt;=LS_M,AK17&lt;=LS_S),"Large standard","Oversize")))</f>
        <v/>
      </c>
      <c r="N17" s="16" t="str">
        <f aca="false">IF(AH17="","",IF(AL17="",AH17,MAX(AH17,AL17)))</f>
        <v/>
      </c>
      <c r="O17" s="21" t="str">
        <f aca="false">IF(OR(N17="",AM17="",M17=""),"",IF(M17="Small standard",IF(N17&gt;SS_MAX,"",ROUND(INDEX(SS_FEES,SUMPRODUCT(--(SS_EDGES&lt;N17))+1,0+AM17)*(1+FUEL),4)),IF(M17="Large standard",IF(N17&gt;LS_MAX,"",ROUND(IF(N17&lt;=OVER3_FROM,INDEX(LS_FEES,SUMPRODUCT(--(LS_EDGES&lt;N17))+1,0+AM17),INDEX(OVER3_BASE,1,0+AM17)+OVER3_PER4*CEILING((N17-OVER3_FROM)/4,1))*(1+FUEL),4)),"")))</f>
        <v/>
      </c>
      <c r="P17" s="21" t="str">
        <f aca="false">IF(OR(N17="",AM17="",M17=""),"",IF(M17="Small standard",IF(N17&gt;SS_MAX,"",ROUND(INDEX(SS_FEES,SUMPRODUCT(--(SS_EDGES&lt;N17))+1,3+AM17)*(1+FUEL),4)),IF(M17="Large standard",IF(N17&gt;LS_MAX,"",ROUND(IF(N17&lt;=OVER3_FROM,INDEX(LS_FEES,SUMPRODUCT(--(LS_EDGES&lt;N17))+1,3+AM17),INDEX(OVER3_BASE,1,3+AM17)+OVER3_PER4*CEILING((N17-OVER3_FROM)/4,1))*(1+FUEL),4)),"")))</f>
        <v/>
      </c>
      <c r="Q17" s="20" t="str">
        <f aca="true">IF(OR(L17="",O17=""),"",ROUND(L17-IF(AND(TODAY()&gt;=PEAK_FROM,TODAY()&lt;=PEAK_TO),P17,O17),2))</f>
        <v/>
      </c>
      <c r="R17" s="16" t="str">
        <f aca="false">IF(N17="","",IF(M17="Small standard",IF(SUMPRODUCT(--(SS_EDGES&lt;N17))=0,"",INDEX(SS_EDGES,SUMPRODUCT(--(SS_EDGES&lt;N17)))),IF(M17="Large standard",IF(N17&gt;OVER3_FROM,OVER3_FROM+4*(CEILING((N17-OVER3_FROM)/4,1)-1),IF(SUMPRODUCT(--(LS_EDGES&lt;N17))=0,"",INDEX(LS_EDGES,SUMPRODUCT(--(LS_EDGES&lt;N17))))),"")))</f>
        <v/>
      </c>
      <c r="S17" s="22" t="str">
        <f aca="false">IF(R17="","",ROUND(N17-R17,3))</f>
        <v/>
      </c>
      <c r="T17" s="21" t="str">
        <f aca="false">IF(OR(R17="",O17="",AO17=""),"",IF(S17&gt;MAX_SHAVE,"",IF(ROUND(O17-AO17,4)&lt;MIN_UNIT,"",ROUND(O17-AO17,4))))</f>
        <v/>
      </c>
      <c r="U17" s="21" t="str">
        <f aca="false">IF(OR(AQ17="",O17=""),"",IF(ROUND(ROUND(O17-AQ17,4)-AS17,4)&lt;=MIN_UNIT,"",ROUND(ROUND(O17-AQ17,4)-AS17,4)))</f>
        <v/>
      </c>
      <c r="V17" s="21" t="str">
        <f aca="false">IF(OR(AV17="",O17=""),"",IF(AND(AT17=1,AU17&lt;=MAX_ENV),IF(ROUND(O17-AV17,4)&lt;MIN_UNIT,"",ROUND(O17-AV17,4)),""))</f>
        <v/>
      </c>
      <c r="W17" s="21" t="str">
        <f aca="false">IF(OR(AX17="",O17=""),"",IF(AL17&gt;=AH17*MIN_DIM_RATIO,IF(ROUND(O17-AX17,4)&lt;MIN_UNIT,"",ROUND(O17-AX17,4)),""))</f>
        <v/>
      </c>
      <c r="X17" s="21" t="str">
        <f aca="false">IF(OR(R17="",P17="",AP17=""),"",IF(S17&gt;MAX_SHAVE,"",IF(ROUND(P17-AP17,4)&lt;MIN_UNIT,"",ROUND(P17-AP17,4))))</f>
        <v/>
      </c>
      <c r="Y17" s="21" t="str">
        <f aca="false">IF(OR(AR17="",P17=""),"",IF(ROUND(ROUND(P17-AR17,4)-AS17,4)&lt;=MIN_UNIT,"",ROUND(ROUND(P17-AR17,4)-AS17,4)))</f>
        <v/>
      </c>
      <c r="Z17" s="21" t="str">
        <f aca="false">IF(OR(AW17="",P17=""),"",IF(AND(AT17=1,AU17&lt;=MAX_ENV),IF(ROUND(P17-AW17,4)&lt;MIN_UNIT,"",ROUND(P17-AW17,4)),""))</f>
        <v/>
      </c>
      <c r="AA17" s="21" t="str">
        <f aca="false">IF(OR(AY17="",P17=""),"",IF(AL17&gt;=AH17*MIN_DIM_RATIO,IF(ROUND(P17-AY17,4)&lt;MIN_UNIT,"",ROUND(P17-AY17,4)),""))</f>
        <v/>
      </c>
      <c r="AB17" s="2" t="str">
        <f aca="false">IF(COUNT(T17:W17)=0,"",CHOOSE(MATCH(MAX(T17:W17),T17:W17,0),"Weight","Price","Size tier","Box"))</f>
        <v/>
      </c>
      <c r="AC17" s="24" t="str">
        <f aca="false">IF(K17&lt;&gt;"",K17,AZ17)</f>
        <v/>
      </c>
      <c r="AD17" s="25" t="str">
        <f aca="false">IF(OR(AB17="",AC17=""),"",ROUND(AC17*IF(K17&lt;&gt;"",1,U_LOW)*((12-PEAK_MONTHS)*MAX(T17:W17)+PEAK_MONTHS*N(INDEX(X17:AA17,MATCH(MAX(T17:W17),T17:W17,0)))),0))</f>
        <v/>
      </c>
      <c r="AE17" s="25" t="str">
        <f aca="false">IF(OR(AB17="",AC17=""),"",ROUND(AC17*IF(K17&lt;&gt;"",1,U_HIGH)*((12-PEAK_MONTHS)*MAX(T17:W17)+PEAK_MONTHS*N(INDEX(X17:AA17,MATCH(MAX(T17:W17),T17:W17,0)))),0))</f>
        <v/>
      </c>
      <c r="AF17" s="18" t="str">
        <f aca="false">IF(AD17="","",RANK(AD17,$AD$7:$AD$506))</f>
        <v/>
      </c>
      <c r="AH17" s="16" t="str">
        <f aca="false">IF(E17&lt;&gt;"",E17,IF(F17&lt;&gt;"",ROUND(F17*16,3),""))</f>
        <v/>
      </c>
      <c r="AI17" s="16" t="str">
        <f aca="false">IF(COUNT(G17:I17)&lt;3,"",ROUND(LARGE(G17:I17,1),2))</f>
        <v/>
      </c>
      <c r="AJ17" s="16" t="str">
        <f aca="false">IF(COUNT(G17:I17)&lt;3,"",ROUND(LARGE(G17:I17,2),2))</f>
        <v/>
      </c>
      <c r="AK17" s="16" t="str">
        <f aca="false">IF(COUNT(G17:I17)&lt;3,"",ROUND(SMALL(G17:I17,1),2))</f>
        <v/>
      </c>
      <c r="AL17" s="16" t="str">
        <f aca="false">IF(AI17="","",IF(AI17*AJ17*AK17&lt;DIM_MIN_CUIN,"",ROUND(AI17*AJ17*AK17/DIM_DIV*16,2)))</f>
        <v/>
      </c>
      <c r="AM17" s="18" t="str">
        <f aca="false">IF(C17="","",IF(C17&lt;BAND_LO,1,IF(C17&lt;=BAND_HI,2,3)))</f>
        <v/>
      </c>
      <c r="AN17" s="19" t="str">
        <f aca="false">IF(C17="","",IFERROR(INDEX(CAT_REF,MATCH(D17,CATS,0)),REF_DEFAULT))</f>
        <v/>
      </c>
      <c r="AO17" s="21" t="str">
        <f aca="false">IF(OR(R17="",AM17="",M17=""),"",IF(M17="Small standard",IF(R17&gt;SS_MAX,"",ROUND(INDEX(SS_FEES,SUMPRODUCT(--(SS_EDGES&lt;R17))+1,0+AM17)*(1+FUEL),4)),IF(M17="Large standard",IF(R17&gt;LS_MAX,"",ROUND(IF(R17&lt;=OVER3_FROM,INDEX(LS_FEES,SUMPRODUCT(--(LS_EDGES&lt;R17))+1,0+AM17),INDEX(OVER3_BASE,1,0+AM17)+OVER3_PER4*CEILING((R17-OVER3_FROM)/4,1))*(1+FUEL),4)),"")))</f>
        <v/>
      </c>
      <c r="AP17" s="21" t="str">
        <f aca="false">IF(OR(R17="",AM17="",M17=""),"",IF(M17="Small standard",IF(R17&gt;SS_MAX,"",ROUND(INDEX(SS_FEES,SUMPRODUCT(--(SS_EDGES&lt;R17))+1,3+AM17)*(1+FUEL),4)),IF(M17="Large standard",IF(R17&gt;LS_MAX,"",ROUND(IF(R17&lt;=OVER3_FROM,INDEX(LS_FEES,SUMPRODUCT(--(LS_EDGES&lt;R17))+1,3+AM17),INDEX(OVER3_BASE,1,3+AM17)+OVER3_PER4*CEILING((R17-OVER3_FROM)/4,1))*(1+FUEL),4)),"")))</f>
        <v/>
      </c>
      <c r="AQ17" s="21" t="str">
        <f aca="false">IF(OR(AM17="",AM17=1),"",IF(OR(N17="",(AM17-1)="",M17=""),"",IF(M17="Small standard",IF(N17&gt;SS_MAX,"",ROUND(INDEX(SS_FEES,SUMPRODUCT(--(SS_EDGES&lt;N17))+1,0+(AM17-1))*(1+FUEL),4)),IF(M17="Large standard",IF(N17&gt;LS_MAX,"",ROUND(IF(N17&lt;=OVER3_FROM,INDEX(LS_FEES,SUMPRODUCT(--(LS_EDGES&lt;N17))+1,0+(AM17-1)),INDEX(OVER3_BASE,1,0+(AM17-1))+OVER3_PER4*CEILING((N17-OVER3_FROM)/4,1))*(1+FUEL),4)),""))))</f>
        <v/>
      </c>
      <c r="AR17" s="21" t="str">
        <f aca="false">IF(OR(AM17="",AM17=1),"",IF(OR(N17="",(AM17-1)="",M17=""),"",IF(M17="Small standard",IF(N17&gt;SS_MAX,"",ROUND(INDEX(SS_FEES,SUMPRODUCT(--(SS_EDGES&lt;N17))+1,3+(AM17-1))*(1+FUEL),4)),IF(M17="Large standard",IF(N17&gt;LS_MAX,"",ROUND(IF(N17&lt;=OVER3_FROM,INDEX(LS_FEES,SUMPRODUCT(--(LS_EDGES&lt;N17))+1,3+(AM17-1)),INDEX(OVER3_BASE,1,3+(AM17-1))+OVER3_PER4*CEILING((N17-OVER3_FROM)/4,1))*(1+FUEL),4)),""))))</f>
        <v/>
      </c>
      <c r="AS17" s="21" t="str">
        <f aca="false">IF(OR(AM17="",AM17=1),"",(C17-(IF(AM17=2,BAND_LO,BAND_HI)-0.01))*(1-AN17))</f>
        <v/>
      </c>
      <c r="AT17" s="18" t="str">
        <f aca="false">IF(AI17="","",(AI17&gt;SS_L)+(AJ17&gt;SS_M)+(AK17&gt;SS_S))</f>
        <v/>
      </c>
      <c r="AU17" s="23" t="str">
        <f aca="false">IF(OR(AT17="",AT17&lt;&gt;1),"",MAX(AI17/SS_L,AJ17/SS_M,AK17/SS_S))</f>
        <v/>
      </c>
      <c r="AV17" s="21" t="str">
        <f aca="false">IF(OR(M17&lt;&gt;"Large standard",N17="",N17&gt;SS_MAX),"",IF(OR(N17="",AM17="","Small standard"=""),"",IF("Small standard"="Small standard",IF(N17&gt;SS_MAX,"",ROUND(INDEX(SS_FEES,SUMPRODUCT(--(SS_EDGES&lt;N17))+1,0+AM17)*(1+FUEL),4)),IF("Small standard"="Large standard",IF(N17&gt;LS_MAX,"",ROUND(IF(N17&lt;=OVER3_FROM,INDEX(LS_FEES,SUMPRODUCT(--(LS_EDGES&lt;N17))+1,0+AM17),INDEX(OVER3_BASE,1,0+AM17)+OVER3_PER4*CEILING((N17-OVER3_FROM)/4,1))*(1+FUEL),4)),""))))</f>
        <v/>
      </c>
      <c r="AW17" s="21" t="str">
        <f aca="false">IF(OR(M17&lt;&gt;"Large standard",N17="",N17&gt;SS_MAX),"",IF(OR(N17="",AM17="","Small standard"=""),"",IF("Small standard"="Small standard",IF(N17&gt;SS_MAX,"",ROUND(INDEX(SS_FEES,SUMPRODUCT(--(SS_EDGES&lt;N17))+1,3+AM17)*(1+FUEL),4)),IF("Small standard"="Large standard",IF(N17&gt;LS_MAX,"",ROUND(IF(N17&lt;=OVER3_FROM,INDEX(LS_FEES,SUMPRODUCT(--(LS_EDGES&lt;N17))+1,3+AM17),INDEX(OVER3_BASE,1,3+AM17)+OVER3_PER4*CEILING((N17-OVER3_FROM)/4,1))*(1+FUEL),4)),""))))</f>
        <v/>
      </c>
      <c r="AX17" s="21" t="str">
        <f aca="false">IF(OR(AL17="",AH17=""),"",IF(OR(AH17="",AM17="",M17=""),"",IF(M17="Small standard",IF(AH17&gt;SS_MAX,"",ROUND(INDEX(SS_FEES,SUMPRODUCT(--(SS_EDGES&lt;AH17))+1,0+AM17)*(1+FUEL),4)),IF(M17="Large standard",IF(AH17&gt;LS_MAX,"",ROUND(IF(AH17&lt;=OVER3_FROM,INDEX(LS_FEES,SUMPRODUCT(--(LS_EDGES&lt;AH17))+1,0+AM17),INDEX(OVER3_BASE,1,0+AM17)+OVER3_PER4*CEILING((AH17-OVER3_FROM)/4,1))*(1+FUEL),4)),""))))</f>
        <v/>
      </c>
      <c r="AY17" s="21" t="str">
        <f aca="false">IF(OR(AL17="",AH17=""),"",IF(OR(AH17="",AM17="",M17=""),"",IF(M17="Small standard",IF(AH17&gt;SS_MAX,"",ROUND(INDEX(SS_FEES,SUMPRODUCT(--(SS_EDGES&lt;AH17))+1,3+AM17)*(1+FUEL),4)),IF(M17="Large standard",IF(AH17&gt;LS_MAX,"",ROUND(IF(AH17&lt;=OVER3_FROM,INDEX(LS_FEES,SUMPRODUCT(--(LS_EDGES&lt;AH17))+1,3+AM17),INDEX(OVER3_BASE,1,3+AM17)+OVER3_PER4*CEILING((AH17-OVER3_FROM)/4,1))*(1+FUEL),4)),""))))</f>
        <v/>
      </c>
      <c r="AZ17" s="24" t="str">
        <f aca="false">IF(OR(J17="",J17&lt;1),"",ROUND(IFERROR(INDEX(CAT_SCALE,MATCH(D17,CATS,0)),UC_DEFAULT)*IF(J17&gt;=UC_KNEE,10^(UC_A-UC_B*LOG10(J17)),10^(UC_A-UC_B*LOG10(UC_KNEE))*(UC_KNEE/J17)^UC_HEXP),1))</f>
        <v/>
      </c>
    </row>
    <row r="18" customFormat="false" ht="15" hidden="false" customHeight="false" outlineLevel="0" collapsed="false">
      <c r="A18" s="10"/>
      <c r="B18" s="10"/>
      <c r="C18" s="12"/>
      <c r="D18" s="10"/>
      <c r="E18" s="10"/>
      <c r="F18" s="10"/>
      <c r="G18" s="10"/>
      <c r="H18" s="10"/>
      <c r="I18" s="10"/>
      <c r="J18" s="10"/>
      <c r="K18" s="10"/>
      <c r="L18" s="12"/>
      <c r="M18" s="2" t="str">
        <f aca="false">IF(OR(N18="",AI18=""),"",IF(AND(N18&lt;=SS_MAX,AI18&lt;=SS_L,AJ18&lt;=SS_M,AK18&lt;=SS_S),"Small standard",IF(AND(N18&lt;=LS_MAX,AI18&lt;=LS_L,AJ18&lt;=LS_M,AK18&lt;=LS_S),"Large standard","Oversize")))</f>
        <v/>
      </c>
      <c r="N18" s="16" t="str">
        <f aca="false">IF(AH18="","",IF(AL18="",AH18,MAX(AH18,AL18)))</f>
        <v/>
      </c>
      <c r="O18" s="21" t="str">
        <f aca="false">IF(OR(N18="",AM18="",M18=""),"",IF(M18="Small standard",IF(N18&gt;SS_MAX,"",ROUND(INDEX(SS_FEES,SUMPRODUCT(--(SS_EDGES&lt;N18))+1,0+AM18)*(1+FUEL),4)),IF(M18="Large standard",IF(N18&gt;LS_MAX,"",ROUND(IF(N18&lt;=OVER3_FROM,INDEX(LS_FEES,SUMPRODUCT(--(LS_EDGES&lt;N18))+1,0+AM18),INDEX(OVER3_BASE,1,0+AM18)+OVER3_PER4*CEILING((N18-OVER3_FROM)/4,1))*(1+FUEL),4)),"")))</f>
        <v/>
      </c>
      <c r="P18" s="21" t="str">
        <f aca="false">IF(OR(N18="",AM18="",M18=""),"",IF(M18="Small standard",IF(N18&gt;SS_MAX,"",ROUND(INDEX(SS_FEES,SUMPRODUCT(--(SS_EDGES&lt;N18))+1,3+AM18)*(1+FUEL),4)),IF(M18="Large standard",IF(N18&gt;LS_MAX,"",ROUND(IF(N18&lt;=OVER3_FROM,INDEX(LS_FEES,SUMPRODUCT(--(LS_EDGES&lt;N18))+1,3+AM18),INDEX(OVER3_BASE,1,3+AM18)+OVER3_PER4*CEILING((N18-OVER3_FROM)/4,1))*(1+FUEL),4)),"")))</f>
        <v/>
      </c>
      <c r="Q18" s="20" t="str">
        <f aca="true">IF(OR(L18="",O18=""),"",ROUND(L18-IF(AND(TODAY()&gt;=PEAK_FROM,TODAY()&lt;=PEAK_TO),P18,O18),2))</f>
        <v/>
      </c>
      <c r="R18" s="16" t="str">
        <f aca="false">IF(N18="","",IF(M18="Small standard",IF(SUMPRODUCT(--(SS_EDGES&lt;N18))=0,"",INDEX(SS_EDGES,SUMPRODUCT(--(SS_EDGES&lt;N18)))),IF(M18="Large standard",IF(N18&gt;OVER3_FROM,OVER3_FROM+4*(CEILING((N18-OVER3_FROM)/4,1)-1),IF(SUMPRODUCT(--(LS_EDGES&lt;N18))=0,"",INDEX(LS_EDGES,SUMPRODUCT(--(LS_EDGES&lt;N18))))),"")))</f>
        <v/>
      </c>
      <c r="S18" s="22" t="str">
        <f aca="false">IF(R18="","",ROUND(N18-R18,3))</f>
        <v/>
      </c>
      <c r="T18" s="21" t="str">
        <f aca="false">IF(OR(R18="",O18="",AO18=""),"",IF(S18&gt;MAX_SHAVE,"",IF(ROUND(O18-AO18,4)&lt;MIN_UNIT,"",ROUND(O18-AO18,4))))</f>
        <v/>
      </c>
      <c r="U18" s="21" t="str">
        <f aca="false">IF(OR(AQ18="",O18=""),"",IF(ROUND(ROUND(O18-AQ18,4)-AS18,4)&lt;=MIN_UNIT,"",ROUND(ROUND(O18-AQ18,4)-AS18,4)))</f>
        <v/>
      </c>
      <c r="V18" s="21" t="str">
        <f aca="false">IF(OR(AV18="",O18=""),"",IF(AND(AT18=1,AU18&lt;=MAX_ENV),IF(ROUND(O18-AV18,4)&lt;MIN_UNIT,"",ROUND(O18-AV18,4)),""))</f>
        <v/>
      </c>
      <c r="W18" s="21" t="str">
        <f aca="false">IF(OR(AX18="",O18=""),"",IF(AL18&gt;=AH18*MIN_DIM_RATIO,IF(ROUND(O18-AX18,4)&lt;MIN_UNIT,"",ROUND(O18-AX18,4)),""))</f>
        <v/>
      </c>
      <c r="X18" s="21" t="str">
        <f aca="false">IF(OR(R18="",P18="",AP18=""),"",IF(S18&gt;MAX_SHAVE,"",IF(ROUND(P18-AP18,4)&lt;MIN_UNIT,"",ROUND(P18-AP18,4))))</f>
        <v/>
      </c>
      <c r="Y18" s="21" t="str">
        <f aca="false">IF(OR(AR18="",P18=""),"",IF(ROUND(ROUND(P18-AR18,4)-AS18,4)&lt;=MIN_UNIT,"",ROUND(ROUND(P18-AR18,4)-AS18,4)))</f>
        <v/>
      </c>
      <c r="Z18" s="21" t="str">
        <f aca="false">IF(OR(AW18="",P18=""),"",IF(AND(AT18=1,AU18&lt;=MAX_ENV),IF(ROUND(P18-AW18,4)&lt;MIN_UNIT,"",ROUND(P18-AW18,4)),""))</f>
        <v/>
      </c>
      <c r="AA18" s="21" t="str">
        <f aca="false">IF(OR(AY18="",P18=""),"",IF(AL18&gt;=AH18*MIN_DIM_RATIO,IF(ROUND(P18-AY18,4)&lt;MIN_UNIT,"",ROUND(P18-AY18,4)),""))</f>
        <v/>
      </c>
      <c r="AB18" s="2" t="str">
        <f aca="false">IF(COUNT(T18:W18)=0,"",CHOOSE(MATCH(MAX(T18:W18),T18:W18,0),"Weight","Price","Size tier","Box"))</f>
        <v/>
      </c>
      <c r="AC18" s="24" t="str">
        <f aca="false">IF(K18&lt;&gt;"",K18,AZ18)</f>
        <v/>
      </c>
      <c r="AD18" s="25" t="str">
        <f aca="false">IF(OR(AB18="",AC18=""),"",ROUND(AC18*IF(K18&lt;&gt;"",1,U_LOW)*((12-PEAK_MONTHS)*MAX(T18:W18)+PEAK_MONTHS*N(INDEX(X18:AA18,MATCH(MAX(T18:W18),T18:W18,0)))),0))</f>
        <v/>
      </c>
      <c r="AE18" s="25" t="str">
        <f aca="false">IF(OR(AB18="",AC18=""),"",ROUND(AC18*IF(K18&lt;&gt;"",1,U_HIGH)*((12-PEAK_MONTHS)*MAX(T18:W18)+PEAK_MONTHS*N(INDEX(X18:AA18,MATCH(MAX(T18:W18),T18:W18,0)))),0))</f>
        <v/>
      </c>
      <c r="AF18" s="18" t="str">
        <f aca="false">IF(AD18="","",RANK(AD18,$AD$7:$AD$506))</f>
        <v/>
      </c>
      <c r="AH18" s="16" t="str">
        <f aca="false">IF(E18&lt;&gt;"",E18,IF(F18&lt;&gt;"",ROUND(F18*16,3),""))</f>
        <v/>
      </c>
      <c r="AI18" s="16" t="str">
        <f aca="false">IF(COUNT(G18:I18)&lt;3,"",ROUND(LARGE(G18:I18,1),2))</f>
        <v/>
      </c>
      <c r="AJ18" s="16" t="str">
        <f aca="false">IF(COUNT(G18:I18)&lt;3,"",ROUND(LARGE(G18:I18,2),2))</f>
        <v/>
      </c>
      <c r="AK18" s="16" t="str">
        <f aca="false">IF(COUNT(G18:I18)&lt;3,"",ROUND(SMALL(G18:I18,1),2))</f>
        <v/>
      </c>
      <c r="AL18" s="16" t="str">
        <f aca="false">IF(AI18="","",IF(AI18*AJ18*AK18&lt;DIM_MIN_CUIN,"",ROUND(AI18*AJ18*AK18/DIM_DIV*16,2)))</f>
        <v/>
      </c>
      <c r="AM18" s="18" t="str">
        <f aca="false">IF(C18="","",IF(C18&lt;BAND_LO,1,IF(C18&lt;=BAND_HI,2,3)))</f>
        <v/>
      </c>
      <c r="AN18" s="19" t="str">
        <f aca="false">IF(C18="","",IFERROR(INDEX(CAT_REF,MATCH(D18,CATS,0)),REF_DEFAULT))</f>
        <v/>
      </c>
      <c r="AO18" s="21" t="str">
        <f aca="false">IF(OR(R18="",AM18="",M18=""),"",IF(M18="Small standard",IF(R18&gt;SS_MAX,"",ROUND(INDEX(SS_FEES,SUMPRODUCT(--(SS_EDGES&lt;R18))+1,0+AM18)*(1+FUEL),4)),IF(M18="Large standard",IF(R18&gt;LS_MAX,"",ROUND(IF(R18&lt;=OVER3_FROM,INDEX(LS_FEES,SUMPRODUCT(--(LS_EDGES&lt;R18))+1,0+AM18),INDEX(OVER3_BASE,1,0+AM18)+OVER3_PER4*CEILING((R18-OVER3_FROM)/4,1))*(1+FUEL),4)),"")))</f>
        <v/>
      </c>
      <c r="AP18" s="21" t="str">
        <f aca="false">IF(OR(R18="",AM18="",M18=""),"",IF(M18="Small standard",IF(R18&gt;SS_MAX,"",ROUND(INDEX(SS_FEES,SUMPRODUCT(--(SS_EDGES&lt;R18))+1,3+AM18)*(1+FUEL),4)),IF(M18="Large standard",IF(R18&gt;LS_MAX,"",ROUND(IF(R18&lt;=OVER3_FROM,INDEX(LS_FEES,SUMPRODUCT(--(LS_EDGES&lt;R18))+1,3+AM18),INDEX(OVER3_BASE,1,3+AM18)+OVER3_PER4*CEILING((R18-OVER3_FROM)/4,1))*(1+FUEL),4)),"")))</f>
        <v/>
      </c>
      <c r="AQ18" s="21" t="str">
        <f aca="false">IF(OR(AM18="",AM18=1),"",IF(OR(N18="",(AM18-1)="",M18=""),"",IF(M18="Small standard",IF(N18&gt;SS_MAX,"",ROUND(INDEX(SS_FEES,SUMPRODUCT(--(SS_EDGES&lt;N18))+1,0+(AM18-1))*(1+FUEL),4)),IF(M18="Large standard",IF(N18&gt;LS_MAX,"",ROUND(IF(N18&lt;=OVER3_FROM,INDEX(LS_FEES,SUMPRODUCT(--(LS_EDGES&lt;N18))+1,0+(AM18-1)),INDEX(OVER3_BASE,1,0+(AM18-1))+OVER3_PER4*CEILING((N18-OVER3_FROM)/4,1))*(1+FUEL),4)),""))))</f>
        <v/>
      </c>
      <c r="AR18" s="21" t="str">
        <f aca="false">IF(OR(AM18="",AM18=1),"",IF(OR(N18="",(AM18-1)="",M18=""),"",IF(M18="Small standard",IF(N18&gt;SS_MAX,"",ROUND(INDEX(SS_FEES,SUMPRODUCT(--(SS_EDGES&lt;N18))+1,3+(AM18-1))*(1+FUEL),4)),IF(M18="Large standard",IF(N18&gt;LS_MAX,"",ROUND(IF(N18&lt;=OVER3_FROM,INDEX(LS_FEES,SUMPRODUCT(--(LS_EDGES&lt;N18))+1,3+(AM18-1)),INDEX(OVER3_BASE,1,3+(AM18-1))+OVER3_PER4*CEILING((N18-OVER3_FROM)/4,1))*(1+FUEL),4)),""))))</f>
        <v/>
      </c>
      <c r="AS18" s="21" t="str">
        <f aca="false">IF(OR(AM18="",AM18=1),"",(C18-(IF(AM18=2,BAND_LO,BAND_HI)-0.01))*(1-AN18))</f>
        <v/>
      </c>
      <c r="AT18" s="18" t="str">
        <f aca="false">IF(AI18="","",(AI18&gt;SS_L)+(AJ18&gt;SS_M)+(AK18&gt;SS_S))</f>
        <v/>
      </c>
      <c r="AU18" s="23" t="str">
        <f aca="false">IF(OR(AT18="",AT18&lt;&gt;1),"",MAX(AI18/SS_L,AJ18/SS_M,AK18/SS_S))</f>
        <v/>
      </c>
      <c r="AV18" s="21" t="str">
        <f aca="false">IF(OR(M18&lt;&gt;"Large standard",N18="",N18&gt;SS_MAX),"",IF(OR(N18="",AM18="","Small standard"=""),"",IF("Small standard"="Small standard",IF(N18&gt;SS_MAX,"",ROUND(INDEX(SS_FEES,SUMPRODUCT(--(SS_EDGES&lt;N18))+1,0+AM18)*(1+FUEL),4)),IF("Small standard"="Large standard",IF(N18&gt;LS_MAX,"",ROUND(IF(N18&lt;=OVER3_FROM,INDEX(LS_FEES,SUMPRODUCT(--(LS_EDGES&lt;N18))+1,0+AM18),INDEX(OVER3_BASE,1,0+AM18)+OVER3_PER4*CEILING((N18-OVER3_FROM)/4,1))*(1+FUEL),4)),""))))</f>
        <v/>
      </c>
      <c r="AW18" s="21" t="str">
        <f aca="false">IF(OR(M18&lt;&gt;"Large standard",N18="",N18&gt;SS_MAX),"",IF(OR(N18="",AM18="","Small standard"=""),"",IF("Small standard"="Small standard",IF(N18&gt;SS_MAX,"",ROUND(INDEX(SS_FEES,SUMPRODUCT(--(SS_EDGES&lt;N18))+1,3+AM18)*(1+FUEL),4)),IF("Small standard"="Large standard",IF(N18&gt;LS_MAX,"",ROUND(IF(N18&lt;=OVER3_FROM,INDEX(LS_FEES,SUMPRODUCT(--(LS_EDGES&lt;N18))+1,3+AM18),INDEX(OVER3_BASE,1,3+AM18)+OVER3_PER4*CEILING((N18-OVER3_FROM)/4,1))*(1+FUEL),4)),""))))</f>
        <v/>
      </c>
      <c r="AX18" s="21" t="str">
        <f aca="false">IF(OR(AL18="",AH18=""),"",IF(OR(AH18="",AM18="",M18=""),"",IF(M18="Small standard",IF(AH18&gt;SS_MAX,"",ROUND(INDEX(SS_FEES,SUMPRODUCT(--(SS_EDGES&lt;AH18))+1,0+AM18)*(1+FUEL),4)),IF(M18="Large standard",IF(AH18&gt;LS_MAX,"",ROUND(IF(AH18&lt;=OVER3_FROM,INDEX(LS_FEES,SUMPRODUCT(--(LS_EDGES&lt;AH18))+1,0+AM18),INDEX(OVER3_BASE,1,0+AM18)+OVER3_PER4*CEILING((AH18-OVER3_FROM)/4,1))*(1+FUEL),4)),""))))</f>
        <v/>
      </c>
      <c r="AY18" s="21" t="str">
        <f aca="false">IF(OR(AL18="",AH18=""),"",IF(OR(AH18="",AM18="",M18=""),"",IF(M18="Small standard",IF(AH18&gt;SS_MAX,"",ROUND(INDEX(SS_FEES,SUMPRODUCT(--(SS_EDGES&lt;AH18))+1,3+AM18)*(1+FUEL),4)),IF(M18="Large standard",IF(AH18&gt;LS_MAX,"",ROUND(IF(AH18&lt;=OVER3_FROM,INDEX(LS_FEES,SUMPRODUCT(--(LS_EDGES&lt;AH18))+1,3+AM18),INDEX(OVER3_BASE,1,3+AM18)+OVER3_PER4*CEILING((AH18-OVER3_FROM)/4,1))*(1+FUEL),4)),""))))</f>
        <v/>
      </c>
      <c r="AZ18" s="24" t="str">
        <f aca="false">IF(OR(J18="",J18&lt;1),"",ROUND(IFERROR(INDEX(CAT_SCALE,MATCH(D18,CATS,0)),UC_DEFAULT)*IF(J18&gt;=UC_KNEE,10^(UC_A-UC_B*LOG10(J18)),10^(UC_A-UC_B*LOG10(UC_KNEE))*(UC_KNEE/J18)^UC_HEXP),1))</f>
        <v/>
      </c>
    </row>
    <row r="19" customFormat="false" ht="15" hidden="false" customHeight="false" outlineLevel="0" collapsed="false">
      <c r="A19" s="10"/>
      <c r="B19" s="10"/>
      <c r="C19" s="12"/>
      <c r="D19" s="10"/>
      <c r="E19" s="10"/>
      <c r="F19" s="10"/>
      <c r="G19" s="10"/>
      <c r="H19" s="10"/>
      <c r="I19" s="10"/>
      <c r="J19" s="10"/>
      <c r="K19" s="10"/>
      <c r="L19" s="12"/>
      <c r="M19" s="2" t="str">
        <f aca="false">IF(OR(N19="",AI19=""),"",IF(AND(N19&lt;=SS_MAX,AI19&lt;=SS_L,AJ19&lt;=SS_M,AK19&lt;=SS_S),"Small standard",IF(AND(N19&lt;=LS_MAX,AI19&lt;=LS_L,AJ19&lt;=LS_M,AK19&lt;=LS_S),"Large standard","Oversize")))</f>
        <v/>
      </c>
      <c r="N19" s="16" t="str">
        <f aca="false">IF(AH19="","",IF(AL19="",AH19,MAX(AH19,AL19)))</f>
        <v/>
      </c>
      <c r="O19" s="21" t="str">
        <f aca="false">IF(OR(N19="",AM19="",M19=""),"",IF(M19="Small standard",IF(N19&gt;SS_MAX,"",ROUND(INDEX(SS_FEES,SUMPRODUCT(--(SS_EDGES&lt;N19))+1,0+AM19)*(1+FUEL),4)),IF(M19="Large standard",IF(N19&gt;LS_MAX,"",ROUND(IF(N19&lt;=OVER3_FROM,INDEX(LS_FEES,SUMPRODUCT(--(LS_EDGES&lt;N19))+1,0+AM19),INDEX(OVER3_BASE,1,0+AM19)+OVER3_PER4*CEILING((N19-OVER3_FROM)/4,1))*(1+FUEL),4)),"")))</f>
        <v/>
      </c>
      <c r="P19" s="21" t="str">
        <f aca="false">IF(OR(N19="",AM19="",M19=""),"",IF(M19="Small standard",IF(N19&gt;SS_MAX,"",ROUND(INDEX(SS_FEES,SUMPRODUCT(--(SS_EDGES&lt;N19))+1,3+AM19)*(1+FUEL),4)),IF(M19="Large standard",IF(N19&gt;LS_MAX,"",ROUND(IF(N19&lt;=OVER3_FROM,INDEX(LS_FEES,SUMPRODUCT(--(LS_EDGES&lt;N19))+1,3+AM19),INDEX(OVER3_BASE,1,3+AM19)+OVER3_PER4*CEILING((N19-OVER3_FROM)/4,1))*(1+FUEL),4)),"")))</f>
        <v/>
      </c>
      <c r="Q19" s="20" t="str">
        <f aca="true">IF(OR(L19="",O19=""),"",ROUND(L19-IF(AND(TODAY()&gt;=PEAK_FROM,TODAY()&lt;=PEAK_TO),P19,O19),2))</f>
        <v/>
      </c>
      <c r="R19" s="16" t="str">
        <f aca="false">IF(N19="","",IF(M19="Small standard",IF(SUMPRODUCT(--(SS_EDGES&lt;N19))=0,"",INDEX(SS_EDGES,SUMPRODUCT(--(SS_EDGES&lt;N19)))),IF(M19="Large standard",IF(N19&gt;OVER3_FROM,OVER3_FROM+4*(CEILING((N19-OVER3_FROM)/4,1)-1),IF(SUMPRODUCT(--(LS_EDGES&lt;N19))=0,"",INDEX(LS_EDGES,SUMPRODUCT(--(LS_EDGES&lt;N19))))),"")))</f>
        <v/>
      </c>
      <c r="S19" s="22" t="str">
        <f aca="false">IF(R19="","",ROUND(N19-R19,3))</f>
        <v/>
      </c>
      <c r="T19" s="21" t="str">
        <f aca="false">IF(OR(R19="",O19="",AO19=""),"",IF(S19&gt;MAX_SHAVE,"",IF(ROUND(O19-AO19,4)&lt;MIN_UNIT,"",ROUND(O19-AO19,4))))</f>
        <v/>
      </c>
      <c r="U19" s="21" t="str">
        <f aca="false">IF(OR(AQ19="",O19=""),"",IF(ROUND(ROUND(O19-AQ19,4)-AS19,4)&lt;=MIN_UNIT,"",ROUND(ROUND(O19-AQ19,4)-AS19,4)))</f>
        <v/>
      </c>
      <c r="V19" s="21" t="str">
        <f aca="false">IF(OR(AV19="",O19=""),"",IF(AND(AT19=1,AU19&lt;=MAX_ENV),IF(ROUND(O19-AV19,4)&lt;MIN_UNIT,"",ROUND(O19-AV19,4)),""))</f>
        <v/>
      </c>
      <c r="W19" s="21" t="str">
        <f aca="false">IF(OR(AX19="",O19=""),"",IF(AL19&gt;=AH19*MIN_DIM_RATIO,IF(ROUND(O19-AX19,4)&lt;MIN_UNIT,"",ROUND(O19-AX19,4)),""))</f>
        <v/>
      </c>
      <c r="X19" s="21" t="str">
        <f aca="false">IF(OR(R19="",P19="",AP19=""),"",IF(S19&gt;MAX_SHAVE,"",IF(ROUND(P19-AP19,4)&lt;MIN_UNIT,"",ROUND(P19-AP19,4))))</f>
        <v/>
      </c>
      <c r="Y19" s="21" t="str">
        <f aca="false">IF(OR(AR19="",P19=""),"",IF(ROUND(ROUND(P19-AR19,4)-AS19,4)&lt;=MIN_UNIT,"",ROUND(ROUND(P19-AR19,4)-AS19,4)))</f>
        <v/>
      </c>
      <c r="Z19" s="21" t="str">
        <f aca="false">IF(OR(AW19="",P19=""),"",IF(AND(AT19=1,AU19&lt;=MAX_ENV),IF(ROUND(P19-AW19,4)&lt;MIN_UNIT,"",ROUND(P19-AW19,4)),""))</f>
        <v/>
      </c>
      <c r="AA19" s="21" t="str">
        <f aca="false">IF(OR(AY19="",P19=""),"",IF(AL19&gt;=AH19*MIN_DIM_RATIO,IF(ROUND(P19-AY19,4)&lt;MIN_UNIT,"",ROUND(P19-AY19,4)),""))</f>
        <v/>
      </c>
      <c r="AB19" s="2" t="str">
        <f aca="false">IF(COUNT(T19:W19)=0,"",CHOOSE(MATCH(MAX(T19:W19),T19:W19,0),"Weight","Price","Size tier","Box"))</f>
        <v/>
      </c>
      <c r="AC19" s="24" t="str">
        <f aca="false">IF(K19&lt;&gt;"",K19,AZ19)</f>
        <v/>
      </c>
      <c r="AD19" s="25" t="str">
        <f aca="false">IF(OR(AB19="",AC19=""),"",ROUND(AC19*IF(K19&lt;&gt;"",1,U_LOW)*((12-PEAK_MONTHS)*MAX(T19:W19)+PEAK_MONTHS*N(INDEX(X19:AA19,MATCH(MAX(T19:W19),T19:W19,0)))),0))</f>
        <v/>
      </c>
      <c r="AE19" s="25" t="str">
        <f aca="false">IF(OR(AB19="",AC19=""),"",ROUND(AC19*IF(K19&lt;&gt;"",1,U_HIGH)*((12-PEAK_MONTHS)*MAX(T19:W19)+PEAK_MONTHS*N(INDEX(X19:AA19,MATCH(MAX(T19:W19),T19:W19,0)))),0))</f>
        <v/>
      </c>
      <c r="AF19" s="18" t="str">
        <f aca="false">IF(AD19="","",RANK(AD19,$AD$7:$AD$506))</f>
        <v/>
      </c>
      <c r="AH19" s="16" t="str">
        <f aca="false">IF(E19&lt;&gt;"",E19,IF(F19&lt;&gt;"",ROUND(F19*16,3),""))</f>
        <v/>
      </c>
      <c r="AI19" s="16" t="str">
        <f aca="false">IF(COUNT(G19:I19)&lt;3,"",ROUND(LARGE(G19:I19,1),2))</f>
        <v/>
      </c>
      <c r="AJ19" s="16" t="str">
        <f aca="false">IF(COUNT(G19:I19)&lt;3,"",ROUND(LARGE(G19:I19,2),2))</f>
        <v/>
      </c>
      <c r="AK19" s="16" t="str">
        <f aca="false">IF(COUNT(G19:I19)&lt;3,"",ROUND(SMALL(G19:I19,1),2))</f>
        <v/>
      </c>
      <c r="AL19" s="16" t="str">
        <f aca="false">IF(AI19="","",IF(AI19*AJ19*AK19&lt;DIM_MIN_CUIN,"",ROUND(AI19*AJ19*AK19/DIM_DIV*16,2)))</f>
        <v/>
      </c>
      <c r="AM19" s="18" t="str">
        <f aca="false">IF(C19="","",IF(C19&lt;BAND_LO,1,IF(C19&lt;=BAND_HI,2,3)))</f>
        <v/>
      </c>
      <c r="AN19" s="19" t="str">
        <f aca="false">IF(C19="","",IFERROR(INDEX(CAT_REF,MATCH(D19,CATS,0)),REF_DEFAULT))</f>
        <v/>
      </c>
      <c r="AO19" s="21" t="str">
        <f aca="false">IF(OR(R19="",AM19="",M19=""),"",IF(M19="Small standard",IF(R19&gt;SS_MAX,"",ROUND(INDEX(SS_FEES,SUMPRODUCT(--(SS_EDGES&lt;R19))+1,0+AM19)*(1+FUEL),4)),IF(M19="Large standard",IF(R19&gt;LS_MAX,"",ROUND(IF(R19&lt;=OVER3_FROM,INDEX(LS_FEES,SUMPRODUCT(--(LS_EDGES&lt;R19))+1,0+AM19),INDEX(OVER3_BASE,1,0+AM19)+OVER3_PER4*CEILING((R19-OVER3_FROM)/4,1))*(1+FUEL),4)),"")))</f>
        <v/>
      </c>
      <c r="AP19" s="21" t="str">
        <f aca="false">IF(OR(R19="",AM19="",M19=""),"",IF(M19="Small standard",IF(R19&gt;SS_MAX,"",ROUND(INDEX(SS_FEES,SUMPRODUCT(--(SS_EDGES&lt;R19))+1,3+AM19)*(1+FUEL),4)),IF(M19="Large standard",IF(R19&gt;LS_MAX,"",ROUND(IF(R19&lt;=OVER3_FROM,INDEX(LS_FEES,SUMPRODUCT(--(LS_EDGES&lt;R19))+1,3+AM19),INDEX(OVER3_BASE,1,3+AM19)+OVER3_PER4*CEILING((R19-OVER3_FROM)/4,1))*(1+FUEL),4)),"")))</f>
        <v/>
      </c>
      <c r="AQ19" s="21" t="str">
        <f aca="false">IF(OR(AM19="",AM19=1),"",IF(OR(N19="",(AM19-1)="",M19=""),"",IF(M19="Small standard",IF(N19&gt;SS_MAX,"",ROUND(INDEX(SS_FEES,SUMPRODUCT(--(SS_EDGES&lt;N19))+1,0+(AM19-1))*(1+FUEL),4)),IF(M19="Large standard",IF(N19&gt;LS_MAX,"",ROUND(IF(N19&lt;=OVER3_FROM,INDEX(LS_FEES,SUMPRODUCT(--(LS_EDGES&lt;N19))+1,0+(AM19-1)),INDEX(OVER3_BASE,1,0+(AM19-1))+OVER3_PER4*CEILING((N19-OVER3_FROM)/4,1))*(1+FUEL),4)),""))))</f>
        <v/>
      </c>
      <c r="AR19" s="21" t="str">
        <f aca="false">IF(OR(AM19="",AM19=1),"",IF(OR(N19="",(AM19-1)="",M19=""),"",IF(M19="Small standard",IF(N19&gt;SS_MAX,"",ROUND(INDEX(SS_FEES,SUMPRODUCT(--(SS_EDGES&lt;N19))+1,3+(AM19-1))*(1+FUEL),4)),IF(M19="Large standard",IF(N19&gt;LS_MAX,"",ROUND(IF(N19&lt;=OVER3_FROM,INDEX(LS_FEES,SUMPRODUCT(--(LS_EDGES&lt;N19))+1,3+(AM19-1)),INDEX(OVER3_BASE,1,3+(AM19-1))+OVER3_PER4*CEILING((N19-OVER3_FROM)/4,1))*(1+FUEL),4)),""))))</f>
        <v/>
      </c>
      <c r="AS19" s="21" t="str">
        <f aca="false">IF(OR(AM19="",AM19=1),"",(C19-(IF(AM19=2,BAND_LO,BAND_HI)-0.01))*(1-AN19))</f>
        <v/>
      </c>
      <c r="AT19" s="18" t="str">
        <f aca="false">IF(AI19="","",(AI19&gt;SS_L)+(AJ19&gt;SS_M)+(AK19&gt;SS_S))</f>
        <v/>
      </c>
      <c r="AU19" s="23" t="str">
        <f aca="false">IF(OR(AT19="",AT19&lt;&gt;1),"",MAX(AI19/SS_L,AJ19/SS_M,AK19/SS_S))</f>
        <v/>
      </c>
      <c r="AV19" s="21" t="str">
        <f aca="false">IF(OR(M19&lt;&gt;"Large standard",N19="",N19&gt;SS_MAX),"",IF(OR(N19="",AM19="","Small standard"=""),"",IF("Small standard"="Small standard",IF(N19&gt;SS_MAX,"",ROUND(INDEX(SS_FEES,SUMPRODUCT(--(SS_EDGES&lt;N19))+1,0+AM19)*(1+FUEL),4)),IF("Small standard"="Large standard",IF(N19&gt;LS_MAX,"",ROUND(IF(N19&lt;=OVER3_FROM,INDEX(LS_FEES,SUMPRODUCT(--(LS_EDGES&lt;N19))+1,0+AM19),INDEX(OVER3_BASE,1,0+AM19)+OVER3_PER4*CEILING((N19-OVER3_FROM)/4,1))*(1+FUEL),4)),""))))</f>
        <v/>
      </c>
      <c r="AW19" s="21" t="str">
        <f aca="false">IF(OR(M19&lt;&gt;"Large standard",N19="",N19&gt;SS_MAX),"",IF(OR(N19="",AM19="","Small standard"=""),"",IF("Small standard"="Small standard",IF(N19&gt;SS_MAX,"",ROUND(INDEX(SS_FEES,SUMPRODUCT(--(SS_EDGES&lt;N19))+1,3+AM19)*(1+FUEL),4)),IF("Small standard"="Large standard",IF(N19&gt;LS_MAX,"",ROUND(IF(N19&lt;=OVER3_FROM,INDEX(LS_FEES,SUMPRODUCT(--(LS_EDGES&lt;N19))+1,3+AM19),INDEX(OVER3_BASE,1,3+AM19)+OVER3_PER4*CEILING((N19-OVER3_FROM)/4,1))*(1+FUEL),4)),""))))</f>
        <v/>
      </c>
      <c r="AX19" s="21" t="str">
        <f aca="false">IF(OR(AL19="",AH19=""),"",IF(OR(AH19="",AM19="",M19=""),"",IF(M19="Small standard",IF(AH19&gt;SS_MAX,"",ROUND(INDEX(SS_FEES,SUMPRODUCT(--(SS_EDGES&lt;AH19))+1,0+AM19)*(1+FUEL),4)),IF(M19="Large standard",IF(AH19&gt;LS_MAX,"",ROUND(IF(AH19&lt;=OVER3_FROM,INDEX(LS_FEES,SUMPRODUCT(--(LS_EDGES&lt;AH19))+1,0+AM19),INDEX(OVER3_BASE,1,0+AM19)+OVER3_PER4*CEILING((AH19-OVER3_FROM)/4,1))*(1+FUEL),4)),""))))</f>
        <v/>
      </c>
      <c r="AY19" s="21" t="str">
        <f aca="false">IF(OR(AL19="",AH19=""),"",IF(OR(AH19="",AM19="",M19=""),"",IF(M19="Small standard",IF(AH19&gt;SS_MAX,"",ROUND(INDEX(SS_FEES,SUMPRODUCT(--(SS_EDGES&lt;AH19))+1,3+AM19)*(1+FUEL),4)),IF(M19="Large standard",IF(AH19&gt;LS_MAX,"",ROUND(IF(AH19&lt;=OVER3_FROM,INDEX(LS_FEES,SUMPRODUCT(--(LS_EDGES&lt;AH19))+1,3+AM19),INDEX(OVER3_BASE,1,3+AM19)+OVER3_PER4*CEILING((AH19-OVER3_FROM)/4,1))*(1+FUEL),4)),""))))</f>
        <v/>
      </c>
      <c r="AZ19" s="24" t="str">
        <f aca="false">IF(OR(J19="",J19&lt;1),"",ROUND(IFERROR(INDEX(CAT_SCALE,MATCH(D19,CATS,0)),UC_DEFAULT)*IF(J19&gt;=UC_KNEE,10^(UC_A-UC_B*LOG10(J19)),10^(UC_A-UC_B*LOG10(UC_KNEE))*(UC_KNEE/J19)^UC_HEXP),1))</f>
        <v/>
      </c>
    </row>
    <row r="20" customFormat="false" ht="15" hidden="false" customHeight="false" outlineLevel="0" collapsed="false">
      <c r="A20" s="10"/>
      <c r="B20" s="10"/>
      <c r="C20" s="12"/>
      <c r="D20" s="10"/>
      <c r="E20" s="10"/>
      <c r="F20" s="10"/>
      <c r="G20" s="10"/>
      <c r="H20" s="10"/>
      <c r="I20" s="10"/>
      <c r="J20" s="10"/>
      <c r="K20" s="10"/>
      <c r="L20" s="12"/>
      <c r="M20" s="2" t="str">
        <f aca="false">IF(OR(N20="",AI20=""),"",IF(AND(N20&lt;=SS_MAX,AI20&lt;=SS_L,AJ20&lt;=SS_M,AK20&lt;=SS_S),"Small standard",IF(AND(N20&lt;=LS_MAX,AI20&lt;=LS_L,AJ20&lt;=LS_M,AK20&lt;=LS_S),"Large standard","Oversize")))</f>
        <v/>
      </c>
      <c r="N20" s="16" t="str">
        <f aca="false">IF(AH20="","",IF(AL20="",AH20,MAX(AH20,AL20)))</f>
        <v/>
      </c>
      <c r="O20" s="21" t="str">
        <f aca="false">IF(OR(N20="",AM20="",M20=""),"",IF(M20="Small standard",IF(N20&gt;SS_MAX,"",ROUND(INDEX(SS_FEES,SUMPRODUCT(--(SS_EDGES&lt;N20))+1,0+AM20)*(1+FUEL),4)),IF(M20="Large standard",IF(N20&gt;LS_MAX,"",ROUND(IF(N20&lt;=OVER3_FROM,INDEX(LS_FEES,SUMPRODUCT(--(LS_EDGES&lt;N20))+1,0+AM20),INDEX(OVER3_BASE,1,0+AM20)+OVER3_PER4*CEILING((N20-OVER3_FROM)/4,1))*(1+FUEL),4)),"")))</f>
        <v/>
      </c>
      <c r="P20" s="21" t="str">
        <f aca="false">IF(OR(N20="",AM20="",M20=""),"",IF(M20="Small standard",IF(N20&gt;SS_MAX,"",ROUND(INDEX(SS_FEES,SUMPRODUCT(--(SS_EDGES&lt;N20))+1,3+AM20)*(1+FUEL),4)),IF(M20="Large standard",IF(N20&gt;LS_MAX,"",ROUND(IF(N20&lt;=OVER3_FROM,INDEX(LS_FEES,SUMPRODUCT(--(LS_EDGES&lt;N20))+1,3+AM20),INDEX(OVER3_BASE,1,3+AM20)+OVER3_PER4*CEILING((N20-OVER3_FROM)/4,1))*(1+FUEL),4)),"")))</f>
        <v/>
      </c>
      <c r="Q20" s="20" t="str">
        <f aca="true">IF(OR(L20="",O20=""),"",ROUND(L20-IF(AND(TODAY()&gt;=PEAK_FROM,TODAY()&lt;=PEAK_TO),P20,O20),2))</f>
        <v/>
      </c>
      <c r="R20" s="16" t="str">
        <f aca="false">IF(N20="","",IF(M20="Small standard",IF(SUMPRODUCT(--(SS_EDGES&lt;N20))=0,"",INDEX(SS_EDGES,SUMPRODUCT(--(SS_EDGES&lt;N20)))),IF(M20="Large standard",IF(N20&gt;OVER3_FROM,OVER3_FROM+4*(CEILING((N20-OVER3_FROM)/4,1)-1),IF(SUMPRODUCT(--(LS_EDGES&lt;N20))=0,"",INDEX(LS_EDGES,SUMPRODUCT(--(LS_EDGES&lt;N20))))),"")))</f>
        <v/>
      </c>
      <c r="S20" s="22" t="str">
        <f aca="false">IF(R20="","",ROUND(N20-R20,3))</f>
        <v/>
      </c>
      <c r="T20" s="21" t="str">
        <f aca="false">IF(OR(R20="",O20="",AO20=""),"",IF(S20&gt;MAX_SHAVE,"",IF(ROUND(O20-AO20,4)&lt;MIN_UNIT,"",ROUND(O20-AO20,4))))</f>
        <v/>
      </c>
      <c r="U20" s="21" t="str">
        <f aca="false">IF(OR(AQ20="",O20=""),"",IF(ROUND(ROUND(O20-AQ20,4)-AS20,4)&lt;=MIN_UNIT,"",ROUND(ROUND(O20-AQ20,4)-AS20,4)))</f>
        <v/>
      </c>
      <c r="V20" s="21" t="str">
        <f aca="false">IF(OR(AV20="",O20=""),"",IF(AND(AT20=1,AU20&lt;=MAX_ENV),IF(ROUND(O20-AV20,4)&lt;MIN_UNIT,"",ROUND(O20-AV20,4)),""))</f>
        <v/>
      </c>
      <c r="W20" s="21" t="str">
        <f aca="false">IF(OR(AX20="",O20=""),"",IF(AL20&gt;=AH20*MIN_DIM_RATIO,IF(ROUND(O20-AX20,4)&lt;MIN_UNIT,"",ROUND(O20-AX20,4)),""))</f>
        <v/>
      </c>
      <c r="X20" s="21" t="str">
        <f aca="false">IF(OR(R20="",P20="",AP20=""),"",IF(S20&gt;MAX_SHAVE,"",IF(ROUND(P20-AP20,4)&lt;MIN_UNIT,"",ROUND(P20-AP20,4))))</f>
        <v/>
      </c>
      <c r="Y20" s="21" t="str">
        <f aca="false">IF(OR(AR20="",P20=""),"",IF(ROUND(ROUND(P20-AR20,4)-AS20,4)&lt;=MIN_UNIT,"",ROUND(ROUND(P20-AR20,4)-AS20,4)))</f>
        <v/>
      </c>
      <c r="Z20" s="21" t="str">
        <f aca="false">IF(OR(AW20="",P20=""),"",IF(AND(AT20=1,AU20&lt;=MAX_ENV),IF(ROUND(P20-AW20,4)&lt;MIN_UNIT,"",ROUND(P20-AW20,4)),""))</f>
        <v/>
      </c>
      <c r="AA20" s="21" t="str">
        <f aca="false">IF(OR(AY20="",P20=""),"",IF(AL20&gt;=AH20*MIN_DIM_RATIO,IF(ROUND(P20-AY20,4)&lt;MIN_UNIT,"",ROUND(P20-AY20,4)),""))</f>
        <v/>
      </c>
      <c r="AB20" s="2" t="str">
        <f aca="false">IF(COUNT(T20:W20)=0,"",CHOOSE(MATCH(MAX(T20:W20),T20:W20,0),"Weight","Price","Size tier","Box"))</f>
        <v/>
      </c>
      <c r="AC20" s="24" t="str">
        <f aca="false">IF(K20&lt;&gt;"",K20,AZ20)</f>
        <v/>
      </c>
      <c r="AD20" s="25" t="str">
        <f aca="false">IF(OR(AB20="",AC20=""),"",ROUND(AC20*IF(K20&lt;&gt;"",1,U_LOW)*((12-PEAK_MONTHS)*MAX(T20:W20)+PEAK_MONTHS*N(INDEX(X20:AA20,MATCH(MAX(T20:W20),T20:W20,0)))),0))</f>
        <v/>
      </c>
      <c r="AE20" s="25" t="str">
        <f aca="false">IF(OR(AB20="",AC20=""),"",ROUND(AC20*IF(K20&lt;&gt;"",1,U_HIGH)*((12-PEAK_MONTHS)*MAX(T20:W20)+PEAK_MONTHS*N(INDEX(X20:AA20,MATCH(MAX(T20:W20),T20:W20,0)))),0))</f>
        <v/>
      </c>
      <c r="AF20" s="18" t="str">
        <f aca="false">IF(AD20="","",RANK(AD20,$AD$7:$AD$506))</f>
        <v/>
      </c>
      <c r="AH20" s="16" t="str">
        <f aca="false">IF(E20&lt;&gt;"",E20,IF(F20&lt;&gt;"",ROUND(F20*16,3),""))</f>
        <v/>
      </c>
      <c r="AI20" s="16" t="str">
        <f aca="false">IF(COUNT(G20:I20)&lt;3,"",ROUND(LARGE(G20:I20,1),2))</f>
        <v/>
      </c>
      <c r="AJ20" s="16" t="str">
        <f aca="false">IF(COUNT(G20:I20)&lt;3,"",ROUND(LARGE(G20:I20,2),2))</f>
        <v/>
      </c>
      <c r="AK20" s="16" t="str">
        <f aca="false">IF(COUNT(G20:I20)&lt;3,"",ROUND(SMALL(G20:I20,1),2))</f>
        <v/>
      </c>
      <c r="AL20" s="16" t="str">
        <f aca="false">IF(AI20="","",IF(AI20*AJ20*AK20&lt;DIM_MIN_CUIN,"",ROUND(AI20*AJ20*AK20/DIM_DIV*16,2)))</f>
        <v/>
      </c>
      <c r="AM20" s="18" t="str">
        <f aca="false">IF(C20="","",IF(C20&lt;BAND_LO,1,IF(C20&lt;=BAND_HI,2,3)))</f>
        <v/>
      </c>
      <c r="AN20" s="19" t="str">
        <f aca="false">IF(C20="","",IFERROR(INDEX(CAT_REF,MATCH(D20,CATS,0)),REF_DEFAULT))</f>
        <v/>
      </c>
      <c r="AO20" s="21" t="str">
        <f aca="false">IF(OR(R20="",AM20="",M20=""),"",IF(M20="Small standard",IF(R20&gt;SS_MAX,"",ROUND(INDEX(SS_FEES,SUMPRODUCT(--(SS_EDGES&lt;R20))+1,0+AM20)*(1+FUEL),4)),IF(M20="Large standard",IF(R20&gt;LS_MAX,"",ROUND(IF(R20&lt;=OVER3_FROM,INDEX(LS_FEES,SUMPRODUCT(--(LS_EDGES&lt;R20))+1,0+AM20),INDEX(OVER3_BASE,1,0+AM20)+OVER3_PER4*CEILING((R20-OVER3_FROM)/4,1))*(1+FUEL),4)),"")))</f>
        <v/>
      </c>
      <c r="AP20" s="21" t="str">
        <f aca="false">IF(OR(R20="",AM20="",M20=""),"",IF(M20="Small standard",IF(R20&gt;SS_MAX,"",ROUND(INDEX(SS_FEES,SUMPRODUCT(--(SS_EDGES&lt;R20))+1,3+AM20)*(1+FUEL),4)),IF(M20="Large standard",IF(R20&gt;LS_MAX,"",ROUND(IF(R20&lt;=OVER3_FROM,INDEX(LS_FEES,SUMPRODUCT(--(LS_EDGES&lt;R20))+1,3+AM20),INDEX(OVER3_BASE,1,3+AM20)+OVER3_PER4*CEILING((R20-OVER3_FROM)/4,1))*(1+FUEL),4)),"")))</f>
        <v/>
      </c>
      <c r="AQ20" s="21" t="str">
        <f aca="false">IF(OR(AM20="",AM20=1),"",IF(OR(N20="",(AM20-1)="",M20=""),"",IF(M20="Small standard",IF(N20&gt;SS_MAX,"",ROUND(INDEX(SS_FEES,SUMPRODUCT(--(SS_EDGES&lt;N20))+1,0+(AM20-1))*(1+FUEL),4)),IF(M20="Large standard",IF(N20&gt;LS_MAX,"",ROUND(IF(N20&lt;=OVER3_FROM,INDEX(LS_FEES,SUMPRODUCT(--(LS_EDGES&lt;N20))+1,0+(AM20-1)),INDEX(OVER3_BASE,1,0+(AM20-1))+OVER3_PER4*CEILING((N20-OVER3_FROM)/4,1))*(1+FUEL),4)),""))))</f>
        <v/>
      </c>
      <c r="AR20" s="21" t="str">
        <f aca="false">IF(OR(AM20="",AM20=1),"",IF(OR(N20="",(AM20-1)="",M20=""),"",IF(M20="Small standard",IF(N20&gt;SS_MAX,"",ROUND(INDEX(SS_FEES,SUMPRODUCT(--(SS_EDGES&lt;N20))+1,3+(AM20-1))*(1+FUEL),4)),IF(M20="Large standard",IF(N20&gt;LS_MAX,"",ROUND(IF(N20&lt;=OVER3_FROM,INDEX(LS_FEES,SUMPRODUCT(--(LS_EDGES&lt;N20))+1,3+(AM20-1)),INDEX(OVER3_BASE,1,3+(AM20-1))+OVER3_PER4*CEILING((N20-OVER3_FROM)/4,1))*(1+FUEL),4)),""))))</f>
        <v/>
      </c>
      <c r="AS20" s="21" t="str">
        <f aca="false">IF(OR(AM20="",AM20=1),"",(C20-(IF(AM20=2,BAND_LO,BAND_HI)-0.01))*(1-AN20))</f>
        <v/>
      </c>
      <c r="AT20" s="18" t="str">
        <f aca="false">IF(AI20="","",(AI20&gt;SS_L)+(AJ20&gt;SS_M)+(AK20&gt;SS_S))</f>
        <v/>
      </c>
      <c r="AU20" s="23" t="str">
        <f aca="false">IF(OR(AT20="",AT20&lt;&gt;1),"",MAX(AI20/SS_L,AJ20/SS_M,AK20/SS_S))</f>
        <v/>
      </c>
      <c r="AV20" s="21" t="str">
        <f aca="false">IF(OR(M20&lt;&gt;"Large standard",N20="",N20&gt;SS_MAX),"",IF(OR(N20="",AM20="","Small standard"=""),"",IF("Small standard"="Small standard",IF(N20&gt;SS_MAX,"",ROUND(INDEX(SS_FEES,SUMPRODUCT(--(SS_EDGES&lt;N20))+1,0+AM20)*(1+FUEL),4)),IF("Small standard"="Large standard",IF(N20&gt;LS_MAX,"",ROUND(IF(N20&lt;=OVER3_FROM,INDEX(LS_FEES,SUMPRODUCT(--(LS_EDGES&lt;N20))+1,0+AM20),INDEX(OVER3_BASE,1,0+AM20)+OVER3_PER4*CEILING((N20-OVER3_FROM)/4,1))*(1+FUEL),4)),""))))</f>
        <v/>
      </c>
      <c r="AW20" s="21" t="str">
        <f aca="false">IF(OR(M20&lt;&gt;"Large standard",N20="",N20&gt;SS_MAX),"",IF(OR(N20="",AM20="","Small standard"=""),"",IF("Small standard"="Small standard",IF(N20&gt;SS_MAX,"",ROUND(INDEX(SS_FEES,SUMPRODUCT(--(SS_EDGES&lt;N20))+1,3+AM20)*(1+FUEL),4)),IF("Small standard"="Large standard",IF(N20&gt;LS_MAX,"",ROUND(IF(N20&lt;=OVER3_FROM,INDEX(LS_FEES,SUMPRODUCT(--(LS_EDGES&lt;N20))+1,3+AM20),INDEX(OVER3_BASE,1,3+AM20)+OVER3_PER4*CEILING((N20-OVER3_FROM)/4,1))*(1+FUEL),4)),""))))</f>
        <v/>
      </c>
      <c r="AX20" s="21" t="str">
        <f aca="false">IF(OR(AL20="",AH20=""),"",IF(OR(AH20="",AM20="",M20=""),"",IF(M20="Small standard",IF(AH20&gt;SS_MAX,"",ROUND(INDEX(SS_FEES,SUMPRODUCT(--(SS_EDGES&lt;AH20))+1,0+AM20)*(1+FUEL),4)),IF(M20="Large standard",IF(AH20&gt;LS_MAX,"",ROUND(IF(AH20&lt;=OVER3_FROM,INDEX(LS_FEES,SUMPRODUCT(--(LS_EDGES&lt;AH20))+1,0+AM20),INDEX(OVER3_BASE,1,0+AM20)+OVER3_PER4*CEILING((AH20-OVER3_FROM)/4,1))*(1+FUEL),4)),""))))</f>
        <v/>
      </c>
      <c r="AY20" s="21" t="str">
        <f aca="false">IF(OR(AL20="",AH20=""),"",IF(OR(AH20="",AM20="",M20=""),"",IF(M20="Small standard",IF(AH20&gt;SS_MAX,"",ROUND(INDEX(SS_FEES,SUMPRODUCT(--(SS_EDGES&lt;AH20))+1,3+AM20)*(1+FUEL),4)),IF(M20="Large standard",IF(AH20&gt;LS_MAX,"",ROUND(IF(AH20&lt;=OVER3_FROM,INDEX(LS_FEES,SUMPRODUCT(--(LS_EDGES&lt;AH20))+1,3+AM20),INDEX(OVER3_BASE,1,3+AM20)+OVER3_PER4*CEILING((AH20-OVER3_FROM)/4,1))*(1+FUEL),4)),""))))</f>
        <v/>
      </c>
      <c r="AZ20" s="24" t="str">
        <f aca="false">IF(OR(J20="",J20&lt;1),"",ROUND(IFERROR(INDEX(CAT_SCALE,MATCH(D20,CATS,0)),UC_DEFAULT)*IF(J20&gt;=UC_KNEE,10^(UC_A-UC_B*LOG10(J20)),10^(UC_A-UC_B*LOG10(UC_KNEE))*(UC_KNEE/J20)^UC_HEXP),1))</f>
        <v/>
      </c>
    </row>
    <row r="21" customFormat="false" ht="15" hidden="false" customHeight="false" outlineLevel="0" collapsed="false">
      <c r="A21" s="10"/>
      <c r="B21" s="10"/>
      <c r="C21" s="12"/>
      <c r="D21" s="10"/>
      <c r="E21" s="10"/>
      <c r="F21" s="10"/>
      <c r="G21" s="10"/>
      <c r="H21" s="10"/>
      <c r="I21" s="10"/>
      <c r="J21" s="10"/>
      <c r="K21" s="10"/>
      <c r="L21" s="12"/>
      <c r="M21" s="2" t="str">
        <f aca="false">IF(OR(N21="",AI21=""),"",IF(AND(N21&lt;=SS_MAX,AI21&lt;=SS_L,AJ21&lt;=SS_M,AK21&lt;=SS_S),"Small standard",IF(AND(N21&lt;=LS_MAX,AI21&lt;=LS_L,AJ21&lt;=LS_M,AK21&lt;=LS_S),"Large standard","Oversize")))</f>
        <v/>
      </c>
      <c r="N21" s="16" t="str">
        <f aca="false">IF(AH21="","",IF(AL21="",AH21,MAX(AH21,AL21)))</f>
        <v/>
      </c>
      <c r="O21" s="21" t="str">
        <f aca="false">IF(OR(N21="",AM21="",M21=""),"",IF(M21="Small standard",IF(N21&gt;SS_MAX,"",ROUND(INDEX(SS_FEES,SUMPRODUCT(--(SS_EDGES&lt;N21))+1,0+AM21)*(1+FUEL),4)),IF(M21="Large standard",IF(N21&gt;LS_MAX,"",ROUND(IF(N21&lt;=OVER3_FROM,INDEX(LS_FEES,SUMPRODUCT(--(LS_EDGES&lt;N21))+1,0+AM21),INDEX(OVER3_BASE,1,0+AM21)+OVER3_PER4*CEILING((N21-OVER3_FROM)/4,1))*(1+FUEL),4)),"")))</f>
        <v/>
      </c>
      <c r="P21" s="21" t="str">
        <f aca="false">IF(OR(N21="",AM21="",M21=""),"",IF(M21="Small standard",IF(N21&gt;SS_MAX,"",ROUND(INDEX(SS_FEES,SUMPRODUCT(--(SS_EDGES&lt;N21))+1,3+AM21)*(1+FUEL),4)),IF(M21="Large standard",IF(N21&gt;LS_MAX,"",ROUND(IF(N21&lt;=OVER3_FROM,INDEX(LS_FEES,SUMPRODUCT(--(LS_EDGES&lt;N21))+1,3+AM21),INDEX(OVER3_BASE,1,3+AM21)+OVER3_PER4*CEILING((N21-OVER3_FROM)/4,1))*(1+FUEL),4)),"")))</f>
        <v/>
      </c>
      <c r="Q21" s="20" t="str">
        <f aca="true">IF(OR(L21="",O21=""),"",ROUND(L21-IF(AND(TODAY()&gt;=PEAK_FROM,TODAY()&lt;=PEAK_TO),P21,O21),2))</f>
        <v/>
      </c>
      <c r="R21" s="16" t="str">
        <f aca="false">IF(N21="","",IF(M21="Small standard",IF(SUMPRODUCT(--(SS_EDGES&lt;N21))=0,"",INDEX(SS_EDGES,SUMPRODUCT(--(SS_EDGES&lt;N21)))),IF(M21="Large standard",IF(N21&gt;OVER3_FROM,OVER3_FROM+4*(CEILING((N21-OVER3_FROM)/4,1)-1),IF(SUMPRODUCT(--(LS_EDGES&lt;N21))=0,"",INDEX(LS_EDGES,SUMPRODUCT(--(LS_EDGES&lt;N21))))),"")))</f>
        <v/>
      </c>
      <c r="S21" s="22" t="str">
        <f aca="false">IF(R21="","",ROUND(N21-R21,3))</f>
        <v/>
      </c>
      <c r="T21" s="21" t="str">
        <f aca="false">IF(OR(R21="",O21="",AO21=""),"",IF(S21&gt;MAX_SHAVE,"",IF(ROUND(O21-AO21,4)&lt;MIN_UNIT,"",ROUND(O21-AO21,4))))</f>
        <v/>
      </c>
      <c r="U21" s="21" t="str">
        <f aca="false">IF(OR(AQ21="",O21=""),"",IF(ROUND(ROUND(O21-AQ21,4)-AS21,4)&lt;=MIN_UNIT,"",ROUND(ROUND(O21-AQ21,4)-AS21,4)))</f>
        <v/>
      </c>
      <c r="V21" s="21" t="str">
        <f aca="false">IF(OR(AV21="",O21=""),"",IF(AND(AT21=1,AU21&lt;=MAX_ENV),IF(ROUND(O21-AV21,4)&lt;MIN_UNIT,"",ROUND(O21-AV21,4)),""))</f>
        <v/>
      </c>
      <c r="W21" s="21" t="str">
        <f aca="false">IF(OR(AX21="",O21=""),"",IF(AL21&gt;=AH21*MIN_DIM_RATIO,IF(ROUND(O21-AX21,4)&lt;MIN_UNIT,"",ROUND(O21-AX21,4)),""))</f>
        <v/>
      </c>
      <c r="X21" s="21" t="str">
        <f aca="false">IF(OR(R21="",P21="",AP21=""),"",IF(S21&gt;MAX_SHAVE,"",IF(ROUND(P21-AP21,4)&lt;MIN_UNIT,"",ROUND(P21-AP21,4))))</f>
        <v/>
      </c>
      <c r="Y21" s="21" t="str">
        <f aca="false">IF(OR(AR21="",P21=""),"",IF(ROUND(ROUND(P21-AR21,4)-AS21,4)&lt;=MIN_UNIT,"",ROUND(ROUND(P21-AR21,4)-AS21,4)))</f>
        <v/>
      </c>
      <c r="Z21" s="21" t="str">
        <f aca="false">IF(OR(AW21="",P21=""),"",IF(AND(AT21=1,AU21&lt;=MAX_ENV),IF(ROUND(P21-AW21,4)&lt;MIN_UNIT,"",ROUND(P21-AW21,4)),""))</f>
        <v/>
      </c>
      <c r="AA21" s="21" t="str">
        <f aca="false">IF(OR(AY21="",P21=""),"",IF(AL21&gt;=AH21*MIN_DIM_RATIO,IF(ROUND(P21-AY21,4)&lt;MIN_UNIT,"",ROUND(P21-AY21,4)),""))</f>
        <v/>
      </c>
      <c r="AB21" s="2" t="str">
        <f aca="false">IF(COUNT(T21:W21)=0,"",CHOOSE(MATCH(MAX(T21:W21),T21:W21,0),"Weight","Price","Size tier","Box"))</f>
        <v/>
      </c>
      <c r="AC21" s="24" t="str">
        <f aca="false">IF(K21&lt;&gt;"",K21,AZ21)</f>
        <v/>
      </c>
      <c r="AD21" s="25" t="str">
        <f aca="false">IF(OR(AB21="",AC21=""),"",ROUND(AC21*IF(K21&lt;&gt;"",1,U_LOW)*((12-PEAK_MONTHS)*MAX(T21:W21)+PEAK_MONTHS*N(INDEX(X21:AA21,MATCH(MAX(T21:W21),T21:W21,0)))),0))</f>
        <v/>
      </c>
      <c r="AE21" s="25" t="str">
        <f aca="false">IF(OR(AB21="",AC21=""),"",ROUND(AC21*IF(K21&lt;&gt;"",1,U_HIGH)*((12-PEAK_MONTHS)*MAX(T21:W21)+PEAK_MONTHS*N(INDEX(X21:AA21,MATCH(MAX(T21:W21),T21:W21,0)))),0))</f>
        <v/>
      </c>
      <c r="AF21" s="18" t="str">
        <f aca="false">IF(AD21="","",RANK(AD21,$AD$7:$AD$506))</f>
        <v/>
      </c>
      <c r="AH21" s="16" t="str">
        <f aca="false">IF(E21&lt;&gt;"",E21,IF(F21&lt;&gt;"",ROUND(F21*16,3),""))</f>
        <v/>
      </c>
      <c r="AI21" s="16" t="str">
        <f aca="false">IF(COUNT(G21:I21)&lt;3,"",ROUND(LARGE(G21:I21,1),2))</f>
        <v/>
      </c>
      <c r="AJ21" s="16" t="str">
        <f aca="false">IF(COUNT(G21:I21)&lt;3,"",ROUND(LARGE(G21:I21,2),2))</f>
        <v/>
      </c>
      <c r="AK21" s="16" t="str">
        <f aca="false">IF(COUNT(G21:I21)&lt;3,"",ROUND(SMALL(G21:I21,1),2))</f>
        <v/>
      </c>
      <c r="AL21" s="16" t="str">
        <f aca="false">IF(AI21="","",IF(AI21*AJ21*AK21&lt;DIM_MIN_CUIN,"",ROUND(AI21*AJ21*AK21/DIM_DIV*16,2)))</f>
        <v/>
      </c>
      <c r="AM21" s="18" t="str">
        <f aca="false">IF(C21="","",IF(C21&lt;BAND_LO,1,IF(C21&lt;=BAND_HI,2,3)))</f>
        <v/>
      </c>
      <c r="AN21" s="19" t="str">
        <f aca="false">IF(C21="","",IFERROR(INDEX(CAT_REF,MATCH(D21,CATS,0)),REF_DEFAULT))</f>
        <v/>
      </c>
      <c r="AO21" s="21" t="str">
        <f aca="false">IF(OR(R21="",AM21="",M21=""),"",IF(M21="Small standard",IF(R21&gt;SS_MAX,"",ROUND(INDEX(SS_FEES,SUMPRODUCT(--(SS_EDGES&lt;R21))+1,0+AM21)*(1+FUEL),4)),IF(M21="Large standard",IF(R21&gt;LS_MAX,"",ROUND(IF(R21&lt;=OVER3_FROM,INDEX(LS_FEES,SUMPRODUCT(--(LS_EDGES&lt;R21))+1,0+AM21),INDEX(OVER3_BASE,1,0+AM21)+OVER3_PER4*CEILING((R21-OVER3_FROM)/4,1))*(1+FUEL),4)),"")))</f>
        <v/>
      </c>
      <c r="AP21" s="21" t="str">
        <f aca="false">IF(OR(R21="",AM21="",M21=""),"",IF(M21="Small standard",IF(R21&gt;SS_MAX,"",ROUND(INDEX(SS_FEES,SUMPRODUCT(--(SS_EDGES&lt;R21))+1,3+AM21)*(1+FUEL),4)),IF(M21="Large standard",IF(R21&gt;LS_MAX,"",ROUND(IF(R21&lt;=OVER3_FROM,INDEX(LS_FEES,SUMPRODUCT(--(LS_EDGES&lt;R21))+1,3+AM21),INDEX(OVER3_BASE,1,3+AM21)+OVER3_PER4*CEILING((R21-OVER3_FROM)/4,1))*(1+FUEL),4)),"")))</f>
        <v/>
      </c>
      <c r="AQ21" s="21" t="str">
        <f aca="false">IF(OR(AM21="",AM21=1),"",IF(OR(N21="",(AM21-1)="",M21=""),"",IF(M21="Small standard",IF(N21&gt;SS_MAX,"",ROUND(INDEX(SS_FEES,SUMPRODUCT(--(SS_EDGES&lt;N21))+1,0+(AM21-1))*(1+FUEL),4)),IF(M21="Large standard",IF(N21&gt;LS_MAX,"",ROUND(IF(N21&lt;=OVER3_FROM,INDEX(LS_FEES,SUMPRODUCT(--(LS_EDGES&lt;N21))+1,0+(AM21-1)),INDEX(OVER3_BASE,1,0+(AM21-1))+OVER3_PER4*CEILING((N21-OVER3_FROM)/4,1))*(1+FUEL),4)),""))))</f>
        <v/>
      </c>
      <c r="AR21" s="21" t="str">
        <f aca="false">IF(OR(AM21="",AM21=1),"",IF(OR(N21="",(AM21-1)="",M21=""),"",IF(M21="Small standard",IF(N21&gt;SS_MAX,"",ROUND(INDEX(SS_FEES,SUMPRODUCT(--(SS_EDGES&lt;N21))+1,3+(AM21-1))*(1+FUEL),4)),IF(M21="Large standard",IF(N21&gt;LS_MAX,"",ROUND(IF(N21&lt;=OVER3_FROM,INDEX(LS_FEES,SUMPRODUCT(--(LS_EDGES&lt;N21))+1,3+(AM21-1)),INDEX(OVER3_BASE,1,3+(AM21-1))+OVER3_PER4*CEILING((N21-OVER3_FROM)/4,1))*(1+FUEL),4)),""))))</f>
        <v/>
      </c>
      <c r="AS21" s="21" t="str">
        <f aca="false">IF(OR(AM21="",AM21=1),"",(C21-(IF(AM21=2,BAND_LO,BAND_HI)-0.01))*(1-AN21))</f>
        <v/>
      </c>
      <c r="AT21" s="18" t="str">
        <f aca="false">IF(AI21="","",(AI21&gt;SS_L)+(AJ21&gt;SS_M)+(AK21&gt;SS_S))</f>
        <v/>
      </c>
      <c r="AU21" s="23" t="str">
        <f aca="false">IF(OR(AT21="",AT21&lt;&gt;1),"",MAX(AI21/SS_L,AJ21/SS_M,AK21/SS_S))</f>
        <v/>
      </c>
      <c r="AV21" s="21" t="str">
        <f aca="false">IF(OR(M21&lt;&gt;"Large standard",N21="",N21&gt;SS_MAX),"",IF(OR(N21="",AM21="","Small standard"=""),"",IF("Small standard"="Small standard",IF(N21&gt;SS_MAX,"",ROUND(INDEX(SS_FEES,SUMPRODUCT(--(SS_EDGES&lt;N21))+1,0+AM21)*(1+FUEL),4)),IF("Small standard"="Large standard",IF(N21&gt;LS_MAX,"",ROUND(IF(N21&lt;=OVER3_FROM,INDEX(LS_FEES,SUMPRODUCT(--(LS_EDGES&lt;N21))+1,0+AM21),INDEX(OVER3_BASE,1,0+AM21)+OVER3_PER4*CEILING((N21-OVER3_FROM)/4,1))*(1+FUEL),4)),""))))</f>
        <v/>
      </c>
      <c r="AW21" s="21" t="str">
        <f aca="false">IF(OR(M21&lt;&gt;"Large standard",N21="",N21&gt;SS_MAX),"",IF(OR(N21="",AM21="","Small standard"=""),"",IF("Small standard"="Small standard",IF(N21&gt;SS_MAX,"",ROUND(INDEX(SS_FEES,SUMPRODUCT(--(SS_EDGES&lt;N21))+1,3+AM21)*(1+FUEL),4)),IF("Small standard"="Large standard",IF(N21&gt;LS_MAX,"",ROUND(IF(N21&lt;=OVER3_FROM,INDEX(LS_FEES,SUMPRODUCT(--(LS_EDGES&lt;N21))+1,3+AM21),INDEX(OVER3_BASE,1,3+AM21)+OVER3_PER4*CEILING((N21-OVER3_FROM)/4,1))*(1+FUEL),4)),""))))</f>
        <v/>
      </c>
      <c r="AX21" s="21" t="str">
        <f aca="false">IF(OR(AL21="",AH21=""),"",IF(OR(AH21="",AM21="",M21=""),"",IF(M21="Small standard",IF(AH21&gt;SS_MAX,"",ROUND(INDEX(SS_FEES,SUMPRODUCT(--(SS_EDGES&lt;AH21))+1,0+AM21)*(1+FUEL),4)),IF(M21="Large standard",IF(AH21&gt;LS_MAX,"",ROUND(IF(AH21&lt;=OVER3_FROM,INDEX(LS_FEES,SUMPRODUCT(--(LS_EDGES&lt;AH21))+1,0+AM21),INDEX(OVER3_BASE,1,0+AM21)+OVER3_PER4*CEILING((AH21-OVER3_FROM)/4,1))*(1+FUEL),4)),""))))</f>
        <v/>
      </c>
      <c r="AY21" s="21" t="str">
        <f aca="false">IF(OR(AL21="",AH21=""),"",IF(OR(AH21="",AM21="",M21=""),"",IF(M21="Small standard",IF(AH21&gt;SS_MAX,"",ROUND(INDEX(SS_FEES,SUMPRODUCT(--(SS_EDGES&lt;AH21))+1,3+AM21)*(1+FUEL),4)),IF(M21="Large standard",IF(AH21&gt;LS_MAX,"",ROUND(IF(AH21&lt;=OVER3_FROM,INDEX(LS_FEES,SUMPRODUCT(--(LS_EDGES&lt;AH21))+1,3+AM21),INDEX(OVER3_BASE,1,3+AM21)+OVER3_PER4*CEILING((AH21-OVER3_FROM)/4,1))*(1+FUEL),4)),""))))</f>
        <v/>
      </c>
      <c r="AZ21" s="24" t="str">
        <f aca="false">IF(OR(J21="",J21&lt;1),"",ROUND(IFERROR(INDEX(CAT_SCALE,MATCH(D21,CATS,0)),UC_DEFAULT)*IF(J21&gt;=UC_KNEE,10^(UC_A-UC_B*LOG10(J21)),10^(UC_A-UC_B*LOG10(UC_KNEE))*(UC_KNEE/J21)^UC_HEXP),1))</f>
        <v/>
      </c>
    </row>
    <row r="22" customFormat="false" ht="15" hidden="false" customHeight="false" outlineLevel="0" collapsed="false">
      <c r="A22" s="10"/>
      <c r="B22" s="10"/>
      <c r="C22" s="12"/>
      <c r="D22" s="10"/>
      <c r="E22" s="10"/>
      <c r="F22" s="10"/>
      <c r="G22" s="10"/>
      <c r="H22" s="10"/>
      <c r="I22" s="10"/>
      <c r="J22" s="10"/>
      <c r="K22" s="10"/>
      <c r="L22" s="12"/>
      <c r="M22" s="2" t="str">
        <f aca="false">IF(OR(N22="",AI22=""),"",IF(AND(N22&lt;=SS_MAX,AI22&lt;=SS_L,AJ22&lt;=SS_M,AK22&lt;=SS_S),"Small standard",IF(AND(N22&lt;=LS_MAX,AI22&lt;=LS_L,AJ22&lt;=LS_M,AK22&lt;=LS_S),"Large standard","Oversize")))</f>
        <v/>
      </c>
      <c r="N22" s="16" t="str">
        <f aca="false">IF(AH22="","",IF(AL22="",AH22,MAX(AH22,AL22)))</f>
        <v/>
      </c>
      <c r="O22" s="21" t="str">
        <f aca="false">IF(OR(N22="",AM22="",M22=""),"",IF(M22="Small standard",IF(N22&gt;SS_MAX,"",ROUND(INDEX(SS_FEES,SUMPRODUCT(--(SS_EDGES&lt;N22))+1,0+AM22)*(1+FUEL),4)),IF(M22="Large standard",IF(N22&gt;LS_MAX,"",ROUND(IF(N22&lt;=OVER3_FROM,INDEX(LS_FEES,SUMPRODUCT(--(LS_EDGES&lt;N22))+1,0+AM22),INDEX(OVER3_BASE,1,0+AM22)+OVER3_PER4*CEILING((N22-OVER3_FROM)/4,1))*(1+FUEL),4)),"")))</f>
        <v/>
      </c>
      <c r="P22" s="21" t="str">
        <f aca="false">IF(OR(N22="",AM22="",M22=""),"",IF(M22="Small standard",IF(N22&gt;SS_MAX,"",ROUND(INDEX(SS_FEES,SUMPRODUCT(--(SS_EDGES&lt;N22))+1,3+AM22)*(1+FUEL),4)),IF(M22="Large standard",IF(N22&gt;LS_MAX,"",ROUND(IF(N22&lt;=OVER3_FROM,INDEX(LS_FEES,SUMPRODUCT(--(LS_EDGES&lt;N22))+1,3+AM22),INDEX(OVER3_BASE,1,3+AM22)+OVER3_PER4*CEILING((N22-OVER3_FROM)/4,1))*(1+FUEL),4)),"")))</f>
        <v/>
      </c>
      <c r="Q22" s="20" t="str">
        <f aca="true">IF(OR(L22="",O22=""),"",ROUND(L22-IF(AND(TODAY()&gt;=PEAK_FROM,TODAY()&lt;=PEAK_TO),P22,O22),2))</f>
        <v/>
      </c>
      <c r="R22" s="16" t="str">
        <f aca="false">IF(N22="","",IF(M22="Small standard",IF(SUMPRODUCT(--(SS_EDGES&lt;N22))=0,"",INDEX(SS_EDGES,SUMPRODUCT(--(SS_EDGES&lt;N22)))),IF(M22="Large standard",IF(N22&gt;OVER3_FROM,OVER3_FROM+4*(CEILING((N22-OVER3_FROM)/4,1)-1),IF(SUMPRODUCT(--(LS_EDGES&lt;N22))=0,"",INDEX(LS_EDGES,SUMPRODUCT(--(LS_EDGES&lt;N22))))),"")))</f>
        <v/>
      </c>
      <c r="S22" s="22" t="str">
        <f aca="false">IF(R22="","",ROUND(N22-R22,3))</f>
        <v/>
      </c>
      <c r="T22" s="21" t="str">
        <f aca="false">IF(OR(R22="",O22="",AO22=""),"",IF(S22&gt;MAX_SHAVE,"",IF(ROUND(O22-AO22,4)&lt;MIN_UNIT,"",ROUND(O22-AO22,4))))</f>
        <v/>
      </c>
      <c r="U22" s="21" t="str">
        <f aca="false">IF(OR(AQ22="",O22=""),"",IF(ROUND(ROUND(O22-AQ22,4)-AS22,4)&lt;=MIN_UNIT,"",ROUND(ROUND(O22-AQ22,4)-AS22,4)))</f>
        <v/>
      </c>
      <c r="V22" s="21" t="str">
        <f aca="false">IF(OR(AV22="",O22=""),"",IF(AND(AT22=1,AU22&lt;=MAX_ENV),IF(ROUND(O22-AV22,4)&lt;MIN_UNIT,"",ROUND(O22-AV22,4)),""))</f>
        <v/>
      </c>
      <c r="W22" s="21" t="str">
        <f aca="false">IF(OR(AX22="",O22=""),"",IF(AL22&gt;=AH22*MIN_DIM_RATIO,IF(ROUND(O22-AX22,4)&lt;MIN_UNIT,"",ROUND(O22-AX22,4)),""))</f>
        <v/>
      </c>
      <c r="X22" s="21" t="str">
        <f aca="false">IF(OR(R22="",P22="",AP22=""),"",IF(S22&gt;MAX_SHAVE,"",IF(ROUND(P22-AP22,4)&lt;MIN_UNIT,"",ROUND(P22-AP22,4))))</f>
        <v/>
      </c>
      <c r="Y22" s="21" t="str">
        <f aca="false">IF(OR(AR22="",P22=""),"",IF(ROUND(ROUND(P22-AR22,4)-AS22,4)&lt;=MIN_UNIT,"",ROUND(ROUND(P22-AR22,4)-AS22,4)))</f>
        <v/>
      </c>
      <c r="Z22" s="21" t="str">
        <f aca="false">IF(OR(AW22="",P22=""),"",IF(AND(AT22=1,AU22&lt;=MAX_ENV),IF(ROUND(P22-AW22,4)&lt;MIN_UNIT,"",ROUND(P22-AW22,4)),""))</f>
        <v/>
      </c>
      <c r="AA22" s="21" t="str">
        <f aca="false">IF(OR(AY22="",P22=""),"",IF(AL22&gt;=AH22*MIN_DIM_RATIO,IF(ROUND(P22-AY22,4)&lt;MIN_UNIT,"",ROUND(P22-AY22,4)),""))</f>
        <v/>
      </c>
      <c r="AB22" s="2" t="str">
        <f aca="false">IF(COUNT(T22:W22)=0,"",CHOOSE(MATCH(MAX(T22:W22),T22:W22,0),"Weight","Price","Size tier","Box"))</f>
        <v/>
      </c>
      <c r="AC22" s="24" t="str">
        <f aca="false">IF(K22&lt;&gt;"",K22,AZ22)</f>
        <v/>
      </c>
      <c r="AD22" s="25" t="str">
        <f aca="false">IF(OR(AB22="",AC22=""),"",ROUND(AC22*IF(K22&lt;&gt;"",1,U_LOW)*((12-PEAK_MONTHS)*MAX(T22:W22)+PEAK_MONTHS*N(INDEX(X22:AA22,MATCH(MAX(T22:W22),T22:W22,0)))),0))</f>
        <v/>
      </c>
      <c r="AE22" s="25" t="str">
        <f aca="false">IF(OR(AB22="",AC22=""),"",ROUND(AC22*IF(K22&lt;&gt;"",1,U_HIGH)*((12-PEAK_MONTHS)*MAX(T22:W22)+PEAK_MONTHS*N(INDEX(X22:AA22,MATCH(MAX(T22:W22),T22:W22,0)))),0))</f>
        <v/>
      </c>
      <c r="AF22" s="18" t="str">
        <f aca="false">IF(AD22="","",RANK(AD22,$AD$7:$AD$506))</f>
        <v/>
      </c>
      <c r="AH22" s="16" t="str">
        <f aca="false">IF(E22&lt;&gt;"",E22,IF(F22&lt;&gt;"",ROUND(F22*16,3),""))</f>
        <v/>
      </c>
      <c r="AI22" s="16" t="str">
        <f aca="false">IF(COUNT(G22:I22)&lt;3,"",ROUND(LARGE(G22:I22,1),2))</f>
        <v/>
      </c>
      <c r="AJ22" s="16" t="str">
        <f aca="false">IF(COUNT(G22:I22)&lt;3,"",ROUND(LARGE(G22:I22,2),2))</f>
        <v/>
      </c>
      <c r="AK22" s="16" t="str">
        <f aca="false">IF(COUNT(G22:I22)&lt;3,"",ROUND(SMALL(G22:I22,1),2))</f>
        <v/>
      </c>
      <c r="AL22" s="16" t="str">
        <f aca="false">IF(AI22="","",IF(AI22*AJ22*AK22&lt;DIM_MIN_CUIN,"",ROUND(AI22*AJ22*AK22/DIM_DIV*16,2)))</f>
        <v/>
      </c>
      <c r="AM22" s="18" t="str">
        <f aca="false">IF(C22="","",IF(C22&lt;BAND_LO,1,IF(C22&lt;=BAND_HI,2,3)))</f>
        <v/>
      </c>
      <c r="AN22" s="19" t="str">
        <f aca="false">IF(C22="","",IFERROR(INDEX(CAT_REF,MATCH(D22,CATS,0)),REF_DEFAULT))</f>
        <v/>
      </c>
      <c r="AO22" s="21" t="str">
        <f aca="false">IF(OR(R22="",AM22="",M22=""),"",IF(M22="Small standard",IF(R22&gt;SS_MAX,"",ROUND(INDEX(SS_FEES,SUMPRODUCT(--(SS_EDGES&lt;R22))+1,0+AM22)*(1+FUEL),4)),IF(M22="Large standard",IF(R22&gt;LS_MAX,"",ROUND(IF(R22&lt;=OVER3_FROM,INDEX(LS_FEES,SUMPRODUCT(--(LS_EDGES&lt;R22))+1,0+AM22),INDEX(OVER3_BASE,1,0+AM22)+OVER3_PER4*CEILING((R22-OVER3_FROM)/4,1))*(1+FUEL),4)),"")))</f>
        <v/>
      </c>
      <c r="AP22" s="21" t="str">
        <f aca="false">IF(OR(R22="",AM22="",M22=""),"",IF(M22="Small standard",IF(R22&gt;SS_MAX,"",ROUND(INDEX(SS_FEES,SUMPRODUCT(--(SS_EDGES&lt;R22))+1,3+AM22)*(1+FUEL),4)),IF(M22="Large standard",IF(R22&gt;LS_MAX,"",ROUND(IF(R22&lt;=OVER3_FROM,INDEX(LS_FEES,SUMPRODUCT(--(LS_EDGES&lt;R22))+1,3+AM22),INDEX(OVER3_BASE,1,3+AM22)+OVER3_PER4*CEILING((R22-OVER3_FROM)/4,1))*(1+FUEL),4)),"")))</f>
        <v/>
      </c>
      <c r="AQ22" s="21" t="str">
        <f aca="false">IF(OR(AM22="",AM22=1),"",IF(OR(N22="",(AM22-1)="",M22=""),"",IF(M22="Small standard",IF(N22&gt;SS_MAX,"",ROUND(INDEX(SS_FEES,SUMPRODUCT(--(SS_EDGES&lt;N22))+1,0+(AM22-1))*(1+FUEL),4)),IF(M22="Large standard",IF(N22&gt;LS_MAX,"",ROUND(IF(N22&lt;=OVER3_FROM,INDEX(LS_FEES,SUMPRODUCT(--(LS_EDGES&lt;N22))+1,0+(AM22-1)),INDEX(OVER3_BASE,1,0+(AM22-1))+OVER3_PER4*CEILING((N22-OVER3_FROM)/4,1))*(1+FUEL),4)),""))))</f>
        <v/>
      </c>
      <c r="AR22" s="21" t="str">
        <f aca="false">IF(OR(AM22="",AM22=1),"",IF(OR(N22="",(AM22-1)="",M22=""),"",IF(M22="Small standard",IF(N22&gt;SS_MAX,"",ROUND(INDEX(SS_FEES,SUMPRODUCT(--(SS_EDGES&lt;N22))+1,3+(AM22-1))*(1+FUEL),4)),IF(M22="Large standard",IF(N22&gt;LS_MAX,"",ROUND(IF(N22&lt;=OVER3_FROM,INDEX(LS_FEES,SUMPRODUCT(--(LS_EDGES&lt;N22))+1,3+(AM22-1)),INDEX(OVER3_BASE,1,3+(AM22-1))+OVER3_PER4*CEILING((N22-OVER3_FROM)/4,1))*(1+FUEL),4)),""))))</f>
        <v/>
      </c>
      <c r="AS22" s="21" t="str">
        <f aca="false">IF(OR(AM22="",AM22=1),"",(C22-(IF(AM22=2,BAND_LO,BAND_HI)-0.01))*(1-AN22))</f>
        <v/>
      </c>
      <c r="AT22" s="18" t="str">
        <f aca="false">IF(AI22="","",(AI22&gt;SS_L)+(AJ22&gt;SS_M)+(AK22&gt;SS_S))</f>
        <v/>
      </c>
      <c r="AU22" s="23" t="str">
        <f aca="false">IF(OR(AT22="",AT22&lt;&gt;1),"",MAX(AI22/SS_L,AJ22/SS_M,AK22/SS_S))</f>
        <v/>
      </c>
      <c r="AV22" s="21" t="str">
        <f aca="false">IF(OR(M22&lt;&gt;"Large standard",N22="",N22&gt;SS_MAX),"",IF(OR(N22="",AM22="","Small standard"=""),"",IF("Small standard"="Small standard",IF(N22&gt;SS_MAX,"",ROUND(INDEX(SS_FEES,SUMPRODUCT(--(SS_EDGES&lt;N22))+1,0+AM22)*(1+FUEL),4)),IF("Small standard"="Large standard",IF(N22&gt;LS_MAX,"",ROUND(IF(N22&lt;=OVER3_FROM,INDEX(LS_FEES,SUMPRODUCT(--(LS_EDGES&lt;N22))+1,0+AM22),INDEX(OVER3_BASE,1,0+AM22)+OVER3_PER4*CEILING((N22-OVER3_FROM)/4,1))*(1+FUEL),4)),""))))</f>
        <v/>
      </c>
      <c r="AW22" s="21" t="str">
        <f aca="false">IF(OR(M22&lt;&gt;"Large standard",N22="",N22&gt;SS_MAX),"",IF(OR(N22="",AM22="","Small standard"=""),"",IF("Small standard"="Small standard",IF(N22&gt;SS_MAX,"",ROUND(INDEX(SS_FEES,SUMPRODUCT(--(SS_EDGES&lt;N22))+1,3+AM22)*(1+FUEL),4)),IF("Small standard"="Large standard",IF(N22&gt;LS_MAX,"",ROUND(IF(N22&lt;=OVER3_FROM,INDEX(LS_FEES,SUMPRODUCT(--(LS_EDGES&lt;N22))+1,3+AM22),INDEX(OVER3_BASE,1,3+AM22)+OVER3_PER4*CEILING((N22-OVER3_FROM)/4,1))*(1+FUEL),4)),""))))</f>
        <v/>
      </c>
      <c r="AX22" s="21" t="str">
        <f aca="false">IF(OR(AL22="",AH22=""),"",IF(OR(AH22="",AM22="",M22=""),"",IF(M22="Small standard",IF(AH22&gt;SS_MAX,"",ROUND(INDEX(SS_FEES,SUMPRODUCT(--(SS_EDGES&lt;AH22))+1,0+AM22)*(1+FUEL),4)),IF(M22="Large standard",IF(AH22&gt;LS_MAX,"",ROUND(IF(AH22&lt;=OVER3_FROM,INDEX(LS_FEES,SUMPRODUCT(--(LS_EDGES&lt;AH22))+1,0+AM22),INDEX(OVER3_BASE,1,0+AM22)+OVER3_PER4*CEILING((AH22-OVER3_FROM)/4,1))*(1+FUEL),4)),""))))</f>
        <v/>
      </c>
      <c r="AY22" s="21" t="str">
        <f aca="false">IF(OR(AL22="",AH22=""),"",IF(OR(AH22="",AM22="",M22=""),"",IF(M22="Small standard",IF(AH22&gt;SS_MAX,"",ROUND(INDEX(SS_FEES,SUMPRODUCT(--(SS_EDGES&lt;AH22))+1,3+AM22)*(1+FUEL),4)),IF(M22="Large standard",IF(AH22&gt;LS_MAX,"",ROUND(IF(AH22&lt;=OVER3_FROM,INDEX(LS_FEES,SUMPRODUCT(--(LS_EDGES&lt;AH22))+1,3+AM22),INDEX(OVER3_BASE,1,3+AM22)+OVER3_PER4*CEILING((AH22-OVER3_FROM)/4,1))*(1+FUEL),4)),""))))</f>
        <v/>
      </c>
      <c r="AZ22" s="24" t="str">
        <f aca="false">IF(OR(J22="",J22&lt;1),"",ROUND(IFERROR(INDEX(CAT_SCALE,MATCH(D22,CATS,0)),UC_DEFAULT)*IF(J22&gt;=UC_KNEE,10^(UC_A-UC_B*LOG10(J22)),10^(UC_A-UC_B*LOG10(UC_KNEE))*(UC_KNEE/J22)^UC_HEXP),1))</f>
        <v/>
      </c>
    </row>
    <row r="23" customFormat="false" ht="15" hidden="false" customHeight="false" outlineLevel="0" collapsed="false">
      <c r="A23" s="10"/>
      <c r="B23" s="10"/>
      <c r="C23" s="12"/>
      <c r="D23" s="10"/>
      <c r="E23" s="10"/>
      <c r="F23" s="10"/>
      <c r="G23" s="10"/>
      <c r="H23" s="10"/>
      <c r="I23" s="10"/>
      <c r="J23" s="10"/>
      <c r="K23" s="10"/>
      <c r="L23" s="12"/>
      <c r="M23" s="2" t="str">
        <f aca="false">IF(OR(N23="",AI23=""),"",IF(AND(N23&lt;=SS_MAX,AI23&lt;=SS_L,AJ23&lt;=SS_M,AK23&lt;=SS_S),"Small standard",IF(AND(N23&lt;=LS_MAX,AI23&lt;=LS_L,AJ23&lt;=LS_M,AK23&lt;=LS_S),"Large standard","Oversize")))</f>
        <v/>
      </c>
      <c r="N23" s="16" t="str">
        <f aca="false">IF(AH23="","",IF(AL23="",AH23,MAX(AH23,AL23)))</f>
        <v/>
      </c>
      <c r="O23" s="21" t="str">
        <f aca="false">IF(OR(N23="",AM23="",M23=""),"",IF(M23="Small standard",IF(N23&gt;SS_MAX,"",ROUND(INDEX(SS_FEES,SUMPRODUCT(--(SS_EDGES&lt;N23))+1,0+AM23)*(1+FUEL),4)),IF(M23="Large standard",IF(N23&gt;LS_MAX,"",ROUND(IF(N23&lt;=OVER3_FROM,INDEX(LS_FEES,SUMPRODUCT(--(LS_EDGES&lt;N23))+1,0+AM23),INDEX(OVER3_BASE,1,0+AM23)+OVER3_PER4*CEILING((N23-OVER3_FROM)/4,1))*(1+FUEL),4)),"")))</f>
        <v/>
      </c>
      <c r="P23" s="21" t="str">
        <f aca="false">IF(OR(N23="",AM23="",M23=""),"",IF(M23="Small standard",IF(N23&gt;SS_MAX,"",ROUND(INDEX(SS_FEES,SUMPRODUCT(--(SS_EDGES&lt;N23))+1,3+AM23)*(1+FUEL),4)),IF(M23="Large standard",IF(N23&gt;LS_MAX,"",ROUND(IF(N23&lt;=OVER3_FROM,INDEX(LS_FEES,SUMPRODUCT(--(LS_EDGES&lt;N23))+1,3+AM23),INDEX(OVER3_BASE,1,3+AM23)+OVER3_PER4*CEILING((N23-OVER3_FROM)/4,1))*(1+FUEL),4)),"")))</f>
        <v/>
      </c>
      <c r="Q23" s="20" t="str">
        <f aca="true">IF(OR(L23="",O23=""),"",ROUND(L23-IF(AND(TODAY()&gt;=PEAK_FROM,TODAY()&lt;=PEAK_TO),P23,O23),2))</f>
        <v/>
      </c>
      <c r="R23" s="16" t="str">
        <f aca="false">IF(N23="","",IF(M23="Small standard",IF(SUMPRODUCT(--(SS_EDGES&lt;N23))=0,"",INDEX(SS_EDGES,SUMPRODUCT(--(SS_EDGES&lt;N23)))),IF(M23="Large standard",IF(N23&gt;OVER3_FROM,OVER3_FROM+4*(CEILING((N23-OVER3_FROM)/4,1)-1),IF(SUMPRODUCT(--(LS_EDGES&lt;N23))=0,"",INDEX(LS_EDGES,SUMPRODUCT(--(LS_EDGES&lt;N23))))),"")))</f>
        <v/>
      </c>
      <c r="S23" s="22" t="str">
        <f aca="false">IF(R23="","",ROUND(N23-R23,3))</f>
        <v/>
      </c>
      <c r="T23" s="21" t="str">
        <f aca="false">IF(OR(R23="",O23="",AO23=""),"",IF(S23&gt;MAX_SHAVE,"",IF(ROUND(O23-AO23,4)&lt;MIN_UNIT,"",ROUND(O23-AO23,4))))</f>
        <v/>
      </c>
      <c r="U23" s="21" t="str">
        <f aca="false">IF(OR(AQ23="",O23=""),"",IF(ROUND(ROUND(O23-AQ23,4)-AS23,4)&lt;=MIN_UNIT,"",ROUND(ROUND(O23-AQ23,4)-AS23,4)))</f>
        <v/>
      </c>
      <c r="V23" s="21" t="str">
        <f aca="false">IF(OR(AV23="",O23=""),"",IF(AND(AT23=1,AU23&lt;=MAX_ENV),IF(ROUND(O23-AV23,4)&lt;MIN_UNIT,"",ROUND(O23-AV23,4)),""))</f>
        <v/>
      </c>
      <c r="W23" s="21" t="str">
        <f aca="false">IF(OR(AX23="",O23=""),"",IF(AL23&gt;=AH23*MIN_DIM_RATIO,IF(ROUND(O23-AX23,4)&lt;MIN_UNIT,"",ROUND(O23-AX23,4)),""))</f>
        <v/>
      </c>
      <c r="X23" s="21" t="str">
        <f aca="false">IF(OR(R23="",P23="",AP23=""),"",IF(S23&gt;MAX_SHAVE,"",IF(ROUND(P23-AP23,4)&lt;MIN_UNIT,"",ROUND(P23-AP23,4))))</f>
        <v/>
      </c>
      <c r="Y23" s="21" t="str">
        <f aca="false">IF(OR(AR23="",P23=""),"",IF(ROUND(ROUND(P23-AR23,4)-AS23,4)&lt;=MIN_UNIT,"",ROUND(ROUND(P23-AR23,4)-AS23,4)))</f>
        <v/>
      </c>
      <c r="Z23" s="21" t="str">
        <f aca="false">IF(OR(AW23="",P23=""),"",IF(AND(AT23=1,AU23&lt;=MAX_ENV),IF(ROUND(P23-AW23,4)&lt;MIN_UNIT,"",ROUND(P23-AW23,4)),""))</f>
        <v/>
      </c>
      <c r="AA23" s="21" t="str">
        <f aca="false">IF(OR(AY23="",P23=""),"",IF(AL23&gt;=AH23*MIN_DIM_RATIO,IF(ROUND(P23-AY23,4)&lt;MIN_UNIT,"",ROUND(P23-AY23,4)),""))</f>
        <v/>
      </c>
      <c r="AB23" s="2" t="str">
        <f aca="false">IF(COUNT(T23:W23)=0,"",CHOOSE(MATCH(MAX(T23:W23),T23:W23,0),"Weight","Price","Size tier","Box"))</f>
        <v/>
      </c>
      <c r="AC23" s="24" t="str">
        <f aca="false">IF(K23&lt;&gt;"",K23,AZ23)</f>
        <v/>
      </c>
      <c r="AD23" s="25" t="str">
        <f aca="false">IF(OR(AB23="",AC23=""),"",ROUND(AC23*IF(K23&lt;&gt;"",1,U_LOW)*((12-PEAK_MONTHS)*MAX(T23:W23)+PEAK_MONTHS*N(INDEX(X23:AA23,MATCH(MAX(T23:W23),T23:W23,0)))),0))</f>
        <v/>
      </c>
      <c r="AE23" s="25" t="str">
        <f aca="false">IF(OR(AB23="",AC23=""),"",ROUND(AC23*IF(K23&lt;&gt;"",1,U_HIGH)*((12-PEAK_MONTHS)*MAX(T23:W23)+PEAK_MONTHS*N(INDEX(X23:AA23,MATCH(MAX(T23:W23),T23:W23,0)))),0))</f>
        <v/>
      </c>
      <c r="AF23" s="18" t="str">
        <f aca="false">IF(AD23="","",RANK(AD23,$AD$7:$AD$506))</f>
        <v/>
      </c>
      <c r="AH23" s="16" t="str">
        <f aca="false">IF(E23&lt;&gt;"",E23,IF(F23&lt;&gt;"",ROUND(F23*16,3),""))</f>
        <v/>
      </c>
      <c r="AI23" s="16" t="str">
        <f aca="false">IF(COUNT(G23:I23)&lt;3,"",ROUND(LARGE(G23:I23,1),2))</f>
        <v/>
      </c>
      <c r="AJ23" s="16" t="str">
        <f aca="false">IF(COUNT(G23:I23)&lt;3,"",ROUND(LARGE(G23:I23,2),2))</f>
        <v/>
      </c>
      <c r="AK23" s="16" t="str">
        <f aca="false">IF(COUNT(G23:I23)&lt;3,"",ROUND(SMALL(G23:I23,1),2))</f>
        <v/>
      </c>
      <c r="AL23" s="16" t="str">
        <f aca="false">IF(AI23="","",IF(AI23*AJ23*AK23&lt;DIM_MIN_CUIN,"",ROUND(AI23*AJ23*AK23/DIM_DIV*16,2)))</f>
        <v/>
      </c>
      <c r="AM23" s="18" t="str">
        <f aca="false">IF(C23="","",IF(C23&lt;BAND_LO,1,IF(C23&lt;=BAND_HI,2,3)))</f>
        <v/>
      </c>
      <c r="AN23" s="19" t="str">
        <f aca="false">IF(C23="","",IFERROR(INDEX(CAT_REF,MATCH(D23,CATS,0)),REF_DEFAULT))</f>
        <v/>
      </c>
      <c r="AO23" s="21" t="str">
        <f aca="false">IF(OR(R23="",AM23="",M23=""),"",IF(M23="Small standard",IF(R23&gt;SS_MAX,"",ROUND(INDEX(SS_FEES,SUMPRODUCT(--(SS_EDGES&lt;R23))+1,0+AM23)*(1+FUEL),4)),IF(M23="Large standard",IF(R23&gt;LS_MAX,"",ROUND(IF(R23&lt;=OVER3_FROM,INDEX(LS_FEES,SUMPRODUCT(--(LS_EDGES&lt;R23))+1,0+AM23),INDEX(OVER3_BASE,1,0+AM23)+OVER3_PER4*CEILING((R23-OVER3_FROM)/4,1))*(1+FUEL),4)),"")))</f>
        <v/>
      </c>
      <c r="AP23" s="21" t="str">
        <f aca="false">IF(OR(R23="",AM23="",M23=""),"",IF(M23="Small standard",IF(R23&gt;SS_MAX,"",ROUND(INDEX(SS_FEES,SUMPRODUCT(--(SS_EDGES&lt;R23))+1,3+AM23)*(1+FUEL),4)),IF(M23="Large standard",IF(R23&gt;LS_MAX,"",ROUND(IF(R23&lt;=OVER3_FROM,INDEX(LS_FEES,SUMPRODUCT(--(LS_EDGES&lt;R23))+1,3+AM23),INDEX(OVER3_BASE,1,3+AM23)+OVER3_PER4*CEILING((R23-OVER3_FROM)/4,1))*(1+FUEL),4)),"")))</f>
        <v/>
      </c>
      <c r="AQ23" s="21" t="str">
        <f aca="false">IF(OR(AM23="",AM23=1),"",IF(OR(N23="",(AM23-1)="",M23=""),"",IF(M23="Small standard",IF(N23&gt;SS_MAX,"",ROUND(INDEX(SS_FEES,SUMPRODUCT(--(SS_EDGES&lt;N23))+1,0+(AM23-1))*(1+FUEL),4)),IF(M23="Large standard",IF(N23&gt;LS_MAX,"",ROUND(IF(N23&lt;=OVER3_FROM,INDEX(LS_FEES,SUMPRODUCT(--(LS_EDGES&lt;N23))+1,0+(AM23-1)),INDEX(OVER3_BASE,1,0+(AM23-1))+OVER3_PER4*CEILING((N23-OVER3_FROM)/4,1))*(1+FUEL),4)),""))))</f>
        <v/>
      </c>
      <c r="AR23" s="21" t="str">
        <f aca="false">IF(OR(AM23="",AM23=1),"",IF(OR(N23="",(AM23-1)="",M23=""),"",IF(M23="Small standard",IF(N23&gt;SS_MAX,"",ROUND(INDEX(SS_FEES,SUMPRODUCT(--(SS_EDGES&lt;N23))+1,3+(AM23-1))*(1+FUEL),4)),IF(M23="Large standard",IF(N23&gt;LS_MAX,"",ROUND(IF(N23&lt;=OVER3_FROM,INDEX(LS_FEES,SUMPRODUCT(--(LS_EDGES&lt;N23))+1,3+(AM23-1)),INDEX(OVER3_BASE,1,3+(AM23-1))+OVER3_PER4*CEILING((N23-OVER3_FROM)/4,1))*(1+FUEL),4)),""))))</f>
        <v/>
      </c>
      <c r="AS23" s="21" t="str">
        <f aca="false">IF(OR(AM23="",AM23=1),"",(C23-(IF(AM23=2,BAND_LO,BAND_HI)-0.01))*(1-AN23))</f>
        <v/>
      </c>
      <c r="AT23" s="18" t="str">
        <f aca="false">IF(AI23="","",(AI23&gt;SS_L)+(AJ23&gt;SS_M)+(AK23&gt;SS_S))</f>
        <v/>
      </c>
      <c r="AU23" s="23" t="str">
        <f aca="false">IF(OR(AT23="",AT23&lt;&gt;1),"",MAX(AI23/SS_L,AJ23/SS_M,AK23/SS_S))</f>
        <v/>
      </c>
      <c r="AV23" s="21" t="str">
        <f aca="false">IF(OR(M23&lt;&gt;"Large standard",N23="",N23&gt;SS_MAX),"",IF(OR(N23="",AM23="","Small standard"=""),"",IF("Small standard"="Small standard",IF(N23&gt;SS_MAX,"",ROUND(INDEX(SS_FEES,SUMPRODUCT(--(SS_EDGES&lt;N23))+1,0+AM23)*(1+FUEL),4)),IF("Small standard"="Large standard",IF(N23&gt;LS_MAX,"",ROUND(IF(N23&lt;=OVER3_FROM,INDEX(LS_FEES,SUMPRODUCT(--(LS_EDGES&lt;N23))+1,0+AM23),INDEX(OVER3_BASE,1,0+AM23)+OVER3_PER4*CEILING((N23-OVER3_FROM)/4,1))*(1+FUEL),4)),""))))</f>
        <v/>
      </c>
      <c r="AW23" s="21" t="str">
        <f aca="false">IF(OR(M23&lt;&gt;"Large standard",N23="",N23&gt;SS_MAX),"",IF(OR(N23="",AM23="","Small standard"=""),"",IF("Small standard"="Small standard",IF(N23&gt;SS_MAX,"",ROUND(INDEX(SS_FEES,SUMPRODUCT(--(SS_EDGES&lt;N23))+1,3+AM23)*(1+FUEL),4)),IF("Small standard"="Large standard",IF(N23&gt;LS_MAX,"",ROUND(IF(N23&lt;=OVER3_FROM,INDEX(LS_FEES,SUMPRODUCT(--(LS_EDGES&lt;N23))+1,3+AM23),INDEX(OVER3_BASE,1,3+AM23)+OVER3_PER4*CEILING((N23-OVER3_FROM)/4,1))*(1+FUEL),4)),""))))</f>
        <v/>
      </c>
      <c r="AX23" s="21" t="str">
        <f aca="false">IF(OR(AL23="",AH23=""),"",IF(OR(AH23="",AM23="",M23=""),"",IF(M23="Small standard",IF(AH23&gt;SS_MAX,"",ROUND(INDEX(SS_FEES,SUMPRODUCT(--(SS_EDGES&lt;AH23))+1,0+AM23)*(1+FUEL),4)),IF(M23="Large standard",IF(AH23&gt;LS_MAX,"",ROUND(IF(AH23&lt;=OVER3_FROM,INDEX(LS_FEES,SUMPRODUCT(--(LS_EDGES&lt;AH23))+1,0+AM23),INDEX(OVER3_BASE,1,0+AM23)+OVER3_PER4*CEILING((AH23-OVER3_FROM)/4,1))*(1+FUEL),4)),""))))</f>
        <v/>
      </c>
      <c r="AY23" s="21" t="str">
        <f aca="false">IF(OR(AL23="",AH23=""),"",IF(OR(AH23="",AM23="",M23=""),"",IF(M23="Small standard",IF(AH23&gt;SS_MAX,"",ROUND(INDEX(SS_FEES,SUMPRODUCT(--(SS_EDGES&lt;AH23))+1,3+AM23)*(1+FUEL),4)),IF(M23="Large standard",IF(AH23&gt;LS_MAX,"",ROUND(IF(AH23&lt;=OVER3_FROM,INDEX(LS_FEES,SUMPRODUCT(--(LS_EDGES&lt;AH23))+1,3+AM23),INDEX(OVER3_BASE,1,3+AM23)+OVER3_PER4*CEILING((AH23-OVER3_FROM)/4,1))*(1+FUEL),4)),""))))</f>
        <v/>
      </c>
      <c r="AZ23" s="24" t="str">
        <f aca="false">IF(OR(J23="",J23&lt;1),"",ROUND(IFERROR(INDEX(CAT_SCALE,MATCH(D23,CATS,0)),UC_DEFAULT)*IF(J23&gt;=UC_KNEE,10^(UC_A-UC_B*LOG10(J23)),10^(UC_A-UC_B*LOG10(UC_KNEE))*(UC_KNEE/J23)^UC_HEXP),1))</f>
        <v/>
      </c>
    </row>
    <row r="24" customFormat="false" ht="15" hidden="false" customHeight="false" outlineLevel="0" collapsed="false">
      <c r="A24" s="10"/>
      <c r="B24" s="10"/>
      <c r="C24" s="12"/>
      <c r="D24" s="10"/>
      <c r="E24" s="10"/>
      <c r="F24" s="10"/>
      <c r="G24" s="10"/>
      <c r="H24" s="10"/>
      <c r="I24" s="10"/>
      <c r="J24" s="10"/>
      <c r="K24" s="10"/>
      <c r="L24" s="12"/>
      <c r="M24" s="2" t="str">
        <f aca="false">IF(OR(N24="",AI24=""),"",IF(AND(N24&lt;=SS_MAX,AI24&lt;=SS_L,AJ24&lt;=SS_M,AK24&lt;=SS_S),"Small standard",IF(AND(N24&lt;=LS_MAX,AI24&lt;=LS_L,AJ24&lt;=LS_M,AK24&lt;=LS_S),"Large standard","Oversize")))</f>
        <v/>
      </c>
      <c r="N24" s="16" t="str">
        <f aca="false">IF(AH24="","",IF(AL24="",AH24,MAX(AH24,AL24)))</f>
        <v/>
      </c>
      <c r="O24" s="21" t="str">
        <f aca="false">IF(OR(N24="",AM24="",M24=""),"",IF(M24="Small standard",IF(N24&gt;SS_MAX,"",ROUND(INDEX(SS_FEES,SUMPRODUCT(--(SS_EDGES&lt;N24))+1,0+AM24)*(1+FUEL),4)),IF(M24="Large standard",IF(N24&gt;LS_MAX,"",ROUND(IF(N24&lt;=OVER3_FROM,INDEX(LS_FEES,SUMPRODUCT(--(LS_EDGES&lt;N24))+1,0+AM24),INDEX(OVER3_BASE,1,0+AM24)+OVER3_PER4*CEILING((N24-OVER3_FROM)/4,1))*(1+FUEL),4)),"")))</f>
        <v/>
      </c>
      <c r="P24" s="21" t="str">
        <f aca="false">IF(OR(N24="",AM24="",M24=""),"",IF(M24="Small standard",IF(N24&gt;SS_MAX,"",ROUND(INDEX(SS_FEES,SUMPRODUCT(--(SS_EDGES&lt;N24))+1,3+AM24)*(1+FUEL),4)),IF(M24="Large standard",IF(N24&gt;LS_MAX,"",ROUND(IF(N24&lt;=OVER3_FROM,INDEX(LS_FEES,SUMPRODUCT(--(LS_EDGES&lt;N24))+1,3+AM24),INDEX(OVER3_BASE,1,3+AM24)+OVER3_PER4*CEILING((N24-OVER3_FROM)/4,1))*(1+FUEL),4)),"")))</f>
        <v/>
      </c>
      <c r="Q24" s="20" t="str">
        <f aca="true">IF(OR(L24="",O24=""),"",ROUND(L24-IF(AND(TODAY()&gt;=PEAK_FROM,TODAY()&lt;=PEAK_TO),P24,O24),2))</f>
        <v/>
      </c>
      <c r="R24" s="16" t="str">
        <f aca="false">IF(N24="","",IF(M24="Small standard",IF(SUMPRODUCT(--(SS_EDGES&lt;N24))=0,"",INDEX(SS_EDGES,SUMPRODUCT(--(SS_EDGES&lt;N24)))),IF(M24="Large standard",IF(N24&gt;OVER3_FROM,OVER3_FROM+4*(CEILING((N24-OVER3_FROM)/4,1)-1),IF(SUMPRODUCT(--(LS_EDGES&lt;N24))=0,"",INDEX(LS_EDGES,SUMPRODUCT(--(LS_EDGES&lt;N24))))),"")))</f>
        <v/>
      </c>
      <c r="S24" s="22" t="str">
        <f aca="false">IF(R24="","",ROUND(N24-R24,3))</f>
        <v/>
      </c>
      <c r="T24" s="21" t="str">
        <f aca="false">IF(OR(R24="",O24="",AO24=""),"",IF(S24&gt;MAX_SHAVE,"",IF(ROUND(O24-AO24,4)&lt;MIN_UNIT,"",ROUND(O24-AO24,4))))</f>
        <v/>
      </c>
      <c r="U24" s="21" t="str">
        <f aca="false">IF(OR(AQ24="",O24=""),"",IF(ROUND(ROUND(O24-AQ24,4)-AS24,4)&lt;=MIN_UNIT,"",ROUND(ROUND(O24-AQ24,4)-AS24,4)))</f>
        <v/>
      </c>
      <c r="V24" s="21" t="str">
        <f aca="false">IF(OR(AV24="",O24=""),"",IF(AND(AT24=1,AU24&lt;=MAX_ENV),IF(ROUND(O24-AV24,4)&lt;MIN_UNIT,"",ROUND(O24-AV24,4)),""))</f>
        <v/>
      </c>
      <c r="W24" s="21" t="str">
        <f aca="false">IF(OR(AX24="",O24=""),"",IF(AL24&gt;=AH24*MIN_DIM_RATIO,IF(ROUND(O24-AX24,4)&lt;MIN_UNIT,"",ROUND(O24-AX24,4)),""))</f>
        <v/>
      </c>
      <c r="X24" s="21" t="str">
        <f aca="false">IF(OR(R24="",P24="",AP24=""),"",IF(S24&gt;MAX_SHAVE,"",IF(ROUND(P24-AP24,4)&lt;MIN_UNIT,"",ROUND(P24-AP24,4))))</f>
        <v/>
      </c>
      <c r="Y24" s="21" t="str">
        <f aca="false">IF(OR(AR24="",P24=""),"",IF(ROUND(ROUND(P24-AR24,4)-AS24,4)&lt;=MIN_UNIT,"",ROUND(ROUND(P24-AR24,4)-AS24,4)))</f>
        <v/>
      </c>
      <c r="Z24" s="21" t="str">
        <f aca="false">IF(OR(AW24="",P24=""),"",IF(AND(AT24=1,AU24&lt;=MAX_ENV),IF(ROUND(P24-AW24,4)&lt;MIN_UNIT,"",ROUND(P24-AW24,4)),""))</f>
        <v/>
      </c>
      <c r="AA24" s="21" t="str">
        <f aca="false">IF(OR(AY24="",P24=""),"",IF(AL24&gt;=AH24*MIN_DIM_RATIO,IF(ROUND(P24-AY24,4)&lt;MIN_UNIT,"",ROUND(P24-AY24,4)),""))</f>
        <v/>
      </c>
      <c r="AB24" s="2" t="str">
        <f aca="false">IF(COUNT(T24:W24)=0,"",CHOOSE(MATCH(MAX(T24:W24),T24:W24,0),"Weight","Price","Size tier","Box"))</f>
        <v/>
      </c>
      <c r="AC24" s="24" t="str">
        <f aca="false">IF(K24&lt;&gt;"",K24,AZ24)</f>
        <v/>
      </c>
      <c r="AD24" s="25" t="str">
        <f aca="false">IF(OR(AB24="",AC24=""),"",ROUND(AC24*IF(K24&lt;&gt;"",1,U_LOW)*((12-PEAK_MONTHS)*MAX(T24:W24)+PEAK_MONTHS*N(INDEX(X24:AA24,MATCH(MAX(T24:W24),T24:W24,0)))),0))</f>
        <v/>
      </c>
      <c r="AE24" s="25" t="str">
        <f aca="false">IF(OR(AB24="",AC24=""),"",ROUND(AC24*IF(K24&lt;&gt;"",1,U_HIGH)*((12-PEAK_MONTHS)*MAX(T24:W24)+PEAK_MONTHS*N(INDEX(X24:AA24,MATCH(MAX(T24:W24),T24:W24,0)))),0))</f>
        <v/>
      </c>
      <c r="AF24" s="18" t="str">
        <f aca="false">IF(AD24="","",RANK(AD24,$AD$7:$AD$506))</f>
        <v/>
      </c>
      <c r="AH24" s="16" t="str">
        <f aca="false">IF(E24&lt;&gt;"",E24,IF(F24&lt;&gt;"",ROUND(F24*16,3),""))</f>
        <v/>
      </c>
      <c r="AI24" s="16" t="str">
        <f aca="false">IF(COUNT(G24:I24)&lt;3,"",ROUND(LARGE(G24:I24,1),2))</f>
        <v/>
      </c>
      <c r="AJ24" s="16" t="str">
        <f aca="false">IF(COUNT(G24:I24)&lt;3,"",ROUND(LARGE(G24:I24,2),2))</f>
        <v/>
      </c>
      <c r="AK24" s="16" t="str">
        <f aca="false">IF(COUNT(G24:I24)&lt;3,"",ROUND(SMALL(G24:I24,1),2))</f>
        <v/>
      </c>
      <c r="AL24" s="16" t="str">
        <f aca="false">IF(AI24="","",IF(AI24*AJ24*AK24&lt;DIM_MIN_CUIN,"",ROUND(AI24*AJ24*AK24/DIM_DIV*16,2)))</f>
        <v/>
      </c>
      <c r="AM24" s="18" t="str">
        <f aca="false">IF(C24="","",IF(C24&lt;BAND_LO,1,IF(C24&lt;=BAND_HI,2,3)))</f>
        <v/>
      </c>
      <c r="AN24" s="19" t="str">
        <f aca="false">IF(C24="","",IFERROR(INDEX(CAT_REF,MATCH(D24,CATS,0)),REF_DEFAULT))</f>
        <v/>
      </c>
      <c r="AO24" s="21" t="str">
        <f aca="false">IF(OR(R24="",AM24="",M24=""),"",IF(M24="Small standard",IF(R24&gt;SS_MAX,"",ROUND(INDEX(SS_FEES,SUMPRODUCT(--(SS_EDGES&lt;R24))+1,0+AM24)*(1+FUEL),4)),IF(M24="Large standard",IF(R24&gt;LS_MAX,"",ROUND(IF(R24&lt;=OVER3_FROM,INDEX(LS_FEES,SUMPRODUCT(--(LS_EDGES&lt;R24))+1,0+AM24),INDEX(OVER3_BASE,1,0+AM24)+OVER3_PER4*CEILING((R24-OVER3_FROM)/4,1))*(1+FUEL),4)),"")))</f>
        <v/>
      </c>
      <c r="AP24" s="21" t="str">
        <f aca="false">IF(OR(R24="",AM24="",M24=""),"",IF(M24="Small standard",IF(R24&gt;SS_MAX,"",ROUND(INDEX(SS_FEES,SUMPRODUCT(--(SS_EDGES&lt;R24))+1,3+AM24)*(1+FUEL),4)),IF(M24="Large standard",IF(R24&gt;LS_MAX,"",ROUND(IF(R24&lt;=OVER3_FROM,INDEX(LS_FEES,SUMPRODUCT(--(LS_EDGES&lt;R24))+1,3+AM24),INDEX(OVER3_BASE,1,3+AM24)+OVER3_PER4*CEILING((R24-OVER3_FROM)/4,1))*(1+FUEL),4)),"")))</f>
        <v/>
      </c>
      <c r="AQ24" s="21" t="str">
        <f aca="false">IF(OR(AM24="",AM24=1),"",IF(OR(N24="",(AM24-1)="",M24=""),"",IF(M24="Small standard",IF(N24&gt;SS_MAX,"",ROUND(INDEX(SS_FEES,SUMPRODUCT(--(SS_EDGES&lt;N24))+1,0+(AM24-1))*(1+FUEL),4)),IF(M24="Large standard",IF(N24&gt;LS_MAX,"",ROUND(IF(N24&lt;=OVER3_FROM,INDEX(LS_FEES,SUMPRODUCT(--(LS_EDGES&lt;N24))+1,0+(AM24-1)),INDEX(OVER3_BASE,1,0+(AM24-1))+OVER3_PER4*CEILING((N24-OVER3_FROM)/4,1))*(1+FUEL),4)),""))))</f>
        <v/>
      </c>
      <c r="AR24" s="21" t="str">
        <f aca="false">IF(OR(AM24="",AM24=1),"",IF(OR(N24="",(AM24-1)="",M24=""),"",IF(M24="Small standard",IF(N24&gt;SS_MAX,"",ROUND(INDEX(SS_FEES,SUMPRODUCT(--(SS_EDGES&lt;N24))+1,3+(AM24-1))*(1+FUEL),4)),IF(M24="Large standard",IF(N24&gt;LS_MAX,"",ROUND(IF(N24&lt;=OVER3_FROM,INDEX(LS_FEES,SUMPRODUCT(--(LS_EDGES&lt;N24))+1,3+(AM24-1)),INDEX(OVER3_BASE,1,3+(AM24-1))+OVER3_PER4*CEILING((N24-OVER3_FROM)/4,1))*(1+FUEL),4)),""))))</f>
        <v/>
      </c>
      <c r="AS24" s="21" t="str">
        <f aca="false">IF(OR(AM24="",AM24=1),"",(C24-(IF(AM24=2,BAND_LO,BAND_HI)-0.01))*(1-AN24))</f>
        <v/>
      </c>
      <c r="AT24" s="18" t="str">
        <f aca="false">IF(AI24="","",(AI24&gt;SS_L)+(AJ24&gt;SS_M)+(AK24&gt;SS_S))</f>
        <v/>
      </c>
      <c r="AU24" s="23" t="str">
        <f aca="false">IF(OR(AT24="",AT24&lt;&gt;1),"",MAX(AI24/SS_L,AJ24/SS_M,AK24/SS_S))</f>
        <v/>
      </c>
      <c r="AV24" s="21" t="str">
        <f aca="false">IF(OR(M24&lt;&gt;"Large standard",N24="",N24&gt;SS_MAX),"",IF(OR(N24="",AM24="","Small standard"=""),"",IF("Small standard"="Small standard",IF(N24&gt;SS_MAX,"",ROUND(INDEX(SS_FEES,SUMPRODUCT(--(SS_EDGES&lt;N24))+1,0+AM24)*(1+FUEL),4)),IF("Small standard"="Large standard",IF(N24&gt;LS_MAX,"",ROUND(IF(N24&lt;=OVER3_FROM,INDEX(LS_FEES,SUMPRODUCT(--(LS_EDGES&lt;N24))+1,0+AM24),INDEX(OVER3_BASE,1,0+AM24)+OVER3_PER4*CEILING((N24-OVER3_FROM)/4,1))*(1+FUEL),4)),""))))</f>
        <v/>
      </c>
      <c r="AW24" s="21" t="str">
        <f aca="false">IF(OR(M24&lt;&gt;"Large standard",N24="",N24&gt;SS_MAX),"",IF(OR(N24="",AM24="","Small standard"=""),"",IF("Small standard"="Small standard",IF(N24&gt;SS_MAX,"",ROUND(INDEX(SS_FEES,SUMPRODUCT(--(SS_EDGES&lt;N24))+1,3+AM24)*(1+FUEL),4)),IF("Small standard"="Large standard",IF(N24&gt;LS_MAX,"",ROUND(IF(N24&lt;=OVER3_FROM,INDEX(LS_FEES,SUMPRODUCT(--(LS_EDGES&lt;N24))+1,3+AM24),INDEX(OVER3_BASE,1,3+AM24)+OVER3_PER4*CEILING((N24-OVER3_FROM)/4,1))*(1+FUEL),4)),""))))</f>
        <v/>
      </c>
      <c r="AX24" s="21" t="str">
        <f aca="false">IF(OR(AL24="",AH24=""),"",IF(OR(AH24="",AM24="",M24=""),"",IF(M24="Small standard",IF(AH24&gt;SS_MAX,"",ROUND(INDEX(SS_FEES,SUMPRODUCT(--(SS_EDGES&lt;AH24))+1,0+AM24)*(1+FUEL),4)),IF(M24="Large standard",IF(AH24&gt;LS_MAX,"",ROUND(IF(AH24&lt;=OVER3_FROM,INDEX(LS_FEES,SUMPRODUCT(--(LS_EDGES&lt;AH24))+1,0+AM24),INDEX(OVER3_BASE,1,0+AM24)+OVER3_PER4*CEILING((AH24-OVER3_FROM)/4,1))*(1+FUEL),4)),""))))</f>
        <v/>
      </c>
      <c r="AY24" s="21" t="str">
        <f aca="false">IF(OR(AL24="",AH24=""),"",IF(OR(AH24="",AM24="",M24=""),"",IF(M24="Small standard",IF(AH24&gt;SS_MAX,"",ROUND(INDEX(SS_FEES,SUMPRODUCT(--(SS_EDGES&lt;AH24))+1,3+AM24)*(1+FUEL),4)),IF(M24="Large standard",IF(AH24&gt;LS_MAX,"",ROUND(IF(AH24&lt;=OVER3_FROM,INDEX(LS_FEES,SUMPRODUCT(--(LS_EDGES&lt;AH24))+1,3+AM24),INDEX(OVER3_BASE,1,3+AM24)+OVER3_PER4*CEILING((AH24-OVER3_FROM)/4,1))*(1+FUEL),4)),""))))</f>
        <v/>
      </c>
      <c r="AZ24" s="24" t="str">
        <f aca="false">IF(OR(J24="",J24&lt;1),"",ROUND(IFERROR(INDEX(CAT_SCALE,MATCH(D24,CATS,0)),UC_DEFAULT)*IF(J24&gt;=UC_KNEE,10^(UC_A-UC_B*LOG10(J24)),10^(UC_A-UC_B*LOG10(UC_KNEE))*(UC_KNEE/J24)^UC_HEXP),1))</f>
        <v/>
      </c>
    </row>
    <row r="25" customFormat="false" ht="15" hidden="false" customHeight="false" outlineLevel="0" collapsed="false">
      <c r="A25" s="10"/>
      <c r="B25" s="10"/>
      <c r="C25" s="12"/>
      <c r="D25" s="10"/>
      <c r="E25" s="10"/>
      <c r="F25" s="10"/>
      <c r="G25" s="10"/>
      <c r="H25" s="10"/>
      <c r="I25" s="10"/>
      <c r="J25" s="10"/>
      <c r="K25" s="10"/>
      <c r="L25" s="12"/>
      <c r="M25" s="2" t="str">
        <f aca="false">IF(OR(N25="",AI25=""),"",IF(AND(N25&lt;=SS_MAX,AI25&lt;=SS_L,AJ25&lt;=SS_M,AK25&lt;=SS_S),"Small standard",IF(AND(N25&lt;=LS_MAX,AI25&lt;=LS_L,AJ25&lt;=LS_M,AK25&lt;=LS_S),"Large standard","Oversize")))</f>
        <v/>
      </c>
      <c r="N25" s="16" t="str">
        <f aca="false">IF(AH25="","",IF(AL25="",AH25,MAX(AH25,AL25)))</f>
        <v/>
      </c>
      <c r="O25" s="21" t="str">
        <f aca="false">IF(OR(N25="",AM25="",M25=""),"",IF(M25="Small standard",IF(N25&gt;SS_MAX,"",ROUND(INDEX(SS_FEES,SUMPRODUCT(--(SS_EDGES&lt;N25))+1,0+AM25)*(1+FUEL),4)),IF(M25="Large standard",IF(N25&gt;LS_MAX,"",ROUND(IF(N25&lt;=OVER3_FROM,INDEX(LS_FEES,SUMPRODUCT(--(LS_EDGES&lt;N25))+1,0+AM25),INDEX(OVER3_BASE,1,0+AM25)+OVER3_PER4*CEILING((N25-OVER3_FROM)/4,1))*(1+FUEL),4)),"")))</f>
        <v/>
      </c>
      <c r="P25" s="21" t="str">
        <f aca="false">IF(OR(N25="",AM25="",M25=""),"",IF(M25="Small standard",IF(N25&gt;SS_MAX,"",ROUND(INDEX(SS_FEES,SUMPRODUCT(--(SS_EDGES&lt;N25))+1,3+AM25)*(1+FUEL),4)),IF(M25="Large standard",IF(N25&gt;LS_MAX,"",ROUND(IF(N25&lt;=OVER3_FROM,INDEX(LS_FEES,SUMPRODUCT(--(LS_EDGES&lt;N25))+1,3+AM25),INDEX(OVER3_BASE,1,3+AM25)+OVER3_PER4*CEILING((N25-OVER3_FROM)/4,1))*(1+FUEL),4)),"")))</f>
        <v/>
      </c>
      <c r="Q25" s="20" t="str">
        <f aca="true">IF(OR(L25="",O25=""),"",ROUND(L25-IF(AND(TODAY()&gt;=PEAK_FROM,TODAY()&lt;=PEAK_TO),P25,O25),2))</f>
        <v/>
      </c>
      <c r="R25" s="16" t="str">
        <f aca="false">IF(N25="","",IF(M25="Small standard",IF(SUMPRODUCT(--(SS_EDGES&lt;N25))=0,"",INDEX(SS_EDGES,SUMPRODUCT(--(SS_EDGES&lt;N25)))),IF(M25="Large standard",IF(N25&gt;OVER3_FROM,OVER3_FROM+4*(CEILING((N25-OVER3_FROM)/4,1)-1),IF(SUMPRODUCT(--(LS_EDGES&lt;N25))=0,"",INDEX(LS_EDGES,SUMPRODUCT(--(LS_EDGES&lt;N25))))),"")))</f>
        <v/>
      </c>
      <c r="S25" s="22" t="str">
        <f aca="false">IF(R25="","",ROUND(N25-R25,3))</f>
        <v/>
      </c>
      <c r="T25" s="21" t="str">
        <f aca="false">IF(OR(R25="",O25="",AO25=""),"",IF(S25&gt;MAX_SHAVE,"",IF(ROUND(O25-AO25,4)&lt;MIN_UNIT,"",ROUND(O25-AO25,4))))</f>
        <v/>
      </c>
      <c r="U25" s="21" t="str">
        <f aca="false">IF(OR(AQ25="",O25=""),"",IF(ROUND(ROUND(O25-AQ25,4)-AS25,4)&lt;=MIN_UNIT,"",ROUND(ROUND(O25-AQ25,4)-AS25,4)))</f>
        <v/>
      </c>
      <c r="V25" s="21" t="str">
        <f aca="false">IF(OR(AV25="",O25=""),"",IF(AND(AT25=1,AU25&lt;=MAX_ENV),IF(ROUND(O25-AV25,4)&lt;MIN_UNIT,"",ROUND(O25-AV25,4)),""))</f>
        <v/>
      </c>
      <c r="W25" s="21" t="str">
        <f aca="false">IF(OR(AX25="",O25=""),"",IF(AL25&gt;=AH25*MIN_DIM_RATIO,IF(ROUND(O25-AX25,4)&lt;MIN_UNIT,"",ROUND(O25-AX25,4)),""))</f>
        <v/>
      </c>
      <c r="X25" s="21" t="str">
        <f aca="false">IF(OR(R25="",P25="",AP25=""),"",IF(S25&gt;MAX_SHAVE,"",IF(ROUND(P25-AP25,4)&lt;MIN_UNIT,"",ROUND(P25-AP25,4))))</f>
        <v/>
      </c>
      <c r="Y25" s="21" t="str">
        <f aca="false">IF(OR(AR25="",P25=""),"",IF(ROUND(ROUND(P25-AR25,4)-AS25,4)&lt;=MIN_UNIT,"",ROUND(ROUND(P25-AR25,4)-AS25,4)))</f>
        <v/>
      </c>
      <c r="Z25" s="21" t="str">
        <f aca="false">IF(OR(AW25="",P25=""),"",IF(AND(AT25=1,AU25&lt;=MAX_ENV),IF(ROUND(P25-AW25,4)&lt;MIN_UNIT,"",ROUND(P25-AW25,4)),""))</f>
        <v/>
      </c>
      <c r="AA25" s="21" t="str">
        <f aca="false">IF(OR(AY25="",P25=""),"",IF(AL25&gt;=AH25*MIN_DIM_RATIO,IF(ROUND(P25-AY25,4)&lt;MIN_UNIT,"",ROUND(P25-AY25,4)),""))</f>
        <v/>
      </c>
      <c r="AB25" s="2" t="str">
        <f aca="false">IF(COUNT(T25:W25)=0,"",CHOOSE(MATCH(MAX(T25:W25),T25:W25,0),"Weight","Price","Size tier","Box"))</f>
        <v/>
      </c>
      <c r="AC25" s="24" t="str">
        <f aca="false">IF(K25&lt;&gt;"",K25,AZ25)</f>
        <v/>
      </c>
      <c r="AD25" s="25" t="str">
        <f aca="false">IF(OR(AB25="",AC25=""),"",ROUND(AC25*IF(K25&lt;&gt;"",1,U_LOW)*((12-PEAK_MONTHS)*MAX(T25:W25)+PEAK_MONTHS*N(INDEX(X25:AA25,MATCH(MAX(T25:W25),T25:W25,0)))),0))</f>
        <v/>
      </c>
      <c r="AE25" s="25" t="str">
        <f aca="false">IF(OR(AB25="",AC25=""),"",ROUND(AC25*IF(K25&lt;&gt;"",1,U_HIGH)*((12-PEAK_MONTHS)*MAX(T25:W25)+PEAK_MONTHS*N(INDEX(X25:AA25,MATCH(MAX(T25:W25),T25:W25,0)))),0))</f>
        <v/>
      </c>
      <c r="AF25" s="18" t="str">
        <f aca="false">IF(AD25="","",RANK(AD25,$AD$7:$AD$506))</f>
        <v/>
      </c>
      <c r="AH25" s="16" t="str">
        <f aca="false">IF(E25&lt;&gt;"",E25,IF(F25&lt;&gt;"",ROUND(F25*16,3),""))</f>
        <v/>
      </c>
      <c r="AI25" s="16" t="str">
        <f aca="false">IF(COUNT(G25:I25)&lt;3,"",ROUND(LARGE(G25:I25,1),2))</f>
        <v/>
      </c>
      <c r="AJ25" s="16" t="str">
        <f aca="false">IF(COUNT(G25:I25)&lt;3,"",ROUND(LARGE(G25:I25,2),2))</f>
        <v/>
      </c>
      <c r="AK25" s="16" t="str">
        <f aca="false">IF(COUNT(G25:I25)&lt;3,"",ROUND(SMALL(G25:I25,1),2))</f>
        <v/>
      </c>
      <c r="AL25" s="16" t="str">
        <f aca="false">IF(AI25="","",IF(AI25*AJ25*AK25&lt;DIM_MIN_CUIN,"",ROUND(AI25*AJ25*AK25/DIM_DIV*16,2)))</f>
        <v/>
      </c>
      <c r="AM25" s="18" t="str">
        <f aca="false">IF(C25="","",IF(C25&lt;BAND_LO,1,IF(C25&lt;=BAND_HI,2,3)))</f>
        <v/>
      </c>
      <c r="AN25" s="19" t="str">
        <f aca="false">IF(C25="","",IFERROR(INDEX(CAT_REF,MATCH(D25,CATS,0)),REF_DEFAULT))</f>
        <v/>
      </c>
      <c r="AO25" s="21" t="str">
        <f aca="false">IF(OR(R25="",AM25="",M25=""),"",IF(M25="Small standard",IF(R25&gt;SS_MAX,"",ROUND(INDEX(SS_FEES,SUMPRODUCT(--(SS_EDGES&lt;R25))+1,0+AM25)*(1+FUEL),4)),IF(M25="Large standard",IF(R25&gt;LS_MAX,"",ROUND(IF(R25&lt;=OVER3_FROM,INDEX(LS_FEES,SUMPRODUCT(--(LS_EDGES&lt;R25))+1,0+AM25),INDEX(OVER3_BASE,1,0+AM25)+OVER3_PER4*CEILING((R25-OVER3_FROM)/4,1))*(1+FUEL),4)),"")))</f>
        <v/>
      </c>
      <c r="AP25" s="21" t="str">
        <f aca="false">IF(OR(R25="",AM25="",M25=""),"",IF(M25="Small standard",IF(R25&gt;SS_MAX,"",ROUND(INDEX(SS_FEES,SUMPRODUCT(--(SS_EDGES&lt;R25))+1,3+AM25)*(1+FUEL),4)),IF(M25="Large standard",IF(R25&gt;LS_MAX,"",ROUND(IF(R25&lt;=OVER3_FROM,INDEX(LS_FEES,SUMPRODUCT(--(LS_EDGES&lt;R25))+1,3+AM25),INDEX(OVER3_BASE,1,3+AM25)+OVER3_PER4*CEILING((R25-OVER3_FROM)/4,1))*(1+FUEL),4)),"")))</f>
        <v/>
      </c>
      <c r="AQ25" s="21" t="str">
        <f aca="false">IF(OR(AM25="",AM25=1),"",IF(OR(N25="",(AM25-1)="",M25=""),"",IF(M25="Small standard",IF(N25&gt;SS_MAX,"",ROUND(INDEX(SS_FEES,SUMPRODUCT(--(SS_EDGES&lt;N25))+1,0+(AM25-1))*(1+FUEL),4)),IF(M25="Large standard",IF(N25&gt;LS_MAX,"",ROUND(IF(N25&lt;=OVER3_FROM,INDEX(LS_FEES,SUMPRODUCT(--(LS_EDGES&lt;N25))+1,0+(AM25-1)),INDEX(OVER3_BASE,1,0+(AM25-1))+OVER3_PER4*CEILING((N25-OVER3_FROM)/4,1))*(1+FUEL),4)),""))))</f>
        <v/>
      </c>
      <c r="AR25" s="21" t="str">
        <f aca="false">IF(OR(AM25="",AM25=1),"",IF(OR(N25="",(AM25-1)="",M25=""),"",IF(M25="Small standard",IF(N25&gt;SS_MAX,"",ROUND(INDEX(SS_FEES,SUMPRODUCT(--(SS_EDGES&lt;N25))+1,3+(AM25-1))*(1+FUEL),4)),IF(M25="Large standard",IF(N25&gt;LS_MAX,"",ROUND(IF(N25&lt;=OVER3_FROM,INDEX(LS_FEES,SUMPRODUCT(--(LS_EDGES&lt;N25))+1,3+(AM25-1)),INDEX(OVER3_BASE,1,3+(AM25-1))+OVER3_PER4*CEILING((N25-OVER3_FROM)/4,1))*(1+FUEL),4)),""))))</f>
        <v/>
      </c>
      <c r="AS25" s="21" t="str">
        <f aca="false">IF(OR(AM25="",AM25=1),"",(C25-(IF(AM25=2,BAND_LO,BAND_HI)-0.01))*(1-AN25))</f>
        <v/>
      </c>
      <c r="AT25" s="18" t="str">
        <f aca="false">IF(AI25="","",(AI25&gt;SS_L)+(AJ25&gt;SS_M)+(AK25&gt;SS_S))</f>
        <v/>
      </c>
      <c r="AU25" s="23" t="str">
        <f aca="false">IF(OR(AT25="",AT25&lt;&gt;1),"",MAX(AI25/SS_L,AJ25/SS_M,AK25/SS_S))</f>
        <v/>
      </c>
      <c r="AV25" s="21" t="str">
        <f aca="false">IF(OR(M25&lt;&gt;"Large standard",N25="",N25&gt;SS_MAX),"",IF(OR(N25="",AM25="","Small standard"=""),"",IF("Small standard"="Small standard",IF(N25&gt;SS_MAX,"",ROUND(INDEX(SS_FEES,SUMPRODUCT(--(SS_EDGES&lt;N25))+1,0+AM25)*(1+FUEL),4)),IF("Small standard"="Large standard",IF(N25&gt;LS_MAX,"",ROUND(IF(N25&lt;=OVER3_FROM,INDEX(LS_FEES,SUMPRODUCT(--(LS_EDGES&lt;N25))+1,0+AM25),INDEX(OVER3_BASE,1,0+AM25)+OVER3_PER4*CEILING((N25-OVER3_FROM)/4,1))*(1+FUEL),4)),""))))</f>
        <v/>
      </c>
      <c r="AW25" s="21" t="str">
        <f aca="false">IF(OR(M25&lt;&gt;"Large standard",N25="",N25&gt;SS_MAX),"",IF(OR(N25="",AM25="","Small standard"=""),"",IF("Small standard"="Small standard",IF(N25&gt;SS_MAX,"",ROUND(INDEX(SS_FEES,SUMPRODUCT(--(SS_EDGES&lt;N25))+1,3+AM25)*(1+FUEL),4)),IF("Small standard"="Large standard",IF(N25&gt;LS_MAX,"",ROUND(IF(N25&lt;=OVER3_FROM,INDEX(LS_FEES,SUMPRODUCT(--(LS_EDGES&lt;N25))+1,3+AM25),INDEX(OVER3_BASE,1,3+AM25)+OVER3_PER4*CEILING((N25-OVER3_FROM)/4,1))*(1+FUEL),4)),""))))</f>
        <v/>
      </c>
      <c r="AX25" s="21" t="str">
        <f aca="false">IF(OR(AL25="",AH25=""),"",IF(OR(AH25="",AM25="",M25=""),"",IF(M25="Small standard",IF(AH25&gt;SS_MAX,"",ROUND(INDEX(SS_FEES,SUMPRODUCT(--(SS_EDGES&lt;AH25))+1,0+AM25)*(1+FUEL),4)),IF(M25="Large standard",IF(AH25&gt;LS_MAX,"",ROUND(IF(AH25&lt;=OVER3_FROM,INDEX(LS_FEES,SUMPRODUCT(--(LS_EDGES&lt;AH25))+1,0+AM25),INDEX(OVER3_BASE,1,0+AM25)+OVER3_PER4*CEILING((AH25-OVER3_FROM)/4,1))*(1+FUEL),4)),""))))</f>
        <v/>
      </c>
      <c r="AY25" s="21" t="str">
        <f aca="false">IF(OR(AL25="",AH25=""),"",IF(OR(AH25="",AM25="",M25=""),"",IF(M25="Small standard",IF(AH25&gt;SS_MAX,"",ROUND(INDEX(SS_FEES,SUMPRODUCT(--(SS_EDGES&lt;AH25))+1,3+AM25)*(1+FUEL),4)),IF(M25="Large standard",IF(AH25&gt;LS_MAX,"",ROUND(IF(AH25&lt;=OVER3_FROM,INDEX(LS_FEES,SUMPRODUCT(--(LS_EDGES&lt;AH25))+1,3+AM25),INDEX(OVER3_BASE,1,3+AM25)+OVER3_PER4*CEILING((AH25-OVER3_FROM)/4,1))*(1+FUEL),4)),""))))</f>
        <v/>
      </c>
      <c r="AZ25" s="24" t="str">
        <f aca="false">IF(OR(J25="",J25&lt;1),"",ROUND(IFERROR(INDEX(CAT_SCALE,MATCH(D25,CATS,0)),UC_DEFAULT)*IF(J25&gt;=UC_KNEE,10^(UC_A-UC_B*LOG10(J25)),10^(UC_A-UC_B*LOG10(UC_KNEE))*(UC_KNEE/J25)^UC_HEXP),1))</f>
        <v/>
      </c>
    </row>
    <row r="26" customFormat="false" ht="15" hidden="false" customHeight="false" outlineLevel="0" collapsed="false">
      <c r="A26" s="10"/>
      <c r="B26" s="10"/>
      <c r="C26" s="12"/>
      <c r="D26" s="10"/>
      <c r="E26" s="10"/>
      <c r="F26" s="10"/>
      <c r="G26" s="10"/>
      <c r="H26" s="10"/>
      <c r="I26" s="10"/>
      <c r="J26" s="10"/>
      <c r="K26" s="10"/>
      <c r="L26" s="12"/>
      <c r="M26" s="2" t="str">
        <f aca="false">IF(OR(N26="",AI26=""),"",IF(AND(N26&lt;=SS_MAX,AI26&lt;=SS_L,AJ26&lt;=SS_M,AK26&lt;=SS_S),"Small standard",IF(AND(N26&lt;=LS_MAX,AI26&lt;=LS_L,AJ26&lt;=LS_M,AK26&lt;=LS_S),"Large standard","Oversize")))</f>
        <v/>
      </c>
      <c r="N26" s="16" t="str">
        <f aca="false">IF(AH26="","",IF(AL26="",AH26,MAX(AH26,AL26)))</f>
        <v/>
      </c>
      <c r="O26" s="21" t="str">
        <f aca="false">IF(OR(N26="",AM26="",M26=""),"",IF(M26="Small standard",IF(N26&gt;SS_MAX,"",ROUND(INDEX(SS_FEES,SUMPRODUCT(--(SS_EDGES&lt;N26))+1,0+AM26)*(1+FUEL),4)),IF(M26="Large standard",IF(N26&gt;LS_MAX,"",ROUND(IF(N26&lt;=OVER3_FROM,INDEX(LS_FEES,SUMPRODUCT(--(LS_EDGES&lt;N26))+1,0+AM26),INDEX(OVER3_BASE,1,0+AM26)+OVER3_PER4*CEILING((N26-OVER3_FROM)/4,1))*(1+FUEL),4)),"")))</f>
        <v/>
      </c>
      <c r="P26" s="21" t="str">
        <f aca="false">IF(OR(N26="",AM26="",M26=""),"",IF(M26="Small standard",IF(N26&gt;SS_MAX,"",ROUND(INDEX(SS_FEES,SUMPRODUCT(--(SS_EDGES&lt;N26))+1,3+AM26)*(1+FUEL),4)),IF(M26="Large standard",IF(N26&gt;LS_MAX,"",ROUND(IF(N26&lt;=OVER3_FROM,INDEX(LS_FEES,SUMPRODUCT(--(LS_EDGES&lt;N26))+1,3+AM26),INDEX(OVER3_BASE,1,3+AM26)+OVER3_PER4*CEILING((N26-OVER3_FROM)/4,1))*(1+FUEL),4)),"")))</f>
        <v/>
      </c>
      <c r="Q26" s="20" t="str">
        <f aca="true">IF(OR(L26="",O26=""),"",ROUND(L26-IF(AND(TODAY()&gt;=PEAK_FROM,TODAY()&lt;=PEAK_TO),P26,O26),2))</f>
        <v/>
      </c>
      <c r="R26" s="16" t="str">
        <f aca="false">IF(N26="","",IF(M26="Small standard",IF(SUMPRODUCT(--(SS_EDGES&lt;N26))=0,"",INDEX(SS_EDGES,SUMPRODUCT(--(SS_EDGES&lt;N26)))),IF(M26="Large standard",IF(N26&gt;OVER3_FROM,OVER3_FROM+4*(CEILING((N26-OVER3_FROM)/4,1)-1),IF(SUMPRODUCT(--(LS_EDGES&lt;N26))=0,"",INDEX(LS_EDGES,SUMPRODUCT(--(LS_EDGES&lt;N26))))),"")))</f>
        <v/>
      </c>
      <c r="S26" s="22" t="str">
        <f aca="false">IF(R26="","",ROUND(N26-R26,3))</f>
        <v/>
      </c>
      <c r="T26" s="21" t="str">
        <f aca="false">IF(OR(R26="",O26="",AO26=""),"",IF(S26&gt;MAX_SHAVE,"",IF(ROUND(O26-AO26,4)&lt;MIN_UNIT,"",ROUND(O26-AO26,4))))</f>
        <v/>
      </c>
      <c r="U26" s="21" t="str">
        <f aca="false">IF(OR(AQ26="",O26=""),"",IF(ROUND(ROUND(O26-AQ26,4)-AS26,4)&lt;=MIN_UNIT,"",ROUND(ROUND(O26-AQ26,4)-AS26,4)))</f>
        <v/>
      </c>
      <c r="V26" s="21" t="str">
        <f aca="false">IF(OR(AV26="",O26=""),"",IF(AND(AT26=1,AU26&lt;=MAX_ENV),IF(ROUND(O26-AV26,4)&lt;MIN_UNIT,"",ROUND(O26-AV26,4)),""))</f>
        <v/>
      </c>
      <c r="W26" s="21" t="str">
        <f aca="false">IF(OR(AX26="",O26=""),"",IF(AL26&gt;=AH26*MIN_DIM_RATIO,IF(ROUND(O26-AX26,4)&lt;MIN_UNIT,"",ROUND(O26-AX26,4)),""))</f>
        <v/>
      </c>
      <c r="X26" s="21" t="str">
        <f aca="false">IF(OR(R26="",P26="",AP26=""),"",IF(S26&gt;MAX_SHAVE,"",IF(ROUND(P26-AP26,4)&lt;MIN_UNIT,"",ROUND(P26-AP26,4))))</f>
        <v/>
      </c>
      <c r="Y26" s="21" t="str">
        <f aca="false">IF(OR(AR26="",P26=""),"",IF(ROUND(ROUND(P26-AR26,4)-AS26,4)&lt;=MIN_UNIT,"",ROUND(ROUND(P26-AR26,4)-AS26,4)))</f>
        <v/>
      </c>
      <c r="Z26" s="21" t="str">
        <f aca="false">IF(OR(AW26="",P26=""),"",IF(AND(AT26=1,AU26&lt;=MAX_ENV),IF(ROUND(P26-AW26,4)&lt;MIN_UNIT,"",ROUND(P26-AW26,4)),""))</f>
        <v/>
      </c>
      <c r="AA26" s="21" t="str">
        <f aca="false">IF(OR(AY26="",P26=""),"",IF(AL26&gt;=AH26*MIN_DIM_RATIO,IF(ROUND(P26-AY26,4)&lt;MIN_UNIT,"",ROUND(P26-AY26,4)),""))</f>
        <v/>
      </c>
      <c r="AB26" s="2" t="str">
        <f aca="false">IF(COUNT(T26:W26)=0,"",CHOOSE(MATCH(MAX(T26:W26),T26:W26,0),"Weight","Price","Size tier","Box"))</f>
        <v/>
      </c>
      <c r="AC26" s="24" t="str">
        <f aca="false">IF(K26&lt;&gt;"",K26,AZ26)</f>
        <v/>
      </c>
      <c r="AD26" s="25" t="str">
        <f aca="false">IF(OR(AB26="",AC26=""),"",ROUND(AC26*IF(K26&lt;&gt;"",1,U_LOW)*((12-PEAK_MONTHS)*MAX(T26:W26)+PEAK_MONTHS*N(INDEX(X26:AA26,MATCH(MAX(T26:W26),T26:W26,0)))),0))</f>
        <v/>
      </c>
      <c r="AE26" s="25" t="str">
        <f aca="false">IF(OR(AB26="",AC26=""),"",ROUND(AC26*IF(K26&lt;&gt;"",1,U_HIGH)*((12-PEAK_MONTHS)*MAX(T26:W26)+PEAK_MONTHS*N(INDEX(X26:AA26,MATCH(MAX(T26:W26),T26:W26,0)))),0))</f>
        <v/>
      </c>
      <c r="AF26" s="18" t="str">
        <f aca="false">IF(AD26="","",RANK(AD26,$AD$7:$AD$506))</f>
        <v/>
      </c>
      <c r="AH26" s="16" t="str">
        <f aca="false">IF(E26&lt;&gt;"",E26,IF(F26&lt;&gt;"",ROUND(F26*16,3),""))</f>
        <v/>
      </c>
      <c r="AI26" s="16" t="str">
        <f aca="false">IF(COUNT(G26:I26)&lt;3,"",ROUND(LARGE(G26:I26,1),2))</f>
        <v/>
      </c>
      <c r="AJ26" s="16" t="str">
        <f aca="false">IF(COUNT(G26:I26)&lt;3,"",ROUND(LARGE(G26:I26,2),2))</f>
        <v/>
      </c>
      <c r="AK26" s="16" t="str">
        <f aca="false">IF(COUNT(G26:I26)&lt;3,"",ROUND(SMALL(G26:I26,1),2))</f>
        <v/>
      </c>
      <c r="AL26" s="16" t="str">
        <f aca="false">IF(AI26="","",IF(AI26*AJ26*AK26&lt;DIM_MIN_CUIN,"",ROUND(AI26*AJ26*AK26/DIM_DIV*16,2)))</f>
        <v/>
      </c>
      <c r="AM26" s="18" t="str">
        <f aca="false">IF(C26="","",IF(C26&lt;BAND_LO,1,IF(C26&lt;=BAND_HI,2,3)))</f>
        <v/>
      </c>
      <c r="AN26" s="19" t="str">
        <f aca="false">IF(C26="","",IFERROR(INDEX(CAT_REF,MATCH(D26,CATS,0)),REF_DEFAULT))</f>
        <v/>
      </c>
      <c r="AO26" s="21" t="str">
        <f aca="false">IF(OR(R26="",AM26="",M26=""),"",IF(M26="Small standard",IF(R26&gt;SS_MAX,"",ROUND(INDEX(SS_FEES,SUMPRODUCT(--(SS_EDGES&lt;R26))+1,0+AM26)*(1+FUEL),4)),IF(M26="Large standard",IF(R26&gt;LS_MAX,"",ROUND(IF(R26&lt;=OVER3_FROM,INDEX(LS_FEES,SUMPRODUCT(--(LS_EDGES&lt;R26))+1,0+AM26),INDEX(OVER3_BASE,1,0+AM26)+OVER3_PER4*CEILING((R26-OVER3_FROM)/4,1))*(1+FUEL),4)),"")))</f>
        <v/>
      </c>
      <c r="AP26" s="21" t="str">
        <f aca="false">IF(OR(R26="",AM26="",M26=""),"",IF(M26="Small standard",IF(R26&gt;SS_MAX,"",ROUND(INDEX(SS_FEES,SUMPRODUCT(--(SS_EDGES&lt;R26))+1,3+AM26)*(1+FUEL),4)),IF(M26="Large standard",IF(R26&gt;LS_MAX,"",ROUND(IF(R26&lt;=OVER3_FROM,INDEX(LS_FEES,SUMPRODUCT(--(LS_EDGES&lt;R26))+1,3+AM26),INDEX(OVER3_BASE,1,3+AM26)+OVER3_PER4*CEILING((R26-OVER3_FROM)/4,1))*(1+FUEL),4)),"")))</f>
        <v/>
      </c>
      <c r="AQ26" s="21" t="str">
        <f aca="false">IF(OR(AM26="",AM26=1),"",IF(OR(N26="",(AM26-1)="",M26=""),"",IF(M26="Small standard",IF(N26&gt;SS_MAX,"",ROUND(INDEX(SS_FEES,SUMPRODUCT(--(SS_EDGES&lt;N26))+1,0+(AM26-1))*(1+FUEL),4)),IF(M26="Large standard",IF(N26&gt;LS_MAX,"",ROUND(IF(N26&lt;=OVER3_FROM,INDEX(LS_FEES,SUMPRODUCT(--(LS_EDGES&lt;N26))+1,0+(AM26-1)),INDEX(OVER3_BASE,1,0+(AM26-1))+OVER3_PER4*CEILING((N26-OVER3_FROM)/4,1))*(1+FUEL),4)),""))))</f>
        <v/>
      </c>
      <c r="AR26" s="21" t="str">
        <f aca="false">IF(OR(AM26="",AM26=1),"",IF(OR(N26="",(AM26-1)="",M26=""),"",IF(M26="Small standard",IF(N26&gt;SS_MAX,"",ROUND(INDEX(SS_FEES,SUMPRODUCT(--(SS_EDGES&lt;N26))+1,3+(AM26-1))*(1+FUEL),4)),IF(M26="Large standard",IF(N26&gt;LS_MAX,"",ROUND(IF(N26&lt;=OVER3_FROM,INDEX(LS_FEES,SUMPRODUCT(--(LS_EDGES&lt;N26))+1,3+(AM26-1)),INDEX(OVER3_BASE,1,3+(AM26-1))+OVER3_PER4*CEILING((N26-OVER3_FROM)/4,1))*(1+FUEL),4)),""))))</f>
        <v/>
      </c>
      <c r="AS26" s="21" t="str">
        <f aca="false">IF(OR(AM26="",AM26=1),"",(C26-(IF(AM26=2,BAND_LO,BAND_HI)-0.01))*(1-AN26))</f>
        <v/>
      </c>
      <c r="AT26" s="18" t="str">
        <f aca="false">IF(AI26="","",(AI26&gt;SS_L)+(AJ26&gt;SS_M)+(AK26&gt;SS_S))</f>
        <v/>
      </c>
      <c r="AU26" s="23" t="str">
        <f aca="false">IF(OR(AT26="",AT26&lt;&gt;1),"",MAX(AI26/SS_L,AJ26/SS_M,AK26/SS_S))</f>
        <v/>
      </c>
      <c r="AV26" s="21" t="str">
        <f aca="false">IF(OR(M26&lt;&gt;"Large standard",N26="",N26&gt;SS_MAX),"",IF(OR(N26="",AM26="","Small standard"=""),"",IF("Small standard"="Small standard",IF(N26&gt;SS_MAX,"",ROUND(INDEX(SS_FEES,SUMPRODUCT(--(SS_EDGES&lt;N26))+1,0+AM26)*(1+FUEL),4)),IF("Small standard"="Large standard",IF(N26&gt;LS_MAX,"",ROUND(IF(N26&lt;=OVER3_FROM,INDEX(LS_FEES,SUMPRODUCT(--(LS_EDGES&lt;N26))+1,0+AM26),INDEX(OVER3_BASE,1,0+AM26)+OVER3_PER4*CEILING((N26-OVER3_FROM)/4,1))*(1+FUEL),4)),""))))</f>
        <v/>
      </c>
      <c r="AW26" s="21" t="str">
        <f aca="false">IF(OR(M26&lt;&gt;"Large standard",N26="",N26&gt;SS_MAX),"",IF(OR(N26="",AM26="","Small standard"=""),"",IF("Small standard"="Small standard",IF(N26&gt;SS_MAX,"",ROUND(INDEX(SS_FEES,SUMPRODUCT(--(SS_EDGES&lt;N26))+1,3+AM26)*(1+FUEL),4)),IF("Small standard"="Large standard",IF(N26&gt;LS_MAX,"",ROUND(IF(N26&lt;=OVER3_FROM,INDEX(LS_FEES,SUMPRODUCT(--(LS_EDGES&lt;N26))+1,3+AM26),INDEX(OVER3_BASE,1,3+AM26)+OVER3_PER4*CEILING((N26-OVER3_FROM)/4,1))*(1+FUEL),4)),""))))</f>
        <v/>
      </c>
      <c r="AX26" s="21" t="str">
        <f aca="false">IF(OR(AL26="",AH26=""),"",IF(OR(AH26="",AM26="",M26=""),"",IF(M26="Small standard",IF(AH26&gt;SS_MAX,"",ROUND(INDEX(SS_FEES,SUMPRODUCT(--(SS_EDGES&lt;AH26))+1,0+AM26)*(1+FUEL),4)),IF(M26="Large standard",IF(AH26&gt;LS_MAX,"",ROUND(IF(AH26&lt;=OVER3_FROM,INDEX(LS_FEES,SUMPRODUCT(--(LS_EDGES&lt;AH26))+1,0+AM26),INDEX(OVER3_BASE,1,0+AM26)+OVER3_PER4*CEILING((AH26-OVER3_FROM)/4,1))*(1+FUEL),4)),""))))</f>
        <v/>
      </c>
      <c r="AY26" s="21" t="str">
        <f aca="false">IF(OR(AL26="",AH26=""),"",IF(OR(AH26="",AM26="",M26=""),"",IF(M26="Small standard",IF(AH26&gt;SS_MAX,"",ROUND(INDEX(SS_FEES,SUMPRODUCT(--(SS_EDGES&lt;AH26))+1,3+AM26)*(1+FUEL),4)),IF(M26="Large standard",IF(AH26&gt;LS_MAX,"",ROUND(IF(AH26&lt;=OVER3_FROM,INDEX(LS_FEES,SUMPRODUCT(--(LS_EDGES&lt;AH26))+1,3+AM26),INDEX(OVER3_BASE,1,3+AM26)+OVER3_PER4*CEILING((AH26-OVER3_FROM)/4,1))*(1+FUEL),4)),""))))</f>
        <v/>
      </c>
      <c r="AZ26" s="24" t="str">
        <f aca="false">IF(OR(J26="",J26&lt;1),"",ROUND(IFERROR(INDEX(CAT_SCALE,MATCH(D26,CATS,0)),UC_DEFAULT)*IF(J26&gt;=UC_KNEE,10^(UC_A-UC_B*LOG10(J26)),10^(UC_A-UC_B*LOG10(UC_KNEE))*(UC_KNEE/J26)^UC_HEXP),1))</f>
        <v/>
      </c>
    </row>
    <row r="27" customFormat="false" ht="15" hidden="false" customHeight="false" outlineLevel="0" collapsed="false">
      <c r="A27" s="10"/>
      <c r="B27" s="10"/>
      <c r="C27" s="12"/>
      <c r="D27" s="10"/>
      <c r="E27" s="10"/>
      <c r="F27" s="10"/>
      <c r="G27" s="10"/>
      <c r="H27" s="10"/>
      <c r="I27" s="10"/>
      <c r="J27" s="10"/>
      <c r="K27" s="10"/>
      <c r="L27" s="12"/>
      <c r="M27" s="2" t="str">
        <f aca="false">IF(OR(N27="",AI27=""),"",IF(AND(N27&lt;=SS_MAX,AI27&lt;=SS_L,AJ27&lt;=SS_M,AK27&lt;=SS_S),"Small standard",IF(AND(N27&lt;=LS_MAX,AI27&lt;=LS_L,AJ27&lt;=LS_M,AK27&lt;=LS_S),"Large standard","Oversize")))</f>
        <v/>
      </c>
      <c r="N27" s="16" t="str">
        <f aca="false">IF(AH27="","",IF(AL27="",AH27,MAX(AH27,AL27)))</f>
        <v/>
      </c>
      <c r="O27" s="21" t="str">
        <f aca="false">IF(OR(N27="",AM27="",M27=""),"",IF(M27="Small standard",IF(N27&gt;SS_MAX,"",ROUND(INDEX(SS_FEES,SUMPRODUCT(--(SS_EDGES&lt;N27))+1,0+AM27)*(1+FUEL),4)),IF(M27="Large standard",IF(N27&gt;LS_MAX,"",ROUND(IF(N27&lt;=OVER3_FROM,INDEX(LS_FEES,SUMPRODUCT(--(LS_EDGES&lt;N27))+1,0+AM27),INDEX(OVER3_BASE,1,0+AM27)+OVER3_PER4*CEILING((N27-OVER3_FROM)/4,1))*(1+FUEL),4)),"")))</f>
        <v/>
      </c>
      <c r="P27" s="21" t="str">
        <f aca="false">IF(OR(N27="",AM27="",M27=""),"",IF(M27="Small standard",IF(N27&gt;SS_MAX,"",ROUND(INDEX(SS_FEES,SUMPRODUCT(--(SS_EDGES&lt;N27))+1,3+AM27)*(1+FUEL),4)),IF(M27="Large standard",IF(N27&gt;LS_MAX,"",ROUND(IF(N27&lt;=OVER3_FROM,INDEX(LS_FEES,SUMPRODUCT(--(LS_EDGES&lt;N27))+1,3+AM27),INDEX(OVER3_BASE,1,3+AM27)+OVER3_PER4*CEILING((N27-OVER3_FROM)/4,1))*(1+FUEL),4)),"")))</f>
        <v/>
      </c>
      <c r="Q27" s="20" t="str">
        <f aca="true">IF(OR(L27="",O27=""),"",ROUND(L27-IF(AND(TODAY()&gt;=PEAK_FROM,TODAY()&lt;=PEAK_TO),P27,O27),2))</f>
        <v/>
      </c>
      <c r="R27" s="16" t="str">
        <f aca="false">IF(N27="","",IF(M27="Small standard",IF(SUMPRODUCT(--(SS_EDGES&lt;N27))=0,"",INDEX(SS_EDGES,SUMPRODUCT(--(SS_EDGES&lt;N27)))),IF(M27="Large standard",IF(N27&gt;OVER3_FROM,OVER3_FROM+4*(CEILING((N27-OVER3_FROM)/4,1)-1),IF(SUMPRODUCT(--(LS_EDGES&lt;N27))=0,"",INDEX(LS_EDGES,SUMPRODUCT(--(LS_EDGES&lt;N27))))),"")))</f>
        <v/>
      </c>
      <c r="S27" s="22" t="str">
        <f aca="false">IF(R27="","",ROUND(N27-R27,3))</f>
        <v/>
      </c>
      <c r="T27" s="21" t="str">
        <f aca="false">IF(OR(R27="",O27="",AO27=""),"",IF(S27&gt;MAX_SHAVE,"",IF(ROUND(O27-AO27,4)&lt;MIN_UNIT,"",ROUND(O27-AO27,4))))</f>
        <v/>
      </c>
      <c r="U27" s="21" t="str">
        <f aca="false">IF(OR(AQ27="",O27=""),"",IF(ROUND(ROUND(O27-AQ27,4)-AS27,4)&lt;=MIN_UNIT,"",ROUND(ROUND(O27-AQ27,4)-AS27,4)))</f>
        <v/>
      </c>
      <c r="V27" s="21" t="str">
        <f aca="false">IF(OR(AV27="",O27=""),"",IF(AND(AT27=1,AU27&lt;=MAX_ENV),IF(ROUND(O27-AV27,4)&lt;MIN_UNIT,"",ROUND(O27-AV27,4)),""))</f>
        <v/>
      </c>
      <c r="W27" s="21" t="str">
        <f aca="false">IF(OR(AX27="",O27=""),"",IF(AL27&gt;=AH27*MIN_DIM_RATIO,IF(ROUND(O27-AX27,4)&lt;MIN_UNIT,"",ROUND(O27-AX27,4)),""))</f>
        <v/>
      </c>
      <c r="X27" s="21" t="str">
        <f aca="false">IF(OR(R27="",P27="",AP27=""),"",IF(S27&gt;MAX_SHAVE,"",IF(ROUND(P27-AP27,4)&lt;MIN_UNIT,"",ROUND(P27-AP27,4))))</f>
        <v/>
      </c>
      <c r="Y27" s="21" t="str">
        <f aca="false">IF(OR(AR27="",P27=""),"",IF(ROUND(ROUND(P27-AR27,4)-AS27,4)&lt;=MIN_UNIT,"",ROUND(ROUND(P27-AR27,4)-AS27,4)))</f>
        <v/>
      </c>
      <c r="Z27" s="21" t="str">
        <f aca="false">IF(OR(AW27="",P27=""),"",IF(AND(AT27=1,AU27&lt;=MAX_ENV),IF(ROUND(P27-AW27,4)&lt;MIN_UNIT,"",ROUND(P27-AW27,4)),""))</f>
        <v/>
      </c>
      <c r="AA27" s="21" t="str">
        <f aca="false">IF(OR(AY27="",P27=""),"",IF(AL27&gt;=AH27*MIN_DIM_RATIO,IF(ROUND(P27-AY27,4)&lt;MIN_UNIT,"",ROUND(P27-AY27,4)),""))</f>
        <v/>
      </c>
      <c r="AB27" s="2" t="str">
        <f aca="false">IF(COUNT(T27:W27)=0,"",CHOOSE(MATCH(MAX(T27:W27),T27:W27,0),"Weight","Price","Size tier","Box"))</f>
        <v/>
      </c>
      <c r="AC27" s="24" t="str">
        <f aca="false">IF(K27&lt;&gt;"",K27,AZ27)</f>
        <v/>
      </c>
      <c r="AD27" s="25" t="str">
        <f aca="false">IF(OR(AB27="",AC27=""),"",ROUND(AC27*IF(K27&lt;&gt;"",1,U_LOW)*((12-PEAK_MONTHS)*MAX(T27:W27)+PEAK_MONTHS*N(INDEX(X27:AA27,MATCH(MAX(T27:W27),T27:W27,0)))),0))</f>
        <v/>
      </c>
      <c r="AE27" s="25" t="str">
        <f aca="false">IF(OR(AB27="",AC27=""),"",ROUND(AC27*IF(K27&lt;&gt;"",1,U_HIGH)*((12-PEAK_MONTHS)*MAX(T27:W27)+PEAK_MONTHS*N(INDEX(X27:AA27,MATCH(MAX(T27:W27),T27:W27,0)))),0))</f>
        <v/>
      </c>
      <c r="AF27" s="18" t="str">
        <f aca="false">IF(AD27="","",RANK(AD27,$AD$7:$AD$506))</f>
        <v/>
      </c>
      <c r="AH27" s="16" t="str">
        <f aca="false">IF(E27&lt;&gt;"",E27,IF(F27&lt;&gt;"",ROUND(F27*16,3),""))</f>
        <v/>
      </c>
      <c r="AI27" s="16" t="str">
        <f aca="false">IF(COUNT(G27:I27)&lt;3,"",ROUND(LARGE(G27:I27,1),2))</f>
        <v/>
      </c>
      <c r="AJ27" s="16" t="str">
        <f aca="false">IF(COUNT(G27:I27)&lt;3,"",ROUND(LARGE(G27:I27,2),2))</f>
        <v/>
      </c>
      <c r="AK27" s="16" t="str">
        <f aca="false">IF(COUNT(G27:I27)&lt;3,"",ROUND(SMALL(G27:I27,1),2))</f>
        <v/>
      </c>
      <c r="AL27" s="16" t="str">
        <f aca="false">IF(AI27="","",IF(AI27*AJ27*AK27&lt;DIM_MIN_CUIN,"",ROUND(AI27*AJ27*AK27/DIM_DIV*16,2)))</f>
        <v/>
      </c>
      <c r="AM27" s="18" t="str">
        <f aca="false">IF(C27="","",IF(C27&lt;BAND_LO,1,IF(C27&lt;=BAND_HI,2,3)))</f>
        <v/>
      </c>
      <c r="AN27" s="19" t="str">
        <f aca="false">IF(C27="","",IFERROR(INDEX(CAT_REF,MATCH(D27,CATS,0)),REF_DEFAULT))</f>
        <v/>
      </c>
      <c r="AO27" s="21" t="str">
        <f aca="false">IF(OR(R27="",AM27="",M27=""),"",IF(M27="Small standard",IF(R27&gt;SS_MAX,"",ROUND(INDEX(SS_FEES,SUMPRODUCT(--(SS_EDGES&lt;R27))+1,0+AM27)*(1+FUEL),4)),IF(M27="Large standard",IF(R27&gt;LS_MAX,"",ROUND(IF(R27&lt;=OVER3_FROM,INDEX(LS_FEES,SUMPRODUCT(--(LS_EDGES&lt;R27))+1,0+AM27),INDEX(OVER3_BASE,1,0+AM27)+OVER3_PER4*CEILING((R27-OVER3_FROM)/4,1))*(1+FUEL),4)),"")))</f>
        <v/>
      </c>
      <c r="AP27" s="21" t="str">
        <f aca="false">IF(OR(R27="",AM27="",M27=""),"",IF(M27="Small standard",IF(R27&gt;SS_MAX,"",ROUND(INDEX(SS_FEES,SUMPRODUCT(--(SS_EDGES&lt;R27))+1,3+AM27)*(1+FUEL),4)),IF(M27="Large standard",IF(R27&gt;LS_MAX,"",ROUND(IF(R27&lt;=OVER3_FROM,INDEX(LS_FEES,SUMPRODUCT(--(LS_EDGES&lt;R27))+1,3+AM27),INDEX(OVER3_BASE,1,3+AM27)+OVER3_PER4*CEILING((R27-OVER3_FROM)/4,1))*(1+FUEL),4)),"")))</f>
        <v/>
      </c>
      <c r="AQ27" s="21" t="str">
        <f aca="false">IF(OR(AM27="",AM27=1),"",IF(OR(N27="",(AM27-1)="",M27=""),"",IF(M27="Small standard",IF(N27&gt;SS_MAX,"",ROUND(INDEX(SS_FEES,SUMPRODUCT(--(SS_EDGES&lt;N27))+1,0+(AM27-1))*(1+FUEL),4)),IF(M27="Large standard",IF(N27&gt;LS_MAX,"",ROUND(IF(N27&lt;=OVER3_FROM,INDEX(LS_FEES,SUMPRODUCT(--(LS_EDGES&lt;N27))+1,0+(AM27-1)),INDEX(OVER3_BASE,1,0+(AM27-1))+OVER3_PER4*CEILING((N27-OVER3_FROM)/4,1))*(1+FUEL),4)),""))))</f>
        <v/>
      </c>
      <c r="AR27" s="21" t="str">
        <f aca="false">IF(OR(AM27="",AM27=1),"",IF(OR(N27="",(AM27-1)="",M27=""),"",IF(M27="Small standard",IF(N27&gt;SS_MAX,"",ROUND(INDEX(SS_FEES,SUMPRODUCT(--(SS_EDGES&lt;N27))+1,3+(AM27-1))*(1+FUEL),4)),IF(M27="Large standard",IF(N27&gt;LS_MAX,"",ROUND(IF(N27&lt;=OVER3_FROM,INDEX(LS_FEES,SUMPRODUCT(--(LS_EDGES&lt;N27))+1,3+(AM27-1)),INDEX(OVER3_BASE,1,3+(AM27-1))+OVER3_PER4*CEILING((N27-OVER3_FROM)/4,1))*(1+FUEL),4)),""))))</f>
        <v/>
      </c>
      <c r="AS27" s="21" t="str">
        <f aca="false">IF(OR(AM27="",AM27=1),"",(C27-(IF(AM27=2,BAND_LO,BAND_HI)-0.01))*(1-AN27))</f>
        <v/>
      </c>
      <c r="AT27" s="18" t="str">
        <f aca="false">IF(AI27="","",(AI27&gt;SS_L)+(AJ27&gt;SS_M)+(AK27&gt;SS_S))</f>
        <v/>
      </c>
      <c r="AU27" s="23" t="str">
        <f aca="false">IF(OR(AT27="",AT27&lt;&gt;1),"",MAX(AI27/SS_L,AJ27/SS_M,AK27/SS_S))</f>
        <v/>
      </c>
      <c r="AV27" s="21" t="str">
        <f aca="false">IF(OR(M27&lt;&gt;"Large standard",N27="",N27&gt;SS_MAX),"",IF(OR(N27="",AM27="","Small standard"=""),"",IF("Small standard"="Small standard",IF(N27&gt;SS_MAX,"",ROUND(INDEX(SS_FEES,SUMPRODUCT(--(SS_EDGES&lt;N27))+1,0+AM27)*(1+FUEL),4)),IF("Small standard"="Large standard",IF(N27&gt;LS_MAX,"",ROUND(IF(N27&lt;=OVER3_FROM,INDEX(LS_FEES,SUMPRODUCT(--(LS_EDGES&lt;N27))+1,0+AM27),INDEX(OVER3_BASE,1,0+AM27)+OVER3_PER4*CEILING((N27-OVER3_FROM)/4,1))*(1+FUEL),4)),""))))</f>
        <v/>
      </c>
      <c r="AW27" s="21" t="str">
        <f aca="false">IF(OR(M27&lt;&gt;"Large standard",N27="",N27&gt;SS_MAX),"",IF(OR(N27="",AM27="","Small standard"=""),"",IF("Small standard"="Small standard",IF(N27&gt;SS_MAX,"",ROUND(INDEX(SS_FEES,SUMPRODUCT(--(SS_EDGES&lt;N27))+1,3+AM27)*(1+FUEL),4)),IF("Small standard"="Large standard",IF(N27&gt;LS_MAX,"",ROUND(IF(N27&lt;=OVER3_FROM,INDEX(LS_FEES,SUMPRODUCT(--(LS_EDGES&lt;N27))+1,3+AM27),INDEX(OVER3_BASE,1,3+AM27)+OVER3_PER4*CEILING((N27-OVER3_FROM)/4,1))*(1+FUEL),4)),""))))</f>
        <v/>
      </c>
      <c r="AX27" s="21" t="str">
        <f aca="false">IF(OR(AL27="",AH27=""),"",IF(OR(AH27="",AM27="",M27=""),"",IF(M27="Small standard",IF(AH27&gt;SS_MAX,"",ROUND(INDEX(SS_FEES,SUMPRODUCT(--(SS_EDGES&lt;AH27))+1,0+AM27)*(1+FUEL),4)),IF(M27="Large standard",IF(AH27&gt;LS_MAX,"",ROUND(IF(AH27&lt;=OVER3_FROM,INDEX(LS_FEES,SUMPRODUCT(--(LS_EDGES&lt;AH27))+1,0+AM27),INDEX(OVER3_BASE,1,0+AM27)+OVER3_PER4*CEILING((AH27-OVER3_FROM)/4,1))*(1+FUEL),4)),""))))</f>
        <v/>
      </c>
      <c r="AY27" s="21" t="str">
        <f aca="false">IF(OR(AL27="",AH27=""),"",IF(OR(AH27="",AM27="",M27=""),"",IF(M27="Small standard",IF(AH27&gt;SS_MAX,"",ROUND(INDEX(SS_FEES,SUMPRODUCT(--(SS_EDGES&lt;AH27))+1,3+AM27)*(1+FUEL),4)),IF(M27="Large standard",IF(AH27&gt;LS_MAX,"",ROUND(IF(AH27&lt;=OVER3_FROM,INDEX(LS_FEES,SUMPRODUCT(--(LS_EDGES&lt;AH27))+1,3+AM27),INDEX(OVER3_BASE,1,3+AM27)+OVER3_PER4*CEILING((AH27-OVER3_FROM)/4,1))*(1+FUEL),4)),""))))</f>
        <v/>
      </c>
      <c r="AZ27" s="24" t="str">
        <f aca="false">IF(OR(J27="",J27&lt;1),"",ROUND(IFERROR(INDEX(CAT_SCALE,MATCH(D27,CATS,0)),UC_DEFAULT)*IF(J27&gt;=UC_KNEE,10^(UC_A-UC_B*LOG10(J27)),10^(UC_A-UC_B*LOG10(UC_KNEE))*(UC_KNEE/J27)^UC_HEXP),1))</f>
        <v/>
      </c>
    </row>
    <row r="28" customFormat="false" ht="15" hidden="false" customHeight="false" outlineLevel="0" collapsed="false">
      <c r="A28" s="10"/>
      <c r="B28" s="10"/>
      <c r="C28" s="12"/>
      <c r="D28" s="10"/>
      <c r="E28" s="10"/>
      <c r="F28" s="10"/>
      <c r="G28" s="10"/>
      <c r="H28" s="10"/>
      <c r="I28" s="10"/>
      <c r="J28" s="10"/>
      <c r="K28" s="10"/>
      <c r="L28" s="12"/>
      <c r="M28" s="2" t="str">
        <f aca="false">IF(OR(N28="",AI28=""),"",IF(AND(N28&lt;=SS_MAX,AI28&lt;=SS_L,AJ28&lt;=SS_M,AK28&lt;=SS_S),"Small standard",IF(AND(N28&lt;=LS_MAX,AI28&lt;=LS_L,AJ28&lt;=LS_M,AK28&lt;=LS_S),"Large standard","Oversize")))</f>
        <v/>
      </c>
      <c r="N28" s="16" t="str">
        <f aca="false">IF(AH28="","",IF(AL28="",AH28,MAX(AH28,AL28)))</f>
        <v/>
      </c>
      <c r="O28" s="21" t="str">
        <f aca="false">IF(OR(N28="",AM28="",M28=""),"",IF(M28="Small standard",IF(N28&gt;SS_MAX,"",ROUND(INDEX(SS_FEES,SUMPRODUCT(--(SS_EDGES&lt;N28))+1,0+AM28)*(1+FUEL),4)),IF(M28="Large standard",IF(N28&gt;LS_MAX,"",ROUND(IF(N28&lt;=OVER3_FROM,INDEX(LS_FEES,SUMPRODUCT(--(LS_EDGES&lt;N28))+1,0+AM28),INDEX(OVER3_BASE,1,0+AM28)+OVER3_PER4*CEILING((N28-OVER3_FROM)/4,1))*(1+FUEL),4)),"")))</f>
        <v/>
      </c>
      <c r="P28" s="21" t="str">
        <f aca="false">IF(OR(N28="",AM28="",M28=""),"",IF(M28="Small standard",IF(N28&gt;SS_MAX,"",ROUND(INDEX(SS_FEES,SUMPRODUCT(--(SS_EDGES&lt;N28))+1,3+AM28)*(1+FUEL),4)),IF(M28="Large standard",IF(N28&gt;LS_MAX,"",ROUND(IF(N28&lt;=OVER3_FROM,INDEX(LS_FEES,SUMPRODUCT(--(LS_EDGES&lt;N28))+1,3+AM28),INDEX(OVER3_BASE,1,3+AM28)+OVER3_PER4*CEILING((N28-OVER3_FROM)/4,1))*(1+FUEL),4)),"")))</f>
        <v/>
      </c>
      <c r="Q28" s="20" t="str">
        <f aca="true">IF(OR(L28="",O28=""),"",ROUND(L28-IF(AND(TODAY()&gt;=PEAK_FROM,TODAY()&lt;=PEAK_TO),P28,O28),2))</f>
        <v/>
      </c>
      <c r="R28" s="16" t="str">
        <f aca="false">IF(N28="","",IF(M28="Small standard",IF(SUMPRODUCT(--(SS_EDGES&lt;N28))=0,"",INDEX(SS_EDGES,SUMPRODUCT(--(SS_EDGES&lt;N28)))),IF(M28="Large standard",IF(N28&gt;OVER3_FROM,OVER3_FROM+4*(CEILING((N28-OVER3_FROM)/4,1)-1),IF(SUMPRODUCT(--(LS_EDGES&lt;N28))=0,"",INDEX(LS_EDGES,SUMPRODUCT(--(LS_EDGES&lt;N28))))),"")))</f>
        <v/>
      </c>
      <c r="S28" s="22" t="str">
        <f aca="false">IF(R28="","",ROUND(N28-R28,3))</f>
        <v/>
      </c>
      <c r="T28" s="21" t="str">
        <f aca="false">IF(OR(R28="",O28="",AO28=""),"",IF(S28&gt;MAX_SHAVE,"",IF(ROUND(O28-AO28,4)&lt;MIN_UNIT,"",ROUND(O28-AO28,4))))</f>
        <v/>
      </c>
      <c r="U28" s="21" t="str">
        <f aca="false">IF(OR(AQ28="",O28=""),"",IF(ROUND(ROUND(O28-AQ28,4)-AS28,4)&lt;=MIN_UNIT,"",ROUND(ROUND(O28-AQ28,4)-AS28,4)))</f>
        <v/>
      </c>
      <c r="V28" s="21" t="str">
        <f aca="false">IF(OR(AV28="",O28=""),"",IF(AND(AT28=1,AU28&lt;=MAX_ENV),IF(ROUND(O28-AV28,4)&lt;MIN_UNIT,"",ROUND(O28-AV28,4)),""))</f>
        <v/>
      </c>
      <c r="W28" s="21" t="str">
        <f aca="false">IF(OR(AX28="",O28=""),"",IF(AL28&gt;=AH28*MIN_DIM_RATIO,IF(ROUND(O28-AX28,4)&lt;MIN_UNIT,"",ROUND(O28-AX28,4)),""))</f>
        <v/>
      </c>
      <c r="X28" s="21" t="str">
        <f aca="false">IF(OR(R28="",P28="",AP28=""),"",IF(S28&gt;MAX_SHAVE,"",IF(ROUND(P28-AP28,4)&lt;MIN_UNIT,"",ROUND(P28-AP28,4))))</f>
        <v/>
      </c>
      <c r="Y28" s="21" t="str">
        <f aca="false">IF(OR(AR28="",P28=""),"",IF(ROUND(ROUND(P28-AR28,4)-AS28,4)&lt;=MIN_UNIT,"",ROUND(ROUND(P28-AR28,4)-AS28,4)))</f>
        <v/>
      </c>
      <c r="Z28" s="21" t="str">
        <f aca="false">IF(OR(AW28="",P28=""),"",IF(AND(AT28=1,AU28&lt;=MAX_ENV),IF(ROUND(P28-AW28,4)&lt;MIN_UNIT,"",ROUND(P28-AW28,4)),""))</f>
        <v/>
      </c>
      <c r="AA28" s="21" t="str">
        <f aca="false">IF(OR(AY28="",P28=""),"",IF(AL28&gt;=AH28*MIN_DIM_RATIO,IF(ROUND(P28-AY28,4)&lt;MIN_UNIT,"",ROUND(P28-AY28,4)),""))</f>
        <v/>
      </c>
      <c r="AB28" s="2" t="str">
        <f aca="false">IF(COUNT(T28:W28)=0,"",CHOOSE(MATCH(MAX(T28:W28),T28:W28,0),"Weight","Price","Size tier","Box"))</f>
        <v/>
      </c>
      <c r="AC28" s="24" t="str">
        <f aca="false">IF(K28&lt;&gt;"",K28,AZ28)</f>
        <v/>
      </c>
      <c r="AD28" s="25" t="str">
        <f aca="false">IF(OR(AB28="",AC28=""),"",ROUND(AC28*IF(K28&lt;&gt;"",1,U_LOW)*((12-PEAK_MONTHS)*MAX(T28:W28)+PEAK_MONTHS*N(INDEX(X28:AA28,MATCH(MAX(T28:W28),T28:W28,0)))),0))</f>
        <v/>
      </c>
      <c r="AE28" s="25" t="str">
        <f aca="false">IF(OR(AB28="",AC28=""),"",ROUND(AC28*IF(K28&lt;&gt;"",1,U_HIGH)*((12-PEAK_MONTHS)*MAX(T28:W28)+PEAK_MONTHS*N(INDEX(X28:AA28,MATCH(MAX(T28:W28),T28:W28,0)))),0))</f>
        <v/>
      </c>
      <c r="AF28" s="18" t="str">
        <f aca="false">IF(AD28="","",RANK(AD28,$AD$7:$AD$506))</f>
        <v/>
      </c>
      <c r="AH28" s="16" t="str">
        <f aca="false">IF(E28&lt;&gt;"",E28,IF(F28&lt;&gt;"",ROUND(F28*16,3),""))</f>
        <v/>
      </c>
      <c r="AI28" s="16" t="str">
        <f aca="false">IF(COUNT(G28:I28)&lt;3,"",ROUND(LARGE(G28:I28,1),2))</f>
        <v/>
      </c>
      <c r="AJ28" s="16" t="str">
        <f aca="false">IF(COUNT(G28:I28)&lt;3,"",ROUND(LARGE(G28:I28,2),2))</f>
        <v/>
      </c>
      <c r="AK28" s="16" t="str">
        <f aca="false">IF(COUNT(G28:I28)&lt;3,"",ROUND(SMALL(G28:I28,1),2))</f>
        <v/>
      </c>
      <c r="AL28" s="16" t="str">
        <f aca="false">IF(AI28="","",IF(AI28*AJ28*AK28&lt;DIM_MIN_CUIN,"",ROUND(AI28*AJ28*AK28/DIM_DIV*16,2)))</f>
        <v/>
      </c>
      <c r="AM28" s="18" t="str">
        <f aca="false">IF(C28="","",IF(C28&lt;BAND_LO,1,IF(C28&lt;=BAND_HI,2,3)))</f>
        <v/>
      </c>
      <c r="AN28" s="19" t="str">
        <f aca="false">IF(C28="","",IFERROR(INDEX(CAT_REF,MATCH(D28,CATS,0)),REF_DEFAULT))</f>
        <v/>
      </c>
      <c r="AO28" s="21" t="str">
        <f aca="false">IF(OR(R28="",AM28="",M28=""),"",IF(M28="Small standard",IF(R28&gt;SS_MAX,"",ROUND(INDEX(SS_FEES,SUMPRODUCT(--(SS_EDGES&lt;R28))+1,0+AM28)*(1+FUEL),4)),IF(M28="Large standard",IF(R28&gt;LS_MAX,"",ROUND(IF(R28&lt;=OVER3_FROM,INDEX(LS_FEES,SUMPRODUCT(--(LS_EDGES&lt;R28))+1,0+AM28),INDEX(OVER3_BASE,1,0+AM28)+OVER3_PER4*CEILING((R28-OVER3_FROM)/4,1))*(1+FUEL),4)),"")))</f>
        <v/>
      </c>
      <c r="AP28" s="21" t="str">
        <f aca="false">IF(OR(R28="",AM28="",M28=""),"",IF(M28="Small standard",IF(R28&gt;SS_MAX,"",ROUND(INDEX(SS_FEES,SUMPRODUCT(--(SS_EDGES&lt;R28))+1,3+AM28)*(1+FUEL),4)),IF(M28="Large standard",IF(R28&gt;LS_MAX,"",ROUND(IF(R28&lt;=OVER3_FROM,INDEX(LS_FEES,SUMPRODUCT(--(LS_EDGES&lt;R28))+1,3+AM28),INDEX(OVER3_BASE,1,3+AM28)+OVER3_PER4*CEILING((R28-OVER3_FROM)/4,1))*(1+FUEL),4)),"")))</f>
        <v/>
      </c>
      <c r="AQ28" s="21" t="str">
        <f aca="false">IF(OR(AM28="",AM28=1),"",IF(OR(N28="",(AM28-1)="",M28=""),"",IF(M28="Small standard",IF(N28&gt;SS_MAX,"",ROUND(INDEX(SS_FEES,SUMPRODUCT(--(SS_EDGES&lt;N28))+1,0+(AM28-1))*(1+FUEL),4)),IF(M28="Large standard",IF(N28&gt;LS_MAX,"",ROUND(IF(N28&lt;=OVER3_FROM,INDEX(LS_FEES,SUMPRODUCT(--(LS_EDGES&lt;N28))+1,0+(AM28-1)),INDEX(OVER3_BASE,1,0+(AM28-1))+OVER3_PER4*CEILING((N28-OVER3_FROM)/4,1))*(1+FUEL),4)),""))))</f>
        <v/>
      </c>
      <c r="AR28" s="21" t="str">
        <f aca="false">IF(OR(AM28="",AM28=1),"",IF(OR(N28="",(AM28-1)="",M28=""),"",IF(M28="Small standard",IF(N28&gt;SS_MAX,"",ROUND(INDEX(SS_FEES,SUMPRODUCT(--(SS_EDGES&lt;N28))+1,3+(AM28-1))*(1+FUEL),4)),IF(M28="Large standard",IF(N28&gt;LS_MAX,"",ROUND(IF(N28&lt;=OVER3_FROM,INDEX(LS_FEES,SUMPRODUCT(--(LS_EDGES&lt;N28))+1,3+(AM28-1)),INDEX(OVER3_BASE,1,3+(AM28-1))+OVER3_PER4*CEILING((N28-OVER3_FROM)/4,1))*(1+FUEL),4)),""))))</f>
        <v/>
      </c>
      <c r="AS28" s="21" t="str">
        <f aca="false">IF(OR(AM28="",AM28=1),"",(C28-(IF(AM28=2,BAND_LO,BAND_HI)-0.01))*(1-AN28))</f>
        <v/>
      </c>
      <c r="AT28" s="18" t="str">
        <f aca="false">IF(AI28="","",(AI28&gt;SS_L)+(AJ28&gt;SS_M)+(AK28&gt;SS_S))</f>
        <v/>
      </c>
      <c r="AU28" s="23" t="str">
        <f aca="false">IF(OR(AT28="",AT28&lt;&gt;1),"",MAX(AI28/SS_L,AJ28/SS_M,AK28/SS_S))</f>
        <v/>
      </c>
      <c r="AV28" s="21" t="str">
        <f aca="false">IF(OR(M28&lt;&gt;"Large standard",N28="",N28&gt;SS_MAX),"",IF(OR(N28="",AM28="","Small standard"=""),"",IF("Small standard"="Small standard",IF(N28&gt;SS_MAX,"",ROUND(INDEX(SS_FEES,SUMPRODUCT(--(SS_EDGES&lt;N28))+1,0+AM28)*(1+FUEL),4)),IF("Small standard"="Large standard",IF(N28&gt;LS_MAX,"",ROUND(IF(N28&lt;=OVER3_FROM,INDEX(LS_FEES,SUMPRODUCT(--(LS_EDGES&lt;N28))+1,0+AM28),INDEX(OVER3_BASE,1,0+AM28)+OVER3_PER4*CEILING((N28-OVER3_FROM)/4,1))*(1+FUEL),4)),""))))</f>
        <v/>
      </c>
      <c r="AW28" s="21" t="str">
        <f aca="false">IF(OR(M28&lt;&gt;"Large standard",N28="",N28&gt;SS_MAX),"",IF(OR(N28="",AM28="","Small standard"=""),"",IF("Small standard"="Small standard",IF(N28&gt;SS_MAX,"",ROUND(INDEX(SS_FEES,SUMPRODUCT(--(SS_EDGES&lt;N28))+1,3+AM28)*(1+FUEL),4)),IF("Small standard"="Large standard",IF(N28&gt;LS_MAX,"",ROUND(IF(N28&lt;=OVER3_FROM,INDEX(LS_FEES,SUMPRODUCT(--(LS_EDGES&lt;N28))+1,3+AM28),INDEX(OVER3_BASE,1,3+AM28)+OVER3_PER4*CEILING((N28-OVER3_FROM)/4,1))*(1+FUEL),4)),""))))</f>
        <v/>
      </c>
      <c r="AX28" s="21" t="str">
        <f aca="false">IF(OR(AL28="",AH28=""),"",IF(OR(AH28="",AM28="",M28=""),"",IF(M28="Small standard",IF(AH28&gt;SS_MAX,"",ROUND(INDEX(SS_FEES,SUMPRODUCT(--(SS_EDGES&lt;AH28))+1,0+AM28)*(1+FUEL),4)),IF(M28="Large standard",IF(AH28&gt;LS_MAX,"",ROUND(IF(AH28&lt;=OVER3_FROM,INDEX(LS_FEES,SUMPRODUCT(--(LS_EDGES&lt;AH28))+1,0+AM28),INDEX(OVER3_BASE,1,0+AM28)+OVER3_PER4*CEILING((AH28-OVER3_FROM)/4,1))*(1+FUEL),4)),""))))</f>
        <v/>
      </c>
      <c r="AY28" s="21" t="str">
        <f aca="false">IF(OR(AL28="",AH28=""),"",IF(OR(AH28="",AM28="",M28=""),"",IF(M28="Small standard",IF(AH28&gt;SS_MAX,"",ROUND(INDEX(SS_FEES,SUMPRODUCT(--(SS_EDGES&lt;AH28))+1,3+AM28)*(1+FUEL),4)),IF(M28="Large standard",IF(AH28&gt;LS_MAX,"",ROUND(IF(AH28&lt;=OVER3_FROM,INDEX(LS_FEES,SUMPRODUCT(--(LS_EDGES&lt;AH28))+1,3+AM28),INDEX(OVER3_BASE,1,3+AM28)+OVER3_PER4*CEILING((AH28-OVER3_FROM)/4,1))*(1+FUEL),4)),""))))</f>
        <v/>
      </c>
      <c r="AZ28" s="24" t="str">
        <f aca="false">IF(OR(J28="",J28&lt;1),"",ROUND(IFERROR(INDEX(CAT_SCALE,MATCH(D28,CATS,0)),UC_DEFAULT)*IF(J28&gt;=UC_KNEE,10^(UC_A-UC_B*LOG10(J28)),10^(UC_A-UC_B*LOG10(UC_KNEE))*(UC_KNEE/J28)^UC_HEXP),1))</f>
        <v/>
      </c>
    </row>
    <row r="29" customFormat="false" ht="15" hidden="false" customHeight="false" outlineLevel="0" collapsed="false">
      <c r="A29" s="10"/>
      <c r="B29" s="10"/>
      <c r="C29" s="12"/>
      <c r="D29" s="10"/>
      <c r="E29" s="10"/>
      <c r="F29" s="10"/>
      <c r="G29" s="10"/>
      <c r="H29" s="10"/>
      <c r="I29" s="10"/>
      <c r="J29" s="10"/>
      <c r="K29" s="10"/>
      <c r="L29" s="12"/>
      <c r="M29" s="2" t="str">
        <f aca="false">IF(OR(N29="",AI29=""),"",IF(AND(N29&lt;=SS_MAX,AI29&lt;=SS_L,AJ29&lt;=SS_M,AK29&lt;=SS_S),"Small standard",IF(AND(N29&lt;=LS_MAX,AI29&lt;=LS_L,AJ29&lt;=LS_M,AK29&lt;=LS_S),"Large standard","Oversize")))</f>
        <v/>
      </c>
      <c r="N29" s="16" t="str">
        <f aca="false">IF(AH29="","",IF(AL29="",AH29,MAX(AH29,AL29)))</f>
        <v/>
      </c>
      <c r="O29" s="21" t="str">
        <f aca="false">IF(OR(N29="",AM29="",M29=""),"",IF(M29="Small standard",IF(N29&gt;SS_MAX,"",ROUND(INDEX(SS_FEES,SUMPRODUCT(--(SS_EDGES&lt;N29))+1,0+AM29)*(1+FUEL),4)),IF(M29="Large standard",IF(N29&gt;LS_MAX,"",ROUND(IF(N29&lt;=OVER3_FROM,INDEX(LS_FEES,SUMPRODUCT(--(LS_EDGES&lt;N29))+1,0+AM29),INDEX(OVER3_BASE,1,0+AM29)+OVER3_PER4*CEILING((N29-OVER3_FROM)/4,1))*(1+FUEL),4)),"")))</f>
        <v/>
      </c>
      <c r="P29" s="21" t="str">
        <f aca="false">IF(OR(N29="",AM29="",M29=""),"",IF(M29="Small standard",IF(N29&gt;SS_MAX,"",ROUND(INDEX(SS_FEES,SUMPRODUCT(--(SS_EDGES&lt;N29))+1,3+AM29)*(1+FUEL),4)),IF(M29="Large standard",IF(N29&gt;LS_MAX,"",ROUND(IF(N29&lt;=OVER3_FROM,INDEX(LS_FEES,SUMPRODUCT(--(LS_EDGES&lt;N29))+1,3+AM29),INDEX(OVER3_BASE,1,3+AM29)+OVER3_PER4*CEILING((N29-OVER3_FROM)/4,1))*(1+FUEL),4)),"")))</f>
        <v/>
      </c>
      <c r="Q29" s="20" t="str">
        <f aca="true">IF(OR(L29="",O29=""),"",ROUND(L29-IF(AND(TODAY()&gt;=PEAK_FROM,TODAY()&lt;=PEAK_TO),P29,O29),2))</f>
        <v/>
      </c>
      <c r="R29" s="16" t="str">
        <f aca="false">IF(N29="","",IF(M29="Small standard",IF(SUMPRODUCT(--(SS_EDGES&lt;N29))=0,"",INDEX(SS_EDGES,SUMPRODUCT(--(SS_EDGES&lt;N29)))),IF(M29="Large standard",IF(N29&gt;OVER3_FROM,OVER3_FROM+4*(CEILING((N29-OVER3_FROM)/4,1)-1),IF(SUMPRODUCT(--(LS_EDGES&lt;N29))=0,"",INDEX(LS_EDGES,SUMPRODUCT(--(LS_EDGES&lt;N29))))),"")))</f>
        <v/>
      </c>
      <c r="S29" s="22" t="str">
        <f aca="false">IF(R29="","",ROUND(N29-R29,3))</f>
        <v/>
      </c>
      <c r="T29" s="21" t="str">
        <f aca="false">IF(OR(R29="",O29="",AO29=""),"",IF(S29&gt;MAX_SHAVE,"",IF(ROUND(O29-AO29,4)&lt;MIN_UNIT,"",ROUND(O29-AO29,4))))</f>
        <v/>
      </c>
      <c r="U29" s="21" t="str">
        <f aca="false">IF(OR(AQ29="",O29=""),"",IF(ROUND(ROUND(O29-AQ29,4)-AS29,4)&lt;=MIN_UNIT,"",ROUND(ROUND(O29-AQ29,4)-AS29,4)))</f>
        <v/>
      </c>
      <c r="V29" s="21" t="str">
        <f aca="false">IF(OR(AV29="",O29=""),"",IF(AND(AT29=1,AU29&lt;=MAX_ENV),IF(ROUND(O29-AV29,4)&lt;MIN_UNIT,"",ROUND(O29-AV29,4)),""))</f>
        <v/>
      </c>
      <c r="W29" s="21" t="str">
        <f aca="false">IF(OR(AX29="",O29=""),"",IF(AL29&gt;=AH29*MIN_DIM_RATIO,IF(ROUND(O29-AX29,4)&lt;MIN_UNIT,"",ROUND(O29-AX29,4)),""))</f>
        <v/>
      </c>
      <c r="X29" s="21" t="str">
        <f aca="false">IF(OR(R29="",P29="",AP29=""),"",IF(S29&gt;MAX_SHAVE,"",IF(ROUND(P29-AP29,4)&lt;MIN_UNIT,"",ROUND(P29-AP29,4))))</f>
        <v/>
      </c>
      <c r="Y29" s="21" t="str">
        <f aca="false">IF(OR(AR29="",P29=""),"",IF(ROUND(ROUND(P29-AR29,4)-AS29,4)&lt;=MIN_UNIT,"",ROUND(ROUND(P29-AR29,4)-AS29,4)))</f>
        <v/>
      </c>
      <c r="Z29" s="21" t="str">
        <f aca="false">IF(OR(AW29="",P29=""),"",IF(AND(AT29=1,AU29&lt;=MAX_ENV),IF(ROUND(P29-AW29,4)&lt;MIN_UNIT,"",ROUND(P29-AW29,4)),""))</f>
        <v/>
      </c>
      <c r="AA29" s="21" t="str">
        <f aca="false">IF(OR(AY29="",P29=""),"",IF(AL29&gt;=AH29*MIN_DIM_RATIO,IF(ROUND(P29-AY29,4)&lt;MIN_UNIT,"",ROUND(P29-AY29,4)),""))</f>
        <v/>
      </c>
      <c r="AB29" s="2" t="str">
        <f aca="false">IF(COUNT(T29:W29)=0,"",CHOOSE(MATCH(MAX(T29:W29),T29:W29,0),"Weight","Price","Size tier","Box"))</f>
        <v/>
      </c>
      <c r="AC29" s="24" t="str">
        <f aca="false">IF(K29&lt;&gt;"",K29,AZ29)</f>
        <v/>
      </c>
      <c r="AD29" s="25" t="str">
        <f aca="false">IF(OR(AB29="",AC29=""),"",ROUND(AC29*IF(K29&lt;&gt;"",1,U_LOW)*((12-PEAK_MONTHS)*MAX(T29:W29)+PEAK_MONTHS*N(INDEX(X29:AA29,MATCH(MAX(T29:W29),T29:W29,0)))),0))</f>
        <v/>
      </c>
      <c r="AE29" s="25" t="str">
        <f aca="false">IF(OR(AB29="",AC29=""),"",ROUND(AC29*IF(K29&lt;&gt;"",1,U_HIGH)*((12-PEAK_MONTHS)*MAX(T29:W29)+PEAK_MONTHS*N(INDEX(X29:AA29,MATCH(MAX(T29:W29),T29:W29,0)))),0))</f>
        <v/>
      </c>
      <c r="AF29" s="18" t="str">
        <f aca="false">IF(AD29="","",RANK(AD29,$AD$7:$AD$506))</f>
        <v/>
      </c>
      <c r="AH29" s="16" t="str">
        <f aca="false">IF(E29&lt;&gt;"",E29,IF(F29&lt;&gt;"",ROUND(F29*16,3),""))</f>
        <v/>
      </c>
      <c r="AI29" s="16" t="str">
        <f aca="false">IF(COUNT(G29:I29)&lt;3,"",ROUND(LARGE(G29:I29,1),2))</f>
        <v/>
      </c>
      <c r="AJ29" s="16" t="str">
        <f aca="false">IF(COUNT(G29:I29)&lt;3,"",ROUND(LARGE(G29:I29,2),2))</f>
        <v/>
      </c>
      <c r="AK29" s="16" t="str">
        <f aca="false">IF(COUNT(G29:I29)&lt;3,"",ROUND(SMALL(G29:I29,1),2))</f>
        <v/>
      </c>
      <c r="AL29" s="16" t="str">
        <f aca="false">IF(AI29="","",IF(AI29*AJ29*AK29&lt;DIM_MIN_CUIN,"",ROUND(AI29*AJ29*AK29/DIM_DIV*16,2)))</f>
        <v/>
      </c>
      <c r="AM29" s="18" t="str">
        <f aca="false">IF(C29="","",IF(C29&lt;BAND_LO,1,IF(C29&lt;=BAND_HI,2,3)))</f>
        <v/>
      </c>
      <c r="AN29" s="19" t="str">
        <f aca="false">IF(C29="","",IFERROR(INDEX(CAT_REF,MATCH(D29,CATS,0)),REF_DEFAULT))</f>
        <v/>
      </c>
      <c r="AO29" s="21" t="str">
        <f aca="false">IF(OR(R29="",AM29="",M29=""),"",IF(M29="Small standard",IF(R29&gt;SS_MAX,"",ROUND(INDEX(SS_FEES,SUMPRODUCT(--(SS_EDGES&lt;R29))+1,0+AM29)*(1+FUEL),4)),IF(M29="Large standard",IF(R29&gt;LS_MAX,"",ROUND(IF(R29&lt;=OVER3_FROM,INDEX(LS_FEES,SUMPRODUCT(--(LS_EDGES&lt;R29))+1,0+AM29),INDEX(OVER3_BASE,1,0+AM29)+OVER3_PER4*CEILING((R29-OVER3_FROM)/4,1))*(1+FUEL),4)),"")))</f>
        <v/>
      </c>
      <c r="AP29" s="21" t="str">
        <f aca="false">IF(OR(R29="",AM29="",M29=""),"",IF(M29="Small standard",IF(R29&gt;SS_MAX,"",ROUND(INDEX(SS_FEES,SUMPRODUCT(--(SS_EDGES&lt;R29))+1,3+AM29)*(1+FUEL),4)),IF(M29="Large standard",IF(R29&gt;LS_MAX,"",ROUND(IF(R29&lt;=OVER3_FROM,INDEX(LS_FEES,SUMPRODUCT(--(LS_EDGES&lt;R29))+1,3+AM29),INDEX(OVER3_BASE,1,3+AM29)+OVER3_PER4*CEILING((R29-OVER3_FROM)/4,1))*(1+FUEL),4)),"")))</f>
        <v/>
      </c>
      <c r="AQ29" s="21" t="str">
        <f aca="false">IF(OR(AM29="",AM29=1),"",IF(OR(N29="",(AM29-1)="",M29=""),"",IF(M29="Small standard",IF(N29&gt;SS_MAX,"",ROUND(INDEX(SS_FEES,SUMPRODUCT(--(SS_EDGES&lt;N29))+1,0+(AM29-1))*(1+FUEL),4)),IF(M29="Large standard",IF(N29&gt;LS_MAX,"",ROUND(IF(N29&lt;=OVER3_FROM,INDEX(LS_FEES,SUMPRODUCT(--(LS_EDGES&lt;N29))+1,0+(AM29-1)),INDEX(OVER3_BASE,1,0+(AM29-1))+OVER3_PER4*CEILING((N29-OVER3_FROM)/4,1))*(1+FUEL),4)),""))))</f>
        <v/>
      </c>
      <c r="AR29" s="21" t="str">
        <f aca="false">IF(OR(AM29="",AM29=1),"",IF(OR(N29="",(AM29-1)="",M29=""),"",IF(M29="Small standard",IF(N29&gt;SS_MAX,"",ROUND(INDEX(SS_FEES,SUMPRODUCT(--(SS_EDGES&lt;N29))+1,3+(AM29-1))*(1+FUEL),4)),IF(M29="Large standard",IF(N29&gt;LS_MAX,"",ROUND(IF(N29&lt;=OVER3_FROM,INDEX(LS_FEES,SUMPRODUCT(--(LS_EDGES&lt;N29))+1,3+(AM29-1)),INDEX(OVER3_BASE,1,3+(AM29-1))+OVER3_PER4*CEILING((N29-OVER3_FROM)/4,1))*(1+FUEL),4)),""))))</f>
        <v/>
      </c>
      <c r="AS29" s="21" t="str">
        <f aca="false">IF(OR(AM29="",AM29=1),"",(C29-(IF(AM29=2,BAND_LO,BAND_HI)-0.01))*(1-AN29))</f>
        <v/>
      </c>
      <c r="AT29" s="18" t="str">
        <f aca="false">IF(AI29="","",(AI29&gt;SS_L)+(AJ29&gt;SS_M)+(AK29&gt;SS_S))</f>
        <v/>
      </c>
      <c r="AU29" s="23" t="str">
        <f aca="false">IF(OR(AT29="",AT29&lt;&gt;1),"",MAX(AI29/SS_L,AJ29/SS_M,AK29/SS_S))</f>
        <v/>
      </c>
      <c r="AV29" s="21" t="str">
        <f aca="false">IF(OR(M29&lt;&gt;"Large standard",N29="",N29&gt;SS_MAX),"",IF(OR(N29="",AM29="","Small standard"=""),"",IF("Small standard"="Small standard",IF(N29&gt;SS_MAX,"",ROUND(INDEX(SS_FEES,SUMPRODUCT(--(SS_EDGES&lt;N29))+1,0+AM29)*(1+FUEL),4)),IF("Small standard"="Large standard",IF(N29&gt;LS_MAX,"",ROUND(IF(N29&lt;=OVER3_FROM,INDEX(LS_FEES,SUMPRODUCT(--(LS_EDGES&lt;N29))+1,0+AM29),INDEX(OVER3_BASE,1,0+AM29)+OVER3_PER4*CEILING((N29-OVER3_FROM)/4,1))*(1+FUEL),4)),""))))</f>
        <v/>
      </c>
      <c r="AW29" s="21" t="str">
        <f aca="false">IF(OR(M29&lt;&gt;"Large standard",N29="",N29&gt;SS_MAX),"",IF(OR(N29="",AM29="","Small standard"=""),"",IF("Small standard"="Small standard",IF(N29&gt;SS_MAX,"",ROUND(INDEX(SS_FEES,SUMPRODUCT(--(SS_EDGES&lt;N29))+1,3+AM29)*(1+FUEL),4)),IF("Small standard"="Large standard",IF(N29&gt;LS_MAX,"",ROUND(IF(N29&lt;=OVER3_FROM,INDEX(LS_FEES,SUMPRODUCT(--(LS_EDGES&lt;N29))+1,3+AM29),INDEX(OVER3_BASE,1,3+AM29)+OVER3_PER4*CEILING((N29-OVER3_FROM)/4,1))*(1+FUEL),4)),""))))</f>
        <v/>
      </c>
      <c r="AX29" s="21" t="str">
        <f aca="false">IF(OR(AL29="",AH29=""),"",IF(OR(AH29="",AM29="",M29=""),"",IF(M29="Small standard",IF(AH29&gt;SS_MAX,"",ROUND(INDEX(SS_FEES,SUMPRODUCT(--(SS_EDGES&lt;AH29))+1,0+AM29)*(1+FUEL),4)),IF(M29="Large standard",IF(AH29&gt;LS_MAX,"",ROUND(IF(AH29&lt;=OVER3_FROM,INDEX(LS_FEES,SUMPRODUCT(--(LS_EDGES&lt;AH29))+1,0+AM29),INDEX(OVER3_BASE,1,0+AM29)+OVER3_PER4*CEILING((AH29-OVER3_FROM)/4,1))*(1+FUEL),4)),""))))</f>
        <v/>
      </c>
      <c r="AY29" s="21" t="str">
        <f aca="false">IF(OR(AL29="",AH29=""),"",IF(OR(AH29="",AM29="",M29=""),"",IF(M29="Small standard",IF(AH29&gt;SS_MAX,"",ROUND(INDEX(SS_FEES,SUMPRODUCT(--(SS_EDGES&lt;AH29))+1,3+AM29)*(1+FUEL),4)),IF(M29="Large standard",IF(AH29&gt;LS_MAX,"",ROUND(IF(AH29&lt;=OVER3_FROM,INDEX(LS_FEES,SUMPRODUCT(--(LS_EDGES&lt;AH29))+1,3+AM29),INDEX(OVER3_BASE,1,3+AM29)+OVER3_PER4*CEILING((AH29-OVER3_FROM)/4,1))*(1+FUEL),4)),""))))</f>
        <v/>
      </c>
      <c r="AZ29" s="24" t="str">
        <f aca="false">IF(OR(J29="",J29&lt;1),"",ROUND(IFERROR(INDEX(CAT_SCALE,MATCH(D29,CATS,0)),UC_DEFAULT)*IF(J29&gt;=UC_KNEE,10^(UC_A-UC_B*LOG10(J29)),10^(UC_A-UC_B*LOG10(UC_KNEE))*(UC_KNEE/J29)^UC_HEXP),1))</f>
        <v/>
      </c>
    </row>
    <row r="30" customFormat="false" ht="15" hidden="false" customHeight="false" outlineLevel="0" collapsed="false">
      <c r="A30" s="10"/>
      <c r="B30" s="10"/>
      <c r="C30" s="12"/>
      <c r="D30" s="10"/>
      <c r="E30" s="10"/>
      <c r="F30" s="10"/>
      <c r="G30" s="10"/>
      <c r="H30" s="10"/>
      <c r="I30" s="10"/>
      <c r="J30" s="10"/>
      <c r="K30" s="10"/>
      <c r="L30" s="12"/>
      <c r="M30" s="2" t="str">
        <f aca="false">IF(OR(N30="",AI30=""),"",IF(AND(N30&lt;=SS_MAX,AI30&lt;=SS_L,AJ30&lt;=SS_M,AK30&lt;=SS_S),"Small standard",IF(AND(N30&lt;=LS_MAX,AI30&lt;=LS_L,AJ30&lt;=LS_M,AK30&lt;=LS_S),"Large standard","Oversize")))</f>
        <v/>
      </c>
      <c r="N30" s="16" t="str">
        <f aca="false">IF(AH30="","",IF(AL30="",AH30,MAX(AH30,AL30)))</f>
        <v/>
      </c>
      <c r="O30" s="21" t="str">
        <f aca="false">IF(OR(N30="",AM30="",M30=""),"",IF(M30="Small standard",IF(N30&gt;SS_MAX,"",ROUND(INDEX(SS_FEES,SUMPRODUCT(--(SS_EDGES&lt;N30))+1,0+AM30)*(1+FUEL),4)),IF(M30="Large standard",IF(N30&gt;LS_MAX,"",ROUND(IF(N30&lt;=OVER3_FROM,INDEX(LS_FEES,SUMPRODUCT(--(LS_EDGES&lt;N30))+1,0+AM30),INDEX(OVER3_BASE,1,0+AM30)+OVER3_PER4*CEILING((N30-OVER3_FROM)/4,1))*(1+FUEL),4)),"")))</f>
        <v/>
      </c>
      <c r="P30" s="21" t="str">
        <f aca="false">IF(OR(N30="",AM30="",M30=""),"",IF(M30="Small standard",IF(N30&gt;SS_MAX,"",ROUND(INDEX(SS_FEES,SUMPRODUCT(--(SS_EDGES&lt;N30))+1,3+AM30)*(1+FUEL),4)),IF(M30="Large standard",IF(N30&gt;LS_MAX,"",ROUND(IF(N30&lt;=OVER3_FROM,INDEX(LS_FEES,SUMPRODUCT(--(LS_EDGES&lt;N30))+1,3+AM30),INDEX(OVER3_BASE,1,3+AM30)+OVER3_PER4*CEILING((N30-OVER3_FROM)/4,1))*(1+FUEL),4)),"")))</f>
        <v/>
      </c>
      <c r="Q30" s="20" t="str">
        <f aca="true">IF(OR(L30="",O30=""),"",ROUND(L30-IF(AND(TODAY()&gt;=PEAK_FROM,TODAY()&lt;=PEAK_TO),P30,O30),2))</f>
        <v/>
      </c>
      <c r="R30" s="16" t="str">
        <f aca="false">IF(N30="","",IF(M30="Small standard",IF(SUMPRODUCT(--(SS_EDGES&lt;N30))=0,"",INDEX(SS_EDGES,SUMPRODUCT(--(SS_EDGES&lt;N30)))),IF(M30="Large standard",IF(N30&gt;OVER3_FROM,OVER3_FROM+4*(CEILING((N30-OVER3_FROM)/4,1)-1),IF(SUMPRODUCT(--(LS_EDGES&lt;N30))=0,"",INDEX(LS_EDGES,SUMPRODUCT(--(LS_EDGES&lt;N30))))),"")))</f>
        <v/>
      </c>
      <c r="S30" s="22" t="str">
        <f aca="false">IF(R30="","",ROUND(N30-R30,3))</f>
        <v/>
      </c>
      <c r="T30" s="21" t="str">
        <f aca="false">IF(OR(R30="",O30="",AO30=""),"",IF(S30&gt;MAX_SHAVE,"",IF(ROUND(O30-AO30,4)&lt;MIN_UNIT,"",ROUND(O30-AO30,4))))</f>
        <v/>
      </c>
      <c r="U30" s="21" t="str">
        <f aca="false">IF(OR(AQ30="",O30=""),"",IF(ROUND(ROUND(O30-AQ30,4)-AS30,4)&lt;=MIN_UNIT,"",ROUND(ROUND(O30-AQ30,4)-AS30,4)))</f>
        <v/>
      </c>
      <c r="V30" s="21" t="str">
        <f aca="false">IF(OR(AV30="",O30=""),"",IF(AND(AT30=1,AU30&lt;=MAX_ENV),IF(ROUND(O30-AV30,4)&lt;MIN_UNIT,"",ROUND(O30-AV30,4)),""))</f>
        <v/>
      </c>
      <c r="W30" s="21" t="str">
        <f aca="false">IF(OR(AX30="",O30=""),"",IF(AL30&gt;=AH30*MIN_DIM_RATIO,IF(ROUND(O30-AX30,4)&lt;MIN_UNIT,"",ROUND(O30-AX30,4)),""))</f>
        <v/>
      </c>
      <c r="X30" s="21" t="str">
        <f aca="false">IF(OR(R30="",P30="",AP30=""),"",IF(S30&gt;MAX_SHAVE,"",IF(ROUND(P30-AP30,4)&lt;MIN_UNIT,"",ROUND(P30-AP30,4))))</f>
        <v/>
      </c>
      <c r="Y30" s="21" t="str">
        <f aca="false">IF(OR(AR30="",P30=""),"",IF(ROUND(ROUND(P30-AR30,4)-AS30,4)&lt;=MIN_UNIT,"",ROUND(ROUND(P30-AR30,4)-AS30,4)))</f>
        <v/>
      </c>
      <c r="Z30" s="21" t="str">
        <f aca="false">IF(OR(AW30="",P30=""),"",IF(AND(AT30=1,AU30&lt;=MAX_ENV),IF(ROUND(P30-AW30,4)&lt;MIN_UNIT,"",ROUND(P30-AW30,4)),""))</f>
        <v/>
      </c>
      <c r="AA30" s="21" t="str">
        <f aca="false">IF(OR(AY30="",P30=""),"",IF(AL30&gt;=AH30*MIN_DIM_RATIO,IF(ROUND(P30-AY30,4)&lt;MIN_UNIT,"",ROUND(P30-AY30,4)),""))</f>
        <v/>
      </c>
      <c r="AB30" s="2" t="str">
        <f aca="false">IF(COUNT(T30:W30)=0,"",CHOOSE(MATCH(MAX(T30:W30),T30:W30,0),"Weight","Price","Size tier","Box"))</f>
        <v/>
      </c>
      <c r="AC30" s="24" t="str">
        <f aca="false">IF(K30&lt;&gt;"",K30,AZ30)</f>
        <v/>
      </c>
      <c r="AD30" s="25" t="str">
        <f aca="false">IF(OR(AB30="",AC30=""),"",ROUND(AC30*IF(K30&lt;&gt;"",1,U_LOW)*((12-PEAK_MONTHS)*MAX(T30:W30)+PEAK_MONTHS*N(INDEX(X30:AA30,MATCH(MAX(T30:W30),T30:W30,0)))),0))</f>
        <v/>
      </c>
      <c r="AE30" s="25" t="str">
        <f aca="false">IF(OR(AB30="",AC30=""),"",ROUND(AC30*IF(K30&lt;&gt;"",1,U_HIGH)*((12-PEAK_MONTHS)*MAX(T30:W30)+PEAK_MONTHS*N(INDEX(X30:AA30,MATCH(MAX(T30:W30),T30:W30,0)))),0))</f>
        <v/>
      </c>
      <c r="AF30" s="18" t="str">
        <f aca="false">IF(AD30="","",RANK(AD30,$AD$7:$AD$506))</f>
        <v/>
      </c>
      <c r="AH30" s="16" t="str">
        <f aca="false">IF(E30&lt;&gt;"",E30,IF(F30&lt;&gt;"",ROUND(F30*16,3),""))</f>
        <v/>
      </c>
      <c r="AI30" s="16" t="str">
        <f aca="false">IF(COUNT(G30:I30)&lt;3,"",ROUND(LARGE(G30:I30,1),2))</f>
        <v/>
      </c>
      <c r="AJ30" s="16" t="str">
        <f aca="false">IF(COUNT(G30:I30)&lt;3,"",ROUND(LARGE(G30:I30,2),2))</f>
        <v/>
      </c>
      <c r="AK30" s="16" t="str">
        <f aca="false">IF(COUNT(G30:I30)&lt;3,"",ROUND(SMALL(G30:I30,1),2))</f>
        <v/>
      </c>
      <c r="AL30" s="16" t="str">
        <f aca="false">IF(AI30="","",IF(AI30*AJ30*AK30&lt;DIM_MIN_CUIN,"",ROUND(AI30*AJ30*AK30/DIM_DIV*16,2)))</f>
        <v/>
      </c>
      <c r="AM30" s="18" t="str">
        <f aca="false">IF(C30="","",IF(C30&lt;BAND_LO,1,IF(C30&lt;=BAND_HI,2,3)))</f>
        <v/>
      </c>
      <c r="AN30" s="19" t="str">
        <f aca="false">IF(C30="","",IFERROR(INDEX(CAT_REF,MATCH(D30,CATS,0)),REF_DEFAULT))</f>
        <v/>
      </c>
      <c r="AO30" s="21" t="str">
        <f aca="false">IF(OR(R30="",AM30="",M30=""),"",IF(M30="Small standard",IF(R30&gt;SS_MAX,"",ROUND(INDEX(SS_FEES,SUMPRODUCT(--(SS_EDGES&lt;R30))+1,0+AM30)*(1+FUEL),4)),IF(M30="Large standard",IF(R30&gt;LS_MAX,"",ROUND(IF(R30&lt;=OVER3_FROM,INDEX(LS_FEES,SUMPRODUCT(--(LS_EDGES&lt;R30))+1,0+AM30),INDEX(OVER3_BASE,1,0+AM30)+OVER3_PER4*CEILING((R30-OVER3_FROM)/4,1))*(1+FUEL),4)),"")))</f>
        <v/>
      </c>
      <c r="AP30" s="21" t="str">
        <f aca="false">IF(OR(R30="",AM30="",M30=""),"",IF(M30="Small standard",IF(R30&gt;SS_MAX,"",ROUND(INDEX(SS_FEES,SUMPRODUCT(--(SS_EDGES&lt;R30))+1,3+AM30)*(1+FUEL),4)),IF(M30="Large standard",IF(R30&gt;LS_MAX,"",ROUND(IF(R30&lt;=OVER3_FROM,INDEX(LS_FEES,SUMPRODUCT(--(LS_EDGES&lt;R30))+1,3+AM30),INDEX(OVER3_BASE,1,3+AM30)+OVER3_PER4*CEILING((R30-OVER3_FROM)/4,1))*(1+FUEL),4)),"")))</f>
        <v/>
      </c>
      <c r="AQ30" s="21" t="str">
        <f aca="false">IF(OR(AM30="",AM30=1),"",IF(OR(N30="",(AM30-1)="",M30=""),"",IF(M30="Small standard",IF(N30&gt;SS_MAX,"",ROUND(INDEX(SS_FEES,SUMPRODUCT(--(SS_EDGES&lt;N30))+1,0+(AM30-1))*(1+FUEL),4)),IF(M30="Large standard",IF(N30&gt;LS_MAX,"",ROUND(IF(N30&lt;=OVER3_FROM,INDEX(LS_FEES,SUMPRODUCT(--(LS_EDGES&lt;N30))+1,0+(AM30-1)),INDEX(OVER3_BASE,1,0+(AM30-1))+OVER3_PER4*CEILING((N30-OVER3_FROM)/4,1))*(1+FUEL),4)),""))))</f>
        <v/>
      </c>
      <c r="AR30" s="21" t="str">
        <f aca="false">IF(OR(AM30="",AM30=1),"",IF(OR(N30="",(AM30-1)="",M30=""),"",IF(M30="Small standard",IF(N30&gt;SS_MAX,"",ROUND(INDEX(SS_FEES,SUMPRODUCT(--(SS_EDGES&lt;N30))+1,3+(AM30-1))*(1+FUEL),4)),IF(M30="Large standard",IF(N30&gt;LS_MAX,"",ROUND(IF(N30&lt;=OVER3_FROM,INDEX(LS_FEES,SUMPRODUCT(--(LS_EDGES&lt;N30))+1,3+(AM30-1)),INDEX(OVER3_BASE,1,3+(AM30-1))+OVER3_PER4*CEILING((N30-OVER3_FROM)/4,1))*(1+FUEL),4)),""))))</f>
        <v/>
      </c>
      <c r="AS30" s="21" t="str">
        <f aca="false">IF(OR(AM30="",AM30=1),"",(C30-(IF(AM30=2,BAND_LO,BAND_HI)-0.01))*(1-AN30))</f>
        <v/>
      </c>
      <c r="AT30" s="18" t="str">
        <f aca="false">IF(AI30="","",(AI30&gt;SS_L)+(AJ30&gt;SS_M)+(AK30&gt;SS_S))</f>
        <v/>
      </c>
      <c r="AU30" s="23" t="str">
        <f aca="false">IF(OR(AT30="",AT30&lt;&gt;1),"",MAX(AI30/SS_L,AJ30/SS_M,AK30/SS_S))</f>
        <v/>
      </c>
      <c r="AV30" s="21" t="str">
        <f aca="false">IF(OR(M30&lt;&gt;"Large standard",N30="",N30&gt;SS_MAX),"",IF(OR(N30="",AM30="","Small standard"=""),"",IF("Small standard"="Small standard",IF(N30&gt;SS_MAX,"",ROUND(INDEX(SS_FEES,SUMPRODUCT(--(SS_EDGES&lt;N30))+1,0+AM30)*(1+FUEL),4)),IF("Small standard"="Large standard",IF(N30&gt;LS_MAX,"",ROUND(IF(N30&lt;=OVER3_FROM,INDEX(LS_FEES,SUMPRODUCT(--(LS_EDGES&lt;N30))+1,0+AM30),INDEX(OVER3_BASE,1,0+AM30)+OVER3_PER4*CEILING((N30-OVER3_FROM)/4,1))*(1+FUEL),4)),""))))</f>
        <v/>
      </c>
      <c r="AW30" s="21" t="str">
        <f aca="false">IF(OR(M30&lt;&gt;"Large standard",N30="",N30&gt;SS_MAX),"",IF(OR(N30="",AM30="","Small standard"=""),"",IF("Small standard"="Small standard",IF(N30&gt;SS_MAX,"",ROUND(INDEX(SS_FEES,SUMPRODUCT(--(SS_EDGES&lt;N30))+1,3+AM30)*(1+FUEL),4)),IF("Small standard"="Large standard",IF(N30&gt;LS_MAX,"",ROUND(IF(N30&lt;=OVER3_FROM,INDEX(LS_FEES,SUMPRODUCT(--(LS_EDGES&lt;N30))+1,3+AM30),INDEX(OVER3_BASE,1,3+AM30)+OVER3_PER4*CEILING((N30-OVER3_FROM)/4,1))*(1+FUEL),4)),""))))</f>
        <v/>
      </c>
      <c r="AX30" s="21" t="str">
        <f aca="false">IF(OR(AL30="",AH30=""),"",IF(OR(AH30="",AM30="",M30=""),"",IF(M30="Small standard",IF(AH30&gt;SS_MAX,"",ROUND(INDEX(SS_FEES,SUMPRODUCT(--(SS_EDGES&lt;AH30))+1,0+AM30)*(1+FUEL),4)),IF(M30="Large standard",IF(AH30&gt;LS_MAX,"",ROUND(IF(AH30&lt;=OVER3_FROM,INDEX(LS_FEES,SUMPRODUCT(--(LS_EDGES&lt;AH30))+1,0+AM30),INDEX(OVER3_BASE,1,0+AM30)+OVER3_PER4*CEILING((AH30-OVER3_FROM)/4,1))*(1+FUEL),4)),""))))</f>
        <v/>
      </c>
      <c r="AY30" s="21" t="str">
        <f aca="false">IF(OR(AL30="",AH30=""),"",IF(OR(AH30="",AM30="",M30=""),"",IF(M30="Small standard",IF(AH30&gt;SS_MAX,"",ROUND(INDEX(SS_FEES,SUMPRODUCT(--(SS_EDGES&lt;AH30))+1,3+AM30)*(1+FUEL),4)),IF(M30="Large standard",IF(AH30&gt;LS_MAX,"",ROUND(IF(AH30&lt;=OVER3_FROM,INDEX(LS_FEES,SUMPRODUCT(--(LS_EDGES&lt;AH30))+1,3+AM30),INDEX(OVER3_BASE,1,3+AM30)+OVER3_PER4*CEILING((AH30-OVER3_FROM)/4,1))*(1+FUEL),4)),""))))</f>
        <v/>
      </c>
      <c r="AZ30" s="24" t="str">
        <f aca="false">IF(OR(J30="",J30&lt;1),"",ROUND(IFERROR(INDEX(CAT_SCALE,MATCH(D30,CATS,0)),UC_DEFAULT)*IF(J30&gt;=UC_KNEE,10^(UC_A-UC_B*LOG10(J30)),10^(UC_A-UC_B*LOG10(UC_KNEE))*(UC_KNEE/J30)^UC_HEXP),1))</f>
        <v/>
      </c>
    </row>
    <row r="31" customFormat="false" ht="15" hidden="false" customHeight="false" outlineLevel="0" collapsed="false">
      <c r="A31" s="10"/>
      <c r="B31" s="10"/>
      <c r="C31" s="12"/>
      <c r="D31" s="10"/>
      <c r="E31" s="10"/>
      <c r="F31" s="10"/>
      <c r="G31" s="10"/>
      <c r="H31" s="10"/>
      <c r="I31" s="10"/>
      <c r="J31" s="10"/>
      <c r="K31" s="10"/>
      <c r="L31" s="12"/>
      <c r="M31" s="2" t="str">
        <f aca="false">IF(OR(N31="",AI31=""),"",IF(AND(N31&lt;=SS_MAX,AI31&lt;=SS_L,AJ31&lt;=SS_M,AK31&lt;=SS_S),"Small standard",IF(AND(N31&lt;=LS_MAX,AI31&lt;=LS_L,AJ31&lt;=LS_M,AK31&lt;=LS_S),"Large standard","Oversize")))</f>
        <v/>
      </c>
      <c r="N31" s="16" t="str">
        <f aca="false">IF(AH31="","",IF(AL31="",AH31,MAX(AH31,AL31)))</f>
        <v/>
      </c>
      <c r="O31" s="21" t="str">
        <f aca="false">IF(OR(N31="",AM31="",M31=""),"",IF(M31="Small standard",IF(N31&gt;SS_MAX,"",ROUND(INDEX(SS_FEES,SUMPRODUCT(--(SS_EDGES&lt;N31))+1,0+AM31)*(1+FUEL),4)),IF(M31="Large standard",IF(N31&gt;LS_MAX,"",ROUND(IF(N31&lt;=OVER3_FROM,INDEX(LS_FEES,SUMPRODUCT(--(LS_EDGES&lt;N31))+1,0+AM31),INDEX(OVER3_BASE,1,0+AM31)+OVER3_PER4*CEILING((N31-OVER3_FROM)/4,1))*(1+FUEL),4)),"")))</f>
        <v/>
      </c>
      <c r="P31" s="21" t="str">
        <f aca="false">IF(OR(N31="",AM31="",M31=""),"",IF(M31="Small standard",IF(N31&gt;SS_MAX,"",ROUND(INDEX(SS_FEES,SUMPRODUCT(--(SS_EDGES&lt;N31))+1,3+AM31)*(1+FUEL),4)),IF(M31="Large standard",IF(N31&gt;LS_MAX,"",ROUND(IF(N31&lt;=OVER3_FROM,INDEX(LS_FEES,SUMPRODUCT(--(LS_EDGES&lt;N31))+1,3+AM31),INDEX(OVER3_BASE,1,3+AM31)+OVER3_PER4*CEILING((N31-OVER3_FROM)/4,1))*(1+FUEL),4)),"")))</f>
        <v/>
      </c>
      <c r="Q31" s="20" t="str">
        <f aca="true">IF(OR(L31="",O31=""),"",ROUND(L31-IF(AND(TODAY()&gt;=PEAK_FROM,TODAY()&lt;=PEAK_TO),P31,O31),2))</f>
        <v/>
      </c>
      <c r="R31" s="16" t="str">
        <f aca="false">IF(N31="","",IF(M31="Small standard",IF(SUMPRODUCT(--(SS_EDGES&lt;N31))=0,"",INDEX(SS_EDGES,SUMPRODUCT(--(SS_EDGES&lt;N31)))),IF(M31="Large standard",IF(N31&gt;OVER3_FROM,OVER3_FROM+4*(CEILING((N31-OVER3_FROM)/4,1)-1),IF(SUMPRODUCT(--(LS_EDGES&lt;N31))=0,"",INDEX(LS_EDGES,SUMPRODUCT(--(LS_EDGES&lt;N31))))),"")))</f>
        <v/>
      </c>
      <c r="S31" s="22" t="str">
        <f aca="false">IF(R31="","",ROUND(N31-R31,3))</f>
        <v/>
      </c>
      <c r="T31" s="21" t="str">
        <f aca="false">IF(OR(R31="",O31="",AO31=""),"",IF(S31&gt;MAX_SHAVE,"",IF(ROUND(O31-AO31,4)&lt;MIN_UNIT,"",ROUND(O31-AO31,4))))</f>
        <v/>
      </c>
      <c r="U31" s="21" t="str">
        <f aca="false">IF(OR(AQ31="",O31=""),"",IF(ROUND(ROUND(O31-AQ31,4)-AS31,4)&lt;=MIN_UNIT,"",ROUND(ROUND(O31-AQ31,4)-AS31,4)))</f>
        <v/>
      </c>
      <c r="V31" s="21" t="str">
        <f aca="false">IF(OR(AV31="",O31=""),"",IF(AND(AT31=1,AU31&lt;=MAX_ENV),IF(ROUND(O31-AV31,4)&lt;MIN_UNIT,"",ROUND(O31-AV31,4)),""))</f>
        <v/>
      </c>
      <c r="W31" s="21" t="str">
        <f aca="false">IF(OR(AX31="",O31=""),"",IF(AL31&gt;=AH31*MIN_DIM_RATIO,IF(ROUND(O31-AX31,4)&lt;MIN_UNIT,"",ROUND(O31-AX31,4)),""))</f>
        <v/>
      </c>
      <c r="X31" s="21" t="str">
        <f aca="false">IF(OR(R31="",P31="",AP31=""),"",IF(S31&gt;MAX_SHAVE,"",IF(ROUND(P31-AP31,4)&lt;MIN_UNIT,"",ROUND(P31-AP31,4))))</f>
        <v/>
      </c>
      <c r="Y31" s="21" t="str">
        <f aca="false">IF(OR(AR31="",P31=""),"",IF(ROUND(ROUND(P31-AR31,4)-AS31,4)&lt;=MIN_UNIT,"",ROUND(ROUND(P31-AR31,4)-AS31,4)))</f>
        <v/>
      </c>
      <c r="Z31" s="21" t="str">
        <f aca="false">IF(OR(AW31="",P31=""),"",IF(AND(AT31=1,AU31&lt;=MAX_ENV),IF(ROUND(P31-AW31,4)&lt;MIN_UNIT,"",ROUND(P31-AW31,4)),""))</f>
        <v/>
      </c>
      <c r="AA31" s="21" t="str">
        <f aca="false">IF(OR(AY31="",P31=""),"",IF(AL31&gt;=AH31*MIN_DIM_RATIO,IF(ROUND(P31-AY31,4)&lt;MIN_UNIT,"",ROUND(P31-AY31,4)),""))</f>
        <v/>
      </c>
      <c r="AB31" s="2" t="str">
        <f aca="false">IF(COUNT(T31:W31)=0,"",CHOOSE(MATCH(MAX(T31:W31),T31:W31,0),"Weight","Price","Size tier","Box"))</f>
        <v/>
      </c>
      <c r="AC31" s="24" t="str">
        <f aca="false">IF(K31&lt;&gt;"",K31,AZ31)</f>
        <v/>
      </c>
      <c r="AD31" s="25" t="str">
        <f aca="false">IF(OR(AB31="",AC31=""),"",ROUND(AC31*IF(K31&lt;&gt;"",1,U_LOW)*((12-PEAK_MONTHS)*MAX(T31:W31)+PEAK_MONTHS*N(INDEX(X31:AA31,MATCH(MAX(T31:W31),T31:W31,0)))),0))</f>
        <v/>
      </c>
      <c r="AE31" s="25" t="str">
        <f aca="false">IF(OR(AB31="",AC31=""),"",ROUND(AC31*IF(K31&lt;&gt;"",1,U_HIGH)*((12-PEAK_MONTHS)*MAX(T31:W31)+PEAK_MONTHS*N(INDEX(X31:AA31,MATCH(MAX(T31:W31),T31:W31,0)))),0))</f>
        <v/>
      </c>
      <c r="AF31" s="18" t="str">
        <f aca="false">IF(AD31="","",RANK(AD31,$AD$7:$AD$506))</f>
        <v/>
      </c>
      <c r="AH31" s="16" t="str">
        <f aca="false">IF(E31&lt;&gt;"",E31,IF(F31&lt;&gt;"",ROUND(F31*16,3),""))</f>
        <v/>
      </c>
      <c r="AI31" s="16" t="str">
        <f aca="false">IF(COUNT(G31:I31)&lt;3,"",ROUND(LARGE(G31:I31,1),2))</f>
        <v/>
      </c>
      <c r="AJ31" s="16" t="str">
        <f aca="false">IF(COUNT(G31:I31)&lt;3,"",ROUND(LARGE(G31:I31,2),2))</f>
        <v/>
      </c>
      <c r="AK31" s="16" t="str">
        <f aca="false">IF(COUNT(G31:I31)&lt;3,"",ROUND(SMALL(G31:I31,1),2))</f>
        <v/>
      </c>
      <c r="AL31" s="16" t="str">
        <f aca="false">IF(AI31="","",IF(AI31*AJ31*AK31&lt;DIM_MIN_CUIN,"",ROUND(AI31*AJ31*AK31/DIM_DIV*16,2)))</f>
        <v/>
      </c>
      <c r="AM31" s="18" t="str">
        <f aca="false">IF(C31="","",IF(C31&lt;BAND_LO,1,IF(C31&lt;=BAND_HI,2,3)))</f>
        <v/>
      </c>
      <c r="AN31" s="19" t="str">
        <f aca="false">IF(C31="","",IFERROR(INDEX(CAT_REF,MATCH(D31,CATS,0)),REF_DEFAULT))</f>
        <v/>
      </c>
      <c r="AO31" s="21" t="str">
        <f aca="false">IF(OR(R31="",AM31="",M31=""),"",IF(M31="Small standard",IF(R31&gt;SS_MAX,"",ROUND(INDEX(SS_FEES,SUMPRODUCT(--(SS_EDGES&lt;R31))+1,0+AM31)*(1+FUEL),4)),IF(M31="Large standard",IF(R31&gt;LS_MAX,"",ROUND(IF(R31&lt;=OVER3_FROM,INDEX(LS_FEES,SUMPRODUCT(--(LS_EDGES&lt;R31))+1,0+AM31),INDEX(OVER3_BASE,1,0+AM31)+OVER3_PER4*CEILING((R31-OVER3_FROM)/4,1))*(1+FUEL),4)),"")))</f>
        <v/>
      </c>
      <c r="AP31" s="21" t="str">
        <f aca="false">IF(OR(R31="",AM31="",M31=""),"",IF(M31="Small standard",IF(R31&gt;SS_MAX,"",ROUND(INDEX(SS_FEES,SUMPRODUCT(--(SS_EDGES&lt;R31))+1,3+AM31)*(1+FUEL),4)),IF(M31="Large standard",IF(R31&gt;LS_MAX,"",ROUND(IF(R31&lt;=OVER3_FROM,INDEX(LS_FEES,SUMPRODUCT(--(LS_EDGES&lt;R31))+1,3+AM31),INDEX(OVER3_BASE,1,3+AM31)+OVER3_PER4*CEILING((R31-OVER3_FROM)/4,1))*(1+FUEL),4)),"")))</f>
        <v/>
      </c>
      <c r="AQ31" s="21" t="str">
        <f aca="false">IF(OR(AM31="",AM31=1),"",IF(OR(N31="",(AM31-1)="",M31=""),"",IF(M31="Small standard",IF(N31&gt;SS_MAX,"",ROUND(INDEX(SS_FEES,SUMPRODUCT(--(SS_EDGES&lt;N31))+1,0+(AM31-1))*(1+FUEL),4)),IF(M31="Large standard",IF(N31&gt;LS_MAX,"",ROUND(IF(N31&lt;=OVER3_FROM,INDEX(LS_FEES,SUMPRODUCT(--(LS_EDGES&lt;N31))+1,0+(AM31-1)),INDEX(OVER3_BASE,1,0+(AM31-1))+OVER3_PER4*CEILING((N31-OVER3_FROM)/4,1))*(1+FUEL),4)),""))))</f>
        <v/>
      </c>
      <c r="AR31" s="21" t="str">
        <f aca="false">IF(OR(AM31="",AM31=1),"",IF(OR(N31="",(AM31-1)="",M31=""),"",IF(M31="Small standard",IF(N31&gt;SS_MAX,"",ROUND(INDEX(SS_FEES,SUMPRODUCT(--(SS_EDGES&lt;N31))+1,3+(AM31-1))*(1+FUEL),4)),IF(M31="Large standard",IF(N31&gt;LS_MAX,"",ROUND(IF(N31&lt;=OVER3_FROM,INDEX(LS_FEES,SUMPRODUCT(--(LS_EDGES&lt;N31))+1,3+(AM31-1)),INDEX(OVER3_BASE,1,3+(AM31-1))+OVER3_PER4*CEILING((N31-OVER3_FROM)/4,1))*(1+FUEL),4)),""))))</f>
        <v/>
      </c>
      <c r="AS31" s="21" t="str">
        <f aca="false">IF(OR(AM31="",AM31=1),"",(C31-(IF(AM31=2,BAND_LO,BAND_HI)-0.01))*(1-AN31))</f>
        <v/>
      </c>
      <c r="AT31" s="18" t="str">
        <f aca="false">IF(AI31="","",(AI31&gt;SS_L)+(AJ31&gt;SS_M)+(AK31&gt;SS_S))</f>
        <v/>
      </c>
      <c r="AU31" s="23" t="str">
        <f aca="false">IF(OR(AT31="",AT31&lt;&gt;1),"",MAX(AI31/SS_L,AJ31/SS_M,AK31/SS_S))</f>
        <v/>
      </c>
      <c r="AV31" s="21" t="str">
        <f aca="false">IF(OR(M31&lt;&gt;"Large standard",N31="",N31&gt;SS_MAX),"",IF(OR(N31="",AM31="","Small standard"=""),"",IF("Small standard"="Small standard",IF(N31&gt;SS_MAX,"",ROUND(INDEX(SS_FEES,SUMPRODUCT(--(SS_EDGES&lt;N31))+1,0+AM31)*(1+FUEL),4)),IF("Small standard"="Large standard",IF(N31&gt;LS_MAX,"",ROUND(IF(N31&lt;=OVER3_FROM,INDEX(LS_FEES,SUMPRODUCT(--(LS_EDGES&lt;N31))+1,0+AM31),INDEX(OVER3_BASE,1,0+AM31)+OVER3_PER4*CEILING((N31-OVER3_FROM)/4,1))*(1+FUEL),4)),""))))</f>
        <v/>
      </c>
      <c r="AW31" s="21" t="str">
        <f aca="false">IF(OR(M31&lt;&gt;"Large standard",N31="",N31&gt;SS_MAX),"",IF(OR(N31="",AM31="","Small standard"=""),"",IF("Small standard"="Small standard",IF(N31&gt;SS_MAX,"",ROUND(INDEX(SS_FEES,SUMPRODUCT(--(SS_EDGES&lt;N31))+1,3+AM31)*(1+FUEL),4)),IF("Small standard"="Large standard",IF(N31&gt;LS_MAX,"",ROUND(IF(N31&lt;=OVER3_FROM,INDEX(LS_FEES,SUMPRODUCT(--(LS_EDGES&lt;N31))+1,3+AM31),INDEX(OVER3_BASE,1,3+AM31)+OVER3_PER4*CEILING((N31-OVER3_FROM)/4,1))*(1+FUEL),4)),""))))</f>
        <v/>
      </c>
      <c r="AX31" s="21" t="str">
        <f aca="false">IF(OR(AL31="",AH31=""),"",IF(OR(AH31="",AM31="",M31=""),"",IF(M31="Small standard",IF(AH31&gt;SS_MAX,"",ROUND(INDEX(SS_FEES,SUMPRODUCT(--(SS_EDGES&lt;AH31))+1,0+AM31)*(1+FUEL),4)),IF(M31="Large standard",IF(AH31&gt;LS_MAX,"",ROUND(IF(AH31&lt;=OVER3_FROM,INDEX(LS_FEES,SUMPRODUCT(--(LS_EDGES&lt;AH31))+1,0+AM31),INDEX(OVER3_BASE,1,0+AM31)+OVER3_PER4*CEILING((AH31-OVER3_FROM)/4,1))*(1+FUEL),4)),""))))</f>
        <v/>
      </c>
      <c r="AY31" s="21" t="str">
        <f aca="false">IF(OR(AL31="",AH31=""),"",IF(OR(AH31="",AM31="",M31=""),"",IF(M31="Small standard",IF(AH31&gt;SS_MAX,"",ROUND(INDEX(SS_FEES,SUMPRODUCT(--(SS_EDGES&lt;AH31))+1,3+AM31)*(1+FUEL),4)),IF(M31="Large standard",IF(AH31&gt;LS_MAX,"",ROUND(IF(AH31&lt;=OVER3_FROM,INDEX(LS_FEES,SUMPRODUCT(--(LS_EDGES&lt;AH31))+1,3+AM31),INDEX(OVER3_BASE,1,3+AM31)+OVER3_PER4*CEILING((AH31-OVER3_FROM)/4,1))*(1+FUEL),4)),""))))</f>
        <v/>
      </c>
      <c r="AZ31" s="24" t="str">
        <f aca="false">IF(OR(J31="",J31&lt;1),"",ROUND(IFERROR(INDEX(CAT_SCALE,MATCH(D31,CATS,0)),UC_DEFAULT)*IF(J31&gt;=UC_KNEE,10^(UC_A-UC_B*LOG10(J31)),10^(UC_A-UC_B*LOG10(UC_KNEE))*(UC_KNEE/J31)^UC_HEXP),1))</f>
        <v/>
      </c>
    </row>
    <row r="32" customFormat="false" ht="15" hidden="false" customHeight="false" outlineLevel="0" collapsed="false">
      <c r="A32" s="10"/>
      <c r="B32" s="10"/>
      <c r="C32" s="12"/>
      <c r="D32" s="10"/>
      <c r="E32" s="10"/>
      <c r="F32" s="10"/>
      <c r="G32" s="10"/>
      <c r="H32" s="10"/>
      <c r="I32" s="10"/>
      <c r="J32" s="10"/>
      <c r="K32" s="10"/>
      <c r="L32" s="12"/>
      <c r="M32" s="2" t="str">
        <f aca="false">IF(OR(N32="",AI32=""),"",IF(AND(N32&lt;=SS_MAX,AI32&lt;=SS_L,AJ32&lt;=SS_M,AK32&lt;=SS_S),"Small standard",IF(AND(N32&lt;=LS_MAX,AI32&lt;=LS_L,AJ32&lt;=LS_M,AK32&lt;=LS_S),"Large standard","Oversize")))</f>
        <v/>
      </c>
      <c r="N32" s="16" t="str">
        <f aca="false">IF(AH32="","",IF(AL32="",AH32,MAX(AH32,AL32)))</f>
        <v/>
      </c>
      <c r="O32" s="21" t="str">
        <f aca="false">IF(OR(N32="",AM32="",M32=""),"",IF(M32="Small standard",IF(N32&gt;SS_MAX,"",ROUND(INDEX(SS_FEES,SUMPRODUCT(--(SS_EDGES&lt;N32))+1,0+AM32)*(1+FUEL),4)),IF(M32="Large standard",IF(N32&gt;LS_MAX,"",ROUND(IF(N32&lt;=OVER3_FROM,INDEX(LS_FEES,SUMPRODUCT(--(LS_EDGES&lt;N32))+1,0+AM32),INDEX(OVER3_BASE,1,0+AM32)+OVER3_PER4*CEILING((N32-OVER3_FROM)/4,1))*(1+FUEL),4)),"")))</f>
        <v/>
      </c>
      <c r="P32" s="21" t="str">
        <f aca="false">IF(OR(N32="",AM32="",M32=""),"",IF(M32="Small standard",IF(N32&gt;SS_MAX,"",ROUND(INDEX(SS_FEES,SUMPRODUCT(--(SS_EDGES&lt;N32))+1,3+AM32)*(1+FUEL),4)),IF(M32="Large standard",IF(N32&gt;LS_MAX,"",ROUND(IF(N32&lt;=OVER3_FROM,INDEX(LS_FEES,SUMPRODUCT(--(LS_EDGES&lt;N32))+1,3+AM32),INDEX(OVER3_BASE,1,3+AM32)+OVER3_PER4*CEILING((N32-OVER3_FROM)/4,1))*(1+FUEL),4)),"")))</f>
        <v/>
      </c>
      <c r="Q32" s="20" t="str">
        <f aca="true">IF(OR(L32="",O32=""),"",ROUND(L32-IF(AND(TODAY()&gt;=PEAK_FROM,TODAY()&lt;=PEAK_TO),P32,O32),2))</f>
        <v/>
      </c>
      <c r="R32" s="16" t="str">
        <f aca="false">IF(N32="","",IF(M32="Small standard",IF(SUMPRODUCT(--(SS_EDGES&lt;N32))=0,"",INDEX(SS_EDGES,SUMPRODUCT(--(SS_EDGES&lt;N32)))),IF(M32="Large standard",IF(N32&gt;OVER3_FROM,OVER3_FROM+4*(CEILING((N32-OVER3_FROM)/4,1)-1),IF(SUMPRODUCT(--(LS_EDGES&lt;N32))=0,"",INDEX(LS_EDGES,SUMPRODUCT(--(LS_EDGES&lt;N32))))),"")))</f>
        <v/>
      </c>
      <c r="S32" s="22" t="str">
        <f aca="false">IF(R32="","",ROUND(N32-R32,3))</f>
        <v/>
      </c>
      <c r="T32" s="21" t="str">
        <f aca="false">IF(OR(R32="",O32="",AO32=""),"",IF(S32&gt;MAX_SHAVE,"",IF(ROUND(O32-AO32,4)&lt;MIN_UNIT,"",ROUND(O32-AO32,4))))</f>
        <v/>
      </c>
      <c r="U32" s="21" t="str">
        <f aca="false">IF(OR(AQ32="",O32=""),"",IF(ROUND(ROUND(O32-AQ32,4)-AS32,4)&lt;=MIN_UNIT,"",ROUND(ROUND(O32-AQ32,4)-AS32,4)))</f>
        <v/>
      </c>
      <c r="V32" s="21" t="str">
        <f aca="false">IF(OR(AV32="",O32=""),"",IF(AND(AT32=1,AU32&lt;=MAX_ENV),IF(ROUND(O32-AV32,4)&lt;MIN_UNIT,"",ROUND(O32-AV32,4)),""))</f>
        <v/>
      </c>
      <c r="W32" s="21" t="str">
        <f aca="false">IF(OR(AX32="",O32=""),"",IF(AL32&gt;=AH32*MIN_DIM_RATIO,IF(ROUND(O32-AX32,4)&lt;MIN_UNIT,"",ROUND(O32-AX32,4)),""))</f>
        <v/>
      </c>
      <c r="X32" s="21" t="str">
        <f aca="false">IF(OR(R32="",P32="",AP32=""),"",IF(S32&gt;MAX_SHAVE,"",IF(ROUND(P32-AP32,4)&lt;MIN_UNIT,"",ROUND(P32-AP32,4))))</f>
        <v/>
      </c>
      <c r="Y32" s="21" t="str">
        <f aca="false">IF(OR(AR32="",P32=""),"",IF(ROUND(ROUND(P32-AR32,4)-AS32,4)&lt;=MIN_UNIT,"",ROUND(ROUND(P32-AR32,4)-AS32,4)))</f>
        <v/>
      </c>
      <c r="Z32" s="21" t="str">
        <f aca="false">IF(OR(AW32="",P32=""),"",IF(AND(AT32=1,AU32&lt;=MAX_ENV),IF(ROUND(P32-AW32,4)&lt;MIN_UNIT,"",ROUND(P32-AW32,4)),""))</f>
        <v/>
      </c>
      <c r="AA32" s="21" t="str">
        <f aca="false">IF(OR(AY32="",P32=""),"",IF(AL32&gt;=AH32*MIN_DIM_RATIO,IF(ROUND(P32-AY32,4)&lt;MIN_UNIT,"",ROUND(P32-AY32,4)),""))</f>
        <v/>
      </c>
      <c r="AB32" s="2" t="str">
        <f aca="false">IF(COUNT(T32:W32)=0,"",CHOOSE(MATCH(MAX(T32:W32),T32:W32,0),"Weight","Price","Size tier","Box"))</f>
        <v/>
      </c>
      <c r="AC32" s="24" t="str">
        <f aca="false">IF(K32&lt;&gt;"",K32,AZ32)</f>
        <v/>
      </c>
      <c r="AD32" s="25" t="str">
        <f aca="false">IF(OR(AB32="",AC32=""),"",ROUND(AC32*IF(K32&lt;&gt;"",1,U_LOW)*((12-PEAK_MONTHS)*MAX(T32:W32)+PEAK_MONTHS*N(INDEX(X32:AA32,MATCH(MAX(T32:W32),T32:W32,0)))),0))</f>
        <v/>
      </c>
      <c r="AE32" s="25" t="str">
        <f aca="false">IF(OR(AB32="",AC32=""),"",ROUND(AC32*IF(K32&lt;&gt;"",1,U_HIGH)*((12-PEAK_MONTHS)*MAX(T32:W32)+PEAK_MONTHS*N(INDEX(X32:AA32,MATCH(MAX(T32:W32),T32:W32,0)))),0))</f>
        <v/>
      </c>
      <c r="AF32" s="18" t="str">
        <f aca="false">IF(AD32="","",RANK(AD32,$AD$7:$AD$506))</f>
        <v/>
      </c>
      <c r="AH32" s="16" t="str">
        <f aca="false">IF(E32&lt;&gt;"",E32,IF(F32&lt;&gt;"",ROUND(F32*16,3),""))</f>
        <v/>
      </c>
      <c r="AI32" s="16" t="str">
        <f aca="false">IF(COUNT(G32:I32)&lt;3,"",ROUND(LARGE(G32:I32,1),2))</f>
        <v/>
      </c>
      <c r="AJ32" s="16" t="str">
        <f aca="false">IF(COUNT(G32:I32)&lt;3,"",ROUND(LARGE(G32:I32,2),2))</f>
        <v/>
      </c>
      <c r="AK32" s="16" t="str">
        <f aca="false">IF(COUNT(G32:I32)&lt;3,"",ROUND(SMALL(G32:I32,1),2))</f>
        <v/>
      </c>
      <c r="AL32" s="16" t="str">
        <f aca="false">IF(AI32="","",IF(AI32*AJ32*AK32&lt;DIM_MIN_CUIN,"",ROUND(AI32*AJ32*AK32/DIM_DIV*16,2)))</f>
        <v/>
      </c>
      <c r="AM32" s="18" t="str">
        <f aca="false">IF(C32="","",IF(C32&lt;BAND_LO,1,IF(C32&lt;=BAND_HI,2,3)))</f>
        <v/>
      </c>
      <c r="AN32" s="19" t="str">
        <f aca="false">IF(C32="","",IFERROR(INDEX(CAT_REF,MATCH(D32,CATS,0)),REF_DEFAULT))</f>
        <v/>
      </c>
      <c r="AO32" s="21" t="str">
        <f aca="false">IF(OR(R32="",AM32="",M32=""),"",IF(M32="Small standard",IF(R32&gt;SS_MAX,"",ROUND(INDEX(SS_FEES,SUMPRODUCT(--(SS_EDGES&lt;R32))+1,0+AM32)*(1+FUEL),4)),IF(M32="Large standard",IF(R32&gt;LS_MAX,"",ROUND(IF(R32&lt;=OVER3_FROM,INDEX(LS_FEES,SUMPRODUCT(--(LS_EDGES&lt;R32))+1,0+AM32),INDEX(OVER3_BASE,1,0+AM32)+OVER3_PER4*CEILING((R32-OVER3_FROM)/4,1))*(1+FUEL),4)),"")))</f>
        <v/>
      </c>
      <c r="AP32" s="21" t="str">
        <f aca="false">IF(OR(R32="",AM32="",M32=""),"",IF(M32="Small standard",IF(R32&gt;SS_MAX,"",ROUND(INDEX(SS_FEES,SUMPRODUCT(--(SS_EDGES&lt;R32))+1,3+AM32)*(1+FUEL),4)),IF(M32="Large standard",IF(R32&gt;LS_MAX,"",ROUND(IF(R32&lt;=OVER3_FROM,INDEX(LS_FEES,SUMPRODUCT(--(LS_EDGES&lt;R32))+1,3+AM32),INDEX(OVER3_BASE,1,3+AM32)+OVER3_PER4*CEILING((R32-OVER3_FROM)/4,1))*(1+FUEL),4)),"")))</f>
        <v/>
      </c>
      <c r="AQ32" s="21" t="str">
        <f aca="false">IF(OR(AM32="",AM32=1),"",IF(OR(N32="",(AM32-1)="",M32=""),"",IF(M32="Small standard",IF(N32&gt;SS_MAX,"",ROUND(INDEX(SS_FEES,SUMPRODUCT(--(SS_EDGES&lt;N32))+1,0+(AM32-1))*(1+FUEL),4)),IF(M32="Large standard",IF(N32&gt;LS_MAX,"",ROUND(IF(N32&lt;=OVER3_FROM,INDEX(LS_FEES,SUMPRODUCT(--(LS_EDGES&lt;N32))+1,0+(AM32-1)),INDEX(OVER3_BASE,1,0+(AM32-1))+OVER3_PER4*CEILING((N32-OVER3_FROM)/4,1))*(1+FUEL),4)),""))))</f>
        <v/>
      </c>
      <c r="AR32" s="21" t="str">
        <f aca="false">IF(OR(AM32="",AM32=1),"",IF(OR(N32="",(AM32-1)="",M32=""),"",IF(M32="Small standard",IF(N32&gt;SS_MAX,"",ROUND(INDEX(SS_FEES,SUMPRODUCT(--(SS_EDGES&lt;N32))+1,3+(AM32-1))*(1+FUEL),4)),IF(M32="Large standard",IF(N32&gt;LS_MAX,"",ROUND(IF(N32&lt;=OVER3_FROM,INDEX(LS_FEES,SUMPRODUCT(--(LS_EDGES&lt;N32))+1,3+(AM32-1)),INDEX(OVER3_BASE,1,3+(AM32-1))+OVER3_PER4*CEILING((N32-OVER3_FROM)/4,1))*(1+FUEL),4)),""))))</f>
        <v/>
      </c>
      <c r="AS32" s="21" t="str">
        <f aca="false">IF(OR(AM32="",AM32=1),"",(C32-(IF(AM32=2,BAND_LO,BAND_HI)-0.01))*(1-AN32))</f>
        <v/>
      </c>
      <c r="AT32" s="18" t="str">
        <f aca="false">IF(AI32="","",(AI32&gt;SS_L)+(AJ32&gt;SS_M)+(AK32&gt;SS_S))</f>
        <v/>
      </c>
      <c r="AU32" s="23" t="str">
        <f aca="false">IF(OR(AT32="",AT32&lt;&gt;1),"",MAX(AI32/SS_L,AJ32/SS_M,AK32/SS_S))</f>
        <v/>
      </c>
      <c r="AV32" s="21" t="str">
        <f aca="false">IF(OR(M32&lt;&gt;"Large standard",N32="",N32&gt;SS_MAX),"",IF(OR(N32="",AM32="","Small standard"=""),"",IF("Small standard"="Small standard",IF(N32&gt;SS_MAX,"",ROUND(INDEX(SS_FEES,SUMPRODUCT(--(SS_EDGES&lt;N32))+1,0+AM32)*(1+FUEL),4)),IF("Small standard"="Large standard",IF(N32&gt;LS_MAX,"",ROUND(IF(N32&lt;=OVER3_FROM,INDEX(LS_FEES,SUMPRODUCT(--(LS_EDGES&lt;N32))+1,0+AM32),INDEX(OVER3_BASE,1,0+AM32)+OVER3_PER4*CEILING((N32-OVER3_FROM)/4,1))*(1+FUEL),4)),""))))</f>
        <v/>
      </c>
      <c r="AW32" s="21" t="str">
        <f aca="false">IF(OR(M32&lt;&gt;"Large standard",N32="",N32&gt;SS_MAX),"",IF(OR(N32="",AM32="","Small standard"=""),"",IF("Small standard"="Small standard",IF(N32&gt;SS_MAX,"",ROUND(INDEX(SS_FEES,SUMPRODUCT(--(SS_EDGES&lt;N32))+1,3+AM32)*(1+FUEL),4)),IF("Small standard"="Large standard",IF(N32&gt;LS_MAX,"",ROUND(IF(N32&lt;=OVER3_FROM,INDEX(LS_FEES,SUMPRODUCT(--(LS_EDGES&lt;N32))+1,3+AM32),INDEX(OVER3_BASE,1,3+AM32)+OVER3_PER4*CEILING((N32-OVER3_FROM)/4,1))*(1+FUEL),4)),""))))</f>
        <v/>
      </c>
      <c r="AX32" s="21" t="str">
        <f aca="false">IF(OR(AL32="",AH32=""),"",IF(OR(AH32="",AM32="",M32=""),"",IF(M32="Small standard",IF(AH32&gt;SS_MAX,"",ROUND(INDEX(SS_FEES,SUMPRODUCT(--(SS_EDGES&lt;AH32))+1,0+AM32)*(1+FUEL),4)),IF(M32="Large standard",IF(AH32&gt;LS_MAX,"",ROUND(IF(AH32&lt;=OVER3_FROM,INDEX(LS_FEES,SUMPRODUCT(--(LS_EDGES&lt;AH32))+1,0+AM32),INDEX(OVER3_BASE,1,0+AM32)+OVER3_PER4*CEILING((AH32-OVER3_FROM)/4,1))*(1+FUEL),4)),""))))</f>
        <v/>
      </c>
      <c r="AY32" s="21" t="str">
        <f aca="false">IF(OR(AL32="",AH32=""),"",IF(OR(AH32="",AM32="",M32=""),"",IF(M32="Small standard",IF(AH32&gt;SS_MAX,"",ROUND(INDEX(SS_FEES,SUMPRODUCT(--(SS_EDGES&lt;AH32))+1,3+AM32)*(1+FUEL),4)),IF(M32="Large standard",IF(AH32&gt;LS_MAX,"",ROUND(IF(AH32&lt;=OVER3_FROM,INDEX(LS_FEES,SUMPRODUCT(--(LS_EDGES&lt;AH32))+1,3+AM32),INDEX(OVER3_BASE,1,3+AM32)+OVER3_PER4*CEILING((AH32-OVER3_FROM)/4,1))*(1+FUEL),4)),""))))</f>
        <v/>
      </c>
      <c r="AZ32" s="24" t="str">
        <f aca="false">IF(OR(J32="",J32&lt;1),"",ROUND(IFERROR(INDEX(CAT_SCALE,MATCH(D32,CATS,0)),UC_DEFAULT)*IF(J32&gt;=UC_KNEE,10^(UC_A-UC_B*LOG10(J32)),10^(UC_A-UC_B*LOG10(UC_KNEE))*(UC_KNEE/J32)^UC_HEXP),1))</f>
        <v/>
      </c>
    </row>
    <row r="33" customFormat="false" ht="15" hidden="false" customHeight="false" outlineLevel="0" collapsed="false">
      <c r="A33" s="10"/>
      <c r="B33" s="10"/>
      <c r="C33" s="12"/>
      <c r="D33" s="10"/>
      <c r="E33" s="10"/>
      <c r="F33" s="10"/>
      <c r="G33" s="10"/>
      <c r="H33" s="10"/>
      <c r="I33" s="10"/>
      <c r="J33" s="10"/>
      <c r="K33" s="10"/>
      <c r="L33" s="12"/>
      <c r="M33" s="2" t="str">
        <f aca="false">IF(OR(N33="",AI33=""),"",IF(AND(N33&lt;=SS_MAX,AI33&lt;=SS_L,AJ33&lt;=SS_M,AK33&lt;=SS_S),"Small standard",IF(AND(N33&lt;=LS_MAX,AI33&lt;=LS_L,AJ33&lt;=LS_M,AK33&lt;=LS_S),"Large standard","Oversize")))</f>
        <v/>
      </c>
      <c r="N33" s="16" t="str">
        <f aca="false">IF(AH33="","",IF(AL33="",AH33,MAX(AH33,AL33)))</f>
        <v/>
      </c>
      <c r="O33" s="21" t="str">
        <f aca="false">IF(OR(N33="",AM33="",M33=""),"",IF(M33="Small standard",IF(N33&gt;SS_MAX,"",ROUND(INDEX(SS_FEES,SUMPRODUCT(--(SS_EDGES&lt;N33))+1,0+AM33)*(1+FUEL),4)),IF(M33="Large standard",IF(N33&gt;LS_MAX,"",ROUND(IF(N33&lt;=OVER3_FROM,INDEX(LS_FEES,SUMPRODUCT(--(LS_EDGES&lt;N33))+1,0+AM33),INDEX(OVER3_BASE,1,0+AM33)+OVER3_PER4*CEILING((N33-OVER3_FROM)/4,1))*(1+FUEL),4)),"")))</f>
        <v/>
      </c>
      <c r="P33" s="21" t="str">
        <f aca="false">IF(OR(N33="",AM33="",M33=""),"",IF(M33="Small standard",IF(N33&gt;SS_MAX,"",ROUND(INDEX(SS_FEES,SUMPRODUCT(--(SS_EDGES&lt;N33))+1,3+AM33)*(1+FUEL),4)),IF(M33="Large standard",IF(N33&gt;LS_MAX,"",ROUND(IF(N33&lt;=OVER3_FROM,INDEX(LS_FEES,SUMPRODUCT(--(LS_EDGES&lt;N33))+1,3+AM33),INDEX(OVER3_BASE,1,3+AM33)+OVER3_PER4*CEILING((N33-OVER3_FROM)/4,1))*(1+FUEL),4)),"")))</f>
        <v/>
      </c>
      <c r="Q33" s="20" t="str">
        <f aca="true">IF(OR(L33="",O33=""),"",ROUND(L33-IF(AND(TODAY()&gt;=PEAK_FROM,TODAY()&lt;=PEAK_TO),P33,O33),2))</f>
        <v/>
      </c>
      <c r="R33" s="16" t="str">
        <f aca="false">IF(N33="","",IF(M33="Small standard",IF(SUMPRODUCT(--(SS_EDGES&lt;N33))=0,"",INDEX(SS_EDGES,SUMPRODUCT(--(SS_EDGES&lt;N33)))),IF(M33="Large standard",IF(N33&gt;OVER3_FROM,OVER3_FROM+4*(CEILING((N33-OVER3_FROM)/4,1)-1),IF(SUMPRODUCT(--(LS_EDGES&lt;N33))=0,"",INDEX(LS_EDGES,SUMPRODUCT(--(LS_EDGES&lt;N33))))),"")))</f>
        <v/>
      </c>
      <c r="S33" s="22" t="str">
        <f aca="false">IF(R33="","",ROUND(N33-R33,3))</f>
        <v/>
      </c>
      <c r="T33" s="21" t="str">
        <f aca="false">IF(OR(R33="",O33="",AO33=""),"",IF(S33&gt;MAX_SHAVE,"",IF(ROUND(O33-AO33,4)&lt;MIN_UNIT,"",ROUND(O33-AO33,4))))</f>
        <v/>
      </c>
      <c r="U33" s="21" t="str">
        <f aca="false">IF(OR(AQ33="",O33=""),"",IF(ROUND(ROUND(O33-AQ33,4)-AS33,4)&lt;=MIN_UNIT,"",ROUND(ROUND(O33-AQ33,4)-AS33,4)))</f>
        <v/>
      </c>
      <c r="V33" s="21" t="str">
        <f aca="false">IF(OR(AV33="",O33=""),"",IF(AND(AT33=1,AU33&lt;=MAX_ENV),IF(ROUND(O33-AV33,4)&lt;MIN_UNIT,"",ROUND(O33-AV33,4)),""))</f>
        <v/>
      </c>
      <c r="W33" s="21" t="str">
        <f aca="false">IF(OR(AX33="",O33=""),"",IF(AL33&gt;=AH33*MIN_DIM_RATIO,IF(ROUND(O33-AX33,4)&lt;MIN_UNIT,"",ROUND(O33-AX33,4)),""))</f>
        <v/>
      </c>
      <c r="X33" s="21" t="str">
        <f aca="false">IF(OR(R33="",P33="",AP33=""),"",IF(S33&gt;MAX_SHAVE,"",IF(ROUND(P33-AP33,4)&lt;MIN_UNIT,"",ROUND(P33-AP33,4))))</f>
        <v/>
      </c>
      <c r="Y33" s="21" t="str">
        <f aca="false">IF(OR(AR33="",P33=""),"",IF(ROUND(ROUND(P33-AR33,4)-AS33,4)&lt;=MIN_UNIT,"",ROUND(ROUND(P33-AR33,4)-AS33,4)))</f>
        <v/>
      </c>
      <c r="Z33" s="21" t="str">
        <f aca="false">IF(OR(AW33="",P33=""),"",IF(AND(AT33=1,AU33&lt;=MAX_ENV),IF(ROUND(P33-AW33,4)&lt;MIN_UNIT,"",ROUND(P33-AW33,4)),""))</f>
        <v/>
      </c>
      <c r="AA33" s="21" t="str">
        <f aca="false">IF(OR(AY33="",P33=""),"",IF(AL33&gt;=AH33*MIN_DIM_RATIO,IF(ROUND(P33-AY33,4)&lt;MIN_UNIT,"",ROUND(P33-AY33,4)),""))</f>
        <v/>
      </c>
      <c r="AB33" s="2" t="str">
        <f aca="false">IF(COUNT(T33:W33)=0,"",CHOOSE(MATCH(MAX(T33:W33),T33:W33,0),"Weight","Price","Size tier","Box"))</f>
        <v/>
      </c>
      <c r="AC33" s="24" t="str">
        <f aca="false">IF(K33&lt;&gt;"",K33,AZ33)</f>
        <v/>
      </c>
      <c r="AD33" s="25" t="str">
        <f aca="false">IF(OR(AB33="",AC33=""),"",ROUND(AC33*IF(K33&lt;&gt;"",1,U_LOW)*((12-PEAK_MONTHS)*MAX(T33:W33)+PEAK_MONTHS*N(INDEX(X33:AA33,MATCH(MAX(T33:W33),T33:W33,0)))),0))</f>
        <v/>
      </c>
      <c r="AE33" s="25" t="str">
        <f aca="false">IF(OR(AB33="",AC33=""),"",ROUND(AC33*IF(K33&lt;&gt;"",1,U_HIGH)*((12-PEAK_MONTHS)*MAX(T33:W33)+PEAK_MONTHS*N(INDEX(X33:AA33,MATCH(MAX(T33:W33),T33:W33,0)))),0))</f>
        <v/>
      </c>
      <c r="AF33" s="18" t="str">
        <f aca="false">IF(AD33="","",RANK(AD33,$AD$7:$AD$506))</f>
        <v/>
      </c>
      <c r="AH33" s="16" t="str">
        <f aca="false">IF(E33&lt;&gt;"",E33,IF(F33&lt;&gt;"",ROUND(F33*16,3),""))</f>
        <v/>
      </c>
      <c r="AI33" s="16" t="str">
        <f aca="false">IF(COUNT(G33:I33)&lt;3,"",ROUND(LARGE(G33:I33,1),2))</f>
        <v/>
      </c>
      <c r="AJ33" s="16" t="str">
        <f aca="false">IF(COUNT(G33:I33)&lt;3,"",ROUND(LARGE(G33:I33,2),2))</f>
        <v/>
      </c>
      <c r="AK33" s="16" t="str">
        <f aca="false">IF(COUNT(G33:I33)&lt;3,"",ROUND(SMALL(G33:I33,1),2))</f>
        <v/>
      </c>
      <c r="AL33" s="16" t="str">
        <f aca="false">IF(AI33="","",IF(AI33*AJ33*AK33&lt;DIM_MIN_CUIN,"",ROUND(AI33*AJ33*AK33/DIM_DIV*16,2)))</f>
        <v/>
      </c>
      <c r="AM33" s="18" t="str">
        <f aca="false">IF(C33="","",IF(C33&lt;BAND_LO,1,IF(C33&lt;=BAND_HI,2,3)))</f>
        <v/>
      </c>
      <c r="AN33" s="19" t="str">
        <f aca="false">IF(C33="","",IFERROR(INDEX(CAT_REF,MATCH(D33,CATS,0)),REF_DEFAULT))</f>
        <v/>
      </c>
      <c r="AO33" s="21" t="str">
        <f aca="false">IF(OR(R33="",AM33="",M33=""),"",IF(M33="Small standard",IF(R33&gt;SS_MAX,"",ROUND(INDEX(SS_FEES,SUMPRODUCT(--(SS_EDGES&lt;R33))+1,0+AM33)*(1+FUEL),4)),IF(M33="Large standard",IF(R33&gt;LS_MAX,"",ROUND(IF(R33&lt;=OVER3_FROM,INDEX(LS_FEES,SUMPRODUCT(--(LS_EDGES&lt;R33))+1,0+AM33),INDEX(OVER3_BASE,1,0+AM33)+OVER3_PER4*CEILING((R33-OVER3_FROM)/4,1))*(1+FUEL),4)),"")))</f>
        <v/>
      </c>
      <c r="AP33" s="21" t="str">
        <f aca="false">IF(OR(R33="",AM33="",M33=""),"",IF(M33="Small standard",IF(R33&gt;SS_MAX,"",ROUND(INDEX(SS_FEES,SUMPRODUCT(--(SS_EDGES&lt;R33))+1,3+AM33)*(1+FUEL),4)),IF(M33="Large standard",IF(R33&gt;LS_MAX,"",ROUND(IF(R33&lt;=OVER3_FROM,INDEX(LS_FEES,SUMPRODUCT(--(LS_EDGES&lt;R33))+1,3+AM33),INDEX(OVER3_BASE,1,3+AM33)+OVER3_PER4*CEILING((R33-OVER3_FROM)/4,1))*(1+FUEL),4)),"")))</f>
        <v/>
      </c>
      <c r="AQ33" s="21" t="str">
        <f aca="false">IF(OR(AM33="",AM33=1),"",IF(OR(N33="",(AM33-1)="",M33=""),"",IF(M33="Small standard",IF(N33&gt;SS_MAX,"",ROUND(INDEX(SS_FEES,SUMPRODUCT(--(SS_EDGES&lt;N33))+1,0+(AM33-1))*(1+FUEL),4)),IF(M33="Large standard",IF(N33&gt;LS_MAX,"",ROUND(IF(N33&lt;=OVER3_FROM,INDEX(LS_FEES,SUMPRODUCT(--(LS_EDGES&lt;N33))+1,0+(AM33-1)),INDEX(OVER3_BASE,1,0+(AM33-1))+OVER3_PER4*CEILING((N33-OVER3_FROM)/4,1))*(1+FUEL),4)),""))))</f>
        <v/>
      </c>
      <c r="AR33" s="21" t="str">
        <f aca="false">IF(OR(AM33="",AM33=1),"",IF(OR(N33="",(AM33-1)="",M33=""),"",IF(M33="Small standard",IF(N33&gt;SS_MAX,"",ROUND(INDEX(SS_FEES,SUMPRODUCT(--(SS_EDGES&lt;N33))+1,3+(AM33-1))*(1+FUEL),4)),IF(M33="Large standard",IF(N33&gt;LS_MAX,"",ROUND(IF(N33&lt;=OVER3_FROM,INDEX(LS_FEES,SUMPRODUCT(--(LS_EDGES&lt;N33))+1,3+(AM33-1)),INDEX(OVER3_BASE,1,3+(AM33-1))+OVER3_PER4*CEILING((N33-OVER3_FROM)/4,1))*(1+FUEL),4)),""))))</f>
        <v/>
      </c>
      <c r="AS33" s="21" t="str">
        <f aca="false">IF(OR(AM33="",AM33=1),"",(C33-(IF(AM33=2,BAND_LO,BAND_HI)-0.01))*(1-AN33))</f>
        <v/>
      </c>
      <c r="AT33" s="18" t="str">
        <f aca="false">IF(AI33="","",(AI33&gt;SS_L)+(AJ33&gt;SS_M)+(AK33&gt;SS_S))</f>
        <v/>
      </c>
      <c r="AU33" s="23" t="str">
        <f aca="false">IF(OR(AT33="",AT33&lt;&gt;1),"",MAX(AI33/SS_L,AJ33/SS_M,AK33/SS_S))</f>
        <v/>
      </c>
      <c r="AV33" s="21" t="str">
        <f aca="false">IF(OR(M33&lt;&gt;"Large standard",N33="",N33&gt;SS_MAX),"",IF(OR(N33="",AM33="","Small standard"=""),"",IF("Small standard"="Small standard",IF(N33&gt;SS_MAX,"",ROUND(INDEX(SS_FEES,SUMPRODUCT(--(SS_EDGES&lt;N33))+1,0+AM33)*(1+FUEL),4)),IF("Small standard"="Large standard",IF(N33&gt;LS_MAX,"",ROUND(IF(N33&lt;=OVER3_FROM,INDEX(LS_FEES,SUMPRODUCT(--(LS_EDGES&lt;N33))+1,0+AM33),INDEX(OVER3_BASE,1,0+AM33)+OVER3_PER4*CEILING((N33-OVER3_FROM)/4,1))*(1+FUEL),4)),""))))</f>
        <v/>
      </c>
      <c r="AW33" s="21" t="str">
        <f aca="false">IF(OR(M33&lt;&gt;"Large standard",N33="",N33&gt;SS_MAX),"",IF(OR(N33="",AM33="","Small standard"=""),"",IF("Small standard"="Small standard",IF(N33&gt;SS_MAX,"",ROUND(INDEX(SS_FEES,SUMPRODUCT(--(SS_EDGES&lt;N33))+1,3+AM33)*(1+FUEL),4)),IF("Small standard"="Large standard",IF(N33&gt;LS_MAX,"",ROUND(IF(N33&lt;=OVER3_FROM,INDEX(LS_FEES,SUMPRODUCT(--(LS_EDGES&lt;N33))+1,3+AM33),INDEX(OVER3_BASE,1,3+AM33)+OVER3_PER4*CEILING((N33-OVER3_FROM)/4,1))*(1+FUEL),4)),""))))</f>
        <v/>
      </c>
      <c r="AX33" s="21" t="str">
        <f aca="false">IF(OR(AL33="",AH33=""),"",IF(OR(AH33="",AM33="",M33=""),"",IF(M33="Small standard",IF(AH33&gt;SS_MAX,"",ROUND(INDEX(SS_FEES,SUMPRODUCT(--(SS_EDGES&lt;AH33))+1,0+AM33)*(1+FUEL),4)),IF(M33="Large standard",IF(AH33&gt;LS_MAX,"",ROUND(IF(AH33&lt;=OVER3_FROM,INDEX(LS_FEES,SUMPRODUCT(--(LS_EDGES&lt;AH33))+1,0+AM33),INDEX(OVER3_BASE,1,0+AM33)+OVER3_PER4*CEILING((AH33-OVER3_FROM)/4,1))*(1+FUEL),4)),""))))</f>
        <v/>
      </c>
      <c r="AY33" s="21" t="str">
        <f aca="false">IF(OR(AL33="",AH33=""),"",IF(OR(AH33="",AM33="",M33=""),"",IF(M33="Small standard",IF(AH33&gt;SS_MAX,"",ROUND(INDEX(SS_FEES,SUMPRODUCT(--(SS_EDGES&lt;AH33))+1,3+AM33)*(1+FUEL),4)),IF(M33="Large standard",IF(AH33&gt;LS_MAX,"",ROUND(IF(AH33&lt;=OVER3_FROM,INDEX(LS_FEES,SUMPRODUCT(--(LS_EDGES&lt;AH33))+1,3+AM33),INDEX(OVER3_BASE,1,3+AM33)+OVER3_PER4*CEILING((AH33-OVER3_FROM)/4,1))*(1+FUEL),4)),""))))</f>
        <v/>
      </c>
      <c r="AZ33" s="24" t="str">
        <f aca="false">IF(OR(J33="",J33&lt;1),"",ROUND(IFERROR(INDEX(CAT_SCALE,MATCH(D33,CATS,0)),UC_DEFAULT)*IF(J33&gt;=UC_KNEE,10^(UC_A-UC_B*LOG10(J33)),10^(UC_A-UC_B*LOG10(UC_KNEE))*(UC_KNEE/J33)^UC_HEXP),1))</f>
        <v/>
      </c>
    </row>
    <row r="34" customFormat="false" ht="15" hidden="false" customHeight="false" outlineLevel="0" collapsed="false">
      <c r="A34" s="10"/>
      <c r="B34" s="10"/>
      <c r="C34" s="12"/>
      <c r="D34" s="10"/>
      <c r="E34" s="10"/>
      <c r="F34" s="10"/>
      <c r="G34" s="10"/>
      <c r="H34" s="10"/>
      <c r="I34" s="10"/>
      <c r="J34" s="10"/>
      <c r="K34" s="10"/>
      <c r="L34" s="12"/>
      <c r="M34" s="2" t="str">
        <f aca="false">IF(OR(N34="",AI34=""),"",IF(AND(N34&lt;=SS_MAX,AI34&lt;=SS_L,AJ34&lt;=SS_M,AK34&lt;=SS_S),"Small standard",IF(AND(N34&lt;=LS_MAX,AI34&lt;=LS_L,AJ34&lt;=LS_M,AK34&lt;=LS_S),"Large standard","Oversize")))</f>
        <v/>
      </c>
      <c r="N34" s="16" t="str">
        <f aca="false">IF(AH34="","",IF(AL34="",AH34,MAX(AH34,AL34)))</f>
        <v/>
      </c>
      <c r="O34" s="21" t="str">
        <f aca="false">IF(OR(N34="",AM34="",M34=""),"",IF(M34="Small standard",IF(N34&gt;SS_MAX,"",ROUND(INDEX(SS_FEES,SUMPRODUCT(--(SS_EDGES&lt;N34))+1,0+AM34)*(1+FUEL),4)),IF(M34="Large standard",IF(N34&gt;LS_MAX,"",ROUND(IF(N34&lt;=OVER3_FROM,INDEX(LS_FEES,SUMPRODUCT(--(LS_EDGES&lt;N34))+1,0+AM34),INDEX(OVER3_BASE,1,0+AM34)+OVER3_PER4*CEILING((N34-OVER3_FROM)/4,1))*(1+FUEL),4)),"")))</f>
        <v/>
      </c>
      <c r="P34" s="21" t="str">
        <f aca="false">IF(OR(N34="",AM34="",M34=""),"",IF(M34="Small standard",IF(N34&gt;SS_MAX,"",ROUND(INDEX(SS_FEES,SUMPRODUCT(--(SS_EDGES&lt;N34))+1,3+AM34)*(1+FUEL),4)),IF(M34="Large standard",IF(N34&gt;LS_MAX,"",ROUND(IF(N34&lt;=OVER3_FROM,INDEX(LS_FEES,SUMPRODUCT(--(LS_EDGES&lt;N34))+1,3+AM34),INDEX(OVER3_BASE,1,3+AM34)+OVER3_PER4*CEILING((N34-OVER3_FROM)/4,1))*(1+FUEL),4)),"")))</f>
        <v/>
      </c>
      <c r="Q34" s="20" t="str">
        <f aca="true">IF(OR(L34="",O34=""),"",ROUND(L34-IF(AND(TODAY()&gt;=PEAK_FROM,TODAY()&lt;=PEAK_TO),P34,O34),2))</f>
        <v/>
      </c>
      <c r="R34" s="16" t="str">
        <f aca="false">IF(N34="","",IF(M34="Small standard",IF(SUMPRODUCT(--(SS_EDGES&lt;N34))=0,"",INDEX(SS_EDGES,SUMPRODUCT(--(SS_EDGES&lt;N34)))),IF(M34="Large standard",IF(N34&gt;OVER3_FROM,OVER3_FROM+4*(CEILING((N34-OVER3_FROM)/4,1)-1),IF(SUMPRODUCT(--(LS_EDGES&lt;N34))=0,"",INDEX(LS_EDGES,SUMPRODUCT(--(LS_EDGES&lt;N34))))),"")))</f>
        <v/>
      </c>
      <c r="S34" s="22" t="str">
        <f aca="false">IF(R34="","",ROUND(N34-R34,3))</f>
        <v/>
      </c>
      <c r="T34" s="21" t="str">
        <f aca="false">IF(OR(R34="",O34="",AO34=""),"",IF(S34&gt;MAX_SHAVE,"",IF(ROUND(O34-AO34,4)&lt;MIN_UNIT,"",ROUND(O34-AO34,4))))</f>
        <v/>
      </c>
      <c r="U34" s="21" t="str">
        <f aca="false">IF(OR(AQ34="",O34=""),"",IF(ROUND(ROUND(O34-AQ34,4)-AS34,4)&lt;=MIN_UNIT,"",ROUND(ROUND(O34-AQ34,4)-AS34,4)))</f>
        <v/>
      </c>
      <c r="V34" s="21" t="str">
        <f aca="false">IF(OR(AV34="",O34=""),"",IF(AND(AT34=1,AU34&lt;=MAX_ENV),IF(ROUND(O34-AV34,4)&lt;MIN_UNIT,"",ROUND(O34-AV34,4)),""))</f>
        <v/>
      </c>
      <c r="W34" s="21" t="str">
        <f aca="false">IF(OR(AX34="",O34=""),"",IF(AL34&gt;=AH34*MIN_DIM_RATIO,IF(ROUND(O34-AX34,4)&lt;MIN_UNIT,"",ROUND(O34-AX34,4)),""))</f>
        <v/>
      </c>
      <c r="X34" s="21" t="str">
        <f aca="false">IF(OR(R34="",P34="",AP34=""),"",IF(S34&gt;MAX_SHAVE,"",IF(ROUND(P34-AP34,4)&lt;MIN_UNIT,"",ROUND(P34-AP34,4))))</f>
        <v/>
      </c>
      <c r="Y34" s="21" t="str">
        <f aca="false">IF(OR(AR34="",P34=""),"",IF(ROUND(ROUND(P34-AR34,4)-AS34,4)&lt;=MIN_UNIT,"",ROUND(ROUND(P34-AR34,4)-AS34,4)))</f>
        <v/>
      </c>
      <c r="Z34" s="21" t="str">
        <f aca="false">IF(OR(AW34="",P34=""),"",IF(AND(AT34=1,AU34&lt;=MAX_ENV),IF(ROUND(P34-AW34,4)&lt;MIN_UNIT,"",ROUND(P34-AW34,4)),""))</f>
        <v/>
      </c>
      <c r="AA34" s="21" t="str">
        <f aca="false">IF(OR(AY34="",P34=""),"",IF(AL34&gt;=AH34*MIN_DIM_RATIO,IF(ROUND(P34-AY34,4)&lt;MIN_UNIT,"",ROUND(P34-AY34,4)),""))</f>
        <v/>
      </c>
      <c r="AB34" s="2" t="str">
        <f aca="false">IF(COUNT(T34:W34)=0,"",CHOOSE(MATCH(MAX(T34:W34),T34:W34,0),"Weight","Price","Size tier","Box"))</f>
        <v/>
      </c>
      <c r="AC34" s="24" t="str">
        <f aca="false">IF(K34&lt;&gt;"",K34,AZ34)</f>
        <v/>
      </c>
      <c r="AD34" s="25" t="str">
        <f aca="false">IF(OR(AB34="",AC34=""),"",ROUND(AC34*IF(K34&lt;&gt;"",1,U_LOW)*((12-PEAK_MONTHS)*MAX(T34:W34)+PEAK_MONTHS*N(INDEX(X34:AA34,MATCH(MAX(T34:W34),T34:W34,0)))),0))</f>
        <v/>
      </c>
      <c r="AE34" s="25" t="str">
        <f aca="false">IF(OR(AB34="",AC34=""),"",ROUND(AC34*IF(K34&lt;&gt;"",1,U_HIGH)*((12-PEAK_MONTHS)*MAX(T34:W34)+PEAK_MONTHS*N(INDEX(X34:AA34,MATCH(MAX(T34:W34),T34:W34,0)))),0))</f>
        <v/>
      </c>
      <c r="AF34" s="18" t="str">
        <f aca="false">IF(AD34="","",RANK(AD34,$AD$7:$AD$506))</f>
        <v/>
      </c>
      <c r="AH34" s="16" t="str">
        <f aca="false">IF(E34&lt;&gt;"",E34,IF(F34&lt;&gt;"",ROUND(F34*16,3),""))</f>
        <v/>
      </c>
      <c r="AI34" s="16" t="str">
        <f aca="false">IF(COUNT(G34:I34)&lt;3,"",ROUND(LARGE(G34:I34,1),2))</f>
        <v/>
      </c>
      <c r="AJ34" s="16" t="str">
        <f aca="false">IF(COUNT(G34:I34)&lt;3,"",ROUND(LARGE(G34:I34,2),2))</f>
        <v/>
      </c>
      <c r="AK34" s="16" t="str">
        <f aca="false">IF(COUNT(G34:I34)&lt;3,"",ROUND(SMALL(G34:I34,1),2))</f>
        <v/>
      </c>
      <c r="AL34" s="16" t="str">
        <f aca="false">IF(AI34="","",IF(AI34*AJ34*AK34&lt;DIM_MIN_CUIN,"",ROUND(AI34*AJ34*AK34/DIM_DIV*16,2)))</f>
        <v/>
      </c>
      <c r="AM34" s="18" t="str">
        <f aca="false">IF(C34="","",IF(C34&lt;BAND_LO,1,IF(C34&lt;=BAND_HI,2,3)))</f>
        <v/>
      </c>
      <c r="AN34" s="19" t="str">
        <f aca="false">IF(C34="","",IFERROR(INDEX(CAT_REF,MATCH(D34,CATS,0)),REF_DEFAULT))</f>
        <v/>
      </c>
      <c r="AO34" s="21" t="str">
        <f aca="false">IF(OR(R34="",AM34="",M34=""),"",IF(M34="Small standard",IF(R34&gt;SS_MAX,"",ROUND(INDEX(SS_FEES,SUMPRODUCT(--(SS_EDGES&lt;R34))+1,0+AM34)*(1+FUEL),4)),IF(M34="Large standard",IF(R34&gt;LS_MAX,"",ROUND(IF(R34&lt;=OVER3_FROM,INDEX(LS_FEES,SUMPRODUCT(--(LS_EDGES&lt;R34))+1,0+AM34),INDEX(OVER3_BASE,1,0+AM34)+OVER3_PER4*CEILING((R34-OVER3_FROM)/4,1))*(1+FUEL),4)),"")))</f>
        <v/>
      </c>
      <c r="AP34" s="21" t="str">
        <f aca="false">IF(OR(R34="",AM34="",M34=""),"",IF(M34="Small standard",IF(R34&gt;SS_MAX,"",ROUND(INDEX(SS_FEES,SUMPRODUCT(--(SS_EDGES&lt;R34))+1,3+AM34)*(1+FUEL),4)),IF(M34="Large standard",IF(R34&gt;LS_MAX,"",ROUND(IF(R34&lt;=OVER3_FROM,INDEX(LS_FEES,SUMPRODUCT(--(LS_EDGES&lt;R34))+1,3+AM34),INDEX(OVER3_BASE,1,3+AM34)+OVER3_PER4*CEILING((R34-OVER3_FROM)/4,1))*(1+FUEL),4)),"")))</f>
        <v/>
      </c>
      <c r="AQ34" s="21" t="str">
        <f aca="false">IF(OR(AM34="",AM34=1),"",IF(OR(N34="",(AM34-1)="",M34=""),"",IF(M34="Small standard",IF(N34&gt;SS_MAX,"",ROUND(INDEX(SS_FEES,SUMPRODUCT(--(SS_EDGES&lt;N34))+1,0+(AM34-1))*(1+FUEL),4)),IF(M34="Large standard",IF(N34&gt;LS_MAX,"",ROUND(IF(N34&lt;=OVER3_FROM,INDEX(LS_FEES,SUMPRODUCT(--(LS_EDGES&lt;N34))+1,0+(AM34-1)),INDEX(OVER3_BASE,1,0+(AM34-1))+OVER3_PER4*CEILING((N34-OVER3_FROM)/4,1))*(1+FUEL),4)),""))))</f>
        <v/>
      </c>
      <c r="AR34" s="21" t="str">
        <f aca="false">IF(OR(AM34="",AM34=1),"",IF(OR(N34="",(AM34-1)="",M34=""),"",IF(M34="Small standard",IF(N34&gt;SS_MAX,"",ROUND(INDEX(SS_FEES,SUMPRODUCT(--(SS_EDGES&lt;N34))+1,3+(AM34-1))*(1+FUEL),4)),IF(M34="Large standard",IF(N34&gt;LS_MAX,"",ROUND(IF(N34&lt;=OVER3_FROM,INDEX(LS_FEES,SUMPRODUCT(--(LS_EDGES&lt;N34))+1,3+(AM34-1)),INDEX(OVER3_BASE,1,3+(AM34-1))+OVER3_PER4*CEILING((N34-OVER3_FROM)/4,1))*(1+FUEL),4)),""))))</f>
        <v/>
      </c>
      <c r="AS34" s="21" t="str">
        <f aca="false">IF(OR(AM34="",AM34=1),"",(C34-(IF(AM34=2,BAND_LO,BAND_HI)-0.01))*(1-AN34))</f>
        <v/>
      </c>
      <c r="AT34" s="18" t="str">
        <f aca="false">IF(AI34="","",(AI34&gt;SS_L)+(AJ34&gt;SS_M)+(AK34&gt;SS_S))</f>
        <v/>
      </c>
      <c r="AU34" s="23" t="str">
        <f aca="false">IF(OR(AT34="",AT34&lt;&gt;1),"",MAX(AI34/SS_L,AJ34/SS_M,AK34/SS_S))</f>
        <v/>
      </c>
      <c r="AV34" s="21" t="str">
        <f aca="false">IF(OR(M34&lt;&gt;"Large standard",N34="",N34&gt;SS_MAX),"",IF(OR(N34="",AM34="","Small standard"=""),"",IF("Small standard"="Small standard",IF(N34&gt;SS_MAX,"",ROUND(INDEX(SS_FEES,SUMPRODUCT(--(SS_EDGES&lt;N34))+1,0+AM34)*(1+FUEL),4)),IF("Small standard"="Large standard",IF(N34&gt;LS_MAX,"",ROUND(IF(N34&lt;=OVER3_FROM,INDEX(LS_FEES,SUMPRODUCT(--(LS_EDGES&lt;N34))+1,0+AM34),INDEX(OVER3_BASE,1,0+AM34)+OVER3_PER4*CEILING((N34-OVER3_FROM)/4,1))*(1+FUEL),4)),""))))</f>
        <v/>
      </c>
      <c r="AW34" s="21" t="str">
        <f aca="false">IF(OR(M34&lt;&gt;"Large standard",N34="",N34&gt;SS_MAX),"",IF(OR(N34="",AM34="","Small standard"=""),"",IF("Small standard"="Small standard",IF(N34&gt;SS_MAX,"",ROUND(INDEX(SS_FEES,SUMPRODUCT(--(SS_EDGES&lt;N34))+1,3+AM34)*(1+FUEL),4)),IF("Small standard"="Large standard",IF(N34&gt;LS_MAX,"",ROUND(IF(N34&lt;=OVER3_FROM,INDEX(LS_FEES,SUMPRODUCT(--(LS_EDGES&lt;N34))+1,3+AM34),INDEX(OVER3_BASE,1,3+AM34)+OVER3_PER4*CEILING((N34-OVER3_FROM)/4,1))*(1+FUEL),4)),""))))</f>
        <v/>
      </c>
      <c r="AX34" s="21" t="str">
        <f aca="false">IF(OR(AL34="",AH34=""),"",IF(OR(AH34="",AM34="",M34=""),"",IF(M34="Small standard",IF(AH34&gt;SS_MAX,"",ROUND(INDEX(SS_FEES,SUMPRODUCT(--(SS_EDGES&lt;AH34))+1,0+AM34)*(1+FUEL),4)),IF(M34="Large standard",IF(AH34&gt;LS_MAX,"",ROUND(IF(AH34&lt;=OVER3_FROM,INDEX(LS_FEES,SUMPRODUCT(--(LS_EDGES&lt;AH34))+1,0+AM34),INDEX(OVER3_BASE,1,0+AM34)+OVER3_PER4*CEILING((AH34-OVER3_FROM)/4,1))*(1+FUEL),4)),""))))</f>
        <v/>
      </c>
      <c r="AY34" s="21" t="str">
        <f aca="false">IF(OR(AL34="",AH34=""),"",IF(OR(AH34="",AM34="",M34=""),"",IF(M34="Small standard",IF(AH34&gt;SS_MAX,"",ROUND(INDEX(SS_FEES,SUMPRODUCT(--(SS_EDGES&lt;AH34))+1,3+AM34)*(1+FUEL),4)),IF(M34="Large standard",IF(AH34&gt;LS_MAX,"",ROUND(IF(AH34&lt;=OVER3_FROM,INDEX(LS_FEES,SUMPRODUCT(--(LS_EDGES&lt;AH34))+1,3+AM34),INDEX(OVER3_BASE,1,3+AM34)+OVER3_PER4*CEILING((AH34-OVER3_FROM)/4,1))*(1+FUEL),4)),""))))</f>
        <v/>
      </c>
      <c r="AZ34" s="24" t="str">
        <f aca="false">IF(OR(J34="",J34&lt;1),"",ROUND(IFERROR(INDEX(CAT_SCALE,MATCH(D34,CATS,0)),UC_DEFAULT)*IF(J34&gt;=UC_KNEE,10^(UC_A-UC_B*LOG10(J34)),10^(UC_A-UC_B*LOG10(UC_KNEE))*(UC_KNEE/J34)^UC_HEXP),1))</f>
        <v/>
      </c>
    </row>
    <row r="35" customFormat="false" ht="15" hidden="false" customHeight="false" outlineLevel="0" collapsed="false">
      <c r="A35" s="10"/>
      <c r="B35" s="10"/>
      <c r="C35" s="12"/>
      <c r="D35" s="10"/>
      <c r="E35" s="10"/>
      <c r="F35" s="10"/>
      <c r="G35" s="10"/>
      <c r="H35" s="10"/>
      <c r="I35" s="10"/>
      <c r="J35" s="10"/>
      <c r="K35" s="10"/>
      <c r="L35" s="12"/>
      <c r="M35" s="2" t="str">
        <f aca="false">IF(OR(N35="",AI35=""),"",IF(AND(N35&lt;=SS_MAX,AI35&lt;=SS_L,AJ35&lt;=SS_M,AK35&lt;=SS_S),"Small standard",IF(AND(N35&lt;=LS_MAX,AI35&lt;=LS_L,AJ35&lt;=LS_M,AK35&lt;=LS_S),"Large standard","Oversize")))</f>
        <v/>
      </c>
      <c r="N35" s="16" t="str">
        <f aca="false">IF(AH35="","",IF(AL35="",AH35,MAX(AH35,AL35)))</f>
        <v/>
      </c>
      <c r="O35" s="21" t="str">
        <f aca="false">IF(OR(N35="",AM35="",M35=""),"",IF(M35="Small standard",IF(N35&gt;SS_MAX,"",ROUND(INDEX(SS_FEES,SUMPRODUCT(--(SS_EDGES&lt;N35))+1,0+AM35)*(1+FUEL),4)),IF(M35="Large standard",IF(N35&gt;LS_MAX,"",ROUND(IF(N35&lt;=OVER3_FROM,INDEX(LS_FEES,SUMPRODUCT(--(LS_EDGES&lt;N35))+1,0+AM35),INDEX(OVER3_BASE,1,0+AM35)+OVER3_PER4*CEILING((N35-OVER3_FROM)/4,1))*(1+FUEL),4)),"")))</f>
        <v/>
      </c>
      <c r="P35" s="21" t="str">
        <f aca="false">IF(OR(N35="",AM35="",M35=""),"",IF(M35="Small standard",IF(N35&gt;SS_MAX,"",ROUND(INDEX(SS_FEES,SUMPRODUCT(--(SS_EDGES&lt;N35))+1,3+AM35)*(1+FUEL),4)),IF(M35="Large standard",IF(N35&gt;LS_MAX,"",ROUND(IF(N35&lt;=OVER3_FROM,INDEX(LS_FEES,SUMPRODUCT(--(LS_EDGES&lt;N35))+1,3+AM35),INDEX(OVER3_BASE,1,3+AM35)+OVER3_PER4*CEILING((N35-OVER3_FROM)/4,1))*(1+FUEL),4)),"")))</f>
        <v/>
      </c>
      <c r="Q35" s="20" t="str">
        <f aca="true">IF(OR(L35="",O35=""),"",ROUND(L35-IF(AND(TODAY()&gt;=PEAK_FROM,TODAY()&lt;=PEAK_TO),P35,O35),2))</f>
        <v/>
      </c>
      <c r="R35" s="16" t="str">
        <f aca="false">IF(N35="","",IF(M35="Small standard",IF(SUMPRODUCT(--(SS_EDGES&lt;N35))=0,"",INDEX(SS_EDGES,SUMPRODUCT(--(SS_EDGES&lt;N35)))),IF(M35="Large standard",IF(N35&gt;OVER3_FROM,OVER3_FROM+4*(CEILING((N35-OVER3_FROM)/4,1)-1),IF(SUMPRODUCT(--(LS_EDGES&lt;N35))=0,"",INDEX(LS_EDGES,SUMPRODUCT(--(LS_EDGES&lt;N35))))),"")))</f>
        <v/>
      </c>
      <c r="S35" s="22" t="str">
        <f aca="false">IF(R35="","",ROUND(N35-R35,3))</f>
        <v/>
      </c>
      <c r="T35" s="21" t="str">
        <f aca="false">IF(OR(R35="",O35="",AO35=""),"",IF(S35&gt;MAX_SHAVE,"",IF(ROUND(O35-AO35,4)&lt;MIN_UNIT,"",ROUND(O35-AO35,4))))</f>
        <v/>
      </c>
      <c r="U35" s="21" t="str">
        <f aca="false">IF(OR(AQ35="",O35=""),"",IF(ROUND(ROUND(O35-AQ35,4)-AS35,4)&lt;=MIN_UNIT,"",ROUND(ROUND(O35-AQ35,4)-AS35,4)))</f>
        <v/>
      </c>
      <c r="V35" s="21" t="str">
        <f aca="false">IF(OR(AV35="",O35=""),"",IF(AND(AT35=1,AU35&lt;=MAX_ENV),IF(ROUND(O35-AV35,4)&lt;MIN_UNIT,"",ROUND(O35-AV35,4)),""))</f>
        <v/>
      </c>
      <c r="W35" s="21" t="str">
        <f aca="false">IF(OR(AX35="",O35=""),"",IF(AL35&gt;=AH35*MIN_DIM_RATIO,IF(ROUND(O35-AX35,4)&lt;MIN_UNIT,"",ROUND(O35-AX35,4)),""))</f>
        <v/>
      </c>
      <c r="X35" s="21" t="str">
        <f aca="false">IF(OR(R35="",P35="",AP35=""),"",IF(S35&gt;MAX_SHAVE,"",IF(ROUND(P35-AP35,4)&lt;MIN_UNIT,"",ROUND(P35-AP35,4))))</f>
        <v/>
      </c>
      <c r="Y35" s="21" t="str">
        <f aca="false">IF(OR(AR35="",P35=""),"",IF(ROUND(ROUND(P35-AR35,4)-AS35,4)&lt;=MIN_UNIT,"",ROUND(ROUND(P35-AR35,4)-AS35,4)))</f>
        <v/>
      </c>
      <c r="Z35" s="21" t="str">
        <f aca="false">IF(OR(AW35="",P35=""),"",IF(AND(AT35=1,AU35&lt;=MAX_ENV),IF(ROUND(P35-AW35,4)&lt;MIN_UNIT,"",ROUND(P35-AW35,4)),""))</f>
        <v/>
      </c>
      <c r="AA35" s="21" t="str">
        <f aca="false">IF(OR(AY35="",P35=""),"",IF(AL35&gt;=AH35*MIN_DIM_RATIO,IF(ROUND(P35-AY35,4)&lt;MIN_UNIT,"",ROUND(P35-AY35,4)),""))</f>
        <v/>
      </c>
      <c r="AB35" s="2" t="str">
        <f aca="false">IF(COUNT(T35:W35)=0,"",CHOOSE(MATCH(MAX(T35:W35),T35:W35,0),"Weight","Price","Size tier","Box"))</f>
        <v/>
      </c>
      <c r="AC35" s="24" t="str">
        <f aca="false">IF(K35&lt;&gt;"",K35,AZ35)</f>
        <v/>
      </c>
      <c r="AD35" s="25" t="str">
        <f aca="false">IF(OR(AB35="",AC35=""),"",ROUND(AC35*IF(K35&lt;&gt;"",1,U_LOW)*((12-PEAK_MONTHS)*MAX(T35:W35)+PEAK_MONTHS*N(INDEX(X35:AA35,MATCH(MAX(T35:W35),T35:W35,0)))),0))</f>
        <v/>
      </c>
      <c r="AE35" s="25" t="str">
        <f aca="false">IF(OR(AB35="",AC35=""),"",ROUND(AC35*IF(K35&lt;&gt;"",1,U_HIGH)*((12-PEAK_MONTHS)*MAX(T35:W35)+PEAK_MONTHS*N(INDEX(X35:AA35,MATCH(MAX(T35:W35),T35:W35,0)))),0))</f>
        <v/>
      </c>
      <c r="AF35" s="18" t="str">
        <f aca="false">IF(AD35="","",RANK(AD35,$AD$7:$AD$506))</f>
        <v/>
      </c>
      <c r="AH35" s="16" t="str">
        <f aca="false">IF(E35&lt;&gt;"",E35,IF(F35&lt;&gt;"",ROUND(F35*16,3),""))</f>
        <v/>
      </c>
      <c r="AI35" s="16" t="str">
        <f aca="false">IF(COUNT(G35:I35)&lt;3,"",ROUND(LARGE(G35:I35,1),2))</f>
        <v/>
      </c>
      <c r="AJ35" s="16" t="str">
        <f aca="false">IF(COUNT(G35:I35)&lt;3,"",ROUND(LARGE(G35:I35,2),2))</f>
        <v/>
      </c>
      <c r="AK35" s="16" t="str">
        <f aca="false">IF(COUNT(G35:I35)&lt;3,"",ROUND(SMALL(G35:I35,1),2))</f>
        <v/>
      </c>
      <c r="AL35" s="16" t="str">
        <f aca="false">IF(AI35="","",IF(AI35*AJ35*AK35&lt;DIM_MIN_CUIN,"",ROUND(AI35*AJ35*AK35/DIM_DIV*16,2)))</f>
        <v/>
      </c>
      <c r="AM35" s="18" t="str">
        <f aca="false">IF(C35="","",IF(C35&lt;BAND_LO,1,IF(C35&lt;=BAND_HI,2,3)))</f>
        <v/>
      </c>
      <c r="AN35" s="19" t="str">
        <f aca="false">IF(C35="","",IFERROR(INDEX(CAT_REF,MATCH(D35,CATS,0)),REF_DEFAULT))</f>
        <v/>
      </c>
      <c r="AO35" s="21" t="str">
        <f aca="false">IF(OR(R35="",AM35="",M35=""),"",IF(M35="Small standard",IF(R35&gt;SS_MAX,"",ROUND(INDEX(SS_FEES,SUMPRODUCT(--(SS_EDGES&lt;R35))+1,0+AM35)*(1+FUEL),4)),IF(M35="Large standard",IF(R35&gt;LS_MAX,"",ROUND(IF(R35&lt;=OVER3_FROM,INDEX(LS_FEES,SUMPRODUCT(--(LS_EDGES&lt;R35))+1,0+AM35),INDEX(OVER3_BASE,1,0+AM35)+OVER3_PER4*CEILING((R35-OVER3_FROM)/4,1))*(1+FUEL),4)),"")))</f>
        <v/>
      </c>
      <c r="AP35" s="21" t="str">
        <f aca="false">IF(OR(R35="",AM35="",M35=""),"",IF(M35="Small standard",IF(R35&gt;SS_MAX,"",ROUND(INDEX(SS_FEES,SUMPRODUCT(--(SS_EDGES&lt;R35))+1,3+AM35)*(1+FUEL),4)),IF(M35="Large standard",IF(R35&gt;LS_MAX,"",ROUND(IF(R35&lt;=OVER3_FROM,INDEX(LS_FEES,SUMPRODUCT(--(LS_EDGES&lt;R35))+1,3+AM35),INDEX(OVER3_BASE,1,3+AM35)+OVER3_PER4*CEILING((R35-OVER3_FROM)/4,1))*(1+FUEL),4)),"")))</f>
        <v/>
      </c>
      <c r="AQ35" s="21" t="str">
        <f aca="false">IF(OR(AM35="",AM35=1),"",IF(OR(N35="",(AM35-1)="",M35=""),"",IF(M35="Small standard",IF(N35&gt;SS_MAX,"",ROUND(INDEX(SS_FEES,SUMPRODUCT(--(SS_EDGES&lt;N35))+1,0+(AM35-1))*(1+FUEL),4)),IF(M35="Large standard",IF(N35&gt;LS_MAX,"",ROUND(IF(N35&lt;=OVER3_FROM,INDEX(LS_FEES,SUMPRODUCT(--(LS_EDGES&lt;N35))+1,0+(AM35-1)),INDEX(OVER3_BASE,1,0+(AM35-1))+OVER3_PER4*CEILING((N35-OVER3_FROM)/4,1))*(1+FUEL),4)),""))))</f>
        <v/>
      </c>
      <c r="AR35" s="21" t="str">
        <f aca="false">IF(OR(AM35="",AM35=1),"",IF(OR(N35="",(AM35-1)="",M35=""),"",IF(M35="Small standard",IF(N35&gt;SS_MAX,"",ROUND(INDEX(SS_FEES,SUMPRODUCT(--(SS_EDGES&lt;N35))+1,3+(AM35-1))*(1+FUEL),4)),IF(M35="Large standard",IF(N35&gt;LS_MAX,"",ROUND(IF(N35&lt;=OVER3_FROM,INDEX(LS_FEES,SUMPRODUCT(--(LS_EDGES&lt;N35))+1,3+(AM35-1)),INDEX(OVER3_BASE,1,3+(AM35-1))+OVER3_PER4*CEILING((N35-OVER3_FROM)/4,1))*(1+FUEL),4)),""))))</f>
        <v/>
      </c>
      <c r="AS35" s="21" t="str">
        <f aca="false">IF(OR(AM35="",AM35=1),"",(C35-(IF(AM35=2,BAND_LO,BAND_HI)-0.01))*(1-AN35))</f>
        <v/>
      </c>
      <c r="AT35" s="18" t="str">
        <f aca="false">IF(AI35="","",(AI35&gt;SS_L)+(AJ35&gt;SS_M)+(AK35&gt;SS_S))</f>
        <v/>
      </c>
      <c r="AU35" s="23" t="str">
        <f aca="false">IF(OR(AT35="",AT35&lt;&gt;1),"",MAX(AI35/SS_L,AJ35/SS_M,AK35/SS_S))</f>
        <v/>
      </c>
      <c r="AV35" s="21" t="str">
        <f aca="false">IF(OR(M35&lt;&gt;"Large standard",N35="",N35&gt;SS_MAX),"",IF(OR(N35="",AM35="","Small standard"=""),"",IF("Small standard"="Small standard",IF(N35&gt;SS_MAX,"",ROUND(INDEX(SS_FEES,SUMPRODUCT(--(SS_EDGES&lt;N35))+1,0+AM35)*(1+FUEL),4)),IF("Small standard"="Large standard",IF(N35&gt;LS_MAX,"",ROUND(IF(N35&lt;=OVER3_FROM,INDEX(LS_FEES,SUMPRODUCT(--(LS_EDGES&lt;N35))+1,0+AM35),INDEX(OVER3_BASE,1,0+AM35)+OVER3_PER4*CEILING((N35-OVER3_FROM)/4,1))*(1+FUEL),4)),""))))</f>
        <v/>
      </c>
      <c r="AW35" s="21" t="str">
        <f aca="false">IF(OR(M35&lt;&gt;"Large standard",N35="",N35&gt;SS_MAX),"",IF(OR(N35="",AM35="","Small standard"=""),"",IF("Small standard"="Small standard",IF(N35&gt;SS_MAX,"",ROUND(INDEX(SS_FEES,SUMPRODUCT(--(SS_EDGES&lt;N35))+1,3+AM35)*(1+FUEL),4)),IF("Small standard"="Large standard",IF(N35&gt;LS_MAX,"",ROUND(IF(N35&lt;=OVER3_FROM,INDEX(LS_FEES,SUMPRODUCT(--(LS_EDGES&lt;N35))+1,3+AM35),INDEX(OVER3_BASE,1,3+AM35)+OVER3_PER4*CEILING((N35-OVER3_FROM)/4,1))*(1+FUEL),4)),""))))</f>
        <v/>
      </c>
      <c r="AX35" s="21" t="str">
        <f aca="false">IF(OR(AL35="",AH35=""),"",IF(OR(AH35="",AM35="",M35=""),"",IF(M35="Small standard",IF(AH35&gt;SS_MAX,"",ROUND(INDEX(SS_FEES,SUMPRODUCT(--(SS_EDGES&lt;AH35))+1,0+AM35)*(1+FUEL),4)),IF(M35="Large standard",IF(AH35&gt;LS_MAX,"",ROUND(IF(AH35&lt;=OVER3_FROM,INDEX(LS_FEES,SUMPRODUCT(--(LS_EDGES&lt;AH35))+1,0+AM35),INDEX(OVER3_BASE,1,0+AM35)+OVER3_PER4*CEILING((AH35-OVER3_FROM)/4,1))*(1+FUEL),4)),""))))</f>
        <v/>
      </c>
      <c r="AY35" s="21" t="str">
        <f aca="false">IF(OR(AL35="",AH35=""),"",IF(OR(AH35="",AM35="",M35=""),"",IF(M35="Small standard",IF(AH35&gt;SS_MAX,"",ROUND(INDEX(SS_FEES,SUMPRODUCT(--(SS_EDGES&lt;AH35))+1,3+AM35)*(1+FUEL),4)),IF(M35="Large standard",IF(AH35&gt;LS_MAX,"",ROUND(IF(AH35&lt;=OVER3_FROM,INDEX(LS_FEES,SUMPRODUCT(--(LS_EDGES&lt;AH35))+1,3+AM35),INDEX(OVER3_BASE,1,3+AM35)+OVER3_PER4*CEILING((AH35-OVER3_FROM)/4,1))*(1+FUEL),4)),""))))</f>
        <v/>
      </c>
      <c r="AZ35" s="24" t="str">
        <f aca="false">IF(OR(J35="",J35&lt;1),"",ROUND(IFERROR(INDEX(CAT_SCALE,MATCH(D35,CATS,0)),UC_DEFAULT)*IF(J35&gt;=UC_KNEE,10^(UC_A-UC_B*LOG10(J35)),10^(UC_A-UC_B*LOG10(UC_KNEE))*(UC_KNEE/J35)^UC_HEXP),1))</f>
        <v/>
      </c>
    </row>
    <row r="36" customFormat="false" ht="15" hidden="false" customHeight="false" outlineLevel="0" collapsed="false">
      <c r="A36" s="10"/>
      <c r="B36" s="10"/>
      <c r="C36" s="12"/>
      <c r="D36" s="10"/>
      <c r="E36" s="10"/>
      <c r="F36" s="10"/>
      <c r="G36" s="10"/>
      <c r="H36" s="10"/>
      <c r="I36" s="10"/>
      <c r="J36" s="10"/>
      <c r="K36" s="10"/>
      <c r="L36" s="12"/>
      <c r="M36" s="2" t="str">
        <f aca="false">IF(OR(N36="",AI36=""),"",IF(AND(N36&lt;=SS_MAX,AI36&lt;=SS_L,AJ36&lt;=SS_M,AK36&lt;=SS_S),"Small standard",IF(AND(N36&lt;=LS_MAX,AI36&lt;=LS_L,AJ36&lt;=LS_M,AK36&lt;=LS_S),"Large standard","Oversize")))</f>
        <v/>
      </c>
      <c r="N36" s="16" t="str">
        <f aca="false">IF(AH36="","",IF(AL36="",AH36,MAX(AH36,AL36)))</f>
        <v/>
      </c>
      <c r="O36" s="21" t="str">
        <f aca="false">IF(OR(N36="",AM36="",M36=""),"",IF(M36="Small standard",IF(N36&gt;SS_MAX,"",ROUND(INDEX(SS_FEES,SUMPRODUCT(--(SS_EDGES&lt;N36))+1,0+AM36)*(1+FUEL),4)),IF(M36="Large standard",IF(N36&gt;LS_MAX,"",ROUND(IF(N36&lt;=OVER3_FROM,INDEX(LS_FEES,SUMPRODUCT(--(LS_EDGES&lt;N36))+1,0+AM36),INDEX(OVER3_BASE,1,0+AM36)+OVER3_PER4*CEILING((N36-OVER3_FROM)/4,1))*(1+FUEL),4)),"")))</f>
        <v/>
      </c>
      <c r="P36" s="21" t="str">
        <f aca="false">IF(OR(N36="",AM36="",M36=""),"",IF(M36="Small standard",IF(N36&gt;SS_MAX,"",ROUND(INDEX(SS_FEES,SUMPRODUCT(--(SS_EDGES&lt;N36))+1,3+AM36)*(1+FUEL),4)),IF(M36="Large standard",IF(N36&gt;LS_MAX,"",ROUND(IF(N36&lt;=OVER3_FROM,INDEX(LS_FEES,SUMPRODUCT(--(LS_EDGES&lt;N36))+1,3+AM36),INDEX(OVER3_BASE,1,3+AM36)+OVER3_PER4*CEILING((N36-OVER3_FROM)/4,1))*(1+FUEL),4)),"")))</f>
        <v/>
      </c>
      <c r="Q36" s="20" t="str">
        <f aca="true">IF(OR(L36="",O36=""),"",ROUND(L36-IF(AND(TODAY()&gt;=PEAK_FROM,TODAY()&lt;=PEAK_TO),P36,O36),2))</f>
        <v/>
      </c>
      <c r="R36" s="16" t="str">
        <f aca="false">IF(N36="","",IF(M36="Small standard",IF(SUMPRODUCT(--(SS_EDGES&lt;N36))=0,"",INDEX(SS_EDGES,SUMPRODUCT(--(SS_EDGES&lt;N36)))),IF(M36="Large standard",IF(N36&gt;OVER3_FROM,OVER3_FROM+4*(CEILING((N36-OVER3_FROM)/4,1)-1),IF(SUMPRODUCT(--(LS_EDGES&lt;N36))=0,"",INDEX(LS_EDGES,SUMPRODUCT(--(LS_EDGES&lt;N36))))),"")))</f>
        <v/>
      </c>
      <c r="S36" s="22" t="str">
        <f aca="false">IF(R36="","",ROUND(N36-R36,3))</f>
        <v/>
      </c>
      <c r="T36" s="21" t="str">
        <f aca="false">IF(OR(R36="",O36="",AO36=""),"",IF(S36&gt;MAX_SHAVE,"",IF(ROUND(O36-AO36,4)&lt;MIN_UNIT,"",ROUND(O36-AO36,4))))</f>
        <v/>
      </c>
      <c r="U36" s="21" t="str">
        <f aca="false">IF(OR(AQ36="",O36=""),"",IF(ROUND(ROUND(O36-AQ36,4)-AS36,4)&lt;=MIN_UNIT,"",ROUND(ROUND(O36-AQ36,4)-AS36,4)))</f>
        <v/>
      </c>
      <c r="V36" s="21" t="str">
        <f aca="false">IF(OR(AV36="",O36=""),"",IF(AND(AT36=1,AU36&lt;=MAX_ENV),IF(ROUND(O36-AV36,4)&lt;MIN_UNIT,"",ROUND(O36-AV36,4)),""))</f>
        <v/>
      </c>
      <c r="W36" s="21" t="str">
        <f aca="false">IF(OR(AX36="",O36=""),"",IF(AL36&gt;=AH36*MIN_DIM_RATIO,IF(ROUND(O36-AX36,4)&lt;MIN_UNIT,"",ROUND(O36-AX36,4)),""))</f>
        <v/>
      </c>
      <c r="X36" s="21" t="str">
        <f aca="false">IF(OR(R36="",P36="",AP36=""),"",IF(S36&gt;MAX_SHAVE,"",IF(ROUND(P36-AP36,4)&lt;MIN_UNIT,"",ROUND(P36-AP36,4))))</f>
        <v/>
      </c>
      <c r="Y36" s="21" t="str">
        <f aca="false">IF(OR(AR36="",P36=""),"",IF(ROUND(ROUND(P36-AR36,4)-AS36,4)&lt;=MIN_UNIT,"",ROUND(ROUND(P36-AR36,4)-AS36,4)))</f>
        <v/>
      </c>
      <c r="Z36" s="21" t="str">
        <f aca="false">IF(OR(AW36="",P36=""),"",IF(AND(AT36=1,AU36&lt;=MAX_ENV),IF(ROUND(P36-AW36,4)&lt;MIN_UNIT,"",ROUND(P36-AW36,4)),""))</f>
        <v/>
      </c>
      <c r="AA36" s="21" t="str">
        <f aca="false">IF(OR(AY36="",P36=""),"",IF(AL36&gt;=AH36*MIN_DIM_RATIO,IF(ROUND(P36-AY36,4)&lt;MIN_UNIT,"",ROUND(P36-AY36,4)),""))</f>
        <v/>
      </c>
      <c r="AB36" s="2" t="str">
        <f aca="false">IF(COUNT(T36:W36)=0,"",CHOOSE(MATCH(MAX(T36:W36),T36:W36,0),"Weight","Price","Size tier","Box"))</f>
        <v/>
      </c>
      <c r="AC36" s="24" t="str">
        <f aca="false">IF(K36&lt;&gt;"",K36,AZ36)</f>
        <v/>
      </c>
      <c r="AD36" s="25" t="str">
        <f aca="false">IF(OR(AB36="",AC36=""),"",ROUND(AC36*IF(K36&lt;&gt;"",1,U_LOW)*((12-PEAK_MONTHS)*MAX(T36:W36)+PEAK_MONTHS*N(INDEX(X36:AA36,MATCH(MAX(T36:W36),T36:W36,0)))),0))</f>
        <v/>
      </c>
      <c r="AE36" s="25" t="str">
        <f aca="false">IF(OR(AB36="",AC36=""),"",ROUND(AC36*IF(K36&lt;&gt;"",1,U_HIGH)*((12-PEAK_MONTHS)*MAX(T36:W36)+PEAK_MONTHS*N(INDEX(X36:AA36,MATCH(MAX(T36:W36),T36:W36,0)))),0))</f>
        <v/>
      </c>
      <c r="AF36" s="18" t="str">
        <f aca="false">IF(AD36="","",RANK(AD36,$AD$7:$AD$506))</f>
        <v/>
      </c>
      <c r="AH36" s="16" t="str">
        <f aca="false">IF(E36&lt;&gt;"",E36,IF(F36&lt;&gt;"",ROUND(F36*16,3),""))</f>
        <v/>
      </c>
      <c r="AI36" s="16" t="str">
        <f aca="false">IF(COUNT(G36:I36)&lt;3,"",ROUND(LARGE(G36:I36,1),2))</f>
        <v/>
      </c>
      <c r="AJ36" s="16" t="str">
        <f aca="false">IF(COUNT(G36:I36)&lt;3,"",ROUND(LARGE(G36:I36,2),2))</f>
        <v/>
      </c>
      <c r="AK36" s="16" t="str">
        <f aca="false">IF(COUNT(G36:I36)&lt;3,"",ROUND(SMALL(G36:I36,1),2))</f>
        <v/>
      </c>
      <c r="AL36" s="16" t="str">
        <f aca="false">IF(AI36="","",IF(AI36*AJ36*AK36&lt;DIM_MIN_CUIN,"",ROUND(AI36*AJ36*AK36/DIM_DIV*16,2)))</f>
        <v/>
      </c>
      <c r="AM36" s="18" t="str">
        <f aca="false">IF(C36="","",IF(C36&lt;BAND_LO,1,IF(C36&lt;=BAND_HI,2,3)))</f>
        <v/>
      </c>
      <c r="AN36" s="19" t="str">
        <f aca="false">IF(C36="","",IFERROR(INDEX(CAT_REF,MATCH(D36,CATS,0)),REF_DEFAULT))</f>
        <v/>
      </c>
      <c r="AO36" s="21" t="str">
        <f aca="false">IF(OR(R36="",AM36="",M36=""),"",IF(M36="Small standard",IF(R36&gt;SS_MAX,"",ROUND(INDEX(SS_FEES,SUMPRODUCT(--(SS_EDGES&lt;R36))+1,0+AM36)*(1+FUEL),4)),IF(M36="Large standard",IF(R36&gt;LS_MAX,"",ROUND(IF(R36&lt;=OVER3_FROM,INDEX(LS_FEES,SUMPRODUCT(--(LS_EDGES&lt;R36))+1,0+AM36),INDEX(OVER3_BASE,1,0+AM36)+OVER3_PER4*CEILING((R36-OVER3_FROM)/4,1))*(1+FUEL),4)),"")))</f>
        <v/>
      </c>
      <c r="AP36" s="21" t="str">
        <f aca="false">IF(OR(R36="",AM36="",M36=""),"",IF(M36="Small standard",IF(R36&gt;SS_MAX,"",ROUND(INDEX(SS_FEES,SUMPRODUCT(--(SS_EDGES&lt;R36))+1,3+AM36)*(1+FUEL),4)),IF(M36="Large standard",IF(R36&gt;LS_MAX,"",ROUND(IF(R36&lt;=OVER3_FROM,INDEX(LS_FEES,SUMPRODUCT(--(LS_EDGES&lt;R36))+1,3+AM36),INDEX(OVER3_BASE,1,3+AM36)+OVER3_PER4*CEILING((R36-OVER3_FROM)/4,1))*(1+FUEL),4)),"")))</f>
        <v/>
      </c>
      <c r="AQ36" s="21" t="str">
        <f aca="false">IF(OR(AM36="",AM36=1),"",IF(OR(N36="",(AM36-1)="",M36=""),"",IF(M36="Small standard",IF(N36&gt;SS_MAX,"",ROUND(INDEX(SS_FEES,SUMPRODUCT(--(SS_EDGES&lt;N36))+1,0+(AM36-1))*(1+FUEL),4)),IF(M36="Large standard",IF(N36&gt;LS_MAX,"",ROUND(IF(N36&lt;=OVER3_FROM,INDEX(LS_FEES,SUMPRODUCT(--(LS_EDGES&lt;N36))+1,0+(AM36-1)),INDEX(OVER3_BASE,1,0+(AM36-1))+OVER3_PER4*CEILING((N36-OVER3_FROM)/4,1))*(1+FUEL),4)),""))))</f>
        <v/>
      </c>
      <c r="AR36" s="21" t="str">
        <f aca="false">IF(OR(AM36="",AM36=1),"",IF(OR(N36="",(AM36-1)="",M36=""),"",IF(M36="Small standard",IF(N36&gt;SS_MAX,"",ROUND(INDEX(SS_FEES,SUMPRODUCT(--(SS_EDGES&lt;N36))+1,3+(AM36-1))*(1+FUEL),4)),IF(M36="Large standard",IF(N36&gt;LS_MAX,"",ROUND(IF(N36&lt;=OVER3_FROM,INDEX(LS_FEES,SUMPRODUCT(--(LS_EDGES&lt;N36))+1,3+(AM36-1)),INDEX(OVER3_BASE,1,3+(AM36-1))+OVER3_PER4*CEILING((N36-OVER3_FROM)/4,1))*(1+FUEL),4)),""))))</f>
        <v/>
      </c>
      <c r="AS36" s="21" t="str">
        <f aca="false">IF(OR(AM36="",AM36=1),"",(C36-(IF(AM36=2,BAND_LO,BAND_HI)-0.01))*(1-AN36))</f>
        <v/>
      </c>
      <c r="AT36" s="18" t="str">
        <f aca="false">IF(AI36="","",(AI36&gt;SS_L)+(AJ36&gt;SS_M)+(AK36&gt;SS_S))</f>
        <v/>
      </c>
      <c r="AU36" s="23" t="str">
        <f aca="false">IF(OR(AT36="",AT36&lt;&gt;1),"",MAX(AI36/SS_L,AJ36/SS_M,AK36/SS_S))</f>
        <v/>
      </c>
      <c r="AV36" s="21" t="str">
        <f aca="false">IF(OR(M36&lt;&gt;"Large standard",N36="",N36&gt;SS_MAX),"",IF(OR(N36="",AM36="","Small standard"=""),"",IF("Small standard"="Small standard",IF(N36&gt;SS_MAX,"",ROUND(INDEX(SS_FEES,SUMPRODUCT(--(SS_EDGES&lt;N36))+1,0+AM36)*(1+FUEL),4)),IF("Small standard"="Large standard",IF(N36&gt;LS_MAX,"",ROUND(IF(N36&lt;=OVER3_FROM,INDEX(LS_FEES,SUMPRODUCT(--(LS_EDGES&lt;N36))+1,0+AM36),INDEX(OVER3_BASE,1,0+AM36)+OVER3_PER4*CEILING((N36-OVER3_FROM)/4,1))*(1+FUEL),4)),""))))</f>
        <v/>
      </c>
      <c r="AW36" s="21" t="str">
        <f aca="false">IF(OR(M36&lt;&gt;"Large standard",N36="",N36&gt;SS_MAX),"",IF(OR(N36="",AM36="","Small standard"=""),"",IF("Small standard"="Small standard",IF(N36&gt;SS_MAX,"",ROUND(INDEX(SS_FEES,SUMPRODUCT(--(SS_EDGES&lt;N36))+1,3+AM36)*(1+FUEL),4)),IF("Small standard"="Large standard",IF(N36&gt;LS_MAX,"",ROUND(IF(N36&lt;=OVER3_FROM,INDEX(LS_FEES,SUMPRODUCT(--(LS_EDGES&lt;N36))+1,3+AM36),INDEX(OVER3_BASE,1,3+AM36)+OVER3_PER4*CEILING((N36-OVER3_FROM)/4,1))*(1+FUEL),4)),""))))</f>
        <v/>
      </c>
      <c r="AX36" s="21" t="str">
        <f aca="false">IF(OR(AL36="",AH36=""),"",IF(OR(AH36="",AM36="",M36=""),"",IF(M36="Small standard",IF(AH36&gt;SS_MAX,"",ROUND(INDEX(SS_FEES,SUMPRODUCT(--(SS_EDGES&lt;AH36))+1,0+AM36)*(1+FUEL),4)),IF(M36="Large standard",IF(AH36&gt;LS_MAX,"",ROUND(IF(AH36&lt;=OVER3_FROM,INDEX(LS_FEES,SUMPRODUCT(--(LS_EDGES&lt;AH36))+1,0+AM36),INDEX(OVER3_BASE,1,0+AM36)+OVER3_PER4*CEILING((AH36-OVER3_FROM)/4,1))*(1+FUEL),4)),""))))</f>
        <v/>
      </c>
      <c r="AY36" s="21" t="str">
        <f aca="false">IF(OR(AL36="",AH36=""),"",IF(OR(AH36="",AM36="",M36=""),"",IF(M36="Small standard",IF(AH36&gt;SS_MAX,"",ROUND(INDEX(SS_FEES,SUMPRODUCT(--(SS_EDGES&lt;AH36))+1,3+AM36)*(1+FUEL),4)),IF(M36="Large standard",IF(AH36&gt;LS_MAX,"",ROUND(IF(AH36&lt;=OVER3_FROM,INDEX(LS_FEES,SUMPRODUCT(--(LS_EDGES&lt;AH36))+1,3+AM36),INDEX(OVER3_BASE,1,3+AM36)+OVER3_PER4*CEILING((AH36-OVER3_FROM)/4,1))*(1+FUEL),4)),""))))</f>
        <v/>
      </c>
      <c r="AZ36" s="24" t="str">
        <f aca="false">IF(OR(J36="",J36&lt;1),"",ROUND(IFERROR(INDEX(CAT_SCALE,MATCH(D36,CATS,0)),UC_DEFAULT)*IF(J36&gt;=UC_KNEE,10^(UC_A-UC_B*LOG10(J36)),10^(UC_A-UC_B*LOG10(UC_KNEE))*(UC_KNEE/J36)^UC_HEXP),1))</f>
        <v/>
      </c>
    </row>
    <row r="37" customFormat="false" ht="15" hidden="false" customHeight="false" outlineLevel="0" collapsed="false">
      <c r="A37" s="10"/>
      <c r="B37" s="10"/>
      <c r="C37" s="12"/>
      <c r="D37" s="10"/>
      <c r="E37" s="10"/>
      <c r="F37" s="10"/>
      <c r="G37" s="10"/>
      <c r="H37" s="10"/>
      <c r="I37" s="10"/>
      <c r="J37" s="10"/>
      <c r="K37" s="10"/>
      <c r="L37" s="12"/>
      <c r="M37" s="2" t="str">
        <f aca="false">IF(OR(N37="",AI37=""),"",IF(AND(N37&lt;=SS_MAX,AI37&lt;=SS_L,AJ37&lt;=SS_M,AK37&lt;=SS_S),"Small standard",IF(AND(N37&lt;=LS_MAX,AI37&lt;=LS_L,AJ37&lt;=LS_M,AK37&lt;=LS_S),"Large standard","Oversize")))</f>
        <v/>
      </c>
      <c r="N37" s="16" t="str">
        <f aca="false">IF(AH37="","",IF(AL37="",AH37,MAX(AH37,AL37)))</f>
        <v/>
      </c>
      <c r="O37" s="21" t="str">
        <f aca="false">IF(OR(N37="",AM37="",M37=""),"",IF(M37="Small standard",IF(N37&gt;SS_MAX,"",ROUND(INDEX(SS_FEES,SUMPRODUCT(--(SS_EDGES&lt;N37))+1,0+AM37)*(1+FUEL),4)),IF(M37="Large standard",IF(N37&gt;LS_MAX,"",ROUND(IF(N37&lt;=OVER3_FROM,INDEX(LS_FEES,SUMPRODUCT(--(LS_EDGES&lt;N37))+1,0+AM37),INDEX(OVER3_BASE,1,0+AM37)+OVER3_PER4*CEILING((N37-OVER3_FROM)/4,1))*(1+FUEL),4)),"")))</f>
        <v/>
      </c>
      <c r="P37" s="21" t="str">
        <f aca="false">IF(OR(N37="",AM37="",M37=""),"",IF(M37="Small standard",IF(N37&gt;SS_MAX,"",ROUND(INDEX(SS_FEES,SUMPRODUCT(--(SS_EDGES&lt;N37))+1,3+AM37)*(1+FUEL),4)),IF(M37="Large standard",IF(N37&gt;LS_MAX,"",ROUND(IF(N37&lt;=OVER3_FROM,INDEX(LS_FEES,SUMPRODUCT(--(LS_EDGES&lt;N37))+1,3+AM37),INDEX(OVER3_BASE,1,3+AM37)+OVER3_PER4*CEILING((N37-OVER3_FROM)/4,1))*(1+FUEL),4)),"")))</f>
        <v/>
      </c>
      <c r="Q37" s="20" t="str">
        <f aca="true">IF(OR(L37="",O37=""),"",ROUND(L37-IF(AND(TODAY()&gt;=PEAK_FROM,TODAY()&lt;=PEAK_TO),P37,O37),2))</f>
        <v/>
      </c>
      <c r="R37" s="16" t="str">
        <f aca="false">IF(N37="","",IF(M37="Small standard",IF(SUMPRODUCT(--(SS_EDGES&lt;N37))=0,"",INDEX(SS_EDGES,SUMPRODUCT(--(SS_EDGES&lt;N37)))),IF(M37="Large standard",IF(N37&gt;OVER3_FROM,OVER3_FROM+4*(CEILING((N37-OVER3_FROM)/4,1)-1),IF(SUMPRODUCT(--(LS_EDGES&lt;N37))=0,"",INDEX(LS_EDGES,SUMPRODUCT(--(LS_EDGES&lt;N37))))),"")))</f>
        <v/>
      </c>
      <c r="S37" s="22" t="str">
        <f aca="false">IF(R37="","",ROUND(N37-R37,3))</f>
        <v/>
      </c>
      <c r="T37" s="21" t="str">
        <f aca="false">IF(OR(R37="",O37="",AO37=""),"",IF(S37&gt;MAX_SHAVE,"",IF(ROUND(O37-AO37,4)&lt;MIN_UNIT,"",ROUND(O37-AO37,4))))</f>
        <v/>
      </c>
      <c r="U37" s="21" t="str">
        <f aca="false">IF(OR(AQ37="",O37=""),"",IF(ROUND(ROUND(O37-AQ37,4)-AS37,4)&lt;=MIN_UNIT,"",ROUND(ROUND(O37-AQ37,4)-AS37,4)))</f>
        <v/>
      </c>
      <c r="V37" s="21" t="str">
        <f aca="false">IF(OR(AV37="",O37=""),"",IF(AND(AT37=1,AU37&lt;=MAX_ENV),IF(ROUND(O37-AV37,4)&lt;MIN_UNIT,"",ROUND(O37-AV37,4)),""))</f>
        <v/>
      </c>
      <c r="W37" s="21" t="str">
        <f aca="false">IF(OR(AX37="",O37=""),"",IF(AL37&gt;=AH37*MIN_DIM_RATIO,IF(ROUND(O37-AX37,4)&lt;MIN_UNIT,"",ROUND(O37-AX37,4)),""))</f>
        <v/>
      </c>
      <c r="X37" s="21" t="str">
        <f aca="false">IF(OR(R37="",P37="",AP37=""),"",IF(S37&gt;MAX_SHAVE,"",IF(ROUND(P37-AP37,4)&lt;MIN_UNIT,"",ROUND(P37-AP37,4))))</f>
        <v/>
      </c>
      <c r="Y37" s="21" t="str">
        <f aca="false">IF(OR(AR37="",P37=""),"",IF(ROUND(ROUND(P37-AR37,4)-AS37,4)&lt;=MIN_UNIT,"",ROUND(ROUND(P37-AR37,4)-AS37,4)))</f>
        <v/>
      </c>
      <c r="Z37" s="21" t="str">
        <f aca="false">IF(OR(AW37="",P37=""),"",IF(AND(AT37=1,AU37&lt;=MAX_ENV),IF(ROUND(P37-AW37,4)&lt;MIN_UNIT,"",ROUND(P37-AW37,4)),""))</f>
        <v/>
      </c>
      <c r="AA37" s="21" t="str">
        <f aca="false">IF(OR(AY37="",P37=""),"",IF(AL37&gt;=AH37*MIN_DIM_RATIO,IF(ROUND(P37-AY37,4)&lt;MIN_UNIT,"",ROUND(P37-AY37,4)),""))</f>
        <v/>
      </c>
      <c r="AB37" s="2" t="str">
        <f aca="false">IF(COUNT(T37:W37)=0,"",CHOOSE(MATCH(MAX(T37:W37),T37:W37,0),"Weight","Price","Size tier","Box"))</f>
        <v/>
      </c>
      <c r="AC37" s="24" t="str">
        <f aca="false">IF(K37&lt;&gt;"",K37,AZ37)</f>
        <v/>
      </c>
      <c r="AD37" s="25" t="str">
        <f aca="false">IF(OR(AB37="",AC37=""),"",ROUND(AC37*IF(K37&lt;&gt;"",1,U_LOW)*((12-PEAK_MONTHS)*MAX(T37:W37)+PEAK_MONTHS*N(INDEX(X37:AA37,MATCH(MAX(T37:W37),T37:W37,0)))),0))</f>
        <v/>
      </c>
      <c r="AE37" s="25" t="str">
        <f aca="false">IF(OR(AB37="",AC37=""),"",ROUND(AC37*IF(K37&lt;&gt;"",1,U_HIGH)*((12-PEAK_MONTHS)*MAX(T37:W37)+PEAK_MONTHS*N(INDEX(X37:AA37,MATCH(MAX(T37:W37),T37:W37,0)))),0))</f>
        <v/>
      </c>
      <c r="AF37" s="18" t="str">
        <f aca="false">IF(AD37="","",RANK(AD37,$AD$7:$AD$506))</f>
        <v/>
      </c>
      <c r="AH37" s="16" t="str">
        <f aca="false">IF(E37&lt;&gt;"",E37,IF(F37&lt;&gt;"",ROUND(F37*16,3),""))</f>
        <v/>
      </c>
      <c r="AI37" s="16" t="str">
        <f aca="false">IF(COUNT(G37:I37)&lt;3,"",ROUND(LARGE(G37:I37,1),2))</f>
        <v/>
      </c>
      <c r="AJ37" s="16" t="str">
        <f aca="false">IF(COUNT(G37:I37)&lt;3,"",ROUND(LARGE(G37:I37,2),2))</f>
        <v/>
      </c>
      <c r="AK37" s="16" t="str">
        <f aca="false">IF(COUNT(G37:I37)&lt;3,"",ROUND(SMALL(G37:I37,1),2))</f>
        <v/>
      </c>
      <c r="AL37" s="16" t="str">
        <f aca="false">IF(AI37="","",IF(AI37*AJ37*AK37&lt;DIM_MIN_CUIN,"",ROUND(AI37*AJ37*AK37/DIM_DIV*16,2)))</f>
        <v/>
      </c>
      <c r="AM37" s="18" t="str">
        <f aca="false">IF(C37="","",IF(C37&lt;BAND_LO,1,IF(C37&lt;=BAND_HI,2,3)))</f>
        <v/>
      </c>
      <c r="AN37" s="19" t="str">
        <f aca="false">IF(C37="","",IFERROR(INDEX(CAT_REF,MATCH(D37,CATS,0)),REF_DEFAULT))</f>
        <v/>
      </c>
      <c r="AO37" s="21" t="str">
        <f aca="false">IF(OR(R37="",AM37="",M37=""),"",IF(M37="Small standard",IF(R37&gt;SS_MAX,"",ROUND(INDEX(SS_FEES,SUMPRODUCT(--(SS_EDGES&lt;R37))+1,0+AM37)*(1+FUEL),4)),IF(M37="Large standard",IF(R37&gt;LS_MAX,"",ROUND(IF(R37&lt;=OVER3_FROM,INDEX(LS_FEES,SUMPRODUCT(--(LS_EDGES&lt;R37))+1,0+AM37),INDEX(OVER3_BASE,1,0+AM37)+OVER3_PER4*CEILING((R37-OVER3_FROM)/4,1))*(1+FUEL),4)),"")))</f>
        <v/>
      </c>
      <c r="AP37" s="21" t="str">
        <f aca="false">IF(OR(R37="",AM37="",M37=""),"",IF(M37="Small standard",IF(R37&gt;SS_MAX,"",ROUND(INDEX(SS_FEES,SUMPRODUCT(--(SS_EDGES&lt;R37))+1,3+AM37)*(1+FUEL),4)),IF(M37="Large standard",IF(R37&gt;LS_MAX,"",ROUND(IF(R37&lt;=OVER3_FROM,INDEX(LS_FEES,SUMPRODUCT(--(LS_EDGES&lt;R37))+1,3+AM37),INDEX(OVER3_BASE,1,3+AM37)+OVER3_PER4*CEILING((R37-OVER3_FROM)/4,1))*(1+FUEL),4)),"")))</f>
        <v/>
      </c>
      <c r="AQ37" s="21" t="str">
        <f aca="false">IF(OR(AM37="",AM37=1),"",IF(OR(N37="",(AM37-1)="",M37=""),"",IF(M37="Small standard",IF(N37&gt;SS_MAX,"",ROUND(INDEX(SS_FEES,SUMPRODUCT(--(SS_EDGES&lt;N37))+1,0+(AM37-1))*(1+FUEL),4)),IF(M37="Large standard",IF(N37&gt;LS_MAX,"",ROUND(IF(N37&lt;=OVER3_FROM,INDEX(LS_FEES,SUMPRODUCT(--(LS_EDGES&lt;N37))+1,0+(AM37-1)),INDEX(OVER3_BASE,1,0+(AM37-1))+OVER3_PER4*CEILING((N37-OVER3_FROM)/4,1))*(1+FUEL),4)),""))))</f>
        <v/>
      </c>
      <c r="AR37" s="21" t="str">
        <f aca="false">IF(OR(AM37="",AM37=1),"",IF(OR(N37="",(AM37-1)="",M37=""),"",IF(M37="Small standard",IF(N37&gt;SS_MAX,"",ROUND(INDEX(SS_FEES,SUMPRODUCT(--(SS_EDGES&lt;N37))+1,3+(AM37-1))*(1+FUEL),4)),IF(M37="Large standard",IF(N37&gt;LS_MAX,"",ROUND(IF(N37&lt;=OVER3_FROM,INDEX(LS_FEES,SUMPRODUCT(--(LS_EDGES&lt;N37))+1,3+(AM37-1)),INDEX(OVER3_BASE,1,3+(AM37-1))+OVER3_PER4*CEILING((N37-OVER3_FROM)/4,1))*(1+FUEL),4)),""))))</f>
        <v/>
      </c>
      <c r="AS37" s="21" t="str">
        <f aca="false">IF(OR(AM37="",AM37=1),"",(C37-(IF(AM37=2,BAND_LO,BAND_HI)-0.01))*(1-AN37))</f>
        <v/>
      </c>
      <c r="AT37" s="18" t="str">
        <f aca="false">IF(AI37="","",(AI37&gt;SS_L)+(AJ37&gt;SS_M)+(AK37&gt;SS_S))</f>
        <v/>
      </c>
      <c r="AU37" s="23" t="str">
        <f aca="false">IF(OR(AT37="",AT37&lt;&gt;1),"",MAX(AI37/SS_L,AJ37/SS_M,AK37/SS_S))</f>
        <v/>
      </c>
      <c r="AV37" s="21" t="str">
        <f aca="false">IF(OR(M37&lt;&gt;"Large standard",N37="",N37&gt;SS_MAX),"",IF(OR(N37="",AM37="","Small standard"=""),"",IF("Small standard"="Small standard",IF(N37&gt;SS_MAX,"",ROUND(INDEX(SS_FEES,SUMPRODUCT(--(SS_EDGES&lt;N37))+1,0+AM37)*(1+FUEL),4)),IF("Small standard"="Large standard",IF(N37&gt;LS_MAX,"",ROUND(IF(N37&lt;=OVER3_FROM,INDEX(LS_FEES,SUMPRODUCT(--(LS_EDGES&lt;N37))+1,0+AM37),INDEX(OVER3_BASE,1,0+AM37)+OVER3_PER4*CEILING((N37-OVER3_FROM)/4,1))*(1+FUEL),4)),""))))</f>
        <v/>
      </c>
      <c r="AW37" s="21" t="str">
        <f aca="false">IF(OR(M37&lt;&gt;"Large standard",N37="",N37&gt;SS_MAX),"",IF(OR(N37="",AM37="","Small standard"=""),"",IF("Small standard"="Small standard",IF(N37&gt;SS_MAX,"",ROUND(INDEX(SS_FEES,SUMPRODUCT(--(SS_EDGES&lt;N37))+1,3+AM37)*(1+FUEL),4)),IF("Small standard"="Large standard",IF(N37&gt;LS_MAX,"",ROUND(IF(N37&lt;=OVER3_FROM,INDEX(LS_FEES,SUMPRODUCT(--(LS_EDGES&lt;N37))+1,3+AM37),INDEX(OVER3_BASE,1,3+AM37)+OVER3_PER4*CEILING((N37-OVER3_FROM)/4,1))*(1+FUEL),4)),""))))</f>
        <v/>
      </c>
      <c r="AX37" s="21" t="str">
        <f aca="false">IF(OR(AL37="",AH37=""),"",IF(OR(AH37="",AM37="",M37=""),"",IF(M37="Small standard",IF(AH37&gt;SS_MAX,"",ROUND(INDEX(SS_FEES,SUMPRODUCT(--(SS_EDGES&lt;AH37))+1,0+AM37)*(1+FUEL),4)),IF(M37="Large standard",IF(AH37&gt;LS_MAX,"",ROUND(IF(AH37&lt;=OVER3_FROM,INDEX(LS_FEES,SUMPRODUCT(--(LS_EDGES&lt;AH37))+1,0+AM37),INDEX(OVER3_BASE,1,0+AM37)+OVER3_PER4*CEILING((AH37-OVER3_FROM)/4,1))*(1+FUEL),4)),""))))</f>
        <v/>
      </c>
      <c r="AY37" s="21" t="str">
        <f aca="false">IF(OR(AL37="",AH37=""),"",IF(OR(AH37="",AM37="",M37=""),"",IF(M37="Small standard",IF(AH37&gt;SS_MAX,"",ROUND(INDEX(SS_FEES,SUMPRODUCT(--(SS_EDGES&lt;AH37))+1,3+AM37)*(1+FUEL),4)),IF(M37="Large standard",IF(AH37&gt;LS_MAX,"",ROUND(IF(AH37&lt;=OVER3_FROM,INDEX(LS_FEES,SUMPRODUCT(--(LS_EDGES&lt;AH37))+1,3+AM37),INDEX(OVER3_BASE,1,3+AM37)+OVER3_PER4*CEILING((AH37-OVER3_FROM)/4,1))*(1+FUEL),4)),""))))</f>
        <v/>
      </c>
      <c r="AZ37" s="24" t="str">
        <f aca="false">IF(OR(J37="",J37&lt;1),"",ROUND(IFERROR(INDEX(CAT_SCALE,MATCH(D37,CATS,0)),UC_DEFAULT)*IF(J37&gt;=UC_KNEE,10^(UC_A-UC_B*LOG10(J37)),10^(UC_A-UC_B*LOG10(UC_KNEE))*(UC_KNEE/J37)^UC_HEXP),1))</f>
        <v/>
      </c>
    </row>
    <row r="38" customFormat="false" ht="15" hidden="false" customHeight="false" outlineLevel="0" collapsed="false">
      <c r="A38" s="10"/>
      <c r="B38" s="10"/>
      <c r="C38" s="12"/>
      <c r="D38" s="10"/>
      <c r="E38" s="10"/>
      <c r="F38" s="10"/>
      <c r="G38" s="10"/>
      <c r="H38" s="10"/>
      <c r="I38" s="10"/>
      <c r="J38" s="10"/>
      <c r="K38" s="10"/>
      <c r="L38" s="12"/>
      <c r="M38" s="2" t="str">
        <f aca="false">IF(OR(N38="",AI38=""),"",IF(AND(N38&lt;=SS_MAX,AI38&lt;=SS_L,AJ38&lt;=SS_M,AK38&lt;=SS_S),"Small standard",IF(AND(N38&lt;=LS_MAX,AI38&lt;=LS_L,AJ38&lt;=LS_M,AK38&lt;=LS_S),"Large standard","Oversize")))</f>
        <v/>
      </c>
      <c r="N38" s="16" t="str">
        <f aca="false">IF(AH38="","",IF(AL38="",AH38,MAX(AH38,AL38)))</f>
        <v/>
      </c>
      <c r="O38" s="21" t="str">
        <f aca="false">IF(OR(N38="",AM38="",M38=""),"",IF(M38="Small standard",IF(N38&gt;SS_MAX,"",ROUND(INDEX(SS_FEES,SUMPRODUCT(--(SS_EDGES&lt;N38))+1,0+AM38)*(1+FUEL),4)),IF(M38="Large standard",IF(N38&gt;LS_MAX,"",ROUND(IF(N38&lt;=OVER3_FROM,INDEX(LS_FEES,SUMPRODUCT(--(LS_EDGES&lt;N38))+1,0+AM38),INDEX(OVER3_BASE,1,0+AM38)+OVER3_PER4*CEILING((N38-OVER3_FROM)/4,1))*(1+FUEL),4)),"")))</f>
        <v/>
      </c>
      <c r="P38" s="21" t="str">
        <f aca="false">IF(OR(N38="",AM38="",M38=""),"",IF(M38="Small standard",IF(N38&gt;SS_MAX,"",ROUND(INDEX(SS_FEES,SUMPRODUCT(--(SS_EDGES&lt;N38))+1,3+AM38)*(1+FUEL),4)),IF(M38="Large standard",IF(N38&gt;LS_MAX,"",ROUND(IF(N38&lt;=OVER3_FROM,INDEX(LS_FEES,SUMPRODUCT(--(LS_EDGES&lt;N38))+1,3+AM38),INDEX(OVER3_BASE,1,3+AM38)+OVER3_PER4*CEILING((N38-OVER3_FROM)/4,1))*(1+FUEL),4)),"")))</f>
        <v/>
      </c>
      <c r="Q38" s="20" t="str">
        <f aca="true">IF(OR(L38="",O38=""),"",ROUND(L38-IF(AND(TODAY()&gt;=PEAK_FROM,TODAY()&lt;=PEAK_TO),P38,O38),2))</f>
        <v/>
      </c>
      <c r="R38" s="16" t="str">
        <f aca="false">IF(N38="","",IF(M38="Small standard",IF(SUMPRODUCT(--(SS_EDGES&lt;N38))=0,"",INDEX(SS_EDGES,SUMPRODUCT(--(SS_EDGES&lt;N38)))),IF(M38="Large standard",IF(N38&gt;OVER3_FROM,OVER3_FROM+4*(CEILING((N38-OVER3_FROM)/4,1)-1),IF(SUMPRODUCT(--(LS_EDGES&lt;N38))=0,"",INDEX(LS_EDGES,SUMPRODUCT(--(LS_EDGES&lt;N38))))),"")))</f>
        <v/>
      </c>
      <c r="S38" s="22" t="str">
        <f aca="false">IF(R38="","",ROUND(N38-R38,3))</f>
        <v/>
      </c>
      <c r="T38" s="21" t="str">
        <f aca="false">IF(OR(R38="",O38="",AO38=""),"",IF(S38&gt;MAX_SHAVE,"",IF(ROUND(O38-AO38,4)&lt;MIN_UNIT,"",ROUND(O38-AO38,4))))</f>
        <v/>
      </c>
      <c r="U38" s="21" t="str">
        <f aca="false">IF(OR(AQ38="",O38=""),"",IF(ROUND(ROUND(O38-AQ38,4)-AS38,4)&lt;=MIN_UNIT,"",ROUND(ROUND(O38-AQ38,4)-AS38,4)))</f>
        <v/>
      </c>
      <c r="V38" s="21" t="str">
        <f aca="false">IF(OR(AV38="",O38=""),"",IF(AND(AT38=1,AU38&lt;=MAX_ENV),IF(ROUND(O38-AV38,4)&lt;MIN_UNIT,"",ROUND(O38-AV38,4)),""))</f>
        <v/>
      </c>
      <c r="W38" s="21" t="str">
        <f aca="false">IF(OR(AX38="",O38=""),"",IF(AL38&gt;=AH38*MIN_DIM_RATIO,IF(ROUND(O38-AX38,4)&lt;MIN_UNIT,"",ROUND(O38-AX38,4)),""))</f>
        <v/>
      </c>
      <c r="X38" s="21" t="str">
        <f aca="false">IF(OR(R38="",P38="",AP38=""),"",IF(S38&gt;MAX_SHAVE,"",IF(ROUND(P38-AP38,4)&lt;MIN_UNIT,"",ROUND(P38-AP38,4))))</f>
        <v/>
      </c>
      <c r="Y38" s="21" t="str">
        <f aca="false">IF(OR(AR38="",P38=""),"",IF(ROUND(ROUND(P38-AR38,4)-AS38,4)&lt;=MIN_UNIT,"",ROUND(ROUND(P38-AR38,4)-AS38,4)))</f>
        <v/>
      </c>
      <c r="Z38" s="21" t="str">
        <f aca="false">IF(OR(AW38="",P38=""),"",IF(AND(AT38=1,AU38&lt;=MAX_ENV),IF(ROUND(P38-AW38,4)&lt;MIN_UNIT,"",ROUND(P38-AW38,4)),""))</f>
        <v/>
      </c>
      <c r="AA38" s="21" t="str">
        <f aca="false">IF(OR(AY38="",P38=""),"",IF(AL38&gt;=AH38*MIN_DIM_RATIO,IF(ROUND(P38-AY38,4)&lt;MIN_UNIT,"",ROUND(P38-AY38,4)),""))</f>
        <v/>
      </c>
      <c r="AB38" s="2" t="str">
        <f aca="false">IF(COUNT(T38:W38)=0,"",CHOOSE(MATCH(MAX(T38:W38),T38:W38,0),"Weight","Price","Size tier","Box"))</f>
        <v/>
      </c>
      <c r="AC38" s="24" t="str">
        <f aca="false">IF(K38&lt;&gt;"",K38,AZ38)</f>
        <v/>
      </c>
      <c r="AD38" s="25" t="str">
        <f aca="false">IF(OR(AB38="",AC38=""),"",ROUND(AC38*IF(K38&lt;&gt;"",1,U_LOW)*((12-PEAK_MONTHS)*MAX(T38:W38)+PEAK_MONTHS*N(INDEX(X38:AA38,MATCH(MAX(T38:W38),T38:W38,0)))),0))</f>
        <v/>
      </c>
      <c r="AE38" s="25" t="str">
        <f aca="false">IF(OR(AB38="",AC38=""),"",ROUND(AC38*IF(K38&lt;&gt;"",1,U_HIGH)*((12-PEAK_MONTHS)*MAX(T38:W38)+PEAK_MONTHS*N(INDEX(X38:AA38,MATCH(MAX(T38:W38),T38:W38,0)))),0))</f>
        <v/>
      </c>
      <c r="AF38" s="18" t="str">
        <f aca="false">IF(AD38="","",RANK(AD38,$AD$7:$AD$506))</f>
        <v/>
      </c>
      <c r="AH38" s="16" t="str">
        <f aca="false">IF(E38&lt;&gt;"",E38,IF(F38&lt;&gt;"",ROUND(F38*16,3),""))</f>
        <v/>
      </c>
      <c r="AI38" s="16" t="str">
        <f aca="false">IF(COUNT(G38:I38)&lt;3,"",ROUND(LARGE(G38:I38,1),2))</f>
        <v/>
      </c>
      <c r="AJ38" s="16" t="str">
        <f aca="false">IF(COUNT(G38:I38)&lt;3,"",ROUND(LARGE(G38:I38,2),2))</f>
        <v/>
      </c>
      <c r="AK38" s="16" t="str">
        <f aca="false">IF(COUNT(G38:I38)&lt;3,"",ROUND(SMALL(G38:I38,1),2))</f>
        <v/>
      </c>
      <c r="AL38" s="16" t="str">
        <f aca="false">IF(AI38="","",IF(AI38*AJ38*AK38&lt;DIM_MIN_CUIN,"",ROUND(AI38*AJ38*AK38/DIM_DIV*16,2)))</f>
        <v/>
      </c>
      <c r="AM38" s="18" t="str">
        <f aca="false">IF(C38="","",IF(C38&lt;BAND_LO,1,IF(C38&lt;=BAND_HI,2,3)))</f>
        <v/>
      </c>
      <c r="AN38" s="19" t="str">
        <f aca="false">IF(C38="","",IFERROR(INDEX(CAT_REF,MATCH(D38,CATS,0)),REF_DEFAULT))</f>
        <v/>
      </c>
      <c r="AO38" s="21" t="str">
        <f aca="false">IF(OR(R38="",AM38="",M38=""),"",IF(M38="Small standard",IF(R38&gt;SS_MAX,"",ROUND(INDEX(SS_FEES,SUMPRODUCT(--(SS_EDGES&lt;R38))+1,0+AM38)*(1+FUEL),4)),IF(M38="Large standard",IF(R38&gt;LS_MAX,"",ROUND(IF(R38&lt;=OVER3_FROM,INDEX(LS_FEES,SUMPRODUCT(--(LS_EDGES&lt;R38))+1,0+AM38),INDEX(OVER3_BASE,1,0+AM38)+OVER3_PER4*CEILING((R38-OVER3_FROM)/4,1))*(1+FUEL),4)),"")))</f>
        <v/>
      </c>
      <c r="AP38" s="21" t="str">
        <f aca="false">IF(OR(R38="",AM38="",M38=""),"",IF(M38="Small standard",IF(R38&gt;SS_MAX,"",ROUND(INDEX(SS_FEES,SUMPRODUCT(--(SS_EDGES&lt;R38))+1,3+AM38)*(1+FUEL),4)),IF(M38="Large standard",IF(R38&gt;LS_MAX,"",ROUND(IF(R38&lt;=OVER3_FROM,INDEX(LS_FEES,SUMPRODUCT(--(LS_EDGES&lt;R38))+1,3+AM38),INDEX(OVER3_BASE,1,3+AM38)+OVER3_PER4*CEILING((R38-OVER3_FROM)/4,1))*(1+FUEL),4)),"")))</f>
        <v/>
      </c>
      <c r="AQ38" s="21" t="str">
        <f aca="false">IF(OR(AM38="",AM38=1),"",IF(OR(N38="",(AM38-1)="",M38=""),"",IF(M38="Small standard",IF(N38&gt;SS_MAX,"",ROUND(INDEX(SS_FEES,SUMPRODUCT(--(SS_EDGES&lt;N38))+1,0+(AM38-1))*(1+FUEL),4)),IF(M38="Large standard",IF(N38&gt;LS_MAX,"",ROUND(IF(N38&lt;=OVER3_FROM,INDEX(LS_FEES,SUMPRODUCT(--(LS_EDGES&lt;N38))+1,0+(AM38-1)),INDEX(OVER3_BASE,1,0+(AM38-1))+OVER3_PER4*CEILING((N38-OVER3_FROM)/4,1))*(1+FUEL),4)),""))))</f>
        <v/>
      </c>
      <c r="AR38" s="21" t="str">
        <f aca="false">IF(OR(AM38="",AM38=1),"",IF(OR(N38="",(AM38-1)="",M38=""),"",IF(M38="Small standard",IF(N38&gt;SS_MAX,"",ROUND(INDEX(SS_FEES,SUMPRODUCT(--(SS_EDGES&lt;N38))+1,3+(AM38-1))*(1+FUEL),4)),IF(M38="Large standard",IF(N38&gt;LS_MAX,"",ROUND(IF(N38&lt;=OVER3_FROM,INDEX(LS_FEES,SUMPRODUCT(--(LS_EDGES&lt;N38))+1,3+(AM38-1)),INDEX(OVER3_BASE,1,3+(AM38-1))+OVER3_PER4*CEILING((N38-OVER3_FROM)/4,1))*(1+FUEL),4)),""))))</f>
        <v/>
      </c>
      <c r="AS38" s="21" t="str">
        <f aca="false">IF(OR(AM38="",AM38=1),"",(C38-(IF(AM38=2,BAND_LO,BAND_HI)-0.01))*(1-AN38))</f>
        <v/>
      </c>
      <c r="AT38" s="18" t="str">
        <f aca="false">IF(AI38="","",(AI38&gt;SS_L)+(AJ38&gt;SS_M)+(AK38&gt;SS_S))</f>
        <v/>
      </c>
      <c r="AU38" s="23" t="str">
        <f aca="false">IF(OR(AT38="",AT38&lt;&gt;1),"",MAX(AI38/SS_L,AJ38/SS_M,AK38/SS_S))</f>
        <v/>
      </c>
      <c r="AV38" s="21" t="str">
        <f aca="false">IF(OR(M38&lt;&gt;"Large standard",N38="",N38&gt;SS_MAX),"",IF(OR(N38="",AM38="","Small standard"=""),"",IF("Small standard"="Small standard",IF(N38&gt;SS_MAX,"",ROUND(INDEX(SS_FEES,SUMPRODUCT(--(SS_EDGES&lt;N38))+1,0+AM38)*(1+FUEL),4)),IF("Small standard"="Large standard",IF(N38&gt;LS_MAX,"",ROUND(IF(N38&lt;=OVER3_FROM,INDEX(LS_FEES,SUMPRODUCT(--(LS_EDGES&lt;N38))+1,0+AM38),INDEX(OVER3_BASE,1,0+AM38)+OVER3_PER4*CEILING((N38-OVER3_FROM)/4,1))*(1+FUEL),4)),""))))</f>
        <v/>
      </c>
      <c r="AW38" s="21" t="str">
        <f aca="false">IF(OR(M38&lt;&gt;"Large standard",N38="",N38&gt;SS_MAX),"",IF(OR(N38="",AM38="","Small standard"=""),"",IF("Small standard"="Small standard",IF(N38&gt;SS_MAX,"",ROUND(INDEX(SS_FEES,SUMPRODUCT(--(SS_EDGES&lt;N38))+1,3+AM38)*(1+FUEL),4)),IF("Small standard"="Large standard",IF(N38&gt;LS_MAX,"",ROUND(IF(N38&lt;=OVER3_FROM,INDEX(LS_FEES,SUMPRODUCT(--(LS_EDGES&lt;N38))+1,3+AM38),INDEX(OVER3_BASE,1,3+AM38)+OVER3_PER4*CEILING((N38-OVER3_FROM)/4,1))*(1+FUEL),4)),""))))</f>
        <v/>
      </c>
      <c r="AX38" s="21" t="str">
        <f aca="false">IF(OR(AL38="",AH38=""),"",IF(OR(AH38="",AM38="",M38=""),"",IF(M38="Small standard",IF(AH38&gt;SS_MAX,"",ROUND(INDEX(SS_FEES,SUMPRODUCT(--(SS_EDGES&lt;AH38))+1,0+AM38)*(1+FUEL),4)),IF(M38="Large standard",IF(AH38&gt;LS_MAX,"",ROUND(IF(AH38&lt;=OVER3_FROM,INDEX(LS_FEES,SUMPRODUCT(--(LS_EDGES&lt;AH38))+1,0+AM38),INDEX(OVER3_BASE,1,0+AM38)+OVER3_PER4*CEILING((AH38-OVER3_FROM)/4,1))*(1+FUEL),4)),""))))</f>
        <v/>
      </c>
      <c r="AY38" s="21" t="str">
        <f aca="false">IF(OR(AL38="",AH38=""),"",IF(OR(AH38="",AM38="",M38=""),"",IF(M38="Small standard",IF(AH38&gt;SS_MAX,"",ROUND(INDEX(SS_FEES,SUMPRODUCT(--(SS_EDGES&lt;AH38))+1,3+AM38)*(1+FUEL),4)),IF(M38="Large standard",IF(AH38&gt;LS_MAX,"",ROUND(IF(AH38&lt;=OVER3_FROM,INDEX(LS_FEES,SUMPRODUCT(--(LS_EDGES&lt;AH38))+1,3+AM38),INDEX(OVER3_BASE,1,3+AM38)+OVER3_PER4*CEILING((AH38-OVER3_FROM)/4,1))*(1+FUEL),4)),""))))</f>
        <v/>
      </c>
      <c r="AZ38" s="24" t="str">
        <f aca="false">IF(OR(J38="",J38&lt;1),"",ROUND(IFERROR(INDEX(CAT_SCALE,MATCH(D38,CATS,0)),UC_DEFAULT)*IF(J38&gt;=UC_KNEE,10^(UC_A-UC_B*LOG10(J38)),10^(UC_A-UC_B*LOG10(UC_KNEE))*(UC_KNEE/J38)^UC_HEXP),1))</f>
        <v/>
      </c>
    </row>
    <row r="39" customFormat="false" ht="15" hidden="false" customHeight="false" outlineLevel="0" collapsed="false">
      <c r="A39" s="10"/>
      <c r="B39" s="10"/>
      <c r="C39" s="12"/>
      <c r="D39" s="10"/>
      <c r="E39" s="10"/>
      <c r="F39" s="10"/>
      <c r="G39" s="10"/>
      <c r="H39" s="10"/>
      <c r="I39" s="10"/>
      <c r="J39" s="10"/>
      <c r="K39" s="10"/>
      <c r="L39" s="12"/>
      <c r="M39" s="2" t="str">
        <f aca="false">IF(OR(N39="",AI39=""),"",IF(AND(N39&lt;=SS_MAX,AI39&lt;=SS_L,AJ39&lt;=SS_M,AK39&lt;=SS_S),"Small standard",IF(AND(N39&lt;=LS_MAX,AI39&lt;=LS_L,AJ39&lt;=LS_M,AK39&lt;=LS_S),"Large standard","Oversize")))</f>
        <v/>
      </c>
      <c r="N39" s="16" t="str">
        <f aca="false">IF(AH39="","",IF(AL39="",AH39,MAX(AH39,AL39)))</f>
        <v/>
      </c>
      <c r="O39" s="21" t="str">
        <f aca="false">IF(OR(N39="",AM39="",M39=""),"",IF(M39="Small standard",IF(N39&gt;SS_MAX,"",ROUND(INDEX(SS_FEES,SUMPRODUCT(--(SS_EDGES&lt;N39))+1,0+AM39)*(1+FUEL),4)),IF(M39="Large standard",IF(N39&gt;LS_MAX,"",ROUND(IF(N39&lt;=OVER3_FROM,INDEX(LS_FEES,SUMPRODUCT(--(LS_EDGES&lt;N39))+1,0+AM39),INDEX(OVER3_BASE,1,0+AM39)+OVER3_PER4*CEILING((N39-OVER3_FROM)/4,1))*(1+FUEL),4)),"")))</f>
        <v/>
      </c>
      <c r="P39" s="21" t="str">
        <f aca="false">IF(OR(N39="",AM39="",M39=""),"",IF(M39="Small standard",IF(N39&gt;SS_MAX,"",ROUND(INDEX(SS_FEES,SUMPRODUCT(--(SS_EDGES&lt;N39))+1,3+AM39)*(1+FUEL),4)),IF(M39="Large standard",IF(N39&gt;LS_MAX,"",ROUND(IF(N39&lt;=OVER3_FROM,INDEX(LS_FEES,SUMPRODUCT(--(LS_EDGES&lt;N39))+1,3+AM39),INDEX(OVER3_BASE,1,3+AM39)+OVER3_PER4*CEILING((N39-OVER3_FROM)/4,1))*(1+FUEL),4)),"")))</f>
        <v/>
      </c>
      <c r="Q39" s="20" t="str">
        <f aca="true">IF(OR(L39="",O39=""),"",ROUND(L39-IF(AND(TODAY()&gt;=PEAK_FROM,TODAY()&lt;=PEAK_TO),P39,O39),2))</f>
        <v/>
      </c>
      <c r="R39" s="16" t="str">
        <f aca="false">IF(N39="","",IF(M39="Small standard",IF(SUMPRODUCT(--(SS_EDGES&lt;N39))=0,"",INDEX(SS_EDGES,SUMPRODUCT(--(SS_EDGES&lt;N39)))),IF(M39="Large standard",IF(N39&gt;OVER3_FROM,OVER3_FROM+4*(CEILING((N39-OVER3_FROM)/4,1)-1),IF(SUMPRODUCT(--(LS_EDGES&lt;N39))=0,"",INDEX(LS_EDGES,SUMPRODUCT(--(LS_EDGES&lt;N39))))),"")))</f>
        <v/>
      </c>
      <c r="S39" s="22" t="str">
        <f aca="false">IF(R39="","",ROUND(N39-R39,3))</f>
        <v/>
      </c>
      <c r="T39" s="21" t="str">
        <f aca="false">IF(OR(R39="",O39="",AO39=""),"",IF(S39&gt;MAX_SHAVE,"",IF(ROUND(O39-AO39,4)&lt;MIN_UNIT,"",ROUND(O39-AO39,4))))</f>
        <v/>
      </c>
      <c r="U39" s="21" t="str">
        <f aca="false">IF(OR(AQ39="",O39=""),"",IF(ROUND(ROUND(O39-AQ39,4)-AS39,4)&lt;=MIN_UNIT,"",ROUND(ROUND(O39-AQ39,4)-AS39,4)))</f>
        <v/>
      </c>
      <c r="V39" s="21" t="str">
        <f aca="false">IF(OR(AV39="",O39=""),"",IF(AND(AT39=1,AU39&lt;=MAX_ENV),IF(ROUND(O39-AV39,4)&lt;MIN_UNIT,"",ROUND(O39-AV39,4)),""))</f>
        <v/>
      </c>
      <c r="W39" s="21" t="str">
        <f aca="false">IF(OR(AX39="",O39=""),"",IF(AL39&gt;=AH39*MIN_DIM_RATIO,IF(ROUND(O39-AX39,4)&lt;MIN_UNIT,"",ROUND(O39-AX39,4)),""))</f>
        <v/>
      </c>
      <c r="X39" s="21" t="str">
        <f aca="false">IF(OR(R39="",P39="",AP39=""),"",IF(S39&gt;MAX_SHAVE,"",IF(ROUND(P39-AP39,4)&lt;MIN_UNIT,"",ROUND(P39-AP39,4))))</f>
        <v/>
      </c>
      <c r="Y39" s="21" t="str">
        <f aca="false">IF(OR(AR39="",P39=""),"",IF(ROUND(ROUND(P39-AR39,4)-AS39,4)&lt;=MIN_UNIT,"",ROUND(ROUND(P39-AR39,4)-AS39,4)))</f>
        <v/>
      </c>
      <c r="Z39" s="21" t="str">
        <f aca="false">IF(OR(AW39="",P39=""),"",IF(AND(AT39=1,AU39&lt;=MAX_ENV),IF(ROUND(P39-AW39,4)&lt;MIN_UNIT,"",ROUND(P39-AW39,4)),""))</f>
        <v/>
      </c>
      <c r="AA39" s="21" t="str">
        <f aca="false">IF(OR(AY39="",P39=""),"",IF(AL39&gt;=AH39*MIN_DIM_RATIO,IF(ROUND(P39-AY39,4)&lt;MIN_UNIT,"",ROUND(P39-AY39,4)),""))</f>
        <v/>
      </c>
      <c r="AB39" s="2" t="str">
        <f aca="false">IF(COUNT(T39:W39)=0,"",CHOOSE(MATCH(MAX(T39:W39),T39:W39,0),"Weight","Price","Size tier","Box"))</f>
        <v/>
      </c>
      <c r="AC39" s="24" t="str">
        <f aca="false">IF(K39&lt;&gt;"",K39,AZ39)</f>
        <v/>
      </c>
      <c r="AD39" s="25" t="str">
        <f aca="false">IF(OR(AB39="",AC39=""),"",ROUND(AC39*IF(K39&lt;&gt;"",1,U_LOW)*((12-PEAK_MONTHS)*MAX(T39:W39)+PEAK_MONTHS*N(INDEX(X39:AA39,MATCH(MAX(T39:W39),T39:W39,0)))),0))</f>
        <v/>
      </c>
      <c r="AE39" s="25" t="str">
        <f aca="false">IF(OR(AB39="",AC39=""),"",ROUND(AC39*IF(K39&lt;&gt;"",1,U_HIGH)*((12-PEAK_MONTHS)*MAX(T39:W39)+PEAK_MONTHS*N(INDEX(X39:AA39,MATCH(MAX(T39:W39),T39:W39,0)))),0))</f>
        <v/>
      </c>
      <c r="AF39" s="18" t="str">
        <f aca="false">IF(AD39="","",RANK(AD39,$AD$7:$AD$506))</f>
        <v/>
      </c>
      <c r="AH39" s="16" t="str">
        <f aca="false">IF(E39&lt;&gt;"",E39,IF(F39&lt;&gt;"",ROUND(F39*16,3),""))</f>
        <v/>
      </c>
      <c r="AI39" s="16" t="str">
        <f aca="false">IF(COUNT(G39:I39)&lt;3,"",ROUND(LARGE(G39:I39,1),2))</f>
        <v/>
      </c>
      <c r="AJ39" s="16" t="str">
        <f aca="false">IF(COUNT(G39:I39)&lt;3,"",ROUND(LARGE(G39:I39,2),2))</f>
        <v/>
      </c>
      <c r="AK39" s="16" t="str">
        <f aca="false">IF(COUNT(G39:I39)&lt;3,"",ROUND(SMALL(G39:I39,1),2))</f>
        <v/>
      </c>
      <c r="AL39" s="16" t="str">
        <f aca="false">IF(AI39="","",IF(AI39*AJ39*AK39&lt;DIM_MIN_CUIN,"",ROUND(AI39*AJ39*AK39/DIM_DIV*16,2)))</f>
        <v/>
      </c>
      <c r="AM39" s="18" t="str">
        <f aca="false">IF(C39="","",IF(C39&lt;BAND_LO,1,IF(C39&lt;=BAND_HI,2,3)))</f>
        <v/>
      </c>
      <c r="AN39" s="19" t="str">
        <f aca="false">IF(C39="","",IFERROR(INDEX(CAT_REF,MATCH(D39,CATS,0)),REF_DEFAULT))</f>
        <v/>
      </c>
      <c r="AO39" s="21" t="str">
        <f aca="false">IF(OR(R39="",AM39="",M39=""),"",IF(M39="Small standard",IF(R39&gt;SS_MAX,"",ROUND(INDEX(SS_FEES,SUMPRODUCT(--(SS_EDGES&lt;R39))+1,0+AM39)*(1+FUEL),4)),IF(M39="Large standard",IF(R39&gt;LS_MAX,"",ROUND(IF(R39&lt;=OVER3_FROM,INDEX(LS_FEES,SUMPRODUCT(--(LS_EDGES&lt;R39))+1,0+AM39),INDEX(OVER3_BASE,1,0+AM39)+OVER3_PER4*CEILING((R39-OVER3_FROM)/4,1))*(1+FUEL),4)),"")))</f>
        <v/>
      </c>
      <c r="AP39" s="21" t="str">
        <f aca="false">IF(OR(R39="",AM39="",M39=""),"",IF(M39="Small standard",IF(R39&gt;SS_MAX,"",ROUND(INDEX(SS_FEES,SUMPRODUCT(--(SS_EDGES&lt;R39))+1,3+AM39)*(1+FUEL),4)),IF(M39="Large standard",IF(R39&gt;LS_MAX,"",ROUND(IF(R39&lt;=OVER3_FROM,INDEX(LS_FEES,SUMPRODUCT(--(LS_EDGES&lt;R39))+1,3+AM39),INDEX(OVER3_BASE,1,3+AM39)+OVER3_PER4*CEILING((R39-OVER3_FROM)/4,1))*(1+FUEL),4)),"")))</f>
        <v/>
      </c>
      <c r="AQ39" s="21" t="str">
        <f aca="false">IF(OR(AM39="",AM39=1),"",IF(OR(N39="",(AM39-1)="",M39=""),"",IF(M39="Small standard",IF(N39&gt;SS_MAX,"",ROUND(INDEX(SS_FEES,SUMPRODUCT(--(SS_EDGES&lt;N39))+1,0+(AM39-1))*(1+FUEL),4)),IF(M39="Large standard",IF(N39&gt;LS_MAX,"",ROUND(IF(N39&lt;=OVER3_FROM,INDEX(LS_FEES,SUMPRODUCT(--(LS_EDGES&lt;N39))+1,0+(AM39-1)),INDEX(OVER3_BASE,1,0+(AM39-1))+OVER3_PER4*CEILING((N39-OVER3_FROM)/4,1))*(1+FUEL),4)),""))))</f>
        <v/>
      </c>
      <c r="AR39" s="21" t="str">
        <f aca="false">IF(OR(AM39="",AM39=1),"",IF(OR(N39="",(AM39-1)="",M39=""),"",IF(M39="Small standard",IF(N39&gt;SS_MAX,"",ROUND(INDEX(SS_FEES,SUMPRODUCT(--(SS_EDGES&lt;N39))+1,3+(AM39-1))*(1+FUEL),4)),IF(M39="Large standard",IF(N39&gt;LS_MAX,"",ROUND(IF(N39&lt;=OVER3_FROM,INDEX(LS_FEES,SUMPRODUCT(--(LS_EDGES&lt;N39))+1,3+(AM39-1)),INDEX(OVER3_BASE,1,3+(AM39-1))+OVER3_PER4*CEILING((N39-OVER3_FROM)/4,1))*(1+FUEL),4)),""))))</f>
        <v/>
      </c>
      <c r="AS39" s="21" t="str">
        <f aca="false">IF(OR(AM39="",AM39=1),"",(C39-(IF(AM39=2,BAND_LO,BAND_HI)-0.01))*(1-AN39))</f>
        <v/>
      </c>
      <c r="AT39" s="18" t="str">
        <f aca="false">IF(AI39="","",(AI39&gt;SS_L)+(AJ39&gt;SS_M)+(AK39&gt;SS_S))</f>
        <v/>
      </c>
      <c r="AU39" s="23" t="str">
        <f aca="false">IF(OR(AT39="",AT39&lt;&gt;1),"",MAX(AI39/SS_L,AJ39/SS_M,AK39/SS_S))</f>
        <v/>
      </c>
      <c r="AV39" s="21" t="str">
        <f aca="false">IF(OR(M39&lt;&gt;"Large standard",N39="",N39&gt;SS_MAX),"",IF(OR(N39="",AM39="","Small standard"=""),"",IF("Small standard"="Small standard",IF(N39&gt;SS_MAX,"",ROUND(INDEX(SS_FEES,SUMPRODUCT(--(SS_EDGES&lt;N39))+1,0+AM39)*(1+FUEL),4)),IF("Small standard"="Large standard",IF(N39&gt;LS_MAX,"",ROUND(IF(N39&lt;=OVER3_FROM,INDEX(LS_FEES,SUMPRODUCT(--(LS_EDGES&lt;N39))+1,0+AM39),INDEX(OVER3_BASE,1,0+AM39)+OVER3_PER4*CEILING((N39-OVER3_FROM)/4,1))*(1+FUEL),4)),""))))</f>
        <v/>
      </c>
      <c r="AW39" s="21" t="str">
        <f aca="false">IF(OR(M39&lt;&gt;"Large standard",N39="",N39&gt;SS_MAX),"",IF(OR(N39="",AM39="","Small standard"=""),"",IF("Small standard"="Small standard",IF(N39&gt;SS_MAX,"",ROUND(INDEX(SS_FEES,SUMPRODUCT(--(SS_EDGES&lt;N39))+1,3+AM39)*(1+FUEL),4)),IF("Small standard"="Large standard",IF(N39&gt;LS_MAX,"",ROUND(IF(N39&lt;=OVER3_FROM,INDEX(LS_FEES,SUMPRODUCT(--(LS_EDGES&lt;N39))+1,3+AM39),INDEX(OVER3_BASE,1,3+AM39)+OVER3_PER4*CEILING((N39-OVER3_FROM)/4,1))*(1+FUEL),4)),""))))</f>
        <v/>
      </c>
      <c r="AX39" s="21" t="str">
        <f aca="false">IF(OR(AL39="",AH39=""),"",IF(OR(AH39="",AM39="",M39=""),"",IF(M39="Small standard",IF(AH39&gt;SS_MAX,"",ROUND(INDEX(SS_FEES,SUMPRODUCT(--(SS_EDGES&lt;AH39))+1,0+AM39)*(1+FUEL),4)),IF(M39="Large standard",IF(AH39&gt;LS_MAX,"",ROUND(IF(AH39&lt;=OVER3_FROM,INDEX(LS_FEES,SUMPRODUCT(--(LS_EDGES&lt;AH39))+1,0+AM39),INDEX(OVER3_BASE,1,0+AM39)+OVER3_PER4*CEILING((AH39-OVER3_FROM)/4,1))*(1+FUEL),4)),""))))</f>
        <v/>
      </c>
      <c r="AY39" s="21" t="str">
        <f aca="false">IF(OR(AL39="",AH39=""),"",IF(OR(AH39="",AM39="",M39=""),"",IF(M39="Small standard",IF(AH39&gt;SS_MAX,"",ROUND(INDEX(SS_FEES,SUMPRODUCT(--(SS_EDGES&lt;AH39))+1,3+AM39)*(1+FUEL),4)),IF(M39="Large standard",IF(AH39&gt;LS_MAX,"",ROUND(IF(AH39&lt;=OVER3_FROM,INDEX(LS_FEES,SUMPRODUCT(--(LS_EDGES&lt;AH39))+1,3+AM39),INDEX(OVER3_BASE,1,3+AM39)+OVER3_PER4*CEILING((AH39-OVER3_FROM)/4,1))*(1+FUEL),4)),""))))</f>
        <v/>
      </c>
      <c r="AZ39" s="24" t="str">
        <f aca="false">IF(OR(J39="",J39&lt;1),"",ROUND(IFERROR(INDEX(CAT_SCALE,MATCH(D39,CATS,0)),UC_DEFAULT)*IF(J39&gt;=UC_KNEE,10^(UC_A-UC_B*LOG10(J39)),10^(UC_A-UC_B*LOG10(UC_KNEE))*(UC_KNEE/J39)^UC_HEXP),1))</f>
        <v/>
      </c>
    </row>
    <row r="40" customFormat="false" ht="15" hidden="false" customHeight="false" outlineLevel="0" collapsed="false">
      <c r="A40" s="10"/>
      <c r="B40" s="10"/>
      <c r="C40" s="12"/>
      <c r="D40" s="10"/>
      <c r="E40" s="10"/>
      <c r="F40" s="10"/>
      <c r="G40" s="10"/>
      <c r="H40" s="10"/>
      <c r="I40" s="10"/>
      <c r="J40" s="10"/>
      <c r="K40" s="10"/>
      <c r="L40" s="12"/>
      <c r="M40" s="2" t="str">
        <f aca="false">IF(OR(N40="",AI40=""),"",IF(AND(N40&lt;=SS_MAX,AI40&lt;=SS_L,AJ40&lt;=SS_M,AK40&lt;=SS_S),"Small standard",IF(AND(N40&lt;=LS_MAX,AI40&lt;=LS_L,AJ40&lt;=LS_M,AK40&lt;=LS_S),"Large standard","Oversize")))</f>
        <v/>
      </c>
      <c r="N40" s="16" t="str">
        <f aca="false">IF(AH40="","",IF(AL40="",AH40,MAX(AH40,AL40)))</f>
        <v/>
      </c>
      <c r="O40" s="21" t="str">
        <f aca="false">IF(OR(N40="",AM40="",M40=""),"",IF(M40="Small standard",IF(N40&gt;SS_MAX,"",ROUND(INDEX(SS_FEES,SUMPRODUCT(--(SS_EDGES&lt;N40))+1,0+AM40)*(1+FUEL),4)),IF(M40="Large standard",IF(N40&gt;LS_MAX,"",ROUND(IF(N40&lt;=OVER3_FROM,INDEX(LS_FEES,SUMPRODUCT(--(LS_EDGES&lt;N40))+1,0+AM40),INDEX(OVER3_BASE,1,0+AM40)+OVER3_PER4*CEILING((N40-OVER3_FROM)/4,1))*(1+FUEL),4)),"")))</f>
        <v/>
      </c>
      <c r="P40" s="21" t="str">
        <f aca="false">IF(OR(N40="",AM40="",M40=""),"",IF(M40="Small standard",IF(N40&gt;SS_MAX,"",ROUND(INDEX(SS_FEES,SUMPRODUCT(--(SS_EDGES&lt;N40))+1,3+AM40)*(1+FUEL),4)),IF(M40="Large standard",IF(N40&gt;LS_MAX,"",ROUND(IF(N40&lt;=OVER3_FROM,INDEX(LS_FEES,SUMPRODUCT(--(LS_EDGES&lt;N40))+1,3+AM40),INDEX(OVER3_BASE,1,3+AM40)+OVER3_PER4*CEILING((N40-OVER3_FROM)/4,1))*(1+FUEL),4)),"")))</f>
        <v/>
      </c>
      <c r="Q40" s="20" t="str">
        <f aca="true">IF(OR(L40="",O40=""),"",ROUND(L40-IF(AND(TODAY()&gt;=PEAK_FROM,TODAY()&lt;=PEAK_TO),P40,O40),2))</f>
        <v/>
      </c>
      <c r="R40" s="16" t="str">
        <f aca="false">IF(N40="","",IF(M40="Small standard",IF(SUMPRODUCT(--(SS_EDGES&lt;N40))=0,"",INDEX(SS_EDGES,SUMPRODUCT(--(SS_EDGES&lt;N40)))),IF(M40="Large standard",IF(N40&gt;OVER3_FROM,OVER3_FROM+4*(CEILING((N40-OVER3_FROM)/4,1)-1),IF(SUMPRODUCT(--(LS_EDGES&lt;N40))=0,"",INDEX(LS_EDGES,SUMPRODUCT(--(LS_EDGES&lt;N40))))),"")))</f>
        <v/>
      </c>
      <c r="S40" s="22" t="str">
        <f aca="false">IF(R40="","",ROUND(N40-R40,3))</f>
        <v/>
      </c>
      <c r="T40" s="21" t="str">
        <f aca="false">IF(OR(R40="",O40="",AO40=""),"",IF(S40&gt;MAX_SHAVE,"",IF(ROUND(O40-AO40,4)&lt;MIN_UNIT,"",ROUND(O40-AO40,4))))</f>
        <v/>
      </c>
      <c r="U40" s="21" t="str">
        <f aca="false">IF(OR(AQ40="",O40=""),"",IF(ROUND(ROUND(O40-AQ40,4)-AS40,4)&lt;=MIN_UNIT,"",ROUND(ROUND(O40-AQ40,4)-AS40,4)))</f>
        <v/>
      </c>
      <c r="V40" s="21" t="str">
        <f aca="false">IF(OR(AV40="",O40=""),"",IF(AND(AT40=1,AU40&lt;=MAX_ENV),IF(ROUND(O40-AV40,4)&lt;MIN_UNIT,"",ROUND(O40-AV40,4)),""))</f>
        <v/>
      </c>
      <c r="W40" s="21" t="str">
        <f aca="false">IF(OR(AX40="",O40=""),"",IF(AL40&gt;=AH40*MIN_DIM_RATIO,IF(ROUND(O40-AX40,4)&lt;MIN_UNIT,"",ROUND(O40-AX40,4)),""))</f>
        <v/>
      </c>
      <c r="X40" s="21" t="str">
        <f aca="false">IF(OR(R40="",P40="",AP40=""),"",IF(S40&gt;MAX_SHAVE,"",IF(ROUND(P40-AP40,4)&lt;MIN_UNIT,"",ROUND(P40-AP40,4))))</f>
        <v/>
      </c>
      <c r="Y40" s="21" t="str">
        <f aca="false">IF(OR(AR40="",P40=""),"",IF(ROUND(ROUND(P40-AR40,4)-AS40,4)&lt;=MIN_UNIT,"",ROUND(ROUND(P40-AR40,4)-AS40,4)))</f>
        <v/>
      </c>
      <c r="Z40" s="21" t="str">
        <f aca="false">IF(OR(AW40="",P40=""),"",IF(AND(AT40=1,AU40&lt;=MAX_ENV),IF(ROUND(P40-AW40,4)&lt;MIN_UNIT,"",ROUND(P40-AW40,4)),""))</f>
        <v/>
      </c>
      <c r="AA40" s="21" t="str">
        <f aca="false">IF(OR(AY40="",P40=""),"",IF(AL40&gt;=AH40*MIN_DIM_RATIO,IF(ROUND(P40-AY40,4)&lt;MIN_UNIT,"",ROUND(P40-AY40,4)),""))</f>
        <v/>
      </c>
      <c r="AB40" s="2" t="str">
        <f aca="false">IF(COUNT(T40:W40)=0,"",CHOOSE(MATCH(MAX(T40:W40),T40:W40,0),"Weight","Price","Size tier","Box"))</f>
        <v/>
      </c>
      <c r="AC40" s="24" t="str">
        <f aca="false">IF(K40&lt;&gt;"",K40,AZ40)</f>
        <v/>
      </c>
      <c r="AD40" s="25" t="str">
        <f aca="false">IF(OR(AB40="",AC40=""),"",ROUND(AC40*IF(K40&lt;&gt;"",1,U_LOW)*((12-PEAK_MONTHS)*MAX(T40:W40)+PEAK_MONTHS*N(INDEX(X40:AA40,MATCH(MAX(T40:W40),T40:W40,0)))),0))</f>
        <v/>
      </c>
      <c r="AE40" s="25" t="str">
        <f aca="false">IF(OR(AB40="",AC40=""),"",ROUND(AC40*IF(K40&lt;&gt;"",1,U_HIGH)*((12-PEAK_MONTHS)*MAX(T40:W40)+PEAK_MONTHS*N(INDEX(X40:AA40,MATCH(MAX(T40:W40),T40:W40,0)))),0))</f>
        <v/>
      </c>
      <c r="AF40" s="18" t="str">
        <f aca="false">IF(AD40="","",RANK(AD40,$AD$7:$AD$506))</f>
        <v/>
      </c>
      <c r="AH40" s="16" t="str">
        <f aca="false">IF(E40&lt;&gt;"",E40,IF(F40&lt;&gt;"",ROUND(F40*16,3),""))</f>
        <v/>
      </c>
      <c r="AI40" s="16" t="str">
        <f aca="false">IF(COUNT(G40:I40)&lt;3,"",ROUND(LARGE(G40:I40,1),2))</f>
        <v/>
      </c>
      <c r="AJ40" s="16" t="str">
        <f aca="false">IF(COUNT(G40:I40)&lt;3,"",ROUND(LARGE(G40:I40,2),2))</f>
        <v/>
      </c>
      <c r="AK40" s="16" t="str">
        <f aca="false">IF(COUNT(G40:I40)&lt;3,"",ROUND(SMALL(G40:I40,1),2))</f>
        <v/>
      </c>
      <c r="AL40" s="16" t="str">
        <f aca="false">IF(AI40="","",IF(AI40*AJ40*AK40&lt;DIM_MIN_CUIN,"",ROUND(AI40*AJ40*AK40/DIM_DIV*16,2)))</f>
        <v/>
      </c>
      <c r="AM40" s="18" t="str">
        <f aca="false">IF(C40="","",IF(C40&lt;BAND_LO,1,IF(C40&lt;=BAND_HI,2,3)))</f>
        <v/>
      </c>
      <c r="AN40" s="19" t="str">
        <f aca="false">IF(C40="","",IFERROR(INDEX(CAT_REF,MATCH(D40,CATS,0)),REF_DEFAULT))</f>
        <v/>
      </c>
      <c r="AO40" s="21" t="str">
        <f aca="false">IF(OR(R40="",AM40="",M40=""),"",IF(M40="Small standard",IF(R40&gt;SS_MAX,"",ROUND(INDEX(SS_FEES,SUMPRODUCT(--(SS_EDGES&lt;R40))+1,0+AM40)*(1+FUEL),4)),IF(M40="Large standard",IF(R40&gt;LS_MAX,"",ROUND(IF(R40&lt;=OVER3_FROM,INDEX(LS_FEES,SUMPRODUCT(--(LS_EDGES&lt;R40))+1,0+AM40),INDEX(OVER3_BASE,1,0+AM40)+OVER3_PER4*CEILING((R40-OVER3_FROM)/4,1))*(1+FUEL),4)),"")))</f>
        <v/>
      </c>
      <c r="AP40" s="21" t="str">
        <f aca="false">IF(OR(R40="",AM40="",M40=""),"",IF(M40="Small standard",IF(R40&gt;SS_MAX,"",ROUND(INDEX(SS_FEES,SUMPRODUCT(--(SS_EDGES&lt;R40))+1,3+AM40)*(1+FUEL),4)),IF(M40="Large standard",IF(R40&gt;LS_MAX,"",ROUND(IF(R40&lt;=OVER3_FROM,INDEX(LS_FEES,SUMPRODUCT(--(LS_EDGES&lt;R40))+1,3+AM40),INDEX(OVER3_BASE,1,3+AM40)+OVER3_PER4*CEILING((R40-OVER3_FROM)/4,1))*(1+FUEL),4)),"")))</f>
        <v/>
      </c>
      <c r="AQ40" s="21" t="str">
        <f aca="false">IF(OR(AM40="",AM40=1),"",IF(OR(N40="",(AM40-1)="",M40=""),"",IF(M40="Small standard",IF(N40&gt;SS_MAX,"",ROUND(INDEX(SS_FEES,SUMPRODUCT(--(SS_EDGES&lt;N40))+1,0+(AM40-1))*(1+FUEL),4)),IF(M40="Large standard",IF(N40&gt;LS_MAX,"",ROUND(IF(N40&lt;=OVER3_FROM,INDEX(LS_FEES,SUMPRODUCT(--(LS_EDGES&lt;N40))+1,0+(AM40-1)),INDEX(OVER3_BASE,1,0+(AM40-1))+OVER3_PER4*CEILING((N40-OVER3_FROM)/4,1))*(1+FUEL),4)),""))))</f>
        <v/>
      </c>
      <c r="AR40" s="21" t="str">
        <f aca="false">IF(OR(AM40="",AM40=1),"",IF(OR(N40="",(AM40-1)="",M40=""),"",IF(M40="Small standard",IF(N40&gt;SS_MAX,"",ROUND(INDEX(SS_FEES,SUMPRODUCT(--(SS_EDGES&lt;N40))+1,3+(AM40-1))*(1+FUEL),4)),IF(M40="Large standard",IF(N40&gt;LS_MAX,"",ROUND(IF(N40&lt;=OVER3_FROM,INDEX(LS_FEES,SUMPRODUCT(--(LS_EDGES&lt;N40))+1,3+(AM40-1)),INDEX(OVER3_BASE,1,3+(AM40-1))+OVER3_PER4*CEILING((N40-OVER3_FROM)/4,1))*(1+FUEL),4)),""))))</f>
        <v/>
      </c>
      <c r="AS40" s="21" t="str">
        <f aca="false">IF(OR(AM40="",AM40=1),"",(C40-(IF(AM40=2,BAND_LO,BAND_HI)-0.01))*(1-AN40))</f>
        <v/>
      </c>
      <c r="AT40" s="18" t="str">
        <f aca="false">IF(AI40="","",(AI40&gt;SS_L)+(AJ40&gt;SS_M)+(AK40&gt;SS_S))</f>
        <v/>
      </c>
      <c r="AU40" s="23" t="str">
        <f aca="false">IF(OR(AT40="",AT40&lt;&gt;1),"",MAX(AI40/SS_L,AJ40/SS_M,AK40/SS_S))</f>
        <v/>
      </c>
      <c r="AV40" s="21" t="str">
        <f aca="false">IF(OR(M40&lt;&gt;"Large standard",N40="",N40&gt;SS_MAX),"",IF(OR(N40="",AM40="","Small standard"=""),"",IF("Small standard"="Small standard",IF(N40&gt;SS_MAX,"",ROUND(INDEX(SS_FEES,SUMPRODUCT(--(SS_EDGES&lt;N40))+1,0+AM40)*(1+FUEL),4)),IF("Small standard"="Large standard",IF(N40&gt;LS_MAX,"",ROUND(IF(N40&lt;=OVER3_FROM,INDEX(LS_FEES,SUMPRODUCT(--(LS_EDGES&lt;N40))+1,0+AM40),INDEX(OVER3_BASE,1,0+AM40)+OVER3_PER4*CEILING((N40-OVER3_FROM)/4,1))*(1+FUEL),4)),""))))</f>
        <v/>
      </c>
      <c r="AW40" s="21" t="str">
        <f aca="false">IF(OR(M40&lt;&gt;"Large standard",N40="",N40&gt;SS_MAX),"",IF(OR(N40="",AM40="","Small standard"=""),"",IF("Small standard"="Small standard",IF(N40&gt;SS_MAX,"",ROUND(INDEX(SS_FEES,SUMPRODUCT(--(SS_EDGES&lt;N40))+1,3+AM40)*(1+FUEL),4)),IF("Small standard"="Large standard",IF(N40&gt;LS_MAX,"",ROUND(IF(N40&lt;=OVER3_FROM,INDEX(LS_FEES,SUMPRODUCT(--(LS_EDGES&lt;N40))+1,3+AM40),INDEX(OVER3_BASE,1,3+AM40)+OVER3_PER4*CEILING((N40-OVER3_FROM)/4,1))*(1+FUEL),4)),""))))</f>
        <v/>
      </c>
      <c r="AX40" s="21" t="str">
        <f aca="false">IF(OR(AL40="",AH40=""),"",IF(OR(AH40="",AM40="",M40=""),"",IF(M40="Small standard",IF(AH40&gt;SS_MAX,"",ROUND(INDEX(SS_FEES,SUMPRODUCT(--(SS_EDGES&lt;AH40))+1,0+AM40)*(1+FUEL),4)),IF(M40="Large standard",IF(AH40&gt;LS_MAX,"",ROUND(IF(AH40&lt;=OVER3_FROM,INDEX(LS_FEES,SUMPRODUCT(--(LS_EDGES&lt;AH40))+1,0+AM40),INDEX(OVER3_BASE,1,0+AM40)+OVER3_PER4*CEILING((AH40-OVER3_FROM)/4,1))*(1+FUEL),4)),""))))</f>
        <v/>
      </c>
      <c r="AY40" s="21" t="str">
        <f aca="false">IF(OR(AL40="",AH40=""),"",IF(OR(AH40="",AM40="",M40=""),"",IF(M40="Small standard",IF(AH40&gt;SS_MAX,"",ROUND(INDEX(SS_FEES,SUMPRODUCT(--(SS_EDGES&lt;AH40))+1,3+AM40)*(1+FUEL),4)),IF(M40="Large standard",IF(AH40&gt;LS_MAX,"",ROUND(IF(AH40&lt;=OVER3_FROM,INDEX(LS_FEES,SUMPRODUCT(--(LS_EDGES&lt;AH40))+1,3+AM40),INDEX(OVER3_BASE,1,3+AM40)+OVER3_PER4*CEILING((AH40-OVER3_FROM)/4,1))*(1+FUEL),4)),""))))</f>
        <v/>
      </c>
      <c r="AZ40" s="24" t="str">
        <f aca="false">IF(OR(J40="",J40&lt;1),"",ROUND(IFERROR(INDEX(CAT_SCALE,MATCH(D40,CATS,0)),UC_DEFAULT)*IF(J40&gt;=UC_KNEE,10^(UC_A-UC_B*LOG10(J40)),10^(UC_A-UC_B*LOG10(UC_KNEE))*(UC_KNEE/J40)^UC_HEXP),1))</f>
        <v/>
      </c>
    </row>
    <row r="41" customFormat="false" ht="15" hidden="false" customHeight="false" outlineLevel="0" collapsed="false">
      <c r="A41" s="10"/>
      <c r="B41" s="10"/>
      <c r="C41" s="12"/>
      <c r="D41" s="10"/>
      <c r="E41" s="10"/>
      <c r="F41" s="10"/>
      <c r="G41" s="10"/>
      <c r="H41" s="10"/>
      <c r="I41" s="10"/>
      <c r="J41" s="10"/>
      <c r="K41" s="10"/>
      <c r="L41" s="12"/>
      <c r="M41" s="2" t="str">
        <f aca="false">IF(OR(N41="",AI41=""),"",IF(AND(N41&lt;=SS_MAX,AI41&lt;=SS_L,AJ41&lt;=SS_M,AK41&lt;=SS_S),"Small standard",IF(AND(N41&lt;=LS_MAX,AI41&lt;=LS_L,AJ41&lt;=LS_M,AK41&lt;=LS_S),"Large standard","Oversize")))</f>
        <v/>
      </c>
      <c r="N41" s="16" t="str">
        <f aca="false">IF(AH41="","",IF(AL41="",AH41,MAX(AH41,AL41)))</f>
        <v/>
      </c>
      <c r="O41" s="21" t="str">
        <f aca="false">IF(OR(N41="",AM41="",M41=""),"",IF(M41="Small standard",IF(N41&gt;SS_MAX,"",ROUND(INDEX(SS_FEES,SUMPRODUCT(--(SS_EDGES&lt;N41))+1,0+AM41)*(1+FUEL),4)),IF(M41="Large standard",IF(N41&gt;LS_MAX,"",ROUND(IF(N41&lt;=OVER3_FROM,INDEX(LS_FEES,SUMPRODUCT(--(LS_EDGES&lt;N41))+1,0+AM41),INDEX(OVER3_BASE,1,0+AM41)+OVER3_PER4*CEILING((N41-OVER3_FROM)/4,1))*(1+FUEL),4)),"")))</f>
        <v/>
      </c>
      <c r="P41" s="21" t="str">
        <f aca="false">IF(OR(N41="",AM41="",M41=""),"",IF(M41="Small standard",IF(N41&gt;SS_MAX,"",ROUND(INDEX(SS_FEES,SUMPRODUCT(--(SS_EDGES&lt;N41))+1,3+AM41)*(1+FUEL),4)),IF(M41="Large standard",IF(N41&gt;LS_MAX,"",ROUND(IF(N41&lt;=OVER3_FROM,INDEX(LS_FEES,SUMPRODUCT(--(LS_EDGES&lt;N41))+1,3+AM41),INDEX(OVER3_BASE,1,3+AM41)+OVER3_PER4*CEILING((N41-OVER3_FROM)/4,1))*(1+FUEL),4)),"")))</f>
        <v/>
      </c>
      <c r="Q41" s="20" t="str">
        <f aca="true">IF(OR(L41="",O41=""),"",ROUND(L41-IF(AND(TODAY()&gt;=PEAK_FROM,TODAY()&lt;=PEAK_TO),P41,O41),2))</f>
        <v/>
      </c>
      <c r="R41" s="16" t="str">
        <f aca="false">IF(N41="","",IF(M41="Small standard",IF(SUMPRODUCT(--(SS_EDGES&lt;N41))=0,"",INDEX(SS_EDGES,SUMPRODUCT(--(SS_EDGES&lt;N41)))),IF(M41="Large standard",IF(N41&gt;OVER3_FROM,OVER3_FROM+4*(CEILING((N41-OVER3_FROM)/4,1)-1),IF(SUMPRODUCT(--(LS_EDGES&lt;N41))=0,"",INDEX(LS_EDGES,SUMPRODUCT(--(LS_EDGES&lt;N41))))),"")))</f>
        <v/>
      </c>
      <c r="S41" s="22" t="str">
        <f aca="false">IF(R41="","",ROUND(N41-R41,3))</f>
        <v/>
      </c>
      <c r="T41" s="21" t="str">
        <f aca="false">IF(OR(R41="",O41="",AO41=""),"",IF(S41&gt;MAX_SHAVE,"",IF(ROUND(O41-AO41,4)&lt;MIN_UNIT,"",ROUND(O41-AO41,4))))</f>
        <v/>
      </c>
      <c r="U41" s="21" t="str">
        <f aca="false">IF(OR(AQ41="",O41=""),"",IF(ROUND(ROUND(O41-AQ41,4)-AS41,4)&lt;=MIN_UNIT,"",ROUND(ROUND(O41-AQ41,4)-AS41,4)))</f>
        <v/>
      </c>
      <c r="V41" s="21" t="str">
        <f aca="false">IF(OR(AV41="",O41=""),"",IF(AND(AT41=1,AU41&lt;=MAX_ENV),IF(ROUND(O41-AV41,4)&lt;MIN_UNIT,"",ROUND(O41-AV41,4)),""))</f>
        <v/>
      </c>
      <c r="W41" s="21" t="str">
        <f aca="false">IF(OR(AX41="",O41=""),"",IF(AL41&gt;=AH41*MIN_DIM_RATIO,IF(ROUND(O41-AX41,4)&lt;MIN_UNIT,"",ROUND(O41-AX41,4)),""))</f>
        <v/>
      </c>
      <c r="X41" s="21" t="str">
        <f aca="false">IF(OR(R41="",P41="",AP41=""),"",IF(S41&gt;MAX_SHAVE,"",IF(ROUND(P41-AP41,4)&lt;MIN_UNIT,"",ROUND(P41-AP41,4))))</f>
        <v/>
      </c>
      <c r="Y41" s="21" t="str">
        <f aca="false">IF(OR(AR41="",P41=""),"",IF(ROUND(ROUND(P41-AR41,4)-AS41,4)&lt;=MIN_UNIT,"",ROUND(ROUND(P41-AR41,4)-AS41,4)))</f>
        <v/>
      </c>
      <c r="Z41" s="21" t="str">
        <f aca="false">IF(OR(AW41="",P41=""),"",IF(AND(AT41=1,AU41&lt;=MAX_ENV),IF(ROUND(P41-AW41,4)&lt;MIN_UNIT,"",ROUND(P41-AW41,4)),""))</f>
        <v/>
      </c>
      <c r="AA41" s="21" t="str">
        <f aca="false">IF(OR(AY41="",P41=""),"",IF(AL41&gt;=AH41*MIN_DIM_RATIO,IF(ROUND(P41-AY41,4)&lt;MIN_UNIT,"",ROUND(P41-AY41,4)),""))</f>
        <v/>
      </c>
      <c r="AB41" s="2" t="str">
        <f aca="false">IF(COUNT(T41:W41)=0,"",CHOOSE(MATCH(MAX(T41:W41),T41:W41,0),"Weight","Price","Size tier","Box"))</f>
        <v/>
      </c>
      <c r="AC41" s="24" t="str">
        <f aca="false">IF(K41&lt;&gt;"",K41,AZ41)</f>
        <v/>
      </c>
      <c r="AD41" s="25" t="str">
        <f aca="false">IF(OR(AB41="",AC41=""),"",ROUND(AC41*IF(K41&lt;&gt;"",1,U_LOW)*((12-PEAK_MONTHS)*MAX(T41:W41)+PEAK_MONTHS*N(INDEX(X41:AA41,MATCH(MAX(T41:W41),T41:W41,0)))),0))</f>
        <v/>
      </c>
      <c r="AE41" s="25" t="str">
        <f aca="false">IF(OR(AB41="",AC41=""),"",ROUND(AC41*IF(K41&lt;&gt;"",1,U_HIGH)*((12-PEAK_MONTHS)*MAX(T41:W41)+PEAK_MONTHS*N(INDEX(X41:AA41,MATCH(MAX(T41:W41),T41:W41,0)))),0))</f>
        <v/>
      </c>
      <c r="AF41" s="18" t="str">
        <f aca="false">IF(AD41="","",RANK(AD41,$AD$7:$AD$506))</f>
        <v/>
      </c>
      <c r="AH41" s="16" t="str">
        <f aca="false">IF(E41&lt;&gt;"",E41,IF(F41&lt;&gt;"",ROUND(F41*16,3),""))</f>
        <v/>
      </c>
      <c r="AI41" s="16" t="str">
        <f aca="false">IF(COUNT(G41:I41)&lt;3,"",ROUND(LARGE(G41:I41,1),2))</f>
        <v/>
      </c>
      <c r="AJ41" s="16" t="str">
        <f aca="false">IF(COUNT(G41:I41)&lt;3,"",ROUND(LARGE(G41:I41,2),2))</f>
        <v/>
      </c>
      <c r="AK41" s="16" t="str">
        <f aca="false">IF(COUNT(G41:I41)&lt;3,"",ROUND(SMALL(G41:I41,1),2))</f>
        <v/>
      </c>
      <c r="AL41" s="16" t="str">
        <f aca="false">IF(AI41="","",IF(AI41*AJ41*AK41&lt;DIM_MIN_CUIN,"",ROUND(AI41*AJ41*AK41/DIM_DIV*16,2)))</f>
        <v/>
      </c>
      <c r="AM41" s="18" t="str">
        <f aca="false">IF(C41="","",IF(C41&lt;BAND_LO,1,IF(C41&lt;=BAND_HI,2,3)))</f>
        <v/>
      </c>
      <c r="AN41" s="19" t="str">
        <f aca="false">IF(C41="","",IFERROR(INDEX(CAT_REF,MATCH(D41,CATS,0)),REF_DEFAULT))</f>
        <v/>
      </c>
      <c r="AO41" s="21" t="str">
        <f aca="false">IF(OR(R41="",AM41="",M41=""),"",IF(M41="Small standard",IF(R41&gt;SS_MAX,"",ROUND(INDEX(SS_FEES,SUMPRODUCT(--(SS_EDGES&lt;R41))+1,0+AM41)*(1+FUEL),4)),IF(M41="Large standard",IF(R41&gt;LS_MAX,"",ROUND(IF(R41&lt;=OVER3_FROM,INDEX(LS_FEES,SUMPRODUCT(--(LS_EDGES&lt;R41))+1,0+AM41),INDEX(OVER3_BASE,1,0+AM41)+OVER3_PER4*CEILING((R41-OVER3_FROM)/4,1))*(1+FUEL),4)),"")))</f>
        <v/>
      </c>
      <c r="AP41" s="21" t="str">
        <f aca="false">IF(OR(R41="",AM41="",M41=""),"",IF(M41="Small standard",IF(R41&gt;SS_MAX,"",ROUND(INDEX(SS_FEES,SUMPRODUCT(--(SS_EDGES&lt;R41))+1,3+AM41)*(1+FUEL),4)),IF(M41="Large standard",IF(R41&gt;LS_MAX,"",ROUND(IF(R41&lt;=OVER3_FROM,INDEX(LS_FEES,SUMPRODUCT(--(LS_EDGES&lt;R41))+1,3+AM41),INDEX(OVER3_BASE,1,3+AM41)+OVER3_PER4*CEILING((R41-OVER3_FROM)/4,1))*(1+FUEL),4)),"")))</f>
        <v/>
      </c>
      <c r="AQ41" s="21" t="str">
        <f aca="false">IF(OR(AM41="",AM41=1),"",IF(OR(N41="",(AM41-1)="",M41=""),"",IF(M41="Small standard",IF(N41&gt;SS_MAX,"",ROUND(INDEX(SS_FEES,SUMPRODUCT(--(SS_EDGES&lt;N41))+1,0+(AM41-1))*(1+FUEL),4)),IF(M41="Large standard",IF(N41&gt;LS_MAX,"",ROUND(IF(N41&lt;=OVER3_FROM,INDEX(LS_FEES,SUMPRODUCT(--(LS_EDGES&lt;N41))+1,0+(AM41-1)),INDEX(OVER3_BASE,1,0+(AM41-1))+OVER3_PER4*CEILING((N41-OVER3_FROM)/4,1))*(1+FUEL),4)),""))))</f>
        <v/>
      </c>
      <c r="AR41" s="21" t="str">
        <f aca="false">IF(OR(AM41="",AM41=1),"",IF(OR(N41="",(AM41-1)="",M41=""),"",IF(M41="Small standard",IF(N41&gt;SS_MAX,"",ROUND(INDEX(SS_FEES,SUMPRODUCT(--(SS_EDGES&lt;N41))+1,3+(AM41-1))*(1+FUEL),4)),IF(M41="Large standard",IF(N41&gt;LS_MAX,"",ROUND(IF(N41&lt;=OVER3_FROM,INDEX(LS_FEES,SUMPRODUCT(--(LS_EDGES&lt;N41))+1,3+(AM41-1)),INDEX(OVER3_BASE,1,3+(AM41-1))+OVER3_PER4*CEILING((N41-OVER3_FROM)/4,1))*(1+FUEL),4)),""))))</f>
        <v/>
      </c>
      <c r="AS41" s="21" t="str">
        <f aca="false">IF(OR(AM41="",AM41=1),"",(C41-(IF(AM41=2,BAND_LO,BAND_HI)-0.01))*(1-AN41))</f>
        <v/>
      </c>
      <c r="AT41" s="18" t="str">
        <f aca="false">IF(AI41="","",(AI41&gt;SS_L)+(AJ41&gt;SS_M)+(AK41&gt;SS_S))</f>
        <v/>
      </c>
      <c r="AU41" s="23" t="str">
        <f aca="false">IF(OR(AT41="",AT41&lt;&gt;1),"",MAX(AI41/SS_L,AJ41/SS_M,AK41/SS_S))</f>
        <v/>
      </c>
      <c r="AV41" s="21" t="str">
        <f aca="false">IF(OR(M41&lt;&gt;"Large standard",N41="",N41&gt;SS_MAX),"",IF(OR(N41="",AM41="","Small standard"=""),"",IF("Small standard"="Small standard",IF(N41&gt;SS_MAX,"",ROUND(INDEX(SS_FEES,SUMPRODUCT(--(SS_EDGES&lt;N41))+1,0+AM41)*(1+FUEL),4)),IF("Small standard"="Large standard",IF(N41&gt;LS_MAX,"",ROUND(IF(N41&lt;=OVER3_FROM,INDEX(LS_FEES,SUMPRODUCT(--(LS_EDGES&lt;N41))+1,0+AM41),INDEX(OVER3_BASE,1,0+AM41)+OVER3_PER4*CEILING((N41-OVER3_FROM)/4,1))*(1+FUEL),4)),""))))</f>
        <v/>
      </c>
      <c r="AW41" s="21" t="str">
        <f aca="false">IF(OR(M41&lt;&gt;"Large standard",N41="",N41&gt;SS_MAX),"",IF(OR(N41="",AM41="","Small standard"=""),"",IF("Small standard"="Small standard",IF(N41&gt;SS_MAX,"",ROUND(INDEX(SS_FEES,SUMPRODUCT(--(SS_EDGES&lt;N41))+1,3+AM41)*(1+FUEL),4)),IF("Small standard"="Large standard",IF(N41&gt;LS_MAX,"",ROUND(IF(N41&lt;=OVER3_FROM,INDEX(LS_FEES,SUMPRODUCT(--(LS_EDGES&lt;N41))+1,3+AM41),INDEX(OVER3_BASE,1,3+AM41)+OVER3_PER4*CEILING((N41-OVER3_FROM)/4,1))*(1+FUEL),4)),""))))</f>
        <v/>
      </c>
      <c r="AX41" s="21" t="str">
        <f aca="false">IF(OR(AL41="",AH41=""),"",IF(OR(AH41="",AM41="",M41=""),"",IF(M41="Small standard",IF(AH41&gt;SS_MAX,"",ROUND(INDEX(SS_FEES,SUMPRODUCT(--(SS_EDGES&lt;AH41))+1,0+AM41)*(1+FUEL),4)),IF(M41="Large standard",IF(AH41&gt;LS_MAX,"",ROUND(IF(AH41&lt;=OVER3_FROM,INDEX(LS_FEES,SUMPRODUCT(--(LS_EDGES&lt;AH41))+1,0+AM41),INDEX(OVER3_BASE,1,0+AM41)+OVER3_PER4*CEILING((AH41-OVER3_FROM)/4,1))*(1+FUEL),4)),""))))</f>
        <v/>
      </c>
      <c r="AY41" s="21" t="str">
        <f aca="false">IF(OR(AL41="",AH41=""),"",IF(OR(AH41="",AM41="",M41=""),"",IF(M41="Small standard",IF(AH41&gt;SS_MAX,"",ROUND(INDEX(SS_FEES,SUMPRODUCT(--(SS_EDGES&lt;AH41))+1,3+AM41)*(1+FUEL),4)),IF(M41="Large standard",IF(AH41&gt;LS_MAX,"",ROUND(IF(AH41&lt;=OVER3_FROM,INDEX(LS_FEES,SUMPRODUCT(--(LS_EDGES&lt;AH41))+1,3+AM41),INDEX(OVER3_BASE,1,3+AM41)+OVER3_PER4*CEILING((AH41-OVER3_FROM)/4,1))*(1+FUEL),4)),""))))</f>
        <v/>
      </c>
      <c r="AZ41" s="24" t="str">
        <f aca="false">IF(OR(J41="",J41&lt;1),"",ROUND(IFERROR(INDEX(CAT_SCALE,MATCH(D41,CATS,0)),UC_DEFAULT)*IF(J41&gt;=UC_KNEE,10^(UC_A-UC_B*LOG10(J41)),10^(UC_A-UC_B*LOG10(UC_KNEE))*(UC_KNEE/J41)^UC_HEXP),1))</f>
        <v/>
      </c>
    </row>
    <row r="42" customFormat="false" ht="15" hidden="false" customHeight="false" outlineLevel="0" collapsed="false">
      <c r="A42" s="10"/>
      <c r="B42" s="10"/>
      <c r="C42" s="12"/>
      <c r="D42" s="10"/>
      <c r="E42" s="10"/>
      <c r="F42" s="10"/>
      <c r="G42" s="10"/>
      <c r="H42" s="10"/>
      <c r="I42" s="10"/>
      <c r="J42" s="10"/>
      <c r="K42" s="10"/>
      <c r="L42" s="12"/>
      <c r="M42" s="2" t="str">
        <f aca="false">IF(OR(N42="",AI42=""),"",IF(AND(N42&lt;=SS_MAX,AI42&lt;=SS_L,AJ42&lt;=SS_M,AK42&lt;=SS_S),"Small standard",IF(AND(N42&lt;=LS_MAX,AI42&lt;=LS_L,AJ42&lt;=LS_M,AK42&lt;=LS_S),"Large standard","Oversize")))</f>
        <v/>
      </c>
      <c r="N42" s="16" t="str">
        <f aca="false">IF(AH42="","",IF(AL42="",AH42,MAX(AH42,AL42)))</f>
        <v/>
      </c>
      <c r="O42" s="21" t="str">
        <f aca="false">IF(OR(N42="",AM42="",M42=""),"",IF(M42="Small standard",IF(N42&gt;SS_MAX,"",ROUND(INDEX(SS_FEES,SUMPRODUCT(--(SS_EDGES&lt;N42))+1,0+AM42)*(1+FUEL),4)),IF(M42="Large standard",IF(N42&gt;LS_MAX,"",ROUND(IF(N42&lt;=OVER3_FROM,INDEX(LS_FEES,SUMPRODUCT(--(LS_EDGES&lt;N42))+1,0+AM42),INDEX(OVER3_BASE,1,0+AM42)+OVER3_PER4*CEILING((N42-OVER3_FROM)/4,1))*(1+FUEL),4)),"")))</f>
        <v/>
      </c>
      <c r="P42" s="21" t="str">
        <f aca="false">IF(OR(N42="",AM42="",M42=""),"",IF(M42="Small standard",IF(N42&gt;SS_MAX,"",ROUND(INDEX(SS_FEES,SUMPRODUCT(--(SS_EDGES&lt;N42))+1,3+AM42)*(1+FUEL),4)),IF(M42="Large standard",IF(N42&gt;LS_MAX,"",ROUND(IF(N42&lt;=OVER3_FROM,INDEX(LS_FEES,SUMPRODUCT(--(LS_EDGES&lt;N42))+1,3+AM42),INDEX(OVER3_BASE,1,3+AM42)+OVER3_PER4*CEILING((N42-OVER3_FROM)/4,1))*(1+FUEL),4)),"")))</f>
        <v/>
      </c>
      <c r="Q42" s="20" t="str">
        <f aca="true">IF(OR(L42="",O42=""),"",ROUND(L42-IF(AND(TODAY()&gt;=PEAK_FROM,TODAY()&lt;=PEAK_TO),P42,O42),2))</f>
        <v/>
      </c>
      <c r="R42" s="16" t="str">
        <f aca="false">IF(N42="","",IF(M42="Small standard",IF(SUMPRODUCT(--(SS_EDGES&lt;N42))=0,"",INDEX(SS_EDGES,SUMPRODUCT(--(SS_EDGES&lt;N42)))),IF(M42="Large standard",IF(N42&gt;OVER3_FROM,OVER3_FROM+4*(CEILING((N42-OVER3_FROM)/4,1)-1),IF(SUMPRODUCT(--(LS_EDGES&lt;N42))=0,"",INDEX(LS_EDGES,SUMPRODUCT(--(LS_EDGES&lt;N42))))),"")))</f>
        <v/>
      </c>
      <c r="S42" s="22" t="str">
        <f aca="false">IF(R42="","",ROUND(N42-R42,3))</f>
        <v/>
      </c>
      <c r="T42" s="21" t="str">
        <f aca="false">IF(OR(R42="",O42="",AO42=""),"",IF(S42&gt;MAX_SHAVE,"",IF(ROUND(O42-AO42,4)&lt;MIN_UNIT,"",ROUND(O42-AO42,4))))</f>
        <v/>
      </c>
      <c r="U42" s="21" t="str">
        <f aca="false">IF(OR(AQ42="",O42=""),"",IF(ROUND(ROUND(O42-AQ42,4)-AS42,4)&lt;=MIN_UNIT,"",ROUND(ROUND(O42-AQ42,4)-AS42,4)))</f>
        <v/>
      </c>
      <c r="V42" s="21" t="str">
        <f aca="false">IF(OR(AV42="",O42=""),"",IF(AND(AT42=1,AU42&lt;=MAX_ENV),IF(ROUND(O42-AV42,4)&lt;MIN_UNIT,"",ROUND(O42-AV42,4)),""))</f>
        <v/>
      </c>
      <c r="W42" s="21" t="str">
        <f aca="false">IF(OR(AX42="",O42=""),"",IF(AL42&gt;=AH42*MIN_DIM_RATIO,IF(ROUND(O42-AX42,4)&lt;MIN_UNIT,"",ROUND(O42-AX42,4)),""))</f>
        <v/>
      </c>
      <c r="X42" s="21" t="str">
        <f aca="false">IF(OR(R42="",P42="",AP42=""),"",IF(S42&gt;MAX_SHAVE,"",IF(ROUND(P42-AP42,4)&lt;MIN_UNIT,"",ROUND(P42-AP42,4))))</f>
        <v/>
      </c>
      <c r="Y42" s="21" t="str">
        <f aca="false">IF(OR(AR42="",P42=""),"",IF(ROUND(ROUND(P42-AR42,4)-AS42,4)&lt;=MIN_UNIT,"",ROUND(ROUND(P42-AR42,4)-AS42,4)))</f>
        <v/>
      </c>
      <c r="Z42" s="21" t="str">
        <f aca="false">IF(OR(AW42="",P42=""),"",IF(AND(AT42=1,AU42&lt;=MAX_ENV),IF(ROUND(P42-AW42,4)&lt;MIN_UNIT,"",ROUND(P42-AW42,4)),""))</f>
        <v/>
      </c>
      <c r="AA42" s="21" t="str">
        <f aca="false">IF(OR(AY42="",P42=""),"",IF(AL42&gt;=AH42*MIN_DIM_RATIO,IF(ROUND(P42-AY42,4)&lt;MIN_UNIT,"",ROUND(P42-AY42,4)),""))</f>
        <v/>
      </c>
      <c r="AB42" s="2" t="str">
        <f aca="false">IF(COUNT(T42:W42)=0,"",CHOOSE(MATCH(MAX(T42:W42),T42:W42,0),"Weight","Price","Size tier","Box"))</f>
        <v/>
      </c>
      <c r="AC42" s="24" t="str">
        <f aca="false">IF(K42&lt;&gt;"",K42,AZ42)</f>
        <v/>
      </c>
      <c r="AD42" s="25" t="str">
        <f aca="false">IF(OR(AB42="",AC42=""),"",ROUND(AC42*IF(K42&lt;&gt;"",1,U_LOW)*((12-PEAK_MONTHS)*MAX(T42:W42)+PEAK_MONTHS*N(INDEX(X42:AA42,MATCH(MAX(T42:W42),T42:W42,0)))),0))</f>
        <v/>
      </c>
      <c r="AE42" s="25" t="str">
        <f aca="false">IF(OR(AB42="",AC42=""),"",ROUND(AC42*IF(K42&lt;&gt;"",1,U_HIGH)*((12-PEAK_MONTHS)*MAX(T42:W42)+PEAK_MONTHS*N(INDEX(X42:AA42,MATCH(MAX(T42:W42),T42:W42,0)))),0))</f>
        <v/>
      </c>
      <c r="AF42" s="18" t="str">
        <f aca="false">IF(AD42="","",RANK(AD42,$AD$7:$AD$506))</f>
        <v/>
      </c>
      <c r="AH42" s="16" t="str">
        <f aca="false">IF(E42&lt;&gt;"",E42,IF(F42&lt;&gt;"",ROUND(F42*16,3),""))</f>
        <v/>
      </c>
      <c r="AI42" s="16" t="str">
        <f aca="false">IF(COUNT(G42:I42)&lt;3,"",ROUND(LARGE(G42:I42,1),2))</f>
        <v/>
      </c>
      <c r="AJ42" s="16" t="str">
        <f aca="false">IF(COUNT(G42:I42)&lt;3,"",ROUND(LARGE(G42:I42,2),2))</f>
        <v/>
      </c>
      <c r="AK42" s="16" t="str">
        <f aca="false">IF(COUNT(G42:I42)&lt;3,"",ROUND(SMALL(G42:I42,1),2))</f>
        <v/>
      </c>
      <c r="AL42" s="16" t="str">
        <f aca="false">IF(AI42="","",IF(AI42*AJ42*AK42&lt;DIM_MIN_CUIN,"",ROUND(AI42*AJ42*AK42/DIM_DIV*16,2)))</f>
        <v/>
      </c>
      <c r="AM42" s="18" t="str">
        <f aca="false">IF(C42="","",IF(C42&lt;BAND_LO,1,IF(C42&lt;=BAND_HI,2,3)))</f>
        <v/>
      </c>
      <c r="AN42" s="19" t="str">
        <f aca="false">IF(C42="","",IFERROR(INDEX(CAT_REF,MATCH(D42,CATS,0)),REF_DEFAULT))</f>
        <v/>
      </c>
      <c r="AO42" s="21" t="str">
        <f aca="false">IF(OR(R42="",AM42="",M42=""),"",IF(M42="Small standard",IF(R42&gt;SS_MAX,"",ROUND(INDEX(SS_FEES,SUMPRODUCT(--(SS_EDGES&lt;R42))+1,0+AM42)*(1+FUEL),4)),IF(M42="Large standard",IF(R42&gt;LS_MAX,"",ROUND(IF(R42&lt;=OVER3_FROM,INDEX(LS_FEES,SUMPRODUCT(--(LS_EDGES&lt;R42))+1,0+AM42),INDEX(OVER3_BASE,1,0+AM42)+OVER3_PER4*CEILING((R42-OVER3_FROM)/4,1))*(1+FUEL),4)),"")))</f>
        <v/>
      </c>
      <c r="AP42" s="21" t="str">
        <f aca="false">IF(OR(R42="",AM42="",M42=""),"",IF(M42="Small standard",IF(R42&gt;SS_MAX,"",ROUND(INDEX(SS_FEES,SUMPRODUCT(--(SS_EDGES&lt;R42))+1,3+AM42)*(1+FUEL),4)),IF(M42="Large standard",IF(R42&gt;LS_MAX,"",ROUND(IF(R42&lt;=OVER3_FROM,INDEX(LS_FEES,SUMPRODUCT(--(LS_EDGES&lt;R42))+1,3+AM42),INDEX(OVER3_BASE,1,3+AM42)+OVER3_PER4*CEILING((R42-OVER3_FROM)/4,1))*(1+FUEL),4)),"")))</f>
        <v/>
      </c>
      <c r="AQ42" s="21" t="str">
        <f aca="false">IF(OR(AM42="",AM42=1),"",IF(OR(N42="",(AM42-1)="",M42=""),"",IF(M42="Small standard",IF(N42&gt;SS_MAX,"",ROUND(INDEX(SS_FEES,SUMPRODUCT(--(SS_EDGES&lt;N42))+1,0+(AM42-1))*(1+FUEL),4)),IF(M42="Large standard",IF(N42&gt;LS_MAX,"",ROUND(IF(N42&lt;=OVER3_FROM,INDEX(LS_FEES,SUMPRODUCT(--(LS_EDGES&lt;N42))+1,0+(AM42-1)),INDEX(OVER3_BASE,1,0+(AM42-1))+OVER3_PER4*CEILING((N42-OVER3_FROM)/4,1))*(1+FUEL),4)),""))))</f>
        <v/>
      </c>
      <c r="AR42" s="21" t="str">
        <f aca="false">IF(OR(AM42="",AM42=1),"",IF(OR(N42="",(AM42-1)="",M42=""),"",IF(M42="Small standard",IF(N42&gt;SS_MAX,"",ROUND(INDEX(SS_FEES,SUMPRODUCT(--(SS_EDGES&lt;N42))+1,3+(AM42-1))*(1+FUEL),4)),IF(M42="Large standard",IF(N42&gt;LS_MAX,"",ROUND(IF(N42&lt;=OVER3_FROM,INDEX(LS_FEES,SUMPRODUCT(--(LS_EDGES&lt;N42))+1,3+(AM42-1)),INDEX(OVER3_BASE,1,3+(AM42-1))+OVER3_PER4*CEILING((N42-OVER3_FROM)/4,1))*(1+FUEL),4)),""))))</f>
        <v/>
      </c>
      <c r="AS42" s="21" t="str">
        <f aca="false">IF(OR(AM42="",AM42=1),"",(C42-(IF(AM42=2,BAND_LO,BAND_HI)-0.01))*(1-AN42))</f>
        <v/>
      </c>
      <c r="AT42" s="18" t="str">
        <f aca="false">IF(AI42="","",(AI42&gt;SS_L)+(AJ42&gt;SS_M)+(AK42&gt;SS_S))</f>
        <v/>
      </c>
      <c r="AU42" s="23" t="str">
        <f aca="false">IF(OR(AT42="",AT42&lt;&gt;1),"",MAX(AI42/SS_L,AJ42/SS_M,AK42/SS_S))</f>
        <v/>
      </c>
      <c r="AV42" s="21" t="str">
        <f aca="false">IF(OR(M42&lt;&gt;"Large standard",N42="",N42&gt;SS_MAX),"",IF(OR(N42="",AM42="","Small standard"=""),"",IF("Small standard"="Small standard",IF(N42&gt;SS_MAX,"",ROUND(INDEX(SS_FEES,SUMPRODUCT(--(SS_EDGES&lt;N42))+1,0+AM42)*(1+FUEL),4)),IF("Small standard"="Large standard",IF(N42&gt;LS_MAX,"",ROUND(IF(N42&lt;=OVER3_FROM,INDEX(LS_FEES,SUMPRODUCT(--(LS_EDGES&lt;N42))+1,0+AM42),INDEX(OVER3_BASE,1,0+AM42)+OVER3_PER4*CEILING((N42-OVER3_FROM)/4,1))*(1+FUEL),4)),""))))</f>
        <v/>
      </c>
      <c r="AW42" s="21" t="str">
        <f aca="false">IF(OR(M42&lt;&gt;"Large standard",N42="",N42&gt;SS_MAX),"",IF(OR(N42="",AM42="","Small standard"=""),"",IF("Small standard"="Small standard",IF(N42&gt;SS_MAX,"",ROUND(INDEX(SS_FEES,SUMPRODUCT(--(SS_EDGES&lt;N42))+1,3+AM42)*(1+FUEL),4)),IF("Small standard"="Large standard",IF(N42&gt;LS_MAX,"",ROUND(IF(N42&lt;=OVER3_FROM,INDEX(LS_FEES,SUMPRODUCT(--(LS_EDGES&lt;N42))+1,3+AM42),INDEX(OVER3_BASE,1,3+AM42)+OVER3_PER4*CEILING((N42-OVER3_FROM)/4,1))*(1+FUEL),4)),""))))</f>
        <v/>
      </c>
      <c r="AX42" s="21" t="str">
        <f aca="false">IF(OR(AL42="",AH42=""),"",IF(OR(AH42="",AM42="",M42=""),"",IF(M42="Small standard",IF(AH42&gt;SS_MAX,"",ROUND(INDEX(SS_FEES,SUMPRODUCT(--(SS_EDGES&lt;AH42))+1,0+AM42)*(1+FUEL),4)),IF(M42="Large standard",IF(AH42&gt;LS_MAX,"",ROUND(IF(AH42&lt;=OVER3_FROM,INDEX(LS_FEES,SUMPRODUCT(--(LS_EDGES&lt;AH42))+1,0+AM42),INDEX(OVER3_BASE,1,0+AM42)+OVER3_PER4*CEILING((AH42-OVER3_FROM)/4,1))*(1+FUEL),4)),""))))</f>
        <v/>
      </c>
      <c r="AY42" s="21" t="str">
        <f aca="false">IF(OR(AL42="",AH42=""),"",IF(OR(AH42="",AM42="",M42=""),"",IF(M42="Small standard",IF(AH42&gt;SS_MAX,"",ROUND(INDEX(SS_FEES,SUMPRODUCT(--(SS_EDGES&lt;AH42))+1,3+AM42)*(1+FUEL),4)),IF(M42="Large standard",IF(AH42&gt;LS_MAX,"",ROUND(IF(AH42&lt;=OVER3_FROM,INDEX(LS_FEES,SUMPRODUCT(--(LS_EDGES&lt;AH42))+1,3+AM42),INDEX(OVER3_BASE,1,3+AM42)+OVER3_PER4*CEILING((AH42-OVER3_FROM)/4,1))*(1+FUEL),4)),""))))</f>
        <v/>
      </c>
      <c r="AZ42" s="24" t="str">
        <f aca="false">IF(OR(J42="",J42&lt;1),"",ROUND(IFERROR(INDEX(CAT_SCALE,MATCH(D42,CATS,0)),UC_DEFAULT)*IF(J42&gt;=UC_KNEE,10^(UC_A-UC_B*LOG10(J42)),10^(UC_A-UC_B*LOG10(UC_KNEE))*(UC_KNEE/J42)^UC_HEXP),1))</f>
        <v/>
      </c>
    </row>
    <row r="43" customFormat="false" ht="15" hidden="false" customHeight="false" outlineLevel="0" collapsed="false">
      <c r="A43" s="10"/>
      <c r="B43" s="10"/>
      <c r="C43" s="12"/>
      <c r="D43" s="10"/>
      <c r="E43" s="10"/>
      <c r="F43" s="10"/>
      <c r="G43" s="10"/>
      <c r="H43" s="10"/>
      <c r="I43" s="10"/>
      <c r="J43" s="10"/>
      <c r="K43" s="10"/>
      <c r="L43" s="12"/>
      <c r="M43" s="2" t="str">
        <f aca="false">IF(OR(N43="",AI43=""),"",IF(AND(N43&lt;=SS_MAX,AI43&lt;=SS_L,AJ43&lt;=SS_M,AK43&lt;=SS_S),"Small standard",IF(AND(N43&lt;=LS_MAX,AI43&lt;=LS_L,AJ43&lt;=LS_M,AK43&lt;=LS_S),"Large standard","Oversize")))</f>
        <v/>
      </c>
      <c r="N43" s="16" t="str">
        <f aca="false">IF(AH43="","",IF(AL43="",AH43,MAX(AH43,AL43)))</f>
        <v/>
      </c>
      <c r="O43" s="21" t="str">
        <f aca="false">IF(OR(N43="",AM43="",M43=""),"",IF(M43="Small standard",IF(N43&gt;SS_MAX,"",ROUND(INDEX(SS_FEES,SUMPRODUCT(--(SS_EDGES&lt;N43))+1,0+AM43)*(1+FUEL),4)),IF(M43="Large standard",IF(N43&gt;LS_MAX,"",ROUND(IF(N43&lt;=OVER3_FROM,INDEX(LS_FEES,SUMPRODUCT(--(LS_EDGES&lt;N43))+1,0+AM43),INDEX(OVER3_BASE,1,0+AM43)+OVER3_PER4*CEILING((N43-OVER3_FROM)/4,1))*(1+FUEL),4)),"")))</f>
        <v/>
      </c>
      <c r="P43" s="21" t="str">
        <f aca="false">IF(OR(N43="",AM43="",M43=""),"",IF(M43="Small standard",IF(N43&gt;SS_MAX,"",ROUND(INDEX(SS_FEES,SUMPRODUCT(--(SS_EDGES&lt;N43))+1,3+AM43)*(1+FUEL),4)),IF(M43="Large standard",IF(N43&gt;LS_MAX,"",ROUND(IF(N43&lt;=OVER3_FROM,INDEX(LS_FEES,SUMPRODUCT(--(LS_EDGES&lt;N43))+1,3+AM43),INDEX(OVER3_BASE,1,3+AM43)+OVER3_PER4*CEILING((N43-OVER3_FROM)/4,1))*(1+FUEL),4)),"")))</f>
        <v/>
      </c>
      <c r="Q43" s="20" t="str">
        <f aca="true">IF(OR(L43="",O43=""),"",ROUND(L43-IF(AND(TODAY()&gt;=PEAK_FROM,TODAY()&lt;=PEAK_TO),P43,O43),2))</f>
        <v/>
      </c>
      <c r="R43" s="16" t="str">
        <f aca="false">IF(N43="","",IF(M43="Small standard",IF(SUMPRODUCT(--(SS_EDGES&lt;N43))=0,"",INDEX(SS_EDGES,SUMPRODUCT(--(SS_EDGES&lt;N43)))),IF(M43="Large standard",IF(N43&gt;OVER3_FROM,OVER3_FROM+4*(CEILING((N43-OVER3_FROM)/4,1)-1),IF(SUMPRODUCT(--(LS_EDGES&lt;N43))=0,"",INDEX(LS_EDGES,SUMPRODUCT(--(LS_EDGES&lt;N43))))),"")))</f>
        <v/>
      </c>
      <c r="S43" s="22" t="str">
        <f aca="false">IF(R43="","",ROUND(N43-R43,3))</f>
        <v/>
      </c>
      <c r="T43" s="21" t="str">
        <f aca="false">IF(OR(R43="",O43="",AO43=""),"",IF(S43&gt;MAX_SHAVE,"",IF(ROUND(O43-AO43,4)&lt;MIN_UNIT,"",ROUND(O43-AO43,4))))</f>
        <v/>
      </c>
      <c r="U43" s="21" t="str">
        <f aca="false">IF(OR(AQ43="",O43=""),"",IF(ROUND(ROUND(O43-AQ43,4)-AS43,4)&lt;=MIN_UNIT,"",ROUND(ROUND(O43-AQ43,4)-AS43,4)))</f>
        <v/>
      </c>
      <c r="V43" s="21" t="str">
        <f aca="false">IF(OR(AV43="",O43=""),"",IF(AND(AT43=1,AU43&lt;=MAX_ENV),IF(ROUND(O43-AV43,4)&lt;MIN_UNIT,"",ROUND(O43-AV43,4)),""))</f>
        <v/>
      </c>
      <c r="W43" s="21" t="str">
        <f aca="false">IF(OR(AX43="",O43=""),"",IF(AL43&gt;=AH43*MIN_DIM_RATIO,IF(ROUND(O43-AX43,4)&lt;MIN_UNIT,"",ROUND(O43-AX43,4)),""))</f>
        <v/>
      </c>
      <c r="X43" s="21" t="str">
        <f aca="false">IF(OR(R43="",P43="",AP43=""),"",IF(S43&gt;MAX_SHAVE,"",IF(ROUND(P43-AP43,4)&lt;MIN_UNIT,"",ROUND(P43-AP43,4))))</f>
        <v/>
      </c>
      <c r="Y43" s="21" t="str">
        <f aca="false">IF(OR(AR43="",P43=""),"",IF(ROUND(ROUND(P43-AR43,4)-AS43,4)&lt;=MIN_UNIT,"",ROUND(ROUND(P43-AR43,4)-AS43,4)))</f>
        <v/>
      </c>
      <c r="Z43" s="21" t="str">
        <f aca="false">IF(OR(AW43="",P43=""),"",IF(AND(AT43=1,AU43&lt;=MAX_ENV),IF(ROUND(P43-AW43,4)&lt;MIN_UNIT,"",ROUND(P43-AW43,4)),""))</f>
        <v/>
      </c>
      <c r="AA43" s="21" t="str">
        <f aca="false">IF(OR(AY43="",P43=""),"",IF(AL43&gt;=AH43*MIN_DIM_RATIO,IF(ROUND(P43-AY43,4)&lt;MIN_UNIT,"",ROUND(P43-AY43,4)),""))</f>
        <v/>
      </c>
      <c r="AB43" s="2" t="str">
        <f aca="false">IF(COUNT(T43:W43)=0,"",CHOOSE(MATCH(MAX(T43:W43),T43:W43,0),"Weight","Price","Size tier","Box"))</f>
        <v/>
      </c>
      <c r="AC43" s="24" t="str">
        <f aca="false">IF(K43&lt;&gt;"",K43,AZ43)</f>
        <v/>
      </c>
      <c r="AD43" s="25" t="str">
        <f aca="false">IF(OR(AB43="",AC43=""),"",ROUND(AC43*IF(K43&lt;&gt;"",1,U_LOW)*((12-PEAK_MONTHS)*MAX(T43:W43)+PEAK_MONTHS*N(INDEX(X43:AA43,MATCH(MAX(T43:W43),T43:W43,0)))),0))</f>
        <v/>
      </c>
      <c r="AE43" s="25" t="str">
        <f aca="false">IF(OR(AB43="",AC43=""),"",ROUND(AC43*IF(K43&lt;&gt;"",1,U_HIGH)*((12-PEAK_MONTHS)*MAX(T43:W43)+PEAK_MONTHS*N(INDEX(X43:AA43,MATCH(MAX(T43:W43),T43:W43,0)))),0))</f>
        <v/>
      </c>
      <c r="AF43" s="18" t="str">
        <f aca="false">IF(AD43="","",RANK(AD43,$AD$7:$AD$506))</f>
        <v/>
      </c>
      <c r="AH43" s="16" t="str">
        <f aca="false">IF(E43&lt;&gt;"",E43,IF(F43&lt;&gt;"",ROUND(F43*16,3),""))</f>
        <v/>
      </c>
      <c r="AI43" s="16" t="str">
        <f aca="false">IF(COUNT(G43:I43)&lt;3,"",ROUND(LARGE(G43:I43,1),2))</f>
        <v/>
      </c>
      <c r="AJ43" s="16" t="str">
        <f aca="false">IF(COUNT(G43:I43)&lt;3,"",ROUND(LARGE(G43:I43,2),2))</f>
        <v/>
      </c>
      <c r="AK43" s="16" t="str">
        <f aca="false">IF(COUNT(G43:I43)&lt;3,"",ROUND(SMALL(G43:I43,1),2))</f>
        <v/>
      </c>
      <c r="AL43" s="16" t="str">
        <f aca="false">IF(AI43="","",IF(AI43*AJ43*AK43&lt;DIM_MIN_CUIN,"",ROUND(AI43*AJ43*AK43/DIM_DIV*16,2)))</f>
        <v/>
      </c>
      <c r="AM43" s="18" t="str">
        <f aca="false">IF(C43="","",IF(C43&lt;BAND_LO,1,IF(C43&lt;=BAND_HI,2,3)))</f>
        <v/>
      </c>
      <c r="AN43" s="19" t="str">
        <f aca="false">IF(C43="","",IFERROR(INDEX(CAT_REF,MATCH(D43,CATS,0)),REF_DEFAULT))</f>
        <v/>
      </c>
      <c r="AO43" s="21" t="str">
        <f aca="false">IF(OR(R43="",AM43="",M43=""),"",IF(M43="Small standard",IF(R43&gt;SS_MAX,"",ROUND(INDEX(SS_FEES,SUMPRODUCT(--(SS_EDGES&lt;R43))+1,0+AM43)*(1+FUEL),4)),IF(M43="Large standard",IF(R43&gt;LS_MAX,"",ROUND(IF(R43&lt;=OVER3_FROM,INDEX(LS_FEES,SUMPRODUCT(--(LS_EDGES&lt;R43))+1,0+AM43),INDEX(OVER3_BASE,1,0+AM43)+OVER3_PER4*CEILING((R43-OVER3_FROM)/4,1))*(1+FUEL),4)),"")))</f>
        <v/>
      </c>
      <c r="AP43" s="21" t="str">
        <f aca="false">IF(OR(R43="",AM43="",M43=""),"",IF(M43="Small standard",IF(R43&gt;SS_MAX,"",ROUND(INDEX(SS_FEES,SUMPRODUCT(--(SS_EDGES&lt;R43))+1,3+AM43)*(1+FUEL),4)),IF(M43="Large standard",IF(R43&gt;LS_MAX,"",ROUND(IF(R43&lt;=OVER3_FROM,INDEX(LS_FEES,SUMPRODUCT(--(LS_EDGES&lt;R43))+1,3+AM43),INDEX(OVER3_BASE,1,3+AM43)+OVER3_PER4*CEILING((R43-OVER3_FROM)/4,1))*(1+FUEL),4)),"")))</f>
        <v/>
      </c>
      <c r="AQ43" s="21" t="str">
        <f aca="false">IF(OR(AM43="",AM43=1),"",IF(OR(N43="",(AM43-1)="",M43=""),"",IF(M43="Small standard",IF(N43&gt;SS_MAX,"",ROUND(INDEX(SS_FEES,SUMPRODUCT(--(SS_EDGES&lt;N43))+1,0+(AM43-1))*(1+FUEL),4)),IF(M43="Large standard",IF(N43&gt;LS_MAX,"",ROUND(IF(N43&lt;=OVER3_FROM,INDEX(LS_FEES,SUMPRODUCT(--(LS_EDGES&lt;N43))+1,0+(AM43-1)),INDEX(OVER3_BASE,1,0+(AM43-1))+OVER3_PER4*CEILING((N43-OVER3_FROM)/4,1))*(1+FUEL),4)),""))))</f>
        <v/>
      </c>
      <c r="AR43" s="21" t="str">
        <f aca="false">IF(OR(AM43="",AM43=1),"",IF(OR(N43="",(AM43-1)="",M43=""),"",IF(M43="Small standard",IF(N43&gt;SS_MAX,"",ROUND(INDEX(SS_FEES,SUMPRODUCT(--(SS_EDGES&lt;N43))+1,3+(AM43-1))*(1+FUEL),4)),IF(M43="Large standard",IF(N43&gt;LS_MAX,"",ROUND(IF(N43&lt;=OVER3_FROM,INDEX(LS_FEES,SUMPRODUCT(--(LS_EDGES&lt;N43))+1,3+(AM43-1)),INDEX(OVER3_BASE,1,3+(AM43-1))+OVER3_PER4*CEILING((N43-OVER3_FROM)/4,1))*(1+FUEL),4)),""))))</f>
        <v/>
      </c>
      <c r="AS43" s="21" t="str">
        <f aca="false">IF(OR(AM43="",AM43=1),"",(C43-(IF(AM43=2,BAND_LO,BAND_HI)-0.01))*(1-AN43))</f>
        <v/>
      </c>
      <c r="AT43" s="18" t="str">
        <f aca="false">IF(AI43="","",(AI43&gt;SS_L)+(AJ43&gt;SS_M)+(AK43&gt;SS_S))</f>
        <v/>
      </c>
      <c r="AU43" s="23" t="str">
        <f aca="false">IF(OR(AT43="",AT43&lt;&gt;1),"",MAX(AI43/SS_L,AJ43/SS_M,AK43/SS_S))</f>
        <v/>
      </c>
      <c r="AV43" s="21" t="str">
        <f aca="false">IF(OR(M43&lt;&gt;"Large standard",N43="",N43&gt;SS_MAX),"",IF(OR(N43="",AM43="","Small standard"=""),"",IF("Small standard"="Small standard",IF(N43&gt;SS_MAX,"",ROUND(INDEX(SS_FEES,SUMPRODUCT(--(SS_EDGES&lt;N43))+1,0+AM43)*(1+FUEL),4)),IF("Small standard"="Large standard",IF(N43&gt;LS_MAX,"",ROUND(IF(N43&lt;=OVER3_FROM,INDEX(LS_FEES,SUMPRODUCT(--(LS_EDGES&lt;N43))+1,0+AM43),INDEX(OVER3_BASE,1,0+AM43)+OVER3_PER4*CEILING((N43-OVER3_FROM)/4,1))*(1+FUEL),4)),""))))</f>
        <v/>
      </c>
      <c r="AW43" s="21" t="str">
        <f aca="false">IF(OR(M43&lt;&gt;"Large standard",N43="",N43&gt;SS_MAX),"",IF(OR(N43="",AM43="","Small standard"=""),"",IF("Small standard"="Small standard",IF(N43&gt;SS_MAX,"",ROUND(INDEX(SS_FEES,SUMPRODUCT(--(SS_EDGES&lt;N43))+1,3+AM43)*(1+FUEL),4)),IF("Small standard"="Large standard",IF(N43&gt;LS_MAX,"",ROUND(IF(N43&lt;=OVER3_FROM,INDEX(LS_FEES,SUMPRODUCT(--(LS_EDGES&lt;N43))+1,3+AM43),INDEX(OVER3_BASE,1,3+AM43)+OVER3_PER4*CEILING((N43-OVER3_FROM)/4,1))*(1+FUEL),4)),""))))</f>
        <v/>
      </c>
      <c r="AX43" s="21" t="str">
        <f aca="false">IF(OR(AL43="",AH43=""),"",IF(OR(AH43="",AM43="",M43=""),"",IF(M43="Small standard",IF(AH43&gt;SS_MAX,"",ROUND(INDEX(SS_FEES,SUMPRODUCT(--(SS_EDGES&lt;AH43))+1,0+AM43)*(1+FUEL),4)),IF(M43="Large standard",IF(AH43&gt;LS_MAX,"",ROUND(IF(AH43&lt;=OVER3_FROM,INDEX(LS_FEES,SUMPRODUCT(--(LS_EDGES&lt;AH43))+1,0+AM43),INDEX(OVER3_BASE,1,0+AM43)+OVER3_PER4*CEILING((AH43-OVER3_FROM)/4,1))*(1+FUEL),4)),""))))</f>
        <v/>
      </c>
      <c r="AY43" s="21" t="str">
        <f aca="false">IF(OR(AL43="",AH43=""),"",IF(OR(AH43="",AM43="",M43=""),"",IF(M43="Small standard",IF(AH43&gt;SS_MAX,"",ROUND(INDEX(SS_FEES,SUMPRODUCT(--(SS_EDGES&lt;AH43))+1,3+AM43)*(1+FUEL),4)),IF(M43="Large standard",IF(AH43&gt;LS_MAX,"",ROUND(IF(AH43&lt;=OVER3_FROM,INDEX(LS_FEES,SUMPRODUCT(--(LS_EDGES&lt;AH43))+1,3+AM43),INDEX(OVER3_BASE,1,3+AM43)+OVER3_PER4*CEILING((AH43-OVER3_FROM)/4,1))*(1+FUEL),4)),""))))</f>
        <v/>
      </c>
      <c r="AZ43" s="24" t="str">
        <f aca="false">IF(OR(J43="",J43&lt;1),"",ROUND(IFERROR(INDEX(CAT_SCALE,MATCH(D43,CATS,0)),UC_DEFAULT)*IF(J43&gt;=UC_KNEE,10^(UC_A-UC_B*LOG10(J43)),10^(UC_A-UC_B*LOG10(UC_KNEE))*(UC_KNEE/J43)^UC_HEXP),1))</f>
        <v/>
      </c>
    </row>
    <row r="44" customFormat="false" ht="15" hidden="false" customHeight="false" outlineLevel="0" collapsed="false">
      <c r="A44" s="10"/>
      <c r="B44" s="10"/>
      <c r="C44" s="12"/>
      <c r="D44" s="10"/>
      <c r="E44" s="10"/>
      <c r="F44" s="10"/>
      <c r="G44" s="10"/>
      <c r="H44" s="10"/>
      <c r="I44" s="10"/>
      <c r="J44" s="10"/>
      <c r="K44" s="10"/>
      <c r="L44" s="12"/>
      <c r="M44" s="2" t="str">
        <f aca="false">IF(OR(N44="",AI44=""),"",IF(AND(N44&lt;=SS_MAX,AI44&lt;=SS_L,AJ44&lt;=SS_M,AK44&lt;=SS_S),"Small standard",IF(AND(N44&lt;=LS_MAX,AI44&lt;=LS_L,AJ44&lt;=LS_M,AK44&lt;=LS_S),"Large standard","Oversize")))</f>
        <v/>
      </c>
      <c r="N44" s="16" t="str">
        <f aca="false">IF(AH44="","",IF(AL44="",AH44,MAX(AH44,AL44)))</f>
        <v/>
      </c>
      <c r="O44" s="21" t="str">
        <f aca="false">IF(OR(N44="",AM44="",M44=""),"",IF(M44="Small standard",IF(N44&gt;SS_MAX,"",ROUND(INDEX(SS_FEES,SUMPRODUCT(--(SS_EDGES&lt;N44))+1,0+AM44)*(1+FUEL),4)),IF(M44="Large standard",IF(N44&gt;LS_MAX,"",ROUND(IF(N44&lt;=OVER3_FROM,INDEX(LS_FEES,SUMPRODUCT(--(LS_EDGES&lt;N44))+1,0+AM44),INDEX(OVER3_BASE,1,0+AM44)+OVER3_PER4*CEILING((N44-OVER3_FROM)/4,1))*(1+FUEL),4)),"")))</f>
        <v/>
      </c>
      <c r="P44" s="21" t="str">
        <f aca="false">IF(OR(N44="",AM44="",M44=""),"",IF(M44="Small standard",IF(N44&gt;SS_MAX,"",ROUND(INDEX(SS_FEES,SUMPRODUCT(--(SS_EDGES&lt;N44))+1,3+AM44)*(1+FUEL),4)),IF(M44="Large standard",IF(N44&gt;LS_MAX,"",ROUND(IF(N44&lt;=OVER3_FROM,INDEX(LS_FEES,SUMPRODUCT(--(LS_EDGES&lt;N44))+1,3+AM44),INDEX(OVER3_BASE,1,3+AM44)+OVER3_PER4*CEILING((N44-OVER3_FROM)/4,1))*(1+FUEL),4)),"")))</f>
        <v/>
      </c>
      <c r="Q44" s="20" t="str">
        <f aca="true">IF(OR(L44="",O44=""),"",ROUND(L44-IF(AND(TODAY()&gt;=PEAK_FROM,TODAY()&lt;=PEAK_TO),P44,O44),2))</f>
        <v/>
      </c>
      <c r="R44" s="16" t="str">
        <f aca="false">IF(N44="","",IF(M44="Small standard",IF(SUMPRODUCT(--(SS_EDGES&lt;N44))=0,"",INDEX(SS_EDGES,SUMPRODUCT(--(SS_EDGES&lt;N44)))),IF(M44="Large standard",IF(N44&gt;OVER3_FROM,OVER3_FROM+4*(CEILING((N44-OVER3_FROM)/4,1)-1),IF(SUMPRODUCT(--(LS_EDGES&lt;N44))=0,"",INDEX(LS_EDGES,SUMPRODUCT(--(LS_EDGES&lt;N44))))),"")))</f>
        <v/>
      </c>
      <c r="S44" s="22" t="str">
        <f aca="false">IF(R44="","",ROUND(N44-R44,3))</f>
        <v/>
      </c>
      <c r="T44" s="21" t="str">
        <f aca="false">IF(OR(R44="",O44="",AO44=""),"",IF(S44&gt;MAX_SHAVE,"",IF(ROUND(O44-AO44,4)&lt;MIN_UNIT,"",ROUND(O44-AO44,4))))</f>
        <v/>
      </c>
      <c r="U44" s="21" t="str">
        <f aca="false">IF(OR(AQ44="",O44=""),"",IF(ROUND(ROUND(O44-AQ44,4)-AS44,4)&lt;=MIN_UNIT,"",ROUND(ROUND(O44-AQ44,4)-AS44,4)))</f>
        <v/>
      </c>
      <c r="V44" s="21" t="str">
        <f aca="false">IF(OR(AV44="",O44=""),"",IF(AND(AT44=1,AU44&lt;=MAX_ENV),IF(ROUND(O44-AV44,4)&lt;MIN_UNIT,"",ROUND(O44-AV44,4)),""))</f>
        <v/>
      </c>
      <c r="W44" s="21" t="str">
        <f aca="false">IF(OR(AX44="",O44=""),"",IF(AL44&gt;=AH44*MIN_DIM_RATIO,IF(ROUND(O44-AX44,4)&lt;MIN_UNIT,"",ROUND(O44-AX44,4)),""))</f>
        <v/>
      </c>
      <c r="X44" s="21" t="str">
        <f aca="false">IF(OR(R44="",P44="",AP44=""),"",IF(S44&gt;MAX_SHAVE,"",IF(ROUND(P44-AP44,4)&lt;MIN_UNIT,"",ROUND(P44-AP44,4))))</f>
        <v/>
      </c>
      <c r="Y44" s="21" t="str">
        <f aca="false">IF(OR(AR44="",P44=""),"",IF(ROUND(ROUND(P44-AR44,4)-AS44,4)&lt;=MIN_UNIT,"",ROUND(ROUND(P44-AR44,4)-AS44,4)))</f>
        <v/>
      </c>
      <c r="Z44" s="21" t="str">
        <f aca="false">IF(OR(AW44="",P44=""),"",IF(AND(AT44=1,AU44&lt;=MAX_ENV),IF(ROUND(P44-AW44,4)&lt;MIN_UNIT,"",ROUND(P44-AW44,4)),""))</f>
        <v/>
      </c>
      <c r="AA44" s="21" t="str">
        <f aca="false">IF(OR(AY44="",P44=""),"",IF(AL44&gt;=AH44*MIN_DIM_RATIO,IF(ROUND(P44-AY44,4)&lt;MIN_UNIT,"",ROUND(P44-AY44,4)),""))</f>
        <v/>
      </c>
      <c r="AB44" s="2" t="str">
        <f aca="false">IF(COUNT(T44:W44)=0,"",CHOOSE(MATCH(MAX(T44:W44),T44:W44,0),"Weight","Price","Size tier","Box"))</f>
        <v/>
      </c>
      <c r="AC44" s="24" t="str">
        <f aca="false">IF(K44&lt;&gt;"",K44,AZ44)</f>
        <v/>
      </c>
      <c r="AD44" s="25" t="str">
        <f aca="false">IF(OR(AB44="",AC44=""),"",ROUND(AC44*IF(K44&lt;&gt;"",1,U_LOW)*((12-PEAK_MONTHS)*MAX(T44:W44)+PEAK_MONTHS*N(INDEX(X44:AA44,MATCH(MAX(T44:W44),T44:W44,0)))),0))</f>
        <v/>
      </c>
      <c r="AE44" s="25" t="str">
        <f aca="false">IF(OR(AB44="",AC44=""),"",ROUND(AC44*IF(K44&lt;&gt;"",1,U_HIGH)*((12-PEAK_MONTHS)*MAX(T44:W44)+PEAK_MONTHS*N(INDEX(X44:AA44,MATCH(MAX(T44:W44),T44:W44,0)))),0))</f>
        <v/>
      </c>
      <c r="AF44" s="18" t="str">
        <f aca="false">IF(AD44="","",RANK(AD44,$AD$7:$AD$506))</f>
        <v/>
      </c>
      <c r="AH44" s="16" t="str">
        <f aca="false">IF(E44&lt;&gt;"",E44,IF(F44&lt;&gt;"",ROUND(F44*16,3),""))</f>
        <v/>
      </c>
      <c r="AI44" s="16" t="str">
        <f aca="false">IF(COUNT(G44:I44)&lt;3,"",ROUND(LARGE(G44:I44,1),2))</f>
        <v/>
      </c>
      <c r="AJ44" s="16" t="str">
        <f aca="false">IF(COUNT(G44:I44)&lt;3,"",ROUND(LARGE(G44:I44,2),2))</f>
        <v/>
      </c>
      <c r="AK44" s="16" t="str">
        <f aca="false">IF(COUNT(G44:I44)&lt;3,"",ROUND(SMALL(G44:I44,1),2))</f>
        <v/>
      </c>
      <c r="AL44" s="16" t="str">
        <f aca="false">IF(AI44="","",IF(AI44*AJ44*AK44&lt;DIM_MIN_CUIN,"",ROUND(AI44*AJ44*AK44/DIM_DIV*16,2)))</f>
        <v/>
      </c>
      <c r="AM44" s="18" t="str">
        <f aca="false">IF(C44="","",IF(C44&lt;BAND_LO,1,IF(C44&lt;=BAND_HI,2,3)))</f>
        <v/>
      </c>
      <c r="AN44" s="19" t="str">
        <f aca="false">IF(C44="","",IFERROR(INDEX(CAT_REF,MATCH(D44,CATS,0)),REF_DEFAULT))</f>
        <v/>
      </c>
      <c r="AO44" s="21" t="str">
        <f aca="false">IF(OR(R44="",AM44="",M44=""),"",IF(M44="Small standard",IF(R44&gt;SS_MAX,"",ROUND(INDEX(SS_FEES,SUMPRODUCT(--(SS_EDGES&lt;R44))+1,0+AM44)*(1+FUEL),4)),IF(M44="Large standard",IF(R44&gt;LS_MAX,"",ROUND(IF(R44&lt;=OVER3_FROM,INDEX(LS_FEES,SUMPRODUCT(--(LS_EDGES&lt;R44))+1,0+AM44),INDEX(OVER3_BASE,1,0+AM44)+OVER3_PER4*CEILING((R44-OVER3_FROM)/4,1))*(1+FUEL),4)),"")))</f>
        <v/>
      </c>
      <c r="AP44" s="21" t="str">
        <f aca="false">IF(OR(R44="",AM44="",M44=""),"",IF(M44="Small standard",IF(R44&gt;SS_MAX,"",ROUND(INDEX(SS_FEES,SUMPRODUCT(--(SS_EDGES&lt;R44))+1,3+AM44)*(1+FUEL),4)),IF(M44="Large standard",IF(R44&gt;LS_MAX,"",ROUND(IF(R44&lt;=OVER3_FROM,INDEX(LS_FEES,SUMPRODUCT(--(LS_EDGES&lt;R44))+1,3+AM44),INDEX(OVER3_BASE,1,3+AM44)+OVER3_PER4*CEILING((R44-OVER3_FROM)/4,1))*(1+FUEL),4)),"")))</f>
        <v/>
      </c>
      <c r="AQ44" s="21" t="str">
        <f aca="false">IF(OR(AM44="",AM44=1),"",IF(OR(N44="",(AM44-1)="",M44=""),"",IF(M44="Small standard",IF(N44&gt;SS_MAX,"",ROUND(INDEX(SS_FEES,SUMPRODUCT(--(SS_EDGES&lt;N44))+1,0+(AM44-1))*(1+FUEL),4)),IF(M44="Large standard",IF(N44&gt;LS_MAX,"",ROUND(IF(N44&lt;=OVER3_FROM,INDEX(LS_FEES,SUMPRODUCT(--(LS_EDGES&lt;N44))+1,0+(AM44-1)),INDEX(OVER3_BASE,1,0+(AM44-1))+OVER3_PER4*CEILING((N44-OVER3_FROM)/4,1))*(1+FUEL),4)),""))))</f>
        <v/>
      </c>
      <c r="AR44" s="21" t="str">
        <f aca="false">IF(OR(AM44="",AM44=1),"",IF(OR(N44="",(AM44-1)="",M44=""),"",IF(M44="Small standard",IF(N44&gt;SS_MAX,"",ROUND(INDEX(SS_FEES,SUMPRODUCT(--(SS_EDGES&lt;N44))+1,3+(AM44-1))*(1+FUEL),4)),IF(M44="Large standard",IF(N44&gt;LS_MAX,"",ROUND(IF(N44&lt;=OVER3_FROM,INDEX(LS_FEES,SUMPRODUCT(--(LS_EDGES&lt;N44))+1,3+(AM44-1)),INDEX(OVER3_BASE,1,3+(AM44-1))+OVER3_PER4*CEILING((N44-OVER3_FROM)/4,1))*(1+FUEL),4)),""))))</f>
        <v/>
      </c>
      <c r="AS44" s="21" t="str">
        <f aca="false">IF(OR(AM44="",AM44=1),"",(C44-(IF(AM44=2,BAND_LO,BAND_HI)-0.01))*(1-AN44))</f>
        <v/>
      </c>
      <c r="AT44" s="18" t="str">
        <f aca="false">IF(AI44="","",(AI44&gt;SS_L)+(AJ44&gt;SS_M)+(AK44&gt;SS_S))</f>
        <v/>
      </c>
      <c r="AU44" s="23" t="str">
        <f aca="false">IF(OR(AT44="",AT44&lt;&gt;1),"",MAX(AI44/SS_L,AJ44/SS_M,AK44/SS_S))</f>
        <v/>
      </c>
      <c r="AV44" s="21" t="str">
        <f aca="false">IF(OR(M44&lt;&gt;"Large standard",N44="",N44&gt;SS_MAX),"",IF(OR(N44="",AM44="","Small standard"=""),"",IF("Small standard"="Small standard",IF(N44&gt;SS_MAX,"",ROUND(INDEX(SS_FEES,SUMPRODUCT(--(SS_EDGES&lt;N44))+1,0+AM44)*(1+FUEL),4)),IF("Small standard"="Large standard",IF(N44&gt;LS_MAX,"",ROUND(IF(N44&lt;=OVER3_FROM,INDEX(LS_FEES,SUMPRODUCT(--(LS_EDGES&lt;N44))+1,0+AM44),INDEX(OVER3_BASE,1,0+AM44)+OVER3_PER4*CEILING((N44-OVER3_FROM)/4,1))*(1+FUEL),4)),""))))</f>
        <v/>
      </c>
      <c r="AW44" s="21" t="str">
        <f aca="false">IF(OR(M44&lt;&gt;"Large standard",N44="",N44&gt;SS_MAX),"",IF(OR(N44="",AM44="","Small standard"=""),"",IF("Small standard"="Small standard",IF(N44&gt;SS_MAX,"",ROUND(INDEX(SS_FEES,SUMPRODUCT(--(SS_EDGES&lt;N44))+1,3+AM44)*(1+FUEL),4)),IF("Small standard"="Large standard",IF(N44&gt;LS_MAX,"",ROUND(IF(N44&lt;=OVER3_FROM,INDEX(LS_FEES,SUMPRODUCT(--(LS_EDGES&lt;N44))+1,3+AM44),INDEX(OVER3_BASE,1,3+AM44)+OVER3_PER4*CEILING((N44-OVER3_FROM)/4,1))*(1+FUEL),4)),""))))</f>
        <v/>
      </c>
      <c r="AX44" s="21" t="str">
        <f aca="false">IF(OR(AL44="",AH44=""),"",IF(OR(AH44="",AM44="",M44=""),"",IF(M44="Small standard",IF(AH44&gt;SS_MAX,"",ROUND(INDEX(SS_FEES,SUMPRODUCT(--(SS_EDGES&lt;AH44))+1,0+AM44)*(1+FUEL),4)),IF(M44="Large standard",IF(AH44&gt;LS_MAX,"",ROUND(IF(AH44&lt;=OVER3_FROM,INDEX(LS_FEES,SUMPRODUCT(--(LS_EDGES&lt;AH44))+1,0+AM44),INDEX(OVER3_BASE,1,0+AM44)+OVER3_PER4*CEILING((AH44-OVER3_FROM)/4,1))*(1+FUEL),4)),""))))</f>
        <v/>
      </c>
      <c r="AY44" s="21" t="str">
        <f aca="false">IF(OR(AL44="",AH44=""),"",IF(OR(AH44="",AM44="",M44=""),"",IF(M44="Small standard",IF(AH44&gt;SS_MAX,"",ROUND(INDEX(SS_FEES,SUMPRODUCT(--(SS_EDGES&lt;AH44))+1,3+AM44)*(1+FUEL),4)),IF(M44="Large standard",IF(AH44&gt;LS_MAX,"",ROUND(IF(AH44&lt;=OVER3_FROM,INDEX(LS_FEES,SUMPRODUCT(--(LS_EDGES&lt;AH44))+1,3+AM44),INDEX(OVER3_BASE,1,3+AM44)+OVER3_PER4*CEILING((AH44-OVER3_FROM)/4,1))*(1+FUEL),4)),""))))</f>
        <v/>
      </c>
      <c r="AZ44" s="24" t="str">
        <f aca="false">IF(OR(J44="",J44&lt;1),"",ROUND(IFERROR(INDEX(CAT_SCALE,MATCH(D44,CATS,0)),UC_DEFAULT)*IF(J44&gt;=UC_KNEE,10^(UC_A-UC_B*LOG10(J44)),10^(UC_A-UC_B*LOG10(UC_KNEE))*(UC_KNEE/J44)^UC_HEXP),1))</f>
        <v/>
      </c>
    </row>
    <row r="45" customFormat="false" ht="15" hidden="false" customHeight="false" outlineLevel="0" collapsed="false">
      <c r="A45" s="10"/>
      <c r="B45" s="10"/>
      <c r="C45" s="12"/>
      <c r="D45" s="10"/>
      <c r="E45" s="10"/>
      <c r="F45" s="10"/>
      <c r="G45" s="10"/>
      <c r="H45" s="10"/>
      <c r="I45" s="10"/>
      <c r="J45" s="10"/>
      <c r="K45" s="10"/>
      <c r="L45" s="12"/>
      <c r="M45" s="2" t="str">
        <f aca="false">IF(OR(N45="",AI45=""),"",IF(AND(N45&lt;=SS_MAX,AI45&lt;=SS_L,AJ45&lt;=SS_M,AK45&lt;=SS_S),"Small standard",IF(AND(N45&lt;=LS_MAX,AI45&lt;=LS_L,AJ45&lt;=LS_M,AK45&lt;=LS_S),"Large standard","Oversize")))</f>
        <v/>
      </c>
      <c r="N45" s="16" t="str">
        <f aca="false">IF(AH45="","",IF(AL45="",AH45,MAX(AH45,AL45)))</f>
        <v/>
      </c>
      <c r="O45" s="21" t="str">
        <f aca="false">IF(OR(N45="",AM45="",M45=""),"",IF(M45="Small standard",IF(N45&gt;SS_MAX,"",ROUND(INDEX(SS_FEES,SUMPRODUCT(--(SS_EDGES&lt;N45))+1,0+AM45)*(1+FUEL),4)),IF(M45="Large standard",IF(N45&gt;LS_MAX,"",ROUND(IF(N45&lt;=OVER3_FROM,INDEX(LS_FEES,SUMPRODUCT(--(LS_EDGES&lt;N45))+1,0+AM45),INDEX(OVER3_BASE,1,0+AM45)+OVER3_PER4*CEILING((N45-OVER3_FROM)/4,1))*(1+FUEL),4)),"")))</f>
        <v/>
      </c>
      <c r="P45" s="21" t="str">
        <f aca="false">IF(OR(N45="",AM45="",M45=""),"",IF(M45="Small standard",IF(N45&gt;SS_MAX,"",ROUND(INDEX(SS_FEES,SUMPRODUCT(--(SS_EDGES&lt;N45))+1,3+AM45)*(1+FUEL),4)),IF(M45="Large standard",IF(N45&gt;LS_MAX,"",ROUND(IF(N45&lt;=OVER3_FROM,INDEX(LS_FEES,SUMPRODUCT(--(LS_EDGES&lt;N45))+1,3+AM45),INDEX(OVER3_BASE,1,3+AM45)+OVER3_PER4*CEILING((N45-OVER3_FROM)/4,1))*(1+FUEL),4)),"")))</f>
        <v/>
      </c>
      <c r="Q45" s="20" t="str">
        <f aca="true">IF(OR(L45="",O45=""),"",ROUND(L45-IF(AND(TODAY()&gt;=PEAK_FROM,TODAY()&lt;=PEAK_TO),P45,O45),2))</f>
        <v/>
      </c>
      <c r="R45" s="16" t="str">
        <f aca="false">IF(N45="","",IF(M45="Small standard",IF(SUMPRODUCT(--(SS_EDGES&lt;N45))=0,"",INDEX(SS_EDGES,SUMPRODUCT(--(SS_EDGES&lt;N45)))),IF(M45="Large standard",IF(N45&gt;OVER3_FROM,OVER3_FROM+4*(CEILING((N45-OVER3_FROM)/4,1)-1),IF(SUMPRODUCT(--(LS_EDGES&lt;N45))=0,"",INDEX(LS_EDGES,SUMPRODUCT(--(LS_EDGES&lt;N45))))),"")))</f>
        <v/>
      </c>
      <c r="S45" s="22" t="str">
        <f aca="false">IF(R45="","",ROUND(N45-R45,3))</f>
        <v/>
      </c>
      <c r="T45" s="21" t="str">
        <f aca="false">IF(OR(R45="",O45="",AO45=""),"",IF(S45&gt;MAX_SHAVE,"",IF(ROUND(O45-AO45,4)&lt;MIN_UNIT,"",ROUND(O45-AO45,4))))</f>
        <v/>
      </c>
      <c r="U45" s="21" t="str">
        <f aca="false">IF(OR(AQ45="",O45=""),"",IF(ROUND(ROUND(O45-AQ45,4)-AS45,4)&lt;=MIN_UNIT,"",ROUND(ROUND(O45-AQ45,4)-AS45,4)))</f>
        <v/>
      </c>
      <c r="V45" s="21" t="str">
        <f aca="false">IF(OR(AV45="",O45=""),"",IF(AND(AT45=1,AU45&lt;=MAX_ENV),IF(ROUND(O45-AV45,4)&lt;MIN_UNIT,"",ROUND(O45-AV45,4)),""))</f>
        <v/>
      </c>
      <c r="W45" s="21" t="str">
        <f aca="false">IF(OR(AX45="",O45=""),"",IF(AL45&gt;=AH45*MIN_DIM_RATIO,IF(ROUND(O45-AX45,4)&lt;MIN_UNIT,"",ROUND(O45-AX45,4)),""))</f>
        <v/>
      </c>
      <c r="X45" s="21" t="str">
        <f aca="false">IF(OR(R45="",P45="",AP45=""),"",IF(S45&gt;MAX_SHAVE,"",IF(ROUND(P45-AP45,4)&lt;MIN_UNIT,"",ROUND(P45-AP45,4))))</f>
        <v/>
      </c>
      <c r="Y45" s="21" t="str">
        <f aca="false">IF(OR(AR45="",P45=""),"",IF(ROUND(ROUND(P45-AR45,4)-AS45,4)&lt;=MIN_UNIT,"",ROUND(ROUND(P45-AR45,4)-AS45,4)))</f>
        <v/>
      </c>
      <c r="Z45" s="21" t="str">
        <f aca="false">IF(OR(AW45="",P45=""),"",IF(AND(AT45=1,AU45&lt;=MAX_ENV),IF(ROUND(P45-AW45,4)&lt;MIN_UNIT,"",ROUND(P45-AW45,4)),""))</f>
        <v/>
      </c>
      <c r="AA45" s="21" t="str">
        <f aca="false">IF(OR(AY45="",P45=""),"",IF(AL45&gt;=AH45*MIN_DIM_RATIO,IF(ROUND(P45-AY45,4)&lt;MIN_UNIT,"",ROUND(P45-AY45,4)),""))</f>
        <v/>
      </c>
      <c r="AB45" s="2" t="str">
        <f aca="false">IF(COUNT(T45:W45)=0,"",CHOOSE(MATCH(MAX(T45:W45),T45:W45,0),"Weight","Price","Size tier","Box"))</f>
        <v/>
      </c>
      <c r="AC45" s="24" t="str">
        <f aca="false">IF(K45&lt;&gt;"",K45,AZ45)</f>
        <v/>
      </c>
      <c r="AD45" s="25" t="str">
        <f aca="false">IF(OR(AB45="",AC45=""),"",ROUND(AC45*IF(K45&lt;&gt;"",1,U_LOW)*((12-PEAK_MONTHS)*MAX(T45:W45)+PEAK_MONTHS*N(INDEX(X45:AA45,MATCH(MAX(T45:W45),T45:W45,0)))),0))</f>
        <v/>
      </c>
      <c r="AE45" s="25" t="str">
        <f aca="false">IF(OR(AB45="",AC45=""),"",ROUND(AC45*IF(K45&lt;&gt;"",1,U_HIGH)*((12-PEAK_MONTHS)*MAX(T45:W45)+PEAK_MONTHS*N(INDEX(X45:AA45,MATCH(MAX(T45:W45),T45:W45,0)))),0))</f>
        <v/>
      </c>
      <c r="AF45" s="18" t="str">
        <f aca="false">IF(AD45="","",RANK(AD45,$AD$7:$AD$506))</f>
        <v/>
      </c>
      <c r="AH45" s="16" t="str">
        <f aca="false">IF(E45&lt;&gt;"",E45,IF(F45&lt;&gt;"",ROUND(F45*16,3),""))</f>
        <v/>
      </c>
      <c r="AI45" s="16" t="str">
        <f aca="false">IF(COUNT(G45:I45)&lt;3,"",ROUND(LARGE(G45:I45,1),2))</f>
        <v/>
      </c>
      <c r="AJ45" s="16" t="str">
        <f aca="false">IF(COUNT(G45:I45)&lt;3,"",ROUND(LARGE(G45:I45,2),2))</f>
        <v/>
      </c>
      <c r="AK45" s="16" t="str">
        <f aca="false">IF(COUNT(G45:I45)&lt;3,"",ROUND(SMALL(G45:I45,1),2))</f>
        <v/>
      </c>
      <c r="AL45" s="16" t="str">
        <f aca="false">IF(AI45="","",IF(AI45*AJ45*AK45&lt;DIM_MIN_CUIN,"",ROUND(AI45*AJ45*AK45/DIM_DIV*16,2)))</f>
        <v/>
      </c>
      <c r="AM45" s="18" t="str">
        <f aca="false">IF(C45="","",IF(C45&lt;BAND_LO,1,IF(C45&lt;=BAND_HI,2,3)))</f>
        <v/>
      </c>
      <c r="AN45" s="19" t="str">
        <f aca="false">IF(C45="","",IFERROR(INDEX(CAT_REF,MATCH(D45,CATS,0)),REF_DEFAULT))</f>
        <v/>
      </c>
      <c r="AO45" s="21" t="str">
        <f aca="false">IF(OR(R45="",AM45="",M45=""),"",IF(M45="Small standard",IF(R45&gt;SS_MAX,"",ROUND(INDEX(SS_FEES,SUMPRODUCT(--(SS_EDGES&lt;R45))+1,0+AM45)*(1+FUEL),4)),IF(M45="Large standard",IF(R45&gt;LS_MAX,"",ROUND(IF(R45&lt;=OVER3_FROM,INDEX(LS_FEES,SUMPRODUCT(--(LS_EDGES&lt;R45))+1,0+AM45),INDEX(OVER3_BASE,1,0+AM45)+OVER3_PER4*CEILING((R45-OVER3_FROM)/4,1))*(1+FUEL),4)),"")))</f>
        <v/>
      </c>
      <c r="AP45" s="21" t="str">
        <f aca="false">IF(OR(R45="",AM45="",M45=""),"",IF(M45="Small standard",IF(R45&gt;SS_MAX,"",ROUND(INDEX(SS_FEES,SUMPRODUCT(--(SS_EDGES&lt;R45))+1,3+AM45)*(1+FUEL),4)),IF(M45="Large standard",IF(R45&gt;LS_MAX,"",ROUND(IF(R45&lt;=OVER3_FROM,INDEX(LS_FEES,SUMPRODUCT(--(LS_EDGES&lt;R45))+1,3+AM45),INDEX(OVER3_BASE,1,3+AM45)+OVER3_PER4*CEILING((R45-OVER3_FROM)/4,1))*(1+FUEL),4)),"")))</f>
        <v/>
      </c>
      <c r="AQ45" s="21" t="str">
        <f aca="false">IF(OR(AM45="",AM45=1),"",IF(OR(N45="",(AM45-1)="",M45=""),"",IF(M45="Small standard",IF(N45&gt;SS_MAX,"",ROUND(INDEX(SS_FEES,SUMPRODUCT(--(SS_EDGES&lt;N45))+1,0+(AM45-1))*(1+FUEL),4)),IF(M45="Large standard",IF(N45&gt;LS_MAX,"",ROUND(IF(N45&lt;=OVER3_FROM,INDEX(LS_FEES,SUMPRODUCT(--(LS_EDGES&lt;N45))+1,0+(AM45-1)),INDEX(OVER3_BASE,1,0+(AM45-1))+OVER3_PER4*CEILING((N45-OVER3_FROM)/4,1))*(1+FUEL),4)),""))))</f>
        <v/>
      </c>
      <c r="AR45" s="21" t="str">
        <f aca="false">IF(OR(AM45="",AM45=1),"",IF(OR(N45="",(AM45-1)="",M45=""),"",IF(M45="Small standard",IF(N45&gt;SS_MAX,"",ROUND(INDEX(SS_FEES,SUMPRODUCT(--(SS_EDGES&lt;N45))+1,3+(AM45-1))*(1+FUEL),4)),IF(M45="Large standard",IF(N45&gt;LS_MAX,"",ROUND(IF(N45&lt;=OVER3_FROM,INDEX(LS_FEES,SUMPRODUCT(--(LS_EDGES&lt;N45))+1,3+(AM45-1)),INDEX(OVER3_BASE,1,3+(AM45-1))+OVER3_PER4*CEILING((N45-OVER3_FROM)/4,1))*(1+FUEL),4)),""))))</f>
        <v/>
      </c>
      <c r="AS45" s="21" t="str">
        <f aca="false">IF(OR(AM45="",AM45=1),"",(C45-(IF(AM45=2,BAND_LO,BAND_HI)-0.01))*(1-AN45))</f>
        <v/>
      </c>
      <c r="AT45" s="18" t="str">
        <f aca="false">IF(AI45="","",(AI45&gt;SS_L)+(AJ45&gt;SS_M)+(AK45&gt;SS_S))</f>
        <v/>
      </c>
      <c r="AU45" s="23" t="str">
        <f aca="false">IF(OR(AT45="",AT45&lt;&gt;1),"",MAX(AI45/SS_L,AJ45/SS_M,AK45/SS_S))</f>
        <v/>
      </c>
      <c r="AV45" s="21" t="str">
        <f aca="false">IF(OR(M45&lt;&gt;"Large standard",N45="",N45&gt;SS_MAX),"",IF(OR(N45="",AM45="","Small standard"=""),"",IF("Small standard"="Small standard",IF(N45&gt;SS_MAX,"",ROUND(INDEX(SS_FEES,SUMPRODUCT(--(SS_EDGES&lt;N45))+1,0+AM45)*(1+FUEL),4)),IF("Small standard"="Large standard",IF(N45&gt;LS_MAX,"",ROUND(IF(N45&lt;=OVER3_FROM,INDEX(LS_FEES,SUMPRODUCT(--(LS_EDGES&lt;N45))+1,0+AM45),INDEX(OVER3_BASE,1,0+AM45)+OVER3_PER4*CEILING((N45-OVER3_FROM)/4,1))*(1+FUEL),4)),""))))</f>
        <v/>
      </c>
      <c r="AW45" s="21" t="str">
        <f aca="false">IF(OR(M45&lt;&gt;"Large standard",N45="",N45&gt;SS_MAX),"",IF(OR(N45="",AM45="","Small standard"=""),"",IF("Small standard"="Small standard",IF(N45&gt;SS_MAX,"",ROUND(INDEX(SS_FEES,SUMPRODUCT(--(SS_EDGES&lt;N45))+1,3+AM45)*(1+FUEL),4)),IF("Small standard"="Large standard",IF(N45&gt;LS_MAX,"",ROUND(IF(N45&lt;=OVER3_FROM,INDEX(LS_FEES,SUMPRODUCT(--(LS_EDGES&lt;N45))+1,3+AM45),INDEX(OVER3_BASE,1,3+AM45)+OVER3_PER4*CEILING((N45-OVER3_FROM)/4,1))*(1+FUEL),4)),""))))</f>
        <v/>
      </c>
      <c r="AX45" s="21" t="str">
        <f aca="false">IF(OR(AL45="",AH45=""),"",IF(OR(AH45="",AM45="",M45=""),"",IF(M45="Small standard",IF(AH45&gt;SS_MAX,"",ROUND(INDEX(SS_FEES,SUMPRODUCT(--(SS_EDGES&lt;AH45))+1,0+AM45)*(1+FUEL),4)),IF(M45="Large standard",IF(AH45&gt;LS_MAX,"",ROUND(IF(AH45&lt;=OVER3_FROM,INDEX(LS_FEES,SUMPRODUCT(--(LS_EDGES&lt;AH45))+1,0+AM45),INDEX(OVER3_BASE,1,0+AM45)+OVER3_PER4*CEILING((AH45-OVER3_FROM)/4,1))*(1+FUEL),4)),""))))</f>
        <v/>
      </c>
      <c r="AY45" s="21" t="str">
        <f aca="false">IF(OR(AL45="",AH45=""),"",IF(OR(AH45="",AM45="",M45=""),"",IF(M45="Small standard",IF(AH45&gt;SS_MAX,"",ROUND(INDEX(SS_FEES,SUMPRODUCT(--(SS_EDGES&lt;AH45))+1,3+AM45)*(1+FUEL),4)),IF(M45="Large standard",IF(AH45&gt;LS_MAX,"",ROUND(IF(AH45&lt;=OVER3_FROM,INDEX(LS_FEES,SUMPRODUCT(--(LS_EDGES&lt;AH45))+1,3+AM45),INDEX(OVER3_BASE,1,3+AM45)+OVER3_PER4*CEILING((AH45-OVER3_FROM)/4,1))*(1+FUEL),4)),""))))</f>
        <v/>
      </c>
      <c r="AZ45" s="24" t="str">
        <f aca="false">IF(OR(J45="",J45&lt;1),"",ROUND(IFERROR(INDEX(CAT_SCALE,MATCH(D45,CATS,0)),UC_DEFAULT)*IF(J45&gt;=UC_KNEE,10^(UC_A-UC_B*LOG10(J45)),10^(UC_A-UC_B*LOG10(UC_KNEE))*(UC_KNEE/J45)^UC_HEXP),1))</f>
        <v/>
      </c>
    </row>
    <row r="46" customFormat="false" ht="15" hidden="false" customHeight="false" outlineLevel="0" collapsed="false">
      <c r="A46" s="10"/>
      <c r="B46" s="10"/>
      <c r="C46" s="12"/>
      <c r="D46" s="10"/>
      <c r="E46" s="10"/>
      <c r="F46" s="10"/>
      <c r="G46" s="10"/>
      <c r="H46" s="10"/>
      <c r="I46" s="10"/>
      <c r="J46" s="10"/>
      <c r="K46" s="10"/>
      <c r="L46" s="12"/>
      <c r="M46" s="2" t="str">
        <f aca="false">IF(OR(N46="",AI46=""),"",IF(AND(N46&lt;=SS_MAX,AI46&lt;=SS_L,AJ46&lt;=SS_M,AK46&lt;=SS_S),"Small standard",IF(AND(N46&lt;=LS_MAX,AI46&lt;=LS_L,AJ46&lt;=LS_M,AK46&lt;=LS_S),"Large standard","Oversize")))</f>
        <v/>
      </c>
      <c r="N46" s="16" t="str">
        <f aca="false">IF(AH46="","",IF(AL46="",AH46,MAX(AH46,AL46)))</f>
        <v/>
      </c>
      <c r="O46" s="21" t="str">
        <f aca="false">IF(OR(N46="",AM46="",M46=""),"",IF(M46="Small standard",IF(N46&gt;SS_MAX,"",ROUND(INDEX(SS_FEES,SUMPRODUCT(--(SS_EDGES&lt;N46))+1,0+AM46)*(1+FUEL),4)),IF(M46="Large standard",IF(N46&gt;LS_MAX,"",ROUND(IF(N46&lt;=OVER3_FROM,INDEX(LS_FEES,SUMPRODUCT(--(LS_EDGES&lt;N46))+1,0+AM46),INDEX(OVER3_BASE,1,0+AM46)+OVER3_PER4*CEILING((N46-OVER3_FROM)/4,1))*(1+FUEL),4)),"")))</f>
        <v/>
      </c>
      <c r="P46" s="21" t="str">
        <f aca="false">IF(OR(N46="",AM46="",M46=""),"",IF(M46="Small standard",IF(N46&gt;SS_MAX,"",ROUND(INDEX(SS_FEES,SUMPRODUCT(--(SS_EDGES&lt;N46))+1,3+AM46)*(1+FUEL),4)),IF(M46="Large standard",IF(N46&gt;LS_MAX,"",ROUND(IF(N46&lt;=OVER3_FROM,INDEX(LS_FEES,SUMPRODUCT(--(LS_EDGES&lt;N46))+1,3+AM46),INDEX(OVER3_BASE,1,3+AM46)+OVER3_PER4*CEILING((N46-OVER3_FROM)/4,1))*(1+FUEL),4)),"")))</f>
        <v/>
      </c>
      <c r="Q46" s="20" t="str">
        <f aca="true">IF(OR(L46="",O46=""),"",ROUND(L46-IF(AND(TODAY()&gt;=PEAK_FROM,TODAY()&lt;=PEAK_TO),P46,O46),2))</f>
        <v/>
      </c>
      <c r="R46" s="16" t="str">
        <f aca="false">IF(N46="","",IF(M46="Small standard",IF(SUMPRODUCT(--(SS_EDGES&lt;N46))=0,"",INDEX(SS_EDGES,SUMPRODUCT(--(SS_EDGES&lt;N46)))),IF(M46="Large standard",IF(N46&gt;OVER3_FROM,OVER3_FROM+4*(CEILING((N46-OVER3_FROM)/4,1)-1),IF(SUMPRODUCT(--(LS_EDGES&lt;N46))=0,"",INDEX(LS_EDGES,SUMPRODUCT(--(LS_EDGES&lt;N46))))),"")))</f>
        <v/>
      </c>
      <c r="S46" s="22" t="str">
        <f aca="false">IF(R46="","",ROUND(N46-R46,3))</f>
        <v/>
      </c>
      <c r="T46" s="21" t="str">
        <f aca="false">IF(OR(R46="",O46="",AO46=""),"",IF(S46&gt;MAX_SHAVE,"",IF(ROUND(O46-AO46,4)&lt;MIN_UNIT,"",ROUND(O46-AO46,4))))</f>
        <v/>
      </c>
      <c r="U46" s="21" t="str">
        <f aca="false">IF(OR(AQ46="",O46=""),"",IF(ROUND(ROUND(O46-AQ46,4)-AS46,4)&lt;=MIN_UNIT,"",ROUND(ROUND(O46-AQ46,4)-AS46,4)))</f>
        <v/>
      </c>
      <c r="V46" s="21" t="str">
        <f aca="false">IF(OR(AV46="",O46=""),"",IF(AND(AT46=1,AU46&lt;=MAX_ENV),IF(ROUND(O46-AV46,4)&lt;MIN_UNIT,"",ROUND(O46-AV46,4)),""))</f>
        <v/>
      </c>
      <c r="W46" s="21" t="str">
        <f aca="false">IF(OR(AX46="",O46=""),"",IF(AL46&gt;=AH46*MIN_DIM_RATIO,IF(ROUND(O46-AX46,4)&lt;MIN_UNIT,"",ROUND(O46-AX46,4)),""))</f>
        <v/>
      </c>
      <c r="X46" s="21" t="str">
        <f aca="false">IF(OR(R46="",P46="",AP46=""),"",IF(S46&gt;MAX_SHAVE,"",IF(ROUND(P46-AP46,4)&lt;MIN_UNIT,"",ROUND(P46-AP46,4))))</f>
        <v/>
      </c>
      <c r="Y46" s="21" t="str">
        <f aca="false">IF(OR(AR46="",P46=""),"",IF(ROUND(ROUND(P46-AR46,4)-AS46,4)&lt;=MIN_UNIT,"",ROUND(ROUND(P46-AR46,4)-AS46,4)))</f>
        <v/>
      </c>
      <c r="Z46" s="21" t="str">
        <f aca="false">IF(OR(AW46="",P46=""),"",IF(AND(AT46=1,AU46&lt;=MAX_ENV),IF(ROUND(P46-AW46,4)&lt;MIN_UNIT,"",ROUND(P46-AW46,4)),""))</f>
        <v/>
      </c>
      <c r="AA46" s="21" t="str">
        <f aca="false">IF(OR(AY46="",P46=""),"",IF(AL46&gt;=AH46*MIN_DIM_RATIO,IF(ROUND(P46-AY46,4)&lt;MIN_UNIT,"",ROUND(P46-AY46,4)),""))</f>
        <v/>
      </c>
      <c r="AB46" s="2" t="str">
        <f aca="false">IF(COUNT(T46:W46)=0,"",CHOOSE(MATCH(MAX(T46:W46),T46:W46,0),"Weight","Price","Size tier","Box"))</f>
        <v/>
      </c>
      <c r="AC46" s="24" t="str">
        <f aca="false">IF(K46&lt;&gt;"",K46,AZ46)</f>
        <v/>
      </c>
      <c r="AD46" s="25" t="str">
        <f aca="false">IF(OR(AB46="",AC46=""),"",ROUND(AC46*IF(K46&lt;&gt;"",1,U_LOW)*((12-PEAK_MONTHS)*MAX(T46:W46)+PEAK_MONTHS*N(INDEX(X46:AA46,MATCH(MAX(T46:W46),T46:W46,0)))),0))</f>
        <v/>
      </c>
      <c r="AE46" s="25" t="str">
        <f aca="false">IF(OR(AB46="",AC46=""),"",ROUND(AC46*IF(K46&lt;&gt;"",1,U_HIGH)*((12-PEAK_MONTHS)*MAX(T46:W46)+PEAK_MONTHS*N(INDEX(X46:AA46,MATCH(MAX(T46:W46),T46:W46,0)))),0))</f>
        <v/>
      </c>
      <c r="AF46" s="18" t="str">
        <f aca="false">IF(AD46="","",RANK(AD46,$AD$7:$AD$506))</f>
        <v/>
      </c>
      <c r="AH46" s="16" t="str">
        <f aca="false">IF(E46&lt;&gt;"",E46,IF(F46&lt;&gt;"",ROUND(F46*16,3),""))</f>
        <v/>
      </c>
      <c r="AI46" s="16" t="str">
        <f aca="false">IF(COUNT(G46:I46)&lt;3,"",ROUND(LARGE(G46:I46,1),2))</f>
        <v/>
      </c>
      <c r="AJ46" s="16" t="str">
        <f aca="false">IF(COUNT(G46:I46)&lt;3,"",ROUND(LARGE(G46:I46,2),2))</f>
        <v/>
      </c>
      <c r="AK46" s="16" t="str">
        <f aca="false">IF(COUNT(G46:I46)&lt;3,"",ROUND(SMALL(G46:I46,1),2))</f>
        <v/>
      </c>
      <c r="AL46" s="16" t="str">
        <f aca="false">IF(AI46="","",IF(AI46*AJ46*AK46&lt;DIM_MIN_CUIN,"",ROUND(AI46*AJ46*AK46/DIM_DIV*16,2)))</f>
        <v/>
      </c>
      <c r="AM46" s="18" t="str">
        <f aca="false">IF(C46="","",IF(C46&lt;BAND_LO,1,IF(C46&lt;=BAND_HI,2,3)))</f>
        <v/>
      </c>
      <c r="AN46" s="19" t="str">
        <f aca="false">IF(C46="","",IFERROR(INDEX(CAT_REF,MATCH(D46,CATS,0)),REF_DEFAULT))</f>
        <v/>
      </c>
      <c r="AO46" s="21" t="str">
        <f aca="false">IF(OR(R46="",AM46="",M46=""),"",IF(M46="Small standard",IF(R46&gt;SS_MAX,"",ROUND(INDEX(SS_FEES,SUMPRODUCT(--(SS_EDGES&lt;R46))+1,0+AM46)*(1+FUEL),4)),IF(M46="Large standard",IF(R46&gt;LS_MAX,"",ROUND(IF(R46&lt;=OVER3_FROM,INDEX(LS_FEES,SUMPRODUCT(--(LS_EDGES&lt;R46))+1,0+AM46),INDEX(OVER3_BASE,1,0+AM46)+OVER3_PER4*CEILING((R46-OVER3_FROM)/4,1))*(1+FUEL),4)),"")))</f>
        <v/>
      </c>
      <c r="AP46" s="21" t="str">
        <f aca="false">IF(OR(R46="",AM46="",M46=""),"",IF(M46="Small standard",IF(R46&gt;SS_MAX,"",ROUND(INDEX(SS_FEES,SUMPRODUCT(--(SS_EDGES&lt;R46))+1,3+AM46)*(1+FUEL),4)),IF(M46="Large standard",IF(R46&gt;LS_MAX,"",ROUND(IF(R46&lt;=OVER3_FROM,INDEX(LS_FEES,SUMPRODUCT(--(LS_EDGES&lt;R46))+1,3+AM46),INDEX(OVER3_BASE,1,3+AM46)+OVER3_PER4*CEILING((R46-OVER3_FROM)/4,1))*(1+FUEL),4)),"")))</f>
        <v/>
      </c>
      <c r="AQ46" s="21" t="str">
        <f aca="false">IF(OR(AM46="",AM46=1),"",IF(OR(N46="",(AM46-1)="",M46=""),"",IF(M46="Small standard",IF(N46&gt;SS_MAX,"",ROUND(INDEX(SS_FEES,SUMPRODUCT(--(SS_EDGES&lt;N46))+1,0+(AM46-1))*(1+FUEL),4)),IF(M46="Large standard",IF(N46&gt;LS_MAX,"",ROUND(IF(N46&lt;=OVER3_FROM,INDEX(LS_FEES,SUMPRODUCT(--(LS_EDGES&lt;N46))+1,0+(AM46-1)),INDEX(OVER3_BASE,1,0+(AM46-1))+OVER3_PER4*CEILING((N46-OVER3_FROM)/4,1))*(1+FUEL),4)),""))))</f>
        <v/>
      </c>
      <c r="AR46" s="21" t="str">
        <f aca="false">IF(OR(AM46="",AM46=1),"",IF(OR(N46="",(AM46-1)="",M46=""),"",IF(M46="Small standard",IF(N46&gt;SS_MAX,"",ROUND(INDEX(SS_FEES,SUMPRODUCT(--(SS_EDGES&lt;N46))+1,3+(AM46-1))*(1+FUEL),4)),IF(M46="Large standard",IF(N46&gt;LS_MAX,"",ROUND(IF(N46&lt;=OVER3_FROM,INDEX(LS_FEES,SUMPRODUCT(--(LS_EDGES&lt;N46))+1,3+(AM46-1)),INDEX(OVER3_BASE,1,3+(AM46-1))+OVER3_PER4*CEILING((N46-OVER3_FROM)/4,1))*(1+FUEL),4)),""))))</f>
        <v/>
      </c>
      <c r="AS46" s="21" t="str">
        <f aca="false">IF(OR(AM46="",AM46=1),"",(C46-(IF(AM46=2,BAND_LO,BAND_HI)-0.01))*(1-AN46))</f>
        <v/>
      </c>
      <c r="AT46" s="18" t="str">
        <f aca="false">IF(AI46="","",(AI46&gt;SS_L)+(AJ46&gt;SS_M)+(AK46&gt;SS_S))</f>
        <v/>
      </c>
      <c r="AU46" s="23" t="str">
        <f aca="false">IF(OR(AT46="",AT46&lt;&gt;1),"",MAX(AI46/SS_L,AJ46/SS_M,AK46/SS_S))</f>
        <v/>
      </c>
      <c r="AV46" s="21" t="str">
        <f aca="false">IF(OR(M46&lt;&gt;"Large standard",N46="",N46&gt;SS_MAX),"",IF(OR(N46="",AM46="","Small standard"=""),"",IF("Small standard"="Small standard",IF(N46&gt;SS_MAX,"",ROUND(INDEX(SS_FEES,SUMPRODUCT(--(SS_EDGES&lt;N46))+1,0+AM46)*(1+FUEL),4)),IF("Small standard"="Large standard",IF(N46&gt;LS_MAX,"",ROUND(IF(N46&lt;=OVER3_FROM,INDEX(LS_FEES,SUMPRODUCT(--(LS_EDGES&lt;N46))+1,0+AM46),INDEX(OVER3_BASE,1,0+AM46)+OVER3_PER4*CEILING((N46-OVER3_FROM)/4,1))*(1+FUEL),4)),""))))</f>
        <v/>
      </c>
      <c r="AW46" s="21" t="str">
        <f aca="false">IF(OR(M46&lt;&gt;"Large standard",N46="",N46&gt;SS_MAX),"",IF(OR(N46="",AM46="","Small standard"=""),"",IF("Small standard"="Small standard",IF(N46&gt;SS_MAX,"",ROUND(INDEX(SS_FEES,SUMPRODUCT(--(SS_EDGES&lt;N46))+1,3+AM46)*(1+FUEL),4)),IF("Small standard"="Large standard",IF(N46&gt;LS_MAX,"",ROUND(IF(N46&lt;=OVER3_FROM,INDEX(LS_FEES,SUMPRODUCT(--(LS_EDGES&lt;N46))+1,3+AM46),INDEX(OVER3_BASE,1,3+AM46)+OVER3_PER4*CEILING((N46-OVER3_FROM)/4,1))*(1+FUEL),4)),""))))</f>
        <v/>
      </c>
      <c r="AX46" s="21" t="str">
        <f aca="false">IF(OR(AL46="",AH46=""),"",IF(OR(AH46="",AM46="",M46=""),"",IF(M46="Small standard",IF(AH46&gt;SS_MAX,"",ROUND(INDEX(SS_FEES,SUMPRODUCT(--(SS_EDGES&lt;AH46))+1,0+AM46)*(1+FUEL),4)),IF(M46="Large standard",IF(AH46&gt;LS_MAX,"",ROUND(IF(AH46&lt;=OVER3_FROM,INDEX(LS_FEES,SUMPRODUCT(--(LS_EDGES&lt;AH46))+1,0+AM46),INDEX(OVER3_BASE,1,0+AM46)+OVER3_PER4*CEILING((AH46-OVER3_FROM)/4,1))*(1+FUEL),4)),""))))</f>
        <v/>
      </c>
      <c r="AY46" s="21" t="str">
        <f aca="false">IF(OR(AL46="",AH46=""),"",IF(OR(AH46="",AM46="",M46=""),"",IF(M46="Small standard",IF(AH46&gt;SS_MAX,"",ROUND(INDEX(SS_FEES,SUMPRODUCT(--(SS_EDGES&lt;AH46))+1,3+AM46)*(1+FUEL),4)),IF(M46="Large standard",IF(AH46&gt;LS_MAX,"",ROUND(IF(AH46&lt;=OVER3_FROM,INDEX(LS_FEES,SUMPRODUCT(--(LS_EDGES&lt;AH46))+1,3+AM46),INDEX(OVER3_BASE,1,3+AM46)+OVER3_PER4*CEILING((AH46-OVER3_FROM)/4,1))*(1+FUEL),4)),""))))</f>
        <v/>
      </c>
      <c r="AZ46" s="24" t="str">
        <f aca="false">IF(OR(J46="",J46&lt;1),"",ROUND(IFERROR(INDEX(CAT_SCALE,MATCH(D46,CATS,0)),UC_DEFAULT)*IF(J46&gt;=UC_KNEE,10^(UC_A-UC_B*LOG10(J46)),10^(UC_A-UC_B*LOG10(UC_KNEE))*(UC_KNEE/J46)^UC_HEXP),1))</f>
        <v/>
      </c>
    </row>
    <row r="47" customFormat="false" ht="15" hidden="false" customHeight="false" outlineLevel="0" collapsed="false">
      <c r="A47" s="10"/>
      <c r="B47" s="10"/>
      <c r="C47" s="12"/>
      <c r="D47" s="10"/>
      <c r="E47" s="10"/>
      <c r="F47" s="10"/>
      <c r="G47" s="10"/>
      <c r="H47" s="10"/>
      <c r="I47" s="10"/>
      <c r="J47" s="10"/>
      <c r="K47" s="10"/>
      <c r="L47" s="12"/>
      <c r="M47" s="2" t="str">
        <f aca="false">IF(OR(N47="",AI47=""),"",IF(AND(N47&lt;=SS_MAX,AI47&lt;=SS_L,AJ47&lt;=SS_M,AK47&lt;=SS_S),"Small standard",IF(AND(N47&lt;=LS_MAX,AI47&lt;=LS_L,AJ47&lt;=LS_M,AK47&lt;=LS_S),"Large standard","Oversize")))</f>
        <v/>
      </c>
      <c r="N47" s="16" t="str">
        <f aca="false">IF(AH47="","",IF(AL47="",AH47,MAX(AH47,AL47)))</f>
        <v/>
      </c>
      <c r="O47" s="21" t="str">
        <f aca="false">IF(OR(N47="",AM47="",M47=""),"",IF(M47="Small standard",IF(N47&gt;SS_MAX,"",ROUND(INDEX(SS_FEES,SUMPRODUCT(--(SS_EDGES&lt;N47))+1,0+AM47)*(1+FUEL),4)),IF(M47="Large standard",IF(N47&gt;LS_MAX,"",ROUND(IF(N47&lt;=OVER3_FROM,INDEX(LS_FEES,SUMPRODUCT(--(LS_EDGES&lt;N47))+1,0+AM47),INDEX(OVER3_BASE,1,0+AM47)+OVER3_PER4*CEILING((N47-OVER3_FROM)/4,1))*(1+FUEL),4)),"")))</f>
        <v/>
      </c>
      <c r="P47" s="21" t="str">
        <f aca="false">IF(OR(N47="",AM47="",M47=""),"",IF(M47="Small standard",IF(N47&gt;SS_MAX,"",ROUND(INDEX(SS_FEES,SUMPRODUCT(--(SS_EDGES&lt;N47))+1,3+AM47)*(1+FUEL),4)),IF(M47="Large standard",IF(N47&gt;LS_MAX,"",ROUND(IF(N47&lt;=OVER3_FROM,INDEX(LS_FEES,SUMPRODUCT(--(LS_EDGES&lt;N47))+1,3+AM47),INDEX(OVER3_BASE,1,3+AM47)+OVER3_PER4*CEILING((N47-OVER3_FROM)/4,1))*(1+FUEL),4)),"")))</f>
        <v/>
      </c>
      <c r="Q47" s="20" t="str">
        <f aca="true">IF(OR(L47="",O47=""),"",ROUND(L47-IF(AND(TODAY()&gt;=PEAK_FROM,TODAY()&lt;=PEAK_TO),P47,O47),2))</f>
        <v/>
      </c>
      <c r="R47" s="16" t="str">
        <f aca="false">IF(N47="","",IF(M47="Small standard",IF(SUMPRODUCT(--(SS_EDGES&lt;N47))=0,"",INDEX(SS_EDGES,SUMPRODUCT(--(SS_EDGES&lt;N47)))),IF(M47="Large standard",IF(N47&gt;OVER3_FROM,OVER3_FROM+4*(CEILING((N47-OVER3_FROM)/4,1)-1),IF(SUMPRODUCT(--(LS_EDGES&lt;N47))=0,"",INDEX(LS_EDGES,SUMPRODUCT(--(LS_EDGES&lt;N47))))),"")))</f>
        <v/>
      </c>
      <c r="S47" s="22" t="str">
        <f aca="false">IF(R47="","",ROUND(N47-R47,3))</f>
        <v/>
      </c>
      <c r="T47" s="21" t="str">
        <f aca="false">IF(OR(R47="",O47="",AO47=""),"",IF(S47&gt;MAX_SHAVE,"",IF(ROUND(O47-AO47,4)&lt;MIN_UNIT,"",ROUND(O47-AO47,4))))</f>
        <v/>
      </c>
      <c r="U47" s="21" t="str">
        <f aca="false">IF(OR(AQ47="",O47=""),"",IF(ROUND(ROUND(O47-AQ47,4)-AS47,4)&lt;=MIN_UNIT,"",ROUND(ROUND(O47-AQ47,4)-AS47,4)))</f>
        <v/>
      </c>
      <c r="V47" s="21" t="str">
        <f aca="false">IF(OR(AV47="",O47=""),"",IF(AND(AT47=1,AU47&lt;=MAX_ENV),IF(ROUND(O47-AV47,4)&lt;MIN_UNIT,"",ROUND(O47-AV47,4)),""))</f>
        <v/>
      </c>
      <c r="W47" s="21" t="str">
        <f aca="false">IF(OR(AX47="",O47=""),"",IF(AL47&gt;=AH47*MIN_DIM_RATIO,IF(ROUND(O47-AX47,4)&lt;MIN_UNIT,"",ROUND(O47-AX47,4)),""))</f>
        <v/>
      </c>
      <c r="X47" s="21" t="str">
        <f aca="false">IF(OR(R47="",P47="",AP47=""),"",IF(S47&gt;MAX_SHAVE,"",IF(ROUND(P47-AP47,4)&lt;MIN_UNIT,"",ROUND(P47-AP47,4))))</f>
        <v/>
      </c>
      <c r="Y47" s="21" t="str">
        <f aca="false">IF(OR(AR47="",P47=""),"",IF(ROUND(ROUND(P47-AR47,4)-AS47,4)&lt;=MIN_UNIT,"",ROUND(ROUND(P47-AR47,4)-AS47,4)))</f>
        <v/>
      </c>
      <c r="Z47" s="21" t="str">
        <f aca="false">IF(OR(AW47="",P47=""),"",IF(AND(AT47=1,AU47&lt;=MAX_ENV),IF(ROUND(P47-AW47,4)&lt;MIN_UNIT,"",ROUND(P47-AW47,4)),""))</f>
        <v/>
      </c>
      <c r="AA47" s="21" t="str">
        <f aca="false">IF(OR(AY47="",P47=""),"",IF(AL47&gt;=AH47*MIN_DIM_RATIO,IF(ROUND(P47-AY47,4)&lt;MIN_UNIT,"",ROUND(P47-AY47,4)),""))</f>
        <v/>
      </c>
      <c r="AB47" s="2" t="str">
        <f aca="false">IF(COUNT(T47:W47)=0,"",CHOOSE(MATCH(MAX(T47:W47),T47:W47,0),"Weight","Price","Size tier","Box"))</f>
        <v/>
      </c>
      <c r="AC47" s="24" t="str">
        <f aca="false">IF(K47&lt;&gt;"",K47,AZ47)</f>
        <v/>
      </c>
      <c r="AD47" s="25" t="str">
        <f aca="false">IF(OR(AB47="",AC47=""),"",ROUND(AC47*IF(K47&lt;&gt;"",1,U_LOW)*((12-PEAK_MONTHS)*MAX(T47:W47)+PEAK_MONTHS*N(INDEX(X47:AA47,MATCH(MAX(T47:W47),T47:W47,0)))),0))</f>
        <v/>
      </c>
      <c r="AE47" s="25" t="str">
        <f aca="false">IF(OR(AB47="",AC47=""),"",ROUND(AC47*IF(K47&lt;&gt;"",1,U_HIGH)*((12-PEAK_MONTHS)*MAX(T47:W47)+PEAK_MONTHS*N(INDEX(X47:AA47,MATCH(MAX(T47:W47),T47:W47,0)))),0))</f>
        <v/>
      </c>
      <c r="AF47" s="18" t="str">
        <f aca="false">IF(AD47="","",RANK(AD47,$AD$7:$AD$506))</f>
        <v/>
      </c>
      <c r="AH47" s="16" t="str">
        <f aca="false">IF(E47&lt;&gt;"",E47,IF(F47&lt;&gt;"",ROUND(F47*16,3),""))</f>
        <v/>
      </c>
      <c r="AI47" s="16" t="str">
        <f aca="false">IF(COUNT(G47:I47)&lt;3,"",ROUND(LARGE(G47:I47,1),2))</f>
        <v/>
      </c>
      <c r="AJ47" s="16" t="str">
        <f aca="false">IF(COUNT(G47:I47)&lt;3,"",ROUND(LARGE(G47:I47,2),2))</f>
        <v/>
      </c>
      <c r="AK47" s="16" t="str">
        <f aca="false">IF(COUNT(G47:I47)&lt;3,"",ROUND(SMALL(G47:I47,1),2))</f>
        <v/>
      </c>
      <c r="AL47" s="16" t="str">
        <f aca="false">IF(AI47="","",IF(AI47*AJ47*AK47&lt;DIM_MIN_CUIN,"",ROUND(AI47*AJ47*AK47/DIM_DIV*16,2)))</f>
        <v/>
      </c>
      <c r="AM47" s="18" t="str">
        <f aca="false">IF(C47="","",IF(C47&lt;BAND_LO,1,IF(C47&lt;=BAND_HI,2,3)))</f>
        <v/>
      </c>
      <c r="AN47" s="19" t="str">
        <f aca="false">IF(C47="","",IFERROR(INDEX(CAT_REF,MATCH(D47,CATS,0)),REF_DEFAULT))</f>
        <v/>
      </c>
      <c r="AO47" s="21" t="str">
        <f aca="false">IF(OR(R47="",AM47="",M47=""),"",IF(M47="Small standard",IF(R47&gt;SS_MAX,"",ROUND(INDEX(SS_FEES,SUMPRODUCT(--(SS_EDGES&lt;R47))+1,0+AM47)*(1+FUEL),4)),IF(M47="Large standard",IF(R47&gt;LS_MAX,"",ROUND(IF(R47&lt;=OVER3_FROM,INDEX(LS_FEES,SUMPRODUCT(--(LS_EDGES&lt;R47))+1,0+AM47),INDEX(OVER3_BASE,1,0+AM47)+OVER3_PER4*CEILING((R47-OVER3_FROM)/4,1))*(1+FUEL),4)),"")))</f>
        <v/>
      </c>
      <c r="AP47" s="21" t="str">
        <f aca="false">IF(OR(R47="",AM47="",M47=""),"",IF(M47="Small standard",IF(R47&gt;SS_MAX,"",ROUND(INDEX(SS_FEES,SUMPRODUCT(--(SS_EDGES&lt;R47))+1,3+AM47)*(1+FUEL),4)),IF(M47="Large standard",IF(R47&gt;LS_MAX,"",ROUND(IF(R47&lt;=OVER3_FROM,INDEX(LS_FEES,SUMPRODUCT(--(LS_EDGES&lt;R47))+1,3+AM47),INDEX(OVER3_BASE,1,3+AM47)+OVER3_PER4*CEILING((R47-OVER3_FROM)/4,1))*(1+FUEL),4)),"")))</f>
        <v/>
      </c>
      <c r="AQ47" s="21" t="str">
        <f aca="false">IF(OR(AM47="",AM47=1),"",IF(OR(N47="",(AM47-1)="",M47=""),"",IF(M47="Small standard",IF(N47&gt;SS_MAX,"",ROUND(INDEX(SS_FEES,SUMPRODUCT(--(SS_EDGES&lt;N47))+1,0+(AM47-1))*(1+FUEL),4)),IF(M47="Large standard",IF(N47&gt;LS_MAX,"",ROUND(IF(N47&lt;=OVER3_FROM,INDEX(LS_FEES,SUMPRODUCT(--(LS_EDGES&lt;N47))+1,0+(AM47-1)),INDEX(OVER3_BASE,1,0+(AM47-1))+OVER3_PER4*CEILING((N47-OVER3_FROM)/4,1))*(1+FUEL),4)),""))))</f>
        <v/>
      </c>
      <c r="AR47" s="21" t="str">
        <f aca="false">IF(OR(AM47="",AM47=1),"",IF(OR(N47="",(AM47-1)="",M47=""),"",IF(M47="Small standard",IF(N47&gt;SS_MAX,"",ROUND(INDEX(SS_FEES,SUMPRODUCT(--(SS_EDGES&lt;N47))+1,3+(AM47-1))*(1+FUEL),4)),IF(M47="Large standard",IF(N47&gt;LS_MAX,"",ROUND(IF(N47&lt;=OVER3_FROM,INDEX(LS_FEES,SUMPRODUCT(--(LS_EDGES&lt;N47))+1,3+(AM47-1)),INDEX(OVER3_BASE,1,3+(AM47-1))+OVER3_PER4*CEILING((N47-OVER3_FROM)/4,1))*(1+FUEL),4)),""))))</f>
        <v/>
      </c>
      <c r="AS47" s="21" t="str">
        <f aca="false">IF(OR(AM47="",AM47=1),"",(C47-(IF(AM47=2,BAND_LO,BAND_HI)-0.01))*(1-AN47))</f>
        <v/>
      </c>
      <c r="AT47" s="18" t="str">
        <f aca="false">IF(AI47="","",(AI47&gt;SS_L)+(AJ47&gt;SS_M)+(AK47&gt;SS_S))</f>
        <v/>
      </c>
      <c r="AU47" s="23" t="str">
        <f aca="false">IF(OR(AT47="",AT47&lt;&gt;1),"",MAX(AI47/SS_L,AJ47/SS_M,AK47/SS_S))</f>
        <v/>
      </c>
      <c r="AV47" s="21" t="str">
        <f aca="false">IF(OR(M47&lt;&gt;"Large standard",N47="",N47&gt;SS_MAX),"",IF(OR(N47="",AM47="","Small standard"=""),"",IF("Small standard"="Small standard",IF(N47&gt;SS_MAX,"",ROUND(INDEX(SS_FEES,SUMPRODUCT(--(SS_EDGES&lt;N47))+1,0+AM47)*(1+FUEL),4)),IF("Small standard"="Large standard",IF(N47&gt;LS_MAX,"",ROUND(IF(N47&lt;=OVER3_FROM,INDEX(LS_FEES,SUMPRODUCT(--(LS_EDGES&lt;N47))+1,0+AM47),INDEX(OVER3_BASE,1,0+AM47)+OVER3_PER4*CEILING((N47-OVER3_FROM)/4,1))*(1+FUEL),4)),""))))</f>
        <v/>
      </c>
      <c r="AW47" s="21" t="str">
        <f aca="false">IF(OR(M47&lt;&gt;"Large standard",N47="",N47&gt;SS_MAX),"",IF(OR(N47="",AM47="","Small standard"=""),"",IF("Small standard"="Small standard",IF(N47&gt;SS_MAX,"",ROUND(INDEX(SS_FEES,SUMPRODUCT(--(SS_EDGES&lt;N47))+1,3+AM47)*(1+FUEL),4)),IF("Small standard"="Large standard",IF(N47&gt;LS_MAX,"",ROUND(IF(N47&lt;=OVER3_FROM,INDEX(LS_FEES,SUMPRODUCT(--(LS_EDGES&lt;N47))+1,3+AM47),INDEX(OVER3_BASE,1,3+AM47)+OVER3_PER4*CEILING((N47-OVER3_FROM)/4,1))*(1+FUEL),4)),""))))</f>
        <v/>
      </c>
      <c r="AX47" s="21" t="str">
        <f aca="false">IF(OR(AL47="",AH47=""),"",IF(OR(AH47="",AM47="",M47=""),"",IF(M47="Small standard",IF(AH47&gt;SS_MAX,"",ROUND(INDEX(SS_FEES,SUMPRODUCT(--(SS_EDGES&lt;AH47))+1,0+AM47)*(1+FUEL),4)),IF(M47="Large standard",IF(AH47&gt;LS_MAX,"",ROUND(IF(AH47&lt;=OVER3_FROM,INDEX(LS_FEES,SUMPRODUCT(--(LS_EDGES&lt;AH47))+1,0+AM47),INDEX(OVER3_BASE,1,0+AM47)+OVER3_PER4*CEILING((AH47-OVER3_FROM)/4,1))*(1+FUEL),4)),""))))</f>
        <v/>
      </c>
      <c r="AY47" s="21" t="str">
        <f aca="false">IF(OR(AL47="",AH47=""),"",IF(OR(AH47="",AM47="",M47=""),"",IF(M47="Small standard",IF(AH47&gt;SS_MAX,"",ROUND(INDEX(SS_FEES,SUMPRODUCT(--(SS_EDGES&lt;AH47))+1,3+AM47)*(1+FUEL),4)),IF(M47="Large standard",IF(AH47&gt;LS_MAX,"",ROUND(IF(AH47&lt;=OVER3_FROM,INDEX(LS_FEES,SUMPRODUCT(--(LS_EDGES&lt;AH47))+1,3+AM47),INDEX(OVER3_BASE,1,3+AM47)+OVER3_PER4*CEILING((AH47-OVER3_FROM)/4,1))*(1+FUEL),4)),""))))</f>
        <v/>
      </c>
      <c r="AZ47" s="24" t="str">
        <f aca="false">IF(OR(J47="",J47&lt;1),"",ROUND(IFERROR(INDEX(CAT_SCALE,MATCH(D47,CATS,0)),UC_DEFAULT)*IF(J47&gt;=UC_KNEE,10^(UC_A-UC_B*LOG10(J47)),10^(UC_A-UC_B*LOG10(UC_KNEE))*(UC_KNEE/J47)^UC_HEXP),1))</f>
        <v/>
      </c>
    </row>
    <row r="48" customFormat="false" ht="15" hidden="false" customHeight="false" outlineLevel="0" collapsed="false">
      <c r="A48" s="10"/>
      <c r="B48" s="10"/>
      <c r="C48" s="12"/>
      <c r="D48" s="10"/>
      <c r="E48" s="10"/>
      <c r="F48" s="10"/>
      <c r="G48" s="10"/>
      <c r="H48" s="10"/>
      <c r="I48" s="10"/>
      <c r="J48" s="10"/>
      <c r="K48" s="10"/>
      <c r="L48" s="12"/>
      <c r="M48" s="2" t="str">
        <f aca="false">IF(OR(N48="",AI48=""),"",IF(AND(N48&lt;=SS_MAX,AI48&lt;=SS_L,AJ48&lt;=SS_M,AK48&lt;=SS_S),"Small standard",IF(AND(N48&lt;=LS_MAX,AI48&lt;=LS_L,AJ48&lt;=LS_M,AK48&lt;=LS_S),"Large standard","Oversize")))</f>
        <v/>
      </c>
      <c r="N48" s="16" t="str">
        <f aca="false">IF(AH48="","",IF(AL48="",AH48,MAX(AH48,AL48)))</f>
        <v/>
      </c>
      <c r="O48" s="21" t="str">
        <f aca="false">IF(OR(N48="",AM48="",M48=""),"",IF(M48="Small standard",IF(N48&gt;SS_MAX,"",ROUND(INDEX(SS_FEES,SUMPRODUCT(--(SS_EDGES&lt;N48))+1,0+AM48)*(1+FUEL),4)),IF(M48="Large standard",IF(N48&gt;LS_MAX,"",ROUND(IF(N48&lt;=OVER3_FROM,INDEX(LS_FEES,SUMPRODUCT(--(LS_EDGES&lt;N48))+1,0+AM48),INDEX(OVER3_BASE,1,0+AM48)+OVER3_PER4*CEILING((N48-OVER3_FROM)/4,1))*(1+FUEL),4)),"")))</f>
        <v/>
      </c>
      <c r="P48" s="21" t="str">
        <f aca="false">IF(OR(N48="",AM48="",M48=""),"",IF(M48="Small standard",IF(N48&gt;SS_MAX,"",ROUND(INDEX(SS_FEES,SUMPRODUCT(--(SS_EDGES&lt;N48))+1,3+AM48)*(1+FUEL),4)),IF(M48="Large standard",IF(N48&gt;LS_MAX,"",ROUND(IF(N48&lt;=OVER3_FROM,INDEX(LS_FEES,SUMPRODUCT(--(LS_EDGES&lt;N48))+1,3+AM48),INDEX(OVER3_BASE,1,3+AM48)+OVER3_PER4*CEILING((N48-OVER3_FROM)/4,1))*(1+FUEL),4)),"")))</f>
        <v/>
      </c>
      <c r="Q48" s="20" t="str">
        <f aca="true">IF(OR(L48="",O48=""),"",ROUND(L48-IF(AND(TODAY()&gt;=PEAK_FROM,TODAY()&lt;=PEAK_TO),P48,O48),2))</f>
        <v/>
      </c>
      <c r="R48" s="16" t="str">
        <f aca="false">IF(N48="","",IF(M48="Small standard",IF(SUMPRODUCT(--(SS_EDGES&lt;N48))=0,"",INDEX(SS_EDGES,SUMPRODUCT(--(SS_EDGES&lt;N48)))),IF(M48="Large standard",IF(N48&gt;OVER3_FROM,OVER3_FROM+4*(CEILING((N48-OVER3_FROM)/4,1)-1),IF(SUMPRODUCT(--(LS_EDGES&lt;N48))=0,"",INDEX(LS_EDGES,SUMPRODUCT(--(LS_EDGES&lt;N48))))),"")))</f>
        <v/>
      </c>
      <c r="S48" s="22" t="str">
        <f aca="false">IF(R48="","",ROUND(N48-R48,3))</f>
        <v/>
      </c>
      <c r="T48" s="21" t="str">
        <f aca="false">IF(OR(R48="",O48="",AO48=""),"",IF(S48&gt;MAX_SHAVE,"",IF(ROUND(O48-AO48,4)&lt;MIN_UNIT,"",ROUND(O48-AO48,4))))</f>
        <v/>
      </c>
      <c r="U48" s="21" t="str">
        <f aca="false">IF(OR(AQ48="",O48=""),"",IF(ROUND(ROUND(O48-AQ48,4)-AS48,4)&lt;=MIN_UNIT,"",ROUND(ROUND(O48-AQ48,4)-AS48,4)))</f>
        <v/>
      </c>
      <c r="V48" s="21" t="str">
        <f aca="false">IF(OR(AV48="",O48=""),"",IF(AND(AT48=1,AU48&lt;=MAX_ENV),IF(ROUND(O48-AV48,4)&lt;MIN_UNIT,"",ROUND(O48-AV48,4)),""))</f>
        <v/>
      </c>
      <c r="W48" s="21" t="str">
        <f aca="false">IF(OR(AX48="",O48=""),"",IF(AL48&gt;=AH48*MIN_DIM_RATIO,IF(ROUND(O48-AX48,4)&lt;MIN_UNIT,"",ROUND(O48-AX48,4)),""))</f>
        <v/>
      </c>
      <c r="X48" s="21" t="str">
        <f aca="false">IF(OR(R48="",P48="",AP48=""),"",IF(S48&gt;MAX_SHAVE,"",IF(ROUND(P48-AP48,4)&lt;MIN_UNIT,"",ROUND(P48-AP48,4))))</f>
        <v/>
      </c>
      <c r="Y48" s="21" t="str">
        <f aca="false">IF(OR(AR48="",P48=""),"",IF(ROUND(ROUND(P48-AR48,4)-AS48,4)&lt;=MIN_UNIT,"",ROUND(ROUND(P48-AR48,4)-AS48,4)))</f>
        <v/>
      </c>
      <c r="Z48" s="21" t="str">
        <f aca="false">IF(OR(AW48="",P48=""),"",IF(AND(AT48=1,AU48&lt;=MAX_ENV),IF(ROUND(P48-AW48,4)&lt;MIN_UNIT,"",ROUND(P48-AW48,4)),""))</f>
        <v/>
      </c>
      <c r="AA48" s="21" t="str">
        <f aca="false">IF(OR(AY48="",P48=""),"",IF(AL48&gt;=AH48*MIN_DIM_RATIO,IF(ROUND(P48-AY48,4)&lt;MIN_UNIT,"",ROUND(P48-AY48,4)),""))</f>
        <v/>
      </c>
      <c r="AB48" s="2" t="str">
        <f aca="false">IF(COUNT(T48:W48)=0,"",CHOOSE(MATCH(MAX(T48:W48),T48:W48,0),"Weight","Price","Size tier","Box"))</f>
        <v/>
      </c>
      <c r="AC48" s="24" t="str">
        <f aca="false">IF(K48&lt;&gt;"",K48,AZ48)</f>
        <v/>
      </c>
      <c r="AD48" s="25" t="str">
        <f aca="false">IF(OR(AB48="",AC48=""),"",ROUND(AC48*IF(K48&lt;&gt;"",1,U_LOW)*((12-PEAK_MONTHS)*MAX(T48:W48)+PEAK_MONTHS*N(INDEX(X48:AA48,MATCH(MAX(T48:W48),T48:W48,0)))),0))</f>
        <v/>
      </c>
      <c r="AE48" s="25" t="str">
        <f aca="false">IF(OR(AB48="",AC48=""),"",ROUND(AC48*IF(K48&lt;&gt;"",1,U_HIGH)*((12-PEAK_MONTHS)*MAX(T48:W48)+PEAK_MONTHS*N(INDEX(X48:AA48,MATCH(MAX(T48:W48),T48:W48,0)))),0))</f>
        <v/>
      </c>
      <c r="AF48" s="18" t="str">
        <f aca="false">IF(AD48="","",RANK(AD48,$AD$7:$AD$506))</f>
        <v/>
      </c>
      <c r="AH48" s="16" t="str">
        <f aca="false">IF(E48&lt;&gt;"",E48,IF(F48&lt;&gt;"",ROUND(F48*16,3),""))</f>
        <v/>
      </c>
      <c r="AI48" s="16" t="str">
        <f aca="false">IF(COUNT(G48:I48)&lt;3,"",ROUND(LARGE(G48:I48,1),2))</f>
        <v/>
      </c>
      <c r="AJ48" s="16" t="str">
        <f aca="false">IF(COUNT(G48:I48)&lt;3,"",ROUND(LARGE(G48:I48,2),2))</f>
        <v/>
      </c>
      <c r="AK48" s="16" t="str">
        <f aca="false">IF(COUNT(G48:I48)&lt;3,"",ROUND(SMALL(G48:I48,1),2))</f>
        <v/>
      </c>
      <c r="AL48" s="16" t="str">
        <f aca="false">IF(AI48="","",IF(AI48*AJ48*AK48&lt;DIM_MIN_CUIN,"",ROUND(AI48*AJ48*AK48/DIM_DIV*16,2)))</f>
        <v/>
      </c>
      <c r="AM48" s="18" t="str">
        <f aca="false">IF(C48="","",IF(C48&lt;BAND_LO,1,IF(C48&lt;=BAND_HI,2,3)))</f>
        <v/>
      </c>
      <c r="AN48" s="19" t="str">
        <f aca="false">IF(C48="","",IFERROR(INDEX(CAT_REF,MATCH(D48,CATS,0)),REF_DEFAULT))</f>
        <v/>
      </c>
      <c r="AO48" s="21" t="str">
        <f aca="false">IF(OR(R48="",AM48="",M48=""),"",IF(M48="Small standard",IF(R48&gt;SS_MAX,"",ROUND(INDEX(SS_FEES,SUMPRODUCT(--(SS_EDGES&lt;R48))+1,0+AM48)*(1+FUEL),4)),IF(M48="Large standard",IF(R48&gt;LS_MAX,"",ROUND(IF(R48&lt;=OVER3_FROM,INDEX(LS_FEES,SUMPRODUCT(--(LS_EDGES&lt;R48))+1,0+AM48),INDEX(OVER3_BASE,1,0+AM48)+OVER3_PER4*CEILING((R48-OVER3_FROM)/4,1))*(1+FUEL),4)),"")))</f>
        <v/>
      </c>
      <c r="AP48" s="21" t="str">
        <f aca="false">IF(OR(R48="",AM48="",M48=""),"",IF(M48="Small standard",IF(R48&gt;SS_MAX,"",ROUND(INDEX(SS_FEES,SUMPRODUCT(--(SS_EDGES&lt;R48))+1,3+AM48)*(1+FUEL),4)),IF(M48="Large standard",IF(R48&gt;LS_MAX,"",ROUND(IF(R48&lt;=OVER3_FROM,INDEX(LS_FEES,SUMPRODUCT(--(LS_EDGES&lt;R48))+1,3+AM48),INDEX(OVER3_BASE,1,3+AM48)+OVER3_PER4*CEILING((R48-OVER3_FROM)/4,1))*(1+FUEL),4)),"")))</f>
        <v/>
      </c>
      <c r="AQ48" s="21" t="str">
        <f aca="false">IF(OR(AM48="",AM48=1),"",IF(OR(N48="",(AM48-1)="",M48=""),"",IF(M48="Small standard",IF(N48&gt;SS_MAX,"",ROUND(INDEX(SS_FEES,SUMPRODUCT(--(SS_EDGES&lt;N48))+1,0+(AM48-1))*(1+FUEL),4)),IF(M48="Large standard",IF(N48&gt;LS_MAX,"",ROUND(IF(N48&lt;=OVER3_FROM,INDEX(LS_FEES,SUMPRODUCT(--(LS_EDGES&lt;N48))+1,0+(AM48-1)),INDEX(OVER3_BASE,1,0+(AM48-1))+OVER3_PER4*CEILING((N48-OVER3_FROM)/4,1))*(1+FUEL),4)),""))))</f>
        <v/>
      </c>
      <c r="AR48" s="21" t="str">
        <f aca="false">IF(OR(AM48="",AM48=1),"",IF(OR(N48="",(AM48-1)="",M48=""),"",IF(M48="Small standard",IF(N48&gt;SS_MAX,"",ROUND(INDEX(SS_FEES,SUMPRODUCT(--(SS_EDGES&lt;N48))+1,3+(AM48-1))*(1+FUEL),4)),IF(M48="Large standard",IF(N48&gt;LS_MAX,"",ROUND(IF(N48&lt;=OVER3_FROM,INDEX(LS_FEES,SUMPRODUCT(--(LS_EDGES&lt;N48))+1,3+(AM48-1)),INDEX(OVER3_BASE,1,3+(AM48-1))+OVER3_PER4*CEILING((N48-OVER3_FROM)/4,1))*(1+FUEL),4)),""))))</f>
        <v/>
      </c>
      <c r="AS48" s="21" t="str">
        <f aca="false">IF(OR(AM48="",AM48=1),"",(C48-(IF(AM48=2,BAND_LO,BAND_HI)-0.01))*(1-AN48))</f>
        <v/>
      </c>
      <c r="AT48" s="18" t="str">
        <f aca="false">IF(AI48="","",(AI48&gt;SS_L)+(AJ48&gt;SS_M)+(AK48&gt;SS_S))</f>
        <v/>
      </c>
      <c r="AU48" s="23" t="str">
        <f aca="false">IF(OR(AT48="",AT48&lt;&gt;1),"",MAX(AI48/SS_L,AJ48/SS_M,AK48/SS_S))</f>
        <v/>
      </c>
      <c r="AV48" s="21" t="str">
        <f aca="false">IF(OR(M48&lt;&gt;"Large standard",N48="",N48&gt;SS_MAX),"",IF(OR(N48="",AM48="","Small standard"=""),"",IF("Small standard"="Small standard",IF(N48&gt;SS_MAX,"",ROUND(INDEX(SS_FEES,SUMPRODUCT(--(SS_EDGES&lt;N48))+1,0+AM48)*(1+FUEL),4)),IF("Small standard"="Large standard",IF(N48&gt;LS_MAX,"",ROUND(IF(N48&lt;=OVER3_FROM,INDEX(LS_FEES,SUMPRODUCT(--(LS_EDGES&lt;N48))+1,0+AM48),INDEX(OVER3_BASE,1,0+AM48)+OVER3_PER4*CEILING((N48-OVER3_FROM)/4,1))*(1+FUEL),4)),""))))</f>
        <v/>
      </c>
      <c r="AW48" s="21" t="str">
        <f aca="false">IF(OR(M48&lt;&gt;"Large standard",N48="",N48&gt;SS_MAX),"",IF(OR(N48="",AM48="","Small standard"=""),"",IF("Small standard"="Small standard",IF(N48&gt;SS_MAX,"",ROUND(INDEX(SS_FEES,SUMPRODUCT(--(SS_EDGES&lt;N48))+1,3+AM48)*(1+FUEL),4)),IF("Small standard"="Large standard",IF(N48&gt;LS_MAX,"",ROUND(IF(N48&lt;=OVER3_FROM,INDEX(LS_FEES,SUMPRODUCT(--(LS_EDGES&lt;N48))+1,3+AM48),INDEX(OVER3_BASE,1,3+AM48)+OVER3_PER4*CEILING((N48-OVER3_FROM)/4,1))*(1+FUEL),4)),""))))</f>
        <v/>
      </c>
      <c r="AX48" s="21" t="str">
        <f aca="false">IF(OR(AL48="",AH48=""),"",IF(OR(AH48="",AM48="",M48=""),"",IF(M48="Small standard",IF(AH48&gt;SS_MAX,"",ROUND(INDEX(SS_FEES,SUMPRODUCT(--(SS_EDGES&lt;AH48))+1,0+AM48)*(1+FUEL),4)),IF(M48="Large standard",IF(AH48&gt;LS_MAX,"",ROUND(IF(AH48&lt;=OVER3_FROM,INDEX(LS_FEES,SUMPRODUCT(--(LS_EDGES&lt;AH48))+1,0+AM48),INDEX(OVER3_BASE,1,0+AM48)+OVER3_PER4*CEILING((AH48-OVER3_FROM)/4,1))*(1+FUEL),4)),""))))</f>
        <v/>
      </c>
      <c r="AY48" s="21" t="str">
        <f aca="false">IF(OR(AL48="",AH48=""),"",IF(OR(AH48="",AM48="",M48=""),"",IF(M48="Small standard",IF(AH48&gt;SS_MAX,"",ROUND(INDEX(SS_FEES,SUMPRODUCT(--(SS_EDGES&lt;AH48))+1,3+AM48)*(1+FUEL),4)),IF(M48="Large standard",IF(AH48&gt;LS_MAX,"",ROUND(IF(AH48&lt;=OVER3_FROM,INDEX(LS_FEES,SUMPRODUCT(--(LS_EDGES&lt;AH48))+1,3+AM48),INDEX(OVER3_BASE,1,3+AM48)+OVER3_PER4*CEILING((AH48-OVER3_FROM)/4,1))*(1+FUEL),4)),""))))</f>
        <v/>
      </c>
      <c r="AZ48" s="24" t="str">
        <f aca="false">IF(OR(J48="",J48&lt;1),"",ROUND(IFERROR(INDEX(CAT_SCALE,MATCH(D48,CATS,0)),UC_DEFAULT)*IF(J48&gt;=UC_KNEE,10^(UC_A-UC_B*LOG10(J48)),10^(UC_A-UC_B*LOG10(UC_KNEE))*(UC_KNEE/J48)^UC_HEXP),1))</f>
        <v/>
      </c>
    </row>
    <row r="49" customFormat="false" ht="15" hidden="false" customHeight="false" outlineLevel="0" collapsed="false">
      <c r="A49" s="10"/>
      <c r="B49" s="10"/>
      <c r="C49" s="12"/>
      <c r="D49" s="10"/>
      <c r="E49" s="10"/>
      <c r="F49" s="10"/>
      <c r="G49" s="10"/>
      <c r="H49" s="10"/>
      <c r="I49" s="10"/>
      <c r="J49" s="10"/>
      <c r="K49" s="10"/>
      <c r="L49" s="12"/>
      <c r="M49" s="2" t="str">
        <f aca="false">IF(OR(N49="",AI49=""),"",IF(AND(N49&lt;=SS_MAX,AI49&lt;=SS_L,AJ49&lt;=SS_M,AK49&lt;=SS_S),"Small standard",IF(AND(N49&lt;=LS_MAX,AI49&lt;=LS_L,AJ49&lt;=LS_M,AK49&lt;=LS_S),"Large standard","Oversize")))</f>
        <v/>
      </c>
      <c r="N49" s="16" t="str">
        <f aca="false">IF(AH49="","",IF(AL49="",AH49,MAX(AH49,AL49)))</f>
        <v/>
      </c>
      <c r="O49" s="21" t="str">
        <f aca="false">IF(OR(N49="",AM49="",M49=""),"",IF(M49="Small standard",IF(N49&gt;SS_MAX,"",ROUND(INDEX(SS_FEES,SUMPRODUCT(--(SS_EDGES&lt;N49))+1,0+AM49)*(1+FUEL),4)),IF(M49="Large standard",IF(N49&gt;LS_MAX,"",ROUND(IF(N49&lt;=OVER3_FROM,INDEX(LS_FEES,SUMPRODUCT(--(LS_EDGES&lt;N49))+1,0+AM49),INDEX(OVER3_BASE,1,0+AM49)+OVER3_PER4*CEILING((N49-OVER3_FROM)/4,1))*(1+FUEL),4)),"")))</f>
        <v/>
      </c>
      <c r="P49" s="21" t="str">
        <f aca="false">IF(OR(N49="",AM49="",M49=""),"",IF(M49="Small standard",IF(N49&gt;SS_MAX,"",ROUND(INDEX(SS_FEES,SUMPRODUCT(--(SS_EDGES&lt;N49))+1,3+AM49)*(1+FUEL),4)),IF(M49="Large standard",IF(N49&gt;LS_MAX,"",ROUND(IF(N49&lt;=OVER3_FROM,INDEX(LS_FEES,SUMPRODUCT(--(LS_EDGES&lt;N49))+1,3+AM49),INDEX(OVER3_BASE,1,3+AM49)+OVER3_PER4*CEILING((N49-OVER3_FROM)/4,1))*(1+FUEL),4)),"")))</f>
        <v/>
      </c>
      <c r="Q49" s="20" t="str">
        <f aca="true">IF(OR(L49="",O49=""),"",ROUND(L49-IF(AND(TODAY()&gt;=PEAK_FROM,TODAY()&lt;=PEAK_TO),P49,O49),2))</f>
        <v/>
      </c>
      <c r="R49" s="16" t="str">
        <f aca="false">IF(N49="","",IF(M49="Small standard",IF(SUMPRODUCT(--(SS_EDGES&lt;N49))=0,"",INDEX(SS_EDGES,SUMPRODUCT(--(SS_EDGES&lt;N49)))),IF(M49="Large standard",IF(N49&gt;OVER3_FROM,OVER3_FROM+4*(CEILING((N49-OVER3_FROM)/4,1)-1),IF(SUMPRODUCT(--(LS_EDGES&lt;N49))=0,"",INDEX(LS_EDGES,SUMPRODUCT(--(LS_EDGES&lt;N49))))),"")))</f>
        <v/>
      </c>
      <c r="S49" s="22" t="str">
        <f aca="false">IF(R49="","",ROUND(N49-R49,3))</f>
        <v/>
      </c>
      <c r="T49" s="21" t="str">
        <f aca="false">IF(OR(R49="",O49="",AO49=""),"",IF(S49&gt;MAX_SHAVE,"",IF(ROUND(O49-AO49,4)&lt;MIN_UNIT,"",ROUND(O49-AO49,4))))</f>
        <v/>
      </c>
      <c r="U49" s="21" t="str">
        <f aca="false">IF(OR(AQ49="",O49=""),"",IF(ROUND(ROUND(O49-AQ49,4)-AS49,4)&lt;=MIN_UNIT,"",ROUND(ROUND(O49-AQ49,4)-AS49,4)))</f>
        <v/>
      </c>
      <c r="V49" s="21" t="str">
        <f aca="false">IF(OR(AV49="",O49=""),"",IF(AND(AT49=1,AU49&lt;=MAX_ENV),IF(ROUND(O49-AV49,4)&lt;MIN_UNIT,"",ROUND(O49-AV49,4)),""))</f>
        <v/>
      </c>
      <c r="W49" s="21" t="str">
        <f aca="false">IF(OR(AX49="",O49=""),"",IF(AL49&gt;=AH49*MIN_DIM_RATIO,IF(ROUND(O49-AX49,4)&lt;MIN_UNIT,"",ROUND(O49-AX49,4)),""))</f>
        <v/>
      </c>
      <c r="X49" s="21" t="str">
        <f aca="false">IF(OR(R49="",P49="",AP49=""),"",IF(S49&gt;MAX_SHAVE,"",IF(ROUND(P49-AP49,4)&lt;MIN_UNIT,"",ROUND(P49-AP49,4))))</f>
        <v/>
      </c>
      <c r="Y49" s="21" t="str">
        <f aca="false">IF(OR(AR49="",P49=""),"",IF(ROUND(ROUND(P49-AR49,4)-AS49,4)&lt;=MIN_UNIT,"",ROUND(ROUND(P49-AR49,4)-AS49,4)))</f>
        <v/>
      </c>
      <c r="Z49" s="21" t="str">
        <f aca="false">IF(OR(AW49="",P49=""),"",IF(AND(AT49=1,AU49&lt;=MAX_ENV),IF(ROUND(P49-AW49,4)&lt;MIN_UNIT,"",ROUND(P49-AW49,4)),""))</f>
        <v/>
      </c>
      <c r="AA49" s="21" t="str">
        <f aca="false">IF(OR(AY49="",P49=""),"",IF(AL49&gt;=AH49*MIN_DIM_RATIO,IF(ROUND(P49-AY49,4)&lt;MIN_UNIT,"",ROUND(P49-AY49,4)),""))</f>
        <v/>
      </c>
      <c r="AB49" s="2" t="str">
        <f aca="false">IF(COUNT(T49:W49)=0,"",CHOOSE(MATCH(MAX(T49:W49),T49:W49,0),"Weight","Price","Size tier","Box"))</f>
        <v/>
      </c>
      <c r="AC49" s="24" t="str">
        <f aca="false">IF(K49&lt;&gt;"",K49,AZ49)</f>
        <v/>
      </c>
      <c r="AD49" s="25" t="str">
        <f aca="false">IF(OR(AB49="",AC49=""),"",ROUND(AC49*IF(K49&lt;&gt;"",1,U_LOW)*((12-PEAK_MONTHS)*MAX(T49:W49)+PEAK_MONTHS*N(INDEX(X49:AA49,MATCH(MAX(T49:W49),T49:W49,0)))),0))</f>
        <v/>
      </c>
      <c r="AE49" s="25" t="str">
        <f aca="false">IF(OR(AB49="",AC49=""),"",ROUND(AC49*IF(K49&lt;&gt;"",1,U_HIGH)*((12-PEAK_MONTHS)*MAX(T49:W49)+PEAK_MONTHS*N(INDEX(X49:AA49,MATCH(MAX(T49:W49),T49:W49,0)))),0))</f>
        <v/>
      </c>
      <c r="AF49" s="18" t="str">
        <f aca="false">IF(AD49="","",RANK(AD49,$AD$7:$AD$506))</f>
        <v/>
      </c>
      <c r="AH49" s="16" t="str">
        <f aca="false">IF(E49&lt;&gt;"",E49,IF(F49&lt;&gt;"",ROUND(F49*16,3),""))</f>
        <v/>
      </c>
      <c r="AI49" s="16" t="str">
        <f aca="false">IF(COUNT(G49:I49)&lt;3,"",ROUND(LARGE(G49:I49,1),2))</f>
        <v/>
      </c>
      <c r="AJ49" s="16" t="str">
        <f aca="false">IF(COUNT(G49:I49)&lt;3,"",ROUND(LARGE(G49:I49,2),2))</f>
        <v/>
      </c>
      <c r="AK49" s="16" t="str">
        <f aca="false">IF(COUNT(G49:I49)&lt;3,"",ROUND(SMALL(G49:I49,1),2))</f>
        <v/>
      </c>
      <c r="AL49" s="16" t="str">
        <f aca="false">IF(AI49="","",IF(AI49*AJ49*AK49&lt;DIM_MIN_CUIN,"",ROUND(AI49*AJ49*AK49/DIM_DIV*16,2)))</f>
        <v/>
      </c>
      <c r="AM49" s="18" t="str">
        <f aca="false">IF(C49="","",IF(C49&lt;BAND_LO,1,IF(C49&lt;=BAND_HI,2,3)))</f>
        <v/>
      </c>
      <c r="AN49" s="19" t="str">
        <f aca="false">IF(C49="","",IFERROR(INDEX(CAT_REF,MATCH(D49,CATS,0)),REF_DEFAULT))</f>
        <v/>
      </c>
      <c r="AO49" s="21" t="str">
        <f aca="false">IF(OR(R49="",AM49="",M49=""),"",IF(M49="Small standard",IF(R49&gt;SS_MAX,"",ROUND(INDEX(SS_FEES,SUMPRODUCT(--(SS_EDGES&lt;R49))+1,0+AM49)*(1+FUEL),4)),IF(M49="Large standard",IF(R49&gt;LS_MAX,"",ROUND(IF(R49&lt;=OVER3_FROM,INDEX(LS_FEES,SUMPRODUCT(--(LS_EDGES&lt;R49))+1,0+AM49),INDEX(OVER3_BASE,1,0+AM49)+OVER3_PER4*CEILING((R49-OVER3_FROM)/4,1))*(1+FUEL),4)),"")))</f>
        <v/>
      </c>
      <c r="AP49" s="21" t="str">
        <f aca="false">IF(OR(R49="",AM49="",M49=""),"",IF(M49="Small standard",IF(R49&gt;SS_MAX,"",ROUND(INDEX(SS_FEES,SUMPRODUCT(--(SS_EDGES&lt;R49))+1,3+AM49)*(1+FUEL),4)),IF(M49="Large standard",IF(R49&gt;LS_MAX,"",ROUND(IF(R49&lt;=OVER3_FROM,INDEX(LS_FEES,SUMPRODUCT(--(LS_EDGES&lt;R49))+1,3+AM49),INDEX(OVER3_BASE,1,3+AM49)+OVER3_PER4*CEILING((R49-OVER3_FROM)/4,1))*(1+FUEL),4)),"")))</f>
        <v/>
      </c>
      <c r="AQ49" s="21" t="str">
        <f aca="false">IF(OR(AM49="",AM49=1),"",IF(OR(N49="",(AM49-1)="",M49=""),"",IF(M49="Small standard",IF(N49&gt;SS_MAX,"",ROUND(INDEX(SS_FEES,SUMPRODUCT(--(SS_EDGES&lt;N49))+1,0+(AM49-1))*(1+FUEL),4)),IF(M49="Large standard",IF(N49&gt;LS_MAX,"",ROUND(IF(N49&lt;=OVER3_FROM,INDEX(LS_FEES,SUMPRODUCT(--(LS_EDGES&lt;N49))+1,0+(AM49-1)),INDEX(OVER3_BASE,1,0+(AM49-1))+OVER3_PER4*CEILING((N49-OVER3_FROM)/4,1))*(1+FUEL),4)),""))))</f>
        <v/>
      </c>
      <c r="AR49" s="21" t="str">
        <f aca="false">IF(OR(AM49="",AM49=1),"",IF(OR(N49="",(AM49-1)="",M49=""),"",IF(M49="Small standard",IF(N49&gt;SS_MAX,"",ROUND(INDEX(SS_FEES,SUMPRODUCT(--(SS_EDGES&lt;N49))+1,3+(AM49-1))*(1+FUEL),4)),IF(M49="Large standard",IF(N49&gt;LS_MAX,"",ROUND(IF(N49&lt;=OVER3_FROM,INDEX(LS_FEES,SUMPRODUCT(--(LS_EDGES&lt;N49))+1,3+(AM49-1)),INDEX(OVER3_BASE,1,3+(AM49-1))+OVER3_PER4*CEILING((N49-OVER3_FROM)/4,1))*(1+FUEL),4)),""))))</f>
        <v/>
      </c>
      <c r="AS49" s="21" t="str">
        <f aca="false">IF(OR(AM49="",AM49=1),"",(C49-(IF(AM49=2,BAND_LO,BAND_HI)-0.01))*(1-AN49))</f>
        <v/>
      </c>
      <c r="AT49" s="18" t="str">
        <f aca="false">IF(AI49="","",(AI49&gt;SS_L)+(AJ49&gt;SS_M)+(AK49&gt;SS_S))</f>
        <v/>
      </c>
      <c r="AU49" s="23" t="str">
        <f aca="false">IF(OR(AT49="",AT49&lt;&gt;1),"",MAX(AI49/SS_L,AJ49/SS_M,AK49/SS_S))</f>
        <v/>
      </c>
      <c r="AV49" s="21" t="str">
        <f aca="false">IF(OR(M49&lt;&gt;"Large standard",N49="",N49&gt;SS_MAX),"",IF(OR(N49="",AM49="","Small standard"=""),"",IF("Small standard"="Small standard",IF(N49&gt;SS_MAX,"",ROUND(INDEX(SS_FEES,SUMPRODUCT(--(SS_EDGES&lt;N49))+1,0+AM49)*(1+FUEL),4)),IF("Small standard"="Large standard",IF(N49&gt;LS_MAX,"",ROUND(IF(N49&lt;=OVER3_FROM,INDEX(LS_FEES,SUMPRODUCT(--(LS_EDGES&lt;N49))+1,0+AM49),INDEX(OVER3_BASE,1,0+AM49)+OVER3_PER4*CEILING((N49-OVER3_FROM)/4,1))*(1+FUEL),4)),""))))</f>
        <v/>
      </c>
      <c r="AW49" s="21" t="str">
        <f aca="false">IF(OR(M49&lt;&gt;"Large standard",N49="",N49&gt;SS_MAX),"",IF(OR(N49="",AM49="","Small standard"=""),"",IF("Small standard"="Small standard",IF(N49&gt;SS_MAX,"",ROUND(INDEX(SS_FEES,SUMPRODUCT(--(SS_EDGES&lt;N49))+1,3+AM49)*(1+FUEL),4)),IF("Small standard"="Large standard",IF(N49&gt;LS_MAX,"",ROUND(IF(N49&lt;=OVER3_FROM,INDEX(LS_FEES,SUMPRODUCT(--(LS_EDGES&lt;N49))+1,3+AM49),INDEX(OVER3_BASE,1,3+AM49)+OVER3_PER4*CEILING((N49-OVER3_FROM)/4,1))*(1+FUEL),4)),""))))</f>
        <v/>
      </c>
      <c r="AX49" s="21" t="str">
        <f aca="false">IF(OR(AL49="",AH49=""),"",IF(OR(AH49="",AM49="",M49=""),"",IF(M49="Small standard",IF(AH49&gt;SS_MAX,"",ROUND(INDEX(SS_FEES,SUMPRODUCT(--(SS_EDGES&lt;AH49))+1,0+AM49)*(1+FUEL),4)),IF(M49="Large standard",IF(AH49&gt;LS_MAX,"",ROUND(IF(AH49&lt;=OVER3_FROM,INDEX(LS_FEES,SUMPRODUCT(--(LS_EDGES&lt;AH49))+1,0+AM49),INDEX(OVER3_BASE,1,0+AM49)+OVER3_PER4*CEILING((AH49-OVER3_FROM)/4,1))*(1+FUEL),4)),""))))</f>
        <v/>
      </c>
      <c r="AY49" s="21" t="str">
        <f aca="false">IF(OR(AL49="",AH49=""),"",IF(OR(AH49="",AM49="",M49=""),"",IF(M49="Small standard",IF(AH49&gt;SS_MAX,"",ROUND(INDEX(SS_FEES,SUMPRODUCT(--(SS_EDGES&lt;AH49))+1,3+AM49)*(1+FUEL),4)),IF(M49="Large standard",IF(AH49&gt;LS_MAX,"",ROUND(IF(AH49&lt;=OVER3_FROM,INDEX(LS_FEES,SUMPRODUCT(--(LS_EDGES&lt;AH49))+1,3+AM49),INDEX(OVER3_BASE,1,3+AM49)+OVER3_PER4*CEILING((AH49-OVER3_FROM)/4,1))*(1+FUEL),4)),""))))</f>
        <v/>
      </c>
      <c r="AZ49" s="24" t="str">
        <f aca="false">IF(OR(J49="",J49&lt;1),"",ROUND(IFERROR(INDEX(CAT_SCALE,MATCH(D49,CATS,0)),UC_DEFAULT)*IF(J49&gt;=UC_KNEE,10^(UC_A-UC_B*LOG10(J49)),10^(UC_A-UC_B*LOG10(UC_KNEE))*(UC_KNEE/J49)^UC_HEXP),1))</f>
        <v/>
      </c>
    </row>
    <row r="50" customFormat="false" ht="15" hidden="false" customHeight="false" outlineLevel="0" collapsed="false">
      <c r="A50" s="10"/>
      <c r="B50" s="10"/>
      <c r="C50" s="12"/>
      <c r="D50" s="10"/>
      <c r="E50" s="10"/>
      <c r="F50" s="10"/>
      <c r="G50" s="10"/>
      <c r="H50" s="10"/>
      <c r="I50" s="10"/>
      <c r="J50" s="10"/>
      <c r="K50" s="10"/>
      <c r="L50" s="12"/>
      <c r="M50" s="2" t="str">
        <f aca="false">IF(OR(N50="",AI50=""),"",IF(AND(N50&lt;=SS_MAX,AI50&lt;=SS_L,AJ50&lt;=SS_M,AK50&lt;=SS_S),"Small standard",IF(AND(N50&lt;=LS_MAX,AI50&lt;=LS_L,AJ50&lt;=LS_M,AK50&lt;=LS_S),"Large standard","Oversize")))</f>
        <v/>
      </c>
      <c r="N50" s="16" t="str">
        <f aca="false">IF(AH50="","",IF(AL50="",AH50,MAX(AH50,AL50)))</f>
        <v/>
      </c>
      <c r="O50" s="21" t="str">
        <f aca="false">IF(OR(N50="",AM50="",M50=""),"",IF(M50="Small standard",IF(N50&gt;SS_MAX,"",ROUND(INDEX(SS_FEES,SUMPRODUCT(--(SS_EDGES&lt;N50))+1,0+AM50)*(1+FUEL),4)),IF(M50="Large standard",IF(N50&gt;LS_MAX,"",ROUND(IF(N50&lt;=OVER3_FROM,INDEX(LS_FEES,SUMPRODUCT(--(LS_EDGES&lt;N50))+1,0+AM50),INDEX(OVER3_BASE,1,0+AM50)+OVER3_PER4*CEILING((N50-OVER3_FROM)/4,1))*(1+FUEL),4)),"")))</f>
        <v/>
      </c>
      <c r="P50" s="21" t="str">
        <f aca="false">IF(OR(N50="",AM50="",M50=""),"",IF(M50="Small standard",IF(N50&gt;SS_MAX,"",ROUND(INDEX(SS_FEES,SUMPRODUCT(--(SS_EDGES&lt;N50))+1,3+AM50)*(1+FUEL),4)),IF(M50="Large standard",IF(N50&gt;LS_MAX,"",ROUND(IF(N50&lt;=OVER3_FROM,INDEX(LS_FEES,SUMPRODUCT(--(LS_EDGES&lt;N50))+1,3+AM50),INDEX(OVER3_BASE,1,3+AM50)+OVER3_PER4*CEILING((N50-OVER3_FROM)/4,1))*(1+FUEL),4)),"")))</f>
        <v/>
      </c>
      <c r="Q50" s="20" t="str">
        <f aca="true">IF(OR(L50="",O50=""),"",ROUND(L50-IF(AND(TODAY()&gt;=PEAK_FROM,TODAY()&lt;=PEAK_TO),P50,O50),2))</f>
        <v/>
      </c>
      <c r="R50" s="16" t="str">
        <f aca="false">IF(N50="","",IF(M50="Small standard",IF(SUMPRODUCT(--(SS_EDGES&lt;N50))=0,"",INDEX(SS_EDGES,SUMPRODUCT(--(SS_EDGES&lt;N50)))),IF(M50="Large standard",IF(N50&gt;OVER3_FROM,OVER3_FROM+4*(CEILING((N50-OVER3_FROM)/4,1)-1),IF(SUMPRODUCT(--(LS_EDGES&lt;N50))=0,"",INDEX(LS_EDGES,SUMPRODUCT(--(LS_EDGES&lt;N50))))),"")))</f>
        <v/>
      </c>
      <c r="S50" s="22" t="str">
        <f aca="false">IF(R50="","",ROUND(N50-R50,3))</f>
        <v/>
      </c>
      <c r="T50" s="21" t="str">
        <f aca="false">IF(OR(R50="",O50="",AO50=""),"",IF(S50&gt;MAX_SHAVE,"",IF(ROUND(O50-AO50,4)&lt;MIN_UNIT,"",ROUND(O50-AO50,4))))</f>
        <v/>
      </c>
      <c r="U50" s="21" t="str">
        <f aca="false">IF(OR(AQ50="",O50=""),"",IF(ROUND(ROUND(O50-AQ50,4)-AS50,4)&lt;=MIN_UNIT,"",ROUND(ROUND(O50-AQ50,4)-AS50,4)))</f>
        <v/>
      </c>
      <c r="V50" s="21" t="str">
        <f aca="false">IF(OR(AV50="",O50=""),"",IF(AND(AT50=1,AU50&lt;=MAX_ENV),IF(ROUND(O50-AV50,4)&lt;MIN_UNIT,"",ROUND(O50-AV50,4)),""))</f>
        <v/>
      </c>
      <c r="W50" s="21" t="str">
        <f aca="false">IF(OR(AX50="",O50=""),"",IF(AL50&gt;=AH50*MIN_DIM_RATIO,IF(ROUND(O50-AX50,4)&lt;MIN_UNIT,"",ROUND(O50-AX50,4)),""))</f>
        <v/>
      </c>
      <c r="X50" s="21" t="str">
        <f aca="false">IF(OR(R50="",P50="",AP50=""),"",IF(S50&gt;MAX_SHAVE,"",IF(ROUND(P50-AP50,4)&lt;MIN_UNIT,"",ROUND(P50-AP50,4))))</f>
        <v/>
      </c>
      <c r="Y50" s="21" t="str">
        <f aca="false">IF(OR(AR50="",P50=""),"",IF(ROUND(ROUND(P50-AR50,4)-AS50,4)&lt;=MIN_UNIT,"",ROUND(ROUND(P50-AR50,4)-AS50,4)))</f>
        <v/>
      </c>
      <c r="Z50" s="21" t="str">
        <f aca="false">IF(OR(AW50="",P50=""),"",IF(AND(AT50=1,AU50&lt;=MAX_ENV),IF(ROUND(P50-AW50,4)&lt;MIN_UNIT,"",ROUND(P50-AW50,4)),""))</f>
        <v/>
      </c>
      <c r="AA50" s="21" t="str">
        <f aca="false">IF(OR(AY50="",P50=""),"",IF(AL50&gt;=AH50*MIN_DIM_RATIO,IF(ROUND(P50-AY50,4)&lt;MIN_UNIT,"",ROUND(P50-AY50,4)),""))</f>
        <v/>
      </c>
      <c r="AB50" s="2" t="str">
        <f aca="false">IF(COUNT(T50:W50)=0,"",CHOOSE(MATCH(MAX(T50:W50),T50:W50,0),"Weight","Price","Size tier","Box"))</f>
        <v/>
      </c>
      <c r="AC50" s="24" t="str">
        <f aca="false">IF(K50&lt;&gt;"",K50,AZ50)</f>
        <v/>
      </c>
      <c r="AD50" s="25" t="str">
        <f aca="false">IF(OR(AB50="",AC50=""),"",ROUND(AC50*IF(K50&lt;&gt;"",1,U_LOW)*((12-PEAK_MONTHS)*MAX(T50:W50)+PEAK_MONTHS*N(INDEX(X50:AA50,MATCH(MAX(T50:W50),T50:W50,0)))),0))</f>
        <v/>
      </c>
      <c r="AE50" s="25" t="str">
        <f aca="false">IF(OR(AB50="",AC50=""),"",ROUND(AC50*IF(K50&lt;&gt;"",1,U_HIGH)*((12-PEAK_MONTHS)*MAX(T50:W50)+PEAK_MONTHS*N(INDEX(X50:AA50,MATCH(MAX(T50:W50),T50:W50,0)))),0))</f>
        <v/>
      </c>
      <c r="AF50" s="18" t="str">
        <f aca="false">IF(AD50="","",RANK(AD50,$AD$7:$AD$506))</f>
        <v/>
      </c>
      <c r="AH50" s="16" t="str">
        <f aca="false">IF(E50&lt;&gt;"",E50,IF(F50&lt;&gt;"",ROUND(F50*16,3),""))</f>
        <v/>
      </c>
      <c r="AI50" s="16" t="str">
        <f aca="false">IF(COUNT(G50:I50)&lt;3,"",ROUND(LARGE(G50:I50,1),2))</f>
        <v/>
      </c>
      <c r="AJ50" s="16" t="str">
        <f aca="false">IF(COUNT(G50:I50)&lt;3,"",ROUND(LARGE(G50:I50,2),2))</f>
        <v/>
      </c>
      <c r="AK50" s="16" t="str">
        <f aca="false">IF(COUNT(G50:I50)&lt;3,"",ROUND(SMALL(G50:I50,1),2))</f>
        <v/>
      </c>
      <c r="AL50" s="16" t="str">
        <f aca="false">IF(AI50="","",IF(AI50*AJ50*AK50&lt;DIM_MIN_CUIN,"",ROUND(AI50*AJ50*AK50/DIM_DIV*16,2)))</f>
        <v/>
      </c>
      <c r="AM50" s="18" t="str">
        <f aca="false">IF(C50="","",IF(C50&lt;BAND_LO,1,IF(C50&lt;=BAND_HI,2,3)))</f>
        <v/>
      </c>
      <c r="AN50" s="19" t="str">
        <f aca="false">IF(C50="","",IFERROR(INDEX(CAT_REF,MATCH(D50,CATS,0)),REF_DEFAULT))</f>
        <v/>
      </c>
      <c r="AO50" s="21" t="str">
        <f aca="false">IF(OR(R50="",AM50="",M50=""),"",IF(M50="Small standard",IF(R50&gt;SS_MAX,"",ROUND(INDEX(SS_FEES,SUMPRODUCT(--(SS_EDGES&lt;R50))+1,0+AM50)*(1+FUEL),4)),IF(M50="Large standard",IF(R50&gt;LS_MAX,"",ROUND(IF(R50&lt;=OVER3_FROM,INDEX(LS_FEES,SUMPRODUCT(--(LS_EDGES&lt;R50))+1,0+AM50),INDEX(OVER3_BASE,1,0+AM50)+OVER3_PER4*CEILING((R50-OVER3_FROM)/4,1))*(1+FUEL),4)),"")))</f>
        <v/>
      </c>
      <c r="AP50" s="21" t="str">
        <f aca="false">IF(OR(R50="",AM50="",M50=""),"",IF(M50="Small standard",IF(R50&gt;SS_MAX,"",ROUND(INDEX(SS_FEES,SUMPRODUCT(--(SS_EDGES&lt;R50))+1,3+AM50)*(1+FUEL),4)),IF(M50="Large standard",IF(R50&gt;LS_MAX,"",ROUND(IF(R50&lt;=OVER3_FROM,INDEX(LS_FEES,SUMPRODUCT(--(LS_EDGES&lt;R50))+1,3+AM50),INDEX(OVER3_BASE,1,3+AM50)+OVER3_PER4*CEILING((R50-OVER3_FROM)/4,1))*(1+FUEL),4)),"")))</f>
        <v/>
      </c>
      <c r="AQ50" s="21" t="str">
        <f aca="false">IF(OR(AM50="",AM50=1),"",IF(OR(N50="",(AM50-1)="",M50=""),"",IF(M50="Small standard",IF(N50&gt;SS_MAX,"",ROUND(INDEX(SS_FEES,SUMPRODUCT(--(SS_EDGES&lt;N50))+1,0+(AM50-1))*(1+FUEL),4)),IF(M50="Large standard",IF(N50&gt;LS_MAX,"",ROUND(IF(N50&lt;=OVER3_FROM,INDEX(LS_FEES,SUMPRODUCT(--(LS_EDGES&lt;N50))+1,0+(AM50-1)),INDEX(OVER3_BASE,1,0+(AM50-1))+OVER3_PER4*CEILING((N50-OVER3_FROM)/4,1))*(1+FUEL),4)),""))))</f>
        <v/>
      </c>
      <c r="AR50" s="21" t="str">
        <f aca="false">IF(OR(AM50="",AM50=1),"",IF(OR(N50="",(AM50-1)="",M50=""),"",IF(M50="Small standard",IF(N50&gt;SS_MAX,"",ROUND(INDEX(SS_FEES,SUMPRODUCT(--(SS_EDGES&lt;N50))+1,3+(AM50-1))*(1+FUEL),4)),IF(M50="Large standard",IF(N50&gt;LS_MAX,"",ROUND(IF(N50&lt;=OVER3_FROM,INDEX(LS_FEES,SUMPRODUCT(--(LS_EDGES&lt;N50))+1,3+(AM50-1)),INDEX(OVER3_BASE,1,3+(AM50-1))+OVER3_PER4*CEILING((N50-OVER3_FROM)/4,1))*(1+FUEL),4)),""))))</f>
        <v/>
      </c>
      <c r="AS50" s="21" t="str">
        <f aca="false">IF(OR(AM50="",AM50=1),"",(C50-(IF(AM50=2,BAND_LO,BAND_HI)-0.01))*(1-AN50))</f>
        <v/>
      </c>
      <c r="AT50" s="18" t="str">
        <f aca="false">IF(AI50="","",(AI50&gt;SS_L)+(AJ50&gt;SS_M)+(AK50&gt;SS_S))</f>
        <v/>
      </c>
      <c r="AU50" s="23" t="str">
        <f aca="false">IF(OR(AT50="",AT50&lt;&gt;1),"",MAX(AI50/SS_L,AJ50/SS_M,AK50/SS_S))</f>
        <v/>
      </c>
      <c r="AV50" s="21" t="str">
        <f aca="false">IF(OR(M50&lt;&gt;"Large standard",N50="",N50&gt;SS_MAX),"",IF(OR(N50="",AM50="","Small standard"=""),"",IF("Small standard"="Small standard",IF(N50&gt;SS_MAX,"",ROUND(INDEX(SS_FEES,SUMPRODUCT(--(SS_EDGES&lt;N50))+1,0+AM50)*(1+FUEL),4)),IF("Small standard"="Large standard",IF(N50&gt;LS_MAX,"",ROUND(IF(N50&lt;=OVER3_FROM,INDEX(LS_FEES,SUMPRODUCT(--(LS_EDGES&lt;N50))+1,0+AM50),INDEX(OVER3_BASE,1,0+AM50)+OVER3_PER4*CEILING((N50-OVER3_FROM)/4,1))*(1+FUEL),4)),""))))</f>
        <v/>
      </c>
      <c r="AW50" s="21" t="str">
        <f aca="false">IF(OR(M50&lt;&gt;"Large standard",N50="",N50&gt;SS_MAX),"",IF(OR(N50="",AM50="","Small standard"=""),"",IF("Small standard"="Small standard",IF(N50&gt;SS_MAX,"",ROUND(INDEX(SS_FEES,SUMPRODUCT(--(SS_EDGES&lt;N50))+1,3+AM50)*(1+FUEL),4)),IF("Small standard"="Large standard",IF(N50&gt;LS_MAX,"",ROUND(IF(N50&lt;=OVER3_FROM,INDEX(LS_FEES,SUMPRODUCT(--(LS_EDGES&lt;N50))+1,3+AM50),INDEX(OVER3_BASE,1,3+AM50)+OVER3_PER4*CEILING((N50-OVER3_FROM)/4,1))*(1+FUEL),4)),""))))</f>
        <v/>
      </c>
      <c r="AX50" s="21" t="str">
        <f aca="false">IF(OR(AL50="",AH50=""),"",IF(OR(AH50="",AM50="",M50=""),"",IF(M50="Small standard",IF(AH50&gt;SS_MAX,"",ROUND(INDEX(SS_FEES,SUMPRODUCT(--(SS_EDGES&lt;AH50))+1,0+AM50)*(1+FUEL),4)),IF(M50="Large standard",IF(AH50&gt;LS_MAX,"",ROUND(IF(AH50&lt;=OVER3_FROM,INDEX(LS_FEES,SUMPRODUCT(--(LS_EDGES&lt;AH50))+1,0+AM50),INDEX(OVER3_BASE,1,0+AM50)+OVER3_PER4*CEILING((AH50-OVER3_FROM)/4,1))*(1+FUEL),4)),""))))</f>
        <v/>
      </c>
      <c r="AY50" s="21" t="str">
        <f aca="false">IF(OR(AL50="",AH50=""),"",IF(OR(AH50="",AM50="",M50=""),"",IF(M50="Small standard",IF(AH50&gt;SS_MAX,"",ROUND(INDEX(SS_FEES,SUMPRODUCT(--(SS_EDGES&lt;AH50))+1,3+AM50)*(1+FUEL),4)),IF(M50="Large standard",IF(AH50&gt;LS_MAX,"",ROUND(IF(AH50&lt;=OVER3_FROM,INDEX(LS_FEES,SUMPRODUCT(--(LS_EDGES&lt;AH50))+1,3+AM50),INDEX(OVER3_BASE,1,3+AM50)+OVER3_PER4*CEILING((AH50-OVER3_FROM)/4,1))*(1+FUEL),4)),""))))</f>
        <v/>
      </c>
      <c r="AZ50" s="24" t="str">
        <f aca="false">IF(OR(J50="",J50&lt;1),"",ROUND(IFERROR(INDEX(CAT_SCALE,MATCH(D50,CATS,0)),UC_DEFAULT)*IF(J50&gt;=UC_KNEE,10^(UC_A-UC_B*LOG10(J50)),10^(UC_A-UC_B*LOG10(UC_KNEE))*(UC_KNEE/J50)^UC_HEXP),1))</f>
        <v/>
      </c>
    </row>
    <row r="51" customFormat="false" ht="15" hidden="false" customHeight="false" outlineLevel="0" collapsed="false">
      <c r="A51" s="10"/>
      <c r="B51" s="10"/>
      <c r="C51" s="12"/>
      <c r="D51" s="10"/>
      <c r="E51" s="10"/>
      <c r="F51" s="10"/>
      <c r="G51" s="10"/>
      <c r="H51" s="10"/>
      <c r="I51" s="10"/>
      <c r="J51" s="10"/>
      <c r="K51" s="10"/>
      <c r="L51" s="12"/>
      <c r="M51" s="2" t="str">
        <f aca="false">IF(OR(N51="",AI51=""),"",IF(AND(N51&lt;=SS_MAX,AI51&lt;=SS_L,AJ51&lt;=SS_M,AK51&lt;=SS_S),"Small standard",IF(AND(N51&lt;=LS_MAX,AI51&lt;=LS_L,AJ51&lt;=LS_M,AK51&lt;=LS_S),"Large standard","Oversize")))</f>
        <v/>
      </c>
      <c r="N51" s="16" t="str">
        <f aca="false">IF(AH51="","",IF(AL51="",AH51,MAX(AH51,AL51)))</f>
        <v/>
      </c>
      <c r="O51" s="21" t="str">
        <f aca="false">IF(OR(N51="",AM51="",M51=""),"",IF(M51="Small standard",IF(N51&gt;SS_MAX,"",ROUND(INDEX(SS_FEES,SUMPRODUCT(--(SS_EDGES&lt;N51))+1,0+AM51)*(1+FUEL),4)),IF(M51="Large standard",IF(N51&gt;LS_MAX,"",ROUND(IF(N51&lt;=OVER3_FROM,INDEX(LS_FEES,SUMPRODUCT(--(LS_EDGES&lt;N51))+1,0+AM51),INDEX(OVER3_BASE,1,0+AM51)+OVER3_PER4*CEILING((N51-OVER3_FROM)/4,1))*(1+FUEL),4)),"")))</f>
        <v/>
      </c>
      <c r="P51" s="21" t="str">
        <f aca="false">IF(OR(N51="",AM51="",M51=""),"",IF(M51="Small standard",IF(N51&gt;SS_MAX,"",ROUND(INDEX(SS_FEES,SUMPRODUCT(--(SS_EDGES&lt;N51))+1,3+AM51)*(1+FUEL),4)),IF(M51="Large standard",IF(N51&gt;LS_MAX,"",ROUND(IF(N51&lt;=OVER3_FROM,INDEX(LS_FEES,SUMPRODUCT(--(LS_EDGES&lt;N51))+1,3+AM51),INDEX(OVER3_BASE,1,3+AM51)+OVER3_PER4*CEILING((N51-OVER3_FROM)/4,1))*(1+FUEL),4)),"")))</f>
        <v/>
      </c>
      <c r="Q51" s="20" t="str">
        <f aca="true">IF(OR(L51="",O51=""),"",ROUND(L51-IF(AND(TODAY()&gt;=PEAK_FROM,TODAY()&lt;=PEAK_TO),P51,O51),2))</f>
        <v/>
      </c>
      <c r="R51" s="16" t="str">
        <f aca="false">IF(N51="","",IF(M51="Small standard",IF(SUMPRODUCT(--(SS_EDGES&lt;N51))=0,"",INDEX(SS_EDGES,SUMPRODUCT(--(SS_EDGES&lt;N51)))),IF(M51="Large standard",IF(N51&gt;OVER3_FROM,OVER3_FROM+4*(CEILING((N51-OVER3_FROM)/4,1)-1),IF(SUMPRODUCT(--(LS_EDGES&lt;N51))=0,"",INDEX(LS_EDGES,SUMPRODUCT(--(LS_EDGES&lt;N51))))),"")))</f>
        <v/>
      </c>
      <c r="S51" s="22" t="str">
        <f aca="false">IF(R51="","",ROUND(N51-R51,3))</f>
        <v/>
      </c>
      <c r="T51" s="21" t="str">
        <f aca="false">IF(OR(R51="",O51="",AO51=""),"",IF(S51&gt;MAX_SHAVE,"",IF(ROUND(O51-AO51,4)&lt;MIN_UNIT,"",ROUND(O51-AO51,4))))</f>
        <v/>
      </c>
      <c r="U51" s="21" t="str">
        <f aca="false">IF(OR(AQ51="",O51=""),"",IF(ROUND(ROUND(O51-AQ51,4)-AS51,4)&lt;=MIN_UNIT,"",ROUND(ROUND(O51-AQ51,4)-AS51,4)))</f>
        <v/>
      </c>
      <c r="V51" s="21" t="str">
        <f aca="false">IF(OR(AV51="",O51=""),"",IF(AND(AT51=1,AU51&lt;=MAX_ENV),IF(ROUND(O51-AV51,4)&lt;MIN_UNIT,"",ROUND(O51-AV51,4)),""))</f>
        <v/>
      </c>
      <c r="W51" s="21" t="str">
        <f aca="false">IF(OR(AX51="",O51=""),"",IF(AL51&gt;=AH51*MIN_DIM_RATIO,IF(ROUND(O51-AX51,4)&lt;MIN_UNIT,"",ROUND(O51-AX51,4)),""))</f>
        <v/>
      </c>
      <c r="X51" s="21" t="str">
        <f aca="false">IF(OR(R51="",P51="",AP51=""),"",IF(S51&gt;MAX_SHAVE,"",IF(ROUND(P51-AP51,4)&lt;MIN_UNIT,"",ROUND(P51-AP51,4))))</f>
        <v/>
      </c>
      <c r="Y51" s="21" t="str">
        <f aca="false">IF(OR(AR51="",P51=""),"",IF(ROUND(ROUND(P51-AR51,4)-AS51,4)&lt;=MIN_UNIT,"",ROUND(ROUND(P51-AR51,4)-AS51,4)))</f>
        <v/>
      </c>
      <c r="Z51" s="21" t="str">
        <f aca="false">IF(OR(AW51="",P51=""),"",IF(AND(AT51=1,AU51&lt;=MAX_ENV),IF(ROUND(P51-AW51,4)&lt;MIN_UNIT,"",ROUND(P51-AW51,4)),""))</f>
        <v/>
      </c>
      <c r="AA51" s="21" t="str">
        <f aca="false">IF(OR(AY51="",P51=""),"",IF(AL51&gt;=AH51*MIN_DIM_RATIO,IF(ROUND(P51-AY51,4)&lt;MIN_UNIT,"",ROUND(P51-AY51,4)),""))</f>
        <v/>
      </c>
      <c r="AB51" s="2" t="str">
        <f aca="false">IF(COUNT(T51:W51)=0,"",CHOOSE(MATCH(MAX(T51:W51),T51:W51,0),"Weight","Price","Size tier","Box"))</f>
        <v/>
      </c>
      <c r="AC51" s="24" t="str">
        <f aca="false">IF(K51&lt;&gt;"",K51,AZ51)</f>
        <v/>
      </c>
      <c r="AD51" s="25" t="str">
        <f aca="false">IF(OR(AB51="",AC51=""),"",ROUND(AC51*IF(K51&lt;&gt;"",1,U_LOW)*((12-PEAK_MONTHS)*MAX(T51:W51)+PEAK_MONTHS*N(INDEX(X51:AA51,MATCH(MAX(T51:W51),T51:W51,0)))),0))</f>
        <v/>
      </c>
      <c r="AE51" s="25" t="str">
        <f aca="false">IF(OR(AB51="",AC51=""),"",ROUND(AC51*IF(K51&lt;&gt;"",1,U_HIGH)*((12-PEAK_MONTHS)*MAX(T51:W51)+PEAK_MONTHS*N(INDEX(X51:AA51,MATCH(MAX(T51:W51),T51:W51,0)))),0))</f>
        <v/>
      </c>
      <c r="AF51" s="18" t="str">
        <f aca="false">IF(AD51="","",RANK(AD51,$AD$7:$AD$506))</f>
        <v/>
      </c>
      <c r="AH51" s="16" t="str">
        <f aca="false">IF(E51&lt;&gt;"",E51,IF(F51&lt;&gt;"",ROUND(F51*16,3),""))</f>
        <v/>
      </c>
      <c r="AI51" s="16" t="str">
        <f aca="false">IF(COUNT(G51:I51)&lt;3,"",ROUND(LARGE(G51:I51,1),2))</f>
        <v/>
      </c>
      <c r="AJ51" s="16" t="str">
        <f aca="false">IF(COUNT(G51:I51)&lt;3,"",ROUND(LARGE(G51:I51,2),2))</f>
        <v/>
      </c>
      <c r="AK51" s="16" t="str">
        <f aca="false">IF(COUNT(G51:I51)&lt;3,"",ROUND(SMALL(G51:I51,1),2))</f>
        <v/>
      </c>
      <c r="AL51" s="16" t="str">
        <f aca="false">IF(AI51="","",IF(AI51*AJ51*AK51&lt;DIM_MIN_CUIN,"",ROUND(AI51*AJ51*AK51/DIM_DIV*16,2)))</f>
        <v/>
      </c>
      <c r="AM51" s="18" t="str">
        <f aca="false">IF(C51="","",IF(C51&lt;BAND_LO,1,IF(C51&lt;=BAND_HI,2,3)))</f>
        <v/>
      </c>
      <c r="AN51" s="19" t="str">
        <f aca="false">IF(C51="","",IFERROR(INDEX(CAT_REF,MATCH(D51,CATS,0)),REF_DEFAULT))</f>
        <v/>
      </c>
      <c r="AO51" s="21" t="str">
        <f aca="false">IF(OR(R51="",AM51="",M51=""),"",IF(M51="Small standard",IF(R51&gt;SS_MAX,"",ROUND(INDEX(SS_FEES,SUMPRODUCT(--(SS_EDGES&lt;R51))+1,0+AM51)*(1+FUEL),4)),IF(M51="Large standard",IF(R51&gt;LS_MAX,"",ROUND(IF(R51&lt;=OVER3_FROM,INDEX(LS_FEES,SUMPRODUCT(--(LS_EDGES&lt;R51))+1,0+AM51),INDEX(OVER3_BASE,1,0+AM51)+OVER3_PER4*CEILING((R51-OVER3_FROM)/4,1))*(1+FUEL),4)),"")))</f>
        <v/>
      </c>
      <c r="AP51" s="21" t="str">
        <f aca="false">IF(OR(R51="",AM51="",M51=""),"",IF(M51="Small standard",IF(R51&gt;SS_MAX,"",ROUND(INDEX(SS_FEES,SUMPRODUCT(--(SS_EDGES&lt;R51))+1,3+AM51)*(1+FUEL),4)),IF(M51="Large standard",IF(R51&gt;LS_MAX,"",ROUND(IF(R51&lt;=OVER3_FROM,INDEX(LS_FEES,SUMPRODUCT(--(LS_EDGES&lt;R51))+1,3+AM51),INDEX(OVER3_BASE,1,3+AM51)+OVER3_PER4*CEILING((R51-OVER3_FROM)/4,1))*(1+FUEL),4)),"")))</f>
        <v/>
      </c>
      <c r="AQ51" s="21" t="str">
        <f aca="false">IF(OR(AM51="",AM51=1),"",IF(OR(N51="",(AM51-1)="",M51=""),"",IF(M51="Small standard",IF(N51&gt;SS_MAX,"",ROUND(INDEX(SS_FEES,SUMPRODUCT(--(SS_EDGES&lt;N51))+1,0+(AM51-1))*(1+FUEL),4)),IF(M51="Large standard",IF(N51&gt;LS_MAX,"",ROUND(IF(N51&lt;=OVER3_FROM,INDEX(LS_FEES,SUMPRODUCT(--(LS_EDGES&lt;N51))+1,0+(AM51-1)),INDEX(OVER3_BASE,1,0+(AM51-1))+OVER3_PER4*CEILING((N51-OVER3_FROM)/4,1))*(1+FUEL),4)),""))))</f>
        <v/>
      </c>
      <c r="AR51" s="21" t="str">
        <f aca="false">IF(OR(AM51="",AM51=1),"",IF(OR(N51="",(AM51-1)="",M51=""),"",IF(M51="Small standard",IF(N51&gt;SS_MAX,"",ROUND(INDEX(SS_FEES,SUMPRODUCT(--(SS_EDGES&lt;N51))+1,3+(AM51-1))*(1+FUEL),4)),IF(M51="Large standard",IF(N51&gt;LS_MAX,"",ROUND(IF(N51&lt;=OVER3_FROM,INDEX(LS_FEES,SUMPRODUCT(--(LS_EDGES&lt;N51))+1,3+(AM51-1)),INDEX(OVER3_BASE,1,3+(AM51-1))+OVER3_PER4*CEILING((N51-OVER3_FROM)/4,1))*(1+FUEL),4)),""))))</f>
        <v/>
      </c>
      <c r="AS51" s="21" t="str">
        <f aca="false">IF(OR(AM51="",AM51=1),"",(C51-(IF(AM51=2,BAND_LO,BAND_HI)-0.01))*(1-AN51))</f>
        <v/>
      </c>
      <c r="AT51" s="18" t="str">
        <f aca="false">IF(AI51="","",(AI51&gt;SS_L)+(AJ51&gt;SS_M)+(AK51&gt;SS_S))</f>
        <v/>
      </c>
      <c r="AU51" s="23" t="str">
        <f aca="false">IF(OR(AT51="",AT51&lt;&gt;1),"",MAX(AI51/SS_L,AJ51/SS_M,AK51/SS_S))</f>
        <v/>
      </c>
      <c r="AV51" s="21" t="str">
        <f aca="false">IF(OR(M51&lt;&gt;"Large standard",N51="",N51&gt;SS_MAX),"",IF(OR(N51="",AM51="","Small standard"=""),"",IF("Small standard"="Small standard",IF(N51&gt;SS_MAX,"",ROUND(INDEX(SS_FEES,SUMPRODUCT(--(SS_EDGES&lt;N51))+1,0+AM51)*(1+FUEL),4)),IF("Small standard"="Large standard",IF(N51&gt;LS_MAX,"",ROUND(IF(N51&lt;=OVER3_FROM,INDEX(LS_FEES,SUMPRODUCT(--(LS_EDGES&lt;N51))+1,0+AM51),INDEX(OVER3_BASE,1,0+AM51)+OVER3_PER4*CEILING((N51-OVER3_FROM)/4,1))*(1+FUEL),4)),""))))</f>
        <v/>
      </c>
      <c r="AW51" s="21" t="str">
        <f aca="false">IF(OR(M51&lt;&gt;"Large standard",N51="",N51&gt;SS_MAX),"",IF(OR(N51="",AM51="","Small standard"=""),"",IF("Small standard"="Small standard",IF(N51&gt;SS_MAX,"",ROUND(INDEX(SS_FEES,SUMPRODUCT(--(SS_EDGES&lt;N51))+1,3+AM51)*(1+FUEL),4)),IF("Small standard"="Large standard",IF(N51&gt;LS_MAX,"",ROUND(IF(N51&lt;=OVER3_FROM,INDEX(LS_FEES,SUMPRODUCT(--(LS_EDGES&lt;N51))+1,3+AM51),INDEX(OVER3_BASE,1,3+AM51)+OVER3_PER4*CEILING((N51-OVER3_FROM)/4,1))*(1+FUEL),4)),""))))</f>
        <v/>
      </c>
      <c r="AX51" s="21" t="str">
        <f aca="false">IF(OR(AL51="",AH51=""),"",IF(OR(AH51="",AM51="",M51=""),"",IF(M51="Small standard",IF(AH51&gt;SS_MAX,"",ROUND(INDEX(SS_FEES,SUMPRODUCT(--(SS_EDGES&lt;AH51))+1,0+AM51)*(1+FUEL),4)),IF(M51="Large standard",IF(AH51&gt;LS_MAX,"",ROUND(IF(AH51&lt;=OVER3_FROM,INDEX(LS_FEES,SUMPRODUCT(--(LS_EDGES&lt;AH51))+1,0+AM51),INDEX(OVER3_BASE,1,0+AM51)+OVER3_PER4*CEILING((AH51-OVER3_FROM)/4,1))*(1+FUEL),4)),""))))</f>
        <v/>
      </c>
      <c r="AY51" s="21" t="str">
        <f aca="false">IF(OR(AL51="",AH51=""),"",IF(OR(AH51="",AM51="",M51=""),"",IF(M51="Small standard",IF(AH51&gt;SS_MAX,"",ROUND(INDEX(SS_FEES,SUMPRODUCT(--(SS_EDGES&lt;AH51))+1,3+AM51)*(1+FUEL),4)),IF(M51="Large standard",IF(AH51&gt;LS_MAX,"",ROUND(IF(AH51&lt;=OVER3_FROM,INDEX(LS_FEES,SUMPRODUCT(--(LS_EDGES&lt;AH51))+1,3+AM51),INDEX(OVER3_BASE,1,3+AM51)+OVER3_PER4*CEILING((AH51-OVER3_FROM)/4,1))*(1+FUEL),4)),""))))</f>
        <v/>
      </c>
      <c r="AZ51" s="24" t="str">
        <f aca="false">IF(OR(J51="",J51&lt;1),"",ROUND(IFERROR(INDEX(CAT_SCALE,MATCH(D51,CATS,0)),UC_DEFAULT)*IF(J51&gt;=UC_KNEE,10^(UC_A-UC_B*LOG10(J51)),10^(UC_A-UC_B*LOG10(UC_KNEE))*(UC_KNEE/J51)^UC_HEXP),1))</f>
        <v/>
      </c>
    </row>
    <row r="52" customFormat="false" ht="15" hidden="false" customHeight="false" outlineLevel="0" collapsed="false">
      <c r="A52" s="10"/>
      <c r="B52" s="10"/>
      <c r="C52" s="12"/>
      <c r="D52" s="10"/>
      <c r="E52" s="10"/>
      <c r="F52" s="10"/>
      <c r="G52" s="10"/>
      <c r="H52" s="10"/>
      <c r="I52" s="10"/>
      <c r="J52" s="10"/>
      <c r="K52" s="10"/>
      <c r="L52" s="12"/>
      <c r="M52" s="2" t="str">
        <f aca="false">IF(OR(N52="",AI52=""),"",IF(AND(N52&lt;=SS_MAX,AI52&lt;=SS_L,AJ52&lt;=SS_M,AK52&lt;=SS_S),"Small standard",IF(AND(N52&lt;=LS_MAX,AI52&lt;=LS_L,AJ52&lt;=LS_M,AK52&lt;=LS_S),"Large standard","Oversize")))</f>
        <v/>
      </c>
      <c r="N52" s="16" t="str">
        <f aca="false">IF(AH52="","",IF(AL52="",AH52,MAX(AH52,AL52)))</f>
        <v/>
      </c>
      <c r="O52" s="21" t="str">
        <f aca="false">IF(OR(N52="",AM52="",M52=""),"",IF(M52="Small standard",IF(N52&gt;SS_MAX,"",ROUND(INDEX(SS_FEES,SUMPRODUCT(--(SS_EDGES&lt;N52))+1,0+AM52)*(1+FUEL),4)),IF(M52="Large standard",IF(N52&gt;LS_MAX,"",ROUND(IF(N52&lt;=OVER3_FROM,INDEX(LS_FEES,SUMPRODUCT(--(LS_EDGES&lt;N52))+1,0+AM52),INDEX(OVER3_BASE,1,0+AM52)+OVER3_PER4*CEILING((N52-OVER3_FROM)/4,1))*(1+FUEL),4)),"")))</f>
        <v/>
      </c>
      <c r="P52" s="21" t="str">
        <f aca="false">IF(OR(N52="",AM52="",M52=""),"",IF(M52="Small standard",IF(N52&gt;SS_MAX,"",ROUND(INDEX(SS_FEES,SUMPRODUCT(--(SS_EDGES&lt;N52))+1,3+AM52)*(1+FUEL),4)),IF(M52="Large standard",IF(N52&gt;LS_MAX,"",ROUND(IF(N52&lt;=OVER3_FROM,INDEX(LS_FEES,SUMPRODUCT(--(LS_EDGES&lt;N52))+1,3+AM52),INDEX(OVER3_BASE,1,3+AM52)+OVER3_PER4*CEILING((N52-OVER3_FROM)/4,1))*(1+FUEL),4)),"")))</f>
        <v/>
      </c>
      <c r="Q52" s="20" t="str">
        <f aca="true">IF(OR(L52="",O52=""),"",ROUND(L52-IF(AND(TODAY()&gt;=PEAK_FROM,TODAY()&lt;=PEAK_TO),P52,O52),2))</f>
        <v/>
      </c>
      <c r="R52" s="16" t="str">
        <f aca="false">IF(N52="","",IF(M52="Small standard",IF(SUMPRODUCT(--(SS_EDGES&lt;N52))=0,"",INDEX(SS_EDGES,SUMPRODUCT(--(SS_EDGES&lt;N52)))),IF(M52="Large standard",IF(N52&gt;OVER3_FROM,OVER3_FROM+4*(CEILING((N52-OVER3_FROM)/4,1)-1),IF(SUMPRODUCT(--(LS_EDGES&lt;N52))=0,"",INDEX(LS_EDGES,SUMPRODUCT(--(LS_EDGES&lt;N52))))),"")))</f>
        <v/>
      </c>
      <c r="S52" s="22" t="str">
        <f aca="false">IF(R52="","",ROUND(N52-R52,3))</f>
        <v/>
      </c>
      <c r="T52" s="21" t="str">
        <f aca="false">IF(OR(R52="",O52="",AO52=""),"",IF(S52&gt;MAX_SHAVE,"",IF(ROUND(O52-AO52,4)&lt;MIN_UNIT,"",ROUND(O52-AO52,4))))</f>
        <v/>
      </c>
      <c r="U52" s="21" t="str">
        <f aca="false">IF(OR(AQ52="",O52=""),"",IF(ROUND(ROUND(O52-AQ52,4)-AS52,4)&lt;=MIN_UNIT,"",ROUND(ROUND(O52-AQ52,4)-AS52,4)))</f>
        <v/>
      </c>
      <c r="V52" s="21" t="str">
        <f aca="false">IF(OR(AV52="",O52=""),"",IF(AND(AT52=1,AU52&lt;=MAX_ENV),IF(ROUND(O52-AV52,4)&lt;MIN_UNIT,"",ROUND(O52-AV52,4)),""))</f>
        <v/>
      </c>
      <c r="W52" s="21" t="str">
        <f aca="false">IF(OR(AX52="",O52=""),"",IF(AL52&gt;=AH52*MIN_DIM_RATIO,IF(ROUND(O52-AX52,4)&lt;MIN_UNIT,"",ROUND(O52-AX52,4)),""))</f>
        <v/>
      </c>
      <c r="X52" s="21" t="str">
        <f aca="false">IF(OR(R52="",P52="",AP52=""),"",IF(S52&gt;MAX_SHAVE,"",IF(ROUND(P52-AP52,4)&lt;MIN_UNIT,"",ROUND(P52-AP52,4))))</f>
        <v/>
      </c>
      <c r="Y52" s="21" t="str">
        <f aca="false">IF(OR(AR52="",P52=""),"",IF(ROUND(ROUND(P52-AR52,4)-AS52,4)&lt;=MIN_UNIT,"",ROUND(ROUND(P52-AR52,4)-AS52,4)))</f>
        <v/>
      </c>
      <c r="Z52" s="21" t="str">
        <f aca="false">IF(OR(AW52="",P52=""),"",IF(AND(AT52=1,AU52&lt;=MAX_ENV),IF(ROUND(P52-AW52,4)&lt;MIN_UNIT,"",ROUND(P52-AW52,4)),""))</f>
        <v/>
      </c>
      <c r="AA52" s="21" t="str">
        <f aca="false">IF(OR(AY52="",P52=""),"",IF(AL52&gt;=AH52*MIN_DIM_RATIO,IF(ROUND(P52-AY52,4)&lt;MIN_UNIT,"",ROUND(P52-AY52,4)),""))</f>
        <v/>
      </c>
      <c r="AB52" s="2" t="str">
        <f aca="false">IF(COUNT(T52:W52)=0,"",CHOOSE(MATCH(MAX(T52:W52),T52:W52,0),"Weight","Price","Size tier","Box"))</f>
        <v/>
      </c>
      <c r="AC52" s="24" t="str">
        <f aca="false">IF(K52&lt;&gt;"",K52,AZ52)</f>
        <v/>
      </c>
      <c r="AD52" s="25" t="str">
        <f aca="false">IF(OR(AB52="",AC52=""),"",ROUND(AC52*IF(K52&lt;&gt;"",1,U_LOW)*((12-PEAK_MONTHS)*MAX(T52:W52)+PEAK_MONTHS*N(INDEX(X52:AA52,MATCH(MAX(T52:W52),T52:W52,0)))),0))</f>
        <v/>
      </c>
      <c r="AE52" s="25" t="str">
        <f aca="false">IF(OR(AB52="",AC52=""),"",ROUND(AC52*IF(K52&lt;&gt;"",1,U_HIGH)*((12-PEAK_MONTHS)*MAX(T52:W52)+PEAK_MONTHS*N(INDEX(X52:AA52,MATCH(MAX(T52:W52),T52:W52,0)))),0))</f>
        <v/>
      </c>
      <c r="AF52" s="18" t="str">
        <f aca="false">IF(AD52="","",RANK(AD52,$AD$7:$AD$506))</f>
        <v/>
      </c>
      <c r="AH52" s="16" t="str">
        <f aca="false">IF(E52&lt;&gt;"",E52,IF(F52&lt;&gt;"",ROUND(F52*16,3),""))</f>
        <v/>
      </c>
      <c r="AI52" s="16" t="str">
        <f aca="false">IF(COUNT(G52:I52)&lt;3,"",ROUND(LARGE(G52:I52,1),2))</f>
        <v/>
      </c>
      <c r="AJ52" s="16" t="str">
        <f aca="false">IF(COUNT(G52:I52)&lt;3,"",ROUND(LARGE(G52:I52,2),2))</f>
        <v/>
      </c>
      <c r="AK52" s="16" t="str">
        <f aca="false">IF(COUNT(G52:I52)&lt;3,"",ROUND(SMALL(G52:I52,1),2))</f>
        <v/>
      </c>
      <c r="AL52" s="16" t="str">
        <f aca="false">IF(AI52="","",IF(AI52*AJ52*AK52&lt;DIM_MIN_CUIN,"",ROUND(AI52*AJ52*AK52/DIM_DIV*16,2)))</f>
        <v/>
      </c>
      <c r="AM52" s="18" t="str">
        <f aca="false">IF(C52="","",IF(C52&lt;BAND_LO,1,IF(C52&lt;=BAND_HI,2,3)))</f>
        <v/>
      </c>
      <c r="AN52" s="19" t="str">
        <f aca="false">IF(C52="","",IFERROR(INDEX(CAT_REF,MATCH(D52,CATS,0)),REF_DEFAULT))</f>
        <v/>
      </c>
      <c r="AO52" s="21" t="str">
        <f aca="false">IF(OR(R52="",AM52="",M52=""),"",IF(M52="Small standard",IF(R52&gt;SS_MAX,"",ROUND(INDEX(SS_FEES,SUMPRODUCT(--(SS_EDGES&lt;R52))+1,0+AM52)*(1+FUEL),4)),IF(M52="Large standard",IF(R52&gt;LS_MAX,"",ROUND(IF(R52&lt;=OVER3_FROM,INDEX(LS_FEES,SUMPRODUCT(--(LS_EDGES&lt;R52))+1,0+AM52),INDEX(OVER3_BASE,1,0+AM52)+OVER3_PER4*CEILING((R52-OVER3_FROM)/4,1))*(1+FUEL),4)),"")))</f>
        <v/>
      </c>
      <c r="AP52" s="21" t="str">
        <f aca="false">IF(OR(R52="",AM52="",M52=""),"",IF(M52="Small standard",IF(R52&gt;SS_MAX,"",ROUND(INDEX(SS_FEES,SUMPRODUCT(--(SS_EDGES&lt;R52))+1,3+AM52)*(1+FUEL),4)),IF(M52="Large standard",IF(R52&gt;LS_MAX,"",ROUND(IF(R52&lt;=OVER3_FROM,INDEX(LS_FEES,SUMPRODUCT(--(LS_EDGES&lt;R52))+1,3+AM52),INDEX(OVER3_BASE,1,3+AM52)+OVER3_PER4*CEILING((R52-OVER3_FROM)/4,1))*(1+FUEL),4)),"")))</f>
        <v/>
      </c>
      <c r="AQ52" s="21" t="str">
        <f aca="false">IF(OR(AM52="",AM52=1),"",IF(OR(N52="",(AM52-1)="",M52=""),"",IF(M52="Small standard",IF(N52&gt;SS_MAX,"",ROUND(INDEX(SS_FEES,SUMPRODUCT(--(SS_EDGES&lt;N52))+1,0+(AM52-1))*(1+FUEL),4)),IF(M52="Large standard",IF(N52&gt;LS_MAX,"",ROUND(IF(N52&lt;=OVER3_FROM,INDEX(LS_FEES,SUMPRODUCT(--(LS_EDGES&lt;N52))+1,0+(AM52-1)),INDEX(OVER3_BASE,1,0+(AM52-1))+OVER3_PER4*CEILING((N52-OVER3_FROM)/4,1))*(1+FUEL),4)),""))))</f>
        <v/>
      </c>
      <c r="AR52" s="21" t="str">
        <f aca="false">IF(OR(AM52="",AM52=1),"",IF(OR(N52="",(AM52-1)="",M52=""),"",IF(M52="Small standard",IF(N52&gt;SS_MAX,"",ROUND(INDEX(SS_FEES,SUMPRODUCT(--(SS_EDGES&lt;N52))+1,3+(AM52-1))*(1+FUEL),4)),IF(M52="Large standard",IF(N52&gt;LS_MAX,"",ROUND(IF(N52&lt;=OVER3_FROM,INDEX(LS_FEES,SUMPRODUCT(--(LS_EDGES&lt;N52))+1,3+(AM52-1)),INDEX(OVER3_BASE,1,3+(AM52-1))+OVER3_PER4*CEILING((N52-OVER3_FROM)/4,1))*(1+FUEL),4)),""))))</f>
        <v/>
      </c>
      <c r="AS52" s="21" t="str">
        <f aca="false">IF(OR(AM52="",AM52=1),"",(C52-(IF(AM52=2,BAND_LO,BAND_HI)-0.01))*(1-AN52))</f>
        <v/>
      </c>
      <c r="AT52" s="18" t="str">
        <f aca="false">IF(AI52="","",(AI52&gt;SS_L)+(AJ52&gt;SS_M)+(AK52&gt;SS_S))</f>
        <v/>
      </c>
      <c r="AU52" s="23" t="str">
        <f aca="false">IF(OR(AT52="",AT52&lt;&gt;1),"",MAX(AI52/SS_L,AJ52/SS_M,AK52/SS_S))</f>
        <v/>
      </c>
      <c r="AV52" s="21" t="str">
        <f aca="false">IF(OR(M52&lt;&gt;"Large standard",N52="",N52&gt;SS_MAX),"",IF(OR(N52="",AM52="","Small standard"=""),"",IF("Small standard"="Small standard",IF(N52&gt;SS_MAX,"",ROUND(INDEX(SS_FEES,SUMPRODUCT(--(SS_EDGES&lt;N52))+1,0+AM52)*(1+FUEL),4)),IF("Small standard"="Large standard",IF(N52&gt;LS_MAX,"",ROUND(IF(N52&lt;=OVER3_FROM,INDEX(LS_FEES,SUMPRODUCT(--(LS_EDGES&lt;N52))+1,0+AM52),INDEX(OVER3_BASE,1,0+AM52)+OVER3_PER4*CEILING((N52-OVER3_FROM)/4,1))*(1+FUEL),4)),""))))</f>
        <v/>
      </c>
      <c r="AW52" s="21" t="str">
        <f aca="false">IF(OR(M52&lt;&gt;"Large standard",N52="",N52&gt;SS_MAX),"",IF(OR(N52="",AM52="","Small standard"=""),"",IF("Small standard"="Small standard",IF(N52&gt;SS_MAX,"",ROUND(INDEX(SS_FEES,SUMPRODUCT(--(SS_EDGES&lt;N52))+1,3+AM52)*(1+FUEL),4)),IF("Small standard"="Large standard",IF(N52&gt;LS_MAX,"",ROUND(IF(N52&lt;=OVER3_FROM,INDEX(LS_FEES,SUMPRODUCT(--(LS_EDGES&lt;N52))+1,3+AM52),INDEX(OVER3_BASE,1,3+AM52)+OVER3_PER4*CEILING((N52-OVER3_FROM)/4,1))*(1+FUEL),4)),""))))</f>
        <v/>
      </c>
      <c r="AX52" s="21" t="str">
        <f aca="false">IF(OR(AL52="",AH52=""),"",IF(OR(AH52="",AM52="",M52=""),"",IF(M52="Small standard",IF(AH52&gt;SS_MAX,"",ROUND(INDEX(SS_FEES,SUMPRODUCT(--(SS_EDGES&lt;AH52))+1,0+AM52)*(1+FUEL),4)),IF(M52="Large standard",IF(AH52&gt;LS_MAX,"",ROUND(IF(AH52&lt;=OVER3_FROM,INDEX(LS_FEES,SUMPRODUCT(--(LS_EDGES&lt;AH52))+1,0+AM52),INDEX(OVER3_BASE,1,0+AM52)+OVER3_PER4*CEILING((AH52-OVER3_FROM)/4,1))*(1+FUEL),4)),""))))</f>
        <v/>
      </c>
      <c r="AY52" s="21" t="str">
        <f aca="false">IF(OR(AL52="",AH52=""),"",IF(OR(AH52="",AM52="",M52=""),"",IF(M52="Small standard",IF(AH52&gt;SS_MAX,"",ROUND(INDEX(SS_FEES,SUMPRODUCT(--(SS_EDGES&lt;AH52))+1,3+AM52)*(1+FUEL),4)),IF(M52="Large standard",IF(AH52&gt;LS_MAX,"",ROUND(IF(AH52&lt;=OVER3_FROM,INDEX(LS_FEES,SUMPRODUCT(--(LS_EDGES&lt;AH52))+1,3+AM52),INDEX(OVER3_BASE,1,3+AM52)+OVER3_PER4*CEILING((AH52-OVER3_FROM)/4,1))*(1+FUEL),4)),""))))</f>
        <v/>
      </c>
      <c r="AZ52" s="24" t="str">
        <f aca="false">IF(OR(J52="",J52&lt;1),"",ROUND(IFERROR(INDEX(CAT_SCALE,MATCH(D52,CATS,0)),UC_DEFAULT)*IF(J52&gt;=UC_KNEE,10^(UC_A-UC_B*LOG10(J52)),10^(UC_A-UC_B*LOG10(UC_KNEE))*(UC_KNEE/J52)^UC_HEXP),1))</f>
        <v/>
      </c>
    </row>
    <row r="53" customFormat="false" ht="15" hidden="false" customHeight="false" outlineLevel="0" collapsed="false">
      <c r="A53" s="10"/>
      <c r="B53" s="10"/>
      <c r="C53" s="12"/>
      <c r="D53" s="10"/>
      <c r="E53" s="10"/>
      <c r="F53" s="10"/>
      <c r="G53" s="10"/>
      <c r="H53" s="10"/>
      <c r="I53" s="10"/>
      <c r="J53" s="10"/>
      <c r="K53" s="10"/>
      <c r="L53" s="12"/>
      <c r="M53" s="2" t="str">
        <f aca="false">IF(OR(N53="",AI53=""),"",IF(AND(N53&lt;=SS_MAX,AI53&lt;=SS_L,AJ53&lt;=SS_M,AK53&lt;=SS_S),"Small standard",IF(AND(N53&lt;=LS_MAX,AI53&lt;=LS_L,AJ53&lt;=LS_M,AK53&lt;=LS_S),"Large standard","Oversize")))</f>
        <v/>
      </c>
      <c r="N53" s="16" t="str">
        <f aca="false">IF(AH53="","",IF(AL53="",AH53,MAX(AH53,AL53)))</f>
        <v/>
      </c>
      <c r="O53" s="21" t="str">
        <f aca="false">IF(OR(N53="",AM53="",M53=""),"",IF(M53="Small standard",IF(N53&gt;SS_MAX,"",ROUND(INDEX(SS_FEES,SUMPRODUCT(--(SS_EDGES&lt;N53))+1,0+AM53)*(1+FUEL),4)),IF(M53="Large standard",IF(N53&gt;LS_MAX,"",ROUND(IF(N53&lt;=OVER3_FROM,INDEX(LS_FEES,SUMPRODUCT(--(LS_EDGES&lt;N53))+1,0+AM53),INDEX(OVER3_BASE,1,0+AM53)+OVER3_PER4*CEILING((N53-OVER3_FROM)/4,1))*(1+FUEL),4)),"")))</f>
        <v/>
      </c>
      <c r="P53" s="21" t="str">
        <f aca="false">IF(OR(N53="",AM53="",M53=""),"",IF(M53="Small standard",IF(N53&gt;SS_MAX,"",ROUND(INDEX(SS_FEES,SUMPRODUCT(--(SS_EDGES&lt;N53))+1,3+AM53)*(1+FUEL),4)),IF(M53="Large standard",IF(N53&gt;LS_MAX,"",ROUND(IF(N53&lt;=OVER3_FROM,INDEX(LS_FEES,SUMPRODUCT(--(LS_EDGES&lt;N53))+1,3+AM53),INDEX(OVER3_BASE,1,3+AM53)+OVER3_PER4*CEILING((N53-OVER3_FROM)/4,1))*(1+FUEL),4)),"")))</f>
        <v/>
      </c>
      <c r="Q53" s="20" t="str">
        <f aca="true">IF(OR(L53="",O53=""),"",ROUND(L53-IF(AND(TODAY()&gt;=PEAK_FROM,TODAY()&lt;=PEAK_TO),P53,O53),2))</f>
        <v/>
      </c>
      <c r="R53" s="16" t="str">
        <f aca="false">IF(N53="","",IF(M53="Small standard",IF(SUMPRODUCT(--(SS_EDGES&lt;N53))=0,"",INDEX(SS_EDGES,SUMPRODUCT(--(SS_EDGES&lt;N53)))),IF(M53="Large standard",IF(N53&gt;OVER3_FROM,OVER3_FROM+4*(CEILING((N53-OVER3_FROM)/4,1)-1),IF(SUMPRODUCT(--(LS_EDGES&lt;N53))=0,"",INDEX(LS_EDGES,SUMPRODUCT(--(LS_EDGES&lt;N53))))),"")))</f>
        <v/>
      </c>
      <c r="S53" s="22" t="str">
        <f aca="false">IF(R53="","",ROUND(N53-R53,3))</f>
        <v/>
      </c>
      <c r="T53" s="21" t="str">
        <f aca="false">IF(OR(R53="",O53="",AO53=""),"",IF(S53&gt;MAX_SHAVE,"",IF(ROUND(O53-AO53,4)&lt;MIN_UNIT,"",ROUND(O53-AO53,4))))</f>
        <v/>
      </c>
      <c r="U53" s="21" t="str">
        <f aca="false">IF(OR(AQ53="",O53=""),"",IF(ROUND(ROUND(O53-AQ53,4)-AS53,4)&lt;=MIN_UNIT,"",ROUND(ROUND(O53-AQ53,4)-AS53,4)))</f>
        <v/>
      </c>
      <c r="V53" s="21" t="str">
        <f aca="false">IF(OR(AV53="",O53=""),"",IF(AND(AT53=1,AU53&lt;=MAX_ENV),IF(ROUND(O53-AV53,4)&lt;MIN_UNIT,"",ROUND(O53-AV53,4)),""))</f>
        <v/>
      </c>
      <c r="W53" s="21" t="str">
        <f aca="false">IF(OR(AX53="",O53=""),"",IF(AL53&gt;=AH53*MIN_DIM_RATIO,IF(ROUND(O53-AX53,4)&lt;MIN_UNIT,"",ROUND(O53-AX53,4)),""))</f>
        <v/>
      </c>
      <c r="X53" s="21" t="str">
        <f aca="false">IF(OR(R53="",P53="",AP53=""),"",IF(S53&gt;MAX_SHAVE,"",IF(ROUND(P53-AP53,4)&lt;MIN_UNIT,"",ROUND(P53-AP53,4))))</f>
        <v/>
      </c>
      <c r="Y53" s="21" t="str">
        <f aca="false">IF(OR(AR53="",P53=""),"",IF(ROUND(ROUND(P53-AR53,4)-AS53,4)&lt;=MIN_UNIT,"",ROUND(ROUND(P53-AR53,4)-AS53,4)))</f>
        <v/>
      </c>
      <c r="Z53" s="21" t="str">
        <f aca="false">IF(OR(AW53="",P53=""),"",IF(AND(AT53=1,AU53&lt;=MAX_ENV),IF(ROUND(P53-AW53,4)&lt;MIN_UNIT,"",ROUND(P53-AW53,4)),""))</f>
        <v/>
      </c>
      <c r="AA53" s="21" t="str">
        <f aca="false">IF(OR(AY53="",P53=""),"",IF(AL53&gt;=AH53*MIN_DIM_RATIO,IF(ROUND(P53-AY53,4)&lt;MIN_UNIT,"",ROUND(P53-AY53,4)),""))</f>
        <v/>
      </c>
      <c r="AB53" s="2" t="str">
        <f aca="false">IF(COUNT(T53:W53)=0,"",CHOOSE(MATCH(MAX(T53:W53),T53:W53,0),"Weight","Price","Size tier","Box"))</f>
        <v/>
      </c>
      <c r="AC53" s="24" t="str">
        <f aca="false">IF(K53&lt;&gt;"",K53,AZ53)</f>
        <v/>
      </c>
      <c r="AD53" s="25" t="str">
        <f aca="false">IF(OR(AB53="",AC53=""),"",ROUND(AC53*IF(K53&lt;&gt;"",1,U_LOW)*((12-PEAK_MONTHS)*MAX(T53:W53)+PEAK_MONTHS*N(INDEX(X53:AA53,MATCH(MAX(T53:W53),T53:W53,0)))),0))</f>
        <v/>
      </c>
      <c r="AE53" s="25" t="str">
        <f aca="false">IF(OR(AB53="",AC53=""),"",ROUND(AC53*IF(K53&lt;&gt;"",1,U_HIGH)*((12-PEAK_MONTHS)*MAX(T53:W53)+PEAK_MONTHS*N(INDEX(X53:AA53,MATCH(MAX(T53:W53),T53:W53,0)))),0))</f>
        <v/>
      </c>
      <c r="AF53" s="18" t="str">
        <f aca="false">IF(AD53="","",RANK(AD53,$AD$7:$AD$506))</f>
        <v/>
      </c>
      <c r="AH53" s="16" t="str">
        <f aca="false">IF(E53&lt;&gt;"",E53,IF(F53&lt;&gt;"",ROUND(F53*16,3),""))</f>
        <v/>
      </c>
      <c r="AI53" s="16" t="str">
        <f aca="false">IF(COUNT(G53:I53)&lt;3,"",ROUND(LARGE(G53:I53,1),2))</f>
        <v/>
      </c>
      <c r="AJ53" s="16" t="str">
        <f aca="false">IF(COUNT(G53:I53)&lt;3,"",ROUND(LARGE(G53:I53,2),2))</f>
        <v/>
      </c>
      <c r="AK53" s="16" t="str">
        <f aca="false">IF(COUNT(G53:I53)&lt;3,"",ROUND(SMALL(G53:I53,1),2))</f>
        <v/>
      </c>
      <c r="AL53" s="16" t="str">
        <f aca="false">IF(AI53="","",IF(AI53*AJ53*AK53&lt;DIM_MIN_CUIN,"",ROUND(AI53*AJ53*AK53/DIM_DIV*16,2)))</f>
        <v/>
      </c>
      <c r="AM53" s="18" t="str">
        <f aca="false">IF(C53="","",IF(C53&lt;BAND_LO,1,IF(C53&lt;=BAND_HI,2,3)))</f>
        <v/>
      </c>
      <c r="AN53" s="19" t="str">
        <f aca="false">IF(C53="","",IFERROR(INDEX(CAT_REF,MATCH(D53,CATS,0)),REF_DEFAULT))</f>
        <v/>
      </c>
      <c r="AO53" s="21" t="str">
        <f aca="false">IF(OR(R53="",AM53="",M53=""),"",IF(M53="Small standard",IF(R53&gt;SS_MAX,"",ROUND(INDEX(SS_FEES,SUMPRODUCT(--(SS_EDGES&lt;R53))+1,0+AM53)*(1+FUEL),4)),IF(M53="Large standard",IF(R53&gt;LS_MAX,"",ROUND(IF(R53&lt;=OVER3_FROM,INDEX(LS_FEES,SUMPRODUCT(--(LS_EDGES&lt;R53))+1,0+AM53),INDEX(OVER3_BASE,1,0+AM53)+OVER3_PER4*CEILING((R53-OVER3_FROM)/4,1))*(1+FUEL),4)),"")))</f>
        <v/>
      </c>
      <c r="AP53" s="21" t="str">
        <f aca="false">IF(OR(R53="",AM53="",M53=""),"",IF(M53="Small standard",IF(R53&gt;SS_MAX,"",ROUND(INDEX(SS_FEES,SUMPRODUCT(--(SS_EDGES&lt;R53))+1,3+AM53)*(1+FUEL),4)),IF(M53="Large standard",IF(R53&gt;LS_MAX,"",ROUND(IF(R53&lt;=OVER3_FROM,INDEX(LS_FEES,SUMPRODUCT(--(LS_EDGES&lt;R53))+1,3+AM53),INDEX(OVER3_BASE,1,3+AM53)+OVER3_PER4*CEILING((R53-OVER3_FROM)/4,1))*(1+FUEL),4)),"")))</f>
        <v/>
      </c>
      <c r="AQ53" s="21" t="str">
        <f aca="false">IF(OR(AM53="",AM53=1),"",IF(OR(N53="",(AM53-1)="",M53=""),"",IF(M53="Small standard",IF(N53&gt;SS_MAX,"",ROUND(INDEX(SS_FEES,SUMPRODUCT(--(SS_EDGES&lt;N53))+1,0+(AM53-1))*(1+FUEL),4)),IF(M53="Large standard",IF(N53&gt;LS_MAX,"",ROUND(IF(N53&lt;=OVER3_FROM,INDEX(LS_FEES,SUMPRODUCT(--(LS_EDGES&lt;N53))+1,0+(AM53-1)),INDEX(OVER3_BASE,1,0+(AM53-1))+OVER3_PER4*CEILING((N53-OVER3_FROM)/4,1))*(1+FUEL),4)),""))))</f>
        <v/>
      </c>
      <c r="AR53" s="21" t="str">
        <f aca="false">IF(OR(AM53="",AM53=1),"",IF(OR(N53="",(AM53-1)="",M53=""),"",IF(M53="Small standard",IF(N53&gt;SS_MAX,"",ROUND(INDEX(SS_FEES,SUMPRODUCT(--(SS_EDGES&lt;N53))+1,3+(AM53-1))*(1+FUEL),4)),IF(M53="Large standard",IF(N53&gt;LS_MAX,"",ROUND(IF(N53&lt;=OVER3_FROM,INDEX(LS_FEES,SUMPRODUCT(--(LS_EDGES&lt;N53))+1,3+(AM53-1)),INDEX(OVER3_BASE,1,3+(AM53-1))+OVER3_PER4*CEILING((N53-OVER3_FROM)/4,1))*(1+FUEL),4)),""))))</f>
        <v/>
      </c>
      <c r="AS53" s="21" t="str">
        <f aca="false">IF(OR(AM53="",AM53=1),"",(C53-(IF(AM53=2,BAND_LO,BAND_HI)-0.01))*(1-AN53))</f>
        <v/>
      </c>
      <c r="AT53" s="18" t="str">
        <f aca="false">IF(AI53="","",(AI53&gt;SS_L)+(AJ53&gt;SS_M)+(AK53&gt;SS_S))</f>
        <v/>
      </c>
      <c r="AU53" s="23" t="str">
        <f aca="false">IF(OR(AT53="",AT53&lt;&gt;1),"",MAX(AI53/SS_L,AJ53/SS_M,AK53/SS_S))</f>
        <v/>
      </c>
      <c r="AV53" s="21" t="str">
        <f aca="false">IF(OR(M53&lt;&gt;"Large standard",N53="",N53&gt;SS_MAX),"",IF(OR(N53="",AM53="","Small standard"=""),"",IF("Small standard"="Small standard",IF(N53&gt;SS_MAX,"",ROUND(INDEX(SS_FEES,SUMPRODUCT(--(SS_EDGES&lt;N53))+1,0+AM53)*(1+FUEL),4)),IF("Small standard"="Large standard",IF(N53&gt;LS_MAX,"",ROUND(IF(N53&lt;=OVER3_FROM,INDEX(LS_FEES,SUMPRODUCT(--(LS_EDGES&lt;N53))+1,0+AM53),INDEX(OVER3_BASE,1,0+AM53)+OVER3_PER4*CEILING((N53-OVER3_FROM)/4,1))*(1+FUEL),4)),""))))</f>
        <v/>
      </c>
      <c r="AW53" s="21" t="str">
        <f aca="false">IF(OR(M53&lt;&gt;"Large standard",N53="",N53&gt;SS_MAX),"",IF(OR(N53="",AM53="","Small standard"=""),"",IF("Small standard"="Small standard",IF(N53&gt;SS_MAX,"",ROUND(INDEX(SS_FEES,SUMPRODUCT(--(SS_EDGES&lt;N53))+1,3+AM53)*(1+FUEL),4)),IF("Small standard"="Large standard",IF(N53&gt;LS_MAX,"",ROUND(IF(N53&lt;=OVER3_FROM,INDEX(LS_FEES,SUMPRODUCT(--(LS_EDGES&lt;N53))+1,3+AM53),INDEX(OVER3_BASE,1,3+AM53)+OVER3_PER4*CEILING((N53-OVER3_FROM)/4,1))*(1+FUEL),4)),""))))</f>
        <v/>
      </c>
      <c r="AX53" s="21" t="str">
        <f aca="false">IF(OR(AL53="",AH53=""),"",IF(OR(AH53="",AM53="",M53=""),"",IF(M53="Small standard",IF(AH53&gt;SS_MAX,"",ROUND(INDEX(SS_FEES,SUMPRODUCT(--(SS_EDGES&lt;AH53))+1,0+AM53)*(1+FUEL),4)),IF(M53="Large standard",IF(AH53&gt;LS_MAX,"",ROUND(IF(AH53&lt;=OVER3_FROM,INDEX(LS_FEES,SUMPRODUCT(--(LS_EDGES&lt;AH53))+1,0+AM53),INDEX(OVER3_BASE,1,0+AM53)+OVER3_PER4*CEILING((AH53-OVER3_FROM)/4,1))*(1+FUEL),4)),""))))</f>
        <v/>
      </c>
      <c r="AY53" s="21" t="str">
        <f aca="false">IF(OR(AL53="",AH53=""),"",IF(OR(AH53="",AM53="",M53=""),"",IF(M53="Small standard",IF(AH53&gt;SS_MAX,"",ROUND(INDEX(SS_FEES,SUMPRODUCT(--(SS_EDGES&lt;AH53))+1,3+AM53)*(1+FUEL),4)),IF(M53="Large standard",IF(AH53&gt;LS_MAX,"",ROUND(IF(AH53&lt;=OVER3_FROM,INDEX(LS_FEES,SUMPRODUCT(--(LS_EDGES&lt;AH53))+1,3+AM53),INDEX(OVER3_BASE,1,3+AM53)+OVER3_PER4*CEILING((AH53-OVER3_FROM)/4,1))*(1+FUEL),4)),""))))</f>
        <v/>
      </c>
      <c r="AZ53" s="24" t="str">
        <f aca="false">IF(OR(J53="",J53&lt;1),"",ROUND(IFERROR(INDEX(CAT_SCALE,MATCH(D53,CATS,0)),UC_DEFAULT)*IF(J53&gt;=UC_KNEE,10^(UC_A-UC_B*LOG10(J53)),10^(UC_A-UC_B*LOG10(UC_KNEE))*(UC_KNEE/J53)^UC_HEXP),1))</f>
        <v/>
      </c>
    </row>
    <row r="54" customFormat="false" ht="15" hidden="false" customHeight="false" outlineLevel="0" collapsed="false">
      <c r="A54" s="10"/>
      <c r="B54" s="10"/>
      <c r="C54" s="12"/>
      <c r="D54" s="10"/>
      <c r="E54" s="10"/>
      <c r="F54" s="10"/>
      <c r="G54" s="10"/>
      <c r="H54" s="10"/>
      <c r="I54" s="10"/>
      <c r="J54" s="10"/>
      <c r="K54" s="10"/>
      <c r="L54" s="12"/>
      <c r="M54" s="2" t="str">
        <f aca="false">IF(OR(N54="",AI54=""),"",IF(AND(N54&lt;=SS_MAX,AI54&lt;=SS_L,AJ54&lt;=SS_M,AK54&lt;=SS_S),"Small standard",IF(AND(N54&lt;=LS_MAX,AI54&lt;=LS_L,AJ54&lt;=LS_M,AK54&lt;=LS_S),"Large standard","Oversize")))</f>
        <v/>
      </c>
      <c r="N54" s="16" t="str">
        <f aca="false">IF(AH54="","",IF(AL54="",AH54,MAX(AH54,AL54)))</f>
        <v/>
      </c>
      <c r="O54" s="21" t="str">
        <f aca="false">IF(OR(N54="",AM54="",M54=""),"",IF(M54="Small standard",IF(N54&gt;SS_MAX,"",ROUND(INDEX(SS_FEES,SUMPRODUCT(--(SS_EDGES&lt;N54))+1,0+AM54)*(1+FUEL),4)),IF(M54="Large standard",IF(N54&gt;LS_MAX,"",ROUND(IF(N54&lt;=OVER3_FROM,INDEX(LS_FEES,SUMPRODUCT(--(LS_EDGES&lt;N54))+1,0+AM54),INDEX(OVER3_BASE,1,0+AM54)+OVER3_PER4*CEILING((N54-OVER3_FROM)/4,1))*(1+FUEL),4)),"")))</f>
        <v/>
      </c>
      <c r="P54" s="21" t="str">
        <f aca="false">IF(OR(N54="",AM54="",M54=""),"",IF(M54="Small standard",IF(N54&gt;SS_MAX,"",ROUND(INDEX(SS_FEES,SUMPRODUCT(--(SS_EDGES&lt;N54))+1,3+AM54)*(1+FUEL),4)),IF(M54="Large standard",IF(N54&gt;LS_MAX,"",ROUND(IF(N54&lt;=OVER3_FROM,INDEX(LS_FEES,SUMPRODUCT(--(LS_EDGES&lt;N54))+1,3+AM54),INDEX(OVER3_BASE,1,3+AM54)+OVER3_PER4*CEILING((N54-OVER3_FROM)/4,1))*(1+FUEL),4)),"")))</f>
        <v/>
      </c>
      <c r="Q54" s="20" t="str">
        <f aca="true">IF(OR(L54="",O54=""),"",ROUND(L54-IF(AND(TODAY()&gt;=PEAK_FROM,TODAY()&lt;=PEAK_TO),P54,O54),2))</f>
        <v/>
      </c>
      <c r="R54" s="16" t="str">
        <f aca="false">IF(N54="","",IF(M54="Small standard",IF(SUMPRODUCT(--(SS_EDGES&lt;N54))=0,"",INDEX(SS_EDGES,SUMPRODUCT(--(SS_EDGES&lt;N54)))),IF(M54="Large standard",IF(N54&gt;OVER3_FROM,OVER3_FROM+4*(CEILING((N54-OVER3_FROM)/4,1)-1),IF(SUMPRODUCT(--(LS_EDGES&lt;N54))=0,"",INDEX(LS_EDGES,SUMPRODUCT(--(LS_EDGES&lt;N54))))),"")))</f>
        <v/>
      </c>
      <c r="S54" s="22" t="str">
        <f aca="false">IF(R54="","",ROUND(N54-R54,3))</f>
        <v/>
      </c>
      <c r="T54" s="21" t="str">
        <f aca="false">IF(OR(R54="",O54="",AO54=""),"",IF(S54&gt;MAX_SHAVE,"",IF(ROUND(O54-AO54,4)&lt;MIN_UNIT,"",ROUND(O54-AO54,4))))</f>
        <v/>
      </c>
      <c r="U54" s="21" t="str">
        <f aca="false">IF(OR(AQ54="",O54=""),"",IF(ROUND(ROUND(O54-AQ54,4)-AS54,4)&lt;=MIN_UNIT,"",ROUND(ROUND(O54-AQ54,4)-AS54,4)))</f>
        <v/>
      </c>
      <c r="V54" s="21" t="str">
        <f aca="false">IF(OR(AV54="",O54=""),"",IF(AND(AT54=1,AU54&lt;=MAX_ENV),IF(ROUND(O54-AV54,4)&lt;MIN_UNIT,"",ROUND(O54-AV54,4)),""))</f>
        <v/>
      </c>
      <c r="W54" s="21" t="str">
        <f aca="false">IF(OR(AX54="",O54=""),"",IF(AL54&gt;=AH54*MIN_DIM_RATIO,IF(ROUND(O54-AX54,4)&lt;MIN_UNIT,"",ROUND(O54-AX54,4)),""))</f>
        <v/>
      </c>
      <c r="X54" s="21" t="str">
        <f aca="false">IF(OR(R54="",P54="",AP54=""),"",IF(S54&gt;MAX_SHAVE,"",IF(ROUND(P54-AP54,4)&lt;MIN_UNIT,"",ROUND(P54-AP54,4))))</f>
        <v/>
      </c>
      <c r="Y54" s="21" t="str">
        <f aca="false">IF(OR(AR54="",P54=""),"",IF(ROUND(ROUND(P54-AR54,4)-AS54,4)&lt;=MIN_UNIT,"",ROUND(ROUND(P54-AR54,4)-AS54,4)))</f>
        <v/>
      </c>
      <c r="Z54" s="21" t="str">
        <f aca="false">IF(OR(AW54="",P54=""),"",IF(AND(AT54=1,AU54&lt;=MAX_ENV),IF(ROUND(P54-AW54,4)&lt;MIN_UNIT,"",ROUND(P54-AW54,4)),""))</f>
        <v/>
      </c>
      <c r="AA54" s="21" t="str">
        <f aca="false">IF(OR(AY54="",P54=""),"",IF(AL54&gt;=AH54*MIN_DIM_RATIO,IF(ROUND(P54-AY54,4)&lt;MIN_UNIT,"",ROUND(P54-AY54,4)),""))</f>
        <v/>
      </c>
      <c r="AB54" s="2" t="str">
        <f aca="false">IF(COUNT(T54:W54)=0,"",CHOOSE(MATCH(MAX(T54:W54),T54:W54,0),"Weight","Price","Size tier","Box"))</f>
        <v/>
      </c>
      <c r="AC54" s="24" t="str">
        <f aca="false">IF(K54&lt;&gt;"",K54,AZ54)</f>
        <v/>
      </c>
      <c r="AD54" s="25" t="str">
        <f aca="false">IF(OR(AB54="",AC54=""),"",ROUND(AC54*IF(K54&lt;&gt;"",1,U_LOW)*((12-PEAK_MONTHS)*MAX(T54:W54)+PEAK_MONTHS*N(INDEX(X54:AA54,MATCH(MAX(T54:W54),T54:W54,0)))),0))</f>
        <v/>
      </c>
      <c r="AE54" s="25" t="str">
        <f aca="false">IF(OR(AB54="",AC54=""),"",ROUND(AC54*IF(K54&lt;&gt;"",1,U_HIGH)*((12-PEAK_MONTHS)*MAX(T54:W54)+PEAK_MONTHS*N(INDEX(X54:AA54,MATCH(MAX(T54:W54),T54:W54,0)))),0))</f>
        <v/>
      </c>
      <c r="AF54" s="18" t="str">
        <f aca="false">IF(AD54="","",RANK(AD54,$AD$7:$AD$506))</f>
        <v/>
      </c>
      <c r="AH54" s="16" t="str">
        <f aca="false">IF(E54&lt;&gt;"",E54,IF(F54&lt;&gt;"",ROUND(F54*16,3),""))</f>
        <v/>
      </c>
      <c r="AI54" s="16" t="str">
        <f aca="false">IF(COUNT(G54:I54)&lt;3,"",ROUND(LARGE(G54:I54,1),2))</f>
        <v/>
      </c>
      <c r="AJ54" s="16" t="str">
        <f aca="false">IF(COUNT(G54:I54)&lt;3,"",ROUND(LARGE(G54:I54,2),2))</f>
        <v/>
      </c>
      <c r="AK54" s="16" t="str">
        <f aca="false">IF(COUNT(G54:I54)&lt;3,"",ROUND(SMALL(G54:I54,1),2))</f>
        <v/>
      </c>
      <c r="AL54" s="16" t="str">
        <f aca="false">IF(AI54="","",IF(AI54*AJ54*AK54&lt;DIM_MIN_CUIN,"",ROUND(AI54*AJ54*AK54/DIM_DIV*16,2)))</f>
        <v/>
      </c>
      <c r="AM54" s="18" t="str">
        <f aca="false">IF(C54="","",IF(C54&lt;BAND_LO,1,IF(C54&lt;=BAND_HI,2,3)))</f>
        <v/>
      </c>
      <c r="AN54" s="19" t="str">
        <f aca="false">IF(C54="","",IFERROR(INDEX(CAT_REF,MATCH(D54,CATS,0)),REF_DEFAULT))</f>
        <v/>
      </c>
      <c r="AO54" s="21" t="str">
        <f aca="false">IF(OR(R54="",AM54="",M54=""),"",IF(M54="Small standard",IF(R54&gt;SS_MAX,"",ROUND(INDEX(SS_FEES,SUMPRODUCT(--(SS_EDGES&lt;R54))+1,0+AM54)*(1+FUEL),4)),IF(M54="Large standard",IF(R54&gt;LS_MAX,"",ROUND(IF(R54&lt;=OVER3_FROM,INDEX(LS_FEES,SUMPRODUCT(--(LS_EDGES&lt;R54))+1,0+AM54),INDEX(OVER3_BASE,1,0+AM54)+OVER3_PER4*CEILING((R54-OVER3_FROM)/4,1))*(1+FUEL),4)),"")))</f>
        <v/>
      </c>
      <c r="AP54" s="21" t="str">
        <f aca="false">IF(OR(R54="",AM54="",M54=""),"",IF(M54="Small standard",IF(R54&gt;SS_MAX,"",ROUND(INDEX(SS_FEES,SUMPRODUCT(--(SS_EDGES&lt;R54))+1,3+AM54)*(1+FUEL),4)),IF(M54="Large standard",IF(R54&gt;LS_MAX,"",ROUND(IF(R54&lt;=OVER3_FROM,INDEX(LS_FEES,SUMPRODUCT(--(LS_EDGES&lt;R54))+1,3+AM54),INDEX(OVER3_BASE,1,3+AM54)+OVER3_PER4*CEILING((R54-OVER3_FROM)/4,1))*(1+FUEL),4)),"")))</f>
        <v/>
      </c>
      <c r="AQ54" s="21" t="str">
        <f aca="false">IF(OR(AM54="",AM54=1),"",IF(OR(N54="",(AM54-1)="",M54=""),"",IF(M54="Small standard",IF(N54&gt;SS_MAX,"",ROUND(INDEX(SS_FEES,SUMPRODUCT(--(SS_EDGES&lt;N54))+1,0+(AM54-1))*(1+FUEL),4)),IF(M54="Large standard",IF(N54&gt;LS_MAX,"",ROUND(IF(N54&lt;=OVER3_FROM,INDEX(LS_FEES,SUMPRODUCT(--(LS_EDGES&lt;N54))+1,0+(AM54-1)),INDEX(OVER3_BASE,1,0+(AM54-1))+OVER3_PER4*CEILING((N54-OVER3_FROM)/4,1))*(1+FUEL),4)),""))))</f>
        <v/>
      </c>
      <c r="AR54" s="21" t="str">
        <f aca="false">IF(OR(AM54="",AM54=1),"",IF(OR(N54="",(AM54-1)="",M54=""),"",IF(M54="Small standard",IF(N54&gt;SS_MAX,"",ROUND(INDEX(SS_FEES,SUMPRODUCT(--(SS_EDGES&lt;N54))+1,3+(AM54-1))*(1+FUEL),4)),IF(M54="Large standard",IF(N54&gt;LS_MAX,"",ROUND(IF(N54&lt;=OVER3_FROM,INDEX(LS_FEES,SUMPRODUCT(--(LS_EDGES&lt;N54))+1,3+(AM54-1)),INDEX(OVER3_BASE,1,3+(AM54-1))+OVER3_PER4*CEILING((N54-OVER3_FROM)/4,1))*(1+FUEL),4)),""))))</f>
        <v/>
      </c>
      <c r="AS54" s="21" t="str">
        <f aca="false">IF(OR(AM54="",AM54=1),"",(C54-(IF(AM54=2,BAND_LO,BAND_HI)-0.01))*(1-AN54))</f>
        <v/>
      </c>
      <c r="AT54" s="18" t="str">
        <f aca="false">IF(AI54="","",(AI54&gt;SS_L)+(AJ54&gt;SS_M)+(AK54&gt;SS_S))</f>
        <v/>
      </c>
      <c r="AU54" s="23" t="str">
        <f aca="false">IF(OR(AT54="",AT54&lt;&gt;1),"",MAX(AI54/SS_L,AJ54/SS_M,AK54/SS_S))</f>
        <v/>
      </c>
      <c r="AV54" s="21" t="str">
        <f aca="false">IF(OR(M54&lt;&gt;"Large standard",N54="",N54&gt;SS_MAX),"",IF(OR(N54="",AM54="","Small standard"=""),"",IF("Small standard"="Small standard",IF(N54&gt;SS_MAX,"",ROUND(INDEX(SS_FEES,SUMPRODUCT(--(SS_EDGES&lt;N54))+1,0+AM54)*(1+FUEL),4)),IF("Small standard"="Large standard",IF(N54&gt;LS_MAX,"",ROUND(IF(N54&lt;=OVER3_FROM,INDEX(LS_FEES,SUMPRODUCT(--(LS_EDGES&lt;N54))+1,0+AM54),INDEX(OVER3_BASE,1,0+AM54)+OVER3_PER4*CEILING((N54-OVER3_FROM)/4,1))*(1+FUEL),4)),""))))</f>
        <v/>
      </c>
      <c r="AW54" s="21" t="str">
        <f aca="false">IF(OR(M54&lt;&gt;"Large standard",N54="",N54&gt;SS_MAX),"",IF(OR(N54="",AM54="","Small standard"=""),"",IF("Small standard"="Small standard",IF(N54&gt;SS_MAX,"",ROUND(INDEX(SS_FEES,SUMPRODUCT(--(SS_EDGES&lt;N54))+1,3+AM54)*(1+FUEL),4)),IF("Small standard"="Large standard",IF(N54&gt;LS_MAX,"",ROUND(IF(N54&lt;=OVER3_FROM,INDEX(LS_FEES,SUMPRODUCT(--(LS_EDGES&lt;N54))+1,3+AM54),INDEX(OVER3_BASE,1,3+AM54)+OVER3_PER4*CEILING((N54-OVER3_FROM)/4,1))*(1+FUEL),4)),""))))</f>
        <v/>
      </c>
      <c r="AX54" s="21" t="str">
        <f aca="false">IF(OR(AL54="",AH54=""),"",IF(OR(AH54="",AM54="",M54=""),"",IF(M54="Small standard",IF(AH54&gt;SS_MAX,"",ROUND(INDEX(SS_FEES,SUMPRODUCT(--(SS_EDGES&lt;AH54))+1,0+AM54)*(1+FUEL),4)),IF(M54="Large standard",IF(AH54&gt;LS_MAX,"",ROUND(IF(AH54&lt;=OVER3_FROM,INDEX(LS_FEES,SUMPRODUCT(--(LS_EDGES&lt;AH54))+1,0+AM54),INDEX(OVER3_BASE,1,0+AM54)+OVER3_PER4*CEILING((AH54-OVER3_FROM)/4,1))*(1+FUEL),4)),""))))</f>
        <v/>
      </c>
      <c r="AY54" s="21" t="str">
        <f aca="false">IF(OR(AL54="",AH54=""),"",IF(OR(AH54="",AM54="",M54=""),"",IF(M54="Small standard",IF(AH54&gt;SS_MAX,"",ROUND(INDEX(SS_FEES,SUMPRODUCT(--(SS_EDGES&lt;AH54))+1,3+AM54)*(1+FUEL),4)),IF(M54="Large standard",IF(AH54&gt;LS_MAX,"",ROUND(IF(AH54&lt;=OVER3_FROM,INDEX(LS_FEES,SUMPRODUCT(--(LS_EDGES&lt;AH54))+1,3+AM54),INDEX(OVER3_BASE,1,3+AM54)+OVER3_PER4*CEILING((AH54-OVER3_FROM)/4,1))*(1+FUEL),4)),""))))</f>
        <v/>
      </c>
      <c r="AZ54" s="24" t="str">
        <f aca="false">IF(OR(J54="",J54&lt;1),"",ROUND(IFERROR(INDEX(CAT_SCALE,MATCH(D54,CATS,0)),UC_DEFAULT)*IF(J54&gt;=UC_KNEE,10^(UC_A-UC_B*LOG10(J54)),10^(UC_A-UC_B*LOG10(UC_KNEE))*(UC_KNEE/J54)^UC_HEXP),1))</f>
        <v/>
      </c>
    </row>
    <row r="55" customFormat="false" ht="15" hidden="false" customHeight="false" outlineLevel="0" collapsed="false">
      <c r="A55" s="10"/>
      <c r="B55" s="10"/>
      <c r="C55" s="12"/>
      <c r="D55" s="10"/>
      <c r="E55" s="10"/>
      <c r="F55" s="10"/>
      <c r="G55" s="10"/>
      <c r="H55" s="10"/>
      <c r="I55" s="10"/>
      <c r="J55" s="10"/>
      <c r="K55" s="10"/>
      <c r="L55" s="12"/>
      <c r="M55" s="2" t="str">
        <f aca="false">IF(OR(N55="",AI55=""),"",IF(AND(N55&lt;=SS_MAX,AI55&lt;=SS_L,AJ55&lt;=SS_M,AK55&lt;=SS_S),"Small standard",IF(AND(N55&lt;=LS_MAX,AI55&lt;=LS_L,AJ55&lt;=LS_M,AK55&lt;=LS_S),"Large standard","Oversize")))</f>
        <v/>
      </c>
      <c r="N55" s="16" t="str">
        <f aca="false">IF(AH55="","",IF(AL55="",AH55,MAX(AH55,AL55)))</f>
        <v/>
      </c>
      <c r="O55" s="21" t="str">
        <f aca="false">IF(OR(N55="",AM55="",M55=""),"",IF(M55="Small standard",IF(N55&gt;SS_MAX,"",ROUND(INDEX(SS_FEES,SUMPRODUCT(--(SS_EDGES&lt;N55))+1,0+AM55)*(1+FUEL),4)),IF(M55="Large standard",IF(N55&gt;LS_MAX,"",ROUND(IF(N55&lt;=OVER3_FROM,INDEX(LS_FEES,SUMPRODUCT(--(LS_EDGES&lt;N55))+1,0+AM55),INDEX(OVER3_BASE,1,0+AM55)+OVER3_PER4*CEILING((N55-OVER3_FROM)/4,1))*(1+FUEL),4)),"")))</f>
        <v/>
      </c>
      <c r="P55" s="21" t="str">
        <f aca="false">IF(OR(N55="",AM55="",M55=""),"",IF(M55="Small standard",IF(N55&gt;SS_MAX,"",ROUND(INDEX(SS_FEES,SUMPRODUCT(--(SS_EDGES&lt;N55))+1,3+AM55)*(1+FUEL),4)),IF(M55="Large standard",IF(N55&gt;LS_MAX,"",ROUND(IF(N55&lt;=OVER3_FROM,INDEX(LS_FEES,SUMPRODUCT(--(LS_EDGES&lt;N55))+1,3+AM55),INDEX(OVER3_BASE,1,3+AM55)+OVER3_PER4*CEILING((N55-OVER3_FROM)/4,1))*(1+FUEL),4)),"")))</f>
        <v/>
      </c>
      <c r="Q55" s="20" t="str">
        <f aca="true">IF(OR(L55="",O55=""),"",ROUND(L55-IF(AND(TODAY()&gt;=PEAK_FROM,TODAY()&lt;=PEAK_TO),P55,O55),2))</f>
        <v/>
      </c>
      <c r="R55" s="16" t="str">
        <f aca="false">IF(N55="","",IF(M55="Small standard",IF(SUMPRODUCT(--(SS_EDGES&lt;N55))=0,"",INDEX(SS_EDGES,SUMPRODUCT(--(SS_EDGES&lt;N55)))),IF(M55="Large standard",IF(N55&gt;OVER3_FROM,OVER3_FROM+4*(CEILING((N55-OVER3_FROM)/4,1)-1),IF(SUMPRODUCT(--(LS_EDGES&lt;N55))=0,"",INDEX(LS_EDGES,SUMPRODUCT(--(LS_EDGES&lt;N55))))),"")))</f>
        <v/>
      </c>
      <c r="S55" s="22" t="str">
        <f aca="false">IF(R55="","",ROUND(N55-R55,3))</f>
        <v/>
      </c>
      <c r="T55" s="21" t="str">
        <f aca="false">IF(OR(R55="",O55="",AO55=""),"",IF(S55&gt;MAX_SHAVE,"",IF(ROUND(O55-AO55,4)&lt;MIN_UNIT,"",ROUND(O55-AO55,4))))</f>
        <v/>
      </c>
      <c r="U55" s="21" t="str">
        <f aca="false">IF(OR(AQ55="",O55=""),"",IF(ROUND(ROUND(O55-AQ55,4)-AS55,4)&lt;=MIN_UNIT,"",ROUND(ROUND(O55-AQ55,4)-AS55,4)))</f>
        <v/>
      </c>
      <c r="V55" s="21" t="str">
        <f aca="false">IF(OR(AV55="",O55=""),"",IF(AND(AT55=1,AU55&lt;=MAX_ENV),IF(ROUND(O55-AV55,4)&lt;MIN_UNIT,"",ROUND(O55-AV55,4)),""))</f>
        <v/>
      </c>
      <c r="W55" s="21" t="str">
        <f aca="false">IF(OR(AX55="",O55=""),"",IF(AL55&gt;=AH55*MIN_DIM_RATIO,IF(ROUND(O55-AX55,4)&lt;MIN_UNIT,"",ROUND(O55-AX55,4)),""))</f>
        <v/>
      </c>
      <c r="X55" s="21" t="str">
        <f aca="false">IF(OR(R55="",P55="",AP55=""),"",IF(S55&gt;MAX_SHAVE,"",IF(ROUND(P55-AP55,4)&lt;MIN_UNIT,"",ROUND(P55-AP55,4))))</f>
        <v/>
      </c>
      <c r="Y55" s="21" t="str">
        <f aca="false">IF(OR(AR55="",P55=""),"",IF(ROUND(ROUND(P55-AR55,4)-AS55,4)&lt;=MIN_UNIT,"",ROUND(ROUND(P55-AR55,4)-AS55,4)))</f>
        <v/>
      </c>
      <c r="Z55" s="21" t="str">
        <f aca="false">IF(OR(AW55="",P55=""),"",IF(AND(AT55=1,AU55&lt;=MAX_ENV),IF(ROUND(P55-AW55,4)&lt;MIN_UNIT,"",ROUND(P55-AW55,4)),""))</f>
        <v/>
      </c>
      <c r="AA55" s="21" t="str">
        <f aca="false">IF(OR(AY55="",P55=""),"",IF(AL55&gt;=AH55*MIN_DIM_RATIO,IF(ROUND(P55-AY55,4)&lt;MIN_UNIT,"",ROUND(P55-AY55,4)),""))</f>
        <v/>
      </c>
      <c r="AB55" s="2" t="str">
        <f aca="false">IF(COUNT(T55:W55)=0,"",CHOOSE(MATCH(MAX(T55:W55),T55:W55,0),"Weight","Price","Size tier","Box"))</f>
        <v/>
      </c>
      <c r="AC55" s="24" t="str">
        <f aca="false">IF(K55&lt;&gt;"",K55,AZ55)</f>
        <v/>
      </c>
      <c r="AD55" s="25" t="str">
        <f aca="false">IF(OR(AB55="",AC55=""),"",ROUND(AC55*IF(K55&lt;&gt;"",1,U_LOW)*((12-PEAK_MONTHS)*MAX(T55:W55)+PEAK_MONTHS*N(INDEX(X55:AA55,MATCH(MAX(T55:W55),T55:W55,0)))),0))</f>
        <v/>
      </c>
      <c r="AE55" s="25" t="str">
        <f aca="false">IF(OR(AB55="",AC55=""),"",ROUND(AC55*IF(K55&lt;&gt;"",1,U_HIGH)*((12-PEAK_MONTHS)*MAX(T55:W55)+PEAK_MONTHS*N(INDEX(X55:AA55,MATCH(MAX(T55:W55),T55:W55,0)))),0))</f>
        <v/>
      </c>
      <c r="AF55" s="18" t="str">
        <f aca="false">IF(AD55="","",RANK(AD55,$AD$7:$AD$506))</f>
        <v/>
      </c>
      <c r="AH55" s="16" t="str">
        <f aca="false">IF(E55&lt;&gt;"",E55,IF(F55&lt;&gt;"",ROUND(F55*16,3),""))</f>
        <v/>
      </c>
      <c r="AI55" s="16" t="str">
        <f aca="false">IF(COUNT(G55:I55)&lt;3,"",ROUND(LARGE(G55:I55,1),2))</f>
        <v/>
      </c>
      <c r="AJ55" s="16" t="str">
        <f aca="false">IF(COUNT(G55:I55)&lt;3,"",ROUND(LARGE(G55:I55,2),2))</f>
        <v/>
      </c>
      <c r="AK55" s="16" t="str">
        <f aca="false">IF(COUNT(G55:I55)&lt;3,"",ROUND(SMALL(G55:I55,1),2))</f>
        <v/>
      </c>
      <c r="AL55" s="16" t="str">
        <f aca="false">IF(AI55="","",IF(AI55*AJ55*AK55&lt;DIM_MIN_CUIN,"",ROUND(AI55*AJ55*AK55/DIM_DIV*16,2)))</f>
        <v/>
      </c>
      <c r="AM55" s="18" t="str">
        <f aca="false">IF(C55="","",IF(C55&lt;BAND_LO,1,IF(C55&lt;=BAND_HI,2,3)))</f>
        <v/>
      </c>
      <c r="AN55" s="19" t="str">
        <f aca="false">IF(C55="","",IFERROR(INDEX(CAT_REF,MATCH(D55,CATS,0)),REF_DEFAULT))</f>
        <v/>
      </c>
      <c r="AO55" s="21" t="str">
        <f aca="false">IF(OR(R55="",AM55="",M55=""),"",IF(M55="Small standard",IF(R55&gt;SS_MAX,"",ROUND(INDEX(SS_FEES,SUMPRODUCT(--(SS_EDGES&lt;R55))+1,0+AM55)*(1+FUEL),4)),IF(M55="Large standard",IF(R55&gt;LS_MAX,"",ROUND(IF(R55&lt;=OVER3_FROM,INDEX(LS_FEES,SUMPRODUCT(--(LS_EDGES&lt;R55))+1,0+AM55),INDEX(OVER3_BASE,1,0+AM55)+OVER3_PER4*CEILING((R55-OVER3_FROM)/4,1))*(1+FUEL),4)),"")))</f>
        <v/>
      </c>
      <c r="AP55" s="21" t="str">
        <f aca="false">IF(OR(R55="",AM55="",M55=""),"",IF(M55="Small standard",IF(R55&gt;SS_MAX,"",ROUND(INDEX(SS_FEES,SUMPRODUCT(--(SS_EDGES&lt;R55))+1,3+AM55)*(1+FUEL),4)),IF(M55="Large standard",IF(R55&gt;LS_MAX,"",ROUND(IF(R55&lt;=OVER3_FROM,INDEX(LS_FEES,SUMPRODUCT(--(LS_EDGES&lt;R55))+1,3+AM55),INDEX(OVER3_BASE,1,3+AM55)+OVER3_PER4*CEILING((R55-OVER3_FROM)/4,1))*(1+FUEL),4)),"")))</f>
        <v/>
      </c>
      <c r="AQ55" s="21" t="str">
        <f aca="false">IF(OR(AM55="",AM55=1),"",IF(OR(N55="",(AM55-1)="",M55=""),"",IF(M55="Small standard",IF(N55&gt;SS_MAX,"",ROUND(INDEX(SS_FEES,SUMPRODUCT(--(SS_EDGES&lt;N55))+1,0+(AM55-1))*(1+FUEL),4)),IF(M55="Large standard",IF(N55&gt;LS_MAX,"",ROUND(IF(N55&lt;=OVER3_FROM,INDEX(LS_FEES,SUMPRODUCT(--(LS_EDGES&lt;N55))+1,0+(AM55-1)),INDEX(OVER3_BASE,1,0+(AM55-1))+OVER3_PER4*CEILING((N55-OVER3_FROM)/4,1))*(1+FUEL),4)),""))))</f>
        <v/>
      </c>
      <c r="AR55" s="21" t="str">
        <f aca="false">IF(OR(AM55="",AM55=1),"",IF(OR(N55="",(AM55-1)="",M55=""),"",IF(M55="Small standard",IF(N55&gt;SS_MAX,"",ROUND(INDEX(SS_FEES,SUMPRODUCT(--(SS_EDGES&lt;N55))+1,3+(AM55-1))*(1+FUEL),4)),IF(M55="Large standard",IF(N55&gt;LS_MAX,"",ROUND(IF(N55&lt;=OVER3_FROM,INDEX(LS_FEES,SUMPRODUCT(--(LS_EDGES&lt;N55))+1,3+(AM55-1)),INDEX(OVER3_BASE,1,3+(AM55-1))+OVER3_PER4*CEILING((N55-OVER3_FROM)/4,1))*(1+FUEL),4)),""))))</f>
        <v/>
      </c>
      <c r="AS55" s="21" t="str">
        <f aca="false">IF(OR(AM55="",AM55=1),"",(C55-(IF(AM55=2,BAND_LO,BAND_HI)-0.01))*(1-AN55))</f>
        <v/>
      </c>
      <c r="AT55" s="18" t="str">
        <f aca="false">IF(AI55="","",(AI55&gt;SS_L)+(AJ55&gt;SS_M)+(AK55&gt;SS_S))</f>
        <v/>
      </c>
      <c r="AU55" s="23" t="str">
        <f aca="false">IF(OR(AT55="",AT55&lt;&gt;1),"",MAX(AI55/SS_L,AJ55/SS_M,AK55/SS_S))</f>
        <v/>
      </c>
      <c r="AV55" s="21" t="str">
        <f aca="false">IF(OR(M55&lt;&gt;"Large standard",N55="",N55&gt;SS_MAX),"",IF(OR(N55="",AM55="","Small standard"=""),"",IF("Small standard"="Small standard",IF(N55&gt;SS_MAX,"",ROUND(INDEX(SS_FEES,SUMPRODUCT(--(SS_EDGES&lt;N55))+1,0+AM55)*(1+FUEL),4)),IF("Small standard"="Large standard",IF(N55&gt;LS_MAX,"",ROUND(IF(N55&lt;=OVER3_FROM,INDEX(LS_FEES,SUMPRODUCT(--(LS_EDGES&lt;N55))+1,0+AM55),INDEX(OVER3_BASE,1,0+AM55)+OVER3_PER4*CEILING((N55-OVER3_FROM)/4,1))*(1+FUEL),4)),""))))</f>
        <v/>
      </c>
      <c r="AW55" s="21" t="str">
        <f aca="false">IF(OR(M55&lt;&gt;"Large standard",N55="",N55&gt;SS_MAX),"",IF(OR(N55="",AM55="","Small standard"=""),"",IF("Small standard"="Small standard",IF(N55&gt;SS_MAX,"",ROUND(INDEX(SS_FEES,SUMPRODUCT(--(SS_EDGES&lt;N55))+1,3+AM55)*(1+FUEL),4)),IF("Small standard"="Large standard",IF(N55&gt;LS_MAX,"",ROUND(IF(N55&lt;=OVER3_FROM,INDEX(LS_FEES,SUMPRODUCT(--(LS_EDGES&lt;N55))+1,3+AM55),INDEX(OVER3_BASE,1,3+AM55)+OVER3_PER4*CEILING((N55-OVER3_FROM)/4,1))*(1+FUEL),4)),""))))</f>
        <v/>
      </c>
      <c r="AX55" s="21" t="str">
        <f aca="false">IF(OR(AL55="",AH55=""),"",IF(OR(AH55="",AM55="",M55=""),"",IF(M55="Small standard",IF(AH55&gt;SS_MAX,"",ROUND(INDEX(SS_FEES,SUMPRODUCT(--(SS_EDGES&lt;AH55))+1,0+AM55)*(1+FUEL),4)),IF(M55="Large standard",IF(AH55&gt;LS_MAX,"",ROUND(IF(AH55&lt;=OVER3_FROM,INDEX(LS_FEES,SUMPRODUCT(--(LS_EDGES&lt;AH55))+1,0+AM55),INDEX(OVER3_BASE,1,0+AM55)+OVER3_PER4*CEILING((AH55-OVER3_FROM)/4,1))*(1+FUEL),4)),""))))</f>
        <v/>
      </c>
      <c r="AY55" s="21" t="str">
        <f aca="false">IF(OR(AL55="",AH55=""),"",IF(OR(AH55="",AM55="",M55=""),"",IF(M55="Small standard",IF(AH55&gt;SS_MAX,"",ROUND(INDEX(SS_FEES,SUMPRODUCT(--(SS_EDGES&lt;AH55))+1,3+AM55)*(1+FUEL),4)),IF(M55="Large standard",IF(AH55&gt;LS_MAX,"",ROUND(IF(AH55&lt;=OVER3_FROM,INDEX(LS_FEES,SUMPRODUCT(--(LS_EDGES&lt;AH55))+1,3+AM55),INDEX(OVER3_BASE,1,3+AM55)+OVER3_PER4*CEILING((AH55-OVER3_FROM)/4,1))*(1+FUEL),4)),""))))</f>
        <v/>
      </c>
      <c r="AZ55" s="24" t="str">
        <f aca="false">IF(OR(J55="",J55&lt;1),"",ROUND(IFERROR(INDEX(CAT_SCALE,MATCH(D55,CATS,0)),UC_DEFAULT)*IF(J55&gt;=UC_KNEE,10^(UC_A-UC_B*LOG10(J55)),10^(UC_A-UC_B*LOG10(UC_KNEE))*(UC_KNEE/J55)^UC_HEXP),1))</f>
        <v/>
      </c>
    </row>
    <row r="56" customFormat="false" ht="15" hidden="false" customHeight="false" outlineLevel="0" collapsed="false">
      <c r="A56" s="10"/>
      <c r="B56" s="10"/>
      <c r="C56" s="12"/>
      <c r="D56" s="10"/>
      <c r="E56" s="10"/>
      <c r="F56" s="10"/>
      <c r="G56" s="10"/>
      <c r="H56" s="10"/>
      <c r="I56" s="10"/>
      <c r="J56" s="10"/>
      <c r="K56" s="10"/>
      <c r="L56" s="12"/>
      <c r="M56" s="2" t="str">
        <f aca="false">IF(OR(N56="",AI56=""),"",IF(AND(N56&lt;=SS_MAX,AI56&lt;=SS_L,AJ56&lt;=SS_M,AK56&lt;=SS_S),"Small standard",IF(AND(N56&lt;=LS_MAX,AI56&lt;=LS_L,AJ56&lt;=LS_M,AK56&lt;=LS_S),"Large standard","Oversize")))</f>
        <v/>
      </c>
      <c r="N56" s="16" t="str">
        <f aca="false">IF(AH56="","",IF(AL56="",AH56,MAX(AH56,AL56)))</f>
        <v/>
      </c>
      <c r="O56" s="21" t="str">
        <f aca="false">IF(OR(N56="",AM56="",M56=""),"",IF(M56="Small standard",IF(N56&gt;SS_MAX,"",ROUND(INDEX(SS_FEES,SUMPRODUCT(--(SS_EDGES&lt;N56))+1,0+AM56)*(1+FUEL),4)),IF(M56="Large standard",IF(N56&gt;LS_MAX,"",ROUND(IF(N56&lt;=OVER3_FROM,INDEX(LS_FEES,SUMPRODUCT(--(LS_EDGES&lt;N56))+1,0+AM56),INDEX(OVER3_BASE,1,0+AM56)+OVER3_PER4*CEILING((N56-OVER3_FROM)/4,1))*(1+FUEL),4)),"")))</f>
        <v/>
      </c>
      <c r="P56" s="21" t="str">
        <f aca="false">IF(OR(N56="",AM56="",M56=""),"",IF(M56="Small standard",IF(N56&gt;SS_MAX,"",ROUND(INDEX(SS_FEES,SUMPRODUCT(--(SS_EDGES&lt;N56))+1,3+AM56)*(1+FUEL),4)),IF(M56="Large standard",IF(N56&gt;LS_MAX,"",ROUND(IF(N56&lt;=OVER3_FROM,INDEX(LS_FEES,SUMPRODUCT(--(LS_EDGES&lt;N56))+1,3+AM56),INDEX(OVER3_BASE,1,3+AM56)+OVER3_PER4*CEILING((N56-OVER3_FROM)/4,1))*(1+FUEL),4)),"")))</f>
        <v/>
      </c>
      <c r="Q56" s="20" t="str">
        <f aca="true">IF(OR(L56="",O56=""),"",ROUND(L56-IF(AND(TODAY()&gt;=PEAK_FROM,TODAY()&lt;=PEAK_TO),P56,O56),2))</f>
        <v/>
      </c>
      <c r="R56" s="16" t="str">
        <f aca="false">IF(N56="","",IF(M56="Small standard",IF(SUMPRODUCT(--(SS_EDGES&lt;N56))=0,"",INDEX(SS_EDGES,SUMPRODUCT(--(SS_EDGES&lt;N56)))),IF(M56="Large standard",IF(N56&gt;OVER3_FROM,OVER3_FROM+4*(CEILING((N56-OVER3_FROM)/4,1)-1),IF(SUMPRODUCT(--(LS_EDGES&lt;N56))=0,"",INDEX(LS_EDGES,SUMPRODUCT(--(LS_EDGES&lt;N56))))),"")))</f>
        <v/>
      </c>
      <c r="S56" s="22" t="str">
        <f aca="false">IF(R56="","",ROUND(N56-R56,3))</f>
        <v/>
      </c>
      <c r="T56" s="21" t="str">
        <f aca="false">IF(OR(R56="",O56="",AO56=""),"",IF(S56&gt;MAX_SHAVE,"",IF(ROUND(O56-AO56,4)&lt;MIN_UNIT,"",ROUND(O56-AO56,4))))</f>
        <v/>
      </c>
      <c r="U56" s="21" t="str">
        <f aca="false">IF(OR(AQ56="",O56=""),"",IF(ROUND(ROUND(O56-AQ56,4)-AS56,4)&lt;=MIN_UNIT,"",ROUND(ROUND(O56-AQ56,4)-AS56,4)))</f>
        <v/>
      </c>
      <c r="V56" s="21" t="str">
        <f aca="false">IF(OR(AV56="",O56=""),"",IF(AND(AT56=1,AU56&lt;=MAX_ENV),IF(ROUND(O56-AV56,4)&lt;MIN_UNIT,"",ROUND(O56-AV56,4)),""))</f>
        <v/>
      </c>
      <c r="W56" s="21" t="str">
        <f aca="false">IF(OR(AX56="",O56=""),"",IF(AL56&gt;=AH56*MIN_DIM_RATIO,IF(ROUND(O56-AX56,4)&lt;MIN_UNIT,"",ROUND(O56-AX56,4)),""))</f>
        <v/>
      </c>
      <c r="X56" s="21" t="str">
        <f aca="false">IF(OR(R56="",P56="",AP56=""),"",IF(S56&gt;MAX_SHAVE,"",IF(ROUND(P56-AP56,4)&lt;MIN_UNIT,"",ROUND(P56-AP56,4))))</f>
        <v/>
      </c>
      <c r="Y56" s="21" t="str">
        <f aca="false">IF(OR(AR56="",P56=""),"",IF(ROUND(ROUND(P56-AR56,4)-AS56,4)&lt;=MIN_UNIT,"",ROUND(ROUND(P56-AR56,4)-AS56,4)))</f>
        <v/>
      </c>
      <c r="Z56" s="21" t="str">
        <f aca="false">IF(OR(AW56="",P56=""),"",IF(AND(AT56=1,AU56&lt;=MAX_ENV),IF(ROUND(P56-AW56,4)&lt;MIN_UNIT,"",ROUND(P56-AW56,4)),""))</f>
        <v/>
      </c>
      <c r="AA56" s="21" t="str">
        <f aca="false">IF(OR(AY56="",P56=""),"",IF(AL56&gt;=AH56*MIN_DIM_RATIO,IF(ROUND(P56-AY56,4)&lt;MIN_UNIT,"",ROUND(P56-AY56,4)),""))</f>
        <v/>
      </c>
      <c r="AB56" s="2" t="str">
        <f aca="false">IF(COUNT(T56:W56)=0,"",CHOOSE(MATCH(MAX(T56:W56),T56:W56,0),"Weight","Price","Size tier","Box"))</f>
        <v/>
      </c>
      <c r="AC56" s="24" t="str">
        <f aca="false">IF(K56&lt;&gt;"",K56,AZ56)</f>
        <v/>
      </c>
      <c r="AD56" s="25" t="str">
        <f aca="false">IF(OR(AB56="",AC56=""),"",ROUND(AC56*IF(K56&lt;&gt;"",1,U_LOW)*((12-PEAK_MONTHS)*MAX(T56:W56)+PEAK_MONTHS*N(INDEX(X56:AA56,MATCH(MAX(T56:W56),T56:W56,0)))),0))</f>
        <v/>
      </c>
      <c r="AE56" s="25" t="str">
        <f aca="false">IF(OR(AB56="",AC56=""),"",ROUND(AC56*IF(K56&lt;&gt;"",1,U_HIGH)*((12-PEAK_MONTHS)*MAX(T56:W56)+PEAK_MONTHS*N(INDEX(X56:AA56,MATCH(MAX(T56:W56),T56:W56,0)))),0))</f>
        <v/>
      </c>
      <c r="AF56" s="18" t="str">
        <f aca="false">IF(AD56="","",RANK(AD56,$AD$7:$AD$506))</f>
        <v/>
      </c>
      <c r="AH56" s="16" t="str">
        <f aca="false">IF(E56&lt;&gt;"",E56,IF(F56&lt;&gt;"",ROUND(F56*16,3),""))</f>
        <v/>
      </c>
      <c r="AI56" s="16" t="str">
        <f aca="false">IF(COUNT(G56:I56)&lt;3,"",ROUND(LARGE(G56:I56,1),2))</f>
        <v/>
      </c>
      <c r="AJ56" s="16" t="str">
        <f aca="false">IF(COUNT(G56:I56)&lt;3,"",ROUND(LARGE(G56:I56,2),2))</f>
        <v/>
      </c>
      <c r="AK56" s="16" t="str">
        <f aca="false">IF(COUNT(G56:I56)&lt;3,"",ROUND(SMALL(G56:I56,1),2))</f>
        <v/>
      </c>
      <c r="AL56" s="16" t="str">
        <f aca="false">IF(AI56="","",IF(AI56*AJ56*AK56&lt;DIM_MIN_CUIN,"",ROUND(AI56*AJ56*AK56/DIM_DIV*16,2)))</f>
        <v/>
      </c>
      <c r="AM56" s="18" t="str">
        <f aca="false">IF(C56="","",IF(C56&lt;BAND_LO,1,IF(C56&lt;=BAND_HI,2,3)))</f>
        <v/>
      </c>
      <c r="AN56" s="19" t="str">
        <f aca="false">IF(C56="","",IFERROR(INDEX(CAT_REF,MATCH(D56,CATS,0)),REF_DEFAULT))</f>
        <v/>
      </c>
      <c r="AO56" s="21" t="str">
        <f aca="false">IF(OR(R56="",AM56="",M56=""),"",IF(M56="Small standard",IF(R56&gt;SS_MAX,"",ROUND(INDEX(SS_FEES,SUMPRODUCT(--(SS_EDGES&lt;R56))+1,0+AM56)*(1+FUEL),4)),IF(M56="Large standard",IF(R56&gt;LS_MAX,"",ROUND(IF(R56&lt;=OVER3_FROM,INDEX(LS_FEES,SUMPRODUCT(--(LS_EDGES&lt;R56))+1,0+AM56),INDEX(OVER3_BASE,1,0+AM56)+OVER3_PER4*CEILING((R56-OVER3_FROM)/4,1))*(1+FUEL),4)),"")))</f>
        <v/>
      </c>
      <c r="AP56" s="21" t="str">
        <f aca="false">IF(OR(R56="",AM56="",M56=""),"",IF(M56="Small standard",IF(R56&gt;SS_MAX,"",ROUND(INDEX(SS_FEES,SUMPRODUCT(--(SS_EDGES&lt;R56))+1,3+AM56)*(1+FUEL),4)),IF(M56="Large standard",IF(R56&gt;LS_MAX,"",ROUND(IF(R56&lt;=OVER3_FROM,INDEX(LS_FEES,SUMPRODUCT(--(LS_EDGES&lt;R56))+1,3+AM56),INDEX(OVER3_BASE,1,3+AM56)+OVER3_PER4*CEILING((R56-OVER3_FROM)/4,1))*(1+FUEL),4)),"")))</f>
        <v/>
      </c>
      <c r="AQ56" s="21" t="str">
        <f aca="false">IF(OR(AM56="",AM56=1),"",IF(OR(N56="",(AM56-1)="",M56=""),"",IF(M56="Small standard",IF(N56&gt;SS_MAX,"",ROUND(INDEX(SS_FEES,SUMPRODUCT(--(SS_EDGES&lt;N56))+1,0+(AM56-1))*(1+FUEL),4)),IF(M56="Large standard",IF(N56&gt;LS_MAX,"",ROUND(IF(N56&lt;=OVER3_FROM,INDEX(LS_FEES,SUMPRODUCT(--(LS_EDGES&lt;N56))+1,0+(AM56-1)),INDEX(OVER3_BASE,1,0+(AM56-1))+OVER3_PER4*CEILING((N56-OVER3_FROM)/4,1))*(1+FUEL),4)),""))))</f>
        <v/>
      </c>
      <c r="AR56" s="21" t="str">
        <f aca="false">IF(OR(AM56="",AM56=1),"",IF(OR(N56="",(AM56-1)="",M56=""),"",IF(M56="Small standard",IF(N56&gt;SS_MAX,"",ROUND(INDEX(SS_FEES,SUMPRODUCT(--(SS_EDGES&lt;N56))+1,3+(AM56-1))*(1+FUEL),4)),IF(M56="Large standard",IF(N56&gt;LS_MAX,"",ROUND(IF(N56&lt;=OVER3_FROM,INDEX(LS_FEES,SUMPRODUCT(--(LS_EDGES&lt;N56))+1,3+(AM56-1)),INDEX(OVER3_BASE,1,3+(AM56-1))+OVER3_PER4*CEILING((N56-OVER3_FROM)/4,1))*(1+FUEL),4)),""))))</f>
        <v/>
      </c>
      <c r="AS56" s="21" t="str">
        <f aca="false">IF(OR(AM56="",AM56=1),"",(C56-(IF(AM56=2,BAND_LO,BAND_HI)-0.01))*(1-AN56))</f>
        <v/>
      </c>
      <c r="AT56" s="18" t="str">
        <f aca="false">IF(AI56="","",(AI56&gt;SS_L)+(AJ56&gt;SS_M)+(AK56&gt;SS_S))</f>
        <v/>
      </c>
      <c r="AU56" s="23" t="str">
        <f aca="false">IF(OR(AT56="",AT56&lt;&gt;1),"",MAX(AI56/SS_L,AJ56/SS_M,AK56/SS_S))</f>
        <v/>
      </c>
      <c r="AV56" s="21" t="str">
        <f aca="false">IF(OR(M56&lt;&gt;"Large standard",N56="",N56&gt;SS_MAX),"",IF(OR(N56="",AM56="","Small standard"=""),"",IF("Small standard"="Small standard",IF(N56&gt;SS_MAX,"",ROUND(INDEX(SS_FEES,SUMPRODUCT(--(SS_EDGES&lt;N56))+1,0+AM56)*(1+FUEL),4)),IF("Small standard"="Large standard",IF(N56&gt;LS_MAX,"",ROUND(IF(N56&lt;=OVER3_FROM,INDEX(LS_FEES,SUMPRODUCT(--(LS_EDGES&lt;N56))+1,0+AM56),INDEX(OVER3_BASE,1,0+AM56)+OVER3_PER4*CEILING((N56-OVER3_FROM)/4,1))*(1+FUEL),4)),""))))</f>
        <v/>
      </c>
      <c r="AW56" s="21" t="str">
        <f aca="false">IF(OR(M56&lt;&gt;"Large standard",N56="",N56&gt;SS_MAX),"",IF(OR(N56="",AM56="","Small standard"=""),"",IF("Small standard"="Small standard",IF(N56&gt;SS_MAX,"",ROUND(INDEX(SS_FEES,SUMPRODUCT(--(SS_EDGES&lt;N56))+1,3+AM56)*(1+FUEL),4)),IF("Small standard"="Large standard",IF(N56&gt;LS_MAX,"",ROUND(IF(N56&lt;=OVER3_FROM,INDEX(LS_FEES,SUMPRODUCT(--(LS_EDGES&lt;N56))+1,3+AM56),INDEX(OVER3_BASE,1,3+AM56)+OVER3_PER4*CEILING((N56-OVER3_FROM)/4,1))*(1+FUEL),4)),""))))</f>
        <v/>
      </c>
      <c r="AX56" s="21" t="str">
        <f aca="false">IF(OR(AL56="",AH56=""),"",IF(OR(AH56="",AM56="",M56=""),"",IF(M56="Small standard",IF(AH56&gt;SS_MAX,"",ROUND(INDEX(SS_FEES,SUMPRODUCT(--(SS_EDGES&lt;AH56))+1,0+AM56)*(1+FUEL),4)),IF(M56="Large standard",IF(AH56&gt;LS_MAX,"",ROUND(IF(AH56&lt;=OVER3_FROM,INDEX(LS_FEES,SUMPRODUCT(--(LS_EDGES&lt;AH56))+1,0+AM56),INDEX(OVER3_BASE,1,0+AM56)+OVER3_PER4*CEILING((AH56-OVER3_FROM)/4,1))*(1+FUEL),4)),""))))</f>
        <v/>
      </c>
      <c r="AY56" s="21" t="str">
        <f aca="false">IF(OR(AL56="",AH56=""),"",IF(OR(AH56="",AM56="",M56=""),"",IF(M56="Small standard",IF(AH56&gt;SS_MAX,"",ROUND(INDEX(SS_FEES,SUMPRODUCT(--(SS_EDGES&lt;AH56))+1,3+AM56)*(1+FUEL),4)),IF(M56="Large standard",IF(AH56&gt;LS_MAX,"",ROUND(IF(AH56&lt;=OVER3_FROM,INDEX(LS_FEES,SUMPRODUCT(--(LS_EDGES&lt;AH56))+1,3+AM56),INDEX(OVER3_BASE,1,3+AM56)+OVER3_PER4*CEILING((AH56-OVER3_FROM)/4,1))*(1+FUEL),4)),""))))</f>
        <v/>
      </c>
      <c r="AZ56" s="24" t="str">
        <f aca="false">IF(OR(J56="",J56&lt;1),"",ROUND(IFERROR(INDEX(CAT_SCALE,MATCH(D56,CATS,0)),UC_DEFAULT)*IF(J56&gt;=UC_KNEE,10^(UC_A-UC_B*LOG10(J56)),10^(UC_A-UC_B*LOG10(UC_KNEE))*(UC_KNEE/J56)^UC_HEXP),1))</f>
        <v/>
      </c>
    </row>
    <row r="57" customFormat="false" ht="15" hidden="false" customHeight="false" outlineLevel="0" collapsed="false">
      <c r="A57" s="10"/>
      <c r="B57" s="10"/>
      <c r="C57" s="12"/>
      <c r="D57" s="10"/>
      <c r="E57" s="10"/>
      <c r="F57" s="10"/>
      <c r="G57" s="10"/>
      <c r="H57" s="10"/>
      <c r="I57" s="10"/>
      <c r="J57" s="10"/>
      <c r="K57" s="10"/>
      <c r="L57" s="12"/>
      <c r="M57" s="2" t="str">
        <f aca="false">IF(OR(N57="",AI57=""),"",IF(AND(N57&lt;=SS_MAX,AI57&lt;=SS_L,AJ57&lt;=SS_M,AK57&lt;=SS_S),"Small standard",IF(AND(N57&lt;=LS_MAX,AI57&lt;=LS_L,AJ57&lt;=LS_M,AK57&lt;=LS_S),"Large standard","Oversize")))</f>
        <v/>
      </c>
      <c r="N57" s="16" t="str">
        <f aca="false">IF(AH57="","",IF(AL57="",AH57,MAX(AH57,AL57)))</f>
        <v/>
      </c>
      <c r="O57" s="21" t="str">
        <f aca="false">IF(OR(N57="",AM57="",M57=""),"",IF(M57="Small standard",IF(N57&gt;SS_MAX,"",ROUND(INDEX(SS_FEES,SUMPRODUCT(--(SS_EDGES&lt;N57))+1,0+AM57)*(1+FUEL),4)),IF(M57="Large standard",IF(N57&gt;LS_MAX,"",ROUND(IF(N57&lt;=OVER3_FROM,INDEX(LS_FEES,SUMPRODUCT(--(LS_EDGES&lt;N57))+1,0+AM57),INDEX(OVER3_BASE,1,0+AM57)+OVER3_PER4*CEILING((N57-OVER3_FROM)/4,1))*(1+FUEL),4)),"")))</f>
        <v/>
      </c>
      <c r="P57" s="21" t="str">
        <f aca="false">IF(OR(N57="",AM57="",M57=""),"",IF(M57="Small standard",IF(N57&gt;SS_MAX,"",ROUND(INDEX(SS_FEES,SUMPRODUCT(--(SS_EDGES&lt;N57))+1,3+AM57)*(1+FUEL),4)),IF(M57="Large standard",IF(N57&gt;LS_MAX,"",ROUND(IF(N57&lt;=OVER3_FROM,INDEX(LS_FEES,SUMPRODUCT(--(LS_EDGES&lt;N57))+1,3+AM57),INDEX(OVER3_BASE,1,3+AM57)+OVER3_PER4*CEILING((N57-OVER3_FROM)/4,1))*(1+FUEL),4)),"")))</f>
        <v/>
      </c>
      <c r="Q57" s="20" t="str">
        <f aca="true">IF(OR(L57="",O57=""),"",ROUND(L57-IF(AND(TODAY()&gt;=PEAK_FROM,TODAY()&lt;=PEAK_TO),P57,O57),2))</f>
        <v/>
      </c>
      <c r="R57" s="16" t="str">
        <f aca="false">IF(N57="","",IF(M57="Small standard",IF(SUMPRODUCT(--(SS_EDGES&lt;N57))=0,"",INDEX(SS_EDGES,SUMPRODUCT(--(SS_EDGES&lt;N57)))),IF(M57="Large standard",IF(N57&gt;OVER3_FROM,OVER3_FROM+4*(CEILING((N57-OVER3_FROM)/4,1)-1),IF(SUMPRODUCT(--(LS_EDGES&lt;N57))=0,"",INDEX(LS_EDGES,SUMPRODUCT(--(LS_EDGES&lt;N57))))),"")))</f>
        <v/>
      </c>
      <c r="S57" s="22" t="str">
        <f aca="false">IF(R57="","",ROUND(N57-R57,3))</f>
        <v/>
      </c>
      <c r="T57" s="21" t="str">
        <f aca="false">IF(OR(R57="",O57="",AO57=""),"",IF(S57&gt;MAX_SHAVE,"",IF(ROUND(O57-AO57,4)&lt;MIN_UNIT,"",ROUND(O57-AO57,4))))</f>
        <v/>
      </c>
      <c r="U57" s="21" t="str">
        <f aca="false">IF(OR(AQ57="",O57=""),"",IF(ROUND(ROUND(O57-AQ57,4)-AS57,4)&lt;=MIN_UNIT,"",ROUND(ROUND(O57-AQ57,4)-AS57,4)))</f>
        <v/>
      </c>
      <c r="V57" s="21" t="str">
        <f aca="false">IF(OR(AV57="",O57=""),"",IF(AND(AT57=1,AU57&lt;=MAX_ENV),IF(ROUND(O57-AV57,4)&lt;MIN_UNIT,"",ROUND(O57-AV57,4)),""))</f>
        <v/>
      </c>
      <c r="W57" s="21" t="str">
        <f aca="false">IF(OR(AX57="",O57=""),"",IF(AL57&gt;=AH57*MIN_DIM_RATIO,IF(ROUND(O57-AX57,4)&lt;MIN_UNIT,"",ROUND(O57-AX57,4)),""))</f>
        <v/>
      </c>
      <c r="X57" s="21" t="str">
        <f aca="false">IF(OR(R57="",P57="",AP57=""),"",IF(S57&gt;MAX_SHAVE,"",IF(ROUND(P57-AP57,4)&lt;MIN_UNIT,"",ROUND(P57-AP57,4))))</f>
        <v/>
      </c>
      <c r="Y57" s="21" t="str">
        <f aca="false">IF(OR(AR57="",P57=""),"",IF(ROUND(ROUND(P57-AR57,4)-AS57,4)&lt;=MIN_UNIT,"",ROUND(ROUND(P57-AR57,4)-AS57,4)))</f>
        <v/>
      </c>
      <c r="Z57" s="21" t="str">
        <f aca="false">IF(OR(AW57="",P57=""),"",IF(AND(AT57=1,AU57&lt;=MAX_ENV),IF(ROUND(P57-AW57,4)&lt;MIN_UNIT,"",ROUND(P57-AW57,4)),""))</f>
        <v/>
      </c>
      <c r="AA57" s="21" t="str">
        <f aca="false">IF(OR(AY57="",P57=""),"",IF(AL57&gt;=AH57*MIN_DIM_RATIO,IF(ROUND(P57-AY57,4)&lt;MIN_UNIT,"",ROUND(P57-AY57,4)),""))</f>
        <v/>
      </c>
      <c r="AB57" s="2" t="str">
        <f aca="false">IF(COUNT(T57:W57)=0,"",CHOOSE(MATCH(MAX(T57:W57),T57:W57,0),"Weight","Price","Size tier","Box"))</f>
        <v/>
      </c>
      <c r="AC57" s="24" t="str">
        <f aca="false">IF(K57&lt;&gt;"",K57,AZ57)</f>
        <v/>
      </c>
      <c r="AD57" s="25" t="str">
        <f aca="false">IF(OR(AB57="",AC57=""),"",ROUND(AC57*IF(K57&lt;&gt;"",1,U_LOW)*((12-PEAK_MONTHS)*MAX(T57:W57)+PEAK_MONTHS*N(INDEX(X57:AA57,MATCH(MAX(T57:W57),T57:W57,0)))),0))</f>
        <v/>
      </c>
      <c r="AE57" s="25" t="str">
        <f aca="false">IF(OR(AB57="",AC57=""),"",ROUND(AC57*IF(K57&lt;&gt;"",1,U_HIGH)*((12-PEAK_MONTHS)*MAX(T57:W57)+PEAK_MONTHS*N(INDEX(X57:AA57,MATCH(MAX(T57:W57),T57:W57,0)))),0))</f>
        <v/>
      </c>
      <c r="AF57" s="18" t="str">
        <f aca="false">IF(AD57="","",RANK(AD57,$AD$7:$AD$506))</f>
        <v/>
      </c>
      <c r="AH57" s="16" t="str">
        <f aca="false">IF(E57&lt;&gt;"",E57,IF(F57&lt;&gt;"",ROUND(F57*16,3),""))</f>
        <v/>
      </c>
      <c r="AI57" s="16" t="str">
        <f aca="false">IF(COUNT(G57:I57)&lt;3,"",ROUND(LARGE(G57:I57,1),2))</f>
        <v/>
      </c>
      <c r="AJ57" s="16" t="str">
        <f aca="false">IF(COUNT(G57:I57)&lt;3,"",ROUND(LARGE(G57:I57,2),2))</f>
        <v/>
      </c>
      <c r="AK57" s="16" t="str">
        <f aca="false">IF(COUNT(G57:I57)&lt;3,"",ROUND(SMALL(G57:I57,1),2))</f>
        <v/>
      </c>
      <c r="AL57" s="16" t="str">
        <f aca="false">IF(AI57="","",IF(AI57*AJ57*AK57&lt;DIM_MIN_CUIN,"",ROUND(AI57*AJ57*AK57/DIM_DIV*16,2)))</f>
        <v/>
      </c>
      <c r="AM57" s="18" t="str">
        <f aca="false">IF(C57="","",IF(C57&lt;BAND_LO,1,IF(C57&lt;=BAND_HI,2,3)))</f>
        <v/>
      </c>
      <c r="AN57" s="19" t="str">
        <f aca="false">IF(C57="","",IFERROR(INDEX(CAT_REF,MATCH(D57,CATS,0)),REF_DEFAULT))</f>
        <v/>
      </c>
      <c r="AO57" s="21" t="str">
        <f aca="false">IF(OR(R57="",AM57="",M57=""),"",IF(M57="Small standard",IF(R57&gt;SS_MAX,"",ROUND(INDEX(SS_FEES,SUMPRODUCT(--(SS_EDGES&lt;R57))+1,0+AM57)*(1+FUEL),4)),IF(M57="Large standard",IF(R57&gt;LS_MAX,"",ROUND(IF(R57&lt;=OVER3_FROM,INDEX(LS_FEES,SUMPRODUCT(--(LS_EDGES&lt;R57))+1,0+AM57),INDEX(OVER3_BASE,1,0+AM57)+OVER3_PER4*CEILING((R57-OVER3_FROM)/4,1))*(1+FUEL),4)),"")))</f>
        <v/>
      </c>
      <c r="AP57" s="21" t="str">
        <f aca="false">IF(OR(R57="",AM57="",M57=""),"",IF(M57="Small standard",IF(R57&gt;SS_MAX,"",ROUND(INDEX(SS_FEES,SUMPRODUCT(--(SS_EDGES&lt;R57))+1,3+AM57)*(1+FUEL),4)),IF(M57="Large standard",IF(R57&gt;LS_MAX,"",ROUND(IF(R57&lt;=OVER3_FROM,INDEX(LS_FEES,SUMPRODUCT(--(LS_EDGES&lt;R57))+1,3+AM57),INDEX(OVER3_BASE,1,3+AM57)+OVER3_PER4*CEILING((R57-OVER3_FROM)/4,1))*(1+FUEL),4)),"")))</f>
        <v/>
      </c>
      <c r="AQ57" s="21" t="str">
        <f aca="false">IF(OR(AM57="",AM57=1),"",IF(OR(N57="",(AM57-1)="",M57=""),"",IF(M57="Small standard",IF(N57&gt;SS_MAX,"",ROUND(INDEX(SS_FEES,SUMPRODUCT(--(SS_EDGES&lt;N57))+1,0+(AM57-1))*(1+FUEL),4)),IF(M57="Large standard",IF(N57&gt;LS_MAX,"",ROUND(IF(N57&lt;=OVER3_FROM,INDEX(LS_FEES,SUMPRODUCT(--(LS_EDGES&lt;N57))+1,0+(AM57-1)),INDEX(OVER3_BASE,1,0+(AM57-1))+OVER3_PER4*CEILING((N57-OVER3_FROM)/4,1))*(1+FUEL),4)),""))))</f>
        <v/>
      </c>
      <c r="AR57" s="21" t="str">
        <f aca="false">IF(OR(AM57="",AM57=1),"",IF(OR(N57="",(AM57-1)="",M57=""),"",IF(M57="Small standard",IF(N57&gt;SS_MAX,"",ROUND(INDEX(SS_FEES,SUMPRODUCT(--(SS_EDGES&lt;N57))+1,3+(AM57-1))*(1+FUEL),4)),IF(M57="Large standard",IF(N57&gt;LS_MAX,"",ROUND(IF(N57&lt;=OVER3_FROM,INDEX(LS_FEES,SUMPRODUCT(--(LS_EDGES&lt;N57))+1,3+(AM57-1)),INDEX(OVER3_BASE,1,3+(AM57-1))+OVER3_PER4*CEILING((N57-OVER3_FROM)/4,1))*(1+FUEL),4)),""))))</f>
        <v/>
      </c>
      <c r="AS57" s="21" t="str">
        <f aca="false">IF(OR(AM57="",AM57=1),"",(C57-(IF(AM57=2,BAND_LO,BAND_HI)-0.01))*(1-AN57))</f>
        <v/>
      </c>
      <c r="AT57" s="18" t="str">
        <f aca="false">IF(AI57="","",(AI57&gt;SS_L)+(AJ57&gt;SS_M)+(AK57&gt;SS_S))</f>
        <v/>
      </c>
      <c r="AU57" s="23" t="str">
        <f aca="false">IF(OR(AT57="",AT57&lt;&gt;1),"",MAX(AI57/SS_L,AJ57/SS_M,AK57/SS_S))</f>
        <v/>
      </c>
      <c r="AV57" s="21" t="str">
        <f aca="false">IF(OR(M57&lt;&gt;"Large standard",N57="",N57&gt;SS_MAX),"",IF(OR(N57="",AM57="","Small standard"=""),"",IF("Small standard"="Small standard",IF(N57&gt;SS_MAX,"",ROUND(INDEX(SS_FEES,SUMPRODUCT(--(SS_EDGES&lt;N57))+1,0+AM57)*(1+FUEL),4)),IF("Small standard"="Large standard",IF(N57&gt;LS_MAX,"",ROUND(IF(N57&lt;=OVER3_FROM,INDEX(LS_FEES,SUMPRODUCT(--(LS_EDGES&lt;N57))+1,0+AM57),INDEX(OVER3_BASE,1,0+AM57)+OVER3_PER4*CEILING((N57-OVER3_FROM)/4,1))*(1+FUEL),4)),""))))</f>
        <v/>
      </c>
      <c r="AW57" s="21" t="str">
        <f aca="false">IF(OR(M57&lt;&gt;"Large standard",N57="",N57&gt;SS_MAX),"",IF(OR(N57="",AM57="","Small standard"=""),"",IF("Small standard"="Small standard",IF(N57&gt;SS_MAX,"",ROUND(INDEX(SS_FEES,SUMPRODUCT(--(SS_EDGES&lt;N57))+1,3+AM57)*(1+FUEL),4)),IF("Small standard"="Large standard",IF(N57&gt;LS_MAX,"",ROUND(IF(N57&lt;=OVER3_FROM,INDEX(LS_FEES,SUMPRODUCT(--(LS_EDGES&lt;N57))+1,3+AM57),INDEX(OVER3_BASE,1,3+AM57)+OVER3_PER4*CEILING((N57-OVER3_FROM)/4,1))*(1+FUEL),4)),""))))</f>
        <v/>
      </c>
      <c r="AX57" s="21" t="str">
        <f aca="false">IF(OR(AL57="",AH57=""),"",IF(OR(AH57="",AM57="",M57=""),"",IF(M57="Small standard",IF(AH57&gt;SS_MAX,"",ROUND(INDEX(SS_FEES,SUMPRODUCT(--(SS_EDGES&lt;AH57))+1,0+AM57)*(1+FUEL),4)),IF(M57="Large standard",IF(AH57&gt;LS_MAX,"",ROUND(IF(AH57&lt;=OVER3_FROM,INDEX(LS_FEES,SUMPRODUCT(--(LS_EDGES&lt;AH57))+1,0+AM57),INDEX(OVER3_BASE,1,0+AM57)+OVER3_PER4*CEILING((AH57-OVER3_FROM)/4,1))*(1+FUEL),4)),""))))</f>
        <v/>
      </c>
      <c r="AY57" s="21" t="str">
        <f aca="false">IF(OR(AL57="",AH57=""),"",IF(OR(AH57="",AM57="",M57=""),"",IF(M57="Small standard",IF(AH57&gt;SS_MAX,"",ROUND(INDEX(SS_FEES,SUMPRODUCT(--(SS_EDGES&lt;AH57))+1,3+AM57)*(1+FUEL),4)),IF(M57="Large standard",IF(AH57&gt;LS_MAX,"",ROUND(IF(AH57&lt;=OVER3_FROM,INDEX(LS_FEES,SUMPRODUCT(--(LS_EDGES&lt;AH57))+1,3+AM57),INDEX(OVER3_BASE,1,3+AM57)+OVER3_PER4*CEILING((AH57-OVER3_FROM)/4,1))*(1+FUEL),4)),""))))</f>
        <v/>
      </c>
      <c r="AZ57" s="24" t="str">
        <f aca="false">IF(OR(J57="",J57&lt;1),"",ROUND(IFERROR(INDEX(CAT_SCALE,MATCH(D57,CATS,0)),UC_DEFAULT)*IF(J57&gt;=UC_KNEE,10^(UC_A-UC_B*LOG10(J57)),10^(UC_A-UC_B*LOG10(UC_KNEE))*(UC_KNEE/J57)^UC_HEXP),1))</f>
        <v/>
      </c>
    </row>
    <row r="58" customFormat="false" ht="15" hidden="false" customHeight="false" outlineLevel="0" collapsed="false">
      <c r="A58" s="10"/>
      <c r="B58" s="10"/>
      <c r="C58" s="12"/>
      <c r="D58" s="10"/>
      <c r="E58" s="10"/>
      <c r="F58" s="10"/>
      <c r="G58" s="10"/>
      <c r="H58" s="10"/>
      <c r="I58" s="10"/>
      <c r="J58" s="10"/>
      <c r="K58" s="10"/>
      <c r="L58" s="12"/>
      <c r="M58" s="2" t="str">
        <f aca="false">IF(OR(N58="",AI58=""),"",IF(AND(N58&lt;=SS_MAX,AI58&lt;=SS_L,AJ58&lt;=SS_M,AK58&lt;=SS_S),"Small standard",IF(AND(N58&lt;=LS_MAX,AI58&lt;=LS_L,AJ58&lt;=LS_M,AK58&lt;=LS_S),"Large standard","Oversize")))</f>
        <v/>
      </c>
      <c r="N58" s="16" t="str">
        <f aca="false">IF(AH58="","",IF(AL58="",AH58,MAX(AH58,AL58)))</f>
        <v/>
      </c>
      <c r="O58" s="21" t="str">
        <f aca="false">IF(OR(N58="",AM58="",M58=""),"",IF(M58="Small standard",IF(N58&gt;SS_MAX,"",ROUND(INDEX(SS_FEES,SUMPRODUCT(--(SS_EDGES&lt;N58))+1,0+AM58)*(1+FUEL),4)),IF(M58="Large standard",IF(N58&gt;LS_MAX,"",ROUND(IF(N58&lt;=OVER3_FROM,INDEX(LS_FEES,SUMPRODUCT(--(LS_EDGES&lt;N58))+1,0+AM58),INDEX(OVER3_BASE,1,0+AM58)+OVER3_PER4*CEILING((N58-OVER3_FROM)/4,1))*(1+FUEL),4)),"")))</f>
        <v/>
      </c>
      <c r="P58" s="21" t="str">
        <f aca="false">IF(OR(N58="",AM58="",M58=""),"",IF(M58="Small standard",IF(N58&gt;SS_MAX,"",ROUND(INDEX(SS_FEES,SUMPRODUCT(--(SS_EDGES&lt;N58))+1,3+AM58)*(1+FUEL),4)),IF(M58="Large standard",IF(N58&gt;LS_MAX,"",ROUND(IF(N58&lt;=OVER3_FROM,INDEX(LS_FEES,SUMPRODUCT(--(LS_EDGES&lt;N58))+1,3+AM58),INDEX(OVER3_BASE,1,3+AM58)+OVER3_PER4*CEILING((N58-OVER3_FROM)/4,1))*(1+FUEL),4)),"")))</f>
        <v/>
      </c>
      <c r="Q58" s="20" t="str">
        <f aca="true">IF(OR(L58="",O58=""),"",ROUND(L58-IF(AND(TODAY()&gt;=PEAK_FROM,TODAY()&lt;=PEAK_TO),P58,O58),2))</f>
        <v/>
      </c>
      <c r="R58" s="16" t="str">
        <f aca="false">IF(N58="","",IF(M58="Small standard",IF(SUMPRODUCT(--(SS_EDGES&lt;N58))=0,"",INDEX(SS_EDGES,SUMPRODUCT(--(SS_EDGES&lt;N58)))),IF(M58="Large standard",IF(N58&gt;OVER3_FROM,OVER3_FROM+4*(CEILING((N58-OVER3_FROM)/4,1)-1),IF(SUMPRODUCT(--(LS_EDGES&lt;N58))=0,"",INDEX(LS_EDGES,SUMPRODUCT(--(LS_EDGES&lt;N58))))),"")))</f>
        <v/>
      </c>
      <c r="S58" s="22" t="str">
        <f aca="false">IF(R58="","",ROUND(N58-R58,3))</f>
        <v/>
      </c>
      <c r="T58" s="21" t="str">
        <f aca="false">IF(OR(R58="",O58="",AO58=""),"",IF(S58&gt;MAX_SHAVE,"",IF(ROUND(O58-AO58,4)&lt;MIN_UNIT,"",ROUND(O58-AO58,4))))</f>
        <v/>
      </c>
      <c r="U58" s="21" t="str">
        <f aca="false">IF(OR(AQ58="",O58=""),"",IF(ROUND(ROUND(O58-AQ58,4)-AS58,4)&lt;=MIN_UNIT,"",ROUND(ROUND(O58-AQ58,4)-AS58,4)))</f>
        <v/>
      </c>
      <c r="V58" s="21" t="str">
        <f aca="false">IF(OR(AV58="",O58=""),"",IF(AND(AT58=1,AU58&lt;=MAX_ENV),IF(ROUND(O58-AV58,4)&lt;MIN_UNIT,"",ROUND(O58-AV58,4)),""))</f>
        <v/>
      </c>
      <c r="W58" s="21" t="str">
        <f aca="false">IF(OR(AX58="",O58=""),"",IF(AL58&gt;=AH58*MIN_DIM_RATIO,IF(ROUND(O58-AX58,4)&lt;MIN_UNIT,"",ROUND(O58-AX58,4)),""))</f>
        <v/>
      </c>
      <c r="X58" s="21" t="str">
        <f aca="false">IF(OR(R58="",P58="",AP58=""),"",IF(S58&gt;MAX_SHAVE,"",IF(ROUND(P58-AP58,4)&lt;MIN_UNIT,"",ROUND(P58-AP58,4))))</f>
        <v/>
      </c>
      <c r="Y58" s="21" t="str">
        <f aca="false">IF(OR(AR58="",P58=""),"",IF(ROUND(ROUND(P58-AR58,4)-AS58,4)&lt;=MIN_UNIT,"",ROUND(ROUND(P58-AR58,4)-AS58,4)))</f>
        <v/>
      </c>
      <c r="Z58" s="21" t="str">
        <f aca="false">IF(OR(AW58="",P58=""),"",IF(AND(AT58=1,AU58&lt;=MAX_ENV),IF(ROUND(P58-AW58,4)&lt;MIN_UNIT,"",ROUND(P58-AW58,4)),""))</f>
        <v/>
      </c>
      <c r="AA58" s="21" t="str">
        <f aca="false">IF(OR(AY58="",P58=""),"",IF(AL58&gt;=AH58*MIN_DIM_RATIO,IF(ROUND(P58-AY58,4)&lt;MIN_UNIT,"",ROUND(P58-AY58,4)),""))</f>
        <v/>
      </c>
      <c r="AB58" s="2" t="str">
        <f aca="false">IF(COUNT(T58:W58)=0,"",CHOOSE(MATCH(MAX(T58:W58),T58:W58,0),"Weight","Price","Size tier","Box"))</f>
        <v/>
      </c>
      <c r="AC58" s="24" t="str">
        <f aca="false">IF(K58&lt;&gt;"",K58,AZ58)</f>
        <v/>
      </c>
      <c r="AD58" s="25" t="str">
        <f aca="false">IF(OR(AB58="",AC58=""),"",ROUND(AC58*IF(K58&lt;&gt;"",1,U_LOW)*((12-PEAK_MONTHS)*MAX(T58:W58)+PEAK_MONTHS*N(INDEX(X58:AA58,MATCH(MAX(T58:W58),T58:W58,0)))),0))</f>
        <v/>
      </c>
      <c r="AE58" s="25" t="str">
        <f aca="false">IF(OR(AB58="",AC58=""),"",ROUND(AC58*IF(K58&lt;&gt;"",1,U_HIGH)*((12-PEAK_MONTHS)*MAX(T58:W58)+PEAK_MONTHS*N(INDEX(X58:AA58,MATCH(MAX(T58:W58),T58:W58,0)))),0))</f>
        <v/>
      </c>
      <c r="AF58" s="18" t="str">
        <f aca="false">IF(AD58="","",RANK(AD58,$AD$7:$AD$506))</f>
        <v/>
      </c>
      <c r="AH58" s="16" t="str">
        <f aca="false">IF(E58&lt;&gt;"",E58,IF(F58&lt;&gt;"",ROUND(F58*16,3),""))</f>
        <v/>
      </c>
      <c r="AI58" s="16" t="str">
        <f aca="false">IF(COUNT(G58:I58)&lt;3,"",ROUND(LARGE(G58:I58,1),2))</f>
        <v/>
      </c>
      <c r="AJ58" s="16" t="str">
        <f aca="false">IF(COUNT(G58:I58)&lt;3,"",ROUND(LARGE(G58:I58,2),2))</f>
        <v/>
      </c>
      <c r="AK58" s="16" t="str">
        <f aca="false">IF(COUNT(G58:I58)&lt;3,"",ROUND(SMALL(G58:I58,1),2))</f>
        <v/>
      </c>
      <c r="AL58" s="16" t="str">
        <f aca="false">IF(AI58="","",IF(AI58*AJ58*AK58&lt;DIM_MIN_CUIN,"",ROUND(AI58*AJ58*AK58/DIM_DIV*16,2)))</f>
        <v/>
      </c>
      <c r="AM58" s="18" t="str">
        <f aca="false">IF(C58="","",IF(C58&lt;BAND_LO,1,IF(C58&lt;=BAND_HI,2,3)))</f>
        <v/>
      </c>
      <c r="AN58" s="19" t="str">
        <f aca="false">IF(C58="","",IFERROR(INDEX(CAT_REF,MATCH(D58,CATS,0)),REF_DEFAULT))</f>
        <v/>
      </c>
      <c r="AO58" s="21" t="str">
        <f aca="false">IF(OR(R58="",AM58="",M58=""),"",IF(M58="Small standard",IF(R58&gt;SS_MAX,"",ROUND(INDEX(SS_FEES,SUMPRODUCT(--(SS_EDGES&lt;R58))+1,0+AM58)*(1+FUEL),4)),IF(M58="Large standard",IF(R58&gt;LS_MAX,"",ROUND(IF(R58&lt;=OVER3_FROM,INDEX(LS_FEES,SUMPRODUCT(--(LS_EDGES&lt;R58))+1,0+AM58),INDEX(OVER3_BASE,1,0+AM58)+OVER3_PER4*CEILING((R58-OVER3_FROM)/4,1))*(1+FUEL),4)),"")))</f>
        <v/>
      </c>
      <c r="AP58" s="21" t="str">
        <f aca="false">IF(OR(R58="",AM58="",M58=""),"",IF(M58="Small standard",IF(R58&gt;SS_MAX,"",ROUND(INDEX(SS_FEES,SUMPRODUCT(--(SS_EDGES&lt;R58))+1,3+AM58)*(1+FUEL),4)),IF(M58="Large standard",IF(R58&gt;LS_MAX,"",ROUND(IF(R58&lt;=OVER3_FROM,INDEX(LS_FEES,SUMPRODUCT(--(LS_EDGES&lt;R58))+1,3+AM58),INDEX(OVER3_BASE,1,3+AM58)+OVER3_PER4*CEILING((R58-OVER3_FROM)/4,1))*(1+FUEL),4)),"")))</f>
        <v/>
      </c>
      <c r="AQ58" s="21" t="str">
        <f aca="false">IF(OR(AM58="",AM58=1),"",IF(OR(N58="",(AM58-1)="",M58=""),"",IF(M58="Small standard",IF(N58&gt;SS_MAX,"",ROUND(INDEX(SS_FEES,SUMPRODUCT(--(SS_EDGES&lt;N58))+1,0+(AM58-1))*(1+FUEL),4)),IF(M58="Large standard",IF(N58&gt;LS_MAX,"",ROUND(IF(N58&lt;=OVER3_FROM,INDEX(LS_FEES,SUMPRODUCT(--(LS_EDGES&lt;N58))+1,0+(AM58-1)),INDEX(OVER3_BASE,1,0+(AM58-1))+OVER3_PER4*CEILING((N58-OVER3_FROM)/4,1))*(1+FUEL),4)),""))))</f>
        <v/>
      </c>
      <c r="AR58" s="21" t="str">
        <f aca="false">IF(OR(AM58="",AM58=1),"",IF(OR(N58="",(AM58-1)="",M58=""),"",IF(M58="Small standard",IF(N58&gt;SS_MAX,"",ROUND(INDEX(SS_FEES,SUMPRODUCT(--(SS_EDGES&lt;N58))+1,3+(AM58-1))*(1+FUEL),4)),IF(M58="Large standard",IF(N58&gt;LS_MAX,"",ROUND(IF(N58&lt;=OVER3_FROM,INDEX(LS_FEES,SUMPRODUCT(--(LS_EDGES&lt;N58))+1,3+(AM58-1)),INDEX(OVER3_BASE,1,3+(AM58-1))+OVER3_PER4*CEILING((N58-OVER3_FROM)/4,1))*(1+FUEL),4)),""))))</f>
        <v/>
      </c>
      <c r="AS58" s="21" t="str">
        <f aca="false">IF(OR(AM58="",AM58=1),"",(C58-(IF(AM58=2,BAND_LO,BAND_HI)-0.01))*(1-AN58))</f>
        <v/>
      </c>
      <c r="AT58" s="18" t="str">
        <f aca="false">IF(AI58="","",(AI58&gt;SS_L)+(AJ58&gt;SS_M)+(AK58&gt;SS_S))</f>
        <v/>
      </c>
      <c r="AU58" s="23" t="str">
        <f aca="false">IF(OR(AT58="",AT58&lt;&gt;1),"",MAX(AI58/SS_L,AJ58/SS_M,AK58/SS_S))</f>
        <v/>
      </c>
      <c r="AV58" s="21" t="str">
        <f aca="false">IF(OR(M58&lt;&gt;"Large standard",N58="",N58&gt;SS_MAX),"",IF(OR(N58="",AM58="","Small standard"=""),"",IF("Small standard"="Small standard",IF(N58&gt;SS_MAX,"",ROUND(INDEX(SS_FEES,SUMPRODUCT(--(SS_EDGES&lt;N58))+1,0+AM58)*(1+FUEL),4)),IF("Small standard"="Large standard",IF(N58&gt;LS_MAX,"",ROUND(IF(N58&lt;=OVER3_FROM,INDEX(LS_FEES,SUMPRODUCT(--(LS_EDGES&lt;N58))+1,0+AM58),INDEX(OVER3_BASE,1,0+AM58)+OVER3_PER4*CEILING((N58-OVER3_FROM)/4,1))*(1+FUEL),4)),""))))</f>
        <v/>
      </c>
      <c r="AW58" s="21" t="str">
        <f aca="false">IF(OR(M58&lt;&gt;"Large standard",N58="",N58&gt;SS_MAX),"",IF(OR(N58="",AM58="","Small standard"=""),"",IF("Small standard"="Small standard",IF(N58&gt;SS_MAX,"",ROUND(INDEX(SS_FEES,SUMPRODUCT(--(SS_EDGES&lt;N58))+1,3+AM58)*(1+FUEL),4)),IF("Small standard"="Large standard",IF(N58&gt;LS_MAX,"",ROUND(IF(N58&lt;=OVER3_FROM,INDEX(LS_FEES,SUMPRODUCT(--(LS_EDGES&lt;N58))+1,3+AM58),INDEX(OVER3_BASE,1,3+AM58)+OVER3_PER4*CEILING((N58-OVER3_FROM)/4,1))*(1+FUEL),4)),""))))</f>
        <v/>
      </c>
      <c r="AX58" s="21" t="str">
        <f aca="false">IF(OR(AL58="",AH58=""),"",IF(OR(AH58="",AM58="",M58=""),"",IF(M58="Small standard",IF(AH58&gt;SS_MAX,"",ROUND(INDEX(SS_FEES,SUMPRODUCT(--(SS_EDGES&lt;AH58))+1,0+AM58)*(1+FUEL),4)),IF(M58="Large standard",IF(AH58&gt;LS_MAX,"",ROUND(IF(AH58&lt;=OVER3_FROM,INDEX(LS_FEES,SUMPRODUCT(--(LS_EDGES&lt;AH58))+1,0+AM58),INDEX(OVER3_BASE,1,0+AM58)+OVER3_PER4*CEILING((AH58-OVER3_FROM)/4,1))*(1+FUEL),4)),""))))</f>
        <v/>
      </c>
      <c r="AY58" s="21" t="str">
        <f aca="false">IF(OR(AL58="",AH58=""),"",IF(OR(AH58="",AM58="",M58=""),"",IF(M58="Small standard",IF(AH58&gt;SS_MAX,"",ROUND(INDEX(SS_FEES,SUMPRODUCT(--(SS_EDGES&lt;AH58))+1,3+AM58)*(1+FUEL),4)),IF(M58="Large standard",IF(AH58&gt;LS_MAX,"",ROUND(IF(AH58&lt;=OVER3_FROM,INDEX(LS_FEES,SUMPRODUCT(--(LS_EDGES&lt;AH58))+1,3+AM58),INDEX(OVER3_BASE,1,3+AM58)+OVER3_PER4*CEILING((AH58-OVER3_FROM)/4,1))*(1+FUEL),4)),""))))</f>
        <v/>
      </c>
      <c r="AZ58" s="24" t="str">
        <f aca="false">IF(OR(J58="",J58&lt;1),"",ROUND(IFERROR(INDEX(CAT_SCALE,MATCH(D58,CATS,0)),UC_DEFAULT)*IF(J58&gt;=UC_KNEE,10^(UC_A-UC_B*LOG10(J58)),10^(UC_A-UC_B*LOG10(UC_KNEE))*(UC_KNEE/J58)^UC_HEXP),1))</f>
        <v/>
      </c>
    </row>
    <row r="59" customFormat="false" ht="15" hidden="false" customHeight="false" outlineLevel="0" collapsed="false">
      <c r="A59" s="10"/>
      <c r="B59" s="10"/>
      <c r="C59" s="12"/>
      <c r="D59" s="10"/>
      <c r="E59" s="10"/>
      <c r="F59" s="10"/>
      <c r="G59" s="10"/>
      <c r="H59" s="10"/>
      <c r="I59" s="10"/>
      <c r="J59" s="10"/>
      <c r="K59" s="10"/>
      <c r="L59" s="12"/>
      <c r="M59" s="2" t="str">
        <f aca="false">IF(OR(N59="",AI59=""),"",IF(AND(N59&lt;=SS_MAX,AI59&lt;=SS_L,AJ59&lt;=SS_M,AK59&lt;=SS_S),"Small standard",IF(AND(N59&lt;=LS_MAX,AI59&lt;=LS_L,AJ59&lt;=LS_M,AK59&lt;=LS_S),"Large standard","Oversize")))</f>
        <v/>
      </c>
      <c r="N59" s="16" t="str">
        <f aca="false">IF(AH59="","",IF(AL59="",AH59,MAX(AH59,AL59)))</f>
        <v/>
      </c>
      <c r="O59" s="21" t="str">
        <f aca="false">IF(OR(N59="",AM59="",M59=""),"",IF(M59="Small standard",IF(N59&gt;SS_MAX,"",ROUND(INDEX(SS_FEES,SUMPRODUCT(--(SS_EDGES&lt;N59))+1,0+AM59)*(1+FUEL),4)),IF(M59="Large standard",IF(N59&gt;LS_MAX,"",ROUND(IF(N59&lt;=OVER3_FROM,INDEX(LS_FEES,SUMPRODUCT(--(LS_EDGES&lt;N59))+1,0+AM59),INDEX(OVER3_BASE,1,0+AM59)+OVER3_PER4*CEILING((N59-OVER3_FROM)/4,1))*(1+FUEL),4)),"")))</f>
        <v/>
      </c>
      <c r="P59" s="21" t="str">
        <f aca="false">IF(OR(N59="",AM59="",M59=""),"",IF(M59="Small standard",IF(N59&gt;SS_MAX,"",ROUND(INDEX(SS_FEES,SUMPRODUCT(--(SS_EDGES&lt;N59))+1,3+AM59)*(1+FUEL),4)),IF(M59="Large standard",IF(N59&gt;LS_MAX,"",ROUND(IF(N59&lt;=OVER3_FROM,INDEX(LS_FEES,SUMPRODUCT(--(LS_EDGES&lt;N59))+1,3+AM59),INDEX(OVER3_BASE,1,3+AM59)+OVER3_PER4*CEILING((N59-OVER3_FROM)/4,1))*(1+FUEL),4)),"")))</f>
        <v/>
      </c>
      <c r="Q59" s="20" t="str">
        <f aca="true">IF(OR(L59="",O59=""),"",ROUND(L59-IF(AND(TODAY()&gt;=PEAK_FROM,TODAY()&lt;=PEAK_TO),P59,O59),2))</f>
        <v/>
      </c>
      <c r="R59" s="16" t="str">
        <f aca="false">IF(N59="","",IF(M59="Small standard",IF(SUMPRODUCT(--(SS_EDGES&lt;N59))=0,"",INDEX(SS_EDGES,SUMPRODUCT(--(SS_EDGES&lt;N59)))),IF(M59="Large standard",IF(N59&gt;OVER3_FROM,OVER3_FROM+4*(CEILING((N59-OVER3_FROM)/4,1)-1),IF(SUMPRODUCT(--(LS_EDGES&lt;N59))=0,"",INDEX(LS_EDGES,SUMPRODUCT(--(LS_EDGES&lt;N59))))),"")))</f>
        <v/>
      </c>
      <c r="S59" s="22" t="str">
        <f aca="false">IF(R59="","",ROUND(N59-R59,3))</f>
        <v/>
      </c>
      <c r="T59" s="21" t="str">
        <f aca="false">IF(OR(R59="",O59="",AO59=""),"",IF(S59&gt;MAX_SHAVE,"",IF(ROUND(O59-AO59,4)&lt;MIN_UNIT,"",ROUND(O59-AO59,4))))</f>
        <v/>
      </c>
      <c r="U59" s="21" t="str">
        <f aca="false">IF(OR(AQ59="",O59=""),"",IF(ROUND(ROUND(O59-AQ59,4)-AS59,4)&lt;=MIN_UNIT,"",ROUND(ROUND(O59-AQ59,4)-AS59,4)))</f>
        <v/>
      </c>
      <c r="V59" s="21" t="str">
        <f aca="false">IF(OR(AV59="",O59=""),"",IF(AND(AT59=1,AU59&lt;=MAX_ENV),IF(ROUND(O59-AV59,4)&lt;MIN_UNIT,"",ROUND(O59-AV59,4)),""))</f>
        <v/>
      </c>
      <c r="W59" s="21" t="str">
        <f aca="false">IF(OR(AX59="",O59=""),"",IF(AL59&gt;=AH59*MIN_DIM_RATIO,IF(ROUND(O59-AX59,4)&lt;MIN_UNIT,"",ROUND(O59-AX59,4)),""))</f>
        <v/>
      </c>
      <c r="X59" s="21" t="str">
        <f aca="false">IF(OR(R59="",P59="",AP59=""),"",IF(S59&gt;MAX_SHAVE,"",IF(ROUND(P59-AP59,4)&lt;MIN_UNIT,"",ROUND(P59-AP59,4))))</f>
        <v/>
      </c>
      <c r="Y59" s="21" t="str">
        <f aca="false">IF(OR(AR59="",P59=""),"",IF(ROUND(ROUND(P59-AR59,4)-AS59,4)&lt;=MIN_UNIT,"",ROUND(ROUND(P59-AR59,4)-AS59,4)))</f>
        <v/>
      </c>
      <c r="Z59" s="21" t="str">
        <f aca="false">IF(OR(AW59="",P59=""),"",IF(AND(AT59=1,AU59&lt;=MAX_ENV),IF(ROUND(P59-AW59,4)&lt;MIN_UNIT,"",ROUND(P59-AW59,4)),""))</f>
        <v/>
      </c>
      <c r="AA59" s="21" t="str">
        <f aca="false">IF(OR(AY59="",P59=""),"",IF(AL59&gt;=AH59*MIN_DIM_RATIO,IF(ROUND(P59-AY59,4)&lt;MIN_UNIT,"",ROUND(P59-AY59,4)),""))</f>
        <v/>
      </c>
      <c r="AB59" s="2" t="str">
        <f aca="false">IF(COUNT(T59:W59)=0,"",CHOOSE(MATCH(MAX(T59:W59),T59:W59,0),"Weight","Price","Size tier","Box"))</f>
        <v/>
      </c>
      <c r="AC59" s="24" t="str">
        <f aca="false">IF(K59&lt;&gt;"",K59,AZ59)</f>
        <v/>
      </c>
      <c r="AD59" s="25" t="str">
        <f aca="false">IF(OR(AB59="",AC59=""),"",ROUND(AC59*IF(K59&lt;&gt;"",1,U_LOW)*((12-PEAK_MONTHS)*MAX(T59:W59)+PEAK_MONTHS*N(INDEX(X59:AA59,MATCH(MAX(T59:W59),T59:W59,0)))),0))</f>
        <v/>
      </c>
      <c r="AE59" s="25" t="str">
        <f aca="false">IF(OR(AB59="",AC59=""),"",ROUND(AC59*IF(K59&lt;&gt;"",1,U_HIGH)*((12-PEAK_MONTHS)*MAX(T59:W59)+PEAK_MONTHS*N(INDEX(X59:AA59,MATCH(MAX(T59:W59),T59:W59,0)))),0))</f>
        <v/>
      </c>
      <c r="AF59" s="18" t="str">
        <f aca="false">IF(AD59="","",RANK(AD59,$AD$7:$AD$506))</f>
        <v/>
      </c>
      <c r="AH59" s="16" t="str">
        <f aca="false">IF(E59&lt;&gt;"",E59,IF(F59&lt;&gt;"",ROUND(F59*16,3),""))</f>
        <v/>
      </c>
      <c r="AI59" s="16" t="str">
        <f aca="false">IF(COUNT(G59:I59)&lt;3,"",ROUND(LARGE(G59:I59,1),2))</f>
        <v/>
      </c>
      <c r="AJ59" s="16" t="str">
        <f aca="false">IF(COUNT(G59:I59)&lt;3,"",ROUND(LARGE(G59:I59,2),2))</f>
        <v/>
      </c>
      <c r="AK59" s="16" t="str">
        <f aca="false">IF(COUNT(G59:I59)&lt;3,"",ROUND(SMALL(G59:I59,1),2))</f>
        <v/>
      </c>
      <c r="AL59" s="16" t="str">
        <f aca="false">IF(AI59="","",IF(AI59*AJ59*AK59&lt;DIM_MIN_CUIN,"",ROUND(AI59*AJ59*AK59/DIM_DIV*16,2)))</f>
        <v/>
      </c>
      <c r="AM59" s="18" t="str">
        <f aca="false">IF(C59="","",IF(C59&lt;BAND_LO,1,IF(C59&lt;=BAND_HI,2,3)))</f>
        <v/>
      </c>
      <c r="AN59" s="19" t="str">
        <f aca="false">IF(C59="","",IFERROR(INDEX(CAT_REF,MATCH(D59,CATS,0)),REF_DEFAULT))</f>
        <v/>
      </c>
      <c r="AO59" s="21" t="str">
        <f aca="false">IF(OR(R59="",AM59="",M59=""),"",IF(M59="Small standard",IF(R59&gt;SS_MAX,"",ROUND(INDEX(SS_FEES,SUMPRODUCT(--(SS_EDGES&lt;R59))+1,0+AM59)*(1+FUEL),4)),IF(M59="Large standard",IF(R59&gt;LS_MAX,"",ROUND(IF(R59&lt;=OVER3_FROM,INDEX(LS_FEES,SUMPRODUCT(--(LS_EDGES&lt;R59))+1,0+AM59),INDEX(OVER3_BASE,1,0+AM59)+OVER3_PER4*CEILING((R59-OVER3_FROM)/4,1))*(1+FUEL),4)),"")))</f>
        <v/>
      </c>
      <c r="AP59" s="21" t="str">
        <f aca="false">IF(OR(R59="",AM59="",M59=""),"",IF(M59="Small standard",IF(R59&gt;SS_MAX,"",ROUND(INDEX(SS_FEES,SUMPRODUCT(--(SS_EDGES&lt;R59))+1,3+AM59)*(1+FUEL),4)),IF(M59="Large standard",IF(R59&gt;LS_MAX,"",ROUND(IF(R59&lt;=OVER3_FROM,INDEX(LS_FEES,SUMPRODUCT(--(LS_EDGES&lt;R59))+1,3+AM59),INDEX(OVER3_BASE,1,3+AM59)+OVER3_PER4*CEILING((R59-OVER3_FROM)/4,1))*(1+FUEL),4)),"")))</f>
        <v/>
      </c>
      <c r="AQ59" s="21" t="str">
        <f aca="false">IF(OR(AM59="",AM59=1),"",IF(OR(N59="",(AM59-1)="",M59=""),"",IF(M59="Small standard",IF(N59&gt;SS_MAX,"",ROUND(INDEX(SS_FEES,SUMPRODUCT(--(SS_EDGES&lt;N59))+1,0+(AM59-1))*(1+FUEL),4)),IF(M59="Large standard",IF(N59&gt;LS_MAX,"",ROUND(IF(N59&lt;=OVER3_FROM,INDEX(LS_FEES,SUMPRODUCT(--(LS_EDGES&lt;N59))+1,0+(AM59-1)),INDEX(OVER3_BASE,1,0+(AM59-1))+OVER3_PER4*CEILING((N59-OVER3_FROM)/4,1))*(1+FUEL),4)),""))))</f>
        <v/>
      </c>
      <c r="AR59" s="21" t="str">
        <f aca="false">IF(OR(AM59="",AM59=1),"",IF(OR(N59="",(AM59-1)="",M59=""),"",IF(M59="Small standard",IF(N59&gt;SS_MAX,"",ROUND(INDEX(SS_FEES,SUMPRODUCT(--(SS_EDGES&lt;N59))+1,3+(AM59-1))*(1+FUEL),4)),IF(M59="Large standard",IF(N59&gt;LS_MAX,"",ROUND(IF(N59&lt;=OVER3_FROM,INDEX(LS_FEES,SUMPRODUCT(--(LS_EDGES&lt;N59))+1,3+(AM59-1)),INDEX(OVER3_BASE,1,3+(AM59-1))+OVER3_PER4*CEILING((N59-OVER3_FROM)/4,1))*(1+FUEL),4)),""))))</f>
        <v/>
      </c>
      <c r="AS59" s="21" t="str">
        <f aca="false">IF(OR(AM59="",AM59=1),"",(C59-(IF(AM59=2,BAND_LO,BAND_HI)-0.01))*(1-AN59))</f>
        <v/>
      </c>
      <c r="AT59" s="18" t="str">
        <f aca="false">IF(AI59="","",(AI59&gt;SS_L)+(AJ59&gt;SS_M)+(AK59&gt;SS_S))</f>
        <v/>
      </c>
      <c r="AU59" s="23" t="str">
        <f aca="false">IF(OR(AT59="",AT59&lt;&gt;1),"",MAX(AI59/SS_L,AJ59/SS_M,AK59/SS_S))</f>
        <v/>
      </c>
      <c r="AV59" s="21" t="str">
        <f aca="false">IF(OR(M59&lt;&gt;"Large standard",N59="",N59&gt;SS_MAX),"",IF(OR(N59="",AM59="","Small standard"=""),"",IF("Small standard"="Small standard",IF(N59&gt;SS_MAX,"",ROUND(INDEX(SS_FEES,SUMPRODUCT(--(SS_EDGES&lt;N59))+1,0+AM59)*(1+FUEL),4)),IF("Small standard"="Large standard",IF(N59&gt;LS_MAX,"",ROUND(IF(N59&lt;=OVER3_FROM,INDEX(LS_FEES,SUMPRODUCT(--(LS_EDGES&lt;N59))+1,0+AM59),INDEX(OVER3_BASE,1,0+AM59)+OVER3_PER4*CEILING((N59-OVER3_FROM)/4,1))*(1+FUEL),4)),""))))</f>
        <v/>
      </c>
      <c r="AW59" s="21" t="str">
        <f aca="false">IF(OR(M59&lt;&gt;"Large standard",N59="",N59&gt;SS_MAX),"",IF(OR(N59="",AM59="","Small standard"=""),"",IF("Small standard"="Small standard",IF(N59&gt;SS_MAX,"",ROUND(INDEX(SS_FEES,SUMPRODUCT(--(SS_EDGES&lt;N59))+1,3+AM59)*(1+FUEL),4)),IF("Small standard"="Large standard",IF(N59&gt;LS_MAX,"",ROUND(IF(N59&lt;=OVER3_FROM,INDEX(LS_FEES,SUMPRODUCT(--(LS_EDGES&lt;N59))+1,3+AM59),INDEX(OVER3_BASE,1,3+AM59)+OVER3_PER4*CEILING((N59-OVER3_FROM)/4,1))*(1+FUEL),4)),""))))</f>
        <v/>
      </c>
      <c r="AX59" s="21" t="str">
        <f aca="false">IF(OR(AL59="",AH59=""),"",IF(OR(AH59="",AM59="",M59=""),"",IF(M59="Small standard",IF(AH59&gt;SS_MAX,"",ROUND(INDEX(SS_FEES,SUMPRODUCT(--(SS_EDGES&lt;AH59))+1,0+AM59)*(1+FUEL),4)),IF(M59="Large standard",IF(AH59&gt;LS_MAX,"",ROUND(IF(AH59&lt;=OVER3_FROM,INDEX(LS_FEES,SUMPRODUCT(--(LS_EDGES&lt;AH59))+1,0+AM59),INDEX(OVER3_BASE,1,0+AM59)+OVER3_PER4*CEILING((AH59-OVER3_FROM)/4,1))*(1+FUEL),4)),""))))</f>
        <v/>
      </c>
      <c r="AY59" s="21" t="str">
        <f aca="false">IF(OR(AL59="",AH59=""),"",IF(OR(AH59="",AM59="",M59=""),"",IF(M59="Small standard",IF(AH59&gt;SS_MAX,"",ROUND(INDEX(SS_FEES,SUMPRODUCT(--(SS_EDGES&lt;AH59))+1,3+AM59)*(1+FUEL),4)),IF(M59="Large standard",IF(AH59&gt;LS_MAX,"",ROUND(IF(AH59&lt;=OVER3_FROM,INDEX(LS_FEES,SUMPRODUCT(--(LS_EDGES&lt;AH59))+1,3+AM59),INDEX(OVER3_BASE,1,3+AM59)+OVER3_PER4*CEILING((AH59-OVER3_FROM)/4,1))*(1+FUEL),4)),""))))</f>
        <v/>
      </c>
      <c r="AZ59" s="24" t="str">
        <f aca="false">IF(OR(J59="",J59&lt;1),"",ROUND(IFERROR(INDEX(CAT_SCALE,MATCH(D59,CATS,0)),UC_DEFAULT)*IF(J59&gt;=UC_KNEE,10^(UC_A-UC_B*LOG10(J59)),10^(UC_A-UC_B*LOG10(UC_KNEE))*(UC_KNEE/J59)^UC_HEXP),1))</f>
        <v/>
      </c>
    </row>
    <row r="60" customFormat="false" ht="15" hidden="false" customHeight="false" outlineLevel="0" collapsed="false">
      <c r="A60" s="10"/>
      <c r="B60" s="10"/>
      <c r="C60" s="12"/>
      <c r="D60" s="10"/>
      <c r="E60" s="10"/>
      <c r="F60" s="10"/>
      <c r="G60" s="10"/>
      <c r="H60" s="10"/>
      <c r="I60" s="10"/>
      <c r="J60" s="10"/>
      <c r="K60" s="10"/>
      <c r="L60" s="12"/>
      <c r="M60" s="2" t="str">
        <f aca="false">IF(OR(N60="",AI60=""),"",IF(AND(N60&lt;=SS_MAX,AI60&lt;=SS_L,AJ60&lt;=SS_M,AK60&lt;=SS_S),"Small standard",IF(AND(N60&lt;=LS_MAX,AI60&lt;=LS_L,AJ60&lt;=LS_M,AK60&lt;=LS_S),"Large standard","Oversize")))</f>
        <v/>
      </c>
      <c r="N60" s="16" t="str">
        <f aca="false">IF(AH60="","",IF(AL60="",AH60,MAX(AH60,AL60)))</f>
        <v/>
      </c>
      <c r="O60" s="21" t="str">
        <f aca="false">IF(OR(N60="",AM60="",M60=""),"",IF(M60="Small standard",IF(N60&gt;SS_MAX,"",ROUND(INDEX(SS_FEES,SUMPRODUCT(--(SS_EDGES&lt;N60))+1,0+AM60)*(1+FUEL),4)),IF(M60="Large standard",IF(N60&gt;LS_MAX,"",ROUND(IF(N60&lt;=OVER3_FROM,INDEX(LS_FEES,SUMPRODUCT(--(LS_EDGES&lt;N60))+1,0+AM60),INDEX(OVER3_BASE,1,0+AM60)+OVER3_PER4*CEILING((N60-OVER3_FROM)/4,1))*(1+FUEL),4)),"")))</f>
        <v/>
      </c>
      <c r="P60" s="21" t="str">
        <f aca="false">IF(OR(N60="",AM60="",M60=""),"",IF(M60="Small standard",IF(N60&gt;SS_MAX,"",ROUND(INDEX(SS_FEES,SUMPRODUCT(--(SS_EDGES&lt;N60))+1,3+AM60)*(1+FUEL),4)),IF(M60="Large standard",IF(N60&gt;LS_MAX,"",ROUND(IF(N60&lt;=OVER3_FROM,INDEX(LS_FEES,SUMPRODUCT(--(LS_EDGES&lt;N60))+1,3+AM60),INDEX(OVER3_BASE,1,3+AM60)+OVER3_PER4*CEILING((N60-OVER3_FROM)/4,1))*(1+FUEL),4)),"")))</f>
        <v/>
      </c>
      <c r="Q60" s="20" t="str">
        <f aca="true">IF(OR(L60="",O60=""),"",ROUND(L60-IF(AND(TODAY()&gt;=PEAK_FROM,TODAY()&lt;=PEAK_TO),P60,O60),2))</f>
        <v/>
      </c>
      <c r="R60" s="16" t="str">
        <f aca="false">IF(N60="","",IF(M60="Small standard",IF(SUMPRODUCT(--(SS_EDGES&lt;N60))=0,"",INDEX(SS_EDGES,SUMPRODUCT(--(SS_EDGES&lt;N60)))),IF(M60="Large standard",IF(N60&gt;OVER3_FROM,OVER3_FROM+4*(CEILING((N60-OVER3_FROM)/4,1)-1),IF(SUMPRODUCT(--(LS_EDGES&lt;N60))=0,"",INDEX(LS_EDGES,SUMPRODUCT(--(LS_EDGES&lt;N60))))),"")))</f>
        <v/>
      </c>
      <c r="S60" s="22" t="str">
        <f aca="false">IF(R60="","",ROUND(N60-R60,3))</f>
        <v/>
      </c>
      <c r="T60" s="21" t="str">
        <f aca="false">IF(OR(R60="",O60="",AO60=""),"",IF(S60&gt;MAX_SHAVE,"",IF(ROUND(O60-AO60,4)&lt;MIN_UNIT,"",ROUND(O60-AO60,4))))</f>
        <v/>
      </c>
      <c r="U60" s="21" t="str">
        <f aca="false">IF(OR(AQ60="",O60=""),"",IF(ROUND(ROUND(O60-AQ60,4)-AS60,4)&lt;=MIN_UNIT,"",ROUND(ROUND(O60-AQ60,4)-AS60,4)))</f>
        <v/>
      </c>
      <c r="V60" s="21" t="str">
        <f aca="false">IF(OR(AV60="",O60=""),"",IF(AND(AT60=1,AU60&lt;=MAX_ENV),IF(ROUND(O60-AV60,4)&lt;MIN_UNIT,"",ROUND(O60-AV60,4)),""))</f>
        <v/>
      </c>
      <c r="W60" s="21" t="str">
        <f aca="false">IF(OR(AX60="",O60=""),"",IF(AL60&gt;=AH60*MIN_DIM_RATIO,IF(ROUND(O60-AX60,4)&lt;MIN_UNIT,"",ROUND(O60-AX60,4)),""))</f>
        <v/>
      </c>
      <c r="X60" s="21" t="str">
        <f aca="false">IF(OR(R60="",P60="",AP60=""),"",IF(S60&gt;MAX_SHAVE,"",IF(ROUND(P60-AP60,4)&lt;MIN_UNIT,"",ROUND(P60-AP60,4))))</f>
        <v/>
      </c>
      <c r="Y60" s="21" t="str">
        <f aca="false">IF(OR(AR60="",P60=""),"",IF(ROUND(ROUND(P60-AR60,4)-AS60,4)&lt;=MIN_UNIT,"",ROUND(ROUND(P60-AR60,4)-AS60,4)))</f>
        <v/>
      </c>
      <c r="Z60" s="21" t="str">
        <f aca="false">IF(OR(AW60="",P60=""),"",IF(AND(AT60=1,AU60&lt;=MAX_ENV),IF(ROUND(P60-AW60,4)&lt;MIN_UNIT,"",ROUND(P60-AW60,4)),""))</f>
        <v/>
      </c>
      <c r="AA60" s="21" t="str">
        <f aca="false">IF(OR(AY60="",P60=""),"",IF(AL60&gt;=AH60*MIN_DIM_RATIO,IF(ROUND(P60-AY60,4)&lt;MIN_UNIT,"",ROUND(P60-AY60,4)),""))</f>
        <v/>
      </c>
      <c r="AB60" s="2" t="str">
        <f aca="false">IF(COUNT(T60:W60)=0,"",CHOOSE(MATCH(MAX(T60:W60),T60:W60,0),"Weight","Price","Size tier","Box"))</f>
        <v/>
      </c>
      <c r="AC60" s="24" t="str">
        <f aca="false">IF(K60&lt;&gt;"",K60,AZ60)</f>
        <v/>
      </c>
      <c r="AD60" s="25" t="str">
        <f aca="false">IF(OR(AB60="",AC60=""),"",ROUND(AC60*IF(K60&lt;&gt;"",1,U_LOW)*((12-PEAK_MONTHS)*MAX(T60:W60)+PEAK_MONTHS*N(INDEX(X60:AA60,MATCH(MAX(T60:W60),T60:W60,0)))),0))</f>
        <v/>
      </c>
      <c r="AE60" s="25" t="str">
        <f aca="false">IF(OR(AB60="",AC60=""),"",ROUND(AC60*IF(K60&lt;&gt;"",1,U_HIGH)*((12-PEAK_MONTHS)*MAX(T60:W60)+PEAK_MONTHS*N(INDEX(X60:AA60,MATCH(MAX(T60:W60),T60:W60,0)))),0))</f>
        <v/>
      </c>
      <c r="AF60" s="18" t="str">
        <f aca="false">IF(AD60="","",RANK(AD60,$AD$7:$AD$506))</f>
        <v/>
      </c>
      <c r="AH60" s="16" t="str">
        <f aca="false">IF(E60&lt;&gt;"",E60,IF(F60&lt;&gt;"",ROUND(F60*16,3),""))</f>
        <v/>
      </c>
      <c r="AI60" s="16" t="str">
        <f aca="false">IF(COUNT(G60:I60)&lt;3,"",ROUND(LARGE(G60:I60,1),2))</f>
        <v/>
      </c>
      <c r="AJ60" s="16" t="str">
        <f aca="false">IF(COUNT(G60:I60)&lt;3,"",ROUND(LARGE(G60:I60,2),2))</f>
        <v/>
      </c>
      <c r="AK60" s="16" t="str">
        <f aca="false">IF(COUNT(G60:I60)&lt;3,"",ROUND(SMALL(G60:I60,1),2))</f>
        <v/>
      </c>
      <c r="AL60" s="16" t="str">
        <f aca="false">IF(AI60="","",IF(AI60*AJ60*AK60&lt;DIM_MIN_CUIN,"",ROUND(AI60*AJ60*AK60/DIM_DIV*16,2)))</f>
        <v/>
      </c>
      <c r="AM60" s="18" t="str">
        <f aca="false">IF(C60="","",IF(C60&lt;BAND_LO,1,IF(C60&lt;=BAND_HI,2,3)))</f>
        <v/>
      </c>
      <c r="AN60" s="19" t="str">
        <f aca="false">IF(C60="","",IFERROR(INDEX(CAT_REF,MATCH(D60,CATS,0)),REF_DEFAULT))</f>
        <v/>
      </c>
      <c r="AO60" s="21" t="str">
        <f aca="false">IF(OR(R60="",AM60="",M60=""),"",IF(M60="Small standard",IF(R60&gt;SS_MAX,"",ROUND(INDEX(SS_FEES,SUMPRODUCT(--(SS_EDGES&lt;R60))+1,0+AM60)*(1+FUEL),4)),IF(M60="Large standard",IF(R60&gt;LS_MAX,"",ROUND(IF(R60&lt;=OVER3_FROM,INDEX(LS_FEES,SUMPRODUCT(--(LS_EDGES&lt;R60))+1,0+AM60),INDEX(OVER3_BASE,1,0+AM60)+OVER3_PER4*CEILING((R60-OVER3_FROM)/4,1))*(1+FUEL),4)),"")))</f>
        <v/>
      </c>
      <c r="AP60" s="21" t="str">
        <f aca="false">IF(OR(R60="",AM60="",M60=""),"",IF(M60="Small standard",IF(R60&gt;SS_MAX,"",ROUND(INDEX(SS_FEES,SUMPRODUCT(--(SS_EDGES&lt;R60))+1,3+AM60)*(1+FUEL),4)),IF(M60="Large standard",IF(R60&gt;LS_MAX,"",ROUND(IF(R60&lt;=OVER3_FROM,INDEX(LS_FEES,SUMPRODUCT(--(LS_EDGES&lt;R60))+1,3+AM60),INDEX(OVER3_BASE,1,3+AM60)+OVER3_PER4*CEILING((R60-OVER3_FROM)/4,1))*(1+FUEL),4)),"")))</f>
        <v/>
      </c>
      <c r="AQ60" s="21" t="str">
        <f aca="false">IF(OR(AM60="",AM60=1),"",IF(OR(N60="",(AM60-1)="",M60=""),"",IF(M60="Small standard",IF(N60&gt;SS_MAX,"",ROUND(INDEX(SS_FEES,SUMPRODUCT(--(SS_EDGES&lt;N60))+1,0+(AM60-1))*(1+FUEL),4)),IF(M60="Large standard",IF(N60&gt;LS_MAX,"",ROUND(IF(N60&lt;=OVER3_FROM,INDEX(LS_FEES,SUMPRODUCT(--(LS_EDGES&lt;N60))+1,0+(AM60-1)),INDEX(OVER3_BASE,1,0+(AM60-1))+OVER3_PER4*CEILING((N60-OVER3_FROM)/4,1))*(1+FUEL),4)),""))))</f>
        <v/>
      </c>
      <c r="AR60" s="21" t="str">
        <f aca="false">IF(OR(AM60="",AM60=1),"",IF(OR(N60="",(AM60-1)="",M60=""),"",IF(M60="Small standard",IF(N60&gt;SS_MAX,"",ROUND(INDEX(SS_FEES,SUMPRODUCT(--(SS_EDGES&lt;N60))+1,3+(AM60-1))*(1+FUEL),4)),IF(M60="Large standard",IF(N60&gt;LS_MAX,"",ROUND(IF(N60&lt;=OVER3_FROM,INDEX(LS_FEES,SUMPRODUCT(--(LS_EDGES&lt;N60))+1,3+(AM60-1)),INDEX(OVER3_BASE,1,3+(AM60-1))+OVER3_PER4*CEILING((N60-OVER3_FROM)/4,1))*(1+FUEL),4)),""))))</f>
        <v/>
      </c>
      <c r="AS60" s="21" t="str">
        <f aca="false">IF(OR(AM60="",AM60=1),"",(C60-(IF(AM60=2,BAND_LO,BAND_HI)-0.01))*(1-AN60))</f>
        <v/>
      </c>
      <c r="AT60" s="18" t="str">
        <f aca="false">IF(AI60="","",(AI60&gt;SS_L)+(AJ60&gt;SS_M)+(AK60&gt;SS_S))</f>
        <v/>
      </c>
      <c r="AU60" s="23" t="str">
        <f aca="false">IF(OR(AT60="",AT60&lt;&gt;1),"",MAX(AI60/SS_L,AJ60/SS_M,AK60/SS_S))</f>
        <v/>
      </c>
      <c r="AV60" s="21" t="str">
        <f aca="false">IF(OR(M60&lt;&gt;"Large standard",N60="",N60&gt;SS_MAX),"",IF(OR(N60="",AM60="","Small standard"=""),"",IF("Small standard"="Small standard",IF(N60&gt;SS_MAX,"",ROUND(INDEX(SS_FEES,SUMPRODUCT(--(SS_EDGES&lt;N60))+1,0+AM60)*(1+FUEL),4)),IF("Small standard"="Large standard",IF(N60&gt;LS_MAX,"",ROUND(IF(N60&lt;=OVER3_FROM,INDEX(LS_FEES,SUMPRODUCT(--(LS_EDGES&lt;N60))+1,0+AM60),INDEX(OVER3_BASE,1,0+AM60)+OVER3_PER4*CEILING((N60-OVER3_FROM)/4,1))*(1+FUEL),4)),""))))</f>
        <v/>
      </c>
      <c r="AW60" s="21" t="str">
        <f aca="false">IF(OR(M60&lt;&gt;"Large standard",N60="",N60&gt;SS_MAX),"",IF(OR(N60="",AM60="","Small standard"=""),"",IF("Small standard"="Small standard",IF(N60&gt;SS_MAX,"",ROUND(INDEX(SS_FEES,SUMPRODUCT(--(SS_EDGES&lt;N60))+1,3+AM60)*(1+FUEL),4)),IF("Small standard"="Large standard",IF(N60&gt;LS_MAX,"",ROUND(IF(N60&lt;=OVER3_FROM,INDEX(LS_FEES,SUMPRODUCT(--(LS_EDGES&lt;N60))+1,3+AM60),INDEX(OVER3_BASE,1,3+AM60)+OVER3_PER4*CEILING((N60-OVER3_FROM)/4,1))*(1+FUEL),4)),""))))</f>
        <v/>
      </c>
      <c r="AX60" s="21" t="str">
        <f aca="false">IF(OR(AL60="",AH60=""),"",IF(OR(AH60="",AM60="",M60=""),"",IF(M60="Small standard",IF(AH60&gt;SS_MAX,"",ROUND(INDEX(SS_FEES,SUMPRODUCT(--(SS_EDGES&lt;AH60))+1,0+AM60)*(1+FUEL),4)),IF(M60="Large standard",IF(AH60&gt;LS_MAX,"",ROUND(IF(AH60&lt;=OVER3_FROM,INDEX(LS_FEES,SUMPRODUCT(--(LS_EDGES&lt;AH60))+1,0+AM60),INDEX(OVER3_BASE,1,0+AM60)+OVER3_PER4*CEILING((AH60-OVER3_FROM)/4,1))*(1+FUEL),4)),""))))</f>
        <v/>
      </c>
      <c r="AY60" s="21" t="str">
        <f aca="false">IF(OR(AL60="",AH60=""),"",IF(OR(AH60="",AM60="",M60=""),"",IF(M60="Small standard",IF(AH60&gt;SS_MAX,"",ROUND(INDEX(SS_FEES,SUMPRODUCT(--(SS_EDGES&lt;AH60))+1,3+AM60)*(1+FUEL),4)),IF(M60="Large standard",IF(AH60&gt;LS_MAX,"",ROUND(IF(AH60&lt;=OVER3_FROM,INDEX(LS_FEES,SUMPRODUCT(--(LS_EDGES&lt;AH60))+1,3+AM60),INDEX(OVER3_BASE,1,3+AM60)+OVER3_PER4*CEILING((AH60-OVER3_FROM)/4,1))*(1+FUEL),4)),""))))</f>
        <v/>
      </c>
      <c r="AZ60" s="24" t="str">
        <f aca="false">IF(OR(J60="",J60&lt;1),"",ROUND(IFERROR(INDEX(CAT_SCALE,MATCH(D60,CATS,0)),UC_DEFAULT)*IF(J60&gt;=UC_KNEE,10^(UC_A-UC_B*LOG10(J60)),10^(UC_A-UC_B*LOG10(UC_KNEE))*(UC_KNEE/J60)^UC_HEXP),1))</f>
        <v/>
      </c>
    </row>
    <row r="61" customFormat="false" ht="15" hidden="false" customHeight="false" outlineLevel="0" collapsed="false">
      <c r="A61" s="10"/>
      <c r="B61" s="10"/>
      <c r="C61" s="12"/>
      <c r="D61" s="10"/>
      <c r="E61" s="10"/>
      <c r="F61" s="10"/>
      <c r="G61" s="10"/>
      <c r="H61" s="10"/>
      <c r="I61" s="10"/>
      <c r="J61" s="10"/>
      <c r="K61" s="10"/>
      <c r="L61" s="12"/>
      <c r="M61" s="2" t="str">
        <f aca="false">IF(OR(N61="",AI61=""),"",IF(AND(N61&lt;=SS_MAX,AI61&lt;=SS_L,AJ61&lt;=SS_M,AK61&lt;=SS_S),"Small standard",IF(AND(N61&lt;=LS_MAX,AI61&lt;=LS_L,AJ61&lt;=LS_M,AK61&lt;=LS_S),"Large standard","Oversize")))</f>
        <v/>
      </c>
      <c r="N61" s="16" t="str">
        <f aca="false">IF(AH61="","",IF(AL61="",AH61,MAX(AH61,AL61)))</f>
        <v/>
      </c>
      <c r="O61" s="21" t="str">
        <f aca="false">IF(OR(N61="",AM61="",M61=""),"",IF(M61="Small standard",IF(N61&gt;SS_MAX,"",ROUND(INDEX(SS_FEES,SUMPRODUCT(--(SS_EDGES&lt;N61))+1,0+AM61)*(1+FUEL),4)),IF(M61="Large standard",IF(N61&gt;LS_MAX,"",ROUND(IF(N61&lt;=OVER3_FROM,INDEX(LS_FEES,SUMPRODUCT(--(LS_EDGES&lt;N61))+1,0+AM61),INDEX(OVER3_BASE,1,0+AM61)+OVER3_PER4*CEILING((N61-OVER3_FROM)/4,1))*(1+FUEL),4)),"")))</f>
        <v/>
      </c>
      <c r="P61" s="21" t="str">
        <f aca="false">IF(OR(N61="",AM61="",M61=""),"",IF(M61="Small standard",IF(N61&gt;SS_MAX,"",ROUND(INDEX(SS_FEES,SUMPRODUCT(--(SS_EDGES&lt;N61))+1,3+AM61)*(1+FUEL),4)),IF(M61="Large standard",IF(N61&gt;LS_MAX,"",ROUND(IF(N61&lt;=OVER3_FROM,INDEX(LS_FEES,SUMPRODUCT(--(LS_EDGES&lt;N61))+1,3+AM61),INDEX(OVER3_BASE,1,3+AM61)+OVER3_PER4*CEILING((N61-OVER3_FROM)/4,1))*(1+FUEL),4)),"")))</f>
        <v/>
      </c>
      <c r="Q61" s="20" t="str">
        <f aca="true">IF(OR(L61="",O61=""),"",ROUND(L61-IF(AND(TODAY()&gt;=PEAK_FROM,TODAY()&lt;=PEAK_TO),P61,O61),2))</f>
        <v/>
      </c>
      <c r="R61" s="16" t="str">
        <f aca="false">IF(N61="","",IF(M61="Small standard",IF(SUMPRODUCT(--(SS_EDGES&lt;N61))=0,"",INDEX(SS_EDGES,SUMPRODUCT(--(SS_EDGES&lt;N61)))),IF(M61="Large standard",IF(N61&gt;OVER3_FROM,OVER3_FROM+4*(CEILING((N61-OVER3_FROM)/4,1)-1),IF(SUMPRODUCT(--(LS_EDGES&lt;N61))=0,"",INDEX(LS_EDGES,SUMPRODUCT(--(LS_EDGES&lt;N61))))),"")))</f>
        <v/>
      </c>
      <c r="S61" s="22" t="str">
        <f aca="false">IF(R61="","",ROUND(N61-R61,3))</f>
        <v/>
      </c>
      <c r="T61" s="21" t="str">
        <f aca="false">IF(OR(R61="",O61="",AO61=""),"",IF(S61&gt;MAX_SHAVE,"",IF(ROUND(O61-AO61,4)&lt;MIN_UNIT,"",ROUND(O61-AO61,4))))</f>
        <v/>
      </c>
      <c r="U61" s="21" t="str">
        <f aca="false">IF(OR(AQ61="",O61=""),"",IF(ROUND(ROUND(O61-AQ61,4)-AS61,4)&lt;=MIN_UNIT,"",ROUND(ROUND(O61-AQ61,4)-AS61,4)))</f>
        <v/>
      </c>
      <c r="V61" s="21" t="str">
        <f aca="false">IF(OR(AV61="",O61=""),"",IF(AND(AT61=1,AU61&lt;=MAX_ENV),IF(ROUND(O61-AV61,4)&lt;MIN_UNIT,"",ROUND(O61-AV61,4)),""))</f>
        <v/>
      </c>
      <c r="W61" s="21" t="str">
        <f aca="false">IF(OR(AX61="",O61=""),"",IF(AL61&gt;=AH61*MIN_DIM_RATIO,IF(ROUND(O61-AX61,4)&lt;MIN_UNIT,"",ROUND(O61-AX61,4)),""))</f>
        <v/>
      </c>
      <c r="X61" s="21" t="str">
        <f aca="false">IF(OR(R61="",P61="",AP61=""),"",IF(S61&gt;MAX_SHAVE,"",IF(ROUND(P61-AP61,4)&lt;MIN_UNIT,"",ROUND(P61-AP61,4))))</f>
        <v/>
      </c>
      <c r="Y61" s="21" t="str">
        <f aca="false">IF(OR(AR61="",P61=""),"",IF(ROUND(ROUND(P61-AR61,4)-AS61,4)&lt;=MIN_UNIT,"",ROUND(ROUND(P61-AR61,4)-AS61,4)))</f>
        <v/>
      </c>
      <c r="Z61" s="21" t="str">
        <f aca="false">IF(OR(AW61="",P61=""),"",IF(AND(AT61=1,AU61&lt;=MAX_ENV),IF(ROUND(P61-AW61,4)&lt;MIN_UNIT,"",ROUND(P61-AW61,4)),""))</f>
        <v/>
      </c>
      <c r="AA61" s="21" t="str">
        <f aca="false">IF(OR(AY61="",P61=""),"",IF(AL61&gt;=AH61*MIN_DIM_RATIO,IF(ROUND(P61-AY61,4)&lt;MIN_UNIT,"",ROUND(P61-AY61,4)),""))</f>
        <v/>
      </c>
      <c r="AB61" s="2" t="str">
        <f aca="false">IF(COUNT(T61:W61)=0,"",CHOOSE(MATCH(MAX(T61:W61),T61:W61,0),"Weight","Price","Size tier","Box"))</f>
        <v/>
      </c>
      <c r="AC61" s="24" t="str">
        <f aca="false">IF(K61&lt;&gt;"",K61,AZ61)</f>
        <v/>
      </c>
      <c r="AD61" s="25" t="str">
        <f aca="false">IF(OR(AB61="",AC61=""),"",ROUND(AC61*IF(K61&lt;&gt;"",1,U_LOW)*((12-PEAK_MONTHS)*MAX(T61:W61)+PEAK_MONTHS*N(INDEX(X61:AA61,MATCH(MAX(T61:W61),T61:W61,0)))),0))</f>
        <v/>
      </c>
      <c r="AE61" s="25" t="str">
        <f aca="false">IF(OR(AB61="",AC61=""),"",ROUND(AC61*IF(K61&lt;&gt;"",1,U_HIGH)*((12-PEAK_MONTHS)*MAX(T61:W61)+PEAK_MONTHS*N(INDEX(X61:AA61,MATCH(MAX(T61:W61),T61:W61,0)))),0))</f>
        <v/>
      </c>
      <c r="AF61" s="18" t="str">
        <f aca="false">IF(AD61="","",RANK(AD61,$AD$7:$AD$506))</f>
        <v/>
      </c>
      <c r="AH61" s="16" t="str">
        <f aca="false">IF(E61&lt;&gt;"",E61,IF(F61&lt;&gt;"",ROUND(F61*16,3),""))</f>
        <v/>
      </c>
      <c r="AI61" s="16" t="str">
        <f aca="false">IF(COUNT(G61:I61)&lt;3,"",ROUND(LARGE(G61:I61,1),2))</f>
        <v/>
      </c>
      <c r="AJ61" s="16" t="str">
        <f aca="false">IF(COUNT(G61:I61)&lt;3,"",ROUND(LARGE(G61:I61,2),2))</f>
        <v/>
      </c>
      <c r="AK61" s="16" t="str">
        <f aca="false">IF(COUNT(G61:I61)&lt;3,"",ROUND(SMALL(G61:I61,1),2))</f>
        <v/>
      </c>
      <c r="AL61" s="16" t="str">
        <f aca="false">IF(AI61="","",IF(AI61*AJ61*AK61&lt;DIM_MIN_CUIN,"",ROUND(AI61*AJ61*AK61/DIM_DIV*16,2)))</f>
        <v/>
      </c>
      <c r="AM61" s="18" t="str">
        <f aca="false">IF(C61="","",IF(C61&lt;BAND_LO,1,IF(C61&lt;=BAND_HI,2,3)))</f>
        <v/>
      </c>
      <c r="AN61" s="19" t="str">
        <f aca="false">IF(C61="","",IFERROR(INDEX(CAT_REF,MATCH(D61,CATS,0)),REF_DEFAULT))</f>
        <v/>
      </c>
      <c r="AO61" s="21" t="str">
        <f aca="false">IF(OR(R61="",AM61="",M61=""),"",IF(M61="Small standard",IF(R61&gt;SS_MAX,"",ROUND(INDEX(SS_FEES,SUMPRODUCT(--(SS_EDGES&lt;R61))+1,0+AM61)*(1+FUEL),4)),IF(M61="Large standard",IF(R61&gt;LS_MAX,"",ROUND(IF(R61&lt;=OVER3_FROM,INDEX(LS_FEES,SUMPRODUCT(--(LS_EDGES&lt;R61))+1,0+AM61),INDEX(OVER3_BASE,1,0+AM61)+OVER3_PER4*CEILING((R61-OVER3_FROM)/4,1))*(1+FUEL),4)),"")))</f>
        <v/>
      </c>
      <c r="AP61" s="21" t="str">
        <f aca="false">IF(OR(R61="",AM61="",M61=""),"",IF(M61="Small standard",IF(R61&gt;SS_MAX,"",ROUND(INDEX(SS_FEES,SUMPRODUCT(--(SS_EDGES&lt;R61))+1,3+AM61)*(1+FUEL),4)),IF(M61="Large standard",IF(R61&gt;LS_MAX,"",ROUND(IF(R61&lt;=OVER3_FROM,INDEX(LS_FEES,SUMPRODUCT(--(LS_EDGES&lt;R61))+1,3+AM61),INDEX(OVER3_BASE,1,3+AM61)+OVER3_PER4*CEILING((R61-OVER3_FROM)/4,1))*(1+FUEL),4)),"")))</f>
        <v/>
      </c>
      <c r="AQ61" s="21" t="str">
        <f aca="false">IF(OR(AM61="",AM61=1),"",IF(OR(N61="",(AM61-1)="",M61=""),"",IF(M61="Small standard",IF(N61&gt;SS_MAX,"",ROUND(INDEX(SS_FEES,SUMPRODUCT(--(SS_EDGES&lt;N61))+1,0+(AM61-1))*(1+FUEL),4)),IF(M61="Large standard",IF(N61&gt;LS_MAX,"",ROUND(IF(N61&lt;=OVER3_FROM,INDEX(LS_FEES,SUMPRODUCT(--(LS_EDGES&lt;N61))+1,0+(AM61-1)),INDEX(OVER3_BASE,1,0+(AM61-1))+OVER3_PER4*CEILING((N61-OVER3_FROM)/4,1))*(1+FUEL),4)),""))))</f>
        <v/>
      </c>
      <c r="AR61" s="21" t="str">
        <f aca="false">IF(OR(AM61="",AM61=1),"",IF(OR(N61="",(AM61-1)="",M61=""),"",IF(M61="Small standard",IF(N61&gt;SS_MAX,"",ROUND(INDEX(SS_FEES,SUMPRODUCT(--(SS_EDGES&lt;N61))+1,3+(AM61-1))*(1+FUEL),4)),IF(M61="Large standard",IF(N61&gt;LS_MAX,"",ROUND(IF(N61&lt;=OVER3_FROM,INDEX(LS_FEES,SUMPRODUCT(--(LS_EDGES&lt;N61))+1,3+(AM61-1)),INDEX(OVER3_BASE,1,3+(AM61-1))+OVER3_PER4*CEILING((N61-OVER3_FROM)/4,1))*(1+FUEL),4)),""))))</f>
        <v/>
      </c>
      <c r="AS61" s="21" t="str">
        <f aca="false">IF(OR(AM61="",AM61=1),"",(C61-(IF(AM61=2,BAND_LO,BAND_HI)-0.01))*(1-AN61))</f>
        <v/>
      </c>
      <c r="AT61" s="18" t="str">
        <f aca="false">IF(AI61="","",(AI61&gt;SS_L)+(AJ61&gt;SS_M)+(AK61&gt;SS_S))</f>
        <v/>
      </c>
      <c r="AU61" s="23" t="str">
        <f aca="false">IF(OR(AT61="",AT61&lt;&gt;1),"",MAX(AI61/SS_L,AJ61/SS_M,AK61/SS_S))</f>
        <v/>
      </c>
      <c r="AV61" s="21" t="str">
        <f aca="false">IF(OR(M61&lt;&gt;"Large standard",N61="",N61&gt;SS_MAX),"",IF(OR(N61="",AM61="","Small standard"=""),"",IF("Small standard"="Small standard",IF(N61&gt;SS_MAX,"",ROUND(INDEX(SS_FEES,SUMPRODUCT(--(SS_EDGES&lt;N61))+1,0+AM61)*(1+FUEL),4)),IF("Small standard"="Large standard",IF(N61&gt;LS_MAX,"",ROUND(IF(N61&lt;=OVER3_FROM,INDEX(LS_FEES,SUMPRODUCT(--(LS_EDGES&lt;N61))+1,0+AM61),INDEX(OVER3_BASE,1,0+AM61)+OVER3_PER4*CEILING((N61-OVER3_FROM)/4,1))*(1+FUEL),4)),""))))</f>
        <v/>
      </c>
      <c r="AW61" s="21" t="str">
        <f aca="false">IF(OR(M61&lt;&gt;"Large standard",N61="",N61&gt;SS_MAX),"",IF(OR(N61="",AM61="","Small standard"=""),"",IF("Small standard"="Small standard",IF(N61&gt;SS_MAX,"",ROUND(INDEX(SS_FEES,SUMPRODUCT(--(SS_EDGES&lt;N61))+1,3+AM61)*(1+FUEL),4)),IF("Small standard"="Large standard",IF(N61&gt;LS_MAX,"",ROUND(IF(N61&lt;=OVER3_FROM,INDEX(LS_FEES,SUMPRODUCT(--(LS_EDGES&lt;N61))+1,3+AM61),INDEX(OVER3_BASE,1,3+AM61)+OVER3_PER4*CEILING((N61-OVER3_FROM)/4,1))*(1+FUEL),4)),""))))</f>
        <v/>
      </c>
      <c r="AX61" s="21" t="str">
        <f aca="false">IF(OR(AL61="",AH61=""),"",IF(OR(AH61="",AM61="",M61=""),"",IF(M61="Small standard",IF(AH61&gt;SS_MAX,"",ROUND(INDEX(SS_FEES,SUMPRODUCT(--(SS_EDGES&lt;AH61))+1,0+AM61)*(1+FUEL),4)),IF(M61="Large standard",IF(AH61&gt;LS_MAX,"",ROUND(IF(AH61&lt;=OVER3_FROM,INDEX(LS_FEES,SUMPRODUCT(--(LS_EDGES&lt;AH61))+1,0+AM61),INDEX(OVER3_BASE,1,0+AM61)+OVER3_PER4*CEILING((AH61-OVER3_FROM)/4,1))*(1+FUEL),4)),""))))</f>
        <v/>
      </c>
      <c r="AY61" s="21" t="str">
        <f aca="false">IF(OR(AL61="",AH61=""),"",IF(OR(AH61="",AM61="",M61=""),"",IF(M61="Small standard",IF(AH61&gt;SS_MAX,"",ROUND(INDEX(SS_FEES,SUMPRODUCT(--(SS_EDGES&lt;AH61))+1,3+AM61)*(1+FUEL),4)),IF(M61="Large standard",IF(AH61&gt;LS_MAX,"",ROUND(IF(AH61&lt;=OVER3_FROM,INDEX(LS_FEES,SUMPRODUCT(--(LS_EDGES&lt;AH61))+1,3+AM61),INDEX(OVER3_BASE,1,3+AM61)+OVER3_PER4*CEILING((AH61-OVER3_FROM)/4,1))*(1+FUEL),4)),""))))</f>
        <v/>
      </c>
      <c r="AZ61" s="24" t="str">
        <f aca="false">IF(OR(J61="",J61&lt;1),"",ROUND(IFERROR(INDEX(CAT_SCALE,MATCH(D61,CATS,0)),UC_DEFAULT)*IF(J61&gt;=UC_KNEE,10^(UC_A-UC_B*LOG10(J61)),10^(UC_A-UC_B*LOG10(UC_KNEE))*(UC_KNEE/J61)^UC_HEXP),1))</f>
        <v/>
      </c>
    </row>
    <row r="62" customFormat="false" ht="15" hidden="false" customHeight="false" outlineLevel="0" collapsed="false">
      <c r="A62" s="10"/>
      <c r="B62" s="10"/>
      <c r="C62" s="12"/>
      <c r="D62" s="10"/>
      <c r="E62" s="10"/>
      <c r="F62" s="10"/>
      <c r="G62" s="10"/>
      <c r="H62" s="10"/>
      <c r="I62" s="10"/>
      <c r="J62" s="10"/>
      <c r="K62" s="10"/>
      <c r="L62" s="12"/>
      <c r="M62" s="2" t="str">
        <f aca="false">IF(OR(N62="",AI62=""),"",IF(AND(N62&lt;=SS_MAX,AI62&lt;=SS_L,AJ62&lt;=SS_M,AK62&lt;=SS_S),"Small standard",IF(AND(N62&lt;=LS_MAX,AI62&lt;=LS_L,AJ62&lt;=LS_M,AK62&lt;=LS_S),"Large standard","Oversize")))</f>
        <v/>
      </c>
      <c r="N62" s="16" t="str">
        <f aca="false">IF(AH62="","",IF(AL62="",AH62,MAX(AH62,AL62)))</f>
        <v/>
      </c>
      <c r="O62" s="21" t="str">
        <f aca="false">IF(OR(N62="",AM62="",M62=""),"",IF(M62="Small standard",IF(N62&gt;SS_MAX,"",ROUND(INDEX(SS_FEES,SUMPRODUCT(--(SS_EDGES&lt;N62))+1,0+AM62)*(1+FUEL),4)),IF(M62="Large standard",IF(N62&gt;LS_MAX,"",ROUND(IF(N62&lt;=OVER3_FROM,INDEX(LS_FEES,SUMPRODUCT(--(LS_EDGES&lt;N62))+1,0+AM62),INDEX(OVER3_BASE,1,0+AM62)+OVER3_PER4*CEILING((N62-OVER3_FROM)/4,1))*(1+FUEL),4)),"")))</f>
        <v/>
      </c>
      <c r="P62" s="21" t="str">
        <f aca="false">IF(OR(N62="",AM62="",M62=""),"",IF(M62="Small standard",IF(N62&gt;SS_MAX,"",ROUND(INDEX(SS_FEES,SUMPRODUCT(--(SS_EDGES&lt;N62))+1,3+AM62)*(1+FUEL),4)),IF(M62="Large standard",IF(N62&gt;LS_MAX,"",ROUND(IF(N62&lt;=OVER3_FROM,INDEX(LS_FEES,SUMPRODUCT(--(LS_EDGES&lt;N62))+1,3+AM62),INDEX(OVER3_BASE,1,3+AM62)+OVER3_PER4*CEILING((N62-OVER3_FROM)/4,1))*(1+FUEL),4)),"")))</f>
        <v/>
      </c>
      <c r="Q62" s="20" t="str">
        <f aca="true">IF(OR(L62="",O62=""),"",ROUND(L62-IF(AND(TODAY()&gt;=PEAK_FROM,TODAY()&lt;=PEAK_TO),P62,O62),2))</f>
        <v/>
      </c>
      <c r="R62" s="16" t="str">
        <f aca="false">IF(N62="","",IF(M62="Small standard",IF(SUMPRODUCT(--(SS_EDGES&lt;N62))=0,"",INDEX(SS_EDGES,SUMPRODUCT(--(SS_EDGES&lt;N62)))),IF(M62="Large standard",IF(N62&gt;OVER3_FROM,OVER3_FROM+4*(CEILING((N62-OVER3_FROM)/4,1)-1),IF(SUMPRODUCT(--(LS_EDGES&lt;N62))=0,"",INDEX(LS_EDGES,SUMPRODUCT(--(LS_EDGES&lt;N62))))),"")))</f>
        <v/>
      </c>
      <c r="S62" s="22" t="str">
        <f aca="false">IF(R62="","",ROUND(N62-R62,3))</f>
        <v/>
      </c>
      <c r="T62" s="21" t="str">
        <f aca="false">IF(OR(R62="",O62="",AO62=""),"",IF(S62&gt;MAX_SHAVE,"",IF(ROUND(O62-AO62,4)&lt;MIN_UNIT,"",ROUND(O62-AO62,4))))</f>
        <v/>
      </c>
      <c r="U62" s="21" t="str">
        <f aca="false">IF(OR(AQ62="",O62=""),"",IF(ROUND(ROUND(O62-AQ62,4)-AS62,4)&lt;=MIN_UNIT,"",ROUND(ROUND(O62-AQ62,4)-AS62,4)))</f>
        <v/>
      </c>
      <c r="V62" s="21" t="str">
        <f aca="false">IF(OR(AV62="",O62=""),"",IF(AND(AT62=1,AU62&lt;=MAX_ENV),IF(ROUND(O62-AV62,4)&lt;MIN_UNIT,"",ROUND(O62-AV62,4)),""))</f>
        <v/>
      </c>
      <c r="W62" s="21" t="str">
        <f aca="false">IF(OR(AX62="",O62=""),"",IF(AL62&gt;=AH62*MIN_DIM_RATIO,IF(ROUND(O62-AX62,4)&lt;MIN_UNIT,"",ROUND(O62-AX62,4)),""))</f>
        <v/>
      </c>
      <c r="X62" s="21" t="str">
        <f aca="false">IF(OR(R62="",P62="",AP62=""),"",IF(S62&gt;MAX_SHAVE,"",IF(ROUND(P62-AP62,4)&lt;MIN_UNIT,"",ROUND(P62-AP62,4))))</f>
        <v/>
      </c>
      <c r="Y62" s="21" t="str">
        <f aca="false">IF(OR(AR62="",P62=""),"",IF(ROUND(ROUND(P62-AR62,4)-AS62,4)&lt;=MIN_UNIT,"",ROUND(ROUND(P62-AR62,4)-AS62,4)))</f>
        <v/>
      </c>
      <c r="Z62" s="21" t="str">
        <f aca="false">IF(OR(AW62="",P62=""),"",IF(AND(AT62=1,AU62&lt;=MAX_ENV),IF(ROUND(P62-AW62,4)&lt;MIN_UNIT,"",ROUND(P62-AW62,4)),""))</f>
        <v/>
      </c>
      <c r="AA62" s="21" t="str">
        <f aca="false">IF(OR(AY62="",P62=""),"",IF(AL62&gt;=AH62*MIN_DIM_RATIO,IF(ROUND(P62-AY62,4)&lt;MIN_UNIT,"",ROUND(P62-AY62,4)),""))</f>
        <v/>
      </c>
      <c r="AB62" s="2" t="str">
        <f aca="false">IF(COUNT(T62:W62)=0,"",CHOOSE(MATCH(MAX(T62:W62),T62:W62,0),"Weight","Price","Size tier","Box"))</f>
        <v/>
      </c>
      <c r="AC62" s="24" t="str">
        <f aca="false">IF(K62&lt;&gt;"",K62,AZ62)</f>
        <v/>
      </c>
      <c r="AD62" s="25" t="str">
        <f aca="false">IF(OR(AB62="",AC62=""),"",ROUND(AC62*IF(K62&lt;&gt;"",1,U_LOW)*((12-PEAK_MONTHS)*MAX(T62:W62)+PEAK_MONTHS*N(INDEX(X62:AA62,MATCH(MAX(T62:W62),T62:W62,0)))),0))</f>
        <v/>
      </c>
      <c r="AE62" s="25" t="str">
        <f aca="false">IF(OR(AB62="",AC62=""),"",ROUND(AC62*IF(K62&lt;&gt;"",1,U_HIGH)*((12-PEAK_MONTHS)*MAX(T62:W62)+PEAK_MONTHS*N(INDEX(X62:AA62,MATCH(MAX(T62:W62),T62:W62,0)))),0))</f>
        <v/>
      </c>
      <c r="AF62" s="18" t="str">
        <f aca="false">IF(AD62="","",RANK(AD62,$AD$7:$AD$506))</f>
        <v/>
      </c>
      <c r="AH62" s="16" t="str">
        <f aca="false">IF(E62&lt;&gt;"",E62,IF(F62&lt;&gt;"",ROUND(F62*16,3),""))</f>
        <v/>
      </c>
      <c r="AI62" s="16" t="str">
        <f aca="false">IF(COUNT(G62:I62)&lt;3,"",ROUND(LARGE(G62:I62,1),2))</f>
        <v/>
      </c>
      <c r="AJ62" s="16" t="str">
        <f aca="false">IF(COUNT(G62:I62)&lt;3,"",ROUND(LARGE(G62:I62,2),2))</f>
        <v/>
      </c>
      <c r="AK62" s="16" t="str">
        <f aca="false">IF(COUNT(G62:I62)&lt;3,"",ROUND(SMALL(G62:I62,1),2))</f>
        <v/>
      </c>
      <c r="AL62" s="16" t="str">
        <f aca="false">IF(AI62="","",IF(AI62*AJ62*AK62&lt;DIM_MIN_CUIN,"",ROUND(AI62*AJ62*AK62/DIM_DIV*16,2)))</f>
        <v/>
      </c>
      <c r="AM62" s="18" t="str">
        <f aca="false">IF(C62="","",IF(C62&lt;BAND_LO,1,IF(C62&lt;=BAND_HI,2,3)))</f>
        <v/>
      </c>
      <c r="AN62" s="19" t="str">
        <f aca="false">IF(C62="","",IFERROR(INDEX(CAT_REF,MATCH(D62,CATS,0)),REF_DEFAULT))</f>
        <v/>
      </c>
      <c r="AO62" s="21" t="str">
        <f aca="false">IF(OR(R62="",AM62="",M62=""),"",IF(M62="Small standard",IF(R62&gt;SS_MAX,"",ROUND(INDEX(SS_FEES,SUMPRODUCT(--(SS_EDGES&lt;R62))+1,0+AM62)*(1+FUEL),4)),IF(M62="Large standard",IF(R62&gt;LS_MAX,"",ROUND(IF(R62&lt;=OVER3_FROM,INDEX(LS_FEES,SUMPRODUCT(--(LS_EDGES&lt;R62))+1,0+AM62),INDEX(OVER3_BASE,1,0+AM62)+OVER3_PER4*CEILING((R62-OVER3_FROM)/4,1))*(1+FUEL),4)),"")))</f>
        <v/>
      </c>
      <c r="AP62" s="21" t="str">
        <f aca="false">IF(OR(R62="",AM62="",M62=""),"",IF(M62="Small standard",IF(R62&gt;SS_MAX,"",ROUND(INDEX(SS_FEES,SUMPRODUCT(--(SS_EDGES&lt;R62))+1,3+AM62)*(1+FUEL),4)),IF(M62="Large standard",IF(R62&gt;LS_MAX,"",ROUND(IF(R62&lt;=OVER3_FROM,INDEX(LS_FEES,SUMPRODUCT(--(LS_EDGES&lt;R62))+1,3+AM62),INDEX(OVER3_BASE,1,3+AM62)+OVER3_PER4*CEILING((R62-OVER3_FROM)/4,1))*(1+FUEL),4)),"")))</f>
        <v/>
      </c>
      <c r="AQ62" s="21" t="str">
        <f aca="false">IF(OR(AM62="",AM62=1),"",IF(OR(N62="",(AM62-1)="",M62=""),"",IF(M62="Small standard",IF(N62&gt;SS_MAX,"",ROUND(INDEX(SS_FEES,SUMPRODUCT(--(SS_EDGES&lt;N62))+1,0+(AM62-1))*(1+FUEL),4)),IF(M62="Large standard",IF(N62&gt;LS_MAX,"",ROUND(IF(N62&lt;=OVER3_FROM,INDEX(LS_FEES,SUMPRODUCT(--(LS_EDGES&lt;N62))+1,0+(AM62-1)),INDEX(OVER3_BASE,1,0+(AM62-1))+OVER3_PER4*CEILING((N62-OVER3_FROM)/4,1))*(1+FUEL),4)),""))))</f>
        <v/>
      </c>
      <c r="AR62" s="21" t="str">
        <f aca="false">IF(OR(AM62="",AM62=1),"",IF(OR(N62="",(AM62-1)="",M62=""),"",IF(M62="Small standard",IF(N62&gt;SS_MAX,"",ROUND(INDEX(SS_FEES,SUMPRODUCT(--(SS_EDGES&lt;N62))+1,3+(AM62-1))*(1+FUEL),4)),IF(M62="Large standard",IF(N62&gt;LS_MAX,"",ROUND(IF(N62&lt;=OVER3_FROM,INDEX(LS_FEES,SUMPRODUCT(--(LS_EDGES&lt;N62))+1,3+(AM62-1)),INDEX(OVER3_BASE,1,3+(AM62-1))+OVER3_PER4*CEILING((N62-OVER3_FROM)/4,1))*(1+FUEL),4)),""))))</f>
        <v/>
      </c>
      <c r="AS62" s="21" t="str">
        <f aca="false">IF(OR(AM62="",AM62=1),"",(C62-(IF(AM62=2,BAND_LO,BAND_HI)-0.01))*(1-AN62))</f>
        <v/>
      </c>
      <c r="AT62" s="18" t="str">
        <f aca="false">IF(AI62="","",(AI62&gt;SS_L)+(AJ62&gt;SS_M)+(AK62&gt;SS_S))</f>
        <v/>
      </c>
      <c r="AU62" s="23" t="str">
        <f aca="false">IF(OR(AT62="",AT62&lt;&gt;1),"",MAX(AI62/SS_L,AJ62/SS_M,AK62/SS_S))</f>
        <v/>
      </c>
      <c r="AV62" s="21" t="str">
        <f aca="false">IF(OR(M62&lt;&gt;"Large standard",N62="",N62&gt;SS_MAX),"",IF(OR(N62="",AM62="","Small standard"=""),"",IF("Small standard"="Small standard",IF(N62&gt;SS_MAX,"",ROUND(INDEX(SS_FEES,SUMPRODUCT(--(SS_EDGES&lt;N62))+1,0+AM62)*(1+FUEL),4)),IF("Small standard"="Large standard",IF(N62&gt;LS_MAX,"",ROUND(IF(N62&lt;=OVER3_FROM,INDEX(LS_FEES,SUMPRODUCT(--(LS_EDGES&lt;N62))+1,0+AM62),INDEX(OVER3_BASE,1,0+AM62)+OVER3_PER4*CEILING((N62-OVER3_FROM)/4,1))*(1+FUEL),4)),""))))</f>
        <v/>
      </c>
      <c r="AW62" s="21" t="str">
        <f aca="false">IF(OR(M62&lt;&gt;"Large standard",N62="",N62&gt;SS_MAX),"",IF(OR(N62="",AM62="","Small standard"=""),"",IF("Small standard"="Small standard",IF(N62&gt;SS_MAX,"",ROUND(INDEX(SS_FEES,SUMPRODUCT(--(SS_EDGES&lt;N62))+1,3+AM62)*(1+FUEL),4)),IF("Small standard"="Large standard",IF(N62&gt;LS_MAX,"",ROUND(IF(N62&lt;=OVER3_FROM,INDEX(LS_FEES,SUMPRODUCT(--(LS_EDGES&lt;N62))+1,3+AM62),INDEX(OVER3_BASE,1,3+AM62)+OVER3_PER4*CEILING((N62-OVER3_FROM)/4,1))*(1+FUEL),4)),""))))</f>
        <v/>
      </c>
      <c r="AX62" s="21" t="str">
        <f aca="false">IF(OR(AL62="",AH62=""),"",IF(OR(AH62="",AM62="",M62=""),"",IF(M62="Small standard",IF(AH62&gt;SS_MAX,"",ROUND(INDEX(SS_FEES,SUMPRODUCT(--(SS_EDGES&lt;AH62))+1,0+AM62)*(1+FUEL),4)),IF(M62="Large standard",IF(AH62&gt;LS_MAX,"",ROUND(IF(AH62&lt;=OVER3_FROM,INDEX(LS_FEES,SUMPRODUCT(--(LS_EDGES&lt;AH62))+1,0+AM62),INDEX(OVER3_BASE,1,0+AM62)+OVER3_PER4*CEILING((AH62-OVER3_FROM)/4,1))*(1+FUEL),4)),""))))</f>
        <v/>
      </c>
      <c r="AY62" s="21" t="str">
        <f aca="false">IF(OR(AL62="",AH62=""),"",IF(OR(AH62="",AM62="",M62=""),"",IF(M62="Small standard",IF(AH62&gt;SS_MAX,"",ROUND(INDEX(SS_FEES,SUMPRODUCT(--(SS_EDGES&lt;AH62))+1,3+AM62)*(1+FUEL),4)),IF(M62="Large standard",IF(AH62&gt;LS_MAX,"",ROUND(IF(AH62&lt;=OVER3_FROM,INDEX(LS_FEES,SUMPRODUCT(--(LS_EDGES&lt;AH62))+1,3+AM62),INDEX(OVER3_BASE,1,3+AM62)+OVER3_PER4*CEILING((AH62-OVER3_FROM)/4,1))*(1+FUEL),4)),""))))</f>
        <v/>
      </c>
      <c r="AZ62" s="24" t="str">
        <f aca="false">IF(OR(J62="",J62&lt;1),"",ROUND(IFERROR(INDEX(CAT_SCALE,MATCH(D62,CATS,0)),UC_DEFAULT)*IF(J62&gt;=UC_KNEE,10^(UC_A-UC_B*LOG10(J62)),10^(UC_A-UC_B*LOG10(UC_KNEE))*(UC_KNEE/J62)^UC_HEXP),1))</f>
        <v/>
      </c>
    </row>
    <row r="63" customFormat="false" ht="15" hidden="false" customHeight="false" outlineLevel="0" collapsed="false">
      <c r="A63" s="10"/>
      <c r="B63" s="10"/>
      <c r="C63" s="12"/>
      <c r="D63" s="10"/>
      <c r="E63" s="10"/>
      <c r="F63" s="10"/>
      <c r="G63" s="10"/>
      <c r="H63" s="10"/>
      <c r="I63" s="10"/>
      <c r="J63" s="10"/>
      <c r="K63" s="10"/>
      <c r="L63" s="12"/>
      <c r="M63" s="2" t="str">
        <f aca="false">IF(OR(N63="",AI63=""),"",IF(AND(N63&lt;=SS_MAX,AI63&lt;=SS_L,AJ63&lt;=SS_M,AK63&lt;=SS_S),"Small standard",IF(AND(N63&lt;=LS_MAX,AI63&lt;=LS_L,AJ63&lt;=LS_M,AK63&lt;=LS_S),"Large standard","Oversize")))</f>
        <v/>
      </c>
      <c r="N63" s="16" t="str">
        <f aca="false">IF(AH63="","",IF(AL63="",AH63,MAX(AH63,AL63)))</f>
        <v/>
      </c>
      <c r="O63" s="21" t="str">
        <f aca="false">IF(OR(N63="",AM63="",M63=""),"",IF(M63="Small standard",IF(N63&gt;SS_MAX,"",ROUND(INDEX(SS_FEES,SUMPRODUCT(--(SS_EDGES&lt;N63))+1,0+AM63)*(1+FUEL),4)),IF(M63="Large standard",IF(N63&gt;LS_MAX,"",ROUND(IF(N63&lt;=OVER3_FROM,INDEX(LS_FEES,SUMPRODUCT(--(LS_EDGES&lt;N63))+1,0+AM63),INDEX(OVER3_BASE,1,0+AM63)+OVER3_PER4*CEILING((N63-OVER3_FROM)/4,1))*(1+FUEL),4)),"")))</f>
        <v/>
      </c>
      <c r="P63" s="21" t="str">
        <f aca="false">IF(OR(N63="",AM63="",M63=""),"",IF(M63="Small standard",IF(N63&gt;SS_MAX,"",ROUND(INDEX(SS_FEES,SUMPRODUCT(--(SS_EDGES&lt;N63))+1,3+AM63)*(1+FUEL),4)),IF(M63="Large standard",IF(N63&gt;LS_MAX,"",ROUND(IF(N63&lt;=OVER3_FROM,INDEX(LS_FEES,SUMPRODUCT(--(LS_EDGES&lt;N63))+1,3+AM63),INDEX(OVER3_BASE,1,3+AM63)+OVER3_PER4*CEILING((N63-OVER3_FROM)/4,1))*(1+FUEL),4)),"")))</f>
        <v/>
      </c>
      <c r="Q63" s="20" t="str">
        <f aca="true">IF(OR(L63="",O63=""),"",ROUND(L63-IF(AND(TODAY()&gt;=PEAK_FROM,TODAY()&lt;=PEAK_TO),P63,O63),2))</f>
        <v/>
      </c>
      <c r="R63" s="16" t="str">
        <f aca="false">IF(N63="","",IF(M63="Small standard",IF(SUMPRODUCT(--(SS_EDGES&lt;N63))=0,"",INDEX(SS_EDGES,SUMPRODUCT(--(SS_EDGES&lt;N63)))),IF(M63="Large standard",IF(N63&gt;OVER3_FROM,OVER3_FROM+4*(CEILING((N63-OVER3_FROM)/4,1)-1),IF(SUMPRODUCT(--(LS_EDGES&lt;N63))=0,"",INDEX(LS_EDGES,SUMPRODUCT(--(LS_EDGES&lt;N63))))),"")))</f>
        <v/>
      </c>
      <c r="S63" s="22" t="str">
        <f aca="false">IF(R63="","",ROUND(N63-R63,3))</f>
        <v/>
      </c>
      <c r="T63" s="21" t="str">
        <f aca="false">IF(OR(R63="",O63="",AO63=""),"",IF(S63&gt;MAX_SHAVE,"",IF(ROUND(O63-AO63,4)&lt;MIN_UNIT,"",ROUND(O63-AO63,4))))</f>
        <v/>
      </c>
      <c r="U63" s="21" t="str">
        <f aca="false">IF(OR(AQ63="",O63=""),"",IF(ROUND(ROUND(O63-AQ63,4)-AS63,4)&lt;=MIN_UNIT,"",ROUND(ROUND(O63-AQ63,4)-AS63,4)))</f>
        <v/>
      </c>
      <c r="V63" s="21" t="str">
        <f aca="false">IF(OR(AV63="",O63=""),"",IF(AND(AT63=1,AU63&lt;=MAX_ENV),IF(ROUND(O63-AV63,4)&lt;MIN_UNIT,"",ROUND(O63-AV63,4)),""))</f>
        <v/>
      </c>
      <c r="W63" s="21" t="str">
        <f aca="false">IF(OR(AX63="",O63=""),"",IF(AL63&gt;=AH63*MIN_DIM_RATIO,IF(ROUND(O63-AX63,4)&lt;MIN_UNIT,"",ROUND(O63-AX63,4)),""))</f>
        <v/>
      </c>
      <c r="X63" s="21" t="str">
        <f aca="false">IF(OR(R63="",P63="",AP63=""),"",IF(S63&gt;MAX_SHAVE,"",IF(ROUND(P63-AP63,4)&lt;MIN_UNIT,"",ROUND(P63-AP63,4))))</f>
        <v/>
      </c>
      <c r="Y63" s="21" t="str">
        <f aca="false">IF(OR(AR63="",P63=""),"",IF(ROUND(ROUND(P63-AR63,4)-AS63,4)&lt;=MIN_UNIT,"",ROUND(ROUND(P63-AR63,4)-AS63,4)))</f>
        <v/>
      </c>
      <c r="Z63" s="21" t="str">
        <f aca="false">IF(OR(AW63="",P63=""),"",IF(AND(AT63=1,AU63&lt;=MAX_ENV),IF(ROUND(P63-AW63,4)&lt;MIN_UNIT,"",ROUND(P63-AW63,4)),""))</f>
        <v/>
      </c>
      <c r="AA63" s="21" t="str">
        <f aca="false">IF(OR(AY63="",P63=""),"",IF(AL63&gt;=AH63*MIN_DIM_RATIO,IF(ROUND(P63-AY63,4)&lt;MIN_UNIT,"",ROUND(P63-AY63,4)),""))</f>
        <v/>
      </c>
      <c r="AB63" s="2" t="str">
        <f aca="false">IF(COUNT(T63:W63)=0,"",CHOOSE(MATCH(MAX(T63:W63),T63:W63,0),"Weight","Price","Size tier","Box"))</f>
        <v/>
      </c>
      <c r="AC63" s="24" t="str">
        <f aca="false">IF(K63&lt;&gt;"",K63,AZ63)</f>
        <v/>
      </c>
      <c r="AD63" s="25" t="str">
        <f aca="false">IF(OR(AB63="",AC63=""),"",ROUND(AC63*IF(K63&lt;&gt;"",1,U_LOW)*((12-PEAK_MONTHS)*MAX(T63:W63)+PEAK_MONTHS*N(INDEX(X63:AA63,MATCH(MAX(T63:W63),T63:W63,0)))),0))</f>
        <v/>
      </c>
      <c r="AE63" s="25" t="str">
        <f aca="false">IF(OR(AB63="",AC63=""),"",ROUND(AC63*IF(K63&lt;&gt;"",1,U_HIGH)*((12-PEAK_MONTHS)*MAX(T63:W63)+PEAK_MONTHS*N(INDEX(X63:AA63,MATCH(MAX(T63:W63),T63:W63,0)))),0))</f>
        <v/>
      </c>
      <c r="AF63" s="18" t="str">
        <f aca="false">IF(AD63="","",RANK(AD63,$AD$7:$AD$506))</f>
        <v/>
      </c>
      <c r="AH63" s="16" t="str">
        <f aca="false">IF(E63&lt;&gt;"",E63,IF(F63&lt;&gt;"",ROUND(F63*16,3),""))</f>
        <v/>
      </c>
      <c r="AI63" s="16" t="str">
        <f aca="false">IF(COUNT(G63:I63)&lt;3,"",ROUND(LARGE(G63:I63,1),2))</f>
        <v/>
      </c>
      <c r="AJ63" s="16" t="str">
        <f aca="false">IF(COUNT(G63:I63)&lt;3,"",ROUND(LARGE(G63:I63,2),2))</f>
        <v/>
      </c>
      <c r="AK63" s="16" t="str">
        <f aca="false">IF(COUNT(G63:I63)&lt;3,"",ROUND(SMALL(G63:I63,1),2))</f>
        <v/>
      </c>
      <c r="AL63" s="16" t="str">
        <f aca="false">IF(AI63="","",IF(AI63*AJ63*AK63&lt;DIM_MIN_CUIN,"",ROUND(AI63*AJ63*AK63/DIM_DIV*16,2)))</f>
        <v/>
      </c>
      <c r="AM63" s="18" t="str">
        <f aca="false">IF(C63="","",IF(C63&lt;BAND_LO,1,IF(C63&lt;=BAND_HI,2,3)))</f>
        <v/>
      </c>
      <c r="AN63" s="19" t="str">
        <f aca="false">IF(C63="","",IFERROR(INDEX(CAT_REF,MATCH(D63,CATS,0)),REF_DEFAULT))</f>
        <v/>
      </c>
      <c r="AO63" s="21" t="str">
        <f aca="false">IF(OR(R63="",AM63="",M63=""),"",IF(M63="Small standard",IF(R63&gt;SS_MAX,"",ROUND(INDEX(SS_FEES,SUMPRODUCT(--(SS_EDGES&lt;R63))+1,0+AM63)*(1+FUEL),4)),IF(M63="Large standard",IF(R63&gt;LS_MAX,"",ROUND(IF(R63&lt;=OVER3_FROM,INDEX(LS_FEES,SUMPRODUCT(--(LS_EDGES&lt;R63))+1,0+AM63),INDEX(OVER3_BASE,1,0+AM63)+OVER3_PER4*CEILING((R63-OVER3_FROM)/4,1))*(1+FUEL),4)),"")))</f>
        <v/>
      </c>
      <c r="AP63" s="21" t="str">
        <f aca="false">IF(OR(R63="",AM63="",M63=""),"",IF(M63="Small standard",IF(R63&gt;SS_MAX,"",ROUND(INDEX(SS_FEES,SUMPRODUCT(--(SS_EDGES&lt;R63))+1,3+AM63)*(1+FUEL),4)),IF(M63="Large standard",IF(R63&gt;LS_MAX,"",ROUND(IF(R63&lt;=OVER3_FROM,INDEX(LS_FEES,SUMPRODUCT(--(LS_EDGES&lt;R63))+1,3+AM63),INDEX(OVER3_BASE,1,3+AM63)+OVER3_PER4*CEILING((R63-OVER3_FROM)/4,1))*(1+FUEL),4)),"")))</f>
        <v/>
      </c>
      <c r="AQ63" s="21" t="str">
        <f aca="false">IF(OR(AM63="",AM63=1),"",IF(OR(N63="",(AM63-1)="",M63=""),"",IF(M63="Small standard",IF(N63&gt;SS_MAX,"",ROUND(INDEX(SS_FEES,SUMPRODUCT(--(SS_EDGES&lt;N63))+1,0+(AM63-1))*(1+FUEL),4)),IF(M63="Large standard",IF(N63&gt;LS_MAX,"",ROUND(IF(N63&lt;=OVER3_FROM,INDEX(LS_FEES,SUMPRODUCT(--(LS_EDGES&lt;N63))+1,0+(AM63-1)),INDEX(OVER3_BASE,1,0+(AM63-1))+OVER3_PER4*CEILING((N63-OVER3_FROM)/4,1))*(1+FUEL),4)),""))))</f>
        <v/>
      </c>
      <c r="AR63" s="21" t="str">
        <f aca="false">IF(OR(AM63="",AM63=1),"",IF(OR(N63="",(AM63-1)="",M63=""),"",IF(M63="Small standard",IF(N63&gt;SS_MAX,"",ROUND(INDEX(SS_FEES,SUMPRODUCT(--(SS_EDGES&lt;N63))+1,3+(AM63-1))*(1+FUEL),4)),IF(M63="Large standard",IF(N63&gt;LS_MAX,"",ROUND(IF(N63&lt;=OVER3_FROM,INDEX(LS_FEES,SUMPRODUCT(--(LS_EDGES&lt;N63))+1,3+(AM63-1)),INDEX(OVER3_BASE,1,3+(AM63-1))+OVER3_PER4*CEILING((N63-OVER3_FROM)/4,1))*(1+FUEL),4)),""))))</f>
        <v/>
      </c>
      <c r="AS63" s="21" t="str">
        <f aca="false">IF(OR(AM63="",AM63=1),"",(C63-(IF(AM63=2,BAND_LO,BAND_HI)-0.01))*(1-AN63))</f>
        <v/>
      </c>
      <c r="AT63" s="18" t="str">
        <f aca="false">IF(AI63="","",(AI63&gt;SS_L)+(AJ63&gt;SS_M)+(AK63&gt;SS_S))</f>
        <v/>
      </c>
      <c r="AU63" s="23" t="str">
        <f aca="false">IF(OR(AT63="",AT63&lt;&gt;1),"",MAX(AI63/SS_L,AJ63/SS_M,AK63/SS_S))</f>
        <v/>
      </c>
      <c r="AV63" s="21" t="str">
        <f aca="false">IF(OR(M63&lt;&gt;"Large standard",N63="",N63&gt;SS_MAX),"",IF(OR(N63="",AM63="","Small standard"=""),"",IF("Small standard"="Small standard",IF(N63&gt;SS_MAX,"",ROUND(INDEX(SS_FEES,SUMPRODUCT(--(SS_EDGES&lt;N63))+1,0+AM63)*(1+FUEL),4)),IF("Small standard"="Large standard",IF(N63&gt;LS_MAX,"",ROUND(IF(N63&lt;=OVER3_FROM,INDEX(LS_FEES,SUMPRODUCT(--(LS_EDGES&lt;N63))+1,0+AM63),INDEX(OVER3_BASE,1,0+AM63)+OVER3_PER4*CEILING((N63-OVER3_FROM)/4,1))*(1+FUEL),4)),""))))</f>
        <v/>
      </c>
      <c r="AW63" s="21" t="str">
        <f aca="false">IF(OR(M63&lt;&gt;"Large standard",N63="",N63&gt;SS_MAX),"",IF(OR(N63="",AM63="","Small standard"=""),"",IF("Small standard"="Small standard",IF(N63&gt;SS_MAX,"",ROUND(INDEX(SS_FEES,SUMPRODUCT(--(SS_EDGES&lt;N63))+1,3+AM63)*(1+FUEL),4)),IF("Small standard"="Large standard",IF(N63&gt;LS_MAX,"",ROUND(IF(N63&lt;=OVER3_FROM,INDEX(LS_FEES,SUMPRODUCT(--(LS_EDGES&lt;N63))+1,3+AM63),INDEX(OVER3_BASE,1,3+AM63)+OVER3_PER4*CEILING((N63-OVER3_FROM)/4,1))*(1+FUEL),4)),""))))</f>
        <v/>
      </c>
      <c r="AX63" s="21" t="str">
        <f aca="false">IF(OR(AL63="",AH63=""),"",IF(OR(AH63="",AM63="",M63=""),"",IF(M63="Small standard",IF(AH63&gt;SS_MAX,"",ROUND(INDEX(SS_FEES,SUMPRODUCT(--(SS_EDGES&lt;AH63))+1,0+AM63)*(1+FUEL),4)),IF(M63="Large standard",IF(AH63&gt;LS_MAX,"",ROUND(IF(AH63&lt;=OVER3_FROM,INDEX(LS_FEES,SUMPRODUCT(--(LS_EDGES&lt;AH63))+1,0+AM63),INDEX(OVER3_BASE,1,0+AM63)+OVER3_PER4*CEILING((AH63-OVER3_FROM)/4,1))*(1+FUEL),4)),""))))</f>
        <v/>
      </c>
      <c r="AY63" s="21" t="str">
        <f aca="false">IF(OR(AL63="",AH63=""),"",IF(OR(AH63="",AM63="",M63=""),"",IF(M63="Small standard",IF(AH63&gt;SS_MAX,"",ROUND(INDEX(SS_FEES,SUMPRODUCT(--(SS_EDGES&lt;AH63))+1,3+AM63)*(1+FUEL),4)),IF(M63="Large standard",IF(AH63&gt;LS_MAX,"",ROUND(IF(AH63&lt;=OVER3_FROM,INDEX(LS_FEES,SUMPRODUCT(--(LS_EDGES&lt;AH63))+1,3+AM63),INDEX(OVER3_BASE,1,3+AM63)+OVER3_PER4*CEILING((AH63-OVER3_FROM)/4,1))*(1+FUEL),4)),""))))</f>
        <v/>
      </c>
      <c r="AZ63" s="24" t="str">
        <f aca="false">IF(OR(J63="",J63&lt;1),"",ROUND(IFERROR(INDEX(CAT_SCALE,MATCH(D63,CATS,0)),UC_DEFAULT)*IF(J63&gt;=UC_KNEE,10^(UC_A-UC_B*LOG10(J63)),10^(UC_A-UC_B*LOG10(UC_KNEE))*(UC_KNEE/J63)^UC_HEXP),1))</f>
        <v/>
      </c>
    </row>
    <row r="64" customFormat="false" ht="15" hidden="false" customHeight="false" outlineLevel="0" collapsed="false">
      <c r="A64" s="10"/>
      <c r="B64" s="10"/>
      <c r="C64" s="12"/>
      <c r="D64" s="10"/>
      <c r="E64" s="10"/>
      <c r="F64" s="10"/>
      <c r="G64" s="10"/>
      <c r="H64" s="10"/>
      <c r="I64" s="10"/>
      <c r="J64" s="10"/>
      <c r="K64" s="10"/>
      <c r="L64" s="12"/>
      <c r="M64" s="2" t="str">
        <f aca="false">IF(OR(N64="",AI64=""),"",IF(AND(N64&lt;=SS_MAX,AI64&lt;=SS_L,AJ64&lt;=SS_M,AK64&lt;=SS_S),"Small standard",IF(AND(N64&lt;=LS_MAX,AI64&lt;=LS_L,AJ64&lt;=LS_M,AK64&lt;=LS_S),"Large standard","Oversize")))</f>
        <v/>
      </c>
      <c r="N64" s="16" t="str">
        <f aca="false">IF(AH64="","",IF(AL64="",AH64,MAX(AH64,AL64)))</f>
        <v/>
      </c>
      <c r="O64" s="21" t="str">
        <f aca="false">IF(OR(N64="",AM64="",M64=""),"",IF(M64="Small standard",IF(N64&gt;SS_MAX,"",ROUND(INDEX(SS_FEES,SUMPRODUCT(--(SS_EDGES&lt;N64))+1,0+AM64)*(1+FUEL),4)),IF(M64="Large standard",IF(N64&gt;LS_MAX,"",ROUND(IF(N64&lt;=OVER3_FROM,INDEX(LS_FEES,SUMPRODUCT(--(LS_EDGES&lt;N64))+1,0+AM64),INDEX(OVER3_BASE,1,0+AM64)+OVER3_PER4*CEILING((N64-OVER3_FROM)/4,1))*(1+FUEL),4)),"")))</f>
        <v/>
      </c>
      <c r="P64" s="21" t="str">
        <f aca="false">IF(OR(N64="",AM64="",M64=""),"",IF(M64="Small standard",IF(N64&gt;SS_MAX,"",ROUND(INDEX(SS_FEES,SUMPRODUCT(--(SS_EDGES&lt;N64))+1,3+AM64)*(1+FUEL),4)),IF(M64="Large standard",IF(N64&gt;LS_MAX,"",ROUND(IF(N64&lt;=OVER3_FROM,INDEX(LS_FEES,SUMPRODUCT(--(LS_EDGES&lt;N64))+1,3+AM64),INDEX(OVER3_BASE,1,3+AM64)+OVER3_PER4*CEILING((N64-OVER3_FROM)/4,1))*(1+FUEL),4)),"")))</f>
        <v/>
      </c>
      <c r="Q64" s="20" t="str">
        <f aca="true">IF(OR(L64="",O64=""),"",ROUND(L64-IF(AND(TODAY()&gt;=PEAK_FROM,TODAY()&lt;=PEAK_TO),P64,O64),2))</f>
        <v/>
      </c>
      <c r="R64" s="16" t="str">
        <f aca="false">IF(N64="","",IF(M64="Small standard",IF(SUMPRODUCT(--(SS_EDGES&lt;N64))=0,"",INDEX(SS_EDGES,SUMPRODUCT(--(SS_EDGES&lt;N64)))),IF(M64="Large standard",IF(N64&gt;OVER3_FROM,OVER3_FROM+4*(CEILING((N64-OVER3_FROM)/4,1)-1),IF(SUMPRODUCT(--(LS_EDGES&lt;N64))=0,"",INDEX(LS_EDGES,SUMPRODUCT(--(LS_EDGES&lt;N64))))),"")))</f>
        <v/>
      </c>
      <c r="S64" s="22" t="str">
        <f aca="false">IF(R64="","",ROUND(N64-R64,3))</f>
        <v/>
      </c>
      <c r="T64" s="21" t="str">
        <f aca="false">IF(OR(R64="",O64="",AO64=""),"",IF(S64&gt;MAX_SHAVE,"",IF(ROUND(O64-AO64,4)&lt;MIN_UNIT,"",ROUND(O64-AO64,4))))</f>
        <v/>
      </c>
      <c r="U64" s="21" t="str">
        <f aca="false">IF(OR(AQ64="",O64=""),"",IF(ROUND(ROUND(O64-AQ64,4)-AS64,4)&lt;=MIN_UNIT,"",ROUND(ROUND(O64-AQ64,4)-AS64,4)))</f>
        <v/>
      </c>
      <c r="V64" s="21" t="str">
        <f aca="false">IF(OR(AV64="",O64=""),"",IF(AND(AT64=1,AU64&lt;=MAX_ENV),IF(ROUND(O64-AV64,4)&lt;MIN_UNIT,"",ROUND(O64-AV64,4)),""))</f>
        <v/>
      </c>
      <c r="W64" s="21" t="str">
        <f aca="false">IF(OR(AX64="",O64=""),"",IF(AL64&gt;=AH64*MIN_DIM_RATIO,IF(ROUND(O64-AX64,4)&lt;MIN_UNIT,"",ROUND(O64-AX64,4)),""))</f>
        <v/>
      </c>
      <c r="X64" s="21" t="str">
        <f aca="false">IF(OR(R64="",P64="",AP64=""),"",IF(S64&gt;MAX_SHAVE,"",IF(ROUND(P64-AP64,4)&lt;MIN_UNIT,"",ROUND(P64-AP64,4))))</f>
        <v/>
      </c>
      <c r="Y64" s="21" t="str">
        <f aca="false">IF(OR(AR64="",P64=""),"",IF(ROUND(ROUND(P64-AR64,4)-AS64,4)&lt;=MIN_UNIT,"",ROUND(ROUND(P64-AR64,4)-AS64,4)))</f>
        <v/>
      </c>
      <c r="Z64" s="21" t="str">
        <f aca="false">IF(OR(AW64="",P64=""),"",IF(AND(AT64=1,AU64&lt;=MAX_ENV),IF(ROUND(P64-AW64,4)&lt;MIN_UNIT,"",ROUND(P64-AW64,4)),""))</f>
        <v/>
      </c>
      <c r="AA64" s="21" t="str">
        <f aca="false">IF(OR(AY64="",P64=""),"",IF(AL64&gt;=AH64*MIN_DIM_RATIO,IF(ROUND(P64-AY64,4)&lt;MIN_UNIT,"",ROUND(P64-AY64,4)),""))</f>
        <v/>
      </c>
      <c r="AB64" s="2" t="str">
        <f aca="false">IF(COUNT(T64:W64)=0,"",CHOOSE(MATCH(MAX(T64:W64),T64:W64,0),"Weight","Price","Size tier","Box"))</f>
        <v/>
      </c>
      <c r="AC64" s="24" t="str">
        <f aca="false">IF(K64&lt;&gt;"",K64,AZ64)</f>
        <v/>
      </c>
      <c r="AD64" s="25" t="str">
        <f aca="false">IF(OR(AB64="",AC64=""),"",ROUND(AC64*IF(K64&lt;&gt;"",1,U_LOW)*((12-PEAK_MONTHS)*MAX(T64:W64)+PEAK_MONTHS*N(INDEX(X64:AA64,MATCH(MAX(T64:W64),T64:W64,0)))),0))</f>
        <v/>
      </c>
      <c r="AE64" s="25" t="str">
        <f aca="false">IF(OR(AB64="",AC64=""),"",ROUND(AC64*IF(K64&lt;&gt;"",1,U_HIGH)*((12-PEAK_MONTHS)*MAX(T64:W64)+PEAK_MONTHS*N(INDEX(X64:AA64,MATCH(MAX(T64:W64),T64:W64,0)))),0))</f>
        <v/>
      </c>
      <c r="AF64" s="18" t="str">
        <f aca="false">IF(AD64="","",RANK(AD64,$AD$7:$AD$506))</f>
        <v/>
      </c>
      <c r="AH64" s="16" t="str">
        <f aca="false">IF(E64&lt;&gt;"",E64,IF(F64&lt;&gt;"",ROUND(F64*16,3),""))</f>
        <v/>
      </c>
      <c r="AI64" s="16" t="str">
        <f aca="false">IF(COUNT(G64:I64)&lt;3,"",ROUND(LARGE(G64:I64,1),2))</f>
        <v/>
      </c>
      <c r="AJ64" s="16" t="str">
        <f aca="false">IF(COUNT(G64:I64)&lt;3,"",ROUND(LARGE(G64:I64,2),2))</f>
        <v/>
      </c>
      <c r="AK64" s="16" t="str">
        <f aca="false">IF(COUNT(G64:I64)&lt;3,"",ROUND(SMALL(G64:I64,1),2))</f>
        <v/>
      </c>
      <c r="AL64" s="16" t="str">
        <f aca="false">IF(AI64="","",IF(AI64*AJ64*AK64&lt;DIM_MIN_CUIN,"",ROUND(AI64*AJ64*AK64/DIM_DIV*16,2)))</f>
        <v/>
      </c>
      <c r="AM64" s="18" t="str">
        <f aca="false">IF(C64="","",IF(C64&lt;BAND_LO,1,IF(C64&lt;=BAND_HI,2,3)))</f>
        <v/>
      </c>
      <c r="AN64" s="19" t="str">
        <f aca="false">IF(C64="","",IFERROR(INDEX(CAT_REF,MATCH(D64,CATS,0)),REF_DEFAULT))</f>
        <v/>
      </c>
      <c r="AO64" s="21" t="str">
        <f aca="false">IF(OR(R64="",AM64="",M64=""),"",IF(M64="Small standard",IF(R64&gt;SS_MAX,"",ROUND(INDEX(SS_FEES,SUMPRODUCT(--(SS_EDGES&lt;R64))+1,0+AM64)*(1+FUEL),4)),IF(M64="Large standard",IF(R64&gt;LS_MAX,"",ROUND(IF(R64&lt;=OVER3_FROM,INDEX(LS_FEES,SUMPRODUCT(--(LS_EDGES&lt;R64))+1,0+AM64),INDEX(OVER3_BASE,1,0+AM64)+OVER3_PER4*CEILING((R64-OVER3_FROM)/4,1))*(1+FUEL),4)),"")))</f>
        <v/>
      </c>
      <c r="AP64" s="21" t="str">
        <f aca="false">IF(OR(R64="",AM64="",M64=""),"",IF(M64="Small standard",IF(R64&gt;SS_MAX,"",ROUND(INDEX(SS_FEES,SUMPRODUCT(--(SS_EDGES&lt;R64))+1,3+AM64)*(1+FUEL),4)),IF(M64="Large standard",IF(R64&gt;LS_MAX,"",ROUND(IF(R64&lt;=OVER3_FROM,INDEX(LS_FEES,SUMPRODUCT(--(LS_EDGES&lt;R64))+1,3+AM64),INDEX(OVER3_BASE,1,3+AM64)+OVER3_PER4*CEILING((R64-OVER3_FROM)/4,1))*(1+FUEL),4)),"")))</f>
        <v/>
      </c>
      <c r="AQ64" s="21" t="str">
        <f aca="false">IF(OR(AM64="",AM64=1),"",IF(OR(N64="",(AM64-1)="",M64=""),"",IF(M64="Small standard",IF(N64&gt;SS_MAX,"",ROUND(INDEX(SS_FEES,SUMPRODUCT(--(SS_EDGES&lt;N64))+1,0+(AM64-1))*(1+FUEL),4)),IF(M64="Large standard",IF(N64&gt;LS_MAX,"",ROUND(IF(N64&lt;=OVER3_FROM,INDEX(LS_FEES,SUMPRODUCT(--(LS_EDGES&lt;N64))+1,0+(AM64-1)),INDEX(OVER3_BASE,1,0+(AM64-1))+OVER3_PER4*CEILING((N64-OVER3_FROM)/4,1))*(1+FUEL),4)),""))))</f>
        <v/>
      </c>
      <c r="AR64" s="21" t="str">
        <f aca="false">IF(OR(AM64="",AM64=1),"",IF(OR(N64="",(AM64-1)="",M64=""),"",IF(M64="Small standard",IF(N64&gt;SS_MAX,"",ROUND(INDEX(SS_FEES,SUMPRODUCT(--(SS_EDGES&lt;N64))+1,3+(AM64-1))*(1+FUEL),4)),IF(M64="Large standard",IF(N64&gt;LS_MAX,"",ROUND(IF(N64&lt;=OVER3_FROM,INDEX(LS_FEES,SUMPRODUCT(--(LS_EDGES&lt;N64))+1,3+(AM64-1)),INDEX(OVER3_BASE,1,3+(AM64-1))+OVER3_PER4*CEILING((N64-OVER3_FROM)/4,1))*(1+FUEL),4)),""))))</f>
        <v/>
      </c>
      <c r="AS64" s="21" t="str">
        <f aca="false">IF(OR(AM64="",AM64=1),"",(C64-(IF(AM64=2,BAND_LO,BAND_HI)-0.01))*(1-AN64))</f>
        <v/>
      </c>
      <c r="AT64" s="18" t="str">
        <f aca="false">IF(AI64="","",(AI64&gt;SS_L)+(AJ64&gt;SS_M)+(AK64&gt;SS_S))</f>
        <v/>
      </c>
      <c r="AU64" s="23" t="str">
        <f aca="false">IF(OR(AT64="",AT64&lt;&gt;1),"",MAX(AI64/SS_L,AJ64/SS_M,AK64/SS_S))</f>
        <v/>
      </c>
      <c r="AV64" s="21" t="str">
        <f aca="false">IF(OR(M64&lt;&gt;"Large standard",N64="",N64&gt;SS_MAX),"",IF(OR(N64="",AM64="","Small standard"=""),"",IF("Small standard"="Small standard",IF(N64&gt;SS_MAX,"",ROUND(INDEX(SS_FEES,SUMPRODUCT(--(SS_EDGES&lt;N64))+1,0+AM64)*(1+FUEL),4)),IF("Small standard"="Large standard",IF(N64&gt;LS_MAX,"",ROUND(IF(N64&lt;=OVER3_FROM,INDEX(LS_FEES,SUMPRODUCT(--(LS_EDGES&lt;N64))+1,0+AM64),INDEX(OVER3_BASE,1,0+AM64)+OVER3_PER4*CEILING((N64-OVER3_FROM)/4,1))*(1+FUEL),4)),""))))</f>
        <v/>
      </c>
      <c r="AW64" s="21" t="str">
        <f aca="false">IF(OR(M64&lt;&gt;"Large standard",N64="",N64&gt;SS_MAX),"",IF(OR(N64="",AM64="","Small standard"=""),"",IF("Small standard"="Small standard",IF(N64&gt;SS_MAX,"",ROUND(INDEX(SS_FEES,SUMPRODUCT(--(SS_EDGES&lt;N64))+1,3+AM64)*(1+FUEL),4)),IF("Small standard"="Large standard",IF(N64&gt;LS_MAX,"",ROUND(IF(N64&lt;=OVER3_FROM,INDEX(LS_FEES,SUMPRODUCT(--(LS_EDGES&lt;N64))+1,3+AM64),INDEX(OVER3_BASE,1,3+AM64)+OVER3_PER4*CEILING((N64-OVER3_FROM)/4,1))*(1+FUEL),4)),""))))</f>
        <v/>
      </c>
      <c r="AX64" s="21" t="str">
        <f aca="false">IF(OR(AL64="",AH64=""),"",IF(OR(AH64="",AM64="",M64=""),"",IF(M64="Small standard",IF(AH64&gt;SS_MAX,"",ROUND(INDEX(SS_FEES,SUMPRODUCT(--(SS_EDGES&lt;AH64))+1,0+AM64)*(1+FUEL),4)),IF(M64="Large standard",IF(AH64&gt;LS_MAX,"",ROUND(IF(AH64&lt;=OVER3_FROM,INDEX(LS_FEES,SUMPRODUCT(--(LS_EDGES&lt;AH64))+1,0+AM64),INDEX(OVER3_BASE,1,0+AM64)+OVER3_PER4*CEILING((AH64-OVER3_FROM)/4,1))*(1+FUEL),4)),""))))</f>
        <v/>
      </c>
      <c r="AY64" s="21" t="str">
        <f aca="false">IF(OR(AL64="",AH64=""),"",IF(OR(AH64="",AM64="",M64=""),"",IF(M64="Small standard",IF(AH64&gt;SS_MAX,"",ROUND(INDEX(SS_FEES,SUMPRODUCT(--(SS_EDGES&lt;AH64))+1,3+AM64)*(1+FUEL),4)),IF(M64="Large standard",IF(AH64&gt;LS_MAX,"",ROUND(IF(AH64&lt;=OVER3_FROM,INDEX(LS_FEES,SUMPRODUCT(--(LS_EDGES&lt;AH64))+1,3+AM64),INDEX(OVER3_BASE,1,3+AM64)+OVER3_PER4*CEILING((AH64-OVER3_FROM)/4,1))*(1+FUEL),4)),""))))</f>
        <v/>
      </c>
      <c r="AZ64" s="24" t="str">
        <f aca="false">IF(OR(J64="",J64&lt;1),"",ROUND(IFERROR(INDEX(CAT_SCALE,MATCH(D64,CATS,0)),UC_DEFAULT)*IF(J64&gt;=UC_KNEE,10^(UC_A-UC_B*LOG10(J64)),10^(UC_A-UC_B*LOG10(UC_KNEE))*(UC_KNEE/J64)^UC_HEXP),1))</f>
        <v/>
      </c>
    </row>
    <row r="65" customFormat="false" ht="15" hidden="false" customHeight="false" outlineLevel="0" collapsed="false">
      <c r="A65" s="10"/>
      <c r="B65" s="10"/>
      <c r="C65" s="12"/>
      <c r="D65" s="10"/>
      <c r="E65" s="10"/>
      <c r="F65" s="10"/>
      <c r="G65" s="10"/>
      <c r="H65" s="10"/>
      <c r="I65" s="10"/>
      <c r="J65" s="10"/>
      <c r="K65" s="10"/>
      <c r="L65" s="12"/>
      <c r="M65" s="2" t="str">
        <f aca="false">IF(OR(N65="",AI65=""),"",IF(AND(N65&lt;=SS_MAX,AI65&lt;=SS_L,AJ65&lt;=SS_M,AK65&lt;=SS_S),"Small standard",IF(AND(N65&lt;=LS_MAX,AI65&lt;=LS_L,AJ65&lt;=LS_M,AK65&lt;=LS_S),"Large standard","Oversize")))</f>
        <v/>
      </c>
      <c r="N65" s="16" t="str">
        <f aca="false">IF(AH65="","",IF(AL65="",AH65,MAX(AH65,AL65)))</f>
        <v/>
      </c>
      <c r="O65" s="21" t="str">
        <f aca="false">IF(OR(N65="",AM65="",M65=""),"",IF(M65="Small standard",IF(N65&gt;SS_MAX,"",ROUND(INDEX(SS_FEES,SUMPRODUCT(--(SS_EDGES&lt;N65))+1,0+AM65)*(1+FUEL),4)),IF(M65="Large standard",IF(N65&gt;LS_MAX,"",ROUND(IF(N65&lt;=OVER3_FROM,INDEX(LS_FEES,SUMPRODUCT(--(LS_EDGES&lt;N65))+1,0+AM65),INDEX(OVER3_BASE,1,0+AM65)+OVER3_PER4*CEILING((N65-OVER3_FROM)/4,1))*(1+FUEL),4)),"")))</f>
        <v/>
      </c>
      <c r="P65" s="21" t="str">
        <f aca="false">IF(OR(N65="",AM65="",M65=""),"",IF(M65="Small standard",IF(N65&gt;SS_MAX,"",ROUND(INDEX(SS_FEES,SUMPRODUCT(--(SS_EDGES&lt;N65))+1,3+AM65)*(1+FUEL),4)),IF(M65="Large standard",IF(N65&gt;LS_MAX,"",ROUND(IF(N65&lt;=OVER3_FROM,INDEX(LS_FEES,SUMPRODUCT(--(LS_EDGES&lt;N65))+1,3+AM65),INDEX(OVER3_BASE,1,3+AM65)+OVER3_PER4*CEILING((N65-OVER3_FROM)/4,1))*(1+FUEL),4)),"")))</f>
        <v/>
      </c>
      <c r="Q65" s="20" t="str">
        <f aca="true">IF(OR(L65="",O65=""),"",ROUND(L65-IF(AND(TODAY()&gt;=PEAK_FROM,TODAY()&lt;=PEAK_TO),P65,O65),2))</f>
        <v/>
      </c>
      <c r="R65" s="16" t="str">
        <f aca="false">IF(N65="","",IF(M65="Small standard",IF(SUMPRODUCT(--(SS_EDGES&lt;N65))=0,"",INDEX(SS_EDGES,SUMPRODUCT(--(SS_EDGES&lt;N65)))),IF(M65="Large standard",IF(N65&gt;OVER3_FROM,OVER3_FROM+4*(CEILING((N65-OVER3_FROM)/4,1)-1),IF(SUMPRODUCT(--(LS_EDGES&lt;N65))=0,"",INDEX(LS_EDGES,SUMPRODUCT(--(LS_EDGES&lt;N65))))),"")))</f>
        <v/>
      </c>
      <c r="S65" s="22" t="str">
        <f aca="false">IF(R65="","",ROUND(N65-R65,3))</f>
        <v/>
      </c>
      <c r="T65" s="21" t="str">
        <f aca="false">IF(OR(R65="",O65="",AO65=""),"",IF(S65&gt;MAX_SHAVE,"",IF(ROUND(O65-AO65,4)&lt;MIN_UNIT,"",ROUND(O65-AO65,4))))</f>
        <v/>
      </c>
      <c r="U65" s="21" t="str">
        <f aca="false">IF(OR(AQ65="",O65=""),"",IF(ROUND(ROUND(O65-AQ65,4)-AS65,4)&lt;=MIN_UNIT,"",ROUND(ROUND(O65-AQ65,4)-AS65,4)))</f>
        <v/>
      </c>
      <c r="V65" s="21" t="str">
        <f aca="false">IF(OR(AV65="",O65=""),"",IF(AND(AT65=1,AU65&lt;=MAX_ENV),IF(ROUND(O65-AV65,4)&lt;MIN_UNIT,"",ROUND(O65-AV65,4)),""))</f>
        <v/>
      </c>
      <c r="W65" s="21" t="str">
        <f aca="false">IF(OR(AX65="",O65=""),"",IF(AL65&gt;=AH65*MIN_DIM_RATIO,IF(ROUND(O65-AX65,4)&lt;MIN_UNIT,"",ROUND(O65-AX65,4)),""))</f>
        <v/>
      </c>
      <c r="X65" s="21" t="str">
        <f aca="false">IF(OR(R65="",P65="",AP65=""),"",IF(S65&gt;MAX_SHAVE,"",IF(ROUND(P65-AP65,4)&lt;MIN_UNIT,"",ROUND(P65-AP65,4))))</f>
        <v/>
      </c>
      <c r="Y65" s="21" t="str">
        <f aca="false">IF(OR(AR65="",P65=""),"",IF(ROUND(ROUND(P65-AR65,4)-AS65,4)&lt;=MIN_UNIT,"",ROUND(ROUND(P65-AR65,4)-AS65,4)))</f>
        <v/>
      </c>
      <c r="Z65" s="21" t="str">
        <f aca="false">IF(OR(AW65="",P65=""),"",IF(AND(AT65=1,AU65&lt;=MAX_ENV),IF(ROUND(P65-AW65,4)&lt;MIN_UNIT,"",ROUND(P65-AW65,4)),""))</f>
        <v/>
      </c>
      <c r="AA65" s="21" t="str">
        <f aca="false">IF(OR(AY65="",P65=""),"",IF(AL65&gt;=AH65*MIN_DIM_RATIO,IF(ROUND(P65-AY65,4)&lt;MIN_UNIT,"",ROUND(P65-AY65,4)),""))</f>
        <v/>
      </c>
      <c r="AB65" s="2" t="str">
        <f aca="false">IF(COUNT(T65:W65)=0,"",CHOOSE(MATCH(MAX(T65:W65),T65:W65,0),"Weight","Price","Size tier","Box"))</f>
        <v/>
      </c>
      <c r="AC65" s="24" t="str">
        <f aca="false">IF(K65&lt;&gt;"",K65,AZ65)</f>
        <v/>
      </c>
      <c r="AD65" s="25" t="str">
        <f aca="false">IF(OR(AB65="",AC65=""),"",ROUND(AC65*IF(K65&lt;&gt;"",1,U_LOW)*((12-PEAK_MONTHS)*MAX(T65:W65)+PEAK_MONTHS*N(INDEX(X65:AA65,MATCH(MAX(T65:W65),T65:W65,0)))),0))</f>
        <v/>
      </c>
      <c r="AE65" s="25" t="str">
        <f aca="false">IF(OR(AB65="",AC65=""),"",ROUND(AC65*IF(K65&lt;&gt;"",1,U_HIGH)*((12-PEAK_MONTHS)*MAX(T65:W65)+PEAK_MONTHS*N(INDEX(X65:AA65,MATCH(MAX(T65:W65),T65:W65,0)))),0))</f>
        <v/>
      </c>
      <c r="AF65" s="18" t="str">
        <f aca="false">IF(AD65="","",RANK(AD65,$AD$7:$AD$506))</f>
        <v/>
      </c>
      <c r="AH65" s="16" t="str">
        <f aca="false">IF(E65&lt;&gt;"",E65,IF(F65&lt;&gt;"",ROUND(F65*16,3),""))</f>
        <v/>
      </c>
      <c r="AI65" s="16" t="str">
        <f aca="false">IF(COUNT(G65:I65)&lt;3,"",ROUND(LARGE(G65:I65,1),2))</f>
        <v/>
      </c>
      <c r="AJ65" s="16" t="str">
        <f aca="false">IF(COUNT(G65:I65)&lt;3,"",ROUND(LARGE(G65:I65,2),2))</f>
        <v/>
      </c>
      <c r="AK65" s="16" t="str">
        <f aca="false">IF(COUNT(G65:I65)&lt;3,"",ROUND(SMALL(G65:I65,1),2))</f>
        <v/>
      </c>
      <c r="AL65" s="16" t="str">
        <f aca="false">IF(AI65="","",IF(AI65*AJ65*AK65&lt;DIM_MIN_CUIN,"",ROUND(AI65*AJ65*AK65/DIM_DIV*16,2)))</f>
        <v/>
      </c>
      <c r="AM65" s="18" t="str">
        <f aca="false">IF(C65="","",IF(C65&lt;BAND_LO,1,IF(C65&lt;=BAND_HI,2,3)))</f>
        <v/>
      </c>
      <c r="AN65" s="19" t="str">
        <f aca="false">IF(C65="","",IFERROR(INDEX(CAT_REF,MATCH(D65,CATS,0)),REF_DEFAULT))</f>
        <v/>
      </c>
      <c r="AO65" s="21" t="str">
        <f aca="false">IF(OR(R65="",AM65="",M65=""),"",IF(M65="Small standard",IF(R65&gt;SS_MAX,"",ROUND(INDEX(SS_FEES,SUMPRODUCT(--(SS_EDGES&lt;R65))+1,0+AM65)*(1+FUEL),4)),IF(M65="Large standard",IF(R65&gt;LS_MAX,"",ROUND(IF(R65&lt;=OVER3_FROM,INDEX(LS_FEES,SUMPRODUCT(--(LS_EDGES&lt;R65))+1,0+AM65),INDEX(OVER3_BASE,1,0+AM65)+OVER3_PER4*CEILING((R65-OVER3_FROM)/4,1))*(1+FUEL),4)),"")))</f>
        <v/>
      </c>
      <c r="AP65" s="21" t="str">
        <f aca="false">IF(OR(R65="",AM65="",M65=""),"",IF(M65="Small standard",IF(R65&gt;SS_MAX,"",ROUND(INDEX(SS_FEES,SUMPRODUCT(--(SS_EDGES&lt;R65))+1,3+AM65)*(1+FUEL),4)),IF(M65="Large standard",IF(R65&gt;LS_MAX,"",ROUND(IF(R65&lt;=OVER3_FROM,INDEX(LS_FEES,SUMPRODUCT(--(LS_EDGES&lt;R65))+1,3+AM65),INDEX(OVER3_BASE,1,3+AM65)+OVER3_PER4*CEILING((R65-OVER3_FROM)/4,1))*(1+FUEL),4)),"")))</f>
        <v/>
      </c>
      <c r="AQ65" s="21" t="str">
        <f aca="false">IF(OR(AM65="",AM65=1),"",IF(OR(N65="",(AM65-1)="",M65=""),"",IF(M65="Small standard",IF(N65&gt;SS_MAX,"",ROUND(INDEX(SS_FEES,SUMPRODUCT(--(SS_EDGES&lt;N65))+1,0+(AM65-1))*(1+FUEL),4)),IF(M65="Large standard",IF(N65&gt;LS_MAX,"",ROUND(IF(N65&lt;=OVER3_FROM,INDEX(LS_FEES,SUMPRODUCT(--(LS_EDGES&lt;N65))+1,0+(AM65-1)),INDEX(OVER3_BASE,1,0+(AM65-1))+OVER3_PER4*CEILING((N65-OVER3_FROM)/4,1))*(1+FUEL),4)),""))))</f>
        <v/>
      </c>
      <c r="AR65" s="21" t="str">
        <f aca="false">IF(OR(AM65="",AM65=1),"",IF(OR(N65="",(AM65-1)="",M65=""),"",IF(M65="Small standard",IF(N65&gt;SS_MAX,"",ROUND(INDEX(SS_FEES,SUMPRODUCT(--(SS_EDGES&lt;N65))+1,3+(AM65-1))*(1+FUEL),4)),IF(M65="Large standard",IF(N65&gt;LS_MAX,"",ROUND(IF(N65&lt;=OVER3_FROM,INDEX(LS_FEES,SUMPRODUCT(--(LS_EDGES&lt;N65))+1,3+(AM65-1)),INDEX(OVER3_BASE,1,3+(AM65-1))+OVER3_PER4*CEILING((N65-OVER3_FROM)/4,1))*(1+FUEL),4)),""))))</f>
        <v/>
      </c>
      <c r="AS65" s="21" t="str">
        <f aca="false">IF(OR(AM65="",AM65=1),"",(C65-(IF(AM65=2,BAND_LO,BAND_HI)-0.01))*(1-AN65))</f>
        <v/>
      </c>
      <c r="AT65" s="18" t="str">
        <f aca="false">IF(AI65="","",(AI65&gt;SS_L)+(AJ65&gt;SS_M)+(AK65&gt;SS_S))</f>
        <v/>
      </c>
      <c r="AU65" s="23" t="str">
        <f aca="false">IF(OR(AT65="",AT65&lt;&gt;1),"",MAX(AI65/SS_L,AJ65/SS_M,AK65/SS_S))</f>
        <v/>
      </c>
      <c r="AV65" s="21" t="str">
        <f aca="false">IF(OR(M65&lt;&gt;"Large standard",N65="",N65&gt;SS_MAX),"",IF(OR(N65="",AM65="","Small standard"=""),"",IF("Small standard"="Small standard",IF(N65&gt;SS_MAX,"",ROUND(INDEX(SS_FEES,SUMPRODUCT(--(SS_EDGES&lt;N65))+1,0+AM65)*(1+FUEL),4)),IF("Small standard"="Large standard",IF(N65&gt;LS_MAX,"",ROUND(IF(N65&lt;=OVER3_FROM,INDEX(LS_FEES,SUMPRODUCT(--(LS_EDGES&lt;N65))+1,0+AM65),INDEX(OVER3_BASE,1,0+AM65)+OVER3_PER4*CEILING((N65-OVER3_FROM)/4,1))*(1+FUEL),4)),""))))</f>
        <v/>
      </c>
      <c r="AW65" s="21" t="str">
        <f aca="false">IF(OR(M65&lt;&gt;"Large standard",N65="",N65&gt;SS_MAX),"",IF(OR(N65="",AM65="","Small standard"=""),"",IF("Small standard"="Small standard",IF(N65&gt;SS_MAX,"",ROUND(INDEX(SS_FEES,SUMPRODUCT(--(SS_EDGES&lt;N65))+1,3+AM65)*(1+FUEL),4)),IF("Small standard"="Large standard",IF(N65&gt;LS_MAX,"",ROUND(IF(N65&lt;=OVER3_FROM,INDEX(LS_FEES,SUMPRODUCT(--(LS_EDGES&lt;N65))+1,3+AM65),INDEX(OVER3_BASE,1,3+AM65)+OVER3_PER4*CEILING((N65-OVER3_FROM)/4,1))*(1+FUEL),4)),""))))</f>
        <v/>
      </c>
      <c r="AX65" s="21" t="str">
        <f aca="false">IF(OR(AL65="",AH65=""),"",IF(OR(AH65="",AM65="",M65=""),"",IF(M65="Small standard",IF(AH65&gt;SS_MAX,"",ROUND(INDEX(SS_FEES,SUMPRODUCT(--(SS_EDGES&lt;AH65))+1,0+AM65)*(1+FUEL),4)),IF(M65="Large standard",IF(AH65&gt;LS_MAX,"",ROUND(IF(AH65&lt;=OVER3_FROM,INDEX(LS_FEES,SUMPRODUCT(--(LS_EDGES&lt;AH65))+1,0+AM65),INDEX(OVER3_BASE,1,0+AM65)+OVER3_PER4*CEILING((AH65-OVER3_FROM)/4,1))*(1+FUEL),4)),""))))</f>
        <v/>
      </c>
      <c r="AY65" s="21" t="str">
        <f aca="false">IF(OR(AL65="",AH65=""),"",IF(OR(AH65="",AM65="",M65=""),"",IF(M65="Small standard",IF(AH65&gt;SS_MAX,"",ROUND(INDEX(SS_FEES,SUMPRODUCT(--(SS_EDGES&lt;AH65))+1,3+AM65)*(1+FUEL),4)),IF(M65="Large standard",IF(AH65&gt;LS_MAX,"",ROUND(IF(AH65&lt;=OVER3_FROM,INDEX(LS_FEES,SUMPRODUCT(--(LS_EDGES&lt;AH65))+1,3+AM65),INDEX(OVER3_BASE,1,3+AM65)+OVER3_PER4*CEILING((AH65-OVER3_FROM)/4,1))*(1+FUEL),4)),""))))</f>
        <v/>
      </c>
      <c r="AZ65" s="24" t="str">
        <f aca="false">IF(OR(J65="",J65&lt;1),"",ROUND(IFERROR(INDEX(CAT_SCALE,MATCH(D65,CATS,0)),UC_DEFAULT)*IF(J65&gt;=UC_KNEE,10^(UC_A-UC_B*LOG10(J65)),10^(UC_A-UC_B*LOG10(UC_KNEE))*(UC_KNEE/J65)^UC_HEXP),1))</f>
        <v/>
      </c>
    </row>
    <row r="66" customFormat="false" ht="15" hidden="false" customHeight="false" outlineLevel="0" collapsed="false">
      <c r="A66" s="10"/>
      <c r="B66" s="10"/>
      <c r="C66" s="12"/>
      <c r="D66" s="10"/>
      <c r="E66" s="10"/>
      <c r="F66" s="10"/>
      <c r="G66" s="10"/>
      <c r="H66" s="10"/>
      <c r="I66" s="10"/>
      <c r="J66" s="10"/>
      <c r="K66" s="10"/>
      <c r="L66" s="12"/>
      <c r="M66" s="2" t="str">
        <f aca="false">IF(OR(N66="",AI66=""),"",IF(AND(N66&lt;=SS_MAX,AI66&lt;=SS_L,AJ66&lt;=SS_M,AK66&lt;=SS_S),"Small standard",IF(AND(N66&lt;=LS_MAX,AI66&lt;=LS_L,AJ66&lt;=LS_M,AK66&lt;=LS_S),"Large standard","Oversize")))</f>
        <v/>
      </c>
      <c r="N66" s="16" t="str">
        <f aca="false">IF(AH66="","",IF(AL66="",AH66,MAX(AH66,AL66)))</f>
        <v/>
      </c>
      <c r="O66" s="21" t="str">
        <f aca="false">IF(OR(N66="",AM66="",M66=""),"",IF(M66="Small standard",IF(N66&gt;SS_MAX,"",ROUND(INDEX(SS_FEES,SUMPRODUCT(--(SS_EDGES&lt;N66))+1,0+AM66)*(1+FUEL),4)),IF(M66="Large standard",IF(N66&gt;LS_MAX,"",ROUND(IF(N66&lt;=OVER3_FROM,INDEX(LS_FEES,SUMPRODUCT(--(LS_EDGES&lt;N66))+1,0+AM66),INDEX(OVER3_BASE,1,0+AM66)+OVER3_PER4*CEILING((N66-OVER3_FROM)/4,1))*(1+FUEL),4)),"")))</f>
        <v/>
      </c>
      <c r="P66" s="21" t="str">
        <f aca="false">IF(OR(N66="",AM66="",M66=""),"",IF(M66="Small standard",IF(N66&gt;SS_MAX,"",ROUND(INDEX(SS_FEES,SUMPRODUCT(--(SS_EDGES&lt;N66))+1,3+AM66)*(1+FUEL),4)),IF(M66="Large standard",IF(N66&gt;LS_MAX,"",ROUND(IF(N66&lt;=OVER3_FROM,INDEX(LS_FEES,SUMPRODUCT(--(LS_EDGES&lt;N66))+1,3+AM66),INDEX(OVER3_BASE,1,3+AM66)+OVER3_PER4*CEILING((N66-OVER3_FROM)/4,1))*(1+FUEL),4)),"")))</f>
        <v/>
      </c>
      <c r="Q66" s="20" t="str">
        <f aca="true">IF(OR(L66="",O66=""),"",ROUND(L66-IF(AND(TODAY()&gt;=PEAK_FROM,TODAY()&lt;=PEAK_TO),P66,O66),2))</f>
        <v/>
      </c>
      <c r="R66" s="16" t="str">
        <f aca="false">IF(N66="","",IF(M66="Small standard",IF(SUMPRODUCT(--(SS_EDGES&lt;N66))=0,"",INDEX(SS_EDGES,SUMPRODUCT(--(SS_EDGES&lt;N66)))),IF(M66="Large standard",IF(N66&gt;OVER3_FROM,OVER3_FROM+4*(CEILING((N66-OVER3_FROM)/4,1)-1),IF(SUMPRODUCT(--(LS_EDGES&lt;N66))=0,"",INDEX(LS_EDGES,SUMPRODUCT(--(LS_EDGES&lt;N66))))),"")))</f>
        <v/>
      </c>
      <c r="S66" s="22" t="str">
        <f aca="false">IF(R66="","",ROUND(N66-R66,3))</f>
        <v/>
      </c>
      <c r="T66" s="21" t="str">
        <f aca="false">IF(OR(R66="",O66="",AO66=""),"",IF(S66&gt;MAX_SHAVE,"",IF(ROUND(O66-AO66,4)&lt;MIN_UNIT,"",ROUND(O66-AO66,4))))</f>
        <v/>
      </c>
      <c r="U66" s="21" t="str">
        <f aca="false">IF(OR(AQ66="",O66=""),"",IF(ROUND(ROUND(O66-AQ66,4)-AS66,4)&lt;=MIN_UNIT,"",ROUND(ROUND(O66-AQ66,4)-AS66,4)))</f>
        <v/>
      </c>
      <c r="V66" s="21" t="str">
        <f aca="false">IF(OR(AV66="",O66=""),"",IF(AND(AT66=1,AU66&lt;=MAX_ENV),IF(ROUND(O66-AV66,4)&lt;MIN_UNIT,"",ROUND(O66-AV66,4)),""))</f>
        <v/>
      </c>
      <c r="W66" s="21" t="str">
        <f aca="false">IF(OR(AX66="",O66=""),"",IF(AL66&gt;=AH66*MIN_DIM_RATIO,IF(ROUND(O66-AX66,4)&lt;MIN_UNIT,"",ROUND(O66-AX66,4)),""))</f>
        <v/>
      </c>
      <c r="X66" s="21" t="str">
        <f aca="false">IF(OR(R66="",P66="",AP66=""),"",IF(S66&gt;MAX_SHAVE,"",IF(ROUND(P66-AP66,4)&lt;MIN_UNIT,"",ROUND(P66-AP66,4))))</f>
        <v/>
      </c>
      <c r="Y66" s="21" t="str">
        <f aca="false">IF(OR(AR66="",P66=""),"",IF(ROUND(ROUND(P66-AR66,4)-AS66,4)&lt;=MIN_UNIT,"",ROUND(ROUND(P66-AR66,4)-AS66,4)))</f>
        <v/>
      </c>
      <c r="Z66" s="21" t="str">
        <f aca="false">IF(OR(AW66="",P66=""),"",IF(AND(AT66=1,AU66&lt;=MAX_ENV),IF(ROUND(P66-AW66,4)&lt;MIN_UNIT,"",ROUND(P66-AW66,4)),""))</f>
        <v/>
      </c>
      <c r="AA66" s="21" t="str">
        <f aca="false">IF(OR(AY66="",P66=""),"",IF(AL66&gt;=AH66*MIN_DIM_RATIO,IF(ROUND(P66-AY66,4)&lt;MIN_UNIT,"",ROUND(P66-AY66,4)),""))</f>
        <v/>
      </c>
      <c r="AB66" s="2" t="str">
        <f aca="false">IF(COUNT(T66:W66)=0,"",CHOOSE(MATCH(MAX(T66:W66),T66:W66,0),"Weight","Price","Size tier","Box"))</f>
        <v/>
      </c>
      <c r="AC66" s="24" t="str">
        <f aca="false">IF(K66&lt;&gt;"",K66,AZ66)</f>
        <v/>
      </c>
      <c r="AD66" s="25" t="str">
        <f aca="false">IF(OR(AB66="",AC66=""),"",ROUND(AC66*IF(K66&lt;&gt;"",1,U_LOW)*((12-PEAK_MONTHS)*MAX(T66:W66)+PEAK_MONTHS*N(INDEX(X66:AA66,MATCH(MAX(T66:W66),T66:W66,0)))),0))</f>
        <v/>
      </c>
      <c r="AE66" s="25" t="str">
        <f aca="false">IF(OR(AB66="",AC66=""),"",ROUND(AC66*IF(K66&lt;&gt;"",1,U_HIGH)*((12-PEAK_MONTHS)*MAX(T66:W66)+PEAK_MONTHS*N(INDEX(X66:AA66,MATCH(MAX(T66:W66),T66:W66,0)))),0))</f>
        <v/>
      </c>
      <c r="AF66" s="18" t="str">
        <f aca="false">IF(AD66="","",RANK(AD66,$AD$7:$AD$506))</f>
        <v/>
      </c>
      <c r="AH66" s="16" t="str">
        <f aca="false">IF(E66&lt;&gt;"",E66,IF(F66&lt;&gt;"",ROUND(F66*16,3),""))</f>
        <v/>
      </c>
      <c r="AI66" s="16" t="str">
        <f aca="false">IF(COUNT(G66:I66)&lt;3,"",ROUND(LARGE(G66:I66,1),2))</f>
        <v/>
      </c>
      <c r="AJ66" s="16" t="str">
        <f aca="false">IF(COUNT(G66:I66)&lt;3,"",ROUND(LARGE(G66:I66,2),2))</f>
        <v/>
      </c>
      <c r="AK66" s="16" t="str">
        <f aca="false">IF(COUNT(G66:I66)&lt;3,"",ROUND(SMALL(G66:I66,1),2))</f>
        <v/>
      </c>
      <c r="AL66" s="16" t="str">
        <f aca="false">IF(AI66="","",IF(AI66*AJ66*AK66&lt;DIM_MIN_CUIN,"",ROUND(AI66*AJ66*AK66/DIM_DIV*16,2)))</f>
        <v/>
      </c>
      <c r="AM66" s="18" t="str">
        <f aca="false">IF(C66="","",IF(C66&lt;BAND_LO,1,IF(C66&lt;=BAND_HI,2,3)))</f>
        <v/>
      </c>
      <c r="AN66" s="19" t="str">
        <f aca="false">IF(C66="","",IFERROR(INDEX(CAT_REF,MATCH(D66,CATS,0)),REF_DEFAULT))</f>
        <v/>
      </c>
      <c r="AO66" s="21" t="str">
        <f aca="false">IF(OR(R66="",AM66="",M66=""),"",IF(M66="Small standard",IF(R66&gt;SS_MAX,"",ROUND(INDEX(SS_FEES,SUMPRODUCT(--(SS_EDGES&lt;R66))+1,0+AM66)*(1+FUEL),4)),IF(M66="Large standard",IF(R66&gt;LS_MAX,"",ROUND(IF(R66&lt;=OVER3_FROM,INDEX(LS_FEES,SUMPRODUCT(--(LS_EDGES&lt;R66))+1,0+AM66),INDEX(OVER3_BASE,1,0+AM66)+OVER3_PER4*CEILING((R66-OVER3_FROM)/4,1))*(1+FUEL),4)),"")))</f>
        <v/>
      </c>
      <c r="AP66" s="21" t="str">
        <f aca="false">IF(OR(R66="",AM66="",M66=""),"",IF(M66="Small standard",IF(R66&gt;SS_MAX,"",ROUND(INDEX(SS_FEES,SUMPRODUCT(--(SS_EDGES&lt;R66))+1,3+AM66)*(1+FUEL),4)),IF(M66="Large standard",IF(R66&gt;LS_MAX,"",ROUND(IF(R66&lt;=OVER3_FROM,INDEX(LS_FEES,SUMPRODUCT(--(LS_EDGES&lt;R66))+1,3+AM66),INDEX(OVER3_BASE,1,3+AM66)+OVER3_PER4*CEILING((R66-OVER3_FROM)/4,1))*(1+FUEL),4)),"")))</f>
        <v/>
      </c>
      <c r="AQ66" s="21" t="str">
        <f aca="false">IF(OR(AM66="",AM66=1),"",IF(OR(N66="",(AM66-1)="",M66=""),"",IF(M66="Small standard",IF(N66&gt;SS_MAX,"",ROUND(INDEX(SS_FEES,SUMPRODUCT(--(SS_EDGES&lt;N66))+1,0+(AM66-1))*(1+FUEL),4)),IF(M66="Large standard",IF(N66&gt;LS_MAX,"",ROUND(IF(N66&lt;=OVER3_FROM,INDEX(LS_FEES,SUMPRODUCT(--(LS_EDGES&lt;N66))+1,0+(AM66-1)),INDEX(OVER3_BASE,1,0+(AM66-1))+OVER3_PER4*CEILING((N66-OVER3_FROM)/4,1))*(1+FUEL),4)),""))))</f>
        <v/>
      </c>
      <c r="AR66" s="21" t="str">
        <f aca="false">IF(OR(AM66="",AM66=1),"",IF(OR(N66="",(AM66-1)="",M66=""),"",IF(M66="Small standard",IF(N66&gt;SS_MAX,"",ROUND(INDEX(SS_FEES,SUMPRODUCT(--(SS_EDGES&lt;N66))+1,3+(AM66-1))*(1+FUEL),4)),IF(M66="Large standard",IF(N66&gt;LS_MAX,"",ROUND(IF(N66&lt;=OVER3_FROM,INDEX(LS_FEES,SUMPRODUCT(--(LS_EDGES&lt;N66))+1,3+(AM66-1)),INDEX(OVER3_BASE,1,3+(AM66-1))+OVER3_PER4*CEILING((N66-OVER3_FROM)/4,1))*(1+FUEL),4)),""))))</f>
        <v/>
      </c>
      <c r="AS66" s="21" t="str">
        <f aca="false">IF(OR(AM66="",AM66=1),"",(C66-(IF(AM66=2,BAND_LO,BAND_HI)-0.01))*(1-AN66))</f>
        <v/>
      </c>
      <c r="AT66" s="18" t="str">
        <f aca="false">IF(AI66="","",(AI66&gt;SS_L)+(AJ66&gt;SS_M)+(AK66&gt;SS_S))</f>
        <v/>
      </c>
      <c r="AU66" s="23" t="str">
        <f aca="false">IF(OR(AT66="",AT66&lt;&gt;1),"",MAX(AI66/SS_L,AJ66/SS_M,AK66/SS_S))</f>
        <v/>
      </c>
      <c r="AV66" s="21" t="str">
        <f aca="false">IF(OR(M66&lt;&gt;"Large standard",N66="",N66&gt;SS_MAX),"",IF(OR(N66="",AM66="","Small standard"=""),"",IF("Small standard"="Small standard",IF(N66&gt;SS_MAX,"",ROUND(INDEX(SS_FEES,SUMPRODUCT(--(SS_EDGES&lt;N66))+1,0+AM66)*(1+FUEL),4)),IF("Small standard"="Large standard",IF(N66&gt;LS_MAX,"",ROUND(IF(N66&lt;=OVER3_FROM,INDEX(LS_FEES,SUMPRODUCT(--(LS_EDGES&lt;N66))+1,0+AM66),INDEX(OVER3_BASE,1,0+AM66)+OVER3_PER4*CEILING((N66-OVER3_FROM)/4,1))*(1+FUEL),4)),""))))</f>
        <v/>
      </c>
      <c r="AW66" s="21" t="str">
        <f aca="false">IF(OR(M66&lt;&gt;"Large standard",N66="",N66&gt;SS_MAX),"",IF(OR(N66="",AM66="","Small standard"=""),"",IF("Small standard"="Small standard",IF(N66&gt;SS_MAX,"",ROUND(INDEX(SS_FEES,SUMPRODUCT(--(SS_EDGES&lt;N66))+1,3+AM66)*(1+FUEL),4)),IF("Small standard"="Large standard",IF(N66&gt;LS_MAX,"",ROUND(IF(N66&lt;=OVER3_FROM,INDEX(LS_FEES,SUMPRODUCT(--(LS_EDGES&lt;N66))+1,3+AM66),INDEX(OVER3_BASE,1,3+AM66)+OVER3_PER4*CEILING((N66-OVER3_FROM)/4,1))*(1+FUEL),4)),""))))</f>
        <v/>
      </c>
      <c r="AX66" s="21" t="str">
        <f aca="false">IF(OR(AL66="",AH66=""),"",IF(OR(AH66="",AM66="",M66=""),"",IF(M66="Small standard",IF(AH66&gt;SS_MAX,"",ROUND(INDEX(SS_FEES,SUMPRODUCT(--(SS_EDGES&lt;AH66))+1,0+AM66)*(1+FUEL),4)),IF(M66="Large standard",IF(AH66&gt;LS_MAX,"",ROUND(IF(AH66&lt;=OVER3_FROM,INDEX(LS_FEES,SUMPRODUCT(--(LS_EDGES&lt;AH66))+1,0+AM66),INDEX(OVER3_BASE,1,0+AM66)+OVER3_PER4*CEILING((AH66-OVER3_FROM)/4,1))*(1+FUEL),4)),""))))</f>
        <v/>
      </c>
      <c r="AY66" s="21" t="str">
        <f aca="false">IF(OR(AL66="",AH66=""),"",IF(OR(AH66="",AM66="",M66=""),"",IF(M66="Small standard",IF(AH66&gt;SS_MAX,"",ROUND(INDEX(SS_FEES,SUMPRODUCT(--(SS_EDGES&lt;AH66))+1,3+AM66)*(1+FUEL),4)),IF(M66="Large standard",IF(AH66&gt;LS_MAX,"",ROUND(IF(AH66&lt;=OVER3_FROM,INDEX(LS_FEES,SUMPRODUCT(--(LS_EDGES&lt;AH66))+1,3+AM66),INDEX(OVER3_BASE,1,3+AM66)+OVER3_PER4*CEILING((AH66-OVER3_FROM)/4,1))*(1+FUEL),4)),""))))</f>
        <v/>
      </c>
      <c r="AZ66" s="24" t="str">
        <f aca="false">IF(OR(J66="",J66&lt;1),"",ROUND(IFERROR(INDEX(CAT_SCALE,MATCH(D66,CATS,0)),UC_DEFAULT)*IF(J66&gt;=UC_KNEE,10^(UC_A-UC_B*LOG10(J66)),10^(UC_A-UC_B*LOG10(UC_KNEE))*(UC_KNEE/J66)^UC_HEXP),1))</f>
        <v/>
      </c>
    </row>
    <row r="67" customFormat="false" ht="15" hidden="false" customHeight="false" outlineLevel="0" collapsed="false">
      <c r="A67" s="10"/>
      <c r="B67" s="10"/>
      <c r="C67" s="12"/>
      <c r="D67" s="10"/>
      <c r="E67" s="10"/>
      <c r="F67" s="10"/>
      <c r="G67" s="10"/>
      <c r="H67" s="10"/>
      <c r="I67" s="10"/>
      <c r="J67" s="10"/>
      <c r="K67" s="10"/>
      <c r="L67" s="12"/>
      <c r="M67" s="2" t="str">
        <f aca="false">IF(OR(N67="",AI67=""),"",IF(AND(N67&lt;=SS_MAX,AI67&lt;=SS_L,AJ67&lt;=SS_M,AK67&lt;=SS_S),"Small standard",IF(AND(N67&lt;=LS_MAX,AI67&lt;=LS_L,AJ67&lt;=LS_M,AK67&lt;=LS_S),"Large standard","Oversize")))</f>
        <v/>
      </c>
      <c r="N67" s="16" t="str">
        <f aca="false">IF(AH67="","",IF(AL67="",AH67,MAX(AH67,AL67)))</f>
        <v/>
      </c>
      <c r="O67" s="21" t="str">
        <f aca="false">IF(OR(N67="",AM67="",M67=""),"",IF(M67="Small standard",IF(N67&gt;SS_MAX,"",ROUND(INDEX(SS_FEES,SUMPRODUCT(--(SS_EDGES&lt;N67))+1,0+AM67)*(1+FUEL),4)),IF(M67="Large standard",IF(N67&gt;LS_MAX,"",ROUND(IF(N67&lt;=OVER3_FROM,INDEX(LS_FEES,SUMPRODUCT(--(LS_EDGES&lt;N67))+1,0+AM67),INDEX(OVER3_BASE,1,0+AM67)+OVER3_PER4*CEILING((N67-OVER3_FROM)/4,1))*(1+FUEL),4)),"")))</f>
        <v/>
      </c>
      <c r="P67" s="21" t="str">
        <f aca="false">IF(OR(N67="",AM67="",M67=""),"",IF(M67="Small standard",IF(N67&gt;SS_MAX,"",ROUND(INDEX(SS_FEES,SUMPRODUCT(--(SS_EDGES&lt;N67))+1,3+AM67)*(1+FUEL),4)),IF(M67="Large standard",IF(N67&gt;LS_MAX,"",ROUND(IF(N67&lt;=OVER3_FROM,INDEX(LS_FEES,SUMPRODUCT(--(LS_EDGES&lt;N67))+1,3+AM67),INDEX(OVER3_BASE,1,3+AM67)+OVER3_PER4*CEILING((N67-OVER3_FROM)/4,1))*(1+FUEL),4)),"")))</f>
        <v/>
      </c>
      <c r="Q67" s="20" t="str">
        <f aca="true">IF(OR(L67="",O67=""),"",ROUND(L67-IF(AND(TODAY()&gt;=PEAK_FROM,TODAY()&lt;=PEAK_TO),P67,O67),2))</f>
        <v/>
      </c>
      <c r="R67" s="16" t="str">
        <f aca="false">IF(N67="","",IF(M67="Small standard",IF(SUMPRODUCT(--(SS_EDGES&lt;N67))=0,"",INDEX(SS_EDGES,SUMPRODUCT(--(SS_EDGES&lt;N67)))),IF(M67="Large standard",IF(N67&gt;OVER3_FROM,OVER3_FROM+4*(CEILING((N67-OVER3_FROM)/4,1)-1),IF(SUMPRODUCT(--(LS_EDGES&lt;N67))=0,"",INDEX(LS_EDGES,SUMPRODUCT(--(LS_EDGES&lt;N67))))),"")))</f>
        <v/>
      </c>
      <c r="S67" s="22" t="str">
        <f aca="false">IF(R67="","",ROUND(N67-R67,3))</f>
        <v/>
      </c>
      <c r="T67" s="21" t="str">
        <f aca="false">IF(OR(R67="",O67="",AO67=""),"",IF(S67&gt;MAX_SHAVE,"",IF(ROUND(O67-AO67,4)&lt;MIN_UNIT,"",ROUND(O67-AO67,4))))</f>
        <v/>
      </c>
      <c r="U67" s="21" t="str">
        <f aca="false">IF(OR(AQ67="",O67=""),"",IF(ROUND(ROUND(O67-AQ67,4)-AS67,4)&lt;=MIN_UNIT,"",ROUND(ROUND(O67-AQ67,4)-AS67,4)))</f>
        <v/>
      </c>
      <c r="V67" s="21" t="str">
        <f aca="false">IF(OR(AV67="",O67=""),"",IF(AND(AT67=1,AU67&lt;=MAX_ENV),IF(ROUND(O67-AV67,4)&lt;MIN_UNIT,"",ROUND(O67-AV67,4)),""))</f>
        <v/>
      </c>
      <c r="W67" s="21" t="str">
        <f aca="false">IF(OR(AX67="",O67=""),"",IF(AL67&gt;=AH67*MIN_DIM_RATIO,IF(ROUND(O67-AX67,4)&lt;MIN_UNIT,"",ROUND(O67-AX67,4)),""))</f>
        <v/>
      </c>
      <c r="X67" s="21" t="str">
        <f aca="false">IF(OR(R67="",P67="",AP67=""),"",IF(S67&gt;MAX_SHAVE,"",IF(ROUND(P67-AP67,4)&lt;MIN_UNIT,"",ROUND(P67-AP67,4))))</f>
        <v/>
      </c>
      <c r="Y67" s="21" t="str">
        <f aca="false">IF(OR(AR67="",P67=""),"",IF(ROUND(ROUND(P67-AR67,4)-AS67,4)&lt;=MIN_UNIT,"",ROUND(ROUND(P67-AR67,4)-AS67,4)))</f>
        <v/>
      </c>
      <c r="Z67" s="21" t="str">
        <f aca="false">IF(OR(AW67="",P67=""),"",IF(AND(AT67=1,AU67&lt;=MAX_ENV),IF(ROUND(P67-AW67,4)&lt;MIN_UNIT,"",ROUND(P67-AW67,4)),""))</f>
        <v/>
      </c>
      <c r="AA67" s="21" t="str">
        <f aca="false">IF(OR(AY67="",P67=""),"",IF(AL67&gt;=AH67*MIN_DIM_RATIO,IF(ROUND(P67-AY67,4)&lt;MIN_UNIT,"",ROUND(P67-AY67,4)),""))</f>
        <v/>
      </c>
      <c r="AB67" s="2" t="str">
        <f aca="false">IF(COUNT(T67:W67)=0,"",CHOOSE(MATCH(MAX(T67:W67),T67:W67,0),"Weight","Price","Size tier","Box"))</f>
        <v/>
      </c>
      <c r="AC67" s="24" t="str">
        <f aca="false">IF(K67&lt;&gt;"",K67,AZ67)</f>
        <v/>
      </c>
      <c r="AD67" s="25" t="str">
        <f aca="false">IF(OR(AB67="",AC67=""),"",ROUND(AC67*IF(K67&lt;&gt;"",1,U_LOW)*((12-PEAK_MONTHS)*MAX(T67:W67)+PEAK_MONTHS*N(INDEX(X67:AA67,MATCH(MAX(T67:W67),T67:W67,0)))),0))</f>
        <v/>
      </c>
      <c r="AE67" s="25" t="str">
        <f aca="false">IF(OR(AB67="",AC67=""),"",ROUND(AC67*IF(K67&lt;&gt;"",1,U_HIGH)*((12-PEAK_MONTHS)*MAX(T67:W67)+PEAK_MONTHS*N(INDEX(X67:AA67,MATCH(MAX(T67:W67),T67:W67,0)))),0))</f>
        <v/>
      </c>
      <c r="AF67" s="18" t="str">
        <f aca="false">IF(AD67="","",RANK(AD67,$AD$7:$AD$506))</f>
        <v/>
      </c>
      <c r="AH67" s="16" t="str">
        <f aca="false">IF(E67&lt;&gt;"",E67,IF(F67&lt;&gt;"",ROUND(F67*16,3),""))</f>
        <v/>
      </c>
      <c r="AI67" s="16" t="str">
        <f aca="false">IF(COUNT(G67:I67)&lt;3,"",ROUND(LARGE(G67:I67,1),2))</f>
        <v/>
      </c>
      <c r="AJ67" s="16" t="str">
        <f aca="false">IF(COUNT(G67:I67)&lt;3,"",ROUND(LARGE(G67:I67,2),2))</f>
        <v/>
      </c>
      <c r="AK67" s="16" t="str">
        <f aca="false">IF(COUNT(G67:I67)&lt;3,"",ROUND(SMALL(G67:I67,1),2))</f>
        <v/>
      </c>
      <c r="AL67" s="16" t="str">
        <f aca="false">IF(AI67="","",IF(AI67*AJ67*AK67&lt;DIM_MIN_CUIN,"",ROUND(AI67*AJ67*AK67/DIM_DIV*16,2)))</f>
        <v/>
      </c>
      <c r="AM67" s="18" t="str">
        <f aca="false">IF(C67="","",IF(C67&lt;BAND_LO,1,IF(C67&lt;=BAND_HI,2,3)))</f>
        <v/>
      </c>
      <c r="AN67" s="19" t="str">
        <f aca="false">IF(C67="","",IFERROR(INDEX(CAT_REF,MATCH(D67,CATS,0)),REF_DEFAULT))</f>
        <v/>
      </c>
      <c r="AO67" s="21" t="str">
        <f aca="false">IF(OR(R67="",AM67="",M67=""),"",IF(M67="Small standard",IF(R67&gt;SS_MAX,"",ROUND(INDEX(SS_FEES,SUMPRODUCT(--(SS_EDGES&lt;R67))+1,0+AM67)*(1+FUEL),4)),IF(M67="Large standard",IF(R67&gt;LS_MAX,"",ROUND(IF(R67&lt;=OVER3_FROM,INDEX(LS_FEES,SUMPRODUCT(--(LS_EDGES&lt;R67))+1,0+AM67),INDEX(OVER3_BASE,1,0+AM67)+OVER3_PER4*CEILING((R67-OVER3_FROM)/4,1))*(1+FUEL),4)),"")))</f>
        <v/>
      </c>
      <c r="AP67" s="21" t="str">
        <f aca="false">IF(OR(R67="",AM67="",M67=""),"",IF(M67="Small standard",IF(R67&gt;SS_MAX,"",ROUND(INDEX(SS_FEES,SUMPRODUCT(--(SS_EDGES&lt;R67))+1,3+AM67)*(1+FUEL),4)),IF(M67="Large standard",IF(R67&gt;LS_MAX,"",ROUND(IF(R67&lt;=OVER3_FROM,INDEX(LS_FEES,SUMPRODUCT(--(LS_EDGES&lt;R67))+1,3+AM67),INDEX(OVER3_BASE,1,3+AM67)+OVER3_PER4*CEILING((R67-OVER3_FROM)/4,1))*(1+FUEL),4)),"")))</f>
        <v/>
      </c>
      <c r="AQ67" s="21" t="str">
        <f aca="false">IF(OR(AM67="",AM67=1),"",IF(OR(N67="",(AM67-1)="",M67=""),"",IF(M67="Small standard",IF(N67&gt;SS_MAX,"",ROUND(INDEX(SS_FEES,SUMPRODUCT(--(SS_EDGES&lt;N67))+1,0+(AM67-1))*(1+FUEL),4)),IF(M67="Large standard",IF(N67&gt;LS_MAX,"",ROUND(IF(N67&lt;=OVER3_FROM,INDEX(LS_FEES,SUMPRODUCT(--(LS_EDGES&lt;N67))+1,0+(AM67-1)),INDEX(OVER3_BASE,1,0+(AM67-1))+OVER3_PER4*CEILING((N67-OVER3_FROM)/4,1))*(1+FUEL),4)),""))))</f>
        <v/>
      </c>
      <c r="AR67" s="21" t="str">
        <f aca="false">IF(OR(AM67="",AM67=1),"",IF(OR(N67="",(AM67-1)="",M67=""),"",IF(M67="Small standard",IF(N67&gt;SS_MAX,"",ROUND(INDEX(SS_FEES,SUMPRODUCT(--(SS_EDGES&lt;N67))+1,3+(AM67-1))*(1+FUEL),4)),IF(M67="Large standard",IF(N67&gt;LS_MAX,"",ROUND(IF(N67&lt;=OVER3_FROM,INDEX(LS_FEES,SUMPRODUCT(--(LS_EDGES&lt;N67))+1,3+(AM67-1)),INDEX(OVER3_BASE,1,3+(AM67-1))+OVER3_PER4*CEILING((N67-OVER3_FROM)/4,1))*(1+FUEL),4)),""))))</f>
        <v/>
      </c>
      <c r="AS67" s="21" t="str">
        <f aca="false">IF(OR(AM67="",AM67=1),"",(C67-(IF(AM67=2,BAND_LO,BAND_HI)-0.01))*(1-AN67))</f>
        <v/>
      </c>
      <c r="AT67" s="18" t="str">
        <f aca="false">IF(AI67="","",(AI67&gt;SS_L)+(AJ67&gt;SS_M)+(AK67&gt;SS_S))</f>
        <v/>
      </c>
      <c r="AU67" s="23" t="str">
        <f aca="false">IF(OR(AT67="",AT67&lt;&gt;1),"",MAX(AI67/SS_L,AJ67/SS_M,AK67/SS_S))</f>
        <v/>
      </c>
      <c r="AV67" s="21" t="str">
        <f aca="false">IF(OR(M67&lt;&gt;"Large standard",N67="",N67&gt;SS_MAX),"",IF(OR(N67="",AM67="","Small standard"=""),"",IF("Small standard"="Small standard",IF(N67&gt;SS_MAX,"",ROUND(INDEX(SS_FEES,SUMPRODUCT(--(SS_EDGES&lt;N67))+1,0+AM67)*(1+FUEL),4)),IF("Small standard"="Large standard",IF(N67&gt;LS_MAX,"",ROUND(IF(N67&lt;=OVER3_FROM,INDEX(LS_FEES,SUMPRODUCT(--(LS_EDGES&lt;N67))+1,0+AM67),INDEX(OVER3_BASE,1,0+AM67)+OVER3_PER4*CEILING((N67-OVER3_FROM)/4,1))*(1+FUEL),4)),""))))</f>
        <v/>
      </c>
      <c r="AW67" s="21" t="str">
        <f aca="false">IF(OR(M67&lt;&gt;"Large standard",N67="",N67&gt;SS_MAX),"",IF(OR(N67="",AM67="","Small standard"=""),"",IF("Small standard"="Small standard",IF(N67&gt;SS_MAX,"",ROUND(INDEX(SS_FEES,SUMPRODUCT(--(SS_EDGES&lt;N67))+1,3+AM67)*(1+FUEL),4)),IF("Small standard"="Large standard",IF(N67&gt;LS_MAX,"",ROUND(IF(N67&lt;=OVER3_FROM,INDEX(LS_FEES,SUMPRODUCT(--(LS_EDGES&lt;N67))+1,3+AM67),INDEX(OVER3_BASE,1,3+AM67)+OVER3_PER4*CEILING((N67-OVER3_FROM)/4,1))*(1+FUEL),4)),""))))</f>
        <v/>
      </c>
      <c r="AX67" s="21" t="str">
        <f aca="false">IF(OR(AL67="",AH67=""),"",IF(OR(AH67="",AM67="",M67=""),"",IF(M67="Small standard",IF(AH67&gt;SS_MAX,"",ROUND(INDEX(SS_FEES,SUMPRODUCT(--(SS_EDGES&lt;AH67))+1,0+AM67)*(1+FUEL),4)),IF(M67="Large standard",IF(AH67&gt;LS_MAX,"",ROUND(IF(AH67&lt;=OVER3_FROM,INDEX(LS_FEES,SUMPRODUCT(--(LS_EDGES&lt;AH67))+1,0+AM67),INDEX(OVER3_BASE,1,0+AM67)+OVER3_PER4*CEILING((AH67-OVER3_FROM)/4,1))*(1+FUEL),4)),""))))</f>
        <v/>
      </c>
      <c r="AY67" s="21" t="str">
        <f aca="false">IF(OR(AL67="",AH67=""),"",IF(OR(AH67="",AM67="",M67=""),"",IF(M67="Small standard",IF(AH67&gt;SS_MAX,"",ROUND(INDEX(SS_FEES,SUMPRODUCT(--(SS_EDGES&lt;AH67))+1,3+AM67)*(1+FUEL),4)),IF(M67="Large standard",IF(AH67&gt;LS_MAX,"",ROUND(IF(AH67&lt;=OVER3_FROM,INDEX(LS_FEES,SUMPRODUCT(--(LS_EDGES&lt;AH67))+1,3+AM67),INDEX(OVER3_BASE,1,3+AM67)+OVER3_PER4*CEILING((AH67-OVER3_FROM)/4,1))*(1+FUEL),4)),""))))</f>
        <v/>
      </c>
      <c r="AZ67" s="24" t="str">
        <f aca="false">IF(OR(J67="",J67&lt;1),"",ROUND(IFERROR(INDEX(CAT_SCALE,MATCH(D67,CATS,0)),UC_DEFAULT)*IF(J67&gt;=UC_KNEE,10^(UC_A-UC_B*LOG10(J67)),10^(UC_A-UC_B*LOG10(UC_KNEE))*(UC_KNEE/J67)^UC_HEXP),1))</f>
        <v/>
      </c>
    </row>
    <row r="68" customFormat="false" ht="15" hidden="false" customHeight="false" outlineLevel="0" collapsed="false">
      <c r="A68" s="10"/>
      <c r="B68" s="10"/>
      <c r="C68" s="12"/>
      <c r="D68" s="10"/>
      <c r="E68" s="10"/>
      <c r="F68" s="10"/>
      <c r="G68" s="10"/>
      <c r="H68" s="10"/>
      <c r="I68" s="10"/>
      <c r="J68" s="10"/>
      <c r="K68" s="10"/>
      <c r="L68" s="12"/>
      <c r="M68" s="2" t="str">
        <f aca="false">IF(OR(N68="",AI68=""),"",IF(AND(N68&lt;=SS_MAX,AI68&lt;=SS_L,AJ68&lt;=SS_M,AK68&lt;=SS_S),"Small standard",IF(AND(N68&lt;=LS_MAX,AI68&lt;=LS_L,AJ68&lt;=LS_M,AK68&lt;=LS_S),"Large standard","Oversize")))</f>
        <v/>
      </c>
      <c r="N68" s="16" t="str">
        <f aca="false">IF(AH68="","",IF(AL68="",AH68,MAX(AH68,AL68)))</f>
        <v/>
      </c>
      <c r="O68" s="21" t="str">
        <f aca="false">IF(OR(N68="",AM68="",M68=""),"",IF(M68="Small standard",IF(N68&gt;SS_MAX,"",ROUND(INDEX(SS_FEES,SUMPRODUCT(--(SS_EDGES&lt;N68))+1,0+AM68)*(1+FUEL),4)),IF(M68="Large standard",IF(N68&gt;LS_MAX,"",ROUND(IF(N68&lt;=OVER3_FROM,INDEX(LS_FEES,SUMPRODUCT(--(LS_EDGES&lt;N68))+1,0+AM68),INDEX(OVER3_BASE,1,0+AM68)+OVER3_PER4*CEILING((N68-OVER3_FROM)/4,1))*(1+FUEL),4)),"")))</f>
        <v/>
      </c>
      <c r="P68" s="21" t="str">
        <f aca="false">IF(OR(N68="",AM68="",M68=""),"",IF(M68="Small standard",IF(N68&gt;SS_MAX,"",ROUND(INDEX(SS_FEES,SUMPRODUCT(--(SS_EDGES&lt;N68))+1,3+AM68)*(1+FUEL),4)),IF(M68="Large standard",IF(N68&gt;LS_MAX,"",ROUND(IF(N68&lt;=OVER3_FROM,INDEX(LS_FEES,SUMPRODUCT(--(LS_EDGES&lt;N68))+1,3+AM68),INDEX(OVER3_BASE,1,3+AM68)+OVER3_PER4*CEILING((N68-OVER3_FROM)/4,1))*(1+FUEL),4)),"")))</f>
        <v/>
      </c>
      <c r="Q68" s="20" t="str">
        <f aca="true">IF(OR(L68="",O68=""),"",ROUND(L68-IF(AND(TODAY()&gt;=PEAK_FROM,TODAY()&lt;=PEAK_TO),P68,O68),2))</f>
        <v/>
      </c>
      <c r="R68" s="16" t="str">
        <f aca="false">IF(N68="","",IF(M68="Small standard",IF(SUMPRODUCT(--(SS_EDGES&lt;N68))=0,"",INDEX(SS_EDGES,SUMPRODUCT(--(SS_EDGES&lt;N68)))),IF(M68="Large standard",IF(N68&gt;OVER3_FROM,OVER3_FROM+4*(CEILING((N68-OVER3_FROM)/4,1)-1),IF(SUMPRODUCT(--(LS_EDGES&lt;N68))=0,"",INDEX(LS_EDGES,SUMPRODUCT(--(LS_EDGES&lt;N68))))),"")))</f>
        <v/>
      </c>
      <c r="S68" s="22" t="str">
        <f aca="false">IF(R68="","",ROUND(N68-R68,3))</f>
        <v/>
      </c>
      <c r="T68" s="21" t="str">
        <f aca="false">IF(OR(R68="",O68="",AO68=""),"",IF(S68&gt;MAX_SHAVE,"",IF(ROUND(O68-AO68,4)&lt;MIN_UNIT,"",ROUND(O68-AO68,4))))</f>
        <v/>
      </c>
      <c r="U68" s="21" t="str">
        <f aca="false">IF(OR(AQ68="",O68=""),"",IF(ROUND(ROUND(O68-AQ68,4)-AS68,4)&lt;=MIN_UNIT,"",ROUND(ROUND(O68-AQ68,4)-AS68,4)))</f>
        <v/>
      </c>
      <c r="V68" s="21" t="str">
        <f aca="false">IF(OR(AV68="",O68=""),"",IF(AND(AT68=1,AU68&lt;=MAX_ENV),IF(ROUND(O68-AV68,4)&lt;MIN_UNIT,"",ROUND(O68-AV68,4)),""))</f>
        <v/>
      </c>
      <c r="W68" s="21" t="str">
        <f aca="false">IF(OR(AX68="",O68=""),"",IF(AL68&gt;=AH68*MIN_DIM_RATIO,IF(ROUND(O68-AX68,4)&lt;MIN_UNIT,"",ROUND(O68-AX68,4)),""))</f>
        <v/>
      </c>
      <c r="X68" s="21" t="str">
        <f aca="false">IF(OR(R68="",P68="",AP68=""),"",IF(S68&gt;MAX_SHAVE,"",IF(ROUND(P68-AP68,4)&lt;MIN_UNIT,"",ROUND(P68-AP68,4))))</f>
        <v/>
      </c>
      <c r="Y68" s="21" t="str">
        <f aca="false">IF(OR(AR68="",P68=""),"",IF(ROUND(ROUND(P68-AR68,4)-AS68,4)&lt;=MIN_UNIT,"",ROUND(ROUND(P68-AR68,4)-AS68,4)))</f>
        <v/>
      </c>
      <c r="Z68" s="21" t="str">
        <f aca="false">IF(OR(AW68="",P68=""),"",IF(AND(AT68=1,AU68&lt;=MAX_ENV),IF(ROUND(P68-AW68,4)&lt;MIN_UNIT,"",ROUND(P68-AW68,4)),""))</f>
        <v/>
      </c>
      <c r="AA68" s="21" t="str">
        <f aca="false">IF(OR(AY68="",P68=""),"",IF(AL68&gt;=AH68*MIN_DIM_RATIO,IF(ROUND(P68-AY68,4)&lt;MIN_UNIT,"",ROUND(P68-AY68,4)),""))</f>
        <v/>
      </c>
      <c r="AB68" s="2" t="str">
        <f aca="false">IF(COUNT(T68:W68)=0,"",CHOOSE(MATCH(MAX(T68:W68),T68:W68,0),"Weight","Price","Size tier","Box"))</f>
        <v/>
      </c>
      <c r="AC68" s="24" t="str">
        <f aca="false">IF(K68&lt;&gt;"",K68,AZ68)</f>
        <v/>
      </c>
      <c r="AD68" s="25" t="str">
        <f aca="false">IF(OR(AB68="",AC68=""),"",ROUND(AC68*IF(K68&lt;&gt;"",1,U_LOW)*((12-PEAK_MONTHS)*MAX(T68:W68)+PEAK_MONTHS*N(INDEX(X68:AA68,MATCH(MAX(T68:W68),T68:W68,0)))),0))</f>
        <v/>
      </c>
      <c r="AE68" s="25" t="str">
        <f aca="false">IF(OR(AB68="",AC68=""),"",ROUND(AC68*IF(K68&lt;&gt;"",1,U_HIGH)*((12-PEAK_MONTHS)*MAX(T68:W68)+PEAK_MONTHS*N(INDEX(X68:AA68,MATCH(MAX(T68:W68),T68:W68,0)))),0))</f>
        <v/>
      </c>
      <c r="AF68" s="18" t="str">
        <f aca="false">IF(AD68="","",RANK(AD68,$AD$7:$AD$506))</f>
        <v/>
      </c>
      <c r="AH68" s="16" t="str">
        <f aca="false">IF(E68&lt;&gt;"",E68,IF(F68&lt;&gt;"",ROUND(F68*16,3),""))</f>
        <v/>
      </c>
      <c r="AI68" s="16" t="str">
        <f aca="false">IF(COUNT(G68:I68)&lt;3,"",ROUND(LARGE(G68:I68,1),2))</f>
        <v/>
      </c>
      <c r="AJ68" s="16" t="str">
        <f aca="false">IF(COUNT(G68:I68)&lt;3,"",ROUND(LARGE(G68:I68,2),2))</f>
        <v/>
      </c>
      <c r="AK68" s="16" t="str">
        <f aca="false">IF(COUNT(G68:I68)&lt;3,"",ROUND(SMALL(G68:I68,1),2))</f>
        <v/>
      </c>
      <c r="AL68" s="16" t="str">
        <f aca="false">IF(AI68="","",IF(AI68*AJ68*AK68&lt;DIM_MIN_CUIN,"",ROUND(AI68*AJ68*AK68/DIM_DIV*16,2)))</f>
        <v/>
      </c>
      <c r="AM68" s="18" t="str">
        <f aca="false">IF(C68="","",IF(C68&lt;BAND_LO,1,IF(C68&lt;=BAND_HI,2,3)))</f>
        <v/>
      </c>
      <c r="AN68" s="19" t="str">
        <f aca="false">IF(C68="","",IFERROR(INDEX(CAT_REF,MATCH(D68,CATS,0)),REF_DEFAULT))</f>
        <v/>
      </c>
      <c r="AO68" s="21" t="str">
        <f aca="false">IF(OR(R68="",AM68="",M68=""),"",IF(M68="Small standard",IF(R68&gt;SS_MAX,"",ROUND(INDEX(SS_FEES,SUMPRODUCT(--(SS_EDGES&lt;R68))+1,0+AM68)*(1+FUEL),4)),IF(M68="Large standard",IF(R68&gt;LS_MAX,"",ROUND(IF(R68&lt;=OVER3_FROM,INDEX(LS_FEES,SUMPRODUCT(--(LS_EDGES&lt;R68))+1,0+AM68),INDEX(OVER3_BASE,1,0+AM68)+OVER3_PER4*CEILING((R68-OVER3_FROM)/4,1))*(1+FUEL),4)),"")))</f>
        <v/>
      </c>
      <c r="AP68" s="21" t="str">
        <f aca="false">IF(OR(R68="",AM68="",M68=""),"",IF(M68="Small standard",IF(R68&gt;SS_MAX,"",ROUND(INDEX(SS_FEES,SUMPRODUCT(--(SS_EDGES&lt;R68))+1,3+AM68)*(1+FUEL),4)),IF(M68="Large standard",IF(R68&gt;LS_MAX,"",ROUND(IF(R68&lt;=OVER3_FROM,INDEX(LS_FEES,SUMPRODUCT(--(LS_EDGES&lt;R68))+1,3+AM68),INDEX(OVER3_BASE,1,3+AM68)+OVER3_PER4*CEILING((R68-OVER3_FROM)/4,1))*(1+FUEL),4)),"")))</f>
        <v/>
      </c>
      <c r="AQ68" s="21" t="str">
        <f aca="false">IF(OR(AM68="",AM68=1),"",IF(OR(N68="",(AM68-1)="",M68=""),"",IF(M68="Small standard",IF(N68&gt;SS_MAX,"",ROUND(INDEX(SS_FEES,SUMPRODUCT(--(SS_EDGES&lt;N68))+1,0+(AM68-1))*(1+FUEL),4)),IF(M68="Large standard",IF(N68&gt;LS_MAX,"",ROUND(IF(N68&lt;=OVER3_FROM,INDEX(LS_FEES,SUMPRODUCT(--(LS_EDGES&lt;N68))+1,0+(AM68-1)),INDEX(OVER3_BASE,1,0+(AM68-1))+OVER3_PER4*CEILING((N68-OVER3_FROM)/4,1))*(1+FUEL),4)),""))))</f>
        <v/>
      </c>
      <c r="AR68" s="21" t="str">
        <f aca="false">IF(OR(AM68="",AM68=1),"",IF(OR(N68="",(AM68-1)="",M68=""),"",IF(M68="Small standard",IF(N68&gt;SS_MAX,"",ROUND(INDEX(SS_FEES,SUMPRODUCT(--(SS_EDGES&lt;N68))+1,3+(AM68-1))*(1+FUEL),4)),IF(M68="Large standard",IF(N68&gt;LS_MAX,"",ROUND(IF(N68&lt;=OVER3_FROM,INDEX(LS_FEES,SUMPRODUCT(--(LS_EDGES&lt;N68))+1,3+(AM68-1)),INDEX(OVER3_BASE,1,3+(AM68-1))+OVER3_PER4*CEILING((N68-OVER3_FROM)/4,1))*(1+FUEL),4)),""))))</f>
        <v/>
      </c>
      <c r="AS68" s="21" t="str">
        <f aca="false">IF(OR(AM68="",AM68=1),"",(C68-(IF(AM68=2,BAND_LO,BAND_HI)-0.01))*(1-AN68))</f>
        <v/>
      </c>
      <c r="AT68" s="18" t="str">
        <f aca="false">IF(AI68="","",(AI68&gt;SS_L)+(AJ68&gt;SS_M)+(AK68&gt;SS_S))</f>
        <v/>
      </c>
      <c r="AU68" s="23" t="str">
        <f aca="false">IF(OR(AT68="",AT68&lt;&gt;1),"",MAX(AI68/SS_L,AJ68/SS_M,AK68/SS_S))</f>
        <v/>
      </c>
      <c r="AV68" s="21" t="str">
        <f aca="false">IF(OR(M68&lt;&gt;"Large standard",N68="",N68&gt;SS_MAX),"",IF(OR(N68="",AM68="","Small standard"=""),"",IF("Small standard"="Small standard",IF(N68&gt;SS_MAX,"",ROUND(INDEX(SS_FEES,SUMPRODUCT(--(SS_EDGES&lt;N68))+1,0+AM68)*(1+FUEL),4)),IF("Small standard"="Large standard",IF(N68&gt;LS_MAX,"",ROUND(IF(N68&lt;=OVER3_FROM,INDEX(LS_FEES,SUMPRODUCT(--(LS_EDGES&lt;N68))+1,0+AM68),INDEX(OVER3_BASE,1,0+AM68)+OVER3_PER4*CEILING((N68-OVER3_FROM)/4,1))*(1+FUEL),4)),""))))</f>
        <v/>
      </c>
      <c r="AW68" s="21" t="str">
        <f aca="false">IF(OR(M68&lt;&gt;"Large standard",N68="",N68&gt;SS_MAX),"",IF(OR(N68="",AM68="","Small standard"=""),"",IF("Small standard"="Small standard",IF(N68&gt;SS_MAX,"",ROUND(INDEX(SS_FEES,SUMPRODUCT(--(SS_EDGES&lt;N68))+1,3+AM68)*(1+FUEL),4)),IF("Small standard"="Large standard",IF(N68&gt;LS_MAX,"",ROUND(IF(N68&lt;=OVER3_FROM,INDEX(LS_FEES,SUMPRODUCT(--(LS_EDGES&lt;N68))+1,3+AM68),INDEX(OVER3_BASE,1,3+AM68)+OVER3_PER4*CEILING((N68-OVER3_FROM)/4,1))*(1+FUEL),4)),""))))</f>
        <v/>
      </c>
      <c r="AX68" s="21" t="str">
        <f aca="false">IF(OR(AL68="",AH68=""),"",IF(OR(AH68="",AM68="",M68=""),"",IF(M68="Small standard",IF(AH68&gt;SS_MAX,"",ROUND(INDEX(SS_FEES,SUMPRODUCT(--(SS_EDGES&lt;AH68))+1,0+AM68)*(1+FUEL),4)),IF(M68="Large standard",IF(AH68&gt;LS_MAX,"",ROUND(IF(AH68&lt;=OVER3_FROM,INDEX(LS_FEES,SUMPRODUCT(--(LS_EDGES&lt;AH68))+1,0+AM68),INDEX(OVER3_BASE,1,0+AM68)+OVER3_PER4*CEILING((AH68-OVER3_FROM)/4,1))*(1+FUEL),4)),""))))</f>
        <v/>
      </c>
      <c r="AY68" s="21" t="str">
        <f aca="false">IF(OR(AL68="",AH68=""),"",IF(OR(AH68="",AM68="",M68=""),"",IF(M68="Small standard",IF(AH68&gt;SS_MAX,"",ROUND(INDEX(SS_FEES,SUMPRODUCT(--(SS_EDGES&lt;AH68))+1,3+AM68)*(1+FUEL),4)),IF(M68="Large standard",IF(AH68&gt;LS_MAX,"",ROUND(IF(AH68&lt;=OVER3_FROM,INDEX(LS_FEES,SUMPRODUCT(--(LS_EDGES&lt;AH68))+1,3+AM68),INDEX(OVER3_BASE,1,3+AM68)+OVER3_PER4*CEILING((AH68-OVER3_FROM)/4,1))*(1+FUEL),4)),""))))</f>
        <v/>
      </c>
      <c r="AZ68" s="24" t="str">
        <f aca="false">IF(OR(J68="",J68&lt;1),"",ROUND(IFERROR(INDEX(CAT_SCALE,MATCH(D68,CATS,0)),UC_DEFAULT)*IF(J68&gt;=UC_KNEE,10^(UC_A-UC_B*LOG10(J68)),10^(UC_A-UC_B*LOG10(UC_KNEE))*(UC_KNEE/J68)^UC_HEXP),1))</f>
        <v/>
      </c>
    </row>
    <row r="69" customFormat="false" ht="15" hidden="false" customHeight="false" outlineLevel="0" collapsed="false">
      <c r="A69" s="10"/>
      <c r="B69" s="10"/>
      <c r="C69" s="12"/>
      <c r="D69" s="10"/>
      <c r="E69" s="10"/>
      <c r="F69" s="10"/>
      <c r="G69" s="10"/>
      <c r="H69" s="10"/>
      <c r="I69" s="10"/>
      <c r="J69" s="10"/>
      <c r="K69" s="10"/>
      <c r="L69" s="12"/>
      <c r="M69" s="2" t="str">
        <f aca="false">IF(OR(N69="",AI69=""),"",IF(AND(N69&lt;=SS_MAX,AI69&lt;=SS_L,AJ69&lt;=SS_M,AK69&lt;=SS_S),"Small standard",IF(AND(N69&lt;=LS_MAX,AI69&lt;=LS_L,AJ69&lt;=LS_M,AK69&lt;=LS_S),"Large standard","Oversize")))</f>
        <v/>
      </c>
      <c r="N69" s="16" t="str">
        <f aca="false">IF(AH69="","",IF(AL69="",AH69,MAX(AH69,AL69)))</f>
        <v/>
      </c>
      <c r="O69" s="21" t="str">
        <f aca="false">IF(OR(N69="",AM69="",M69=""),"",IF(M69="Small standard",IF(N69&gt;SS_MAX,"",ROUND(INDEX(SS_FEES,SUMPRODUCT(--(SS_EDGES&lt;N69))+1,0+AM69)*(1+FUEL),4)),IF(M69="Large standard",IF(N69&gt;LS_MAX,"",ROUND(IF(N69&lt;=OVER3_FROM,INDEX(LS_FEES,SUMPRODUCT(--(LS_EDGES&lt;N69))+1,0+AM69),INDEX(OVER3_BASE,1,0+AM69)+OVER3_PER4*CEILING((N69-OVER3_FROM)/4,1))*(1+FUEL),4)),"")))</f>
        <v/>
      </c>
      <c r="P69" s="21" t="str">
        <f aca="false">IF(OR(N69="",AM69="",M69=""),"",IF(M69="Small standard",IF(N69&gt;SS_MAX,"",ROUND(INDEX(SS_FEES,SUMPRODUCT(--(SS_EDGES&lt;N69))+1,3+AM69)*(1+FUEL),4)),IF(M69="Large standard",IF(N69&gt;LS_MAX,"",ROUND(IF(N69&lt;=OVER3_FROM,INDEX(LS_FEES,SUMPRODUCT(--(LS_EDGES&lt;N69))+1,3+AM69),INDEX(OVER3_BASE,1,3+AM69)+OVER3_PER4*CEILING((N69-OVER3_FROM)/4,1))*(1+FUEL),4)),"")))</f>
        <v/>
      </c>
      <c r="Q69" s="20" t="str">
        <f aca="true">IF(OR(L69="",O69=""),"",ROUND(L69-IF(AND(TODAY()&gt;=PEAK_FROM,TODAY()&lt;=PEAK_TO),P69,O69),2))</f>
        <v/>
      </c>
      <c r="R69" s="16" t="str">
        <f aca="false">IF(N69="","",IF(M69="Small standard",IF(SUMPRODUCT(--(SS_EDGES&lt;N69))=0,"",INDEX(SS_EDGES,SUMPRODUCT(--(SS_EDGES&lt;N69)))),IF(M69="Large standard",IF(N69&gt;OVER3_FROM,OVER3_FROM+4*(CEILING((N69-OVER3_FROM)/4,1)-1),IF(SUMPRODUCT(--(LS_EDGES&lt;N69))=0,"",INDEX(LS_EDGES,SUMPRODUCT(--(LS_EDGES&lt;N69))))),"")))</f>
        <v/>
      </c>
      <c r="S69" s="22" t="str">
        <f aca="false">IF(R69="","",ROUND(N69-R69,3))</f>
        <v/>
      </c>
      <c r="T69" s="21" t="str">
        <f aca="false">IF(OR(R69="",O69="",AO69=""),"",IF(S69&gt;MAX_SHAVE,"",IF(ROUND(O69-AO69,4)&lt;MIN_UNIT,"",ROUND(O69-AO69,4))))</f>
        <v/>
      </c>
      <c r="U69" s="21" t="str">
        <f aca="false">IF(OR(AQ69="",O69=""),"",IF(ROUND(ROUND(O69-AQ69,4)-AS69,4)&lt;=MIN_UNIT,"",ROUND(ROUND(O69-AQ69,4)-AS69,4)))</f>
        <v/>
      </c>
      <c r="V69" s="21" t="str">
        <f aca="false">IF(OR(AV69="",O69=""),"",IF(AND(AT69=1,AU69&lt;=MAX_ENV),IF(ROUND(O69-AV69,4)&lt;MIN_UNIT,"",ROUND(O69-AV69,4)),""))</f>
        <v/>
      </c>
      <c r="W69" s="21" t="str">
        <f aca="false">IF(OR(AX69="",O69=""),"",IF(AL69&gt;=AH69*MIN_DIM_RATIO,IF(ROUND(O69-AX69,4)&lt;MIN_UNIT,"",ROUND(O69-AX69,4)),""))</f>
        <v/>
      </c>
      <c r="X69" s="21" t="str">
        <f aca="false">IF(OR(R69="",P69="",AP69=""),"",IF(S69&gt;MAX_SHAVE,"",IF(ROUND(P69-AP69,4)&lt;MIN_UNIT,"",ROUND(P69-AP69,4))))</f>
        <v/>
      </c>
      <c r="Y69" s="21" t="str">
        <f aca="false">IF(OR(AR69="",P69=""),"",IF(ROUND(ROUND(P69-AR69,4)-AS69,4)&lt;=MIN_UNIT,"",ROUND(ROUND(P69-AR69,4)-AS69,4)))</f>
        <v/>
      </c>
      <c r="Z69" s="21" t="str">
        <f aca="false">IF(OR(AW69="",P69=""),"",IF(AND(AT69=1,AU69&lt;=MAX_ENV),IF(ROUND(P69-AW69,4)&lt;MIN_UNIT,"",ROUND(P69-AW69,4)),""))</f>
        <v/>
      </c>
      <c r="AA69" s="21" t="str">
        <f aca="false">IF(OR(AY69="",P69=""),"",IF(AL69&gt;=AH69*MIN_DIM_RATIO,IF(ROUND(P69-AY69,4)&lt;MIN_UNIT,"",ROUND(P69-AY69,4)),""))</f>
        <v/>
      </c>
      <c r="AB69" s="2" t="str">
        <f aca="false">IF(COUNT(T69:W69)=0,"",CHOOSE(MATCH(MAX(T69:W69),T69:W69,0),"Weight","Price","Size tier","Box"))</f>
        <v/>
      </c>
      <c r="AC69" s="24" t="str">
        <f aca="false">IF(K69&lt;&gt;"",K69,AZ69)</f>
        <v/>
      </c>
      <c r="AD69" s="25" t="str">
        <f aca="false">IF(OR(AB69="",AC69=""),"",ROUND(AC69*IF(K69&lt;&gt;"",1,U_LOW)*((12-PEAK_MONTHS)*MAX(T69:W69)+PEAK_MONTHS*N(INDEX(X69:AA69,MATCH(MAX(T69:W69),T69:W69,0)))),0))</f>
        <v/>
      </c>
      <c r="AE69" s="25" t="str">
        <f aca="false">IF(OR(AB69="",AC69=""),"",ROUND(AC69*IF(K69&lt;&gt;"",1,U_HIGH)*((12-PEAK_MONTHS)*MAX(T69:W69)+PEAK_MONTHS*N(INDEX(X69:AA69,MATCH(MAX(T69:W69),T69:W69,0)))),0))</f>
        <v/>
      </c>
      <c r="AF69" s="18" t="str">
        <f aca="false">IF(AD69="","",RANK(AD69,$AD$7:$AD$506))</f>
        <v/>
      </c>
      <c r="AH69" s="16" t="str">
        <f aca="false">IF(E69&lt;&gt;"",E69,IF(F69&lt;&gt;"",ROUND(F69*16,3),""))</f>
        <v/>
      </c>
      <c r="AI69" s="16" t="str">
        <f aca="false">IF(COUNT(G69:I69)&lt;3,"",ROUND(LARGE(G69:I69,1),2))</f>
        <v/>
      </c>
      <c r="AJ69" s="16" t="str">
        <f aca="false">IF(COUNT(G69:I69)&lt;3,"",ROUND(LARGE(G69:I69,2),2))</f>
        <v/>
      </c>
      <c r="AK69" s="16" t="str">
        <f aca="false">IF(COUNT(G69:I69)&lt;3,"",ROUND(SMALL(G69:I69,1),2))</f>
        <v/>
      </c>
      <c r="AL69" s="16" t="str">
        <f aca="false">IF(AI69="","",IF(AI69*AJ69*AK69&lt;DIM_MIN_CUIN,"",ROUND(AI69*AJ69*AK69/DIM_DIV*16,2)))</f>
        <v/>
      </c>
      <c r="AM69" s="18" t="str">
        <f aca="false">IF(C69="","",IF(C69&lt;BAND_LO,1,IF(C69&lt;=BAND_HI,2,3)))</f>
        <v/>
      </c>
      <c r="AN69" s="19" t="str">
        <f aca="false">IF(C69="","",IFERROR(INDEX(CAT_REF,MATCH(D69,CATS,0)),REF_DEFAULT))</f>
        <v/>
      </c>
      <c r="AO69" s="21" t="str">
        <f aca="false">IF(OR(R69="",AM69="",M69=""),"",IF(M69="Small standard",IF(R69&gt;SS_MAX,"",ROUND(INDEX(SS_FEES,SUMPRODUCT(--(SS_EDGES&lt;R69))+1,0+AM69)*(1+FUEL),4)),IF(M69="Large standard",IF(R69&gt;LS_MAX,"",ROUND(IF(R69&lt;=OVER3_FROM,INDEX(LS_FEES,SUMPRODUCT(--(LS_EDGES&lt;R69))+1,0+AM69),INDEX(OVER3_BASE,1,0+AM69)+OVER3_PER4*CEILING((R69-OVER3_FROM)/4,1))*(1+FUEL),4)),"")))</f>
        <v/>
      </c>
      <c r="AP69" s="21" t="str">
        <f aca="false">IF(OR(R69="",AM69="",M69=""),"",IF(M69="Small standard",IF(R69&gt;SS_MAX,"",ROUND(INDEX(SS_FEES,SUMPRODUCT(--(SS_EDGES&lt;R69))+1,3+AM69)*(1+FUEL),4)),IF(M69="Large standard",IF(R69&gt;LS_MAX,"",ROUND(IF(R69&lt;=OVER3_FROM,INDEX(LS_FEES,SUMPRODUCT(--(LS_EDGES&lt;R69))+1,3+AM69),INDEX(OVER3_BASE,1,3+AM69)+OVER3_PER4*CEILING((R69-OVER3_FROM)/4,1))*(1+FUEL),4)),"")))</f>
        <v/>
      </c>
      <c r="AQ69" s="21" t="str">
        <f aca="false">IF(OR(AM69="",AM69=1),"",IF(OR(N69="",(AM69-1)="",M69=""),"",IF(M69="Small standard",IF(N69&gt;SS_MAX,"",ROUND(INDEX(SS_FEES,SUMPRODUCT(--(SS_EDGES&lt;N69))+1,0+(AM69-1))*(1+FUEL),4)),IF(M69="Large standard",IF(N69&gt;LS_MAX,"",ROUND(IF(N69&lt;=OVER3_FROM,INDEX(LS_FEES,SUMPRODUCT(--(LS_EDGES&lt;N69))+1,0+(AM69-1)),INDEX(OVER3_BASE,1,0+(AM69-1))+OVER3_PER4*CEILING((N69-OVER3_FROM)/4,1))*(1+FUEL),4)),""))))</f>
        <v/>
      </c>
      <c r="AR69" s="21" t="str">
        <f aca="false">IF(OR(AM69="",AM69=1),"",IF(OR(N69="",(AM69-1)="",M69=""),"",IF(M69="Small standard",IF(N69&gt;SS_MAX,"",ROUND(INDEX(SS_FEES,SUMPRODUCT(--(SS_EDGES&lt;N69))+1,3+(AM69-1))*(1+FUEL),4)),IF(M69="Large standard",IF(N69&gt;LS_MAX,"",ROUND(IF(N69&lt;=OVER3_FROM,INDEX(LS_FEES,SUMPRODUCT(--(LS_EDGES&lt;N69))+1,3+(AM69-1)),INDEX(OVER3_BASE,1,3+(AM69-1))+OVER3_PER4*CEILING((N69-OVER3_FROM)/4,1))*(1+FUEL),4)),""))))</f>
        <v/>
      </c>
      <c r="AS69" s="21" t="str">
        <f aca="false">IF(OR(AM69="",AM69=1),"",(C69-(IF(AM69=2,BAND_LO,BAND_HI)-0.01))*(1-AN69))</f>
        <v/>
      </c>
      <c r="AT69" s="18" t="str">
        <f aca="false">IF(AI69="","",(AI69&gt;SS_L)+(AJ69&gt;SS_M)+(AK69&gt;SS_S))</f>
        <v/>
      </c>
      <c r="AU69" s="23" t="str">
        <f aca="false">IF(OR(AT69="",AT69&lt;&gt;1),"",MAX(AI69/SS_L,AJ69/SS_M,AK69/SS_S))</f>
        <v/>
      </c>
      <c r="AV69" s="21" t="str">
        <f aca="false">IF(OR(M69&lt;&gt;"Large standard",N69="",N69&gt;SS_MAX),"",IF(OR(N69="",AM69="","Small standard"=""),"",IF("Small standard"="Small standard",IF(N69&gt;SS_MAX,"",ROUND(INDEX(SS_FEES,SUMPRODUCT(--(SS_EDGES&lt;N69))+1,0+AM69)*(1+FUEL),4)),IF("Small standard"="Large standard",IF(N69&gt;LS_MAX,"",ROUND(IF(N69&lt;=OVER3_FROM,INDEX(LS_FEES,SUMPRODUCT(--(LS_EDGES&lt;N69))+1,0+AM69),INDEX(OVER3_BASE,1,0+AM69)+OVER3_PER4*CEILING((N69-OVER3_FROM)/4,1))*(1+FUEL),4)),""))))</f>
        <v/>
      </c>
      <c r="AW69" s="21" t="str">
        <f aca="false">IF(OR(M69&lt;&gt;"Large standard",N69="",N69&gt;SS_MAX),"",IF(OR(N69="",AM69="","Small standard"=""),"",IF("Small standard"="Small standard",IF(N69&gt;SS_MAX,"",ROUND(INDEX(SS_FEES,SUMPRODUCT(--(SS_EDGES&lt;N69))+1,3+AM69)*(1+FUEL),4)),IF("Small standard"="Large standard",IF(N69&gt;LS_MAX,"",ROUND(IF(N69&lt;=OVER3_FROM,INDEX(LS_FEES,SUMPRODUCT(--(LS_EDGES&lt;N69))+1,3+AM69),INDEX(OVER3_BASE,1,3+AM69)+OVER3_PER4*CEILING((N69-OVER3_FROM)/4,1))*(1+FUEL),4)),""))))</f>
        <v/>
      </c>
      <c r="AX69" s="21" t="str">
        <f aca="false">IF(OR(AL69="",AH69=""),"",IF(OR(AH69="",AM69="",M69=""),"",IF(M69="Small standard",IF(AH69&gt;SS_MAX,"",ROUND(INDEX(SS_FEES,SUMPRODUCT(--(SS_EDGES&lt;AH69))+1,0+AM69)*(1+FUEL),4)),IF(M69="Large standard",IF(AH69&gt;LS_MAX,"",ROUND(IF(AH69&lt;=OVER3_FROM,INDEX(LS_FEES,SUMPRODUCT(--(LS_EDGES&lt;AH69))+1,0+AM69),INDEX(OVER3_BASE,1,0+AM69)+OVER3_PER4*CEILING((AH69-OVER3_FROM)/4,1))*(1+FUEL),4)),""))))</f>
        <v/>
      </c>
      <c r="AY69" s="21" t="str">
        <f aca="false">IF(OR(AL69="",AH69=""),"",IF(OR(AH69="",AM69="",M69=""),"",IF(M69="Small standard",IF(AH69&gt;SS_MAX,"",ROUND(INDEX(SS_FEES,SUMPRODUCT(--(SS_EDGES&lt;AH69))+1,3+AM69)*(1+FUEL),4)),IF(M69="Large standard",IF(AH69&gt;LS_MAX,"",ROUND(IF(AH69&lt;=OVER3_FROM,INDEX(LS_FEES,SUMPRODUCT(--(LS_EDGES&lt;AH69))+1,3+AM69),INDEX(OVER3_BASE,1,3+AM69)+OVER3_PER4*CEILING((AH69-OVER3_FROM)/4,1))*(1+FUEL),4)),""))))</f>
        <v/>
      </c>
      <c r="AZ69" s="24" t="str">
        <f aca="false">IF(OR(J69="",J69&lt;1),"",ROUND(IFERROR(INDEX(CAT_SCALE,MATCH(D69,CATS,0)),UC_DEFAULT)*IF(J69&gt;=UC_KNEE,10^(UC_A-UC_B*LOG10(J69)),10^(UC_A-UC_B*LOG10(UC_KNEE))*(UC_KNEE/J69)^UC_HEXP),1))</f>
        <v/>
      </c>
    </row>
    <row r="70" customFormat="false" ht="15" hidden="false" customHeight="false" outlineLevel="0" collapsed="false">
      <c r="A70" s="10"/>
      <c r="B70" s="10"/>
      <c r="C70" s="12"/>
      <c r="D70" s="10"/>
      <c r="E70" s="10"/>
      <c r="F70" s="10"/>
      <c r="G70" s="10"/>
      <c r="H70" s="10"/>
      <c r="I70" s="10"/>
      <c r="J70" s="10"/>
      <c r="K70" s="10"/>
      <c r="L70" s="12"/>
      <c r="M70" s="2" t="str">
        <f aca="false">IF(OR(N70="",AI70=""),"",IF(AND(N70&lt;=SS_MAX,AI70&lt;=SS_L,AJ70&lt;=SS_M,AK70&lt;=SS_S),"Small standard",IF(AND(N70&lt;=LS_MAX,AI70&lt;=LS_L,AJ70&lt;=LS_M,AK70&lt;=LS_S),"Large standard","Oversize")))</f>
        <v/>
      </c>
      <c r="N70" s="16" t="str">
        <f aca="false">IF(AH70="","",IF(AL70="",AH70,MAX(AH70,AL70)))</f>
        <v/>
      </c>
      <c r="O70" s="21" t="str">
        <f aca="false">IF(OR(N70="",AM70="",M70=""),"",IF(M70="Small standard",IF(N70&gt;SS_MAX,"",ROUND(INDEX(SS_FEES,SUMPRODUCT(--(SS_EDGES&lt;N70))+1,0+AM70)*(1+FUEL),4)),IF(M70="Large standard",IF(N70&gt;LS_MAX,"",ROUND(IF(N70&lt;=OVER3_FROM,INDEX(LS_FEES,SUMPRODUCT(--(LS_EDGES&lt;N70))+1,0+AM70),INDEX(OVER3_BASE,1,0+AM70)+OVER3_PER4*CEILING((N70-OVER3_FROM)/4,1))*(1+FUEL),4)),"")))</f>
        <v/>
      </c>
      <c r="P70" s="21" t="str">
        <f aca="false">IF(OR(N70="",AM70="",M70=""),"",IF(M70="Small standard",IF(N70&gt;SS_MAX,"",ROUND(INDEX(SS_FEES,SUMPRODUCT(--(SS_EDGES&lt;N70))+1,3+AM70)*(1+FUEL),4)),IF(M70="Large standard",IF(N70&gt;LS_MAX,"",ROUND(IF(N70&lt;=OVER3_FROM,INDEX(LS_FEES,SUMPRODUCT(--(LS_EDGES&lt;N70))+1,3+AM70),INDEX(OVER3_BASE,1,3+AM70)+OVER3_PER4*CEILING((N70-OVER3_FROM)/4,1))*(1+FUEL),4)),"")))</f>
        <v/>
      </c>
      <c r="Q70" s="20" t="str">
        <f aca="true">IF(OR(L70="",O70=""),"",ROUND(L70-IF(AND(TODAY()&gt;=PEAK_FROM,TODAY()&lt;=PEAK_TO),P70,O70),2))</f>
        <v/>
      </c>
      <c r="R70" s="16" t="str">
        <f aca="false">IF(N70="","",IF(M70="Small standard",IF(SUMPRODUCT(--(SS_EDGES&lt;N70))=0,"",INDEX(SS_EDGES,SUMPRODUCT(--(SS_EDGES&lt;N70)))),IF(M70="Large standard",IF(N70&gt;OVER3_FROM,OVER3_FROM+4*(CEILING((N70-OVER3_FROM)/4,1)-1),IF(SUMPRODUCT(--(LS_EDGES&lt;N70))=0,"",INDEX(LS_EDGES,SUMPRODUCT(--(LS_EDGES&lt;N70))))),"")))</f>
        <v/>
      </c>
      <c r="S70" s="22" t="str">
        <f aca="false">IF(R70="","",ROUND(N70-R70,3))</f>
        <v/>
      </c>
      <c r="T70" s="21" t="str">
        <f aca="false">IF(OR(R70="",O70="",AO70=""),"",IF(S70&gt;MAX_SHAVE,"",IF(ROUND(O70-AO70,4)&lt;MIN_UNIT,"",ROUND(O70-AO70,4))))</f>
        <v/>
      </c>
      <c r="U70" s="21" t="str">
        <f aca="false">IF(OR(AQ70="",O70=""),"",IF(ROUND(ROUND(O70-AQ70,4)-AS70,4)&lt;=MIN_UNIT,"",ROUND(ROUND(O70-AQ70,4)-AS70,4)))</f>
        <v/>
      </c>
      <c r="V70" s="21" t="str">
        <f aca="false">IF(OR(AV70="",O70=""),"",IF(AND(AT70=1,AU70&lt;=MAX_ENV),IF(ROUND(O70-AV70,4)&lt;MIN_UNIT,"",ROUND(O70-AV70,4)),""))</f>
        <v/>
      </c>
      <c r="W70" s="21" t="str">
        <f aca="false">IF(OR(AX70="",O70=""),"",IF(AL70&gt;=AH70*MIN_DIM_RATIO,IF(ROUND(O70-AX70,4)&lt;MIN_UNIT,"",ROUND(O70-AX70,4)),""))</f>
        <v/>
      </c>
      <c r="X70" s="21" t="str">
        <f aca="false">IF(OR(R70="",P70="",AP70=""),"",IF(S70&gt;MAX_SHAVE,"",IF(ROUND(P70-AP70,4)&lt;MIN_UNIT,"",ROUND(P70-AP70,4))))</f>
        <v/>
      </c>
      <c r="Y70" s="21" t="str">
        <f aca="false">IF(OR(AR70="",P70=""),"",IF(ROUND(ROUND(P70-AR70,4)-AS70,4)&lt;=MIN_UNIT,"",ROUND(ROUND(P70-AR70,4)-AS70,4)))</f>
        <v/>
      </c>
      <c r="Z70" s="21" t="str">
        <f aca="false">IF(OR(AW70="",P70=""),"",IF(AND(AT70=1,AU70&lt;=MAX_ENV),IF(ROUND(P70-AW70,4)&lt;MIN_UNIT,"",ROUND(P70-AW70,4)),""))</f>
        <v/>
      </c>
      <c r="AA70" s="21" t="str">
        <f aca="false">IF(OR(AY70="",P70=""),"",IF(AL70&gt;=AH70*MIN_DIM_RATIO,IF(ROUND(P70-AY70,4)&lt;MIN_UNIT,"",ROUND(P70-AY70,4)),""))</f>
        <v/>
      </c>
      <c r="AB70" s="2" t="str">
        <f aca="false">IF(COUNT(T70:W70)=0,"",CHOOSE(MATCH(MAX(T70:W70),T70:W70,0),"Weight","Price","Size tier","Box"))</f>
        <v/>
      </c>
      <c r="AC70" s="24" t="str">
        <f aca="false">IF(K70&lt;&gt;"",K70,AZ70)</f>
        <v/>
      </c>
      <c r="AD70" s="25" t="str">
        <f aca="false">IF(OR(AB70="",AC70=""),"",ROUND(AC70*IF(K70&lt;&gt;"",1,U_LOW)*((12-PEAK_MONTHS)*MAX(T70:W70)+PEAK_MONTHS*N(INDEX(X70:AA70,MATCH(MAX(T70:W70),T70:W70,0)))),0))</f>
        <v/>
      </c>
      <c r="AE70" s="25" t="str">
        <f aca="false">IF(OR(AB70="",AC70=""),"",ROUND(AC70*IF(K70&lt;&gt;"",1,U_HIGH)*((12-PEAK_MONTHS)*MAX(T70:W70)+PEAK_MONTHS*N(INDEX(X70:AA70,MATCH(MAX(T70:W70),T70:W70,0)))),0))</f>
        <v/>
      </c>
      <c r="AF70" s="18" t="str">
        <f aca="false">IF(AD70="","",RANK(AD70,$AD$7:$AD$506))</f>
        <v/>
      </c>
      <c r="AH70" s="16" t="str">
        <f aca="false">IF(E70&lt;&gt;"",E70,IF(F70&lt;&gt;"",ROUND(F70*16,3),""))</f>
        <v/>
      </c>
      <c r="AI70" s="16" t="str">
        <f aca="false">IF(COUNT(G70:I70)&lt;3,"",ROUND(LARGE(G70:I70,1),2))</f>
        <v/>
      </c>
      <c r="AJ70" s="16" t="str">
        <f aca="false">IF(COUNT(G70:I70)&lt;3,"",ROUND(LARGE(G70:I70,2),2))</f>
        <v/>
      </c>
      <c r="AK70" s="16" t="str">
        <f aca="false">IF(COUNT(G70:I70)&lt;3,"",ROUND(SMALL(G70:I70,1),2))</f>
        <v/>
      </c>
      <c r="AL70" s="16" t="str">
        <f aca="false">IF(AI70="","",IF(AI70*AJ70*AK70&lt;DIM_MIN_CUIN,"",ROUND(AI70*AJ70*AK70/DIM_DIV*16,2)))</f>
        <v/>
      </c>
      <c r="AM70" s="18" t="str">
        <f aca="false">IF(C70="","",IF(C70&lt;BAND_LO,1,IF(C70&lt;=BAND_HI,2,3)))</f>
        <v/>
      </c>
      <c r="AN70" s="19" t="str">
        <f aca="false">IF(C70="","",IFERROR(INDEX(CAT_REF,MATCH(D70,CATS,0)),REF_DEFAULT))</f>
        <v/>
      </c>
      <c r="AO70" s="21" t="str">
        <f aca="false">IF(OR(R70="",AM70="",M70=""),"",IF(M70="Small standard",IF(R70&gt;SS_MAX,"",ROUND(INDEX(SS_FEES,SUMPRODUCT(--(SS_EDGES&lt;R70))+1,0+AM70)*(1+FUEL),4)),IF(M70="Large standard",IF(R70&gt;LS_MAX,"",ROUND(IF(R70&lt;=OVER3_FROM,INDEX(LS_FEES,SUMPRODUCT(--(LS_EDGES&lt;R70))+1,0+AM70),INDEX(OVER3_BASE,1,0+AM70)+OVER3_PER4*CEILING((R70-OVER3_FROM)/4,1))*(1+FUEL),4)),"")))</f>
        <v/>
      </c>
      <c r="AP70" s="21" t="str">
        <f aca="false">IF(OR(R70="",AM70="",M70=""),"",IF(M70="Small standard",IF(R70&gt;SS_MAX,"",ROUND(INDEX(SS_FEES,SUMPRODUCT(--(SS_EDGES&lt;R70))+1,3+AM70)*(1+FUEL),4)),IF(M70="Large standard",IF(R70&gt;LS_MAX,"",ROUND(IF(R70&lt;=OVER3_FROM,INDEX(LS_FEES,SUMPRODUCT(--(LS_EDGES&lt;R70))+1,3+AM70),INDEX(OVER3_BASE,1,3+AM70)+OVER3_PER4*CEILING((R70-OVER3_FROM)/4,1))*(1+FUEL),4)),"")))</f>
        <v/>
      </c>
      <c r="AQ70" s="21" t="str">
        <f aca="false">IF(OR(AM70="",AM70=1),"",IF(OR(N70="",(AM70-1)="",M70=""),"",IF(M70="Small standard",IF(N70&gt;SS_MAX,"",ROUND(INDEX(SS_FEES,SUMPRODUCT(--(SS_EDGES&lt;N70))+1,0+(AM70-1))*(1+FUEL),4)),IF(M70="Large standard",IF(N70&gt;LS_MAX,"",ROUND(IF(N70&lt;=OVER3_FROM,INDEX(LS_FEES,SUMPRODUCT(--(LS_EDGES&lt;N70))+1,0+(AM70-1)),INDEX(OVER3_BASE,1,0+(AM70-1))+OVER3_PER4*CEILING((N70-OVER3_FROM)/4,1))*(1+FUEL),4)),""))))</f>
        <v/>
      </c>
      <c r="AR70" s="21" t="str">
        <f aca="false">IF(OR(AM70="",AM70=1),"",IF(OR(N70="",(AM70-1)="",M70=""),"",IF(M70="Small standard",IF(N70&gt;SS_MAX,"",ROUND(INDEX(SS_FEES,SUMPRODUCT(--(SS_EDGES&lt;N70))+1,3+(AM70-1))*(1+FUEL),4)),IF(M70="Large standard",IF(N70&gt;LS_MAX,"",ROUND(IF(N70&lt;=OVER3_FROM,INDEX(LS_FEES,SUMPRODUCT(--(LS_EDGES&lt;N70))+1,3+(AM70-1)),INDEX(OVER3_BASE,1,3+(AM70-1))+OVER3_PER4*CEILING((N70-OVER3_FROM)/4,1))*(1+FUEL),4)),""))))</f>
        <v/>
      </c>
      <c r="AS70" s="21" t="str">
        <f aca="false">IF(OR(AM70="",AM70=1),"",(C70-(IF(AM70=2,BAND_LO,BAND_HI)-0.01))*(1-AN70))</f>
        <v/>
      </c>
      <c r="AT70" s="18" t="str">
        <f aca="false">IF(AI70="","",(AI70&gt;SS_L)+(AJ70&gt;SS_M)+(AK70&gt;SS_S))</f>
        <v/>
      </c>
      <c r="AU70" s="23" t="str">
        <f aca="false">IF(OR(AT70="",AT70&lt;&gt;1),"",MAX(AI70/SS_L,AJ70/SS_M,AK70/SS_S))</f>
        <v/>
      </c>
      <c r="AV70" s="21" t="str">
        <f aca="false">IF(OR(M70&lt;&gt;"Large standard",N70="",N70&gt;SS_MAX),"",IF(OR(N70="",AM70="","Small standard"=""),"",IF("Small standard"="Small standard",IF(N70&gt;SS_MAX,"",ROUND(INDEX(SS_FEES,SUMPRODUCT(--(SS_EDGES&lt;N70))+1,0+AM70)*(1+FUEL),4)),IF("Small standard"="Large standard",IF(N70&gt;LS_MAX,"",ROUND(IF(N70&lt;=OVER3_FROM,INDEX(LS_FEES,SUMPRODUCT(--(LS_EDGES&lt;N70))+1,0+AM70),INDEX(OVER3_BASE,1,0+AM70)+OVER3_PER4*CEILING((N70-OVER3_FROM)/4,1))*(1+FUEL),4)),""))))</f>
        <v/>
      </c>
      <c r="AW70" s="21" t="str">
        <f aca="false">IF(OR(M70&lt;&gt;"Large standard",N70="",N70&gt;SS_MAX),"",IF(OR(N70="",AM70="","Small standard"=""),"",IF("Small standard"="Small standard",IF(N70&gt;SS_MAX,"",ROUND(INDEX(SS_FEES,SUMPRODUCT(--(SS_EDGES&lt;N70))+1,3+AM70)*(1+FUEL),4)),IF("Small standard"="Large standard",IF(N70&gt;LS_MAX,"",ROUND(IF(N70&lt;=OVER3_FROM,INDEX(LS_FEES,SUMPRODUCT(--(LS_EDGES&lt;N70))+1,3+AM70),INDEX(OVER3_BASE,1,3+AM70)+OVER3_PER4*CEILING((N70-OVER3_FROM)/4,1))*(1+FUEL),4)),""))))</f>
        <v/>
      </c>
      <c r="AX70" s="21" t="str">
        <f aca="false">IF(OR(AL70="",AH70=""),"",IF(OR(AH70="",AM70="",M70=""),"",IF(M70="Small standard",IF(AH70&gt;SS_MAX,"",ROUND(INDEX(SS_FEES,SUMPRODUCT(--(SS_EDGES&lt;AH70))+1,0+AM70)*(1+FUEL),4)),IF(M70="Large standard",IF(AH70&gt;LS_MAX,"",ROUND(IF(AH70&lt;=OVER3_FROM,INDEX(LS_FEES,SUMPRODUCT(--(LS_EDGES&lt;AH70))+1,0+AM70),INDEX(OVER3_BASE,1,0+AM70)+OVER3_PER4*CEILING((AH70-OVER3_FROM)/4,1))*(1+FUEL),4)),""))))</f>
        <v/>
      </c>
      <c r="AY70" s="21" t="str">
        <f aca="false">IF(OR(AL70="",AH70=""),"",IF(OR(AH70="",AM70="",M70=""),"",IF(M70="Small standard",IF(AH70&gt;SS_MAX,"",ROUND(INDEX(SS_FEES,SUMPRODUCT(--(SS_EDGES&lt;AH70))+1,3+AM70)*(1+FUEL),4)),IF(M70="Large standard",IF(AH70&gt;LS_MAX,"",ROUND(IF(AH70&lt;=OVER3_FROM,INDEX(LS_FEES,SUMPRODUCT(--(LS_EDGES&lt;AH70))+1,3+AM70),INDEX(OVER3_BASE,1,3+AM70)+OVER3_PER4*CEILING((AH70-OVER3_FROM)/4,1))*(1+FUEL),4)),""))))</f>
        <v/>
      </c>
      <c r="AZ70" s="24" t="str">
        <f aca="false">IF(OR(J70="",J70&lt;1),"",ROUND(IFERROR(INDEX(CAT_SCALE,MATCH(D70,CATS,0)),UC_DEFAULT)*IF(J70&gt;=UC_KNEE,10^(UC_A-UC_B*LOG10(J70)),10^(UC_A-UC_B*LOG10(UC_KNEE))*(UC_KNEE/J70)^UC_HEXP),1))</f>
        <v/>
      </c>
    </row>
    <row r="71" customFormat="false" ht="15" hidden="false" customHeight="false" outlineLevel="0" collapsed="false">
      <c r="A71" s="10"/>
      <c r="B71" s="10"/>
      <c r="C71" s="12"/>
      <c r="D71" s="10"/>
      <c r="E71" s="10"/>
      <c r="F71" s="10"/>
      <c r="G71" s="10"/>
      <c r="H71" s="10"/>
      <c r="I71" s="10"/>
      <c r="J71" s="10"/>
      <c r="K71" s="10"/>
      <c r="L71" s="12"/>
      <c r="M71" s="2" t="str">
        <f aca="false">IF(OR(N71="",AI71=""),"",IF(AND(N71&lt;=SS_MAX,AI71&lt;=SS_L,AJ71&lt;=SS_M,AK71&lt;=SS_S),"Small standard",IF(AND(N71&lt;=LS_MAX,AI71&lt;=LS_L,AJ71&lt;=LS_M,AK71&lt;=LS_S),"Large standard","Oversize")))</f>
        <v/>
      </c>
      <c r="N71" s="16" t="str">
        <f aca="false">IF(AH71="","",IF(AL71="",AH71,MAX(AH71,AL71)))</f>
        <v/>
      </c>
      <c r="O71" s="21" t="str">
        <f aca="false">IF(OR(N71="",AM71="",M71=""),"",IF(M71="Small standard",IF(N71&gt;SS_MAX,"",ROUND(INDEX(SS_FEES,SUMPRODUCT(--(SS_EDGES&lt;N71))+1,0+AM71)*(1+FUEL),4)),IF(M71="Large standard",IF(N71&gt;LS_MAX,"",ROUND(IF(N71&lt;=OVER3_FROM,INDEX(LS_FEES,SUMPRODUCT(--(LS_EDGES&lt;N71))+1,0+AM71),INDEX(OVER3_BASE,1,0+AM71)+OVER3_PER4*CEILING((N71-OVER3_FROM)/4,1))*(1+FUEL),4)),"")))</f>
        <v/>
      </c>
      <c r="P71" s="21" t="str">
        <f aca="false">IF(OR(N71="",AM71="",M71=""),"",IF(M71="Small standard",IF(N71&gt;SS_MAX,"",ROUND(INDEX(SS_FEES,SUMPRODUCT(--(SS_EDGES&lt;N71))+1,3+AM71)*(1+FUEL),4)),IF(M71="Large standard",IF(N71&gt;LS_MAX,"",ROUND(IF(N71&lt;=OVER3_FROM,INDEX(LS_FEES,SUMPRODUCT(--(LS_EDGES&lt;N71))+1,3+AM71),INDEX(OVER3_BASE,1,3+AM71)+OVER3_PER4*CEILING((N71-OVER3_FROM)/4,1))*(1+FUEL),4)),"")))</f>
        <v/>
      </c>
      <c r="Q71" s="20" t="str">
        <f aca="true">IF(OR(L71="",O71=""),"",ROUND(L71-IF(AND(TODAY()&gt;=PEAK_FROM,TODAY()&lt;=PEAK_TO),P71,O71),2))</f>
        <v/>
      </c>
      <c r="R71" s="16" t="str">
        <f aca="false">IF(N71="","",IF(M71="Small standard",IF(SUMPRODUCT(--(SS_EDGES&lt;N71))=0,"",INDEX(SS_EDGES,SUMPRODUCT(--(SS_EDGES&lt;N71)))),IF(M71="Large standard",IF(N71&gt;OVER3_FROM,OVER3_FROM+4*(CEILING((N71-OVER3_FROM)/4,1)-1),IF(SUMPRODUCT(--(LS_EDGES&lt;N71))=0,"",INDEX(LS_EDGES,SUMPRODUCT(--(LS_EDGES&lt;N71))))),"")))</f>
        <v/>
      </c>
      <c r="S71" s="22" t="str">
        <f aca="false">IF(R71="","",ROUND(N71-R71,3))</f>
        <v/>
      </c>
      <c r="T71" s="21" t="str">
        <f aca="false">IF(OR(R71="",O71="",AO71=""),"",IF(S71&gt;MAX_SHAVE,"",IF(ROUND(O71-AO71,4)&lt;MIN_UNIT,"",ROUND(O71-AO71,4))))</f>
        <v/>
      </c>
      <c r="U71" s="21" t="str">
        <f aca="false">IF(OR(AQ71="",O71=""),"",IF(ROUND(ROUND(O71-AQ71,4)-AS71,4)&lt;=MIN_UNIT,"",ROUND(ROUND(O71-AQ71,4)-AS71,4)))</f>
        <v/>
      </c>
      <c r="V71" s="21" t="str">
        <f aca="false">IF(OR(AV71="",O71=""),"",IF(AND(AT71=1,AU71&lt;=MAX_ENV),IF(ROUND(O71-AV71,4)&lt;MIN_UNIT,"",ROUND(O71-AV71,4)),""))</f>
        <v/>
      </c>
      <c r="W71" s="21" t="str">
        <f aca="false">IF(OR(AX71="",O71=""),"",IF(AL71&gt;=AH71*MIN_DIM_RATIO,IF(ROUND(O71-AX71,4)&lt;MIN_UNIT,"",ROUND(O71-AX71,4)),""))</f>
        <v/>
      </c>
      <c r="X71" s="21" t="str">
        <f aca="false">IF(OR(R71="",P71="",AP71=""),"",IF(S71&gt;MAX_SHAVE,"",IF(ROUND(P71-AP71,4)&lt;MIN_UNIT,"",ROUND(P71-AP71,4))))</f>
        <v/>
      </c>
      <c r="Y71" s="21" t="str">
        <f aca="false">IF(OR(AR71="",P71=""),"",IF(ROUND(ROUND(P71-AR71,4)-AS71,4)&lt;=MIN_UNIT,"",ROUND(ROUND(P71-AR71,4)-AS71,4)))</f>
        <v/>
      </c>
      <c r="Z71" s="21" t="str">
        <f aca="false">IF(OR(AW71="",P71=""),"",IF(AND(AT71=1,AU71&lt;=MAX_ENV),IF(ROUND(P71-AW71,4)&lt;MIN_UNIT,"",ROUND(P71-AW71,4)),""))</f>
        <v/>
      </c>
      <c r="AA71" s="21" t="str">
        <f aca="false">IF(OR(AY71="",P71=""),"",IF(AL71&gt;=AH71*MIN_DIM_RATIO,IF(ROUND(P71-AY71,4)&lt;MIN_UNIT,"",ROUND(P71-AY71,4)),""))</f>
        <v/>
      </c>
      <c r="AB71" s="2" t="str">
        <f aca="false">IF(COUNT(T71:W71)=0,"",CHOOSE(MATCH(MAX(T71:W71),T71:W71,0),"Weight","Price","Size tier","Box"))</f>
        <v/>
      </c>
      <c r="AC71" s="24" t="str">
        <f aca="false">IF(K71&lt;&gt;"",K71,AZ71)</f>
        <v/>
      </c>
      <c r="AD71" s="25" t="str">
        <f aca="false">IF(OR(AB71="",AC71=""),"",ROUND(AC71*IF(K71&lt;&gt;"",1,U_LOW)*((12-PEAK_MONTHS)*MAX(T71:W71)+PEAK_MONTHS*N(INDEX(X71:AA71,MATCH(MAX(T71:W71),T71:W71,0)))),0))</f>
        <v/>
      </c>
      <c r="AE71" s="25" t="str">
        <f aca="false">IF(OR(AB71="",AC71=""),"",ROUND(AC71*IF(K71&lt;&gt;"",1,U_HIGH)*((12-PEAK_MONTHS)*MAX(T71:W71)+PEAK_MONTHS*N(INDEX(X71:AA71,MATCH(MAX(T71:W71),T71:W71,0)))),0))</f>
        <v/>
      </c>
      <c r="AF71" s="18" t="str">
        <f aca="false">IF(AD71="","",RANK(AD71,$AD$7:$AD$506))</f>
        <v/>
      </c>
      <c r="AH71" s="16" t="str">
        <f aca="false">IF(E71&lt;&gt;"",E71,IF(F71&lt;&gt;"",ROUND(F71*16,3),""))</f>
        <v/>
      </c>
      <c r="AI71" s="16" t="str">
        <f aca="false">IF(COUNT(G71:I71)&lt;3,"",ROUND(LARGE(G71:I71,1),2))</f>
        <v/>
      </c>
      <c r="AJ71" s="16" t="str">
        <f aca="false">IF(COUNT(G71:I71)&lt;3,"",ROUND(LARGE(G71:I71,2),2))</f>
        <v/>
      </c>
      <c r="AK71" s="16" t="str">
        <f aca="false">IF(COUNT(G71:I71)&lt;3,"",ROUND(SMALL(G71:I71,1),2))</f>
        <v/>
      </c>
      <c r="AL71" s="16" t="str">
        <f aca="false">IF(AI71="","",IF(AI71*AJ71*AK71&lt;DIM_MIN_CUIN,"",ROUND(AI71*AJ71*AK71/DIM_DIV*16,2)))</f>
        <v/>
      </c>
      <c r="AM71" s="18" t="str">
        <f aca="false">IF(C71="","",IF(C71&lt;BAND_LO,1,IF(C71&lt;=BAND_HI,2,3)))</f>
        <v/>
      </c>
      <c r="AN71" s="19" t="str">
        <f aca="false">IF(C71="","",IFERROR(INDEX(CAT_REF,MATCH(D71,CATS,0)),REF_DEFAULT))</f>
        <v/>
      </c>
      <c r="AO71" s="21" t="str">
        <f aca="false">IF(OR(R71="",AM71="",M71=""),"",IF(M71="Small standard",IF(R71&gt;SS_MAX,"",ROUND(INDEX(SS_FEES,SUMPRODUCT(--(SS_EDGES&lt;R71))+1,0+AM71)*(1+FUEL),4)),IF(M71="Large standard",IF(R71&gt;LS_MAX,"",ROUND(IF(R71&lt;=OVER3_FROM,INDEX(LS_FEES,SUMPRODUCT(--(LS_EDGES&lt;R71))+1,0+AM71),INDEX(OVER3_BASE,1,0+AM71)+OVER3_PER4*CEILING((R71-OVER3_FROM)/4,1))*(1+FUEL),4)),"")))</f>
        <v/>
      </c>
      <c r="AP71" s="21" t="str">
        <f aca="false">IF(OR(R71="",AM71="",M71=""),"",IF(M71="Small standard",IF(R71&gt;SS_MAX,"",ROUND(INDEX(SS_FEES,SUMPRODUCT(--(SS_EDGES&lt;R71))+1,3+AM71)*(1+FUEL),4)),IF(M71="Large standard",IF(R71&gt;LS_MAX,"",ROUND(IF(R71&lt;=OVER3_FROM,INDEX(LS_FEES,SUMPRODUCT(--(LS_EDGES&lt;R71))+1,3+AM71),INDEX(OVER3_BASE,1,3+AM71)+OVER3_PER4*CEILING((R71-OVER3_FROM)/4,1))*(1+FUEL),4)),"")))</f>
        <v/>
      </c>
      <c r="AQ71" s="21" t="str">
        <f aca="false">IF(OR(AM71="",AM71=1),"",IF(OR(N71="",(AM71-1)="",M71=""),"",IF(M71="Small standard",IF(N71&gt;SS_MAX,"",ROUND(INDEX(SS_FEES,SUMPRODUCT(--(SS_EDGES&lt;N71))+1,0+(AM71-1))*(1+FUEL),4)),IF(M71="Large standard",IF(N71&gt;LS_MAX,"",ROUND(IF(N71&lt;=OVER3_FROM,INDEX(LS_FEES,SUMPRODUCT(--(LS_EDGES&lt;N71))+1,0+(AM71-1)),INDEX(OVER3_BASE,1,0+(AM71-1))+OVER3_PER4*CEILING((N71-OVER3_FROM)/4,1))*(1+FUEL),4)),""))))</f>
        <v/>
      </c>
      <c r="AR71" s="21" t="str">
        <f aca="false">IF(OR(AM71="",AM71=1),"",IF(OR(N71="",(AM71-1)="",M71=""),"",IF(M71="Small standard",IF(N71&gt;SS_MAX,"",ROUND(INDEX(SS_FEES,SUMPRODUCT(--(SS_EDGES&lt;N71))+1,3+(AM71-1))*(1+FUEL),4)),IF(M71="Large standard",IF(N71&gt;LS_MAX,"",ROUND(IF(N71&lt;=OVER3_FROM,INDEX(LS_FEES,SUMPRODUCT(--(LS_EDGES&lt;N71))+1,3+(AM71-1)),INDEX(OVER3_BASE,1,3+(AM71-1))+OVER3_PER4*CEILING((N71-OVER3_FROM)/4,1))*(1+FUEL),4)),""))))</f>
        <v/>
      </c>
      <c r="AS71" s="21" t="str">
        <f aca="false">IF(OR(AM71="",AM71=1),"",(C71-(IF(AM71=2,BAND_LO,BAND_HI)-0.01))*(1-AN71))</f>
        <v/>
      </c>
      <c r="AT71" s="18" t="str">
        <f aca="false">IF(AI71="","",(AI71&gt;SS_L)+(AJ71&gt;SS_M)+(AK71&gt;SS_S))</f>
        <v/>
      </c>
      <c r="AU71" s="23" t="str">
        <f aca="false">IF(OR(AT71="",AT71&lt;&gt;1),"",MAX(AI71/SS_L,AJ71/SS_M,AK71/SS_S))</f>
        <v/>
      </c>
      <c r="AV71" s="21" t="str">
        <f aca="false">IF(OR(M71&lt;&gt;"Large standard",N71="",N71&gt;SS_MAX),"",IF(OR(N71="",AM71="","Small standard"=""),"",IF("Small standard"="Small standard",IF(N71&gt;SS_MAX,"",ROUND(INDEX(SS_FEES,SUMPRODUCT(--(SS_EDGES&lt;N71))+1,0+AM71)*(1+FUEL),4)),IF("Small standard"="Large standard",IF(N71&gt;LS_MAX,"",ROUND(IF(N71&lt;=OVER3_FROM,INDEX(LS_FEES,SUMPRODUCT(--(LS_EDGES&lt;N71))+1,0+AM71),INDEX(OVER3_BASE,1,0+AM71)+OVER3_PER4*CEILING((N71-OVER3_FROM)/4,1))*(1+FUEL),4)),""))))</f>
        <v/>
      </c>
      <c r="AW71" s="21" t="str">
        <f aca="false">IF(OR(M71&lt;&gt;"Large standard",N71="",N71&gt;SS_MAX),"",IF(OR(N71="",AM71="","Small standard"=""),"",IF("Small standard"="Small standard",IF(N71&gt;SS_MAX,"",ROUND(INDEX(SS_FEES,SUMPRODUCT(--(SS_EDGES&lt;N71))+1,3+AM71)*(1+FUEL),4)),IF("Small standard"="Large standard",IF(N71&gt;LS_MAX,"",ROUND(IF(N71&lt;=OVER3_FROM,INDEX(LS_FEES,SUMPRODUCT(--(LS_EDGES&lt;N71))+1,3+AM71),INDEX(OVER3_BASE,1,3+AM71)+OVER3_PER4*CEILING((N71-OVER3_FROM)/4,1))*(1+FUEL),4)),""))))</f>
        <v/>
      </c>
      <c r="AX71" s="21" t="str">
        <f aca="false">IF(OR(AL71="",AH71=""),"",IF(OR(AH71="",AM71="",M71=""),"",IF(M71="Small standard",IF(AH71&gt;SS_MAX,"",ROUND(INDEX(SS_FEES,SUMPRODUCT(--(SS_EDGES&lt;AH71))+1,0+AM71)*(1+FUEL),4)),IF(M71="Large standard",IF(AH71&gt;LS_MAX,"",ROUND(IF(AH71&lt;=OVER3_FROM,INDEX(LS_FEES,SUMPRODUCT(--(LS_EDGES&lt;AH71))+1,0+AM71),INDEX(OVER3_BASE,1,0+AM71)+OVER3_PER4*CEILING((AH71-OVER3_FROM)/4,1))*(1+FUEL),4)),""))))</f>
        <v/>
      </c>
      <c r="AY71" s="21" t="str">
        <f aca="false">IF(OR(AL71="",AH71=""),"",IF(OR(AH71="",AM71="",M71=""),"",IF(M71="Small standard",IF(AH71&gt;SS_MAX,"",ROUND(INDEX(SS_FEES,SUMPRODUCT(--(SS_EDGES&lt;AH71))+1,3+AM71)*(1+FUEL),4)),IF(M71="Large standard",IF(AH71&gt;LS_MAX,"",ROUND(IF(AH71&lt;=OVER3_FROM,INDEX(LS_FEES,SUMPRODUCT(--(LS_EDGES&lt;AH71))+1,3+AM71),INDEX(OVER3_BASE,1,3+AM71)+OVER3_PER4*CEILING((AH71-OVER3_FROM)/4,1))*(1+FUEL),4)),""))))</f>
        <v/>
      </c>
      <c r="AZ71" s="24" t="str">
        <f aca="false">IF(OR(J71="",J71&lt;1),"",ROUND(IFERROR(INDEX(CAT_SCALE,MATCH(D71,CATS,0)),UC_DEFAULT)*IF(J71&gt;=UC_KNEE,10^(UC_A-UC_B*LOG10(J71)),10^(UC_A-UC_B*LOG10(UC_KNEE))*(UC_KNEE/J71)^UC_HEXP),1))</f>
        <v/>
      </c>
    </row>
    <row r="72" customFormat="false" ht="15" hidden="false" customHeight="false" outlineLevel="0" collapsed="false">
      <c r="A72" s="10"/>
      <c r="B72" s="10"/>
      <c r="C72" s="12"/>
      <c r="D72" s="10"/>
      <c r="E72" s="10"/>
      <c r="F72" s="10"/>
      <c r="G72" s="10"/>
      <c r="H72" s="10"/>
      <c r="I72" s="10"/>
      <c r="J72" s="10"/>
      <c r="K72" s="10"/>
      <c r="L72" s="12"/>
      <c r="M72" s="2" t="str">
        <f aca="false">IF(OR(N72="",AI72=""),"",IF(AND(N72&lt;=SS_MAX,AI72&lt;=SS_L,AJ72&lt;=SS_M,AK72&lt;=SS_S),"Small standard",IF(AND(N72&lt;=LS_MAX,AI72&lt;=LS_L,AJ72&lt;=LS_M,AK72&lt;=LS_S),"Large standard","Oversize")))</f>
        <v/>
      </c>
      <c r="N72" s="16" t="str">
        <f aca="false">IF(AH72="","",IF(AL72="",AH72,MAX(AH72,AL72)))</f>
        <v/>
      </c>
      <c r="O72" s="21" t="str">
        <f aca="false">IF(OR(N72="",AM72="",M72=""),"",IF(M72="Small standard",IF(N72&gt;SS_MAX,"",ROUND(INDEX(SS_FEES,SUMPRODUCT(--(SS_EDGES&lt;N72))+1,0+AM72)*(1+FUEL),4)),IF(M72="Large standard",IF(N72&gt;LS_MAX,"",ROUND(IF(N72&lt;=OVER3_FROM,INDEX(LS_FEES,SUMPRODUCT(--(LS_EDGES&lt;N72))+1,0+AM72),INDEX(OVER3_BASE,1,0+AM72)+OVER3_PER4*CEILING((N72-OVER3_FROM)/4,1))*(1+FUEL),4)),"")))</f>
        <v/>
      </c>
      <c r="P72" s="21" t="str">
        <f aca="false">IF(OR(N72="",AM72="",M72=""),"",IF(M72="Small standard",IF(N72&gt;SS_MAX,"",ROUND(INDEX(SS_FEES,SUMPRODUCT(--(SS_EDGES&lt;N72))+1,3+AM72)*(1+FUEL),4)),IF(M72="Large standard",IF(N72&gt;LS_MAX,"",ROUND(IF(N72&lt;=OVER3_FROM,INDEX(LS_FEES,SUMPRODUCT(--(LS_EDGES&lt;N72))+1,3+AM72),INDEX(OVER3_BASE,1,3+AM72)+OVER3_PER4*CEILING((N72-OVER3_FROM)/4,1))*(1+FUEL),4)),"")))</f>
        <v/>
      </c>
      <c r="Q72" s="20" t="str">
        <f aca="true">IF(OR(L72="",O72=""),"",ROUND(L72-IF(AND(TODAY()&gt;=PEAK_FROM,TODAY()&lt;=PEAK_TO),P72,O72),2))</f>
        <v/>
      </c>
      <c r="R72" s="16" t="str">
        <f aca="false">IF(N72="","",IF(M72="Small standard",IF(SUMPRODUCT(--(SS_EDGES&lt;N72))=0,"",INDEX(SS_EDGES,SUMPRODUCT(--(SS_EDGES&lt;N72)))),IF(M72="Large standard",IF(N72&gt;OVER3_FROM,OVER3_FROM+4*(CEILING((N72-OVER3_FROM)/4,1)-1),IF(SUMPRODUCT(--(LS_EDGES&lt;N72))=0,"",INDEX(LS_EDGES,SUMPRODUCT(--(LS_EDGES&lt;N72))))),"")))</f>
        <v/>
      </c>
      <c r="S72" s="22" t="str">
        <f aca="false">IF(R72="","",ROUND(N72-R72,3))</f>
        <v/>
      </c>
      <c r="T72" s="21" t="str">
        <f aca="false">IF(OR(R72="",O72="",AO72=""),"",IF(S72&gt;MAX_SHAVE,"",IF(ROUND(O72-AO72,4)&lt;MIN_UNIT,"",ROUND(O72-AO72,4))))</f>
        <v/>
      </c>
      <c r="U72" s="21" t="str">
        <f aca="false">IF(OR(AQ72="",O72=""),"",IF(ROUND(ROUND(O72-AQ72,4)-AS72,4)&lt;=MIN_UNIT,"",ROUND(ROUND(O72-AQ72,4)-AS72,4)))</f>
        <v/>
      </c>
      <c r="V72" s="21" t="str">
        <f aca="false">IF(OR(AV72="",O72=""),"",IF(AND(AT72=1,AU72&lt;=MAX_ENV),IF(ROUND(O72-AV72,4)&lt;MIN_UNIT,"",ROUND(O72-AV72,4)),""))</f>
        <v/>
      </c>
      <c r="W72" s="21" t="str">
        <f aca="false">IF(OR(AX72="",O72=""),"",IF(AL72&gt;=AH72*MIN_DIM_RATIO,IF(ROUND(O72-AX72,4)&lt;MIN_UNIT,"",ROUND(O72-AX72,4)),""))</f>
        <v/>
      </c>
      <c r="X72" s="21" t="str">
        <f aca="false">IF(OR(R72="",P72="",AP72=""),"",IF(S72&gt;MAX_SHAVE,"",IF(ROUND(P72-AP72,4)&lt;MIN_UNIT,"",ROUND(P72-AP72,4))))</f>
        <v/>
      </c>
      <c r="Y72" s="21" t="str">
        <f aca="false">IF(OR(AR72="",P72=""),"",IF(ROUND(ROUND(P72-AR72,4)-AS72,4)&lt;=MIN_UNIT,"",ROUND(ROUND(P72-AR72,4)-AS72,4)))</f>
        <v/>
      </c>
      <c r="Z72" s="21" t="str">
        <f aca="false">IF(OR(AW72="",P72=""),"",IF(AND(AT72=1,AU72&lt;=MAX_ENV),IF(ROUND(P72-AW72,4)&lt;MIN_UNIT,"",ROUND(P72-AW72,4)),""))</f>
        <v/>
      </c>
      <c r="AA72" s="21" t="str">
        <f aca="false">IF(OR(AY72="",P72=""),"",IF(AL72&gt;=AH72*MIN_DIM_RATIO,IF(ROUND(P72-AY72,4)&lt;MIN_UNIT,"",ROUND(P72-AY72,4)),""))</f>
        <v/>
      </c>
      <c r="AB72" s="2" t="str">
        <f aca="false">IF(COUNT(T72:W72)=0,"",CHOOSE(MATCH(MAX(T72:W72),T72:W72,0),"Weight","Price","Size tier","Box"))</f>
        <v/>
      </c>
      <c r="AC72" s="24" t="str">
        <f aca="false">IF(K72&lt;&gt;"",K72,AZ72)</f>
        <v/>
      </c>
      <c r="AD72" s="25" t="str">
        <f aca="false">IF(OR(AB72="",AC72=""),"",ROUND(AC72*IF(K72&lt;&gt;"",1,U_LOW)*((12-PEAK_MONTHS)*MAX(T72:W72)+PEAK_MONTHS*N(INDEX(X72:AA72,MATCH(MAX(T72:W72),T72:W72,0)))),0))</f>
        <v/>
      </c>
      <c r="AE72" s="25" t="str">
        <f aca="false">IF(OR(AB72="",AC72=""),"",ROUND(AC72*IF(K72&lt;&gt;"",1,U_HIGH)*((12-PEAK_MONTHS)*MAX(T72:W72)+PEAK_MONTHS*N(INDEX(X72:AA72,MATCH(MAX(T72:W72),T72:W72,0)))),0))</f>
        <v/>
      </c>
      <c r="AF72" s="18" t="str">
        <f aca="false">IF(AD72="","",RANK(AD72,$AD$7:$AD$506))</f>
        <v/>
      </c>
      <c r="AH72" s="16" t="str">
        <f aca="false">IF(E72&lt;&gt;"",E72,IF(F72&lt;&gt;"",ROUND(F72*16,3),""))</f>
        <v/>
      </c>
      <c r="AI72" s="16" t="str">
        <f aca="false">IF(COUNT(G72:I72)&lt;3,"",ROUND(LARGE(G72:I72,1),2))</f>
        <v/>
      </c>
      <c r="AJ72" s="16" t="str">
        <f aca="false">IF(COUNT(G72:I72)&lt;3,"",ROUND(LARGE(G72:I72,2),2))</f>
        <v/>
      </c>
      <c r="AK72" s="16" t="str">
        <f aca="false">IF(COUNT(G72:I72)&lt;3,"",ROUND(SMALL(G72:I72,1),2))</f>
        <v/>
      </c>
      <c r="AL72" s="16" t="str">
        <f aca="false">IF(AI72="","",IF(AI72*AJ72*AK72&lt;DIM_MIN_CUIN,"",ROUND(AI72*AJ72*AK72/DIM_DIV*16,2)))</f>
        <v/>
      </c>
      <c r="AM72" s="18" t="str">
        <f aca="false">IF(C72="","",IF(C72&lt;BAND_LO,1,IF(C72&lt;=BAND_HI,2,3)))</f>
        <v/>
      </c>
      <c r="AN72" s="19" t="str">
        <f aca="false">IF(C72="","",IFERROR(INDEX(CAT_REF,MATCH(D72,CATS,0)),REF_DEFAULT))</f>
        <v/>
      </c>
      <c r="AO72" s="21" t="str">
        <f aca="false">IF(OR(R72="",AM72="",M72=""),"",IF(M72="Small standard",IF(R72&gt;SS_MAX,"",ROUND(INDEX(SS_FEES,SUMPRODUCT(--(SS_EDGES&lt;R72))+1,0+AM72)*(1+FUEL),4)),IF(M72="Large standard",IF(R72&gt;LS_MAX,"",ROUND(IF(R72&lt;=OVER3_FROM,INDEX(LS_FEES,SUMPRODUCT(--(LS_EDGES&lt;R72))+1,0+AM72),INDEX(OVER3_BASE,1,0+AM72)+OVER3_PER4*CEILING((R72-OVER3_FROM)/4,1))*(1+FUEL),4)),"")))</f>
        <v/>
      </c>
      <c r="AP72" s="21" t="str">
        <f aca="false">IF(OR(R72="",AM72="",M72=""),"",IF(M72="Small standard",IF(R72&gt;SS_MAX,"",ROUND(INDEX(SS_FEES,SUMPRODUCT(--(SS_EDGES&lt;R72))+1,3+AM72)*(1+FUEL),4)),IF(M72="Large standard",IF(R72&gt;LS_MAX,"",ROUND(IF(R72&lt;=OVER3_FROM,INDEX(LS_FEES,SUMPRODUCT(--(LS_EDGES&lt;R72))+1,3+AM72),INDEX(OVER3_BASE,1,3+AM72)+OVER3_PER4*CEILING((R72-OVER3_FROM)/4,1))*(1+FUEL),4)),"")))</f>
        <v/>
      </c>
      <c r="AQ72" s="21" t="str">
        <f aca="false">IF(OR(AM72="",AM72=1),"",IF(OR(N72="",(AM72-1)="",M72=""),"",IF(M72="Small standard",IF(N72&gt;SS_MAX,"",ROUND(INDEX(SS_FEES,SUMPRODUCT(--(SS_EDGES&lt;N72))+1,0+(AM72-1))*(1+FUEL),4)),IF(M72="Large standard",IF(N72&gt;LS_MAX,"",ROUND(IF(N72&lt;=OVER3_FROM,INDEX(LS_FEES,SUMPRODUCT(--(LS_EDGES&lt;N72))+1,0+(AM72-1)),INDEX(OVER3_BASE,1,0+(AM72-1))+OVER3_PER4*CEILING((N72-OVER3_FROM)/4,1))*(1+FUEL),4)),""))))</f>
        <v/>
      </c>
      <c r="AR72" s="21" t="str">
        <f aca="false">IF(OR(AM72="",AM72=1),"",IF(OR(N72="",(AM72-1)="",M72=""),"",IF(M72="Small standard",IF(N72&gt;SS_MAX,"",ROUND(INDEX(SS_FEES,SUMPRODUCT(--(SS_EDGES&lt;N72))+1,3+(AM72-1))*(1+FUEL),4)),IF(M72="Large standard",IF(N72&gt;LS_MAX,"",ROUND(IF(N72&lt;=OVER3_FROM,INDEX(LS_FEES,SUMPRODUCT(--(LS_EDGES&lt;N72))+1,3+(AM72-1)),INDEX(OVER3_BASE,1,3+(AM72-1))+OVER3_PER4*CEILING((N72-OVER3_FROM)/4,1))*(1+FUEL),4)),""))))</f>
        <v/>
      </c>
      <c r="AS72" s="21" t="str">
        <f aca="false">IF(OR(AM72="",AM72=1),"",(C72-(IF(AM72=2,BAND_LO,BAND_HI)-0.01))*(1-AN72))</f>
        <v/>
      </c>
      <c r="AT72" s="18" t="str">
        <f aca="false">IF(AI72="","",(AI72&gt;SS_L)+(AJ72&gt;SS_M)+(AK72&gt;SS_S))</f>
        <v/>
      </c>
      <c r="AU72" s="23" t="str">
        <f aca="false">IF(OR(AT72="",AT72&lt;&gt;1),"",MAX(AI72/SS_L,AJ72/SS_M,AK72/SS_S))</f>
        <v/>
      </c>
      <c r="AV72" s="21" t="str">
        <f aca="false">IF(OR(M72&lt;&gt;"Large standard",N72="",N72&gt;SS_MAX),"",IF(OR(N72="",AM72="","Small standard"=""),"",IF("Small standard"="Small standard",IF(N72&gt;SS_MAX,"",ROUND(INDEX(SS_FEES,SUMPRODUCT(--(SS_EDGES&lt;N72))+1,0+AM72)*(1+FUEL),4)),IF("Small standard"="Large standard",IF(N72&gt;LS_MAX,"",ROUND(IF(N72&lt;=OVER3_FROM,INDEX(LS_FEES,SUMPRODUCT(--(LS_EDGES&lt;N72))+1,0+AM72),INDEX(OVER3_BASE,1,0+AM72)+OVER3_PER4*CEILING((N72-OVER3_FROM)/4,1))*(1+FUEL),4)),""))))</f>
        <v/>
      </c>
      <c r="AW72" s="21" t="str">
        <f aca="false">IF(OR(M72&lt;&gt;"Large standard",N72="",N72&gt;SS_MAX),"",IF(OR(N72="",AM72="","Small standard"=""),"",IF("Small standard"="Small standard",IF(N72&gt;SS_MAX,"",ROUND(INDEX(SS_FEES,SUMPRODUCT(--(SS_EDGES&lt;N72))+1,3+AM72)*(1+FUEL),4)),IF("Small standard"="Large standard",IF(N72&gt;LS_MAX,"",ROUND(IF(N72&lt;=OVER3_FROM,INDEX(LS_FEES,SUMPRODUCT(--(LS_EDGES&lt;N72))+1,3+AM72),INDEX(OVER3_BASE,1,3+AM72)+OVER3_PER4*CEILING((N72-OVER3_FROM)/4,1))*(1+FUEL),4)),""))))</f>
        <v/>
      </c>
      <c r="AX72" s="21" t="str">
        <f aca="false">IF(OR(AL72="",AH72=""),"",IF(OR(AH72="",AM72="",M72=""),"",IF(M72="Small standard",IF(AH72&gt;SS_MAX,"",ROUND(INDEX(SS_FEES,SUMPRODUCT(--(SS_EDGES&lt;AH72))+1,0+AM72)*(1+FUEL),4)),IF(M72="Large standard",IF(AH72&gt;LS_MAX,"",ROUND(IF(AH72&lt;=OVER3_FROM,INDEX(LS_FEES,SUMPRODUCT(--(LS_EDGES&lt;AH72))+1,0+AM72),INDEX(OVER3_BASE,1,0+AM72)+OVER3_PER4*CEILING((AH72-OVER3_FROM)/4,1))*(1+FUEL),4)),""))))</f>
        <v/>
      </c>
      <c r="AY72" s="21" t="str">
        <f aca="false">IF(OR(AL72="",AH72=""),"",IF(OR(AH72="",AM72="",M72=""),"",IF(M72="Small standard",IF(AH72&gt;SS_MAX,"",ROUND(INDEX(SS_FEES,SUMPRODUCT(--(SS_EDGES&lt;AH72))+1,3+AM72)*(1+FUEL),4)),IF(M72="Large standard",IF(AH72&gt;LS_MAX,"",ROUND(IF(AH72&lt;=OVER3_FROM,INDEX(LS_FEES,SUMPRODUCT(--(LS_EDGES&lt;AH72))+1,3+AM72),INDEX(OVER3_BASE,1,3+AM72)+OVER3_PER4*CEILING((AH72-OVER3_FROM)/4,1))*(1+FUEL),4)),""))))</f>
        <v/>
      </c>
      <c r="AZ72" s="24" t="str">
        <f aca="false">IF(OR(J72="",J72&lt;1),"",ROUND(IFERROR(INDEX(CAT_SCALE,MATCH(D72,CATS,0)),UC_DEFAULT)*IF(J72&gt;=UC_KNEE,10^(UC_A-UC_B*LOG10(J72)),10^(UC_A-UC_B*LOG10(UC_KNEE))*(UC_KNEE/J72)^UC_HEXP),1))</f>
        <v/>
      </c>
    </row>
    <row r="73" customFormat="false" ht="15" hidden="false" customHeight="false" outlineLevel="0" collapsed="false">
      <c r="A73" s="10"/>
      <c r="B73" s="10"/>
      <c r="C73" s="12"/>
      <c r="D73" s="10"/>
      <c r="E73" s="10"/>
      <c r="F73" s="10"/>
      <c r="G73" s="10"/>
      <c r="H73" s="10"/>
      <c r="I73" s="10"/>
      <c r="J73" s="10"/>
      <c r="K73" s="10"/>
      <c r="L73" s="12"/>
      <c r="M73" s="2" t="str">
        <f aca="false">IF(OR(N73="",AI73=""),"",IF(AND(N73&lt;=SS_MAX,AI73&lt;=SS_L,AJ73&lt;=SS_M,AK73&lt;=SS_S),"Small standard",IF(AND(N73&lt;=LS_MAX,AI73&lt;=LS_L,AJ73&lt;=LS_M,AK73&lt;=LS_S),"Large standard","Oversize")))</f>
        <v/>
      </c>
      <c r="N73" s="16" t="str">
        <f aca="false">IF(AH73="","",IF(AL73="",AH73,MAX(AH73,AL73)))</f>
        <v/>
      </c>
      <c r="O73" s="21" t="str">
        <f aca="false">IF(OR(N73="",AM73="",M73=""),"",IF(M73="Small standard",IF(N73&gt;SS_MAX,"",ROUND(INDEX(SS_FEES,SUMPRODUCT(--(SS_EDGES&lt;N73))+1,0+AM73)*(1+FUEL),4)),IF(M73="Large standard",IF(N73&gt;LS_MAX,"",ROUND(IF(N73&lt;=OVER3_FROM,INDEX(LS_FEES,SUMPRODUCT(--(LS_EDGES&lt;N73))+1,0+AM73),INDEX(OVER3_BASE,1,0+AM73)+OVER3_PER4*CEILING((N73-OVER3_FROM)/4,1))*(1+FUEL),4)),"")))</f>
        <v/>
      </c>
      <c r="P73" s="21" t="str">
        <f aca="false">IF(OR(N73="",AM73="",M73=""),"",IF(M73="Small standard",IF(N73&gt;SS_MAX,"",ROUND(INDEX(SS_FEES,SUMPRODUCT(--(SS_EDGES&lt;N73))+1,3+AM73)*(1+FUEL),4)),IF(M73="Large standard",IF(N73&gt;LS_MAX,"",ROUND(IF(N73&lt;=OVER3_FROM,INDEX(LS_FEES,SUMPRODUCT(--(LS_EDGES&lt;N73))+1,3+AM73),INDEX(OVER3_BASE,1,3+AM73)+OVER3_PER4*CEILING((N73-OVER3_FROM)/4,1))*(1+FUEL),4)),"")))</f>
        <v/>
      </c>
      <c r="Q73" s="20" t="str">
        <f aca="true">IF(OR(L73="",O73=""),"",ROUND(L73-IF(AND(TODAY()&gt;=PEAK_FROM,TODAY()&lt;=PEAK_TO),P73,O73),2))</f>
        <v/>
      </c>
      <c r="R73" s="16" t="str">
        <f aca="false">IF(N73="","",IF(M73="Small standard",IF(SUMPRODUCT(--(SS_EDGES&lt;N73))=0,"",INDEX(SS_EDGES,SUMPRODUCT(--(SS_EDGES&lt;N73)))),IF(M73="Large standard",IF(N73&gt;OVER3_FROM,OVER3_FROM+4*(CEILING((N73-OVER3_FROM)/4,1)-1),IF(SUMPRODUCT(--(LS_EDGES&lt;N73))=0,"",INDEX(LS_EDGES,SUMPRODUCT(--(LS_EDGES&lt;N73))))),"")))</f>
        <v/>
      </c>
      <c r="S73" s="22" t="str">
        <f aca="false">IF(R73="","",ROUND(N73-R73,3))</f>
        <v/>
      </c>
      <c r="T73" s="21" t="str">
        <f aca="false">IF(OR(R73="",O73="",AO73=""),"",IF(S73&gt;MAX_SHAVE,"",IF(ROUND(O73-AO73,4)&lt;MIN_UNIT,"",ROUND(O73-AO73,4))))</f>
        <v/>
      </c>
      <c r="U73" s="21" t="str">
        <f aca="false">IF(OR(AQ73="",O73=""),"",IF(ROUND(ROUND(O73-AQ73,4)-AS73,4)&lt;=MIN_UNIT,"",ROUND(ROUND(O73-AQ73,4)-AS73,4)))</f>
        <v/>
      </c>
      <c r="V73" s="21" t="str">
        <f aca="false">IF(OR(AV73="",O73=""),"",IF(AND(AT73=1,AU73&lt;=MAX_ENV),IF(ROUND(O73-AV73,4)&lt;MIN_UNIT,"",ROUND(O73-AV73,4)),""))</f>
        <v/>
      </c>
      <c r="W73" s="21" t="str">
        <f aca="false">IF(OR(AX73="",O73=""),"",IF(AL73&gt;=AH73*MIN_DIM_RATIO,IF(ROUND(O73-AX73,4)&lt;MIN_UNIT,"",ROUND(O73-AX73,4)),""))</f>
        <v/>
      </c>
      <c r="X73" s="21" t="str">
        <f aca="false">IF(OR(R73="",P73="",AP73=""),"",IF(S73&gt;MAX_SHAVE,"",IF(ROUND(P73-AP73,4)&lt;MIN_UNIT,"",ROUND(P73-AP73,4))))</f>
        <v/>
      </c>
      <c r="Y73" s="21" t="str">
        <f aca="false">IF(OR(AR73="",P73=""),"",IF(ROUND(ROUND(P73-AR73,4)-AS73,4)&lt;=MIN_UNIT,"",ROUND(ROUND(P73-AR73,4)-AS73,4)))</f>
        <v/>
      </c>
      <c r="Z73" s="21" t="str">
        <f aca="false">IF(OR(AW73="",P73=""),"",IF(AND(AT73=1,AU73&lt;=MAX_ENV),IF(ROUND(P73-AW73,4)&lt;MIN_UNIT,"",ROUND(P73-AW73,4)),""))</f>
        <v/>
      </c>
      <c r="AA73" s="21" t="str">
        <f aca="false">IF(OR(AY73="",P73=""),"",IF(AL73&gt;=AH73*MIN_DIM_RATIO,IF(ROUND(P73-AY73,4)&lt;MIN_UNIT,"",ROUND(P73-AY73,4)),""))</f>
        <v/>
      </c>
      <c r="AB73" s="2" t="str">
        <f aca="false">IF(COUNT(T73:W73)=0,"",CHOOSE(MATCH(MAX(T73:W73),T73:W73,0),"Weight","Price","Size tier","Box"))</f>
        <v/>
      </c>
      <c r="AC73" s="24" t="str">
        <f aca="false">IF(K73&lt;&gt;"",K73,AZ73)</f>
        <v/>
      </c>
      <c r="AD73" s="25" t="str">
        <f aca="false">IF(OR(AB73="",AC73=""),"",ROUND(AC73*IF(K73&lt;&gt;"",1,U_LOW)*((12-PEAK_MONTHS)*MAX(T73:W73)+PEAK_MONTHS*N(INDEX(X73:AA73,MATCH(MAX(T73:W73),T73:W73,0)))),0))</f>
        <v/>
      </c>
      <c r="AE73" s="25" t="str">
        <f aca="false">IF(OR(AB73="",AC73=""),"",ROUND(AC73*IF(K73&lt;&gt;"",1,U_HIGH)*((12-PEAK_MONTHS)*MAX(T73:W73)+PEAK_MONTHS*N(INDEX(X73:AA73,MATCH(MAX(T73:W73),T73:W73,0)))),0))</f>
        <v/>
      </c>
      <c r="AF73" s="18" t="str">
        <f aca="false">IF(AD73="","",RANK(AD73,$AD$7:$AD$506))</f>
        <v/>
      </c>
      <c r="AH73" s="16" t="str">
        <f aca="false">IF(E73&lt;&gt;"",E73,IF(F73&lt;&gt;"",ROUND(F73*16,3),""))</f>
        <v/>
      </c>
      <c r="AI73" s="16" t="str">
        <f aca="false">IF(COUNT(G73:I73)&lt;3,"",ROUND(LARGE(G73:I73,1),2))</f>
        <v/>
      </c>
      <c r="AJ73" s="16" t="str">
        <f aca="false">IF(COUNT(G73:I73)&lt;3,"",ROUND(LARGE(G73:I73,2),2))</f>
        <v/>
      </c>
      <c r="AK73" s="16" t="str">
        <f aca="false">IF(COUNT(G73:I73)&lt;3,"",ROUND(SMALL(G73:I73,1),2))</f>
        <v/>
      </c>
      <c r="AL73" s="16" t="str">
        <f aca="false">IF(AI73="","",IF(AI73*AJ73*AK73&lt;DIM_MIN_CUIN,"",ROUND(AI73*AJ73*AK73/DIM_DIV*16,2)))</f>
        <v/>
      </c>
      <c r="AM73" s="18" t="str">
        <f aca="false">IF(C73="","",IF(C73&lt;BAND_LO,1,IF(C73&lt;=BAND_HI,2,3)))</f>
        <v/>
      </c>
      <c r="AN73" s="19" t="str">
        <f aca="false">IF(C73="","",IFERROR(INDEX(CAT_REF,MATCH(D73,CATS,0)),REF_DEFAULT))</f>
        <v/>
      </c>
      <c r="AO73" s="21" t="str">
        <f aca="false">IF(OR(R73="",AM73="",M73=""),"",IF(M73="Small standard",IF(R73&gt;SS_MAX,"",ROUND(INDEX(SS_FEES,SUMPRODUCT(--(SS_EDGES&lt;R73))+1,0+AM73)*(1+FUEL),4)),IF(M73="Large standard",IF(R73&gt;LS_MAX,"",ROUND(IF(R73&lt;=OVER3_FROM,INDEX(LS_FEES,SUMPRODUCT(--(LS_EDGES&lt;R73))+1,0+AM73),INDEX(OVER3_BASE,1,0+AM73)+OVER3_PER4*CEILING((R73-OVER3_FROM)/4,1))*(1+FUEL),4)),"")))</f>
        <v/>
      </c>
      <c r="AP73" s="21" t="str">
        <f aca="false">IF(OR(R73="",AM73="",M73=""),"",IF(M73="Small standard",IF(R73&gt;SS_MAX,"",ROUND(INDEX(SS_FEES,SUMPRODUCT(--(SS_EDGES&lt;R73))+1,3+AM73)*(1+FUEL),4)),IF(M73="Large standard",IF(R73&gt;LS_MAX,"",ROUND(IF(R73&lt;=OVER3_FROM,INDEX(LS_FEES,SUMPRODUCT(--(LS_EDGES&lt;R73))+1,3+AM73),INDEX(OVER3_BASE,1,3+AM73)+OVER3_PER4*CEILING((R73-OVER3_FROM)/4,1))*(1+FUEL),4)),"")))</f>
        <v/>
      </c>
      <c r="AQ73" s="21" t="str">
        <f aca="false">IF(OR(AM73="",AM73=1),"",IF(OR(N73="",(AM73-1)="",M73=""),"",IF(M73="Small standard",IF(N73&gt;SS_MAX,"",ROUND(INDEX(SS_FEES,SUMPRODUCT(--(SS_EDGES&lt;N73))+1,0+(AM73-1))*(1+FUEL),4)),IF(M73="Large standard",IF(N73&gt;LS_MAX,"",ROUND(IF(N73&lt;=OVER3_FROM,INDEX(LS_FEES,SUMPRODUCT(--(LS_EDGES&lt;N73))+1,0+(AM73-1)),INDEX(OVER3_BASE,1,0+(AM73-1))+OVER3_PER4*CEILING((N73-OVER3_FROM)/4,1))*(1+FUEL),4)),""))))</f>
        <v/>
      </c>
      <c r="AR73" s="21" t="str">
        <f aca="false">IF(OR(AM73="",AM73=1),"",IF(OR(N73="",(AM73-1)="",M73=""),"",IF(M73="Small standard",IF(N73&gt;SS_MAX,"",ROUND(INDEX(SS_FEES,SUMPRODUCT(--(SS_EDGES&lt;N73))+1,3+(AM73-1))*(1+FUEL),4)),IF(M73="Large standard",IF(N73&gt;LS_MAX,"",ROUND(IF(N73&lt;=OVER3_FROM,INDEX(LS_FEES,SUMPRODUCT(--(LS_EDGES&lt;N73))+1,3+(AM73-1)),INDEX(OVER3_BASE,1,3+(AM73-1))+OVER3_PER4*CEILING((N73-OVER3_FROM)/4,1))*(1+FUEL),4)),""))))</f>
        <v/>
      </c>
      <c r="AS73" s="21" t="str">
        <f aca="false">IF(OR(AM73="",AM73=1),"",(C73-(IF(AM73=2,BAND_LO,BAND_HI)-0.01))*(1-AN73))</f>
        <v/>
      </c>
      <c r="AT73" s="18" t="str">
        <f aca="false">IF(AI73="","",(AI73&gt;SS_L)+(AJ73&gt;SS_M)+(AK73&gt;SS_S))</f>
        <v/>
      </c>
      <c r="AU73" s="23" t="str">
        <f aca="false">IF(OR(AT73="",AT73&lt;&gt;1),"",MAX(AI73/SS_L,AJ73/SS_M,AK73/SS_S))</f>
        <v/>
      </c>
      <c r="AV73" s="21" t="str">
        <f aca="false">IF(OR(M73&lt;&gt;"Large standard",N73="",N73&gt;SS_MAX),"",IF(OR(N73="",AM73="","Small standard"=""),"",IF("Small standard"="Small standard",IF(N73&gt;SS_MAX,"",ROUND(INDEX(SS_FEES,SUMPRODUCT(--(SS_EDGES&lt;N73))+1,0+AM73)*(1+FUEL),4)),IF("Small standard"="Large standard",IF(N73&gt;LS_MAX,"",ROUND(IF(N73&lt;=OVER3_FROM,INDEX(LS_FEES,SUMPRODUCT(--(LS_EDGES&lt;N73))+1,0+AM73),INDEX(OVER3_BASE,1,0+AM73)+OVER3_PER4*CEILING((N73-OVER3_FROM)/4,1))*(1+FUEL),4)),""))))</f>
        <v/>
      </c>
      <c r="AW73" s="21" t="str">
        <f aca="false">IF(OR(M73&lt;&gt;"Large standard",N73="",N73&gt;SS_MAX),"",IF(OR(N73="",AM73="","Small standard"=""),"",IF("Small standard"="Small standard",IF(N73&gt;SS_MAX,"",ROUND(INDEX(SS_FEES,SUMPRODUCT(--(SS_EDGES&lt;N73))+1,3+AM73)*(1+FUEL),4)),IF("Small standard"="Large standard",IF(N73&gt;LS_MAX,"",ROUND(IF(N73&lt;=OVER3_FROM,INDEX(LS_FEES,SUMPRODUCT(--(LS_EDGES&lt;N73))+1,3+AM73),INDEX(OVER3_BASE,1,3+AM73)+OVER3_PER4*CEILING((N73-OVER3_FROM)/4,1))*(1+FUEL),4)),""))))</f>
        <v/>
      </c>
      <c r="AX73" s="21" t="str">
        <f aca="false">IF(OR(AL73="",AH73=""),"",IF(OR(AH73="",AM73="",M73=""),"",IF(M73="Small standard",IF(AH73&gt;SS_MAX,"",ROUND(INDEX(SS_FEES,SUMPRODUCT(--(SS_EDGES&lt;AH73))+1,0+AM73)*(1+FUEL),4)),IF(M73="Large standard",IF(AH73&gt;LS_MAX,"",ROUND(IF(AH73&lt;=OVER3_FROM,INDEX(LS_FEES,SUMPRODUCT(--(LS_EDGES&lt;AH73))+1,0+AM73),INDEX(OVER3_BASE,1,0+AM73)+OVER3_PER4*CEILING((AH73-OVER3_FROM)/4,1))*(1+FUEL),4)),""))))</f>
        <v/>
      </c>
      <c r="AY73" s="21" t="str">
        <f aca="false">IF(OR(AL73="",AH73=""),"",IF(OR(AH73="",AM73="",M73=""),"",IF(M73="Small standard",IF(AH73&gt;SS_MAX,"",ROUND(INDEX(SS_FEES,SUMPRODUCT(--(SS_EDGES&lt;AH73))+1,3+AM73)*(1+FUEL),4)),IF(M73="Large standard",IF(AH73&gt;LS_MAX,"",ROUND(IF(AH73&lt;=OVER3_FROM,INDEX(LS_FEES,SUMPRODUCT(--(LS_EDGES&lt;AH73))+1,3+AM73),INDEX(OVER3_BASE,1,3+AM73)+OVER3_PER4*CEILING((AH73-OVER3_FROM)/4,1))*(1+FUEL),4)),""))))</f>
        <v/>
      </c>
      <c r="AZ73" s="24" t="str">
        <f aca="false">IF(OR(J73="",J73&lt;1),"",ROUND(IFERROR(INDEX(CAT_SCALE,MATCH(D73,CATS,0)),UC_DEFAULT)*IF(J73&gt;=UC_KNEE,10^(UC_A-UC_B*LOG10(J73)),10^(UC_A-UC_B*LOG10(UC_KNEE))*(UC_KNEE/J73)^UC_HEXP),1))</f>
        <v/>
      </c>
    </row>
    <row r="74" customFormat="false" ht="15" hidden="false" customHeight="false" outlineLevel="0" collapsed="false">
      <c r="A74" s="10"/>
      <c r="B74" s="10"/>
      <c r="C74" s="12"/>
      <c r="D74" s="10"/>
      <c r="E74" s="10"/>
      <c r="F74" s="10"/>
      <c r="G74" s="10"/>
      <c r="H74" s="10"/>
      <c r="I74" s="10"/>
      <c r="J74" s="10"/>
      <c r="K74" s="10"/>
      <c r="L74" s="12"/>
      <c r="M74" s="2" t="str">
        <f aca="false">IF(OR(N74="",AI74=""),"",IF(AND(N74&lt;=SS_MAX,AI74&lt;=SS_L,AJ74&lt;=SS_M,AK74&lt;=SS_S),"Small standard",IF(AND(N74&lt;=LS_MAX,AI74&lt;=LS_L,AJ74&lt;=LS_M,AK74&lt;=LS_S),"Large standard","Oversize")))</f>
        <v/>
      </c>
      <c r="N74" s="16" t="str">
        <f aca="false">IF(AH74="","",IF(AL74="",AH74,MAX(AH74,AL74)))</f>
        <v/>
      </c>
      <c r="O74" s="21" t="str">
        <f aca="false">IF(OR(N74="",AM74="",M74=""),"",IF(M74="Small standard",IF(N74&gt;SS_MAX,"",ROUND(INDEX(SS_FEES,SUMPRODUCT(--(SS_EDGES&lt;N74))+1,0+AM74)*(1+FUEL),4)),IF(M74="Large standard",IF(N74&gt;LS_MAX,"",ROUND(IF(N74&lt;=OVER3_FROM,INDEX(LS_FEES,SUMPRODUCT(--(LS_EDGES&lt;N74))+1,0+AM74),INDEX(OVER3_BASE,1,0+AM74)+OVER3_PER4*CEILING((N74-OVER3_FROM)/4,1))*(1+FUEL),4)),"")))</f>
        <v/>
      </c>
      <c r="P74" s="21" t="str">
        <f aca="false">IF(OR(N74="",AM74="",M74=""),"",IF(M74="Small standard",IF(N74&gt;SS_MAX,"",ROUND(INDEX(SS_FEES,SUMPRODUCT(--(SS_EDGES&lt;N74))+1,3+AM74)*(1+FUEL),4)),IF(M74="Large standard",IF(N74&gt;LS_MAX,"",ROUND(IF(N74&lt;=OVER3_FROM,INDEX(LS_FEES,SUMPRODUCT(--(LS_EDGES&lt;N74))+1,3+AM74),INDEX(OVER3_BASE,1,3+AM74)+OVER3_PER4*CEILING((N74-OVER3_FROM)/4,1))*(1+FUEL),4)),"")))</f>
        <v/>
      </c>
      <c r="Q74" s="20" t="str">
        <f aca="true">IF(OR(L74="",O74=""),"",ROUND(L74-IF(AND(TODAY()&gt;=PEAK_FROM,TODAY()&lt;=PEAK_TO),P74,O74),2))</f>
        <v/>
      </c>
      <c r="R74" s="16" t="str">
        <f aca="false">IF(N74="","",IF(M74="Small standard",IF(SUMPRODUCT(--(SS_EDGES&lt;N74))=0,"",INDEX(SS_EDGES,SUMPRODUCT(--(SS_EDGES&lt;N74)))),IF(M74="Large standard",IF(N74&gt;OVER3_FROM,OVER3_FROM+4*(CEILING((N74-OVER3_FROM)/4,1)-1),IF(SUMPRODUCT(--(LS_EDGES&lt;N74))=0,"",INDEX(LS_EDGES,SUMPRODUCT(--(LS_EDGES&lt;N74))))),"")))</f>
        <v/>
      </c>
      <c r="S74" s="22" t="str">
        <f aca="false">IF(R74="","",ROUND(N74-R74,3))</f>
        <v/>
      </c>
      <c r="T74" s="21" t="str">
        <f aca="false">IF(OR(R74="",O74="",AO74=""),"",IF(S74&gt;MAX_SHAVE,"",IF(ROUND(O74-AO74,4)&lt;MIN_UNIT,"",ROUND(O74-AO74,4))))</f>
        <v/>
      </c>
      <c r="U74" s="21" t="str">
        <f aca="false">IF(OR(AQ74="",O74=""),"",IF(ROUND(ROUND(O74-AQ74,4)-AS74,4)&lt;=MIN_UNIT,"",ROUND(ROUND(O74-AQ74,4)-AS74,4)))</f>
        <v/>
      </c>
      <c r="V74" s="21" t="str">
        <f aca="false">IF(OR(AV74="",O74=""),"",IF(AND(AT74=1,AU74&lt;=MAX_ENV),IF(ROUND(O74-AV74,4)&lt;MIN_UNIT,"",ROUND(O74-AV74,4)),""))</f>
        <v/>
      </c>
      <c r="W74" s="21" t="str">
        <f aca="false">IF(OR(AX74="",O74=""),"",IF(AL74&gt;=AH74*MIN_DIM_RATIO,IF(ROUND(O74-AX74,4)&lt;MIN_UNIT,"",ROUND(O74-AX74,4)),""))</f>
        <v/>
      </c>
      <c r="X74" s="21" t="str">
        <f aca="false">IF(OR(R74="",P74="",AP74=""),"",IF(S74&gt;MAX_SHAVE,"",IF(ROUND(P74-AP74,4)&lt;MIN_UNIT,"",ROUND(P74-AP74,4))))</f>
        <v/>
      </c>
      <c r="Y74" s="21" t="str">
        <f aca="false">IF(OR(AR74="",P74=""),"",IF(ROUND(ROUND(P74-AR74,4)-AS74,4)&lt;=MIN_UNIT,"",ROUND(ROUND(P74-AR74,4)-AS74,4)))</f>
        <v/>
      </c>
      <c r="Z74" s="21" t="str">
        <f aca="false">IF(OR(AW74="",P74=""),"",IF(AND(AT74=1,AU74&lt;=MAX_ENV),IF(ROUND(P74-AW74,4)&lt;MIN_UNIT,"",ROUND(P74-AW74,4)),""))</f>
        <v/>
      </c>
      <c r="AA74" s="21" t="str">
        <f aca="false">IF(OR(AY74="",P74=""),"",IF(AL74&gt;=AH74*MIN_DIM_RATIO,IF(ROUND(P74-AY74,4)&lt;MIN_UNIT,"",ROUND(P74-AY74,4)),""))</f>
        <v/>
      </c>
      <c r="AB74" s="2" t="str">
        <f aca="false">IF(COUNT(T74:W74)=0,"",CHOOSE(MATCH(MAX(T74:W74),T74:W74,0),"Weight","Price","Size tier","Box"))</f>
        <v/>
      </c>
      <c r="AC74" s="24" t="str">
        <f aca="false">IF(K74&lt;&gt;"",K74,AZ74)</f>
        <v/>
      </c>
      <c r="AD74" s="25" t="str">
        <f aca="false">IF(OR(AB74="",AC74=""),"",ROUND(AC74*IF(K74&lt;&gt;"",1,U_LOW)*((12-PEAK_MONTHS)*MAX(T74:W74)+PEAK_MONTHS*N(INDEX(X74:AA74,MATCH(MAX(T74:W74),T74:W74,0)))),0))</f>
        <v/>
      </c>
      <c r="AE74" s="25" t="str">
        <f aca="false">IF(OR(AB74="",AC74=""),"",ROUND(AC74*IF(K74&lt;&gt;"",1,U_HIGH)*((12-PEAK_MONTHS)*MAX(T74:W74)+PEAK_MONTHS*N(INDEX(X74:AA74,MATCH(MAX(T74:W74),T74:W74,0)))),0))</f>
        <v/>
      </c>
      <c r="AF74" s="18" t="str">
        <f aca="false">IF(AD74="","",RANK(AD74,$AD$7:$AD$506))</f>
        <v/>
      </c>
      <c r="AH74" s="16" t="str">
        <f aca="false">IF(E74&lt;&gt;"",E74,IF(F74&lt;&gt;"",ROUND(F74*16,3),""))</f>
        <v/>
      </c>
      <c r="AI74" s="16" t="str">
        <f aca="false">IF(COUNT(G74:I74)&lt;3,"",ROUND(LARGE(G74:I74,1),2))</f>
        <v/>
      </c>
      <c r="AJ74" s="16" t="str">
        <f aca="false">IF(COUNT(G74:I74)&lt;3,"",ROUND(LARGE(G74:I74,2),2))</f>
        <v/>
      </c>
      <c r="AK74" s="16" t="str">
        <f aca="false">IF(COUNT(G74:I74)&lt;3,"",ROUND(SMALL(G74:I74,1),2))</f>
        <v/>
      </c>
      <c r="AL74" s="16" t="str">
        <f aca="false">IF(AI74="","",IF(AI74*AJ74*AK74&lt;DIM_MIN_CUIN,"",ROUND(AI74*AJ74*AK74/DIM_DIV*16,2)))</f>
        <v/>
      </c>
      <c r="AM74" s="18" t="str">
        <f aca="false">IF(C74="","",IF(C74&lt;BAND_LO,1,IF(C74&lt;=BAND_HI,2,3)))</f>
        <v/>
      </c>
      <c r="AN74" s="19" t="str">
        <f aca="false">IF(C74="","",IFERROR(INDEX(CAT_REF,MATCH(D74,CATS,0)),REF_DEFAULT))</f>
        <v/>
      </c>
      <c r="AO74" s="21" t="str">
        <f aca="false">IF(OR(R74="",AM74="",M74=""),"",IF(M74="Small standard",IF(R74&gt;SS_MAX,"",ROUND(INDEX(SS_FEES,SUMPRODUCT(--(SS_EDGES&lt;R74))+1,0+AM74)*(1+FUEL),4)),IF(M74="Large standard",IF(R74&gt;LS_MAX,"",ROUND(IF(R74&lt;=OVER3_FROM,INDEX(LS_FEES,SUMPRODUCT(--(LS_EDGES&lt;R74))+1,0+AM74),INDEX(OVER3_BASE,1,0+AM74)+OVER3_PER4*CEILING((R74-OVER3_FROM)/4,1))*(1+FUEL),4)),"")))</f>
        <v/>
      </c>
      <c r="AP74" s="21" t="str">
        <f aca="false">IF(OR(R74="",AM74="",M74=""),"",IF(M74="Small standard",IF(R74&gt;SS_MAX,"",ROUND(INDEX(SS_FEES,SUMPRODUCT(--(SS_EDGES&lt;R74))+1,3+AM74)*(1+FUEL),4)),IF(M74="Large standard",IF(R74&gt;LS_MAX,"",ROUND(IF(R74&lt;=OVER3_FROM,INDEX(LS_FEES,SUMPRODUCT(--(LS_EDGES&lt;R74))+1,3+AM74),INDEX(OVER3_BASE,1,3+AM74)+OVER3_PER4*CEILING((R74-OVER3_FROM)/4,1))*(1+FUEL),4)),"")))</f>
        <v/>
      </c>
      <c r="AQ74" s="21" t="str">
        <f aca="false">IF(OR(AM74="",AM74=1),"",IF(OR(N74="",(AM74-1)="",M74=""),"",IF(M74="Small standard",IF(N74&gt;SS_MAX,"",ROUND(INDEX(SS_FEES,SUMPRODUCT(--(SS_EDGES&lt;N74))+1,0+(AM74-1))*(1+FUEL),4)),IF(M74="Large standard",IF(N74&gt;LS_MAX,"",ROUND(IF(N74&lt;=OVER3_FROM,INDEX(LS_FEES,SUMPRODUCT(--(LS_EDGES&lt;N74))+1,0+(AM74-1)),INDEX(OVER3_BASE,1,0+(AM74-1))+OVER3_PER4*CEILING((N74-OVER3_FROM)/4,1))*(1+FUEL),4)),""))))</f>
        <v/>
      </c>
      <c r="AR74" s="21" t="str">
        <f aca="false">IF(OR(AM74="",AM74=1),"",IF(OR(N74="",(AM74-1)="",M74=""),"",IF(M74="Small standard",IF(N74&gt;SS_MAX,"",ROUND(INDEX(SS_FEES,SUMPRODUCT(--(SS_EDGES&lt;N74))+1,3+(AM74-1))*(1+FUEL),4)),IF(M74="Large standard",IF(N74&gt;LS_MAX,"",ROUND(IF(N74&lt;=OVER3_FROM,INDEX(LS_FEES,SUMPRODUCT(--(LS_EDGES&lt;N74))+1,3+(AM74-1)),INDEX(OVER3_BASE,1,3+(AM74-1))+OVER3_PER4*CEILING((N74-OVER3_FROM)/4,1))*(1+FUEL),4)),""))))</f>
        <v/>
      </c>
      <c r="AS74" s="21" t="str">
        <f aca="false">IF(OR(AM74="",AM74=1),"",(C74-(IF(AM74=2,BAND_LO,BAND_HI)-0.01))*(1-AN74))</f>
        <v/>
      </c>
      <c r="AT74" s="18" t="str">
        <f aca="false">IF(AI74="","",(AI74&gt;SS_L)+(AJ74&gt;SS_M)+(AK74&gt;SS_S))</f>
        <v/>
      </c>
      <c r="AU74" s="23" t="str">
        <f aca="false">IF(OR(AT74="",AT74&lt;&gt;1),"",MAX(AI74/SS_L,AJ74/SS_M,AK74/SS_S))</f>
        <v/>
      </c>
      <c r="AV74" s="21" t="str">
        <f aca="false">IF(OR(M74&lt;&gt;"Large standard",N74="",N74&gt;SS_MAX),"",IF(OR(N74="",AM74="","Small standard"=""),"",IF("Small standard"="Small standard",IF(N74&gt;SS_MAX,"",ROUND(INDEX(SS_FEES,SUMPRODUCT(--(SS_EDGES&lt;N74))+1,0+AM74)*(1+FUEL),4)),IF("Small standard"="Large standard",IF(N74&gt;LS_MAX,"",ROUND(IF(N74&lt;=OVER3_FROM,INDEX(LS_FEES,SUMPRODUCT(--(LS_EDGES&lt;N74))+1,0+AM74),INDEX(OVER3_BASE,1,0+AM74)+OVER3_PER4*CEILING((N74-OVER3_FROM)/4,1))*(1+FUEL),4)),""))))</f>
        <v/>
      </c>
      <c r="AW74" s="21" t="str">
        <f aca="false">IF(OR(M74&lt;&gt;"Large standard",N74="",N74&gt;SS_MAX),"",IF(OR(N74="",AM74="","Small standard"=""),"",IF("Small standard"="Small standard",IF(N74&gt;SS_MAX,"",ROUND(INDEX(SS_FEES,SUMPRODUCT(--(SS_EDGES&lt;N74))+1,3+AM74)*(1+FUEL),4)),IF("Small standard"="Large standard",IF(N74&gt;LS_MAX,"",ROUND(IF(N74&lt;=OVER3_FROM,INDEX(LS_FEES,SUMPRODUCT(--(LS_EDGES&lt;N74))+1,3+AM74),INDEX(OVER3_BASE,1,3+AM74)+OVER3_PER4*CEILING((N74-OVER3_FROM)/4,1))*(1+FUEL),4)),""))))</f>
        <v/>
      </c>
      <c r="AX74" s="21" t="str">
        <f aca="false">IF(OR(AL74="",AH74=""),"",IF(OR(AH74="",AM74="",M74=""),"",IF(M74="Small standard",IF(AH74&gt;SS_MAX,"",ROUND(INDEX(SS_FEES,SUMPRODUCT(--(SS_EDGES&lt;AH74))+1,0+AM74)*(1+FUEL),4)),IF(M74="Large standard",IF(AH74&gt;LS_MAX,"",ROUND(IF(AH74&lt;=OVER3_FROM,INDEX(LS_FEES,SUMPRODUCT(--(LS_EDGES&lt;AH74))+1,0+AM74),INDEX(OVER3_BASE,1,0+AM74)+OVER3_PER4*CEILING((AH74-OVER3_FROM)/4,1))*(1+FUEL),4)),""))))</f>
        <v/>
      </c>
      <c r="AY74" s="21" t="str">
        <f aca="false">IF(OR(AL74="",AH74=""),"",IF(OR(AH74="",AM74="",M74=""),"",IF(M74="Small standard",IF(AH74&gt;SS_MAX,"",ROUND(INDEX(SS_FEES,SUMPRODUCT(--(SS_EDGES&lt;AH74))+1,3+AM74)*(1+FUEL),4)),IF(M74="Large standard",IF(AH74&gt;LS_MAX,"",ROUND(IF(AH74&lt;=OVER3_FROM,INDEX(LS_FEES,SUMPRODUCT(--(LS_EDGES&lt;AH74))+1,3+AM74),INDEX(OVER3_BASE,1,3+AM74)+OVER3_PER4*CEILING((AH74-OVER3_FROM)/4,1))*(1+FUEL),4)),""))))</f>
        <v/>
      </c>
      <c r="AZ74" s="24" t="str">
        <f aca="false">IF(OR(J74="",J74&lt;1),"",ROUND(IFERROR(INDEX(CAT_SCALE,MATCH(D74,CATS,0)),UC_DEFAULT)*IF(J74&gt;=UC_KNEE,10^(UC_A-UC_B*LOG10(J74)),10^(UC_A-UC_B*LOG10(UC_KNEE))*(UC_KNEE/J74)^UC_HEXP),1))</f>
        <v/>
      </c>
    </row>
    <row r="75" customFormat="false" ht="15" hidden="false" customHeight="false" outlineLevel="0" collapsed="false">
      <c r="A75" s="10"/>
      <c r="B75" s="10"/>
      <c r="C75" s="12"/>
      <c r="D75" s="10"/>
      <c r="E75" s="10"/>
      <c r="F75" s="10"/>
      <c r="G75" s="10"/>
      <c r="H75" s="10"/>
      <c r="I75" s="10"/>
      <c r="J75" s="10"/>
      <c r="K75" s="10"/>
      <c r="L75" s="12"/>
      <c r="M75" s="2" t="str">
        <f aca="false">IF(OR(N75="",AI75=""),"",IF(AND(N75&lt;=SS_MAX,AI75&lt;=SS_L,AJ75&lt;=SS_M,AK75&lt;=SS_S),"Small standard",IF(AND(N75&lt;=LS_MAX,AI75&lt;=LS_L,AJ75&lt;=LS_M,AK75&lt;=LS_S),"Large standard","Oversize")))</f>
        <v/>
      </c>
      <c r="N75" s="16" t="str">
        <f aca="false">IF(AH75="","",IF(AL75="",AH75,MAX(AH75,AL75)))</f>
        <v/>
      </c>
      <c r="O75" s="21" t="str">
        <f aca="false">IF(OR(N75="",AM75="",M75=""),"",IF(M75="Small standard",IF(N75&gt;SS_MAX,"",ROUND(INDEX(SS_FEES,SUMPRODUCT(--(SS_EDGES&lt;N75))+1,0+AM75)*(1+FUEL),4)),IF(M75="Large standard",IF(N75&gt;LS_MAX,"",ROUND(IF(N75&lt;=OVER3_FROM,INDEX(LS_FEES,SUMPRODUCT(--(LS_EDGES&lt;N75))+1,0+AM75),INDEX(OVER3_BASE,1,0+AM75)+OVER3_PER4*CEILING((N75-OVER3_FROM)/4,1))*(1+FUEL),4)),"")))</f>
        <v/>
      </c>
      <c r="P75" s="21" t="str">
        <f aca="false">IF(OR(N75="",AM75="",M75=""),"",IF(M75="Small standard",IF(N75&gt;SS_MAX,"",ROUND(INDEX(SS_FEES,SUMPRODUCT(--(SS_EDGES&lt;N75))+1,3+AM75)*(1+FUEL),4)),IF(M75="Large standard",IF(N75&gt;LS_MAX,"",ROUND(IF(N75&lt;=OVER3_FROM,INDEX(LS_FEES,SUMPRODUCT(--(LS_EDGES&lt;N75))+1,3+AM75),INDEX(OVER3_BASE,1,3+AM75)+OVER3_PER4*CEILING((N75-OVER3_FROM)/4,1))*(1+FUEL),4)),"")))</f>
        <v/>
      </c>
      <c r="Q75" s="20" t="str">
        <f aca="true">IF(OR(L75="",O75=""),"",ROUND(L75-IF(AND(TODAY()&gt;=PEAK_FROM,TODAY()&lt;=PEAK_TO),P75,O75),2))</f>
        <v/>
      </c>
      <c r="R75" s="16" t="str">
        <f aca="false">IF(N75="","",IF(M75="Small standard",IF(SUMPRODUCT(--(SS_EDGES&lt;N75))=0,"",INDEX(SS_EDGES,SUMPRODUCT(--(SS_EDGES&lt;N75)))),IF(M75="Large standard",IF(N75&gt;OVER3_FROM,OVER3_FROM+4*(CEILING((N75-OVER3_FROM)/4,1)-1),IF(SUMPRODUCT(--(LS_EDGES&lt;N75))=0,"",INDEX(LS_EDGES,SUMPRODUCT(--(LS_EDGES&lt;N75))))),"")))</f>
        <v/>
      </c>
      <c r="S75" s="22" t="str">
        <f aca="false">IF(R75="","",ROUND(N75-R75,3))</f>
        <v/>
      </c>
      <c r="T75" s="21" t="str">
        <f aca="false">IF(OR(R75="",O75="",AO75=""),"",IF(S75&gt;MAX_SHAVE,"",IF(ROUND(O75-AO75,4)&lt;MIN_UNIT,"",ROUND(O75-AO75,4))))</f>
        <v/>
      </c>
      <c r="U75" s="21" t="str">
        <f aca="false">IF(OR(AQ75="",O75=""),"",IF(ROUND(ROUND(O75-AQ75,4)-AS75,4)&lt;=MIN_UNIT,"",ROUND(ROUND(O75-AQ75,4)-AS75,4)))</f>
        <v/>
      </c>
      <c r="V75" s="21" t="str">
        <f aca="false">IF(OR(AV75="",O75=""),"",IF(AND(AT75=1,AU75&lt;=MAX_ENV),IF(ROUND(O75-AV75,4)&lt;MIN_UNIT,"",ROUND(O75-AV75,4)),""))</f>
        <v/>
      </c>
      <c r="W75" s="21" t="str">
        <f aca="false">IF(OR(AX75="",O75=""),"",IF(AL75&gt;=AH75*MIN_DIM_RATIO,IF(ROUND(O75-AX75,4)&lt;MIN_UNIT,"",ROUND(O75-AX75,4)),""))</f>
        <v/>
      </c>
      <c r="X75" s="21" t="str">
        <f aca="false">IF(OR(R75="",P75="",AP75=""),"",IF(S75&gt;MAX_SHAVE,"",IF(ROUND(P75-AP75,4)&lt;MIN_UNIT,"",ROUND(P75-AP75,4))))</f>
        <v/>
      </c>
      <c r="Y75" s="21" t="str">
        <f aca="false">IF(OR(AR75="",P75=""),"",IF(ROUND(ROUND(P75-AR75,4)-AS75,4)&lt;=MIN_UNIT,"",ROUND(ROUND(P75-AR75,4)-AS75,4)))</f>
        <v/>
      </c>
      <c r="Z75" s="21" t="str">
        <f aca="false">IF(OR(AW75="",P75=""),"",IF(AND(AT75=1,AU75&lt;=MAX_ENV),IF(ROUND(P75-AW75,4)&lt;MIN_UNIT,"",ROUND(P75-AW75,4)),""))</f>
        <v/>
      </c>
      <c r="AA75" s="21" t="str">
        <f aca="false">IF(OR(AY75="",P75=""),"",IF(AL75&gt;=AH75*MIN_DIM_RATIO,IF(ROUND(P75-AY75,4)&lt;MIN_UNIT,"",ROUND(P75-AY75,4)),""))</f>
        <v/>
      </c>
      <c r="AB75" s="2" t="str">
        <f aca="false">IF(COUNT(T75:W75)=0,"",CHOOSE(MATCH(MAX(T75:W75),T75:W75,0),"Weight","Price","Size tier","Box"))</f>
        <v/>
      </c>
      <c r="AC75" s="24" t="str">
        <f aca="false">IF(K75&lt;&gt;"",K75,AZ75)</f>
        <v/>
      </c>
      <c r="AD75" s="25" t="str">
        <f aca="false">IF(OR(AB75="",AC75=""),"",ROUND(AC75*IF(K75&lt;&gt;"",1,U_LOW)*((12-PEAK_MONTHS)*MAX(T75:W75)+PEAK_MONTHS*N(INDEX(X75:AA75,MATCH(MAX(T75:W75),T75:W75,0)))),0))</f>
        <v/>
      </c>
      <c r="AE75" s="25" t="str">
        <f aca="false">IF(OR(AB75="",AC75=""),"",ROUND(AC75*IF(K75&lt;&gt;"",1,U_HIGH)*((12-PEAK_MONTHS)*MAX(T75:W75)+PEAK_MONTHS*N(INDEX(X75:AA75,MATCH(MAX(T75:W75),T75:W75,0)))),0))</f>
        <v/>
      </c>
      <c r="AF75" s="18" t="str">
        <f aca="false">IF(AD75="","",RANK(AD75,$AD$7:$AD$506))</f>
        <v/>
      </c>
      <c r="AH75" s="16" t="str">
        <f aca="false">IF(E75&lt;&gt;"",E75,IF(F75&lt;&gt;"",ROUND(F75*16,3),""))</f>
        <v/>
      </c>
      <c r="AI75" s="16" t="str">
        <f aca="false">IF(COUNT(G75:I75)&lt;3,"",ROUND(LARGE(G75:I75,1),2))</f>
        <v/>
      </c>
      <c r="AJ75" s="16" t="str">
        <f aca="false">IF(COUNT(G75:I75)&lt;3,"",ROUND(LARGE(G75:I75,2),2))</f>
        <v/>
      </c>
      <c r="AK75" s="16" t="str">
        <f aca="false">IF(COUNT(G75:I75)&lt;3,"",ROUND(SMALL(G75:I75,1),2))</f>
        <v/>
      </c>
      <c r="AL75" s="16" t="str">
        <f aca="false">IF(AI75="","",IF(AI75*AJ75*AK75&lt;DIM_MIN_CUIN,"",ROUND(AI75*AJ75*AK75/DIM_DIV*16,2)))</f>
        <v/>
      </c>
      <c r="AM75" s="18" t="str">
        <f aca="false">IF(C75="","",IF(C75&lt;BAND_LO,1,IF(C75&lt;=BAND_HI,2,3)))</f>
        <v/>
      </c>
      <c r="AN75" s="19" t="str">
        <f aca="false">IF(C75="","",IFERROR(INDEX(CAT_REF,MATCH(D75,CATS,0)),REF_DEFAULT))</f>
        <v/>
      </c>
      <c r="AO75" s="21" t="str">
        <f aca="false">IF(OR(R75="",AM75="",M75=""),"",IF(M75="Small standard",IF(R75&gt;SS_MAX,"",ROUND(INDEX(SS_FEES,SUMPRODUCT(--(SS_EDGES&lt;R75))+1,0+AM75)*(1+FUEL),4)),IF(M75="Large standard",IF(R75&gt;LS_MAX,"",ROUND(IF(R75&lt;=OVER3_FROM,INDEX(LS_FEES,SUMPRODUCT(--(LS_EDGES&lt;R75))+1,0+AM75),INDEX(OVER3_BASE,1,0+AM75)+OVER3_PER4*CEILING((R75-OVER3_FROM)/4,1))*(1+FUEL),4)),"")))</f>
        <v/>
      </c>
      <c r="AP75" s="21" t="str">
        <f aca="false">IF(OR(R75="",AM75="",M75=""),"",IF(M75="Small standard",IF(R75&gt;SS_MAX,"",ROUND(INDEX(SS_FEES,SUMPRODUCT(--(SS_EDGES&lt;R75))+1,3+AM75)*(1+FUEL),4)),IF(M75="Large standard",IF(R75&gt;LS_MAX,"",ROUND(IF(R75&lt;=OVER3_FROM,INDEX(LS_FEES,SUMPRODUCT(--(LS_EDGES&lt;R75))+1,3+AM75),INDEX(OVER3_BASE,1,3+AM75)+OVER3_PER4*CEILING((R75-OVER3_FROM)/4,1))*(1+FUEL),4)),"")))</f>
        <v/>
      </c>
      <c r="AQ75" s="21" t="str">
        <f aca="false">IF(OR(AM75="",AM75=1),"",IF(OR(N75="",(AM75-1)="",M75=""),"",IF(M75="Small standard",IF(N75&gt;SS_MAX,"",ROUND(INDEX(SS_FEES,SUMPRODUCT(--(SS_EDGES&lt;N75))+1,0+(AM75-1))*(1+FUEL),4)),IF(M75="Large standard",IF(N75&gt;LS_MAX,"",ROUND(IF(N75&lt;=OVER3_FROM,INDEX(LS_FEES,SUMPRODUCT(--(LS_EDGES&lt;N75))+1,0+(AM75-1)),INDEX(OVER3_BASE,1,0+(AM75-1))+OVER3_PER4*CEILING((N75-OVER3_FROM)/4,1))*(1+FUEL),4)),""))))</f>
        <v/>
      </c>
      <c r="AR75" s="21" t="str">
        <f aca="false">IF(OR(AM75="",AM75=1),"",IF(OR(N75="",(AM75-1)="",M75=""),"",IF(M75="Small standard",IF(N75&gt;SS_MAX,"",ROUND(INDEX(SS_FEES,SUMPRODUCT(--(SS_EDGES&lt;N75))+1,3+(AM75-1))*(1+FUEL),4)),IF(M75="Large standard",IF(N75&gt;LS_MAX,"",ROUND(IF(N75&lt;=OVER3_FROM,INDEX(LS_FEES,SUMPRODUCT(--(LS_EDGES&lt;N75))+1,3+(AM75-1)),INDEX(OVER3_BASE,1,3+(AM75-1))+OVER3_PER4*CEILING((N75-OVER3_FROM)/4,1))*(1+FUEL),4)),""))))</f>
        <v/>
      </c>
      <c r="AS75" s="21" t="str">
        <f aca="false">IF(OR(AM75="",AM75=1),"",(C75-(IF(AM75=2,BAND_LO,BAND_HI)-0.01))*(1-AN75))</f>
        <v/>
      </c>
      <c r="AT75" s="18" t="str">
        <f aca="false">IF(AI75="","",(AI75&gt;SS_L)+(AJ75&gt;SS_M)+(AK75&gt;SS_S))</f>
        <v/>
      </c>
      <c r="AU75" s="23" t="str">
        <f aca="false">IF(OR(AT75="",AT75&lt;&gt;1),"",MAX(AI75/SS_L,AJ75/SS_M,AK75/SS_S))</f>
        <v/>
      </c>
      <c r="AV75" s="21" t="str">
        <f aca="false">IF(OR(M75&lt;&gt;"Large standard",N75="",N75&gt;SS_MAX),"",IF(OR(N75="",AM75="","Small standard"=""),"",IF("Small standard"="Small standard",IF(N75&gt;SS_MAX,"",ROUND(INDEX(SS_FEES,SUMPRODUCT(--(SS_EDGES&lt;N75))+1,0+AM75)*(1+FUEL),4)),IF("Small standard"="Large standard",IF(N75&gt;LS_MAX,"",ROUND(IF(N75&lt;=OVER3_FROM,INDEX(LS_FEES,SUMPRODUCT(--(LS_EDGES&lt;N75))+1,0+AM75),INDEX(OVER3_BASE,1,0+AM75)+OVER3_PER4*CEILING((N75-OVER3_FROM)/4,1))*(1+FUEL),4)),""))))</f>
        <v/>
      </c>
      <c r="AW75" s="21" t="str">
        <f aca="false">IF(OR(M75&lt;&gt;"Large standard",N75="",N75&gt;SS_MAX),"",IF(OR(N75="",AM75="","Small standard"=""),"",IF("Small standard"="Small standard",IF(N75&gt;SS_MAX,"",ROUND(INDEX(SS_FEES,SUMPRODUCT(--(SS_EDGES&lt;N75))+1,3+AM75)*(1+FUEL),4)),IF("Small standard"="Large standard",IF(N75&gt;LS_MAX,"",ROUND(IF(N75&lt;=OVER3_FROM,INDEX(LS_FEES,SUMPRODUCT(--(LS_EDGES&lt;N75))+1,3+AM75),INDEX(OVER3_BASE,1,3+AM75)+OVER3_PER4*CEILING((N75-OVER3_FROM)/4,1))*(1+FUEL),4)),""))))</f>
        <v/>
      </c>
      <c r="AX75" s="21" t="str">
        <f aca="false">IF(OR(AL75="",AH75=""),"",IF(OR(AH75="",AM75="",M75=""),"",IF(M75="Small standard",IF(AH75&gt;SS_MAX,"",ROUND(INDEX(SS_FEES,SUMPRODUCT(--(SS_EDGES&lt;AH75))+1,0+AM75)*(1+FUEL),4)),IF(M75="Large standard",IF(AH75&gt;LS_MAX,"",ROUND(IF(AH75&lt;=OVER3_FROM,INDEX(LS_FEES,SUMPRODUCT(--(LS_EDGES&lt;AH75))+1,0+AM75),INDEX(OVER3_BASE,1,0+AM75)+OVER3_PER4*CEILING((AH75-OVER3_FROM)/4,1))*(1+FUEL),4)),""))))</f>
        <v/>
      </c>
      <c r="AY75" s="21" t="str">
        <f aca="false">IF(OR(AL75="",AH75=""),"",IF(OR(AH75="",AM75="",M75=""),"",IF(M75="Small standard",IF(AH75&gt;SS_MAX,"",ROUND(INDEX(SS_FEES,SUMPRODUCT(--(SS_EDGES&lt;AH75))+1,3+AM75)*(1+FUEL),4)),IF(M75="Large standard",IF(AH75&gt;LS_MAX,"",ROUND(IF(AH75&lt;=OVER3_FROM,INDEX(LS_FEES,SUMPRODUCT(--(LS_EDGES&lt;AH75))+1,3+AM75),INDEX(OVER3_BASE,1,3+AM75)+OVER3_PER4*CEILING((AH75-OVER3_FROM)/4,1))*(1+FUEL),4)),""))))</f>
        <v/>
      </c>
      <c r="AZ75" s="24" t="str">
        <f aca="false">IF(OR(J75="",J75&lt;1),"",ROUND(IFERROR(INDEX(CAT_SCALE,MATCH(D75,CATS,0)),UC_DEFAULT)*IF(J75&gt;=UC_KNEE,10^(UC_A-UC_B*LOG10(J75)),10^(UC_A-UC_B*LOG10(UC_KNEE))*(UC_KNEE/J75)^UC_HEXP),1))</f>
        <v/>
      </c>
    </row>
    <row r="76" customFormat="false" ht="15" hidden="false" customHeight="false" outlineLevel="0" collapsed="false">
      <c r="A76" s="10"/>
      <c r="B76" s="10"/>
      <c r="C76" s="12"/>
      <c r="D76" s="10"/>
      <c r="E76" s="10"/>
      <c r="F76" s="10"/>
      <c r="G76" s="10"/>
      <c r="H76" s="10"/>
      <c r="I76" s="10"/>
      <c r="J76" s="10"/>
      <c r="K76" s="10"/>
      <c r="L76" s="12"/>
      <c r="M76" s="2" t="str">
        <f aca="false">IF(OR(N76="",AI76=""),"",IF(AND(N76&lt;=SS_MAX,AI76&lt;=SS_L,AJ76&lt;=SS_M,AK76&lt;=SS_S),"Small standard",IF(AND(N76&lt;=LS_MAX,AI76&lt;=LS_L,AJ76&lt;=LS_M,AK76&lt;=LS_S),"Large standard","Oversize")))</f>
        <v/>
      </c>
      <c r="N76" s="16" t="str">
        <f aca="false">IF(AH76="","",IF(AL76="",AH76,MAX(AH76,AL76)))</f>
        <v/>
      </c>
      <c r="O76" s="21" t="str">
        <f aca="false">IF(OR(N76="",AM76="",M76=""),"",IF(M76="Small standard",IF(N76&gt;SS_MAX,"",ROUND(INDEX(SS_FEES,SUMPRODUCT(--(SS_EDGES&lt;N76))+1,0+AM76)*(1+FUEL),4)),IF(M76="Large standard",IF(N76&gt;LS_MAX,"",ROUND(IF(N76&lt;=OVER3_FROM,INDEX(LS_FEES,SUMPRODUCT(--(LS_EDGES&lt;N76))+1,0+AM76),INDEX(OVER3_BASE,1,0+AM76)+OVER3_PER4*CEILING((N76-OVER3_FROM)/4,1))*(1+FUEL),4)),"")))</f>
        <v/>
      </c>
      <c r="P76" s="21" t="str">
        <f aca="false">IF(OR(N76="",AM76="",M76=""),"",IF(M76="Small standard",IF(N76&gt;SS_MAX,"",ROUND(INDEX(SS_FEES,SUMPRODUCT(--(SS_EDGES&lt;N76))+1,3+AM76)*(1+FUEL),4)),IF(M76="Large standard",IF(N76&gt;LS_MAX,"",ROUND(IF(N76&lt;=OVER3_FROM,INDEX(LS_FEES,SUMPRODUCT(--(LS_EDGES&lt;N76))+1,3+AM76),INDEX(OVER3_BASE,1,3+AM76)+OVER3_PER4*CEILING((N76-OVER3_FROM)/4,1))*(1+FUEL),4)),"")))</f>
        <v/>
      </c>
      <c r="Q76" s="20" t="str">
        <f aca="true">IF(OR(L76="",O76=""),"",ROUND(L76-IF(AND(TODAY()&gt;=PEAK_FROM,TODAY()&lt;=PEAK_TO),P76,O76),2))</f>
        <v/>
      </c>
      <c r="R76" s="16" t="str">
        <f aca="false">IF(N76="","",IF(M76="Small standard",IF(SUMPRODUCT(--(SS_EDGES&lt;N76))=0,"",INDEX(SS_EDGES,SUMPRODUCT(--(SS_EDGES&lt;N76)))),IF(M76="Large standard",IF(N76&gt;OVER3_FROM,OVER3_FROM+4*(CEILING((N76-OVER3_FROM)/4,1)-1),IF(SUMPRODUCT(--(LS_EDGES&lt;N76))=0,"",INDEX(LS_EDGES,SUMPRODUCT(--(LS_EDGES&lt;N76))))),"")))</f>
        <v/>
      </c>
      <c r="S76" s="22" t="str">
        <f aca="false">IF(R76="","",ROUND(N76-R76,3))</f>
        <v/>
      </c>
      <c r="T76" s="21" t="str">
        <f aca="false">IF(OR(R76="",O76="",AO76=""),"",IF(S76&gt;MAX_SHAVE,"",IF(ROUND(O76-AO76,4)&lt;MIN_UNIT,"",ROUND(O76-AO76,4))))</f>
        <v/>
      </c>
      <c r="U76" s="21" t="str">
        <f aca="false">IF(OR(AQ76="",O76=""),"",IF(ROUND(ROUND(O76-AQ76,4)-AS76,4)&lt;=MIN_UNIT,"",ROUND(ROUND(O76-AQ76,4)-AS76,4)))</f>
        <v/>
      </c>
      <c r="V76" s="21" t="str">
        <f aca="false">IF(OR(AV76="",O76=""),"",IF(AND(AT76=1,AU76&lt;=MAX_ENV),IF(ROUND(O76-AV76,4)&lt;MIN_UNIT,"",ROUND(O76-AV76,4)),""))</f>
        <v/>
      </c>
      <c r="W76" s="21" t="str">
        <f aca="false">IF(OR(AX76="",O76=""),"",IF(AL76&gt;=AH76*MIN_DIM_RATIO,IF(ROUND(O76-AX76,4)&lt;MIN_UNIT,"",ROUND(O76-AX76,4)),""))</f>
        <v/>
      </c>
      <c r="X76" s="21" t="str">
        <f aca="false">IF(OR(R76="",P76="",AP76=""),"",IF(S76&gt;MAX_SHAVE,"",IF(ROUND(P76-AP76,4)&lt;MIN_UNIT,"",ROUND(P76-AP76,4))))</f>
        <v/>
      </c>
      <c r="Y76" s="21" t="str">
        <f aca="false">IF(OR(AR76="",P76=""),"",IF(ROUND(ROUND(P76-AR76,4)-AS76,4)&lt;=MIN_UNIT,"",ROUND(ROUND(P76-AR76,4)-AS76,4)))</f>
        <v/>
      </c>
      <c r="Z76" s="21" t="str">
        <f aca="false">IF(OR(AW76="",P76=""),"",IF(AND(AT76=1,AU76&lt;=MAX_ENV),IF(ROUND(P76-AW76,4)&lt;MIN_UNIT,"",ROUND(P76-AW76,4)),""))</f>
        <v/>
      </c>
      <c r="AA76" s="21" t="str">
        <f aca="false">IF(OR(AY76="",P76=""),"",IF(AL76&gt;=AH76*MIN_DIM_RATIO,IF(ROUND(P76-AY76,4)&lt;MIN_UNIT,"",ROUND(P76-AY76,4)),""))</f>
        <v/>
      </c>
      <c r="AB76" s="2" t="str">
        <f aca="false">IF(COUNT(T76:W76)=0,"",CHOOSE(MATCH(MAX(T76:W76),T76:W76,0),"Weight","Price","Size tier","Box"))</f>
        <v/>
      </c>
      <c r="AC76" s="24" t="str">
        <f aca="false">IF(K76&lt;&gt;"",K76,AZ76)</f>
        <v/>
      </c>
      <c r="AD76" s="25" t="str">
        <f aca="false">IF(OR(AB76="",AC76=""),"",ROUND(AC76*IF(K76&lt;&gt;"",1,U_LOW)*((12-PEAK_MONTHS)*MAX(T76:W76)+PEAK_MONTHS*N(INDEX(X76:AA76,MATCH(MAX(T76:W76),T76:W76,0)))),0))</f>
        <v/>
      </c>
      <c r="AE76" s="25" t="str">
        <f aca="false">IF(OR(AB76="",AC76=""),"",ROUND(AC76*IF(K76&lt;&gt;"",1,U_HIGH)*((12-PEAK_MONTHS)*MAX(T76:W76)+PEAK_MONTHS*N(INDEX(X76:AA76,MATCH(MAX(T76:W76),T76:W76,0)))),0))</f>
        <v/>
      </c>
      <c r="AF76" s="18" t="str">
        <f aca="false">IF(AD76="","",RANK(AD76,$AD$7:$AD$506))</f>
        <v/>
      </c>
      <c r="AH76" s="16" t="str">
        <f aca="false">IF(E76&lt;&gt;"",E76,IF(F76&lt;&gt;"",ROUND(F76*16,3),""))</f>
        <v/>
      </c>
      <c r="AI76" s="16" t="str">
        <f aca="false">IF(COUNT(G76:I76)&lt;3,"",ROUND(LARGE(G76:I76,1),2))</f>
        <v/>
      </c>
      <c r="AJ76" s="16" t="str">
        <f aca="false">IF(COUNT(G76:I76)&lt;3,"",ROUND(LARGE(G76:I76,2),2))</f>
        <v/>
      </c>
      <c r="AK76" s="16" t="str">
        <f aca="false">IF(COUNT(G76:I76)&lt;3,"",ROUND(SMALL(G76:I76,1),2))</f>
        <v/>
      </c>
      <c r="AL76" s="16" t="str">
        <f aca="false">IF(AI76="","",IF(AI76*AJ76*AK76&lt;DIM_MIN_CUIN,"",ROUND(AI76*AJ76*AK76/DIM_DIV*16,2)))</f>
        <v/>
      </c>
      <c r="AM76" s="18" t="str">
        <f aca="false">IF(C76="","",IF(C76&lt;BAND_LO,1,IF(C76&lt;=BAND_HI,2,3)))</f>
        <v/>
      </c>
      <c r="AN76" s="19" t="str">
        <f aca="false">IF(C76="","",IFERROR(INDEX(CAT_REF,MATCH(D76,CATS,0)),REF_DEFAULT))</f>
        <v/>
      </c>
      <c r="AO76" s="21" t="str">
        <f aca="false">IF(OR(R76="",AM76="",M76=""),"",IF(M76="Small standard",IF(R76&gt;SS_MAX,"",ROUND(INDEX(SS_FEES,SUMPRODUCT(--(SS_EDGES&lt;R76))+1,0+AM76)*(1+FUEL),4)),IF(M76="Large standard",IF(R76&gt;LS_MAX,"",ROUND(IF(R76&lt;=OVER3_FROM,INDEX(LS_FEES,SUMPRODUCT(--(LS_EDGES&lt;R76))+1,0+AM76),INDEX(OVER3_BASE,1,0+AM76)+OVER3_PER4*CEILING((R76-OVER3_FROM)/4,1))*(1+FUEL),4)),"")))</f>
        <v/>
      </c>
      <c r="AP76" s="21" t="str">
        <f aca="false">IF(OR(R76="",AM76="",M76=""),"",IF(M76="Small standard",IF(R76&gt;SS_MAX,"",ROUND(INDEX(SS_FEES,SUMPRODUCT(--(SS_EDGES&lt;R76))+1,3+AM76)*(1+FUEL),4)),IF(M76="Large standard",IF(R76&gt;LS_MAX,"",ROUND(IF(R76&lt;=OVER3_FROM,INDEX(LS_FEES,SUMPRODUCT(--(LS_EDGES&lt;R76))+1,3+AM76),INDEX(OVER3_BASE,1,3+AM76)+OVER3_PER4*CEILING((R76-OVER3_FROM)/4,1))*(1+FUEL),4)),"")))</f>
        <v/>
      </c>
      <c r="AQ76" s="21" t="str">
        <f aca="false">IF(OR(AM76="",AM76=1),"",IF(OR(N76="",(AM76-1)="",M76=""),"",IF(M76="Small standard",IF(N76&gt;SS_MAX,"",ROUND(INDEX(SS_FEES,SUMPRODUCT(--(SS_EDGES&lt;N76))+1,0+(AM76-1))*(1+FUEL),4)),IF(M76="Large standard",IF(N76&gt;LS_MAX,"",ROUND(IF(N76&lt;=OVER3_FROM,INDEX(LS_FEES,SUMPRODUCT(--(LS_EDGES&lt;N76))+1,0+(AM76-1)),INDEX(OVER3_BASE,1,0+(AM76-1))+OVER3_PER4*CEILING((N76-OVER3_FROM)/4,1))*(1+FUEL),4)),""))))</f>
        <v/>
      </c>
      <c r="AR76" s="21" t="str">
        <f aca="false">IF(OR(AM76="",AM76=1),"",IF(OR(N76="",(AM76-1)="",M76=""),"",IF(M76="Small standard",IF(N76&gt;SS_MAX,"",ROUND(INDEX(SS_FEES,SUMPRODUCT(--(SS_EDGES&lt;N76))+1,3+(AM76-1))*(1+FUEL),4)),IF(M76="Large standard",IF(N76&gt;LS_MAX,"",ROUND(IF(N76&lt;=OVER3_FROM,INDEX(LS_FEES,SUMPRODUCT(--(LS_EDGES&lt;N76))+1,3+(AM76-1)),INDEX(OVER3_BASE,1,3+(AM76-1))+OVER3_PER4*CEILING((N76-OVER3_FROM)/4,1))*(1+FUEL),4)),""))))</f>
        <v/>
      </c>
      <c r="AS76" s="21" t="str">
        <f aca="false">IF(OR(AM76="",AM76=1),"",(C76-(IF(AM76=2,BAND_LO,BAND_HI)-0.01))*(1-AN76))</f>
        <v/>
      </c>
      <c r="AT76" s="18" t="str">
        <f aca="false">IF(AI76="","",(AI76&gt;SS_L)+(AJ76&gt;SS_M)+(AK76&gt;SS_S))</f>
        <v/>
      </c>
      <c r="AU76" s="23" t="str">
        <f aca="false">IF(OR(AT76="",AT76&lt;&gt;1),"",MAX(AI76/SS_L,AJ76/SS_M,AK76/SS_S))</f>
        <v/>
      </c>
      <c r="AV76" s="21" t="str">
        <f aca="false">IF(OR(M76&lt;&gt;"Large standard",N76="",N76&gt;SS_MAX),"",IF(OR(N76="",AM76="","Small standard"=""),"",IF("Small standard"="Small standard",IF(N76&gt;SS_MAX,"",ROUND(INDEX(SS_FEES,SUMPRODUCT(--(SS_EDGES&lt;N76))+1,0+AM76)*(1+FUEL),4)),IF("Small standard"="Large standard",IF(N76&gt;LS_MAX,"",ROUND(IF(N76&lt;=OVER3_FROM,INDEX(LS_FEES,SUMPRODUCT(--(LS_EDGES&lt;N76))+1,0+AM76),INDEX(OVER3_BASE,1,0+AM76)+OVER3_PER4*CEILING((N76-OVER3_FROM)/4,1))*(1+FUEL),4)),""))))</f>
        <v/>
      </c>
      <c r="AW76" s="21" t="str">
        <f aca="false">IF(OR(M76&lt;&gt;"Large standard",N76="",N76&gt;SS_MAX),"",IF(OR(N76="",AM76="","Small standard"=""),"",IF("Small standard"="Small standard",IF(N76&gt;SS_MAX,"",ROUND(INDEX(SS_FEES,SUMPRODUCT(--(SS_EDGES&lt;N76))+1,3+AM76)*(1+FUEL),4)),IF("Small standard"="Large standard",IF(N76&gt;LS_MAX,"",ROUND(IF(N76&lt;=OVER3_FROM,INDEX(LS_FEES,SUMPRODUCT(--(LS_EDGES&lt;N76))+1,3+AM76),INDEX(OVER3_BASE,1,3+AM76)+OVER3_PER4*CEILING((N76-OVER3_FROM)/4,1))*(1+FUEL),4)),""))))</f>
        <v/>
      </c>
      <c r="AX76" s="21" t="str">
        <f aca="false">IF(OR(AL76="",AH76=""),"",IF(OR(AH76="",AM76="",M76=""),"",IF(M76="Small standard",IF(AH76&gt;SS_MAX,"",ROUND(INDEX(SS_FEES,SUMPRODUCT(--(SS_EDGES&lt;AH76))+1,0+AM76)*(1+FUEL),4)),IF(M76="Large standard",IF(AH76&gt;LS_MAX,"",ROUND(IF(AH76&lt;=OVER3_FROM,INDEX(LS_FEES,SUMPRODUCT(--(LS_EDGES&lt;AH76))+1,0+AM76),INDEX(OVER3_BASE,1,0+AM76)+OVER3_PER4*CEILING((AH76-OVER3_FROM)/4,1))*(1+FUEL),4)),""))))</f>
        <v/>
      </c>
      <c r="AY76" s="21" t="str">
        <f aca="false">IF(OR(AL76="",AH76=""),"",IF(OR(AH76="",AM76="",M76=""),"",IF(M76="Small standard",IF(AH76&gt;SS_MAX,"",ROUND(INDEX(SS_FEES,SUMPRODUCT(--(SS_EDGES&lt;AH76))+1,3+AM76)*(1+FUEL),4)),IF(M76="Large standard",IF(AH76&gt;LS_MAX,"",ROUND(IF(AH76&lt;=OVER3_FROM,INDEX(LS_FEES,SUMPRODUCT(--(LS_EDGES&lt;AH76))+1,3+AM76),INDEX(OVER3_BASE,1,3+AM76)+OVER3_PER4*CEILING((AH76-OVER3_FROM)/4,1))*(1+FUEL),4)),""))))</f>
        <v/>
      </c>
      <c r="AZ76" s="24" t="str">
        <f aca="false">IF(OR(J76="",J76&lt;1),"",ROUND(IFERROR(INDEX(CAT_SCALE,MATCH(D76,CATS,0)),UC_DEFAULT)*IF(J76&gt;=UC_KNEE,10^(UC_A-UC_B*LOG10(J76)),10^(UC_A-UC_B*LOG10(UC_KNEE))*(UC_KNEE/J76)^UC_HEXP),1))</f>
        <v/>
      </c>
    </row>
    <row r="77" customFormat="false" ht="15" hidden="false" customHeight="false" outlineLevel="0" collapsed="false">
      <c r="A77" s="10"/>
      <c r="B77" s="10"/>
      <c r="C77" s="12"/>
      <c r="D77" s="10"/>
      <c r="E77" s="10"/>
      <c r="F77" s="10"/>
      <c r="G77" s="10"/>
      <c r="H77" s="10"/>
      <c r="I77" s="10"/>
      <c r="J77" s="10"/>
      <c r="K77" s="10"/>
      <c r="L77" s="12"/>
      <c r="M77" s="2" t="str">
        <f aca="false">IF(OR(N77="",AI77=""),"",IF(AND(N77&lt;=SS_MAX,AI77&lt;=SS_L,AJ77&lt;=SS_M,AK77&lt;=SS_S),"Small standard",IF(AND(N77&lt;=LS_MAX,AI77&lt;=LS_L,AJ77&lt;=LS_M,AK77&lt;=LS_S),"Large standard","Oversize")))</f>
        <v/>
      </c>
      <c r="N77" s="16" t="str">
        <f aca="false">IF(AH77="","",IF(AL77="",AH77,MAX(AH77,AL77)))</f>
        <v/>
      </c>
      <c r="O77" s="21" t="str">
        <f aca="false">IF(OR(N77="",AM77="",M77=""),"",IF(M77="Small standard",IF(N77&gt;SS_MAX,"",ROUND(INDEX(SS_FEES,SUMPRODUCT(--(SS_EDGES&lt;N77))+1,0+AM77)*(1+FUEL),4)),IF(M77="Large standard",IF(N77&gt;LS_MAX,"",ROUND(IF(N77&lt;=OVER3_FROM,INDEX(LS_FEES,SUMPRODUCT(--(LS_EDGES&lt;N77))+1,0+AM77),INDEX(OVER3_BASE,1,0+AM77)+OVER3_PER4*CEILING((N77-OVER3_FROM)/4,1))*(1+FUEL),4)),"")))</f>
        <v/>
      </c>
      <c r="P77" s="21" t="str">
        <f aca="false">IF(OR(N77="",AM77="",M77=""),"",IF(M77="Small standard",IF(N77&gt;SS_MAX,"",ROUND(INDEX(SS_FEES,SUMPRODUCT(--(SS_EDGES&lt;N77))+1,3+AM77)*(1+FUEL),4)),IF(M77="Large standard",IF(N77&gt;LS_MAX,"",ROUND(IF(N77&lt;=OVER3_FROM,INDEX(LS_FEES,SUMPRODUCT(--(LS_EDGES&lt;N77))+1,3+AM77),INDEX(OVER3_BASE,1,3+AM77)+OVER3_PER4*CEILING((N77-OVER3_FROM)/4,1))*(1+FUEL),4)),"")))</f>
        <v/>
      </c>
      <c r="Q77" s="20" t="str">
        <f aca="true">IF(OR(L77="",O77=""),"",ROUND(L77-IF(AND(TODAY()&gt;=PEAK_FROM,TODAY()&lt;=PEAK_TO),P77,O77),2))</f>
        <v/>
      </c>
      <c r="R77" s="16" t="str">
        <f aca="false">IF(N77="","",IF(M77="Small standard",IF(SUMPRODUCT(--(SS_EDGES&lt;N77))=0,"",INDEX(SS_EDGES,SUMPRODUCT(--(SS_EDGES&lt;N77)))),IF(M77="Large standard",IF(N77&gt;OVER3_FROM,OVER3_FROM+4*(CEILING((N77-OVER3_FROM)/4,1)-1),IF(SUMPRODUCT(--(LS_EDGES&lt;N77))=0,"",INDEX(LS_EDGES,SUMPRODUCT(--(LS_EDGES&lt;N77))))),"")))</f>
        <v/>
      </c>
      <c r="S77" s="22" t="str">
        <f aca="false">IF(R77="","",ROUND(N77-R77,3))</f>
        <v/>
      </c>
      <c r="T77" s="21" t="str">
        <f aca="false">IF(OR(R77="",O77="",AO77=""),"",IF(S77&gt;MAX_SHAVE,"",IF(ROUND(O77-AO77,4)&lt;MIN_UNIT,"",ROUND(O77-AO77,4))))</f>
        <v/>
      </c>
      <c r="U77" s="21" t="str">
        <f aca="false">IF(OR(AQ77="",O77=""),"",IF(ROUND(ROUND(O77-AQ77,4)-AS77,4)&lt;=MIN_UNIT,"",ROUND(ROUND(O77-AQ77,4)-AS77,4)))</f>
        <v/>
      </c>
      <c r="V77" s="21" t="str">
        <f aca="false">IF(OR(AV77="",O77=""),"",IF(AND(AT77=1,AU77&lt;=MAX_ENV),IF(ROUND(O77-AV77,4)&lt;MIN_UNIT,"",ROUND(O77-AV77,4)),""))</f>
        <v/>
      </c>
      <c r="W77" s="21" t="str">
        <f aca="false">IF(OR(AX77="",O77=""),"",IF(AL77&gt;=AH77*MIN_DIM_RATIO,IF(ROUND(O77-AX77,4)&lt;MIN_UNIT,"",ROUND(O77-AX77,4)),""))</f>
        <v/>
      </c>
      <c r="X77" s="21" t="str">
        <f aca="false">IF(OR(R77="",P77="",AP77=""),"",IF(S77&gt;MAX_SHAVE,"",IF(ROUND(P77-AP77,4)&lt;MIN_UNIT,"",ROUND(P77-AP77,4))))</f>
        <v/>
      </c>
      <c r="Y77" s="21" t="str">
        <f aca="false">IF(OR(AR77="",P77=""),"",IF(ROUND(ROUND(P77-AR77,4)-AS77,4)&lt;=MIN_UNIT,"",ROUND(ROUND(P77-AR77,4)-AS77,4)))</f>
        <v/>
      </c>
      <c r="Z77" s="21" t="str">
        <f aca="false">IF(OR(AW77="",P77=""),"",IF(AND(AT77=1,AU77&lt;=MAX_ENV),IF(ROUND(P77-AW77,4)&lt;MIN_UNIT,"",ROUND(P77-AW77,4)),""))</f>
        <v/>
      </c>
      <c r="AA77" s="21" t="str">
        <f aca="false">IF(OR(AY77="",P77=""),"",IF(AL77&gt;=AH77*MIN_DIM_RATIO,IF(ROUND(P77-AY77,4)&lt;MIN_UNIT,"",ROUND(P77-AY77,4)),""))</f>
        <v/>
      </c>
      <c r="AB77" s="2" t="str">
        <f aca="false">IF(COUNT(T77:W77)=0,"",CHOOSE(MATCH(MAX(T77:W77),T77:W77,0),"Weight","Price","Size tier","Box"))</f>
        <v/>
      </c>
      <c r="AC77" s="24" t="str">
        <f aca="false">IF(K77&lt;&gt;"",K77,AZ77)</f>
        <v/>
      </c>
      <c r="AD77" s="25" t="str">
        <f aca="false">IF(OR(AB77="",AC77=""),"",ROUND(AC77*IF(K77&lt;&gt;"",1,U_LOW)*((12-PEAK_MONTHS)*MAX(T77:W77)+PEAK_MONTHS*N(INDEX(X77:AA77,MATCH(MAX(T77:W77),T77:W77,0)))),0))</f>
        <v/>
      </c>
      <c r="AE77" s="25" t="str">
        <f aca="false">IF(OR(AB77="",AC77=""),"",ROUND(AC77*IF(K77&lt;&gt;"",1,U_HIGH)*((12-PEAK_MONTHS)*MAX(T77:W77)+PEAK_MONTHS*N(INDEX(X77:AA77,MATCH(MAX(T77:W77),T77:W77,0)))),0))</f>
        <v/>
      </c>
      <c r="AF77" s="18" t="str">
        <f aca="false">IF(AD77="","",RANK(AD77,$AD$7:$AD$506))</f>
        <v/>
      </c>
      <c r="AH77" s="16" t="str">
        <f aca="false">IF(E77&lt;&gt;"",E77,IF(F77&lt;&gt;"",ROUND(F77*16,3),""))</f>
        <v/>
      </c>
      <c r="AI77" s="16" t="str">
        <f aca="false">IF(COUNT(G77:I77)&lt;3,"",ROUND(LARGE(G77:I77,1),2))</f>
        <v/>
      </c>
      <c r="AJ77" s="16" t="str">
        <f aca="false">IF(COUNT(G77:I77)&lt;3,"",ROUND(LARGE(G77:I77,2),2))</f>
        <v/>
      </c>
      <c r="AK77" s="16" t="str">
        <f aca="false">IF(COUNT(G77:I77)&lt;3,"",ROUND(SMALL(G77:I77,1),2))</f>
        <v/>
      </c>
      <c r="AL77" s="16" t="str">
        <f aca="false">IF(AI77="","",IF(AI77*AJ77*AK77&lt;DIM_MIN_CUIN,"",ROUND(AI77*AJ77*AK77/DIM_DIV*16,2)))</f>
        <v/>
      </c>
      <c r="AM77" s="18" t="str">
        <f aca="false">IF(C77="","",IF(C77&lt;BAND_LO,1,IF(C77&lt;=BAND_HI,2,3)))</f>
        <v/>
      </c>
      <c r="AN77" s="19" t="str">
        <f aca="false">IF(C77="","",IFERROR(INDEX(CAT_REF,MATCH(D77,CATS,0)),REF_DEFAULT))</f>
        <v/>
      </c>
      <c r="AO77" s="21" t="str">
        <f aca="false">IF(OR(R77="",AM77="",M77=""),"",IF(M77="Small standard",IF(R77&gt;SS_MAX,"",ROUND(INDEX(SS_FEES,SUMPRODUCT(--(SS_EDGES&lt;R77))+1,0+AM77)*(1+FUEL),4)),IF(M77="Large standard",IF(R77&gt;LS_MAX,"",ROUND(IF(R77&lt;=OVER3_FROM,INDEX(LS_FEES,SUMPRODUCT(--(LS_EDGES&lt;R77))+1,0+AM77),INDEX(OVER3_BASE,1,0+AM77)+OVER3_PER4*CEILING((R77-OVER3_FROM)/4,1))*(1+FUEL),4)),"")))</f>
        <v/>
      </c>
      <c r="AP77" s="21" t="str">
        <f aca="false">IF(OR(R77="",AM77="",M77=""),"",IF(M77="Small standard",IF(R77&gt;SS_MAX,"",ROUND(INDEX(SS_FEES,SUMPRODUCT(--(SS_EDGES&lt;R77))+1,3+AM77)*(1+FUEL),4)),IF(M77="Large standard",IF(R77&gt;LS_MAX,"",ROUND(IF(R77&lt;=OVER3_FROM,INDEX(LS_FEES,SUMPRODUCT(--(LS_EDGES&lt;R77))+1,3+AM77),INDEX(OVER3_BASE,1,3+AM77)+OVER3_PER4*CEILING((R77-OVER3_FROM)/4,1))*(1+FUEL),4)),"")))</f>
        <v/>
      </c>
      <c r="AQ77" s="21" t="str">
        <f aca="false">IF(OR(AM77="",AM77=1),"",IF(OR(N77="",(AM77-1)="",M77=""),"",IF(M77="Small standard",IF(N77&gt;SS_MAX,"",ROUND(INDEX(SS_FEES,SUMPRODUCT(--(SS_EDGES&lt;N77))+1,0+(AM77-1))*(1+FUEL),4)),IF(M77="Large standard",IF(N77&gt;LS_MAX,"",ROUND(IF(N77&lt;=OVER3_FROM,INDEX(LS_FEES,SUMPRODUCT(--(LS_EDGES&lt;N77))+1,0+(AM77-1)),INDEX(OVER3_BASE,1,0+(AM77-1))+OVER3_PER4*CEILING((N77-OVER3_FROM)/4,1))*(1+FUEL),4)),""))))</f>
        <v/>
      </c>
      <c r="AR77" s="21" t="str">
        <f aca="false">IF(OR(AM77="",AM77=1),"",IF(OR(N77="",(AM77-1)="",M77=""),"",IF(M77="Small standard",IF(N77&gt;SS_MAX,"",ROUND(INDEX(SS_FEES,SUMPRODUCT(--(SS_EDGES&lt;N77))+1,3+(AM77-1))*(1+FUEL),4)),IF(M77="Large standard",IF(N77&gt;LS_MAX,"",ROUND(IF(N77&lt;=OVER3_FROM,INDEX(LS_FEES,SUMPRODUCT(--(LS_EDGES&lt;N77))+1,3+(AM77-1)),INDEX(OVER3_BASE,1,3+(AM77-1))+OVER3_PER4*CEILING((N77-OVER3_FROM)/4,1))*(1+FUEL),4)),""))))</f>
        <v/>
      </c>
      <c r="AS77" s="21" t="str">
        <f aca="false">IF(OR(AM77="",AM77=1),"",(C77-(IF(AM77=2,BAND_LO,BAND_HI)-0.01))*(1-AN77))</f>
        <v/>
      </c>
      <c r="AT77" s="18" t="str">
        <f aca="false">IF(AI77="","",(AI77&gt;SS_L)+(AJ77&gt;SS_M)+(AK77&gt;SS_S))</f>
        <v/>
      </c>
      <c r="AU77" s="23" t="str">
        <f aca="false">IF(OR(AT77="",AT77&lt;&gt;1),"",MAX(AI77/SS_L,AJ77/SS_M,AK77/SS_S))</f>
        <v/>
      </c>
      <c r="AV77" s="21" t="str">
        <f aca="false">IF(OR(M77&lt;&gt;"Large standard",N77="",N77&gt;SS_MAX),"",IF(OR(N77="",AM77="","Small standard"=""),"",IF("Small standard"="Small standard",IF(N77&gt;SS_MAX,"",ROUND(INDEX(SS_FEES,SUMPRODUCT(--(SS_EDGES&lt;N77))+1,0+AM77)*(1+FUEL),4)),IF("Small standard"="Large standard",IF(N77&gt;LS_MAX,"",ROUND(IF(N77&lt;=OVER3_FROM,INDEX(LS_FEES,SUMPRODUCT(--(LS_EDGES&lt;N77))+1,0+AM77),INDEX(OVER3_BASE,1,0+AM77)+OVER3_PER4*CEILING((N77-OVER3_FROM)/4,1))*(1+FUEL),4)),""))))</f>
        <v/>
      </c>
      <c r="AW77" s="21" t="str">
        <f aca="false">IF(OR(M77&lt;&gt;"Large standard",N77="",N77&gt;SS_MAX),"",IF(OR(N77="",AM77="","Small standard"=""),"",IF("Small standard"="Small standard",IF(N77&gt;SS_MAX,"",ROUND(INDEX(SS_FEES,SUMPRODUCT(--(SS_EDGES&lt;N77))+1,3+AM77)*(1+FUEL),4)),IF("Small standard"="Large standard",IF(N77&gt;LS_MAX,"",ROUND(IF(N77&lt;=OVER3_FROM,INDEX(LS_FEES,SUMPRODUCT(--(LS_EDGES&lt;N77))+1,3+AM77),INDEX(OVER3_BASE,1,3+AM77)+OVER3_PER4*CEILING((N77-OVER3_FROM)/4,1))*(1+FUEL),4)),""))))</f>
        <v/>
      </c>
      <c r="AX77" s="21" t="str">
        <f aca="false">IF(OR(AL77="",AH77=""),"",IF(OR(AH77="",AM77="",M77=""),"",IF(M77="Small standard",IF(AH77&gt;SS_MAX,"",ROUND(INDEX(SS_FEES,SUMPRODUCT(--(SS_EDGES&lt;AH77))+1,0+AM77)*(1+FUEL),4)),IF(M77="Large standard",IF(AH77&gt;LS_MAX,"",ROUND(IF(AH77&lt;=OVER3_FROM,INDEX(LS_FEES,SUMPRODUCT(--(LS_EDGES&lt;AH77))+1,0+AM77),INDEX(OVER3_BASE,1,0+AM77)+OVER3_PER4*CEILING((AH77-OVER3_FROM)/4,1))*(1+FUEL),4)),""))))</f>
        <v/>
      </c>
      <c r="AY77" s="21" t="str">
        <f aca="false">IF(OR(AL77="",AH77=""),"",IF(OR(AH77="",AM77="",M77=""),"",IF(M77="Small standard",IF(AH77&gt;SS_MAX,"",ROUND(INDEX(SS_FEES,SUMPRODUCT(--(SS_EDGES&lt;AH77))+1,3+AM77)*(1+FUEL),4)),IF(M77="Large standard",IF(AH77&gt;LS_MAX,"",ROUND(IF(AH77&lt;=OVER3_FROM,INDEX(LS_FEES,SUMPRODUCT(--(LS_EDGES&lt;AH77))+1,3+AM77),INDEX(OVER3_BASE,1,3+AM77)+OVER3_PER4*CEILING((AH77-OVER3_FROM)/4,1))*(1+FUEL),4)),""))))</f>
        <v/>
      </c>
      <c r="AZ77" s="24" t="str">
        <f aca="false">IF(OR(J77="",J77&lt;1),"",ROUND(IFERROR(INDEX(CAT_SCALE,MATCH(D77,CATS,0)),UC_DEFAULT)*IF(J77&gt;=UC_KNEE,10^(UC_A-UC_B*LOG10(J77)),10^(UC_A-UC_B*LOG10(UC_KNEE))*(UC_KNEE/J77)^UC_HEXP),1))</f>
        <v/>
      </c>
    </row>
    <row r="78" customFormat="false" ht="15" hidden="false" customHeight="false" outlineLevel="0" collapsed="false">
      <c r="A78" s="10"/>
      <c r="B78" s="10"/>
      <c r="C78" s="12"/>
      <c r="D78" s="10"/>
      <c r="E78" s="10"/>
      <c r="F78" s="10"/>
      <c r="G78" s="10"/>
      <c r="H78" s="10"/>
      <c r="I78" s="10"/>
      <c r="J78" s="10"/>
      <c r="K78" s="10"/>
      <c r="L78" s="12"/>
      <c r="M78" s="2" t="str">
        <f aca="false">IF(OR(N78="",AI78=""),"",IF(AND(N78&lt;=SS_MAX,AI78&lt;=SS_L,AJ78&lt;=SS_M,AK78&lt;=SS_S),"Small standard",IF(AND(N78&lt;=LS_MAX,AI78&lt;=LS_L,AJ78&lt;=LS_M,AK78&lt;=LS_S),"Large standard","Oversize")))</f>
        <v/>
      </c>
      <c r="N78" s="16" t="str">
        <f aca="false">IF(AH78="","",IF(AL78="",AH78,MAX(AH78,AL78)))</f>
        <v/>
      </c>
      <c r="O78" s="21" t="str">
        <f aca="false">IF(OR(N78="",AM78="",M78=""),"",IF(M78="Small standard",IF(N78&gt;SS_MAX,"",ROUND(INDEX(SS_FEES,SUMPRODUCT(--(SS_EDGES&lt;N78))+1,0+AM78)*(1+FUEL),4)),IF(M78="Large standard",IF(N78&gt;LS_MAX,"",ROUND(IF(N78&lt;=OVER3_FROM,INDEX(LS_FEES,SUMPRODUCT(--(LS_EDGES&lt;N78))+1,0+AM78),INDEX(OVER3_BASE,1,0+AM78)+OVER3_PER4*CEILING((N78-OVER3_FROM)/4,1))*(1+FUEL),4)),"")))</f>
        <v/>
      </c>
      <c r="P78" s="21" t="str">
        <f aca="false">IF(OR(N78="",AM78="",M78=""),"",IF(M78="Small standard",IF(N78&gt;SS_MAX,"",ROUND(INDEX(SS_FEES,SUMPRODUCT(--(SS_EDGES&lt;N78))+1,3+AM78)*(1+FUEL),4)),IF(M78="Large standard",IF(N78&gt;LS_MAX,"",ROUND(IF(N78&lt;=OVER3_FROM,INDEX(LS_FEES,SUMPRODUCT(--(LS_EDGES&lt;N78))+1,3+AM78),INDEX(OVER3_BASE,1,3+AM78)+OVER3_PER4*CEILING((N78-OVER3_FROM)/4,1))*(1+FUEL),4)),"")))</f>
        <v/>
      </c>
      <c r="Q78" s="20" t="str">
        <f aca="true">IF(OR(L78="",O78=""),"",ROUND(L78-IF(AND(TODAY()&gt;=PEAK_FROM,TODAY()&lt;=PEAK_TO),P78,O78),2))</f>
        <v/>
      </c>
      <c r="R78" s="16" t="str">
        <f aca="false">IF(N78="","",IF(M78="Small standard",IF(SUMPRODUCT(--(SS_EDGES&lt;N78))=0,"",INDEX(SS_EDGES,SUMPRODUCT(--(SS_EDGES&lt;N78)))),IF(M78="Large standard",IF(N78&gt;OVER3_FROM,OVER3_FROM+4*(CEILING((N78-OVER3_FROM)/4,1)-1),IF(SUMPRODUCT(--(LS_EDGES&lt;N78))=0,"",INDEX(LS_EDGES,SUMPRODUCT(--(LS_EDGES&lt;N78))))),"")))</f>
        <v/>
      </c>
      <c r="S78" s="22" t="str">
        <f aca="false">IF(R78="","",ROUND(N78-R78,3))</f>
        <v/>
      </c>
      <c r="T78" s="21" t="str">
        <f aca="false">IF(OR(R78="",O78="",AO78=""),"",IF(S78&gt;MAX_SHAVE,"",IF(ROUND(O78-AO78,4)&lt;MIN_UNIT,"",ROUND(O78-AO78,4))))</f>
        <v/>
      </c>
      <c r="U78" s="21" t="str">
        <f aca="false">IF(OR(AQ78="",O78=""),"",IF(ROUND(ROUND(O78-AQ78,4)-AS78,4)&lt;=MIN_UNIT,"",ROUND(ROUND(O78-AQ78,4)-AS78,4)))</f>
        <v/>
      </c>
      <c r="V78" s="21" t="str">
        <f aca="false">IF(OR(AV78="",O78=""),"",IF(AND(AT78=1,AU78&lt;=MAX_ENV),IF(ROUND(O78-AV78,4)&lt;MIN_UNIT,"",ROUND(O78-AV78,4)),""))</f>
        <v/>
      </c>
      <c r="W78" s="21" t="str">
        <f aca="false">IF(OR(AX78="",O78=""),"",IF(AL78&gt;=AH78*MIN_DIM_RATIO,IF(ROUND(O78-AX78,4)&lt;MIN_UNIT,"",ROUND(O78-AX78,4)),""))</f>
        <v/>
      </c>
      <c r="X78" s="21" t="str">
        <f aca="false">IF(OR(R78="",P78="",AP78=""),"",IF(S78&gt;MAX_SHAVE,"",IF(ROUND(P78-AP78,4)&lt;MIN_UNIT,"",ROUND(P78-AP78,4))))</f>
        <v/>
      </c>
      <c r="Y78" s="21" t="str">
        <f aca="false">IF(OR(AR78="",P78=""),"",IF(ROUND(ROUND(P78-AR78,4)-AS78,4)&lt;=MIN_UNIT,"",ROUND(ROUND(P78-AR78,4)-AS78,4)))</f>
        <v/>
      </c>
      <c r="Z78" s="21" t="str">
        <f aca="false">IF(OR(AW78="",P78=""),"",IF(AND(AT78=1,AU78&lt;=MAX_ENV),IF(ROUND(P78-AW78,4)&lt;MIN_UNIT,"",ROUND(P78-AW78,4)),""))</f>
        <v/>
      </c>
      <c r="AA78" s="21" t="str">
        <f aca="false">IF(OR(AY78="",P78=""),"",IF(AL78&gt;=AH78*MIN_DIM_RATIO,IF(ROUND(P78-AY78,4)&lt;MIN_UNIT,"",ROUND(P78-AY78,4)),""))</f>
        <v/>
      </c>
      <c r="AB78" s="2" t="str">
        <f aca="false">IF(COUNT(T78:W78)=0,"",CHOOSE(MATCH(MAX(T78:W78),T78:W78,0),"Weight","Price","Size tier","Box"))</f>
        <v/>
      </c>
      <c r="AC78" s="24" t="str">
        <f aca="false">IF(K78&lt;&gt;"",K78,AZ78)</f>
        <v/>
      </c>
      <c r="AD78" s="25" t="str">
        <f aca="false">IF(OR(AB78="",AC78=""),"",ROUND(AC78*IF(K78&lt;&gt;"",1,U_LOW)*((12-PEAK_MONTHS)*MAX(T78:W78)+PEAK_MONTHS*N(INDEX(X78:AA78,MATCH(MAX(T78:W78),T78:W78,0)))),0))</f>
        <v/>
      </c>
      <c r="AE78" s="25" t="str">
        <f aca="false">IF(OR(AB78="",AC78=""),"",ROUND(AC78*IF(K78&lt;&gt;"",1,U_HIGH)*((12-PEAK_MONTHS)*MAX(T78:W78)+PEAK_MONTHS*N(INDEX(X78:AA78,MATCH(MAX(T78:W78),T78:W78,0)))),0))</f>
        <v/>
      </c>
      <c r="AF78" s="18" t="str">
        <f aca="false">IF(AD78="","",RANK(AD78,$AD$7:$AD$506))</f>
        <v/>
      </c>
      <c r="AH78" s="16" t="str">
        <f aca="false">IF(E78&lt;&gt;"",E78,IF(F78&lt;&gt;"",ROUND(F78*16,3),""))</f>
        <v/>
      </c>
      <c r="AI78" s="16" t="str">
        <f aca="false">IF(COUNT(G78:I78)&lt;3,"",ROUND(LARGE(G78:I78,1),2))</f>
        <v/>
      </c>
      <c r="AJ78" s="16" t="str">
        <f aca="false">IF(COUNT(G78:I78)&lt;3,"",ROUND(LARGE(G78:I78,2),2))</f>
        <v/>
      </c>
      <c r="AK78" s="16" t="str">
        <f aca="false">IF(COUNT(G78:I78)&lt;3,"",ROUND(SMALL(G78:I78,1),2))</f>
        <v/>
      </c>
      <c r="AL78" s="16" t="str">
        <f aca="false">IF(AI78="","",IF(AI78*AJ78*AK78&lt;DIM_MIN_CUIN,"",ROUND(AI78*AJ78*AK78/DIM_DIV*16,2)))</f>
        <v/>
      </c>
      <c r="AM78" s="18" t="str">
        <f aca="false">IF(C78="","",IF(C78&lt;BAND_LO,1,IF(C78&lt;=BAND_HI,2,3)))</f>
        <v/>
      </c>
      <c r="AN78" s="19" t="str">
        <f aca="false">IF(C78="","",IFERROR(INDEX(CAT_REF,MATCH(D78,CATS,0)),REF_DEFAULT))</f>
        <v/>
      </c>
      <c r="AO78" s="21" t="str">
        <f aca="false">IF(OR(R78="",AM78="",M78=""),"",IF(M78="Small standard",IF(R78&gt;SS_MAX,"",ROUND(INDEX(SS_FEES,SUMPRODUCT(--(SS_EDGES&lt;R78))+1,0+AM78)*(1+FUEL),4)),IF(M78="Large standard",IF(R78&gt;LS_MAX,"",ROUND(IF(R78&lt;=OVER3_FROM,INDEX(LS_FEES,SUMPRODUCT(--(LS_EDGES&lt;R78))+1,0+AM78),INDEX(OVER3_BASE,1,0+AM78)+OVER3_PER4*CEILING((R78-OVER3_FROM)/4,1))*(1+FUEL),4)),"")))</f>
        <v/>
      </c>
      <c r="AP78" s="21" t="str">
        <f aca="false">IF(OR(R78="",AM78="",M78=""),"",IF(M78="Small standard",IF(R78&gt;SS_MAX,"",ROUND(INDEX(SS_FEES,SUMPRODUCT(--(SS_EDGES&lt;R78))+1,3+AM78)*(1+FUEL),4)),IF(M78="Large standard",IF(R78&gt;LS_MAX,"",ROUND(IF(R78&lt;=OVER3_FROM,INDEX(LS_FEES,SUMPRODUCT(--(LS_EDGES&lt;R78))+1,3+AM78),INDEX(OVER3_BASE,1,3+AM78)+OVER3_PER4*CEILING((R78-OVER3_FROM)/4,1))*(1+FUEL),4)),"")))</f>
        <v/>
      </c>
      <c r="AQ78" s="21" t="str">
        <f aca="false">IF(OR(AM78="",AM78=1),"",IF(OR(N78="",(AM78-1)="",M78=""),"",IF(M78="Small standard",IF(N78&gt;SS_MAX,"",ROUND(INDEX(SS_FEES,SUMPRODUCT(--(SS_EDGES&lt;N78))+1,0+(AM78-1))*(1+FUEL),4)),IF(M78="Large standard",IF(N78&gt;LS_MAX,"",ROUND(IF(N78&lt;=OVER3_FROM,INDEX(LS_FEES,SUMPRODUCT(--(LS_EDGES&lt;N78))+1,0+(AM78-1)),INDEX(OVER3_BASE,1,0+(AM78-1))+OVER3_PER4*CEILING((N78-OVER3_FROM)/4,1))*(1+FUEL),4)),""))))</f>
        <v/>
      </c>
      <c r="AR78" s="21" t="str">
        <f aca="false">IF(OR(AM78="",AM78=1),"",IF(OR(N78="",(AM78-1)="",M78=""),"",IF(M78="Small standard",IF(N78&gt;SS_MAX,"",ROUND(INDEX(SS_FEES,SUMPRODUCT(--(SS_EDGES&lt;N78))+1,3+(AM78-1))*(1+FUEL),4)),IF(M78="Large standard",IF(N78&gt;LS_MAX,"",ROUND(IF(N78&lt;=OVER3_FROM,INDEX(LS_FEES,SUMPRODUCT(--(LS_EDGES&lt;N78))+1,3+(AM78-1)),INDEX(OVER3_BASE,1,3+(AM78-1))+OVER3_PER4*CEILING((N78-OVER3_FROM)/4,1))*(1+FUEL),4)),""))))</f>
        <v/>
      </c>
      <c r="AS78" s="21" t="str">
        <f aca="false">IF(OR(AM78="",AM78=1),"",(C78-(IF(AM78=2,BAND_LO,BAND_HI)-0.01))*(1-AN78))</f>
        <v/>
      </c>
      <c r="AT78" s="18" t="str">
        <f aca="false">IF(AI78="","",(AI78&gt;SS_L)+(AJ78&gt;SS_M)+(AK78&gt;SS_S))</f>
        <v/>
      </c>
      <c r="AU78" s="23" t="str">
        <f aca="false">IF(OR(AT78="",AT78&lt;&gt;1),"",MAX(AI78/SS_L,AJ78/SS_M,AK78/SS_S))</f>
        <v/>
      </c>
      <c r="AV78" s="21" t="str">
        <f aca="false">IF(OR(M78&lt;&gt;"Large standard",N78="",N78&gt;SS_MAX),"",IF(OR(N78="",AM78="","Small standard"=""),"",IF("Small standard"="Small standard",IF(N78&gt;SS_MAX,"",ROUND(INDEX(SS_FEES,SUMPRODUCT(--(SS_EDGES&lt;N78))+1,0+AM78)*(1+FUEL),4)),IF("Small standard"="Large standard",IF(N78&gt;LS_MAX,"",ROUND(IF(N78&lt;=OVER3_FROM,INDEX(LS_FEES,SUMPRODUCT(--(LS_EDGES&lt;N78))+1,0+AM78),INDEX(OVER3_BASE,1,0+AM78)+OVER3_PER4*CEILING((N78-OVER3_FROM)/4,1))*(1+FUEL),4)),""))))</f>
        <v/>
      </c>
      <c r="AW78" s="21" t="str">
        <f aca="false">IF(OR(M78&lt;&gt;"Large standard",N78="",N78&gt;SS_MAX),"",IF(OR(N78="",AM78="","Small standard"=""),"",IF("Small standard"="Small standard",IF(N78&gt;SS_MAX,"",ROUND(INDEX(SS_FEES,SUMPRODUCT(--(SS_EDGES&lt;N78))+1,3+AM78)*(1+FUEL),4)),IF("Small standard"="Large standard",IF(N78&gt;LS_MAX,"",ROUND(IF(N78&lt;=OVER3_FROM,INDEX(LS_FEES,SUMPRODUCT(--(LS_EDGES&lt;N78))+1,3+AM78),INDEX(OVER3_BASE,1,3+AM78)+OVER3_PER4*CEILING((N78-OVER3_FROM)/4,1))*(1+FUEL),4)),""))))</f>
        <v/>
      </c>
      <c r="AX78" s="21" t="str">
        <f aca="false">IF(OR(AL78="",AH78=""),"",IF(OR(AH78="",AM78="",M78=""),"",IF(M78="Small standard",IF(AH78&gt;SS_MAX,"",ROUND(INDEX(SS_FEES,SUMPRODUCT(--(SS_EDGES&lt;AH78))+1,0+AM78)*(1+FUEL),4)),IF(M78="Large standard",IF(AH78&gt;LS_MAX,"",ROUND(IF(AH78&lt;=OVER3_FROM,INDEX(LS_FEES,SUMPRODUCT(--(LS_EDGES&lt;AH78))+1,0+AM78),INDEX(OVER3_BASE,1,0+AM78)+OVER3_PER4*CEILING((AH78-OVER3_FROM)/4,1))*(1+FUEL),4)),""))))</f>
        <v/>
      </c>
      <c r="AY78" s="21" t="str">
        <f aca="false">IF(OR(AL78="",AH78=""),"",IF(OR(AH78="",AM78="",M78=""),"",IF(M78="Small standard",IF(AH78&gt;SS_MAX,"",ROUND(INDEX(SS_FEES,SUMPRODUCT(--(SS_EDGES&lt;AH78))+1,3+AM78)*(1+FUEL),4)),IF(M78="Large standard",IF(AH78&gt;LS_MAX,"",ROUND(IF(AH78&lt;=OVER3_FROM,INDEX(LS_FEES,SUMPRODUCT(--(LS_EDGES&lt;AH78))+1,3+AM78),INDEX(OVER3_BASE,1,3+AM78)+OVER3_PER4*CEILING((AH78-OVER3_FROM)/4,1))*(1+FUEL),4)),""))))</f>
        <v/>
      </c>
      <c r="AZ78" s="24" t="str">
        <f aca="false">IF(OR(J78="",J78&lt;1),"",ROUND(IFERROR(INDEX(CAT_SCALE,MATCH(D78,CATS,0)),UC_DEFAULT)*IF(J78&gt;=UC_KNEE,10^(UC_A-UC_B*LOG10(J78)),10^(UC_A-UC_B*LOG10(UC_KNEE))*(UC_KNEE/J78)^UC_HEXP),1))</f>
        <v/>
      </c>
    </row>
    <row r="79" customFormat="false" ht="15" hidden="false" customHeight="false" outlineLevel="0" collapsed="false">
      <c r="A79" s="10"/>
      <c r="B79" s="10"/>
      <c r="C79" s="12"/>
      <c r="D79" s="10"/>
      <c r="E79" s="10"/>
      <c r="F79" s="10"/>
      <c r="G79" s="10"/>
      <c r="H79" s="10"/>
      <c r="I79" s="10"/>
      <c r="J79" s="10"/>
      <c r="K79" s="10"/>
      <c r="L79" s="12"/>
      <c r="M79" s="2" t="str">
        <f aca="false">IF(OR(N79="",AI79=""),"",IF(AND(N79&lt;=SS_MAX,AI79&lt;=SS_L,AJ79&lt;=SS_M,AK79&lt;=SS_S),"Small standard",IF(AND(N79&lt;=LS_MAX,AI79&lt;=LS_L,AJ79&lt;=LS_M,AK79&lt;=LS_S),"Large standard","Oversize")))</f>
        <v/>
      </c>
      <c r="N79" s="16" t="str">
        <f aca="false">IF(AH79="","",IF(AL79="",AH79,MAX(AH79,AL79)))</f>
        <v/>
      </c>
      <c r="O79" s="21" t="str">
        <f aca="false">IF(OR(N79="",AM79="",M79=""),"",IF(M79="Small standard",IF(N79&gt;SS_MAX,"",ROUND(INDEX(SS_FEES,SUMPRODUCT(--(SS_EDGES&lt;N79))+1,0+AM79)*(1+FUEL),4)),IF(M79="Large standard",IF(N79&gt;LS_MAX,"",ROUND(IF(N79&lt;=OVER3_FROM,INDEX(LS_FEES,SUMPRODUCT(--(LS_EDGES&lt;N79))+1,0+AM79),INDEX(OVER3_BASE,1,0+AM79)+OVER3_PER4*CEILING((N79-OVER3_FROM)/4,1))*(1+FUEL),4)),"")))</f>
        <v/>
      </c>
      <c r="P79" s="21" t="str">
        <f aca="false">IF(OR(N79="",AM79="",M79=""),"",IF(M79="Small standard",IF(N79&gt;SS_MAX,"",ROUND(INDEX(SS_FEES,SUMPRODUCT(--(SS_EDGES&lt;N79))+1,3+AM79)*(1+FUEL),4)),IF(M79="Large standard",IF(N79&gt;LS_MAX,"",ROUND(IF(N79&lt;=OVER3_FROM,INDEX(LS_FEES,SUMPRODUCT(--(LS_EDGES&lt;N79))+1,3+AM79),INDEX(OVER3_BASE,1,3+AM79)+OVER3_PER4*CEILING((N79-OVER3_FROM)/4,1))*(1+FUEL),4)),"")))</f>
        <v/>
      </c>
      <c r="Q79" s="20" t="str">
        <f aca="true">IF(OR(L79="",O79=""),"",ROUND(L79-IF(AND(TODAY()&gt;=PEAK_FROM,TODAY()&lt;=PEAK_TO),P79,O79),2))</f>
        <v/>
      </c>
      <c r="R79" s="16" t="str">
        <f aca="false">IF(N79="","",IF(M79="Small standard",IF(SUMPRODUCT(--(SS_EDGES&lt;N79))=0,"",INDEX(SS_EDGES,SUMPRODUCT(--(SS_EDGES&lt;N79)))),IF(M79="Large standard",IF(N79&gt;OVER3_FROM,OVER3_FROM+4*(CEILING((N79-OVER3_FROM)/4,1)-1),IF(SUMPRODUCT(--(LS_EDGES&lt;N79))=0,"",INDEX(LS_EDGES,SUMPRODUCT(--(LS_EDGES&lt;N79))))),"")))</f>
        <v/>
      </c>
      <c r="S79" s="22" t="str">
        <f aca="false">IF(R79="","",ROUND(N79-R79,3))</f>
        <v/>
      </c>
      <c r="T79" s="21" t="str">
        <f aca="false">IF(OR(R79="",O79="",AO79=""),"",IF(S79&gt;MAX_SHAVE,"",IF(ROUND(O79-AO79,4)&lt;MIN_UNIT,"",ROUND(O79-AO79,4))))</f>
        <v/>
      </c>
      <c r="U79" s="21" t="str">
        <f aca="false">IF(OR(AQ79="",O79=""),"",IF(ROUND(ROUND(O79-AQ79,4)-AS79,4)&lt;=MIN_UNIT,"",ROUND(ROUND(O79-AQ79,4)-AS79,4)))</f>
        <v/>
      </c>
      <c r="V79" s="21" t="str">
        <f aca="false">IF(OR(AV79="",O79=""),"",IF(AND(AT79=1,AU79&lt;=MAX_ENV),IF(ROUND(O79-AV79,4)&lt;MIN_UNIT,"",ROUND(O79-AV79,4)),""))</f>
        <v/>
      </c>
      <c r="W79" s="21" t="str">
        <f aca="false">IF(OR(AX79="",O79=""),"",IF(AL79&gt;=AH79*MIN_DIM_RATIO,IF(ROUND(O79-AX79,4)&lt;MIN_UNIT,"",ROUND(O79-AX79,4)),""))</f>
        <v/>
      </c>
      <c r="X79" s="21" t="str">
        <f aca="false">IF(OR(R79="",P79="",AP79=""),"",IF(S79&gt;MAX_SHAVE,"",IF(ROUND(P79-AP79,4)&lt;MIN_UNIT,"",ROUND(P79-AP79,4))))</f>
        <v/>
      </c>
      <c r="Y79" s="21" t="str">
        <f aca="false">IF(OR(AR79="",P79=""),"",IF(ROUND(ROUND(P79-AR79,4)-AS79,4)&lt;=MIN_UNIT,"",ROUND(ROUND(P79-AR79,4)-AS79,4)))</f>
        <v/>
      </c>
      <c r="Z79" s="21" t="str">
        <f aca="false">IF(OR(AW79="",P79=""),"",IF(AND(AT79=1,AU79&lt;=MAX_ENV),IF(ROUND(P79-AW79,4)&lt;MIN_UNIT,"",ROUND(P79-AW79,4)),""))</f>
        <v/>
      </c>
      <c r="AA79" s="21" t="str">
        <f aca="false">IF(OR(AY79="",P79=""),"",IF(AL79&gt;=AH79*MIN_DIM_RATIO,IF(ROUND(P79-AY79,4)&lt;MIN_UNIT,"",ROUND(P79-AY79,4)),""))</f>
        <v/>
      </c>
      <c r="AB79" s="2" t="str">
        <f aca="false">IF(COUNT(T79:W79)=0,"",CHOOSE(MATCH(MAX(T79:W79),T79:W79,0),"Weight","Price","Size tier","Box"))</f>
        <v/>
      </c>
      <c r="AC79" s="24" t="str">
        <f aca="false">IF(K79&lt;&gt;"",K79,AZ79)</f>
        <v/>
      </c>
      <c r="AD79" s="25" t="str">
        <f aca="false">IF(OR(AB79="",AC79=""),"",ROUND(AC79*IF(K79&lt;&gt;"",1,U_LOW)*((12-PEAK_MONTHS)*MAX(T79:W79)+PEAK_MONTHS*N(INDEX(X79:AA79,MATCH(MAX(T79:W79),T79:W79,0)))),0))</f>
        <v/>
      </c>
      <c r="AE79" s="25" t="str">
        <f aca="false">IF(OR(AB79="",AC79=""),"",ROUND(AC79*IF(K79&lt;&gt;"",1,U_HIGH)*((12-PEAK_MONTHS)*MAX(T79:W79)+PEAK_MONTHS*N(INDEX(X79:AA79,MATCH(MAX(T79:W79),T79:W79,0)))),0))</f>
        <v/>
      </c>
      <c r="AF79" s="18" t="str">
        <f aca="false">IF(AD79="","",RANK(AD79,$AD$7:$AD$506))</f>
        <v/>
      </c>
      <c r="AH79" s="16" t="str">
        <f aca="false">IF(E79&lt;&gt;"",E79,IF(F79&lt;&gt;"",ROUND(F79*16,3),""))</f>
        <v/>
      </c>
      <c r="AI79" s="16" t="str">
        <f aca="false">IF(COUNT(G79:I79)&lt;3,"",ROUND(LARGE(G79:I79,1),2))</f>
        <v/>
      </c>
      <c r="AJ79" s="16" t="str">
        <f aca="false">IF(COUNT(G79:I79)&lt;3,"",ROUND(LARGE(G79:I79,2),2))</f>
        <v/>
      </c>
      <c r="AK79" s="16" t="str">
        <f aca="false">IF(COUNT(G79:I79)&lt;3,"",ROUND(SMALL(G79:I79,1),2))</f>
        <v/>
      </c>
      <c r="AL79" s="16" t="str">
        <f aca="false">IF(AI79="","",IF(AI79*AJ79*AK79&lt;DIM_MIN_CUIN,"",ROUND(AI79*AJ79*AK79/DIM_DIV*16,2)))</f>
        <v/>
      </c>
      <c r="AM79" s="18" t="str">
        <f aca="false">IF(C79="","",IF(C79&lt;BAND_LO,1,IF(C79&lt;=BAND_HI,2,3)))</f>
        <v/>
      </c>
      <c r="AN79" s="19" t="str">
        <f aca="false">IF(C79="","",IFERROR(INDEX(CAT_REF,MATCH(D79,CATS,0)),REF_DEFAULT))</f>
        <v/>
      </c>
      <c r="AO79" s="21" t="str">
        <f aca="false">IF(OR(R79="",AM79="",M79=""),"",IF(M79="Small standard",IF(R79&gt;SS_MAX,"",ROUND(INDEX(SS_FEES,SUMPRODUCT(--(SS_EDGES&lt;R79))+1,0+AM79)*(1+FUEL),4)),IF(M79="Large standard",IF(R79&gt;LS_MAX,"",ROUND(IF(R79&lt;=OVER3_FROM,INDEX(LS_FEES,SUMPRODUCT(--(LS_EDGES&lt;R79))+1,0+AM79),INDEX(OVER3_BASE,1,0+AM79)+OVER3_PER4*CEILING((R79-OVER3_FROM)/4,1))*(1+FUEL),4)),"")))</f>
        <v/>
      </c>
      <c r="AP79" s="21" t="str">
        <f aca="false">IF(OR(R79="",AM79="",M79=""),"",IF(M79="Small standard",IF(R79&gt;SS_MAX,"",ROUND(INDEX(SS_FEES,SUMPRODUCT(--(SS_EDGES&lt;R79))+1,3+AM79)*(1+FUEL),4)),IF(M79="Large standard",IF(R79&gt;LS_MAX,"",ROUND(IF(R79&lt;=OVER3_FROM,INDEX(LS_FEES,SUMPRODUCT(--(LS_EDGES&lt;R79))+1,3+AM79),INDEX(OVER3_BASE,1,3+AM79)+OVER3_PER4*CEILING((R79-OVER3_FROM)/4,1))*(1+FUEL),4)),"")))</f>
        <v/>
      </c>
      <c r="AQ79" s="21" t="str">
        <f aca="false">IF(OR(AM79="",AM79=1),"",IF(OR(N79="",(AM79-1)="",M79=""),"",IF(M79="Small standard",IF(N79&gt;SS_MAX,"",ROUND(INDEX(SS_FEES,SUMPRODUCT(--(SS_EDGES&lt;N79))+1,0+(AM79-1))*(1+FUEL),4)),IF(M79="Large standard",IF(N79&gt;LS_MAX,"",ROUND(IF(N79&lt;=OVER3_FROM,INDEX(LS_FEES,SUMPRODUCT(--(LS_EDGES&lt;N79))+1,0+(AM79-1)),INDEX(OVER3_BASE,1,0+(AM79-1))+OVER3_PER4*CEILING((N79-OVER3_FROM)/4,1))*(1+FUEL),4)),""))))</f>
        <v/>
      </c>
      <c r="AR79" s="21" t="str">
        <f aca="false">IF(OR(AM79="",AM79=1),"",IF(OR(N79="",(AM79-1)="",M79=""),"",IF(M79="Small standard",IF(N79&gt;SS_MAX,"",ROUND(INDEX(SS_FEES,SUMPRODUCT(--(SS_EDGES&lt;N79))+1,3+(AM79-1))*(1+FUEL),4)),IF(M79="Large standard",IF(N79&gt;LS_MAX,"",ROUND(IF(N79&lt;=OVER3_FROM,INDEX(LS_FEES,SUMPRODUCT(--(LS_EDGES&lt;N79))+1,3+(AM79-1)),INDEX(OVER3_BASE,1,3+(AM79-1))+OVER3_PER4*CEILING((N79-OVER3_FROM)/4,1))*(1+FUEL),4)),""))))</f>
        <v/>
      </c>
      <c r="AS79" s="21" t="str">
        <f aca="false">IF(OR(AM79="",AM79=1),"",(C79-(IF(AM79=2,BAND_LO,BAND_HI)-0.01))*(1-AN79))</f>
        <v/>
      </c>
      <c r="AT79" s="18" t="str">
        <f aca="false">IF(AI79="","",(AI79&gt;SS_L)+(AJ79&gt;SS_M)+(AK79&gt;SS_S))</f>
        <v/>
      </c>
      <c r="AU79" s="23" t="str">
        <f aca="false">IF(OR(AT79="",AT79&lt;&gt;1),"",MAX(AI79/SS_L,AJ79/SS_M,AK79/SS_S))</f>
        <v/>
      </c>
      <c r="AV79" s="21" t="str">
        <f aca="false">IF(OR(M79&lt;&gt;"Large standard",N79="",N79&gt;SS_MAX),"",IF(OR(N79="",AM79="","Small standard"=""),"",IF("Small standard"="Small standard",IF(N79&gt;SS_MAX,"",ROUND(INDEX(SS_FEES,SUMPRODUCT(--(SS_EDGES&lt;N79))+1,0+AM79)*(1+FUEL),4)),IF("Small standard"="Large standard",IF(N79&gt;LS_MAX,"",ROUND(IF(N79&lt;=OVER3_FROM,INDEX(LS_FEES,SUMPRODUCT(--(LS_EDGES&lt;N79))+1,0+AM79),INDEX(OVER3_BASE,1,0+AM79)+OVER3_PER4*CEILING((N79-OVER3_FROM)/4,1))*(1+FUEL),4)),""))))</f>
        <v/>
      </c>
      <c r="AW79" s="21" t="str">
        <f aca="false">IF(OR(M79&lt;&gt;"Large standard",N79="",N79&gt;SS_MAX),"",IF(OR(N79="",AM79="","Small standard"=""),"",IF("Small standard"="Small standard",IF(N79&gt;SS_MAX,"",ROUND(INDEX(SS_FEES,SUMPRODUCT(--(SS_EDGES&lt;N79))+1,3+AM79)*(1+FUEL),4)),IF("Small standard"="Large standard",IF(N79&gt;LS_MAX,"",ROUND(IF(N79&lt;=OVER3_FROM,INDEX(LS_FEES,SUMPRODUCT(--(LS_EDGES&lt;N79))+1,3+AM79),INDEX(OVER3_BASE,1,3+AM79)+OVER3_PER4*CEILING((N79-OVER3_FROM)/4,1))*(1+FUEL),4)),""))))</f>
        <v/>
      </c>
      <c r="AX79" s="21" t="str">
        <f aca="false">IF(OR(AL79="",AH79=""),"",IF(OR(AH79="",AM79="",M79=""),"",IF(M79="Small standard",IF(AH79&gt;SS_MAX,"",ROUND(INDEX(SS_FEES,SUMPRODUCT(--(SS_EDGES&lt;AH79))+1,0+AM79)*(1+FUEL),4)),IF(M79="Large standard",IF(AH79&gt;LS_MAX,"",ROUND(IF(AH79&lt;=OVER3_FROM,INDEX(LS_FEES,SUMPRODUCT(--(LS_EDGES&lt;AH79))+1,0+AM79),INDEX(OVER3_BASE,1,0+AM79)+OVER3_PER4*CEILING((AH79-OVER3_FROM)/4,1))*(1+FUEL),4)),""))))</f>
        <v/>
      </c>
      <c r="AY79" s="21" t="str">
        <f aca="false">IF(OR(AL79="",AH79=""),"",IF(OR(AH79="",AM79="",M79=""),"",IF(M79="Small standard",IF(AH79&gt;SS_MAX,"",ROUND(INDEX(SS_FEES,SUMPRODUCT(--(SS_EDGES&lt;AH79))+1,3+AM79)*(1+FUEL),4)),IF(M79="Large standard",IF(AH79&gt;LS_MAX,"",ROUND(IF(AH79&lt;=OVER3_FROM,INDEX(LS_FEES,SUMPRODUCT(--(LS_EDGES&lt;AH79))+1,3+AM79),INDEX(OVER3_BASE,1,3+AM79)+OVER3_PER4*CEILING((AH79-OVER3_FROM)/4,1))*(1+FUEL),4)),""))))</f>
        <v/>
      </c>
      <c r="AZ79" s="24" t="str">
        <f aca="false">IF(OR(J79="",J79&lt;1),"",ROUND(IFERROR(INDEX(CAT_SCALE,MATCH(D79,CATS,0)),UC_DEFAULT)*IF(J79&gt;=UC_KNEE,10^(UC_A-UC_B*LOG10(J79)),10^(UC_A-UC_B*LOG10(UC_KNEE))*(UC_KNEE/J79)^UC_HEXP),1))</f>
        <v/>
      </c>
    </row>
    <row r="80" customFormat="false" ht="15" hidden="false" customHeight="false" outlineLevel="0" collapsed="false">
      <c r="A80" s="10"/>
      <c r="B80" s="10"/>
      <c r="C80" s="12"/>
      <c r="D80" s="10"/>
      <c r="E80" s="10"/>
      <c r="F80" s="10"/>
      <c r="G80" s="10"/>
      <c r="H80" s="10"/>
      <c r="I80" s="10"/>
      <c r="J80" s="10"/>
      <c r="K80" s="10"/>
      <c r="L80" s="12"/>
      <c r="M80" s="2" t="str">
        <f aca="false">IF(OR(N80="",AI80=""),"",IF(AND(N80&lt;=SS_MAX,AI80&lt;=SS_L,AJ80&lt;=SS_M,AK80&lt;=SS_S),"Small standard",IF(AND(N80&lt;=LS_MAX,AI80&lt;=LS_L,AJ80&lt;=LS_M,AK80&lt;=LS_S),"Large standard","Oversize")))</f>
        <v/>
      </c>
      <c r="N80" s="16" t="str">
        <f aca="false">IF(AH80="","",IF(AL80="",AH80,MAX(AH80,AL80)))</f>
        <v/>
      </c>
      <c r="O80" s="21" t="str">
        <f aca="false">IF(OR(N80="",AM80="",M80=""),"",IF(M80="Small standard",IF(N80&gt;SS_MAX,"",ROUND(INDEX(SS_FEES,SUMPRODUCT(--(SS_EDGES&lt;N80))+1,0+AM80)*(1+FUEL),4)),IF(M80="Large standard",IF(N80&gt;LS_MAX,"",ROUND(IF(N80&lt;=OVER3_FROM,INDEX(LS_FEES,SUMPRODUCT(--(LS_EDGES&lt;N80))+1,0+AM80),INDEX(OVER3_BASE,1,0+AM80)+OVER3_PER4*CEILING((N80-OVER3_FROM)/4,1))*(1+FUEL),4)),"")))</f>
        <v/>
      </c>
      <c r="P80" s="21" t="str">
        <f aca="false">IF(OR(N80="",AM80="",M80=""),"",IF(M80="Small standard",IF(N80&gt;SS_MAX,"",ROUND(INDEX(SS_FEES,SUMPRODUCT(--(SS_EDGES&lt;N80))+1,3+AM80)*(1+FUEL),4)),IF(M80="Large standard",IF(N80&gt;LS_MAX,"",ROUND(IF(N80&lt;=OVER3_FROM,INDEX(LS_FEES,SUMPRODUCT(--(LS_EDGES&lt;N80))+1,3+AM80),INDEX(OVER3_BASE,1,3+AM80)+OVER3_PER4*CEILING((N80-OVER3_FROM)/4,1))*(1+FUEL),4)),"")))</f>
        <v/>
      </c>
      <c r="Q80" s="20" t="str">
        <f aca="true">IF(OR(L80="",O80=""),"",ROUND(L80-IF(AND(TODAY()&gt;=PEAK_FROM,TODAY()&lt;=PEAK_TO),P80,O80),2))</f>
        <v/>
      </c>
      <c r="R80" s="16" t="str">
        <f aca="false">IF(N80="","",IF(M80="Small standard",IF(SUMPRODUCT(--(SS_EDGES&lt;N80))=0,"",INDEX(SS_EDGES,SUMPRODUCT(--(SS_EDGES&lt;N80)))),IF(M80="Large standard",IF(N80&gt;OVER3_FROM,OVER3_FROM+4*(CEILING((N80-OVER3_FROM)/4,1)-1),IF(SUMPRODUCT(--(LS_EDGES&lt;N80))=0,"",INDEX(LS_EDGES,SUMPRODUCT(--(LS_EDGES&lt;N80))))),"")))</f>
        <v/>
      </c>
      <c r="S80" s="22" t="str">
        <f aca="false">IF(R80="","",ROUND(N80-R80,3))</f>
        <v/>
      </c>
      <c r="T80" s="21" t="str">
        <f aca="false">IF(OR(R80="",O80="",AO80=""),"",IF(S80&gt;MAX_SHAVE,"",IF(ROUND(O80-AO80,4)&lt;MIN_UNIT,"",ROUND(O80-AO80,4))))</f>
        <v/>
      </c>
      <c r="U80" s="21" t="str">
        <f aca="false">IF(OR(AQ80="",O80=""),"",IF(ROUND(ROUND(O80-AQ80,4)-AS80,4)&lt;=MIN_UNIT,"",ROUND(ROUND(O80-AQ80,4)-AS80,4)))</f>
        <v/>
      </c>
      <c r="V80" s="21" t="str">
        <f aca="false">IF(OR(AV80="",O80=""),"",IF(AND(AT80=1,AU80&lt;=MAX_ENV),IF(ROUND(O80-AV80,4)&lt;MIN_UNIT,"",ROUND(O80-AV80,4)),""))</f>
        <v/>
      </c>
      <c r="W80" s="21" t="str">
        <f aca="false">IF(OR(AX80="",O80=""),"",IF(AL80&gt;=AH80*MIN_DIM_RATIO,IF(ROUND(O80-AX80,4)&lt;MIN_UNIT,"",ROUND(O80-AX80,4)),""))</f>
        <v/>
      </c>
      <c r="X80" s="21" t="str">
        <f aca="false">IF(OR(R80="",P80="",AP80=""),"",IF(S80&gt;MAX_SHAVE,"",IF(ROUND(P80-AP80,4)&lt;MIN_UNIT,"",ROUND(P80-AP80,4))))</f>
        <v/>
      </c>
      <c r="Y80" s="21" t="str">
        <f aca="false">IF(OR(AR80="",P80=""),"",IF(ROUND(ROUND(P80-AR80,4)-AS80,4)&lt;=MIN_UNIT,"",ROUND(ROUND(P80-AR80,4)-AS80,4)))</f>
        <v/>
      </c>
      <c r="Z80" s="21" t="str">
        <f aca="false">IF(OR(AW80="",P80=""),"",IF(AND(AT80=1,AU80&lt;=MAX_ENV),IF(ROUND(P80-AW80,4)&lt;MIN_UNIT,"",ROUND(P80-AW80,4)),""))</f>
        <v/>
      </c>
      <c r="AA80" s="21" t="str">
        <f aca="false">IF(OR(AY80="",P80=""),"",IF(AL80&gt;=AH80*MIN_DIM_RATIO,IF(ROUND(P80-AY80,4)&lt;MIN_UNIT,"",ROUND(P80-AY80,4)),""))</f>
        <v/>
      </c>
      <c r="AB80" s="2" t="str">
        <f aca="false">IF(COUNT(T80:W80)=0,"",CHOOSE(MATCH(MAX(T80:W80),T80:W80,0),"Weight","Price","Size tier","Box"))</f>
        <v/>
      </c>
      <c r="AC80" s="24" t="str">
        <f aca="false">IF(K80&lt;&gt;"",K80,AZ80)</f>
        <v/>
      </c>
      <c r="AD80" s="25" t="str">
        <f aca="false">IF(OR(AB80="",AC80=""),"",ROUND(AC80*IF(K80&lt;&gt;"",1,U_LOW)*((12-PEAK_MONTHS)*MAX(T80:W80)+PEAK_MONTHS*N(INDEX(X80:AA80,MATCH(MAX(T80:W80),T80:W80,0)))),0))</f>
        <v/>
      </c>
      <c r="AE80" s="25" t="str">
        <f aca="false">IF(OR(AB80="",AC80=""),"",ROUND(AC80*IF(K80&lt;&gt;"",1,U_HIGH)*((12-PEAK_MONTHS)*MAX(T80:W80)+PEAK_MONTHS*N(INDEX(X80:AA80,MATCH(MAX(T80:W80),T80:W80,0)))),0))</f>
        <v/>
      </c>
      <c r="AF80" s="18" t="str">
        <f aca="false">IF(AD80="","",RANK(AD80,$AD$7:$AD$506))</f>
        <v/>
      </c>
      <c r="AH80" s="16" t="str">
        <f aca="false">IF(E80&lt;&gt;"",E80,IF(F80&lt;&gt;"",ROUND(F80*16,3),""))</f>
        <v/>
      </c>
      <c r="AI80" s="16" t="str">
        <f aca="false">IF(COUNT(G80:I80)&lt;3,"",ROUND(LARGE(G80:I80,1),2))</f>
        <v/>
      </c>
      <c r="AJ80" s="16" t="str">
        <f aca="false">IF(COUNT(G80:I80)&lt;3,"",ROUND(LARGE(G80:I80,2),2))</f>
        <v/>
      </c>
      <c r="AK80" s="16" t="str">
        <f aca="false">IF(COUNT(G80:I80)&lt;3,"",ROUND(SMALL(G80:I80,1),2))</f>
        <v/>
      </c>
      <c r="AL80" s="16" t="str">
        <f aca="false">IF(AI80="","",IF(AI80*AJ80*AK80&lt;DIM_MIN_CUIN,"",ROUND(AI80*AJ80*AK80/DIM_DIV*16,2)))</f>
        <v/>
      </c>
      <c r="AM80" s="18" t="str">
        <f aca="false">IF(C80="","",IF(C80&lt;BAND_LO,1,IF(C80&lt;=BAND_HI,2,3)))</f>
        <v/>
      </c>
      <c r="AN80" s="19" t="str">
        <f aca="false">IF(C80="","",IFERROR(INDEX(CAT_REF,MATCH(D80,CATS,0)),REF_DEFAULT))</f>
        <v/>
      </c>
      <c r="AO80" s="21" t="str">
        <f aca="false">IF(OR(R80="",AM80="",M80=""),"",IF(M80="Small standard",IF(R80&gt;SS_MAX,"",ROUND(INDEX(SS_FEES,SUMPRODUCT(--(SS_EDGES&lt;R80))+1,0+AM80)*(1+FUEL),4)),IF(M80="Large standard",IF(R80&gt;LS_MAX,"",ROUND(IF(R80&lt;=OVER3_FROM,INDEX(LS_FEES,SUMPRODUCT(--(LS_EDGES&lt;R80))+1,0+AM80),INDEX(OVER3_BASE,1,0+AM80)+OVER3_PER4*CEILING((R80-OVER3_FROM)/4,1))*(1+FUEL),4)),"")))</f>
        <v/>
      </c>
      <c r="AP80" s="21" t="str">
        <f aca="false">IF(OR(R80="",AM80="",M80=""),"",IF(M80="Small standard",IF(R80&gt;SS_MAX,"",ROUND(INDEX(SS_FEES,SUMPRODUCT(--(SS_EDGES&lt;R80))+1,3+AM80)*(1+FUEL),4)),IF(M80="Large standard",IF(R80&gt;LS_MAX,"",ROUND(IF(R80&lt;=OVER3_FROM,INDEX(LS_FEES,SUMPRODUCT(--(LS_EDGES&lt;R80))+1,3+AM80),INDEX(OVER3_BASE,1,3+AM80)+OVER3_PER4*CEILING((R80-OVER3_FROM)/4,1))*(1+FUEL),4)),"")))</f>
        <v/>
      </c>
      <c r="AQ80" s="21" t="str">
        <f aca="false">IF(OR(AM80="",AM80=1),"",IF(OR(N80="",(AM80-1)="",M80=""),"",IF(M80="Small standard",IF(N80&gt;SS_MAX,"",ROUND(INDEX(SS_FEES,SUMPRODUCT(--(SS_EDGES&lt;N80))+1,0+(AM80-1))*(1+FUEL),4)),IF(M80="Large standard",IF(N80&gt;LS_MAX,"",ROUND(IF(N80&lt;=OVER3_FROM,INDEX(LS_FEES,SUMPRODUCT(--(LS_EDGES&lt;N80))+1,0+(AM80-1)),INDEX(OVER3_BASE,1,0+(AM80-1))+OVER3_PER4*CEILING((N80-OVER3_FROM)/4,1))*(1+FUEL),4)),""))))</f>
        <v/>
      </c>
      <c r="AR80" s="21" t="str">
        <f aca="false">IF(OR(AM80="",AM80=1),"",IF(OR(N80="",(AM80-1)="",M80=""),"",IF(M80="Small standard",IF(N80&gt;SS_MAX,"",ROUND(INDEX(SS_FEES,SUMPRODUCT(--(SS_EDGES&lt;N80))+1,3+(AM80-1))*(1+FUEL),4)),IF(M80="Large standard",IF(N80&gt;LS_MAX,"",ROUND(IF(N80&lt;=OVER3_FROM,INDEX(LS_FEES,SUMPRODUCT(--(LS_EDGES&lt;N80))+1,3+(AM80-1)),INDEX(OVER3_BASE,1,3+(AM80-1))+OVER3_PER4*CEILING((N80-OVER3_FROM)/4,1))*(1+FUEL),4)),""))))</f>
        <v/>
      </c>
      <c r="AS80" s="21" t="str">
        <f aca="false">IF(OR(AM80="",AM80=1),"",(C80-(IF(AM80=2,BAND_LO,BAND_HI)-0.01))*(1-AN80))</f>
        <v/>
      </c>
      <c r="AT80" s="18" t="str">
        <f aca="false">IF(AI80="","",(AI80&gt;SS_L)+(AJ80&gt;SS_M)+(AK80&gt;SS_S))</f>
        <v/>
      </c>
      <c r="AU80" s="23" t="str">
        <f aca="false">IF(OR(AT80="",AT80&lt;&gt;1),"",MAX(AI80/SS_L,AJ80/SS_M,AK80/SS_S))</f>
        <v/>
      </c>
      <c r="AV80" s="21" t="str">
        <f aca="false">IF(OR(M80&lt;&gt;"Large standard",N80="",N80&gt;SS_MAX),"",IF(OR(N80="",AM80="","Small standard"=""),"",IF("Small standard"="Small standard",IF(N80&gt;SS_MAX,"",ROUND(INDEX(SS_FEES,SUMPRODUCT(--(SS_EDGES&lt;N80))+1,0+AM80)*(1+FUEL),4)),IF("Small standard"="Large standard",IF(N80&gt;LS_MAX,"",ROUND(IF(N80&lt;=OVER3_FROM,INDEX(LS_FEES,SUMPRODUCT(--(LS_EDGES&lt;N80))+1,0+AM80),INDEX(OVER3_BASE,1,0+AM80)+OVER3_PER4*CEILING((N80-OVER3_FROM)/4,1))*(1+FUEL),4)),""))))</f>
        <v/>
      </c>
      <c r="AW80" s="21" t="str">
        <f aca="false">IF(OR(M80&lt;&gt;"Large standard",N80="",N80&gt;SS_MAX),"",IF(OR(N80="",AM80="","Small standard"=""),"",IF("Small standard"="Small standard",IF(N80&gt;SS_MAX,"",ROUND(INDEX(SS_FEES,SUMPRODUCT(--(SS_EDGES&lt;N80))+1,3+AM80)*(1+FUEL),4)),IF("Small standard"="Large standard",IF(N80&gt;LS_MAX,"",ROUND(IF(N80&lt;=OVER3_FROM,INDEX(LS_FEES,SUMPRODUCT(--(LS_EDGES&lt;N80))+1,3+AM80),INDEX(OVER3_BASE,1,3+AM80)+OVER3_PER4*CEILING((N80-OVER3_FROM)/4,1))*(1+FUEL),4)),""))))</f>
        <v/>
      </c>
      <c r="AX80" s="21" t="str">
        <f aca="false">IF(OR(AL80="",AH80=""),"",IF(OR(AH80="",AM80="",M80=""),"",IF(M80="Small standard",IF(AH80&gt;SS_MAX,"",ROUND(INDEX(SS_FEES,SUMPRODUCT(--(SS_EDGES&lt;AH80))+1,0+AM80)*(1+FUEL),4)),IF(M80="Large standard",IF(AH80&gt;LS_MAX,"",ROUND(IF(AH80&lt;=OVER3_FROM,INDEX(LS_FEES,SUMPRODUCT(--(LS_EDGES&lt;AH80))+1,0+AM80),INDEX(OVER3_BASE,1,0+AM80)+OVER3_PER4*CEILING((AH80-OVER3_FROM)/4,1))*(1+FUEL),4)),""))))</f>
        <v/>
      </c>
      <c r="AY80" s="21" t="str">
        <f aca="false">IF(OR(AL80="",AH80=""),"",IF(OR(AH80="",AM80="",M80=""),"",IF(M80="Small standard",IF(AH80&gt;SS_MAX,"",ROUND(INDEX(SS_FEES,SUMPRODUCT(--(SS_EDGES&lt;AH80))+1,3+AM80)*(1+FUEL),4)),IF(M80="Large standard",IF(AH80&gt;LS_MAX,"",ROUND(IF(AH80&lt;=OVER3_FROM,INDEX(LS_FEES,SUMPRODUCT(--(LS_EDGES&lt;AH80))+1,3+AM80),INDEX(OVER3_BASE,1,3+AM80)+OVER3_PER4*CEILING((AH80-OVER3_FROM)/4,1))*(1+FUEL),4)),""))))</f>
        <v/>
      </c>
      <c r="AZ80" s="24" t="str">
        <f aca="false">IF(OR(J80="",J80&lt;1),"",ROUND(IFERROR(INDEX(CAT_SCALE,MATCH(D80,CATS,0)),UC_DEFAULT)*IF(J80&gt;=UC_KNEE,10^(UC_A-UC_B*LOG10(J80)),10^(UC_A-UC_B*LOG10(UC_KNEE))*(UC_KNEE/J80)^UC_HEXP),1))</f>
        <v/>
      </c>
    </row>
    <row r="81" customFormat="false" ht="15" hidden="false" customHeight="false" outlineLevel="0" collapsed="false">
      <c r="A81" s="10"/>
      <c r="B81" s="10"/>
      <c r="C81" s="12"/>
      <c r="D81" s="10"/>
      <c r="E81" s="10"/>
      <c r="F81" s="10"/>
      <c r="G81" s="10"/>
      <c r="H81" s="10"/>
      <c r="I81" s="10"/>
      <c r="J81" s="10"/>
      <c r="K81" s="10"/>
      <c r="L81" s="12"/>
      <c r="M81" s="2" t="str">
        <f aca="false">IF(OR(N81="",AI81=""),"",IF(AND(N81&lt;=SS_MAX,AI81&lt;=SS_L,AJ81&lt;=SS_M,AK81&lt;=SS_S),"Small standard",IF(AND(N81&lt;=LS_MAX,AI81&lt;=LS_L,AJ81&lt;=LS_M,AK81&lt;=LS_S),"Large standard","Oversize")))</f>
        <v/>
      </c>
      <c r="N81" s="16" t="str">
        <f aca="false">IF(AH81="","",IF(AL81="",AH81,MAX(AH81,AL81)))</f>
        <v/>
      </c>
      <c r="O81" s="21" t="str">
        <f aca="false">IF(OR(N81="",AM81="",M81=""),"",IF(M81="Small standard",IF(N81&gt;SS_MAX,"",ROUND(INDEX(SS_FEES,SUMPRODUCT(--(SS_EDGES&lt;N81))+1,0+AM81)*(1+FUEL),4)),IF(M81="Large standard",IF(N81&gt;LS_MAX,"",ROUND(IF(N81&lt;=OVER3_FROM,INDEX(LS_FEES,SUMPRODUCT(--(LS_EDGES&lt;N81))+1,0+AM81),INDEX(OVER3_BASE,1,0+AM81)+OVER3_PER4*CEILING((N81-OVER3_FROM)/4,1))*(1+FUEL),4)),"")))</f>
        <v/>
      </c>
      <c r="P81" s="21" t="str">
        <f aca="false">IF(OR(N81="",AM81="",M81=""),"",IF(M81="Small standard",IF(N81&gt;SS_MAX,"",ROUND(INDEX(SS_FEES,SUMPRODUCT(--(SS_EDGES&lt;N81))+1,3+AM81)*(1+FUEL),4)),IF(M81="Large standard",IF(N81&gt;LS_MAX,"",ROUND(IF(N81&lt;=OVER3_FROM,INDEX(LS_FEES,SUMPRODUCT(--(LS_EDGES&lt;N81))+1,3+AM81),INDEX(OVER3_BASE,1,3+AM81)+OVER3_PER4*CEILING((N81-OVER3_FROM)/4,1))*(1+FUEL),4)),"")))</f>
        <v/>
      </c>
      <c r="Q81" s="20" t="str">
        <f aca="true">IF(OR(L81="",O81=""),"",ROUND(L81-IF(AND(TODAY()&gt;=PEAK_FROM,TODAY()&lt;=PEAK_TO),P81,O81),2))</f>
        <v/>
      </c>
      <c r="R81" s="16" t="str">
        <f aca="false">IF(N81="","",IF(M81="Small standard",IF(SUMPRODUCT(--(SS_EDGES&lt;N81))=0,"",INDEX(SS_EDGES,SUMPRODUCT(--(SS_EDGES&lt;N81)))),IF(M81="Large standard",IF(N81&gt;OVER3_FROM,OVER3_FROM+4*(CEILING((N81-OVER3_FROM)/4,1)-1),IF(SUMPRODUCT(--(LS_EDGES&lt;N81))=0,"",INDEX(LS_EDGES,SUMPRODUCT(--(LS_EDGES&lt;N81))))),"")))</f>
        <v/>
      </c>
      <c r="S81" s="22" t="str">
        <f aca="false">IF(R81="","",ROUND(N81-R81,3))</f>
        <v/>
      </c>
      <c r="T81" s="21" t="str">
        <f aca="false">IF(OR(R81="",O81="",AO81=""),"",IF(S81&gt;MAX_SHAVE,"",IF(ROUND(O81-AO81,4)&lt;MIN_UNIT,"",ROUND(O81-AO81,4))))</f>
        <v/>
      </c>
      <c r="U81" s="21" t="str">
        <f aca="false">IF(OR(AQ81="",O81=""),"",IF(ROUND(ROUND(O81-AQ81,4)-AS81,4)&lt;=MIN_UNIT,"",ROUND(ROUND(O81-AQ81,4)-AS81,4)))</f>
        <v/>
      </c>
      <c r="V81" s="21" t="str">
        <f aca="false">IF(OR(AV81="",O81=""),"",IF(AND(AT81=1,AU81&lt;=MAX_ENV),IF(ROUND(O81-AV81,4)&lt;MIN_UNIT,"",ROUND(O81-AV81,4)),""))</f>
        <v/>
      </c>
      <c r="W81" s="21" t="str">
        <f aca="false">IF(OR(AX81="",O81=""),"",IF(AL81&gt;=AH81*MIN_DIM_RATIO,IF(ROUND(O81-AX81,4)&lt;MIN_UNIT,"",ROUND(O81-AX81,4)),""))</f>
        <v/>
      </c>
      <c r="X81" s="21" t="str">
        <f aca="false">IF(OR(R81="",P81="",AP81=""),"",IF(S81&gt;MAX_SHAVE,"",IF(ROUND(P81-AP81,4)&lt;MIN_UNIT,"",ROUND(P81-AP81,4))))</f>
        <v/>
      </c>
      <c r="Y81" s="21" t="str">
        <f aca="false">IF(OR(AR81="",P81=""),"",IF(ROUND(ROUND(P81-AR81,4)-AS81,4)&lt;=MIN_UNIT,"",ROUND(ROUND(P81-AR81,4)-AS81,4)))</f>
        <v/>
      </c>
      <c r="Z81" s="21" t="str">
        <f aca="false">IF(OR(AW81="",P81=""),"",IF(AND(AT81=1,AU81&lt;=MAX_ENV),IF(ROUND(P81-AW81,4)&lt;MIN_UNIT,"",ROUND(P81-AW81,4)),""))</f>
        <v/>
      </c>
      <c r="AA81" s="21" t="str">
        <f aca="false">IF(OR(AY81="",P81=""),"",IF(AL81&gt;=AH81*MIN_DIM_RATIO,IF(ROUND(P81-AY81,4)&lt;MIN_UNIT,"",ROUND(P81-AY81,4)),""))</f>
        <v/>
      </c>
      <c r="AB81" s="2" t="str">
        <f aca="false">IF(COUNT(T81:W81)=0,"",CHOOSE(MATCH(MAX(T81:W81),T81:W81,0),"Weight","Price","Size tier","Box"))</f>
        <v/>
      </c>
      <c r="AC81" s="24" t="str">
        <f aca="false">IF(K81&lt;&gt;"",K81,AZ81)</f>
        <v/>
      </c>
      <c r="AD81" s="25" t="str">
        <f aca="false">IF(OR(AB81="",AC81=""),"",ROUND(AC81*IF(K81&lt;&gt;"",1,U_LOW)*((12-PEAK_MONTHS)*MAX(T81:W81)+PEAK_MONTHS*N(INDEX(X81:AA81,MATCH(MAX(T81:W81),T81:W81,0)))),0))</f>
        <v/>
      </c>
      <c r="AE81" s="25" t="str">
        <f aca="false">IF(OR(AB81="",AC81=""),"",ROUND(AC81*IF(K81&lt;&gt;"",1,U_HIGH)*((12-PEAK_MONTHS)*MAX(T81:W81)+PEAK_MONTHS*N(INDEX(X81:AA81,MATCH(MAX(T81:W81),T81:W81,0)))),0))</f>
        <v/>
      </c>
      <c r="AF81" s="18" t="str">
        <f aca="false">IF(AD81="","",RANK(AD81,$AD$7:$AD$506))</f>
        <v/>
      </c>
      <c r="AH81" s="16" t="str">
        <f aca="false">IF(E81&lt;&gt;"",E81,IF(F81&lt;&gt;"",ROUND(F81*16,3),""))</f>
        <v/>
      </c>
      <c r="AI81" s="16" t="str">
        <f aca="false">IF(COUNT(G81:I81)&lt;3,"",ROUND(LARGE(G81:I81,1),2))</f>
        <v/>
      </c>
      <c r="AJ81" s="16" t="str">
        <f aca="false">IF(COUNT(G81:I81)&lt;3,"",ROUND(LARGE(G81:I81,2),2))</f>
        <v/>
      </c>
      <c r="AK81" s="16" t="str">
        <f aca="false">IF(COUNT(G81:I81)&lt;3,"",ROUND(SMALL(G81:I81,1),2))</f>
        <v/>
      </c>
      <c r="AL81" s="16" t="str">
        <f aca="false">IF(AI81="","",IF(AI81*AJ81*AK81&lt;DIM_MIN_CUIN,"",ROUND(AI81*AJ81*AK81/DIM_DIV*16,2)))</f>
        <v/>
      </c>
      <c r="AM81" s="18" t="str">
        <f aca="false">IF(C81="","",IF(C81&lt;BAND_LO,1,IF(C81&lt;=BAND_HI,2,3)))</f>
        <v/>
      </c>
      <c r="AN81" s="19" t="str">
        <f aca="false">IF(C81="","",IFERROR(INDEX(CAT_REF,MATCH(D81,CATS,0)),REF_DEFAULT))</f>
        <v/>
      </c>
      <c r="AO81" s="21" t="str">
        <f aca="false">IF(OR(R81="",AM81="",M81=""),"",IF(M81="Small standard",IF(R81&gt;SS_MAX,"",ROUND(INDEX(SS_FEES,SUMPRODUCT(--(SS_EDGES&lt;R81))+1,0+AM81)*(1+FUEL),4)),IF(M81="Large standard",IF(R81&gt;LS_MAX,"",ROUND(IF(R81&lt;=OVER3_FROM,INDEX(LS_FEES,SUMPRODUCT(--(LS_EDGES&lt;R81))+1,0+AM81),INDEX(OVER3_BASE,1,0+AM81)+OVER3_PER4*CEILING((R81-OVER3_FROM)/4,1))*(1+FUEL),4)),"")))</f>
        <v/>
      </c>
      <c r="AP81" s="21" t="str">
        <f aca="false">IF(OR(R81="",AM81="",M81=""),"",IF(M81="Small standard",IF(R81&gt;SS_MAX,"",ROUND(INDEX(SS_FEES,SUMPRODUCT(--(SS_EDGES&lt;R81))+1,3+AM81)*(1+FUEL),4)),IF(M81="Large standard",IF(R81&gt;LS_MAX,"",ROUND(IF(R81&lt;=OVER3_FROM,INDEX(LS_FEES,SUMPRODUCT(--(LS_EDGES&lt;R81))+1,3+AM81),INDEX(OVER3_BASE,1,3+AM81)+OVER3_PER4*CEILING((R81-OVER3_FROM)/4,1))*(1+FUEL),4)),"")))</f>
        <v/>
      </c>
      <c r="AQ81" s="21" t="str">
        <f aca="false">IF(OR(AM81="",AM81=1),"",IF(OR(N81="",(AM81-1)="",M81=""),"",IF(M81="Small standard",IF(N81&gt;SS_MAX,"",ROUND(INDEX(SS_FEES,SUMPRODUCT(--(SS_EDGES&lt;N81))+1,0+(AM81-1))*(1+FUEL),4)),IF(M81="Large standard",IF(N81&gt;LS_MAX,"",ROUND(IF(N81&lt;=OVER3_FROM,INDEX(LS_FEES,SUMPRODUCT(--(LS_EDGES&lt;N81))+1,0+(AM81-1)),INDEX(OVER3_BASE,1,0+(AM81-1))+OVER3_PER4*CEILING((N81-OVER3_FROM)/4,1))*(1+FUEL),4)),""))))</f>
        <v/>
      </c>
      <c r="AR81" s="21" t="str">
        <f aca="false">IF(OR(AM81="",AM81=1),"",IF(OR(N81="",(AM81-1)="",M81=""),"",IF(M81="Small standard",IF(N81&gt;SS_MAX,"",ROUND(INDEX(SS_FEES,SUMPRODUCT(--(SS_EDGES&lt;N81))+1,3+(AM81-1))*(1+FUEL),4)),IF(M81="Large standard",IF(N81&gt;LS_MAX,"",ROUND(IF(N81&lt;=OVER3_FROM,INDEX(LS_FEES,SUMPRODUCT(--(LS_EDGES&lt;N81))+1,3+(AM81-1)),INDEX(OVER3_BASE,1,3+(AM81-1))+OVER3_PER4*CEILING((N81-OVER3_FROM)/4,1))*(1+FUEL),4)),""))))</f>
        <v/>
      </c>
      <c r="AS81" s="21" t="str">
        <f aca="false">IF(OR(AM81="",AM81=1),"",(C81-(IF(AM81=2,BAND_LO,BAND_HI)-0.01))*(1-AN81))</f>
        <v/>
      </c>
      <c r="AT81" s="18" t="str">
        <f aca="false">IF(AI81="","",(AI81&gt;SS_L)+(AJ81&gt;SS_M)+(AK81&gt;SS_S))</f>
        <v/>
      </c>
      <c r="AU81" s="23" t="str">
        <f aca="false">IF(OR(AT81="",AT81&lt;&gt;1),"",MAX(AI81/SS_L,AJ81/SS_M,AK81/SS_S))</f>
        <v/>
      </c>
      <c r="AV81" s="21" t="str">
        <f aca="false">IF(OR(M81&lt;&gt;"Large standard",N81="",N81&gt;SS_MAX),"",IF(OR(N81="",AM81="","Small standard"=""),"",IF("Small standard"="Small standard",IF(N81&gt;SS_MAX,"",ROUND(INDEX(SS_FEES,SUMPRODUCT(--(SS_EDGES&lt;N81))+1,0+AM81)*(1+FUEL),4)),IF("Small standard"="Large standard",IF(N81&gt;LS_MAX,"",ROUND(IF(N81&lt;=OVER3_FROM,INDEX(LS_FEES,SUMPRODUCT(--(LS_EDGES&lt;N81))+1,0+AM81),INDEX(OVER3_BASE,1,0+AM81)+OVER3_PER4*CEILING((N81-OVER3_FROM)/4,1))*(1+FUEL),4)),""))))</f>
        <v/>
      </c>
      <c r="AW81" s="21" t="str">
        <f aca="false">IF(OR(M81&lt;&gt;"Large standard",N81="",N81&gt;SS_MAX),"",IF(OR(N81="",AM81="","Small standard"=""),"",IF("Small standard"="Small standard",IF(N81&gt;SS_MAX,"",ROUND(INDEX(SS_FEES,SUMPRODUCT(--(SS_EDGES&lt;N81))+1,3+AM81)*(1+FUEL),4)),IF("Small standard"="Large standard",IF(N81&gt;LS_MAX,"",ROUND(IF(N81&lt;=OVER3_FROM,INDEX(LS_FEES,SUMPRODUCT(--(LS_EDGES&lt;N81))+1,3+AM81),INDEX(OVER3_BASE,1,3+AM81)+OVER3_PER4*CEILING((N81-OVER3_FROM)/4,1))*(1+FUEL),4)),""))))</f>
        <v/>
      </c>
      <c r="AX81" s="21" t="str">
        <f aca="false">IF(OR(AL81="",AH81=""),"",IF(OR(AH81="",AM81="",M81=""),"",IF(M81="Small standard",IF(AH81&gt;SS_MAX,"",ROUND(INDEX(SS_FEES,SUMPRODUCT(--(SS_EDGES&lt;AH81))+1,0+AM81)*(1+FUEL),4)),IF(M81="Large standard",IF(AH81&gt;LS_MAX,"",ROUND(IF(AH81&lt;=OVER3_FROM,INDEX(LS_FEES,SUMPRODUCT(--(LS_EDGES&lt;AH81))+1,0+AM81),INDEX(OVER3_BASE,1,0+AM81)+OVER3_PER4*CEILING((AH81-OVER3_FROM)/4,1))*(1+FUEL),4)),""))))</f>
        <v/>
      </c>
      <c r="AY81" s="21" t="str">
        <f aca="false">IF(OR(AL81="",AH81=""),"",IF(OR(AH81="",AM81="",M81=""),"",IF(M81="Small standard",IF(AH81&gt;SS_MAX,"",ROUND(INDEX(SS_FEES,SUMPRODUCT(--(SS_EDGES&lt;AH81))+1,3+AM81)*(1+FUEL),4)),IF(M81="Large standard",IF(AH81&gt;LS_MAX,"",ROUND(IF(AH81&lt;=OVER3_FROM,INDEX(LS_FEES,SUMPRODUCT(--(LS_EDGES&lt;AH81))+1,3+AM81),INDEX(OVER3_BASE,1,3+AM81)+OVER3_PER4*CEILING((AH81-OVER3_FROM)/4,1))*(1+FUEL),4)),""))))</f>
        <v/>
      </c>
      <c r="AZ81" s="24" t="str">
        <f aca="false">IF(OR(J81="",J81&lt;1),"",ROUND(IFERROR(INDEX(CAT_SCALE,MATCH(D81,CATS,0)),UC_DEFAULT)*IF(J81&gt;=UC_KNEE,10^(UC_A-UC_B*LOG10(J81)),10^(UC_A-UC_B*LOG10(UC_KNEE))*(UC_KNEE/J81)^UC_HEXP),1))</f>
        <v/>
      </c>
    </row>
    <row r="82" customFormat="false" ht="15" hidden="false" customHeight="false" outlineLevel="0" collapsed="false">
      <c r="A82" s="10"/>
      <c r="B82" s="10"/>
      <c r="C82" s="12"/>
      <c r="D82" s="10"/>
      <c r="E82" s="10"/>
      <c r="F82" s="10"/>
      <c r="G82" s="10"/>
      <c r="H82" s="10"/>
      <c r="I82" s="10"/>
      <c r="J82" s="10"/>
      <c r="K82" s="10"/>
      <c r="L82" s="12"/>
      <c r="M82" s="2" t="str">
        <f aca="false">IF(OR(N82="",AI82=""),"",IF(AND(N82&lt;=SS_MAX,AI82&lt;=SS_L,AJ82&lt;=SS_M,AK82&lt;=SS_S),"Small standard",IF(AND(N82&lt;=LS_MAX,AI82&lt;=LS_L,AJ82&lt;=LS_M,AK82&lt;=LS_S),"Large standard","Oversize")))</f>
        <v/>
      </c>
      <c r="N82" s="16" t="str">
        <f aca="false">IF(AH82="","",IF(AL82="",AH82,MAX(AH82,AL82)))</f>
        <v/>
      </c>
      <c r="O82" s="21" t="str">
        <f aca="false">IF(OR(N82="",AM82="",M82=""),"",IF(M82="Small standard",IF(N82&gt;SS_MAX,"",ROUND(INDEX(SS_FEES,SUMPRODUCT(--(SS_EDGES&lt;N82))+1,0+AM82)*(1+FUEL),4)),IF(M82="Large standard",IF(N82&gt;LS_MAX,"",ROUND(IF(N82&lt;=OVER3_FROM,INDEX(LS_FEES,SUMPRODUCT(--(LS_EDGES&lt;N82))+1,0+AM82),INDEX(OVER3_BASE,1,0+AM82)+OVER3_PER4*CEILING((N82-OVER3_FROM)/4,1))*(1+FUEL),4)),"")))</f>
        <v/>
      </c>
      <c r="P82" s="21" t="str">
        <f aca="false">IF(OR(N82="",AM82="",M82=""),"",IF(M82="Small standard",IF(N82&gt;SS_MAX,"",ROUND(INDEX(SS_FEES,SUMPRODUCT(--(SS_EDGES&lt;N82))+1,3+AM82)*(1+FUEL),4)),IF(M82="Large standard",IF(N82&gt;LS_MAX,"",ROUND(IF(N82&lt;=OVER3_FROM,INDEX(LS_FEES,SUMPRODUCT(--(LS_EDGES&lt;N82))+1,3+AM82),INDEX(OVER3_BASE,1,3+AM82)+OVER3_PER4*CEILING((N82-OVER3_FROM)/4,1))*(1+FUEL),4)),"")))</f>
        <v/>
      </c>
      <c r="Q82" s="20" t="str">
        <f aca="true">IF(OR(L82="",O82=""),"",ROUND(L82-IF(AND(TODAY()&gt;=PEAK_FROM,TODAY()&lt;=PEAK_TO),P82,O82),2))</f>
        <v/>
      </c>
      <c r="R82" s="16" t="str">
        <f aca="false">IF(N82="","",IF(M82="Small standard",IF(SUMPRODUCT(--(SS_EDGES&lt;N82))=0,"",INDEX(SS_EDGES,SUMPRODUCT(--(SS_EDGES&lt;N82)))),IF(M82="Large standard",IF(N82&gt;OVER3_FROM,OVER3_FROM+4*(CEILING((N82-OVER3_FROM)/4,1)-1),IF(SUMPRODUCT(--(LS_EDGES&lt;N82))=0,"",INDEX(LS_EDGES,SUMPRODUCT(--(LS_EDGES&lt;N82))))),"")))</f>
        <v/>
      </c>
      <c r="S82" s="22" t="str">
        <f aca="false">IF(R82="","",ROUND(N82-R82,3))</f>
        <v/>
      </c>
      <c r="T82" s="21" t="str">
        <f aca="false">IF(OR(R82="",O82="",AO82=""),"",IF(S82&gt;MAX_SHAVE,"",IF(ROUND(O82-AO82,4)&lt;MIN_UNIT,"",ROUND(O82-AO82,4))))</f>
        <v/>
      </c>
      <c r="U82" s="21" t="str">
        <f aca="false">IF(OR(AQ82="",O82=""),"",IF(ROUND(ROUND(O82-AQ82,4)-AS82,4)&lt;=MIN_UNIT,"",ROUND(ROUND(O82-AQ82,4)-AS82,4)))</f>
        <v/>
      </c>
      <c r="V82" s="21" t="str">
        <f aca="false">IF(OR(AV82="",O82=""),"",IF(AND(AT82=1,AU82&lt;=MAX_ENV),IF(ROUND(O82-AV82,4)&lt;MIN_UNIT,"",ROUND(O82-AV82,4)),""))</f>
        <v/>
      </c>
      <c r="W82" s="21" t="str">
        <f aca="false">IF(OR(AX82="",O82=""),"",IF(AL82&gt;=AH82*MIN_DIM_RATIO,IF(ROUND(O82-AX82,4)&lt;MIN_UNIT,"",ROUND(O82-AX82,4)),""))</f>
        <v/>
      </c>
      <c r="X82" s="21" t="str">
        <f aca="false">IF(OR(R82="",P82="",AP82=""),"",IF(S82&gt;MAX_SHAVE,"",IF(ROUND(P82-AP82,4)&lt;MIN_UNIT,"",ROUND(P82-AP82,4))))</f>
        <v/>
      </c>
      <c r="Y82" s="21" t="str">
        <f aca="false">IF(OR(AR82="",P82=""),"",IF(ROUND(ROUND(P82-AR82,4)-AS82,4)&lt;=MIN_UNIT,"",ROUND(ROUND(P82-AR82,4)-AS82,4)))</f>
        <v/>
      </c>
      <c r="Z82" s="21" t="str">
        <f aca="false">IF(OR(AW82="",P82=""),"",IF(AND(AT82=1,AU82&lt;=MAX_ENV),IF(ROUND(P82-AW82,4)&lt;MIN_UNIT,"",ROUND(P82-AW82,4)),""))</f>
        <v/>
      </c>
      <c r="AA82" s="21" t="str">
        <f aca="false">IF(OR(AY82="",P82=""),"",IF(AL82&gt;=AH82*MIN_DIM_RATIO,IF(ROUND(P82-AY82,4)&lt;MIN_UNIT,"",ROUND(P82-AY82,4)),""))</f>
        <v/>
      </c>
      <c r="AB82" s="2" t="str">
        <f aca="false">IF(COUNT(T82:W82)=0,"",CHOOSE(MATCH(MAX(T82:W82),T82:W82,0),"Weight","Price","Size tier","Box"))</f>
        <v/>
      </c>
      <c r="AC82" s="24" t="str">
        <f aca="false">IF(K82&lt;&gt;"",K82,AZ82)</f>
        <v/>
      </c>
      <c r="AD82" s="25" t="str">
        <f aca="false">IF(OR(AB82="",AC82=""),"",ROUND(AC82*IF(K82&lt;&gt;"",1,U_LOW)*((12-PEAK_MONTHS)*MAX(T82:W82)+PEAK_MONTHS*N(INDEX(X82:AA82,MATCH(MAX(T82:W82),T82:W82,0)))),0))</f>
        <v/>
      </c>
      <c r="AE82" s="25" t="str">
        <f aca="false">IF(OR(AB82="",AC82=""),"",ROUND(AC82*IF(K82&lt;&gt;"",1,U_HIGH)*((12-PEAK_MONTHS)*MAX(T82:W82)+PEAK_MONTHS*N(INDEX(X82:AA82,MATCH(MAX(T82:W82),T82:W82,0)))),0))</f>
        <v/>
      </c>
      <c r="AF82" s="18" t="str">
        <f aca="false">IF(AD82="","",RANK(AD82,$AD$7:$AD$506))</f>
        <v/>
      </c>
      <c r="AH82" s="16" t="str">
        <f aca="false">IF(E82&lt;&gt;"",E82,IF(F82&lt;&gt;"",ROUND(F82*16,3),""))</f>
        <v/>
      </c>
      <c r="AI82" s="16" t="str">
        <f aca="false">IF(COUNT(G82:I82)&lt;3,"",ROUND(LARGE(G82:I82,1),2))</f>
        <v/>
      </c>
      <c r="AJ82" s="16" t="str">
        <f aca="false">IF(COUNT(G82:I82)&lt;3,"",ROUND(LARGE(G82:I82,2),2))</f>
        <v/>
      </c>
      <c r="AK82" s="16" t="str">
        <f aca="false">IF(COUNT(G82:I82)&lt;3,"",ROUND(SMALL(G82:I82,1),2))</f>
        <v/>
      </c>
      <c r="AL82" s="16" t="str">
        <f aca="false">IF(AI82="","",IF(AI82*AJ82*AK82&lt;DIM_MIN_CUIN,"",ROUND(AI82*AJ82*AK82/DIM_DIV*16,2)))</f>
        <v/>
      </c>
      <c r="AM82" s="18" t="str">
        <f aca="false">IF(C82="","",IF(C82&lt;BAND_LO,1,IF(C82&lt;=BAND_HI,2,3)))</f>
        <v/>
      </c>
      <c r="AN82" s="19" t="str">
        <f aca="false">IF(C82="","",IFERROR(INDEX(CAT_REF,MATCH(D82,CATS,0)),REF_DEFAULT))</f>
        <v/>
      </c>
      <c r="AO82" s="21" t="str">
        <f aca="false">IF(OR(R82="",AM82="",M82=""),"",IF(M82="Small standard",IF(R82&gt;SS_MAX,"",ROUND(INDEX(SS_FEES,SUMPRODUCT(--(SS_EDGES&lt;R82))+1,0+AM82)*(1+FUEL),4)),IF(M82="Large standard",IF(R82&gt;LS_MAX,"",ROUND(IF(R82&lt;=OVER3_FROM,INDEX(LS_FEES,SUMPRODUCT(--(LS_EDGES&lt;R82))+1,0+AM82),INDEX(OVER3_BASE,1,0+AM82)+OVER3_PER4*CEILING((R82-OVER3_FROM)/4,1))*(1+FUEL),4)),"")))</f>
        <v/>
      </c>
      <c r="AP82" s="21" t="str">
        <f aca="false">IF(OR(R82="",AM82="",M82=""),"",IF(M82="Small standard",IF(R82&gt;SS_MAX,"",ROUND(INDEX(SS_FEES,SUMPRODUCT(--(SS_EDGES&lt;R82))+1,3+AM82)*(1+FUEL),4)),IF(M82="Large standard",IF(R82&gt;LS_MAX,"",ROUND(IF(R82&lt;=OVER3_FROM,INDEX(LS_FEES,SUMPRODUCT(--(LS_EDGES&lt;R82))+1,3+AM82),INDEX(OVER3_BASE,1,3+AM82)+OVER3_PER4*CEILING((R82-OVER3_FROM)/4,1))*(1+FUEL),4)),"")))</f>
        <v/>
      </c>
      <c r="AQ82" s="21" t="str">
        <f aca="false">IF(OR(AM82="",AM82=1),"",IF(OR(N82="",(AM82-1)="",M82=""),"",IF(M82="Small standard",IF(N82&gt;SS_MAX,"",ROUND(INDEX(SS_FEES,SUMPRODUCT(--(SS_EDGES&lt;N82))+1,0+(AM82-1))*(1+FUEL),4)),IF(M82="Large standard",IF(N82&gt;LS_MAX,"",ROUND(IF(N82&lt;=OVER3_FROM,INDEX(LS_FEES,SUMPRODUCT(--(LS_EDGES&lt;N82))+1,0+(AM82-1)),INDEX(OVER3_BASE,1,0+(AM82-1))+OVER3_PER4*CEILING((N82-OVER3_FROM)/4,1))*(1+FUEL),4)),""))))</f>
        <v/>
      </c>
      <c r="AR82" s="21" t="str">
        <f aca="false">IF(OR(AM82="",AM82=1),"",IF(OR(N82="",(AM82-1)="",M82=""),"",IF(M82="Small standard",IF(N82&gt;SS_MAX,"",ROUND(INDEX(SS_FEES,SUMPRODUCT(--(SS_EDGES&lt;N82))+1,3+(AM82-1))*(1+FUEL),4)),IF(M82="Large standard",IF(N82&gt;LS_MAX,"",ROUND(IF(N82&lt;=OVER3_FROM,INDEX(LS_FEES,SUMPRODUCT(--(LS_EDGES&lt;N82))+1,3+(AM82-1)),INDEX(OVER3_BASE,1,3+(AM82-1))+OVER3_PER4*CEILING((N82-OVER3_FROM)/4,1))*(1+FUEL),4)),""))))</f>
        <v/>
      </c>
      <c r="AS82" s="21" t="str">
        <f aca="false">IF(OR(AM82="",AM82=1),"",(C82-(IF(AM82=2,BAND_LO,BAND_HI)-0.01))*(1-AN82))</f>
        <v/>
      </c>
      <c r="AT82" s="18" t="str">
        <f aca="false">IF(AI82="","",(AI82&gt;SS_L)+(AJ82&gt;SS_M)+(AK82&gt;SS_S))</f>
        <v/>
      </c>
      <c r="AU82" s="23" t="str">
        <f aca="false">IF(OR(AT82="",AT82&lt;&gt;1),"",MAX(AI82/SS_L,AJ82/SS_M,AK82/SS_S))</f>
        <v/>
      </c>
      <c r="AV82" s="21" t="str">
        <f aca="false">IF(OR(M82&lt;&gt;"Large standard",N82="",N82&gt;SS_MAX),"",IF(OR(N82="",AM82="","Small standard"=""),"",IF("Small standard"="Small standard",IF(N82&gt;SS_MAX,"",ROUND(INDEX(SS_FEES,SUMPRODUCT(--(SS_EDGES&lt;N82))+1,0+AM82)*(1+FUEL),4)),IF("Small standard"="Large standard",IF(N82&gt;LS_MAX,"",ROUND(IF(N82&lt;=OVER3_FROM,INDEX(LS_FEES,SUMPRODUCT(--(LS_EDGES&lt;N82))+1,0+AM82),INDEX(OVER3_BASE,1,0+AM82)+OVER3_PER4*CEILING((N82-OVER3_FROM)/4,1))*(1+FUEL),4)),""))))</f>
        <v/>
      </c>
      <c r="AW82" s="21" t="str">
        <f aca="false">IF(OR(M82&lt;&gt;"Large standard",N82="",N82&gt;SS_MAX),"",IF(OR(N82="",AM82="","Small standard"=""),"",IF("Small standard"="Small standard",IF(N82&gt;SS_MAX,"",ROUND(INDEX(SS_FEES,SUMPRODUCT(--(SS_EDGES&lt;N82))+1,3+AM82)*(1+FUEL),4)),IF("Small standard"="Large standard",IF(N82&gt;LS_MAX,"",ROUND(IF(N82&lt;=OVER3_FROM,INDEX(LS_FEES,SUMPRODUCT(--(LS_EDGES&lt;N82))+1,3+AM82),INDEX(OVER3_BASE,1,3+AM82)+OVER3_PER4*CEILING((N82-OVER3_FROM)/4,1))*(1+FUEL),4)),""))))</f>
        <v/>
      </c>
      <c r="AX82" s="21" t="str">
        <f aca="false">IF(OR(AL82="",AH82=""),"",IF(OR(AH82="",AM82="",M82=""),"",IF(M82="Small standard",IF(AH82&gt;SS_MAX,"",ROUND(INDEX(SS_FEES,SUMPRODUCT(--(SS_EDGES&lt;AH82))+1,0+AM82)*(1+FUEL),4)),IF(M82="Large standard",IF(AH82&gt;LS_MAX,"",ROUND(IF(AH82&lt;=OVER3_FROM,INDEX(LS_FEES,SUMPRODUCT(--(LS_EDGES&lt;AH82))+1,0+AM82),INDEX(OVER3_BASE,1,0+AM82)+OVER3_PER4*CEILING((AH82-OVER3_FROM)/4,1))*(1+FUEL),4)),""))))</f>
        <v/>
      </c>
      <c r="AY82" s="21" t="str">
        <f aca="false">IF(OR(AL82="",AH82=""),"",IF(OR(AH82="",AM82="",M82=""),"",IF(M82="Small standard",IF(AH82&gt;SS_MAX,"",ROUND(INDEX(SS_FEES,SUMPRODUCT(--(SS_EDGES&lt;AH82))+1,3+AM82)*(1+FUEL),4)),IF(M82="Large standard",IF(AH82&gt;LS_MAX,"",ROUND(IF(AH82&lt;=OVER3_FROM,INDEX(LS_FEES,SUMPRODUCT(--(LS_EDGES&lt;AH82))+1,3+AM82),INDEX(OVER3_BASE,1,3+AM82)+OVER3_PER4*CEILING((AH82-OVER3_FROM)/4,1))*(1+FUEL),4)),""))))</f>
        <v/>
      </c>
      <c r="AZ82" s="24" t="str">
        <f aca="false">IF(OR(J82="",J82&lt;1),"",ROUND(IFERROR(INDEX(CAT_SCALE,MATCH(D82,CATS,0)),UC_DEFAULT)*IF(J82&gt;=UC_KNEE,10^(UC_A-UC_B*LOG10(J82)),10^(UC_A-UC_B*LOG10(UC_KNEE))*(UC_KNEE/J82)^UC_HEXP),1))</f>
        <v/>
      </c>
    </row>
    <row r="83" customFormat="false" ht="15" hidden="false" customHeight="false" outlineLevel="0" collapsed="false">
      <c r="A83" s="10"/>
      <c r="B83" s="10"/>
      <c r="C83" s="12"/>
      <c r="D83" s="10"/>
      <c r="E83" s="10"/>
      <c r="F83" s="10"/>
      <c r="G83" s="10"/>
      <c r="H83" s="10"/>
      <c r="I83" s="10"/>
      <c r="J83" s="10"/>
      <c r="K83" s="10"/>
      <c r="L83" s="12"/>
      <c r="M83" s="2" t="str">
        <f aca="false">IF(OR(N83="",AI83=""),"",IF(AND(N83&lt;=SS_MAX,AI83&lt;=SS_L,AJ83&lt;=SS_M,AK83&lt;=SS_S),"Small standard",IF(AND(N83&lt;=LS_MAX,AI83&lt;=LS_L,AJ83&lt;=LS_M,AK83&lt;=LS_S),"Large standard","Oversize")))</f>
        <v/>
      </c>
      <c r="N83" s="16" t="str">
        <f aca="false">IF(AH83="","",IF(AL83="",AH83,MAX(AH83,AL83)))</f>
        <v/>
      </c>
      <c r="O83" s="21" t="str">
        <f aca="false">IF(OR(N83="",AM83="",M83=""),"",IF(M83="Small standard",IF(N83&gt;SS_MAX,"",ROUND(INDEX(SS_FEES,SUMPRODUCT(--(SS_EDGES&lt;N83))+1,0+AM83)*(1+FUEL),4)),IF(M83="Large standard",IF(N83&gt;LS_MAX,"",ROUND(IF(N83&lt;=OVER3_FROM,INDEX(LS_FEES,SUMPRODUCT(--(LS_EDGES&lt;N83))+1,0+AM83),INDEX(OVER3_BASE,1,0+AM83)+OVER3_PER4*CEILING((N83-OVER3_FROM)/4,1))*(1+FUEL),4)),"")))</f>
        <v/>
      </c>
      <c r="P83" s="21" t="str">
        <f aca="false">IF(OR(N83="",AM83="",M83=""),"",IF(M83="Small standard",IF(N83&gt;SS_MAX,"",ROUND(INDEX(SS_FEES,SUMPRODUCT(--(SS_EDGES&lt;N83))+1,3+AM83)*(1+FUEL),4)),IF(M83="Large standard",IF(N83&gt;LS_MAX,"",ROUND(IF(N83&lt;=OVER3_FROM,INDEX(LS_FEES,SUMPRODUCT(--(LS_EDGES&lt;N83))+1,3+AM83),INDEX(OVER3_BASE,1,3+AM83)+OVER3_PER4*CEILING((N83-OVER3_FROM)/4,1))*(1+FUEL),4)),"")))</f>
        <v/>
      </c>
      <c r="Q83" s="20" t="str">
        <f aca="true">IF(OR(L83="",O83=""),"",ROUND(L83-IF(AND(TODAY()&gt;=PEAK_FROM,TODAY()&lt;=PEAK_TO),P83,O83),2))</f>
        <v/>
      </c>
      <c r="R83" s="16" t="str">
        <f aca="false">IF(N83="","",IF(M83="Small standard",IF(SUMPRODUCT(--(SS_EDGES&lt;N83))=0,"",INDEX(SS_EDGES,SUMPRODUCT(--(SS_EDGES&lt;N83)))),IF(M83="Large standard",IF(N83&gt;OVER3_FROM,OVER3_FROM+4*(CEILING((N83-OVER3_FROM)/4,1)-1),IF(SUMPRODUCT(--(LS_EDGES&lt;N83))=0,"",INDEX(LS_EDGES,SUMPRODUCT(--(LS_EDGES&lt;N83))))),"")))</f>
        <v/>
      </c>
      <c r="S83" s="22" t="str">
        <f aca="false">IF(R83="","",ROUND(N83-R83,3))</f>
        <v/>
      </c>
      <c r="T83" s="21" t="str">
        <f aca="false">IF(OR(R83="",O83="",AO83=""),"",IF(S83&gt;MAX_SHAVE,"",IF(ROUND(O83-AO83,4)&lt;MIN_UNIT,"",ROUND(O83-AO83,4))))</f>
        <v/>
      </c>
      <c r="U83" s="21" t="str">
        <f aca="false">IF(OR(AQ83="",O83=""),"",IF(ROUND(ROUND(O83-AQ83,4)-AS83,4)&lt;=MIN_UNIT,"",ROUND(ROUND(O83-AQ83,4)-AS83,4)))</f>
        <v/>
      </c>
      <c r="V83" s="21" t="str">
        <f aca="false">IF(OR(AV83="",O83=""),"",IF(AND(AT83=1,AU83&lt;=MAX_ENV),IF(ROUND(O83-AV83,4)&lt;MIN_UNIT,"",ROUND(O83-AV83,4)),""))</f>
        <v/>
      </c>
      <c r="W83" s="21" t="str">
        <f aca="false">IF(OR(AX83="",O83=""),"",IF(AL83&gt;=AH83*MIN_DIM_RATIO,IF(ROUND(O83-AX83,4)&lt;MIN_UNIT,"",ROUND(O83-AX83,4)),""))</f>
        <v/>
      </c>
      <c r="X83" s="21" t="str">
        <f aca="false">IF(OR(R83="",P83="",AP83=""),"",IF(S83&gt;MAX_SHAVE,"",IF(ROUND(P83-AP83,4)&lt;MIN_UNIT,"",ROUND(P83-AP83,4))))</f>
        <v/>
      </c>
      <c r="Y83" s="21" t="str">
        <f aca="false">IF(OR(AR83="",P83=""),"",IF(ROUND(ROUND(P83-AR83,4)-AS83,4)&lt;=MIN_UNIT,"",ROUND(ROUND(P83-AR83,4)-AS83,4)))</f>
        <v/>
      </c>
      <c r="Z83" s="21" t="str">
        <f aca="false">IF(OR(AW83="",P83=""),"",IF(AND(AT83=1,AU83&lt;=MAX_ENV),IF(ROUND(P83-AW83,4)&lt;MIN_UNIT,"",ROUND(P83-AW83,4)),""))</f>
        <v/>
      </c>
      <c r="AA83" s="21" t="str">
        <f aca="false">IF(OR(AY83="",P83=""),"",IF(AL83&gt;=AH83*MIN_DIM_RATIO,IF(ROUND(P83-AY83,4)&lt;MIN_UNIT,"",ROUND(P83-AY83,4)),""))</f>
        <v/>
      </c>
      <c r="AB83" s="2" t="str">
        <f aca="false">IF(COUNT(T83:W83)=0,"",CHOOSE(MATCH(MAX(T83:W83),T83:W83,0),"Weight","Price","Size tier","Box"))</f>
        <v/>
      </c>
      <c r="AC83" s="24" t="str">
        <f aca="false">IF(K83&lt;&gt;"",K83,AZ83)</f>
        <v/>
      </c>
      <c r="AD83" s="25" t="str">
        <f aca="false">IF(OR(AB83="",AC83=""),"",ROUND(AC83*IF(K83&lt;&gt;"",1,U_LOW)*((12-PEAK_MONTHS)*MAX(T83:W83)+PEAK_MONTHS*N(INDEX(X83:AA83,MATCH(MAX(T83:W83),T83:W83,0)))),0))</f>
        <v/>
      </c>
      <c r="AE83" s="25" t="str">
        <f aca="false">IF(OR(AB83="",AC83=""),"",ROUND(AC83*IF(K83&lt;&gt;"",1,U_HIGH)*((12-PEAK_MONTHS)*MAX(T83:W83)+PEAK_MONTHS*N(INDEX(X83:AA83,MATCH(MAX(T83:W83),T83:W83,0)))),0))</f>
        <v/>
      </c>
      <c r="AF83" s="18" t="str">
        <f aca="false">IF(AD83="","",RANK(AD83,$AD$7:$AD$506))</f>
        <v/>
      </c>
      <c r="AH83" s="16" t="str">
        <f aca="false">IF(E83&lt;&gt;"",E83,IF(F83&lt;&gt;"",ROUND(F83*16,3),""))</f>
        <v/>
      </c>
      <c r="AI83" s="16" t="str">
        <f aca="false">IF(COUNT(G83:I83)&lt;3,"",ROUND(LARGE(G83:I83,1),2))</f>
        <v/>
      </c>
      <c r="AJ83" s="16" t="str">
        <f aca="false">IF(COUNT(G83:I83)&lt;3,"",ROUND(LARGE(G83:I83,2),2))</f>
        <v/>
      </c>
      <c r="AK83" s="16" t="str">
        <f aca="false">IF(COUNT(G83:I83)&lt;3,"",ROUND(SMALL(G83:I83,1),2))</f>
        <v/>
      </c>
      <c r="AL83" s="16" t="str">
        <f aca="false">IF(AI83="","",IF(AI83*AJ83*AK83&lt;DIM_MIN_CUIN,"",ROUND(AI83*AJ83*AK83/DIM_DIV*16,2)))</f>
        <v/>
      </c>
      <c r="AM83" s="18" t="str">
        <f aca="false">IF(C83="","",IF(C83&lt;BAND_LO,1,IF(C83&lt;=BAND_HI,2,3)))</f>
        <v/>
      </c>
      <c r="AN83" s="19" t="str">
        <f aca="false">IF(C83="","",IFERROR(INDEX(CAT_REF,MATCH(D83,CATS,0)),REF_DEFAULT))</f>
        <v/>
      </c>
      <c r="AO83" s="21" t="str">
        <f aca="false">IF(OR(R83="",AM83="",M83=""),"",IF(M83="Small standard",IF(R83&gt;SS_MAX,"",ROUND(INDEX(SS_FEES,SUMPRODUCT(--(SS_EDGES&lt;R83))+1,0+AM83)*(1+FUEL),4)),IF(M83="Large standard",IF(R83&gt;LS_MAX,"",ROUND(IF(R83&lt;=OVER3_FROM,INDEX(LS_FEES,SUMPRODUCT(--(LS_EDGES&lt;R83))+1,0+AM83),INDEX(OVER3_BASE,1,0+AM83)+OVER3_PER4*CEILING((R83-OVER3_FROM)/4,1))*(1+FUEL),4)),"")))</f>
        <v/>
      </c>
      <c r="AP83" s="21" t="str">
        <f aca="false">IF(OR(R83="",AM83="",M83=""),"",IF(M83="Small standard",IF(R83&gt;SS_MAX,"",ROUND(INDEX(SS_FEES,SUMPRODUCT(--(SS_EDGES&lt;R83))+1,3+AM83)*(1+FUEL),4)),IF(M83="Large standard",IF(R83&gt;LS_MAX,"",ROUND(IF(R83&lt;=OVER3_FROM,INDEX(LS_FEES,SUMPRODUCT(--(LS_EDGES&lt;R83))+1,3+AM83),INDEX(OVER3_BASE,1,3+AM83)+OVER3_PER4*CEILING((R83-OVER3_FROM)/4,1))*(1+FUEL),4)),"")))</f>
        <v/>
      </c>
      <c r="AQ83" s="21" t="str">
        <f aca="false">IF(OR(AM83="",AM83=1),"",IF(OR(N83="",(AM83-1)="",M83=""),"",IF(M83="Small standard",IF(N83&gt;SS_MAX,"",ROUND(INDEX(SS_FEES,SUMPRODUCT(--(SS_EDGES&lt;N83))+1,0+(AM83-1))*(1+FUEL),4)),IF(M83="Large standard",IF(N83&gt;LS_MAX,"",ROUND(IF(N83&lt;=OVER3_FROM,INDEX(LS_FEES,SUMPRODUCT(--(LS_EDGES&lt;N83))+1,0+(AM83-1)),INDEX(OVER3_BASE,1,0+(AM83-1))+OVER3_PER4*CEILING((N83-OVER3_FROM)/4,1))*(1+FUEL),4)),""))))</f>
        <v/>
      </c>
      <c r="AR83" s="21" t="str">
        <f aca="false">IF(OR(AM83="",AM83=1),"",IF(OR(N83="",(AM83-1)="",M83=""),"",IF(M83="Small standard",IF(N83&gt;SS_MAX,"",ROUND(INDEX(SS_FEES,SUMPRODUCT(--(SS_EDGES&lt;N83))+1,3+(AM83-1))*(1+FUEL),4)),IF(M83="Large standard",IF(N83&gt;LS_MAX,"",ROUND(IF(N83&lt;=OVER3_FROM,INDEX(LS_FEES,SUMPRODUCT(--(LS_EDGES&lt;N83))+1,3+(AM83-1)),INDEX(OVER3_BASE,1,3+(AM83-1))+OVER3_PER4*CEILING((N83-OVER3_FROM)/4,1))*(1+FUEL),4)),""))))</f>
        <v/>
      </c>
      <c r="AS83" s="21" t="str">
        <f aca="false">IF(OR(AM83="",AM83=1),"",(C83-(IF(AM83=2,BAND_LO,BAND_HI)-0.01))*(1-AN83))</f>
        <v/>
      </c>
      <c r="AT83" s="18" t="str">
        <f aca="false">IF(AI83="","",(AI83&gt;SS_L)+(AJ83&gt;SS_M)+(AK83&gt;SS_S))</f>
        <v/>
      </c>
      <c r="AU83" s="23" t="str">
        <f aca="false">IF(OR(AT83="",AT83&lt;&gt;1),"",MAX(AI83/SS_L,AJ83/SS_M,AK83/SS_S))</f>
        <v/>
      </c>
      <c r="AV83" s="21" t="str">
        <f aca="false">IF(OR(M83&lt;&gt;"Large standard",N83="",N83&gt;SS_MAX),"",IF(OR(N83="",AM83="","Small standard"=""),"",IF("Small standard"="Small standard",IF(N83&gt;SS_MAX,"",ROUND(INDEX(SS_FEES,SUMPRODUCT(--(SS_EDGES&lt;N83))+1,0+AM83)*(1+FUEL),4)),IF("Small standard"="Large standard",IF(N83&gt;LS_MAX,"",ROUND(IF(N83&lt;=OVER3_FROM,INDEX(LS_FEES,SUMPRODUCT(--(LS_EDGES&lt;N83))+1,0+AM83),INDEX(OVER3_BASE,1,0+AM83)+OVER3_PER4*CEILING((N83-OVER3_FROM)/4,1))*(1+FUEL),4)),""))))</f>
        <v/>
      </c>
      <c r="AW83" s="21" t="str">
        <f aca="false">IF(OR(M83&lt;&gt;"Large standard",N83="",N83&gt;SS_MAX),"",IF(OR(N83="",AM83="","Small standard"=""),"",IF("Small standard"="Small standard",IF(N83&gt;SS_MAX,"",ROUND(INDEX(SS_FEES,SUMPRODUCT(--(SS_EDGES&lt;N83))+1,3+AM83)*(1+FUEL),4)),IF("Small standard"="Large standard",IF(N83&gt;LS_MAX,"",ROUND(IF(N83&lt;=OVER3_FROM,INDEX(LS_FEES,SUMPRODUCT(--(LS_EDGES&lt;N83))+1,3+AM83),INDEX(OVER3_BASE,1,3+AM83)+OVER3_PER4*CEILING((N83-OVER3_FROM)/4,1))*(1+FUEL),4)),""))))</f>
        <v/>
      </c>
      <c r="AX83" s="21" t="str">
        <f aca="false">IF(OR(AL83="",AH83=""),"",IF(OR(AH83="",AM83="",M83=""),"",IF(M83="Small standard",IF(AH83&gt;SS_MAX,"",ROUND(INDEX(SS_FEES,SUMPRODUCT(--(SS_EDGES&lt;AH83))+1,0+AM83)*(1+FUEL),4)),IF(M83="Large standard",IF(AH83&gt;LS_MAX,"",ROUND(IF(AH83&lt;=OVER3_FROM,INDEX(LS_FEES,SUMPRODUCT(--(LS_EDGES&lt;AH83))+1,0+AM83),INDEX(OVER3_BASE,1,0+AM83)+OVER3_PER4*CEILING((AH83-OVER3_FROM)/4,1))*(1+FUEL),4)),""))))</f>
        <v/>
      </c>
      <c r="AY83" s="21" t="str">
        <f aca="false">IF(OR(AL83="",AH83=""),"",IF(OR(AH83="",AM83="",M83=""),"",IF(M83="Small standard",IF(AH83&gt;SS_MAX,"",ROUND(INDEX(SS_FEES,SUMPRODUCT(--(SS_EDGES&lt;AH83))+1,3+AM83)*(1+FUEL),4)),IF(M83="Large standard",IF(AH83&gt;LS_MAX,"",ROUND(IF(AH83&lt;=OVER3_FROM,INDEX(LS_FEES,SUMPRODUCT(--(LS_EDGES&lt;AH83))+1,3+AM83),INDEX(OVER3_BASE,1,3+AM83)+OVER3_PER4*CEILING((AH83-OVER3_FROM)/4,1))*(1+FUEL),4)),""))))</f>
        <v/>
      </c>
      <c r="AZ83" s="24" t="str">
        <f aca="false">IF(OR(J83="",J83&lt;1),"",ROUND(IFERROR(INDEX(CAT_SCALE,MATCH(D83,CATS,0)),UC_DEFAULT)*IF(J83&gt;=UC_KNEE,10^(UC_A-UC_B*LOG10(J83)),10^(UC_A-UC_B*LOG10(UC_KNEE))*(UC_KNEE/J83)^UC_HEXP),1))</f>
        <v/>
      </c>
    </row>
    <row r="84" customFormat="false" ht="15" hidden="false" customHeight="false" outlineLevel="0" collapsed="false">
      <c r="A84" s="10"/>
      <c r="B84" s="10"/>
      <c r="C84" s="12"/>
      <c r="D84" s="10"/>
      <c r="E84" s="10"/>
      <c r="F84" s="10"/>
      <c r="G84" s="10"/>
      <c r="H84" s="10"/>
      <c r="I84" s="10"/>
      <c r="J84" s="10"/>
      <c r="K84" s="10"/>
      <c r="L84" s="12"/>
      <c r="M84" s="2" t="str">
        <f aca="false">IF(OR(N84="",AI84=""),"",IF(AND(N84&lt;=SS_MAX,AI84&lt;=SS_L,AJ84&lt;=SS_M,AK84&lt;=SS_S),"Small standard",IF(AND(N84&lt;=LS_MAX,AI84&lt;=LS_L,AJ84&lt;=LS_M,AK84&lt;=LS_S),"Large standard","Oversize")))</f>
        <v/>
      </c>
      <c r="N84" s="16" t="str">
        <f aca="false">IF(AH84="","",IF(AL84="",AH84,MAX(AH84,AL84)))</f>
        <v/>
      </c>
      <c r="O84" s="21" t="str">
        <f aca="false">IF(OR(N84="",AM84="",M84=""),"",IF(M84="Small standard",IF(N84&gt;SS_MAX,"",ROUND(INDEX(SS_FEES,SUMPRODUCT(--(SS_EDGES&lt;N84))+1,0+AM84)*(1+FUEL),4)),IF(M84="Large standard",IF(N84&gt;LS_MAX,"",ROUND(IF(N84&lt;=OVER3_FROM,INDEX(LS_FEES,SUMPRODUCT(--(LS_EDGES&lt;N84))+1,0+AM84),INDEX(OVER3_BASE,1,0+AM84)+OVER3_PER4*CEILING((N84-OVER3_FROM)/4,1))*(1+FUEL),4)),"")))</f>
        <v/>
      </c>
      <c r="P84" s="21" t="str">
        <f aca="false">IF(OR(N84="",AM84="",M84=""),"",IF(M84="Small standard",IF(N84&gt;SS_MAX,"",ROUND(INDEX(SS_FEES,SUMPRODUCT(--(SS_EDGES&lt;N84))+1,3+AM84)*(1+FUEL),4)),IF(M84="Large standard",IF(N84&gt;LS_MAX,"",ROUND(IF(N84&lt;=OVER3_FROM,INDEX(LS_FEES,SUMPRODUCT(--(LS_EDGES&lt;N84))+1,3+AM84),INDEX(OVER3_BASE,1,3+AM84)+OVER3_PER4*CEILING((N84-OVER3_FROM)/4,1))*(1+FUEL),4)),"")))</f>
        <v/>
      </c>
      <c r="Q84" s="20" t="str">
        <f aca="true">IF(OR(L84="",O84=""),"",ROUND(L84-IF(AND(TODAY()&gt;=PEAK_FROM,TODAY()&lt;=PEAK_TO),P84,O84),2))</f>
        <v/>
      </c>
      <c r="R84" s="16" t="str">
        <f aca="false">IF(N84="","",IF(M84="Small standard",IF(SUMPRODUCT(--(SS_EDGES&lt;N84))=0,"",INDEX(SS_EDGES,SUMPRODUCT(--(SS_EDGES&lt;N84)))),IF(M84="Large standard",IF(N84&gt;OVER3_FROM,OVER3_FROM+4*(CEILING((N84-OVER3_FROM)/4,1)-1),IF(SUMPRODUCT(--(LS_EDGES&lt;N84))=0,"",INDEX(LS_EDGES,SUMPRODUCT(--(LS_EDGES&lt;N84))))),"")))</f>
        <v/>
      </c>
      <c r="S84" s="22" t="str">
        <f aca="false">IF(R84="","",ROUND(N84-R84,3))</f>
        <v/>
      </c>
      <c r="T84" s="21" t="str">
        <f aca="false">IF(OR(R84="",O84="",AO84=""),"",IF(S84&gt;MAX_SHAVE,"",IF(ROUND(O84-AO84,4)&lt;MIN_UNIT,"",ROUND(O84-AO84,4))))</f>
        <v/>
      </c>
      <c r="U84" s="21" t="str">
        <f aca="false">IF(OR(AQ84="",O84=""),"",IF(ROUND(ROUND(O84-AQ84,4)-AS84,4)&lt;=MIN_UNIT,"",ROUND(ROUND(O84-AQ84,4)-AS84,4)))</f>
        <v/>
      </c>
      <c r="V84" s="21" t="str">
        <f aca="false">IF(OR(AV84="",O84=""),"",IF(AND(AT84=1,AU84&lt;=MAX_ENV),IF(ROUND(O84-AV84,4)&lt;MIN_UNIT,"",ROUND(O84-AV84,4)),""))</f>
        <v/>
      </c>
      <c r="W84" s="21" t="str">
        <f aca="false">IF(OR(AX84="",O84=""),"",IF(AL84&gt;=AH84*MIN_DIM_RATIO,IF(ROUND(O84-AX84,4)&lt;MIN_UNIT,"",ROUND(O84-AX84,4)),""))</f>
        <v/>
      </c>
      <c r="X84" s="21" t="str">
        <f aca="false">IF(OR(R84="",P84="",AP84=""),"",IF(S84&gt;MAX_SHAVE,"",IF(ROUND(P84-AP84,4)&lt;MIN_UNIT,"",ROUND(P84-AP84,4))))</f>
        <v/>
      </c>
      <c r="Y84" s="21" t="str">
        <f aca="false">IF(OR(AR84="",P84=""),"",IF(ROUND(ROUND(P84-AR84,4)-AS84,4)&lt;=MIN_UNIT,"",ROUND(ROUND(P84-AR84,4)-AS84,4)))</f>
        <v/>
      </c>
      <c r="Z84" s="21" t="str">
        <f aca="false">IF(OR(AW84="",P84=""),"",IF(AND(AT84=1,AU84&lt;=MAX_ENV),IF(ROUND(P84-AW84,4)&lt;MIN_UNIT,"",ROUND(P84-AW84,4)),""))</f>
        <v/>
      </c>
      <c r="AA84" s="21" t="str">
        <f aca="false">IF(OR(AY84="",P84=""),"",IF(AL84&gt;=AH84*MIN_DIM_RATIO,IF(ROUND(P84-AY84,4)&lt;MIN_UNIT,"",ROUND(P84-AY84,4)),""))</f>
        <v/>
      </c>
      <c r="AB84" s="2" t="str">
        <f aca="false">IF(COUNT(T84:W84)=0,"",CHOOSE(MATCH(MAX(T84:W84),T84:W84,0),"Weight","Price","Size tier","Box"))</f>
        <v/>
      </c>
      <c r="AC84" s="24" t="str">
        <f aca="false">IF(K84&lt;&gt;"",K84,AZ84)</f>
        <v/>
      </c>
      <c r="AD84" s="25" t="str">
        <f aca="false">IF(OR(AB84="",AC84=""),"",ROUND(AC84*IF(K84&lt;&gt;"",1,U_LOW)*((12-PEAK_MONTHS)*MAX(T84:W84)+PEAK_MONTHS*N(INDEX(X84:AA84,MATCH(MAX(T84:W84),T84:W84,0)))),0))</f>
        <v/>
      </c>
      <c r="AE84" s="25" t="str">
        <f aca="false">IF(OR(AB84="",AC84=""),"",ROUND(AC84*IF(K84&lt;&gt;"",1,U_HIGH)*((12-PEAK_MONTHS)*MAX(T84:W84)+PEAK_MONTHS*N(INDEX(X84:AA84,MATCH(MAX(T84:W84),T84:W84,0)))),0))</f>
        <v/>
      </c>
      <c r="AF84" s="18" t="str">
        <f aca="false">IF(AD84="","",RANK(AD84,$AD$7:$AD$506))</f>
        <v/>
      </c>
      <c r="AH84" s="16" t="str">
        <f aca="false">IF(E84&lt;&gt;"",E84,IF(F84&lt;&gt;"",ROUND(F84*16,3),""))</f>
        <v/>
      </c>
      <c r="AI84" s="16" t="str">
        <f aca="false">IF(COUNT(G84:I84)&lt;3,"",ROUND(LARGE(G84:I84,1),2))</f>
        <v/>
      </c>
      <c r="AJ84" s="16" t="str">
        <f aca="false">IF(COUNT(G84:I84)&lt;3,"",ROUND(LARGE(G84:I84,2),2))</f>
        <v/>
      </c>
      <c r="AK84" s="16" t="str">
        <f aca="false">IF(COUNT(G84:I84)&lt;3,"",ROUND(SMALL(G84:I84,1),2))</f>
        <v/>
      </c>
      <c r="AL84" s="16" t="str">
        <f aca="false">IF(AI84="","",IF(AI84*AJ84*AK84&lt;DIM_MIN_CUIN,"",ROUND(AI84*AJ84*AK84/DIM_DIV*16,2)))</f>
        <v/>
      </c>
      <c r="AM84" s="18" t="str">
        <f aca="false">IF(C84="","",IF(C84&lt;BAND_LO,1,IF(C84&lt;=BAND_HI,2,3)))</f>
        <v/>
      </c>
      <c r="AN84" s="19" t="str">
        <f aca="false">IF(C84="","",IFERROR(INDEX(CAT_REF,MATCH(D84,CATS,0)),REF_DEFAULT))</f>
        <v/>
      </c>
      <c r="AO84" s="21" t="str">
        <f aca="false">IF(OR(R84="",AM84="",M84=""),"",IF(M84="Small standard",IF(R84&gt;SS_MAX,"",ROUND(INDEX(SS_FEES,SUMPRODUCT(--(SS_EDGES&lt;R84))+1,0+AM84)*(1+FUEL),4)),IF(M84="Large standard",IF(R84&gt;LS_MAX,"",ROUND(IF(R84&lt;=OVER3_FROM,INDEX(LS_FEES,SUMPRODUCT(--(LS_EDGES&lt;R84))+1,0+AM84),INDEX(OVER3_BASE,1,0+AM84)+OVER3_PER4*CEILING((R84-OVER3_FROM)/4,1))*(1+FUEL),4)),"")))</f>
        <v/>
      </c>
      <c r="AP84" s="21" t="str">
        <f aca="false">IF(OR(R84="",AM84="",M84=""),"",IF(M84="Small standard",IF(R84&gt;SS_MAX,"",ROUND(INDEX(SS_FEES,SUMPRODUCT(--(SS_EDGES&lt;R84))+1,3+AM84)*(1+FUEL),4)),IF(M84="Large standard",IF(R84&gt;LS_MAX,"",ROUND(IF(R84&lt;=OVER3_FROM,INDEX(LS_FEES,SUMPRODUCT(--(LS_EDGES&lt;R84))+1,3+AM84),INDEX(OVER3_BASE,1,3+AM84)+OVER3_PER4*CEILING((R84-OVER3_FROM)/4,1))*(1+FUEL),4)),"")))</f>
        <v/>
      </c>
      <c r="AQ84" s="21" t="str">
        <f aca="false">IF(OR(AM84="",AM84=1),"",IF(OR(N84="",(AM84-1)="",M84=""),"",IF(M84="Small standard",IF(N84&gt;SS_MAX,"",ROUND(INDEX(SS_FEES,SUMPRODUCT(--(SS_EDGES&lt;N84))+1,0+(AM84-1))*(1+FUEL),4)),IF(M84="Large standard",IF(N84&gt;LS_MAX,"",ROUND(IF(N84&lt;=OVER3_FROM,INDEX(LS_FEES,SUMPRODUCT(--(LS_EDGES&lt;N84))+1,0+(AM84-1)),INDEX(OVER3_BASE,1,0+(AM84-1))+OVER3_PER4*CEILING((N84-OVER3_FROM)/4,1))*(1+FUEL),4)),""))))</f>
        <v/>
      </c>
      <c r="AR84" s="21" t="str">
        <f aca="false">IF(OR(AM84="",AM84=1),"",IF(OR(N84="",(AM84-1)="",M84=""),"",IF(M84="Small standard",IF(N84&gt;SS_MAX,"",ROUND(INDEX(SS_FEES,SUMPRODUCT(--(SS_EDGES&lt;N84))+1,3+(AM84-1))*(1+FUEL),4)),IF(M84="Large standard",IF(N84&gt;LS_MAX,"",ROUND(IF(N84&lt;=OVER3_FROM,INDEX(LS_FEES,SUMPRODUCT(--(LS_EDGES&lt;N84))+1,3+(AM84-1)),INDEX(OVER3_BASE,1,3+(AM84-1))+OVER3_PER4*CEILING((N84-OVER3_FROM)/4,1))*(1+FUEL),4)),""))))</f>
        <v/>
      </c>
      <c r="AS84" s="21" t="str">
        <f aca="false">IF(OR(AM84="",AM84=1),"",(C84-(IF(AM84=2,BAND_LO,BAND_HI)-0.01))*(1-AN84))</f>
        <v/>
      </c>
      <c r="AT84" s="18" t="str">
        <f aca="false">IF(AI84="","",(AI84&gt;SS_L)+(AJ84&gt;SS_M)+(AK84&gt;SS_S))</f>
        <v/>
      </c>
      <c r="AU84" s="23" t="str">
        <f aca="false">IF(OR(AT84="",AT84&lt;&gt;1),"",MAX(AI84/SS_L,AJ84/SS_M,AK84/SS_S))</f>
        <v/>
      </c>
      <c r="AV84" s="21" t="str">
        <f aca="false">IF(OR(M84&lt;&gt;"Large standard",N84="",N84&gt;SS_MAX),"",IF(OR(N84="",AM84="","Small standard"=""),"",IF("Small standard"="Small standard",IF(N84&gt;SS_MAX,"",ROUND(INDEX(SS_FEES,SUMPRODUCT(--(SS_EDGES&lt;N84))+1,0+AM84)*(1+FUEL),4)),IF("Small standard"="Large standard",IF(N84&gt;LS_MAX,"",ROUND(IF(N84&lt;=OVER3_FROM,INDEX(LS_FEES,SUMPRODUCT(--(LS_EDGES&lt;N84))+1,0+AM84),INDEX(OVER3_BASE,1,0+AM84)+OVER3_PER4*CEILING((N84-OVER3_FROM)/4,1))*(1+FUEL),4)),""))))</f>
        <v/>
      </c>
      <c r="AW84" s="21" t="str">
        <f aca="false">IF(OR(M84&lt;&gt;"Large standard",N84="",N84&gt;SS_MAX),"",IF(OR(N84="",AM84="","Small standard"=""),"",IF("Small standard"="Small standard",IF(N84&gt;SS_MAX,"",ROUND(INDEX(SS_FEES,SUMPRODUCT(--(SS_EDGES&lt;N84))+1,3+AM84)*(1+FUEL),4)),IF("Small standard"="Large standard",IF(N84&gt;LS_MAX,"",ROUND(IF(N84&lt;=OVER3_FROM,INDEX(LS_FEES,SUMPRODUCT(--(LS_EDGES&lt;N84))+1,3+AM84),INDEX(OVER3_BASE,1,3+AM84)+OVER3_PER4*CEILING((N84-OVER3_FROM)/4,1))*(1+FUEL),4)),""))))</f>
        <v/>
      </c>
      <c r="AX84" s="21" t="str">
        <f aca="false">IF(OR(AL84="",AH84=""),"",IF(OR(AH84="",AM84="",M84=""),"",IF(M84="Small standard",IF(AH84&gt;SS_MAX,"",ROUND(INDEX(SS_FEES,SUMPRODUCT(--(SS_EDGES&lt;AH84))+1,0+AM84)*(1+FUEL),4)),IF(M84="Large standard",IF(AH84&gt;LS_MAX,"",ROUND(IF(AH84&lt;=OVER3_FROM,INDEX(LS_FEES,SUMPRODUCT(--(LS_EDGES&lt;AH84))+1,0+AM84),INDEX(OVER3_BASE,1,0+AM84)+OVER3_PER4*CEILING((AH84-OVER3_FROM)/4,1))*(1+FUEL),4)),""))))</f>
        <v/>
      </c>
      <c r="AY84" s="21" t="str">
        <f aca="false">IF(OR(AL84="",AH84=""),"",IF(OR(AH84="",AM84="",M84=""),"",IF(M84="Small standard",IF(AH84&gt;SS_MAX,"",ROUND(INDEX(SS_FEES,SUMPRODUCT(--(SS_EDGES&lt;AH84))+1,3+AM84)*(1+FUEL),4)),IF(M84="Large standard",IF(AH84&gt;LS_MAX,"",ROUND(IF(AH84&lt;=OVER3_FROM,INDEX(LS_FEES,SUMPRODUCT(--(LS_EDGES&lt;AH84))+1,3+AM84),INDEX(OVER3_BASE,1,3+AM84)+OVER3_PER4*CEILING((AH84-OVER3_FROM)/4,1))*(1+FUEL),4)),""))))</f>
        <v/>
      </c>
      <c r="AZ84" s="24" t="str">
        <f aca="false">IF(OR(J84="",J84&lt;1),"",ROUND(IFERROR(INDEX(CAT_SCALE,MATCH(D84,CATS,0)),UC_DEFAULT)*IF(J84&gt;=UC_KNEE,10^(UC_A-UC_B*LOG10(J84)),10^(UC_A-UC_B*LOG10(UC_KNEE))*(UC_KNEE/J84)^UC_HEXP),1))</f>
        <v/>
      </c>
    </row>
    <row r="85" customFormat="false" ht="15" hidden="false" customHeight="false" outlineLevel="0" collapsed="false">
      <c r="A85" s="10"/>
      <c r="B85" s="10"/>
      <c r="C85" s="12"/>
      <c r="D85" s="10"/>
      <c r="E85" s="10"/>
      <c r="F85" s="10"/>
      <c r="G85" s="10"/>
      <c r="H85" s="10"/>
      <c r="I85" s="10"/>
      <c r="J85" s="10"/>
      <c r="K85" s="10"/>
      <c r="L85" s="12"/>
      <c r="M85" s="2" t="str">
        <f aca="false">IF(OR(N85="",AI85=""),"",IF(AND(N85&lt;=SS_MAX,AI85&lt;=SS_L,AJ85&lt;=SS_M,AK85&lt;=SS_S),"Small standard",IF(AND(N85&lt;=LS_MAX,AI85&lt;=LS_L,AJ85&lt;=LS_M,AK85&lt;=LS_S),"Large standard","Oversize")))</f>
        <v/>
      </c>
      <c r="N85" s="16" t="str">
        <f aca="false">IF(AH85="","",IF(AL85="",AH85,MAX(AH85,AL85)))</f>
        <v/>
      </c>
      <c r="O85" s="21" t="str">
        <f aca="false">IF(OR(N85="",AM85="",M85=""),"",IF(M85="Small standard",IF(N85&gt;SS_MAX,"",ROUND(INDEX(SS_FEES,SUMPRODUCT(--(SS_EDGES&lt;N85))+1,0+AM85)*(1+FUEL),4)),IF(M85="Large standard",IF(N85&gt;LS_MAX,"",ROUND(IF(N85&lt;=OVER3_FROM,INDEX(LS_FEES,SUMPRODUCT(--(LS_EDGES&lt;N85))+1,0+AM85),INDEX(OVER3_BASE,1,0+AM85)+OVER3_PER4*CEILING((N85-OVER3_FROM)/4,1))*(1+FUEL),4)),"")))</f>
        <v/>
      </c>
      <c r="P85" s="21" t="str">
        <f aca="false">IF(OR(N85="",AM85="",M85=""),"",IF(M85="Small standard",IF(N85&gt;SS_MAX,"",ROUND(INDEX(SS_FEES,SUMPRODUCT(--(SS_EDGES&lt;N85))+1,3+AM85)*(1+FUEL),4)),IF(M85="Large standard",IF(N85&gt;LS_MAX,"",ROUND(IF(N85&lt;=OVER3_FROM,INDEX(LS_FEES,SUMPRODUCT(--(LS_EDGES&lt;N85))+1,3+AM85),INDEX(OVER3_BASE,1,3+AM85)+OVER3_PER4*CEILING((N85-OVER3_FROM)/4,1))*(1+FUEL),4)),"")))</f>
        <v/>
      </c>
      <c r="Q85" s="20" t="str">
        <f aca="true">IF(OR(L85="",O85=""),"",ROUND(L85-IF(AND(TODAY()&gt;=PEAK_FROM,TODAY()&lt;=PEAK_TO),P85,O85),2))</f>
        <v/>
      </c>
      <c r="R85" s="16" t="str">
        <f aca="false">IF(N85="","",IF(M85="Small standard",IF(SUMPRODUCT(--(SS_EDGES&lt;N85))=0,"",INDEX(SS_EDGES,SUMPRODUCT(--(SS_EDGES&lt;N85)))),IF(M85="Large standard",IF(N85&gt;OVER3_FROM,OVER3_FROM+4*(CEILING((N85-OVER3_FROM)/4,1)-1),IF(SUMPRODUCT(--(LS_EDGES&lt;N85))=0,"",INDEX(LS_EDGES,SUMPRODUCT(--(LS_EDGES&lt;N85))))),"")))</f>
        <v/>
      </c>
      <c r="S85" s="22" t="str">
        <f aca="false">IF(R85="","",ROUND(N85-R85,3))</f>
        <v/>
      </c>
      <c r="T85" s="21" t="str">
        <f aca="false">IF(OR(R85="",O85="",AO85=""),"",IF(S85&gt;MAX_SHAVE,"",IF(ROUND(O85-AO85,4)&lt;MIN_UNIT,"",ROUND(O85-AO85,4))))</f>
        <v/>
      </c>
      <c r="U85" s="21" t="str">
        <f aca="false">IF(OR(AQ85="",O85=""),"",IF(ROUND(ROUND(O85-AQ85,4)-AS85,4)&lt;=MIN_UNIT,"",ROUND(ROUND(O85-AQ85,4)-AS85,4)))</f>
        <v/>
      </c>
      <c r="V85" s="21" t="str">
        <f aca="false">IF(OR(AV85="",O85=""),"",IF(AND(AT85=1,AU85&lt;=MAX_ENV),IF(ROUND(O85-AV85,4)&lt;MIN_UNIT,"",ROUND(O85-AV85,4)),""))</f>
        <v/>
      </c>
      <c r="W85" s="21" t="str">
        <f aca="false">IF(OR(AX85="",O85=""),"",IF(AL85&gt;=AH85*MIN_DIM_RATIO,IF(ROUND(O85-AX85,4)&lt;MIN_UNIT,"",ROUND(O85-AX85,4)),""))</f>
        <v/>
      </c>
      <c r="X85" s="21" t="str">
        <f aca="false">IF(OR(R85="",P85="",AP85=""),"",IF(S85&gt;MAX_SHAVE,"",IF(ROUND(P85-AP85,4)&lt;MIN_UNIT,"",ROUND(P85-AP85,4))))</f>
        <v/>
      </c>
      <c r="Y85" s="21" t="str">
        <f aca="false">IF(OR(AR85="",P85=""),"",IF(ROUND(ROUND(P85-AR85,4)-AS85,4)&lt;=MIN_UNIT,"",ROUND(ROUND(P85-AR85,4)-AS85,4)))</f>
        <v/>
      </c>
      <c r="Z85" s="21" t="str">
        <f aca="false">IF(OR(AW85="",P85=""),"",IF(AND(AT85=1,AU85&lt;=MAX_ENV),IF(ROUND(P85-AW85,4)&lt;MIN_UNIT,"",ROUND(P85-AW85,4)),""))</f>
        <v/>
      </c>
      <c r="AA85" s="21" t="str">
        <f aca="false">IF(OR(AY85="",P85=""),"",IF(AL85&gt;=AH85*MIN_DIM_RATIO,IF(ROUND(P85-AY85,4)&lt;MIN_UNIT,"",ROUND(P85-AY85,4)),""))</f>
        <v/>
      </c>
      <c r="AB85" s="2" t="str">
        <f aca="false">IF(COUNT(T85:W85)=0,"",CHOOSE(MATCH(MAX(T85:W85),T85:W85,0),"Weight","Price","Size tier","Box"))</f>
        <v/>
      </c>
      <c r="AC85" s="24" t="str">
        <f aca="false">IF(K85&lt;&gt;"",K85,AZ85)</f>
        <v/>
      </c>
      <c r="AD85" s="25" t="str">
        <f aca="false">IF(OR(AB85="",AC85=""),"",ROUND(AC85*IF(K85&lt;&gt;"",1,U_LOW)*((12-PEAK_MONTHS)*MAX(T85:W85)+PEAK_MONTHS*N(INDEX(X85:AA85,MATCH(MAX(T85:W85),T85:W85,0)))),0))</f>
        <v/>
      </c>
      <c r="AE85" s="25" t="str">
        <f aca="false">IF(OR(AB85="",AC85=""),"",ROUND(AC85*IF(K85&lt;&gt;"",1,U_HIGH)*((12-PEAK_MONTHS)*MAX(T85:W85)+PEAK_MONTHS*N(INDEX(X85:AA85,MATCH(MAX(T85:W85),T85:W85,0)))),0))</f>
        <v/>
      </c>
      <c r="AF85" s="18" t="str">
        <f aca="false">IF(AD85="","",RANK(AD85,$AD$7:$AD$506))</f>
        <v/>
      </c>
      <c r="AH85" s="16" t="str">
        <f aca="false">IF(E85&lt;&gt;"",E85,IF(F85&lt;&gt;"",ROUND(F85*16,3),""))</f>
        <v/>
      </c>
      <c r="AI85" s="16" t="str">
        <f aca="false">IF(COUNT(G85:I85)&lt;3,"",ROUND(LARGE(G85:I85,1),2))</f>
        <v/>
      </c>
      <c r="AJ85" s="16" t="str">
        <f aca="false">IF(COUNT(G85:I85)&lt;3,"",ROUND(LARGE(G85:I85,2),2))</f>
        <v/>
      </c>
      <c r="AK85" s="16" t="str">
        <f aca="false">IF(COUNT(G85:I85)&lt;3,"",ROUND(SMALL(G85:I85,1),2))</f>
        <v/>
      </c>
      <c r="AL85" s="16" t="str">
        <f aca="false">IF(AI85="","",IF(AI85*AJ85*AK85&lt;DIM_MIN_CUIN,"",ROUND(AI85*AJ85*AK85/DIM_DIV*16,2)))</f>
        <v/>
      </c>
      <c r="AM85" s="18" t="str">
        <f aca="false">IF(C85="","",IF(C85&lt;BAND_LO,1,IF(C85&lt;=BAND_HI,2,3)))</f>
        <v/>
      </c>
      <c r="AN85" s="19" t="str">
        <f aca="false">IF(C85="","",IFERROR(INDEX(CAT_REF,MATCH(D85,CATS,0)),REF_DEFAULT))</f>
        <v/>
      </c>
      <c r="AO85" s="21" t="str">
        <f aca="false">IF(OR(R85="",AM85="",M85=""),"",IF(M85="Small standard",IF(R85&gt;SS_MAX,"",ROUND(INDEX(SS_FEES,SUMPRODUCT(--(SS_EDGES&lt;R85))+1,0+AM85)*(1+FUEL),4)),IF(M85="Large standard",IF(R85&gt;LS_MAX,"",ROUND(IF(R85&lt;=OVER3_FROM,INDEX(LS_FEES,SUMPRODUCT(--(LS_EDGES&lt;R85))+1,0+AM85),INDEX(OVER3_BASE,1,0+AM85)+OVER3_PER4*CEILING((R85-OVER3_FROM)/4,1))*(1+FUEL),4)),"")))</f>
        <v/>
      </c>
      <c r="AP85" s="21" t="str">
        <f aca="false">IF(OR(R85="",AM85="",M85=""),"",IF(M85="Small standard",IF(R85&gt;SS_MAX,"",ROUND(INDEX(SS_FEES,SUMPRODUCT(--(SS_EDGES&lt;R85))+1,3+AM85)*(1+FUEL),4)),IF(M85="Large standard",IF(R85&gt;LS_MAX,"",ROUND(IF(R85&lt;=OVER3_FROM,INDEX(LS_FEES,SUMPRODUCT(--(LS_EDGES&lt;R85))+1,3+AM85),INDEX(OVER3_BASE,1,3+AM85)+OVER3_PER4*CEILING((R85-OVER3_FROM)/4,1))*(1+FUEL),4)),"")))</f>
        <v/>
      </c>
      <c r="AQ85" s="21" t="str">
        <f aca="false">IF(OR(AM85="",AM85=1),"",IF(OR(N85="",(AM85-1)="",M85=""),"",IF(M85="Small standard",IF(N85&gt;SS_MAX,"",ROUND(INDEX(SS_FEES,SUMPRODUCT(--(SS_EDGES&lt;N85))+1,0+(AM85-1))*(1+FUEL),4)),IF(M85="Large standard",IF(N85&gt;LS_MAX,"",ROUND(IF(N85&lt;=OVER3_FROM,INDEX(LS_FEES,SUMPRODUCT(--(LS_EDGES&lt;N85))+1,0+(AM85-1)),INDEX(OVER3_BASE,1,0+(AM85-1))+OVER3_PER4*CEILING((N85-OVER3_FROM)/4,1))*(1+FUEL),4)),""))))</f>
        <v/>
      </c>
      <c r="AR85" s="21" t="str">
        <f aca="false">IF(OR(AM85="",AM85=1),"",IF(OR(N85="",(AM85-1)="",M85=""),"",IF(M85="Small standard",IF(N85&gt;SS_MAX,"",ROUND(INDEX(SS_FEES,SUMPRODUCT(--(SS_EDGES&lt;N85))+1,3+(AM85-1))*(1+FUEL),4)),IF(M85="Large standard",IF(N85&gt;LS_MAX,"",ROUND(IF(N85&lt;=OVER3_FROM,INDEX(LS_FEES,SUMPRODUCT(--(LS_EDGES&lt;N85))+1,3+(AM85-1)),INDEX(OVER3_BASE,1,3+(AM85-1))+OVER3_PER4*CEILING((N85-OVER3_FROM)/4,1))*(1+FUEL),4)),""))))</f>
        <v/>
      </c>
      <c r="AS85" s="21" t="str">
        <f aca="false">IF(OR(AM85="",AM85=1),"",(C85-(IF(AM85=2,BAND_LO,BAND_HI)-0.01))*(1-AN85))</f>
        <v/>
      </c>
      <c r="AT85" s="18" t="str">
        <f aca="false">IF(AI85="","",(AI85&gt;SS_L)+(AJ85&gt;SS_M)+(AK85&gt;SS_S))</f>
        <v/>
      </c>
      <c r="AU85" s="23" t="str">
        <f aca="false">IF(OR(AT85="",AT85&lt;&gt;1),"",MAX(AI85/SS_L,AJ85/SS_M,AK85/SS_S))</f>
        <v/>
      </c>
      <c r="AV85" s="21" t="str">
        <f aca="false">IF(OR(M85&lt;&gt;"Large standard",N85="",N85&gt;SS_MAX),"",IF(OR(N85="",AM85="","Small standard"=""),"",IF("Small standard"="Small standard",IF(N85&gt;SS_MAX,"",ROUND(INDEX(SS_FEES,SUMPRODUCT(--(SS_EDGES&lt;N85))+1,0+AM85)*(1+FUEL),4)),IF("Small standard"="Large standard",IF(N85&gt;LS_MAX,"",ROUND(IF(N85&lt;=OVER3_FROM,INDEX(LS_FEES,SUMPRODUCT(--(LS_EDGES&lt;N85))+1,0+AM85),INDEX(OVER3_BASE,1,0+AM85)+OVER3_PER4*CEILING((N85-OVER3_FROM)/4,1))*(1+FUEL),4)),""))))</f>
        <v/>
      </c>
      <c r="AW85" s="21" t="str">
        <f aca="false">IF(OR(M85&lt;&gt;"Large standard",N85="",N85&gt;SS_MAX),"",IF(OR(N85="",AM85="","Small standard"=""),"",IF("Small standard"="Small standard",IF(N85&gt;SS_MAX,"",ROUND(INDEX(SS_FEES,SUMPRODUCT(--(SS_EDGES&lt;N85))+1,3+AM85)*(1+FUEL),4)),IF("Small standard"="Large standard",IF(N85&gt;LS_MAX,"",ROUND(IF(N85&lt;=OVER3_FROM,INDEX(LS_FEES,SUMPRODUCT(--(LS_EDGES&lt;N85))+1,3+AM85),INDEX(OVER3_BASE,1,3+AM85)+OVER3_PER4*CEILING((N85-OVER3_FROM)/4,1))*(1+FUEL),4)),""))))</f>
        <v/>
      </c>
      <c r="AX85" s="21" t="str">
        <f aca="false">IF(OR(AL85="",AH85=""),"",IF(OR(AH85="",AM85="",M85=""),"",IF(M85="Small standard",IF(AH85&gt;SS_MAX,"",ROUND(INDEX(SS_FEES,SUMPRODUCT(--(SS_EDGES&lt;AH85))+1,0+AM85)*(1+FUEL),4)),IF(M85="Large standard",IF(AH85&gt;LS_MAX,"",ROUND(IF(AH85&lt;=OVER3_FROM,INDEX(LS_FEES,SUMPRODUCT(--(LS_EDGES&lt;AH85))+1,0+AM85),INDEX(OVER3_BASE,1,0+AM85)+OVER3_PER4*CEILING((AH85-OVER3_FROM)/4,1))*(1+FUEL),4)),""))))</f>
        <v/>
      </c>
      <c r="AY85" s="21" t="str">
        <f aca="false">IF(OR(AL85="",AH85=""),"",IF(OR(AH85="",AM85="",M85=""),"",IF(M85="Small standard",IF(AH85&gt;SS_MAX,"",ROUND(INDEX(SS_FEES,SUMPRODUCT(--(SS_EDGES&lt;AH85))+1,3+AM85)*(1+FUEL),4)),IF(M85="Large standard",IF(AH85&gt;LS_MAX,"",ROUND(IF(AH85&lt;=OVER3_FROM,INDEX(LS_FEES,SUMPRODUCT(--(LS_EDGES&lt;AH85))+1,3+AM85),INDEX(OVER3_BASE,1,3+AM85)+OVER3_PER4*CEILING((AH85-OVER3_FROM)/4,1))*(1+FUEL),4)),""))))</f>
        <v/>
      </c>
      <c r="AZ85" s="24" t="str">
        <f aca="false">IF(OR(J85="",J85&lt;1),"",ROUND(IFERROR(INDEX(CAT_SCALE,MATCH(D85,CATS,0)),UC_DEFAULT)*IF(J85&gt;=UC_KNEE,10^(UC_A-UC_B*LOG10(J85)),10^(UC_A-UC_B*LOG10(UC_KNEE))*(UC_KNEE/J85)^UC_HEXP),1))</f>
        <v/>
      </c>
    </row>
    <row r="86" customFormat="false" ht="15" hidden="false" customHeight="false" outlineLevel="0" collapsed="false">
      <c r="A86" s="10"/>
      <c r="B86" s="10"/>
      <c r="C86" s="12"/>
      <c r="D86" s="10"/>
      <c r="E86" s="10"/>
      <c r="F86" s="10"/>
      <c r="G86" s="10"/>
      <c r="H86" s="10"/>
      <c r="I86" s="10"/>
      <c r="J86" s="10"/>
      <c r="K86" s="10"/>
      <c r="L86" s="12"/>
      <c r="M86" s="2" t="str">
        <f aca="false">IF(OR(N86="",AI86=""),"",IF(AND(N86&lt;=SS_MAX,AI86&lt;=SS_L,AJ86&lt;=SS_M,AK86&lt;=SS_S),"Small standard",IF(AND(N86&lt;=LS_MAX,AI86&lt;=LS_L,AJ86&lt;=LS_M,AK86&lt;=LS_S),"Large standard","Oversize")))</f>
        <v/>
      </c>
      <c r="N86" s="16" t="str">
        <f aca="false">IF(AH86="","",IF(AL86="",AH86,MAX(AH86,AL86)))</f>
        <v/>
      </c>
      <c r="O86" s="21" t="str">
        <f aca="false">IF(OR(N86="",AM86="",M86=""),"",IF(M86="Small standard",IF(N86&gt;SS_MAX,"",ROUND(INDEX(SS_FEES,SUMPRODUCT(--(SS_EDGES&lt;N86))+1,0+AM86)*(1+FUEL),4)),IF(M86="Large standard",IF(N86&gt;LS_MAX,"",ROUND(IF(N86&lt;=OVER3_FROM,INDEX(LS_FEES,SUMPRODUCT(--(LS_EDGES&lt;N86))+1,0+AM86),INDEX(OVER3_BASE,1,0+AM86)+OVER3_PER4*CEILING((N86-OVER3_FROM)/4,1))*(1+FUEL),4)),"")))</f>
        <v/>
      </c>
      <c r="P86" s="21" t="str">
        <f aca="false">IF(OR(N86="",AM86="",M86=""),"",IF(M86="Small standard",IF(N86&gt;SS_MAX,"",ROUND(INDEX(SS_FEES,SUMPRODUCT(--(SS_EDGES&lt;N86))+1,3+AM86)*(1+FUEL),4)),IF(M86="Large standard",IF(N86&gt;LS_MAX,"",ROUND(IF(N86&lt;=OVER3_FROM,INDEX(LS_FEES,SUMPRODUCT(--(LS_EDGES&lt;N86))+1,3+AM86),INDEX(OVER3_BASE,1,3+AM86)+OVER3_PER4*CEILING((N86-OVER3_FROM)/4,1))*(1+FUEL),4)),"")))</f>
        <v/>
      </c>
      <c r="Q86" s="20" t="str">
        <f aca="true">IF(OR(L86="",O86=""),"",ROUND(L86-IF(AND(TODAY()&gt;=PEAK_FROM,TODAY()&lt;=PEAK_TO),P86,O86),2))</f>
        <v/>
      </c>
      <c r="R86" s="16" t="str">
        <f aca="false">IF(N86="","",IF(M86="Small standard",IF(SUMPRODUCT(--(SS_EDGES&lt;N86))=0,"",INDEX(SS_EDGES,SUMPRODUCT(--(SS_EDGES&lt;N86)))),IF(M86="Large standard",IF(N86&gt;OVER3_FROM,OVER3_FROM+4*(CEILING((N86-OVER3_FROM)/4,1)-1),IF(SUMPRODUCT(--(LS_EDGES&lt;N86))=0,"",INDEX(LS_EDGES,SUMPRODUCT(--(LS_EDGES&lt;N86))))),"")))</f>
        <v/>
      </c>
      <c r="S86" s="22" t="str">
        <f aca="false">IF(R86="","",ROUND(N86-R86,3))</f>
        <v/>
      </c>
      <c r="T86" s="21" t="str">
        <f aca="false">IF(OR(R86="",O86="",AO86=""),"",IF(S86&gt;MAX_SHAVE,"",IF(ROUND(O86-AO86,4)&lt;MIN_UNIT,"",ROUND(O86-AO86,4))))</f>
        <v/>
      </c>
      <c r="U86" s="21" t="str">
        <f aca="false">IF(OR(AQ86="",O86=""),"",IF(ROUND(ROUND(O86-AQ86,4)-AS86,4)&lt;=MIN_UNIT,"",ROUND(ROUND(O86-AQ86,4)-AS86,4)))</f>
        <v/>
      </c>
      <c r="V86" s="21" t="str">
        <f aca="false">IF(OR(AV86="",O86=""),"",IF(AND(AT86=1,AU86&lt;=MAX_ENV),IF(ROUND(O86-AV86,4)&lt;MIN_UNIT,"",ROUND(O86-AV86,4)),""))</f>
        <v/>
      </c>
      <c r="W86" s="21" t="str">
        <f aca="false">IF(OR(AX86="",O86=""),"",IF(AL86&gt;=AH86*MIN_DIM_RATIO,IF(ROUND(O86-AX86,4)&lt;MIN_UNIT,"",ROUND(O86-AX86,4)),""))</f>
        <v/>
      </c>
      <c r="X86" s="21" t="str">
        <f aca="false">IF(OR(R86="",P86="",AP86=""),"",IF(S86&gt;MAX_SHAVE,"",IF(ROUND(P86-AP86,4)&lt;MIN_UNIT,"",ROUND(P86-AP86,4))))</f>
        <v/>
      </c>
      <c r="Y86" s="21" t="str">
        <f aca="false">IF(OR(AR86="",P86=""),"",IF(ROUND(ROUND(P86-AR86,4)-AS86,4)&lt;=MIN_UNIT,"",ROUND(ROUND(P86-AR86,4)-AS86,4)))</f>
        <v/>
      </c>
      <c r="Z86" s="21" t="str">
        <f aca="false">IF(OR(AW86="",P86=""),"",IF(AND(AT86=1,AU86&lt;=MAX_ENV),IF(ROUND(P86-AW86,4)&lt;MIN_UNIT,"",ROUND(P86-AW86,4)),""))</f>
        <v/>
      </c>
      <c r="AA86" s="21" t="str">
        <f aca="false">IF(OR(AY86="",P86=""),"",IF(AL86&gt;=AH86*MIN_DIM_RATIO,IF(ROUND(P86-AY86,4)&lt;MIN_UNIT,"",ROUND(P86-AY86,4)),""))</f>
        <v/>
      </c>
      <c r="AB86" s="2" t="str">
        <f aca="false">IF(COUNT(T86:W86)=0,"",CHOOSE(MATCH(MAX(T86:W86),T86:W86,0),"Weight","Price","Size tier","Box"))</f>
        <v/>
      </c>
      <c r="AC86" s="24" t="str">
        <f aca="false">IF(K86&lt;&gt;"",K86,AZ86)</f>
        <v/>
      </c>
      <c r="AD86" s="25" t="str">
        <f aca="false">IF(OR(AB86="",AC86=""),"",ROUND(AC86*IF(K86&lt;&gt;"",1,U_LOW)*((12-PEAK_MONTHS)*MAX(T86:W86)+PEAK_MONTHS*N(INDEX(X86:AA86,MATCH(MAX(T86:W86),T86:W86,0)))),0))</f>
        <v/>
      </c>
      <c r="AE86" s="25" t="str">
        <f aca="false">IF(OR(AB86="",AC86=""),"",ROUND(AC86*IF(K86&lt;&gt;"",1,U_HIGH)*((12-PEAK_MONTHS)*MAX(T86:W86)+PEAK_MONTHS*N(INDEX(X86:AA86,MATCH(MAX(T86:W86),T86:W86,0)))),0))</f>
        <v/>
      </c>
      <c r="AF86" s="18" t="str">
        <f aca="false">IF(AD86="","",RANK(AD86,$AD$7:$AD$506))</f>
        <v/>
      </c>
      <c r="AH86" s="16" t="str">
        <f aca="false">IF(E86&lt;&gt;"",E86,IF(F86&lt;&gt;"",ROUND(F86*16,3),""))</f>
        <v/>
      </c>
      <c r="AI86" s="16" t="str">
        <f aca="false">IF(COUNT(G86:I86)&lt;3,"",ROUND(LARGE(G86:I86,1),2))</f>
        <v/>
      </c>
      <c r="AJ86" s="16" t="str">
        <f aca="false">IF(COUNT(G86:I86)&lt;3,"",ROUND(LARGE(G86:I86,2),2))</f>
        <v/>
      </c>
      <c r="AK86" s="16" t="str">
        <f aca="false">IF(COUNT(G86:I86)&lt;3,"",ROUND(SMALL(G86:I86,1),2))</f>
        <v/>
      </c>
      <c r="AL86" s="16" t="str">
        <f aca="false">IF(AI86="","",IF(AI86*AJ86*AK86&lt;DIM_MIN_CUIN,"",ROUND(AI86*AJ86*AK86/DIM_DIV*16,2)))</f>
        <v/>
      </c>
      <c r="AM86" s="18" t="str">
        <f aca="false">IF(C86="","",IF(C86&lt;BAND_LO,1,IF(C86&lt;=BAND_HI,2,3)))</f>
        <v/>
      </c>
      <c r="AN86" s="19" t="str">
        <f aca="false">IF(C86="","",IFERROR(INDEX(CAT_REF,MATCH(D86,CATS,0)),REF_DEFAULT))</f>
        <v/>
      </c>
      <c r="AO86" s="21" t="str">
        <f aca="false">IF(OR(R86="",AM86="",M86=""),"",IF(M86="Small standard",IF(R86&gt;SS_MAX,"",ROUND(INDEX(SS_FEES,SUMPRODUCT(--(SS_EDGES&lt;R86))+1,0+AM86)*(1+FUEL),4)),IF(M86="Large standard",IF(R86&gt;LS_MAX,"",ROUND(IF(R86&lt;=OVER3_FROM,INDEX(LS_FEES,SUMPRODUCT(--(LS_EDGES&lt;R86))+1,0+AM86),INDEX(OVER3_BASE,1,0+AM86)+OVER3_PER4*CEILING((R86-OVER3_FROM)/4,1))*(1+FUEL),4)),"")))</f>
        <v/>
      </c>
      <c r="AP86" s="21" t="str">
        <f aca="false">IF(OR(R86="",AM86="",M86=""),"",IF(M86="Small standard",IF(R86&gt;SS_MAX,"",ROUND(INDEX(SS_FEES,SUMPRODUCT(--(SS_EDGES&lt;R86))+1,3+AM86)*(1+FUEL),4)),IF(M86="Large standard",IF(R86&gt;LS_MAX,"",ROUND(IF(R86&lt;=OVER3_FROM,INDEX(LS_FEES,SUMPRODUCT(--(LS_EDGES&lt;R86))+1,3+AM86),INDEX(OVER3_BASE,1,3+AM86)+OVER3_PER4*CEILING((R86-OVER3_FROM)/4,1))*(1+FUEL),4)),"")))</f>
        <v/>
      </c>
      <c r="AQ86" s="21" t="str">
        <f aca="false">IF(OR(AM86="",AM86=1),"",IF(OR(N86="",(AM86-1)="",M86=""),"",IF(M86="Small standard",IF(N86&gt;SS_MAX,"",ROUND(INDEX(SS_FEES,SUMPRODUCT(--(SS_EDGES&lt;N86))+1,0+(AM86-1))*(1+FUEL),4)),IF(M86="Large standard",IF(N86&gt;LS_MAX,"",ROUND(IF(N86&lt;=OVER3_FROM,INDEX(LS_FEES,SUMPRODUCT(--(LS_EDGES&lt;N86))+1,0+(AM86-1)),INDEX(OVER3_BASE,1,0+(AM86-1))+OVER3_PER4*CEILING((N86-OVER3_FROM)/4,1))*(1+FUEL),4)),""))))</f>
        <v/>
      </c>
      <c r="AR86" s="21" t="str">
        <f aca="false">IF(OR(AM86="",AM86=1),"",IF(OR(N86="",(AM86-1)="",M86=""),"",IF(M86="Small standard",IF(N86&gt;SS_MAX,"",ROUND(INDEX(SS_FEES,SUMPRODUCT(--(SS_EDGES&lt;N86))+1,3+(AM86-1))*(1+FUEL),4)),IF(M86="Large standard",IF(N86&gt;LS_MAX,"",ROUND(IF(N86&lt;=OVER3_FROM,INDEX(LS_FEES,SUMPRODUCT(--(LS_EDGES&lt;N86))+1,3+(AM86-1)),INDEX(OVER3_BASE,1,3+(AM86-1))+OVER3_PER4*CEILING((N86-OVER3_FROM)/4,1))*(1+FUEL),4)),""))))</f>
        <v/>
      </c>
      <c r="AS86" s="21" t="str">
        <f aca="false">IF(OR(AM86="",AM86=1),"",(C86-(IF(AM86=2,BAND_LO,BAND_HI)-0.01))*(1-AN86))</f>
        <v/>
      </c>
      <c r="AT86" s="18" t="str">
        <f aca="false">IF(AI86="","",(AI86&gt;SS_L)+(AJ86&gt;SS_M)+(AK86&gt;SS_S))</f>
        <v/>
      </c>
      <c r="AU86" s="23" t="str">
        <f aca="false">IF(OR(AT86="",AT86&lt;&gt;1),"",MAX(AI86/SS_L,AJ86/SS_M,AK86/SS_S))</f>
        <v/>
      </c>
      <c r="AV86" s="21" t="str">
        <f aca="false">IF(OR(M86&lt;&gt;"Large standard",N86="",N86&gt;SS_MAX),"",IF(OR(N86="",AM86="","Small standard"=""),"",IF("Small standard"="Small standard",IF(N86&gt;SS_MAX,"",ROUND(INDEX(SS_FEES,SUMPRODUCT(--(SS_EDGES&lt;N86))+1,0+AM86)*(1+FUEL),4)),IF("Small standard"="Large standard",IF(N86&gt;LS_MAX,"",ROUND(IF(N86&lt;=OVER3_FROM,INDEX(LS_FEES,SUMPRODUCT(--(LS_EDGES&lt;N86))+1,0+AM86),INDEX(OVER3_BASE,1,0+AM86)+OVER3_PER4*CEILING((N86-OVER3_FROM)/4,1))*(1+FUEL),4)),""))))</f>
        <v/>
      </c>
      <c r="AW86" s="21" t="str">
        <f aca="false">IF(OR(M86&lt;&gt;"Large standard",N86="",N86&gt;SS_MAX),"",IF(OR(N86="",AM86="","Small standard"=""),"",IF("Small standard"="Small standard",IF(N86&gt;SS_MAX,"",ROUND(INDEX(SS_FEES,SUMPRODUCT(--(SS_EDGES&lt;N86))+1,3+AM86)*(1+FUEL),4)),IF("Small standard"="Large standard",IF(N86&gt;LS_MAX,"",ROUND(IF(N86&lt;=OVER3_FROM,INDEX(LS_FEES,SUMPRODUCT(--(LS_EDGES&lt;N86))+1,3+AM86),INDEX(OVER3_BASE,1,3+AM86)+OVER3_PER4*CEILING((N86-OVER3_FROM)/4,1))*(1+FUEL),4)),""))))</f>
        <v/>
      </c>
      <c r="AX86" s="21" t="str">
        <f aca="false">IF(OR(AL86="",AH86=""),"",IF(OR(AH86="",AM86="",M86=""),"",IF(M86="Small standard",IF(AH86&gt;SS_MAX,"",ROUND(INDEX(SS_FEES,SUMPRODUCT(--(SS_EDGES&lt;AH86))+1,0+AM86)*(1+FUEL),4)),IF(M86="Large standard",IF(AH86&gt;LS_MAX,"",ROUND(IF(AH86&lt;=OVER3_FROM,INDEX(LS_FEES,SUMPRODUCT(--(LS_EDGES&lt;AH86))+1,0+AM86),INDEX(OVER3_BASE,1,0+AM86)+OVER3_PER4*CEILING((AH86-OVER3_FROM)/4,1))*(1+FUEL),4)),""))))</f>
        <v/>
      </c>
      <c r="AY86" s="21" t="str">
        <f aca="false">IF(OR(AL86="",AH86=""),"",IF(OR(AH86="",AM86="",M86=""),"",IF(M86="Small standard",IF(AH86&gt;SS_MAX,"",ROUND(INDEX(SS_FEES,SUMPRODUCT(--(SS_EDGES&lt;AH86))+1,3+AM86)*(1+FUEL),4)),IF(M86="Large standard",IF(AH86&gt;LS_MAX,"",ROUND(IF(AH86&lt;=OVER3_FROM,INDEX(LS_FEES,SUMPRODUCT(--(LS_EDGES&lt;AH86))+1,3+AM86),INDEX(OVER3_BASE,1,3+AM86)+OVER3_PER4*CEILING((AH86-OVER3_FROM)/4,1))*(1+FUEL),4)),""))))</f>
        <v/>
      </c>
      <c r="AZ86" s="24" t="str">
        <f aca="false">IF(OR(J86="",J86&lt;1),"",ROUND(IFERROR(INDEX(CAT_SCALE,MATCH(D86,CATS,0)),UC_DEFAULT)*IF(J86&gt;=UC_KNEE,10^(UC_A-UC_B*LOG10(J86)),10^(UC_A-UC_B*LOG10(UC_KNEE))*(UC_KNEE/J86)^UC_HEXP),1))</f>
        <v/>
      </c>
    </row>
    <row r="87" customFormat="false" ht="15" hidden="false" customHeight="false" outlineLevel="0" collapsed="false">
      <c r="A87" s="10"/>
      <c r="B87" s="10"/>
      <c r="C87" s="12"/>
      <c r="D87" s="10"/>
      <c r="E87" s="10"/>
      <c r="F87" s="10"/>
      <c r="G87" s="10"/>
      <c r="H87" s="10"/>
      <c r="I87" s="10"/>
      <c r="J87" s="10"/>
      <c r="K87" s="10"/>
      <c r="L87" s="12"/>
      <c r="M87" s="2" t="str">
        <f aca="false">IF(OR(N87="",AI87=""),"",IF(AND(N87&lt;=SS_MAX,AI87&lt;=SS_L,AJ87&lt;=SS_M,AK87&lt;=SS_S),"Small standard",IF(AND(N87&lt;=LS_MAX,AI87&lt;=LS_L,AJ87&lt;=LS_M,AK87&lt;=LS_S),"Large standard","Oversize")))</f>
        <v/>
      </c>
      <c r="N87" s="16" t="str">
        <f aca="false">IF(AH87="","",IF(AL87="",AH87,MAX(AH87,AL87)))</f>
        <v/>
      </c>
      <c r="O87" s="21" t="str">
        <f aca="false">IF(OR(N87="",AM87="",M87=""),"",IF(M87="Small standard",IF(N87&gt;SS_MAX,"",ROUND(INDEX(SS_FEES,SUMPRODUCT(--(SS_EDGES&lt;N87))+1,0+AM87)*(1+FUEL),4)),IF(M87="Large standard",IF(N87&gt;LS_MAX,"",ROUND(IF(N87&lt;=OVER3_FROM,INDEX(LS_FEES,SUMPRODUCT(--(LS_EDGES&lt;N87))+1,0+AM87),INDEX(OVER3_BASE,1,0+AM87)+OVER3_PER4*CEILING((N87-OVER3_FROM)/4,1))*(1+FUEL),4)),"")))</f>
        <v/>
      </c>
      <c r="P87" s="21" t="str">
        <f aca="false">IF(OR(N87="",AM87="",M87=""),"",IF(M87="Small standard",IF(N87&gt;SS_MAX,"",ROUND(INDEX(SS_FEES,SUMPRODUCT(--(SS_EDGES&lt;N87))+1,3+AM87)*(1+FUEL),4)),IF(M87="Large standard",IF(N87&gt;LS_MAX,"",ROUND(IF(N87&lt;=OVER3_FROM,INDEX(LS_FEES,SUMPRODUCT(--(LS_EDGES&lt;N87))+1,3+AM87),INDEX(OVER3_BASE,1,3+AM87)+OVER3_PER4*CEILING((N87-OVER3_FROM)/4,1))*(1+FUEL),4)),"")))</f>
        <v/>
      </c>
      <c r="Q87" s="20" t="str">
        <f aca="true">IF(OR(L87="",O87=""),"",ROUND(L87-IF(AND(TODAY()&gt;=PEAK_FROM,TODAY()&lt;=PEAK_TO),P87,O87),2))</f>
        <v/>
      </c>
      <c r="R87" s="16" t="str">
        <f aca="false">IF(N87="","",IF(M87="Small standard",IF(SUMPRODUCT(--(SS_EDGES&lt;N87))=0,"",INDEX(SS_EDGES,SUMPRODUCT(--(SS_EDGES&lt;N87)))),IF(M87="Large standard",IF(N87&gt;OVER3_FROM,OVER3_FROM+4*(CEILING((N87-OVER3_FROM)/4,1)-1),IF(SUMPRODUCT(--(LS_EDGES&lt;N87))=0,"",INDEX(LS_EDGES,SUMPRODUCT(--(LS_EDGES&lt;N87))))),"")))</f>
        <v/>
      </c>
      <c r="S87" s="22" t="str">
        <f aca="false">IF(R87="","",ROUND(N87-R87,3))</f>
        <v/>
      </c>
      <c r="T87" s="21" t="str">
        <f aca="false">IF(OR(R87="",O87="",AO87=""),"",IF(S87&gt;MAX_SHAVE,"",IF(ROUND(O87-AO87,4)&lt;MIN_UNIT,"",ROUND(O87-AO87,4))))</f>
        <v/>
      </c>
      <c r="U87" s="21" t="str">
        <f aca="false">IF(OR(AQ87="",O87=""),"",IF(ROUND(ROUND(O87-AQ87,4)-AS87,4)&lt;=MIN_UNIT,"",ROUND(ROUND(O87-AQ87,4)-AS87,4)))</f>
        <v/>
      </c>
      <c r="V87" s="21" t="str">
        <f aca="false">IF(OR(AV87="",O87=""),"",IF(AND(AT87=1,AU87&lt;=MAX_ENV),IF(ROUND(O87-AV87,4)&lt;MIN_UNIT,"",ROUND(O87-AV87,4)),""))</f>
        <v/>
      </c>
      <c r="W87" s="21" t="str">
        <f aca="false">IF(OR(AX87="",O87=""),"",IF(AL87&gt;=AH87*MIN_DIM_RATIO,IF(ROUND(O87-AX87,4)&lt;MIN_UNIT,"",ROUND(O87-AX87,4)),""))</f>
        <v/>
      </c>
      <c r="X87" s="21" t="str">
        <f aca="false">IF(OR(R87="",P87="",AP87=""),"",IF(S87&gt;MAX_SHAVE,"",IF(ROUND(P87-AP87,4)&lt;MIN_UNIT,"",ROUND(P87-AP87,4))))</f>
        <v/>
      </c>
      <c r="Y87" s="21" t="str">
        <f aca="false">IF(OR(AR87="",P87=""),"",IF(ROUND(ROUND(P87-AR87,4)-AS87,4)&lt;=MIN_UNIT,"",ROUND(ROUND(P87-AR87,4)-AS87,4)))</f>
        <v/>
      </c>
      <c r="Z87" s="21" t="str">
        <f aca="false">IF(OR(AW87="",P87=""),"",IF(AND(AT87=1,AU87&lt;=MAX_ENV),IF(ROUND(P87-AW87,4)&lt;MIN_UNIT,"",ROUND(P87-AW87,4)),""))</f>
        <v/>
      </c>
      <c r="AA87" s="21" t="str">
        <f aca="false">IF(OR(AY87="",P87=""),"",IF(AL87&gt;=AH87*MIN_DIM_RATIO,IF(ROUND(P87-AY87,4)&lt;MIN_UNIT,"",ROUND(P87-AY87,4)),""))</f>
        <v/>
      </c>
      <c r="AB87" s="2" t="str">
        <f aca="false">IF(COUNT(T87:W87)=0,"",CHOOSE(MATCH(MAX(T87:W87),T87:W87,0),"Weight","Price","Size tier","Box"))</f>
        <v/>
      </c>
      <c r="AC87" s="24" t="str">
        <f aca="false">IF(K87&lt;&gt;"",K87,AZ87)</f>
        <v/>
      </c>
      <c r="AD87" s="25" t="str">
        <f aca="false">IF(OR(AB87="",AC87=""),"",ROUND(AC87*IF(K87&lt;&gt;"",1,U_LOW)*((12-PEAK_MONTHS)*MAX(T87:W87)+PEAK_MONTHS*N(INDEX(X87:AA87,MATCH(MAX(T87:W87),T87:W87,0)))),0))</f>
        <v/>
      </c>
      <c r="AE87" s="25" t="str">
        <f aca="false">IF(OR(AB87="",AC87=""),"",ROUND(AC87*IF(K87&lt;&gt;"",1,U_HIGH)*((12-PEAK_MONTHS)*MAX(T87:W87)+PEAK_MONTHS*N(INDEX(X87:AA87,MATCH(MAX(T87:W87),T87:W87,0)))),0))</f>
        <v/>
      </c>
      <c r="AF87" s="18" t="str">
        <f aca="false">IF(AD87="","",RANK(AD87,$AD$7:$AD$506))</f>
        <v/>
      </c>
      <c r="AH87" s="16" t="str">
        <f aca="false">IF(E87&lt;&gt;"",E87,IF(F87&lt;&gt;"",ROUND(F87*16,3),""))</f>
        <v/>
      </c>
      <c r="AI87" s="16" t="str">
        <f aca="false">IF(COUNT(G87:I87)&lt;3,"",ROUND(LARGE(G87:I87,1),2))</f>
        <v/>
      </c>
      <c r="AJ87" s="16" t="str">
        <f aca="false">IF(COUNT(G87:I87)&lt;3,"",ROUND(LARGE(G87:I87,2),2))</f>
        <v/>
      </c>
      <c r="AK87" s="16" t="str">
        <f aca="false">IF(COUNT(G87:I87)&lt;3,"",ROUND(SMALL(G87:I87,1),2))</f>
        <v/>
      </c>
      <c r="AL87" s="16" t="str">
        <f aca="false">IF(AI87="","",IF(AI87*AJ87*AK87&lt;DIM_MIN_CUIN,"",ROUND(AI87*AJ87*AK87/DIM_DIV*16,2)))</f>
        <v/>
      </c>
      <c r="AM87" s="18" t="str">
        <f aca="false">IF(C87="","",IF(C87&lt;BAND_LO,1,IF(C87&lt;=BAND_HI,2,3)))</f>
        <v/>
      </c>
      <c r="AN87" s="19" t="str">
        <f aca="false">IF(C87="","",IFERROR(INDEX(CAT_REF,MATCH(D87,CATS,0)),REF_DEFAULT))</f>
        <v/>
      </c>
      <c r="AO87" s="21" t="str">
        <f aca="false">IF(OR(R87="",AM87="",M87=""),"",IF(M87="Small standard",IF(R87&gt;SS_MAX,"",ROUND(INDEX(SS_FEES,SUMPRODUCT(--(SS_EDGES&lt;R87))+1,0+AM87)*(1+FUEL),4)),IF(M87="Large standard",IF(R87&gt;LS_MAX,"",ROUND(IF(R87&lt;=OVER3_FROM,INDEX(LS_FEES,SUMPRODUCT(--(LS_EDGES&lt;R87))+1,0+AM87),INDEX(OVER3_BASE,1,0+AM87)+OVER3_PER4*CEILING((R87-OVER3_FROM)/4,1))*(1+FUEL),4)),"")))</f>
        <v/>
      </c>
      <c r="AP87" s="21" t="str">
        <f aca="false">IF(OR(R87="",AM87="",M87=""),"",IF(M87="Small standard",IF(R87&gt;SS_MAX,"",ROUND(INDEX(SS_FEES,SUMPRODUCT(--(SS_EDGES&lt;R87))+1,3+AM87)*(1+FUEL),4)),IF(M87="Large standard",IF(R87&gt;LS_MAX,"",ROUND(IF(R87&lt;=OVER3_FROM,INDEX(LS_FEES,SUMPRODUCT(--(LS_EDGES&lt;R87))+1,3+AM87),INDEX(OVER3_BASE,1,3+AM87)+OVER3_PER4*CEILING((R87-OVER3_FROM)/4,1))*(1+FUEL),4)),"")))</f>
        <v/>
      </c>
      <c r="AQ87" s="21" t="str">
        <f aca="false">IF(OR(AM87="",AM87=1),"",IF(OR(N87="",(AM87-1)="",M87=""),"",IF(M87="Small standard",IF(N87&gt;SS_MAX,"",ROUND(INDEX(SS_FEES,SUMPRODUCT(--(SS_EDGES&lt;N87))+1,0+(AM87-1))*(1+FUEL),4)),IF(M87="Large standard",IF(N87&gt;LS_MAX,"",ROUND(IF(N87&lt;=OVER3_FROM,INDEX(LS_FEES,SUMPRODUCT(--(LS_EDGES&lt;N87))+1,0+(AM87-1)),INDEX(OVER3_BASE,1,0+(AM87-1))+OVER3_PER4*CEILING((N87-OVER3_FROM)/4,1))*(1+FUEL),4)),""))))</f>
        <v/>
      </c>
      <c r="AR87" s="21" t="str">
        <f aca="false">IF(OR(AM87="",AM87=1),"",IF(OR(N87="",(AM87-1)="",M87=""),"",IF(M87="Small standard",IF(N87&gt;SS_MAX,"",ROUND(INDEX(SS_FEES,SUMPRODUCT(--(SS_EDGES&lt;N87))+1,3+(AM87-1))*(1+FUEL),4)),IF(M87="Large standard",IF(N87&gt;LS_MAX,"",ROUND(IF(N87&lt;=OVER3_FROM,INDEX(LS_FEES,SUMPRODUCT(--(LS_EDGES&lt;N87))+1,3+(AM87-1)),INDEX(OVER3_BASE,1,3+(AM87-1))+OVER3_PER4*CEILING((N87-OVER3_FROM)/4,1))*(1+FUEL),4)),""))))</f>
        <v/>
      </c>
      <c r="AS87" s="21" t="str">
        <f aca="false">IF(OR(AM87="",AM87=1),"",(C87-(IF(AM87=2,BAND_LO,BAND_HI)-0.01))*(1-AN87))</f>
        <v/>
      </c>
      <c r="AT87" s="18" t="str">
        <f aca="false">IF(AI87="","",(AI87&gt;SS_L)+(AJ87&gt;SS_M)+(AK87&gt;SS_S))</f>
        <v/>
      </c>
      <c r="AU87" s="23" t="str">
        <f aca="false">IF(OR(AT87="",AT87&lt;&gt;1),"",MAX(AI87/SS_L,AJ87/SS_M,AK87/SS_S))</f>
        <v/>
      </c>
      <c r="AV87" s="21" t="str">
        <f aca="false">IF(OR(M87&lt;&gt;"Large standard",N87="",N87&gt;SS_MAX),"",IF(OR(N87="",AM87="","Small standard"=""),"",IF("Small standard"="Small standard",IF(N87&gt;SS_MAX,"",ROUND(INDEX(SS_FEES,SUMPRODUCT(--(SS_EDGES&lt;N87))+1,0+AM87)*(1+FUEL),4)),IF("Small standard"="Large standard",IF(N87&gt;LS_MAX,"",ROUND(IF(N87&lt;=OVER3_FROM,INDEX(LS_FEES,SUMPRODUCT(--(LS_EDGES&lt;N87))+1,0+AM87),INDEX(OVER3_BASE,1,0+AM87)+OVER3_PER4*CEILING((N87-OVER3_FROM)/4,1))*(1+FUEL),4)),""))))</f>
        <v/>
      </c>
      <c r="AW87" s="21" t="str">
        <f aca="false">IF(OR(M87&lt;&gt;"Large standard",N87="",N87&gt;SS_MAX),"",IF(OR(N87="",AM87="","Small standard"=""),"",IF("Small standard"="Small standard",IF(N87&gt;SS_MAX,"",ROUND(INDEX(SS_FEES,SUMPRODUCT(--(SS_EDGES&lt;N87))+1,3+AM87)*(1+FUEL),4)),IF("Small standard"="Large standard",IF(N87&gt;LS_MAX,"",ROUND(IF(N87&lt;=OVER3_FROM,INDEX(LS_FEES,SUMPRODUCT(--(LS_EDGES&lt;N87))+1,3+AM87),INDEX(OVER3_BASE,1,3+AM87)+OVER3_PER4*CEILING((N87-OVER3_FROM)/4,1))*(1+FUEL),4)),""))))</f>
        <v/>
      </c>
      <c r="AX87" s="21" t="str">
        <f aca="false">IF(OR(AL87="",AH87=""),"",IF(OR(AH87="",AM87="",M87=""),"",IF(M87="Small standard",IF(AH87&gt;SS_MAX,"",ROUND(INDEX(SS_FEES,SUMPRODUCT(--(SS_EDGES&lt;AH87))+1,0+AM87)*(1+FUEL),4)),IF(M87="Large standard",IF(AH87&gt;LS_MAX,"",ROUND(IF(AH87&lt;=OVER3_FROM,INDEX(LS_FEES,SUMPRODUCT(--(LS_EDGES&lt;AH87))+1,0+AM87),INDEX(OVER3_BASE,1,0+AM87)+OVER3_PER4*CEILING((AH87-OVER3_FROM)/4,1))*(1+FUEL),4)),""))))</f>
        <v/>
      </c>
      <c r="AY87" s="21" t="str">
        <f aca="false">IF(OR(AL87="",AH87=""),"",IF(OR(AH87="",AM87="",M87=""),"",IF(M87="Small standard",IF(AH87&gt;SS_MAX,"",ROUND(INDEX(SS_FEES,SUMPRODUCT(--(SS_EDGES&lt;AH87))+1,3+AM87)*(1+FUEL),4)),IF(M87="Large standard",IF(AH87&gt;LS_MAX,"",ROUND(IF(AH87&lt;=OVER3_FROM,INDEX(LS_FEES,SUMPRODUCT(--(LS_EDGES&lt;AH87))+1,3+AM87),INDEX(OVER3_BASE,1,3+AM87)+OVER3_PER4*CEILING((AH87-OVER3_FROM)/4,1))*(1+FUEL),4)),""))))</f>
        <v/>
      </c>
      <c r="AZ87" s="24" t="str">
        <f aca="false">IF(OR(J87="",J87&lt;1),"",ROUND(IFERROR(INDEX(CAT_SCALE,MATCH(D87,CATS,0)),UC_DEFAULT)*IF(J87&gt;=UC_KNEE,10^(UC_A-UC_B*LOG10(J87)),10^(UC_A-UC_B*LOG10(UC_KNEE))*(UC_KNEE/J87)^UC_HEXP),1))</f>
        <v/>
      </c>
    </row>
    <row r="88" customFormat="false" ht="15" hidden="false" customHeight="false" outlineLevel="0" collapsed="false">
      <c r="A88" s="10"/>
      <c r="B88" s="10"/>
      <c r="C88" s="12"/>
      <c r="D88" s="10"/>
      <c r="E88" s="10"/>
      <c r="F88" s="10"/>
      <c r="G88" s="10"/>
      <c r="H88" s="10"/>
      <c r="I88" s="10"/>
      <c r="J88" s="10"/>
      <c r="K88" s="10"/>
      <c r="L88" s="12"/>
      <c r="M88" s="2" t="str">
        <f aca="false">IF(OR(N88="",AI88=""),"",IF(AND(N88&lt;=SS_MAX,AI88&lt;=SS_L,AJ88&lt;=SS_M,AK88&lt;=SS_S),"Small standard",IF(AND(N88&lt;=LS_MAX,AI88&lt;=LS_L,AJ88&lt;=LS_M,AK88&lt;=LS_S),"Large standard","Oversize")))</f>
        <v/>
      </c>
      <c r="N88" s="16" t="str">
        <f aca="false">IF(AH88="","",IF(AL88="",AH88,MAX(AH88,AL88)))</f>
        <v/>
      </c>
      <c r="O88" s="21" t="str">
        <f aca="false">IF(OR(N88="",AM88="",M88=""),"",IF(M88="Small standard",IF(N88&gt;SS_MAX,"",ROUND(INDEX(SS_FEES,SUMPRODUCT(--(SS_EDGES&lt;N88))+1,0+AM88)*(1+FUEL),4)),IF(M88="Large standard",IF(N88&gt;LS_MAX,"",ROUND(IF(N88&lt;=OVER3_FROM,INDEX(LS_FEES,SUMPRODUCT(--(LS_EDGES&lt;N88))+1,0+AM88),INDEX(OVER3_BASE,1,0+AM88)+OVER3_PER4*CEILING((N88-OVER3_FROM)/4,1))*(1+FUEL),4)),"")))</f>
        <v/>
      </c>
      <c r="P88" s="21" t="str">
        <f aca="false">IF(OR(N88="",AM88="",M88=""),"",IF(M88="Small standard",IF(N88&gt;SS_MAX,"",ROUND(INDEX(SS_FEES,SUMPRODUCT(--(SS_EDGES&lt;N88))+1,3+AM88)*(1+FUEL),4)),IF(M88="Large standard",IF(N88&gt;LS_MAX,"",ROUND(IF(N88&lt;=OVER3_FROM,INDEX(LS_FEES,SUMPRODUCT(--(LS_EDGES&lt;N88))+1,3+AM88),INDEX(OVER3_BASE,1,3+AM88)+OVER3_PER4*CEILING((N88-OVER3_FROM)/4,1))*(1+FUEL),4)),"")))</f>
        <v/>
      </c>
      <c r="Q88" s="20" t="str">
        <f aca="true">IF(OR(L88="",O88=""),"",ROUND(L88-IF(AND(TODAY()&gt;=PEAK_FROM,TODAY()&lt;=PEAK_TO),P88,O88),2))</f>
        <v/>
      </c>
      <c r="R88" s="16" t="str">
        <f aca="false">IF(N88="","",IF(M88="Small standard",IF(SUMPRODUCT(--(SS_EDGES&lt;N88))=0,"",INDEX(SS_EDGES,SUMPRODUCT(--(SS_EDGES&lt;N88)))),IF(M88="Large standard",IF(N88&gt;OVER3_FROM,OVER3_FROM+4*(CEILING((N88-OVER3_FROM)/4,1)-1),IF(SUMPRODUCT(--(LS_EDGES&lt;N88))=0,"",INDEX(LS_EDGES,SUMPRODUCT(--(LS_EDGES&lt;N88))))),"")))</f>
        <v/>
      </c>
      <c r="S88" s="22" t="str">
        <f aca="false">IF(R88="","",ROUND(N88-R88,3))</f>
        <v/>
      </c>
      <c r="T88" s="21" t="str">
        <f aca="false">IF(OR(R88="",O88="",AO88=""),"",IF(S88&gt;MAX_SHAVE,"",IF(ROUND(O88-AO88,4)&lt;MIN_UNIT,"",ROUND(O88-AO88,4))))</f>
        <v/>
      </c>
      <c r="U88" s="21" t="str">
        <f aca="false">IF(OR(AQ88="",O88=""),"",IF(ROUND(ROUND(O88-AQ88,4)-AS88,4)&lt;=MIN_UNIT,"",ROUND(ROUND(O88-AQ88,4)-AS88,4)))</f>
        <v/>
      </c>
      <c r="V88" s="21" t="str">
        <f aca="false">IF(OR(AV88="",O88=""),"",IF(AND(AT88=1,AU88&lt;=MAX_ENV),IF(ROUND(O88-AV88,4)&lt;MIN_UNIT,"",ROUND(O88-AV88,4)),""))</f>
        <v/>
      </c>
      <c r="W88" s="21" t="str">
        <f aca="false">IF(OR(AX88="",O88=""),"",IF(AL88&gt;=AH88*MIN_DIM_RATIO,IF(ROUND(O88-AX88,4)&lt;MIN_UNIT,"",ROUND(O88-AX88,4)),""))</f>
        <v/>
      </c>
      <c r="X88" s="21" t="str">
        <f aca="false">IF(OR(R88="",P88="",AP88=""),"",IF(S88&gt;MAX_SHAVE,"",IF(ROUND(P88-AP88,4)&lt;MIN_UNIT,"",ROUND(P88-AP88,4))))</f>
        <v/>
      </c>
      <c r="Y88" s="21" t="str">
        <f aca="false">IF(OR(AR88="",P88=""),"",IF(ROUND(ROUND(P88-AR88,4)-AS88,4)&lt;=MIN_UNIT,"",ROUND(ROUND(P88-AR88,4)-AS88,4)))</f>
        <v/>
      </c>
      <c r="Z88" s="21" t="str">
        <f aca="false">IF(OR(AW88="",P88=""),"",IF(AND(AT88=1,AU88&lt;=MAX_ENV),IF(ROUND(P88-AW88,4)&lt;MIN_UNIT,"",ROUND(P88-AW88,4)),""))</f>
        <v/>
      </c>
      <c r="AA88" s="21" t="str">
        <f aca="false">IF(OR(AY88="",P88=""),"",IF(AL88&gt;=AH88*MIN_DIM_RATIO,IF(ROUND(P88-AY88,4)&lt;MIN_UNIT,"",ROUND(P88-AY88,4)),""))</f>
        <v/>
      </c>
      <c r="AB88" s="2" t="str">
        <f aca="false">IF(COUNT(T88:W88)=0,"",CHOOSE(MATCH(MAX(T88:W88),T88:W88,0),"Weight","Price","Size tier","Box"))</f>
        <v/>
      </c>
      <c r="AC88" s="24" t="str">
        <f aca="false">IF(K88&lt;&gt;"",K88,AZ88)</f>
        <v/>
      </c>
      <c r="AD88" s="25" t="str">
        <f aca="false">IF(OR(AB88="",AC88=""),"",ROUND(AC88*IF(K88&lt;&gt;"",1,U_LOW)*((12-PEAK_MONTHS)*MAX(T88:W88)+PEAK_MONTHS*N(INDEX(X88:AA88,MATCH(MAX(T88:W88),T88:W88,0)))),0))</f>
        <v/>
      </c>
      <c r="AE88" s="25" t="str">
        <f aca="false">IF(OR(AB88="",AC88=""),"",ROUND(AC88*IF(K88&lt;&gt;"",1,U_HIGH)*((12-PEAK_MONTHS)*MAX(T88:W88)+PEAK_MONTHS*N(INDEX(X88:AA88,MATCH(MAX(T88:W88),T88:W88,0)))),0))</f>
        <v/>
      </c>
      <c r="AF88" s="18" t="str">
        <f aca="false">IF(AD88="","",RANK(AD88,$AD$7:$AD$506))</f>
        <v/>
      </c>
      <c r="AH88" s="16" t="str">
        <f aca="false">IF(E88&lt;&gt;"",E88,IF(F88&lt;&gt;"",ROUND(F88*16,3),""))</f>
        <v/>
      </c>
      <c r="AI88" s="16" t="str">
        <f aca="false">IF(COUNT(G88:I88)&lt;3,"",ROUND(LARGE(G88:I88,1),2))</f>
        <v/>
      </c>
      <c r="AJ88" s="16" t="str">
        <f aca="false">IF(COUNT(G88:I88)&lt;3,"",ROUND(LARGE(G88:I88,2),2))</f>
        <v/>
      </c>
      <c r="AK88" s="16" t="str">
        <f aca="false">IF(COUNT(G88:I88)&lt;3,"",ROUND(SMALL(G88:I88,1),2))</f>
        <v/>
      </c>
      <c r="AL88" s="16" t="str">
        <f aca="false">IF(AI88="","",IF(AI88*AJ88*AK88&lt;DIM_MIN_CUIN,"",ROUND(AI88*AJ88*AK88/DIM_DIV*16,2)))</f>
        <v/>
      </c>
      <c r="AM88" s="18" t="str">
        <f aca="false">IF(C88="","",IF(C88&lt;BAND_LO,1,IF(C88&lt;=BAND_HI,2,3)))</f>
        <v/>
      </c>
      <c r="AN88" s="19" t="str">
        <f aca="false">IF(C88="","",IFERROR(INDEX(CAT_REF,MATCH(D88,CATS,0)),REF_DEFAULT))</f>
        <v/>
      </c>
      <c r="AO88" s="21" t="str">
        <f aca="false">IF(OR(R88="",AM88="",M88=""),"",IF(M88="Small standard",IF(R88&gt;SS_MAX,"",ROUND(INDEX(SS_FEES,SUMPRODUCT(--(SS_EDGES&lt;R88))+1,0+AM88)*(1+FUEL),4)),IF(M88="Large standard",IF(R88&gt;LS_MAX,"",ROUND(IF(R88&lt;=OVER3_FROM,INDEX(LS_FEES,SUMPRODUCT(--(LS_EDGES&lt;R88))+1,0+AM88),INDEX(OVER3_BASE,1,0+AM88)+OVER3_PER4*CEILING((R88-OVER3_FROM)/4,1))*(1+FUEL),4)),"")))</f>
        <v/>
      </c>
      <c r="AP88" s="21" t="str">
        <f aca="false">IF(OR(R88="",AM88="",M88=""),"",IF(M88="Small standard",IF(R88&gt;SS_MAX,"",ROUND(INDEX(SS_FEES,SUMPRODUCT(--(SS_EDGES&lt;R88))+1,3+AM88)*(1+FUEL),4)),IF(M88="Large standard",IF(R88&gt;LS_MAX,"",ROUND(IF(R88&lt;=OVER3_FROM,INDEX(LS_FEES,SUMPRODUCT(--(LS_EDGES&lt;R88))+1,3+AM88),INDEX(OVER3_BASE,1,3+AM88)+OVER3_PER4*CEILING((R88-OVER3_FROM)/4,1))*(1+FUEL),4)),"")))</f>
        <v/>
      </c>
      <c r="AQ88" s="21" t="str">
        <f aca="false">IF(OR(AM88="",AM88=1),"",IF(OR(N88="",(AM88-1)="",M88=""),"",IF(M88="Small standard",IF(N88&gt;SS_MAX,"",ROUND(INDEX(SS_FEES,SUMPRODUCT(--(SS_EDGES&lt;N88))+1,0+(AM88-1))*(1+FUEL),4)),IF(M88="Large standard",IF(N88&gt;LS_MAX,"",ROUND(IF(N88&lt;=OVER3_FROM,INDEX(LS_FEES,SUMPRODUCT(--(LS_EDGES&lt;N88))+1,0+(AM88-1)),INDEX(OVER3_BASE,1,0+(AM88-1))+OVER3_PER4*CEILING((N88-OVER3_FROM)/4,1))*(1+FUEL),4)),""))))</f>
        <v/>
      </c>
      <c r="AR88" s="21" t="str">
        <f aca="false">IF(OR(AM88="",AM88=1),"",IF(OR(N88="",(AM88-1)="",M88=""),"",IF(M88="Small standard",IF(N88&gt;SS_MAX,"",ROUND(INDEX(SS_FEES,SUMPRODUCT(--(SS_EDGES&lt;N88))+1,3+(AM88-1))*(1+FUEL),4)),IF(M88="Large standard",IF(N88&gt;LS_MAX,"",ROUND(IF(N88&lt;=OVER3_FROM,INDEX(LS_FEES,SUMPRODUCT(--(LS_EDGES&lt;N88))+1,3+(AM88-1)),INDEX(OVER3_BASE,1,3+(AM88-1))+OVER3_PER4*CEILING((N88-OVER3_FROM)/4,1))*(1+FUEL),4)),""))))</f>
        <v/>
      </c>
      <c r="AS88" s="21" t="str">
        <f aca="false">IF(OR(AM88="",AM88=1),"",(C88-(IF(AM88=2,BAND_LO,BAND_HI)-0.01))*(1-AN88))</f>
        <v/>
      </c>
      <c r="AT88" s="18" t="str">
        <f aca="false">IF(AI88="","",(AI88&gt;SS_L)+(AJ88&gt;SS_M)+(AK88&gt;SS_S))</f>
        <v/>
      </c>
      <c r="AU88" s="23" t="str">
        <f aca="false">IF(OR(AT88="",AT88&lt;&gt;1),"",MAX(AI88/SS_L,AJ88/SS_M,AK88/SS_S))</f>
        <v/>
      </c>
      <c r="AV88" s="21" t="str">
        <f aca="false">IF(OR(M88&lt;&gt;"Large standard",N88="",N88&gt;SS_MAX),"",IF(OR(N88="",AM88="","Small standard"=""),"",IF("Small standard"="Small standard",IF(N88&gt;SS_MAX,"",ROUND(INDEX(SS_FEES,SUMPRODUCT(--(SS_EDGES&lt;N88))+1,0+AM88)*(1+FUEL),4)),IF("Small standard"="Large standard",IF(N88&gt;LS_MAX,"",ROUND(IF(N88&lt;=OVER3_FROM,INDEX(LS_FEES,SUMPRODUCT(--(LS_EDGES&lt;N88))+1,0+AM88),INDEX(OVER3_BASE,1,0+AM88)+OVER3_PER4*CEILING((N88-OVER3_FROM)/4,1))*(1+FUEL),4)),""))))</f>
        <v/>
      </c>
      <c r="AW88" s="21" t="str">
        <f aca="false">IF(OR(M88&lt;&gt;"Large standard",N88="",N88&gt;SS_MAX),"",IF(OR(N88="",AM88="","Small standard"=""),"",IF("Small standard"="Small standard",IF(N88&gt;SS_MAX,"",ROUND(INDEX(SS_FEES,SUMPRODUCT(--(SS_EDGES&lt;N88))+1,3+AM88)*(1+FUEL),4)),IF("Small standard"="Large standard",IF(N88&gt;LS_MAX,"",ROUND(IF(N88&lt;=OVER3_FROM,INDEX(LS_FEES,SUMPRODUCT(--(LS_EDGES&lt;N88))+1,3+AM88),INDEX(OVER3_BASE,1,3+AM88)+OVER3_PER4*CEILING((N88-OVER3_FROM)/4,1))*(1+FUEL),4)),""))))</f>
        <v/>
      </c>
      <c r="AX88" s="21" t="str">
        <f aca="false">IF(OR(AL88="",AH88=""),"",IF(OR(AH88="",AM88="",M88=""),"",IF(M88="Small standard",IF(AH88&gt;SS_MAX,"",ROUND(INDEX(SS_FEES,SUMPRODUCT(--(SS_EDGES&lt;AH88))+1,0+AM88)*(1+FUEL),4)),IF(M88="Large standard",IF(AH88&gt;LS_MAX,"",ROUND(IF(AH88&lt;=OVER3_FROM,INDEX(LS_FEES,SUMPRODUCT(--(LS_EDGES&lt;AH88))+1,0+AM88),INDEX(OVER3_BASE,1,0+AM88)+OVER3_PER4*CEILING((AH88-OVER3_FROM)/4,1))*(1+FUEL),4)),""))))</f>
        <v/>
      </c>
      <c r="AY88" s="21" t="str">
        <f aca="false">IF(OR(AL88="",AH88=""),"",IF(OR(AH88="",AM88="",M88=""),"",IF(M88="Small standard",IF(AH88&gt;SS_MAX,"",ROUND(INDEX(SS_FEES,SUMPRODUCT(--(SS_EDGES&lt;AH88))+1,3+AM88)*(1+FUEL),4)),IF(M88="Large standard",IF(AH88&gt;LS_MAX,"",ROUND(IF(AH88&lt;=OVER3_FROM,INDEX(LS_FEES,SUMPRODUCT(--(LS_EDGES&lt;AH88))+1,3+AM88),INDEX(OVER3_BASE,1,3+AM88)+OVER3_PER4*CEILING((AH88-OVER3_FROM)/4,1))*(1+FUEL),4)),""))))</f>
        <v/>
      </c>
      <c r="AZ88" s="24" t="str">
        <f aca="false">IF(OR(J88="",J88&lt;1),"",ROUND(IFERROR(INDEX(CAT_SCALE,MATCH(D88,CATS,0)),UC_DEFAULT)*IF(J88&gt;=UC_KNEE,10^(UC_A-UC_B*LOG10(J88)),10^(UC_A-UC_B*LOG10(UC_KNEE))*(UC_KNEE/J88)^UC_HEXP),1))</f>
        <v/>
      </c>
    </row>
    <row r="89" customFormat="false" ht="15" hidden="false" customHeight="false" outlineLevel="0" collapsed="false">
      <c r="A89" s="10"/>
      <c r="B89" s="10"/>
      <c r="C89" s="12"/>
      <c r="D89" s="10"/>
      <c r="E89" s="10"/>
      <c r="F89" s="10"/>
      <c r="G89" s="10"/>
      <c r="H89" s="10"/>
      <c r="I89" s="10"/>
      <c r="J89" s="10"/>
      <c r="K89" s="10"/>
      <c r="L89" s="12"/>
      <c r="M89" s="2" t="str">
        <f aca="false">IF(OR(N89="",AI89=""),"",IF(AND(N89&lt;=SS_MAX,AI89&lt;=SS_L,AJ89&lt;=SS_M,AK89&lt;=SS_S),"Small standard",IF(AND(N89&lt;=LS_MAX,AI89&lt;=LS_L,AJ89&lt;=LS_M,AK89&lt;=LS_S),"Large standard","Oversize")))</f>
        <v/>
      </c>
      <c r="N89" s="16" t="str">
        <f aca="false">IF(AH89="","",IF(AL89="",AH89,MAX(AH89,AL89)))</f>
        <v/>
      </c>
      <c r="O89" s="21" t="str">
        <f aca="false">IF(OR(N89="",AM89="",M89=""),"",IF(M89="Small standard",IF(N89&gt;SS_MAX,"",ROUND(INDEX(SS_FEES,SUMPRODUCT(--(SS_EDGES&lt;N89))+1,0+AM89)*(1+FUEL),4)),IF(M89="Large standard",IF(N89&gt;LS_MAX,"",ROUND(IF(N89&lt;=OVER3_FROM,INDEX(LS_FEES,SUMPRODUCT(--(LS_EDGES&lt;N89))+1,0+AM89),INDEX(OVER3_BASE,1,0+AM89)+OVER3_PER4*CEILING((N89-OVER3_FROM)/4,1))*(1+FUEL),4)),"")))</f>
        <v/>
      </c>
      <c r="P89" s="21" t="str">
        <f aca="false">IF(OR(N89="",AM89="",M89=""),"",IF(M89="Small standard",IF(N89&gt;SS_MAX,"",ROUND(INDEX(SS_FEES,SUMPRODUCT(--(SS_EDGES&lt;N89))+1,3+AM89)*(1+FUEL),4)),IF(M89="Large standard",IF(N89&gt;LS_MAX,"",ROUND(IF(N89&lt;=OVER3_FROM,INDEX(LS_FEES,SUMPRODUCT(--(LS_EDGES&lt;N89))+1,3+AM89),INDEX(OVER3_BASE,1,3+AM89)+OVER3_PER4*CEILING((N89-OVER3_FROM)/4,1))*(1+FUEL),4)),"")))</f>
        <v/>
      </c>
      <c r="Q89" s="20" t="str">
        <f aca="true">IF(OR(L89="",O89=""),"",ROUND(L89-IF(AND(TODAY()&gt;=PEAK_FROM,TODAY()&lt;=PEAK_TO),P89,O89),2))</f>
        <v/>
      </c>
      <c r="R89" s="16" t="str">
        <f aca="false">IF(N89="","",IF(M89="Small standard",IF(SUMPRODUCT(--(SS_EDGES&lt;N89))=0,"",INDEX(SS_EDGES,SUMPRODUCT(--(SS_EDGES&lt;N89)))),IF(M89="Large standard",IF(N89&gt;OVER3_FROM,OVER3_FROM+4*(CEILING((N89-OVER3_FROM)/4,1)-1),IF(SUMPRODUCT(--(LS_EDGES&lt;N89))=0,"",INDEX(LS_EDGES,SUMPRODUCT(--(LS_EDGES&lt;N89))))),"")))</f>
        <v/>
      </c>
      <c r="S89" s="22" t="str">
        <f aca="false">IF(R89="","",ROUND(N89-R89,3))</f>
        <v/>
      </c>
      <c r="T89" s="21" t="str">
        <f aca="false">IF(OR(R89="",O89="",AO89=""),"",IF(S89&gt;MAX_SHAVE,"",IF(ROUND(O89-AO89,4)&lt;MIN_UNIT,"",ROUND(O89-AO89,4))))</f>
        <v/>
      </c>
      <c r="U89" s="21" t="str">
        <f aca="false">IF(OR(AQ89="",O89=""),"",IF(ROUND(ROUND(O89-AQ89,4)-AS89,4)&lt;=MIN_UNIT,"",ROUND(ROUND(O89-AQ89,4)-AS89,4)))</f>
        <v/>
      </c>
      <c r="V89" s="21" t="str">
        <f aca="false">IF(OR(AV89="",O89=""),"",IF(AND(AT89=1,AU89&lt;=MAX_ENV),IF(ROUND(O89-AV89,4)&lt;MIN_UNIT,"",ROUND(O89-AV89,4)),""))</f>
        <v/>
      </c>
      <c r="W89" s="21" t="str">
        <f aca="false">IF(OR(AX89="",O89=""),"",IF(AL89&gt;=AH89*MIN_DIM_RATIO,IF(ROUND(O89-AX89,4)&lt;MIN_UNIT,"",ROUND(O89-AX89,4)),""))</f>
        <v/>
      </c>
      <c r="X89" s="21" t="str">
        <f aca="false">IF(OR(R89="",P89="",AP89=""),"",IF(S89&gt;MAX_SHAVE,"",IF(ROUND(P89-AP89,4)&lt;MIN_UNIT,"",ROUND(P89-AP89,4))))</f>
        <v/>
      </c>
      <c r="Y89" s="21" t="str">
        <f aca="false">IF(OR(AR89="",P89=""),"",IF(ROUND(ROUND(P89-AR89,4)-AS89,4)&lt;=MIN_UNIT,"",ROUND(ROUND(P89-AR89,4)-AS89,4)))</f>
        <v/>
      </c>
      <c r="Z89" s="21" t="str">
        <f aca="false">IF(OR(AW89="",P89=""),"",IF(AND(AT89=1,AU89&lt;=MAX_ENV),IF(ROUND(P89-AW89,4)&lt;MIN_UNIT,"",ROUND(P89-AW89,4)),""))</f>
        <v/>
      </c>
      <c r="AA89" s="21" t="str">
        <f aca="false">IF(OR(AY89="",P89=""),"",IF(AL89&gt;=AH89*MIN_DIM_RATIO,IF(ROUND(P89-AY89,4)&lt;MIN_UNIT,"",ROUND(P89-AY89,4)),""))</f>
        <v/>
      </c>
      <c r="AB89" s="2" t="str">
        <f aca="false">IF(COUNT(T89:W89)=0,"",CHOOSE(MATCH(MAX(T89:W89),T89:W89,0),"Weight","Price","Size tier","Box"))</f>
        <v/>
      </c>
      <c r="AC89" s="24" t="str">
        <f aca="false">IF(K89&lt;&gt;"",K89,AZ89)</f>
        <v/>
      </c>
      <c r="AD89" s="25" t="str">
        <f aca="false">IF(OR(AB89="",AC89=""),"",ROUND(AC89*IF(K89&lt;&gt;"",1,U_LOW)*((12-PEAK_MONTHS)*MAX(T89:W89)+PEAK_MONTHS*N(INDEX(X89:AA89,MATCH(MAX(T89:W89),T89:W89,0)))),0))</f>
        <v/>
      </c>
      <c r="AE89" s="25" t="str">
        <f aca="false">IF(OR(AB89="",AC89=""),"",ROUND(AC89*IF(K89&lt;&gt;"",1,U_HIGH)*((12-PEAK_MONTHS)*MAX(T89:W89)+PEAK_MONTHS*N(INDEX(X89:AA89,MATCH(MAX(T89:W89),T89:W89,0)))),0))</f>
        <v/>
      </c>
      <c r="AF89" s="18" t="str">
        <f aca="false">IF(AD89="","",RANK(AD89,$AD$7:$AD$506))</f>
        <v/>
      </c>
      <c r="AH89" s="16" t="str">
        <f aca="false">IF(E89&lt;&gt;"",E89,IF(F89&lt;&gt;"",ROUND(F89*16,3),""))</f>
        <v/>
      </c>
      <c r="AI89" s="16" t="str">
        <f aca="false">IF(COUNT(G89:I89)&lt;3,"",ROUND(LARGE(G89:I89,1),2))</f>
        <v/>
      </c>
      <c r="AJ89" s="16" t="str">
        <f aca="false">IF(COUNT(G89:I89)&lt;3,"",ROUND(LARGE(G89:I89,2),2))</f>
        <v/>
      </c>
      <c r="AK89" s="16" t="str">
        <f aca="false">IF(COUNT(G89:I89)&lt;3,"",ROUND(SMALL(G89:I89,1),2))</f>
        <v/>
      </c>
      <c r="AL89" s="16" t="str">
        <f aca="false">IF(AI89="","",IF(AI89*AJ89*AK89&lt;DIM_MIN_CUIN,"",ROUND(AI89*AJ89*AK89/DIM_DIV*16,2)))</f>
        <v/>
      </c>
      <c r="AM89" s="18" t="str">
        <f aca="false">IF(C89="","",IF(C89&lt;BAND_LO,1,IF(C89&lt;=BAND_HI,2,3)))</f>
        <v/>
      </c>
      <c r="AN89" s="19" t="str">
        <f aca="false">IF(C89="","",IFERROR(INDEX(CAT_REF,MATCH(D89,CATS,0)),REF_DEFAULT))</f>
        <v/>
      </c>
      <c r="AO89" s="21" t="str">
        <f aca="false">IF(OR(R89="",AM89="",M89=""),"",IF(M89="Small standard",IF(R89&gt;SS_MAX,"",ROUND(INDEX(SS_FEES,SUMPRODUCT(--(SS_EDGES&lt;R89))+1,0+AM89)*(1+FUEL),4)),IF(M89="Large standard",IF(R89&gt;LS_MAX,"",ROUND(IF(R89&lt;=OVER3_FROM,INDEX(LS_FEES,SUMPRODUCT(--(LS_EDGES&lt;R89))+1,0+AM89),INDEX(OVER3_BASE,1,0+AM89)+OVER3_PER4*CEILING((R89-OVER3_FROM)/4,1))*(1+FUEL),4)),"")))</f>
        <v/>
      </c>
      <c r="AP89" s="21" t="str">
        <f aca="false">IF(OR(R89="",AM89="",M89=""),"",IF(M89="Small standard",IF(R89&gt;SS_MAX,"",ROUND(INDEX(SS_FEES,SUMPRODUCT(--(SS_EDGES&lt;R89))+1,3+AM89)*(1+FUEL),4)),IF(M89="Large standard",IF(R89&gt;LS_MAX,"",ROUND(IF(R89&lt;=OVER3_FROM,INDEX(LS_FEES,SUMPRODUCT(--(LS_EDGES&lt;R89))+1,3+AM89),INDEX(OVER3_BASE,1,3+AM89)+OVER3_PER4*CEILING((R89-OVER3_FROM)/4,1))*(1+FUEL),4)),"")))</f>
        <v/>
      </c>
      <c r="AQ89" s="21" t="str">
        <f aca="false">IF(OR(AM89="",AM89=1),"",IF(OR(N89="",(AM89-1)="",M89=""),"",IF(M89="Small standard",IF(N89&gt;SS_MAX,"",ROUND(INDEX(SS_FEES,SUMPRODUCT(--(SS_EDGES&lt;N89))+1,0+(AM89-1))*(1+FUEL),4)),IF(M89="Large standard",IF(N89&gt;LS_MAX,"",ROUND(IF(N89&lt;=OVER3_FROM,INDEX(LS_FEES,SUMPRODUCT(--(LS_EDGES&lt;N89))+1,0+(AM89-1)),INDEX(OVER3_BASE,1,0+(AM89-1))+OVER3_PER4*CEILING((N89-OVER3_FROM)/4,1))*(1+FUEL),4)),""))))</f>
        <v/>
      </c>
      <c r="AR89" s="21" t="str">
        <f aca="false">IF(OR(AM89="",AM89=1),"",IF(OR(N89="",(AM89-1)="",M89=""),"",IF(M89="Small standard",IF(N89&gt;SS_MAX,"",ROUND(INDEX(SS_FEES,SUMPRODUCT(--(SS_EDGES&lt;N89))+1,3+(AM89-1))*(1+FUEL),4)),IF(M89="Large standard",IF(N89&gt;LS_MAX,"",ROUND(IF(N89&lt;=OVER3_FROM,INDEX(LS_FEES,SUMPRODUCT(--(LS_EDGES&lt;N89))+1,3+(AM89-1)),INDEX(OVER3_BASE,1,3+(AM89-1))+OVER3_PER4*CEILING((N89-OVER3_FROM)/4,1))*(1+FUEL),4)),""))))</f>
        <v/>
      </c>
      <c r="AS89" s="21" t="str">
        <f aca="false">IF(OR(AM89="",AM89=1),"",(C89-(IF(AM89=2,BAND_LO,BAND_HI)-0.01))*(1-AN89))</f>
        <v/>
      </c>
      <c r="AT89" s="18" t="str">
        <f aca="false">IF(AI89="","",(AI89&gt;SS_L)+(AJ89&gt;SS_M)+(AK89&gt;SS_S))</f>
        <v/>
      </c>
      <c r="AU89" s="23" t="str">
        <f aca="false">IF(OR(AT89="",AT89&lt;&gt;1),"",MAX(AI89/SS_L,AJ89/SS_M,AK89/SS_S))</f>
        <v/>
      </c>
      <c r="AV89" s="21" t="str">
        <f aca="false">IF(OR(M89&lt;&gt;"Large standard",N89="",N89&gt;SS_MAX),"",IF(OR(N89="",AM89="","Small standard"=""),"",IF("Small standard"="Small standard",IF(N89&gt;SS_MAX,"",ROUND(INDEX(SS_FEES,SUMPRODUCT(--(SS_EDGES&lt;N89))+1,0+AM89)*(1+FUEL),4)),IF("Small standard"="Large standard",IF(N89&gt;LS_MAX,"",ROUND(IF(N89&lt;=OVER3_FROM,INDEX(LS_FEES,SUMPRODUCT(--(LS_EDGES&lt;N89))+1,0+AM89),INDEX(OVER3_BASE,1,0+AM89)+OVER3_PER4*CEILING((N89-OVER3_FROM)/4,1))*(1+FUEL),4)),""))))</f>
        <v/>
      </c>
      <c r="AW89" s="21" t="str">
        <f aca="false">IF(OR(M89&lt;&gt;"Large standard",N89="",N89&gt;SS_MAX),"",IF(OR(N89="",AM89="","Small standard"=""),"",IF("Small standard"="Small standard",IF(N89&gt;SS_MAX,"",ROUND(INDEX(SS_FEES,SUMPRODUCT(--(SS_EDGES&lt;N89))+1,3+AM89)*(1+FUEL),4)),IF("Small standard"="Large standard",IF(N89&gt;LS_MAX,"",ROUND(IF(N89&lt;=OVER3_FROM,INDEX(LS_FEES,SUMPRODUCT(--(LS_EDGES&lt;N89))+1,3+AM89),INDEX(OVER3_BASE,1,3+AM89)+OVER3_PER4*CEILING((N89-OVER3_FROM)/4,1))*(1+FUEL),4)),""))))</f>
        <v/>
      </c>
      <c r="AX89" s="21" t="str">
        <f aca="false">IF(OR(AL89="",AH89=""),"",IF(OR(AH89="",AM89="",M89=""),"",IF(M89="Small standard",IF(AH89&gt;SS_MAX,"",ROUND(INDEX(SS_FEES,SUMPRODUCT(--(SS_EDGES&lt;AH89))+1,0+AM89)*(1+FUEL),4)),IF(M89="Large standard",IF(AH89&gt;LS_MAX,"",ROUND(IF(AH89&lt;=OVER3_FROM,INDEX(LS_FEES,SUMPRODUCT(--(LS_EDGES&lt;AH89))+1,0+AM89),INDEX(OVER3_BASE,1,0+AM89)+OVER3_PER4*CEILING((AH89-OVER3_FROM)/4,1))*(1+FUEL),4)),""))))</f>
        <v/>
      </c>
      <c r="AY89" s="21" t="str">
        <f aca="false">IF(OR(AL89="",AH89=""),"",IF(OR(AH89="",AM89="",M89=""),"",IF(M89="Small standard",IF(AH89&gt;SS_MAX,"",ROUND(INDEX(SS_FEES,SUMPRODUCT(--(SS_EDGES&lt;AH89))+1,3+AM89)*(1+FUEL),4)),IF(M89="Large standard",IF(AH89&gt;LS_MAX,"",ROUND(IF(AH89&lt;=OVER3_FROM,INDEX(LS_FEES,SUMPRODUCT(--(LS_EDGES&lt;AH89))+1,3+AM89),INDEX(OVER3_BASE,1,3+AM89)+OVER3_PER4*CEILING((AH89-OVER3_FROM)/4,1))*(1+FUEL),4)),""))))</f>
        <v/>
      </c>
      <c r="AZ89" s="24" t="str">
        <f aca="false">IF(OR(J89="",J89&lt;1),"",ROUND(IFERROR(INDEX(CAT_SCALE,MATCH(D89,CATS,0)),UC_DEFAULT)*IF(J89&gt;=UC_KNEE,10^(UC_A-UC_B*LOG10(J89)),10^(UC_A-UC_B*LOG10(UC_KNEE))*(UC_KNEE/J89)^UC_HEXP),1))</f>
        <v/>
      </c>
    </row>
    <row r="90" customFormat="false" ht="15" hidden="false" customHeight="false" outlineLevel="0" collapsed="false">
      <c r="A90" s="10"/>
      <c r="B90" s="10"/>
      <c r="C90" s="12"/>
      <c r="D90" s="10"/>
      <c r="E90" s="10"/>
      <c r="F90" s="10"/>
      <c r="G90" s="10"/>
      <c r="H90" s="10"/>
      <c r="I90" s="10"/>
      <c r="J90" s="10"/>
      <c r="K90" s="10"/>
      <c r="L90" s="12"/>
      <c r="M90" s="2" t="str">
        <f aca="false">IF(OR(N90="",AI90=""),"",IF(AND(N90&lt;=SS_MAX,AI90&lt;=SS_L,AJ90&lt;=SS_M,AK90&lt;=SS_S),"Small standard",IF(AND(N90&lt;=LS_MAX,AI90&lt;=LS_L,AJ90&lt;=LS_M,AK90&lt;=LS_S),"Large standard","Oversize")))</f>
        <v/>
      </c>
      <c r="N90" s="16" t="str">
        <f aca="false">IF(AH90="","",IF(AL90="",AH90,MAX(AH90,AL90)))</f>
        <v/>
      </c>
      <c r="O90" s="21" t="str">
        <f aca="false">IF(OR(N90="",AM90="",M90=""),"",IF(M90="Small standard",IF(N90&gt;SS_MAX,"",ROUND(INDEX(SS_FEES,SUMPRODUCT(--(SS_EDGES&lt;N90))+1,0+AM90)*(1+FUEL),4)),IF(M90="Large standard",IF(N90&gt;LS_MAX,"",ROUND(IF(N90&lt;=OVER3_FROM,INDEX(LS_FEES,SUMPRODUCT(--(LS_EDGES&lt;N90))+1,0+AM90),INDEX(OVER3_BASE,1,0+AM90)+OVER3_PER4*CEILING((N90-OVER3_FROM)/4,1))*(1+FUEL),4)),"")))</f>
        <v/>
      </c>
      <c r="P90" s="21" t="str">
        <f aca="false">IF(OR(N90="",AM90="",M90=""),"",IF(M90="Small standard",IF(N90&gt;SS_MAX,"",ROUND(INDEX(SS_FEES,SUMPRODUCT(--(SS_EDGES&lt;N90))+1,3+AM90)*(1+FUEL),4)),IF(M90="Large standard",IF(N90&gt;LS_MAX,"",ROUND(IF(N90&lt;=OVER3_FROM,INDEX(LS_FEES,SUMPRODUCT(--(LS_EDGES&lt;N90))+1,3+AM90),INDEX(OVER3_BASE,1,3+AM90)+OVER3_PER4*CEILING((N90-OVER3_FROM)/4,1))*(1+FUEL),4)),"")))</f>
        <v/>
      </c>
      <c r="Q90" s="20" t="str">
        <f aca="true">IF(OR(L90="",O90=""),"",ROUND(L90-IF(AND(TODAY()&gt;=PEAK_FROM,TODAY()&lt;=PEAK_TO),P90,O90),2))</f>
        <v/>
      </c>
      <c r="R90" s="16" t="str">
        <f aca="false">IF(N90="","",IF(M90="Small standard",IF(SUMPRODUCT(--(SS_EDGES&lt;N90))=0,"",INDEX(SS_EDGES,SUMPRODUCT(--(SS_EDGES&lt;N90)))),IF(M90="Large standard",IF(N90&gt;OVER3_FROM,OVER3_FROM+4*(CEILING((N90-OVER3_FROM)/4,1)-1),IF(SUMPRODUCT(--(LS_EDGES&lt;N90))=0,"",INDEX(LS_EDGES,SUMPRODUCT(--(LS_EDGES&lt;N90))))),"")))</f>
        <v/>
      </c>
      <c r="S90" s="22" t="str">
        <f aca="false">IF(R90="","",ROUND(N90-R90,3))</f>
        <v/>
      </c>
      <c r="T90" s="21" t="str">
        <f aca="false">IF(OR(R90="",O90="",AO90=""),"",IF(S90&gt;MAX_SHAVE,"",IF(ROUND(O90-AO90,4)&lt;MIN_UNIT,"",ROUND(O90-AO90,4))))</f>
        <v/>
      </c>
      <c r="U90" s="21" t="str">
        <f aca="false">IF(OR(AQ90="",O90=""),"",IF(ROUND(ROUND(O90-AQ90,4)-AS90,4)&lt;=MIN_UNIT,"",ROUND(ROUND(O90-AQ90,4)-AS90,4)))</f>
        <v/>
      </c>
      <c r="V90" s="21" t="str">
        <f aca="false">IF(OR(AV90="",O90=""),"",IF(AND(AT90=1,AU90&lt;=MAX_ENV),IF(ROUND(O90-AV90,4)&lt;MIN_UNIT,"",ROUND(O90-AV90,4)),""))</f>
        <v/>
      </c>
      <c r="W90" s="21" t="str">
        <f aca="false">IF(OR(AX90="",O90=""),"",IF(AL90&gt;=AH90*MIN_DIM_RATIO,IF(ROUND(O90-AX90,4)&lt;MIN_UNIT,"",ROUND(O90-AX90,4)),""))</f>
        <v/>
      </c>
      <c r="X90" s="21" t="str">
        <f aca="false">IF(OR(R90="",P90="",AP90=""),"",IF(S90&gt;MAX_SHAVE,"",IF(ROUND(P90-AP90,4)&lt;MIN_UNIT,"",ROUND(P90-AP90,4))))</f>
        <v/>
      </c>
      <c r="Y90" s="21" t="str">
        <f aca="false">IF(OR(AR90="",P90=""),"",IF(ROUND(ROUND(P90-AR90,4)-AS90,4)&lt;=MIN_UNIT,"",ROUND(ROUND(P90-AR90,4)-AS90,4)))</f>
        <v/>
      </c>
      <c r="Z90" s="21" t="str">
        <f aca="false">IF(OR(AW90="",P90=""),"",IF(AND(AT90=1,AU90&lt;=MAX_ENV),IF(ROUND(P90-AW90,4)&lt;MIN_UNIT,"",ROUND(P90-AW90,4)),""))</f>
        <v/>
      </c>
      <c r="AA90" s="21" t="str">
        <f aca="false">IF(OR(AY90="",P90=""),"",IF(AL90&gt;=AH90*MIN_DIM_RATIO,IF(ROUND(P90-AY90,4)&lt;MIN_UNIT,"",ROUND(P90-AY90,4)),""))</f>
        <v/>
      </c>
      <c r="AB90" s="2" t="str">
        <f aca="false">IF(COUNT(T90:W90)=0,"",CHOOSE(MATCH(MAX(T90:W90),T90:W90,0),"Weight","Price","Size tier","Box"))</f>
        <v/>
      </c>
      <c r="AC90" s="24" t="str">
        <f aca="false">IF(K90&lt;&gt;"",K90,AZ90)</f>
        <v/>
      </c>
      <c r="AD90" s="25" t="str">
        <f aca="false">IF(OR(AB90="",AC90=""),"",ROUND(AC90*IF(K90&lt;&gt;"",1,U_LOW)*((12-PEAK_MONTHS)*MAX(T90:W90)+PEAK_MONTHS*N(INDEX(X90:AA90,MATCH(MAX(T90:W90),T90:W90,0)))),0))</f>
        <v/>
      </c>
      <c r="AE90" s="25" t="str">
        <f aca="false">IF(OR(AB90="",AC90=""),"",ROUND(AC90*IF(K90&lt;&gt;"",1,U_HIGH)*((12-PEAK_MONTHS)*MAX(T90:W90)+PEAK_MONTHS*N(INDEX(X90:AA90,MATCH(MAX(T90:W90),T90:W90,0)))),0))</f>
        <v/>
      </c>
      <c r="AF90" s="18" t="str">
        <f aca="false">IF(AD90="","",RANK(AD90,$AD$7:$AD$506))</f>
        <v/>
      </c>
      <c r="AH90" s="16" t="str">
        <f aca="false">IF(E90&lt;&gt;"",E90,IF(F90&lt;&gt;"",ROUND(F90*16,3),""))</f>
        <v/>
      </c>
      <c r="AI90" s="16" t="str">
        <f aca="false">IF(COUNT(G90:I90)&lt;3,"",ROUND(LARGE(G90:I90,1),2))</f>
        <v/>
      </c>
      <c r="AJ90" s="16" t="str">
        <f aca="false">IF(COUNT(G90:I90)&lt;3,"",ROUND(LARGE(G90:I90,2),2))</f>
        <v/>
      </c>
      <c r="AK90" s="16" t="str">
        <f aca="false">IF(COUNT(G90:I90)&lt;3,"",ROUND(SMALL(G90:I90,1),2))</f>
        <v/>
      </c>
      <c r="AL90" s="16" t="str">
        <f aca="false">IF(AI90="","",IF(AI90*AJ90*AK90&lt;DIM_MIN_CUIN,"",ROUND(AI90*AJ90*AK90/DIM_DIV*16,2)))</f>
        <v/>
      </c>
      <c r="AM90" s="18" t="str">
        <f aca="false">IF(C90="","",IF(C90&lt;BAND_LO,1,IF(C90&lt;=BAND_HI,2,3)))</f>
        <v/>
      </c>
      <c r="AN90" s="19" t="str">
        <f aca="false">IF(C90="","",IFERROR(INDEX(CAT_REF,MATCH(D90,CATS,0)),REF_DEFAULT))</f>
        <v/>
      </c>
      <c r="AO90" s="21" t="str">
        <f aca="false">IF(OR(R90="",AM90="",M90=""),"",IF(M90="Small standard",IF(R90&gt;SS_MAX,"",ROUND(INDEX(SS_FEES,SUMPRODUCT(--(SS_EDGES&lt;R90))+1,0+AM90)*(1+FUEL),4)),IF(M90="Large standard",IF(R90&gt;LS_MAX,"",ROUND(IF(R90&lt;=OVER3_FROM,INDEX(LS_FEES,SUMPRODUCT(--(LS_EDGES&lt;R90))+1,0+AM90),INDEX(OVER3_BASE,1,0+AM90)+OVER3_PER4*CEILING((R90-OVER3_FROM)/4,1))*(1+FUEL),4)),"")))</f>
        <v/>
      </c>
      <c r="AP90" s="21" t="str">
        <f aca="false">IF(OR(R90="",AM90="",M90=""),"",IF(M90="Small standard",IF(R90&gt;SS_MAX,"",ROUND(INDEX(SS_FEES,SUMPRODUCT(--(SS_EDGES&lt;R90))+1,3+AM90)*(1+FUEL),4)),IF(M90="Large standard",IF(R90&gt;LS_MAX,"",ROUND(IF(R90&lt;=OVER3_FROM,INDEX(LS_FEES,SUMPRODUCT(--(LS_EDGES&lt;R90))+1,3+AM90),INDEX(OVER3_BASE,1,3+AM90)+OVER3_PER4*CEILING((R90-OVER3_FROM)/4,1))*(1+FUEL),4)),"")))</f>
        <v/>
      </c>
      <c r="AQ90" s="21" t="str">
        <f aca="false">IF(OR(AM90="",AM90=1),"",IF(OR(N90="",(AM90-1)="",M90=""),"",IF(M90="Small standard",IF(N90&gt;SS_MAX,"",ROUND(INDEX(SS_FEES,SUMPRODUCT(--(SS_EDGES&lt;N90))+1,0+(AM90-1))*(1+FUEL),4)),IF(M90="Large standard",IF(N90&gt;LS_MAX,"",ROUND(IF(N90&lt;=OVER3_FROM,INDEX(LS_FEES,SUMPRODUCT(--(LS_EDGES&lt;N90))+1,0+(AM90-1)),INDEX(OVER3_BASE,1,0+(AM90-1))+OVER3_PER4*CEILING((N90-OVER3_FROM)/4,1))*(1+FUEL),4)),""))))</f>
        <v/>
      </c>
      <c r="AR90" s="21" t="str">
        <f aca="false">IF(OR(AM90="",AM90=1),"",IF(OR(N90="",(AM90-1)="",M90=""),"",IF(M90="Small standard",IF(N90&gt;SS_MAX,"",ROUND(INDEX(SS_FEES,SUMPRODUCT(--(SS_EDGES&lt;N90))+1,3+(AM90-1))*(1+FUEL),4)),IF(M90="Large standard",IF(N90&gt;LS_MAX,"",ROUND(IF(N90&lt;=OVER3_FROM,INDEX(LS_FEES,SUMPRODUCT(--(LS_EDGES&lt;N90))+1,3+(AM90-1)),INDEX(OVER3_BASE,1,3+(AM90-1))+OVER3_PER4*CEILING((N90-OVER3_FROM)/4,1))*(1+FUEL),4)),""))))</f>
        <v/>
      </c>
      <c r="AS90" s="21" t="str">
        <f aca="false">IF(OR(AM90="",AM90=1),"",(C90-(IF(AM90=2,BAND_LO,BAND_HI)-0.01))*(1-AN90))</f>
        <v/>
      </c>
      <c r="AT90" s="18" t="str">
        <f aca="false">IF(AI90="","",(AI90&gt;SS_L)+(AJ90&gt;SS_M)+(AK90&gt;SS_S))</f>
        <v/>
      </c>
      <c r="AU90" s="23" t="str">
        <f aca="false">IF(OR(AT90="",AT90&lt;&gt;1),"",MAX(AI90/SS_L,AJ90/SS_M,AK90/SS_S))</f>
        <v/>
      </c>
      <c r="AV90" s="21" t="str">
        <f aca="false">IF(OR(M90&lt;&gt;"Large standard",N90="",N90&gt;SS_MAX),"",IF(OR(N90="",AM90="","Small standard"=""),"",IF("Small standard"="Small standard",IF(N90&gt;SS_MAX,"",ROUND(INDEX(SS_FEES,SUMPRODUCT(--(SS_EDGES&lt;N90))+1,0+AM90)*(1+FUEL),4)),IF("Small standard"="Large standard",IF(N90&gt;LS_MAX,"",ROUND(IF(N90&lt;=OVER3_FROM,INDEX(LS_FEES,SUMPRODUCT(--(LS_EDGES&lt;N90))+1,0+AM90),INDEX(OVER3_BASE,1,0+AM90)+OVER3_PER4*CEILING((N90-OVER3_FROM)/4,1))*(1+FUEL),4)),""))))</f>
        <v/>
      </c>
      <c r="AW90" s="21" t="str">
        <f aca="false">IF(OR(M90&lt;&gt;"Large standard",N90="",N90&gt;SS_MAX),"",IF(OR(N90="",AM90="","Small standard"=""),"",IF("Small standard"="Small standard",IF(N90&gt;SS_MAX,"",ROUND(INDEX(SS_FEES,SUMPRODUCT(--(SS_EDGES&lt;N90))+1,3+AM90)*(1+FUEL),4)),IF("Small standard"="Large standard",IF(N90&gt;LS_MAX,"",ROUND(IF(N90&lt;=OVER3_FROM,INDEX(LS_FEES,SUMPRODUCT(--(LS_EDGES&lt;N90))+1,3+AM90),INDEX(OVER3_BASE,1,3+AM90)+OVER3_PER4*CEILING((N90-OVER3_FROM)/4,1))*(1+FUEL),4)),""))))</f>
        <v/>
      </c>
      <c r="AX90" s="21" t="str">
        <f aca="false">IF(OR(AL90="",AH90=""),"",IF(OR(AH90="",AM90="",M90=""),"",IF(M90="Small standard",IF(AH90&gt;SS_MAX,"",ROUND(INDEX(SS_FEES,SUMPRODUCT(--(SS_EDGES&lt;AH90))+1,0+AM90)*(1+FUEL),4)),IF(M90="Large standard",IF(AH90&gt;LS_MAX,"",ROUND(IF(AH90&lt;=OVER3_FROM,INDEX(LS_FEES,SUMPRODUCT(--(LS_EDGES&lt;AH90))+1,0+AM90),INDEX(OVER3_BASE,1,0+AM90)+OVER3_PER4*CEILING((AH90-OVER3_FROM)/4,1))*(1+FUEL),4)),""))))</f>
        <v/>
      </c>
      <c r="AY90" s="21" t="str">
        <f aca="false">IF(OR(AL90="",AH90=""),"",IF(OR(AH90="",AM90="",M90=""),"",IF(M90="Small standard",IF(AH90&gt;SS_MAX,"",ROUND(INDEX(SS_FEES,SUMPRODUCT(--(SS_EDGES&lt;AH90))+1,3+AM90)*(1+FUEL),4)),IF(M90="Large standard",IF(AH90&gt;LS_MAX,"",ROUND(IF(AH90&lt;=OVER3_FROM,INDEX(LS_FEES,SUMPRODUCT(--(LS_EDGES&lt;AH90))+1,3+AM90),INDEX(OVER3_BASE,1,3+AM90)+OVER3_PER4*CEILING((AH90-OVER3_FROM)/4,1))*(1+FUEL),4)),""))))</f>
        <v/>
      </c>
      <c r="AZ90" s="24" t="str">
        <f aca="false">IF(OR(J90="",J90&lt;1),"",ROUND(IFERROR(INDEX(CAT_SCALE,MATCH(D90,CATS,0)),UC_DEFAULT)*IF(J90&gt;=UC_KNEE,10^(UC_A-UC_B*LOG10(J90)),10^(UC_A-UC_B*LOG10(UC_KNEE))*(UC_KNEE/J90)^UC_HEXP),1))</f>
        <v/>
      </c>
    </row>
    <row r="91" customFormat="false" ht="15" hidden="false" customHeight="false" outlineLevel="0" collapsed="false">
      <c r="A91" s="10"/>
      <c r="B91" s="10"/>
      <c r="C91" s="12"/>
      <c r="D91" s="10"/>
      <c r="E91" s="10"/>
      <c r="F91" s="10"/>
      <c r="G91" s="10"/>
      <c r="H91" s="10"/>
      <c r="I91" s="10"/>
      <c r="J91" s="10"/>
      <c r="K91" s="10"/>
      <c r="L91" s="12"/>
      <c r="M91" s="2" t="str">
        <f aca="false">IF(OR(N91="",AI91=""),"",IF(AND(N91&lt;=SS_MAX,AI91&lt;=SS_L,AJ91&lt;=SS_M,AK91&lt;=SS_S),"Small standard",IF(AND(N91&lt;=LS_MAX,AI91&lt;=LS_L,AJ91&lt;=LS_M,AK91&lt;=LS_S),"Large standard","Oversize")))</f>
        <v/>
      </c>
      <c r="N91" s="16" t="str">
        <f aca="false">IF(AH91="","",IF(AL91="",AH91,MAX(AH91,AL91)))</f>
        <v/>
      </c>
      <c r="O91" s="21" t="str">
        <f aca="false">IF(OR(N91="",AM91="",M91=""),"",IF(M91="Small standard",IF(N91&gt;SS_MAX,"",ROUND(INDEX(SS_FEES,SUMPRODUCT(--(SS_EDGES&lt;N91))+1,0+AM91)*(1+FUEL),4)),IF(M91="Large standard",IF(N91&gt;LS_MAX,"",ROUND(IF(N91&lt;=OVER3_FROM,INDEX(LS_FEES,SUMPRODUCT(--(LS_EDGES&lt;N91))+1,0+AM91),INDEX(OVER3_BASE,1,0+AM91)+OVER3_PER4*CEILING((N91-OVER3_FROM)/4,1))*(1+FUEL),4)),"")))</f>
        <v/>
      </c>
      <c r="P91" s="21" t="str">
        <f aca="false">IF(OR(N91="",AM91="",M91=""),"",IF(M91="Small standard",IF(N91&gt;SS_MAX,"",ROUND(INDEX(SS_FEES,SUMPRODUCT(--(SS_EDGES&lt;N91))+1,3+AM91)*(1+FUEL),4)),IF(M91="Large standard",IF(N91&gt;LS_MAX,"",ROUND(IF(N91&lt;=OVER3_FROM,INDEX(LS_FEES,SUMPRODUCT(--(LS_EDGES&lt;N91))+1,3+AM91),INDEX(OVER3_BASE,1,3+AM91)+OVER3_PER4*CEILING((N91-OVER3_FROM)/4,1))*(1+FUEL),4)),"")))</f>
        <v/>
      </c>
      <c r="Q91" s="20" t="str">
        <f aca="true">IF(OR(L91="",O91=""),"",ROUND(L91-IF(AND(TODAY()&gt;=PEAK_FROM,TODAY()&lt;=PEAK_TO),P91,O91),2))</f>
        <v/>
      </c>
      <c r="R91" s="16" t="str">
        <f aca="false">IF(N91="","",IF(M91="Small standard",IF(SUMPRODUCT(--(SS_EDGES&lt;N91))=0,"",INDEX(SS_EDGES,SUMPRODUCT(--(SS_EDGES&lt;N91)))),IF(M91="Large standard",IF(N91&gt;OVER3_FROM,OVER3_FROM+4*(CEILING((N91-OVER3_FROM)/4,1)-1),IF(SUMPRODUCT(--(LS_EDGES&lt;N91))=0,"",INDEX(LS_EDGES,SUMPRODUCT(--(LS_EDGES&lt;N91))))),"")))</f>
        <v/>
      </c>
      <c r="S91" s="22" t="str">
        <f aca="false">IF(R91="","",ROUND(N91-R91,3))</f>
        <v/>
      </c>
      <c r="T91" s="21" t="str">
        <f aca="false">IF(OR(R91="",O91="",AO91=""),"",IF(S91&gt;MAX_SHAVE,"",IF(ROUND(O91-AO91,4)&lt;MIN_UNIT,"",ROUND(O91-AO91,4))))</f>
        <v/>
      </c>
      <c r="U91" s="21" t="str">
        <f aca="false">IF(OR(AQ91="",O91=""),"",IF(ROUND(ROUND(O91-AQ91,4)-AS91,4)&lt;=MIN_UNIT,"",ROUND(ROUND(O91-AQ91,4)-AS91,4)))</f>
        <v/>
      </c>
      <c r="V91" s="21" t="str">
        <f aca="false">IF(OR(AV91="",O91=""),"",IF(AND(AT91=1,AU91&lt;=MAX_ENV),IF(ROUND(O91-AV91,4)&lt;MIN_UNIT,"",ROUND(O91-AV91,4)),""))</f>
        <v/>
      </c>
      <c r="W91" s="21" t="str">
        <f aca="false">IF(OR(AX91="",O91=""),"",IF(AL91&gt;=AH91*MIN_DIM_RATIO,IF(ROUND(O91-AX91,4)&lt;MIN_UNIT,"",ROUND(O91-AX91,4)),""))</f>
        <v/>
      </c>
      <c r="X91" s="21" t="str">
        <f aca="false">IF(OR(R91="",P91="",AP91=""),"",IF(S91&gt;MAX_SHAVE,"",IF(ROUND(P91-AP91,4)&lt;MIN_UNIT,"",ROUND(P91-AP91,4))))</f>
        <v/>
      </c>
      <c r="Y91" s="21" t="str">
        <f aca="false">IF(OR(AR91="",P91=""),"",IF(ROUND(ROUND(P91-AR91,4)-AS91,4)&lt;=MIN_UNIT,"",ROUND(ROUND(P91-AR91,4)-AS91,4)))</f>
        <v/>
      </c>
      <c r="Z91" s="21" t="str">
        <f aca="false">IF(OR(AW91="",P91=""),"",IF(AND(AT91=1,AU91&lt;=MAX_ENV),IF(ROUND(P91-AW91,4)&lt;MIN_UNIT,"",ROUND(P91-AW91,4)),""))</f>
        <v/>
      </c>
      <c r="AA91" s="21" t="str">
        <f aca="false">IF(OR(AY91="",P91=""),"",IF(AL91&gt;=AH91*MIN_DIM_RATIO,IF(ROUND(P91-AY91,4)&lt;MIN_UNIT,"",ROUND(P91-AY91,4)),""))</f>
        <v/>
      </c>
      <c r="AB91" s="2" t="str">
        <f aca="false">IF(COUNT(T91:W91)=0,"",CHOOSE(MATCH(MAX(T91:W91),T91:W91,0),"Weight","Price","Size tier","Box"))</f>
        <v/>
      </c>
      <c r="AC91" s="24" t="str">
        <f aca="false">IF(K91&lt;&gt;"",K91,AZ91)</f>
        <v/>
      </c>
      <c r="AD91" s="25" t="str">
        <f aca="false">IF(OR(AB91="",AC91=""),"",ROUND(AC91*IF(K91&lt;&gt;"",1,U_LOW)*((12-PEAK_MONTHS)*MAX(T91:W91)+PEAK_MONTHS*N(INDEX(X91:AA91,MATCH(MAX(T91:W91),T91:W91,0)))),0))</f>
        <v/>
      </c>
      <c r="AE91" s="25" t="str">
        <f aca="false">IF(OR(AB91="",AC91=""),"",ROUND(AC91*IF(K91&lt;&gt;"",1,U_HIGH)*((12-PEAK_MONTHS)*MAX(T91:W91)+PEAK_MONTHS*N(INDEX(X91:AA91,MATCH(MAX(T91:W91),T91:W91,0)))),0))</f>
        <v/>
      </c>
      <c r="AF91" s="18" t="str">
        <f aca="false">IF(AD91="","",RANK(AD91,$AD$7:$AD$506))</f>
        <v/>
      </c>
      <c r="AH91" s="16" t="str">
        <f aca="false">IF(E91&lt;&gt;"",E91,IF(F91&lt;&gt;"",ROUND(F91*16,3),""))</f>
        <v/>
      </c>
      <c r="AI91" s="16" t="str">
        <f aca="false">IF(COUNT(G91:I91)&lt;3,"",ROUND(LARGE(G91:I91,1),2))</f>
        <v/>
      </c>
      <c r="AJ91" s="16" t="str">
        <f aca="false">IF(COUNT(G91:I91)&lt;3,"",ROUND(LARGE(G91:I91,2),2))</f>
        <v/>
      </c>
      <c r="AK91" s="16" t="str">
        <f aca="false">IF(COUNT(G91:I91)&lt;3,"",ROUND(SMALL(G91:I91,1),2))</f>
        <v/>
      </c>
      <c r="AL91" s="16" t="str">
        <f aca="false">IF(AI91="","",IF(AI91*AJ91*AK91&lt;DIM_MIN_CUIN,"",ROUND(AI91*AJ91*AK91/DIM_DIV*16,2)))</f>
        <v/>
      </c>
      <c r="AM91" s="18" t="str">
        <f aca="false">IF(C91="","",IF(C91&lt;BAND_LO,1,IF(C91&lt;=BAND_HI,2,3)))</f>
        <v/>
      </c>
      <c r="AN91" s="19" t="str">
        <f aca="false">IF(C91="","",IFERROR(INDEX(CAT_REF,MATCH(D91,CATS,0)),REF_DEFAULT))</f>
        <v/>
      </c>
      <c r="AO91" s="21" t="str">
        <f aca="false">IF(OR(R91="",AM91="",M91=""),"",IF(M91="Small standard",IF(R91&gt;SS_MAX,"",ROUND(INDEX(SS_FEES,SUMPRODUCT(--(SS_EDGES&lt;R91))+1,0+AM91)*(1+FUEL),4)),IF(M91="Large standard",IF(R91&gt;LS_MAX,"",ROUND(IF(R91&lt;=OVER3_FROM,INDEX(LS_FEES,SUMPRODUCT(--(LS_EDGES&lt;R91))+1,0+AM91),INDEX(OVER3_BASE,1,0+AM91)+OVER3_PER4*CEILING((R91-OVER3_FROM)/4,1))*(1+FUEL),4)),"")))</f>
        <v/>
      </c>
      <c r="AP91" s="21" t="str">
        <f aca="false">IF(OR(R91="",AM91="",M91=""),"",IF(M91="Small standard",IF(R91&gt;SS_MAX,"",ROUND(INDEX(SS_FEES,SUMPRODUCT(--(SS_EDGES&lt;R91))+1,3+AM91)*(1+FUEL),4)),IF(M91="Large standard",IF(R91&gt;LS_MAX,"",ROUND(IF(R91&lt;=OVER3_FROM,INDEX(LS_FEES,SUMPRODUCT(--(LS_EDGES&lt;R91))+1,3+AM91),INDEX(OVER3_BASE,1,3+AM91)+OVER3_PER4*CEILING((R91-OVER3_FROM)/4,1))*(1+FUEL),4)),"")))</f>
        <v/>
      </c>
      <c r="AQ91" s="21" t="str">
        <f aca="false">IF(OR(AM91="",AM91=1),"",IF(OR(N91="",(AM91-1)="",M91=""),"",IF(M91="Small standard",IF(N91&gt;SS_MAX,"",ROUND(INDEX(SS_FEES,SUMPRODUCT(--(SS_EDGES&lt;N91))+1,0+(AM91-1))*(1+FUEL),4)),IF(M91="Large standard",IF(N91&gt;LS_MAX,"",ROUND(IF(N91&lt;=OVER3_FROM,INDEX(LS_FEES,SUMPRODUCT(--(LS_EDGES&lt;N91))+1,0+(AM91-1)),INDEX(OVER3_BASE,1,0+(AM91-1))+OVER3_PER4*CEILING((N91-OVER3_FROM)/4,1))*(1+FUEL),4)),""))))</f>
        <v/>
      </c>
      <c r="AR91" s="21" t="str">
        <f aca="false">IF(OR(AM91="",AM91=1),"",IF(OR(N91="",(AM91-1)="",M91=""),"",IF(M91="Small standard",IF(N91&gt;SS_MAX,"",ROUND(INDEX(SS_FEES,SUMPRODUCT(--(SS_EDGES&lt;N91))+1,3+(AM91-1))*(1+FUEL),4)),IF(M91="Large standard",IF(N91&gt;LS_MAX,"",ROUND(IF(N91&lt;=OVER3_FROM,INDEX(LS_FEES,SUMPRODUCT(--(LS_EDGES&lt;N91))+1,3+(AM91-1)),INDEX(OVER3_BASE,1,3+(AM91-1))+OVER3_PER4*CEILING((N91-OVER3_FROM)/4,1))*(1+FUEL),4)),""))))</f>
        <v/>
      </c>
      <c r="AS91" s="21" t="str">
        <f aca="false">IF(OR(AM91="",AM91=1),"",(C91-(IF(AM91=2,BAND_LO,BAND_HI)-0.01))*(1-AN91))</f>
        <v/>
      </c>
      <c r="AT91" s="18" t="str">
        <f aca="false">IF(AI91="","",(AI91&gt;SS_L)+(AJ91&gt;SS_M)+(AK91&gt;SS_S))</f>
        <v/>
      </c>
      <c r="AU91" s="23" t="str">
        <f aca="false">IF(OR(AT91="",AT91&lt;&gt;1),"",MAX(AI91/SS_L,AJ91/SS_M,AK91/SS_S))</f>
        <v/>
      </c>
      <c r="AV91" s="21" t="str">
        <f aca="false">IF(OR(M91&lt;&gt;"Large standard",N91="",N91&gt;SS_MAX),"",IF(OR(N91="",AM91="","Small standard"=""),"",IF("Small standard"="Small standard",IF(N91&gt;SS_MAX,"",ROUND(INDEX(SS_FEES,SUMPRODUCT(--(SS_EDGES&lt;N91))+1,0+AM91)*(1+FUEL),4)),IF("Small standard"="Large standard",IF(N91&gt;LS_MAX,"",ROUND(IF(N91&lt;=OVER3_FROM,INDEX(LS_FEES,SUMPRODUCT(--(LS_EDGES&lt;N91))+1,0+AM91),INDEX(OVER3_BASE,1,0+AM91)+OVER3_PER4*CEILING((N91-OVER3_FROM)/4,1))*(1+FUEL),4)),""))))</f>
        <v/>
      </c>
      <c r="AW91" s="21" t="str">
        <f aca="false">IF(OR(M91&lt;&gt;"Large standard",N91="",N91&gt;SS_MAX),"",IF(OR(N91="",AM91="","Small standard"=""),"",IF("Small standard"="Small standard",IF(N91&gt;SS_MAX,"",ROUND(INDEX(SS_FEES,SUMPRODUCT(--(SS_EDGES&lt;N91))+1,3+AM91)*(1+FUEL),4)),IF("Small standard"="Large standard",IF(N91&gt;LS_MAX,"",ROUND(IF(N91&lt;=OVER3_FROM,INDEX(LS_FEES,SUMPRODUCT(--(LS_EDGES&lt;N91))+1,3+AM91),INDEX(OVER3_BASE,1,3+AM91)+OVER3_PER4*CEILING((N91-OVER3_FROM)/4,1))*(1+FUEL),4)),""))))</f>
        <v/>
      </c>
      <c r="AX91" s="21" t="str">
        <f aca="false">IF(OR(AL91="",AH91=""),"",IF(OR(AH91="",AM91="",M91=""),"",IF(M91="Small standard",IF(AH91&gt;SS_MAX,"",ROUND(INDEX(SS_FEES,SUMPRODUCT(--(SS_EDGES&lt;AH91))+1,0+AM91)*(1+FUEL),4)),IF(M91="Large standard",IF(AH91&gt;LS_MAX,"",ROUND(IF(AH91&lt;=OVER3_FROM,INDEX(LS_FEES,SUMPRODUCT(--(LS_EDGES&lt;AH91))+1,0+AM91),INDEX(OVER3_BASE,1,0+AM91)+OVER3_PER4*CEILING((AH91-OVER3_FROM)/4,1))*(1+FUEL),4)),""))))</f>
        <v/>
      </c>
      <c r="AY91" s="21" t="str">
        <f aca="false">IF(OR(AL91="",AH91=""),"",IF(OR(AH91="",AM91="",M91=""),"",IF(M91="Small standard",IF(AH91&gt;SS_MAX,"",ROUND(INDEX(SS_FEES,SUMPRODUCT(--(SS_EDGES&lt;AH91))+1,3+AM91)*(1+FUEL),4)),IF(M91="Large standard",IF(AH91&gt;LS_MAX,"",ROUND(IF(AH91&lt;=OVER3_FROM,INDEX(LS_FEES,SUMPRODUCT(--(LS_EDGES&lt;AH91))+1,3+AM91),INDEX(OVER3_BASE,1,3+AM91)+OVER3_PER4*CEILING((AH91-OVER3_FROM)/4,1))*(1+FUEL),4)),""))))</f>
        <v/>
      </c>
      <c r="AZ91" s="24" t="str">
        <f aca="false">IF(OR(J91="",J91&lt;1),"",ROUND(IFERROR(INDEX(CAT_SCALE,MATCH(D91,CATS,0)),UC_DEFAULT)*IF(J91&gt;=UC_KNEE,10^(UC_A-UC_B*LOG10(J91)),10^(UC_A-UC_B*LOG10(UC_KNEE))*(UC_KNEE/J91)^UC_HEXP),1))</f>
        <v/>
      </c>
    </row>
    <row r="92" customFormat="false" ht="15" hidden="false" customHeight="false" outlineLevel="0" collapsed="false">
      <c r="A92" s="10"/>
      <c r="B92" s="10"/>
      <c r="C92" s="12"/>
      <c r="D92" s="10"/>
      <c r="E92" s="10"/>
      <c r="F92" s="10"/>
      <c r="G92" s="10"/>
      <c r="H92" s="10"/>
      <c r="I92" s="10"/>
      <c r="J92" s="10"/>
      <c r="K92" s="10"/>
      <c r="L92" s="12"/>
      <c r="M92" s="2" t="str">
        <f aca="false">IF(OR(N92="",AI92=""),"",IF(AND(N92&lt;=SS_MAX,AI92&lt;=SS_L,AJ92&lt;=SS_M,AK92&lt;=SS_S),"Small standard",IF(AND(N92&lt;=LS_MAX,AI92&lt;=LS_L,AJ92&lt;=LS_M,AK92&lt;=LS_S),"Large standard","Oversize")))</f>
        <v/>
      </c>
      <c r="N92" s="16" t="str">
        <f aca="false">IF(AH92="","",IF(AL92="",AH92,MAX(AH92,AL92)))</f>
        <v/>
      </c>
      <c r="O92" s="21" t="str">
        <f aca="false">IF(OR(N92="",AM92="",M92=""),"",IF(M92="Small standard",IF(N92&gt;SS_MAX,"",ROUND(INDEX(SS_FEES,SUMPRODUCT(--(SS_EDGES&lt;N92))+1,0+AM92)*(1+FUEL),4)),IF(M92="Large standard",IF(N92&gt;LS_MAX,"",ROUND(IF(N92&lt;=OVER3_FROM,INDEX(LS_FEES,SUMPRODUCT(--(LS_EDGES&lt;N92))+1,0+AM92),INDEX(OVER3_BASE,1,0+AM92)+OVER3_PER4*CEILING((N92-OVER3_FROM)/4,1))*(1+FUEL),4)),"")))</f>
        <v/>
      </c>
      <c r="P92" s="21" t="str">
        <f aca="false">IF(OR(N92="",AM92="",M92=""),"",IF(M92="Small standard",IF(N92&gt;SS_MAX,"",ROUND(INDEX(SS_FEES,SUMPRODUCT(--(SS_EDGES&lt;N92))+1,3+AM92)*(1+FUEL),4)),IF(M92="Large standard",IF(N92&gt;LS_MAX,"",ROUND(IF(N92&lt;=OVER3_FROM,INDEX(LS_FEES,SUMPRODUCT(--(LS_EDGES&lt;N92))+1,3+AM92),INDEX(OVER3_BASE,1,3+AM92)+OVER3_PER4*CEILING((N92-OVER3_FROM)/4,1))*(1+FUEL),4)),"")))</f>
        <v/>
      </c>
      <c r="Q92" s="20" t="str">
        <f aca="true">IF(OR(L92="",O92=""),"",ROUND(L92-IF(AND(TODAY()&gt;=PEAK_FROM,TODAY()&lt;=PEAK_TO),P92,O92),2))</f>
        <v/>
      </c>
      <c r="R92" s="16" t="str">
        <f aca="false">IF(N92="","",IF(M92="Small standard",IF(SUMPRODUCT(--(SS_EDGES&lt;N92))=0,"",INDEX(SS_EDGES,SUMPRODUCT(--(SS_EDGES&lt;N92)))),IF(M92="Large standard",IF(N92&gt;OVER3_FROM,OVER3_FROM+4*(CEILING((N92-OVER3_FROM)/4,1)-1),IF(SUMPRODUCT(--(LS_EDGES&lt;N92))=0,"",INDEX(LS_EDGES,SUMPRODUCT(--(LS_EDGES&lt;N92))))),"")))</f>
        <v/>
      </c>
      <c r="S92" s="22" t="str">
        <f aca="false">IF(R92="","",ROUND(N92-R92,3))</f>
        <v/>
      </c>
      <c r="T92" s="21" t="str">
        <f aca="false">IF(OR(R92="",O92="",AO92=""),"",IF(S92&gt;MAX_SHAVE,"",IF(ROUND(O92-AO92,4)&lt;MIN_UNIT,"",ROUND(O92-AO92,4))))</f>
        <v/>
      </c>
      <c r="U92" s="21" t="str">
        <f aca="false">IF(OR(AQ92="",O92=""),"",IF(ROUND(ROUND(O92-AQ92,4)-AS92,4)&lt;=MIN_UNIT,"",ROUND(ROUND(O92-AQ92,4)-AS92,4)))</f>
        <v/>
      </c>
      <c r="V92" s="21" t="str">
        <f aca="false">IF(OR(AV92="",O92=""),"",IF(AND(AT92=1,AU92&lt;=MAX_ENV),IF(ROUND(O92-AV92,4)&lt;MIN_UNIT,"",ROUND(O92-AV92,4)),""))</f>
        <v/>
      </c>
      <c r="W92" s="21" t="str">
        <f aca="false">IF(OR(AX92="",O92=""),"",IF(AL92&gt;=AH92*MIN_DIM_RATIO,IF(ROUND(O92-AX92,4)&lt;MIN_UNIT,"",ROUND(O92-AX92,4)),""))</f>
        <v/>
      </c>
      <c r="X92" s="21" t="str">
        <f aca="false">IF(OR(R92="",P92="",AP92=""),"",IF(S92&gt;MAX_SHAVE,"",IF(ROUND(P92-AP92,4)&lt;MIN_UNIT,"",ROUND(P92-AP92,4))))</f>
        <v/>
      </c>
      <c r="Y92" s="21" t="str">
        <f aca="false">IF(OR(AR92="",P92=""),"",IF(ROUND(ROUND(P92-AR92,4)-AS92,4)&lt;=MIN_UNIT,"",ROUND(ROUND(P92-AR92,4)-AS92,4)))</f>
        <v/>
      </c>
      <c r="Z92" s="21" t="str">
        <f aca="false">IF(OR(AW92="",P92=""),"",IF(AND(AT92=1,AU92&lt;=MAX_ENV),IF(ROUND(P92-AW92,4)&lt;MIN_UNIT,"",ROUND(P92-AW92,4)),""))</f>
        <v/>
      </c>
      <c r="AA92" s="21" t="str">
        <f aca="false">IF(OR(AY92="",P92=""),"",IF(AL92&gt;=AH92*MIN_DIM_RATIO,IF(ROUND(P92-AY92,4)&lt;MIN_UNIT,"",ROUND(P92-AY92,4)),""))</f>
        <v/>
      </c>
      <c r="AB92" s="2" t="str">
        <f aca="false">IF(COUNT(T92:W92)=0,"",CHOOSE(MATCH(MAX(T92:W92),T92:W92,0),"Weight","Price","Size tier","Box"))</f>
        <v/>
      </c>
      <c r="AC92" s="24" t="str">
        <f aca="false">IF(K92&lt;&gt;"",K92,AZ92)</f>
        <v/>
      </c>
      <c r="AD92" s="25" t="str">
        <f aca="false">IF(OR(AB92="",AC92=""),"",ROUND(AC92*IF(K92&lt;&gt;"",1,U_LOW)*((12-PEAK_MONTHS)*MAX(T92:W92)+PEAK_MONTHS*N(INDEX(X92:AA92,MATCH(MAX(T92:W92),T92:W92,0)))),0))</f>
        <v/>
      </c>
      <c r="AE92" s="25" t="str">
        <f aca="false">IF(OR(AB92="",AC92=""),"",ROUND(AC92*IF(K92&lt;&gt;"",1,U_HIGH)*((12-PEAK_MONTHS)*MAX(T92:W92)+PEAK_MONTHS*N(INDEX(X92:AA92,MATCH(MAX(T92:W92),T92:W92,0)))),0))</f>
        <v/>
      </c>
      <c r="AF92" s="18" t="str">
        <f aca="false">IF(AD92="","",RANK(AD92,$AD$7:$AD$506))</f>
        <v/>
      </c>
      <c r="AH92" s="16" t="str">
        <f aca="false">IF(E92&lt;&gt;"",E92,IF(F92&lt;&gt;"",ROUND(F92*16,3),""))</f>
        <v/>
      </c>
      <c r="AI92" s="16" t="str">
        <f aca="false">IF(COUNT(G92:I92)&lt;3,"",ROUND(LARGE(G92:I92,1),2))</f>
        <v/>
      </c>
      <c r="AJ92" s="16" t="str">
        <f aca="false">IF(COUNT(G92:I92)&lt;3,"",ROUND(LARGE(G92:I92,2),2))</f>
        <v/>
      </c>
      <c r="AK92" s="16" t="str">
        <f aca="false">IF(COUNT(G92:I92)&lt;3,"",ROUND(SMALL(G92:I92,1),2))</f>
        <v/>
      </c>
      <c r="AL92" s="16" t="str">
        <f aca="false">IF(AI92="","",IF(AI92*AJ92*AK92&lt;DIM_MIN_CUIN,"",ROUND(AI92*AJ92*AK92/DIM_DIV*16,2)))</f>
        <v/>
      </c>
      <c r="AM92" s="18" t="str">
        <f aca="false">IF(C92="","",IF(C92&lt;BAND_LO,1,IF(C92&lt;=BAND_HI,2,3)))</f>
        <v/>
      </c>
      <c r="AN92" s="19" t="str">
        <f aca="false">IF(C92="","",IFERROR(INDEX(CAT_REF,MATCH(D92,CATS,0)),REF_DEFAULT))</f>
        <v/>
      </c>
      <c r="AO92" s="21" t="str">
        <f aca="false">IF(OR(R92="",AM92="",M92=""),"",IF(M92="Small standard",IF(R92&gt;SS_MAX,"",ROUND(INDEX(SS_FEES,SUMPRODUCT(--(SS_EDGES&lt;R92))+1,0+AM92)*(1+FUEL),4)),IF(M92="Large standard",IF(R92&gt;LS_MAX,"",ROUND(IF(R92&lt;=OVER3_FROM,INDEX(LS_FEES,SUMPRODUCT(--(LS_EDGES&lt;R92))+1,0+AM92),INDEX(OVER3_BASE,1,0+AM92)+OVER3_PER4*CEILING((R92-OVER3_FROM)/4,1))*(1+FUEL),4)),"")))</f>
        <v/>
      </c>
      <c r="AP92" s="21" t="str">
        <f aca="false">IF(OR(R92="",AM92="",M92=""),"",IF(M92="Small standard",IF(R92&gt;SS_MAX,"",ROUND(INDEX(SS_FEES,SUMPRODUCT(--(SS_EDGES&lt;R92))+1,3+AM92)*(1+FUEL),4)),IF(M92="Large standard",IF(R92&gt;LS_MAX,"",ROUND(IF(R92&lt;=OVER3_FROM,INDEX(LS_FEES,SUMPRODUCT(--(LS_EDGES&lt;R92))+1,3+AM92),INDEX(OVER3_BASE,1,3+AM92)+OVER3_PER4*CEILING((R92-OVER3_FROM)/4,1))*(1+FUEL),4)),"")))</f>
        <v/>
      </c>
      <c r="AQ92" s="21" t="str">
        <f aca="false">IF(OR(AM92="",AM92=1),"",IF(OR(N92="",(AM92-1)="",M92=""),"",IF(M92="Small standard",IF(N92&gt;SS_MAX,"",ROUND(INDEX(SS_FEES,SUMPRODUCT(--(SS_EDGES&lt;N92))+1,0+(AM92-1))*(1+FUEL),4)),IF(M92="Large standard",IF(N92&gt;LS_MAX,"",ROUND(IF(N92&lt;=OVER3_FROM,INDEX(LS_FEES,SUMPRODUCT(--(LS_EDGES&lt;N92))+1,0+(AM92-1)),INDEX(OVER3_BASE,1,0+(AM92-1))+OVER3_PER4*CEILING((N92-OVER3_FROM)/4,1))*(1+FUEL),4)),""))))</f>
        <v/>
      </c>
      <c r="AR92" s="21" t="str">
        <f aca="false">IF(OR(AM92="",AM92=1),"",IF(OR(N92="",(AM92-1)="",M92=""),"",IF(M92="Small standard",IF(N92&gt;SS_MAX,"",ROUND(INDEX(SS_FEES,SUMPRODUCT(--(SS_EDGES&lt;N92))+1,3+(AM92-1))*(1+FUEL),4)),IF(M92="Large standard",IF(N92&gt;LS_MAX,"",ROUND(IF(N92&lt;=OVER3_FROM,INDEX(LS_FEES,SUMPRODUCT(--(LS_EDGES&lt;N92))+1,3+(AM92-1)),INDEX(OVER3_BASE,1,3+(AM92-1))+OVER3_PER4*CEILING((N92-OVER3_FROM)/4,1))*(1+FUEL),4)),""))))</f>
        <v/>
      </c>
      <c r="AS92" s="21" t="str">
        <f aca="false">IF(OR(AM92="",AM92=1),"",(C92-(IF(AM92=2,BAND_LO,BAND_HI)-0.01))*(1-AN92))</f>
        <v/>
      </c>
      <c r="AT92" s="18" t="str">
        <f aca="false">IF(AI92="","",(AI92&gt;SS_L)+(AJ92&gt;SS_M)+(AK92&gt;SS_S))</f>
        <v/>
      </c>
      <c r="AU92" s="23" t="str">
        <f aca="false">IF(OR(AT92="",AT92&lt;&gt;1),"",MAX(AI92/SS_L,AJ92/SS_M,AK92/SS_S))</f>
        <v/>
      </c>
      <c r="AV92" s="21" t="str">
        <f aca="false">IF(OR(M92&lt;&gt;"Large standard",N92="",N92&gt;SS_MAX),"",IF(OR(N92="",AM92="","Small standard"=""),"",IF("Small standard"="Small standard",IF(N92&gt;SS_MAX,"",ROUND(INDEX(SS_FEES,SUMPRODUCT(--(SS_EDGES&lt;N92))+1,0+AM92)*(1+FUEL),4)),IF("Small standard"="Large standard",IF(N92&gt;LS_MAX,"",ROUND(IF(N92&lt;=OVER3_FROM,INDEX(LS_FEES,SUMPRODUCT(--(LS_EDGES&lt;N92))+1,0+AM92),INDEX(OVER3_BASE,1,0+AM92)+OVER3_PER4*CEILING((N92-OVER3_FROM)/4,1))*(1+FUEL),4)),""))))</f>
        <v/>
      </c>
      <c r="AW92" s="21" t="str">
        <f aca="false">IF(OR(M92&lt;&gt;"Large standard",N92="",N92&gt;SS_MAX),"",IF(OR(N92="",AM92="","Small standard"=""),"",IF("Small standard"="Small standard",IF(N92&gt;SS_MAX,"",ROUND(INDEX(SS_FEES,SUMPRODUCT(--(SS_EDGES&lt;N92))+1,3+AM92)*(1+FUEL),4)),IF("Small standard"="Large standard",IF(N92&gt;LS_MAX,"",ROUND(IF(N92&lt;=OVER3_FROM,INDEX(LS_FEES,SUMPRODUCT(--(LS_EDGES&lt;N92))+1,3+AM92),INDEX(OVER3_BASE,1,3+AM92)+OVER3_PER4*CEILING((N92-OVER3_FROM)/4,1))*(1+FUEL),4)),""))))</f>
        <v/>
      </c>
      <c r="AX92" s="21" t="str">
        <f aca="false">IF(OR(AL92="",AH92=""),"",IF(OR(AH92="",AM92="",M92=""),"",IF(M92="Small standard",IF(AH92&gt;SS_MAX,"",ROUND(INDEX(SS_FEES,SUMPRODUCT(--(SS_EDGES&lt;AH92))+1,0+AM92)*(1+FUEL),4)),IF(M92="Large standard",IF(AH92&gt;LS_MAX,"",ROUND(IF(AH92&lt;=OVER3_FROM,INDEX(LS_FEES,SUMPRODUCT(--(LS_EDGES&lt;AH92))+1,0+AM92),INDEX(OVER3_BASE,1,0+AM92)+OVER3_PER4*CEILING((AH92-OVER3_FROM)/4,1))*(1+FUEL),4)),""))))</f>
        <v/>
      </c>
      <c r="AY92" s="21" t="str">
        <f aca="false">IF(OR(AL92="",AH92=""),"",IF(OR(AH92="",AM92="",M92=""),"",IF(M92="Small standard",IF(AH92&gt;SS_MAX,"",ROUND(INDEX(SS_FEES,SUMPRODUCT(--(SS_EDGES&lt;AH92))+1,3+AM92)*(1+FUEL),4)),IF(M92="Large standard",IF(AH92&gt;LS_MAX,"",ROUND(IF(AH92&lt;=OVER3_FROM,INDEX(LS_FEES,SUMPRODUCT(--(LS_EDGES&lt;AH92))+1,3+AM92),INDEX(OVER3_BASE,1,3+AM92)+OVER3_PER4*CEILING((AH92-OVER3_FROM)/4,1))*(1+FUEL),4)),""))))</f>
        <v/>
      </c>
      <c r="AZ92" s="24" t="str">
        <f aca="false">IF(OR(J92="",J92&lt;1),"",ROUND(IFERROR(INDEX(CAT_SCALE,MATCH(D92,CATS,0)),UC_DEFAULT)*IF(J92&gt;=UC_KNEE,10^(UC_A-UC_B*LOG10(J92)),10^(UC_A-UC_B*LOG10(UC_KNEE))*(UC_KNEE/J92)^UC_HEXP),1))</f>
        <v/>
      </c>
    </row>
    <row r="93" customFormat="false" ht="15" hidden="false" customHeight="false" outlineLevel="0" collapsed="false">
      <c r="A93" s="10"/>
      <c r="B93" s="10"/>
      <c r="C93" s="12"/>
      <c r="D93" s="10"/>
      <c r="E93" s="10"/>
      <c r="F93" s="10"/>
      <c r="G93" s="10"/>
      <c r="H93" s="10"/>
      <c r="I93" s="10"/>
      <c r="J93" s="10"/>
      <c r="K93" s="10"/>
      <c r="L93" s="12"/>
      <c r="M93" s="2" t="str">
        <f aca="false">IF(OR(N93="",AI93=""),"",IF(AND(N93&lt;=SS_MAX,AI93&lt;=SS_L,AJ93&lt;=SS_M,AK93&lt;=SS_S),"Small standard",IF(AND(N93&lt;=LS_MAX,AI93&lt;=LS_L,AJ93&lt;=LS_M,AK93&lt;=LS_S),"Large standard","Oversize")))</f>
        <v/>
      </c>
      <c r="N93" s="16" t="str">
        <f aca="false">IF(AH93="","",IF(AL93="",AH93,MAX(AH93,AL93)))</f>
        <v/>
      </c>
      <c r="O93" s="21" t="str">
        <f aca="false">IF(OR(N93="",AM93="",M93=""),"",IF(M93="Small standard",IF(N93&gt;SS_MAX,"",ROUND(INDEX(SS_FEES,SUMPRODUCT(--(SS_EDGES&lt;N93))+1,0+AM93)*(1+FUEL),4)),IF(M93="Large standard",IF(N93&gt;LS_MAX,"",ROUND(IF(N93&lt;=OVER3_FROM,INDEX(LS_FEES,SUMPRODUCT(--(LS_EDGES&lt;N93))+1,0+AM93),INDEX(OVER3_BASE,1,0+AM93)+OVER3_PER4*CEILING((N93-OVER3_FROM)/4,1))*(1+FUEL),4)),"")))</f>
        <v/>
      </c>
      <c r="P93" s="21" t="str">
        <f aca="false">IF(OR(N93="",AM93="",M93=""),"",IF(M93="Small standard",IF(N93&gt;SS_MAX,"",ROUND(INDEX(SS_FEES,SUMPRODUCT(--(SS_EDGES&lt;N93))+1,3+AM93)*(1+FUEL),4)),IF(M93="Large standard",IF(N93&gt;LS_MAX,"",ROUND(IF(N93&lt;=OVER3_FROM,INDEX(LS_FEES,SUMPRODUCT(--(LS_EDGES&lt;N93))+1,3+AM93),INDEX(OVER3_BASE,1,3+AM93)+OVER3_PER4*CEILING((N93-OVER3_FROM)/4,1))*(1+FUEL),4)),"")))</f>
        <v/>
      </c>
      <c r="Q93" s="20" t="str">
        <f aca="true">IF(OR(L93="",O93=""),"",ROUND(L93-IF(AND(TODAY()&gt;=PEAK_FROM,TODAY()&lt;=PEAK_TO),P93,O93),2))</f>
        <v/>
      </c>
      <c r="R93" s="16" t="str">
        <f aca="false">IF(N93="","",IF(M93="Small standard",IF(SUMPRODUCT(--(SS_EDGES&lt;N93))=0,"",INDEX(SS_EDGES,SUMPRODUCT(--(SS_EDGES&lt;N93)))),IF(M93="Large standard",IF(N93&gt;OVER3_FROM,OVER3_FROM+4*(CEILING((N93-OVER3_FROM)/4,1)-1),IF(SUMPRODUCT(--(LS_EDGES&lt;N93))=0,"",INDEX(LS_EDGES,SUMPRODUCT(--(LS_EDGES&lt;N93))))),"")))</f>
        <v/>
      </c>
      <c r="S93" s="22" t="str">
        <f aca="false">IF(R93="","",ROUND(N93-R93,3))</f>
        <v/>
      </c>
      <c r="T93" s="21" t="str">
        <f aca="false">IF(OR(R93="",O93="",AO93=""),"",IF(S93&gt;MAX_SHAVE,"",IF(ROUND(O93-AO93,4)&lt;MIN_UNIT,"",ROUND(O93-AO93,4))))</f>
        <v/>
      </c>
      <c r="U93" s="21" t="str">
        <f aca="false">IF(OR(AQ93="",O93=""),"",IF(ROUND(ROUND(O93-AQ93,4)-AS93,4)&lt;=MIN_UNIT,"",ROUND(ROUND(O93-AQ93,4)-AS93,4)))</f>
        <v/>
      </c>
      <c r="V93" s="21" t="str">
        <f aca="false">IF(OR(AV93="",O93=""),"",IF(AND(AT93=1,AU93&lt;=MAX_ENV),IF(ROUND(O93-AV93,4)&lt;MIN_UNIT,"",ROUND(O93-AV93,4)),""))</f>
        <v/>
      </c>
      <c r="W93" s="21" t="str">
        <f aca="false">IF(OR(AX93="",O93=""),"",IF(AL93&gt;=AH93*MIN_DIM_RATIO,IF(ROUND(O93-AX93,4)&lt;MIN_UNIT,"",ROUND(O93-AX93,4)),""))</f>
        <v/>
      </c>
      <c r="X93" s="21" t="str">
        <f aca="false">IF(OR(R93="",P93="",AP93=""),"",IF(S93&gt;MAX_SHAVE,"",IF(ROUND(P93-AP93,4)&lt;MIN_UNIT,"",ROUND(P93-AP93,4))))</f>
        <v/>
      </c>
      <c r="Y93" s="21" t="str">
        <f aca="false">IF(OR(AR93="",P93=""),"",IF(ROUND(ROUND(P93-AR93,4)-AS93,4)&lt;=MIN_UNIT,"",ROUND(ROUND(P93-AR93,4)-AS93,4)))</f>
        <v/>
      </c>
      <c r="Z93" s="21" t="str">
        <f aca="false">IF(OR(AW93="",P93=""),"",IF(AND(AT93=1,AU93&lt;=MAX_ENV),IF(ROUND(P93-AW93,4)&lt;MIN_UNIT,"",ROUND(P93-AW93,4)),""))</f>
        <v/>
      </c>
      <c r="AA93" s="21" t="str">
        <f aca="false">IF(OR(AY93="",P93=""),"",IF(AL93&gt;=AH93*MIN_DIM_RATIO,IF(ROUND(P93-AY93,4)&lt;MIN_UNIT,"",ROUND(P93-AY93,4)),""))</f>
        <v/>
      </c>
      <c r="AB93" s="2" t="str">
        <f aca="false">IF(COUNT(T93:W93)=0,"",CHOOSE(MATCH(MAX(T93:W93),T93:W93,0),"Weight","Price","Size tier","Box"))</f>
        <v/>
      </c>
      <c r="AC93" s="24" t="str">
        <f aca="false">IF(K93&lt;&gt;"",K93,AZ93)</f>
        <v/>
      </c>
      <c r="AD93" s="25" t="str">
        <f aca="false">IF(OR(AB93="",AC93=""),"",ROUND(AC93*IF(K93&lt;&gt;"",1,U_LOW)*((12-PEAK_MONTHS)*MAX(T93:W93)+PEAK_MONTHS*N(INDEX(X93:AA93,MATCH(MAX(T93:W93),T93:W93,0)))),0))</f>
        <v/>
      </c>
      <c r="AE93" s="25" t="str">
        <f aca="false">IF(OR(AB93="",AC93=""),"",ROUND(AC93*IF(K93&lt;&gt;"",1,U_HIGH)*((12-PEAK_MONTHS)*MAX(T93:W93)+PEAK_MONTHS*N(INDEX(X93:AA93,MATCH(MAX(T93:W93),T93:W93,0)))),0))</f>
        <v/>
      </c>
      <c r="AF93" s="18" t="str">
        <f aca="false">IF(AD93="","",RANK(AD93,$AD$7:$AD$506))</f>
        <v/>
      </c>
      <c r="AH93" s="16" t="str">
        <f aca="false">IF(E93&lt;&gt;"",E93,IF(F93&lt;&gt;"",ROUND(F93*16,3),""))</f>
        <v/>
      </c>
      <c r="AI93" s="16" t="str">
        <f aca="false">IF(COUNT(G93:I93)&lt;3,"",ROUND(LARGE(G93:I93,1),2))</f>
        <v/>
      </c>
      <c r="AJ93" s="16" t="str">
        <f aca="false">IF(COUNT(G93:I93)&lt;3,"",ROUND(LARGE(G93:I93,2),2))</f>
        <v/>
      </c>
      <c r="AK93" s="16" t="str">
        <f aca="false">IF(COUNT(G93:I93)&lt;3,"",ROUND(SMALL(G93:I93,1),2))</f>
        <v/>
      </c>
      <c r="AL93" s="16" t="str">
        <f aca="false">IF(AI93="","",IF(AI93*AJ93*AK93&lt;DIM_MIN_CUIN,"",ROUND(AI93*AJ93*AK93/DIM_DIV*16,2)))</f>
        <v/>
      </c>
      <c r="AM93" s="18" t="str">
        <f aca="false">IF(C93="","",IF(C93&lt;BAND_LO,1,IF(C93&lt;=BAND_HI,2,3)))</f>
        <v/>
      </c>
      <c r="AN93" s="19" t="str">
        <f aca="false">IF(C93="","",IFERROR(INDEX(CAT_REF,MATCH(D93,CATS,0)),REF_DEFAULT))</f>
        <v/>
      </c>
      <c r="AO93" s="21" t="str">
        <f aca="false">IF(OR(R93="",AM93="",M93=""),"",IF(M93="Small standard",IF(R93&gt;SS_MAX,"",ROUND(INDEX(SS_FEES,SUMPRODUCT(--(SS_EDGES&lt;R93))+1,0+AM93)*(1+FUEL),4)),IF(M93="Large standard",IF(R93&gt;LS_MAX,"",ROUND(IF(R93&lt;=OVER3_FROM,INDEX(LS_FEES,SUMPRODUCT(--(LS_EDGES&lt;R93))+1,0+AM93),INDEX(OVER3_BASE,1,0+AM93)+OVER3_PER4*CEILING((R93-OVER3_FROM)/4,1))*(1+FUEL),4)),"")))</f>
        <v/>
      </c>
      <c r="AP93" s="21" t="str">
        <f aca="false">IF(OR(R93="",AM93="",M93=""),"",IF(M93="Small standard",IF(R93&gt;SS_MAX,"",ROUND(INDEX(SS_FEES,SUMPRODUCT(--(SS_EDGES&lt;R93))+1,3+AM93)*(1+FUEL),4)),IF(M93="Large standard",IF(R93&gt;LS_MAX,"",ROUND(IF(R93&lt;=OVER3_FROM,INDEX(LS_FEES,SUMPRODUCT(--(LS_EDGES&lt;R93))+1,3+AM93),INDEX(OVER3_BASE,1,3+AM93)+OVER3_PER4*CEILING((R93-OVER3_FROM)/4,1))*(1+FUEL),4)),"")))</f>
        <v/>
      </c>
      <c r="AQ93" s="21" t="str">
        <f aca="false">IF(OR(AM93="",AM93=1),"",IF(OR(N93="",(AM93-1)="",M93=""),"",IF(M93="Small standard",IF(N93&gt;SS_MAX,"",ROUND(INDEX(SS_FEES,SUMPRODUCT(--(SS_EDGES&lt;N93))+1,0+(AM93-1))*(1+FUEL),4)),IF(M93="Large standard",IF(N93&gt;LS_MAX,"",ROUND(IF(N93&lt;=OVER3_FROM,INDEX(LS_FEES,SUMPRODUCT(--(LS_EDGES&lt;N93))+1,0+(AM93-1)),INDEX(OVER3_BASE,1,0+(AM93-1))+OVER3_PER4*CEILING((N93-OVER3_FROM)/4,1))*(1+FUEL),4)),""))))</f>
        <v/>
      </c>
      <c r="AR93" s="21" t="str">
        <f aca="false">IF(OR(AM93="",AM93=1),"",IF(OR(N93="",(AM93-1)="",M93=""),"",IF(M93="Small standard",IF(N93&gt;SS_MAX,"",ROUND(INDEX(SS_FEES,SUMPRODUCT(--(SS_EDGES&lt;N93))+1,3+(AM93-1))*(1+FUEL),4)),IF(M93="Large standard",IF(N93&gt;LS_MAX,"",ROUND(IF(N93&lt;=OVER3_FROM,INDEX(LS_FEES,SUMPRODUCT(--(LS_EDGES&lt;N93))+1,3+(AM93-1)),INDEX(OVER3_BASE,1,3+(AM93-1))+OVER3_PER4*CEILING((N93-OVER3_FROM)/4,1))*(1+FUEL),4)),""))))</f>
        <v/>
      </c>
      <c r="AS93" s="21" t="str">
        <f aca="false">IF(OR(AM93="",AM93=1),"",(C93-(IF(AM93=2,BAND_LO,BAND_HI)-0.01))*(1-AN93))</f>
        <v/>
      </c>
      <c r="AT93" s="18" t="str">
        <f aca="false">IF(AI93="","",(AI93&gt;SS_L)+(AJ93&gt;SS_M)+(AK93&gt;SS_S))</f>
        <v/>
      </c>
      <c r="AU93" s="23" t="str">
        <f aca="false">IF(OR(AT93="",AT93&lt;&gt;1),"",MAX(AI93/SS_L,AJ93/SS_M,AK93/SS_S))</f>
        <v/>
      </c>
      <c r="AV93" s="21" t="str">
        <f aca="false">IF(OR(M93&lt;&gt;"Large standard",N93="",N93&gt;SS_MAX),"",IF(OR(N93="",AM93="","Small standard"=""),"",IF("Small standard"="Small standard",IF(N93&gt;SS_MAX,"",ROUND(INDEX(SS_FEES,SUMPRODUCT(--(SS_EDGES&lt;N93))+1,0+AM93)*(1+FUEL),4)),IF("Small standard"="Large standard",IF(N93&gt;LS_MAX,"",ROUND(IF(N93&lt;=OVER3_FROM,INDEX(LS_FEES,SUMPRODUCT(--(LS_EDGES&lt;N93))+1,0+AM93),INDEX(OVER3_BASE,1,0+AM93)+OVER3_PER4*CEILING((N93-OVER3_FROM)/4,1))*(1+FUEL),4)),""))))</f>
        <v/>
      </c>
      <c r="AW93" s="21" t="str">
        <f aca="false">IF(OR(M93&lt;&gt;"Large standard",N93="",N93&gt;SS_MAX),"",IF(OR(N93="",AM93="","Small standard"=""),"",IF("Small standard"="Small standard",IF(N93&gt;SS_MAX,"",ROUND(INDEX(SS_FEES,SUMPRODUCT(--(SS_EDGES&lt;N93))+1,3+AM93)*(1+FUEL),4)),IF("Small standard"="Large standard",IF(N93&gt;LS_MAX,"",ROUND(IF(N93&lt;=OVER3_FROM,INDEX(LS_FEES,SUMPRODUCT(--(LS_EDGES&lt;N93))+1,3+AM93),INDEX(OVER3_BASE,1,3+AM93)+OVER3_PER4*CEILING((N93-OVER3_FROM)/4,1))*(1+FUEL),4)),""))))</f>
        <v/>
      </c>
      <c r="AX93" s="21" t="str">
        <f aca="false">IF(OR(AL93="",AH93=""),"",IF(OR(AH93="",AM93="",M93=""),"",IF(M93="Small standard",IF(AH93&gt;SS_MAX,"",ROUND(INDEX(SS_FEES,SUMPRODUCT(--(SS_EDGES&lt;AH93))+1,0+AM93)*(1+FUEL),4)),IF(M93="Large standard",IF(AH93&gt;LS_MAX,"",ROUND(IF(AH93&lt;=OVER3_FROM,INDEX(LS_FEES,SUMPRODUCT(--(LS_EDGES&lt;AH93))+1,0+AM93),INDEX(OVER3_BASE,1,0+AM93)+OVER3_PER4*CEILING((AH93-OVER3_FROM)/4,1))*(1+FUEL),4)),""))))</f>
        <v/>
      </c>
      <c r="AY93" s="21" t="str">
        <f aca="false">IF(OR(AL93="",AH93=""),"",IF(OR(AH93="",AM93="",M93=""),"",IF(M93="Small standard",IF(AH93&gt;SS_MAX,"",ROUND(INDEX(SS_FEES,SUMPRODUCT(--(SS_EDGES&lt;AH93))+1,3+AM93)*(1+FUEL),4)),IF(M93="Large standard",IF(AH93&gt;LS_MAX,"",ROUND(IF(AH93&lt;=OVER3_FROM,INDEX(LS_FEES,SUMPRODUCT(--(LS_EDGES&lt;AH93))+1,3+AM93),INDEX(OVER3_BASE,1,3+AM93)+OVER3_PER4*CEILING((AH93-OVER3_FROM)/4,1))*(1+FUEL),4)),""))))</f>
        <v/>
      </c>
      <c r="AZ93" s="24" t="str">
        <f aca="false">IF(OR(J93="",J93&lt;1),"",ROUND(IFERROR(INDEX(CAT_SCALE,MATCH(D93,CATS,0)),UC_DEFAULT)*IF(J93&gt;=UC_KNEE,10^(UC_A-UC_B*LOG10(J93)),10^(UC_A-UC_B*LOG10(UC_KNEE))*(UC_KNEE/J93)^UC_HEXP),1))</f>
        <v/>
      </c>
    </row>
    <row r="94" customFormat="false" ht="15" hidden="false" customHeight="false" outlineLevel="0" collapsed="false">
      <c r="A94" s="10"/>
      <c r="B94" s="10"/>
      <c r="C94" s="12"/>
      <c r="D94" s="10"/>
      <c r="E94" s="10"/>
      <c r="F94" s="10"/>
      <c r="G94" s="10"/>
      <c r="H94" s="10"/>
      <c r="I94" s="10"/>
      <c r="J94" s="10"/>
      <c r="K94" s="10"/>
      <c r="L94" s="12"/>
      <c r="M94" s="2" t="str">
        <f aca="false">IF(OR(N94="",AI94=""),"",IF(AND(N94&lt;=SS_MAX,AI94&lt;=SS_L,AJ94&lt;=SS_M,AK94&lt;=SS_S),"Small standard",IF(AND(N94&lt;=LS_MAX,AI94&lt;=LS_L,AJ94&lt;=LS_M,AK94&lt;=LS_S),"Large standard","Oversize")))</f>
        <v/>
      </c>
      <c r="N94" s="16" t="str">
        <f aca="false">IF(AH94="","",IF(AL94="",AH94,MAX(AH94,AL94)))</f>
        <v/>
      </c>
      <c r="O94" s="21" t="str">
        <f aca="false">IF(OR(N94="",AM94="",M94=""),"",IF(M94="Small standard",IF(N94&gt;SS_MAX,"",ROUND(INDEX(SS_FEES,SUMPRODUCT(--(SS_EDGES&lt;N94))+1,0+AM94)*(1+FUEL),4)),IF(M94="Large standard",IF(N94&gt;LS_MAX,"",ROUND(IF(N94&lt;=OVER3_FROM,INDEX(LS_FEES,SUMPRODUCT(--(LS_EDGES&lt;N94))+1,0+AM94),INDEX(OVER3_BASE,1,0+AM94)+OVER3_PER4*CEILING((N94-OVER3_FROM)/4,1))*(1+FUEL),4)),"")))</f>
        <v/>
      </c>
      <c r="P94" s="21" t="str">
        <f aca="false">IF(OR(N94="",AM94="",M94=""),"",IF(M94="Small standard",IF(N94&gt;SS_MAX,"",ROUND(INDEX(SS_FEES,SUMPRODUCT(--(SS_EDGES&lt;N94))+1,3+AM94)*(1+FUEL),4)),IF(M94="Large standard",IF(N94&gt;LS_MAX,"",ROUND(IF(N94&lt;=OVER3_FROM,INDEX(LS_FEES,SUMPRODUCT(--(LS_EDGES&lt;N94))+1,3+AM94),INDEX(OVER3_BASE,1,3+AM94)+OVER3_PER4*CEILING((N94-OVER3_FROM)/4,1))*(1+FUEL),4)),"")))</f>
        <v/>
      </c>
      <c r="Q94" s="20" t="str">
        <f aca="true">IF(OR(L94="",O94=""),"",ROUND(L94-IF(AND(TODAY()&gt;=PEAK_FROM,TODAY()&lt;=PEAK_TO),P94,O94),2))</f>
        <v/>
      </c>
      <c r="R94" s="16" t="str">
        <f aca="false">IF(N94="","",IF(M94="Small standard",IF(SUMPRODUCT(--(SS_EDGES&lt;N94))=0,"",INDEX(SS_EDGES,SUMPRODUCT(--(SS_EDGES&lt;N94)))),IF(M94="Large standard",IF(N94&gt;OVER3_FROM,OVER3_FROM+4*(CEILING((N94-OVER3_FROM)/4,1)-1),IF(SUMPRODUCT(--(LS_EDGES&lt;N94))=0,"",INDEX(LS_EDGES,SUMPRODUCT(--(LS_EDGES&lt;N94))))),"")))</f>
        <v/>
      </c>
      <c r="S94" s="22" t="str">
        <f aca="false">IF(R94="","",ROUND(N94-R94,3))</f>
        <v/>
      </c>
      <c r="T94" s="21" t="str">
        <f aca="false">IF(OR(R94="",O94="",AO94=""),"",IF(S94&gt;MAX_SHAVE,"",IF(ROUND(O94-AO94,4)&lt;MIN_UNIT,"",ROUND(O94-AO94,4))))</f>
        <v/>
      </c>
      <c r="U94" s="21" t="str">
        <f aca="false">IF(OR(AQ94="",O94=""),"",IF(ROUND(ROUND(O94-AQ94,4)-AS94,4)&lt;=MIN_UNIT,"",ROUND(ROUND(O94-AQ94,4)-AS94,4)))</f>
        <v/>
      </c>
      <c r="V94" s="21" t="str">
        <f aca="false">IF(OR(AV94="",O94=""),"",IF(AND(AT94=1,AU94&lt;=MAX_ENV),IF(ROUND(O94-AV94,4)&lt;MIN_UNIT,"",ROUND(O94-AV94,4)),""))</f>
        <v/>
      </c>
      <c r="W94" s="21" t="str">
        <f aca="false">IF(OR(AX94="",O94=""),"",IF(AL94&gt;=AH94*MIN_DIM_RATIO,IF(ROUND(O94-AX94,4)&lt;MIN_UNIT,"",ROUND(O94-AX94,4)),""))</f>
        <v/>
      </c>
      <c r="X94" s="21" t="str">
        <f aca="false">IF(OR(R94="",P94="",AP94=""),"",IF(S94&gt;MAX_SHAVE,"",IF(ROUND(P94-AP94,4)&lt;MIN_UNIT,"",ROUND(P94-AP94,4))))</f>
        <v/>
      </c>
      <c r="Y94" s="21" t="str">
        <f aca="false">IF(OR(AR94="",P94=""),"",IF(ROUND(ROUND(P94-AR94,4)-AS94,4)&lt;=MIN_UNIT,"",ROUND(ROUND(P94-AR94,4)-AS94,4)))</f>
        <v/>
      </c>
      <c r="Z94" s="21" t="str">
        <f aca="false">IF(OR(AW94="",P94=""),"",IF(AND(AT94=1,AU94&lt;=MAX_ENV),IF(ROUND(P94-AW94,4)&lt;MIN_UNIT,"",ROUND(P94-AW94,4)),""))</f>
        <v/>
      </c>
      <c r="AA94" s="21" t="str">
        <f aca="false">IF(OR(AY94="",P94=""),"",IF(AL94&gt;=AH94*MIN_DIM_RATIO,IF(ROUND(P94-AY94,4)&lt;MIN_UNIT,"",ROUND(P94-AY94,4)),""))</f>
        <v/>
      </c>
      <c r="AB94" s="2" t="str">
        <f aca="false">IF(COUNT(T94:W94)=0,"",CHOOSE(MATCH(MAX(T94:W94),T94:W94,0),"Weight","Price","Size tier","Box"))</f>
        <v/>
      </c>
      <c r="AC94" s="24" t="str">
        <f aca="false">IF(K94&lt;&gt;"",K94,AZ94)</f>
        <v/>
      </c>
      <c r="AD94" s="25" t="str">
        <f aca="false">IF(OR(AB94="",AC94=""),"",ROUND(AC94*IF(K94&lt;&gt;"",1,U_LOW)*((12-PEAK_MONTHS)*MAX(T94:W94)+PEAK_MONTHS*N(INDEX(X94:AA94,MATCH(MAX(T94:W94),T94:W94,0)))),0))</f>
        <v/>
      </c>
      <c r="AE94" s="25" t="str">
        <f aca="false">IF(OR(AB94="",AC94=""),"",ROUND(AC94*IF(K94&lt;&gt;"",1,U_HIGH)*((12-PEAK_MONTHS)*MAX(T94:W94)+PEAK_MONTHS*N(INDEX(X94:AA94,MATCH(MAX(T94:W94),T94:W94,0)))),0))</f>
        <v/>
      </c>
      <c r="AF94" s="18" t="str">
        <f aca="false">IF(AD94="","",RANK(AD94,$AD$7:$AD$506))</f>
        <v/>
      </c>
      <c r="AH94" s="16" t="str">
        <f aca="false">IF(E94&lt;&gt;"",E94,IF(F94&lt;&gt;"",ROUND(F94*16,3),""))</f>
        <v/>
      </c>
      <c r="AI94" s="16" t="str">
        <f aca="false">IF(COUNT(G94:I94)&lt;3,"",ROUND(LARGE(G94:I94,1),2))</f>
        <v/>
      </c>
      <c r="AJ94" s="16" t="str">
        <f aca="false">IF(COUNT(G94:I94)&lt;3,"",ROUND(LARGE(G94:I94,2),2))</f>
        <v/>
      </c>
      <c r="AK94" s="16" t="str">
        <f aca="false">IF(COUNT(G94:I94)&lt;3,"",ROUND(SMALL(G94:I94,1),2))</f>
        <v/>
      </c>
      <c r="AL94" s="16" t="str">
        <f aca="false">IF(AI94="","",IF(AI94*AJ94*AK94&lt;DIM_MIN_CUIN,"",ROUND(AI94*AJ94*AK94/DIM_DIV*16,2)))</f>
        <v/>
      </c>
      <c r="AM94" s="18" t="str">
        <f aca="false">IF(C94="","",IF(C94&lt;BAND_LO,1,IF(C94&lt;=BAND_HI,2,3)))</f>
        <v/>
      </c>
      <c r="AN94" s="19" t="str">
        <f aca="false">IF(C94="","",IFERROR(INDEX(CAT_REF,MATCH(D94,CATS,0)),REF_DEFAULT))</f>
        <v/>
      </c>
      <c r="AO94" s="21" t="str">
        <f aca="false">IF(OR(R94="",AM94="",M94=""),"",IF(M94="Small standard",IF(R94&gt;SS_MAX,"",ROUND(INDEX(SS_FEES,SUMPRODUCT(--(SS_EDGES&lt;R94))+1,0+AM94)*(1+FUEL),4)),IF(M94="Large standard",IF(R94&gt;LS_MAX,"",ROUND(IF(R94&lt;=OVER3_FROM,INDEX(LS_FEES,SUMPRODUCT(--(LS_EDGES&lt;R94))+1,0+AM94),INDEX(OVER3_BASE,1,0+AM94)+OVER3_PER4*CEILING((R94-OVER3_FROM)/4,1))*(1+FUEL),4)),"")))</f>
        <v/>
      </c>
      <c r="AP94" s="21" t="str">
        <f aca="false">IF(OR(R94="",AM94="",M94=""),"",IF(M94="Small standard",IF(R94&gt;SS_MAX,"",ROUND(INDEX(SS_FEES,SUMPRODUCT(--(SS_EDGES&lt;R94))+1,3+AM94)*(1+FUEL),4)),IF(M94="Large standard",IF(R94&gt;LS_MAX,"",ROUND(IF(R94&lt;=OVER3_FROM,INDEX(LS_FEES,SUMPRODUCT(--(LS_EDGES&lt;R94))+1,3+AM94),INDEX(OVER3_BASE,1,3+AM94)+OVER3_PER4*CEILING((R94-OVER3_FROM)/4,1))*(1+FUEL),4)),"")))</f>
        <v/>
      </c>
      <c r="AQ94" s="21" t="str">
        <f aca="false">IF(OR(AM94="",AM94=1),"",IF(OR(N94="",(AM94-1)="",M94=""),"",IF(M94="Small standard",IF(N94&gt;SS_MAX,"",ROUND(INDEX(SS_FEES,SUMPRODUCT(--(SS_EDGES&lt;N94))+1,0+(AM94-1))*(1+FUEL),4)),IF(M94="Large standard",IF(N94&gt;LS_MAX,"",ROUND(IF(N94&lt;=OVER3_FROM,INDEX(LS_FEES,SUMPRODUCT(--(LS_EDGES&lt;N94))+1,0+(AM94-1)),INDEX(OVER3_BASE,1,0+(AM94-1))+OVER3_PER4*CEILING((N94-OVER3_FROM)/4,1))*(1+FUEL),4)),""))))</f>
        <v/>
      </c>
      <c r="AR94" s="21" t="str">
        <f aca="false">IF(OR(AM94="",AM94=1),"",IF(OR(N94="",(AM94-1)="",M94=""),"",IF(M94="Small standard",IF(N94&gt;SS_MAX,"",ROUND(INDEX(SS_FEES,SUMPRODUCT(--(SS_EDGES&lt;N94))+1,3+(AM94-1))*(1+FUEL),4)),IF(M94="Large standard",IF(N94&gt;LS_MAX,"",ROUND(IF(N94&lt;=OVER3_FROM,INDEX(LS_FEES,SUMPRODUCT(--(LS_EDGES&lt;N94))+1,3+(AM94-1)),INDEX(OVER3_BASE,1,3+(AM94-1))+OVER3_PER4*CEILING((N94-OVER3_FROM)/4,1))*(1+FUEL),4)),""))))</f>
        <v/>
      </c>
      <c r="AS94" s="21" t="str">
        <f aca="false">IF(OR(AM94="",AM94=1),"",(C94-(IF(AM94=2,BAND_LO,BAND_HI)-0.01))*(1-AN94))</f>
        <v/>
      </c>
      <c r="AT94" s="18" t="str">
        <f aca="false">IF(AI94="","",(AI94&gt;SS_L)+(AJ94&gt;SS_M)+(AK94&gt;SS_S))</f>
        <v/>
      </c>
      <c r="AU94" s="23" t="str">
        <f aca="false">IF(OR(AT94="",AT94&lt;&gt;1),"",MAX(AI94/SS_L,AJ94/SS_M,AK94/SS_S))</f>
        <v/>
      </c>
      <c r="AV94" s="21" t="str">
        <f aca="false">IF(OR(M94&lt;&gt;"Large standard",N94="",N94&gt;SS_MAX),"",IF(OR(N94="",AM94="","Small standard"=""),"",IF("Small standard"="Small standard",IF(N94&gt;SS_MAX,"",ROUND(INDEX(SS_FEES,SUMPRODUCT(--(SS_EDGES&lt;N94))+1,0+AM94)*(1+FUEL),4)),IF("Small standard"="Large standard",IF(N94&gt;LS_MAX,"",ROUND(IF(N94&lt;=OVER3_FROM,INDEX(LS_FEES,SUMPRODUCT(--(LS_EDGES&lt;N94))+1,0+AM94),INDEX(OVER3_BASE,1,0+AM94)+OVER3_PER4*CEILING((N94-OVER3_FROM)/4,1))*(1+FUEL),4)),""))))</f>
        <v/>
      </c>
      <c r="AW94" s="21" t="str">
        <f aca="false">IF(OR(M94&lt;&gt;"Large standard",N94="",N94&gt;SS_MAX),"",IF(OR(N94="",AM94="","Small standard"=""),"",IF("Small standard"="Small standard",IF(N94&gt;SS_MAX,"",ROUND(INDEX(SS_FEES,SUMPRODUCT(--(SS_EDGES&lt;N94))+1,3+AM94)*(1+FUEL),4)),IF("Small standard"="Large standard",IF(N94&gt;LS_MAX,"",ROUND(IF(N94&lt;=OVER3_FROM,INDEX(LS_FEES,SUMPRODUCT(--(LS_EDGES&lt;N94))+1,3+AM94),INDEX(OVER3_BASE,1,3+AM94)+OVER3_PER4*CEILING((N94-OVER3_FROM)/4,1))*(1+FUEL),4)),""))))</f>
        <v/>
      </c>
      <c r="AX94" s="21" t="str">
        <f aca="false">IF(OR(AL94="",AH94=""),"",IF(OR(AH94="",AM94="",M94=""),"",IF(M94="Small standard",IF(AH94&gt;SS_MAX,"",ROUND(INDEX(SS_FEES,SUMPRODUCT(--(SS_EDGES&lt;AH94))+1,0+AM94)*(1+FUEL),4)),IF(M94="Large standard",IF(AH94&gt;LS_MAX,"",ROUND(IF(AH94&lt;=OVER3_FROM,INDEX(LS_FEES,SUMPRODUCT(--(LS_EDGES&lt;AH94))+1,0+AM94),INDEX(OVER3_BASE,1,0+AM94)+OVER3_PER4*CEILING((AH94-OVER3_FROM)/4,1))*(1+FUEL),4)),""))))</f>
        <v/>
      </c>
      <c r="AY94" s="21" t="str">
        <f aca="false">IF(OR(AL94="",AH94=""),"",IF(OR(AH94="",AM94="",M94=""),"",IF(M94="Small standard",IF(AH94&gt;SS_MAX,"",ROUND(INDEX(SS_FEES,SUMPRODUCT(--(SS_EDGES&lt;AH94))+1,3+AM94)*(1+FUEL),4)),IF(M94="Large standard",IF(AH94&gt;LS_MAX,"",ROUND(IF(AH94&lt;=OVER3_FROM,INDEX(LS_FEES,SUMPRODUCT(--(LS_EDGES&lt;AH94))+1,3+AM94),INDEX(OVER3_BASE,1,3+AM94)+OVER3_PER4*CEILING((AH94-OVER3_FROM)/4,1))*(1+FUEL),4)),""))))</f>
        <v/>
      </c>
      <c r="AZ94" s="24" t="str">
        <f aca="false">IF(OR(J94="",J94&lt;1),"",ROUND(IFERROR(INDEX(CAT_SCALE,MATCH(D94,CATS,0)),UC_DEFAULT)*IF(J94&gt;=UC_KNEE,10^(UC_A-UC_B*LOG10(J94)),10^(UC_A-UC_B*LOG10(UC_KNEE))*(UC_KNEE/J94)^UC_HEXP),1))</f>
        <v/>
      </c>
    </row>
    <row r="95" customFormat="false" ht="15" hidden="false" customHeight="false" outlineLevel="0" collapsed="false">
      <c r="A95" s="10"/>
      <c r="B95" s="10"/>
      <c r="C95" s="12"/>
      <c r="D95" s="10"/>
      <c r="E95" s="10"/>
      <c r="F95" s="10"/>
      <c r="G95" s="10"/>
      <c r="H95" s="10"/>
      <c r="I95" s="10"/>
      <c r="J95" s="10"/>
      <c r="K95" s="10"/>
      <c r="L95" s="12"/>
      <c r="M95" s="2" t="str">
        <f aca="false">IF(OR(N95="",AI95=""),"",IF(AND(N95&lt;=SS_MAX,AI95&lt;=SS_L,AJ95&lt;=SS_M,AK95&lt;=SS_S),"Small standard",IF(AND(N95&lt;=LS_MAX,AI95&lt;=LS_L,AJ95&lt;=LS_M,AK95&lt;=LS_S),"Large standard","Oversize")))</f>
        <v/>
      </c>
      <c r="N95" s="16" t="str">
        <f aca="false">IF(AH95="","",IF(AL95="",AH95,MAX(AH95,AL95)))</f>
        <v/>
      </c>
      <c r="O95" s="21" t="str">
        <f aca="false">IF(OR(N95="",AM95="",M95=""),"",IF(M95="Small standard",IF(N95&gt;SS_MAX,"",ROUND(INDEX(SS_FEES,SUMPRODUCT(--(SS_EDGES&lt;N95))+1,0+AM95)*(1+FUEL),4)),IF(M95="Large standard",IF(N95&gt;LS_MAX,"",ROUND(IF(N95&lt;=OVER3_FROM,INDEX(LS_FEES,SUMPRODUCT(--(LS_EDGES&lt;N95))+1,0+AM95),INDEX(OVER3_BASE,1,0+AM95)+OVER3_PER4*CEILING((N95-OVER3_FROM)/4,1))*(1+FUEL),4)),"")))</f>
        <v/>
      </c>
      <c r="P95" s="21" t="str">
        <f aca="false">IF(OR(N95="",AM95="",M95=""),"",IF(M95="Small standard",IF(N95&gt;SS_MAX,"",ROUND(INDEX(SS_FEES,SUMPRODUCT(--(SS_EDGES&lt;N95))+1,3+AM95)*(1+FUEL),4)),IF(M95="Large standard",IF(N95&gt;LS_MAX,"",ROUND(IF(N95&lt;=OVER3_FROM,INDEX(LS_FEES,SUMPRODUCT(--(LS_EDGES&lt;N95))+1,3+AM95),INDEX(OVER3_BASE,1,3+AM95)+OVER3_PER4*CEILING((N95-OVER3_FROM)/4,1))*(1+FUEL),4)),"")))</f>
        <v/>
      </c>
      <c r="Q95" s="20" t="str">
        <f aca="true">IF(OR(L95="",O95=""),"",ROUND(L95-IF(AND(TODAY()&gt;=PEAK_FROM,TODAY()&lt;=PEAK_TO),P95,O95),2))</f>
        <v/>
      </c>
      <c r="R95" s="16" t="str">
        <f aca="false">IF(N95="","",IF(M95="Small standard",IF(SUMPRODUCT(--(SS_EDGES&lt;N95))=0,"",INDEX(SS_EDGES,SUMPRODUCT(--(SS_EDGES&lt;N95)))),IF(M95="Large standard",IF(N95&gt;OVER3_FROM,OVER3_FROM+4*(CEILING((N95-OVER3_FROM)/4,1)-1),IF(SUMPRODUCT(--(LS_EDGES&lt;N95))=0,"",INDEX(LS_EDGES,SUMPRODUCT(--(LS_EDGES&lt;N95))))),"")))</f>
        <v/>
      </c>
      <c r="S95" s="22" t="str">
        <f aca="false">IF(R95="","",ROUND(N95-R95,3))</f>
        <v/>
      </c>
      <c r="T95" s="21" t="str">
        <f aca="false">IF(OR(R95="",O95="",AO95=""),"",IF(S95&gt;MAX_SHAVE,"",IF(ROUND(O95-AO95,4)&lt;MIN_UNIT,"",ROUND(O95-AO95,4))))</f>
        <v/>
      </c>
      <c r="U95" s="21" t="str">
        <f aca="false">IF(OR(AQ95="",O95=""),"",IF(ROUND(ROUND(O95-AQ95,4)-AS95,4)&lt;=MIN_UNIT,"",ROUND(ROUND(O95-AQ95,4)-AS95,4)))</f>
        <v/>
      </c>
      <c r="V95" s="21" t="str">
        <f aca="false">IF(OR(AV95="",O95=""),"",IF(AND(AT95=1,AU95&lt;=MAX_ENV),IF(ROUND(O95-AV95,4)&lt;MIN_UNIT,"",ROUND(O95-AV95,4)),""))</f>
        <v/>
      </c>
      <c r="W95" s="21" t="str">
        <f aca="false">IF(OR(AX95="",O95=""),"",IF(AL95&gt;=AH95*MIN_DIM_RATIO,IF(ROUND(O95-AX95,4)&lt;MIN_UNIT,"",ROUND(O95-AX95,4)),""))</f>
        <v/>
      </c>
      <c r="X95" s="21" t="str">
        <f aca="false">IF(OR(R95="",P95="",AP95=""),"",IF(S95&gt;MAX_SHAVE,"",IF(ROUND(P95-AP95,4)&lt;MIN_UNIT,"",ROUND(P95-AP95,4))))</f>
        <v/>
      </c>
      <c r="Y95" s="21" t="str">
        <f aca="false">IF(OR(AR95="",P95=""),"",IF(ROUND(ROUND(P95-AR95,4)-AS95,4)&lt;=MIN_UNIT,"",ROUND(ROUND(P95-AR95,4)-AS95,4)))</f>
        <v/>
      </c>
      <c r="Z95" s="21" t="str">
        <f aca="false">IF(OR(AW95="",P95=""),"",IF(AND(AT95=1,AU95&lt;=MAX_ENV),IF(ROUND(P95-AW95,4)&lt;MIN_UNIT,"",ROUND(P95-AW95,4)),""))</f>
        <v/>
      </c>
      <c r="AA95" s="21" t="str">
        <f aca="false">IF(OR(AY95="",P95=""),"",IF(AL95&gt;=AH95*MIN_DIM_RATIO,IF(ROUND(P95-AY95,4)&lt;MIN_UNIT,"",ROUND(P95-AY95,4)),""))</f>
        <v/>
      </c>
      <c r="AB95" s="2" t="str">
        <f aca="false">IF(COUNT(T95:W95)=0,"",CHOOSE(MATCH(MAX(T95:W95),T95:W95,0),"Weight","Price","Size tier","Box"))</f>
        <v/>
      </c>
      <c r="AC95" s="24" t="str">
        <f aca="false">IF(K95&lt;&gt;"",K95,AZ95)</f>
        <v/>
      </c>
      <c r="AD95" s="25" t="str">
        <f aca="false">IF(OR(AB95="",AC95=""),"",ROUND(AC95*IF(K95&lt;&gt;"",1,U_LOW)*((12-PEAK_MONTHS)*MAX(T95:W95)+PEAK_MONTHS*N(INDEX(X95:AA95,MATCH(MAX(T95:W95),T95:W95,0)))),0))</f>
        <v/>
      </c>
      <c r="AE95" s="25" t="str">
        <f aca="false">IF(OR(AB95="",AC95=""),"",ROUND(AC95*IF(K95&lt;&gt;"",1,U_HIGH)*((12-PEAK_MONTHS)*MAX(T95:W95)+PEAK_MONTHS*N(INDEX(X95:AA95,MATCH(MAX(T95:W95),T95:W95,0)))),0))</f>
        <v/>
      </c>
      <c r="AF95" s="18" t="str">
        <f aca="false">IF(AD95="","",RANK(AD95,$AD$7:$AD$506))</f>
        <v/>
      </c>
      <c r="AH95" s="16" t="str">
        <f aca="false">IF(E95&lt;&gt;"",E95,IF(F95&lt;&gt;"",ROUND(F95*16,3),""))</f>
        <v/>
      </c>
      <c r="AI95" s="16" t="str">
        <f aca="false">IF(COUNT(G95:I95)&lt;3,"",ROUND(LARGE(G95:I95,1),2))</f>
        <v/>
      </c>
      <c r="AJ95" s="16" t="str">
        <f aca="false">IF(COUNT(G95:I95)&lt;3,"",ROUND(LARGE(G95:I95,2),2))</f>
        <v/>
      </c>
      <c r="AK95" s="16" t="str">
        <f aca="false">IF(COUNT(G95:I95)&lt;3,"",ROUND(SMALL(G95:I95,1),2))</f>
        <v/>
      </c>
      <c r="AL95" s="16" t="str">
        <f aca="false">IF(AI95="","",IF(AI95*AJ95*AK95&lt;DIM_MIN_CUIN,"",ROUND(AI95*AJ95*AK95/DIM_DIV*16,2)))</f>
        <v/>
      </c>
      <c r="AM95" s="18" t="str">
        <f aca="false">IF(C95="","",IF(C95&lt;BAND_LO,1,IF(C95&lt;=BAND_HI,2,3)))</f>
        <v/>
      </c>
      <c r="AN95" s="19" t="str">
        <f aca="false">IF(C95="","",IFERROR(INDEX(CAT_REF,MATCH(D95,CATS,0)),REF_DEFAULT))</f>
        <v/>
      </c>
      <c r="AO95" s="21" t="str">
        <f aca="false">IF(OR(R95="",AM95="",M95=""),"",IF(M95="Small standard",IF(R95&gt;SS_MAX,"",ROUND(INDEX(SS_FEES,SUMPRODUCT(--(SS_EDGES&lt;R95))+1,0+AM95)*(1+FUEL),4)),IF(M95="Large standard",IF(R95&gt;LS_MAX,"",ROUND(IF(R95&lt;=OVER3_FROM,INDEX(LS_FEES,SUMPRODUCT(--(LS_EDGES&lt;R95))+1,0+AM95),INDEX(OVER3_BASE,1,0+AM95)+OVER3_PER4*CEILING((R95-OVER3_FROM)/4,1))*(1+FUEL),4)),"")))</f>
        <v/>
      </c>
      <c r="AP95" s="21" t="str">
        <f aca="false">IF(OR(R95="",AM95="",M95=""),"",IF(M95="Small standard",IF(R95&gt;SS_MAX,"",ROUND(INDEX(SS_FEES,SUMPRODUCT(--(SS_EDGES&lt;R95))+1,3+AM95)*(1+FUEL),4)),IF(M95="Large standard",IF(R95&gt;LS_MAX,"",ROUND(IF(R95&lt;=OVER3_FROM,INDEX(LS_FEES,SUMPRODUCT(--(LS_EDGES&lt;R95))+1,3+AM95),INDEX(OVER3_BASE,1,3+AM95)+OVER3_PER4*CEILING((R95-OVER3_FROM)/4,1))*(1+FUEL),4)),"")))</f>
        <v/>
      </c>
      <c r="AQ95" s="21" t="str">
        <f aca="false">IF(OR(AM95="",AM95=1),"",IF(OR(N95="",(AM95-1)="",M95=""),"",IF(M95="Small standard",IF(N95&gt;SS_MAX,"",ROUND(INDEX(SS_FEES,SUMPRODUCT(--(SS_EDGES&lt;N95))+1,0+(AM95-1))*(1+FUEL),4)),IF(M95="Large standard",IF(N95&gt;LS_MAX,"",ROUND(IF(N95&lt;=OVER3_FROM,INDEX(LS_FEES,SUMPRODUCT(--(LS_EDGES&lt;N95))+1,0+(AM95-1)),INDEX(OVER3_BASE,1,0+(AM95-1))+OVER3_PER4*CEILING((N95-OVER3_FROM)/4,1))*(1+FUEL),4)),""))))</f>
        <v/>
      </c>
      <c r="AR95" s="21" t="str">
        <f aca="false">IF(OR(AM95="",AM95=1),"",IF(OR(N95="",(AM95-1)="",M95=""),"",IF(M95="Small standard",IF(N95&gt;SS_MAX,"",ROUND(INDEX(SS_FEES,SUMPRODUCT(--(SS_EDGES&lt;N95))+1,3+(AM95-1))*(1+FUEL),4)),IF(M95="Large standard",IF(N95&gt;LS_MAX,"",ROUND(IF(N95&lt;=OVER3_FROM,INDEX(LS_FEES,SUMPRODUCT(--(LS_EDGES&lt;N95))+1,3+(AM95-1)),INDEX(OVER3_BASE,1,3+(AM95-1))+OVER3_PER4*CEILING((N95-OVER3_FROM)/4,1))*(1+FUEL),4)),""))))</f>
        <v/>
      </c>
      <c r="AS95" s="21" t="str">
        <f aca="false">IF(OR(AM95="",AM95=1),"",(C95-(IF(AM95=2,BAND_LO,BAND_HI)-0.01))*(1-AN95))</f>
        <v/>
      </c>
      <c r="AT95" s="18" t="str">
        <f aca="false">IF(AI95="","",(AI95&gt;SS_L)+(AJ95&gt;SS_M)+(AK95&gt;SS_S))</f>
        <v/>
      </c>
      <c r="AU95" s="23" t="str">
        <f aca="false">IF(OR(AT95="",AT95&lt;&gt;1),"",MAX(AI95/SS_L,AJ95/SS_M,AK95/SS_S))</f>
        <v/>
      </c>
      <c r="AV95" s="21" t="str">
        <f aca="false">IF(OR(M95&lt;&gt;"Large standard",N95="",N95&gt;SS_MAX),"",IF(OR(N95="",AM95="","Small standard"=""),"",IF("Small standard"="Small standard",IF(N95&gt;SS_MAX,"",ROUND(INDEX(SS_FEES,SUMPRODUCT(--(SS_EDGES&lt;N95))+1,0+AM95)*(1+FUEL),4)),IF("Small standard"="Large standard",IF(N95&gt;LS_MAX,"",ROUND(IF(N95&lt;=OVER3_FROM,INDEX(LS_FEES,SUMPRODUCT(--(LS_EDGES&lt;N95))+1,0+AM95),INDEX(OVER3_BASE,1,0+AM95)+OVER3_PER4*CEILING((N95-OVER3_FROM)/4,1))*(1+FUEL),4)),""))))</f>
        <v/>
      </c>
      <c r="AW95" s="21" t="str">
        <f aca="false">IF(OR(M95&lt;&gt;"Large standard",N95="",N95&gt;SS_MAX),"",IF(OR(N95="",AM95="","Small standard"=""),"",IF("Small standard"="Small standard",IF(N95&gt;SS_MAX,"",ROUND(INDEX(SS_FEES,SUMPRODUCT(--(SS_EDGES&lt;N95))+1,3+AM95)*(1+FUEL),4)),IF("Small standard"="Large standard",IF(N95&gt;LS_MAX,"",ROUND(IF(N95&lt;=OVER3_FROM,INDEX(LS_FEES,SUMPRODUCT(--(LS_EDGES&lt;N95))+1,3+AM95),INDEX(OVER3_BASE,1,3+AM95)+OVER3_PER4*CEILING((N95-OVER3_FROM)/4,1))*(1+FUEL),4)),""))))</f>
        <v/>
      </c>
      <c r="AX95" s="21" t="str">
        <f aca="false">IF(OR(AL95="",AH95=""),"",IF(OR(AH95="",AM95="",M95=""),"",IF(M95="Small standard",IF(AH95&gt;SS_MAX,"",ROUND(INDEX(SS_FEES,SUMPRODUCT(--(SS_EDGES&lt;AH95))+1,0+AM95)*(1+FUEL),4)),IF(M95="Large standard",IF(AH95&gt;LS_MAX,"",ROUND(IF(AH95&lt;=OVER3_FROM,INDEX(LS_FEES,SUMPRODUCT(--(LS_EDGES&lt;AH95))+1,0+AM95),INDEX(OVER3_BASE,1,0+AM95)+OVER3_PER4*CEILING((AH95-OVER3_FROM)/4,1))*(1+FUEL),4)),""))))</f>
        <v/>
      </c>
      <c r="AY95" s="21" t="str">
        <f aca="false">IF(OR(AL95="",AH95=""),"",IF(OR(AH95="",AM95="",M95=""),"",IF(M95="Small standard",IF(AH95&gt;SS_MAX,"",ROUND(INDEX(SS_FEES,SUMPRODUCT(--(SS_EDGES&lt;AH95))+1,3+AM95)*(1+FUEL),4)),IF(M95="Large standard",IF(AH95&gt;LS_MAX,"",ROUND(IF(AH95&lt;=OVER3_FROM,INDEX(LS_FEES,SUMPRODUCT(--(LS_EDGES&lt;AH95))+1,3+AM95),INDEX(OVER3_BASE,1,3+AM95)+OVER3_PER4*CEILING((AH95-OVER3_FROM)/4,1))*(1+FUEL),4)),""))))</f>
        <v/>
      </c>
      <c r="AZ95" s="24" t="str">
        <f aca="false">IF(OR(J95="",J95&lt;1),"",ROUND(IFERROR(INDEX(CAT_SCALE,MATCH(D95,CATS,0)),UC_DEFAULT)*IF(J95&gt;=UC_KNEE,10^(UC_A-UC_B*LOG10(J95)),10^(UC_A-UC_B*LOG10(UC_KNEE))*(UC_KNEE/J95)^UC_HEXP),1))</f>
        <v/>
      </c>
    </row>
    <row r="96" customFormat="false" ht="15" hidden="false" customHeight="false" outlineLevel="0" collapsed="false">
      <c r="A96" s="10"/>
      <c r="B96" s="10"/>
      <c r="C96" s="12"/>
      <c r="D96" s="10"/>
      <c r="E96" s="10"/>
      <c r="F96" s="10"/>
      <c r="G96" s="10"/>
      <c r="H96" s="10"/>
      <c r="I96" s="10"/>
      <c r="J96" s="10"/>
      <c r="K96" s="10"/>
      <c r="L96" s="12"/>
      <c r="M96" s="2" t="str">
        <f aca="false">IF(OR(N96="",AI96=""),"",IF(AND(N96&lt;=SS_MAX,AI96&lt;=SS_L,AJ96&lt;=SS_M,AK96&lt;=SS_S),"Small standard",IF(AND(N96&lt;=LS_MAX,AI96&lt;=LS_L,AJ96&lt;=LS_M,AK96&lt;=LS_S),"Large standard","Oversize")))</f>
        <v/>
      </c>
      <c r="N96" s="16" t="str">
        <f aca="false">IF(AH96="","",IF(AL96="",AH96,MAX(AH96,AL96)))</f>
        <v/>
      </c>
      <c r="O96" s="21" t="str">
        <f aca="false">IF(OR(N96="",AM96="",M96=""),"",IF(M96="Small standard",IF(N96&gt;SS_MAX,"",ROUND(INDEX(SS_FEES,SUMPRODUCT(--(SS_EDGES&lt;N96))+1,0+AM96)*(1+FUEL),4)),IF(M96="Large standard",IF(N96&gt;LS_MAX,"",ROUND(IF(N96&lt;=OVER3_FROM,INDEX(LS_FEES,SUMPRODUCT(--(LS_EDGES&lt;N96))+1,0+AM96),INDEX(OVER3_BASE,1,0+AM96)+OVER3_PER4*CEILING((N96-OVER3_FROM)/4,1))*(1+FUEL),4)),"")))</f>
        <v/>
      </c>
      <c r="P96" s="21" t="str">
        <f aca="false">IF(OR(N96="",AM96="",M96=""),"",IF(M96="Small standard",IF(N96&gt;SS_MAX,"",ROUND(INDEX(SS_FEES,SUMPRODUCT(--(SS_EDGES&lt;N96))+1,3+AM96)*(1+FUEL),4)),IF(M96="Large standard",IF(N96&gt;LS_MAX,"",ROUND(IF(N96&lt;=OVER3_FROM,INDEX(LS_FEES,SUMPRODUCT(--(LS_EDGES&lt;N96))+1,3+AM96),INDEX(OVER3_BASE,1,3+AM96)+OVER3_PER4*CEILING((N96-OVER3_FROM)/4,1))*(1+FUEL),4)),"")))</f>
        <v/>
      </c>
      <c r="Q96" s="20" t="str">
        <f aca="true">IF(OR(L96="",O96=""),"",ROUND(L96-IF(AND(TODAY()&gt;=PEAK_FROM,TODAY()&lt;=PEAK_TO),P96,O96),2))</f>
        <v/>
      </c>
      <c r="R96" s="16" t="str">
        <f aca="false">IF(N96="","",IF(M96="Small standard",IF(SUMPRODUCT(--(SS_EDGES&lt;N96))=0,"",INDEX(SS_EDGES,SUMPRODUCT(--(SS_EDGES&lt;N96)))),IF(M96="Large standard",IF(N96&gt;OVER3_FROM,OVER3_FROM+4*(CEILING((N96-OVER3_FROM)/4,1)-1),IF(SUMPRODUCT(--(LS_EDGES&lt;N96))=0,"",INDEX(LS_EDGES,SUMPRODUCT(--(LS_EDGES&lt;N96))))),"")))</f>
        <v/>
      </c>
      <c r="S96" s="22" t="str">
        <f aca="false">IF(R96="","",ROUND(N96-R96,3))</f>
        <v/>
      </c>
      <c r="T96" s="21" t="str">
        <f aca="false">IF(OR(R96="",O96="",AO96=""),"",IF(S96&gt;MAX_SHAVE,"",IF(ROUND(O96-AO96,4)&lt;MIN_UNIT,"",ROUND(O96-AO96,4))))</f>
        <v/>
      </c>
      <c r="U96" s="21" t="str">
        <f aca="false">IF(OR(AQ96="",O96=""),"",IF(ROUND(ROUND(O96-AQ96,4)-AS96,4)&lt;=MIN_UNIT,"",ROUND(ROUND(O96-AQ96,4)-AS96,4)))</f>
        <v/>
      </c>
      <c r="V96" s="21" t="str">
        <f aca="false">IF(OR(AV96="",O96=""),"",IF(AND(AT96=1,AU96&lt;=MAX_ENV),IF(ROUND(O96-AV96,4)&lt;MIN_UNIT,"",ROUND(O96-AV96,4)),""))</f>
        <v/>
      </c>
      <c r="W96" s="21" t="str">
        <f aca="false">IF(OR(AX96="",O96=""),"",IF(AL96&gt;=AH96*MIN_DIM_RATIO,IF(ROUND(O96-AX96,4)&lt;MIN_UNIT,"",ROUND(O96-AX96,4)),""))</f>
        <v/>
      </c>
      <c r="X96" s="21" t="str">
        <f aca="false">IF(OR(R96="",P96="",AP96=""),"",IF(S96&gt;MAX_SHAVE,"",IF(ROUND(P96-AP96,4)&lt;MIN_UNIT,"",ROUND(P96-AP96,4))))</f>
        <v/>
      </c>
      <c r="Y96" s="21" t="str">
        <f aca="false">IF(OR(AR96="",P96=""),"",IF(ROUND(ROUND(P96-AR96,4)-AS96,4)&lt;=MIN_UNIT,"",ROUND(ROUND(P96-AR96,4)-AS96,4)))</f>
        <v/>
      </c>
      <c r="Z96" s="21" t="str">
        <f aca="false">IF(OR(AW96="",P96=""),"",IF(AND(AT96=1,AU96&lt;=MAX_ENV),IF(ROUND(P96-AW96,4)&lt;MIN_UNIT,"",ROUND(P96-AW96,4)),""))</f>
        <v/>
      </c>
      <c r="AA96" s="21" t="str">
        <f aca="false">IF(OR(AY96="",P96=""),"",IF(AL96&gt;=AH96*MIN_DIM_RATIO,IF(ROUND(P96-AY96,4)&lt;MIN_UNIT,"",ROUND(P96-AY96,4)),""))</f>
        <v/>
      </c>
      <c r="AB96" s="2" t="str">
        <f aca="false">IF(COUNT(T96:W96)=0,"",CHOOSE(MATCH(MAX(T96:W96),T96:W96,0),"Weight","Price","Size tier","Box"))</f>
        <v/>
      </c>
      <c r="AC96" s="24" t="str">
        <f aca="false">IF(K96&lt;&gt;"",K96,AZ96)</f>
        <v/>
      </c>
      <c r="AD96" s="25" t="str">
        <f aca="false">IF(OR(AB96="",AC96=""),"",ROUND(AC96*IF(K96&lt;&gt;"",1,U_LOW)*((12-PEAK_MONTHS)*MAX(T96:W96)+PEAK_MONTHS*N(INDEX(X96:AA96,MATCH(MAX(T96:W96),T96:W96,0)))),0))</f>
        <v/>
      </c>
      <c r="AE96" s="25" t="str">
        <f aca="false">IF(OR(AB96="",AC96=""),"",ROUND(AC96*IF(K96&lt;&gt;"",1,U_HIGH)*((12-PEAK_MONTHS)*MAX(T96:W96)+PEAK_MONTHS*N(INDEX(X96:AA96,MATCH(MAX(T96:W96),T96:W96,0)))),0))</f>
        <v/>
      </c>
      <c r="AF96" s="18" t="str">
        <f aca="false">IF(AD96="","",RANK(AD96,$AD$7:$AD$506))</f>
        <v/>
      </c>
      <c r="AH96" s="16" t="str">
        <f aca="false">IF(E96&lt;&gt;"",E96,IF(F96&lt;&gt;"",ROUND(F96*16,3),""))</f>
        <v/>
      </c>
      <c r="AI96" s="16" t="str">
        <f aca="false">IF(COUNT(G96:I96)&lt;3,"",ROUND(LARGE(G96:I96,1),2))</f>
        <v/>
      </c>
      <c r="AJ96" s="16" t="str">
        <f aca="false">IF(COUNT(G96:I96)&lt;3,"",ROUND(LARGE(G96:I96,2),2))</f>
        <v/>
      </c>
      <c r="AK96" s="16" t="str">
        <f aca="false">IF(COUNT(G96:I96)&lt;3,"",ROUND(SMALL(G96:I96,1),2))</f>
        <v/>
      </c>
      <c r="AL96" s="16" t="str">
        <f aca="false">IF(AI96="","",IF(AI96*AJ96*AK96&lt;DIM_MIN_CUIN,"",ROUND(AI96*AJ96*AK96/DIM_DIV*16,2)))</f>
        <v/>
      </c>
      <c r="AM96" s="18" t="str">
        <f aca="false">IF(C96="","",IF(C96&lt;BAND_LO,1,IF(C96&lt;=BAND_HI,2,3)))</f>
        <v/>
      </c>
      <c r="AN96" s="19" t="str">
        <f aca="false">IF(C96="","",IFERROR(INDEX(CAT_REF,MATCH(D96,CATS,0)),REF_DEFAULT))</f>
        <v/>
      </c>
      <c r="AO96" s="21" t="str">
        <f aca="false">IF(OR(R96="",AM96="",M96=""),"",IF(M96="Small standard",IF(R96&gt;SS_MAX,"",ROUND(INDEX(SS_FEES,SUMPRODUCT(--(SS_EDGES&lt;R96))+1,0+AM96)*(1+FUEL),4)),IF(M96="Large standard",IF(R96&gt;LS_MAX,"",ROUND(IF(R96&lt;=OVER3_FROM,INDEX(LS_FEES,SUMPRODUCT(--(LS_EDGES&lt;R96))+1,0+AM96),INDEX(OVER3_BASE,1,0+AM96)+OVER3_PER4*CEILING((R96-OVER3_FROM)/4,1))*(1+FUEL),4)),"")))</f>
        <v/>
      </c>
      <c r="AP96" s="21" t="str">
        <f aca="false">IF(OR(R96="",AM96="",M96=""),"",IF(M96="Small standard",IF(R96&gt;SS_MAX,"",ROUND(INDEX(SS_FEES,SUMPRODUCT(--(SS_EDGES&lt;R96))+1,3+AM96)*(1+FUEL),4)),IF(M96="Large standard",IF(R96&gt;LS_MAX,"",ROUND(IF(R96&lt;=OVER3_FROM,INDEX(LS_FEES,SUMPRODUCT(--(LS_EDGES&lt;R96))+1,3+AM96),INDEX(OVER3_BASE,1,3+AM96)+OVER3_PER4*CEILING((R96-OVER3_FROM)/4,1))*(1+FUEL),4)),"")))</f>
        <v/>
      </c>
      <c r="AQ96" s="21" t="str">
        <f aca="false">IF(OR(AM96="",AM96=1),"",IF(OR(N96="",(AM96-1)="",M96=""),"",IF(M96="Small standard",IF(N96&gt;SS_MAX,"",ROUND(INDEX(SS_FEES,SUMPRODUCT(--(SS_EDGES&lt;N96))+1,0+(AM96-1))*(1+FUEL),4)),IF(M96="Large standard",IF(N96&gt;LS_MAX,"",ROUND(IF(N96&lt;=OVER3_FROM,INDEX(LS_FEES,SUMPRODUCT(--(LS_EDGES&lt;N96))+1,0+(AM96-1)),INDEX(OVER3_BASE,1,0+(AM96-1))+OVER3_PER4*CEILING((N96-OVER3_FROM)/4,1))*(1+FUEL),4)),""))))</f>
        <v/>
      </c>
      <c r="AR96" s="21" t="str">
        <f aca="false">IF(OR(AM96="",AM96=1),"",IF(OR(N96="",(AM96-1)="",M96=""),"",IF(M96="Small standard",IF(N96&gt;SS_MAX,"",ROUND(INDEX(SS_FEES,SUMPRODUCT(--(SS_EDGES&lt;N96))+1,3+(AM96-1))*(1+FUEL),4)),IF(M96="Large standard",IF(N96&gt;LS_MAX,"",ROUND(IF(N96&lt;=OVER3_FROM,INDEX(LS_FEES,SUMPRODUCT(--(LS_EDGES&lt;N96))+1,3+(AM96-1)),INDEX(OVER3_BASE,1,3+(AM96-1))+OVER3_PER4*CEILING((N96-OVER3_FROM)/4,1))*(1+FUEL),4)),""))))</f>
        <v/>
      </c>
      <c r="AS96" s="21" t="str">
        <f aca="false">IF(OR(AM96="",AM96=1),"",(C96-(IF(AM96=2,BAND_LO,BAND_HI)-0.01))*(1-AN96))</f>
        <v/>
      </c>
      <c r="AT96" s="18" t="str">
        <f aca="false">IF(AI96="","",(AI96&gt;SS_L)+(AJ96&gt;SS_M)+(AK96&gt;SS_S))</f>
        <v/>
      </c>
      <c r="AU96" s="23" t="str">
        <f aca="false">IF(OR(AT96="",AT96&lt;&gt;1),"",MAX(AI96/SS_L,AJ96/SS_M,AK96/SS_S))</f>
        <v/>
      </c>
      <c r="AV96" s="21" t="str">
        <f aca="false">IF(OR(M96&lt;&gt;"Large standard",N96="",N96&gt;SS_MAX),"",IF(OR(N96="",AM96="","Small standard"=""),"",IF("Small standard"="Small standard",IF(N96&gt;SS_MAX,"",ROUND(INDEX(SS_FEES,SUMPRODUCT(--(SS_EDGES&lt;N96))+1,0+AM96)*(1+FUEL),4)),IF("Small standard"="Large standard",IF(N96&gt;LS_MAX,"",ROUND(IF(N96&lt;=OVER3_FROM,INDEX(LS_FEES,SUMPRODUCT(--(LS_EDGES&lt;N96))+1,0+AM96),INDEX(OVER3_BASE,1,0+AM96)+OVER3_PER4*CEILING((N96-OVER3_FROM)/4,1))*(1+FUEL),4)),""))))</f>
        <v/>
      </c>
      <c r="AW96" s="21" t="str">
        <f aca="false">IF(OR(M96&lt;&gt;"Large standard",N96="",N96&gt;SS_MAX),"",IF(OR(N96="",AM96="","Small standard"=""),"",IF("Small standard"="Small standard",IF(N96&gt;SS_MAX,"",ROUND(INDEX(SS_FEES,SUMPRODUCT(--(SS_EDGES&lt;N96))+1,3+AM96)*(1+FUEL),4)),IF("Small standard"="Large standard",IF(N96&gt;LS_MAX,"",ROUND(IF(N96&lt;=OVER3_FROM,INDEX(LS_FEES,SUMPRODUCT(--(LS_EDGES&lt;N96))+1,3+AM96),INDEX(OVER3_BASE,1,3+AM96)+OVER3_PER4*CEILING((N96-OVER3_FROM)/4,1))*(1+FUEL),4)),""))))</f>
        <v/>
      </c>
      <c r="AX96" s="21" t="str">
        <f aca="false">IF(OR(AL96="",AH96=""),"",IF(OR(AH96="",AM96="",M96=""),"",IF(M96="Small standard",IF(AH96&gt;SS_MAX,"",ROUND(INDEX(SS_FEES,SUMPRODUCT(--(SS_EDGES&lt;AH96))+1,0+AM96)*(1+FUEL),4)),IF(M96="Large standard",IF(AH96&gt;LS_MAX,"",ROUND(IF(AH96&lt;=OVER3_FROM,INDEX(LS_FEES,SUMPRODUCT(--(LS_EDGES&lt;AH96))+1,0+AM96),INDEX(OVER3_BASE,1,0+AM96)+OVER3_PER4*CEILING((AH96-OVER3_FROM)/4,1))*(1+FUEL),4)),""))))</f>
        <v/>
      </c>
      <c r="AY96" s="21" t="str">
        <f aca="false">IF(OR(AL96="",AH96=""),"",IF(OR(AH96="",AM96="",M96=""),"",IF(M96="Small standard",IF(AH96&gt;SS_MAX,"",ROUND(INDEX(SS_FEES,SUMPRODUCT(--(SS_EDGES&lt;AH96))+1,3+AM96)*(1+FUEL),4)),IF(M96="Large standard",IF(AH96&gt;LS_MAX,"",ROUND(IF(AH96&lt;=OVER3_FROM,INDEX(LS_FEES,SUMPRODUCT(--(LS_EDGES&lt;AH96))+1,3+AM96),INDEX(OVER3_BASE,1,3+AM96)+OVER3_PER4*CEILING((AH96-OVER3_FROM)/4,1))*(1+FUEL),4)),""))))</f>
        <v/>
      </c>
      <c r="AZ96" s="24" t="str">
        <f aca="false">IF(OR(J96="",J96&lt;1),"",ROUND(IFERROR(INDEX(CAT_SCALE,MATCH(D96,CATS,0)),UC_DEFAULT)*IF(J96&gt;=UC_KNEE,10^(UC_A-UC_B*LOG10(J96)),10^(UC_A-UC_B*LOG10(UC_KNEE))*(UC_KNEE/J96)^UC_HEXP),1))</f>
        <v/>
      </c>
    </row>
    <row r="97" customFormat="false" ht="15" hidden="false" customHeight="false" outlineLevel="0" collapsed="false">
      <c r="A97" s="10"/>
      <c r="B97" s="10"/>
      <c r="C97" s="12"/>
      <c r="D97" s="10"/>
      <c r="E97" s="10"/>
      <c r="F97" s="10"/>
      <c r="G97" s="10"/>
      <c r="H97" s="10"/>
      <c r="I97" s="10"/>
      <c r="J97" s="10"/>
      <c r="K97" s="10"/>
      <c r="L97" s="12"/>
      <c r="M97" s="2" t="str">
        <f aca="false">IF(OR(N97="",AI97=""),"",IF(AND(N97&lt;=SS_MAX,AI97&lt;=SS_L,AJ97&lt;=SS_M,AK97&lt;=SS_S),"Small standard",IF(AND(N97&lt;=LS_MAX,AI97&lt;=LS_L,AJ97&lt;=LS_M,AK97&lt;=LS_S),"Large standard","Oversize")))</f>
        <v/>
      </c>
      <c r="N97" s="16" t="str">
        <f aca="false">IF(AH97="","",IF(AL97="",AH97,MAX(AH97,AL97)))</f>
        <v/>
      </c>
      <c r="O97" s="21" t="str">
        <f aca="false">IF(OR(N97="",AM97="",M97=""),"",IF(M97="Small standard",IF(N97&gt;SS_MAX,"",ROUND(INDEX(SS_FEES,SUMPRODUCT(--(SS_EDGES&lt;N97))+1,0+AM97)*(1+FUEL),4)),IF(M97="Large standard",IF(N97&gt;LS_MAX,"",ROUND(IF(N97&lt;=OVER3_FROM,INDEX(LS_FEES,SUMPRODUCT(--(LS_EDGES&lt;N97))+1,0+AM97),INDEX(OVER3_BASE,1,0+AM97)+OVER3_PER4*CEILING((N97-OVER3_FROM)/4,1))*(1+FUEL),4)),"")))</f>
        <v/>
      </c>
      <c r="P97" s="21" t="str">
        <f aca="false">IF(OR(N97="",AM97="",M97=""),"",IF(M97="Small standard",IF(N97&gt;SS_MAX,"",ROUND(INDEX(SS_FEES,SUMPRODUCT(--(SS_EDGES&lt;N97))+1,3+AM97)*(1+FUEL),4)),IF(M97="Large standard",IF(N97&gt;LS_MAX,"",ROUND(IF(N97&lt;=OVER3_FROM,INDEX(LS_FEES,SUMPRODUCT(--(LS_EDGES&lt;N97))+1,3+AM97),INDEX(OVER3_BASE,1,3+AM97)+OVER3_PER4*CEILING((N97-OVER3_FROM)/4,1))*(1+FUEL),4)),"")))</f>
        <v/>
      </c>
      <c r="Q97" s="20" t="str">
        <f aca="true">IF(OR(L97="",O97=""),"",ROUND(L97-IF(AND(TODAY()&gt;=PEAK_FROM,TODAY()&lt;=PEAK_TO),P97,O97),2))</f>
        <v/>
      </c>
      <c r="R97" s="16" t="str">
        <f aca="false">IF(N97="","",IF(M97="Small standard",IF(SUMPRODUCT(--(SS_EDGES&lt;N97))=0,"",INDEX(SS_EDGES,SUMPRODUCT(--(SS_EDGES&lt;N97)))),IF(M97="Large standard",IF(N97&gt;OVER3_FROM,OVER3_FROM+4*(CEILING((N97-OVER3_FROM)/4,1)-1),IF(SUMPRODUCT(--(LS_EDGES&lt;N97))=0,"",INDEX(LS_EDGES,SUMPRODUCT(--(LS_EDGES&lt;N97))))),"")))</f>
        <v/>
      </c>
      <c r="S97" s="22" t="str">
        <f aca="false">IF(R97="","",ROUND(N97-R97,3))</f>
        <v/>
      </c>
      <c r="T97" s="21" t="str">
        <f aca="false">IF(OR(R97="",O97="",AO97=""),"",IF(S97&gt;MAX_SHAVE,"",IF(ROUND(O97-AO97,4)&lt;MIN_UNIT,"",ROUND(O97-AO97,4))))</f>
        <v/>
      </c>
      <c r="U97" s="21" t="str">
        <f aca="false">IF(OR(AQ97="",O97=""),"",IF(ROUND(ROUND(O97-AQ97,4)-AS97,4)&lt;=MIN_UNIT,"",ROUND(ROUND(O97-AQ97,4)-AS97,4)))</f>
        <v/>
      </c>
      <c r="V97" s="21" t="str">
        <f aca="false">IF(OR(AV97="",O97=""),"",IF(AND(AT97=1,AU97&lt;=MAX_ENV),IF(ROUND(O97-AV97,4)&lt;MIN_UNIT,"",ROUND(O97-AV97,4)),""))</f>
        <v/>
      </c>
      <c r="W97" s="21" t="str">
        <f aca="false">IF(OR(AX97="",O97=""),"",IF(AL97&gt;=AH97*MIN_DIM_RATIO,IF(ROUND(O97-AX97,4)&lt;MIN_UNIT,"",ROUND(O97-AX97,4)),""))</f>
        <v/>
      </c>
      <c r="X97" s="21" t="str">
        <f aca="false">IF(OR(R97="",P97="",AP97=""),"",IF(S97&gt;MAX_SHAVE,"",IF(ROUND(P97-AP97,4)&lt;MIN_UNIT,"",ROUND(P97-AP97,4))))</f>
        <v/>
      </c>
      <c r="Y97" s="21" t="str">
        <f aca="false">IF(OR(AR97="",P97=""),"",IF(ROUND(ROUND(P97-AR97,4)-AS97,4)&lt;=MIN_UNIT,"",ROUND(ROUND(P97-AR97,4)-AS97,4)))</f>
        <v/>
      </c>
      <c r="Z97" s="21" t="str">
        <f aca="false">IF(OR(AW97="",P97=""),"",IF(AND(AT97=1,AU97&lt;=MAX_ENV),IF(ROUND(P97-AW97,4)&lt;MIN_UNIT,"",ROUND(P97-AW97,4)),""))</f>
        <v/>
      </c>
      <c r="AA97" s="21" t="str">
        <f aca="false">IF(OR(AY97="",P97=""),"",IF(AL97&gt;=AH97*MIN_DIM_RATIO,IF(ROUND(P97-AY97,4)&lt;MIN_UNIT,"",ROUND(P97-AY97,4)),""))</f>
        <v/>
      </c>
      <c r="AB97" s="2" t="str">
        <f aca="false">IF(COUNT(T97:W97)=0,"",CHOOSE(MATCH(MAX(T97:W97),T97:W97,0),"Weight","Price","Size tier","Box"))</f>
        <v/>
      </c>
      <c r="AC97" s="24" t="str">
        <f aca="false">IF(K97&lt;&gt;"",K97,AZ97)</f>
        <v/>
      </c>
      <c r="AD97" s="25" t="str">
        <f aca="false">IF(OR(AB97="",AC97=""),"",ROUND(AC97*IF(K97&lt;&gt;"",1,U_LOW)*((12-PEAK_MONTHS)*MAX(T97:W97)+PEAK_MONTHS*N(INDEX(X97:AA97,MATCH(MAX(T97:W97),T97:W97,0)))),0))</f>
        <v/>
      </c>
      <c r="AE97" s="25" t="str">
        <f aca="false">IF(OR(AB97="",AC97=""),"",ROUND(AC97*IF(K97&lt;&gt;"",1,U_HIGH)*((12-PEAK_MONTHS)*MAX(T97:W97)+PEAK_MONTHS*N(INDEX(X97:AA97,MATCH(MAX(T97:W97),T97:W97,0)))),0))</f>
        <v/>
      </c>
      <c r="AF97" s="18" t="str">
        <f aca="false">IF(AD97="","",RANK(AD97,$AD$7:$AD$506))</f>
        <v/>
      </c>
      <c r="AH97" s="16" t="str">
        <f aca="false">IF(E97&lt;&gt;"",E97,IF(F97&lt;&gt;"",ROUND(F97*16,3),""))</f>
        <v/>
      </c>
      <c r="AI97" s="16" t="str">
        <f aca="false">IF(COUNT(G97:I97)&lt;3,"",ROUND(LARGE(G97:I97,1),2))</f>
        <v/>
      </c>
      <c r="AJ97" s="16" t="str">
        <f aca="false">IF(COUNT(G97:I97)&lt;3,"",ROUND(LARGE(G97:I97,2),2))</f>
        <v/>
      </c>
      <c r="AK97" s="16" t="str">
        <f aca="false">IF(COUNT(G97:I97)&lt;3,"",ROUND(SMALL(G97:I97,1),2))</f>
        <v/>
      </c>
      <c r="AL97" s="16" t="str">
        <f aca="false">IF(AI97="","",IF(AI97*AJ97*AK97&lt;DIM_MIN_CUIN,"",ROUND(AI97*AJ97*AK97/DIM_DIV*16,2)))</f>
        <v/>
      </c>
      <c r="AM97" s="18" t="str">
        <f aca="false">IF(C97="","",IF(C97&lt;BAND_LO,1,IF(C97&lt;=BAND_HI,2,3)))</f>
        <v/>
      </c>
      <c r="AN97" s="19" t="str">
        <f aca="false">IF(C97="","",IFERROR(INDEX(CAT_REF,MATCH(D97,CATS,0)),REF_DEFAULT))</f>
        <v/>
      </c>
      <c r="AO97" s="21" t="str">
        <f aca="false">IF(OR(R97="",AM97="",M97=""),"",IF(M97="Small standard",IF(R97&gt;SS_MAX,"",ROUND(INDEX(SS_FEES,SUMPRODUCT(--(SS_EDGES&lt;R97))+1,0+AM97)*(1+FUEL),4)),IF(M97="Large standard",IF(R97&gt;LS_MAX,"",ROUND(IF(R97&lt;=OVER3_FROM,INDEX(LS_FEES,SUMPRODUCT(--(LS_EDGES&lt;R97))+1,0+AM97),INDEX(OVER3_BASE,1,0+AM97)+OVER3_PER4*CEILING((R97-OVER3_FROM)/4,1))*(1+FUEL),4)),"")))</f>
        <v/>
      </c>
      <c r="AP97" s="21" t="str">
        <f aca="false">IF(OR(R97="",AM97="",M97=""),"",IF(M97="Small standard",IF(R97&gt;SS_MAX,"",ROUND(INDEX(SS_FEES,SUMPRODUCT(--(SS_EDGES&lt;R97))+1,3+AM97)*(1+FUEL),4)),IF(M97="Large standard",IF(R97&gt;LS_MAX,"",ROUND(IF(R97&lt;=OVER3_FROM,INDEX(LS_FEES,SUMPRODUCT(--(LS_EDGES&lt;R97))+1,3+AM97),INDEX(OVER3_BASE,1,3+AM97)+OVER3_PER4*CEILING((R97-OVER3_FROM)/4,1))*(1+FUEL),4)),"")))</f>
        <v/>
      </c>
      <c r="AQ97" s="21" t="str">
        <f aca="false">IF(OR(AM97="",AM97=1),"",IF(OR(N97="",(AM97-1)="",M97=""),"",IF(M97="Small standard",IF(N97&gt;SS_MAX,"",ROUND(INDEX(SS_FEES,SUMPRODUCT(--(SS_EDGES&lt;N97))+1,0+(AM97-1))*(1+FUEL),4)),IF(M97="Large standard",IF(N97&gt;LS_MAX,"",ROUND(IF(N97&lt;=OVER3_FROM,INDEX(LS_FEES,SUMPRODUCT(--(LS_EDGES&lt;N97))+1,0+(AM97-1)),INDEX(OVER3_BASE,1,0+(AM97-1))+OVER3_PER4*CEILING((N97-OVER3_FROM)/4,1))*(1+FUEL),4)),""))))</f>
        <v/>
      </c>
      <c r="AR97" s="21" t="str">
        <f aca="false">IF(OR(AM97="",AM97=1),"",IF(OR(N97="",(AM97-1)="",M97=""),"",IF(M97="Small standard",IF(N97&gt;SS_MAX,"",ROUND(INDEX(SS_FEES,SUMPRODUCT(--(SS_EDGES&lt;N97))+1,3+(AM97-1))*(1+FUEL),4)),IF(M97="Large standard",IF(N97&gt;LS_MAX,"",ROUND(IF(N97&lt;=OVER3_FROM,INDEX(LS_FEES,SUMPRODUCT(--(LS_EDGES&lt;N97))+1,3+(AM97-1)),INDEX(OVER3_BASE,1,3+(AM97-1))+OVER3_PER4*CEILING((N97-OVER3_FROM)/4,1))*(1+FUEL),4)),""))))</f>
        <v/>
      </c>
      <c r="AS97" s="21" t="str">
        <f aca="false">IF(OR(AM97="",AM97=1),"",(C97-(IF(AM97=2,BAND_LO,BAND_HI)-0.01))*(1-AN97))</f>
        <v/>
      </c>
      <c r="AT97" s="18" t="str">
        <f aca="false">IF(AI97="","",(AI97&gt;SS_L)+(AJ97&gt;SS_M)+(AK97&gt;SS_S))</f>
        <v/>
      </c>
      <c r="AU97" s="23" t="str">
        <f aca="false">IF(OR(AT97="",AT97&lt;&gt;1),"",MAX(AI97/SS_L,AJ97/SS_M,AK97/SS_S))</f>
        <v/>
      </c>
      <c r="AV97" s="21" t="str">
        <f aca="false">IF(OR(M97&lt;&gt;"Large standard",N97="",N97&gt;SS_MAX),"",IF(OR(N97="",AM97="","Small standard"=""),"",IF("Small standard"="Small standard",IF(N97&gt;SS_MAX,"",ROUND(INDEX(SS_FEES,SUMPRODUCT(--(SS_EDGES&lt;N97))+1,0+AM97)*(1+FUEL),4)),IF("Small standard"="Large standard",IF(N97&gt;LS_MAX,"",ROUND(IF(N97&lt;=OVER3_FROM,INDEX(LS_FEES,SUMPRODUCT(--(LS_EDGES&lt;N97))+1,0+AM97),INDEX(OVER3_BASE,1,0+AM97)+OVER3_PER4*CEILING((N97-OVER3_FROM)/4,1))*(1+FUEL),4)),""))))</f>
        <v/>
      </c>
      <c r="AW97" s="21" t="str">
        <f aca="false">IF(OR(M97&lt;&gt;"Large standard",N97="",N97&gt;SS_MAX),"",IF(OR(N97="",AM97="","Small standard"=""),"",IF("Small standard"="Small standard",IF(N97&gt;SS_MAX,"",ROUND(INDEX(SS_FEES,SUMPRODUCT(--(SS_EDGES&lt;N97))+1,3+AM97)*(1+FUEL),4)),IF("Small standard"="Large standard",IF(N97&gt;LS_MAX,"",ROUND(IF(N97&lt;=OVER3_FROM,INDEX(LS_FEES,SUMPRODUCT(--(LS_EDGES&lt;N97))+1,3+AM97),INDEX(OVER3_BASE,1,3+AM97)+OVER3_PER4*CEILING((N97-OVER3_FROM)/4,1))*(1+FUEL),4)),""))))</f>
        <v/>
      </c>
      <c r="AX97" s="21" t="str">
        <f aca="false">IF(OR(AL97="",AH97=""),"",IF(OR(AH97="",AM97="",M97=""),"",IF(M97="Small standard",IF(AH97&gt;SS_MAX,"",ROUND(INDEX(SS_FEES,SUMPRODUCT(--(SS_EDGES&lt;AH97))+1,0+AM97)*(1+FUEL),4)),IF(M97="Large standard",IF(AH97&gt;LS_MAX,"",ROUND(IF(AH97&lt;=OVER3_FROM,INDEX(LS_FEES,SUMPRODUCT(--(LS_EDGES&lt;AH97))+1,0+AM97),INDEX(OVER3_BASE,1,0+AM97)+OVER3_PER4*CEILING((AH97-OVER3_FROM)/4,1))*(1+FUEL),4)),""))))</f>
        <v/>
      </c>
      <c r="AY97" s="21" t="str">
        <f aca="false">IF(OR(AL97="",AH97=""),"",IF(OR(AH97="",AM97="",M97=""),"",IF(M97="Small standard",IF(AH97&gt;SS_MAX,"",ROUND(INDEX(SS_FEES,SUMPRODUCT(--(SS_EDGES&lt;AH97))+1,3+AM97)*(1+FUEL),4)),IF(M97="Large standard",IF(AH97&gt;LS_MAX,"",ROUND(IF(AH97&lt;=OVER3_FROM,INDEX(LS_FEES,SUMPRODUCT(--(LS_EDGES&lt;AH97))+1,3+AM97),INDEX(OVER3_BASE,1,3+AM97)+OVER3_PER4*CEILING((AH97-OVER3_FROM)/4,1))*(1+FUEL),4)),""))))</f>
        <v/>
      </c>
      <c r="AZ97" s="24" t="str">
        <f aca="false">IF(OR(J97="",J97&lt;1),"",ROUND(IFERROR(INDEX(CAT_SCALE,MATCH(D97,CATS,0)),UC_DEFAULT)*IF(J97&gt;=UC_KNEE,10^(UC_A-UC_B*LOG10(J97)),10^(UC_A-UC_B*LOG10(UC_KNEE))*(UC_KNEE/J97)^UC_HEXP),1))</f>
        <v/>
      </c>
    </row>
    <row r="98" customFormat="false" ht="15" hidden="false" customHeight="false" outlineLevel="0" collapsed="false">
      <c r="A98" s="10"/>
      <c r="B98" s="10"/>
      <c r="C98" s="12"/>
      <c r="D98" s="10"/>
      <c r="E98" s="10"/>
      <c r="F98" s="10"/>
      <c r="G98" s="10"/>
      <c r="H98" s="10"/>
      <c r="I98" s="10"/>
      <c r="J98" s="10"/>
      <c r="K98" s="10"/>
      <c r="L98" s="12"/>
      <c r="M98" s="2" t="str">
        <f aca="false">IF(OR(N98="",AI98=""),"",IF(AND(N98&lt;=SS_MAX,AI98&lt;=SS_L,AJ98&lt;=SS_M,AK98&lt;=SS_S),"Small standard",IF(AND(N98&lt;=LS_MAX,AI98&lt;=LS_L,AJ98&lt;=LS_M,AK98&lt;=LS_S),"Large standard","Oversize")))</f>
        <v/>
      </c>
      <c r="N98" s="16" t="str">
        <f aca="false">IF(AH98="","",IF(AL98="",AH98,MAX(AH98,AL98)))</f>
        <v/>
      </c>
      <c r="O98" s="21" t="str">
        <f aca="false">IF(OR(N98="",AM98="",M98=""),"",IF(M98="Small standard",IF(N98&gt;SS_MAX,"",ROUND(INDEX(SS_FEES,SUMPRODUCT(--(SS_EDGES&lt;N98))+1,0+AM98)*(1+FUEL),4)),IF(M98="Large standard",IF(N98&gt;LS_MAX,"",ROUND(IF(N98&lt;=OVER3_FROM,INDEX(LS_FEES,SUMPRODUCT(--(LS_EDGES&lt;N98))+1,0+AM98),INDEX(OVER3_BASE,1,0+AM98)+OVER3_PER4*CEILING((N98-OVER3_FROM)/4,1))*(1+FUEL),4)),"")))</f>
        <v/>
      </c>
      <c r="P98" s="21" t="str">
        <f aca="false">IF(OR(N98="",AM98="",M98=""),"",IF(M98="Small standard",IF(N98&gt;SS_MAX,"",ROUND(INDEX(SS_FEES,SUMPRODUCT(--(SS_EDGES&lt;N98))+1,3+AM98)*(1+FUEL),4)),IF(M98="Large standard",IF(N98&gt;LS_MAX,"",ROUND(IF(N98&lt;=OVER3_FROM,INDEX(LS_FEES,SUMPRODUCT(--(LS_EDGES&lt;N98))+1,3+AM98),INDEX(OVER3_BASE,1,3+AM98)+OVER3_PER4*CEILING((N98-OVER3_FROM)/4,1))*(1+FUEL),4)),"")))</f>
        <v/>
      </c>
      <c r="Q98" s="20" t="str">
        <f aca="true">IF(OR(L98="",O98=""),"",ROUND(L98-IF(AND(TODAY()&gt;=PEAK_FROM,TODAY()&lt;=PEAK_TO),P98,O98),2))</f>
        <v/>
      </c>
      <c r="R98" s="16" t="str">
        <f aca="false">IF(N98="","",IF(M98="Small standard",IF(SUMPRODUCT(--(SS_EDGES&lt;N98))=0,"",INDEX(SS_EDGES,SUMPRODUCT(--(SS_EDGES&lt;N98)))),IF(M98="Large standard",IF(N98&gt;OVER3_FROM,OVER3_FROM+4*(CEILING((N98-OVER3_FROM)/4,1)-1),IF(SUMPRODUCT(--(LS_EDGES&lt;N98))=0,"",INDEX(LS_EDGES,SUMPRODUCT(--(LS_EDGES&lt;N98))))),"")))</f>
        <v/>
      </c>
      <c r="S98" s="22" t="str">
        <f aca="false">IF(R98="","",ROUND(N98-R98,3))</f>
        <v/>
      </c>
      <c r="T98" s="21" t="str">
        <f aca="false">IF(OR(R98="",O98="",AO98=""),"",IF(S98&gt;MAX_SHAVE,"",IF(ROUND(O98-AO98,4)&lt;MIN_UNIT,"",ROUND(O98-AO98,4))))</f>
        <v/>
      </c>
      <c r="U98" s="21" t="str">
        <f aca="false">IF(OR(AQ98="",O98=""),"",IF(ROUND(ROUND(O98-AQ98,4)-AS98,4)&lt;=MIN_UNIT,"",ROUND(ROUND(O98-AQ98,4)-AS98,4)))</f>
        <v/>
      </c>
      <c r="V98" s="21" t="str">
        <f aca="false">IF(OR(AV98="",O98=""),"",IF(AND(AT98=1,AU98&lt;=MAX_ENV),IF(ROUND(O98-AV98,4)&lt;MIN_UNIT,"",ROUND(O98-AV98,4)),""))</f>
        <v/>
      </c>
      <c r="W98" s="21" t="str">
        <f aca="false">IF(OR(AX98="",O98=""),"",IF(AL98&gt;=AH98*MIN_DIM_RATIO,IF(ROUND(O98-AX98,4)&lt;MIN_UNIT,"",ROUND(O98-AX98,4)),""))</f>
        <v/>
      </c>
      <c r="X98" s="21" t="str">
        <f aca="false">IF(OR(R98="",P98="",AP98=""),"",IF(S98&gt;MAX_SHAVE,"",IF(ROUND(P98-AP98,4)&lt;MIN_UNIT,"",ROUND(P98-AP98,4))))</f>
        <v/>
      </c>
      <c r="Y98" s="21" t="str">
        <f aca="false">IF(OR(AR98="",P98=""),"",IF(ROUND(ROUND(P98-AR98,4)-AS98,4)&lt;=MIN_UNIT,"",ROUND(ROUND(P98-AR98,4)-AS98,4)))</f>
        <v/>
      </c>
      <c r="Z98" s="21" t="str">
        <f aca="false">IF(OR(AW98="",P98=""),"",IF(AND(AT98=1,AU98&lt;=MAX_ENV),IF(ROUND(P98-AW98,4)&lt;MIN_UNIT,"",ROUND(P98-AW98,4)),""))</f>
        <v/>
      </c>
      <c r="AA98" s="21" t="str">
        <f aca="false">IF(OR(AY98="",P98=""),"",IF(AL98&gt;=AH98*MIN_DIM_RATIO,IF(ROUND(P98-AY98,4)&lt;MIN_UNIT,"",ROUND(P98-AY98,4)),""))</f>
        <v/>
      </c>
      <c r="AB98" s="2" t="str">
        <f aca="false">IF(COUNT(T98:W98)=0,"",CHOOSE(MATCH(MAX(T98:W98),T98:W98,0),"Weight","Price","Size tier","Box"))</f>
        <v/>
      </c>
      <c r="AC98" s="24" t="str">
        <f aca="false">IF(K98&lt;&gt;"",K98,AZ98)</f>
        <v/>
      </c>
      <c r="AD98" s="25" t="str">
        <f aca="false">IF(OR(AB98="",AC98=""),"",ROUND(AC98*IF(K98&lt;&gt;"",1,U_LOW)*((12-PEAK_MONTHS)*MAX(T98:W98)+PEAK_MONTHS*N(INDEX(X98:AA98,MATCH(MAX(T98:W98),T98:W98,0)))),0))</f>
        <v/>
      </c>
      <c r="AE98" s="25" t="str">
        <f aca="false">IF(OR(AB98="",AC98=""),"",ROUND(AC98*IF(K98&lt;&gt;"",1,U_HIGH)*((12-PEAK_MONTHS)*MAX(T98:W98)+PEAK_MONTHS*N(INDEX(X98:AA98,MATCH(MAX(T98:W98),T98:W98,0)))),0))</f>
        <v/>
      </c>
      <c r="AF98" s="18" t="str">
        <f aca="false">IF(AD98="","",RANK(AD98,$AD$7:$AD$506))</f>
        <v/>
      </c>
      <c r="AH98" s="16" t="str">
        <f aca="false">IF(E98&lt;&gt;"",E98,IF(F98&lt;&gt;"",ROUND(F98*16,3),""))</f>
        <v/>
      </c>
      <c r="AI98" s="16" t="str">
        <f aca="false">IF(COUNT(G98:I98)&lt;3,"",ROUND(LARGE(G98:I98,1),2))</f>
        <v/>
      </c>
      <c r="AJ98" s="16" t="str">
        <f aca="false">IF(COUNT(G98:I98)&lt;3,"",ROUND(LARGE(G98:I98,2),2))</f>
        <v/>
      </c>
      <c r="AK98" s="16" t="str">
        <f aca="false">IF(COUNT(G98:I98)&lt;3,"",ROUND(SMALL(G98:I98,1),2))</f>
        <v/>
      </c>
      <c r="AL98" s="16" t="str">
        <f aca="false">IF(AI98="","",IF(AI98*AJ98*AK98&lt;DIM_MIN_CUIN,"",ROUND(AI98*AJ98*AK98/DIM_DIV*16,2)))</f>
        <v/>
      </c>
      <c r="AM98" s="18" t="str">
        <f aca="false">IF(C98="","",IF(C98&lt;BAND_LO,1,IF(C98&lt;=BAND_HI,2,3)))</f>
        <v/>
      </c>
      <c r="AN98" s="19" t="str">
        <f aca="false">IF(C98="","",IFERROR(INDEX(CAT_REF,MATCH(D98,CATS,0)),REF_DEFAULT))</f>
        <v/>
      </c>
      <c r="AO98" s="21" t="str">
        <f aca="false">IF(OR(R98="",AM98="",M98=""),"",IF(M98="Small standard",IF(R98&gt;SS_MAX,"",ROUND(INDEX(SS_FEES,SUMPRODUCT(--(SS_EDGES&lt;R98))+1,0+AM98)*(1+FUEL),4)),IF(M98="Large standard",IF(R98&gt;LS_MAX,"",ROUND(IF(R98&lt;=OVER3_FROM,INDEX(LS_FEES,SUMPRODUCT(--(LS_EDGES&lt;R98))+1,0+AM98),INDEX(OVER3_BASE,1,0+AM98)+OVER3_PER4*CEILING((R98-OVER3_FROM)/4,1))*(1+FUEL),4)),"")))</f>
        <v/>
      </c>
      <c r="AP98" s="21" t="str">
        <f aca="false">IF(OR(R98="",AM98="",M98=""),"",IF(M98="Small standard",IF(R98&gt;SS_MAX,"",ROUND(INDEX(SS_FEES,SUMPRODUCT(--(SS_EDGES&lt;R98))+1,3+AM98)*(1+FUEL),4)),IF(M98="Large standard",IF(R98&gt;LS_MAX,"",ROUND(IF(R98&lt;=OVER3_FROM,INDEX(LS_FEES,SUMPRODUCT(--(LS_EDGES&lt;R98))+1,3+AM98),INDEX(OVER3_BASE,1,3+AM98)+OVER3_PER4*CEILING((R98-OVER3_FROM)/4,1))*(1+FUEL),4)),"")))</f>
        <v/>
      </c>
      <c r="AQ98" s="21" t="str">
        <f aca="false">IF(OR(AM98="",AM98=1),"",IF(OR(N98="",(AM98-1)="",M98=""),"",IF(M98="Small standard",IF(N98&gt;SS_MAX,"",ROUND(INDEX(SS_FEES,SUMPRODUCT(--(SS_EDGES&lt;N98))+1,0+(AM98-1))*(1+FUEL),4)),IF(M98="Large standard",IF(N98&gt;LS_MAX,"",ROUND(IF(N98&lt;=OVER3_FROM,INDEX(LS_FEES,SUMPRODUCT(--(LS_EDGES&lt;N98))+1,0+(AM98-1)),INDEX(OVER3_BASE,1,0+(AM98-1))+OVER3_PER4*CEILING((N98-OVER3_FROM)/4,1))*(1+FUEL),4)),""))))</f>
        <v/>
      </c>
      <c r="AR98" s="21" t="str">
        <f aca="false">IF(OR(AM98="",AM98=1),"",IF(OR(N98="",(AM98-1)="",M98=""),"",IF(M98="Small standard",IF(N98&gt;SS_MAX,"",ROUND(INDEX(SS_FEES,SUMPRODUCT(--(SS_EDGES&lt;N98))+1,3+(AM98-1))*(1+FUEL),4)),IF(M98="Large standard",IF(N98&gt;LS_MAX,"",ROUND(IF(N98&lt;=OVER3_FROM,INDEX(LS_FEES,SUMPRODUCT(--(LS_EDGES&lt;N98))+1,3+(AM98-1)),INDEX(OVER3_BASE,1,3+(AM98-1))+OVER3_PER4*CEILING((N98-OVER3_FROM)/4,1))*(1+FUEL),4)),""))))</f>
        <v/>
      </c>
      <c r="AS98" s="21" t="str">
        <f aca="false">IF(OR(AM98="",AM98=1),"",(C98-(IF(AM98=2,BAND_LO,BAND_HI)-0.01))*(1-AN98))</f>
        <v/>
      </c>
      <c r="AT98" s="18" t="str">
        <f aca="false">IF(AI98="","",(AI98&gt;SS_L)+(AJ98&gt;SS_M)+(AK98&gt;SS_S))</f>
        <v/>
      </c>
      <c r="AU98" s="23" t="str">
        <f aca="false">IF(OR(AT98="",AT98&lt;&gt;1),"",MAX(AI98/SS_L,AJ98/SS_M,AK98/SS_S))</f>
        <v/>
      </c>
      <c r="AV98" s="21" t="str">
        <f aca="false">IF(OR(M98&lt;&gt;"Large standard",N98="",N98&gt;SS_MAX),"",IF(OR(N98="",AM98="","Small standard"=""),"",IF("Small standard"="Small standard",IF(N98&gt;SS_MAX,"",ROUND(INDEX(SS_FEES,SUMPRODUCT(--(SS_EDGES&lt;N98))+1,0+AM98)*(1+FUEL),4)),IF("Small standard"="Large standard",IF(N98&gt;LS_MAX,"",ROUND(IF(N98&lt;=OVER3_FROM,INDEX(LS_FEES,SUMPRODUCT(--(LS_EDGES&lt;N98))+1,0+AM98),INDEX(OVER3_BASE,1,0+AM98)+OVER3_PER4*CEILING((N98-OVER3_FROM)/4,1))*(1+FUEL),4)),""))))</f>
        <v/>
      </c>
      <c r="AW98" s="21" t="str">
        <f aca="false">IF(OR(M98&lt;&gt;"Large standard",N98="",N98&gt;SS_MAX),"",IF(OR(N98="",AM98="","Small standard"=""),"",IF("Small standard"="Small standard",IF(N98&gt;SS_MAX,"",ROUND(INDEX(SS_FEES,SUMPRODUCT(--(SS_EDGES&lt;N98))+1,3+AM98)*(1+FUEL),4)),IF("Small standard"="Large standard",IF(N98&gt;LS_MAX,"",ROUND(IF(N98&lt;=OVER3_FROM,INDEX(LS_FEES,SUMPRODUCT(--(LS_EDGES&lt;N98))+1,3+AM98),INDEX(OVER3_BASE,1,3+AM98)+OVER3_PER4*CEILING((N98-OVER3_FROM)/4,1))*(1+FUEL),4)),""))))</f>
        <v/>
      </c>
      <c r="AX98" s="21" t="str">
        <f aca="false">IF(OR(AL98="",AH98=""),"",IF(OR(AH98="",AM98="",M98=""),"",IF(M98="Small standard",IF(AH98&gt;SS_MAX,"",ROUND(INDEX(SS_FEES,SUMPRODUCT(--(SS_EDGES&lt;AH98))+1,0+AM98)*(1+FUEL),4)),IF(M98="Large standard",IF(AH98&gt;LS_MAX,"",ROUND(IF(AH98&lt;=OVER3_FROM,INDEX(LS_FEES,SUMPRODUCT(--(LS_EDGES&lt;AH98))+1,0+AM98),INDEX(OVER3_BASE,1,0+AM98)+OVER3_PER4*CEILING((AH98-OVER3_FROM)/4,1))*(1+FUEL),4)),""))))</f>
        <v/>
      </c>
      <c r="AY98" s="21" t="str">
        <f aca="false">IF(OR(AL98="",AH98=""),"",IF(OR(AH98="",AM98="",M98=""),"",IF(M98="Small standard",IF(AH98&gt;SS_MAX,"",ROUND(INDEX(SS_FEES,SUMPRODUCT(--(SS_EDGES&lt;AH98))+1,3+AM98)*(1+FUEL),4)),IF(M98="Large standard",IF(AH98&gt;LS_MAX,"",ROUND(IF(AH98&lt;=OVER3_FROM,INDEX(LS_FEES,SUMPRODUCT(--(LS_EDGES&lt;AH98))+1,3+AM98),INDEX(OVER3_BASE,1,3+AM98)+OVER3_PER4*CEILING((AH98-OVER3_FROM)/4,1))*(1+FUEL),4)),""))))</f>
        <v/>
      </c>
      <c r="AZ98" s="24" t="str">
        <f aca="false">IF(OR(J98="",J98&lt;1),"",ROUND(IFERROR(INDEX(CAT_SCALE,MATCH(D98,CATS,0)),UC_DEFAULT)*IF(J98&gt;=UC_KNEE,10^(UC_A-UC_B*LOG10(J98)),10^(UC_A-UC_B*LOG10(UC_KNEE))*(UC_KNEE/J98)^UC_HEXP),1))</f>
        <v/>
      </c>
    </row>
    <row r="99" customFormat="false" ht="15" hidden="false" customHeight="false" outlineLevel="0" collapsed="false">
      <c r="A99" s="10"/>
      <c r="B99" s="10"/>
      <c r="C99" s="12"/>
      <c r="D99" s="10"/>
      <c r="E99" s="10"/>
      <c r="F99" s="10"/>
      <c r="G99" s="10"/>
      <c r="H99" s="10"/>
      <c r="I99" s="10"/>
      <c r="J99" s="10"/>
      <c r="K99" s="10"/>
      <c r="L99" s="12"/>
      <c r="M99" s="2" t="str">
        <f aca="false">IF(OR(N99="",AI99=""),"",IF(AND(N99&lt;=SS_MAX,AI99&lt;=SS_L,AJ99&lt;=SS_M,AK99&lt;=SS_S),"Small standard",IF(AND(N99&lt;=LS_MAX,AI99&lt;=LS_L,AJ99&lt;=LS_M,AK99&lt;=LS_S),"Large standard","Oversize")))</f>
        <v/>
      </c>
      <c r="N99" s="16" t="str">
        <f aca="false">IF(AH99="","",IF(AL99="",AH99,MAX(AH99,AL99)))</f>
        <v/>
      </c>
      <c r="O99" s="21" t="str">
        <f aca="false">IF(OR(N99="",AM99="",M99=""),"",IF(M99="Small standard",IF(N99&gt;SS_MAX,"",ROUND(INDEX(SS_FEES,SUMPRODUCT(--(SS_EDGES&lt;N99))+1,0+AM99)*(1+FUEL),4)),IF(M99="Large standard",IF(N99&gt;LS_MAX,"",ROUND(IF(N99&lt;=OVER3_FROM,INDEX(LS_FEES,SUMPRODUCT(--(LS_EDGES&lt;N99))+1,0+AM99),INDEX(OVER3_BASE,1,0+AM99)+OVER3_PER4*CEILING((N99-OVER3_FROM)/4,1))*(1+FUEL),4)),"")))</f>
        <v/>
      </c>
      <c r="P99" s="21" t="str">
        <f aca="false">IF(OR(N99="",AM99="",M99=""),"",IF(M99="Small standard",IF(N99&gt;SS_MAX,"",ROUND(INDEX(SS_FEES,SUMPRODUCT(--(SS_EDGES&lt;N99))+1,3+AM99)*(1+FUEL),4)),IF(M99="Large standard",IF(N99&gt;LS_MAX,"",ROUND(IF(N99&lt;=OVER3_FROM,INDEX(LS_FEES,SUMPRODUCT(--(LS_EDGES&lt;N99))+1,3+AM99),INDEX(OVER3_BASE,1,3+AM99)+OVER3_PER4*CEILING((N99-OVER3_FROM)/4,1))*(1+FUEL),4)),"")))</f>
        <v/>
      </c>
      <c r="Q99" s="20" t="str">
        <f aca="true">IF(OR(L99="",O99=""),"",ROUND(L99-IF(AND(TODAY()&gt;=PEAK_FROM,TODAY()&lt;=PEAK_TO),P99,O99),2))</f>
        <v/>
      </c>
      <c r="R99" s="16" t="str">
        <f aca="false">IF(N99="","",IF(M99="Small standard",IF(SUMPRODUCT(--(SS_EDGES&lt;N99))=0,"",INDEX(SS_EDGES,SUMPRODUCT(--(SS_EDGES&lt;N99)))),IF(M99="Large standard",IF(N99&gt;OVER3_FROM,OVER3_FROM+4*(CEILING((N99-OVER3_FROM)/4,1)-1),IF(SUMPRODUCT(--(LS_EDGES&lt;N99))=0,"",INDEX(LS_EDGES,SUMPRODUCT(--(LS_EDGES&lt;N99))))),"")))</f>
        <v/>
      </c>
      <c r="S99" s="22" t="str">
        <f aca="false">IF(R99="","",ROUND(N99-R99,3))</f>
        <v/>
      </c>
      <c r="T99" s="21" t="str">
        <f aca="false">IF(OR(R99="",O99="",AO99=""),"",IF(S99&gt;MAX_SHAVE,"",IF(ROUND(O99-AO99,4)&lt;MIN_UNIT,"",ROUND(O99-AO99,4))))</f>
        <v/>
      </c>
      <c r="U99" s="21" t="str">
        <f aca="false">IF(OR(AQ99="",O99=""),"",IF(ROUND(ROUND(O99-AQ99,4)-AS99,4)&lt;=MIN_UNIT,"",ROUND(ROUND(O99-AQ99,4)-AS99,4)))</f>
        <v/>
      </c>
      <c r="V99" s="21" t="str">
        <f aca="false">IF(OR(AV99="",O99=""),"",IF(AND(AT99=1,AU99&lt;=MAX_ENV),IF(ROUND(O99-AV99,4)&lt;MIN_UNIT,"",ROUND(O99-AV99,4)),""))</f>
        <v/>
      </c>
      <c r="W99" s="21" t="str">
        <f aca="false">IF(OR(AX99="",O99=""),"",IF(AL99&gt;=AH99*MIN_DIM_RATIO,IF(ROUND(O99-AX99,4)&lt;MIN_UNIT,"",ROUND(O99-AX99,4)),""))</f>
        <v/>
      </c>
      <c r="X99" s="21" t="str">
        <f aca="false">IF(OR(R99="",P99="",AP99=""),"",IF(S99&gt;MAX_SHAVE,"",IF(ROUND(P99-AP99,4)&lt;MIN_UNIT,"",ROUND(P99-AP99,4))))</f>
        <v/>
      </c>
      <c r="Y99" s="21" t="str">
        <f aca="false">IF(OR(AR99="",P99=""),"",IF(ROUND(ROUND(P99-AR99,4)-AS99,4)&lt;=MIN_UNIT,"",ROUND(ROUND(P99-AR99,4)-AS99,4)))</f>
        <v/>
      </c>
      <c r="Z99" s="21" t="str">
        <f aca="false">IF(OR(AW99="",P99=""),"",IF(AND(AT99=1,AU99&lt;=MAX_ENV),IF(ROUND(P99-AW99,4)&lt;MIN_UNIT,"",ROUND(P99-AW99,4)),""))</f>
        <v/>
      </c>
      <c r="AA99" s="21" t="str">
        <f aca="false">IF(OR(AY99="",P99=""),"",IF(AL99&gt;=AH99*MIN_DIM_RATIO,IF(ROUND(P99-AY99,4)&lt;MIN_UNIT,"",ROUND(P99-AY99,4)),""))</f>
        <v/>
      </c>
      <c r="AB99" s="2" t="str">
        <f aca="false">IF(COUNT(T99:W99)=0,"",CHOOSE(MATCH(MAX(T99:W99),T99:W99,0),"Weight","Price","Size tier","Box"))</f>
        <v/>
      </c>
      <c r="AC99" s="24" t="str">
        <f aca="false">IF(K99&lt;&gt;"",K99,AZ99)</f>
        <v/>
      </c>
      <c r="AD99" s="25" t="str">
        <f aca="false">IF(OR(AB99="",AC99=""),"",ROUND(AC99*IF(K99&lt;&gt;"",1,U_LOW)*((12-PEAK_MONTHS)*MAX(T99:W99)+PEAK_MONTHS*N(INDEX(X99:AA99,MATCH(MAX(T99:W99),T99:W99,0)))),0))</f>
        <v/>
      </c>
      <c r="AE99" s="25" t="str">
        <f aca="false">IF(OR(AB99="",AC99=""),"",ROUND(AC99*IF(K99&lt;&gt;"",1,U_HIGH)*((12-PEAK_MONTHS)*MAX(T99:W99)+PEAK_MONTHS*N(INDEX(X99:AA99,MATCH(MAX(T99:W99),T99:W99,0)))),0))</f>
        <v/>
      </c>
      <c r="AF99" s="18" t="str">
        <f aca="false">IF(AD99="","",RANK(AD99,$AD$7:$AD$506))</f>
        <v/>
      </c>
      <c r="AH99" s="16" t="str">
        <f aca="false">IF(E99&lt;&gt;"",E99,IF(F99&lt;&gt;"",ROUND(F99*16,3),""))</f>
        <v/>
      </c>
      <c r="AI99" s="16" t="str">
        <f aca="false">IF(COUNT(G99:I99)&lt;3,"",ROUND(LARGE(G99:I99,1),2))</f>
        <v/>
      </c>
      <c r="AJ99" s="16" t="str">
        <f aca="false">IF(COUNT(G99:I99)&lt;3,"",ROUND(LARGE(G99:I99,2),2))</f>
        <v/>
      </c>
      <c r="AK99" s="16" t="str">
        <f aca="false">IF(COUNT(G99:I99)&lt;3,"",ROUND(SMALL(G99:I99,1),2))</f>
        <v/>
      </c>
      <c r="AL99" s="16" t="str">
        <f aca="false">IF(AI99="","",IF(AI99*AJ99*AK99&lt;DIM_MIN_CUIN,"",ROUND(AI99*AJ99*AK99/DIM_DIV*16,2)))</f>
        <v/>
      </c>
      <c r="AM99" s="18" t="str">
        <f aca="false">IF(C99="","",IF(C99&lt;BAND_LO,1,IF(C99&lt;=BAND_HI,2,3)))</f>
        <v/>
      </c>
      <c r="AN99" s="19" t="str">
        <f aca="false">IF(C99="","",IFERROR(INDEX(CAT_REF,MATCH(D99,CATS,0)),REF_DEFAULT))</f>
        <v/>
      </c>
      <c r="AO99" s="21" t="str">
        <f aca="false">IF(OR(R99="",AM99="",M99=""),"",IF(M99="Small standard",IF(R99&gt;SS_MAX,"",ROUND(INDEX(SS_FEES,SUMPRODUCT(--(SS_EDGES&lt;R99))+1,0+AM99)*(1+FUEL),4)),IF(M99="Large standard",IF(R99&gt;LS_MAX,"",ROUND(IF(R99&lt;=OVER3_FROM,INDEX(LS_FEES,SUMPRODUCT(--(LS_EDGES&lt;R99))+1,0+AM99),INDEX(OVER3_BASE,1,0+AM99)+OVER3_PER4*CEILING((R99-OVER3_FROM)/4,1))*(1+FUEL),4)),"")))</f>
        <v/>
      </c>
      <c r="AP99" s="21" t="str">
        <f aca="false">IF(OR(R99="",AM99="",M99=""),"",IF(M99="Small standard",IF(R99&gt;SS_MAX,"",ROUND(INDEX(SS_FEES,SUMPRODUCT(--(SS_EDGES&lt;R99))+1,3+AM99)*(1+FUEL),4)),IF(M99="Large standard",IF(R99&gt;LS_MAX,"",ROUND(IF(R99&lt;=OVER3_FROM,INDEX(LS_FEES,SUMPRODUCT(--(LS_EDGES&lt;R99))+1,3+AM99),INDEX(OVER3_BASE,1,3+AM99)+OVER3_PER4*CEILING((R99-OVER3_FROM)/4,1))*(1+FUEL),4)),"")))</f>
        <v/>
      </c>
      <c r="AQ99" s="21" t="str">
        <f aca="false">IF(OR(AM99="",AM99=1),"",IF(OR(N99="",(AM99-1)="",M99=""),"",IF(M99="Small standard",IF(N99&gt;SS_MAX,"",ROUND(INDEX(SS_FEES,SUMPRODUCT(--(SS_EDGES&lt;N99))+1,0+(AM99-1))*(1+FUEL),4)),IF(M99="Large standard",IF(N99&gt;LS_MAX,"",ROUND(IF(N99&lt;=OVER3_FROM,INDEX(LS_FEES,SUMPRODUCT(--(LS_EDGES&lt;N99))+1,0+(AM99-1)),INDEX(OVER3_BASE,1,0+(AM99-1))+OVER3_PER4*CEILING((N99-OVER3_FROM)/4,1))*(1+FUEL),4)),""))))</f>
        <v/>
      </c>
      <c r="AR99" s="21" t="str">
        <f aca="false">IF(OR(AM99="",AM99=1),"",IF(OR(N99="",(AM99-1)="",M99=""),"",IF(M99="Small standard",IF(N99&gt;SS_MAX,"",ROUND(INDEX(SS_FEES,SUMPRODUCT(--(SS_EDGES&lt;N99))+1,3+(AM99-1))*(1+FUEL),4)),IF(M99="Large standard",IF(N99&gt;LS_MAX,"",ROUND(IF(N99&lt;=OVER3_FROM,INDEX(LS_FEES,SUMPRODUCT(--(LS_EDGES&lt;N99))+1,3+(AM99-1)),INDEX(OVER3_BASE,1,3+(AM99-1))+OVER3_PER4*CEILING((N99-OVER3_FROM)/4,1))*(1+FUEL),4)),""))))</f>
        <v/>
      </c>
      <c r="AS99" s="21" t="str">
        <f aca="false">IF(OR(AM99="",AM99=1),"",(C99-(IF(AM99=2,BAND_LO,BAND_HI)-0.01))*(1-AN99))</f>
        <v/>
      </c>
      <c r="AT99" s="18" t="str">
        <f aca="false">IF(AI99="","",(AI99&gt;SS_L)+(AJ99&gt;SS_M)+(AK99&gt;SS_S))</f>
        <v/>
      </c>
      <c r="AU99" s="23" t="str">
        <f aca="false">IF(OR(AT99="",AT99&lt;&gt;1),"",MAX(AI99/SS_L,AJ99/SS_M,AK99/SS_S))</f>
        <v/>
      </c>
      <c r="AV99" s="21" t="str">
        <f aca="false">IF(OR(M99&lt;&gt;"Large standard",N99="",N99&gt;SS_MAX),"",IF(OR(N99="",AM99="","Small standard"=""),"",IF("Small standard"="Small standard",IF(N99&gt;SS_MAX,"",ROUND(INDEX(SS_FEES,SUMPRODUCT(--(SS_EDGES&lt;N99))+1,0+AM99)*(1+FUEL),4)),IF("Small standard"="Large standard",IF(N99&gt;LS_MAX,"",ROUND(IF(N99&lt;=OVER3_FROM,INDEX(LS_FEES,SUMPRODUCT(--(LS_EDGES&lt;N99))+1,0+AM99),INDEX(OVER3_BASE,1,0+AM99)+OVER3_PER4*CEILING((N99-OVER3_FROM)/4,1))*(1+FUEL),4)),""))))</f>
        <v/>
      </c>
      <c r="AW99" s="21" t="str">
        <f aca="false">IF(OR(M99&lt;&gt;"Large standard",N99="",N99&gt;SS_MAX),"",IF(OR(N99="",AM99="","Small standard"=""),"",IF("Small standard"="Small standard",IF(N99&gt;SS_MAX,"",ROUND(INDEX(SS_FEES,SUMPRODUCT(--(SS_EDGES&lt;N99))+1,3+AM99)*(1+FUEL),4)),IF("Small standard"="Large standard",IF(N99&gt;LS_MAX,"",ROUND(IF(N99&lt;=OVER3_FROM,INDEX(LS_FEES,SUMPRODUCT(--(LS_EDGES&lt;N99))+1,3+AM99),INDEX(OVER3_BASE,1,3+AM99)+OVER3_PER4*CEILING((N99-OVER3_FROM)/4,1))*(1+FUEL),4)),""))))</f>
        <v/>
      </c>
      <c r="AX99" s="21" t="str">
        <f aca="false">IF(OR(AL99="",AH99=""),"",IF(OR(AH99="",AM99="",M99=""),"",IF(M99="Small standard",IF(AH99&gt;SS_MAX,"",ROUND(INDEX(SS_FEES,SUMPRODUCT(--(SS_EDGES&lt;AH99))+1,0+AM99)*(1+FUEL),4)),IF(M99="Large standard",IF(AH99&gt;LS_MAX,"",ROUND(IF(AH99&lt;=OVER3_FROM,INDEX(LS_FEES,SUMPRODUCT(--(LS_EDGES&lt;AH99))+1,0+AM99),INDEX(OVER3_BASE,1,0+AM99)+OVER3_PER4*CEILING((AH99-OVER3_FROM)/4,1))*(1+FUEL),4)),""))))</f>
        <v/>
      </c>
      <c r="AY99" s="21" t="str">
        <f aca="false">IF(OR(AL99="",AH99=""),"",IF(OR(AH99="",AM99="",M99=""),"",IF(M99="Small standard",IF(AH99&gt;SS_MAX,"",ROUND(INDEX(SS_FEES,SUMPRODUCT(--(SS_EDGES&lt;AH99))+1,3+AM99)*(1+FUEL),4)),IF(M99="Large standard",IF(AH99&gt;LS_MAX,"",ROUND(IF(AH99&lt;=OVER3_FROM,INDEX(LS_FEES,SUMPRODUCT(--(LS_EDGES&lt;AH99))+1,3+AM99),INDEX(OVER3_BASE,1,3+AM99)+OVER3_PER4*CEILING((AH99-OVER3_FROM)/4,1))*(1+FUEL),4)),""))))</f>
        <v/>
      </c>
      <c r="AZ99" s="24" t="str">
        <f aca="false">IF(OR(J99="",J99&lt;1),"",ROUND(IFERROR(INDEX(CAT_SCALE,MATCH(D99,CATS,0)),UC_DEFAULT)*IF(J99&gt;=UC_KNEE,10^(UC_A-UC_B*LOG10(J99)),10^(UC_A-UC_B*LOG10(UC_KNEE))*(UC_KNEE/J99)^UC_HEXP),1))</f>
        <v/>
      </c>
    </row>
    <row r="100" customFormat="false" ht="15" hidden="false" customHeight="false" outlineLevel="0" collapsed="false">
      <c r="A100" s="10"/>
      <c r="B100" s="10"/>
      <c r="C100" s="12"/>
      <c r="D100" s="10"/>
      <c r="E100" s="10"/>
      <c r="F100" s="10"/>
      <c r="G100" s="10"/>
      <c r="H100" s="10"/>
      <c r="I100" s="10"/>
      <c r="J100" s="10"/>
      <c r="K100" s="10"/>
      <c r="L100" s="12"/>
      <c r="M100" s="2" t="str">
        <f aca="false">IF(OR(N100="",AI100=""),"",IF(AND(N100&lt;=SS_MAX,AI100&lt;=SS_L,AJ100&lt;=SS_M,AK100&lt;=SS_S),"Small standard",IF(AND(N100&lt;=LS_MAX,AI100&lt;=LS_L,AJ100&lt;=LS_M,AK100&lt;=LS_S),"Large standard","Oversize")))</f>
        <v/>
      </c>
      <c r="N100" s="16" t="str">
        <f aca="false">IF(AH100="","",IF(AL100="",AH100,MAX(AH100,AL100)))</f>
        <v/>
      </c>
      <c r="O100" s="21" t="str">
        <f aca="false">IF(OR(N100="",AM100="",M100=""),"",IF(M100="Small standard",IF(N100&gt;SS_MAX,"",ROUND(INDEX(SS_FEES,SUMPRODUCT(--(SS_EDGES&lt;N100))+1,0+AM100)*(1+FUEL),4)),IF(M100="Large standard",IF(N100&gt;LS_MAX,"",ROUND(IF(N100&lt;=OVER3_FROM,INDEX(LS_FEES,SUMPRODUCT(--(LS_EDGES&lt;N100))+1,0+AM100),INDEX(OVER3_BASE,1,0+AM100)+OVER3_PER4*CEILING((N100-OVER3_FROM)/4,1))*(1+FUEL),4)),"")))</f>
        <v/>
      </c>
      <c r="P100" s="21" t="str">
        <f aca="false">IF(OR(N100="",AM100="",M100=""),"",IF(M100="Small standard",IF(N100&gt;SS_MAX,"",ROUND(INDEX(SS_FEES,SUMPRODUCT(--(SS_EDGES&lt;N100))+1,3+AM100)*(1+FUEL),4)),IF(M100="Large standard",IF(N100&gt;LS_MAX,"",ROUND(IF(N100&lt;=OVER3_FROM,INDEX(LS_FEES,SUMPRODUCT(--(LS_EDGES&lt;N100))+1,3+AM100),INDEX(OVER3_BASE,1,3+AM100)+OVER3_PER4*CEILING((N100-OVER3_FROM)/4,1))*(1+FUEL),4)),"")))</f>
        <v/>
      </c>
      <c r="Q100" s="20" t="str">
        <f aca="true">IF(OR(L100="",O100=""),"",ROUND(L100-IF(AND(TODAY()&gt;=PEAK_FROM,TODAY()&lt;=PEAK_TO),P100,O100),2))</f>
        <v/>
      </c>
      <c r="R100" s="16" t="str">
        <f aca="false">IF(N100="","",IF(M100="Small standard",IF(SUMPRODUCT(--(SS_EDGES&lt;N100))=0,"",INDEX(SS_EDGES,SUMPRODUCT(--(SS_EDGES&lt;N100)))),IF(M100="Large standard",IF(N100&gt;OVER3_FROM,OVER3_FROM+4*(CEILING((N100-OVER3_FROM)/4,1)-1),IF(SUMPRODUCT(--(LS_EDGES&lt;N100))=0,"",INDEX(LS_EDGES,SUMPRODUCT(--(LS_EDGES&lt;N100))))),"")))</f>
        <v/>
      </c>
      <c r="S100" s="22" t="str">
        <f aca="false">IF(R100="","",ROUND(N100-R100,3))</f>
        <v/>
      </c>
      <c r="T100" s="21" t="str">
        <f aca="false">IF(OR(R100="",O100="",AO100=""),"",IF(S100&gt;MAX_SHAVE,"",IF(ROUND(O100-AO100,4)&lt;MIN_UNIT,"",ROUND(O100-AO100,4))))</f>
        <v/>
      </c>
      <c r="U100" s="21" t="str">
        <f aca="false">IF(OR(AQ100="",O100=""),"",IF(ROUND(ROUND(O100-AQ100,4)-AS100,4)&lt;=MIN_UNIT,"",ROUND(ROUND(O100-AQ100,4)-AS100,4)))</f>
        <v/>
      </c>
      <c r="V100" s="21" t="str">
        <f aca="false">IF(OR(AV100="",O100=""),"",IF(AND(AT100=1,AU100&lt;=MAX_ENV),IF(ROUND(O100-AV100,4)&lt;MIN_UNIT,"",ROUND(O100-AV100,4)),""))</f>
        <v/>
      </c>
      <c r="W100" s="21" t="str">
        <f aca="false">IF(OR(AX100="",O100=""),"",IF(AL100&gt;=AH100*MIN_DIM_RATIO,IF(ROUND(O100-AX100,4)&lt;MIN_UNIT,"",ROUND(O100-AX100,4)),""))</f>
        <v/>
      </c>
      <c r="X100" s="21" t="str">
        <f aca="false">IF(OR(R100="",P100="",AP100=""),"",IF(S100&gt;MAX_SHAVE,"",IF(ROUND(P100-AP100,4)&lt;MIN_UNIT,"",ROUND(P100-AP100,4))))</f>
        <v/>
      </c>
      <c r="Y100" s="21" t="str">
        <f aca="false">IF(OR(AR100="",P100=""),"",IF(ROUND(ROUND(P100-AR100,4)-AS100,4)&lt;=MIN_UNIT,"",ROUND(ROUND(P100-AR100,4)-AS100,4)))</f>
        <v/>
      </c>
      <c r="Z100" s="21" t="str">
        <f aca="false">IF(OR(AW100="",P100=""),"",IF(AND(AT100=1,AU100&lt;=MAX_ENV),IF(ROUND(P100-AW100,4)&lt;MIN_UNIT,"",ROUND(P100-AW100,4)),""))</f>
        <v/>
      </c>
      <c r="AA100" s="21" t="str">
        <f aca="false">IF(OR(AY100="",P100=""),"",IF(AL100&gt;=AH100*MIN_DIM_RATIO,IF(ROUND(P100-AY100,4)&lt;MIN_UNIT,"",ROUND(P100-AY100,4)),""))</f>
        <v/>
      </c>
      <c r="AB100" s="2" t="str">
        <f aca="false">IF(COUNT(T100:W100)=0,"",CHOOSE(MATCH(MAX(T100:W100),T100:W100,0),"Weight","Price","Size tier","Box"))</f>
        <v/>
      </c>
      <c r="AC100" s="24" t="str">
        <f aca="false">IF(K100&lt;&gt;"",K100,AZ100)</f>
        <v/>
      </c>
      <c r="AD100" s="25" t="str">
        <f aca="false">IF(OR(AB100="",AC100=""),"",ROUND(AC100*IF(K100&lt;&gt;"",1,U_LOW)*((12-PEAK_MONTHS)*MAX(T100:W100)+PEAK_MONTHS*N(INDEX(X100:AA100,MATCH(MAX(T100:W100),T100:W100,0)))),0))</f>
        <v/>
      </c>
      <c r="AE100" s="25" t="str">
        <f aca="false">IF(OR(AB100="",AC100=""),"",ROUND(AC100*IF(K100&lt;&gt;"",1,U_HIGH)*((12-PEAK_MONTHS)*MAX(T100:W100)+PEAK_MONTHS*N(INDEX(X100:AA100,MATCH(MAX(T100:W100),T100:W100,0)))),0))</f>
        <v/>
      </c>
      <c r="AF100" s="18" t="str">
        <f aca="false">IF(AD100="","",RANK(AD100,$AD$7:$AD$506))</f>
        <v/>
      </c>
      <c r="AH100" s="16" t="str">
        <f aca="false">IF(E100&lt;&gt;"",E100,IF(F100&lt;&gt;"",ROUND(F100*16,3),""))</f>
        <v/>
      </c>
      <c r="AI100" s="16" t="str">
        <f aca="false">IF(COUNT(G100:I100)&lt;3,"",ROUND(LARGE(G100:I100,1),2))</f>
        <v/>
      </c>
      <c r="AJ100" s="16" t="str">
        <f aca="false">IF(COUNT(G100:I100)&lt;3,"",ROUND(LARGE(G100:I100,2),2))</f>
        <v/>
      </c>
      <c r="AK100" s="16" t="str">
        <f aca="false">IF(COUNT(G100:I100)&lt;3,"",ROUND(SMALL(G100:I100,1),2))</f>
        <v/>
      </c>
      <c r="AL100" s="16" t="str">
        <f aca="false">IF(AI100="","",IF(AI100*AJ100*AK100&lt;DIM_MIN_CUIN,"",ROUND(AI100*AJ100*AK100/DIM_DIV*16,2)))</f>
        <v/>
      </c>
      <c r="AM100" s="18" t="str">
        <f aca="false">IF(C100="","",IF(C100&lt;BAND_LO,1,IF(C100&lt;=BAND_HI,2,3)))</f>
        <v/>
      </c>
      <c r="AN100" s="19" t="str">
        <f aca="false">IF(C100="","",IFERROR(INDEX(CAT_REF,MATCH(D100,CATS,0)),REF_DEFAULT))</f>
        <v/>
      </c>
      <c r="AO100" s="21" t="str">
        <f aca="false">IF(OR(R100="",AM100="",M100=""),"",IF(M100="Small standard",IF(R100&gt;SS_MAX,"",ROUND(INDEX(SS_FEES,SUMPRODUCT(--(SS_EDGES&lt;R100))+1,0+AM100)*(1+FUEL),4)),IF(M100="Large standard",IF(R100&gt;LS_MAX,"",ROUND(IF(R100&lt;=OVER3_FROM,INDEX(LS_FEES,SUMPRODUCT(--(LS_EDGES&lt;R100))+1,0+AM100),INDEX(OVER3_BASE,1,0+AM100)+OVER3_PER4*CEILING((R100-OVER3_FROM)/4,1))*(1+FUEL),4)),"")))</f>
        <v/>
      </c>
      <c r="AP100" s="21" t="str">
        <f aca="false">IF(OR(R100="",AM100="",M100=""),"",IF(M100="Small standard",IF(R100&gt;SS_MAX,"",ROUND(INDEX(SS_FEES,SUMPRODUCT(--(SS_EDGES&lt;R100))+1,3+AM100)*(1+FUEL),4)),IF(M100="Large standard",IF(R100&gt;LS_MAX,"",ROUND(IF(R100&lt;=OVER3_FROM,INDEX(LS_FEES,SUMPRODUCT(--(LS_EDGES&lt;R100))+1,3+AM100),INDEX(OVER3_BASE,1,3+AM100)+OVER3_PER4*CEILING((R100-OVER3_FROM)/4,1))*(1+FUEL),4)),"")))</f>
        <v/>
      </c>
      <c r="AQ100" s="21" t="str">
        <f aca="false">IF(OR(AM100="",AM100=1),"",IF(OR(N100="",(AM100-1)="",M100=""),"",IF(M100="Small standard",IF(N100&gt;SS_MAX,"",ROUND(INDEX(SS_FEES,SUMPRODUCT(--(SS_EDGES&lt;N100))+1,0+(AM100-1))*(1+FUEL),4)),IF(M100="Large standard",IF(N100&gt;LS_MAX,"",ROUND(IF(N100&lt;=OVER3_FROM,INDEX(LS_FEES,SUMPRODUCT(--(LS_EDGES&lt;N100))+1,0+(AM100-1)),INDEX(OVER3_BASE,1,0+(AM100-1))+OVER3_PER4*CEILING((N100-OVER3_FROM)/4,1))*(1+FUEL),4)),""))))</f>
        <v/>
      </c>
      <c r="AR100" s="21" t="str">
        <f aca="false">IF(OR(AM100="",AM100=1),"",IF(OR(N100="",(AM100-1)="",M100=""),"",IF(M100="Small standard",IF(N100&gt;SS_MAX,"",ROUND(INDEX(SS_FEES,SUMPRODUCT(--(SS_EDGES&lt;N100))+1,3+(AM100-1))*(1+FUEL),4)),IF(M100="Large standard",IF(N100&gt;LS_MAX,"",ROUND(IF(N100&lt;=OVER3_FROM,INDEX(LS_FEES,SUMPRODUCT(--(LS_EDGES&lt;N100))+1,3+(AM100-1)),INDEX(OVER3_BASE,1,3+(AM100-1))+OVER3_PER4*CEILING((N100-OVER3_FROM)/4,1))*(1+FUEL),4)),""))))</f>
        <v/>
      </c>
      <c r="AS100" s="21" t="str">
        <f aca="false">IF(OR(AM100="",AM100=1),"",(C100-(IF(AM100=2,BAND_LO,BAND_HI)-0.01))*(1-AN100))</f>
        <v/>
      </c>
      <c r="AT100" s="18" t="str">
        <f aca="false">IF(AI100="","",(AI100&gt;SS_L)+(AJ100&gt;SS_M)+(AK100&gt;SS_S))</f>
        <v/>
      </c>
      <c r="AU100" s="23" t="str">
        <f aca="false">IF(OR(AT100="",AT100&lt;&gt;1),"",MAX(AI100/SS_L,AJ100/SS_M,AK100/SS_S))</f>
        <v/>
      </c>
      <c r="AV100" s="21" t="str">
        <f aca="false">IF(OR(M100&lt;&gt;"Large standard",N100="",N100&gt;SS_MAX),"",IF(OR(N100="",AM100="","Small standard"=""),"",IF("Small standard"="Small standard",IF(N100&gt;SS_MAX,"",ROUND(INDEX(SS_FEES,SUMPRODUCT(--(SS_EDGES&lt;N100))+1,0+AM100)*(1+FUEL),4)),IF("Small standard"="Large standard",IF(N100&gt;LS_MAX,"",ROUND(IF(N100&lt;=OVER3_FROM,INDEX(LS_FEES,SUMPRODUCT(--(LS_EDGES&lt;N100))+1,0+AM100),INDEX(OVER3_BASE,1,0+AM100)+OVER3_PER4*CEILING((N100-OVER3_FROM)/4,1))*(1+FUEL),4)),""))))</f>
        <v/>
      </c>
      <c r="AW100" s="21" t="str">
        <f aca="false">IF(OR(M100&lt;&gt;"Large standard",N100="",N100&gt;SS_MAX),"",IF(OR(N100="",AM100="","Small standard"=""),"",IF("Small standard"="Small standard",IF(N100&gt;SS_MAX,"",ROUND(INDEX(SS_FEES,SUMPRODUCT(--(SS_EDGES&lt;N100))+1,3+AM100)*(1+FUEL),4)),IF("Small standard"="Large standard",IF(N100&gt;LS_MAX,"",ROUND(IF(N100&lt;=OVER3_FROM,INDEX(LS_FEES,SUMPRODUCT(--(LS_EDGES&lt;N100))+1,3+AM100),INDEX(OVER3_BASE,1,3+AM100)+OVER3_PER4*CEILING((N100-OVER3_FROM)/4,1))*(1+FUEL),4)),""))))</f>
        <v/>
      </c>
      <c r="AX100" s="21" t="str">
        <f aca="false">IF(OR(AL100="",AH100=""),"",IF(OR(AH100="",AM100="",M100=""),"",IF(M100="Small standard",IF(AH100&gt;SS_MAX,"",ROUND(INDEX(SS_FEES,SUMPRODUCT(--(SS_EDGES&lt;AH100))+1,0+AM100)*(1+FUEL),4)),IF(M100="Large standard",IF(AH100&gt;LS_MAX,"",ROUND(IF(AH100&lt;=OVER3_FROM,INDEX(LS_FEES,SUMPRODUCT(--(LS_EDGES&lt;AH100))+1,0+AM100),INDEX(OVER3_BASE,1,0+AM100)+OVER3_PER4*CEILING((AH100-OVER3_FROM)/4,1))*(1+FUEL),4)),""))))</f>
        <v/>
      </c>
      <c r="AY100" s="21" t="str">
        <f aca="false">IF(OR(AL100="",AH100=""),"",IF(OR(AH100="",AM100="",M100=""),"",IF(M100="Small standard",IF(AH100&gt;SS_MAX,"",ROUND(INDEX(SS_FEES,SUMPRODUCT(--(SS_EDGES&lt;AH100))+1,3+AM100)*(1+FUEL),4)),IF(M100="Large standard",IF(AH100&gt;LS_MAX,"",ROUND(IF(AH100&lt;=OVER3_FROM,INDEX(LS_FEES,SUMPRODUCT(--(LS_EDGES&lt;AH100))+1,3+AM100),INDEX(OVER3_BASE,1,3+AM100)+OVER3_PER4*CEILING((AH100-OVER3_FROM)/4,1))*(1+FUEL),4)),""))))</f>
        <v/>
      </c>
      <c r="AZ100" s="24" t="str">
        <f aca="false">IF(OR(J100="",J100&lt;1),"",ROUND(IFERROR(INDEX(CAT_SCALE,MATCH(D100,CATS,0)),UC_DEFAULT)*IF(J100&gt;=UC_KNEE,10^(UC_A-UC_B*LOG10(J100)),10^(UC_A-UC_B*LOG10(UC_KNEE))*(UC_KNEE/J100)^UC_HEXP),1))</f>
        <v/>
      </c>
    </row>
    <row r="101" customFormat="false" ht="15" hidden="false" customHeight="false" outlineLevel="0" collapsed="false">
      <c r="A101" s="10"/>
      <c r="B101" s="10"/>
      <c r="C101" s="12"/>
      <c r="D101" s="10"/>
      <c r="E101" s="10"/>
      <c r="F101" s="10"/>
      <c r="G101" s="10"/>
      <c r="H101" s="10"/>
      <c r="I101" s="10"/>
      <c r="J101" s="10"/>
      <c r="K101" s="10"/>
      <c r="L101" s="12"/>
      <c r="M101" s="2" t="str">
        <f aca="false">IF(OR(N101="",AI101=""),"",IF(AND(N101&lt;=SS_MAX,AI101&lt;=SS_L,AJ101&lt;=SS_M,AK101&lt;=SS_S),"Small standard",IF(AND(N101&lt;=LS_MAX,AI101&lt;=LS_L,AJ101&lt;=LS_M,AK101&lt;=LS_S),"Large standard","Oversize")))</f>
        <v/>
      </c>
      <c r="N101" s="16" t="str">
        <f aca="false">IF(AH101="","",IF(AL101="",AH101,MAX(AH101,AL101)))</f>
        <v/>
      </c>
      <c r="O101" s="21" t="str">
        <f aca="false">IF(OR(N101="",AM101="",M101=""),"",IF(M101="Small standard",IF(N101&gt;SS_MAX,"",ROUND(INDEX(SS_FEES,SUMPRODUCT(--(SS_EDGES&lt;N101))+1,0+AM101)*(1+FUEL),4)),IF(M101="Large standard",IF(N101&gt;LS_MAX,"",ROUND(IF(N101&lt;=OVER3_FROM,INDEX(LS_FEES,SUMPRODUCT(--(LS_EDGES&lt;N101))+1,0+AM101),INDEX(OVER3_BASE,1,0+AM101)+OVER3_PER4*CEILING((N101-OVER3_FROM)/4,1))*(1+FUEL),4)),"")))</f>
        <v/>
      </c>
      <c r="P101" s="21" t="str">
        <f aca="false">IF(OR(N101="",AM101="",M101=""),"",IF(M101="Small standard",IF(N101&gt;SS_MAX,"",ROUND(INDEX(SS_FEES,SUMPRODUCT(--(SS_EDGES&lt;N101))+1,3+AM101)*(1+FUEL),4)),IF(M101="Large standard",IF(N101&gt;LS_MAX,"",ROUND(IF(N101&lt;=OVER3_FROM,INDEX(LS_FEES,SUMPRODUCT(--(LS_EDGES&lt;N101))+1,3+AM101),INDEX(OVER3_BASE,1,3+AM101)+OVER3_PER4*CEILING((N101-OVER3_FROM)/4,1))*(1+FUEL),4)),"")))</f>
        <v/>
      </c>
      <c r="Q101" s="20" t="str">
        <f aca="true">IF(OR(L101="",O101=""),"",ROUND(L101-IF(AND(TODAY()&gt;=PEAK_FROM,TODAY()&lt;=PEAK_TO),P101,O101),2))</f>
        <v/>
      </c>
      <c r="R101" s="16" t="str">
        <f aca="false">IF(N101="","",IF(M101="Small standard",IF(SUMPRODUCT(--(SS_EDGES&lt;N101))=0,"",INDEX(SS_EDGES,SUMPRODUCT(--(SS_EDGES&lt;N101)))),IF(M101="Large standard",IF(N101&gt;OVER3_FROM,OVER3_FROM+4*(CEILING((N101-OVER3_FROM)/4,1)-1),IF(SUMPRODUCT(--(LS_EDGES&lt;N101))=0,"",INDEX(LS_EDGES,SUMPRODUCT(--(LS_EDGES&lt;N101))))),"")))</f>
        <v/>
      </c>
      <c r="S101" s="22" t="str">
        <f aca="false">IF(R101="","",ROUND(N101-R101,3))</f>
        <v/>
      </c>
      <c r="T101" s="21" t="str">
        <f aca="false">IF(OR(R101="",O101="",AO101=""),"",IF(S101&gt;MAX_SHAVE,"",IF(ROUND(O101-AO101,4)&lt;MIN_UNIT,"",ROUND(O101-AO101,4))))</f>
        <v/>
      </c>
      <c r="U101" s="21" t="str">
        <f aca="false">IF(OR(AQ101="",O101=""),"",IF(ROUND(ROUND(O101-AQ101,4)-AS101,4)&lt;=MIN_UNIT,"",ROUND(ROUND(O101-AQ101,4)-AS101,4)))</f>
        <v/>
      </c>
      <c r="V101" s="21" t="str">
        <f aca="false">IF(OR(AV101="",O101=""),"",IF(AND(AT101=1,AU101&lt;=MAX_ENV),IF(ROUND(O101-AV101,4)&lt;MIN_UNIT,"",ROUND(O101-AV101,4)),""))</f>
        <v/>
      </c>
      <c r="W101" s="21" t="str">
        <f aca="false">IF(OR(AX101="",O101=""),"",IF(AL101&gt;=AH101*MIN_DIM_RATIO,IF(ROUND(O101-AX101,4)&lt;MIN_UNIT,"",ROUND(O101-AX101,4)),""))</f>
        <v/>
      </c>
      <c r="X101" s="21" t="str">
        <f aca="false">IF(OR(R101="",P101="",AP101=""),"",IF(S101&gt;MAX_SHAVE,"",IF(ROUND(P101-AP101,4)&lt;MIN_UNIT,"",ROUND(P101-AP101,4))))</f>
        <v/>
      </c>
      <c r="Y101" s="21" t="str">
        <f aca="false">IF(OR(AR101="",P101=""),"",IF(ROUND(ROUND(P101-AR101,4)-AS101,4)&lt;=MIN_UNIT,"",ROUND(ROUND(P101-AR101,4)-AS101,4)))</f>
        <v/>
      </c>
      <c r="Z101" s="21" t="str">
        <f aca="false">IF(OR(AW101="",P101=""),"",IF(AND(AT101=1,AU101&lt;=MAX_ENV),IF(ROUND(P101-AW101,4)&lt;MIN_UNIT,"",ROUND(P101-AW101,4)),""))</f>
        <v/>
      </c>
      <c r="AA101" s="21" t="str">
        <f aca="false">IF(OR(AY101="",P101=""),"",IF(AL101&gt;=AH101*MIN_DIM_RATIO,IF(ROUND(P101-AY101,4)&lt;MIN_UNIT,"",ROUND(P101-AY101,4)),""))</f>
        <v/>
      </c>
      <c r="AB101" s="2" t="str">
        <f aca="false">IF(COUNT(T101:W101)=0,"",CHOOSE(MATCH(MAX(T101:W101),T101:W101,0),"Weight","Price","Size tier","Box"))</f>
        <v/>
      </c>
      <c r="AC101" s="24" t="str">
        <f aca="false">IF(K101&lt;&gt;"",K101,AZ101)</f>
        <v/>
      </c>
      <c r="AD101" s="25" t="str">
        <f aca="false">IF(OR(AB101="",AC101=""),"",ROUND(AC101*IF(K101&lt;&gt;"",1,U_LOW)*((12-PEAK_MONTHS)*MAX(T101:W101)+PEAK_MONTHS*N(INDEX(X101:AA101,MATCH(MAX(T101:W101),T101:W101,0)))),0))</f>
        <v/>
      </c>
      <c r="AE101" s="25" t="str">
        <f aca="false">IF(OR(AB101="",AC101=""),"",ROUND(AC101*IF(K101&lt;&gt;"",1,U_HIGH)*((12-PEAK_MONTHS)*MAX(T101:W101)+PEAK_MONTHS*N(INDEX(X101:AA101,MATCH(MAX(T101:W101),T101:W101,0)))),0))</f>
        <v/>
      </c>
      <c r="AF101" s="18" t="str">
        <f aca="false">IF(AD101="","",RANK(AD101,$AD$7:$AD$506))</f>
        <v/>
      </c>
      <c r="AH101" s="16" t="str">
        <f aca="false">IF(E101&lt;&gt;"",E101,IF(F101&lt;&gt;"",ROUND(F101*16,3),""))</f>
        <v/>
      </c>
      <c r="AI101" s="16" t="str">
        <f aca="false">IF(COUNT(G101:I101)&lt;3,"",ROUND(LARGE(G101:I101,1),2))</f>
        <v/>
      </c>
      <c r="AJ101" s="16" t="str">
        <f aca="false">IF(COUNT(G101:I101)&lt;3,"",ROUND(LARGE(G101:I101,2),2))</f>
        <v/>
      </c>
      <c r="AK101" s="16" t="str">
        <f aca="false">IF(COUNT(G101:I101)&lt;3,"",ROUND(SMALL(G101:I101,1),2))</f>
        <v/>
      </c>
      <c r="AL101" s="16" t="str">
        <f aca="false">IF(AI101="","",IF(AI101*AJ101*AK101&lt;DIM_MIN_CUIN,"",ROUND(AI101*AJ101*AK101/DIM_DIV*16,2)))</f>
        <v/>
      </c>
      <c r="AM101" s="18" t="str">
        <f aca="false">IF(C101="","",IF(C101&lt;BAND_LO,1,IF(C101&lt;=BAND_HI,2,3)))</f>
        <v/>
      </c>
      <c r="AN101" s="19" t="str">
        <f aca="false">IF(C101="","",IFERROR(INDEX(CAT_REF,MATCH(D101,CATS,0)),REF_DEFAULT))</f>
        <v/>
      </c>
      <c r="AO101" s="21" t="str">
        <f aca="false">IF(OR(R101="",AM101="",M101=""),"",IF(M101="Small standard",IF(R101&gt;SS_MAX,"",ROUND(INDEX(SS_FEES,SUMPRODUCT(--(SS_EDGES&lt;R101))+1,0+AM101)*(1+FUEL),4)),IF(M101="Large standard",IF(R101&gt;LS_MAX,"",ROUND(IF(R101&lt;=OVER3_FROM,INDEX(LS_FEES,SUMPRODUCT(--(LS_EDGES&lt;R101))+1,0+AM101),INDEX(OVER3_BASE,1,0+AM101)+OVER3_PER4*CEILING((R101-OVER3_FROM)/4,1))*(1+FUEL),4)),"")))</f>
        <v/>
      </c>
      <c r="AP101" s="21" t="str">
        <f aca="false">IF(OR(R101="",AM101="",M101=""),"",IF(M101="Small standard",IF(R101&gt;SS_MAX,"",ROUND(INDEX(SS_FEES,SUMPRODUCT(--(SS_EDGES&lt;R101))+1,3+AM101)*(1+FUEL),4)),IF(M101="Large standard",IF(R101&gt;LS_MAX,"",ROUND(IF(R101&lt;=OVER3_FROM,INDEX(LS_FEES,SUMPRODUCT(--(LS_EDGES&lt;R101))+1,3+AM101),INDEX(OVER3_BASE,1,3+AM101)+OVER3_PER4*CEILING((R101-OVER3_FROM)/4,1))*(1+FUEL),4)),"")))</f>
        <v/>
      </c>
      <c r="AQ101" s="21" t="str">
        <f aca="false">IF(OR(AM101="",AM101=1),"",IF(OR(N101="",(AM101-1)="",M101=""),"",IF(M101="Small standard",IF(N101&gt;SS_MAX,"",ROUND(INDEX(SS_FEES,SUMPRODUCT(--(SS_EDGES&lt;N101))+1,0+(AM101-1))*(1+FUEL),4)),IF(M101="Large standard",IF(N101&gt;LS_MAX,"",ROUND(IF(N101&lt;=OVER3_FROM,INDEX(LS_FEES,SUMPRODUCT(--(LS_EDGES&lt;N101))+1,0+(AM101-1)),INDEX(OVER3_BASE,1,0+(AM101-1))+OVER3_PER4*CEILING((N101-OVER3_FROM)/4,1))*(1+FUEL),4)),""))))</f>
        <v/>
      </c>
      <c r="AR101" s="21" t="str">
        <f aca="false">IF(OR(AM101="",AM101=1),"",IF(OR(N101="",(AM101-1)="",M101=""),"",IF(M101="Small standard",IF(N101&gt;SS_MAX,"",ROUND(INDEX(SS_FEES,SUMPRODUCT(--(SS_EDGES&lt;N101))+1,3+(AM101-1))*(1+FUEL),4)),IF(M101="Large standard",IF(N101&gt;LS_MAX,"",ROUND(IF(N101&lt;=OVER3_FROM,INDEX(LS_FEES,SUMPRODUCT(--(LS_EDGES&lt;N101))+1,3+(AM101-1)),INDEX(OVER3_BASE,1,3+(AM101-1))+OVER3_PER4*CEILING((N101-OVER3_FROM)/4,1))*(1+FUEL),4)),""))))</f>
        <v/>
      </c>
      <c r="AS101" s="21" t="str">
        <f aca="false">IF(OR(AM101="",AM101=1),"",(C101-(IF(AM101=2,BAND_LO,BAND_HI)-0.01))*(1-AN101))</f>
        <v/>
      </c>
      <c r="AT101" s="18" t="str">
        <f aca="false">IF(AI101="","",(AI101&gt;SS_L)+(AJ101&gt;SS_M)+(AK101&gt;SS_S))</f>
        <v/>
      </c>
      <c r="AU101" s="23" t="str">
        <f aca="false">IF(OR(AT101="",AT101&lt;&gt;1),"",MAX(AI101/SS_L,AJ101/SS_M,AK101/SS_S))</f>
        <v/>
      </c>
      <c r="AV101" s="21" t="str">
        <f aca="false">IF(OR(M101&lt;&gt;"Large standard",N101="",N101&gt;SS_MAX),"",IF(OR(N101="",AM101="","Small standard"=""),"",IF("Small standard"="Small standard",IF(N101&gt;SS_MAX,"",ROUND(INDEX(SS_FEES,SUMPRODUCT(--(SS_EDGES&lt;N101))+1,0+AM101)*(1+FUEL),4)),IF("Small standard"="Large standard",IF(N101&gt;LS_MAX,"",ROUND(IF(N101&lt;=OVER3_FROM,INDEX(LS_FEES,SUMPRODUCT(--(LS_EDGES&lt;N101))+1,0+AM101),INDEX(OVER3_BASE,1,0+AM101)+OVER3_PER4*CEILING((N101-OVER3_FROM)/4,1))*(1+FUEL),4)),""))))</f>
        <v/>
      </c>
      <c r="AW101" s="21" t="str">
        <f aca="false">IF(OR(M101&lt;&gt;"Large standard",N101="",N101&gt;SS_MAX),"",IF(OR(N101="",AM101="","Small standard"=""),"",IF("Small standard"="Small standard",IF(N101&gt;SS_MAX,"",ROUND(INDEX(SS_FEES,SUMPRODUCT(--(SS_EDGES&lt;N101))+1,3+AM101)*(1+FUEL),4)),IF("Small standard"="Large standard",IF(N101&gt;LS_MAX,"",ROUND(IF(N101&lt;=OVER3_FROM,INDEX(LS_FEES,SUMPRODUCT(--(LS_EDGES&lt;N101))+1,3+AM101),INDEX(OVER3_BASE,1,3+AM101)+OVER3_PER4*CEILING((N101-OVER3_FROM)/4,1))*(1+FUEL),4)),""))))</f>
        <v/>
      </c>
      <c r="AX101" s="21" t="str">
        <f aca="false">IF(OR(AL101="",AH101=""),"",IF(OR(AH101="",AM101="",M101=""),"",IF(M101="Small standard",IF(AH101&gt;SS_MAX,"",ROUND(INDEX(SS_FEES,SUMPRODUCT(--(SS_EDGES&lt;AH101))+1,0+AM101)*(1+FUEL),4)),IF(M101="Large standard",IF(AH101&gt;LS_MAX,"",ROUND(IF(AH101&lt;=OVER3_FROM,INDEX(LS_FEES,SUMPRODUCT(--(LS_EDGES&lt;AH101))+1,0+AM101),INDEX(OVER3_BASE,1,0+AM101)+OVER3_PER4*CEILING((AH101-OVER3_FROM)/4,1))*(1+FUEL),4)),""))))</f>
        <v/>
      </c>
      <c r="AY101" s="21" t="str">
        <f aca="false">IF(OR(AL101="",AH101=""),"",IF(OR(AH101="",AM101="",M101=""),"",IF(M101="Small standard",IF(AH101&gt;SS_MAX,"",ROUND(INDEX(SS_FEES,SUMPRODUCT(--(SS_EDGES&lt;AH101))+1,3+AM101)*(1+FUEL),4)),IF(M101="Large standard",IF(AH101&gt;LS_MAX,"",ROUND(IF(AH101&lt;=OVER3_FROM,INDEX(LS_FEES,SUMPRODUCT(--(LS_EDGES&lt;AH101))+1,3+AM101),INDEX(OVER3_BASE,1,3+AM101)+OVER3_PER4*CEILING((AH101-OVER3_FROM)/4,1))*(1+FUEL),4)),""))))</f>
        <v/>
      </c>
      <c r="AZ101" s="24" t="str">
        <f aca="false">IF(OR(J101="",J101&lt;1),"",ROUND(IFERROR(INDEX(CAT_SCALE,MATCH(D101,CATS,0)),UC_DEFAULT)*IF(J101&gt;=UC_KNEE,10^(UC_A-UC_B*LOG10(J101)),10^(UC_A-UC_B*LOG10(UC_KNEE))*(UC_KNEE/J101)^UC_HEXP),1))</f>
        <v/>
      </c>
    </row>
    <row r="102" customFormat="false" ht="15" hidden="false" customHeight="false" outlineLevel="0" collapsed="false">
      <c r="A102" s="10"/>
      <c r="B102" s="10"/>
      <c r="C102" s="12"/>
      <c r="D102" s="10"/>
      <c r="E102" s="10"/>
      <c r="F102" s="10"/>
      <c r="G102" s="10"/>
      <c r="H102" s="10"/>
      <c r="I102" s="10"/>
      <c r="J102" s="10"/>
      <c r="K102" s="10"/>
      <c r="L102" s="12"/>
      <c r="M102" s="2" t="str">
        <f aca="false">IF(OR(N102="",AI102=""),"",IF(AND(N102&lt;=SS_MAX,AI102&lt;=SS_L,AJ102&lt;=SS_M,AK102&lt;=SS_S),"Small standard",IF(AND(N102&lt;=LS_MAX,AI102&lt;=LS_L,AJ102&lt;=LS_M,AK102&lt;=LS_S),"Large standard","Oversize")))</f>
        <v/>
      </c>
      <c r="N102" s="16" t="str">
        <f aca="false">IF(AH102="","",IF(AL102="",AH102,MAX(AH102,AL102)))</f>
        <v/>
      </c>
      <c r="O102" s="21" t="str">
        <f aca="false">IF(OR(N102="",AM102="",M102=""),"",IF(M102="Small standard",IF(N102&gt;SS_MAX,"",ROUND(INDEX(SS_FEES,SUMPRODUCT(--(SS_EDGES&lt;N102))+1,0+AM102)*(1+FUEL),4)),IF(M102="Large standard",IF(N102&gt;LS_MAX,"",ROUND(IF(N102&lt;=OVER3_FROM,INDEX(LS_FEES,SUMPRODUCT(--(LS_EDGES&lt;N102))+1,0+AM102),INDEX(OVER3_BASE,1,0+AM102)+OVER3_PER4*CEILING((N102-OVER3_FROM)/4,1))*(1+FUEL),4)),"")))</f>
        <v/>
      </c>
      <c r="P102" s="21" t="str">
        <f aca="false">IF(OR(N102="",AM102="",M102=""),"",IF(M102="Small standard",IF(N102&gt;SS_MAX,"",ROUND(INDEX(SS_FEES,SUMPRODUCT(--(SS_EDGES&lt;N102))+1,3+AM102)*(1+FUEL),4)),IF(M102="Large standard",IF(N102&gt;LS_MAX,"",ROUND(IF(N102&lt;=OVER3_FROM,INDEX(LS_FEES,SUMPRODUCT(--(LS_EDGES&lt;N102))+1,3+AM102),INDEX(OVER3_BASE,1,3+AM102)+OVER3_PER4*CEILING((N102-OVER3_FROM)/4,1))*(1+FUEL),4)),"")))</f>
        <v/>
      </c>
      <c r="Q102" s="20" t="str">
        <f aca="true">IF(OR(L102="",O102=""),"",ROUND(L102-IF(AND(TODAY()&gt;=PEAK_FROM,TODAY()&lt;=PEAK_TO),P102,O102),2))</f>
        <v/>
      </c>
      <c r="R102" s="16" t="str">
        <f aca="false">IF(N102="","",IF(M102="Small standard",IF(SUMPRODUCT(--(SS_EDGES&lt;N102))=0,"",INDEX(SS_EDGES,SUMPRODUCT(--(SS_EDGES&lt;N102)))),IF(M102="Large standard",IF(N102&gt;OVER3_FROM,OVER3_FROM+4*(CEILING((N102-OVER3_FROM)/4,1)-1),IF(SUMPRODUCT(--(LS_EDGES&lt;N102))=0,"",INDEX(LS_EDGES,SUMPRODUCT(--(LS_EDGES&lt;N102))))),"")))</f>
        <v/>
      </c>
      <c r="S102" s="22" t="str">
        <f aca="false">IF(R102="","",ROUND(N102-R102,3))</f>
        <v/>
      </c>
      <c r="T102" s="21" t="str">
        <f aca="false">IF(OR(R102="",O102="",AO102=""),"",IF(S102&gt;MAX_SHAVE,"",IF(ROUND(O102-AO102,4)&lt;MIN_UNIT,"",ROUND(O102-AO102,4))))</f>
        <v/>
      </c>
      <c r="U102" s="21" t="str">
        <f aca="false">IF(OR(AQ102="",O102=""),"",IF(ROUND(ROUND(O102-AQ102,4)-AS102,4)&lt;=MIN_UNIT,"",ROUND(ROUND(O102-AQ102,4)-AS102,4)))</f>
        <v/>
      </c>
      <c r="V102" s="21" t="str">
        <f aca="false">IF(OR(AV102="",O102=""),"",IF(AND(AT102=1,AU102&lt;=MAX_ENV),IF(ROUND(O102-AV102,4)&lt;MIN_UNIT,"",ROUND(O102-AV102,4)),""))</f>
        <v/>
      </c>
      <c r="W102" s="21" t="str">
        <f aca="false">IF(OR(AX102="",O102=""),"",IF(AL102&gt;=AH102*MIN_DIM_RATIO,IF(ROUND(O102-AX102,4)&lt;MIN_UNIT,"",ROUND(O102-AX102,4)),""))</f>
        <v/>
      </c>
      <c r="X102" s="21" t="str">
        <f aca="false">IF(OR(R102="",P102="",AP102=""),"",IF(S102&gt;MAX_SHAVE,"",IF(ROUND(P102-AP102,4)&lt;MIN_UNIT,"",ROUND(P102-AP102,4))))</f>
        <v/>
      </c>
      <c r="Y102" s="21" t="str">
        <f aca="false">IF(OR(AR102="",P102=""),"",IF(ROUND(ROUND(P102-AR102,4)-AS102,4)&lt;=MIN_UNIT,"",ROUND(ROUND(P102-AR102,4)-AS102,4)))</f>
        <v/>
      </c>
      <c r="Z102" s="21" t="str">
        <f aca="false">IF(OR(AW102="",P102=""),"",IF(AND(AT102=1,AU102&lt;=MAX_ENV),IF(ROUND(P102-AW102,4)&lt;MIN_UNIT,"",ROUND(P102-AW102,4)),""))</f>
        <v/>
      </c>
      <c r="AA102" s="21" t="str">
        <f aca="false">IF(OR(AY102="",P102=""),"",IF(AL102&gt;=AH102*MIN_DIM_RATIO,IF(ROUND(P102-AY102,4)&lt;MIN_UNIT,"",ROUND(P102-AY102,4)),""))</f>
        <v/>
      </c>
      <c r="AB102" s="2" t="str">
        <f aca="false">IF(COUNT(T102:W102)=0,"",CHOOSE(MATCH(MAX(T102:W102),T102:W102,0),"Weight","Price","Size tier","Box"))</f>
        <v/>
      </c>
      <c r="AC102" s="24" t="str">
        <f aca="false">IF(K102&lt;&gt;"",K102,AZ102)</f>
        <v/>
      </c>
      <c r="AD102" s="25" t="str">
        <f aca="false">IF(OR(AB102="",AC102=""),"",ROUND(AC102*IF(K102&lt;&gt;"",1,U_LOW)*((12-PEAK_MONTHS)*MAX(T102:W102)+PEAK_MONTHS*N(INDEX(X102:AA102,MATCH(MAX(T102:W102),T102:W102,0)))),0))</f>
        <v/>
      </c>
      <c r="AE102" s="25" t="str">
        <f aca="false">IF(OR(AB102="",AC102=""),"",ROUND(AC102*IF(K102&lt;&gt;"",1,U_HIGH)*((12-PEAK_MONTHS)*MAX(T102:W102)+PEAK_MONTHS*N(INDEX(X102:AA102,MATCH(MAX(T102:W102),T102:W102,0)))),0))</f>
        <v/>
      </c>
      <c r="AF102" s="18" t="str">
        <f aca="false">IF(AD102="","",RANK(AD102,$AD$7:$AD$506))</f>
        <v/>
      </c>
      <c r="AH102" s="16" t="str">
        <f aca="false">IF(E102&lt;&gt;"",E102,IF(F102&lt;&gt;"",ROUND(F102*16,3),""))</f>
        <v/>
      </c>
      <c r="AI102" s="16" t="str">
        <f aca="false">IF(COUNT(G102:I102)&lt;3,"",ROUND(LARGE(G102:I102,1),2))</f>
        <v/>
      </c>
      <c r="AJ102" s="16" t="str">
        <f aca="false">IF(COUNT(G102:I102)&lt;3,"",ROUND(LARGE(G102:I102,2),2))</f>
        <v/>
      </c>
      <c r="AK102" s="16" t="str">
        <f aca="false">IF(COUNT(G102:I102)&lt;3,"",ROUND(SMALL(G102:I102,1),2))</f>
        <v/>
      </c>
      <c r="AL102" s="16" t="str">
        <f aca="false">IF(AI102="","",IF(AI102*AJ102*AK102&lt;DIM_MIN_CUIN,"",ROUND(AI102*AJ102*AK102/DIM_DIV*16,2)))</f>
        <v/>
      </c>
      <c r="AM102" s="18" t="str">
        <f aca="false">IF(C102="","",IF(C102&lt;BAND_LO,1,IF(C102&lt;=BAND_HI,2,3)))</f>
        <v/>
      </c>
      <c r="AN102" s="19" t="str">
        <f aca="false">IF(C102="","",IFERROR(INDEX(CAT_REF,MATCH(D102,CATS,0)),REF_DEFAULT))</f>
        <v/>
      </c>
      <c r="AO102" s="21" t="str">
        <f aca="false">IF(OR(R102="",AM102="",M102=""),"",IF(M102="Small standard",IF(R102&gt;SS_MAX,"",ROUND(INDEX(SS_FEES,SUMPRODUCT(--(SS_EDGES&lt;R102))+1,0+AM102)*(1+FUEL),4)),IF(M102="Large standard",IF(R102&gt;LS_MAX,"",ROUND(IF(R102&lt;=OVER3_FROM,INDEX(LS_FEES,SUMPRODUCT(--(LS_EDGES&lt;R102))+1,0+AM102),INDEX(OVER3_BASE,1,0+AM102)+OVER3_PER4*CEILING((R102-OVER3_FROM)/4,1))*(1+FUEL),4)),"")))</f>
        <v/>
      </c>
      <c r="AP102" s="21" t="str">
        <f aca="false">IF(OR(R102="",AM102="",M102=""),"",IF(M102="Small standard",IF(R102&gt;SS_MAX,"",ROUND(INDEX(SS_FEES,SUMPRODUCT(--(SS_EDGES&lt;R102))+1,3+AM102)*(1+FUEL),4)),IF(M102="Large standard",IF(R102&gt;LS_MAX,"",ROUND(IF(R102&lt;=OVER3_FROM,INDEX(LS_FEES,SUMPRODUCT(--(LS_EDGES&lt;R102))+1,3+AM102),INDEX(OVER3_BASE,1,3+AM102)+OVER3_PER4*CEILING((R102-OVER3_FROM)/4,1))*(1+FUEL),4)),"")))</f>
        <v/>
      </c>
      <c r="AQ102" s="21" t="str">
        <f aca="false">IF(OR(AM102="",AM102=1),"",IF(OR(N102="",(AM102-1)="",M102=""),"",IF(M102="Small standard",IF(N102&gt;SS_MAX,"",ROUND(INDEX(SS_FEES,SUMPRODUCT(--(SS_EDGES&lt;N102))+1,0+(AM102-1))*(1+FUEL),4)),IF(M102="Large standard",IF(N102&gt;LS_MAX,"",ROUND(IF(N102&lt;=OVER3_FROM,INDEX(LS_FEES,SUMPRODUCT(--(LS_EDGES&lt;N102))+1,0+(AM102-1)),INDEX(OVER3_BASE,1,0+(AM102-1))+OVER3_PER4*CEILING((N102-OVER3_FROM)/4,1))*(1+FUEL),4)),""))))</f>
        <v/>
      </c>
      <c r="AR102" s="21" t="str">
        <f aca="false">IF(OR(AM102="",AM102=1),"",IF(OR(N102="",(AM102-1)="",M102=""),"",IF(M102="Small standard",IF(N102&gt;SS_MAX,"",ROUND(INDEX(SS_FEES,SUMPRODUCT(--(SS_EDGES&lt;N102))+1,3+(AM102-1))*(1+FUEL),4)),IF(M102="Large standard",IF(N102&gt;LS_MAX,"",ROUND(IF(N102&lt;=OVER3_FROM,INDEX(LS_FEES,SUMPRODUCT(--(LS_EDGES&lt;N102))+1,3+(AM102-1)),INDEX(OVER3_BASE,1,3+(AM102-1))+OVER3_PER4*CEILING((N102-OVER3_FROM)/4,1))*(1+FUEL),4)),""))))</f>
        <v/>
      </c>
      <c r="AS102" s="21" t="str">
        <f aca="false">IF(OR(AM102="",AM102=1),"",(C102-(IF(AM102=2,BAND_LO,BAND_HI)-0.01))*(1-AN102))</f>
        <v/>
      </c>
      <c r="AT102" s="18" t="str">
        <f aca="false">IF(AI102="","",(AI102&gt;SS_L)+(AJ102&gt;SS_M)+(AK102&gt;SS_S))</f>
        <v/>
      </c>
      <c r="AU102" s="23" t="str">
        <f aca="false">IF(OR(AT102="",AT102&lt;&gt;1),"",MAX(AI102/SS_L,AJ102/SS_M,AK102/SS_S))</f>
        <v/>
      </c>
      <c r="AV102" s="21" t="str">
        <f aca="false">IF(OR(M102&lt;&gt;"Large standard",N102="",N102&gt;SS_MAX),"",IF(OR(N102="",AM102="","Small standard"=""),"",IF("Small standard"="Small standard",IF(N102&gt;SS_MAX,"",ROUND(INDEX(SS_FEES,SUMPRODUCT(--(SS_EDGES&lt;N102))+1,0+AM102)*(1+FUEL),4)),IF("Small standard"="Large standard",IF(N102&gt;LS_MAX,"",ROUND(IF(N102&lt;=OVER3_FROM,INDEX(LS_FEES,SUMPRODUCT(--(LS_EDGES&lt;N102))+1,0+AM102),INDEX(OVER3_BASE,1,0+AM102)+OVER3_PER4*CEILING((N102-OVER3_FROM)/4,1))*(1+FUEL),4)),""))))</f>
        <v/>
      </c>
      <c r="AW102" s="21" t="str">
        <f aca="false">IF(OR(M102&lt;&gt;"Large standard",N102="",N102&gt;SS_MAX),"",IF(OR(N102="",AM102="","Small standard"=""),"",IF("Small standard"="Small standard",IF(N102&gt;SS_MAX,"",ROUND(INDEX(SS_FEES,SUMPRODUCT(--(SS_EDGES&lt;N102))+1,3+AM102)*(1+FUEL),4)),IF("Small standard"="Large standard",IF(N102&gt;LS_MAX,"",ROUND(IF(N102&lt;=OVER3_FROM,INDEX(LS_FEES,SUMPRODUCT(--(LS_EDGES&lt;N102))+1,3+AM102),INDEX(OVER3_BASE,1,3+AM102)+OVER3_PER4*CEILING((N102-OVER3_FROM)/4,1))*(1+FUEL),4)),""))))</f>
        <v/>
      </c>
      <c r="AX102" s="21" t="str">
        <f aca="false">IF(OR(AL102="",AH102=""),"",IF(OR(AH102="",AM102="",M102=""),"",IF(M102="Small standard",IF(AH102&gt;SS_MAX,"",ROUND(INDEX(SS_FEES,SUMPRODUCT(--(SS_EDGES&lt;AH102))+1,0+AM102)*(1+FUEL),4)),IF(M102="Large standard",IF(AH102&gt;LS_MAX,"",ROUND(IF(AH102&lt;=OVER3_FROM,INDEX(LS_FEES,SUMPRODUCT(--(LS_EDGES&lt;AH102))+1,0+AM102),INDEX(OVER3_BASE,1,0+AM102)+OVER3_PER4*CEILING((AH102-OVER3_FROM)/4,1))*(1+FUEL),4)),""))))</f>
        <v/>
      </c>
      <c r="AY102" s="21" t="str">
        <f aca="false">IF(OR(AL102="",AH102=""),"",IF(OR(AH102="",AM102="",M102=""),"",IF(M102="Small standard",IF(AH102&gt;SS_MAX,"",ROUND(INDEX(SS_FEES,SUMPRODUCT(--(SS_EDGES&lt;AH102))+1,3+AM102)*(1+FUEL),4)),IF(M102="Large standard",IF(AH102&gt;LS_MAX,"",ROUND(IF(AH102&lt;=OVER3_FROM,INDEX(LS_FEES,SUMPRODUCT(--(LS_EDGES&lt;AH102))+1,3+AM102),INDEX(OVER3_BASE,1,3+AM102)+OVER3_PER4*CEILING((AH102-OVER3_FROM)/4,1))*(1+FUEL),4)),""))))</f>
        <v/>
      </c>
      <c r="AZ102" s="24" t="str">
        <f aca="false">IF(OR(J102="",J102&lt;1),"",ROUND(IFERROR(INDEX(CAT_SCALE,MATCH(D102,CATS,0)),UC_DEFAULT)*IF(J102&gt;=UC_KNEE,10^(UC_A-UC_B*LOG10(J102)),10^(UC_A-UC_B*LOG10(UC_KNEE))*(UC_KNEE/J102)^UC_HEXP),1))</f>
        <v/>
      </c>
    </row>
    <row r="103" customFormat="false" ht="15" hidden="false" customHeight="false" outlineLevel="0" collapsed="false">
      <c r="A103" s="10"/>
      <c r="B103" s="10"/>
      <c r="C103" s="12"/>
      <c r="D103" s="10"/>
      <c r="E103" s="10"/>
      <c r="F103" s="10"/>
      <c r="G103" s="10"/>
      <c r="H103" s="10"/>
      <c r="I103" s="10"/>
      <c r="J103" s="10"/>
      <c r="K103" s="10"/>
      <c r="L103" s="12"/>
      <c r="M103" s="2" t="str">
        <f aca="false">IF(OR(N103="",AI103=""),"",IF(AND(N103&lt;=SS_MAX,AI103&lt;=SS_L,AJ103&lt;=SS_M,AK103&lt;=SS_S),"Small standard",IF(AND(N103&lt;=LS_MAX,AI103&lt;=LS_L,AJ103&lt;=LS_M,AK103&lt;=LS_S),"Large standard","Oversize")))</f>
        <v/>
      </c>
      <c r="N103" s="16" t="str">
        <f aca="false">IF(AH103="","",IF(AL103="",AH103,MAX(AH103,AL103)))</f>
        <v/>
      </c>
      <c r="O103" s="21" t="str">
        <f aca="false">IF(OR(N103="",AM103="",M103=""),"",IF(M103="Small standard",IF(N103&gt;SS_MAX,"",ROUND(INDEX(SS_FEES,SUMPRODUCT(--(SS_EDGES&lt;N103))+1,0+AM103)*(1+FUEL),4)),IF(M103="Large standard",IF(N103&gt;LS_MAX,"",ROUND(IF(N103&lt;=OVER3_FROM,INDEX(LS_FEES,SUMPRODUCT(--(LS_EDGES&lt;N103))+1,0+AM103),INDEX(OVER3_BASE,1,0+AM103)+OVER3_PER4*CEILING((N103-OVER3_FROM)/4,1))*(1+FUEL),4)),"")))</f>
        <v/>
      </c>
      <c r="P103" s="21" t="str">
        <f aca="false">IF(OR(N103="",AM103="",M103=""),"",IF(M103="Small standard",IF(N103&gt;SS_MAX,"",ROUND(INDEX(SS_FEES,SUMPRODUCT(--(SS_EDGES&lt;N103))+1,3+AM103)*(1+FUEL),4)),IF(M103="Large standard",IF(N103&gt;LS_MAX,"",ROUND(IF(N103&lt;=OVER3_FROM,INDEX(LS_FEES,SUMPRODUCT(--(LS_EDGES&lt;N103))+1,3+AM103),INDEX(OVER3_BASE,1,3+AM103)+OVER3_PER4*CEILING((N103-OVER3_FROM)/4,1))*(1+FUEL),4)),"")))</f>
        <v/>
      </c>
      <c r="Q103" s="20" t="str">
        <f aca="true">IF(OR(L103="",O103=""),"",ROUND(L103-IF(AND(TODAY()&gt;=PEAK_FROM,TODAY()&lt;=PEAK_TO),P103,O103),2))</f>
        <v/>
      </c>
      <c r="R103" s="16" t="str">
        <f aca="false">IF(N103="","",IF(M103="Small standard",IF(SUMPRODUCT(--(SS_EDGES&lt;N103))=0,"",INDEX(SS_EDGES,SUMPRODUCT(--(SS_EDGES&lt;N103)))),IF(M103="Large standard",IF(N103&gt;OVER3_FROM,OVER3_FROM+4*(CEILING((N103-OVER3_FROM)/4,1)-1),IF(SUMPRODUCT(--(LS_EDGES&lt;N103))=0,"",INDEX(LS_EDGES,SUMPRODUCT(--(LS_EDGES&lt;N103))))),"")))</f>
        <v/>
      </c>
      <c r="S103" s="22" t="str">
        <f aca="false">IF(R103="","",ROUND(N103-R103,3))</f>
        <v/>
      </c>
      <c r="T103" s="21" t="str">
        <f aca="false">IF(OR(R103="",O103="",AO103=""),"",IF(S103&gt;MAX_SHAVE,"",IF(ROUND(O103-AO103,4)&lt;MIN_UNIT,"",ROUND(O103-AO103,4))))</f>
        <v/>
      </c>
      <c r="U103" s="21" t="str">
        <f aca="false">IF(OR(AQ103="",O103=""),"",IF(ROUND(ROUND(O103-AQ103,4)-AS103,4)&lt;=MIN_UNIT,"",ROUND(ROUND(O103-AQ103,4)-AS103,4)))</f>
        <v/>
      </c>
      <c r="V103" s="21" t="str">
        <f aca="false">IF(OR(AV103="",O103=""),"",IF(AND(AT103=1,AU103&lt;=MAX_ENV),IF(ROUND(O103-AV103,4)&lt;MIN_UNIT,"",ROUND(O103-AV103,4)),""))</f>
        <v/>
      </c>
      <c r="W103" s="21" t="str">
        <f aca="false">IF(OR(AX103="",O103=""),"",IF(AL103&gt;=AH103*MIN_DIM_RATIO,IF(ROUND(O103-AX103,4)&lt;MIN_UNIT,"",ROUND(O103-AX103,4)),""))</f>
        <v/>
      </c>
      <c r="X103" s="21" t="str">
        <f aca="false">IF(OR(R103="",P103="",AP103=""),"",IF(S103&gt;MAX_SHAVE,"",IF(ROUND(P103-AP103,4)&lt;MIN_UNIT,"",ROUND(P103-AP103,4))))</f>
        <v/>
      </c>
      <c r="Y103" s="21" t="str">
        <f aca="false">IF(OR(AR103="",P103=""),"",IF(ROUND(ROUND(P103-AR103,4)-AS103,4)&lt;=MIN_UNIT,"",ROUND(ROUND(P103-AR103,4)-AS103,4)))</f>
        <v/>
      </c>
      <c r="Z103" s="21" t="str">
        <f aca="false">IF(OR(AW103="",P103=""),"",IF(AND(AT103=1,AU103&lt;=MAX_ENV),IF(ROUND(P103-AW103,4)&lt;MIN_UNIT,"",ROUND(P103-AW103,4)),""))</f>
        <v/>
      </c>
      <c r="AA103" s="21" t="str">
        <f aca="false">IF(OR(AY103="",P103=""),"",IF(AL103&gt;=AH103*MIN_DIM_RATIO,IF(ROUND(P103-AY103,4)&lt;MIN_UNIT,"",ROUND(P103-AY103,4)),""))</f>
        <v/>
      </c>
      <c r="AB103" s="2" t="str">
        <f aca="false">IF(COUNT(T103:W103)=0,"",CHOOSE(MATCH(MAX(T103:W103),T103:W103,0),"Weight","Price","Size tier","Box"))</f>
        <v/>
      </c>
      <c r="AC103" s="24" t="str">
        <f aca="false">IF(K103&lt;&gt;"",K103,AZ103)</f>
        <v/>
      </c>
      <c r="AD103" s="25" t="str">
        <f aca="false">IF(OR(AB103="",AC103=""),"",ROUND(AC103*IF(K103&lt;&gt;"",1,U_LOW)*((12-PEAK_MONTHS)*MAX(T103:W103)+PEAK_MONTHS*N(INDEX(X103:AA103,MATCH(MAX(T103:W103),T103:W103,0)))),0))</f>
        <v/>
      </c>
      <c r="AE103" s="25" t="str">
        <f aca="false">IF(OR(AB103="",AC103=""),"",ROUND(AC103*IF(K103&lt;&gt;"",1,U_HIGH)*((12-PEAK_MONTHS)*MAX(T103:W103)+PEAK_MONTHS*N(INDEX(X103:AA103,MATCH(MAX(T103:W103),T103:W103,0)))),0))</f>
        <v/>
      </c>
      <c r="AF103" s="18" t="str">
        <f aca="false">IF(AD103="","",RANK(AD103,$AD$7:$AD$506))</f>
        <v/>
      </c>
      <c r="AH103" s="16" t="str">
        <f aca="false">IF(E103&lt;&gt;"",E103,IF(F103&lt;&gt;"",ROUND(F103*16,3),""))</f>
        <v/>
      </c>
      <c r="AI103" s="16" t="str">
        <f aca="false">IF(COUNT(G103:I103)&lt;3,"",ROUND(LARGE(G103:I103,1),2))</f>
        <v/>
      </c>
      <c r="AJ103" s="16" t="str">
        <f aca="false">IF(COUNT(G103:I103)&lt;3,"",ROUND(LARGE(G103:I103,2),2))</f>
        <v/>
      </c>
      <c r="AK103" s="16" t="str">
        <f aca="false">IF(COUNT(G103:I103)&lt;3,"",ROUND(SMALL(G103:I103,1),2))</f>
        <v/>
      </c>
      <c r="AL103" s="16" t="str">
        <f aca="false">IF(AI103="","",IF(AI103*AJ103*AK103&lt;DIM_MIN_CUIN,"",ROUND(AI103*AJ103*AK103/DIM_DIV*16,2)))</f>
        <v/>
      </c>
      <c r="AM103" s="18" t="str">
        <f aca="false">IF(C103="","",IF(C103&lt;BAND_LO,1,IF(C103&lt;=BAND_HI,2,3)))</f>
        <v/>
      </c>
      <c r="AN103" s="19" t="str">
        <f aca="false">IF(C103="","",IFERROR(INDEX(CAT_REF,MATCH(D103,CATS,0)),REF_DEFAULT))</f>
        <v/>
      </c>
      <c r="AO103" s="21" t="str">
        <f aca="false">IF(OR(R103="",AM103="",M103=""),"",IF(M103="Small standard",IF(R103&gt;SS_MAX,"",ROUND(INDEX(SS_FEES,SUMPRODUCT(--(SS_EDGES&lt;R103))+1,0+AM103)*(1+FUEL),4)),IF(M103="Large standard",IF(R103&gt;LS_MAX,"",ROUND(IF(R103&lt;=OVER3_FROM,INDEX(LS_FEES,SUMPRODUCT(--(LS_EDGES&lt;R103))+1,0+AM103),INDEX(OVER3_BASE,1,0+AM103)+OVER3_PER4*CEILING((R103-OVER3_FROM)/4,1))*(1+FUEL),4)),"")))</f>
        <v/>
      </c>
      <c r="AP103" s="21" t="str">
        <f aca="false">IF(OR(R103="",AM103="",M103=""),"",IF(M103="Small standard",IF(R103&gt;SS_MAX,"",ROUND(INDEX(SS_FEES,SUMPRODUCT(--(SS_EDGES&lt;R103))+1,3+AM103)*(1+FUEL),4)),IF(M103="Large standard",IF(R103&gt;LS_MAX,"",ROUND(IF(R103&lt;=OVER3_FROM,INDEX(LS_FEES,SUMPRODUCT(--(LS_EDGES&lt;R103))+1,3+AM103),INDEX(OVER3_BASE,1,3+AM103)+OVER3_PER4*CEILING((R103-OVER3_FROM)/4,1))*(1+FUEL),4)),"")))</f>
        <v/>
      </c>
      <c r="AQ103" s="21" t="str">
        <f aca="false">IF(OR(AM103="",AM103=1),"",IF(OR(N103="",(AM103-1)="",M103=""),"",IF(M103="Small standard",IF(N103&gt;SS_MAX,"",ROUND(INDEX(SS_FEES,SUMPRODUCT(--(SS_EDGES&lt;N103))+1,0+(AM103-1))*(1+FUEL),4)),IF(M103="Large standard",IF(N103&gt;LS_MAX,"",ROUND(IF(N103&lt;=OVER3_FROM,INDEX(LS_FEES,SUMPRODUCT(--(LS_EDGES&lt;N103))+1,0+(AM103-1)),INDEX(OVER3_BASE,1,0+(AM103-1))+OVER3_PER4*CEILING((N103-OVER3_FROM)/4,1))*(1+FUEL),4)),""))))</f>
        <v/>
      </c>
      <c r="AR103" s="21" t="str">
        <f aca="false">IF(OR(AM103="",AM103=1),"",IF(OR(N103="",(AM103-1)="",M103=""),"",IF(M103="Small standard",IF(N103&gt;SS_MAX,"",ROUND(INDEX(SS_FEES,SUMPRODUCT(--(SS_EDGES&lt;N103))+1,3+(AM103-1))*(1+FUEL),4)),IF(M103="Large standard",IF(N103&gt;LS_MAX,"",ROUND(IF(N103&lt;=OVER3_FROM,INDEX(LS_FEES,SUMPRODUCT(--(LS_EDGES&lt;N103))+1,3+(AM103-1)),INDEX(OVER3_BASE,1,3+(AM103-1))+OVER3_PER4*CEILING((N103-OVER3_FROM)/4,1))*(1+FUEL),4)),""))))</f>
        <v/>
      </c>
      <c r="AS103" s="21" t="str">
        <f aca="false">IF(OR(AM103="",AM103=1),"",(C103-(IF(AM103=2,BAND_LO,BAND_HI)-0.01))*(1-AN103))</f>
        <v/>
      </c>
      <c r="AT103" s="18" t="str">
        <f aca="false">IF(AI103="","",(AI103&gt;SS_L)+(AJ103&gt;SS_M)+(AK103&gt;SS_S))</f>
        <v/>
      </c>
      <c r="AU103" s="23" t="str">
        <f aca="false">IF(OR(AT103="",AT103&lt;&gt;1),"",MAX(AI103/SS_L,AJ103/SS_M,AK103/SS_S))</f>
        <v/>
      </c>
      <c r="AV103" s="21" t="str">
        <f aca="false">IF(OR(M103&lt;&gt;"Large standard",N103="",N103&gt;SS_MAX),"",IF(OR(N103="",AM103="","Small standard"=""),"",IF("Small standard"="Small standard",IF(N103&gt;SS_MAX,"",ROUND(INDEX(SS_FEES,SUMPRODUCT(--(SS_EDGES&lt;N103))+1,0+AM103)*(1+FUEL),4)),IF("Small standard"="Large standard",IF(N103&gt;LS_MAX,"",ROUND(IF(N103&lt;=OVER3_FROM,INDEX(LS_FEES,SUMPRODUCT(--(LS_EDGES&lt;N103))+1,0+AM103),INDEX(OVER3_BASE,1,0+AM103)+OVER3_PER4*CEILING((N103-OVER3_FROM)/4,1))*(1+FUEL),4)),""))))</f>
        <v/>
      </c>
      <c r="AW103" s="21" t="str">
        <f aca="false">IF(OR(M103&lt;&gt;"Large standard",N103="",N103&gt;SS_MAX),"",IF(OR(N103="",AM103="","Small standard"=""),"",IF("Small standard"="Small standard",IF(N103&gt;SS_MAX,"",ROUND(INDEX(SS_FEES,SUMPRODUCT(--(SS_EDGES&lt;N103))+1,3+AM103)*(1+FUEL),4)),IF("Small standard"="Large standard",IF(N103&gt;LS_MAX,"",ROUND(IF(N103&lt;=OVER3_FROM,INDEX(LS_FEES,SUMPRODUCT(--(LS_EDGES&lt;N103))+1,3+AM103),INDEX(OVER3_BASE,1,3+AM103)+OVER3_PER4*CEILING((N103-OVER3_FROM)/4,1))*(1+FUEL),4)),""))))</f>
        <v/>
      </c>
      <c r="AX103" s="21" t="str">
        <f aca="false">IF(OR(AL103="",AH103=""),"",IF(OR(AH103="",AM103="",M103=""),"",IF(M103="Small standard",IF(AH103&gt;SS_MAX,"",ROUND(INDEX(SS_FEES,SUMPRODUCT(--(SS_EDGES&lt;AH103))+1,0+AM103)*(1+FUEL),4)),IF(M103="Large standard",IF(AH103&gt;LS_MAX,"",ROUND(IF(AH103&lt;=OVER3_FROM,INDEX(LS_FEES,SUMPRODUCT(--(LS_EDGES&lt;AH103))+1,0+AM103),INDEX(OVER3_BASE,1,0+AM103)+OVER3_PER4*CEILING((AH103-OVER3_FROM)/4,1))*(1+FUEL),4)),""))))</f>
        <v/>
      </c>
      <c r="AY103" s="21" t="str">
        <f aca="false">IF(OR(AL103="",AH103=""),"",IF(OR(AH103="",AM103="",M103=""),"",IF(M103="Small standard",IF(AH103&gt;SS_MAX,"",ROUND(INDEX(SS_FEES,SUMPRODUCT(--(SS_EDGES&lt;AH103))+1,3+AM103)*(1+FUEL),4)),IF(M103="Large standard",IF(AH103&gt;LS_MAX,"",ROUND(IF(AH103&lt;=OVER3_FROM,INDEX(LS_FEES,SUMPRODUCT(--(LS_EDGES&lt;AH103))+1,3+AM103),INDEX(OVER3_BASE,1,3+AM103)+OVER3_PER4*CEILING((AH103-OVER3_FROM)/4,1))*(1+FUEL),4)),""))))</f>
        <v/>
      </c>
      <c r="AZ103" s="24" t="str">
        <f aca="false">IF(OR(J103="",J103&lt;1),"",ROUND(IFERROR(INDEX(CAT_SCALE,MATCH(D103,CATS,0)),UC_DEFAULT)*IF(J103&gt;=UC_KNEE,10^(UC_A-UC_B*LOG10(J103)),10^(UC_A-UC_B*LOG10(UC_KNEE))*(UC_KNEE/J103)^UC_HEXP),1))</f>
        <v/>
      </c>
    </row>
    <row r="104" customFormat="false" ht="15" hidden="false" customHeight="false" outlineLevel="0" collapsed="false">
      <c r="A104" s="10"/>
      <c r="B104" s="10"/>
      <c r="C104" s="12"/>
      <c r="D104" s="10"/>
      <c r="E104" s="10"/>
      <c r="F104" s="10"/>
      <c r="G104" s="10"/>
      <c r="H104" s="10"/>
      <c r="I104" s="10"/>
      <c r="J104" s="10"/>
      <c r="K104" s="10"/>
      <c r="L104" s="12"/>
      <c r="M104" s="2" t="str">
        <f aca="false">IF(OR(N104="",AI104=""),"",IF(AND(N104&lt;=SS_MAX,AI104&lt;=SS_L,AJ104&lt;=SS_M,AK104&lt;=SS_S),"Small standard",IF(AND(N104&lt;=LS_MAX,AI104&lt;=LS_L,AJ104&lt;=LS_M,AK104&lt;=LS_S),"Large standard","Oversize")))</f>
        <v/>
      </c>
      <c r="N104" s="16" t="str">
        <f aca="false">IF(AH104="","",IF(AL104="",AH104,MAX(AH104,AL104)))</f>
        <v/>
      </c>
      <c r="O104" s="21" t="str">
        <f aca="false">IF(OR(N104="",AM104="",M104=""),"",IF(M104="Small standard",IF(N104&gt;SS_MAX,"",ROUND(INDEX(SS_FEES,SUMPRODUCT(--(SS_EDGES&lt;N104))+1,0+AM104)*(1+FUEL),4)),IF(M104="Large standard",IF(N104&gt;LS_MAX,"",ROUND(IF(N104&lt;=OVER3_FROM,INDEX(LS_FEES,SUMPRODUCT(--(LS_EDGES&lt;N104))+1,0+AM104),INDEX(OVER3_BASE,1,0+AM104)+OVER3_PER4*CEILING((N104-OVER3_FROM)/4,1))*(1+FUEL),4)),"")))</f>
        <v/>
      </c>
      <c r="P104" s="21" t="str">
        <f aca="false">IF(OR(N104="",AM104="",M104=""),"",IF(M104="Small standard",IF(N104&gt;SS_MAX,"",ROUND(INDEX(SS_FEES,SUMPRODUCT(--(SS_EDGES&lt;N104))+1,3+AM104)*(1+FUEL),4)),IF(M104="Large standard",IF(N104&gt;LS_MAX,"",ROUND(IF(N104&lt;=OVER3_FROM,INDEX(LS_FEES,SUMPRODUCT(--(LS_EDGES&lt;N104))+1,3+AM104),INDEX(OVER3_BASE,1,3+AM104)+OVER3_PER4*CEILING((N104-OVER3_FROM)/4,1))*(1+FUEL),4)),"")))</f>
        <v/>
      </c>
      <c r="Q104" s="20" t="str">
        <f aca="true">IF(OR(L104="",O104=""),"",ROUND(L104-IF(AND(TODAY()&gt;=PEAK_FROM,TODAY()&lt;=PEAK_TO),P104,O104),2))</f>
        <v/>
      </c>
      <c r="R104" s="16" t="str">
        <f aca="false">IF(N104="","",IF(M104="Small standard",IF(SUMPRODUCT(--(SS_EDGES&lt;N104))=0,"",INDEX(SS_EDGES,SUMPRODUCT(--(SS_EDGES&lt;N104)))),IF(M104="Large standard",IF(N104&gt;OVER3_FROM,OVER3_FROM+4*(CEILING((N104-OVER3_FROM)/4,1)-1),IF(SUMPRODUCT(--(LS_EDGES&lt;N104))=0,"",INDEX(LS_EDGES,SUMPRODUCT(--(LS_EDGES&lt;N104))))),"")))</f>
        <v/>
      </c>
      <c r="S104" s="22" t="str">
        <f aca="false">IF(R104="","",ROUND(N104-R104,3))</f>
        <v/>
      </c>
      <c r="T104" s="21" t="str">
        <f aca="false">IF(OR(R104="",O104="",AO104=""),"",IF(S104&gt;MAX_SHAVE,"",IF(ROUND(O104-AO104,4)&lt;MIN_UNIT,"",ROUND(O104-AO104,4))))</f>
        <v/>
      </c>
      <c r="U104" s="21" t="str">
        <f aca="false">IF(OR(AQ104="",O104=""),"",IF(ROUND(ROUND(O104-AQ104,4)-AS104,4)&lt;=MIN_UNIT,"",ROUND(ROUND(O104-AQ104,4)-AS104,4)))</f>
        <v/>
      </c>
      <c r="V104" s="21" t="str">
        <f aca="false">IF(OR(AV104="",O104=""),"",IF(AND(AT104=1,AU104&lt;=MAX_ENV),IF(ROUND(O104-AV104,4)&lt;MIN_UNIT,"",ROUND(O104-AV104,4)),""))</f>
        <v/>
      </c>
      <c r="W104" s="21" t="str">
        <f aca="false">IF(OR(AX104="",O104=""),"",IF(AL104&gt;=AH104*MIN_DIM_RATIO,IF(ROUND(O104-AX104,4)&lt;MIN_UNIT,"",ROUND(O104-AX104,4)),""))</f>
        <v/>
      </c>
      <c r="X104" s="21" t="str">
        <f aca="false">IF(OR(R104="",P104="",AP104=""),"",IF(S104&gt;MAX_SHAVE,"",IF(ROUND(P104-AP104,4)&lt;MIN_UNIT,"",ROUND(P104-AP104,4))))</f>
        <v/>
      </c>
      <c r="Y104" s="21" t="str">
        <f aca="false">IF(OR(AR104="",P104=""),"",IF(ROUND(ROUND(P104-AR104,4)-AS104,4)&lt;=MIN_UNIT,"",ROUND(ROUND(P104-AR104,4)-AS104,4)))</f>
        <v/>
      </c>
      <c r="Z104" s="21" t="str">
        <f aca="false">IF(OR(AW104="",P104=""),"",IF(AND(AT104=1,AU104&lt;=MAX_ENV),IF(ROUND(P104-AW104,4)&lt;MIN_UNIT,"",ROUND(P104-AW104,4)),""))</f>
        <v/>
      </c>
      <c r="AA104" s="21" t="str">
        <f aca="false">IF(OR(AY104="",P104=""),"",IF(AL104&gt;=AH104*MIN_DIM_RATIO,IF(ROUND(P104-AY104,4)&lt;MIN_UNIT,"",ROUND(P104-AY104,4)),""))</f>
        <v/>
      </c>
      <c r="AB104" s="2" t="str">
        <f aca="false">IF(COUNT(T104:W104)=0,"",CHOOSE(MATCH(MAX(T104:W104),T104:W104,0),"Weight","Price","Size tier","Box"))</f>
        <v/>
      </c>
      <c r="AC104" s="24" t="str">
        <f aca="false">IF(K104&lt;&gt;"",K104,AZ104)</f>
        <v/>
      </c>
      <c r="AD104" s="25" t="str">
        <f aca="false">IF(OR(AB104="",AC104=""),"",ROUND(AC104*IF(K104&lt;&gt;"",1,U_LOW)*((12-PEAK_MONTHS)*MAX(T104:W104)+PEAK_MONTHS*N(INDEX(X104:AA104,MATCH(MAX(T104:W104),T104:W104,0)))),0))</f>
        <v/>
      </c>
      <c r="AE104" s="25" t="str">
        <f aca="false">IF(OR(AB104="",AC104=""),"",ROUND(AC104*IF(K104&lt;&gt;"",1,U_HIGH)*((12-PEAK_MONTHS)*MAX(T104:W104)+PEAK_MONTHS*N(INDEX(X104:AA104,MATCH(MAX(T104:W104),T104:W104,0)))),0))</f>
        <v/>
      </c>
      <c r="AF104" s="18" t="str">
        <f aca="false">IF(AD104="","",RANK(AD104,$AD$7:$AD$506))</f>
        <v/>
      </c>
      <c r="AH104" s="16" t="str">
        <f aca="false">IF(E104&lt;&gt;"",E104,IF(F104&lt;&gt;"",ROUND(F104*16,3),""))</f>
        <v/>
      </c>
      <c r="AI104" s="16" t="str">
        <f aca="false">IF(COUNT(G104:I104)&lt;3,"",ROUND(LARGE(G104:I104,1),2))</f>
        <v/>
      </c>
      <c r="AJ104" s="16" t="str">
        <f aca="false">IF(COUNT(G104:I104)&lt;3,"",ROUND(LARGE(G104:I104,2),2))</f>
        <v/>
      </c>
      <c r="AK104" s="16" t="str">
        <f aca="false">IF(COUNT(G104:I104)&lt;3,"",ROUND(SMALL(G104:I104,1),2))</f>
        <v/>
      </c>
      <c r="AL104" s="16" t="str">
        <f aca="false">IF(AI104="","",IF(AI104*AJ104*AK104&lt;DIM_MIN_CUIN,"",ROUND(AI104*AJ104*AK104/DIM_DIV*16,2)))</f>
        <v/>
      </c>
      <c r="AM104" s="18" t="str">
        <f aca="false">IF(C104="","",IF(C104&lt;BAND_LO,1,IF(C104&lt;=BAND_HI,2,3)))</f>
        <v/>
      </c>
      <c r="AN104" s="19" t="str">
        <f aca="false">IF(C104="","",IFERROR(INDEX(CAT_REF,MATCH(D104,CATS,0)),REF_DEFAULT))</f>
        <v/>
      </c>
      <c r="AO104" s="21" t="str">
        <f aca="false">IF(OR(R104="",AM104="",M104=""),"",IF(M104="Small standard",IF(R104&gt;SS_MAX,"",ROUND(INDEX(SS_FEES,SUMPRODUCT(--(SS_EDGES&lt;R104))+1,0+AM104)*(1+FUEL),4)),IF(M104="Large standard",IF(R104&gt;LS_MAX,"",ROUND(IF(R104&lt;=OVER3_FROM,INDEX(LS_FEES,SUMPRODUCT(--(LS_EDGES&lt;R104))+1,0+AM104),INDEX(OVER3_BASE,1,0+AM104)+OVER3_PER4*CEILING((R104-OVER3_FROM)/4,1))*(1+FUEL),4)),"")))</f>
        <v/>
      </c>
      <c r="AP104" s="21" t="str">
        <f aca="false">IF(OR(R104="",AM104="",M104=""),"",IF(M104="Small standard",IF(R104&gt;SS_MAX,"",ROUND(INDEX(SS_FEES,SUMPRODUCT(--(SS_EDGES&lt;R104))+1,3+AM104)*(1+FUEL),4)),IF(M104="Large standard",IF(R104&gt;LS_MAX,"",ROUND(IF(R104&lt;=OVER3_FROM,INDEX(LS_FEES,SUMPRODUCT(--(LS_EDGES&lt;R104))+1,3+AM104),INDEX(OVER3_BASE,1,3+AM104)+OVER3_PER4*CEILING((R104-OVER3_FROM)/4,1))*(1+FUEL),4)),"")))</f>
        <v/>
      </c>
      <c r="AQ104" s="21" t="str">
        <f aca="false">IF(OR(AM104="",AM104=1),"",IF(OR(N104="",(AM104-1)="",M104=""),"",IF(M104="Small standard",IF(N104&gt;SS_MAX,"",ROUND(INDEX(SS_FEES,SUMPRODUCT(--(SS_EDGES&lt;N104))+1,0+(AM104-1))*(1+FUEL),4)),IF(M104="Large standard",IF(N104&gt;LS_MAX,"",ROUND(IF(N104&lt;=OVER3_FROM,INDEX(LS_FEES,SUMPRODUCT(--(LS_EDGES&lt;N104))+1,0+(AM104-1)),INDEX(OVER3_BASE,1,0+(AM104-1))+OVER3_PER4*CEILING((N104-OVER3_FROM)/4,1))*(1+FUEL),4)),""))))</f>
        <v/>
      </c>
      <c r="AR104" s="21" t="str">
        <f aca="false">IF(OR(AM104="",AM104=1),"",IF(OR(N104="",(AM104-1)="",M104=""),"",IF(M104="Small standard",IF(N104&gt;SS_MAX,"",ROUND(INDEX(SS_FEES,SUMPRODUCT(--(SS_EDGES&lt;N104))+1,3+(AM104-1))*(1+FUEL),4)),IF(M104="Large standard",IF(N104&gt;LS_MAX,"",ROUND(IF(N104&lt;=OVER3_FROM,INDEX(LS_FEES,SUMPRODUCT(--(LS_EDGES&lt;N104))+1,3+(AM104-1)),INDEX(OVER3_BASE,1,3+(AM104-1))+OVER3_PER4*CEILING((N104-OVER3_FROM)/4,1))*(1+FUEL),4)),""))))</f>
        <v/>
      </c>
      <c r="AS104" s="21" t="str">
        <f aca="false">IF(OR(AM104="",AM104=1),"",(C104-(IF(AM104=2,BAND_LO,BAND_HI)-0.01))*(1-AN104))</f>
        <v/>
      </c>
      <c r="AT104" s="18" t="str">
        <f aca="false">IF(AI104="","",(AI104&gt;SS_L)+(AJ104&gt;SS_M)+(AK104&gt;SS_S))</f>
        <v/>
      </c>
      <c r="AU104" s="23" t="str">
        <f aca="false">IF(OR(AT104="",AT104&lt;&gt;1),"",MAX(AI104/SS_L,AJ104/SS_M,AK104/SS_S))</f>
        <v/>
      </c>
      <c r="AV104" s="21" t="str">
        <f aca="false">IF(OR(M104&lt;&gt;"Large standard",N104="",N104&gt;SS_MAX),"",IF(OR(N104="",AM104="","Small standard"=""),"",IF("Small standard"="Small standard",IF(N104&gt;SS_MAX,"",ROUND(INDEX(SS_FEES,SUMPRODUCT(--(SS_EDGES&lt;N104))+1,0+AM104)*(1+FUEL),4)),IF("Small standard"="Large standard",IF(N104&gt;LS_MAX,"",ROUND(IF(N104&lt;=OVER3_FROM,INDEX(LS_FEES,SUMPRODUCT(--(LS_EDGES&lt;N104))+1,0+AM104),INDEX(OVER3_BASE,1,0+AM104)+OVER3_PER4*CEILING((N104-OVER3_FROM)/4,1))*(1+FUEL),4)),""))))</f>
        <v/>
      </c>
      <c r="AW104" s="21" t="str">
        <f aca="false">IF(OR(M104&lt;&gt;"Large standard",N104="",N104&gt;SS_MAX),"",IF(OR(N104="",AM104="","Small standard"=""),"",IF("Small standard"="Small standard",IF(N104&gt;SS_MAX,"",ROUND(INDEX(SS_FEES,SUMPRODUCT(--(SS_EDGES&lt;N104))+1,3+AM104)*(1+FUEL),4)),IF("Small standard"="Large standard",IF(N104&gt;LS_MAX,"",ROUND(IF(N104&lt;=OVER3_FROM,INDEX(LS_FEES,SUMPRODUCT(--(LS_EDGES&lt;N104))+1,3+AM104),INDEX(OVER3_BASE,1,3+AM104)+OVER3_PER4*CEILING((N104-OVER3_FROM)/4,1))*(1+FUEL),4)),""))))</f>
        <v/>
      </c>
      <c r="AX104" s="21" t="str">
        <f aca="false">IF(OR(AL104="",AH104=""),"",IF(OR(AH104="",AM104="",M104=""),"",IF(M104="Small standard",IF(AH104&gt;SS_MAX,"",ROUND(INDEX(SS_FEES,SUMPRODUCT(--(SS_EDGES&lt;AH104))+1,0+AM104)*(1+FUEL),4)),IF(M104="Large standard",IF(AH104&gt;LS_MAX,"",ROUND(IF(AH104&lt;=OVER3_FROM,INDEX(LS_FEES,SUMPRODUCT(--(LS_EDGES&lt;AH104))+1,0+AM104),INDEX(OVER3_BASE,1,0+AM104)+OVER3_PER4*CEILING((AH104-OVER3_FROM)/4,1))*(1+FUEL),4)),""))))</f>
        <v/>
      </c>
      <c r="AY104" s="21" t="str">
        <f aca="false">IF(OR(AL104="",AH104=""),"",IF(OR(AH104="",AM104="",M104=""),"",IF(M104="Small standard",IF(AH104&gt;SS_MAX,"",ROUND(INDEX(SS_FEES,SUMPRODUCT(--(SS_EDGES&lt;AH104))+1,3+AM104)*(1+FUEL),4)),IF(M104="Large standard",IF(AH104&gt;LS_MAX,"",ROUND(IF(AH104&lt;=OVER3_FROM,INDEX(LS_FEES,SUMPRODUCT(--(LS_EDGES&lt;AH104))+1,3+AM104),INDEX(OVER3_BASE,1,3+AM104)+OVER3_PER4*CEILING((AH104-OVER3_FROM)/4,1))*(1+FUEL),4)),""))))</f>
        <v/>
      </c>
      <c r="AZ104" s="24" t="str">
        <f aca="false">IF(OR(J104="",J104&lt;1),"",ROUND(IFERROR(INDEX(CAT_SCALE,MATCH(D104,CATS,0)),UC_DEFAULT)*IF(J104&gt;=UC_KNEE,10^(UC_A-UC_B*LOG10(J104)),10^(UC_A-UC_B*LOG10(UC_KNEE))*(UC_KNEE/J104)^UC_HEXP),1))</f>
        <v/>
      </c>
    </row>
    <row r="105" customFormat="false" ht="15" hidden="false" customHeight="false" outlineLevel="0" collapsed="false">
      <c r="A105" s="10"/>
      <c r="B105" s="10"/>
      <c r="C105" s="12"/>
      <c r="D105" s="10"/>
      <c r="E105" s="10"/>
      <c r="F105" s="10"/>
      <c r="G105" s="10"/>
      <c r="H105" s="10"/>
      <c r="I105" s="10"/>
      <c r="J105" s="10"/>
      <c r="K105" s="10"/>
      <c r="L105" s="12"/>
      <c r="M105" s="2" t="str">
        <f aca="false">IF(OR(N105="",AI105=""),"",IF(AND(N105&lt;=SS_MAX,AI105&lt;=SS_L,AJ105&lt;=SS_M,AK105&lt;=SS_S),"Small standard",IF(AND(N105&lt;=LS_MAX,AI105&lt;=LS_L,AJ105&lt;=LS_M,AK105&lt;=LS_S),"Large standard","Oversize")))</f>
        <v/>
      </c>
      <c r="N105" s="16" t="str">
        <f aca="false">IF(AH105="","",IF(AL105="",AH105,MAX(AH105,AL105)))</f>
        <v/>
      </c>
      <c r="O105" s="21" t="str">
        <f aca="false">IF(OR(N105="",AM105="",M105=""),"",IF(M105="Small standard",IF(N105&gt;SS_MAX,"",ROUND(INDEX(SS_FEES,SUMPRODUCT(--(SS_EDGES&lt;N105))+1,0+AM105)*(1+FUEL),4)),IF(M105="Large standard",IF(N105&gt;LS_MAX,"",ROUND(IF(N105&lt;=OVER3_FROM,INDEX(LS_FEES,SUMPRODUCT(--(LS_EDGES&lt;N105))+1,0+AM105),INDEX(OVER3_BASE,1,0+AM105)+OVER3_PER4*CEILING((N105-OVER3_FROM)/4,1))*(1+FUEL),4)),"")))</f>
        <v/>
      </c>
      <c r="P105" s="21" t="str">
        <f aca="false">IF(OR(N105="",AM105="",M105=""),"",IF(M105="Small standard",IF(N105&gt;SS_MAX,"",ROUND(INDEX(SS_FEES,SUMPRODUCT(--(SS_EDGES&lt;N105))+1,3+AM105)*(1+FUEL),4)),IF(M105="Large standard",IF(N105&gt;LS_MAX,"",ROUND(IF(N105&lt;=OVER3_FROM,INDEX(LS_FEES,SUMPRODUCT(--(LS_EDGES&lt;N105))+1,3+AM105),INDEX(OVER3_BASE,1,3+AM105)+OVER3_PER4*CEILING((N105-OVER3_FROM)/4,1))*(1+FUEL),4)),"")))</f>
        <v/>
      </c>
      <c r="Q105" s="20" t="str">
        <f aca="true">IF(OR(L105="",O105=""),"",ROUND(L105-IF(AND(TODAY()&gt;=PEAK_FROM,TODAY()&lt;=PEAK_TO),P105,O105),2))</f>
        <v/>
      </c>
      <c r="R105" s="16" t="str">
        <f aca="false">IF(N105="","",IF(M105="Small standard",IF(SUMPRODUCT(--(SS_EDGES&lt;N105))=0,"",INDEX(SS_EDGES,SUMPRODUCT(--(SS_EDGES&lt;N105)))),IF(M105="Large standard",IF(N105&gt;OVER3_FROM,OVER3_FROM+4*(CEILING((N105-OVER3_FROM)/4,1)-1),IF(SUMPRODUCT(--(LS_EDGES&lt;N105))=0,"",INDEX(LS_EDGES,SUMPRODUCT(--(LS_EDGES&lt;N105))))),"")))</f>
        <v/>
      </c>
      <c r="S105" s="22" t="str">
        <f aca="false">IF(R105="","",ROUND(N105-R105,3))</f>
        <v/>
      </c>
      <c r="T105" s="21" t="str">
        <f aca="false">IF(OR(R105="",O105="",AO105=""),"",IF(S105&gt;MAX_SHAVE,"",IF(ROUND(O105-AO105,4)&lt;MIN_UNIT,"",ROUND(O105-AO105,4))))</f>
        <v/>
      </c>
      <c r="U105" s="21" t="str">
        <f aca="false">IF(OR(AQ105="",O105=""),"",IF(ROUND(ROUND(O105-AQ105,4)-AS105,4)&lt;=MIN_UNIT,"",ROUND(ROUND(O105-AQ105,4)-AS105,4)))</f>
        <v/>
      </c>
      <c r="V105" s="21" t="str">
        <f aca="false">IF(OR(AV105="",O105=""),"",IF(AND(AT105=1,AU105&lt;=MAX_ENV),IF(ROUND(O105-AV105,4)&lt;MIN_UNIT,"",ROUND(O105-AV105,4)),""))</f>
        <v/>
      </c>
      <c r="W105" s="21" t="str">
        <f aca="false">IF(OR(AX105="",O105=""),"",IF(AL105&gt;=AH105*MIN_DIM_RATIO,IF(ROUND(O105-AX105,4)&lt;MIN_UNIT,"",ROUND(O105-AX105,4)),""))</f>
        <v/>
      </c>
      <c r="X105" s="21" t="str">
        <f aca="false">IF(OR(R105="",P105="",AP105=""),"",IF(S105&gt;MAX_SHAVE,"",IF(ROUND(P105-AP105,4)&lt;MIN_UNIT,"",ROUND(P105-AP105,4))))</f>
        <v/>
      </c>
      <c r="Y105" s="21" t="str">
        <f aca="false">IF(OR(AR105="",P105=""),"",IF(ROUND(ROUND(P105-AR105,4)-AS105,4)&lt;=MIN_UNIT,"",ROUND(ROUND(P105-AR105,4)-AS105,4)))</f>
        <v/>
      </c>
      <c r="Z105" s="21" t="str">
        <f aca="false">IF(OR(AW105="",P105=""),"",IF(AND(AT105=1,AU105&lt;=MAX_ENV),IF(ROUND(P105-AW105,4)&lt;MIN_UNIT,"",ROUND(P105-AW105,4)),""))</f>
        <v/>
      </c>
      <c r="AA105" s="21" t="str">
        <f aca="false">IF(OR(AY105="",P105=""),"",IF(AL105&gt;=AH105*MIN_DIM_RATIO,IF(ROUND(P105-AY105,4)&lt;MIN_UNIT,"",ROUND(P105-AY105,4)),""))</f>
        <v/>
      </c>
      <c r="AB105" s="2" t="str">
        <f aca="false">IF(COUNT(T105:W105)=0,"",CHOOSE(MATCH(MAX(T105:W105),T105:W105,0),"Weight","Price","Size tier","Box"))</f>
        <v/>
      </c>
      <c r="AC105" s="24" t="str">
        <f aca="false">IF(K105&lt;&gt;"",K105,AZ105)</f>
        <v/>
      </c>
      <c r="AD105" s="25" t="str">
        <f aca="false">IF(OR(AB105="",AC105=""),"",ROUND(AC105*IF(K105&lt;&gt;"",1,U_LOW)*((12-PEAK_MONTHS)*MAX(T105:W105)+PEAK_MONTHS*N(INDEX(X105:AA105,MATCH(MAX(T105:W105),T105:W105,0)))),0))</f>
        <v/>
      </c>
      <c r="AE105" s="25" t="str">
        <f aca="false">IF(OR(AB105="",AC105=""),"",ROUND(AC105*IF(K105&lt;&gt;"",1,U_HIGH)*((12-PEAK_MONTHS)*MAX(T105:W105)+PEAK_MONTHS*N(INDEX(X105:AA105,MATCH(MAX(T105:W105),T105:W105,0)))),0))</f>
        <v/>
      </c>
      <c r="AF105" s="18" t="str">
        <f aca="false">IF(AD105="","",RANK(AD105,$AD$7:$AD$506))</f>
        <v/>
      </c>
      <c r="AH105" s="16" t="str">
        <f aca="false">IF(E105&lt;&gt;"",E105,IF(F105&lt;&gt;"",ROUND(F105*16,3),""))</f>
        <v/>
      </c>
      <c r="AI105" s="16" t="str">
        <f aca="false">IF(COUNT(G105:I105)&lt;3,"",ROUND(LARGE(G105:I105,1),2))</f>
        <v/>
      </c>
      <c r="AJ105" s="16" t="str">
        <f aca="false">IF(COUNT(G105:I105)&lt;3,"",ROUND(LARGE(G105:I105,2),2))</f>
        <v/>
      </c>
      <c r="AK105" s="16" t="str">
        <f aca="false">IF(COUNT(G105:I105)&lt;3,"",ROUND(SMALL(G105:I105,1),2))</f>
        <v/>
      </c>
      <c r="AL105" s="16" t="str">
        <f aca="false">IF(AI105="","",IF(AI105*AJ105*AK105&lt;DIM_MIN_CUIN,"",ROUND(AI105*AJ105*AK105/DIM_DIV*16,2)))</f>
        <v/>
      </c>
      <c r="AM105" s="18" t="str">
        <f aca="false">IF(C105="","",IF(C105&lt;BAND_LO,1,IF(C105&lt;=BAND_HI,2,3)))</f>
        <v/>
      </c>
      <c r="AN105" s="19" t="str">
        <f aca="false">IF(C105="","",IFERROR(INDEX(CAT_REF,MATCH(D105,CATS,0)),REF_DEFAULT))</f>
        <v/>
      </c>
      <c r="AO105" s="21" t="str">
        <f aca="false">IF(OR(R105="",AM105="",M105=""),"",IF(M105="Small standard",IF(R105&gt;SS_MAX,"",ROUND(INDEX(SS_FEES,SUMPRODUCT(--(SS_EDGES&lt;R105))+1,0+AM105)*(1+FUEL),4)),IF(M105="Large standard",IF(R105&gt;LS_MAX,"",ROUND(IF(R105&lt;=OVER3_FROM,INDEX(LS_FEES,SUMPRODUCT(--(LS_EDGES&lt;R105))+1,0+AM105),INDEX(OVER3_BASE,1,0+AM105)+OVER3_PER4*CEILING((R105-OVER3_FROM)/4,1))*(1+FUEL),4)),"")))</f>
        <v/>
      </c>
      <c r="AP105" s="21" t="str">
        <f aca="false">IF(OR(R105="",AM105="",M105=""),"",IF(M105="Small standard",IF(R105&gt;SS_MAX,"",ROUND(INDEX(SS_FEES,SUMPRODUCT(--(SS_EDGES&lt;R105))+1,3+AM105)*(1+FUEL),4)),IF(M105="Large standard",IF(R105&gt;LS_MAX,"",ROUND(IF(R105&lt;=OVER3_FROM,INDEX(LS_FEES,SUMPRODUCT(--(LS_EDGES&lt;R105))+1,3+AM105),INDEX(OVER3_BASE,1,3+AM105)+OVER3_PER4*CEILING((R105-OVER3_FROM)/4,1))*(1+FUEL),4)),"")))</f>
        <v/>
      </c>
      <c r="AQ105" s="21" t="str">
        <f aca="false">IF(OR(AM105="",AM105=1),"",IF(OR(N105="",(AM105-1)="",M105=""),"",IF(M105="Small standard",IF(N105&gt;SS_MAX,"",ROUND(INDEX(SS_FEES,SUMPRODUCT(--(SS_EDGES&lt;N105))+1,0+(AM105-1))*(1+FUEL),4)),IF(M105="Large standard",IF(N105&gt;LS_MAX,"",ROUND(IF(N105&lt;=OVER3_FROM,INDEX(LS_FEES,SUMPRODUCT(--(LS_EDGES&lt;N105))+1,0+(AM105-1)),INDEX(OVER3_BASE,1,0+(AM105-1))+OVER3_PER4*CEILING((N105-OVER3_FROM)/4,1))*(1+FUEL),4)),""))))</f>
        <v/>
      </c>
      <c r="AR105" s="21" t="str">
        <f aca="false">IF(OR(AM105="",AM105=1),"",IF(OR(N105="",(AM105-1)="",M105=""),"",IF(M105="Small standard",IF(N105&gt;SS_MAX,"",ROUND(INDEX(SS_FEES,SUMPRODUCT(--(SS_EDGES&lt;N105))+1,3+(AM105-1))*(1+FUEL),4)),IF(M105="Large standard",IF(N105&gt;LS_MAX,"",ROUND(IF(N105&lt;=OVER3_FROM,INDEX(LS_FEES,SUMPRODUCT(--(LS_EDGES&lt;N105))+1,3+(AM105-1)),INDEX(OVER3_BASE,1,3+(AM105-1))+OVER3_PER4*CEILING((N105-OVER3_FROM)/4,1))*(1+FUEL),4)),""))))</f>
        <v/>
      </c>
      <c r="AS105" s="21" t="str">
        <f aca="false">IF(OR(AM105="",AM105=1),"",(C105-(IF(AM105=2,BAND_LO,BAND_HI)-0.01))*(1-AN105))</f>
        <v/>
      </c>
      <c r="AT105" s="18" t="str">
        <f aca="false">IF(AI105="","",(AI105&gt;SS_L)+(AJ105&gt;SS_M)+(AK105&gt;SS_S))</f>
        <v/>
      </c>
      <c r="AU105" s="23" t="str">
        <f aca="false">IF(OR(AT105="",AT105&lt;&gt;1),"",MAX(AI105/SS_L,AJ105/SS_M,AK105/SS_S))</f>
        <v/>
      </c>
      <c r="AV105" s="21" t="str">
        <f aca="false">IF(OR(M105&lt;&gt;"Large standard",N105="",N105&gt;SS_MAX),"",IF(OR(N105="",AM105="","Small standard"=""),"",IF("Small standard"="Small standard",IF(N105&gt;SS_MAX,"",ROUND(INDEX(SS_FEES,SUMPRODUCT(--(SS_EDGES&lt;N105))+1,0+AM105)*(1+FUEL),4)),IF("Small standard"="Large standard",IF(N105&gt;LS_MAX,"",ROUND(IF(N105&lt;=OVER3_FROM,INDEX(LS_FEES,SUMPRODUCT(--(LS_EDGES&lt;N105))+1,0+AM105),INDEX(OVER3_BASE,1,0+AM105)+OVER3_PER4*CEILING((N105-OVER3_FROM)/4,1))*(1+FUEL),4)),""))))</f>
        <v/>
      </c>
      <c r="AW105" s="21" t="str">
        <f aca="false">IF(OR(M105&lt;&gt;"Large standard",N105="",N105&gt;SS_MAX),"",IF(OR(N105="",AM105="","Small standard"=""),"",IF("Small standard"="Small standard",IF(N105&gt;SS_MAX,"",ROUND(INDEX(SS_FEES,SUMPRODUCT(--(SS_EDGES&lt;N105))+1,3+AM105)*(1+FUEL),4)),IF("Small standard"="Large standard",IF(N105&gt;LS_MAX,"",ROUND(IF(N105&lt;=OVER3_FROM,INDEX(LS_FEES,SUMPRODUCT(--(LS_EDGES&lt;N105))+1,3+AM105),INDEX(OVER3_BASE,1,3+AM105)+OVER3_PER4*CEILING((N105-OVER3_FROM)/4,1))*(1+FUEL),4)),""))))</f>
        <v/>
      </c>
      <c r="AX105" s="21" t="str">
        <f aca="false">IF(OR(AL105="",AH105=""),"",IF(OR(AH105="",AM105="",M105=""),"",IF(M105="Small standard",IF(AH105&gt;SS_MAX,"",ROUND(INDEX(SS_FEES,SUMPRODUCT(--(SS_EDGES&lt;AH105))+1,0+AM105)*(1+FUEL),4)),IF(M105="Large standard",IF(AH105&gt;LS_MAX,"",ROUND(IF(AH105&lt;=OVER3_FROM,INDEX(LS_FEES,SUMPRODUCT(--(LS_EDGES&lt;AH105))+1,0+AM105),INDEX(OVER3_BASE,1,0+AM105)+OVER3_PER4*CEILING((AH105-OVER3_FROM)/4,1))*(1+FUEL),4)),""))))</f>
        <v/>
      </c>
      <c r="AY105" s="21" t="str">
        <f aca="false">IF(OR(AL105="",AH105=""),"",IF(OR(AH105="",AM105="",M105=""),"",IF(M105="Small standard",IF(AH105&gt;SS_MAX,"",ROUND(INDEX(SS_FEES,SUMPRODUCT(--(SS_EDGES&lt;AH105))+1,3+AM105)*(1+FUEL),4)),IF(M105="Large standard",IF(AH105&gt;LS_MAX,"",ROUND(IF(AH105&lt;=OVER3_FROM,INDEX(LS_FEES,SUMPRODUCT(--(LS_EDGES&lt;AH105))+1,3+AM105),INDEX(OVER3_BASE,1,3+AM105)+OVER3_PER4*CEILING((AH105-OVER3_FROM)/4,1))*(1+FUEL),4)),""))))</f>
        <v/>
      </c>
      <c r="AZ105" s="24" t="str">
        <f aca="false">IF(OR(J105="",J105&lt;1),"",ROUND(IFERROR(INDEX(CAT_SCALE,MATCH(D105,CATS,0)),UC_DEFAULT)*IF(J105&gt;=UC_KNEE,10^(UC_A-UC_B*LOG10(J105)),10^(UC_A-UC_B*LOG10(UC_KNEE))*(UC_KNEE/J105)^UC_HEXP),1))</f>
        <v/>
      </c>
    </row>
    <row r="106" customFormat="false" ht="15" hidden="false" customHeight="false" outlineLevel="0" collapsed="false">
      <c r="A106" s="10"/>
      <c r="B106" s="10"/>
      <c r="C106" s="12"/>
      <c r="D106" s="10"/>
      <c r="E106" s="10"/>
      <c r="F106" s="10"/>
      <c r="G106" s="10"/>
      <c r="H106" s="10"/>
      <c r="I106" s="10"/>
      <c r="J106" s="10"/>
      <c r="K106" s="10"/>
      <c r="L106" s="12"/>
      <c r="M106" s="2" t="str">
        <f aca="false">IF(OR(N106="",AI106=""),"",IF(AND(N106&lt;=SS_MAX,AI106&lt;=SS_L,AJ106&lt;=SS_M,AK106&lt;=SS_S),"Small standard",IF(AND(N106&lt;=LS_MAX,AI106&lt;=LS_L,AJ106&lt;=LS_M,AK106&lt;=LS_S),"Large standard","Oversize")))</f>
        <v/>
      </c>
      <c r="N106" s="16" t="str">
        <f aca="false">IF(AH106="","",IF(AL106="",AH106,MAX(AH106,AL106)))</f>
        <v/>
      </c>
      <c r="O106" s="21" t="str">
        <f aca="false">IF(OR(N106="",AM106="",M106=""),"",IF(M106="Small standard",IF(N106&gt;SS_MAX,"",ROUND(INDEX(SS_FEES,SUMPRODUCT(--(SS_EDGES&lt;N106))+1,0+AM106)*(1+FUEL),4)),IF(M106="Large standard",IF(N106&gt;LS_MAX,"",ROUND(IF(N106&lt;=OVER3_FROM,INDEX(LS_FEES,SUMPRODUCT(--(LS_EDGES&lt;N106))+1,0+AM106),INDEX(OVER3_BASE,1,0+AM106)+OVER3_PER4*CEILING((N106-OVER3_FROM)/4,1))*(1+FUEL),4)),"")))</f>
        <v/>
      </c>
      <c r="P106" s="21" t="str">
        <f aca="false">IF(OR(N106="",AM106="",M106=""),"",IF(M106="Small standard",IF(N106&gt;SS_MAX,"",ROUND(INDEX(SS_FEES,SUMPRODUCT(--(SS_EDGES&lt;N106))+1,3+AM106)*(1+FUEL),4)),IF(M106="Large standard",IF(N106&gt;LS_MAX,"",ROUND(IF(N106&lt;=OVER3_FROM,INDEX(LS_FEES,SUMPRODUCT(--(LS_EDGES&lt;N106))+1,3+AM106),INDEX(OVER3_BASE,1,3+AM106)+OVER3_PER4*CEILING((N106-OVER3_FROM)/4,1))*(1+FUEL),4)),"")))</f>
        <v/>
      </c>
      <c r="Q106" s="20" t="str">
        <f aca="true">IF(OR(L106="",O106=""),"",ROUND(L106-IF(AND(TODAY()&gt;=PEAK_FROM,TODAY()&lt;=PEAK_TO),P106,O106),2))</f>
        <v/>
      </c>
      <c r="R106" s="16" t="str">
        <f aca="false">IF(N106="","",IF(M106="Small standard",IF(SUMPRODUCT(--(SS_EDGES&lt;N106))=0,"",INDEX(SS_EDGES,SUMPRODUCT(--(SS_EDGES&lt;N106)))),IF(M106="Large standard",IF(N106&gt;OVER3_FROM,OVER3_FROM+4*(CEILING((N106-OVER3_FROM)/4,1)-1),IF(SUMPRODUCT(--(LS_EDGES&lt;N106))=0,"",INDEX(LS_EDGES,SUMPRODUCT(--(LS_EDGES&lt;N106))))),"")))</f>
        <v/>
      </c>
      <c r="S106" s="22" t="str">
        <f aca="false">IF(R106="","",ROUND(N106-R106,3))</f>
        <v/>
      </c>
      <c r="T106" s="21" t="str">
        <f aca="false">IF(OR(R106="",O106="",AO106=""),"",IF(S106&gt;MAX_SHAVE,"",IF(ROUND(O106-AO106,4)&lt;MIN_UNIT,"",ROUND(O106-AO106,4))))</f>
        <v/>
      </c>
      <c r="U106" s="21" t="str">
        <f aca="false">IF(OR(AQ106="",O106=""),"",IF(ROUND(ROUND(O106-AQ106,4)-AS106,4)&lt;=MIN_UNIT,"",ROUND(ROUND(O106-AQ106,4)-AS106,4)))</f>
        <v/>
      </c>
      <c r="V106" s="21" t="str">
        <f aca="false">IF(OR(AV106="",O106=""),"",IF(AND(AT106=1,AU106&lt;=MAX_ENV),IF(ROUND(O106-AV106,4)&lt;MIN_UNIT,"",ROUND(O106-AV106,4)),""))</f>
        <v/>
      </c>
      <c r="W106" s="21" t="str">
        <f aca="false">IF(OR(AX106="",O106=""),"",IF(AL106&gt;=AH106*MIN_DIM_RATIO,IF(ROUND(O106-AX106,4)&lt;MIN_UNIT,"",ROUND(O106-AX106,4)),""))</f>
        <v/>
      </c>
      <c r="X106" s="21" t="str">
        <f aca="false">IF(OR(R106="",P106="",AP106=""),"",IF(S106&gt;MAX_SHAVE,"",IF(ROUND(P106-AP106,4)&lt;MIN_UNIT,"",ROUND(P106-AP106,4))))</f>
        <v/>
      </c>
      <c r="Y106" s="21" t="str">
        <f aca="false">IF(OR(AR106="",P106=""),"",IF(ROUND(ROUND(P106-AR106,4)-AS106,4)&lt;=MIN_UNIT,"",ROUND(ROUND(P106-AR106,4)-AS106,4)))</f>
        <v/>
      </c>
      <c r="Z106" s="21" t="str">
        <f aca="false">IF(OR(AW106="",P106=""),"",IF(AND(AT106=1,AU106&lt;=MAX_ENV),IF(ROUND(P106-AW106,4)&lt;MIN_UNIT,"",ROUND(P106-AW106,4)),""))</f>
        <v/>
      </c>
      <c r="AA106" s="21" t="str">
        <f aca="false">IF(OR(AY106="",P106=""),"",IF(AL106&gt;=AH106*MIN_DIM_RATIO,IF(ROUND(P106-AY106,4)&lt;MIN_UNIT,"",ROUND(P106-AY106,4)),""))</f>
        <v/>
      </c>
      <c r="AB106" s="2" t="str">
        <f aca="false">IF(COUNT(T106:W106)=0,"",CHOOSE(MATCH(MAX(T106:W106),T106:W106,0),"Weight","Price","Size tier","Box"))</f>
        <v/>
      </c>
      <c r="AC106" s="24" t="str">
        <f aca="false">IF(K106&lt;&gt;"",K106,AZ106)</f>
        <v/>
      </c>
      <c r="AD106" s="25" t="str">
        <f aca="false">IF(OR(AB106="",AC106=""),"",ROUND(AC106*IF(K106&lt;&gt;"",1,U_LOW)*((12-PEAK_MONTHS)*MAX(T106:W106)+PEAK_MONTHS*N(INDEX(X106:AA106,MATCH(MAX(T106:W106),T106:W106,0)))),0))</f>
        <v/>
      </c>
      <c r="AE106" s="25" t="str">
        <f aca="false">IF(OR(AB106="",AC106=""),"",ROUND(AC106*IF(K106&lt;&gt;"",1,U_HIGH)*((12-PEAK_MONTHS)*MAX(T106:W106)+PEAK_MONTHS*N(INDEX(X106:AA106,MATCH(MAX(T106:W106),T106:W106,0)))),0))</f>
        <v/>
      </c>
      <c r="AF106" s="18" t="str">
        <f aca="false">IF(AD106="","",RANK(AD106,$AD$7:$AD$506))</f>
        <v/>
      </c>
      <c r="AH106" s="16" t="str">
        <f aca="false">IF(E106&lt;&gt;"",E106,IF(F106&lt;&gt;"",ROUND(F106*16,3),""))</f>
        <v/>
      </c>
      <c r="AI106" s="16" t="str">
        <f aca="false">IF(COUNT(G106:I106)&lt;3,"",ROUND(LARGE(G106:I106,1),2))</f>
        <v/>
      </c>
      <c r="AJ106" s="16" t="str">
        <f aca="false">IF(COUNT(G106:I106)&lt;3,"",ROUND(LARGE(G106:I106,2),2))</f>
        <v/>
      </c>
      <c r="AK106" s="16" t="str">
        <f aca="false">IF(COUNT(G106:I106)&lt;3,"",ROUND(SMALL(G106:I106,1),2))</f>
        <v/>
      </c>
      <c r="AL106" s="16" t="str">
        <f aca="false">IF(AI106="","",IF(AI106*AJ106*AK106&lt;DIM_MIN_CUIN,"",ROUND(AI106*AJ106*AK106/DIM_DIV*16,2)))</f>
        <v/>
      </c>
      <c r="AM106" s="18" t="str">
        <f aca="false">IF(C106="","",IF(C106&lt;BAND_LO,1,IF(C106&lt;=BAND_HI,2,3)))</f>
        <v/>
      </c>
      <c r="AN106" s="19" t="str">
        <f aca="false">IF(C106="","",IFERROR(INDEX(CAT_REF,MATCH(D106,CATS,0)),REF_DEFAULT))</f>
        <v/>
      </c>
      <c r="AO106" s="21" t="str">
        <f aca="false">IF(OR(R106="",AM106="",M106=""),"",IF(M106="Small standard",IF(R106&gt;SS_MAX,"",ROUND(INDEX(SS_FEES,SUMPRODUCT(--(SS_EDGES&lt;R106))+1,0+AM106)*(1+FUEL),4)),IF(M106="Large standard",IF(R106&gt;LS_MAX,"",ROUND(IF(R106&lt;=OVER3_FROM,INDEX(LS_FEES,SUMPRODUCT(--(LS_EDGES&lt;R106))+1,0+AM106),INDEX(OVER3_BASE,1,0+AM106)+OVER3_PER4*CEILING((R106-OVER3_FROM)/4,1))*(1+FUEL),4)),"")))</f>
        <v/>
      </c>
      <c r="AP106" s="21" t="str">
        <f aca="false">IF(OR(R106="",AM106="",M106=""),"",IF(M106="Small standard",IF(R106&gt;SS_MAX,"",ROUND(INDEX(SS_FEES,SUMPRODUCT(--(SS_EDGES&lt;R106))+1,3+AM106)*(1+FUEL),4)),IF(M106="Large standard",IF(R106&gt;LS_MAX,"",ROUND(IF(R106&lt;=OVER3_FROM,INDEX(LS_FEES,SUMPRODUCT(--(LS_EDGES&lt;R106))+1,3+AM106),INDEX(OVER3_BASE,1,3+AM106)+OVER3_PER4*CEILING((R106-OVER3_FROM)/4,1))*(1+FUEL),4)),"")))</f>
        <v/>
      </c>
      <c r="AQ106" s="21" t="str">
        <f aca="false">IF(OR(AM106="",AM106=1),"",IF(OR(N106="",(AM106-1)="",M106=""),"",IF(M106="Small standard",IF(N106&gt;SS_MAX,"",ROUND(INDEX(SS_FEES,SUMPRODUCT(--(SS_EDGES&lt;N106))+1,0+(AM106-1))*(1+FUEL),4)),IF(M106="Large standard",IF(N106&gt;LS_MAX,"",ROUND(IF(N106&lt;=OVER3_FROM,INDEX(LS_FEES,SUMPRODUCT(--(LS_EDGES&lt;N106))+1,0+(AM106-1)),INDEX(OVER3_BASE,1,0+(AM106-1))+OVER3_PER4*CEILING((N106-OVER3_FROM)/4,1))*(1+FUEL),4)),""))))</f>
        <v/>
      </c>
      <c r="AR106" s="21" t="str">
        <f aca="false">IF(OR(AM106="",AM106=1),"",IF(OR(N106="",(AM106-1)="",M106=""),"",IF(M106="Small standard",IF(N106&gt;SS_MAX,"",ROUND(INDEX(SS_FEES,SUMPRODUCT(--(SS_EDGES&lt;N106))+1,3+(AM106-1))*(1+FUEL),4)),IF(M106="Large standard",IF(N106&gt;LS_MAX,"",ROUND(IF(N106&lt;=OVER3_FROM,INDEX(LS_FEES,SUMPRODUCT(--(LS_EDGES&lt;N106))+1,3+(AM106-1)),INDEX(OVER3_BASE,1,3+(AM106-1))+OVER3_PER4*CEILING((N106-OVER3_FROM)/4,1))*(1+FUEL),4)),""))))</f>
        <v/>
      </c>
      <c r="AS106" s="21" t="str">
        <f aca="false">IF(OR(AM106="",AM106=1),"",(C106-(IF(AM106=2,BAND_LO,BAND_HI)-0.01))*(1-AN106))</f>
        <v/>
      </c>
      <c r="AT106" s="18" t="str">
        <f aca="false">IF(AI106="","",(AI106&gt;SS_L)+(AJ106&gt;SS_M)+(AK106&gt;SS_S))</f>
        <v/>
      </c>
      <c r="AU106" s="23" t="str">
        <f aca="false">IF(OR(AT106="",AT106&lt;&gt;1),"",MAX(AI106/SS_L,AJ106/SS_M,AK106/SS_S))</f>
        <v/>
      </c>
      <c r="AV106" s="21" t="str">
        <f aca="false">IF(OR(M106&lt;&gt;"Large standard",N106="",N106&gt;SS_MAX),"",IF(OR(N106="",AM106="","Small standard"=""),"",IF("Small standard"="Small standard",IF(N106&gt;SS_MAX,"",ROUND(INDEX(SS_FEES,SUMPRODUCT(--(SS_EDGES&lt;N106))+1,0+AM106)*(1+FUEL),4)),IF("Small standard"="Large standard",IF(N106&gt;LS_MAX,"",ROUND(IF(N106&lt;=OVER3_FROM,INDEX(LS_FEES,SUMPRODUCT(--(LS_EDGES&lt;N106))+1,0+AM106),INDEX(OVER3_BASE,1,0+AM106)+OVER3_PER4*CEILING((N106-OVER3_FROM)/4,1))*(1+FUEL),4)),""))))</f>
        <v/>
      </c>
      <c r="AW106" s="21" t="str">
        <f aca="false">IF(OR(M106&lt;&gt;"Large standard",N106="",N106&gt;SS_MAX),"",IF(OR(N106="",AM106="","Small standard"=""),"",IF("Small standard"="Small standard",IF(N106&gt;SS_MAX,"",ROUND(INDEX(SS_FEES,SUMPRODUCT(--(SS_EDGES&lt;N106))+1,3+AM106)*(1+FUEL),4)),IF("Small standard"="Large standard",IF(N106&gt;LS_MAX,"",ROUND(IF(N106&lt;=OVER3_FROM,INDEX(LS_FEES,SUMPRODUCT(--(LS_EDGES&lt;N106))+1,3+AM106),INDEX(OVER3_BASE,1,3+AM106)+OVER3_PER4*CEILING((N106-OVER3_FROM)/4,1))*(1+FUEL),4)),""))))</f>
        <v/>
      </c>
      <c r="AX106" s="21" t="str">
        <f aca="false">IF(OR(AL106="",AH106=""),"",IF(OR(AH106="",AM106="",M106=""),"",IF(M106="Small standard",IF(AH106&gt;SS_MAX,"",ROUND(INDEX(SS_FEES,SUMPRODUCT(--(SS_EDGES&lt;AH106))+1,0+AM106)*(1+FUEL),4)),IF(M106="Large standard",IF(AH106&gt;LS_MAX,"",ROUND(IF(AH106&lt;=OVER3_FROM,INDEX(LS_FEES,SUMPRODUCT(--(LS_EDGES&lt;AH106))+1,0+AM106),INDEX(OVER3_BASE,1,0+AM106)+OVER3_PER4*CEILING((AH106-OVER3_FROM)/4,1))*(1+FUEL),4)),""))))</f>
        <v/>
      </c>
      <c r="AY106" s="21" t="str">
        <f aca="false">IF(OR(AL106="",AH106=""),"",IF(OR(AH106="",AM106="",M106=""),"",IF(M106="Small standard",IF(AH106&gt;SS_MAX,"",ROUND(INDEX(SS_FEES,SUMPRODUCT(--(SS_EDGES&lt;AH106))+1,3+AM106)*(1+FUEL),4)),IF(M106="Large standard",IF(AH106&gt;LS_MAX,"",ROUND(IF(AH106&lt;=OVER3_FROM,INDEX(LS_FEES,SUMPRODUCT(--(LS_EDGES&lt;AH106))+1,3+AM106),INDEX(OVER3_BASE,1,3+AM106)+OVER3_PER4*CEILING((AH106-OVER3_FROM)/4,1))*(1+FUEL),4)),""))))</f>
        <v/>
      </c>
      <c r="AZ106" s="24" t="str">
        <f aca="false">IF(OR(J106="",J106&lt;1),"",ROUND(IFERROR(INDEX(CAT_SCALE,MATCH(D106,CATS,0)),UC_DEFAULT)*IF(J106&gt;=UC_KNEE,10^(UC_A-UC_B*LOG10(J106)),10^(UC_A-UC_B*LOG10(UC_KNEE))*(UC_KNEE/J106)^UC_HEXP),1))</f>
        <v/>
      </c>
    </row>
    <row r="107" customFormat="false" ht="15" hidden="false" customHeight="false" outlineLevel="0" collapsed="false">
      <c r="A107" s="10"/>
      <c r="B107" s="10"/>
      <c r="C107" s="12"/>
      <c r="D107" s="10"/>
      <c r="E107" s="10"/>
      <c r="F107" s="10"/>
      <c r="G107" s="10"/>
      <c r="H107" s="10"/>
      <c r="I107" s="10"/>
      <c r="J107" s="10"/>
      <c r="K107" s="10"/>
      <c r="L107" s="12"/>
      <c r="M107" s="2" t="str">
        <f aca="false">IF(OR(N107="",AI107=""),"",IF(AND(N107&lt;=SS_MAX,AI107&lt;=SS_L,AJ107&lt;=SS_M,AK107&lt;=SS_S),"Small standard",IF(AND(N107&lt;=LS_MAX,AI107&lt;=LS_L,AJ107&lt;=LS_M,AK107&lt;=LS_S),"Large standard","Oversize")))</f>
        <v/>
      </c>
      <c r="N107" s="16" t="str">
        <f aca="false">IF(AH107="","",IF(AL107="",AH107,MAX(AH107,AL107)))</f>
        <v/>
      </c>
      <c r="O107" s="21" t="str">
        <f aca="false">IF(OR(N107="",AM107="",M107=""),"",IF(M107="Small standard",IF(N107&gt;SS_MAX,"",ROUND(INDEX(SS_FEES,SUMPRODUCT(--(SS_EDGES&lt;N107))+1,0+AM107)*(1+FUEL),4)),IF(M107="Large standard",IF(N107&gt;LS_MAX,"",ROUND(IF(N107&lt;=OVER3_FROM,INDEX(LS_FEES,SUMPRODUCT(--(LS_EDGES&lt;N107))+1,0+AM107),INDEX(OVER3_BASE,1,0+AM107)+OVER3_PER4*CEILING((N107-OVER3_FROM)/4,1))*(1+FUEL),4)),"")))</f>
        <v/>
      </c>
      <c r="P107" s="21" t="str">
        <f aca="false">IF(OR(N107="",AM107="",M107=""),"",IF(M107="Small standard",IF(N107&gt;SS_MAX,"",ROUND(INDEX(SS_FEES,SUMPRODUCT(--(SS_EDGES&lt;N107))+1,3+AM107)*(1+FUEL),4)),IF(M107="Large standard",IF(N107&gt;LS_MAX,"",ROUND(IF(N107&lt;=OVER3_FROM,INDEX(LS_FEES,SUMPRODUCT(--(LS_EDGES&lt;N107))+1,3+AM107),INDEX(OVER3_BASE,1,3+AM107)+OVER3_PER4*CEILING((N107-OVER3_FROM)/4,1))*(1+FUEL),4)),"")))</f>
        <v/>
      </c>
      <c r="Q107" s="20" t="str">
        <f aca="true">IF(OR(L107="",O107=""),"",ROUND(L107-IF(AND(TODAY()&gt;=PEAK_FROM,TODAY()&lt;=PEAK_TO),P107,O107),2))</f>
        <v/>
      </c>
      <c r="R107" s="16" t="str">
        <f aca="false">IF(N107="","",IF(M107="Small standard",IF(SUMPRODUCT(--(SS_EDGES&lt;N107))=0,"",INDEX(SS_EDGES,SUMPRODUCT(--(SS_EDGES&lt;N107)))),IF(M107="Large standard",IF(N107&gt;OVER3_FROM,OVER3_FROM+4*(CEILING((N107-OVER3_FROM)/4,1)-1),IF(SUMPRODUCT(--(LS_EDGES&lt;N107))=0,"",INDEX(LS_EDGES,SUMPRODUCT(--(LS_EDGES&lt;N107))))),"")))</f>
        <v/>
      </c>
      <c r="S107" s="22" t="str">
        <f aca="false">IF(R107="","",ROUND(N107-R107,3))</f>
        <v/>
      </c>
      <c r="T107" s="21" t="str">
        <f aca="false">IF(OR(R107="",O107="",AO107=""),"",IF(S107&gt;MAX_SHAVE,"",IF(ROUND(O107-AO107,4)&lt;MIN_UNIT,"",ROUND(O107-AO107,4))))</f>
        <v/>
      </c>
      <c r="U107" s="21" t="str">
        <f aca="false">IF(OR(AQ107="",O107=""),"",IF(ROUND(ROUND(O107-AQ107,4)-AS107,4)&lt;=MIN_UNIT,"",ROUND(ROUND(O107-AQ107,4)-AS107,4)))</f>
        <v/>
      </c>
      <c r="V107" s="21" t="str">
        <f aca="false">IF(OR(AV107="",O107=""),"",IF(AND(AT107=1,AU107&lt;=MAX_ENV),IF(ROUND(O107-AV107,4)&lt;MIN_UNIT,"",ROUND(O107-AV107,4)),""))</f>
        <v/>
      </c>
      <c r="W107" s="21" t="str">
        <f aca="false">IF(OR(AX107="",O107=""),"",IF(AL107&gt;=AH107*MIN_DIM_RATIO,IF(ROUND(O107-AX107,4)&lt;MIN_UNIT,"",ROUND(O107-AX107,4)),""))</f>
        <v/>
      </c>
      <c r="X107" s="21" t="str">
        <f aca="false">IF(OR(R107="",P107="",AP107=""),"",IF(S107&gt;MAX_SHAVE,"",IF(ROUND(P107-AP107,4)&lt;MIN_UNIT,"",ROUND(P107-AP107,4))))</f>
        <v/>
      </c>
      <c r="Y107" s="21" t="str">
        <f aca="false">IF(OR(AR107="",P107=""),"",IF(ROUND(ROUND(P107-AR107,4)-AS107,4)&lt;=MIN_UNIT,"",ROUND(ROUND(P107-AR107,4)-AS107,4)))</f>
        <v/>
      </c>
      <c r="Z107" s="21" t="str">
        <f aca="false">IF(OR(AW107="",P107=""),"",IF(AND(AT107=1,AU107&lt;=MAX_ENV),IF(ROUND(P107-AW107,4)&lt;MIN_UNIT,"",ROUND(P107-AW107,4)),""))</f>
        <v/>
      </c>
      <c r="AA107" s="21" t="str">
        <f aca="false">IF(OR(AY107="",P107=""),"",IF(AL107&gt;=AH107*MIN_DIM_RATIO,IF(ROUND(P107-AY107,4)&lt;MIN_UNIT,"",ROUND(P107-AY107,4)),""))</f>
        <v/>
      </c>
      <c r="AB107" s="2" t="str">
        <f aca="false">IF(COUNT(T107:W107)=0,"",CHOOSE(MATCH(MAX(T107:W107),T107:W107,0),"Weight","Price","Size tier","Box"))</f>
        <v/>
      </c>
      <c r="AC107" s="24" t="str">
        <f aca="false">IF(K107&lt;&gt;"",K107,AZ107)</f>
        <v/>
      </c>
      <c r="AD107" s="25" t="str">
        <f aca="false">IF(OR(AB107="",AC107=""),"",ROUND(AC107*IF(K107&lt;&gt;"",1,U_LOW)*((12-PEAK_MONTHS)*MAX(T107:W107)+PEAK_MONTHS*N(INDEX(X107:AA107,MATCH(MAX(T107:W107),T107:W107,0)))),0))</f>
        <v/>
      </c>
      <c r="AE107" s="25" t="str">
        <f aca="false">IF(OR(AB107="",AC107=""),"",ROUND(AC107*IF(K107&lt;&gt;"",1,U_HIGH)*((12-PEAK_MONTHS)*MAX(T107:W107)+PEAK_MONTHS*N(INDEX(X107:AA107,MATCH(MAX(T107:W107),T107:W107,0)))),0))</f>
        <v/>
      </c>
      <c r="AF107" s="18" t="str">
        <f aca="false">IF(AD107="","",RANK(AD107,$AD$7:$AD$506))</f>
        <v/>
      </c>
      <c r="AH107" s="16" t="str">
        <f aca="false">IF(E107&lt;&gt;"",E107,IF(F107&lt;&gt;"",ROUND(F107*16,3),""))</f>
        <v/>
      </c>
      <c r="AI107" s="16" t="str">
        <f aca="false">IF(COUNT(G107:I107)&lt;3,"",ROUND(LARGE(G107:I107,1),2))</f>
        <v/>
      </c>
      <c r="AJ107" s="16" t="str">
        <f aca="false">IF(COUNT(G107:I107)&lt;3,"",ROUND(LARGE(G107:I107,2),2))</f>
        <v/>
      </c>
      <c r="AK107" s="16" t="str">
        <f aca="false">IF(COUNT(G107:I107)&lt;3,"",ROUND(SMALL(G107:I107,1),2))</f>
        <v/>
      </c>
      <c r="AL107" s="16" t="str">
        <f aca="false">IF(AI107="","",IF(AI107*AJ107*AK107&lt;DIM_MIN_CUIN,"",ROUND(AI107*AJ107*AK107/DIM_DIV*16,2)))</f>
        <v/>
      </c>
      <c r="AM107" s="18" t="str">
        <f aca="false">IF(C107="","",IF(C107&lt;BAND_LO,1,IF(C107&lt;=BAND_HI,2,3)))</f>
        <v/>
      </c>
      <c r="AN107" s="19" t="str">
        <f aca="false">IF(C107="","",IFERROR(INDEX(CAT_REF,MATCH(D107,CATS,0)),REF_DEFAULT))</f>
        <v/>
      </c>
      <c r="AO107" s="21" t="str">
        <f aca="false">IF(OR(R107="",AM107="",M107=""),"",IF(M107="Small standard",IF(R107&gt;SS_MAX,"",ROUND(INDEX(SS_FEES,SUMPRODUCT(--(SS_EDGES&lt;R107))+1,0+AM107)*(1+FUEL),4)),IF(M107="Large standard",IF(R107&gt;LS_MAX,"",ROUND(IF(R107&lt;=OVER3_FROM,INDEX(LS_FEES,SUMPRODUCT(--(LS_EDGES&lt;R107))+1,0+AM107),INDEX(OVER3_BASE,1,0+AM107)+OVER3_PER4*CEILING((R107-OVER3_FROM)/4,1))*(1+FUEL),4)),"")))</f>
        <v/>
      </c>
      <c r="AP107" s="21" t="str">
        <f aca="false">IF(OR(R107="",AM107="",M107=""),"",IF(M107="Small standard",IF(R107&gt;SS_MAX,"",ROUND(INDEX(SS_FEES,SUMPRODUCT(--(SS_EDGES&lt;R107))+1,3+AM107)*(1+FUEL),4)),IF(M107="Large standard",IF(R107&gt;LS_MAX,"",ROUND(IF(R107&lt;=OVER3_FROM,INDEX(LS_FEES,SUMPRODUCT(--(LS_EDGES&lt;R107))+1,3+AM107),INDEX(OVER3_BASE,1,3+AM107)+OVER3_PER4*CEILING((R107-OVER3_FROM)/4,1))*(1+FUEL),4)),"")))</f>
        <v/>
      </c>
      <c r="AQ107" s="21" t="str">
        <f aca="false">IF(OR(AM107="",AM107=1),"",IF(OR(N107="",(AM107-1)="",M107=""),"",IF(M107="Small standard",IF(N107&gt;SS_MAX,"",ROUND(INDEX(SS_FEES,SUMPRODUCT(--(SS_EDGES&lt;N107))+1,0+(AM107-1))*(1+FUEL),4)),IF(M107="Large standard",IF(N107&gt;LS_MAX,"",ROUND(IF(N107&lt;=OVER3_FROM,INDEX(LS_FEES,SUMPRODUCT(--(LS_EDGES&lt;N107))+1,0+(AM107-1)),INDEX(OVER3_BASE,1,0+(AM107-1))+OVER3_PER4*CEILING((N107-OVER3_FROM)/4,1))*(1+FUEL),4)),""))))</f>
        <v/>
      </c>
      <c r="AR107" s="21" t="str">
        <f aca="false">IF(OR(AM107="",AM107=1),"",IF(OR(N107="",(AM107-1)="",M107=""),"",IF(M107="Small standard",IF(N107&gt;SS_MAX,"",ROUND(INDEX(SS_FEES,SUMPRODUCT(--(SS_EDGES&lt;N107))+1,3+(AM107-1))*(1+FUEL),4)),IF(M107="Large standard",IF(N107&gt;LS_MAX,"",ROUND(IF(N107&lt;=OVER3_FROM,INDEX(LS_FEES,SUMPRODUCT(--(LS_EDGES&lt;N107))+1,3+(AM107-1)),INDEX(OVER3_BASE,1,3+(AM107-1))+OVER3_PER4*CEILING((N107-OVER3_FROM)/4,1))*(1+FUEL),4)),""))))</f>
        <v/>
      </c>
      <c r="AS107" s="21" t="str">
        <f aca="false">IF(OR(AM107="",AM107=1),"",(C107-(IF(AM107=2,BAND_LO,BAND_HI)-0.01))*(1-AN107))</f>
        <v/>
      </c>
      <c r="AT107" s="18" t="str">
        <f aca="false">IF(AI107="","",(AI107&gt;SS_L)+(AJ107&gt;SS_M)+(AK107&gt;SS_S))</f>
        <v/>
      </c>
      <c r="AU107" s="23" t="str">
        <f aca="false">IF(OR(AT107="",AT107&lt;&gt;1),"",MAX(AI107/SS_L,AJ107/SS_M,AK107/SS_S))</f>
        <v/>
      </c>
      <c r="AV107" s="21" t="str">
        <f aca="false">IF(OR(M107&lt;&gt;"Large standard",N107="",N107&gt;SS_MAX),"",IF(OR(N107="",AM107="","Small standard"=""),"",IF("Small standard"="Small standard",IF(N107&gt;SS_MAX,"",ROUND(INDEX(SS_FEES,SUMPRODUCT(--(SS_EDGES&lt;N107))+1,0+AM107)*(1+FUEL),4)),IF("Small standard"="Large standard",IF(N107&gt;LS_MAX,"",ROUND(IF(N107&lt;=OVER3_FROM,INDEX(LS_FEES,SUMPRODUCT(--(LS_EDGES&lt;N107))+1,0+AM107),INDEX(OVER3_BASE,1,0+AM107)+OVER3_PER4*CEILING((N107-OVER3_FROM)/4,1))*(1+FUEL),4)),""))))</f>
        <v/>
      </c>
      <c r="AW107" s="21" t="str">
        <f aca="false">IF(OR(M107&lt;&gt;"Large standard",N107="",N107&gt;SS_MAX),"",IF(OR(N107="",AM107="","Small standard"=""),"",IF("Small standard"="Small standard",IF(N107&gt;SS_MAX,"",ROUND(INDEX(SS_FEES,SUMPRODUCT(--(SS_EDGES&lt;N107))+1,3+AM107)*(1+FUEL),4)),IF("Small standard"="Large standard",IF(N107&gt;LS_MAX,"",ROUND(IF(N107&lt;=OVER3_FROM,INDEX(LS_FEES,SUMPRODUCT(--(LS_EDGES&lt;N107))+1,3+AM107),INDEX(OVER3_BASE,1,3+AM107)+OVER3_PER4*CEILING((N107-OVER3_FROM)/4,1))*(1+FUEL),4)),""))))</f>
        <v/>
      </c>
      <c r="AX107" s="21" t="str">
        <f aca="false">IF(OR(AL107="",AH107=""),"",IF(OR(AH107="",AM107="",M107=""),"",IF(M107="Small standard",IF(AH107&gt;SS_MAX,"",ROUND(INDEX(SS_FEES,SUMPRODUCT(--(SS_EDGES&lt;AH107))+1,0+AM107)*(1+FUEL),4)),IF(M107="Large standard",IF(AH107&gt;LS_MAX,"",ROUND(IF(AH107&lt;=OVER3_FROM,INDEX(LS_FEES,SUMPRODUCT(--(LS_EDGES&lt;AH107))+1,0+AM107),INDEX(OVER3_BASE,1,0+AM107)+OVER3_PER4*CEILING((AH107-OVER3_FROM)/4,1))*(1+FUEL),4)),""))))</f>
        <v/>
      </c>
      <c r="AY107" s="21" t="str">
        <f aca="false">IF(OR(AL107="",AH107=""),"",IF(OR(AH107="",AM107="",M107=""),"",IF(M107="Small standard",IF(AH107&gt;SS_MAX,"",ROUND(INDEX(SS_FEES,SUMPRODUCT(--(SS_EDGES&lt;AH107))+1,3+AM107)*(1+FUEL),4)),IF(M107="Large standard",IF(AH107&gt;LS_MAX,"",ROUND(IF(AH107&lt;=OVER3_FROM,INDEX(LS_FEES,SUMPRODUCT(--(LS_EDGES&lt;AH107))+1,3+AM107),INDEX(OVER3_BASE,1,3+AM107)+OVER3_PER4*CEILING((AH107-OVER3_FROM)/4,1))*(1+FUEL),4)),""))))</f>
        <v/>
      </c>
      <c r="AZ107" s="24" t="str">
        <f aca="false">IF(OR(J107="",J107&lt;1),"",ROUND(IFERROR(INDEX(CAT_SCALE,MATCH(D107,CATS,0)),UC_DEFAULT)*IF(J107&gt;=UC_KNEE,10^(UC_A-UC_B*LOG10(J107)),10^(UC_A-UC_B*LOG10(UC_KNEE))*(UC_KNEE/J107)^UC_HEXP),1))</f>
        <v/>
      </c>
    </row>
    <row r="108" customFormat="false" ht="15" hidden="false" customHeight="false" outlineLevel="0" collapsed="false">
      <c r="A108" s="10"/>
      <c r="B108" s="10"/>
      <c r="C108" s="12"/>
      <c r="D108" s="10"/>
      <c r="E108" s="10"/>
      <c r="F108" s="10"/>
      <c r="G108" s="10"/>
      <c r="H108" s="10"/>
      <c r="I108" s="10"/>
      <c r="J108" s="10"/>
      <c r="K108" s="10"/>
      <c r="L108" s="12"/>
      <c r="M108" s="2" t="str">
        <f aca="false">IF(OR(N108="",AI108=""),"",IF(AND(N108&lt;=SS_MAX,AI108&lt;=SS_L,AJ108&lt;=SS_M,AK108&lt;=SS_S),"Small standard",IF(AND(N108&lt;=LS_MAX,AI108&lt;=LS_L,AJ108&lt;=LS_M,AK108&lt;=LS_S),"Large standard","Oversize")))</f>
        <v/>
      </c>
      <c r="N108" s="16" t="str">
        <f aca="false">IF(AH108="","",IF(AL108="",AH108,MAX(AH108,AL108)))</f>
        <v/>
      </c>
      <c r="O108" s="21" t="str">
        <f aca="false">IF(OR(N108="",AM108="",M108=""),"",IF(M108="Small standard",IF(N108&gt;SS_MAX,"",ROUND(INDEX(SS_FEES,SUMPRODUCT(--(SS_EDGES&lt;N108))+1,0+AM108)*(1+FUEL),4)),IF(M108="Large standard",IF(N108&gt;LS_MAX,"",ROUND(IF(N108&lt;=OVER3_FROM,INDEX(LS_FEES,SUMPRODUCT(--(LS_EDGES&lt;N108))+1,0+AM108),INDEX(OVER3_BASE,1,0+AM108)+OVER3_PER4*CEILING((N108-OVER3_FROM)/4,1))*(1+FUEL),4)),"")))</f>
        <v/>
      </c>
      <c r="P108" s="21" t="str">
        <f aca="false">IF(OR(N108="",AM108="",M108=""),"",IF(M108="Small standard",IF(N108&gt;SS_MAX,"",ROUND(INDEX(SS_FEES,SUMPRODUCT(--(SS_EDGES&lt;N108))+1,3+AM108)*(1+FUEL),4)),IF(M108="Large standard",IF(N108&gt;LS_MAX,"",ROUND(IF(N108&lt;=OVER3_FROM,INDEX(LS_FEES,SUMPRODUCT(--(LS_EDGES&lt;N108))+1,3+AM108),INDEX(OVER3_BASE,1,3+AM108)+OVER3_PER4*CEILING((N108-OVER3_FROM)/4,1))*(1+FUEL),4)),"")))</f>
        <v/>
      </c>
      <c r="Q108" s="20" t="str">
        <f aca="true">IF(OR(L108="",O108=""),"",ROUND(L108-IF(AND(TODAY()&gt;=PEAK_FROM,TODAY()&lt;=PEAK_TO),P108,O108),2))</f>
        <v/>
      </c>
      <c r="R108" s="16" t="str">
        <f aca="false">IF(N108="","",IF(M108="Small standard",IF(SUMPRODUCT(--(SS_EDGES&lt;N108))=0,"",INDEX(SS_EDGES,SUMPRODUCT(--(SS_EDGES&lt;N108)))),IF(M108="Large standard",IF(N108&gt;OVER3_FROM,OVER3_FROM+4*(CEILING((N108-OVER3_FROM)/4,1)-1),IF(SUMPRODUCT(--(LS_EDGES&lt;N108))=0,"",INDEX(LS_EDGES,SUMPRODUCT(--(LS_EDGES&lt;N108))))),"")))</f>
        <v/>
      </c>
      <c r="S108" s="22" t="str">
        <f aca="false">IF(R108="","",ROUND(N108-R108,3))</f>
        <v/>
      </c>
      <c r="T108" s="21" t="str">
        <f aca="false">IF(OR(R108="",O108="",AO108=""),"",IF(S108&gt;MAX_SHAVE,"",IF(ROUND(O108-AO108,4)&lt;MIN_UNIT,"",ROUND(O108-AO108,4))))</f>
        <v/>
      </c>
      <c r="U108" s="21" t="str">
        <f aca="false">IF(OR(AQ108="",O108=""),"",IF(ROUND(ROUND(O108-AQ108,4)-AS108,4)&lt;=MIN_UNIT,"",ROUND(ROUND(O108-AQ108,4)-AS108,4)))</f>
        <v/>
      </c>
      <c r="V108" s="21" t="str">
        <f aca="false">IF(OR(AV108="",O108=""),"",IF(AND(AT108=1,AU108&lt;=MAX_ENV),IF(ROUND(O108-AV108,4)&lt;MIN_UNIT,"",ROUND(O108-AV108,4)),""))</f>
        <v/>
      </c>
      <c r="W108" s="21" t="str">
        <f aca="false">IF(OR(AX108="",O108=""),"",IF(AL108&gt;=AH108*MIN_DIM_RATIO,IF(ROUND(O108-AX108,4)&lt;MIN_UNIT,"",ROUND(O108-AX108,4)),""))</f>
        <v/>
      </c>
      <c r="X108" s="21" t="str">
        <f aca="false">IF(OR(R108="",P108="",AP108=""),"",IF(S108&gt;MAX_SHAVE,"",IF(ROUND(P108-AP108,4)&lt;MIN_UNIT,"",ROUND(P108-AP108,4))))</f>
        <v/>
      </c>
      <c r="Y108" s="21" t="str">
        <f aca="false">IF(OR(AR108="",P108=""),"",IF(ROUND(ROUND(P108-AR108,4)-AS108,4)&lt;=MIN_UNIT,"",ROUND(ROUND(P108-AR108,4)-AS108,4)))</f>
        <v/>
      </c>
      <c r="Z108" s="21" t="str">
        <f aca="false">IF(OR(AW108="",P108=""),"",IF(AND(AT108=1,AU108&lt;=MAX_ENV),IF(ROUND(P108-AW108,4)&lt;MIN_UNIT,"",ROUND(P108-AW108,4)),""))</f>
        <v/>
      </c>
      <c r="AA108" s="21" t="str">
        <f aca="false">IF(OR(AY108="",P108=""),"",IF(AL108&gt;=AH108*MIN_DIM_RATIO,IF(ROUND(P108-AY108,4)&lt;MIN_UNIT,"",ROUND(P108-AY108,4)),""))</f>
        <v/>
      </c>
      <c r="AB108" s="2" t="str">
        <f aca="false">IF(COUNT(T108:W108)=0,"",CHOOSE(MATCH(MAX(T108:W108),T108:W108,0),"Weight","Price","Size tier","Box"))</f>
        <v/>
      </c>
      <c r="AC108" s="24" t="str">
        <f aca="false">IF(K108&lt;&gt;"",K108,AZ108)</f>
        <v/>
      </c>
      <c r="AD108" s="25" t="str">
        <f aca="false">IF(OR(AB108="",AC108=""),"",ROUND(AC108*IF(K108&lt;&gt;"",1,U_LOW)*((12-PEAK_MONTHS)*MAX(T108:W108)+PEAK_MONTHS*N(INDEX(X108:AA108,MATCH(MAX(T108:W108),T108:W108,0)))),0))</f>
        <v/>
      </c>
      <c r="AE108" s="25" t="str">
        <f aca="false">IF(OR(AB108="",AC108=""),"",ROUND(AC108*IF(K108&lt;&gt;"",1,U_HIGH)*((12-PEAK_MONTHS)*MAX(T108:W108)+PEAK_MONTHS*N(INDEX(X108:AA108,MATCH(MAX(T108:W108),T108:W108,0)))),0))</f>
        <v/>
      </c>
      <c r="AF108" s="18" t="str">
        <f aca="false">IF(AD108="","",RANK(AD108,$AD$7:$AD$506))</f>
        <v/>
      </c>
      <c r="AH108" s="16" t="str">
        <f aca="false">IF(E108&lt;&gt;"",E108,IF(F108&lt;&gt;"",ROUND(F108*16,3),""))</f>
        <v/>
      </c>
      <c r="AI108" s="16" t="str">
        <f aca="false">IF(COUNT(G108:I108)&lt;3,"",ROUND(LARGE(G108:I108,1),2))</f>
        <v/>
      </c>
      <c r="AJ108" s="16" t="str">
        <f aca="false">IF(COUNT(G108:I108)&lt;3,"",ROUND(LARGE(G108:I108,2),2))</f>
        <v/>
      </c>
      <c r="AK108" s="16" t="str">
        <f aca="false">IF(COUNT(G108:I108)&lt;3,"",ROUND(SMALL(G108:I108,1),2))</f>
        <v/>
      </c>
      <c r="AL108" s="16" t="str">
        <f aca="false">IF(AI108="","",IF(AI108*AJ108*AK108&lt;DIM_MIN_CUIN,"",ROUND(AI108*AJ108*AK108/DIM_DIV*16,2)))</f>
        <v/>
      </c>
      <c r="AM108" s="18" t="str">
        <f aca="false">IF(C108="","",IF(C108&lt;BAND_LO,1,IF(C108&lt;=BAND_HI,2,3)))</f>
        <v/>
      </c>
      <c r="AN108" s="19" t="str">
        <f aca="false">IF(C108="","",IFERROR(INDEX(CAT_REF,MATCH(D108,CATS,0)),REF_DEFAULT))</f>
        <v/>
      </c>
      <c r="AO108" s="21" t="str">
        <f aca="false">IF(OR(R108="",AM108="",M108=""),"",IF(M108="Small standard",IF(R108&gt;SS_MAX,"",ROUND(INDEX(SS_FEES,SUMPRODUCT(--(SS_EDGES&lt;R108))+1,0+AM108)*(1+FUEL),4)),IF(M108="Large standard",IF(R108&gt;LS_MAX,"",ROUND(IF(R108&lt;=OVER3_FROM,INDEX(LS_FEES,SUMPRODUCT(--(LS_EDGES&lt;R108))+1,0+AM108),INDEX(OVER3_BASE,1,0+AM108)+OVER3_PER4*CEILING((R108-OVER3_FROM)/4,1))*(1+FUEL),4)),"")))</f>
        <v/>
      </c>
      <c r="AP108" s="21" t="str">
        <f aca="false">IF(OR(R108="",AM108="",M108=""),"",IF(M108="Small standard",IF(R108&gt;SS_MAX,"",ROUND(INDEX(SS_FEES,SUMPRODUCT(--(SS_EDGES&lt;R108))+1,3+AM108)*(1+FUEL),4)),IF(M108="Large standard",IF(R108&gt;LS_MAX,"",ROUND(IF(R108&lt;=OVER3_FROM,INDEX(LS_FEES,SUMPRODUCT(--(LS_EDGES&lt;R108))+1,3+AM108),INDEX(OVER3_BASE,1,3+AM108)+OVER3_PER4*CEILING((R108-OVER3_FROM)/4,1))*(1+FUEL),4)),"")))</f>
        <v/>
      </c>
      <c r="AQ108" s="21" t="str">
        <f aca="false">IF(OR(AM108="",AM108=1),"",IF(OR(N108="",(AM108-1)="",M108=""),"",IF(M108="Small standard",IF(N108&gt;SS_MAX,"",ROUND(INDEX(SS_FEES,SUMPRODUCT(--(SS_EDGES&lt;N108))+1,0+(AM108-1))*(1+FUEL),4)),IF(M108="Large standard",IF(N108&gt;LS_MAX,"",ROUND(IF(N108&lt;=OVER3_FROM,INDEX(LS_FEES,SUMPRODUCT(--(LS_EDGES&lt;N108))+1,0+(AM108-1)),INDEX(OVER3_BASE,1,0+(AM108-1))+OVER3_PER4*CEILING((N108-OVER3_FROM)/4,1))*(1+FUEL),4)),""))))</f>
        <v/>
      </c>
      <c r="AR108" s="21" t="str">
        <f aca="false">IF(OR(AM108="",AM108=1),"",IF(OR(N108="",(AM108-1)="",M108=""),"",IF(M108="Small standard",IF(N108&gt;SS_MAX,"",ROUND(INDEX(SS_FEES,SUMPRODUCT(--(SS_EDGES&lt;N108))+1,3+(AM108-1))*(1+FUEL),4)),IF(M108="Large standard",IF(N108&gt;LS_MAX,"",ROUND(IF(N108&lt;=OVER3_FROM,INDEX(LS_FEES,SUMPRODUCT(--(LS_EDGES&lt;N108))+1,3+(AM108-1)),INDEX(OVER3_BASE,1,3+(AM108-1))+OVER3_PER4*CEILING((N108-OVER3_FROM)/4,1))*(1+FUEL),4)),""))))</f>
        <v/>
      </c>
      <c r="AS108" s="21" t="str">
        <f aca="false">IF(OR(AM108="",AM108=1),"",(C108-(IF(AM108=2,BAND_LO,BAND_HI)-0.01))*(1-AN108))</f>
        <v/>
      </c>
      <c r="AT108" s="18" t="str">
        <f aca="false">IF(AI108="","",(AI108&gt;SS_L)+(AJ108&gt;SS_M)+(AK108&gt;SS_S))</f>
        <v/>
      </c>
      <c r="AU108" s="23" t="str">
        <f aca="false">IF(OR(AT108="",AT108&lt;&gt;1),"",MAX(AI108/SS_L,AJ108/SS_M,AK108/SS_S))</f>
        <v/>
      </c>
      <c r="AV108" s="21" t="str">
        <f aca="false">IF(OR(M108&lt;&gt;"Large standard",N108="",N108&gt;SS_MAX),"",IF(OR(N108="",AM108="","Small standard"=""),"",IF("Small standard"="Small standard",IF(N108&gt;SS_MAX,"",ROUND(INDEX(SS_FEES,SUMPRODUCT(--(SS_EDGES&lt;N108))+1,0+AM108)*(1+FUEL),4)),IF("Small standard"="Large standard",IF(N108&gt;LS_MAX,"",ROUND(IF(N108&lt;=OVER3_FROM,INDEX(LS_FEES,SUMPRODUCT(--(LS_EDGES&lt;N108))+1,0+AM108),INDEX(OVER3_BASE,1,0+AM108)+OVER3_PER4*CEILING((N108-OVER3_FROM)/4,1))*(1+FUEL),4)),""))))</f>
        <v/>
      </c>
      <c r="AW108" s="21" t="str">
        <f aca="false">IF(OR(M108&lt;&gt;"Large standard",N108="",N108&gt;SS_MAX),"",IF(OR(N108="",AM108="","Small standard"=""),"",IF("Small standard"="Small standard",IF(N108&gt;SS_MAX,"",ROUND(INDEX(SS_FEES,SUMPRODUCT(--(SS_EDGES&lt;N108))+1,3+AM108)*(1+FUEL),4)),IF("Small standard"="Large standard",IF(N108&gt;LS_MAX,"",ROUND(IF(N108&lt;=OVER3_FROM,INDEX(LS_FEES,SUMPRODUCT(--(LS_EDGES&lt;N108))+1,3+AM108),INDEX(OVER3_BASE,1,3+AM108)+OVER3_PER4*CEILING((N108-OVER3_FROM)/4,1))*(1+FUEL),4)),""))))</f>
        <v/>
      </c>
      <c r="AX108" s="21" t="str">
        <f aca="false">IF(OR(AL108="",AH108=""),"",IF(OR(AH108="",AM108="",M108=""),"",IF(M108="Small standard",IF(AH108&gt;SS_MAX,"",ROUND(INDEX(SS_FEES,SUMPRODUCT(--(SS_EDGES&lt;AH108))+1,0+AM108)*(1+FUEL),4)),IF(M108="Large standard",IF(AH108&gt;LS_MAX,"",ROUND(IF(AH108&lt;=OVER3_FROM,INDEX(LS_FEES,SUMPRODUCT(--(LS_EDGES&lt;AH108))+1,0+AM108),INDEX(OVER3_BASE,1,0+AM108)+OVER3_PER4*CEILING((AH108-OVER3_FROM)/4,1))*(1+FUEL),4)),""))))</f>
        <v/>
      </c>
      <c r="AY108" s="21" t="str">
        <f aca="false">IF(OR(AL108="",AH108=""),"",IF(OR(AH108="",AM108="",M108=""),"",IF(M108="Small standard",IF(AH108&gt;SS_MAX,"",ROUND(INDEX(SS_FEES,SUMPRODUCT(--(SS_EDGES&lt;AH108))+1,3+AM108)*(1+FUEL),4)),IF(M108="Large standard",IF(AH108&gt;LS_MAX,"",ROUND(IF(AH108&lt;=OVER3_FROM,INDEX(LS_FEES,SUMPRODUCT(--(LS_EDGES&lt;AH108))+1,3+AM108),INDEX(OVER3_BASE,1,3+AM108)+OVER3_PER4*CEILING((AH108-OVER3_FROM)/4,1))*(1+FUEL),4)),""))))</f>
        <v/>
      </c>
      <c r="AZ108" s="24" t="str">
        <f aca="false">IF(OR(J108="",J108&lt;1),"",ROUND(IFERROR(INDEX(CAT_SCALE,MATCH(D108,CATS,0)),UC_DEFAULT)*IF(J108&gt;=UC_KNEE,10^(UC_A-UC_B*LOG10(J108)),10^(UC_A-UC_B*LOG10(UC_KNEE))*(UC_KNEE/J108)^UC_HEXP),1))</f>
        <v/>
      </c>
    </row>
    <row r="109" customFormat="false" ht="15" hidden="false" customHeight="false" outlineLevel="0" collapsed="false">
      <c r="A109" s="10"/>
      <c r="B109" s="10"/>
      <c r="C109" s="12"/>
      <c r="D109" s="10"/>
      <c r="E109" s="10"/>
      <c r="F109" s="10"/>
      <c r="G109" s="10"/>
      <c r="H109" s="10"/>
      <c r="I109" s="10"/>
      <c r="J109" s="10"/>
      <c r="K109" s="10"/>
      <c r="L109" s="12"/>
      <c r="M109" s="2" t="str">
        <f aca="false">IF(OR(N109="",AI109=""),"",IF(AND(N109&lt;=SS_MAX,AI109&lt;=SS_L,AJ109&lt;=SS_M,AK109&lt;=SS_S),"Small standard",IF(AND(N109&lt;=LS_MAX,AI109&lt;=LS_L,AJ109&lt;=LS_M,AK109&lt;=LS_S),"Large standard","Oversize")))</f>
        <v/>
      </c>
      <c r="N109" s="16" t="str">
        <f aca="false">IF(AH109="","",IF(AL109="",AH109,MAX(AH109,AL109)))</f>
        <v/>
      </c>
      <c r="O109" s="21" t="str">
        <f aca="false">IF(OR(N109="",AM109="",M109=""),"",IF(M109="Small standard",IF(N109&gt;SS_MAX,"",ROUND(INDEX(SS_FEES,SUMPRODUCT(--(SS_EDGES&lt;N109))+1,0+AM109)*(1+FUEL),4)),IF(M109="Large standard",IF(N109&gt;LS_MAX,"",ROUND(IF(N109&lt;=OVER3_FROM,INDEX(LS_FEES,SUMPRODUCT(--(LS_EDGES&lt;N109))+1,0+AM109),INDEX(OVER3_BASE,1,0+AM109)+OVER3_PER4*CEILING((N109-OVER3_FROM)/4,1))*(1+FUEL),4)),"")))</f>
        <v/>
      </c>
      <c r="P109" s="21" t="str">
        <f aca="false">IF(OR(N109="",AM109="",M109=""),"",IF(M109="Small standard",IF(N109&gt;SS_MAX,"",ROUND(INDEX(SS_FEES,SUMPRODUCT(--(SS_EDGES&lt;N109))+1,3+AM109)*(1+FUEL),4)),IF(M109="Large standard",IF(N109&gt;LS_MAX,"",ROUND(IF(N109&lt;=OVER3_FROM,INDEX(LS_FEES,SUMPRODUCT(--(LS_EDGES&lt;N109))+1,3+AM109),INDEX(OVER3_BASE,1,3+AM109)+OVER3_PER4*CEILING((N109-OVER3_FROM)/4,1))*(1+FUEL),4)),"")))</f>
        <v/>
      </c>
      <c r="Q109" s="20" t="str">
        <f aca="true">IF(OR(L109="",O109=""),"",ROUND(L109-IF(AND(TODAY()&gt;=PEAK_FROM,TODAY()&lt;=PEAK_TO),P109,O109),2))</f>
        <v/>
      </c>
      <c r="R109" s="16" t="str">
        <f aca="false">IF(N109="","",IF(M109="Small standard",IF(SUMPRODUCT(--(SS_EDGES&lt;N109))=0,"",INDEX(SS_EDGES,SUMPRODUCT(--(SS_EDGES&lt;N109)))),IF(M109="Large standard",IF(N109&gt;OVER3_FROM,OVER3_FROM+4*(CEILING((N109-OVER3_FROM)/4,1)-1),IF(SUMPRODUCT(--(LS_EDGES&lt;N109))=0,"",INDEX(LS_EDGES,SUMPRODUCT(--(LS_EDGES&lt;N109))))),"")))</f>
        <v/>
      </c>
      <c r="S109" s="22" t="str">
        <f aca="false">IF(R109="","",ROUND(N109-R109,3))</f>
        <v/>
      </c>
      <c r="T109" s="21" t="str">
        <f aca="false">IF(OR(R109="",O109="",AO109=""),"",IF(S109&gt;MAX_SHAVE,"",IF(ROUND(O109-AO109,4)&lt;MIN_UNIT,"",ROUND(O109-AO109,4))))</f>
        <v/>
      </c>
      <c r="U109" s="21" t="str">
        <f aca="false">IF(OR(AQ109="",O109=""),"",IF(ROUND(ROUND(O109-AQ109,4)-AS109,4)&lt;=MIN_UNIT,"",ROUND(ROUND(O109-AQ109,4)-AS109,4)))</f>
        <v/>
      </c>
      <c r="V109" s="21" t="str">
        <f aca="false">IF(OR(AV109="",O109=""),"",IF(AND(AT109=1,AU109&lt;=MAX_ENV),IF(ROUND(O109-AV109,4)&lt;MIN_UNIT,"",ROUND(O109-AV109,4)),""))</f>
        <v/>
      </c>
      <c r="W109" s="21" t="str">
        <f aca="false">IF(OR(AX109="",O109=""),"",IF(AL109&gt;=AH109*MIN_DIM_RATIO,IF(ROUND(O109-AX109,4)&lt;MIN_UNIT,"",ROUND(O109-AX109,4)),""))</f>
        <v/>
      </c>
      <c r="X109" s="21" t="str">
        <f aca="false">IF(OR(R109="",P109="",AP109=""),"",IF(S109&gt;MAX_SHAVE,"",IF(ROUND(P109-AP109,4)&lt;MIN_UNIT,"",ROUND(P109-AP109,4))))</f>
        <v/>
      </c>
      <c r="Y109" s="21" t="str">
        <f aca="false">IF(OR(AR109="",P109=""),"",IF(ROUND(ROUND(P109-AR109,4)-AS109,4)&lt;=MIN_UNIT,"",ROUND(ROUND(P109-AR109,4)-AS109,4)))</f>
        <v/>
      </c>
      <c r="Z109" s="21" t="str">
        <f aca="false">IF(OR(AW109="",P109=""),"",IF(AND(AT109=1,AU109&lt;=MAX_ENV),IF(ROUND(P109-AW109,4)&lt;MIN_UNIT,"",ROUND(P109-AW109,4)),""))</f>
        <v/>
      </c>
      <c r="AA109" s="21" t="str">
        <f aca="false">IF(OR(AY109="",P109=""),"",IF(AL109&gt;=AH109*MIN_DIM_RATIO,IF(ROUND(P109-AY109,4)&lt;MIN_UNIT,"",ROUND(P109-AY109,4)),""))</f>
        <v/>
      </c>
      <c r="AB109" s="2" t="str">
        <f aca="false">IF(COUNT(T109:W109)=0,"",CHOOSE(MATCH(MAX(T109:W109),T109:W109,0),"Weight","Price","Size tier","Box"))</f>
        <v/>
      </c>
      <c r="AC109" s="24" t="str">
        <f aca="false">IF(K109&lt;&gt;"",K109,AZ109)</f>
        <v/>
      </c>
      <c r="AD109" s="25" t="str">
        <f aca="false">IF(OR(AB109="",AC109=""),"",ROUND(AC109*IF(K109&lt;&gt;"",1,U_LOW)*((12-PEAK_MONTHS)*MAX(T109:W109)+PEAK_MONTHS*N(INDEX(X109:AA109,MATCH(MAX(T109:W109),T109:W109,0)))),0))</f>
        <v/>
      </c>
      <c r="AE109" s="25" t="str">
        <f aca="false">IF(OR(AB109="",AC109=""),"",ROUND(AC109*IF(K109&lt;&gt;"",1,U_HIGH)*((12-PEAK_MONTHS)*MAX(T109:W109)+PEAK_MONTHS*N(INDEX(X109:AA109,MATCH(MAX(T109:W109),T109:W109,0)))),0))</f>
        <v/>
      </c>
      <c r="AF109" s="18" t="str">
        <f aca="false">IF(AD109="","",RANK(AD109,$AD$7:$AD$506))</f>
        <v/>
      </c>
      <c r="AH109" s="16" t="str">
        <f aca="false">IF(E109&lt;&gt;"",E109,IF(F109&lt;&gt;"",ROUND(F109*16,3),""))</f>
        <v/>
      </c>
      <c r="AI109" s="16" t="str">
        <f aca="false">IF(COUNT(G109:I109)&lt;3,"",ROUND(LARGE(G109:I109,1),2))</f>
        <v/>
      </c>
      <c r="AJ109" s="16" t="str">
        <f aca="false">IF(COUNT(G109:I109)&lt;3,"",ROUND(LARGE(G109:I109,2),2))</f>
        <v/>
      </c>
      <c r="AK109" s="16" t="str">
        <f aca="false">IF(COUNT(G109:I109)&lt;3,"",ROUND(SMALL(G109:I109,1),2))</f>
        <v/>
      </c>
      <c r="AL109" s="16" t="str">
        <f aca="false">IF(AI109="","",IF(AI109*AJ109*AK109&lt;DIM_MIN_CUIN,"",ROUND(AI109*AJ109*AK109/DIM_DIV*16,2)))</f>
        <v/>
      </c>
      <c r="AM109" s="18" t="str">
        <f aca="false">IF(C109="","",IF(C109&lt;BAND_LO,1,IF(C109&lt;=BAND_HI,2,3)))</f>
        <v/>
      </c>
      <c r="AN109" s="19" t="str">
        <f aca="false">IF(C109="","",IFERROR(INDEX(CAT_REF,MATCH(D109,CATS,0)),REF_DEFAULT))</f>
        <v/>
      </c>
      <c r="AO109" s="21" t="str">
        <f aca="false">IF(OR(R109="",AM109="",M109=""),"",IF(M109="Small standard",IF(R109&gt;SS_MAX,"",ROUND(INDEX(SS_FEES,SUMPRODUCT(--(SS_EDGES&lt;R109))+1,0+AM109)*(1+FUEL),4)),IF(M109="Large standard",IF(R109&gt;LS_MAX,"",ROUND(IF(R109&lt;=OVER3_FROM,INDEX(LS_FEES,SUMPRODUCT(--(LS_EDGES&lt;R109))+1,0+AM109),INDEX(OVER3_BASE,1,0+AM109)+OVER3_PER4*CEILING((R109-OVER3_FROM)/4,1))*(1+FUEL),4)),"")))</f>
        <v/>
      </c>
      <c r="AP109" s="21" t="str">
        <f aca="false">IF(OR(R109="",AM109="",M109=""),"",IF(M109="Small standard",IF(R109&gt;SS_MAX,"",ROUND(INDEX(SS_FEES,SUMPRODUCT(--(SS_EDGES&lt;R109))+1,3+AM109)*(1+FUEL),4)),IF(M109="Large standard",IF(R109&gt;LS_MAX,"",ROUND(IF(R109&lt;=OVER3_FROM,INDEX(LS_FEES,SUMPRODUCT(--(LS_EDGES&lt;R109))+1,3+AM109),INDEX(OVER3_BASE,1,3+AM109)+OVER3_PER4*CEILING((R109-OVER3_FROM)/4,1))*(1+FUEL),4)),"")))</f>
        <v/>
      </c>
      <c r="AQ109" s="21" t="str">
        <f aca="false">IF(OR(AM109="",AM109=1),"",IF(OR(N109="",(AM109-1)="",M109=""),"",IF(M109="Small standard",IF(N109&gt;SS_MAX,"",ROUND(INDEX(SS_FEES,SUMPRODUCT(--(SS_EDGES&lt;N109))+1,0+(AM109-1))*(1+FUEL),4)),IF(M109="Large standard",IF(N109&gt;LS_MAX,"",ROUND(IF(N109&lt;=OVER3_FROM,INDEX(LS_FEES,SUMPRODUCT(--(LS_EDGES&lt;N109))+1,0+(AM109-1)),INDEX(OVER3_BASE,1,0+(AM109-1))+OVER3_PER4*CEILING((N109-OVER3_FROM)/4,1))*(1+FUEL),4)),""))))</f>
        <v/>
      </c>
      <c r="AR109" s="21" t="str">
        <f aca="false">IF(OR(AM109="",AM109=1),"",IF(OR(N109="",(AM109-1)="",M109=""),"",IF(M109="Small standard",IF(N109&gt;SS_MAX,"",ROUND(INDEX(SS_FEES,SUMPRODUCT(--(SS_EDGES&lt;N109))+1,3+(AM109-1))*(1+FUEL),4)),IF(M109="Large standard",IF(N109&gt;LS_MAX,"",ROUND(IF(N109&lt;=OVER3_FROM,INDEX(LS_FEES,SUMPRODUCT(--(LS_EDGES&lt;N109))+1,3+(AM109-1)),INDEX(OVER3_BASE,1,3+(AM109-1))+OVER3_PER4*CEILING((N109-OVER3_FROM)/4,1))*(1+FUEL),4)),""))))</f>
        <v/>
      </c>
      <c r="AS109" s="21" t="str">
        <f aca="false">IF(OR(AM109="",AM109=1),"",(C109-(IF(AM109=2,BAND_LO,BAND_HI)-0.01))*(1-AN109))</f>
        <v/>
      </c>
      <c r="AT109" s="18" t="str">
        <f aca="false">IF(AI109="","",(AI109&gt;SS_L)+(AJ109&gt;SS_M)+(AK109&gt;SS_S))</f>
        <v/>
      </c>
      <c r="AU109" s="23" t="str">
        <f aca="false">IF(OR(AT109="",AT109&lt;&gt;1),"",MAX(AI109/SS_L,AJ109/SS_M,AK109/SS_S))</f>
        <v/>
      </c>
      <c r="AV109" s="21" t="str">
        <f aca="false">IF(OR(M109&lt;&gt;"Large standard",N109="",N109&gt;SS_MAX),"",IF(OR(N109="",AM109="","Small standard"=""),"",IF("Small standard"="Small standard",IF(N109&gt;SS_MAX,"",ROUND(INDEX(SS_FEES,SUMPRODUCT(--(SS_EDGES&lt;N109))+1,0+AM109)*(1+FUEL),4)),IF("Small standard"="Large standard",IF(N109&gt;LS_MAX,"",ROUND(IF(N109&lt;=OVER3_FROM,INDEX(LS_FEES,SUMPRODUCT(--(LS_EDGES&lt;N109))+1,0+AM109),INDEX(OVER3_BASE,1,0+AM109)+OVER3_PER4*CEILING((N109-OVER3_FROM)/4,1))*(1+FUEL),4)),""))))</f>
        <v/>
      </c>
      <c r="AW109" s="21" t="str">
        <f aca="false">IF(OR(M109&lt;&gt;"Large standard",N109="",N109&gt;SS_MAX),"",IF(OR(N109="",AM109="","Small standard"=""),"",IF("Small standard"="Small standard",IF(N109&gt;SS_MAX,"",ROUND(INDEX(SS_FEES,SUMPRODUCT(--(SS_EDGES&lt;N109))+1,3+AM109)*(1+FUEL),4)),IF("Small standard"="Large standard",IF(N109&gt;LS_MAX,"",ROUND(IF(N109&lt;=OVER3_FROM,INDEX(LS_FEES,SUMPRODUCT(--(LS_EDGES&lt;N109))+1,3+AM109),INDEX(OVER3_BASE,1,3+AM109)+OVER3_PER4*CEILING((N109-OVER3_FROM)/4,1))*(1+FUEL),4)),""))))</f>
        <v/>
      </c>
      <c r="AX109" s="21" t="str">
        <f aca="false">IF(OR(AL109="",AH109=""),"",IF(OR(AH109="",AM109="",M109=""),"",IF(M109="Small standard",IF(AH109&gt;SS_MAX,"",ROUND(INDEX(SS_FEES,SUMPRODUCT(--(SS_EDGES&lt;AH109))+1,0+AM109)*(1+FUEL),4)),IF(M109="Large standard",IF(AH109&gt;LS_MAX,"",ROUND(IF(AH109&lt;=OVER3_FROM,INDEX(LS_FEES,SUMPRODUCT(--(LS_EDGES&lt;AH109))+1,0+AM109),INDEX(OVER3_BASE,1,0+AM109)+OVER3_PER4*CEILING((AH109-OVER3_FROM)/4,1))*(1+FUEL),4)),""))))</f>
        <v/>
      </c>
      <c r="AY109" s="21" t="str">
        <f aca="false">IF(OR(AL109="",AH109=""),"",IF(OR(AH109="",AM109="",M109=""),"",IF(M109="Small standard",IF(AH109&gt;SS_MAX,"",ROUND(INDEX(SS_FEES,SUMPRODUCT(--(SS_EDGES&lt;AH109))+1,3+AM109)*(1+FUEL),4)),IF(M109="Large standard",IF(AH109&gt;LS_MAX,"",ROUND(IF(AH109&lt;=OVER3_FROM,INDEX(LS_FEES,SUMPRODUCT(--(LS_EDGES&lt;AH109))+1,3+AM109),INDEX(OVER3_BASE,1,3+AM109)+OVER3_PER4*CEILING((AH109-OVER3_FROM)/4,1))*(1+FUEL),4)),""))))</f>
        <v/>
      </c>
      <c r="AZ109" s="24" t="str">
        <f aca="false">IF(OR(J109="",J109&lt;1),"",ROUND(IFERROR(INDEX(CAT_SCALE,MATCH(D109,CATS,0)),UC_DEFAULT)*IF(J109&gt;=UC_KNEE,10^(UC_A-UC_B*LOG10(J109)),10^(UC_A-UC_B*LOG10(UC_KNEE))*(UC_KNEE/J109)^UC_HEXP),1))</f>
        <v/>
      </c>
    </row>
    <row r="110" customFormat="false" ht="15" hidden="false" customHeight="false" outlineLevel="0" collapsed="false">
      <c r="A110" s="10"/>
      <c r="B110" s="10"/>
      <c r="C110" s="12"/>
      <c r="D110" s="10"/>
      <c r="E110" s="10"/>
      <c r="F110" s="10"/>
      <c r="G110" s="10"/>
      <c r="H110" s="10"/>
      <c r="I110" s="10"/>
      <c r="J110" s="10"/>
      <c r="K110" s="10"/>
      <c r="L110" s="12"/>
      <c r="M110" s="2" t="str">
        <f aca="false">IF(OR(N110="",AI110=""),"",IF(AND(N110&lt;=SS_MAX,AI110&lt;=SS_L,AJ110&lt;=SS_M,AK110&lt;=SS_S),"Small standard",IF(AND(N110&lt;=LS_MAX,AI110&lt;=LS_L,AJ110&lt;=LS_M,AK110&lt;=LS_S),"Large standard","Oversize")))</f>
        <v/>
      </c>
      <c r="N110" s="16" t="str">
        <f aca="false">IF(AH110="","",IF(AL110="",AH110,MAX(AH110,AL110)))</f>
        <v/>
      </c>
      <c r="O110" s="21" t="str">
        <f aca="false">IF(OR(N110="",AM110="",M110=""),"",IF(M110="Small standard",IF(N110&gt;SS_MAX,"",ROUND(INDEX(SS_FEES,SUMPRODUCT(--(SS_EDGES&lt;N110))+1,0+AM110)*(1+FUEL),4)),IF(M110="Large standard",IF(N110&gt;LS_MAX,"",ROUND(IF(N110&lt;=OVER3_FROM,INDEX(LS_FEES,SUMPRODUCT(--(LS_EDGES&lt;N110))+1,0+AM110),INDEX(OVER3_BASE,1,0+AM110)+OVER3_PER4*CEILING((N110-OVER3_FROM)/4,1))*(1+FUEL),4)),"")))</f>
        <v/>
      </c>
      <c r="P110" s="21" t="str">
        <f aca="false">IF(OR(N110="",AM110="",M110=""),"",IF(M110="Small standard",IF(N110&gt;SS_MAX,"",ROUND(INDEX(SS_FEES,SUMPRODUCT(--(SS_EDGES&lt;N110))+1,3+AM110)*(1+FUEL),4)),IF(M110="Large standard",IF(N110&gt;LS_MAX,"",ROUND(IF(N110&lt;=OVER3_FROM,INDEX(LS_FEES,SUMPRODUCT(--(LS_EDGES&lt;N110))+1,3+AM110),INDEX(OVER3_BASE,1,3+AM110)+OVER3_PER4*CEILING((N110-OVER3_FROM)/4,1))*(1+FUEL),4)),"")))</f>
        <v/>
      </c>
      <c r="Q110" s="20" t="str">
        <f aca="true">IF(OR(L110="",O110=""),"",ROUND(L110-IF(AND(TODAY()&gt;=PEAK_FROM,TODAY()&lt;=PEAK_TO),P110,O110),2))</f>
        <v/>
      </c>
      <c r="R110" s="16" t="str">
        <f aca="false">IF(N110="","",IF(M110="Small standard",IF(SUMPRODUCT(--(SS_EDGES&lt;N110))=0,"",INDEX(SS_EDGES,SUMPRODUCT(--(SS_EDGES&lt;N110)))),IF(M110="Large standard",IF(N110&gt;OVER3_FROM,OVER3_FROM+4*(CEILING((N110-OVER3_FROM)/4,1)-1),IF(SUMPRODUCT(--(LS_EDGES&lt;N110))=0,"",INDEX(LS_EDGES,SUMPRODUCT(--(LS_EDGES&lt;N110))))),"")))</f>
        <v/>
      </c>
      <c r="S110" s="22" t="str">
        <f aca="false">IF(R110="","",ROUND(N110-R110,3))</f>
        <v/>
      </c>
      <c r="T110" s="21" t="str">
        <f aca="false">IF(OR(R110="",O110="",AO110=""),"",IF(S110&gt;MAX_SHAVE,"",IF(ROUND(O110-AO110,4)&lt;MIN_UNIT,"",ROUND(O110-AO110,4))))</f>
        <v/>
      </c>
      <c r="U110" s="21" t="str">
        <f aca="false">IF(OR(AQ110="",O110=""),"",IF(ROUND(ROUND(O110-AQ110,4)-AS110,4)&lt;=MIN_UNIT,"",ROUND(ROUND(O110-AQ110,4)-AS110,4)))</f>
        <v/>
      </c>
      <c r="V110" s="21" t="str">
        <f aca="false">IF(OR(AV110="",O110=""),"",IF(AND(AT110=1,AU110&lt;=MAX_ENV),IF(ROUND(O110-AV110,4)&lt;MIN_UNIT,"",ROUND(O110-AV110,4)),""))</f>
        <v/>
      </c>
      <c r="W110" s="21" t="str">
        <f aca="false">IF(OR(AX110="",O110=""),"",IF(AL110&gt;=AH110*MIN_DIM_RATIO,IF(ROUND(O110-AX110,4)&lt;MIN_UNIT,"",ROUND(O110-AX110,4)),""))</f>
        <v/>
      </c>
      <c r="X110" s="21" t="str">
        <f aca="false">IF(OR(R110="",P110="",AP110=""),"",IF(S110&gt;MAX_SHAVE,"",IF(ROUND(P110-AP110,4)&lt;MIN_UNIT,"",ROUND(P110-AP110,4))))</f>
        <v/>
      </c>
      <c r="Y110" s="21" t="str">
        <f aca="false">IF(OR(AR110="",P110=""),"",IF(ROUND(ROUND(P110-AR110,4)-AS110,4)&lt;=MIN_UNIT,"",ROUND(ROUND(P110-AR110,4)-AS110,4)))</f>
        <v/>
      </c>
      <c r="Z110" s="21" t="str">
        <f aca="false">IF(OR(AW110="",P110=""),"",IF(AND(AT110=1,AU110&lt;=MAX_ENV),IF(ROUND(P110-AW110,4)&lt;MIN_UNIT,"",ROUND(P110-AW110,4)),""))</f>
        <v/>
      </c>
      <c r="AA110" s="21" t="str">
        <f aca="false">IF(OR(AY110="",P110=""),"",IF(AL110&gt;=AH110*MIN_DIM_RATIO,IF(ROUND(P110-AY110,4)&lt;MIN_UNIT,"",ROUND(P110-AY110,4)),""))</f>
        <v/>
      </c>
      <c r="AB110" s="2" t="str">
        <f aca="false">IF(COUNT(T110:W110)=0,"",CHOOSE(MATCH(MAX(T110:W110),T110:W110,0),"Weight","Price","Size tier","Box"))</f>
        <v/>
      </c>
      <c r="AC110" s="24" t="str">
        <f aca="false">IF(K110&lt;&gt;"",K110,AZ110)</f>
        <v/>
      </c>
      <c r="AD110" s="25" t="str">
        <f aca="false">IF(OR(AB110="",AC110=""),"",ROUND(AC110*IF(K110&lt;&gt;"",1,U_LOW)*((12-PEAK_MONTHS)*MAX(T110:W110)+PEAK_MONTHS*N(INDEX(X110:AA110,MATCH(MAX(T110:W110),T110:W110,0)))),0))</f>
        <v/>
      </c>
      <c r="AE110" s="25" t="str">
        <f aca="false">IF(OR(AB110="",AC110=""),"",ROUND(AC110*IF(K110&lt;&gt;"",1,U_HIGH)*((12-PEAK_MONTHS)*MAX(T110:W110)+PEAK_MONTHS*N(INDEX(X110:AA110,MATCH(MAX(T110:W110),T110:W110,0)))),0))</f>
        <v/>
      </c>
      <c r="AF110" s="18" t="str">
        <f aca="false">IF(AD110="","",RANK(AD110,$AD$7:$AD$506))</f>
        <v/>
      </c>
      <c r="AH110" s="16" t="str">
        <f aca="false">IF(E110&lt;&gt;"",E110,IF(F110&lt;&gt;"",ROUND(F110*16,3),""))</f>
        <v/>
      </c>
      <c r="AI110" s="16" t="str">
        <f aca="false">IF(COUNT(G110:I110)&lt;3,"",ROUND(LARGE(G110:I110,1),2))</f>
        <v/>
      </c>
      <c r="AJ110" s="16" t="str">
        <f aca="false">IF(COUNT(G110:I110)&lt;3,"",ROUND(LARGE(G110:I110,2),2))</f>
        <v/>
      </c>
      <c r="AK110" s="16" t="str">
        <f aca="false">IF(COUNT(G110:I110)&lt;3,"",ROUND(SMALL(G110:I110,1),2))</f>
        <v/>
      </c>
      <c r="AL110" s="16" t="str">
        <f aca="false">IF(AI110="","",IF(AI110*AJ110*AK110&lt;DIM_MIN_CUIN,"",ROUND(AI110*AJ110*AK110/DIM_DIV*16,2)))</f>
        <v/>
      </c>
      <c r="AM110" s="18" t="str">
        <f aca="false">IF(C110="","",IF(C110&lt;BAND_LO,1,IF(C110&lt;=BAND_HI,2,3)))</f>
        <v/>
      </c>
      <c r="AN110" s="19" t="str">
        <f aca="false">IF(C110="","",IFERROR(INDEX(CAT_REF,MATCH(D110,CATS,0)),REF_DEFAULT))</f>
        <v/>
      </c>
      <c r="AO110" s="21" t="str">
        <f aca="false">IF(OR(R110="",AM110="",M110=""),"",IF(M110="Small standard",IF(R110&gt;SS_MAX,"",ROUND(INDEX(SS_FEES,SUMPRODUCT(--(SS_EDGES&lt;R110))+1,0+AM110)*(1+FUEL),4)),IF(M110="Large standard",IF(R110&gt;LS_MAX,"",ROUND(IF(R110&lt;=OVER3_FROM,INDEX(LS_FEES,SUMPRODUCT(--(LS_EDGES&lt;R110))+1,0+AM110),INDEX(OVER3_BASE,1,0+AM110)+OVER3_PER4*CEILING((R110-OVER3_FROM)/4,1))*(1+FUEL),4)),"")))</f>
        <v/>
      </c>
      <c r="AP110" s="21" t="str">
        <f aca="false">IF(OR(R110="",AM110="",M110=""),"",IF(M110="Small standard",IF(R110&gt;SS_MAX,"",ROUND(INDEX(SS_FEES,SUMPRODUCT(--(SS_EDGES&lt;R110))+1,3+AM110)*(1+FUEL),4)),IF(M110="Large standard",IF(R110&gt;LS_MAX,"",ROUND(IF(R110&lt;=OVER3_FROM,INDEX(LS_FEES,SUMPRODUCT(--(LS_EDGES&lt;R110))+1,3+AM110),INDEX(OVER3_BASE,1,3+AM110)+OVER3_PER4*CEILING((R110-OVER3_FROM)/4,1))*(1+FUEL),4)),"")))</f>
        <v/>
      </c>
      <c r="AQ110" s="21" t="str">
        <f aca="false">IF(OR(AM110="",AM110=1),"",IF(OR(N110="",(AM110-1)="",M110=""),"",IF(M110="Small standard",IF(N110&gt;SS_MAX,"",ROUND(INDEX(SS_FEES,SUMPRODUCT(--(SS_EDGES&lt;N110))+1,0+(AM110-1))*(1+FUEL),4)),IF(M110="Large standard",IF(N110&gt;LS_MAX,"",ROUND(IF(N110&lt;=OVER3_FROM,INDEX(LS_FEES,SUMPRODUCT(--(LS_EDGES&lt;N110))+1,0+(AM110-1)),INDEX(OVER3_BASE,1,0+(AM110-1))+OVER3_PER4*CEILING((N110-OVER3_FROM)/4,1))*(1+FUEL),4)),""))))</f>
        <v/>
      </c>
      <c r="AR110" s="21" t="str">
        <f aca="false">IF(OR(AM110="",AM110=1),"",IF(OR(N110="",(AM110-1)="",M110=""),"",IF(M110="Small standard",IF(N110&gt;SS_MAX,"",ROUND(INDEX(SS_FEES,SUMPRODUCT(--(SS_EDGES&lt;N110))+1,3+(AM110-1))*(1+FUEL),4)),IF(M110="Large standard",IF(N110&gt;LS_MAX,"",ROUND(IF(N110&lt;=OVER3_FROM,INDEX(LS_FEES,SUMPRODUCT(--(LS_EDGES&lt;N110))+1,3+(AM110-1)),INDEX(OVER3_BASE,1,3+(AM110-1))+OVER3_PER4*CEILING((N110-OVER3_FROM)/4,1))*(1+FUEL),4)),""))))</f>
        <v/>
      </c>
      <c r="AS110" s="21" t="str">
        <f aca="false">IF(OR(AM110="",AM110=1),"",(C110-(IF(AM110=2,BAND_LO,BAND_HI)-0.01))*(1-AN110))</f>
        <v/>
      </c>
      <c r="AT110" s="18" t="str">
        <f aca="false">IF(AI110="","",(AI110&gt;SS_L)+(AJ110&gt;SS_M)+(AK110&gt;SS_S))</f>
        <v/>
      </c>
      <c r="AU110" s="23" t="str">
        <f aca="false">IF(OR(AT110="",AT110&lt;&gt;1),"",MAX(AI110/SS_L,AJ110/SS_M,AK110/SS_S))</f>
        <v/>
      </c>
      <c r="AV110" s="21" t="str">
        <f aca="false">IF(OR(M110&lt;&gt;"Large standard",N110="",N110&gt;SS_MAX),"",IF(OR(N110="",AM110="","Small standard"=""),"",IF("Small standard"="Small standard",IF(N110&gt;SS_MAX,"",ROUND(INDEX(SS_FEES,SUMPRODUCT(--(SS_EDGES&lt;N110))+1,0+AM110)*(1+FUEL),4)),IF("Small standard"="Large standard",IF(N110&gt;LS_MAX,"",ROUND(IF(N110&lt;=OVER3_FROM,INDEX(LS_FEES,SUMPRODUCT(--(LS_EDGES&lt;N110))+1,0+AM110),INDEX(OVER3_BASE,1,0+AM110)+OVER3_PER4*CEILING((N110-OVER3_FROM)/4,1))*(1+FUEL),4)),""))))</f>
        <v/>
      </c>
      <c r="AW110" s="21" t="str">
        <f aca="false">IF(OR(M110&lt;&gt;"Large standard",N110="",N110&gt;SS_MAX),"",IF(OR(N110="",AM110="","Small standard"=""),"",IF("Small standard"="Small standard",IF(N110&gt;SS_MAX,"",ROUND(INDEX(SS_FEES,SUMPRODUCT(--(SS_EDGES&lt;N110))+1,3+AM110)*(1+FUEL),4)),IF("Small standard"="Large standard",IF(N110&gt;LS_MAX,"",ROUND(IF(N110&lt;=OVER3_FROM,INDEX(LS_FEES,SUMPRODUCT(--(LS_EDGES&lt;N110))+1,3+AM110),INDEX(OVER3_BASE,1,3+AM110)+OVER3_PER4*CEILING((N110-OVER3_FROM)/4,1))*(1+FUEL),4)),""))))</f>
        <v/>
      </c>
      <c r="AX110" s="21" t="str">
        <f aca="false">IF(OR(AL110="",AH110=""),"",IF(OR(AH110="",AM110="",M110=""),"",IF(M110="Small standard",IF(AH110&gt;SS_MAX,"",ROUND(INDEX(SS_FEES,SUMPRODUCT(--(SS_EDGES&lt;AH110))+1,0+AM110)*(1+FUEL),4)),IF(M110="Large standard",IF(AH110&gt;LS_MAX,"",ROUND(IF(AH110&lt;=OVER3_FROM,INDEX(LS_FEES,SUMPRODUCT(--(LS_EDGES&lt;AH110))+1,0+AM110),INDEX(OVER3_BASE,1,0+AM110)+OVER3_PER4*CEILING((AH110-OVER3_FROM)/4,1))*(1+FUEL),4)),""))))</f>
        <v/>
      </c>
      <c r="AY110" s="21" t="str">
        <f aca="false">IF(OR(AL110="",AH110=""),"",IF(OR(AH110="",AM110="",M110=""),"",IF(M110="Small standard",IF(AH110&gt;SS_MAX,"",ROUND(INDEX(SS_FEES,SUMPRODUCT(--(SS_EDGES&lt;AH110))+1,3+AM110)*(1+FUEL),4)),IF(M110="Large standard",IF(AH110&gt;LS_MAX,"",ROUND(IF(AH110&lt;=OVER3_FROM,INDEX(LS_FEES,SUMPRODUCT(--(LS_EDGES&lt;AH110))+1,3+AM110),INDEX(OVER3_BASE,1,3+AM110)+OVER3_PER4*CEILING((AH110-OVER3_FROM)/4,1))*(1+FUEL),4)),""))))</f>
        <v/>
      </c>
      <c r="AZ110" s="24" t="str">
        <f aca="false">IF(OR(J110="",J110&lt;1),"",ROUND(IFERROR(INDEX(CAT_SCALE,MATCH(D110,CATS,0)),UC_DEFAULT)*IF(J110&gt;=UC_KNEE,10^(UC_A-UC_B*LOG10(J110)),10^(UC_A-UC_B*LOG10(UC_KNEE))*(UC_KNEE/J110)^UC_HEXP),1))</f>
        <v/>
      </c>
    </row>
    <row r="111" customFormat="false" ht="15" hidden="false" customHeight="false" outlineLevel="0" collapsed="false">
      <c r="A111" s="10"/>
      <c r="B111" s="10"/>
      <c r="C111" s="12"/>
      <c r="D111" s="10"/>
      <c r="E111" s="10"/>
      <c r="F111" s="10"/>
      <c r="G111" s="10"/>
      <c r="H111" s="10"/>
      <c r="I111" s="10"/>
      <c r="J111" s="10"/>
      <c r="K111" s="10"/>
      <c r="L111" s="12"/>
      <c r="M111" s="2" t="str">
        <f aca="false">IF(OR(N111="",AI111=""),"",IF(AND(N111&lt;=SS_MAX,AI111&lt;=SS_L,AJ111&lt;=SS_M,AK111&lt;=SS_S),"Small standard",IF(AND(N111&lt;=LS_MAX,AI111&lt;=LS_L,AJ111&lt;=LS_M,AK111&lt;=LS_S),"Large standard","Oversize")))</f>
        <v/>
      </c>
      <c r="N111" s="16" t="str">
        <f aca="false">IF(AH111="","",IF(AL111="",AH111,MAX(AH111,AL111)))</f>
        <v/>
      </c>
      <c r="O111" s="21" t="str">
        <f aca="false">IF(OR(N111="",AM111="",M111=""),"",IF(M111="Small standard",IF(N111&gt;SS_MAX,"",ROUND(INDEX(SS_FEES,SUMPRODUCT(--(SS_EDGES&lt;N111))+1,0+AM111)*(1+FUEL),4)),IF(M111="Large standard",IF(N111&gt;LS_MAX,"",ROUND(IF(N111&lt;=OVER3_FROM,INDEX(LS_FEES,SUMPRODUCT(--(LS_EDGES&lt;N111))+1,0+AM111),INDEX(OVER3_BASE,1,0+AM111)+OVER3_PER4*CEILING((N111-OVER3_FROM)/4,1))*(1+FUEL),4)),"")))</f>
        <v/>
      </c>
      <c r="P111" s="21" t="str">
        <f aca="false">IF(OR(N111="",AM111="",M111=""),"",IF(M111="Small standard",IF(N111&gt;SS_MAX,"",ROUND(INDEX(SS_FEES,SUMPRODUCT(--(SS_EDGES&lt;N111))+1,3+AM111)*(1+FUEL),4)),IF(M111="Large standard",IF(N111&gt;LS_MAX,"",ROUND(IF(N111&lt;=OVER3_FROM,INDEX(LS_FEES,SUMPRODUCT(--(LS_EDGES&lt;N111))+1,3+AM111),INDEX(OVER3_BASE,1,3+AM111)+OVER3_PER4*CEILING((N111-OVER3_FROM)/4,1))*(1+FUEL),4)),"")))</f>
        <v/>
      </c>
      <c r="Q111" s="20" t="str">
        <f aca="true">IF(OR(L111="",O111=""),"",ROUND(L111-IF(AND(TODAY()&gt;=PEAK_FROM,TODAY()&lt;=PEAK_TO),P111,O111),2))</f>
        <v/>
      </c>
      <c r="R111" s="16" t="str">
        <f aca="false">IF(N111="","",IF(M111="Small standard",IF(SUMPRODUCT(--(SS_EDGES&lt;N111))=0,"",INDEX(SS_EDGES,SUMPRODUCT(--(SS_EDGES&lt;N111)))),IF(M111="Large standard",IF(N111&gt;OVER3_FROM,OVER3_FROM+4*(CEILING((N111-OVER3_FROM)/4,1)-1),IF(SUMPRODUCT(--(LS_EDGES&lt;N111))=0,"",INDEX(LS_EDGES,SUMPRODUCT(--(LS_EDGES&lt;N111))))),"")))</f>
        <v/>
      </c>
      <c r="S111" s="22" t="str">
        <f aca="false">IF(R111="","",ROUND(N111-R111,3))</f>
        <v/>
      </c>
      <c r="T111" s="21" t="str">
        <f aca="false">IF(OR(R111="",O111="",AO111=""),"",IF(S111&gt;MAX_SHAVE,"",IF(ROUND(O111-AO111,4)&lt;MIN_UNIT,"",ROUND(O111-AO111,4))))</f>
        <v/>
      </c>
      <c r="U111" s="21" t="str">
        <f aca="false">IF(OR(AQ111="",O111=""),"",IF(ROUND(ROUND(O111-AQ111,4)-AS111,4)&lt;=MIN_UNIT,"",ROUND(ROUND(O111-AQ111,4)-AS111,4)))</f>
        <v/>
      </c>
      <c r="V111" s="21" t="str">
        <f aca="false">IF(OR(AV111="",O111=""),"",IF(AND(AT111=1,AU111&lt;=MAX_ENV),IF(ROUND(O111-AV111,4)&lt;MIN_UNIT,"",ROUND(O111-AV111,4)),""))</f>
        <v/>
      </c>
      <c r="W111" s="21" t="str">
        <f aca="false">IF(OR(AX111="",O111=""),"",IF(AL111&gt;=AH111*MIN_DIM_RATIO,IF(ROUND(O111-AX111,4)&lt;MIN_UNIT,"",ROUND(O111-AX111,4)),""))</f>
        <v/>
      </c>
      <c r="X111" s="21" t="str">
        <f aca="false">IF(OR(R111="",P111="",AP111=""),"",IF(S111&gt;MAX_SHAVE,"",IF(ROUND(P111-AP111,4)&lt;MIN_UNIT,"",ROUND(P111-AP111,4))))</f>
        <v/>
      </c>
      <c r="Y111" s="21" t="str">
        <f aca="false">IF(OR(AR111="",P111=""),"",IF(ROUND(ROUND(P111-AR111,4)-AS111,4)&lt;=MIN_UNIT,"",ROUND(ROUND(P111-AR111,4)-AS111,4)))</f>
        <v/>
      </c>
      <c r="Z111" s="21" t="str">
        <f aca="false">IF(OR(AW111="",P111=""),"",IF(AND(AT111=1,AU111&lt;=MAX_ENV),IF(ROUND(P111-AW111,4)&lt;MIN_UNIT,"",ROUND(P111-AW111,4)),""))</f>
        <v/>
      </c>
      <c r="AA111" s="21" t="str">
        <f aca="false">IF(OR(AY111="",P111=""),"",IF(AL111&gt;=AH111*MIN_DIM_RATIO,IF(ROUND(P111-AY111,4)&lt;MIN_UNIT,"",ROUND(P111-AY111,4)),""))</f>
        <v/>
      </c>
      <c r="AB111" s="2" t="str">
        <f aca="false">IF(COUNT(T111:W111)=0,"",CHOOSE(MATCH(MAX(T111:W111),T111:W111,0),"Weight","Price","Size tier","Box"))</f>
        <v/>
      </c>
      <c r="AC111" s="24" t="str">
        <f aca="false">IF(K111&lt;&gt;"",K111,AZ111)</f>
        <v/>
      </c>
      <c r="AD111" s="25" t="str">
        <f aca="false">IF(OR(AB111="",AC111=""),"",ROUND(AC111*IF(K111&lt;&gt;"",1,U_LOW)*((12-PEAK_MONTHS)*MAX(T111:W111)+PEAK_MONTHS*N(INDEX(X111:AA111,MATCH(MAX(T111:W111),T111:W111,0)))),0))</f>
        <v/>
      </c>
      <c r="AE111" s="25" t="str">
        <f aca="false">IF(OR(AB111="",AC111=""),"",ROUND(AC111*IF(K111&lt;&gt;"",1,U_HIGH)*((12-PEAK_MONTHS)*MAX(T111:W111)+PEAK_MONTHS*N(INDEX(X111:AA111,MATCH(MAX(T111:W111),T111:W111,0)))),0))</f>
        <v/>
      </c>
      <c r="AF111" s="18" t="str">
        <f aca="false">IF(AD111="","",RANK(AD111,$AD$7:$AD$506))</f>
        <v/>
      </c>
      <c r="AH111" s="16" t="str">
        <f aca="false">IF(E111&lt;&gt;"",E111,IF(F111&lt;&gt;"",ROUND(F111*16,3),""))</f>
        <v/>
      </c>
      <c r="AI111" s="16" t="str">
        <f aca="false">IF(COUNT(G111:I111)&lt;3,"",ROUND(LARGE(G111:I111,1),2))</f>
        <v/>
      </c>
      <c r="AJ111" s="16" t="str">
        <f aca="false">IF(COUNT(G111:I111)&lt;3,"",ROUND(LARGE(G111:I111,2),2))</f>
        <v/>
      </c>
      <c r="AK111" s="16" t="str">
        <f aca="false">IF(COUNT(G111:I111)&lt;3,"",ROUND(SMALL(G111:I111,1),2))</f>
        <v/>
      </c>
      <c r="AL111" s="16" t="str">
        <f aca="false">IF(AI111="","",IF(AI111*AJ111*AK111&lt;DIM_MIN_CUIN,"",ROUND(AI111*AJ111*AK111/DIM_DIV*16,2)))</f>
        <v/>
      </c>
      <c r="AM111" s="18" t="str">
        <f aca="false">IF(C111="","",IF(C111&lt;BAND_LO,1,IF(C111&lt;=BAND_HI,2,3)))</f>
        <v/>
      </c>
      <c r="AN111" s="19" t="str">
        <f aca="false">IF(C111="","",IFERROR(INDEX(CAT_REF,MATCH(D111,CATS,0)),REF_DEFAULT))</f>
        <v/>
      </c>
      <c r="AO111" s="21" t="str">
        <f aca="false">IF(OR(R111="",AM111="",M111=""),"",IF(M111="Small standard",IF(R111&gt;SS_MAX,"",ROUND(INDEX(SS_FEES,SUMPRODUCT(--(SS_EDGES&lt;R111))+1,0+AM111)*(1+FUEL),4)),IF(M111="Large standard",IF(R111&gt;LS_MAX,"",ROUND(IF(R111&lt;=OVER3_FROM,INDEX(LS_FEES,SUMPRODUCT(--(LS_EDGES&lt;R111))+1,0+AM111),INDEX(OVER3_BASE,1,0+AM111)+OVER3_PER4*CEILING((R111-OVER3_FROM)/4,1))*(1+FUEL),4)),"")))</f>
        <v/>
      </c>
      <c r="AP111" s="21" t="str">
        <f aca="false">IF(OR(R111="",AM111="",M111=""),"",IF(M111="Small standard",IF(R111&gt;SS_MAX,"",ROUND(INDEX(SS_FEES,SUMPRODUCT(--(SS_EDGES&lt;R111))+1,3+AM111)*(1+FUEL),4)),IF(M111="Large standard",IF(R111&gt;LS_MAX,"",ROUND(IF(R111&lt;=OVER3_FROM,INDEX(LS_FEES,SUMPRODUCT(--(LS_EDGES&lt;R111))+1,3+AM111),INDEX(OVER3_BASE,1,3+AM111)+OVER3_PER4*CEILING((R111-OVER3_FROM)/4,1))*(1+FUEL),4)),"")))</f>
        <v/>
      </c>
      <c r="AQ111" s="21" t="str">
        <f aca="false">IF(OR(AM111="",AM111=1),"",IF(OR(N111="",(AM111-1)="",M111=""),"",IF(M111="Small standard",IF(N111&gt;SS_MAX,"",ROUND(INDEX(SS_FEES,SUMPRODUCT(--(SS_EDGES&lt;N111))+1,0+(AM111-1))*(1+FUEL),4)),IF(M111="Large standard",IF(N111&gt;LS_MAX,"",ROUND(IF(N111&lt;=OVER3_FROM,INDEX(LS_FEES,SUMPRODUCT(--(LS_EDGES&lt;N111))+1,0+(AM111-1)),INDEX(OVER3_BASE,1,0+(AM111-1))+OVER3_PER4*CEILING((N111-OVER3_FROM)/4,1))*(1+FUEL),4)),""))))</f>
        <v/>
      </c>
      <c r="AR111" s="21" t="str">
        <f aca="false">IF(OR(AM111="",AM111=1),"",IF(OR(N111="",(AM111-1)="",M111=""),"",IF(M111="Small standard",IF(N111&gt;SS_MAX,"",ROUND(INDEX(SS_FEES,SUMPRODUCT(--(SS_EDGES&lt;N111))+1,3+(AM111-1))*(1+FUEL),4)),IF(M111="Large standard",IF(N111&gt;LS_MAX,"",ROUND(IF(N111&lt;=OVER3_FROM,INDEX(LS_FEES,SUMPRODUCT(--(LS_EDGES&lt;N111))+1,3+(AM111-1)),INDEX(OVER3_BASE,1,3+(AM111-1))+OVER3_PER4*CEILING((N111-OVER3_FROM)/4,1))*(1+FUEL),4)),""))))</f>
        <v/>
      </c>
      <c r="AS111" s="21" t="str">
        <f aca="false">IF(OR(AM111="",AM111=1),"",(C111-(IF(AM111=2,BAND_LO,BAND_HI)-0.01))*(1-AN111))</f>
        <v/>
      </c>
      <c r="AT111" s="18" t="str">
        <f aca="false">IF(AI111="","",(AI111&gt;SS_L)+(AJ111&gt;SS_M)+(AK111&gt;SS_S))</f>
        <v/>
      </c>
      <c r="AU111" s="23" t="str">
        <f aca="false">IF(OR(AT111="",AT111&lt;&gt;1),"",MAX(AI111/SS_L,AJ111/SS_M,AK111/SS_S))</f>
        <v/>
      </c>
      <c r="AV111" s="21" t="str">
        <f aca="false">IF(OR(M111&lt;&gt;"Large standard",N111="",N111&gt;SS_MAX),"",IF(OR(N111="",AM111="","Small standard"=""),"",IF("Small standard"="Small standard",IF(N111&gt;SS_MAX,"",ROUND(INDEX(SS_FEES,SUMPRODUCT(--(SS_EDGES&lt;N111))+1,0+AM111)*(1+FUEL),4)),IF("Small standard"="Large standard",IF(N111&gt;LS_MAX,"",ROUND(IF(N111&lt;=OVER3_FROM,INDEX(LS_FEES,SUMPRODUCT(--(LS_EDGES&lt;N111))+1,0+AM111),INDEX(OVER3_BASE,1,0+AM111)+OVER3_PER4*CEILING((N111-OVER3_FROM)/4,1))*(1+FUEL),4)),""))))</f>
        <v/>
      </c>
      <c r="AW111" s="21" t="str">
        <f aca="false">IF(OR(M111&lt;&gt;"Large standard",N111="",N111&gt;SS_MAX),"",IF(OR(N111="",AM111="","Small standard"=""),"",IF("Small standard"="Small standard",IF(N111&gt;SS_MAX,"",ROUND(INDEX(SS_FEES,SUMPRODUCT(--(SS_EDGES&lt;N111))+1,3+AM111)*(1+FUEL),4)),IF("Small standard"="Large standard",IF(N111&gt;LS_MAX,"",ROUND(IF(N111&lt;=OVER3_FROM,INDEX(LS_FEES,SUMPRODUCT(--(LS_EDGES&lt;N111))+1,3+AM111),INDEX(OVER3_BASE,1,3+AM111)+OVER3_PER4*CEILING((N111-OVER3_FROM)/4,1))*(1+FUEL),4)),""))))</f>
        <v/>
      </c>
      <c r="AX111" s="21" t="str">
        <f aca="false">IF(OR(AL111="",AH111=""),"",IF(OR(AH111="",AM111="",M111=""),"",IF(M111="Small standard",IF(AH111&gt;SS_MAX,"",ROUND(INDEX(SS_FEES,SUMPRODUCT(--(SS_EDGES&lt;AH111))+1,0+AM111)*(1+FUEL),4)),IF(M111="Large standard",IF(AH111&gt;LS_MAX,"",ROUND(IF(AH111&lt;=OVER3_FROM,INDEX(LS_FEES,SUMPRODUCT(--(LS_EDGES&lt;AH111))+1,0+AM111),INDEX(OVER3_BASE,1,0+AM111)+OVER3_PER4*CEILING((AH111-OVER3_FROM)/4,1))*(1+FUEL),4)),""))))</f>
        <v/>
      </c>
      <c r="AY111" s="21" t="str">
        <f aca="false">IF(OR(AL111="",AH111=""),"",IF(OR(AH111="",AM111="",M111=""),"",IF(M111="Small standard",IF(AH111&gt;SS_MAX,"",ROUND(INDEX(SS_FEES,SUMPRODUCT(--(SS_EDGES&lt;AH111))+1,3+AM111)*(1+FUEL),4)),IF(M111="Large standard",IF(AH111&gt;LS_MAX,"",ROUND(IF(AH111&lt;=OVER3_FROM,INDEX(LS_FEES,SUMPRODUCT(--(LS_EDGES&lt;AH111))+1,3+AM111),INDEX(OVER3_BASE,1,3+AM111)+OVER3_PER4*CEILING((AH111-OVER3_FROM)/4,1))*(1+FUEL),4)),""))))</f>
        <v/>
      </c>
      <c r="AZ111" s="24" t="str">
        <f aca="false">IF(OR(J111="",J111&lt;1),"",ROUND(IFERROR(INDEX(CAT_SCALE,MATCH(D111,CATS,0)),UC_DEFAULT)*IF(J111&gt;=UC_KNEE,10^(UC_A-UC_B*LOG10(J111)),10^(UC_A-UC_B*LOG10(UC_KNEE))*(UC_KNEE/J111)^UC_HEXP),1))</f>
        <v/>
      </c>
    </row>
    <row r="112" customFormat="false" ht="15" hidden="false" customHeight="false" outlineLevel="0" collapsed="false">
      <c r="A112" s="10"/>
      <c r="B112" s="10"/>
      <c r="C112" s="12"/>
      <c r="D112" s="10"/>
      <c r="E112" s="10"/>
      <c r="F112" s="10"/>
      <c r="G112" s="10"/>
      <c r="H112" s="10"/>
      <c r="I112" s="10"/>
      <c r="J112" s="10"/>
      <c r="K112" s="10"/>
      <c r="L112" s="12"/>
      <c r="M112" s="2" t="str">
        <f aca="false">IF(OR(N112="",AI112=""),"",IF(AND(N112&lt;=SS_MAX,AI112&lt;=SS_L,AJ112&lt;=SS_M,AK112&lt;=SS_S),"Small standard",IF(AND(N112&lt;=LS_MAX,AI112&lt;=LS_L,AJ112&lt;=LS_M,AK112&lt;=LS_S),"Large standard","Oversize")))</f>
        <v/>
      </c>
      <c r="N112" s="16" t="str">
        <f aca="false">IF(AH112="","",IF(AL112="",AH112,MAX(AH112,AL112)))</f>
        <v/>
      </c>
      <c r="O112" s="21" t="str">
        <f aca="false">IF(OR(N112="",AM112="",M112=""),"",IF(M112="Small standard",IF(N112&gt;SS_MAX,"",ROUND(INDEX(SS_FEES,SUMPRODUCT(--(SS_EDGES&lt;N112))+1,0+AM112)*(1+FUEL),4)),IF(M112="Large standard",IF(N112&gt;LS_MAX,"",ROUND(IF(N112&lt;=OVER3_FROM,INDEX(LS_FEES,SUMPRODUCT(--(LS_EDGES&lt;N112))+1,0+AM112),INDEX(OVER3_BASE,1,0+AM112)+OVER3_PER4*CEILING((N112-OVER3_FROM)/4,1))*(1+FUEL),4)),"")))</f>
        <v/>
      </c>
      <c r="P112" s="21" t="str">
        <f aca="false">IF(OR(N112="",AM112="",M112=""),"",IF(M112="Small standard",IF(N112&gt;SS_MAX,"",ROUND(INDEX(SS_FEES,SUMPRODUCT(--(SS_EDGES&lt;N112))+1,3+AM112)*(1+FUEL),4)),IF(M112="Large standard",IF(N112&gt;LS_MAX,"",ROUND(IF(N112&lt;=OVER3_FROM,INDEX(LS_FEES,SUMPRODUCT(--(LS_EDGES&lt;N112))+1,3+AM112),INDEX(OVER3_BASE,1,3+AM112)+OVER3_PER4*CEILING((N112-OVER3_FROM)/4,1))*(1+FUEL),4)),"")))</f>
        <v/>
      </c>
      <c r="Q112" s="20" t="str">
        <f aca="true">IF(OR(L112="",O112=""),"",ROUND(L112-IF(AND(TODAY()&gt;=PEAK_FROM,TODAY()&lt;=PEAK_TO),P112,O112),2))</f>
        <v/>
      </c>
      <c r="R112" s="16" t="str">
        <f aca="false">IF(N112="","",IF(M112="Small standard",IF(SUMPRODUCT(--(SS_EDGES&lt;N112))=0,"",INDEX(SS_EDGES,SUMPRODUCT(--(SS_EDGES&lt;N112)))),IF(M112="Large standard",IF(N112&gt;OVER3_FROM,OVER3_FROM+4*(CEILING((N112-OVER3_FROM)/4,1)-1),IF(SUMPRODUCT(--(LS_EDGES&lt;N112))=0,"",INDEX(LS_EDGES,SUMPRODUCT(--(LS_EDGES&lt;N112))))),"")))</f>
        <v/>
      </c>
      <c r="S112" s="22" t="str">
        <f aca="false">IF(R112="","",ROUND(N112-R112,3))</f>
        <v/>
      </c>
      <c r="T112" s="21" t="str">
        <f aca="false">IF(OR(R112="",O112="",AO112=""),"",IF(S112&gt;MAX_SHAVE,"",IF(ROUND(O112-AO112,4)&lt;MIN_UNIT,"",ROUND(O112-AO112,4))))</f>
        <v/>
      </c>
      <c r="U112" s="21" t="str">
        <f aca="false">IF(OR(AQ112="",O112=""),"",IF(ROUND(ROUND(O112-AQ112,4)-AS112,4)&lt;=MIN_UNIT,"",ROUND(ROUND(O112-AQ112,4)-AS112,4)))</f>
        <v/>
      </c>
      <c r="V112" s="21" t="str">
        <f aca="false">IF(OR(AV112="",O112=""),"",IF(AND(AT112=1,AU112&lt;=MAX_ENV),IF(ROUND(O112-AV112,4)&lt;MIN_UNIT,"",ROUND(O112-AV112,4)),""))</f>
        <v/>
      </c>
      <c r="W112" s="21" t="str">
        <f aca="false">IF(OR(AX112="",O112=""),"",IF(AL112&gt;=AH112*MIN_DIM_RATIO,IF(ROUND(O112-AX112,4)&lt;MIN_UNIT,"",ROUND(O112-AX112,4)),""))</f>
        <v/>
      </c>
      <c r="X112" s="21" t="str">
        <f aca="false">IF(OR(R112="",P112="",AP112=""),"",IF(S112&gt;MAX_SHAVE,"",IF(ROUND(P112-AP112,4)&lt;MIN_UNIT,"",ROUND(P112-AP112,4))))</f>
        <v/>
      </c>
      <c r="Y112" s="21" t="str">
        <f aca="false">IF(OR(AR112="",P112=""),"",IF(ROUND(ROUND(P112-AR112,4)-AS112,4)&lt;=MIN_UNIT,"",ROUND(ROUND(P112-AR112,4)-AS112,4)))</f>
        <v/>
      </c>
      <c r="Z112" s="21" t="str">
        <f aca="false">IF(OR(AW112="",P112=""),"",IF(AND(AT112=1,AU112&lt;=MAX_ENV),IF(ROUND(P112-AW112,4)&lt;MIN_UNIT,"",ROUND(P112-AW112,4)),""))</f>
        <v/>
      </c>
      <c r="AA112" s="21" t="str">
        <f aca="false">IF(OR(AY112="",P112=""),"",IF(AL112&gt;=AH112*MIN_DIM_RATIO,IF(ROUND(P112-AY112,4)&lt;MIN_UNIT,"",ROUND(P112-AY112,4)),""))</f>
        <v/>
      </c>
      <c r="AB112" s="2" t="str">
        <f aca="false">IF(COUNT(T112:W112)=0,"",CHOOSE(MATCH(MAX(T112:W112),T112:W112,0),"Weight","Price","Size tier","Box"))</f>
        <v/>
      </c>
      <c r="AC112" s="24" t="str">
        <f aca="false">IF(K112&lt;&gt;"",K112,AZ112)</f>
        <v/>
      </c>
      <c r="AD112" s="25" t="str">
        <f aca="false">IF(OR(AB112="",AC112=""),"",ROUND(AC112*IF(K112&lt;&gt;"",1,U_LOW)*((12-PEAK_MONTHS)*MAX(T112:W112)+PEAK_MONTHS*N(INDEX(X112:AA112,MATCH(MAX(T112:W112),T112:W112,0)))),0))</f>
        <v/>
      </c>
      <c r="AE112" s="25" t="str">
        <f aca="false">IF(OR(AB112="",AC112=""),"",ROUND(AC112*IF(K112&lt;&gt;"",1,U_HIGH)*((12-PEAK_MONTHS)*MAX(T112:W112)+PEAK_MONTHS*N(INDEX(X112:AA112,MATCH(MAX(T112:W112),T112:W112,0)))),0))</f>
        <v/>
      </c>
      <c r="AF112" s="18" t="str">
        <f aca="false">IF(AD112="","",RANK(AD112,$AD$7:$AD$506))</f>
        <v/>
      </c>
      <c r="AH112" s="16" t="str">
        <f aca="false">IF(E112&lt;&gt;"",E112,IF(F112&lt;&gt;"",ROUND(F112*16,3),""))</f>
        <v/>
      </c>
      <c r="AI112" s="16" t="str">
        <f aca="false">IF(COUNT(G112:I112)&lt;3,"",ROUND(LARGE(G112:I112,1),2))</f>
        <v/>
      </c>
      <c r="AJ112" s="16" t="str">
        <f aca="false">IF(COUNT(G112:I112)&lt;3,"",ROUND(LARGE(G112:I112,2),2))</f>
        <v/>
      </c>
      <c r="AK112" s="16" t="str">
        <f aca="false">IF(COUNT(G112:I112)&lt;3,"",ROUND(SMALL(G112:I112,1),2))</f>
        <v/>
      </c>
      <c r="AL112" s="16" t="str">
        <f aca="false">IF(AI112="","",IF(AI112*AJ112*AK112&lt;DIM_MIN_CUIN,"",ROUND(AI112*AJ112*AK112/DIM_DIV*16,2)))</f>
        <v/>
      </c>
      <c r="AM112" s="18" t="str">
        <f aca="false">IF(C112="","",IF(C112&lt;BAND_LO,1,IF(C112&lt;=BAND_HI,2,3)))</f>
        <v/>
      </c>
      <c r="AN112" s="19" t="str">
        <f aca="false">IF(C112="","",IFERROR(INDEX(CAT_REF,MATCH(D112,CATS,0)),REF_DEFAULT))</f>
        <v/>
      </c>
      <c r="AO112" s="21" t="str">
        <f aca="false">IF(OR(R112="",AM112="",M112=""),"",IF(M112="Small standard",IF(R112&gt;SS_MAX,"",ROUND(INDEX(SS_FEES,SUMPRODUCT(--(SS_EDGES&lt;R112))+1,0+AM112)*(1+FUEL),4)),IF(M112="Large standard",IF(R112&gt;LS_MAX,"",ROUND(IF(R112&lt;=OVER3_FROM,INDEX(LS_FEES,SUMPRODUCT(--(LS_EDGES&lt;R112))+1,0+AM112),INDEX(OVER3_BASE,1,0+AM112)+OVER3_PER4*CEILING((R112-OVER3_FROM)/4,1))*(1+FUEL),4)),"")))</f>
        <v/>
      </c>
      <c r="AP112" s="21" t="str">
        <f aca="false">IF(OR(R112="",AM112="",M112=""),"",IF(M112="Small standard",IF(R112&gt;SS_MAX,"",ROUND(INDEX(SS_FEES,SUMPRODUCT(--(SS_EDGES&lt;R112))+1,3+AM112)*(1+FUEL),4)),IF(M112="Large standard",IF(R112&gt;LS_MAX,"",ROUND(IF(R112&lt;=OVER3_FROM,INDEX(LS_FEES,SUMPRODUCT(--(LS_EDGES&lt;R112))+1,3+AM112),INDEX(OVER3_BASE,1,3+AM112)+OVER3_PER4*CEILING((R112-OVER3_FROM)/4,1))*(1+FUEL),4)),"")))</f>
        <v/>
      </c>
      <c r="AQ112" s="21" t="str">
        <f aca="false">IF(OR(AM112="",AM112=1),"",IF(OR(N112="",(AM112-1)="",M112=""),"",IF(M112="Small standard",IF(N112&gt;SS_MAX,"",ROUND(INDEX(SS_FEES,SUMPRODUCT(--(SS_EDGES&lt;N112))+1,0+(AM112-1))*(1+FUEL),4)),IF(M112="Large standard",IF(N112&gt;LS_MAX,"",ROUND(IF(N112&lt;=OVER3_FROM,INDEX(LS_FEES,SUMPRODUCT(--(LS_EDGES&lt;N112))+1,0+(AM112-1)),INDEX(OVER3_BASE,1,0+(AM112-1))+OVER3_PER4*CEILING((N112-OVER3_FROM)/4,1))*(1+FUEL),4)),""))))</f>
        <v/>
      </c>
      <c r="AR112" s="21" t="str">
        <f aca="false">IF(OR(AM112="",AM112=1),"",IF(OR(N112="",(AM112-1)="",M112=""),"",IF(M112="Small standard",IF(N112&gt;SS_MAX,"",ROUND(INDEX(SS_FEES,SUMPRODUCT(--(SS_EDGES&lt;N112))+1,3+(AM112-1))*(1+FUEL),4)),IF(M112="Large standard",IF(N112&gt;LS_MAX,"",ROUND(IF(N112&lt;=OVER3_FROM,INDEX(LS_FEES,SUMPRODUCT(--(LS_EDGES&lt;N112))+1,3+(AM112-1)),INDEX(OVER3_BASE,1,3+(AM112-1))+OVER3_PER4*CEILING((N112-OVER3_FROM)/4,1))*(1+FUEL),4)),""))))</f>
        <v/>
      </c>
      <c r="AS112" s="21" t="str">
        <f aca="false">IF(OR(AM112="",AM112=1),"",(C112-(IF(AM112=2,BAND_LO,BAND_HI)-0.01))*(1-AN112))</f>
        <v/>
      </c>
      <c r="AT112" s="18" t="str">
        <f aca="false">IF(AI112="","",(AI112&gt;SS_L)+(AJ112&gt;SS_M)+(AK112&gt;SS_S))</f>
        <v/>
      </c>
      <c r="AU112" s="23" t="str">
        <f aca="false">IF(OR(AT112="",AT112&lt;&gt;1),"",MAX(AI112/SS_L,AJ112/SS_M,AK112/SS_S))</f>
        <v/>
      </c>
      <c r="AV112" s="21" t="str">
        <f aca="false">IF(OR(M112&lt;&gt;"Large standard",N112="",N112&gt;SS_MAX),"",IF(OR(N112="",AM112="","Small standard"=""),"",IF("Small standard"="Small standard",IF(N112&gt;SS_MAX,"",ROUND(INDEX(SS_FEES,SUMPRODUCT(--(SS_EDGES&lt;N112))+1,0+AM112)*(1+FUEL),4)),IF("Small standard"="Large standard",IF(N112&gt;LS_MAX,"",ROUND(IF(N112&lt;=OVER3_FROM,INDEX(LS_FEES,SUMPRODUCT(--(LS_EDGES&lt;N112))+1,0+AM112),INDEX(OVER3_BASE,1,0+AM112)+OVER3_PER4*CEILING((N112-OVER3_FROM)/4,1))*(1+FUEL),4)),""))))</f>
        <v/>
      </c>
      <c r="AW112" s="21" t="str">
        <f aca="false">IF(OR(M112&lt;&gt;"Large standard",N112="",N112&gt;SS_MAX),"",IF(OR(N112="",AM112="","Small standard"=""),"",IF("Small standard"="Small standard",IF(N112&gt;SS_MAX,"",ROUND(INDEX(SS_FEES,SUMPRODUCT(--(SS_EDGES&lt;N112))+1,3+AM112)*(1+FUEL),4)),IF("Small standard"="Large standard",IF(N112&gt;LS_MAX,"",ROUND(IF(N112&lt;=OVER3_FROM,INDEX(LS_FEES,SUMPRODUCT(--(LS_EDGES&lt;N112))+1,3+AM112),INDEX(OVER3_BASE,1,3+AM112)+OVER3_PER4*CEILING((N112-OVER3_FROM)/4,1))*(1+FUEL),4)),""))))</f>
        <v/>
      </c>
      <c r="AX112" s="21" t="str">
        <f aca="false">IF(OR(AL112="",AH112=""),"",IF(OR(AH112="",AM112="",M112=""),"",IF(M112="Small standard",IF(AH112&gt;SS_MAX,"",ROUND(INDEX(SS_FEES,SUMPRODUCT(--(SS_EDGES&lt;AH112))+1,0+AM112)*(1+FUEL),4)),IF(M112="Large standard",IF(AH112&gt;LS_MAX,"",ROUND(IF(AH112&lt;=OVER3_FROM,INDEX(LS_FEES,SUMPRODUCT(--(LS_EDGES&lt;AH112))+1,0+AM112),INDEX(OVER3_BASE,1,0+AM112)+OVER3_PER4*CEILING((AH112-OVER3_FROM)/4,1))*(1+FUEL),4)),""))))</f>
        <v/>
      </c>
      <c r="AY112" s="21" t="str">
        <f aca="false">IF(OR(AL112="",AH112=""),"",IF(OR(AH112="",AM112="",M112=""),"",IF(M112="Small standard",IF(AH112&gt;SS_MAX,"",ROUND(INDEX(SS_FEES,SUMPRODUCT(--(SS_EDGES&lt;AH112))+1,3+AM112)*(1+FUEL),4)),IF(M112="Large standard",IF(AH112&gt;LS_MAX,"",ROUND(IF(AH112&lt;=OVER3_FROM,INDEX(LS_FEES,SUMPRODUCT(--(LS_EDGES&lt;AH112))+1,3+AM112),INDEX(OVER3_BASE,1,3+AM112)+OVER3_PER4*CEILING((AH112-OVER3_FROM)/4,1))*(1+FUEL),4)),""))))</f>
        <v/>
      </c>
      <c r="AZ112" s="24" t="str">
        <f aca="false">IF(OR(J112="",J112&lt;1),"",ROUND(IFERROR(INDEX(CAT_SCALE,MATCH(D112,CATS,0)),UC_DEFAULT)*IF(J112&gt;=UC_KNEE,10^(UC_A-UC_B*LOG10(J112)),10^(UC_A-UC_B*LOG10(UC_KNEE))*(UC_KNEE/J112)^UC_HEXP),1))</f>
        <v/>
      </c>
    </row>
    <row r="113" customFormat="false" ht="15" hidden="false" customHeight="false" outlineLevel="0" collapsed="false">
      <c r="A113" s="10"/>
      <c r="B113" s="10"/>
      <c r="C113" s="12"/>
      <c r="D113" s="10"/>
      <c r="E113" s="10"/>
      <c r="F113" s="10"/>
      <c r="G113" s="10"/>
      <c r="H113" s="10"/>
      <c r="I113" s="10"/>
      <c r="J113" s="10"/>
      <c r="K113" s="10"/>
      <c r="L113" s="12"/>
      <c r="M113" s="2" t="str">
        <f aca="false">IF(OR(N113="",AI113=""),"",IF(AND(N113&lt;=SS_MAX,AI113&lt;=SS_L,AJ113&lt;=SS_M,AK113&lt;=SS_S),"Small standard",IF(AND(N113&lt;=LS_MAX,AI113&lt;=LS_L,AJ113&lt;=LS_M,AK113&lt;=LS_S),"Large standard","Oversize")))</f>
        <v/>
      </c>
      <c r="N113" s="16" t="str">
        <f aca="false">IF(AH113="","",IF(AL113="",AH113,MAX(AH113,AL113)))</f>
        <v/>
      </c>
      <c r="O113" s="21" t="str">
        <f aca="false">IF(OR(N113="",AM113="",M113=""),"",IF(M113="Small standard",IF(N113&gt;SS_MAX,"",ROUND(INDEX(SS_FEES,SUMPRODUCT(--(SS_EDGES&lt;N113))+1,0+AM113)*(1+FUEL),4)),IF(M113="Large standard",IF(N113&gt;LS_MAX,"",ROUND(IF(N113&lt;=OVER3_FROM,INDEX(LS_FEES,SUMPRODUCT(--(LS_EDGES&lt;N113))+1,0+AM113),INDEX(OVER3_BASE,1,0+AM113)+OVER3_PER4*CEILING((N113-OVER3_FROM)/4,1))*(1+FUEL),4)),"")))</f>
        <v/>
      </c>
      <c r="P113" s="21" t="str">
        <f aca="false">IF(OR(N113="",AM113="",M113=""),"",IF(M113="Small standard",IF(N113&gt;SS_MAX,"",ROUND(INDEX(SS_FEES,SUMPRODUCT(--(SS_EDGES&lt;N113))+1,3+AM113)*(1+FUEL),4)),IF(M113="Large standard",IF(N113&gt;LS_MAX,"",ROUND(IF(N113&lt;=OVER3_FROM,INDEX(LS_FEES,SUMPRODUCT(--(LS_EDGES&lt;N113))+1,3+AM113),INDEX(OVER3_BASE,1,3+AM113)+OVER3_PER4*CEILING((N113-OVER3_FROM)/4,1))*(1+FUEL),4)),"")))</f>
        <v/>
      </c>
      <c r="Q113" s="20" t="str">
        <f aca="true">IF(OR(L113="",O113=""),"",ROUND(L113-IF(AND(TODAY()&gt;=PEAK_FROM,TODAY()&lt;=PEAK_TO),P113,O113),2))</f>
        <v/>
      </c>
      <c r="R113" s="16" t="str">
        <f aca="false">IF(N113="","",IF(M113="Small standard",IF(SUMPRODUCT(--(SS_EDGES&lt;N113))=0,"",INDEX(SS_EDGES,SUMPRODUCT(--(SS_EDGES&lt;N113)))),IF(M113="Large standard",IF(N113&gt;OVER3_FROM,OVER3_FROM+4*(CEILING((N113-OVER3_FROM)/4,1)-1),IF(SUMPRODUCT(--(LS_EDGES&lt;N113))=0,"",INDEX(LS_EDGES,SUMPRODUCT(--(LS_EDGES&lt;N113))))),"")))</f>
        <v/>
      </c>
      <c r="S113" s="22" t="str">
        <f aca="false">IF(R113="","",ROUND(N113-R113,3))</f>
        <v/>
      </c>
      <c r="T113" s="21" t="str">
        <f aca="false">IF(OR(R113="",O113="",AO113=""),"",IF(S113&gt;MAX_SHAVE,"",IF(ROUND(O113-AO113,4)&lt;MIN_UNIT,"",ROUND(O113-AO113,4))))</f>
        <v/>
      </c>
      <c r="U113" s="21" t="str">
        <f aca="false">IF(OR(AQ113="",O113=""),"",IF(ROUND(ROUND(O113-AQ113,4)-AS113,4)&lt;=MIN_UNIT,"",ROUND(ROUND(O113-AQ113,4)-AS113,4)))</f>
        <v/>
      </c>
      <c r="V113" s="21" t="str">
        <f aca="false">IF(OR(AV113="",O113=""),"",IF(AND(AT113=1,AU113&lt;=MAX_ENV),IF(ROUND(O113-AV113,4)&lt;MIN_UNIT,"",ROUND(O113-AV113,4)),""))</f>
        <v/>
      </c>
      <c r="W113" s="21" t="str">
        <f aca="false">IF(OR(AX113="",O113=""),"",IF(AL113&gt;=AH113*MIN_DIM_RATIO,IF(ROUND(O113-AX113,4)&lt;MIN_UNIT,"",ROUND(O113-AX113,4)),""))</f>
        <v/>
      </c>
      <c r="X113" s="21" t="str">
        <f aca="false">IF(OR(R113="",P113="",AP113=""),"",IF(S113&gt;MAX_SHAVE,"",IF(ROUND(P113-AP113,4)&lt;MIN_UNIT,"",ROUND(P113-AP113,4))))</f>
        <v/>
      </c>
      <c r="Y113" s="21" t="str">
        <f aca="false">IF(OR(AR113="",P113=""),"",IF(ROUND(ROUND(P113-AR113,4)-AS113,4)&lt;=MIN_UNIT,"",ROUND(ROUND(P113-AR113,4)-AS113,4)))</f>
        <v/>
      </c>
      <c r="Z113" s="21" t="str">
        <f aca="false">IF(OR(AW113="",P113=""),"",IF(AND(AT113=1,AU113&lt;=MAX_ENV),IF(ROUND(P113-AW113,4)&lt;MIN_UNIT,"",ROUND(P113-AW113,4)),""))</f>
        <v/>
      </c>
      <c r="AA113" s="21" t="str">
        <f aca="false">IF(OR(AY113="",P113=""),"",IF(AL113&gt;=AH113*MIN_DIM_RATIO,IF(ROUND(P113-AY113,4)&lt;MIN_UNIT,"",ROUND(P113-AY113,4)),""))</f>
        <v/>
      </c>
      <c r="AB113" s="2" t="str">
        <f aca="false">IF(COUNT(T113:W113)=0,"",CHOOSE(MATCH(MAX(T113:W113),T113:W113,0),"Weight","Price","Size tier","Box"))</f>
        <v/>
      </c>
      <c r="AC113" s="24" t="str">
        <f aca="false">IF(K113&lt;&gt;"",K113,AZ113)</f>
        <v/>
      </c>
      <c r="AD113" s="25" t="str">
        <f aca="false">IF(OR(AB113="",AC113=""),"",ROUND(AC113*IF(K113&lt;&gt;"",1,U_LOW)*((12-PEAK_MONTHS)*MAX(T113:W113)+PEAK_MONTHS*N(INDEX(X113:AA113,MATCH(MAX(T113:W113),T113:W113,0)))),0))</f>
        <v/>
      </c>
      <c r="AE113" s="25" t="str">
        <f aca="false">IF(OR(AB113="",AC113=""),"",ROUND(AC113*IF(K113&lt;&gt;"",1,U_HIGH)*((12-PEAK_MONTHS)*MAX(T113:W113)+PEAK_MONTHS*N(INDEX(X113:AA113,MATCH(MAX(T113:W113),T113:W113,0)))),0))</f>
        <v/>
      </c>
      <c r="AF113" s="18" t="str">
        <f aca="false">IF(AD113="","",RANK(AD113,$AD$7:$AD$506))</f>
        <v/>
      </c>
      <c r="AH113" s="16" t="str">
        <f aca="false">IF(E113&lt;&gt;"",E113,IF(F113&lt;&gt;"",ROUND(F113*16,3),""))</f>
        <v/>
      </c>
      <c r="AI113" s="16" t="str">
        <f aca="false">IF(COUNT(G113:I113)&lt;3,"",ROUND(LARGE(G113:I113,1),2))</f>
        <v/>
      </c>
      <c r="AJ113" s="16" t="str">
        <f aca="false">IF(COUNT(G113:I113)&lt;3,"",ROUND(LARGE(G113:I113,2),2))</f>
        <v/>
      </c>
      <c r="AK113" s="16" t="str">
        <f aca="false">IF(COUNT(G113:I113)&lt;3,"",ROUND(SMALL(G113:I113,1),2))</f>
        <v/>
      </c>
      <c r="AL113" s="16" t="str">
        <f aca="false">IF(AI113="","",IF(AI113*AJ113*AK113&lt;DIM_MIN_CUIN,"",ROUND(AI113*AJ113*AK113/DIM_DIV*16,2)))</f>
        <v/>
      </c>
      <c r="AM113" s="18" t="str">
        <f aca="false">IF(C113="","",IF(C113&lt;BAND_LO,1,IF(C113&lt;=BAND_HI,2,3)))</f>
        <v/>
      </c>
      <c r="AN113" s="19" t="str">
        <f aca="false">IF(C113="","",IFERROR(INDEX(CAT_REF,MATCH(D113,CATS,0)),REF_DEFAULT))</f>
        <v/>
      </c>
      <c r="AO113" s="21" t="str">
        <f aca="false">IF(OR(R113="",AM113="",M113=""),"",IF(M113="Small standard",IF(R113&gt;SS_MAX,"",ROUND(INDEX(SS_FEES,SUMPRODUCT(--(SS_EDGES&lt;R113))+1,0+AM113)*(1+FUEL),4)),IF(M113="Large standard",IF(R113&gt;LS_MAX,"",ROUND(IF(R113&lt;=OVER3_FROM,INDEX(LS_FEES,SUMPRODUCT(--(LS_EDGES&lt;R113))+1,0+AM113),INDEX(OVER3_BASE,1,0+AM113)+OVER3_PER4*CEILING((R113-OVER3_FROM)/4,1))*(1+FUEL),4)),"")))</f>
        <v/>
      </c>
      <c r="AP113" s="21" t="str">
        <f aca="false">IF(OR(R113="",AM113="",M113=""),"",IF(M113="Small standard",IF(R113&gt;SS_MAX,"",ROUND(INDEX(SS_FEES,SUMPRODUCT(--(SS_EDGES&lt;R113))+1,3+AM113)*(1+FUEL),4)),IF(M113="Large standard",IF(R113&gt;LS_MAX,"",ROUND(IF(R113&lt;=OVER3_FROM,INDEX(LS_FEES,SUMPRODUCT(--(LS_EDGES&lt;R113))+1,3+AM113),INDEX(OVER3_BASE,1,3+AM113)+OVER3_PER4*CEILING((R113-OVER3_FROM)/4,1))*(1+FUEL),4)),"")))</f>
        <v/>
      </c>
      <c r="AQ113" s="21" t="str">
        <f aca="false">IF(OR(AM113="",AM113=1),"",IF(OR(N113="",(AM113-1)="",M113=""),"",IF(M113="Small standard",IF(N113&gt;SS_MAX,"",ROUND(INDEX(SS_FEES,SUMPRODUCT(--(SS_EDGES&lt;N113))+1,0+(AM113-1))*(1+FUEL),4)),IF(M113="Large standard",IF(N113&gt;LS_MAX,"",ROUND(IF(N113&lt;=OVER3_FROM,INDEX(LS_FEES,SUMPRODUCT(--(LS_EDGES&lt;N113))+1,0+(AM113-1)),INDEX(OVER3_BASE,1,0+(AM113-1))+OVER3_PER4*CEILING((N113-OVER3_FROM)/4,1))*(1+FUEL),4)),""))))</f>
        <v/>
      </c>
      <c r="AR113" s="21" t="str">
        <f aca="false">IF(OR(AM113="",AM113=1),"",IF(OR(N113="",(AM113-1)="",M113=""),"",IF(M113="Small standard",IF(N113&gt;SS_MAX,"",ROUND(INDEX(SS_FEES,SUMPRODUCT(--(SS_EDGES&lt;N113))+1,3+(AM113-1))*(1+FUEL),4)),IF(M113="Large standard",IF(N113&gt;LS_MAX,"",ROUND(IF(N113&lt;=OVER3_FROM,INDEX(LS_FEES,SUMPRODUCT(--(LS_EDGES&lt;N113))+1,3+(AM113-1)),INDEX(OVER3_BASE,1,3+(AM113-1))+OVER3_PER4*CEILING((N113-OVER3_FROM)/4,1))*(1+FUEL),4)),""))))</f>
        <v/>
      </c>
      <c r="AS113" s="21" t="str">
        <f aca="false">IF(OR(AM113="",AM113=1),"",(C113-(IF(AM113=2,BAND_LO,BAND_HI)-0.01))*(1-AN113))</f>
        <v/>
      </c>
      <c r="AT113" s="18" t="str">
        <f aca="false">IF(AI113="","",(AI113&gt;SS_L)+(AJ113&gt;SS_M)+(AK113&gt;SS_S))</f>
        <v/>
      </c>
      <c r="AU113" s="23" t="str">
        <f aca="false">IF(OR(AT113="",AT113&lt;&gt;1),"",MAX(AI113/SS_L,AJ113/SS_M,AK113/SS_S))</f>
        <v/>
      </c>
      <c r="AV113" s="21" t="str">
        <f aca="false">IF(OR(M113&lt;&gt;"Large standard",N113="",N113&gt;SS_MAX),"",IF(OR(N113="",AM113="","Small standard"=""),"",IF("Small standard"="Small standard",IF(N113&gt;SS_MAX,"",ROUND(INDEX(SS_FEES,SUMPRODUCT(--(SS_EDGES&lt;N113))+1,0+AM113)*(1+FUEL),4)),IF("Small standard"="Large standard",IF(N113&gt;LS_MAX,"",ROUND(IF(N113&lt;=OVER3_FROM,INDEX(LS_FEES,SUMPRODUCT(--(LS_EDGES&lt;N113))+1,0+AM113),INDEX(OVER3_BASE,1,0+AM113)+OVER3_PER4*CEILING((N113-OVER3_FROM)/4,1))*(1+FUEL),4)),""))))</f>
        <v/>
      </c>
      <c r="AW113" s="21" t="str">
        <f aca="false">IF(OR(M113&lt;&gt;"Large standard",N113="",N113&gt;SS_MAX),"",IF(OR(N113="",AM113="","Small standard"=""),"",IF("Small standard"="Small standard",IF(N113&gt;SS_MAX,"",ROUND(INDEX(SS_FEES,SUMPRODUCT(--(SS_EDGES&lt;N113))+1,3+AM113)*(1+FUEL),4)),IF("Small standard"="Large standard",IF(N113&gt;LS_MAX,"",ROUND(IF(N113&lt;=OVER3_FROM,INDEX(LS_FEES,SUMPRODUCT(--(LS_EDGES&lt;N113))+1,3+AM113),INDEX(OVER3_BASE,1,3+AM113)+OVER3_PER4*CEILING((N113-OVER3_FROM)/4,1))*(1+FUEL),4)),""))))</f>
        <v/>
      </c>
      <c r="AX113" s="21" t="str">
        <f aca="false">IF(OR(AL113="",AH113=""),"",IF(OR(AH113="",AM113="",M113=""),"",IF(M113="Small standard",IF(AH113&gt;SS_MAX,"",ROUND(INDEX(SS_FEES,SUMPRODUCT(--(SS_EDGES&lt;AH113))+1,0+AM113)*(1+FUEL),4)),IF(M113="Large standard",IF(AH113&gt;LS_MAX,"",ROUND(IF(AH113&lt;=OVER3_FROM,INDEX(LS_FEES,SUMPRODUCT(--(LS_EDGES&lt;AH113))+1,0+AM113),INDEX(OVER3_BASE,1,0+AM113)+OVER3_PER4*CEILING((AH113-OVER3_FROM)/4,1))*(1+FUEL),4)),""))))</f>
        <v/>
      </c>
      <c r="AY113" s="21" t="str">
        <f aca="false">IF(OR(AL113="",AH113=""),"",IF(OR(AH113="",AM113="",M113=""),"",IF(M113="Small standard",IF(AH113&gt;SS_MAX,"",ROUND(INDEX(SS_FEES,SUMPRODUCT(--(SS_EDGES&lt;AH113))+1,3+AM113)*(1+FUEL),4)),IF(M113="Large standard",IF(AH113&gt;LS_MAX,"",ROUND(IF(AH113&lt;=OVER3_FROM,INDEX(LS_FEES,SUMPRODUCT(--(LS_EDGES&lt;AH113))+1,3+AM113),INDEX(OVER3_BASE,1,3+AM113)+OVER3_PER4*CEILING((AH113-OVER3_FROM)/4,1))*(1+FUEL),4)),""))))</f>
        <v/>
      </c>
      <c r="AZ113" s="24" t="str">
        <f aca="false">IF(OR(J113="",J113&lt;1),"",ROUND(IFERROR(INDEX(CAT_SCALE,MATCH(D113,CATS,0)),UC_DEFAULT)*IF(J113&gt;=UC_KNEE,10^(UC_A-UC_B*LOG10(J113)),10^(UC_A-UC_B*LOG10(UC_KNEE))*(UC_KNEE/J113)^UC_HEXP),1))</f>
        <v/>
      </c>
    </row>
    <row r="114" customFormat="false" ht="15" hidden="false" customHeight="false" outlineLevel="0" collapsed="false">
      <c r="A114" s="10"/>
      <c r="B114" s="10"/>
      <c r="C114" s="12"/>
      <c r="D114" s="10"/>
      <c r="E114" s="10"/>
      <c r="F114" s="10"/>
      <c r="G114" s="10"/>
      <c r="H114" s="10"/>
      <c r="I114" s="10"/>
      <c r="J114" s="10"/>
      <c r="K114" s="10"/>
      <c r="L114" s="12"/>
      <c r="M114" s="2" t="str">
        <f aca="false">IF(OR(N114="",AI114=""),"",IF(AND(N114&lt;=SS_MAX,AI114&lt;=SS_L,AJ114&lt;=SS_M,AK114&lt;=SS_S),"Small standard",IF(AND(N114&lt;=LS_MAX,AI114&lt;=LS_L,AJ114&lt;=LS_M,AK114&lt;=LS_S),"Large standard","Oversize")))</f>
        <v/>
      </c>
      <c r="N114" s="16" t="str">
        <f aca="false">IF(AH114="","",IF(AL114="",AH114,MAX(AH114,AL114)))</f>
        <v/>
      </c>
      <c r="O114" s="21" t="str">
        <f aca="false">IF(OR(N114="",AM114="",M114=""),"",IF(M114="Small standard",IF(N114&gt;SS_MAX,"",ROUND(INDEX(SS_FEES,SUMPRODUCT(--(SS_EDGES&lt;N114))+1,0+AM114)*(1+FUEL),4)),IF(M114="Large standard",IF(N114&gt;LS_MAX,"",ROUND(IF(N114&lt;=OVER3_FROM,INDEX(LS_FEES,SUMPRODUCT(--(LS_EDGES&lt;N114))+1,0+AM114),INDEX(OVER3_BASE,1,0+AM114)+OVER3_PER4*CEILING((N114-OVER3_FROM)/4,1))*(1+FUEL),4)),"")))</f>
        <v/>
      </c>
      <c r="P114" s="21" t="str">
        <f aca="false">IF(OR(N114="",AM114="",M114=""),"",IF(M114="Small standard",IF(N114&gt;SS_MAX,"",ROUND(INDEX(SS_FEES,SUMPRODUCT(--(SS_EDGES&lt;N114))+1,3+AM114)*(1+FUEL),4)),IF(M114="Large standard",IF(N114&gt;LS_MAX,"",ROUND(IF(N114&lt;=OVER3_FROM,INDEX(LS_FEES,SUMPRODUCT(--(LS_EDGES&lt;N114))+1,3+AM114),INDEX(OVER3_BASE,1,3+AM114)+OVER3_PER4*CEILING((N114-OVER3_FROM)/4,1))*(1+FUEL),4)),"")))</f>
        <v/>
      </c>
      <c r="Q114" s="20" t="str">
        <f aca="true">IF(OR(L114="",O114=""),"",ROUND(L114-IF(AND(TODAY()&gt;=PEAK_FROM,TODAY()&lt;=PEAK_TO),P114,O114),2))</f>
        <v/>
      </c>
      <c r="R114" s="16" t="str">
        <f aca="false">IF(N114="","",IF(M114="Small standard",IF(SUMPRODUCT(--(SS_EDGES&lt;N114))=0,"",INDEX(SS_EDGES,SUMPRODUCT(--(SS_EDGES&lt;N114)))),IF(M114="Large standard",IF(N114&gt;OVER3_FROM,OVER3_FROM+4*(CEILING((N114-OVER3_FROM)/4,1)-1),IF(SUMPRODUCT(--(LS_EDGES&lt;N114))=0,"",INDEX(LS_EDGES,SUMPRODUCT(--(LS_EDGES&lt;N114))))),"")))</f>
        <v/>
      </c>
      <c r="S114" s="22" t="str">
        <f aca="false">IF(R114="","",ROUND(N114-R114,3))</f>
        <v/>
      </c>
      <c r="T114" s="21" t="str">
        <f aca="false">IF(OR(R114="",O114="",AO114=""),"",IF(S114&gt;MAX_SHAVE,"",IF(ROUND(O114-AO114,4)&lt;MIN_UNIT,"",ROUND(O114-AO114,4))))</f>
        <v/>
      </c>
      <c r="U114" s="21" t="str">
        <f aca="false">IF(OR(AQ114="",O114=""),"",IF(ROUND(ROUND(O114-AQ114,4)-AS114,4)&lt;=MIN_UNIT,"",ROUND(ROUND(O114-AQ114,4)-AS114,4)))</f>
        <v/>
      </c>
      <c r="V114" s="21" t="str">
        <f aca="false">IF(OR(AV114="",O114=""),"",IF(AND(AT114=1,AU114&lt;=MAX_ENV),IF(ROUND(O114-AV114,4)&lt;MIN_UNIT,"",ROUND(O114-AV114,4)),""))</f>
        <v/>
      </c>
      <c r="W114" s="21" t="str">
        <f aca="false">IF(OR(AX114="",O114=""),"",IF(AL114&gt;=AH114*MIN_DIM_RATIO,IF(ROUND(O114-AX114,4)&lt;MIN_UNIT,"",ROUND(O114-AX114,4)),""))</f>
        <v/>
      </c>
      <c r="X114" s="21" t="str">
        <f aca="false">IF(OR(R114="",P114="",AP114=""),"",IF(S114&gt;MAX_SHAVE,"",IF(ROUND(P114-AP114,4)&lt;MIN_UNIT,"",ROUND(P114-AP114,4))))</f>
        <v/>
      </c>
      <c r="Y114" s="21" t="str">
        <f aca="false">IF(OR(AR114="",P114=""),"",IF(ROUND(ROUND(P114-AR114,4)-AS114,4)&lt;=MIN_UNIT,"",ROUND(ROUND(P114-AR114,4)-AS114,4)))</f>
        <v/>
      </c>
      <c r="Z114" s="21" t="str">
        <f aca="false">IF(OR(AW114="",P114=""),"",IF(AND(AT114=1,AU114&lt;=MAX_ENV),IF(ROUND(P114-AW114,4)&lt;MIN_UNIT,"",ROUND(P114-AW114,4)),""))</f>
        <v/>
      </c>
      <c r="AA114" s="21" t="str">
        <f aca="false">IF(OR(AY114="",P114=""),"",IF(AL114&gt;=AH114*MIN_DIM_RATIO,IF(ROUND(P114-AY114,4)&lt;MIN_UNIT,"",ROUND(P114-AY114,4)),""))</f>
        <v/>
      </c>
      <c r="AB114" s="2" t="str">
        <f aca="false">IF(COUNT(T114:W114)=0,"",CHOOSE(MATCH(MAX(T114:W114),T114:W114,0),"Weight","Price","Size tier","Box"))</f>
        <v/>
      </c>
      <c r="AC114" s="24" t="str">
        <f aca="false">IF(K114&lt;&gt;"",K114,AZ114)</f>
        <v/>
      </c>
      <c r="AD114" s="25" t="str">
        <f aca="false">IF(OR(AB114="",AC114=""),"",ROUND(AC114*IF(K114&lt;&gt;"",1,U_LOW)*((12-PEAK_MONTHS)*MAX(T114:W114)+PEAK_MONTHS*N(INDEX(X114:AA114,MATCH(MAX(T114:W114),T114:W114,0)))),0))</f>
        <v/>
      </c>
      <c r="AE114" s="25" t="str">
        <f aca="false">IF(OR(AB114="",AC114=""),"",ROUND(AC114*IF(K114&lt;&gt;"",1,U_HIGH)*((12-PEAK_MONTHS)*MAX(T114:W114)+PEAK_MONTHS*N(INDEX(X114:AA114,MATCH(MAX(T114:W114),T114:W114,0)))),0))</f>
        <v/>
      </c>
      <c r="AF114" s="18" t="str">
        <f aca="false">IF(AD114="","",RANK(AD114,$AD$7:$AD$506))</f>
        <v/>
      </c>
      <c r="AH114" s="16" t="str">
        <f aca="false">IF(E114&lt;&gt;"",E114,IF(F114&lt;&gt;"",ROUND(F114*16,3),""))</f>
        <v/>
      </c>
      <c r="AI114" s="16" t="str">
        <f aca="false">IF(COUNT(G114:I114)&lt;3,"",ROUND(LARGE(G114:I114,1),2))</f>
        <v/>
      </c>
      <c r="AJ114" s="16" t="str">
        <f aca="false">IF(COUNT(G114:I114)&lt;3,"",ROUND(LARGE(G114:I114,2),2))</f>
        <v/>
      </c>
      <c r="AK114" s="16" t="str">
        <f aca="false">IF(COUNT(G114:I114)&lt;3,"",ROUND(SMALL(G114:I114,1),2))</f>
        <v/>
      </c>
      <c r="AL114" s="16" t="str">
        <f aca="false">IF(AI114="","",IF(AI114*AJ114*AK114&lt;DIM_MIN_CUIN,"",ROUND(AI114*AJ114*AK114/DIM_DIV*16,2)))</f>
        <v/>
      </c>
      <c r="AM114" s="18" t="str">
        <f aca="false">IF(C114="","",IF(C114&lt;BAND_LO,1,IF(C114&lt;=BAND_HI,2,3)))</f>
        <v/>
      </c>
      <c r="AN114" s="19" t="str">
        <f aca="false">IF(C114="","",IFERROR(INDEX(CAT_REF,MATCH(D114,CATS,0)),REF_DEFAULT))</f>
        <v/>
      </c>
      <c r="AO114" s="21" t="str">
        <f aca="false">IF(OR(R114="",AM114="",M114=""),"",IF(M114="Small standard",IF(R114&gt;SS_MAX,"",ROUND(INDEX(SS_FEES,SUMPRODUCT(--(SS_EDGES&lt;R114))+1,0+AM114)*(1+FUEL),4)),IF(M114="Large standard",IF(R114&gt;LS_MAX,"",ROUND(IF(R114&lt;=OVER3_FROM,INDEX(LS_FEES,SUMPRODUCT(--(LS_EDGES&lt;R114))+1,0+AM114),INDEX(OVER3_BASE,1,0+AM114)+OVER3_PER4*CEILING((R114-OVER3_FROM)/4,1))*(1+FUEL),4)),"")))</f>
        <v/>
      </c>
      <c r="AP114" s="21" t="str">
        <f aca="false">IF(OR(R114="",AM114="",M114=""),"",IF(M114="Small standard",IF(R114&gt;SS_MAX,"",ROUND(INDEX(SS_FEES,SUMPRODUCT(--(SS_EDGES&lt;R114))+1,3+AM114)*(1+FUEL),4)),IF(M114="Large standard",IF(R114&gt;LS_MAX,"",ROUND(IF(R114&lt;=OVER3_FROM,INDEX(LS_FEES,SUMPRODUCT(--(LS_EDGES&lt;R114))+1,3+AM114),INDEX(OVER3_BASE,1,3+AM114)+OVER3_PER4*CEILING((R114-OVER3_FROM)/4,1))*(1+FUEL),4)),"")))</f>
        <v/>
      </c>
      <c r="AQ114" s="21" t="str">
        <f aca="false">IF(OR(AM114="",AM114=1),"",IF(OR(N114="",(AM114-1)="",M114=""),"",IF(M114="Small standard",IF(N114&gt;SS_MAX,"",ROUND(INDEX(SS_FEES,SUMPRODUCT(--(SS_EDGES&lt;N114))+1,0+(AM114-1))*(1+FUEL),4)),IF(M114="Large standard",IF(N114&gt;LS_MAX,"",ROUND(IF(N114&lt;=OVER3_FROM,INDEX(LS_FEES,SUMPRODUCT(--(LS_EDGES&lt;N114))+1,0+(AM114-1)),INDEX(OVER3_BASE,1,0+(AM114-1))+OVER3_PER4*CEILING((N114-OVER3_FROM)/4,1))*(1+FUEL),4)),""))))</f>
        <v/>
      </c>
      <c r="AR114" s="21" t="str">
        <f aca="false">IF(OR(AM114="",AM114=1),"",IF(OR(N114="",(AM114-1)="",M114=""),"",IF(M114="Small standard",IF(N114&gt;SS_MAX,"",ROUND(INDEX(SS_FEES,SUMPRODUCT(--(SS_EDGES&lt;N114))+1,3+(AM114-1))*(1+FUEL),4)),IF(M114="Large standard",IF(N114&gt;LS_MAX,"",ROUND(IF(N114&lt;=OVER3_FROM,INDEX(LS_FEES,SUMPRODUCT(--(LS_EDGES&lt;N114))+1,3+(AM114-1)),INDEX(OVER3_BASE,1,3+(AM114-1))+OVER3_PER4*CEILING((N114-OVER3_FROM)/4,1))*(1+FUEL),4)),""))))</f>
        <v/>
      </c>
      <c r="AS114" s="21" t="str">
        <f aca="false">IF(OR(AM114="",AM114=1),"",(C114-(IF(AM114=2,BAND_LO,BAND_HI)-0.01))*(1-AN114))</f>
        <v/>
      </c>
      <c r="AT114" s="18" t="str">
        <f aca="false">IF(AI114="","",(AI114&gt;SS_L)+(AJ114&gt;SS_M)+(AK114&gt;SS_S))</f>
        <v/>
      </c>
      <c r="AU114" s="23" t="str">
        <f aca="false">IF(OR(AT114="",AT114&lt;&gt;1),"",MAX(AI114/SS_L,AJ114/SS_M,AK114/SS_S))</f>
        <v/>
      </c>
      <c r="AV114" s="21" t="str">
        <f aca="false">IF(OR(M114&lt;&gt;"Large standard",N114="",N114&gt;SS_MAX),"",IF(OR(N114="",AM114="","Small standard"=""),"",IF("Small standard"="Small standard",IF(N114&gt;SS_MAX,"",ROUND(INDEX(SS_FEES,SUMPRODUCT(--(SS_EDGES&lt;N114))+1,0+AM114)*(1+FUEL),4)),IF("Small standard"="Large standard",IF(N114&gt;LS_MAX,"",ROUND(IF(N114&lt;=OVER3_FROM,INDEX(LS_FEES,SUMPRODUCT(--(LS_EDGES&lt;N114))+1,0+AM114),INDEX(OVER3_BASE,1,0+AM114)+OVER3_PER4*CEILING((N114-OVER3_FROM)/4,1))*(1+FUEL),4)),""))))</f>
        <v/>
      </c>
      <c r="AW114" s="21" t="str">
        <f aca="false">IF(OR(M114&lt;&gt;"Large standard",N114="",N114&gt;SS_MAX),"",IF(OR(N114="",AM114="","Small standard"=""),"",IF("Small standard"="Small standard",IF(N114&gt;SS_MAX,"",ROUND(INDEX(SS_FEES,SUMPRODUCT(--(SS_EDGES&lt;N114))+1,3+AM114)*(1+FUEL),4)),IF("Small standard"="Large standard",IF(N114&gt;LS_MAX,"",ROUND(IF(N114&lt;=OVER3_FROM,INDEX(LS_FEES,SUMPRODUCT(--(LS_EDGES&lt;N114))+1,3+AM114),INDEX(OVER3_BASE,1,3+AM114)+OVER3_PER4*CEILING((N114-OVER3_FROM)/4,1))*(1+FUEL),4)),""))))</f>
        <v/>
      </c>
      <c r="AX114" s="21" t="str">
        <f aca="false">IF(OR(AL114="",AH114=""),"",IF(OR(AH114="",AM114="",M114=""),"",IF(M114="Small standard",IF(AH114&gt;SS_MAX,"",ROUND(INDEX(SS_FEES,SUMPRODUCT(--(SS_EDGES&lt;AH114))+1,0+AM114)*(1+FUEL),4)),IF(M114="Large standard",IF(AH114&gt;LS_MAX,"",ROUND(IF(AH114&lt;=OVER3_FROM,INDEX(LS_FEES,SUMPRODUCT(--(LS_EDGES&lt;AH114))+1,0+AM114),INDEX(OVER3_BASE,1,0+AM114)+OVER3_PER4*CEILING((AH114-OVER3_FROM)/4,1))*(1+FUEL),4)),""))))</f>
        <v/>
      </c>
      <c r="AY114" s="21" t="str">
        <f aca="false">IF(OR(AL114="",AH114=""),"",IF(OR(AH114="",AM114="",M114=""),"",IF(M114="Small standard",IF(AH114&gt;SS_MAX,"",ROUND(INDEX(SS_FEES,SUMPRODUCT(--(SS_EDGES&lt;AH114))+1,3+AM114)*(1+FUEL),4)),IF(M114="Large standard",IF(AH114&gt;LS_MAX,"",ROUND(IF(AH114&lt;=OVER3_FROM,INDEX(LS_FEES,SUMPRODUCT(--(LS_EDGES&lt;AH114))+1,3+AM114),INDEX(OVER3_BASE,1,3+AM114)+OVER3_PER4*CEILING((AH114-OVER3_FROM)/4,1))*(1+FUEL),4)),""))))</f>
        <v/>
      </c>
      <c r="AZ114" s="24" t="str">
        <f aca="false">IF(OR(J114="",J114&lt;1),"",ROUND(IFERROR(INDEX(CAT_SCALE,MATCH(D114,CATS,0)),UC_DEFAULT)*IF(J114&gt;=UC_KNEE,10^(UC_A-UC_B*LOG10(J114)),10^(UC_A-UC_B*LOG10(UC_KNEE))*(UC_KNEE/J114)^UC_HEXP),1))</f>
        <v/>
      </c>
    </row>
    <row r="115" customFormat="false" ht="15" hidden="false" customHeight="false" outlineLevel="0" collapsed="false">
      <c r="A115" s="10"/>
      <c r="B115" s="10"/>
      <c r="C115" s="12"/>
      <c r="D115" s="10"/>
      <c r="E115" s="10"/>
      <c r="F115" s="10"/>
      <c r="G115" s="10"/>
      <c r="H115" s="10"/>
      <c r="I115" s="10"/>
      <c r="J115" s="10"/>
      <c r="K115" s="10"/>
      <c r="L115" s="12"/>
      <c r="M115" s="2" t="str">
        <f aca="false">IF(OR(N115="",AI115=""),"",IF(AND(N115&lt;=SS_MAX,AI115&lt;=SS_L,AJ115&lt;=SS_M,AK115&lt;=SS_S),"Small standard",IF(AND(N115&lt;=LS_MAX,AI115&lt;=LS_L,AJ115&lt;=LS_M,AK115&lt;=LS_S),"Large standard","Oversize")))</f>
        <v/>
      </c>
      <c r="N115" s="16" t="str">
        <f aca="false">IF(AH115="","",IF(AL115="",AH115,MAX(AH115,AL115)))</f>
        <v/>
      </c>
      <c r="O115" s="21" t="str">
        <f aca="false">IF(OR(N115="",AM115="",M115=""),"",IF(M115="Small standard",IF(N115&gt;SS_MAX,"",ROUND(INDEX(SS_FEES,SUMPRODUCT(--(SS_EDGES&lt;N115))+1,0+AM115)*(1+FUEL),4)),IF(M115="Large standard",IF(N115&gt;LS_MAX,"",ROUND(IF(N115&lt;=OVER3_FROM,INDEX(LS_FEES,SUMPRODUCT(--(LS_EDGES&lt;N115))+1,0+AM115),INDEX(OVER3_BASE,1,0+AM115)+OVER3_PER4*CEILING((N115-OVER3_FROM)/4,1))*(1+FUEL),4)),"")))</f>
        <v/>
      </c>
      <c r="P115" s="21" t="str">
        <f aca="false">IF(OR(N115="",AM115="",M115=""),"",IF(M115="Small standard",IF(N115&gt;SS_MAX,"",ROUND(INDEX(SS_FEES,SUMPRODUCT(--(SS_EDGES&lt;N115))+1,3+AM115)*(1+FUEL),4)),IF(M115="Large standard",IF(N115&gt;LS_MAX,"",ROUND(IF(N115&lt;=OVER3_FROM,INDEX(LS_FEES,SUMPRODUCT(--(LS_EDGES&lt;N115))+1,3+AM115),INDEX(OVER3_BASE,1,3+AM115)+OVER3_PER4*CEILING((N115-OVER3_FROM)/4,1))*(1+FUEL),4)),"")))</f>
        <v/>
      </c>
      <c r="Q115" s="20" t="str">
        <f aca="true">IF(OR(L115="",O115=""),"",ROUND(L115-IF(AND(TODAY()&gt;=PEAK_FROM,TODAY()&lt;=PEAK_TO),P115,O115),2))</f>
        <v/>
      </c>
      <c r="R115" s="16" t="str">
        <f aca="false">IF(N115="","",IF(M115="Small standard",IF(SUMPRODUCT(--(SS_EDGES&lt;N115))=0,"",INDEX(SS_EDGES,SUMPRODUCT(--(SS_EDGES&lt;N115)))),IF(M115="Large standard",IF(N115&gt;OVER3_FROM,OVER3_FROM+4*(CEILING((N115-OVER3_FROM)/4,1)-1),IF(SUMPRODUCT(--(LS_EDGES&lt;N115))=0,"",INDEX(LS_EDGES,SUMPRODUCT(--(LS_EDGES&lt;N115))))),"")))</f>
        <v/>
      </c>
      <c r="S115" s="22" t="str">
        <f aca="false">IF(R115="","",ROUND(N115-R115,3))</f>
        <v/>
      </c>
      <c r="T115" s="21" t="str">
        <f aca="false">IF(OR(R115="",O115="",AO115=""),"",IF(S115&gt;MAX_SHAVE,"",IF(ROUND(O115-AO115,4)&lt;MIN_UNIT,"",ROUND(O115-AO115,4))))</f>
        <v/>
      </c>
      <c r="U115" s="21" t="str">
        <f aca="false">IF(OR(AQ115="",O115=""),"",IF(ROUND(ROUND(O115-AQ115,4)-AS115,4)&lt;=MIN_UNIT,"",ROUND(ROUND(O115-AQ115,4)-AS115,4)))</f>
        <v/>
      </c>
      <c r="V115" s="21" t="str">
        <f aca="false">IF(OR(AV115="",O115=""),"",IF(AND(AT115=1,AU115&lt;=MAX_ENV),IF(ROUND(O115-AV115,4)&lt;MIN_UNIT,"",ROUND(O115-AV115,4)),""))</f>
        <v/>
      </c>
      <c r="W115" s="21" t="str">
        <f aca="false">IF(OR(AX115="",O115=""),"",IF(AL115&gt;=AH115*MIN_DIM_RATIO,IF(ROUND(O115-AX115,4)&lt;MIN_UNIT,"",ROUND(O115-AX115,4)),""))</f>
        <v/>
      </c>
      <c r="X115" s="21" t="str">
        <f aca="false">IF(OR(R115="",P115="",AP115=""),"",IF(S115&gt;MAX_SHAVE,"",IF(ROUND(P115-AP115,4)&lt;MIN_UNIT,"",ROUND(P115-AP115,4))))</f>
        <v/>
      </c>
      <c r="Y115" s="21" t="str">
        <f aca="false">IF(OR(AR115="",P115=""),"",IF(ROUND(ROUND(P115-AR115,4)-AS115,4)&lt;=MIN_UNIT,"",ROUND(ROUND(P115-AR115,4)-AS115,4)))</f>
        <v/>
      </c>
      <c r="Z115" s="21" t="str">
        <f aca="false">IF(OR(AW115="",P115=""),"",IF(AND(AT115=1,AU115&lt;=MAX_ENV),IF(ROUND(P115-AW115,4)&lt;MIN_UNIT,"",ROUND(P115-AW115,4)),""))</f>
        <v/>
      </c>
      <c r="AA115" s="21" t="str">
        <f aca="false">IF(OR(AY115="",P115=""),"",IF(AL115&gt;=AH115*MIN_DIM_RATIO,IF(ROUND(P115-AY115,4)&lt;MIN_UNIT,"",ROUND(P115-AY115,4)),""))</f>
        <v/>
      </c>
      <c r="AB115" s="2" t="str">
        <f aca="false">IF(COUNT(T115:W115)=0,"",CHOOSE(MATCH(MAX(T115:W115),T115:W115,0),"Weight","Price","Size tier","Box"))</f>
        <v/>
      </c>
      <c r="AC115" s="24" t="str">
        <f aca="false">IF(K115&lt;&gt;"",K115,AZ115)</f>
        <v/>
      </c>
      <c r="AD115" s="25" t="str">
        <f aca="false">IF(OR(AB115="",AC115=""),"",ROUND(AC115*IF(K115&lt;&gt;"",1,U_LOW)*((12-PEAK_MONTHS)*MAX(T115:W115)+PEAK_MONTHS*N(INDEX(X115:AA115,MATCH(MAX(T115:W115),T115:W115,0)))),0))</f>
        <v/>
      </c>
      <c r="AE115" s="25" t="str">
        <f aca="false">IF(OR(AB115="",AC115=""),"",ROUND(AC115*IF(K115&lt;&gt;"",1,U_HIGH)*((12-PEAK_MONTHS)*MAX(T115:W115)+PEAK_MONTHS*N(INDEX(X115:AA115,MATCH(MAX(T115:W115),T115:W115,0)))),0))</f>
        <v/>
      </c>
      <c r="AF115" s="18" t="str">
        <f aca="false">IF(AD115="","",RANK(AD115,$AD$7:$AD$506))</f>
        <v/>
      </c>
      <c r="AH115" s="16" t="str">
        <f aca="false">IF(E115&lt;&gt;"",E115,IF(F115&lt;&gt;"",ROUND(F115*16,3),""))</f>
        <v/>
      </c>
      <c r="AI115" s="16" t="str">
        <f aca="false">IF(COUNT(G115:I115)&lt;3,"",ROUND(LARGE(G115:I115,1),2))</f>
        <v/>
      </c>
      <c r="AJ115" s="16" t="str">
        <f aca="false">IF(COUNT(G115:I115)&lt;3,"",ROUND(LARGE(G115:I115,2),2))</f>
        <v/>
      </c>
      <c r="AK115" s="16" t="str">
        <f aca="false">IF(COUNT(G115:I115)&lt;3,"",ROUND(SMALL(G115:I115,1),2))</f>
        <v/>
      </c>
      <c r="AL115" s="16" t="str">
        <f aca="false">IF(AI115="","",IF(AI115*AJ115*AK115&lt;DIM_MIN_CUIN,"",ROUND(AI115*AJ115*AK115/DIM_DIV*16,2)))</f>
        <v/>
      </c>
      <c r="AM115" s="18" t="str">
        <f aca="false">IF(C115="","",IF(C115&lt;BAND_LO,1,IF(C115&lt;=BAND_HI,2,3)))</f>
        <v/>
      </c>
      <c r="AN115" s="19" t="str">
        <f aca="false">IF(C115="","",IFERROR(INDEX(CAT_REF,MATCH(D115,CATS,0)),REF_DEFAULT))</f>
        <v/>
      </c>
      <c r="AO115" s="21" t="str">
        <f aca="false">IF(OR(R115="",AM115="",M115=""),"",IF(M115="Small standard",IF(R115&gt;SS_MAX,"",ROUND(INDEX(SS_FEES,SUMPRODUCT(--(SS_EDGES&lt;R115))+1,0+AM115)*(1+FUEL),4)),IF(M115="Large standard",IF(R115&gt;LS_MAX,"",ROUND(IF(R115&lt;=OVER3_FROM,INDEX(LS_FEES,SUMPRODUCT(--(LS_EDGES&lt;R115))+1,0+AM115),INDEX(OVER3_BASE,1,0+AM115)+OVER3_PER4*CEILING((R115-OVER3_FROM)/4,1))*(1+FUEL),4)),"")))</f>
        <v/>
      </c>
      <c r="AP115" s="21" t="str">
        <f aca="false">IF(OR(R115="",AM115="",M115=""),"",IF(M115="Small standard",IF(R115&gt;SS_MAX,"",ROUND(INDEX(SS_FEES,SUMPRODUCT(--(SS_EDGES&lt;R115))+1,3+AM115)*(1+FUEL),4)),IF(M115="Large standard",IF(R115&gt;LS_MAX,"",ROUND(IF(R115&lt;=OVER3_FROM,INDEX(LS_FEES,SUMPRODUCT(--(LS_EDGES&lt;R115))+1,3+AM115),INDEX(OVER3_BASE,1,3+AM115)+OVER3_PER4*CEILING((R115-OVER3_FROM)/4,1))*(1+FUEL),4)),"")))</f>
        <v/>
      </c>
      <c r="AQ115" s="21" t="str">
        <f aca="false">IF(OR(AM115="",AM115=1),"",IF(OR(N115="",(AM115-1)="",M115=""),"",IF(M115="Small standard",IF(N115&gt;SS_MAX,"",ROUND(INDEX(SS_FEES,SUMPRODUCT(--(SS_EDGES&lt;N115))+1,0+(AM115-1))*(1+FUEL),4)),IF(M115="Large standard",IF(N115&gt;LS_MAX,"",ROUND(IF(N115&lt;=OVER3_FROM,INDEX(LS_FEES,SUMPRODUCT(--(LS_EDGES&lt;N115))+1,0+(AM115-1)),INDEX(OVER3_BASE,1,0+(AM115-1))+OVER3_PER4*CEILING((N115-OVER3_FROM)/4,1))*(1+FUEL),4)),""))))</f>
        <v/>
      </c>
      <c r="AR115" s="21" t="str">
        <f aca="false">IF(OR(AM115="",AM115=1),"",IF(OR(N115="",(AM115-1)="",M115=""),"",IF(M115="Small standard",IF(N115&gt;SS_MAX,"",ROUND(INDEX(SS_FEES,SUMPRODUCT(--(SS_EDGES&lt;N115))+1,3+(AM115-1))*(1+FUEL),4)),IF(M115="Large standard",IF(N115&gt;LS_MAX,"",ROUND(IF(N115&lt;=OVER3_FROM,INDEX(LS_FEES,SUMPRODUCT(--(LS_EDGES&lt;N115))+1,3+(AM115-1)),INDEX(OVER3_BASE,1,3+(AM115-1))+OVER3_PER4*CEILING((N115-OVER3_FROM)/4,1))*(1+FUEL),4)),""))))</f>
        <v/>
      </c>
      <c r="AS115" s="21" t="str">
        <f aca="false">IF(OR(AM115="",AM115=1),"",(C115-(IF(AM115=2,BAND_LO,BAND_HI)-0.01))*(1-AN115))</f>
        <v/>
      </c>
      <c r="AT115" s="18" t="str">
        <f aca="false">IF(AI115="","",(AI115&gt;SS_L)+(AJ115&gt;SS_M)+(AK115&gt;SS_S))</f>
        <v/>
      </c>
      <c r="AU115" s="23" t="str">
        <f aca="false">IF(OR(AT115="",AT115&lt;&gt;1),"",MAX(AI115/SS_L,AJ115/SS_M,AK115/SS_S))</f>
        <v/>
      </c>
      <c r="AV115" s="21" t="str">
        <f aca="false">IF(OR(M115&lt;&gt;"Large standard",N115="",N115&gt;SS_MAX),"",IF(OR(N115="",AM115="","Small standard"=""),"",IF("Small standard"="Small standard",IF(N115&gt;SS_MAX,"",ROUND(INDEX(SS_FEES,SUMPRODUCT(--(SS_EDGES&lt;N115))+1,0+AM115)*(1+FUEL),4)),IF("Small standard"="Large standard",IF(N115&gt;LS_MAX,"",ROUND(IF(N115&lt;=OVER3_FROM,INDEX(LS_FEES,SUMPRODUCT(--(LS_EDGES&lt;N115))+1,0+AM115),INDEX(OVER3_BASE,1,0+AM115)+OVER3_PER4*CEILING((N115-OVER3_FROM)/4,1))*(1+FUEL),4)),""))))</f>
        <v/>
      </c>
      <c r="AW115" s="21" t="str">
        <f aca="false">IF(OR(M115&lt;&gt;"Large standard",N115="",N115&gt;SS_MAX),"",IF(OR(N115="",AM115="","Small standard"=""),"",IF("Small standard"="Small standard",IF(N115&gt;SS_MAX,"",ROUND(INDEX(SS_FEES,SUMPRODUCT(--(SS_EDGES&lt;N115))+1,3+AM115)*(1+FUEL),4)),IF("Small standard"="Large standard",IF(N115&gt;LS_MAX,"",ROUND(IF(N115&lt;=OVER3_FROM,INDEX(LS_FEES,SUMPRODUCT(--(LS_EDGES&lt;N115))+1,3+AM115),INDEX(OVER3_BASE,1,3+AM115)+OVER3_PER4*CEILING((N115-OVER3_FROM)/4,1))*(1+FUEL),4)),""))))</f>
        <v/>
      </c>
      <c r="AX115" s="21" t="str">
        <f aca="false">IF(OR(AL115="",AH115=""),"",IF(OR(AH115="",AM115="",M115=""),"",IF(M115="Small standard",IF(AH115&gt;SS_MAX,"",ROUND(INDEX(SS_FEES,SUMPRODUCT(--(SS_EDGES&lt;AH115))+1,0+AM115)*(1+FUEL),4)),IF(M115="Large standard",IF(AH115&gt;LS_MAX,"",ROUND(IF(AH115&lt;=OVER3_FROM,INDEX(LS_FEES,SUMPRODUCT(--(LS_EDGES&lt;AH115))+1,0+AM115),INDEX(OVER3_BASE,1,0+AM115)+OVER3_PER4*CEILING((AH115-OVER3_FROM)/4,1))*(1+FUEL),4)),""))))</f>
        <v/>
      </c>
      <c r="AY115" s="21" t="str">
        <f aca="false">IF(OR(AL115="",AH115=""),"",IF(OR(AH115="",AM115="",M115=""),"",IF(M115="Small standard",IF(AH115&gt;SS_MAX,"",ROUND(INDEX(SS_FEES,SUMPRODUCT(--(SS_EDGES&lt;AH115))+1,3+AM115)*(1+FUEL),4)),IF(M115="Large standard",IF(AH115&gt;LS_MAX,"",ROUND(IF(AH115&lt;=OVER3_FROM,INDEX(LS_FEES,SUMPRODUCT(--(LS_EDGES&lt;AH115))+1,3+AM115),INDEX(OVER3_BASE,1,3+AM115)+OVER3_PER4*CEILING((AH115-OVER3_FROM)/4,1))*(1+FUEL),4)),""))))</f>
        <v/>
      </c>
      <c r="AZ115" s="24" t="str">
        <f aca="false">IF(OR(J115="",J115&lt;1),"",ROUND(IFERROR(INDEX(CAT_SCALE,MATCH(D115,CATS,0)),UC_DEFAULT)*IF(J115&gt;=UC_KNEE,10^(UC_A-UC_B*LOG10(J115)),10^(UC_A-UC_B*LOG10(UC_KNEE))*(UC_KNEE/J115)^UC_HEXP),1))</f>
        <v/>
      </c>
    </row>
    <row r="116" customFormat="false" ht="15" hidden="false" customHeight="false" outlineLevel="0" collapsed="false">
      <c r="A116" s="10"/>
      <c r="B116" s="10"/>
      <c r="C116" s="12"/>
      <c r="D116" s="10"/>
      <c r="E116" s="10"/>
      <c r="F116" s="10"/>
      <c r="G116" s="10"/>
      <c r="H116" s="10"/>
      <c r="I116" s="10"/>
      <c r="J116" s="10"/>
      <c r="K116" s="10"/>
      <c r="L116" s="12"/>
      <c r="M116" s="2" t="str">
        <f aca="false">IF(OR(N116="",AI116=""),"",IF(AND(N116&lt;=SS_MAX,AI116&lt;=SS_L,AJ116&lt;=SS_M,AK116&lt;=SS_S),"Small standard",IF(AND(N116&lt;=LS_MAX,AI116&lt;=LS_L,AJ116&lt;=LS_M,AK116&lt;=LS_S),"Large standard","Oversize")))</f>
        <v/>
      </c>
      <c r="N116" s="16" t="str">
        <f aca="false">IF(AH116="","",IF(AL116="",AH116,MAX(AH116,AL116)))</f>
        <v/>
      </c>
      <c r="O116" s="21" t="str">
        <f aca="false">IF(OR(N116="",AM116="",M116=""),"",IF(M116="Small standard",IF(N116&gt;SS_MAX,"",ROUND(INDEX(SS_FEES,SUMPRODUCT(--(SS_EDGES&lt;N116))+1,0+AM116)*(1+FUEL),4)),IF(M116="Large standard",IF(N116&gt;LS_MAX,"",ROUND(IF(N116&lt;=OVER3_FROM,INDEX(LS_FEES,SUMPRODUCT(--(LS_EDGES&lt;N116))+1,0+AM116),INDEX(OVER3_BASE,1,0+AM116)+OVER3_PER4*CEILING((N116-OVER3_FROM)/4,1))*(1+FUEL),4)),"")))</f>
        <v/>
      </c>
      <c r="P116" s="21" t="str">
        <f aca="false">IF(OR(N116="",AM116="",M116=""),"",IF(M116="Small standard",IF(N116&gt;SS_MAX,"",ROUND(INDEX(SS_FEES,SUMPRODUCT(--(SS_EDGES&lt;N116))+1,3+AM116)*(1+FUEL),4)),IF(M116="Large standard",IF(N116&gt;LS_MAX,"",ROUND(IF(N116&lt;=OVER3_FROM,INDEX(LS_FEES,SUMPRODUCT(--(LS_EDGES&lt;N116))+1,3+AM116),INDEX(OVER3_BASE,1,3+AM116)+OVER3_PER4*CEILING((N116-OVER3_FROM)/4,1))*(1+FUEL),4)),"")))</f>
        <v/>
      </c>
      <c r="Q116" s="20" t="str">
        <f aca="true">IF(OR(L116="",O116=""),"",ROUND(L116-IF(AND(TODAY()&gt;=PEAK_FROM,TODAY()&lt;=PEAK_TO),P116,O116),2))</f>
        <v/>
      </c>
      <c r="R116" s="16" t="str">
        <f aca="false">IF(N116="","",IF(M116="Small standard",IF(SUMPRODUCT(--(SS_EDGES&lt;N116))=0,"",INDEX(SS_EDGES,SUMPRODUCT(--(SS_EDGES&lt;N116)))),IF(M116="Large standard",IF(N116&gt;OVER3_FROM,OVER3_FROM+4*(CEILING((N116-OVER3_FROM)/4,1)-1),IF(SUMPRODUCT(--(LS_EDGES&lt;N116))=0,"",INDEX(LS_EDGES,SUMPRODUCT(--(LS_EDGES&lt;N116))))),"")))</f>
        <v/>
      </c>
      <c r="S116" s="22" t="str">
        <f aca="false">IF(R116="","",ROUND(N116-R116,3))</f>
        <v/>
      </c>
      <c r="T116" s="21" t="str">
        <f aca="false">IF(OR(R116="",O116="",AO116=""),"",IF(S116&gt;MAX_SHAVE,"",IF(ROUND(O116-AO116,4)&lt;MIN_UNIT,"",ROUND(O116-AO116,4))))</f>
        <v/>
      </c>
      <c r="U116" s="21" t="str">
        <f aca="false">IF(OR(AQ116="",O116=""),"",IF(ROUND(ROUND(O116-AQ116,4)-AS116,4)&lt;=MIN_UNIT,"",ROUND(ROUND(O116-AQ116,4)-AS116,4)))</f>
        <v/>
      </c>
      <c r="V116" s="21" t="str">
        <f aca="false">IF(OR(AV116="",O116=""),"",IF(AND(AT116=1,AU116&lt;=MAX_ENV),IF(ROUND(O116-AV116,4)&lt;MIN_UNIT,"",ROUND(O116-AV116,4)),""))</f>
        <v/>
      </c>
      <c r="W116" s="21" t="str">
        <f aca="false">IF(OR(AX116="",O116=""),"",IF(AL116&gt;=AH116*MIN_DIM_RATIO,IF(ROUND(O116-AX116,4)&lt;MIN_UNIT,"",ROUND(O116-AX116,4)),""))</f>
        <v/>
      </c>
      <c r="X116" s="21" t="str">
        <f aca="false">IF(OR(R116="",P116="",AP116=""),"",IF(S116&gt;MAX_SHAVE,"",IF(ROUND(P116-AP116,4)&lt;MIN_UNIT,"",ROUND(P116-AP116,4))))</f>
        <v/>
      </c>
      <c r="Y116" s="21" t="str">
        <f aca="false">IF(OR(AR116="",P116=""),"",IF(ROUND(ROUND(P116-AR116,4)-AS116,4)&lt;=MIN_UNIT,"",ROUND(ROUND(P116-AR116,4)-AS116,4)))</f>
        <v/>
      </c>
      <c r="Z116" s="21" t="str">
        <f aca="false">IF(OR(AW116="",P116=""),"",IF(AND(AT116=1,AU116&lt;=MAX_ENV),IF(ROUND(P116-AW116,4)&lt;MIN_UNIT,"",ROUND(P116-AW116,4)),""))</f>
        <v/>
      </c>
      <c r="AA116" s="21" t="str">
        <f aca="false">IF(OR(AY116="",P116=""),"",IF(AL116&gt;=AH116*MIN_DIM_RATIO,IF(ROUND(P116-AY116,4)&lt;MIN_UNIT,"",ROUND(P116-AY116,4)),""))</f>
        <v/>
      </c>
      <c r="AB116" s="2" t="str">
        <f aca="false">IF(COUNT(T116:W116)=0,"",CHOOSE(MATCH(MAX(T116:W116),T116:W116,0),"Weight","Price","Size tier","Box"))</f>
        <v/>
      </c>
      <c r="AC116" s="24" t="str">
        <f aca="false">IF(K116&lt;&gt;"",K116,AZ116)</f>
        <v/>
      </c>
      <c r="AD116" s="25" t="str">
        <f aca="false">IF(OR(AB116="",AC116=""),"",ROUND(AC116*IF(K116&lt;&gt;"",1,U_LOW)*((12-PEAK_MONTHS)*MAX(T116:W116)+PEAK_MONTHS*N(INDEX(X116:AA116,MATCH(MAX(T116:W116),T116:W116,0)))),0))</f>
        <v/>
      </c>
      <c r="AE116" s="25" t="str">
        <f aca="false">IF(OR(AB116="",AC116=""),"",ROUND(AC116*IF(K116&lt;&gt;"",1,U_HIGH)*((12-PEAK_MONTHS)*MAX(T116:W116)+PEAK_MONTHS*N(INDEX(X116:AA116,MATCH(MAX(T116:W116),T116:W116,0)))),0))</f>
        <v/>
      </c>
      <c r="AF116" s="18" t="str">
        <f aca="false">IF(AD116="","",RANK(AD116,$AD$7:$AD$506))</f>
        <v/>
      </c>
      <c r="AH116" s="16" t="str">
        <f aca="false">IF(E116&lt;&gt;"",E116,IF(F116&lt;&gt;"",ROUND(F116*16,3),""))</f>
        <v/>
      </c>
      <c r="AI116" s="16" t="str">
        <f aca="false">IF(COUNT(G116:I116)&lt;3,"",ROUND(LARGE(G116:I116,1),2))</f>
        <v/>
      </c>
      <c r="AJ116" s="16" t="str">
        <f aca="false">IF(COUNT(G116:I116)&lt;3,"",ROUND(LARGE(G116:I116,2),2))</f>
        <v/>
      </c>
      <c r="AK116" s="16" t="str">
        <f aca="false">IF(COUNT(G116:I116)&lt;3,"",ROUND(SMALL(G116:I116,1),2))</f>
        <v/>
      </c>
      <c r="AL116" s="16" t="str">
        <f aca="false">IF(AI116="","",IF(AI116*AJ116*AK116&lt;DIM_MIN_CUIN,"",ROUND(AI116*AJ116*AK116/DIM_DIV*16,2)))</f>
        <v/>
      </c>
      <c r="AM116" s="18" t="str">
        <f aca="false">IF(C116="","",IF(C116&lt;BAND_LO,1,IF(C116&lt;=BAND_HI,2,3)))</f>
        <v/>
      </c>
      <c r="AN116" s="19" t="str">
        <f aca="false">IF(C116="","",IFERROR(INDEX(CAT_REF,MATCH(D116,CATS,0)),REF_DEFAULT))</f>
        <v/>
      </c>
      <c r="AO116" s="21" t="str">
        <f aca="false">IF(OR(R116="",AM116="",M116=""),"",IF(M116="Small standard",IF(R116&gt;SS_MAX,"",ROUND(INDEX(SS_FEES,SUMPRODUCT(--(SS_EDGES&lt;R116))+1,0+AM116)*(1+FUEL),4)),IF(M116="Large standard",IF(R116&gt;LS_MAX,"",ROUND(IF(R116&lt;=OVER3_FROM,INDEX(LS_FEES,SUMPRODUCT(--(LS_EDGES&lt;R116))+1,0+AM116),INDEX(OVER3_BASE,1,0+AM116)+OVER3_PER4*CEILING((R116-OVER3_FROM)/4,1))*(1+FUEL),4)),"")))</f>
        <v/>
      </c>
      <c r="AP116" s="21" t="str">
        <f aca="false">IF(OR(R116="",AM116="",M116=""),"",IF(M116="Small standard",IF(R116&gt;SS_MAX,"",ROUND(INDEX(SS_FEES,SUMPRODUCT(--(SS_EDGES&lt;R116))+1,3+AM116)*(1+FUEL),4)),IF(M116="Large standard",IF(R116&gt;LS_MAX,"",ROUND(IF(R116&lt;=OVER3_FROM,INDEX(LS_FEES,SUMPRODUCT(--(LS_EDGES&lt;R116))+1,3+AM116),INDEX(OVER3_BASE,1,3+AM116)+OVER3_PER4*CEILING((R116-OVER3_FROM)/4,1))*(1+FUEL),4)),"")))</f>
        <v/>
      </c>
      <c r="AQ116" s="21" t="str">
        <f aca="false">IF(OR(AM116="",AM116=1),"",IF(OR(N116="",(AM116-1)="",M116=""),"",IF(M116="Small standard",IF(N116&gt;SS_MAX,"",ROUND(INDEX(SS_FEES,SUMPRODUCT(--(SS_EDGES&lt;N116))+1,0+(AM116-1))*(1+FUEL),4)),IF(M116="Large standard",IF(N116&gt;LS_MAX,"",ROUND(IF(N116&lt;=OVER3_FROM,INDEX(LS_FEES,SUMPRODUCT(--(LS_EDGES&lt;N116))+1,0+(AM116-1)),INDEX(OVER3_BASE,1,0+(AM116-1))+OVER3_PER4*CEILING((N116-OVER3_FROM)/4,1))*(1+FUEL),4)),""))))</f>
        <v/>
      </c>
      <c r="AR116" s="21" t="str">
        <f aca="false">IF(OR(AM116="",AM116=1),"",IF(OR(N116="",(AM116-1)="",M116=""),"",IF(M116="Small standard",IF(N116&gt;SS_MAX,"",ROUND(INDEX(SS_FEES,SUMPRODUCT(--(SS_EDGES&lt;N116))+1,3+(AM116-1))*(1+FUEL),4)),IF(M116="Large standard",IF(N116&gt;LS_MAX,"",ROUND(IF(N116&lt;=OVER3_FROM,INDEX(LS_FEES,SUMPRODUCT(--(LS_EDGES&lt;N116))+1,3+(AM116-1)),INDEX(OVER3_BASE,1,3+(AM116-1))+OVER3_PER4*CEILING((N116-OVER3_FROM)/4,1))*(1+FUEL),4)),""))))</f>
        <v/>
      </c>
      <c r="AS116" s="21" t="str">
        <f aca="false">IF(OR(AM116="",AM116=1),"",(C116-(IF(AM116=2,BAND_LO,BAND_HI)-0.01))*(1-AN116))</f>
        <v/>
      </c>
      <c r="AT116" s="18" t="str">
        <f aca="false">IF(AI116="","",(AI116&gt;SS_L)+(AJ116&gt;SS_M)+(AK116&gt;SS_S))</f>
        <v/>
      </c>
      <c r="AU116" s="23" t="str">
        <f aca="false">IF(OR(AT116="",AT116&lt;&gt;1),"",MAX(AI116/SS_L,AJ116/SS_M,AK116/SS_S))</f>
        <v/>
      </c>
      <c r="AV116" s="21" t="str">
        <f aca="false">IF(OR(M116&lt;&gt;"Large standard",N116="",N116&gt;SS_MAX),"",IF(OR(N116="",AM116="","Small standard"=""),"",IF("Small standard"="Small standard",IF(N116&gt;SS_MAX,"",ROUND(INDEX(SS_FEES,SUMPRODUCT(--(SS_EDGES&lt;N116))+1,0+AM116)*(1+FUEL),4)),IF("Small standard"="Large standard",IF(N116&gt;LS_MAX,"",ROUND(IF(N116&lt;=OVER3_FROM,INDEX(LS_FEES,SUMPRODUCT(--(LS_EDGES&lt;N116))+1,0+AM116),INDEX(OVER3_BASE,1,0+AM116)+OVER3_PER4*CEILING((N116-OVER3_FROM)/4,1))*(1+FUEL),4)),""))))</f>
        <v/>
      </c>
      <c r="AW116" s="21" t="str">
        <f aca="false">IF(OR(M116&lt;&gt;"Large standard",N116="",N116&gt;SS_MAX),"",IF(OR(N116="",AM116="","Small standard"=""),"",IF("Small standard"="Small standard",IF(N116&gt;SS_MAX,"",ROUND(INDEX(SS_FEES,SUMPRODUCT(--(SS_EDGES&lt;N116))+1,3+AM116)*(1+FUEL),4)),IF("Small standard"="Large standard",IF(N116&gt;LS_MAX,"",ROUND(IF(N116&lt;=OVER3_FROM,INDEX(LS_FEES,SUMPRODUCT(--(LS_EDGES&lt;N116))+1,3+AM116),INDEX(OVER3_BASE,1,3+AM116)+OVER3_PER4*CEILING((N116-OVER3_FROM)/4,1))*(1+FUEL),4)),""))))</f>
        <v/>
      </c>
      <c r="AX116" s="21" t="str">
        <f aca="false">IF(OR(AL116="",AH116=""),"",IF(OR(AH116="",AM116="",M116=""),"",IF(M116="Small standard",IF(AH116&gt;SS_MAX,"",ROUND(INDEX(SS_FEES,SUMPRODUCT(--(SS_EDGES&lt;AH116))+1,0+AM116)*(1+FUEL),4)),IF(M116="Large standard",IF(AH116&gt;LS_MAX,"",ROUND(IF(AH116&lt;=OVER3_FROM,INDEX(LS_FEES,SUMPRODUCT(--(LS_EDGES&lt;AH116))+1,0+AM116),INDEX(OVER3_BASE,1,0+AM116)+OVER3_PER4*CEILING((AH116-OVER3_FROM)/4,1))*(1+FUEL),4)),""))))</f>
        <v/>
      </c>
      <c r="AY116" s="21" t="str">
        <f aca="false">IF(OR(AL116="",AH116=""),"",IF(OR(AH116="",AM116="",M116=""),"",IF(M116="Small standard",IF(AH116&gt;SS_MAX,"",ROUND(INDEX(SS_FEES,SUMPRODUCT(--(SS_EDGES&lt;AH116))+1,3+AM116)*(1+FUEL),4)),IF(M116="Large standard",IF(AH116&gt;LS_MAX,"",ROUND(IF(AH116&lt;=OVER3_FROM,INDEX(LS_FEES,SUMPRODUCT(--(LS_EDGES&lt;AH116))+1,3+AM116),INDEX(OVER3_BASE,1,3+AM116)+OVER3_PER4*CEILING((AH116-OVER3_FROM)/4,1))*(1+FUEL),4)),""))))</f>
        <v/>
      </c>
      <c r="AZ116" s="24" t="str">
        <f aca="false">IF(OR(J116="",J116&lt;1),"",ROUND(IFERROR(INDEX(CAT_SCALE,MATCH(D116,CATS,0)),UC_DEFAULT)*IF(J116&gt;=UC_KNEE,10^(UC_A-UC_B*LOG10(J116)),10^(UC_A-UC_B*LOG10(UC_KNEE))*(UC_KNEE/J116)^UC_HEXP),1))</f>
        <v/>
      </c>
    </row>
    <row r="117" customFormat="false" ht="15" hidden="false" customHeight="false" outlineLevel="0" collapsed="false">
      <c r="A117" s="10"/>
      <c r="B117" s="10"/>
      <c r="C117" s="12"/>
      <c r="D117" s="10"/>
      <c r="E117" s="10"/>
      <c r="F117" s="10"/>
      <c r="G117" s="10"/>
      <c r="H117" s="10"/>
      <c r="I117" s="10"/>
      <c r="J117" s="10"/>
      <c r="K117" s="10"/>
      <c r="L117" s="12"/>
      <c r="M117" s="2" t="str">
        <f aca="false">IF(OR(N117="",AI117=""),"",IF(AND(N117&lt;=SS_MAX,AI117&lt;=SS_L,AJ117&lt;=SS_M,AK117&lt;=SS_S),"Small standard",IF(AND(N117&lt;=LS_MAX,AI117&lt;=LS_L,AJ117&lt;=LS_M,AK117&lt;=LS_S),"Large standard","Oversize")))</f>
        <v/>
      </c>
      <c r="N117" s="16" t="str">
        <f aca="false">IF(AH117="","",IF(AL117="",AH117,MAX(AH117,AL117)))</f>
        <v/>
      </c>
      <c r="O117" s="21" t="str">
        <f aca="false">IF(OR(N117="",AM117="",M117=""),"",IF(M117="Small standard",IF(N117&gt;SS_MAX,"",ROUND(INDEX(SS_FEES,SUMPRODUCT(--(SS_EDGES&lt;N117))+1,0+AM117)*(1+FUEL),4)),IF(M117="Large standard",IF(N117&gt;LS_MAX,"",ROUND(IF(N117&lt;=OVER3_FROM,INDEX(LS_FEES,SUMPRODUCT(--(LS_EDGES&lt;N117))+1,0+AM117),INDEX(OVER3_BASE,1,0+AM117)+OVER3_PER4*CEILING((N117-OVER3_FROM)/4,1))*(1+FUEL),4)),"")))</f>
        <v/>
      </c>
      <c r="P117" s="21" t="str">
        <f aca="false">IF(OR(N117="",AM117="",M117=""),"",IF(M117="Small standard",IF(N117&gt;SS_MAX,"",ROUND(INDEX(SS_FEES,SUMPRODUCT(--(SS_EDGES&lt;N117))+1,3+AM117)*(1+FUEL),4)),IF(M117="Large standard",IF(N117&gt;LS_MAX,"",ROUND(IF(N117&lt;=OVER3_FROM,INDEX(LS_FEES,SUMPRODUCT(--(LS_EDGES&lt;N117))+1,3+AM117),INDEX(OVER3_BASE,1,3+AM117)+OVER3_PER4*CEILING((N117-OVER3_FROM)/4,1))*(1+FUEL),4)),"")))</f>
        <v/>
      </c>
      <c r="Q117" s="20" t="str">
        <f aca="true">IF(OR(L117="",O117=""),"",ROUND(L117-IF(AND(TODAY()&gt;=PEAK_FROM,TODAY()&lt;=PEAK_TO),P117,O117),2))</f>
        <v/>
      </c>
      <c r="R117" s="16" t="str">
        <f aca="false">IF(N117="","",IF(M117="Small standard",IF(SUMPRODUCT(--(SS_EDGES&lt;N117))=0,"",INDEX(SS_EDGES,SUMPRODUCT(--(SS_EDGES&lt;N117)))),IF(M117="Large standard",IF(N117&gt;OVER3_FROM,OVER3_FROM+4*(CEILING((N117-OVER3_FROM)/4,1)-1),IF(SUMPRODUCT(--(LS_EDGES&lt;N117))=0,"",INDEX(LS_EDGES,SUMPRODUCT(--(LS_EDGES&lt;N117))))),"")))</f>
        <v/>
      </c>
      <c r="S117" s="22" t="str">
        <f aca="false">IF(R117="","",ROUND(N117-R117,3))</f>
        <v/>
      </c>
      <c r="T117" s="21" t="str">
        <f aca="false">IF(OR(R117="",O117="",AO117=""),"",IF(S117&gt;MAX_SHAVE,"",IF(ROUND(O117-AO117,4)&lt;MIN_UNIT,"",ROUND(O117-AO117,4))))</f>
        <v/>
      </c>
      <c r="U117" s="21" t="str">
        <f aca="false">IF(OR(AQ117="",O117=""),"",IF(ROUND(ROUND(O117-AQ117,4)-AS117,4)&lt;=MIN_UNIT,"",ROUND(ROUND(O117-AQ117,4)-AS117,4)))</f>
        <v/>
      </c>
      <c r="V117" s="21" t="str">
        <f aca="false">IF(OR(AV117="",O117=""),"",IF(AND(AT117=1,AU117&lt;=MAX_ENV),IF(ROUND(O117-AV117,4)&lt;MIN_UNIT,"",ROUND(O117-AV117,4)),""))</f>
        <v/>
      </c>
      <c r="W117" s="21" t="str">
        <f aca="false">IF(OR(AX117="",O117=""),"",IF(AL117&gt;=AH117*MIN_DIM_RATIO,IF(ROUND(O117-AX117,4)&lt;MIN_UNIT,"",ROUND(O117-AX117,4)),""))</f>
        <v/>
      </c>
      <c r="X117" s="21" t="str">
        <f aca="false">IF(OR(R117="",P117="",AP117=""),"",IF(S117&gt;MAX_SHAVE,"",IF(ROUND(P117-AP117,4)&lt;MIN_UNIT,"",ROUND(P117-AP117,4))))</f>
        <v/>
      </c>
      <c r="Y117" s="21" t="str">
        <f aca="false">IF(OR(AR117="",P117=""),"",IF(ROUND(ROUND(P117-AR117,4)-AS117,4)&lt;=MIN_UNIT,"",ROUND(ROUND(P117-AR117,4)-AS117,4)))</f>
        <v/>
      </c>
      <c r="Z117" s="21" t="str">
        <f aca="false">IF(OR(AW117="",P117=""),"",IF(AND(AT117=1,AU117&lt;=MAX_ENV),IF(ROUND(P117-AW117,4)&lt;MIN_UNIT,"",ROUND(P117-AW117,4)),""))</f>
        <v/>
      </c>
      <c r="AA117" s="21" t="str">
        <f aca="false">IF(OR(AY117="",P117=""),"",IF(AL117&gt;=AH117*MIN_DIM_RATIO,IF(ROUND(P117-AY117,4)&lt;MIN_UNIT,"",ROUND(P117-AY117,4)),""))</f>
        <v/>
      </c>
      <c r="AB117" s="2" t="str">
        <f aca="false">IF(COUNT(T117:W117)=0,"",CHOOSE(MATCH(MAX(T117:W117),T117:W117,0),"Weight","Price","Size tier","Box"))</f>
        <v/>
      </c>
      <c r="AC117" s="24" t="str">
        <f aca="false">IF(K117&lt;&gt;"",K117,AZ117)</f>
        <v/>
      </c>
      <c r="AD117" s="25" t="str">
        <f aca="false">IF(OR(AB117="",AC117=""),"",ROUND(AC117*IF(K117&lt;&gt;"",1,U_LOW)*((12-PEAK_MONTHS)*MAX(T117:W117)+PEAK_MONTHS*N(INDEX(X117:AA117,MATCH(MAX(T117:W117),T117:W117,0)))),0))</f>
        <v/>
      </c>
      <c r="AE117" s="25" t="str">
        <f aca="false">IF(OR(AB117="",AC117=""),"",ROUND(AC117*IF(K117&lt;&gt;"",1,U_HIGH)*((12-PEAK_MONTHS)*MAX(T117:W117)+PEAK_MONTHS*N(INDEX(X117:AA117,MATCH(MAX(T117:W117),T117:W117,0)))),0))</f>
        <v/>
      </c>
      <c r="AF117" s="18" t="str">
        <f aca="false">IF(AD117="","",RANK(AD117,$AD$7:$AD$506))</f>
        <v/>
      </c>
      <c r="AH117" s="16" t="str">
        <f aca="false">IF(E117&lt;&gt;"",E117,IF(F117&lt;&gt;"",ROUND(F117*16,3),""))</f>
        <v/>
      </c>
      <c r="AI117" s="16" t="str">
        <f aca="false">IF(COUNT(G117:I117)&lt;3,"",ROUND(LARGE(G117:I117,1),2))</f>
        <v/>
      </c>
      <c r="AJ117" s="16" t="str">
        <f aca="false">IF(COUNT(G117:I117)&lt;3,"",ROUND(LARGE(G117:I117,2),2))</f>
        <v/>
      </c>
      <c r="AK117" s="16" t="str">
        <f aca="false">IF(COUNT(G117:I117)&lt;3,"",ROUND(SMALL(G117:I117,1),2))</f>
        <v/>
      </c>
      <c r="AL117" s="16" t="str">
        <f aca="false">IF(AI117="","",IF(AI117*AJ117*AK117&lt;DIM_MIN_CUIN,"",ROUND(AI117*AJ117*AK117/DIM_DIV*16,2)))</f>
        <v/>
      </c>
      <c r="AM117" s="18" t="str">
        <f aca="false">IF(C117="","",IF(C117&lt;BAND_LO,1,IF(C117&lt;=BAND_HI,2,3)))</f>
        <v/>
      </c>
      <c r="AN117" s="19" t="str">
        <f aca="false">IF(C117="","",IFERROR(INDEX(CAT_REF,MATCH(D117,CATS,0)),REF_DEFAULT))</f>
        <v/>
      </c>
      <c r="AO117" s="21" t="str">
        <f aca="false">IF(OR(R117="",AM117="",M117=""),"",IF(M117="Small standard",IF(R117&gt;SS_MAX,"",ROUND(INDEX(SS_FEES,SUMPRODUCT(--(SS_EDGES&lt;R117))+1,0+AM117)*(1+FUEL),4)),IF(M117="Large standard",IF(R117&gt;LS_MAX,"",ROUND(IF(R117&lt;=OVER3_FROM,INDEX(LS_FEES,SUMPRODUCT(--(LS_EDGES&lt;R117))+1,0+AM117),INDEX(OVER3_BASE,1,0+AM117)+OVER3_PER4*CEILING((R117-OVER3_FROM)/4,1))*(1+FUEL),4)),"")))</f>
        <v/>
      </c>
      <c r="AP117" s="21" t="str">
        <f aca="false">IF(OR(R117="",AM117="",M117=""),"",IF(M117="Small standard",IF(R117&gt;SS_MAX,"",ROUND(INDEX(SS_FEES,SUMPRODUCT(--(SS_EDGES&lt;R117))+1,3+AM117)*(1+FUEL),4)),IF(M117="Large standard",IF(R117&gt;LS_MAX,"",ROUND(IF(R117&lt;=OVER3_FROM,INDEX(LS_FEES,SUMPRODUCT(--(LS_EDGES&lt;R117))+1,3+AM117),INDEX(OVER3_BASE,1,3+AM117)+OVER3_PER4*CEILING((R117-OVER3_FROM)/4,1))*(1+FUEL),4)),"")))</f>
        <v/>
      </c>
      <c r="AQ117" s="21" t="str">
        <f aca="false">IF(OR(AM117="",AM117=1),"",IF(OR(N117="",(AM117-1)="",M117=""),"",IF(M117="Small standard",IF(N117&gt;SS_MAX,"",ROUND(INDEX(SS_FEES,SUMPRODUCT(--(SS_EDGES&lt;N117))+1,0+(AM117-1))*(1+FUEL),4)),IF(M117="Large standard",IF(N117&gt;LS_MAX,"",ROUND(IF(N117&lt;=OVER3_FROM,INDEX(LS_FEES,SUMPRODUCT(--(LS_EDGES&lt;N117))+1,0+(AM117-1)),INDEX(OVER3_BASE,1,0+(AM117-1))+OVER3_PER4*CEILING((N117-OVER3_FROM)/4,1))*(1+FUEL),4)),""))))</f>
        <v/>
      </c>
      <c r="AR117" s="21" t="str">
        <f aca="false">IF(OR(AM117="",AM117=1),"",IF(OR(N117="",(AM117-1)="",M117=""),"",IF(M117="Small standard",IF(N117&gt;SS_MAX,"",ROUND(INDEX(SS_FEES,SUMPRODUCT(--(SS_EDGES&lt;N117))+1,3+(AM117-1))*(1+FUEL),4)),IF(M117="Large standard",IF(N117&gt;LS_MAX,"",ROUND(IF(N117&lt;=OVER3_FROM,INDEX(LS_FEES,SUMPRODUCT(--(LS_EDGES&lt;N117))+1,3+(AM117-1)),INDEX(OVER3_BASE,1,3+(AM117-1))+OVER3_PER4*CEILING((N117-OVER3_FROM)/4,1))*(1+FUEL),4)),""))))</f>
        <v/>
      </c>
      <c r="AS117" s="21" t="str">
        <f aca="false">IF(OR(AM117="",AM117=1),"",(C117-(IF(AM117=2,BAND_LO,BAND_HI)-0.01))*(1-AN117))</f>
        <v/>
      </c>
      <c r="AT117" s="18" t="str">
        <f aca="false">IF(AI117="","",(AI117&gt;SS_L)+(AJ117&gt;SS_M)+(AK117&gt;SS_S))</f>
        <v/>
      </c>
      <c r="AU117" s="23" t="str">
        <f aca="false">IF(OR(AT117="",AT117&lt;&gt;1),"",MAX(AI117/SS_L,AJ117/SS_M,AK117/SS_S))</f>
        <v/>
      </c>
      <c r="AV117" s="21" t="str">
        <f aca="false">IF(OR(M117&lt;&gt;"Large standard",N117="",N117&gt;SS_MAX),"",IF(OR(N117="",AM117="","Small standard"=""),"",IF("Small standard"="Small standard",IF(N117&gt;SS_MAX,"",ROUND(INDEX(SS_FEES,SUMPRODUCT(--(SS_EDGES&lt;N117))+1,0+AM117)*(1+FUEL),4)),IF("Small standard"="Large standard",IF(N117&gt;LS_MAX,"",ROUND(IF(N117&lt;=OVER3_FROM,INDEX(LS_FEES,SUMPRODUCT(--(LS_EDGES&lt;N117))+1,0+AM117),INDEX(OVER3_BASE,1,0+AM117)+OVER3_PER4*CEILING((N117-OVER3_FROM)/4,1))*(1+FUEL),4)),""))))</f>
        <v/>
      </c>
      <c r="AW117" s="21" t="str">
        <f aca="false">IF(OR(M117&lt;&gt;"Large standard",N117="",N117&gt;SS_MAX),"",IF(OR(N117="",AM117="","Small standard"=""),"",IF("Small standard"="Small standard",IF(N117&gt;SS_MAX,"",ROUND(INDEX(SS_FEES,SUMPRODUCT(--(SS_EDGES&lt;N117))+1,3+AM117)*(1+FUEL),4)),IF("Small standard"="Large standard",IF(N117&gt;LS_MAX,"",ROUND(IF(N117&lt;=OVER3_FROM,INDEX(LS_FEES,SUMPRODUCT(--(LS_EDGES&lt;N117))+1,3+AM117),INDEX(OVER3_BASE,1,3+AM117)+OVER3_PER4*CEILING((N117-OVER3_FROM)/4,1))*(1+FUEL),4)),""))))</f>
        <v/>
      </c>
      <c r="AX117" s="21" t="str">
        <f aca="false">IF(OR(AL117="",AH117=""),"",IF(OR(AH117="",AM117="",M117=""),"",IF(M117="Small standard",IF(AH117&gt;SS_MAX,"",ROUND(INDEX(SS_FEES,SUMPRODUCT(--(SS_EDGES&lt;AH117))+1,0+AM117)*(1+FUEL),4)),IF(M117="Large standard",IF(AH117&gt;LS_MAX,"",ROUND(IF(AH117&lt;=OVER3_FROM,INDEX(LS_FEES,SUMPRODUCT(--(LS_EDGES&lt;AH117))+1,0+AM117),INDEX(OVER3_BASE,1,0+AM117)+OVER3_PER4*CEILING((AH117-OVER3_FROM)/4,1))*(1+FUEL),4)),""))))</f>
        <v/>
      </c>
      <c r="AY117" s="21" t="str">
        <f aca="false">IF(OR(AL117="",AH117=""),"",IF(OR(AH117="",AM117="",M117=""),"",IF(M117="Small standard",IF(AH117&gt;SS_MAX,"",ROUND(INDEX(SS_FEES,SUMPRODUCT(--(SS_EDGES&lt;AH117))+1,3+AM117)*(1+FUEL),4)),IF(M117="Large standard",IF(AH117&gt;LS_MAX,"",ROUND(IF(AH117&lt;=OVER3_FROM,INDEX(LS_FEES,SUMPRODUCT(--(LS_EDGES&lt;AH117))+1,3+AM117),INDEX(OVER3_BASE,1,3+AM117)+OVER3_PER4*CEILING((AH117-OVER3_FROM)/4,1))*(1+FUEL),4)),""))))</f>
        <v/>
      </c>
      <c r="AZ117" s="24" t="str">
        <f aca="false">IF(OR(J117="",J117&lt;1),"",ROUND(IFERROR(INDEX(CAT_SCALE,MATCH(D117,CATS,0)),UC_DEFAULT)*IF(J117&gt;=UC_KNEE,10^(UC_A-UC_B*LOG10(J117)),10^(UC_A-UC_B*LOG10(UC_KNEE))*(UC_KNEE/J117)^UC_HEXP),1))</f>
        <v/>
      </c>
    </row>
    <row r="118" customFormat="false" ht="15" hidden="false" customHeight="false" outlineLevel="0" collapsed="false">
      <c r="A118" s="10"/>
      <c r="B118" s="10"/>
      <c r="C118" s="12"/>
      <c r="D118" s="10"/>
      <c r="E118" s="10"/>
      <c r="F118" s="10"/>
      <c r="G118" s="10"/>
      <c r="H118" s="10"/>
      <c r="I118" s="10"/>
      <c r="J118" s="10"/>
      <c r="K118" s="10"/>
      <c r="L118" s="12"/>
      <c r="M118" s="2" t="str">
        <f aca="false">IF(OR(N118="",AI118=""),"",IF(AND(N118&lt;=SS_MAX,AI118&lt;=SS_L,AJ118&lt;=SS_M,AK118&lt;=SS_S),"Small standard",IF(AND(N118&lt;=LS_MAX,AI118&lt;=LS_L,AJ118&lt;=LS_M,AK118&lt;=LS_S),"Large standard","Oversize")))</f>
        <v/>
      </c>
      <c r="N118" s="16" t="str">
        <f aca="false">IF(AH118="","",IF(AL118="",AH118,MAX(AH118,AL118)))</f>
        <v/>
      </c>
      <c r="O118" s="21" t="str">
        <f aca="false">IF(OR(N118="",AM118="",M118=""),"",IF(M118="Small standard",IF(N118&gt;SS_MAX,"",ROUND(INDEX(SS_FEES,SUMPRODUCT(--(SS_EDGES&lt;N118))+1,0+AM118)*(1+FUEL),4)),IF(M118="Large standard",IF(N118&gt;LS_MAX,"",ROUND(IF(N118&lt;=OVER3_FROM,INDEX(LS_FEES,SUMPRODUCT(--(LS_EDGES&lt;N118))+1,0+AM118),INDEX(OVER3_BASE,1,0+AM118)+OVER3_PER4*CEILING((N118-OVER3_FROM)/4,1))*(1+FUEL),4)),"")))</f>
        <v/>
      </c>
      <c r="P118" s="21" t="str">
        <f aca="false">IF(OR(N118="",AM118="",M118=""),"",IF(M118="Small standard",IF(N118&gt;SS_MAX,"",ROUND(INDEX(SS_FEES,SUMPRODUCT(--(SS_EDGES&lt;N118))+1,3+AM118)*(1+FUEL),4)),IF(M118="Large standard",IF(N118&gt;LS_MAX,"",ROUND(IF(N118&lt;=OVER3_FROM,INDEX(LS_FEES,SUMPRODUCT(--(LS_EDGES&lt;N118))+1,3+AM118),INDEX(OVER3_BASE,1,3+AM118)+OVER3_PER4*CEILING((N118-OVER3_FROM)/4,1))*(1+FUEL),4)),"")))</f>
        <v/>
      </c>
      <c r="Q118" s="20" t="str">
        <f aca="true">IF(OR(L118="",O118=""),"",ROUND(L118-IF(AND(TODAY()&gt;=PEAK_FROM,TODAY()&lt;=PEAK_TO),P118,O118),2))</f>
        <v/>
      </c>
      <c r="R118" s="16" t="str">
        <f aca="false">IF(N118="","",IF(M118="Small standard",IF(SUMPRODUCT(--(SS_EDGES&lt;N118))=0,"",INDEX(SS_EDGES,SUMPRODUCT(--(SS_EDGES&lt;N118)))),IF(M118="Large standard",IF(N118&gt;OVER3_FROM,OVER3_FROM+4*(CEILING((N118-OVER3_FROM)/4,1)-1),IF(SUMPRODUCT(--(LS_EDGES&lt;N118))=0,"",INDEX(LS_EDGES,SUMPRODUCT(--(LS_EDGES&lt;N118))))),"")))</f>
        <v/>
      </c>
      <c r="S118" s="22" t="str">
        <f aca="false">IF(R118="","",ROUND(N118-R118,3))</f>
        <v/>
      </c>
      <c r="T118" s="21" t="str">
        <f aca="false">IF(OR(R118="",O118="",AO118=""),"",IF(S118&gt;MAX_SHAVE,"",IF(ROUND(O118-AO118,4)&lt;MIN_UNIT,"",ROUND(O118-AO118,4))))</f>
        <v/>
      </c>
      <c r="U118" s="21" t="str">
        <f aca="false">IF(OR(AQ118="",O118=""),"",IF(ROUND(ROUND(O118-AQ118,4)-AS118,4)&lt;=MIN_UNIT,"",ROUND(ROUND(O118-AQ118,4)-AS118,4)))</f>
        <v/>
      </c>
      <c r="V118" s="21" t="str">
        <f aca="false">IF(OR(AV118="",O118=""),"",IF(AND(AT118=1,AU118&lt;=MAX_ENV),IF(ROUND(O118-AV118,4)&lt;MIN_UNIT,"",ROUND(O118-AV118,4)),""))</f>
        <v/>
      </c>
      <c r="W118" s="21" t="str">
        <f aca="false">IF(OR(AX118="",O118=""),"",IF(AL118&gt;=AH118*MIN_DIM_RATIO,IF(ROUND(O118-AX118,4)&lt;MIN_UNIT,"",ROUND(O118-AX118,4)),""))</f>
        <v/>
      </c>
      <c r="X118" s="21" t="str">
        <f aca="false">IF(OR(R118="",P118="",AP118=""),"",IF(S118&gt;MAX_SHAVE,"",IF(ROUND(P118-AP118,4)&lt;MIN_UNIT,"",ROUND(P118-AP118,4))))</f>
        <v/>
      </c>
      <c r="Y118" s="21" t="str">
        <f aca="false">IF(OR(AR118="",P118=""),"",IF(ROUND(ROUND(P118-AR118,4)-AS118,4)&lt;=MIN_UNIT,"",ROUND(ROUND(P118-AR118,4)-AS118,4)))</f>
        <v/>
      </c>
      <c r="Z118" s="21" t="str">
        <f aca="false">IF(OR(AW118="",P118=""),"",IF(AND(AT118=1,AU118&lt;=MAX_ENV),IF(ROUND(P118-AW118,4)&lt;MIN_UNIT,"",ROUND(P118-AW118,4)),""))</f>
        <v/>
      </c>
      <c r="AA118" s="21" t="str">
        <f aca="false">IF(OR(AY118="",P118=""),"",IF(AL118&gt;=AH118*MIN_DIM_RATIO,IF(ROUND(P118-AY118,4)&lt;MIN_UNIT,"",ROUND(P118-AY118,4)),""))</f>
        <v/>
      </c>
      <c r="AB118" s="2" t="str">
        <f aca="false">IF(COUNT(T118:W118)=0,"",CHOOSE(MATCH(MAX(T118:W118),T118:W118,0),"Weight","Price","Size tier","Box"))</f>
        <v/>
      </c>
      <c r="AC118" s="24" t="str">
        <f aca="false">IF(K118&lt;&gt;"",K118,AZ118)</f>
        <v/>
      </c>
      <c r="AD118" s="25" t="str">
        <f aca="false">IF(OR(AB118="",AC118=""),"",ROUND(AC118*IF(K118&lt;&gt;"",1,U_LOW)*((12-PEAK_MONTHS)*MAX(T118:W118)+PEAK_MONTHS*N(INDEX(X118:AA118,MATCH(MAX(T118:W118),T118:W118,0)))),0))</f>
        <v/>
      </c>
      <c r="AE118" s="25" t="str">
        <f aca="false">IF(OR(AB118="",AC118=""),"",ROUND(AC118*IF(K118&lt;&gt;"",1,U_HIGH)*((12-PEAK_MONTHS)*MAX(T118:W118)+PEAK_MONTHS*N(INDEX(X118:AA118,MATCH(MAX(T118:W118),T118:W118,0)))),0))</f>
        <v/>
      </c>
      <c r="AF118" s="18" t="str">
        <f aca="false">IF(AD118="","",RANK(AD118,$AD$7:$AD$506))</f>
        <v/>
      </c>
      <c r="AH118" s="16" t="str">
        <f aca="false">IF(E118&lt;&gt;"",E118,IF(F118&lt;&gt;"",ROUND(F118*16,3),""))</f>
        <v/>
      </c>
      <c r="AI118" s="16" t="str">
        <f aca="false">IF(COUNT(G118:I118)&lt;3,"",ROUND(LARGE(G118:I118,1),2))</f>
        <v/>
      </c>
      <c r="AJ118" s="16" t="str">
        <f aca="false">IF(COUNT(G118:I118)&lt;3,"",ROUND(LARGE(G118:I118,2),2))</f>
        <v/>
      </c>
      <c r="AK118" s="16" t="str">
        <f aca="false">IF(COUNT(G118:I118)&lt;3,"",ROUND(SMALL(G118:I118,1),2))</f>
        <v/>
      </c>
      <c r="AL118" s="16" t="str">
        <f aca="false">IF(AI118="","",IF(AI118*AJ118*AK118&lt;DIM_MIN_CUIN,"",ROUND(AI118*AJ118*AK118/DIM_DIV*16,2)))</f>
        <v/>
      </c>
      <c r="AM118" s="18" t="str">
        <f aca="false">IF(C118="","",IF(C118&lt;BAND_LO,1,IF(C118&lt;=BAND_HI,2,3)))</f>
        <v/>
      </c>
      <c r="AN118" s="19" t="str">
        <f aca="false">IF(C118="","",IFERROR(INDEX(CAT_REF,MATCH(D118,CATS,0)),REF_DEFAULT))</f>
        <v/>
      </c>
      <c r="AO118" s="21" t="str">
        <f aca="false">IF(OR(R118="",AM118="",M118=""),"",IF(M118="Small standard",IF(R118&gt;SS_MAX,"",ROUND(INDEX(SS_FEES,SUMPRODUCT(--(SS_EDGES&lt;R118))+1,0+AM118)*(1+FUEL),4)),IF(M118="Large standard",IF(R118&gt;LS_MAX,"",ROUND(IF(R118&lt;=OVER3_FROM,INDEX(LS_FEES,SUMPRODUCT(--(LS_EDGES&lt;R118))+1,0+AM118),INDEX(OVER3_BASE,1,0+AM118)+OVER3_PER4*CEILING((R118-OVER3_FROM)/4,1))*(1+FUEL),4)),"")))</f>
        <v/>
      </c>
      <c r="AP118" s="21" t="str">
        <f aca="false">IF(OR(R118="",AM118="",M118=""),"",IF(M118="Small standard",IF(R118&gt;SS_MAX,"",ROUND(INDEX(SS_FEES,SUMPRODUCT(--(SS_EDGES&lt;R118))+1,3+AM118)*(1+FUEL),4)),IF(M118="Large standard",IF(R118&gt;LS_MAX,"",ROUND(IF(R118&lt;=OVER3_FROM,INDEX(LS_FEES,SUMPRODUCT(--(LS_EDGES&lt;R118))+1,3+AM118),INDEX(OVER3_BASE,1,3+AM118)+OVER3_PER4*CEILING((R118-OVER3_FROM)/4,1))*(1+FUEL),4)),"")))</f>
        <v/>
      </c>
      <c r="AQ118" s="21" t="str">
        <f aca="false">IF(OR(AM118="",AM118=1),"",IF(OR(N118="",(AM118-1)="",M118=""),"",IF(M118="Small standard",IF(N118&gt;SS_MAX,"",ROUND(INDEX(SS_FEES,SUMPRODUCT(--(SS_EDGES&lt;N118))+1,0+(AM118-1))*(1+FUEL),4)),IF(M118="Large standard",IF(N118&gt;LS_MAX,"",ROUND(IF(N118&lt;=OVER3_FROM,INDEX(LS_FEES,SUMPRODUCT(--(LS_EDGES&lt;N118))+1,0+(AM118-1)),INDEX(OVER3_BASE,1,0+(AM118-1))+OVER3_PER4*CEILING((N118-OVER3_FROM)/4,1))*(1+FUEL),4)),""))))</f>
        <v/>
      </c>
      <c r="AR118" s="21" t="str">
        <f aca="false">IF(OR(AM118="",AM118=1),"",IF(OR(N118="",(AM118-1)="",M118=""),"",IF(M118="Small standard",IF(N118&gt;SS_MAX,"",ROUND(INDEX(SS_FEES,SUMPRODUCT(--(SS_EDGES&lt;N118))+1,3+(AM118-1))*(1+FUEL),4)),IF(M118="Large standard",IF(N118&gt;LS_MAX,"",ROUND(IF(N118&lt;=OVER3_FROM,INDEX(LS_FEES,SUMPRODUCT(--(LS_EDGES&lt;N118))+1,3+(AM118-1)),INDEX(OVER3_BASE,1,3+(AM118-1))+OVER3_PER4*CEILING((N118-OVER3_FROM)/4,1))*(1+FUEL),4)),""))))</f>
        <v/>
      </c>
      <c r="AS118" s="21" t="str">
        <f aca="false">IF(OR(AM118="",AM118=1),"",(C118-(IF(AM118=2,BAND_LO,BAND_HI)-0.01))*(1-AN118))</f>
        <v/>
      </c>
      <c r="AT118" s="18" t="str">
        <f aca="false">IF(AI118="","",(AI118&gt;SS_L)+(AJ118&gt;SS_M)+(AK118&gt;SS_S))</f>
        <v/>
      </c>
      <c r="AU118" s="23" t="str">
        <f aca="false">IF(OR(AT118="",AT118&lt;&gt;1),"",MAX(AI118/SS_L,AJ118/SS_M,AK118/SS_S))</f>
        <v/>
      </c>
      <c r="AV118" s="21" t="str">
        <f aca="false">IF(OR(M118&lt;&gt;"Large standard",N118="",N118&gt;SS_MAX),"",IF(OR(N118="",AM118="","Small standard"=""),"",IF("Small standard"="Small standard",IF(N118&gt;SS_MAX,"",ROUND(INDEX(SS_FEES,SUMPRODUCT(--(SS_EDGES&lt;N118))+1,0+AM118)*(1+FUEL),4)),IF("Small standard"="Large standard",IF(N118&gt;LS_MAX,"",ROUND(IF(N118&lt;=OVER3_FROM,INDEX(LS_FEES,SUMPRODUCT(--(LS_EDGES&lt;N118))+1,0+AM118),INDEX(OVER3_BASE,1,0+AM118)+OVER3_PER4*CEILING((N118-OVER3_FROM)/4,1))*(1+FUEL),4)),""))))</f>
        <v/>
      </c>
      <c r="AW118" s="21" t="str">
        <f aca="false">IF(OR(M118&lt;&gt;"Large standard",N118="",N118&gt;SS_MAX),"",IF(OR(N118="",AM118="","Small standard"=""),"",IF("Small standard"="Small standard",IF(N118&gt;SS_MAX,"",ROUND(INDEX(SS_FEES,SUMPRODUCT(--(SS_EDGES&lt;N118))+1,3+AM118)*(1+FUEL),4)),IF("Small standard"="Large standard",IF(N118&gt;LS_MAX,"",ROUND(IF(N118&lt;=OVER3_FROM,INDEX(LS_FEES,SUMPRODUCT(--(LS_EDGES&lt;N118))+1,3+AM118),INDEX(OVER3_BASE,1,3+AM118)+OVER3_PER4*CEILING((N118-OVER3_FROM)/4,1))*(1+FUEL),4)),""))))</f>
        <v/>
      </c>
      <c r="AX118" s="21" t="str">
        <f aca="false">IF(OR(AL118="",AH118=""),"",IF(OR(AH118="",AM118="",M118=""),"",IF(M118="Small standard",IF(AH118&gt;SS_MAX,"",ROUND(INDEX(SS_FEES,SUMPRODUCT(--(SS_EDGES&lt;AH118))+1,0+AM118)*(1+FUEL),4)),IF(M118="Large standard",IF(AH118&gt;LS_MAX,"",ROUND(IF(AH118&lt;=OVER3_FROM,INDEX(LS_FEES,SUMPRODUCT(--(LS_EDGES&lt;AH118))+1,0+AM118),INDEX(OVER3_BASE,1,0+AM118)+OVER3_PER4*CEILING((AH118-OVER3_FROM)/4,1))*(1+FUEL),4)),""))))</f>
        <v/>
      </c>
      <c r="AY118" s="21" t="str">
        <f aca="false">IF(OR(AL118="",AH118=""),"",IF(OR(AH118="",AM118="",M118=""),"",IF(M118="Small standard",IF(AH118&gt;SS_MAX,"",ROUND(INDEX(SS_FEES,SUMPRODUCT(--(SS_EDGES&lt;AH118))+1,3+AM118)*(1+FUEL),4)),IF(M118="Large standard",IF(AH118&gt;LS_MAX,"",ROUND(IF(AH118&lt;=OVER3_FROM,INDEX(LS_FEES,SUMPRODUCT(--(LS_EDGES&lt;AH118))+1,3+AM118),INDEX(OVER3_BASE,1,3+AM118)+OVER3_PER4*CEILING((AH118-OVER3_FROM)/4,1))*(1+FUEL),4)),""))))</f>
        <v/>
      </c>
      <c r="AZ118" s="24" t="str">
        <f aca="false">IF(OR(J118="",J118&lt;1),"",ROUND(IFERROR(INDEX(CAT_SCALE,MATCH(D118,CATS,0)),UC_DEFAULT)*IF(J118&gt;=UC_KNEE,10^(UC_A-UC_B*LOG10(J118)),10^(UC_A-UC_B*LOG10(UC_KNEE))*(UC_KNEE/J118)^UC_HEXP),1))</f>
        <v/>
      </c>
    </row>
    <row r="119" customFormat="false" ht="15" hidden="false" customHeight="false" outlineLevel="0" collapsed="false">
      <c r="A119" s="10"/>
      <c r="B119" s="10"/>
      <c r="C119" s="12"/>
      <c r="D119" s="10"/>
      <c r="E119" s="10"/>
      <c r="F119" s="10"/>
      <c r="G119" s="10"/>
      <c r="H119" s="10"/>
      <c r="I119" s="10"/>
      <c r="J119" s="10"/>
      <c r="K119" s="10"/>
      <c r="L119" s="12"/>
      <c r="M119" s="2" t="str">
        <f aca="false">IF(OR(N119="",AI119=""),"",IF(AND(N119&lt;=SS_MAX,AI119&lt;=SS_L,AJ119&lt;=SS_M,AK119&lt;=SS_S),"Small standard",IF(AND(N119&lt;=LS_MAX,AI119&lt;=LS_L,AJ119&lt;=LS_M,AK119&lt;=LS_S),"Large standard","Oversize")))</f>
        <v/>
      </c>
      <c r="N119" s="16" t="str">
        <f aca="false">IF(AH119="","",IF(AL119="",AH119,MAX(AH119,AL119)))</f>
        <v/>
      </c>
      <c r="O119" s="21" t="str">
        <f aca="false">IF(OR(N119="",AM119="",M119=""),"",IF(M119="Small standard",IF(N119&gt;SS_MAX,"",ROUND(INDEX(SS_FEES,SUMPRODUCT(--(SS_EDGES&lt;N119))+1,0+AM119)*(1+FUEL),4)),IF(M119="Large standard",IF(N119&gt;LS_MAX,"",ROUND(IF(N119&lt;=OVER3_FROM,INDEX(LS_FEES,SUMPRODUCT(--(LS_EDGES&lt;N119))+1,0+AM119),INDEX(OVER3_BASE,1,0+AM119)+OVER3_PER4*CEILING((N119-OVER3_FROM)/4,1))*(1+FUEL),4)),"")))</f>
        <v/>
      </c>
      <c r="P119" s="21" t="str">
        <f aca="false">IF(OR(N119="",AM119="",M119=""),"",IF(M119="Small standard",IF(N119&gt;SS_MAX,"",ROUND(INDEX(SS_FEES,SUMPRODUCT(--(SS_EDGES&lt;N119))+1,3+AM119)*(1+FUEL),4)),IF(M119="Large standard",IF(N119&gt;LS_MAX,"",ROUND(IF(N119&lt;=OVER3_FROM,INDEX(LS_FEES,SUMPRODUCT(--(LS_EDGES&lt;N119))+1,3+AM119),INDEX(OVER3_BASE,1,3+AM119)+OVER3_PER4*CEILING((N119-OVER3_FROM)/4,1))*(1+FUEL),4)),"")))</f>
        <v/>
      </c>
      <c r="Q119" s="20" t="str">
        <f aca="true">IF(OR(L119="",O119=""),"",ROUND(L119-IF(AND(TODAY()&gt;=PEAK_FROM,TODAY()&lt;=PEAK_TO),P119,O119),2))</f>
        <v/>
      </c>
      <c r="R119" s="16" t="str">
        <f aca="false">IF(N119="","",IF(M119="Small standard",IF(SUMPRODUCT(--(SS_EDGES&lt;N119))=0,"",INDEX(SS_EDGES,SUMPRODUCT(--(SS_EDGES&lt;N119)))),IF(M119="Large standard",IF(N119&gt;OVER3_FROM,OVER3_FROM+4*(CEILING((N119-OVER3_FROM)/4,1)-1),IF(SUMPRODUCT(--(LS_EDGES&lt;N119))=0,"",INDEX(LS_EDGES,SUMPRODUCT(--(LS_EDGES&lt;N119))))),"")))</f>
        <v/>
      </c>
      <c r="S119" s="22" t="str">
        <f aca="false">IF(R119="","",ROUND(N119-R119,3))</f>
        <v/>
      </c>
      <c r="T119" s="21" t="str">
        <f aca="false">IF(OR(R119="",O119="",AO119=""),"",IF(S119&gt;MAX_SHAVE,"",IF(ROUND(O119-AO119,4)&lt;MIN_UNIT,"",ROUND(O119-AO119,4))))</f>
        <v/>
      </c>
      <c r="U119" s="21" t="str">
        <f aca="false">IF(OR(AQ119="",O119=""),"",IF(ROUND(ROUND(O119-AQ119,4)-AS119,4)&lt;=MIN_UNIT,"",ROUND(ROUND(O119-AQ119,4)-AS119,4)))</f>
        <v/>
      </c>
      <c r="V119" s="21" t="str">
        <f aca="false">IF(OR(AV119="",O119=""),"",IF(AND(AT119=1,AU119&lt;=MAX_ENV),IF(ROUND(O119-AV119,4)&lt;MIN_UNIT,"",ROUND(O119-AV119,4)),""))</f>
        <v/>
      </c>
      <c r="W119" s="21" t="str">
        <f aca="false">IF(OR(AX119="",O119=""),"",IF(AL119&gt;=AH119*MIN_DIM_RATIO,IF(ROUND(O119-AX119,4)&lt;MIN_UNIT,"",ROUND(O119-AX119,4)),""))</f>
        <v/>
      </c>
      <c r="X119" s="21" t="str">
        <f aca="false">IF(OR(R119="",P119="",AP119=""),"",IF(S119&gt;MAX_SHAVE,"",IF(ROUND(P119-AP119,4)&lt;MIN_UNIT,"",ROUND(P119-AP119,4))))</f>
        <v/>
      </c>
      <c r="Y119" s="21" t="str">
        <f aca="false">IF(OR(AR119="",P119=""),"",IF(ROUND(ROUND(P119-AR119,4)-AS119,4)&lt;=MIN_UNIT,"",ROUND(ROUND(P119-AR119,4)-AS119,4)))</f>
        <v/>
      </c>
      <c r="Z119" s="21" t="str">
        <f aca="false">IF(OR(AW119="",P119=""),"",IF(AND(AT119=1,AU119&lt;=MAX_ENV),IF(ROUND(P119-AW119,4)&lt;MIN_UNIT,"",ROUND(P119-AW119,4)),""))</f>
        <v/>
      </c>
      <c r="AA119" s="21" t="str">
        <f aca="false">IF(OR(AY119="",P119=""),"",IF(AL119&gt;=AH119*MIN_DIM_RATIO,IF(ROUND(P119-AY119,4)&lt;MIN_UNIT,"",ROUND(P119-AY119,4)),""))</f>
        <v/>
      </c>
      <c r="AB119" s="2" t="str">
        <f aca="false">IF(COUNT(T119:W119)=0,"",CHOOSE(MATCH(MAX(T119:W119),T119:W119,0),"Weight","Price","Size tier","Box"))</f>
        <v/>
      </c>
      <c r="AC119" s="24" t="str">
        <f aca="false">IF(K119&lt;&gt;"",K119,AZ119)</f>
        <v/>
      </c>
      <c r="AD119" s="25" t="str">
        <f aca="false">IF(OR(AB119="",AC119=""),"",ROUND(AC119*IF(K119&lt;&gt;"",1,U_LOW)*((12-PEAK_MONTHS)*MAX(T119:W119)+PEAK_MONTHS*N(INDEX(X119:AA119,MATCH(MAX(T119:W119),T119:W119,0)))),0))</f>
        <v/>
      </c>
      <c r="AE119" s="25" t="str">
        <f aca="false">IF(OR(AB119="",AC119=""),"",ROUND(AC119*IF(K119&lt;&gt;"",1,U_HIGH)*((12-PEAK_MONTHS)*MAX(T119:W119)+PEAK_MONTHS*N(INDEX(X119:AA119,MATCH(MAX(T119:W119),T119:W119,0)))),0))</f>
        <v/>
      </c>
      <c r="AF119" s="18" t="str">
        <f aca="false">IF(AD119="","",RANK(AD119,$AD$7:$AD$506))</f>
        <v/>
      </c>
      <c r="AH119" s="16" t="str">
        <f aca="false">IF(E119&lt;&gt;"",E119,IF(F119&lt;&gt;"",ROUND(F119*16,3),""))</f>
        <v/>
      </c>
      <c r="AI119" s="16" t="str">
        <f aca="false">IF(COUNT(G119:I119)&lt;3,"",ROUND(LARGE(G119:I119,1),2))</f>
        <v/>
      </c>
      <c r="AJ119" s="16" t="str">
        <f aca="false">IF(COUNT(G119:I119)&lt;3,"",ROUND(LARGE(G119:I119,2),2))</f>
        <v/>
      </c>
      <c r="AK119" s="16" t="str">
        <f aca="false">IF(COUNT(G119:I119)&lt;3,"",ROUND(SMALL(G119:I119,1),2))</f>
        <v/>
      </c>
      <c r="AL119" s="16" t="str">
        <f aca="false">IF(AI119="","",IF(AI119*AJ119*AK119&lt;DIM_MIN_CUIN,"",ROUND(AI119*AJ119*AK119/DIM_DIV*16,2)))</f>
        <v/>
      </c>
      <c r="AM119" s="18" t="str">
        <f aca="false">IF(C119="","",IF(C119&lt;BAND_LO,1,IF(C119&lt;=BAND_HI,2,3)))</f>
        <v/>
      </c>
      <c r="AN119" s="19" t="str">
        <f aca="false">IF(C119="","",IFERROR(INDEX(CAT_REF,MATCH(D119,CATS,0)),REF_DEFAULT))</f>
        <v/>
      </c>
      <c r="AO119" s="21" t="str">
        <f aca="false">IF(OR(R119="",AM119="",M119=""),"",IF(M119="Small standard",IF(R119&gt;SS_MAX,"",ROUND(INDEX(SS_FEES,SUMPRODUCT(--(SS_EDGES&lt;R119))+1,0+AM119)*(1+FUEL),4)),IF(M119="Large standard",IF(R119&gt;LS_MAX,"",ROUND(IF(R119&lt;=OVER3_FROM,INDEX(LS_FEES,SUMPRODUCT(--(LS_EDGES&lt;R119))+1,0+AM119),INDEX(OVER3_BASE,1,0+AM119)+OVER3_PER4*CEILING((R119-OVER3_FROM)/4,1))*(1+FUEL),4)),"")))</f>
        <v/>
      </c>
      <c r="AP119" s="21" t="str">
        <f aca="false">IF(OR(R119="",AM119="",M119=""),"",IF(M119="Small standard",IF(R119&gt;SS_MAX,"",ROUND(INDEX(SS_FEES,SUMPRODUCT(--(SS_EDGES&lt;R119))+1,3+AM119)*(1+FUEL),4)),IF(M119="Large standard",IF(R119&gt;LS_MAX,"",ROUND(IF(R119&lt;=OVER3_FROM,INDEX(LS_FEES,SUMPRODUCT(--(LS_EDGES&lt;R119))+1,3+AM119),INDEX(OVER3_BASE,1,3+AM119)+OVER3_PER4*CEILING((R119-OVER3_FROM)/4,1))*(1+FUEL),4)),"")))</f>
        <v/>
      </c>
      <c r="AQ119" s="21" t="str">
        <f aca="false">IF(OR(AM119="",AM119=1),"",IF(OR(N119="",(AM119-1)="",M119=""),"",IF(M119="Small standard",IF(N119&gt;SS_MAX,"",ROUND(INDEX(SS_FEES,SUMPRODUCT(--(SS_EDGES&lt;N119))+1,0+(AM119-1))*(1+FUEL),4)),IF(M119="Large standard",IF(N119&gt;LS_MAX,"",ROUND(IF(N119&lt;=OVER3_FROM,INDEX(LS_FEES,SUMPRODUCT(--(LS_EDGES&lt;N119))+1,0+(AM119-1)),INDEX(OVER3_BASE,1,0+(AM119-1))+OVER3_PER4*CEILING((N119-OVER3_FROM)/4,1))*(1+FUEL),4)),""))))</f>
        <v/>
      </c>
      <c r="AR119" s="21" t="str">
        <f aca="false">IF(OR(AM119="",AM119=1),"",IF(OR(N119="",(AM119-1)="",M119=""),"",IF(M119="Small standard",IF(N119&gt;SS_MAX,"",ROUND(INDEX(SS_FEES,SUMPRODUCT(--(SS_EDGES&lt;N119))+1,3+(AM119-1))*(1+FUEL),4)),IF(M119="Large standard",IF(N119&gt;LS_MAX,"",ROUND(IF(N119&lt;=OVER3_FROM,INDEX(LS_FEES,SUMPRODUCT(--(LS_EDGES&lt;N119))+1,3+(AM119-1)),INDEX(OVER3_BASE,1,3+(AM119-1))+OVER3_PER4*CEILING((N119-OVER3_FROM)/4,1))*(1+FUEL),4)),""))))</f>
        <v/>
      </c>
      <c r="AS119" s="21" t="str">
        <f aca="false">IF(OR(AM119="",AM119=1),"",(C119-(IF(AM119=2,BAND_LO,BAND_HI)-0.01))*(1-AN119))</f>
        <v/>
      </c>
      <c r="AT119" s="18" t="str">
        <f aca="false">IF(AI119="","",(AI119&gt;SS_L)+(AJ119&gt;SS_M)+(AK119&gt;SS_S))</f>
        <v/>
      </c>
      <c r="AU119" s="23" t="str">
        <f aca="false">IF(OR(AT119="",AT119&lt;&gt;1),"",MAX(AI119/SS_L,AJ119/SS_M,AK119/SS_S))</f>
        <v/>
      </c>
      <c r="AV119" s="21" t="str">
        <f aca="false">IF(OR(M119&lt;&gt;"Large standard",N119="",N119&gt;SS_MAX),"",IF(OR(N119="",AM119="","Small standard"=""),"",IF("Small standard"="Small standard",IF(N119&gt;SS_MAX,"",ROUND(INDEX(SS_FEES,SUMPRODUCT(--(SS_EDGES&lt;N119))+1,0+AM119)*(1+FUEL),4)),IF("Small standard"="Large standard",IF(N119&gt;LS_MAX,"",ROUND(IF(N119&lt;=OVER3_FROM,INDEX(LS_FEES,SUMPRODUCT(--(LS_EDGES&lt;N119))+1,0+AM119),INDEX(OVER3_BASE,1,0+AM119)+OVER3_PER4*CEILING((N119-OVER3_FROM)/4,1))*(1+FUEL),4)),""))))</f>
        <v/>
      </c>
      <c r="AW119" s="21" t="str">
        <f aca="false">IF(OR(M119&lt;&gt;"Large standard",N119="",N119&gt;SS_MAX),"",IF(OR(N119="",AM119="","Small standard"=""),"",IF("Small standard"="Small standard",IF(N119&gt;SS_MAX,"",ROUND(INDEX(SS_FEES,SUMPRODUCT(--(SS_EDGES&lt;N119))+1,3+AM119)*(1+FUEL),4)),IF("Small standard"="Large standard",IF(N119&gt;LS_MAX,"",ROUND(IF(N119&lt;=OVER3_FROM,INDEX(LS_FEES,SUMPRODUCT(--(LS_EDGES&lt;N119))+1,3+AM119),INDEX(OVER3_BASE,1,3+AM119)+OVER3_PER4*CEILING((N119-OVER3_FROM)/4,1))*(1+FUEL),4)),""))))</f>
        <v/>
      </c>
      <c r="AX119" s="21" t="str">
        <f aca="false">IF(OR(AL119="",AH119=""),"",IF(OR(AH119="",AM119="",M119=""),"",IF(M119="Small standard",IF(AH119&gt;SS_MAX,"",ROUND(INDEX(SS_FEES,SUMPRODUCT(--(SS_EDGES&lt;AH119))+1,0+AM119)*(1+FUEL),4)),IF(M119="Large standard",IF(AH119&gt;LS_MAX,"",ROUND(IF(AH119&lt;=OVER3_FROM,INDEX(LS_FEES,SUMPRODUCT(--(LS_EDGES&lt;AH119))+1,0+AM119),INDEX(OVER3_BASE,1,0+AM119)+OVER3_PER4*CEILING((AH119-OVER3_FROM)/4,1))*(1+FUEL),4)),""))))</f>
        <v/>
      </c>
      <c r="AY119" s="21" t="str">
        <f aca="false">IF(OR(AL119="",AH119=""),"",IF(OR(AH119="",AM119="",M119=""),"",IF(M119="Small standard",IF(AH119&gt;SS_MAX,"",ROUND(INDEX(SS_FEES,SUMPRODUCT(--(SS_EDGES&lt;AH119))+1,3+AM119)*(1+FUEL),4)),IF(M119="Large standard",IF(AH119&gt;LS_MAX,"",ROUND(IF(AH119&lt;=OVER3_FROM,INDEX(LS_FEES,SUMPRODUCT(--(LS_EDGES&lt;AH119))+1,3+AM119),INDEX(OVER3_BASE,1,3+AM119)+OVER3_PER4*CEILING((AH119-OVER3_FROM)/4,1))*(1+FUEL),4)),""))))</f>
        <v/>
      </c>
      <c r="AZ119" s="24" t="str">
        <f aca="false">IF(OR(J119="",J119&lt;1),"",ROUND(IFERROR(INDEX(CAT_SCALE,MATCH(D119,CATS,0)),UC_DEFAULT)*IF(J119&gt;=UC_KNEE,10^(UC_A-UC_B*LOG10(J119)),10^(UC_A-UC_B*LOG10(UC_KNEE))*(UC_KNEE/J119)^UC_HEXP),1))</f>
        <v/>
      </c>
    </row>
    <row r="120" customFormat="false" ht="15" hidden="false" customHeight="false" outlineLevel="0" collapsed="false">
      <c r="A120" s="10"/>
      <c r="B120" s="10"/>
      <c r="C120" s="12"/>
      <c r="D120" s="10"/>
      <c r="E120" s="10"/>
      <c r="F120" s="10"/>
      <c r="G120" s="10"/>
      <c r="H120" s="10"/>
      <c r="I120" s="10"/>
      <c r="J120" s="10"/>
      <c r="K120" s="10"/>
      <c r="L120" s="12"/>
      <c r="M120" s="2" t="str">
        <f aca="false">IF(OR(N120="",AI120=""),"",IF(AND(N120&lt;=SS_MAX,AI120&lt;=SS_L,AJ120&lt;=SS_M,AK120&lt;=SS_S),"Small standard",IF(AND(N120&lt;=LS_MAX,AI120&lt;=LS_L,AJ120&lt;=LS_M,AK120&lt;=LS_S),"Large standard","Oversize")))</f>
        <v/>
      </c>
      <c r="N120" s="16" t="str">
        <f aca="false">IF(AH120="","",IF(AL120="",AH120,MAX(AH120,AL120)))</f>
        <v/>
      </c>
      <c r="O120" s="21" t="str">
        <f aca="false">IF(OR(N120="",AM120="",M120=""),"",IF(M120="Small standard",IF(N120&gt;SS_MAX,"",ROUND(INDEX(SS_FEES,SUMPRODUCT(--(SS_EDGES&lt;N120))+1,0+AM120)*(1+FUEL),4)),IF(M120="Large standard",IF(N120&gt;LS_MAX,"",ROUND(IF(N120&lt;=OVER3_FROM,INDEX(LS_FEES,SUMPRODUCT(--(LS_EDGES&lt;N120))+1,0+AM120),INDEX(OVER3_BASE,1,0+AM120)+OVER3_PER4*CEILING((N120-OVER3_FROM)/4,1))*(1+FUEL),4)),"")))</f>
        <v/>
      </c>
      <c r="P120" s="21" t="str">
        <f aca="false">IF(OR(N120="",AM120="",M120=""),"",IF(M120="Small standard",IF(N120&gt;SS_MAX,"",ROUND(INDEX(SS_FEES,SUMPRODUCT(--(SS_EDGES&lt;N120))+1,3+AM120)*(1+FUEL),4)),IF(M120="Large standard",IF(N120&gt;LS_MAX,"",ROUND(IF(N120&lt;=OVER3_FROM,INDEX(LS_FEES,SUMPRODUCT(--(LS_EDGES&lt;N120))+1,3+AM120),INDEX(OVER3_BASE,1,3+AM120)+OVER3_PER4*CEILING((N120-OVER3_FROM)/4,1))*(1+FUEL),4)),"")))</f>
        <v/>
      </c>
      <c r="Q120" s="20" t="str">
        <f aca="true">IF(OR(L120="",O120=""),"",ROUND(L120-IF(AND(TODAY()&gt;=PEAK_FROM,TODAY()&lt;=PEAK_TO),P120,O120),2))</f>
        <v/>
      </c>
      <c r="R120" s="16" t="str">
        <f aca="false">IF(N120="","",IF(M120="Small standard",IF(SUMPRODUCT(--(SS_EDGES&lt;N120))=0,"",INDEX(SS_EDGES,SUMPRODUCT(--(SS_EDGES&lt;N120)))),IF(M120="Large standard",IF(N120&gt;OVER3_FROM,OVER3_FROM+4*(CEILING((N120-OVER3_FROM)/4,1)-1),IF(SUMPRODUCT(--(LS_EDGES&lt;N120))=0,"",INDEX(LS_EDGES,SUMPRODUCT(--(LS_EDGES&lt;N120))))),"")))</f>
        <v/>
      </c>
      <c r="S120" s="22" t="str">
        <f aca="false">IF(R120="","",ROUND(N120-R120,3))</f>
        <v/>
      </c>
      <c r="T120" s="21" t="str">
        <f aca="false">IF(OR(R120="",O120="",AO120=""),"",IF(S120&gt;MAX_SHAVE,"",IF(ROUND(O120-AO120,4)&lt;MIN_UNIT,"",ROUND(O120-AO120,4))))</f>
        <v/>
      </c>
      <c r="U120" s="21" t="str">
        <f aca="false">IF(OR(AQ120="",O120=""),"",IF(ROUND(ROUND(O120-AQ120,4)-AS120,4)&lt;=MIN_UNIT,"",ROUND(ROUND(O120-AQ120,4)-AS120,4)))</f>
        <v/>
      </c>
      <c r="V120" s="21" t="str">
        <f aca="false">IF(OR(AV120="",O120=""),"",IF(AND(AT120=1,AU120&lt;=MAX_ENV),IF(ROUND(O120-AV120,4)&lt;MIN_UNIT,"",ROUND(O120-AV120,4)),""))</f>
        <v/>
      </c>
      <c r="W120" s="21" t="str">
        <f aca="false">IF(OR(AX120="",O120=""),"",IF(AL120&gt;=AH120*MIN_DIM_RATIO,IF(ROUND(O120-AX120,4)&lt;MIN_UNIT,"",ROUND(O120-AX120,4)),""))</f>
        <v/>
      </c>
      <c r="X120" s="21" t="str">
        <f aca="false">IF(OR(R120="",P120="",AP120=""),"",IF(S120&gt;MAX_SHAVE,"",IF(ROUND(P120-AP120,4)&lt;MIN_UNIT,"",ROUND(P120-AP120,4))))</f>
        <v/>
      </c>
      <c r="Y120" s="21" t="str">
        <f aca="false">IF(OR(AR120="",P120=""),"",IF(ROUND(ROUND(P120-AR120,4)-AS120,4)&lt;=MIN_UNIT,"",ROUND(ROUND(P120-AR120,4)-AS120,4)))</f>
        <v/>
      </c>
      <c r="Z120" s="21" t="str">
        <f aca="false">IF(OR(AW120="",P120=""),"",IF(AND(AT120=1,AU120&lt;=MAX_ENV),IF(ROUND(P120-AW120,4)&lt;MIN_UNIT,"",ROUND(P120-AW120,4)),""))</f>
        <v/>
      </c>
      <c r="AA120" s="21" t="str">
        <f aca="false">IF(OR(AY120="",P120=""),"",IF(AL120&gt;=AH120*MIN_DIM_RATIO,IF(ROUND(P120-AY120,4)&lt;MIN_UNIT,"",ROUND(P120-AY120,4)),""))</f>
        <v/>
      </c>
      <c r="AB120" s="2" t="str">
        <f aca="false">IF(COUNT(T120:W120)=0,"",CHOOSE(MATCH(MAX(T120:W120),T120:W120,0),"Weight","Price","Size tier","Box"))</f>
        <v/>
      </c>
      <c r="AC120" s="24" t="str">
        <f aca="false">IF(K120&lt;&gt;"",K120,AZ120)</f>
        <v/>
      </c>
      <c r="AD120" s="25" t="str">
        <f aca="false">IF(OR(AB120="",AC120=""),"",ROUND(AC120*IF(K120&lt;&gt;"",1,U_LOW)*((12-PEAK_MONTHS)*MAX(T120:W120)+PEAK_MONTHS*N(INDEX(X120:AA120,MATCH(MAX(T120:W120),T120:W120,0)))),0))</f>
        <v/>
      </c>
      <c r="AE120" s="25" t="str">
        <f aca="false">IF(OR(AB120="",AC120=""),"",ROUND(AC120*IF(K120&lt;&gt;"",1,U_HIGH)*((12-PEAK_MONTHS)*MAX(T120:W120)+PEAK_MONTHS*N(INDEX(X120:AA120,MATCH(MAX(T120:W120),T120:W120,0)))),0))</f>
        <v/>
      </c>
      <c r="AF120" s="18" t="str">
        <f aca="false">IF(AD120="","",RANK(AD120,$AD$7:$AD$506))</f>
        <v/>
      </c>
      <c r="AH120" s="16" t="str">
        <f aca="false">IF(E120&lt;&gt;"",E120,IF(F120&lt;&gt;"",ROUND(F120*16,3),""))</f>
        <v/>
      </c>
      <c r="AI120" s="16" t="str">
        <f aca="false">IF(COUNT(G120:I120)&lt;3,"",ROUND(LARGE(G120:I120,1),2))</f>
        <v/>
      </c>
      <c r="AJ120" s="16" t="str">
        <f aca="false">IF(COUNT(G120:I120)&lt;3,"",ROUND(LARGE(G120:I120,2),2))</f>
        <v/>
      </c>
      <c r="AK120" s="16" t="str">
        <f aca="false">IF(COUNT(G120:I120)&lt;3,"",ROUND(SMALL(G120:I120,1),2))</f>
        <v/>
      </c>
      <c r="AL120" s="16" t="str">
        <f aca="false">IF(AI120="","",IF(AI120*AJ120*AK120&lt;DIM_MIN_CUIN,"",ROUND(AI120*AJ120*AK120/DIM_DIV*16,2)))</f>
        <v/>
      </c>
      <c r="AM120" s="18" t="str">
        <f aca="false">IF(C120="","",IF(C120&lt;BAND_LO,1,IF(C120&lt;=BAND_HI,2,3)))</f>
        <v/>
      </c>
      <c r="AN120" s="19" t="str">
        <f aca="false">IF(C120="","",IFERROR(INDEX(CAT_REF,MATCH(D120,CATS,0)),REF_DEFAULT))</f>
        <v/>
      </c>
      <c r="AO120" s="21" t="str">
        <f aca="false">IF(OR(R120="",AM120="",M120=""),"",IF(M120="Small standard",IF(R120&gt;SS_MAX,"",ROUND(INDEX(SS_FEES,SUMPRODUCT(--(SS_EDGES&lt;R120))+1,0+AM120)*(1+FUEL),4)),IF(M120="Large standard",IF(R120&gt;LS_MAX,"",ROUND(IF(R120&lt;=OVER3_FROM,INDEX(LS_FEES,SUMPRODUCT(--(LS_EDGES&lt;R120))+1,0+AM120),INDEX(OVER3_BASE,1,0+AM120)+OVER3_PER4*CEILING((R120-OVER3_FROM)/4,1))*(1+FUEL),4)),"")))</f>
        <v/>
      </c>
      <c r="AP120" s="21" t="str">
        <f aca="false">IF(OR(R120="",AM120="",M120=""),"",IF(M120="Small standard",IF(R120&gt;SS_MAX,"",ROUND(INDEX(SS_FEES,SUMPRODUCT(--(SS_EDGES&lt;R120))+1,3+AM120)*(1+FUEL),4)),IF(M120="Large standard",IF(R120&gt;LS_MAX,"",ROUND(IF(R120&lt;=OVER3_FROM,INDEX(LS_FEES,SUMPRODUCT(--(LS_EDGES&lt;R120))+1,3+AM120),INDEX(OVER3_BASE,1,3+AM120)+OVER3_PER4*CEILING((R120-OVER3_FROM)/4,1))*(1+FUEL),4)),"")))</f>
        <v/>
      </c>
      <c r="AQ120" s="21" t="str">
        <f aca="false">IF(OR(AM120="",AM120=1),"",IF(OR(N120="",(AM120-1)="",M120=""),"",IF(M120="Small standard",IF(N120&gt;SS_MAX,"",ROUND(INDEX(SS_FEES,SUMPRODUCT(--(SS_EDGES&lt;N120))+1,0+(AM120-1))*(1+FUEL),4)),IF(M120="Large standard",IF(N120&gt;LS_MAX,"",ROUND(IF(N120&lt;=OVER3_FROM,INDEX(LS_FEES,SUMPRODUCT(--(LS_EDGES&lt;N120))+1,0+(AM120-1)),INDEX(OVER3_BASE,1,0+(AM120-1))+OVER3_PER4*CEILING((N120-OVER3_FROM)/4,1))*(1+FUEL),4)),""))))</f>
        <v/>
      </c>
      <c r="AR120" s="21" t="str">
        <f aca="false">IF(OR(AM120="",AM120=1),"",IF(OR(N120="",(AM120-1)="",M120=""),"",IF(M120="Small standard",IF(N120&gt;SS_MAX,"",ROUND(INDEX(SS_FEES,SUMPRODUCT(--(SS_EDGES&lt;N120))+1,3+(AM120-1))*(1+FUEL),4)),IF(M120="Large standard",IF(N120&gt;LS_MAX,"",ROUND(IF(N120&lt;=OVER3_FROM,INDEX(LS_FEES,SUMPRODUCT(--(LS_EDGES&lt;N120))+1,3+(AM120-1)),INDEX(OVER3_BASE,1,3+(AM120-1))+OVER3_PER4*CEILING((N120-OVER3_FROM)/4,1))*(1+FUEL),4)),""))))</f>
        <v/>
      </c>
      <c r="AS120" s="21" t="str">
        <f aca="false">IF(OR(AM120="",AM120=1),"",(C120-(IF(AM120=2,BAND_LO,BAND_HI)-0.01))*(1-AN120))</f>
        <v/>
      </c>
      <c r="AT120" s="18" t="str">
        <f aca="false">IF(AI120="","",(AI120&gt;SS_L)+(AJ120&gt;SS_M)+(AK120&gt;SS_S))</f>
        <v/>
      </c>
      <c r="AU120" s="23" t="str">
        <f aca="false">IF(OR(AT120="",AT120&lt;&gt;1),"",MAX(AI120/SS_L,AJ120/SS_M,AK120/SS_S))</f>
        <v/>
      </c>
      <c r="AV120" s="21" t="str">
        <f aca="false">IF(OR(M120&lt;&gt;"Large standard",N120="",N120&gt;SS_MAX),"",IF(OR(N120="",AM120="","Small standard"=""),"",IF("Small standard"="Small standard",IF(N120&gt;SS_MAX,"",ROUND(INDEX(SS_FEES,SUMPRODUCT(--(SS_EDGES&lt;N120))+1,0+AM120)*(1+FUEL),4)),IF("Small standard"="Large standard",IF(N120&gt;LS_MAX,"",ROUND(IF(N120&lt;=OVER3_FROM,INDEX(LS_FEES,SUMPRODUCT(--(LS_EDGES&lt;N120))+1,0+AM120),INDEX(OVER3_BASE,1,0+AM120)+OVER3_PER4*CEILING((N120-OVER3_FROM)/4,1))*(1+FUEL),4)),""))))</f>
        <v/>
      </c>
      <c r="AW120" s="21" t="str">
        <f aca="false">IF(OR(M120&lt;&gt;"Large standard",N120="",N120&gt;SS_MAX),"",IF(OR(N120="",AM120="","Small standard"=""),"",IF("Small standard"="Small standard",IF(N120&gt;SS_MAX,"",ROUND(INDEX(SS_FEES,SUMPRODUCT(--(SS_EDGES&lt;N120))+1,3+AM120)*(1+FUEL),4)),IF("Small standard"="Large standard",IF(N120&gt;LS_MAX,"",ROUND(IF(N120&lt;=OVER3_FROM,INDEX(LS_FEES,SUMPRODUCT(--(LS_EDGES&lt;N120))+1,3+AM120),INDEX(OVER3_BASE,1,3+AM120)+OVER3_PER4*CEILING((N120-OVER3_FROM)/4,1))*(1+FUEL),4)),""))))</f>
        <v/>
      </c>
      <c r="AX120" s="21" t="str">
        <f aca="false">IF(OR(AL120="",AH120=""),"",IF(OR(AH120="",AM120="",M120=""),"",IF(M120="Small standard",IF(AH120&gt;SS_MAX,"",ROUND(INDEX(SS_FEES,SUMPRODUCT(--(SS_EDGES&lt;AH120))+1,0+AM120)*(1+FUEL),4)),IF(M120="Large standard",IF(AH120&gt;LS_MAX,"",ROUND(IF(AH120&lt;=OVER3_FROM,INDEX(LS_FEES,SUMPRODUCT(--(LS_EDGES&lt;AH120))+1,0+AM120),INDEX(OVER3_BASE,1,0+AM120)+OVER3_PER4*CEILING((AH120-OVER3_FROM)/4,1))*(1+FUEL),4)),""))))</f>
        <v/>
      </c>
      <c r="AY120" s="21" t="str">
        <f aca="false">IF(OR(AL120="",AH120=""),"",IF(OR(AH120="",AM120="",M120=""),"",IF(M120="Small standard",IF(AH120&gt;SS_MAX,"",ROUND(INDEX(SS_FEES,SUMPRODUCT(--(SS_EDGES&lt;AH120))+1,3+AM120)*(1+FUEL),4)),IF(M120="Large standard",IF(AH120&gt;LS_MAX,"",ROUND(IF(AH120&lt;=OVER3_FROM,INDEX(LS_FEES,SUMPRODUCT(--(LS_EDGES&lt;AH120))+1,3+AM120),INDEX(OVER3_BASE,1,3+AM120)+OVER3_PER4*CEILING((AH120-OVER3_FROM)/4,1))*(1+FUEL),4)),""))))</f>
        <v/>
      </c>
      <c r="AZ120" s="24" t="str">
        <f aca="false">IF(OR(J120="",J120&lt;1),"",ROUND(IFERROR(INDEX(CAT_SCALE,MATCH(D120,CATS,0)),UC_DEFAULT)*IF(J120&gt;=UC_KNEE,10^(UC_A-UC_B*LOG10(J120)),10^(UC_A-UC_B*LOG10(UC_KNEE))*(UC_KNEE/J120)^UC_HEXP),1))</f>
        <v/>
      </c>
    </row>
    <row r="121" customFormat="false" ht="15" hidden="false" customHeight="false" outlineLevel="0" collapsed="false">
      <c r="A121" s="10"/>
      <c r="B121" s="10"/>
      <c r="C121" s="12"/>
      <c r="D121" s="10"/>
      <c r="E121" s="10"/>
      <c r="F121" s="10"/>
      <c r="G121" s="10"/>
      <c r="H121" s="10"/>
      <c r="I121" s="10"/>
      <c r="J121" s="10"/>
      <c r="K121" s="10"/>
      <c r="L121" s="12"/>
      <c r="M121" s="2" t="str">
        <f aca="false">IF(OR(N121="",AI121=""),"",IF(AND(N121&lt;=SS_MAX,AI121&lt;=SS_L,AJ121&lt;=SS_M,AK121&lt;=SS_S),"Small standard",IF(AND(N121&lt;=LS_MAX,AI121&lt;=LS_L,AJ121&lt;=LS_M,AK121&lt;=LS_S),"Large standard","Oversize")))</f>
        <v/>
      </c>
      <c r="N121" s="16" t="str">
        <f aca="false">IF(AH121="","",IF(AL121="",AH121,MAX(AH121,AL121)))</f>
        <v/>
      </c>
      <c r="O121" s="21" t="str">
        <f aca="false">IF(OR(N121="",AM121="",M121=""),"",IF(M121="Small standard",IF(N121&gt;SS_MAX,"",ROUND(INDEX(SS_FEES,SUMPRODUCT(--(SS_EDGES&lt;N121))+1,0+AM121)*(1+FUEL),4)),IF(M121="Large standard",IF(N121&gt;LS_MAX,"",ROUND(IF(N121&lt;=OVER3_FROM,INDEX(LS_FEES,SUMPRODUCT(--(LS_EDGES&lt;N121))+1,0+AM121),INDEX(OVER3_BASE,1,0+AM121)+OVER3_PER4*CEILING((N121-OVER3_FROM)/4,1))*(1+FUEL),4)),"")))</f>
        <v/>
      </c>
      <c r="P121" s="21" t="str">
        <f aca="false">IF(OR(N121="",AM121="",M121=""),"",IF(M121="Small standard",IF(N121&gt;SS_MAX,"",ROUND(INDEX(SS_FEES,SUMPRODUCT(--(SS_EDGES&lt;N121))+1,3+AM121)*(1+FUEL),4)),IF(M121="Large standard",IF(N121&gt;LS_MAX,"",ROUND(IF(N121&lt;=OVER3_FROM,INDEX(LS_FEES,SUMPRODUCT(--(LS_EDGES&lt;N121))+1,3+AM121),INDEX(OVER3_BASE,1,3+AM121)+OVER3_PER4*CEILING((N121-OVER3_FROM)/4,1))*(1+FUEL),4)),"")))</f>
        <v/>
      </c>
      <c r="Q121" s="20" t="str">
        <f aca="true">IF(OR(L121="",O121=""),"",ROUND(L121-IF(AND(TODAY()&gt;=PEAK_FROM,TODAY()&lt;=PEAK_TO),P121,O121),2))</f>
        <v/>
      </c>
      <c r="R121" s="16" t="str">
        <f aca="false">IF(N121="","",IF(M121="Small standard",IF(SUMPRODUCT(--(SS_EDGES&lt;N121))=0,"",INDEX(SS_EDGES,SUMPRODUCT(--(SS_EDGES&lt;N121)))),IF(M121="Large standard",IF(N121&gt;OVER3_FROM,OVER3_FROM+4*(CEILING((N121-OVER3_FROM)/4,1)-1),IF(SUMPRODUCT(--(LS_EDGES&lt;N121))=0,"",INDEX(LS_EDGES,SUMPRODUCT(--(LS_EDGES&lt;N121))))),"")))</f>
        <v/>
      </c>
      <c r="S121" s="22" t="str">
        <f aca="false">IF(R121="","",ROUND(N121-R121,3))</f>
        <v/>
      </c>
      <c r="T121" s="21" t="str">
        <f aca="false">IF(OR(R121="",O121="",AO121=""),"",IF(S121&gt;MAX_SHAVE,"",IF(ROUND(O121-AO121,4)&lt;MIN_UNIT,"",ROUND(O121-AO121,4))))</f>
        <v/>
      </c>
      <c r="U121" s="21" t="str">
        <f aca="false">IF(OR(AQ121="",O121=""),"",IF(ROUND(ROUND(O121-AQ121,4)-AS121,4)&lt;=MIN_UNIT,"",ROUND(ROUND(O121-AQ121,4)-AS121,4)))</f>
        <v/>
      </c>
      <c r="V121" s="21" t="str">
        <f aca="false">IF(OR(AV121="",O121=""),"",IF(AND(AT121=1,AU121&lt;=MAX_ENV),IF(ROUND(O121-AV121,4)&lt;MIN_UNIT,"",ROUND(O121-AV121,4)),""))</f>
        <v/>
      </c>
      <c r="W121" s="21" t="str">
        <f aca="false">IF(OR(AX121="",O121=""),"",IF(AL121&gt;=AH121*MIN_DIM_RATIO,IF(ROUND(O121-AX121,4)&lt;MIN_UNIT,"",ROUND(O121-AX121,4)),""))</f>
        <v/>
      </c>
      <c r="X121" s="21" t="str">
        <f aca="false">IF(OR(R121="",P121="",AP121=""),"",IF(S121&gt;MAX_SHAVE,"",IF(ROUND(P121-AP121,4)&lt;MIN_UNIT,"",ROUND(P121-AP121,4))))</f>
        <v/>
      </c>
      <c r="Y121" s="21" t="str">
        <f aca="false">IF(OR(AR121="",P121=""),"",IF(ROUND(ROUND(P121-AR121,4)-AS121,4)&lt;=MIN_UNIT,"",ROUND(ROUND(P121-AR121,4)-AS121,4)))</f>
        <v/>
      </c>
      <c r="Z121" s="21" t="str">
        <f aca="false">IF(OR(AW121="",P121=""),"",IF(AND(AT121=1,AU121&lt;=MAX_ENV),IF(ROUND(P121-AW121,4)&lt;MIN_UNIT,"",ROUND(P121-AW121,4)),""))</f>
        <v/>
      </c>
      <c r="AA121" s="21" t="str">
        <f aca="false">IF(OR(AY121="",P121=""),"",IF(AL121&gt;=AH121*MIN_DIM_RATIO,IF(ROUND(P121-AY121,4)&lt;MIN_UNIT,"",ROUND(P121-AY121,4)),""))</f>
        <v/>
      </c>
      <c r="AB121" s="2" t="str">
        <f aca="false">IF(COUNT(T121:W121)=0,"",CHOOSE(MATCH(MAX(T121:W121),T121:W121,0),"Weight","Price","Size tier","Box"))</f>
        <v/>
      </c>
      <c r="AC121" s="24" t="str">
        <f aca="false">IF(K121&lt;&gt;"",K121,AZ121)</f>
        <v/>
      </c>
      <c r="AD121" s="25" t="str">
        <f aca="false">IF(OR(AB121="",AC121=""),"",ROUND(AC121*IF(K121&lt;&gt;"",1,U_LOW)*((12-PEAK_MONTHS)*MAX(T121:W121)+PEAK_MONTHS*N(INDEX(X121:AA121,MATCH(MAX(T121:W121),T121:W121,0)))),0))</f>
        <v/>
      </c>
      <c r="AE121" s="25" t="str">
        <f aca="false">IF(OR(AB121="",AC121=""),"",ROUND(AC121*IF(K121&lt;&gt;"",1,U_HIGH)*((12-PEAK_MONTHS)*MAX(T121:W121)+PEAK_MONTHS*N(INDEX(X121:AA121,MATCH(MAX(T121:W121),T121:W121,0)))),0))</f>
        <v/>
      </c>
      <c r="AF121" s="18" t="str">
        <f aca="false">IF(AD121="","",RANK(AD121,$AD$7:$AD$506))</f>
        <v/>
      </c>
      <c r="AH121" s="16" t="str">
        <f aca="false">IF(E121&lt;&gt;"",E121,IF(F121&lt;&gt;"",ROUND(F121*16,3),""))</f>
        <v/>
      </c>
      <c r="AI121" s="16" t="str">
        <f aca="false">IF(COUNT(G121:I121)&lt;3,"",ROUND(LARGE(G121:I121,1),2))</f>
        <v/>
      </c>
      <c r="AJ121" s="16" t="str">
        <f aca="false">IF(COUNT(G121:I121)&lt;3,"",ROUND(LARGE(G121:I121,2),2))</f>
        <v/>
      </c>
      <c r="AK121" s="16" t="str">
        <f aca="false">IF(COUNT(G121:I121)&lt;3,"",ROUND(SMALL(G121:I121,1),2))</f>
        <v/>
      </c>
      <c r="AL121" s="16" t="str">
        <f aca="false">IF(AI121="","",IF(AI121*AJ121*AK121&lt;DIM_MIN_CUIN,"",ROUND(AI121*AJ121*AK121/DIM_DIV*16,2)))</f>
        <v/>
      </c>
      <c r="AM121" s="18" t="str">
        <f aca="false">IF(C121="","",IF(C121&lt;BAND_LO,1,IF(C121&lt;=BAND_HI,2,3)))</f>
        <v/>
      </c>
      <c r="AN121" s="19" t="str">
        <f aca="false">IF(C121="","",IFERROR(INDEX(CAT_REF,MATCH(D121,CATS,0)),REF_DEFAULT))</f>
        <v/>
      </c>
      <c r="AO121" s="21" t="str">
        <f aca="false">IF(OR(R121="",AM121="",M121=""),"",IF(M121="Small standard",IF(R121&gt;SS_MAX,"",ROUND(INDEX(SS_FEES,SUMPRODUCT(--(SS_EDGES&lt;R121))+1,0+AM121)*(1+FUEL),4)),IF(M121="Large standard",IF(R121&gt;LS_MAX,"",ROUND(IF(R121&lt;=OVER3_FROM,INDEX(LS_FEES,SUMPRODUCT(--(LS_EDGES&lt;R121))+1,0+AM121),INDEX(OVER3_BASE,1,0+AM121)+OVER3_PER4*CEILING((R121-OVER3_FROM)/4,1))*(1+FUEL),4)),"")))</f>
        <v/>
      </c>
      <c r="AP121" s="21" t="str">
        <f aca="false">IF(OR(R121="",AM121="",M121=""),"",IF(M121="Small standard",IF(R121&gt;SS_MAX,"",ROUND(INDEX(SS_FEES,SUMPRODUCT(--(SS_EDGES&lt;R121))+1,3+AM121)*(1+FUEL),4)),IF(M121="Large standard",IF(R121&gt;LS_MAX,"",ROUND(IF(R121&lt;=OVER3_FROM,INDEX(LS_FEES,SUMPRODUCT(--(LS_EDGES&lt;R121))+1,3+AM121),INDEX(OVER3_BASE,1,3+AM121)+OVER3_PER4*CEILING((R121-OVER3_FROM)/4,1))*(1+FUEL),4)),"")))</f>
        <v/>
      </c>
      <c r="AQ121" s="21" t="str">
        <f aca="false">IF(OR(AM121="",AM121=1),"",IF(OR(N121="",(AM121-1)="",M121=""),"",IF(M121="Small standard",IF(N121&gt;SS_MAX,"",ROUND(INDEX(SS_FEES,SUMPRODUCT(--(SS_EDGES&lt;N121))+1,0+(AM121-1))*(1+FUEL),4)),IF(M121="Large standard",IF(N121&gt;LS_MAX,"",ROUND(IF(N121&lt;=OVER3_FROM,INDEX(LS_FEES,SUMPRODUCT(--(LS_EDGES&lt;N121))+1,0+(AM121-1)),INDEX(OVER3_BASE,1,0+(AM121-1))+OVER3_PER4*CEILING((N121-OVER3_FROM)/4,1))*(1+FUEL),4)),""))))</f>
        <v/>
      </c>
      <c r="AR121" s="21" t="str">
        <f aca="false">IF(OR(AM121="",AM121=1),"",IF(OR(N121="",(AM121-1)="",M121=""),"",IF(M121="Small standard",IF(N121&gt;SS_MAX,"",ROUND(INDEX(SS_FEES,SUMPRODUCT(--(SS_EDGES&lt;N121))+1,3+(AM121-1))*(1+FUEL),4)),IF(M121="Large standard",IF(N121&gt;LS_MAX,"",ROUND(IF(N121&lt;=OVER3_FROM,INDEX(LS_FEES,SUMPRODUCT(--(LS_EDGES&lt;N121))+1,3+(AM121-1)),INDEX(OVER3_BASE,1,3+(AM121-1))+OVER3_PER4*CEILING((N121-OVER3_FROM)/4,1))*(1+FUEL),4)),""))))</f>
        <v/>
      </c>
      <c r="AS121" s="21" t="str">
        <f aca="false">IF(OR(AM121="",AM121=1),"",(C121-(IF(AM121=2,BAND_LO,BAND_HI)-0.01))*(1-AN121))</f>
        <v/>
      </c>
      <c r="AT121" s="18" t="str">
        <f aca="false">IF(AI121="","",(AI121&gt;SS_L)+(AJ121&gt;SS_M)+(AK121&gt;SS_S))</f>
        <v/>
      </c>
      <c r="AU121" s="23" t="str">
        <f aca="false">IF(OR(AT121="",AT121&lt;&gt;1),"",MAX(AI121/SS_L,AJ121/SS_M,AK121/SS_S))</f>
        <v/>
      </c>
      <c r="AV121" s="21" t="str">
        <f aca="false">IF(OR(M121&lt;&gt;"Large standard",N121="",N121&gt;SS_MAX),"",IF(OR(N121="",AM121="","Small standard"=""),"",IF("Small standard"="Small standard",IF(N121&gt;SS_MAX,"",ROUND(INDEX(SS_FEES,SUMPRODUCT(--(SS_EDGES&lt;N121))+1,0+AM121)*(1+FUEL),4)),IF("Small standard"="Large standard",IF(N121&gt;LS_MAX,"",ROUND(IF(N121&lt;=OVER3_FROM,INDEX(LS_FEES,SUMPRODUCT(--(LS_EDGES&lt;N121))+1,0+AM121),INDEX(OVER3_BASE,1,0+AM121)+OVER3_PER4*CEILING((N121-OVER3_FROM)/4,1))*(1+FUEL),4)),""))))</f>
        <v/>
      </c>
      <c r="AW121" s="21" t="str">
        <f aca="false">IF(OR(M121&lt;&gt;"Large standard",N121="",N121&gt;SS_MAX),"",IF(OR(N121="",AM121="","Small standard"=""),"",IF("Small standard"="Small standard",IF(N121&gt;SS_MAX,"",ROUND(INDEX(SS_FEES,SUMPRODUCT(--(SS_EDGES&lt;N121))+1,3+AM121)*(1+FUEL),4)),IF("Small standard"="Large standard",IF(N121&gt;LS_MAX,"",ROUND(IF(N121&lt;=OVER3_FROM,INDEX(LS_FEES,SUMPRODUCT(--(LS_EDGES&lt;N121))+1,3+AM121),INDEX(OVER3_BASE,1,3+AM121)+OVER3_PER4*CEILING((N121-OVER3_FROM)/4,1))*(1+FUEL),4)),""))))</f>
        <v/>
      </c>
      <c r="AX121" s="21" t="str">
        <f aca="false">IF(OR(AL121="",AH121=""),"",IF(OR(AH121="",AM121="",M121=""),"",IF(M121="Small standard",IF(AH121&gt;SS_MAX,"",ROUND(INDEX(SS_FEES,SUMPRODUCT(--(SS_EDGES&lt;AH121))+1,0+AM121)*(1+FUEL),4)),IF(M121="Large standard",IF(AH121&gt;LS_MAX,"",ROUND(IF(AH121&lt;=OVER3_FROM,INDEX(LS_FEES,SUMPRODUCT(--(LS_EDGES&lt;AH121))+1,0+AM121),INDEX(OVER3_BASE,1,0+AM121)+OVER3_PER4*CEILING((AH121-OVER3_FROM)/4,1))*(1+FUEL),4)),""))))</f>
        <v/>
      </c>
      <c r="AY121" s="21" t="str">
        <f aca="false">IF(OR(AL121="",AH121=""),"",IF(OR(AH121="",AM121="",M121=""),"",IF(M121="Small standard",IF(AH121&gt;SS_MAX,"",ROUND(INDEX(SS_FEES,SUMPRODUCT(--(SS_EDGES&lt;AH121))+1,3+AM121)*(1+FUEL),4)),IF(M121="Large standard",IF(AH121&gt;LS_MAX,"",ROUND(IF(AH121&lt;=OVER3_FROM,INDEX(LS_FEES,SUMPRODUCT(--(LS_EDGES&lt;AH121))+1,3+AM121),INDEX(OVER3_BASE,1,3+AM121)+OVER3_PER4*CEILING((AH121-OVER3_FROM)/4,1))*(1+FUEL),4)),""))))</f>
        <v/>
      </c>
      <c r="AZ121" s="24" t="str">
        <f aca="false">IF(OR(J121="",J121&lt;1),"",ROUND(IFERROR(INDEX(CAT_SCALE,MATCH(D121,CATS,0)),UC_DEFAULT)*IF(J121&gt;=UC_KNEE,10^(UC_A-UC_B*LOG10(J121)),10^(UC_A-UC_B*LOG10(UC_KNEE))*(UC_KNEE/J121)^UC_HEXP),1))</f>
        <v/>
      </c>
    </row>
    <row r="122" customFormat="false" ht="15" hidden="false" customHeight="false" outlineLevel="0" collapsed="false">
      <c r="A122" s="10"/>
      <c r="B122" s="10"/>
      <c r="C122" s="12"/>
      <c r="D122" s="10"/>
      <c r="E122" s="10"/>
      <c r="F122" s="10"/>
      <c r="G122" s="10"/>
      <c r="H122" s="10"/>
      <c r="I122" s="10"/>
      <c r="J122" s="10"/>
      <c r="K122" s="10"/>
      <c r="L122" s="12"/>
      <c r="M122" s="2" t="str">
        <f aca="false">IF(OR(N122="",AI122=""),"",IF(AND(N122&lt;=SS_MAX,AI122&lt;=SS_L,AJ122&lt;=SS_M,AK122&lt;=SS_S),"Small standard",IF(AND(N122&lt;=LS_MAX,AI122&lt;=LS_L,AJ122&lt;=LS_M,AK122&lt;=LS_S),"Large standard","Oversize")))</f>
        <v/>
      </c>
      <c r="N122" s="16" t="str">
        <f aca="false">IF(AH122="","",IF(AL122="",AH122,MAX(AH122,AL122)))</f>
        <v/>
      </c>
      <c r="O122" s="21" t="str">
        <f aca="false">IF(OR(N122="",AM122="",M122=""),"",IF(M122="Small standard",IF(N122&gt;SS_MAX,"",ROUND(INDEX(SS_FEES,SUMPRODUCT(--(SS_EDGES&lt;N122))+1,0+AM122)*(1+FUEL),4)),IF(M122="Large standard",IF(N122&gt;LS_MAX,"",ROUND(IF(N122&lt;=OVER3_FROM,INDEX(LS_FEES,SUMPRODUCT(--(LS_EDGES&lt;N122))+1,0+AM122),INDEX(OVER3_BASE,1,0+AM122)+OVER3_PER4*CEILING((N122-OVER3_FROM)/4,1))*(1+FUEL),4)),"")))</f>
        <v/>
      </c>
      <c r="P122" s="21" t="str">
        <f aca="false">IF(OR(N122="",AM122="",M122=""),"",IF(M122="Small standard",IF(N122&gt;SS_MAX,"",ROUND(INDEX(SS_FEES,SUMPRODUCT(--(SS_EDGES&lt;N122))+1,3+AM122)*(1+FUEL),4)),IF(M122="Large standard",IF(N122&gt;LS_MAX,"",ROUND(IF(N122&lt;=OVER3_FROM,INDEX(LS_FEES,SUMPRODUCT(--(LS_EDGES&lt;N122))+1,3+AM122),INDEX(OVER3_BASE,1,3+AM122)+OVER3_PER4*CEILING((N122-OVER3_FROM)/4,1))*(1+FUEL),4)),"")))</f>
        <v/>
      </c>
      <c r="Q122" s="20" t="str">
        <f aca="true">IF(OR(L122="",O122=""),"",ROUND(L122-IF(AND(TODAY()&gt;=PEAK_FROM,TODAY()&lt;=PEAK_TO),P122,O122),2))</f>
        <v/>
      </c>
      <c r="R122" s="16" t="str">
        <f aca="false">IF(N122="","",IF(M122="Small standard",IF(SUMPRODUCT(--(SS_EDGES&lt;N122))=0,"",INDEX(SS_EDGES,SUMPRODUCT(--(SS_EDGES&lt;N122)))),IF(M122="Large standard",IF(N122&gt;OVER3_FROM,OVER3_FROM+4*(CEILING((N122-OVER3_FROM)/4,1)-1),IF(SUMPRODUCT(--(LS_EDGES&lt;N122))=0,"",INDEX(LS_EDGES,SUMPRODUCT(--(LS_EDGES&lt;N122))))),"")))</f>
        <v/>
      </c>
      <c r="S122" s="22" t="str">
        <f aca="false">IF(R122="","",ROUND(N122-R122,3))</f>
        <v/>
      </c>
      <c r="T122" s="21" t="str">
        <f aca="false">IF(OR(R122="",O122="",AO122=""),"",IF(S122&gt;MAX_SHAVE,"",IF(ROUND(O122-AO122,4)&lt;MIN_UNIT,"",ROUND(O122-AO122,4))))</f>
        <v/>
      </c>
      <c r="U122" s="21" t="str">
        <f aca="false">IF(OR(AQ122="",O122=""),"",IF(ROUND(ROUND(O122-AQ122,4)-AS122,4)&lt;=MIN_UNIT,"",ROUND(ROUND(O122-AQ122,4)-AS122,4)))</f>
        <v/>
      </c>
      <c r="V122" s="21" t="str">
        <f aca="false">IF(OR(AV122="",O122=""),"",IF(AND(AT122=1,AU122&lt;=MAX_ENV),IF(ROUND(O122-AV122,4)&lt;MIN_UNIT,"",ROUND(O122-AV122,4)),""))</f>
        <v/>
      </c>
      <c r="W122" s="21" t="str">
        <f aca="false">IF(OR(AX122="",O122=""),"",IF(AL122&gt;=AH122*MIN_DIM_RATIO,IF(ROUND(O122-AX122,4)&lt;MIN_UNIT,"",ROUND(O122-AX122,4)),""))</f>
        <v/>
      </c>
      <c r="X122" s="21" t="str">
        <f aca="false">IF(OR(R122="",P122="",AP122=""),"",IF(S122&gt;MAX_SHAVE,"",IF(ROUND(P122-AP122,4)&lt;MIN_UNIT,"",ROUND(P122-AP122,4))))</f>
        <v/>
      </c>
      <c r="Y122" s="21" t="str">
        <f aca="false">IF(OR(AR122="",P122=""),"",IF(ROUND(ROUND(P122-AR122,4)-AS122,4)&lt;=MIN_UNIT,"",ROUND(ROUND(P122-AR122,4)-AS122,4)))</f>
        <v/>
      </c>
      <c r="Z122" s="21" t="str">
        <f aca="false">IF(OR(AW122="",P122=""),"",IF(AND(AT122=1,AU122&lt;=MAX_ENV),IF(ROUND(P122-AW122,4)&lt;MIN_UNIT,"",ROUND(P122-AW122,4)),""))</f>
        <v/>
      </c>
      <c r="AA122" s="21" t="str">
        <f aca="false">IF(OR(AY122="",P122=""),"",IF(AL122&gt;=AH122*MIN_DIM_RATIO,IF(ROUND(P122-AY122,4)&lt;MIN_UNIT,"",ROUND(P122-AY122,4)),""))</f>
        <v/>
      </c>
      <c r="AB122" s="2" t="str">
        <f aca="false">IF(COUNT(T122:W122)=0,"",CHOOSE(MATCH(MAX(T122:W122),T122:W122,0),"Weight","Price","Size tier","Box"))</f>
        <v/>
      </c>
      <c r="AC122" s="24" t="str">
        <f aca="false">IF(K122&lt;&gt;"",K122,AZ122)</f>
        <v/>
      </c>
      <c r="AD122" s="25" t="str">
        <f aca="false">IF(OR(AB122="",AC122=""),"",ROUND(AC122*IF(K122&lt;&gt;"",1,U_LOW)*((12-PEAK_MONTHS)*MAX(T122:W122)+PEAK_MONTHS*N(INDEX(X122:AA122,MATCH(MAX(T122:W122),T122:W122,0)))),0))</f>
        <v/>
      </c>
      <c r="AE122" s="25" t="str">
        <f aca="false">IF(OR(AB122="",AC122=""),"",ROUND(AC122*IF(K122&lt;&gt;"",1,U_HIGH)*((12-PEAK_MONTHS)*MAX(T122:W122)+PEAK_MONTHS*N(INDEX(X122:AA122,MATCH(MAX(T122:W122),T122:W122,0)))),0))</f>
        <v/>
      </c>
      <c r="AF122" s="18" t="str">
        <f aca="false">IF(AD122="","",RANK(AD122,$AD$7:$AD$506))</f>
        <v/>
      </c>
      <c r="AH122" s="16" t="str">
        <f aca="false">IF(E122&lt;&gt;"",E122,IF(F122&lt;&gt;"",ROUND(F122*16,3),""))</f>
        <v/>
      </c>
      <c r="AI122" s="16" t="str">
        <f aca="false">IF(COUNT(G122:I122)&lt;3,"",ROUND(LARGE(G122:I122,1),2))</f>
        <v/>
      </c>
      <c r="AJ122" s="16" t="str">
        <f aca="false">IF(COUNT(G122:I122)&lt;3,"",ROUND(LARGE(G122:I122,2),2))</f>
        <v/>
      </c>
      <c r="AK122" s="16" t="str">
        <f aca="false">IF(COUNT(G122:I122)&lt;3,"",ROUND(SMALL(G122:I122,1),2))</f>
        <v/>
      </c>
      <c r="AL122" s="16" t="str">
        <f aca="false">IF(AI122="","",IF(AI122*AJ122*AK122&lt;DIM_MIN_CUIN,"",ROUND(AI122*AJ122*AK122/DIM_DIV*16,2)))</f>
        <v/>
      </c>
      <c r="AM122" s="18" t="str">
        <f aca="false">IF(C122="","",IF(C122&lt;BAND_LO,1,IF(C122&lt;=BAND_HI,2,3)))</f>
        <v/>
      </c>
      <c r="AN122" s="19" t="str">
        <f aca="false">IF(C122="","",IFERROR(INDEX(CAT_REF,MATCH(D122,CATS,0)),REF_DEFAULT))</f>
        <v/>
      </c>
      <c r="AO122" s="21" t="str">
        <f aca="false">IF(OR(R122="",AM122="",M122=""),"",IF(M122="Small standard",IF(R122&gt;SS_MAX,"",ROUND(INDEX(SS_FEES,SUMPRODUCT(--(SS_EDGES&lt;R122))+1,0+AM122)*(1+FUEL),4)),IF(M122="Large standard",IF(R122&gt;LS_MAX,"",ROUND(IF(R122&lt;=OVER3_FROM,INDEX(LS_FEES,SUMPRODUCT(--(LS_EDGES&lt;R122))+1,0+AM122),INDEX(OVER3_BASE,1,0+AM122)+OVER3_PER4*CEILING((R122-OVER3_FROM)/4,1))*(1+FUEL),4)),"")))</f>
        <v/>
      </c>
      <c r="AP122" s="21" t="str">
        <f aca="false">IF(OR(R122="",AM122="",M122=""),"",IF(M122="Small standard",IF(R122&gt;SS_MAX,"",ROUND(INDEX(SS_FEES,SUMPRODUCT(--(SS_EDGES&lt;R122))+1,3+AM122)*(1+FUEL),4)),IF(M122="Large standard",IF(R122&gt;LS_MAX,"",ROUND(IF(R122&lt;=OVER3_FROM,INDEX(LS_FEES,SUMPRODUCT(--(LS_EDGES&lt;R122))+1,3+AM122),INDEX(OVER3_BASE,1,3+AM122)+OVER3_PER4*CEILING((R122-OVER3_FROM)/4,1))*(1+FUEL),4)),"")))</f>
        <v/>
      </c>
      <c r="AQ122" s="21" t="str">
        <f aca="false">IF(OR(AM122="",AM122=1),"",IF(OR(N122="",(AM122-1)="",M122=""),"",IF(M122="Small standard",IF(N122&gt;SS_MAX,"",ROUND(INDEX(SS_FEES,SUMPRODUCT(--(SS_EDGES&lt;N122))+1,0+(AM122-1))*(1+FUEL),4)),IF(M122="Large standard",IF(N122&gt;LS_MAX,"",ROUND(IF(N122&lt;=OVER3_FROM,INDEX(LS_FEES,SUMPRODUCT(--(LS_EDGES&lt;N122))+1,0+(AM122-1)),INDEX(OVER3_BASE,1,0+(AM122-1))+OVER3_PER4*CEILING((N122-OVER3_FROM)/4,1))*(1+FUEL),4)),""))))</f>
        <v/>
      </c>
      <c r="AR122" s="21" t="str">
        <f aca="false">IF(OR(AM122="",AM122=1),"",IF(OR(N122="",(AM122-1)="",M122=""),"",IF(M122="Small standard",IF(N122&gt;SS_MAX,"",ROUND(INDEX(SS_FEES,SUMPRODUCT(--(SS_EDGES&lt;N122))+1,3+(AM122-1))*(1+FUEL),4)),IF(M122="Large standard",IF(N122&gt;LS_MAX,"",ROUND(IF(N122&lt;=OVER3_FROM,INDEX(LS_FEES,SUMPRODUCT(--(LS_EDGES&lt;N122))+1,3+(AM122-1)),INDEX(OVER3_BASE,1,3+(AM122-1))+OVER3_PER4*CEILING((N122-OVER3_FROM)/4,1))*(1+FUEL),4)),""))))</f>
        <v/>
      </c>
      <c r="AS122" s="21" t="str">
        <f aca="false">IF(OR(AM122="",AM122=1),"",(C122-(IF(AM122=2,BAND_LO,BAND_HI)-0.01))*(1-AN122))</f>
        <v/>
      </c>
      <c r="AT122" s="18" t="str">
        <f aca="false">IF(AI122="","",(AI122&gt;SS_L)+(AJ122&gt;SS_M)+(AK122&gt;SS_S))</f>
        <v/>
      </c>
      <c r="AU122" s="23" t="str">
        <f aca="false">IF(OR(AT122="",AT122&lt;&gt;1),"",MAX(AI122/SS_L,AJ122/SS_M,AK122/SS_S))</f>
        <v/>
      </c>
      <c r="AV122" s="21" t="str">
        <f aca="false">IF(OR(M122&lt;&gt;"Large standard",N122="",N122&gt;SS_MAX),"",IF(OR(N122="",AM122="","Small standard"=""),"",IF("Small standard"="Small standard",IF(N122&gt;SS_MAX,"",ROUND(INDEX(SS_FEES,SUMPRODUCT(--(SS_EDGES&lt;N122))+1,0+AM122)*(1+FUEL),4)),IF("Small standard"="Large standard",IF(N122&gt;LS_MAX,"",ROUND(IF(N122&lt;=OVER3_FROM,INDEX(LS_FEES,SUMPRODUCT(--(LS_EDGES&lt;N122))+1,0+AM122),INDEX(OVER3_BASE,1,0+AM122)+OVER3_PER4*CEILING((N122-OVER3_FROM)/4,1))*(1+FUEL),4)),""))))</f>
        <v/>
      </c>
      <c r="AW122" s="21" t="str">
        <f aca="false">IF(OR(M122&lt;&gt;"Large standard",N122="",N122&gt;SS_MAX),"",IF(OR(N122="",AM122="","Small standard"=""),"",IF("Small standard"="Small standard",IF(N122&gt;SS_MAX,"",ROUND(INDEX(SS_FEES,SUMPRODUCT(--(SS_EDGES&lt;N122))+1,3+AM122)*(1+FUEL),4)),IF("Small standard"="Large standard",IF(N122&gt;LS_MAX,"",ROUND(IF(N122&lt;=OVER3_FROM,INDEX(LS_FEES,SUMPRODUCT(--(LS_EDGES&lt;N122))+1,3+AM122),INDEX(OVER3_BASE,1,3+AM122)+OVER3_PER4*CEILING((N122-OVER3_FROM)/4,1))*(1+FUEL),4)),""))))</f>
        <v/>
      </c>
      <c r="AX122" s="21" t="str">
        <f aca="false">IF(OR(AL122="",AH122=""),"",IF(OR(AH122="",AM122="",M122=""),"",IF(M122="Small standard",IF(AH122&gt;SS_MAX,"",ROUND(INDEX(SS_FEES,SUMPRODUCT(--(SS_EDGES&lt;AH122))+1,0+AM122)*(1+FUEL),4)),IF(M122="Large standard",IF(AH122&gt;LS_MAX,"",ROUND(IF(AH122&lt;=OVER3_FROM,INDEX(LS_FEES,SUMPRODUCT(--(LS_EDGES&lt;AH122))+1,0+AM122),INDEX(OVER3_BASE,1,0+AM122)+OVER3_PER4*CEILING((AH122-OVER3_FROM)/4,1))*(1+FUEL),4)),""))))</f>
        <v/>
      </c>
      <c r="AY122" s="21" t="str">
        <f aca="false">IF(OR(AL122="",AH122=""),"",IF(OR(AH122="",AM122="",M122=""),"",IF(M122="Small standard",IF(AH122&gt;SS_MAX,"",ROUND(INDEX(SS_FEES,SUMPRODUCT(--(SS_EDGES&lt;AH122))+1,3+AM122)*(1+FUEL),4)),IF(M122="Large standard",IF(AH122&gt;LS_MAX,"",ROUND(IF(AH122&lt;=OVER3_FROM,INDEX(LS_FEES,SUMPRODUCT(--(LS_EDGES&lt;AH122))+1,3+AM122),INDEX(OVER3_BASE,1,3+AM122)+OVER3_PER4*CEILING((AH122-OVER3_FROM)/4,1))*(1+FUEL),4)),""))))</f>
        <v/>
      </c>
      <c r="AZ122" s="24" t="str">
        <f aca="false">IF(OR(J122="",J122&lt;1),"",ROUND(IFERROR(INDEX(CAT_SCALE,MATCH(D122,CATS,0)),UC_DEFAULT)*IF(J122&gt;=UC_KNEE,10^(UC_A-UC_B*LOG10(J122)),10^(UC_A-UC_B*LOG10(UC_KNEE))*(UC_KNEE/J122)^UC_HEXP),1))</f>
        <v/>
      </c>
    </row>
    <row r="123" customFormat="false" ht="15" hidden="false" customHeight="false" outlineLevel="0" collapsed="false">
      <c r="A123" s="10"/>
      <c r="B123" s="10"/>
      <c r="C123" s="12"/>
      <c r="D123" s="10"/>
      <c r="E123" s="10"/>
      <c r="F123" s="10"/>
      <c r="G123" s="10"/>
      <c r="H123" s="10"/>
      <c r="I123" s="10"/>
      <c r="J123" s="10"/>
      <c r="K123" s="10"/>
      <c r="L123" s="12"/>
      <c r="M123" s="2" t="str">
        <f aca="false">IF(OR(N123="",AI123=""),"",IF(AND(N123&lt;=SS_MAX,AI123&lt;=SS_L,AJ123&lt;=SS_M,AK123&lt;=SS_S),"Small standard",IF(AND(N123&lt;=LS_MAX,AI123&lt;=LS_L,AJ123&lt;=LS_M,AK123&lt;=LS_S),"Large standard","Oversize")))</f>
        <v/>
      </c>
      <c r="N123" s="16" t="str">
        <f aca="false">IF(AH123="","",IF(AL123="",AH123,MAX(AH123,AL123)))</f>
        <v/>
      </c>
      <c r="O123" s="21" t="str">
        <f aca="false">IF(OR(N123="",AM123="",M123=""),"",IF(M123="Small standard",IF(N123&gt;SS_MAX,"",ROUND(INDEX(SS_FEES,SUMPRODUCT(--(SS_EDGES&lt;N123))+1,0+AM123)*(1+FUEL),4)),IF(M123="Large standard",IF(N123&gt;LS_MAX,"",ROUND(IF(N123&lt;=OVER3_FROM,INDEX(LS_FEES,SUMPRODUCT(--(LS_EDGES&lt;N123))+1,0+AM123),INDEX(OVER3_BASE,1,0+AM123)+OVER3_PER4*CEILING((N123-OVER3_FROM)/4,1))*(1+FUEL),4)),"")))</f>
        <v/>
      </c>
      <c r="P123" s="21" t="str">
        <f aca="false">IF(OR(N123="",AM123="",M123=""),"",IF(M123="Small standard",IF(N123&gt;SS_MAX,"",ROUND(INDEX(SS_FEES,SUMPRODUCT(--(SS_EDGES&lt;N123))+1,3+AM123)*(1+FUEL),4)),IF(M123="Large standard",IF(N123&gt;LS_MAX,"",ROUND(IF(N123&lt;=OVER3_FROM,INDEX(LS_FEES,SUMPRODUCT(--(LS_EDGES&lt;N123))+1,3+AM123),INDEX(OVER3_BASE,1,3+AM123)+OVER3_PER4*CEILING((N123-OVER3_FROM)/4,1))*(1+FUEL),4)),"")))</f>
        <v/>
      </c>
      <c r="Q123" s="20" t="str">
        <f aca="true">IF(OR(L123="",O123=""),"",ROUND(L123-IF(AND(TODAY()&gt;=PEAK_FROM,TODAY()&lt;=PEAK_TO),P123,O123),2))</f>
        <v/>
      </c>
      <c r="R123" s="16" t="str">
        <f aca="false">IF(N123="","",IF(M123="Small standard",IF(SUMPRODUCT(--(SS_EDGES&lt;N123))=0,"",INDEX(SS_EDGES,SUMPRODUCT(--(SS_EDGES&lt;N123)))),IF(M123="Large standard",IF(N123&gt;OVER3_FROM,OVER3_FROM+4*(CEILING((N123-OVER3_FROM)/4,1)-1),IF(SUMPRODUCT(--(LS_EDGES&lt;N123))=0,"",INDEX(LS_EDGES,SUMPRODUCT(--(LS_EDGES&lt;N123))))),"")))</f>
        <v/>
      </c>
      <c r="S123" s="22" t="str">
        <f aca="false">IF(R123="","",ROUND(N123-R123,3))</f>
        <v/>
      </c>
      <c r="T123" s="21" t="str">
        <f aca="false">IF(OR(R123="",O123="",AO123=""),"",IF(S123&gt;MAX_SHAVE,"",IF(ROUND(O123-AO123,4)&lt;MIN_UNIT,"",ROUND(O123-AO123,4))))</f>
        <v/>
      </c>
      <c r="U123" s="21" t="str">
        <f aca="false">IF(OR(AQ123="",O123=""),"",IF(ROUND(ROUND(O123-AQ123,4)-AS123,4)&lt;=MIN_UNIT,"",ROUND(ROUND(O123-AQ123,4)-AS123,4)))</f>
        <v/>
      </c>
      <c r="V123" s="21" t="str">
        <f aca="false">IF(OR(AV123="",O123=""),"",IF(AND(AT123=1,AU123&lt;=MAX_ENV),IF(ROUND(O123-AV123,4)&lt;MIN_UNIT,"",ROUND(O123-AV123,4)),""))</f>
        <v/>
      </c>
      <c r="W123" s="21" t="str">
        <f aca="false">IF(OR(AX123="",O123=""),"",IF(AL123&gt;=AH123*MIN_DIM_RATIO,IF(ROUND(O123-AX123,4)&lt;MIN_UNIT,"",ROUND(O123-AX123,4)),""))</f>
        <v/>
      </c>
      <c r="X123" s="21" t="str">
        <f aca="false">IF(OR(R123="",P123="",AP123=""),"",IF(S123&gt;MAX_SHAVE,"",IF(ROUND(P123-AP123,4)&lt;MIN_UNIT,"",ROUND(P123-AP123,4))))</f>
        <v/>
      </c>
      <c r="Y123" s="21" t="str">
        <f aca="false">IF(OR(AR123="",P123=""),"",IF(ROUND(ROUND(P123-AR123,4)-AS123,4)&lt;=MIN_UNIT,"",ROUND(ROUND(P123-AR123,4)-AS123,4)))</f>
        <v/>
      </c>
      <c r="Z123" s="21" t="str">
        <f aca="false">IF(OR(AW123="",P123=""),"",IF(AND(AT123=1,AU123&lt;=MAX_ENV),IF(ROUND(P123-AW123,4)&lt;MIN_UNIT,"",ROUND(P123-AW123,4)),""))</f>
        <v/>
      </c>
      <c r="AA123" s="21" t="str">
        <f aca="false">IF(OR(AY123="",P123=""),"",IF(AL123&gt;=AH123*MIN_DIM_RATIO,IF(ROUND(P123-AY123,4)&lt;MIN_UNIT,"",ROUND(P123-AY123,4)),""))</f>
        <v/>
      </c>
      <c r="AB123" s="2" t="str">
        <f aca="false">IF(COUNT(T123:W123)=0,"",CHOOSE(MATCH(MAX(T123:W123),T123:W123,0),"Weight","Price","Size tier","Box"))</f>
        <v/>
      </c>
      <c r="AC123" s="24" t="str">
        <f aca="false">IF(K123&lt;&gt;"",K123,AZ123)</f>
        <v/>
      </c>
      <c r="AD123" s="25" t="str">
        <f aca="false">IF(OR(AB123="",AC123=""),"",ROUND(AC123*IF(K123&lt;&gt;"",1,U_LOW)*((12-PEAK_MONTHS)*MAX(T123:W123)+PEAK_MONTHS*N(INDEX(X123:AA123,MATCH(MAX(T123:W123),T123:W123,0)))),0))</f>
        <v/>
      </c>
      <c r="AE123" s="25" t="str">
        <f aca="false">IF(OR(AB123="",AC123=""),"",ROUND(AC123*IF(K123&lt;&gt;"",1,U_HIGH)*((12-PEAK_MONTHS)*MAX(T123:W123)+PEAK_MONTHS*N(INDEX(X123:AA123,MATCH(MAX(T123:W123),T123:W123,0)))),0))</f>
        <v/>
      </c>
      <c r="AF123" s="18" t="str">
        <f aca="false">IF(AD123="","",RANK(AD123,$AD$7:$AD$506))</f>
        <v/>
      </c>
      <c r="AH123" s="16" t="str">
        <f aca="false">IF(E123&lt;&gt;"",E123,IF(F123&lt;&gt;"",ROUND(F123*16,3),""))</f>
        <v/>
      </c>
      <c r="AI123" s="16" t="str">
        <f aca="false">IF(COUNT(G123:I123)&lt;3,"",ROUND(LARGE(G123:I123,1),2))</f>
        <v/>
      </c>
      <c r="AJ123" s="16" t="str">
        <f aca="false">IF(COUNT(G123:I123)&lt;3,"",ROUND(LARGE(G123:I123,2),2))</f>
        <v/>
      </c>
      <c r="AK123" s="16" t="str">
        <f aca="false">IF(COUNT(G123:I123)&lt;3,"",ROUND(SMALL(G123:I123,1),2))</f>
        <v/>
      </c>
      <c r="AL123" s="16" t="str">
        <f aca="false">IF(AI123="","",IF(AI123*AJ123*AK123&lt;DIM_MIN_CUIN,"",ROUND(AI123*AJ123*AK123/DIM_DIV*16,2)))</f>
        <v/>
      </c>
      <c r="AM123" s="18" t="str">
        <f aca="false">IF(C123="","",IF(C123&lt;BAND_LO,1,IF(C123&lt;=BAND_HI,2,3)))</f>
        <v/>
      </c>
      <c r="AN123" s="19" t="str">
        <f aca="false">IF(C123="","",IFERROR(INDEX(CAT_REF,MATCH(D123,CATS,0)),REF_DEFAULT))</f>
        <v/>
      </c>
      <c r="AO123" s="21" t="str">
        <f aca="false">IF(OR(R123="",AM123="",M123=""),"",IF(M123="Small standard",IF(R123&gt;SS_MAX,"",ROUND(INDEX(SS_FEES,SUMPRODUCT(--(SS_EDGES&lt;R123))+1,0+AM123)*(1+FUEL),4)),IF(M123="Large standard",IF(R123&gt;LS_MAX,"",ROUND(IF(R123&lt;=OVER3_FROM,INDEX(LS_FEES,SUMPRODUCT(--(LS_EDGES&lt;R123))+1,0+AM123),INDEX(OVER3_BASE,1,0+AM123)+OVER3_PER4*CEILING((R123-OVER3_FROM)/4,1))*(1+FUEL),4)),"")))</f>
        <v/>
      </c>
      <c r="AP123" s="21" t="str">
        <f aca="false">IF(OR(R123="",AM123="",M123=""),"",IF(M123="Small standard",IF(R123&gt;SS_MAX,"",ROUND(INDEX(SS_FEES,SUMPRODUCT(--(SS_EDGES&lt;R123))+1,3+AM123)*(1+FUEL),4)),IF(M123="Large standard",IF(R123&gt;LS_MAX,"",ROUND(IF(R123&lt;=OVER3_FROM,INDEX(LS_FEES,SUMPRODUCT(--(LS_EDGES&lt;R123))+1,3+AM123),INDEX(OVER3_BASE,1,3+AM123)+OVER3_PER4*CEILING((R123-OVER3_FROM)/4,1))*(1+FUEL),4)),"")))</f>
        <v/>
      </c>
      <c r="AQ123" s="21" t="str">
        <f aca="false">IF(OR(AM123="",AM123=1),"",IF(OR(N123="",(AM123-1)="",M123=""),"",IF(M123="Small standard",IF(N123&gt;SS_MAX,"",ROUND(INDEX(SS_FEES,SUMPRODUCT(--(SS_EDGES&lt;N123))+1,0+(AM123-1))*(1+FUEL),4)),IF(M123="Large standard",IF(N123&gt;LS_MAX,"",ROUND(IF(N123&lt;=OVER3_FROM,INDEX(LS_FEES,SUMPRODUCT(--(LS_EDGES&lt;N123))+1,0+(AM123-1)),INDEX(OVER3_BASE,1,0+(AM123-1))+OVER3_PER4*CEILING((N123-OVER3_FROM)/4,1))*(1+FUEL),4)),""))))</f>
        <v/>
      </c>
      <c r="AR123" s="21" t="str">
        <f aca="false">IF(OR(AM123="",AM123=1),"",IF(OR(N123="",(AM123-1)="",M123=""),"",IF(M123="Small standard",IF(N123&gt;SS_MAX,"",ROUND(INDEX(SS_FEES,SUMPRODUCT(--(SS_EDGES&lt;N123))+1,3+(AM123-1))*(1+FUEL),4)),IF(M123="Large standard",IF(N123&gt;LS_MAX,"",ROUND(IF(N123&lt;=OVER3_FROM,INDEX(LS_FEES,SUMPRODUCT(--(LS_EDGES&lt;N123))+1,3+(AM123-1)),INDEX(OVER3_BASE,1,3+(AM123-1))+OVER3_PER4*CEILING((N123-OVER3_FROM)/4,1))*(1+FUEL),4)),""))))</f>
        <v/>
      </c>
      <c r="AS123" s="21" t="str">
        <f aca="false">IF(OR(AM123="",AM123=1),"",(C123-(IF(AM123=2,BAND_LO,BAND_HI)-0.01))*(1-AN123))</f>
        <v/>
      </c>
      <c r="AT123" s="18" t="str">
        <f aca="false">IF(AI123="","",(AI123&gt;SS_L)+(AJ123&gt;SS_M)+(AK123&gt;SS_S))</f>
        <v/>
      </c>
      <c r="AU123" s="23" t="str">
        <f aca="false">IF(OR(AT123="",AT123&lt;&gt;1),"",MAX(AI123/SS_L,AJ123/SS_M,AK123/SS_S))</f>
        <v/>
      </c>
      <c r="AV123" s="21" t="str">
        <f aca="false">IF(OR(M123&lt;&gt;"Large standard",N123="",N123&gt;SS_MAX),"",IF(OR(N123="",AM123="","Small standard"=""),"",IF("Small standard"="Small standard",IF(N123&gt;SS_MAX,"",ROUND(INDEX(SS_FEES,SUMPRODUCT(--(SS_EDGES&lt;N123))+1,0+AM123)*(1+FUEL),4)),IF("Small standard"="Large standard",IF(N123&gt;LS_MAX,"",ROUND(IF(N123&lt;=OVER3_FROM,INDEX(LS_FEES,SUMPRODUCT(--(LS_EDGES&lt;N123))+1,0+AM123),INDEX(OVER3_BASE,1,0+AM123)+OVER3_PER4*CEILING((N123-OVER3_FROM)/4,1))*(1+FUEL),4)),""))))</f>
        <v/>
      </c>
      <c r="AW123" s="21" t="str">
        <f aca="false">IF(OR(M123&lt;&gt;"Large standard",N123="",N123&gt;SS_MAX),"",IF(OR(N123="",AM123="","Small standard"=""),"",IF("Small standard"="Small standard",IF(N123&gt;SS_MAX,"",ROUND(INDEX(SS_FEES,SUMPRODUCT(--(SS_EDGES&lt;N123))+1,3+AM123)*(1+FUEL),4)),IF("Small standard"="Large standard",IF(N123&gt;LS_MAX,"",ROUND(IF(N123&lt;=OVER3_FROM,INDEX(LS_FEES,SUMPRODUCT(--(LS_EDGES&lt;N123))+1,3+AM123),INDEX(OVER3_BASE,1,3+AM123)+OVER3_PER4*CEILING((N123-OVER3_FROM)/4,1))*(1+FUEL),4)),""))))</f>
        <v/>
      </c>
      <c r="AX123" s="21" t="str">
        <f aca="false">IF(OR(AL123="",AH123=""),"",IF(OR(AH123="",AM123="",M123=""),"",IF(M123="Small standard",IF(AH123&gt;SS_MAX,"",ROUND(INDEX(SS_FEES,SUMPRODUCT(--(SS_EDGES&lt;AH123))+1,0+AM123)*(1+FUEL),4)),IF(M123="Large standard",IF(AH123&gt;LS_MAX,"",ROUND(IF(AH123&lt;=OVER3_FROM,INDEX(LS_FEES,SUMPRODUCT(--(LS_EDGES&lt;AH123))+1,0+AM123),INDEX(OVER3_BASE,1,0+AM123)+OVER3_PER4*CEILING((AH123-OVER3_FROM)/4,1))*(1+FUEL),4)),""))))</f>
        <v/>
      </c>
      <c r="AY123" s="21" t="str">
        <f aca="false">IF(OR(AL123="",AH123=""),"",IF(OR(AH123="",AM123="",M123=""),"",IF(M123="Small standard",IF(AH123&gt;SS_MAX,"",ROUND(INDEX(SS_FEES,SUMPRODUCT(--(SS_EDGES&lt;AH123))+1,3+AM123)*(1+FUEL),4)),IF(M123="Large standard",IF(AH123&gt;LS_MAX,"",ROUND(IF(AH123&lt;=OVER3_FROM,INDEX(LS_FEES,SUMPRODUCT(--(LS_EDGES&lt;AH123))+1,3+AM123),INDEX(OVER3_BASE,1,3+AM123)+OVER3_PER4*CEILING((AH123-OVER3_FROM)/4,1))*(1+FUEL),4)),""))))</f>
        <v/>
      </c>
      <c r="AZ123" s="24" t="str">
        <f aca="false">IF(OR(J123="",J123&lt;1),"",ROUND(IFERROR(INDEX(CAT_SCALE,MATCH(D123,CATS,0)),UC_DEFAULT)*IF(J123&gt;=UC_KNEE,10^(UC_A-UC_B*LOG10(J123)),10^(UC_A-UC_B*LOG10(UC_KNEE))*(UC_KNEE/J123)^UC_HEXP),1))</f>
        <v/>
      </c>
    </row>
    <row r="124" customFormat="false" ht="15" hidden="false" customHeight="false" outlineLevel="0" collapsed="false">
      <c r="A124" s="10"/>
      <c r="B124" s="10"/>
      <c r="C124" s="12"/>
      <c r="D124" s="10"/>
      <c r="E124" s="10"/>
      <c r="F124" s="10"/>
      <c r="G124" s="10"/>
      <c r="H124" s="10"/>
      <c r="I124" s="10"/>
      <c r="J124" s="10"/>
      <c r="K124" s="10"/>
      <c r="L124" s="12"/>
      <c r="M124" s="2" t="str">
        <f aca="false">IF(OR(N124="",AI124=""),"",IF(AND(N124&lt;=SS_MAX,AI124&lt;=SS_L,AJ124&lt;=SS_M,AK124&lt;=SS_S),"Small standard",IF(AND(N124&lt;=LS_MAX,AI124&lt;=LS_L,AJ124&lt;=LS_M,AK124&lt;=LS_S),"Large standard","Oversize")))</f>
        <v/>
      </c>
      <c r="N124" s="16" t="str">
        <f aca="false">IF(AH124="","",IF(AL124="",AH124,MAX(AH124,AL124)))</f>
        <v/>
      </c>
      <c r="O124" s="21" t="str">
        <f aca="false">IF(OR(N124="",AM124="",M124=""),"",IF(M124="Small standard",IF(N124&gt;SS_MAX,"",ROUND(INDEX(SS_FEES,SUMPRODUCT(--(SS_EDGES&lt;N124))+1,0+AM124)*(1+FUEL),4)),IF(M124="Large standard",IF(N124&gt;LS_MAX,"",ROUND(IF(N124&lt;=OVER3_FROM,INDEX(LS_FEES,SUMPRODUCT(--(LS_EDGES&lt;N124))+1,0+AM124),INDEX(OVER3_BASE,1,0+AM124)+OVER3_PER4*CEILING((N124-OVER3_FROM)/4,1))*(1+FUEL),4)),"")))</f>
        <v/>
      </c>
      <c r="P124" s="21" t="str">
        <f aca="false">IF(OR(N124="",AM124="",M124=""),"",IF(M124="Small standard",IF(N124&gt;SS_MAX,"",ROUND(INDEX(SS_FEES,SUMPRODUCT(--(SS_EDGES&lt;N124))+1,3+AM124)*(1+FUEL),4)),IF(M124="Large standard",IF(N124&gt;LS_MAX,"",ROUND(IF(N124&lt;=OVER3_FROM,INDEX(LS_FEES,SUMPRODUCT(--(LS_EDGES&lt;N124))+1,3+AM124),INDEX(OVER3_BASE,1,3+AM124)+OVER3_PER4*CEILING((N124-OVER3_FROM)/4,1))*(1+FUEL),4)),"")))</f>
        <v/>
      </c>
      <c r="Q124" s="20" t="str">
        <f aca="true">IF(OR(L124="",O124=""),"",ROUND(L124-IF(AND(TODAY()&gt;=PEAK_FROM,TODAY()&lt;=PEAK_TO),P124,O124),2))</f>
        <v/>
      </c>
      <c r="R124" s="16" t="str">
        <f aca="false">IF(N124="","",IF(M124="Small standard",IF(SUMPRODUCT(--(SS_EDGES&lt;N124))=0,"",INDEX(SS_EDGES,SUMPRODUCT(--(SS_EDGES&lt;N124)))),IF(M124="Large standard",IF(N124&gt;OVER3_FROM,OVER3_FROM+4*(CEILING((N124-OVER3_FROM)/4,1)-1),IF(SUMPRODUCT(--(LS_EDGES&lt;N124))=0,"",INDEX(LS_EDGES,SUMPRODUCT(--(LS_EDGES&lt;N124))))),"")))</f>
        <v/>
      </c>
      <c r="S124" s="22" t="str">
        <f aca="false">IF(R124="","",ROUND(N124-R124,3))</f>
        <v/>
      </c>
      <c r="T124" s="21" t="str">
        <f aca="false">IF(OR(R124="",O124="",AO124=""),"",IF(S124&gt;MAX_SHAVE,"",IF(ROUND(O124-AO124,4)&lt;MIN_UNIT,"",ROUND(O124-AO124,4))))</f>
        <v/>
      </c>
      <c r="U124" s="21" t="str">
        <f aca="false">IF(OR(AQ124="",O124=""),"",IF(ROUND(ROUND(O124-AQ124,4)-AS124,4)&lt;=MIN_UNIT,"",ROUND(ROUND(O124-AQ124,4)-AS124,4)))</f>
        <v/>
      </c>
      <c r="V124" s="21" t="str">
        <f aca="false">IF(OR(AV124="",O124=""),"",IF(AND(AT124=1,AU124&lt;=MAX_ENV),IF(ROUND(O124-AV124,4)&lt;MIN_UNIT,"",ROUND(O124-AV124,4)),""))</f>
        <v/>
      </c>
      <c r="W124" s="21" t="str">
        <f aca="false">IF(OR(AX124="",O124=""),"",IF(AL124&gt;=AH124*MIN_DIM_RATIO,IF(ROUND(O124-AX124,4)&lt;MIN_UNIT,"",ROUND(O124-AX124,4)),""))</f>
        <v/>
      </c>
      <c r="X124" s="21" t="str">
        <f aca="false">IF(OR(R124="",P124="",AP124=""),"",IF(S124&gt;MAX_SHAVE,"",IF(ROUND(P124-AP124,4)&lt;MIN_UNIT,"",ROUND(P124-AP124,4))))</f>
        <v/>
      </c>
      <c r="Y124" s="21" t="str">
        <f aca="false">IF(OR(AR124="",P124=""),"",IF(ROUND(ROUND(P124-AR124,4)-AS124,4)&lt;=MIN_UNIT,"",ROUND(ROUND(P124-AR124,4)-AS124,4)))</f>
        <v/>
      </c>
      <c r="Z124" s="21" t="str">
        <f aca="false">IF(OR(AW124="",P124=""),"",IF(AND(AT124=1,AU124&lt;=MAX_ENV),IF(ROUND(P124-AW124,4)&lt;MIN_UNIT,"",ROUND(P124-AW124,4)),""))</f>
        <v/>
      </c>
      <c r="AA124" s="21" t="str">
        <f aca="false">IF(OR(AY124="",P124=""),"",IF(AL124&gt;=AH124*MIN_DIM_RATIO,IF(ROUND(P124-AY124,4)&lt;MIN_UNIT,"",ROUND(P124-AY124,4)),""))</f>
        <v/>
      </c>
      <c r="AB124" s="2" t="str">
        <f aca="false">IF(COUNT(T124:W124)=0,"",CHOOSE(MATCH(MAX(T124:W124),T124:W124,0),"Weight","Price","Size tier","Box"))</f>
        <v/>
      </c>
      <c r="AC124" s="24" t="str">
        <f aca="false">IF(K124&lt;&gt;"",K124,AZ124)</f>
        <v/>
      </c>
      <c r="AD124" s="25" t="str">
        <f aca="false">IF(OR(AB124="",AC124=""),"",ROUND(AC124*IF(K124&lt;&gt;"",1,U_LOW)*((12-PEAK_MONTHS)*MAX(T124:W124)+PEAK_MONTHS*N(INDEX(X124:AA124,MATCH(MAX(T124:W124),T124:W124,0)))),0))</f>
        <v/>
      </c>
      <c r="AE124" s="25" t="str">
        <f aca="false">IF(OR(AB124="",AC124=""),"",ROUND(AC124*IF(K124&lt;&gt;"",1,U_HIGH)*((12-PEAK_MONTHS)*MAX(T124:W124)+PEAK_MONTHS*N(INDEX(X124:AA124,MATCH(MAX(T124:W124),T124:W124,0)))),0))</f>
        <v/>
      </c>
      <c r="AF124" s="18" t="str">
        <f aca="false">IF(AD124="","",RANK(AD124,$AD$7:$AD$506))</f>
        <v/>
      </c>
      <c r="AH124" s="16" t="str">
        <f aca="false">IF(E124&lt;&gt;"",E124,IF(F124&lt;&gt;"",ROUND(F124*16,3),""))</f>
        <v/>
      </c>
      <c r="AI124" s="16" t="str">
        <f aca="false">IF(COUNT(G124:I124)&lt;3,"",ROUND(LARGE(G124:I124,1),2))</f>
        <v/>
      </c>
      <c r="AJ124" s="16" t="str">
        <f aca="false">IF(COUNT(G124:I124)&lt;3,"",ROUND(LARGE(G124:I124,2),2))</f>
        <v/>
      </c>
      <c r="AK124" s="16" t="str">
        <f aca="false">IF(COUNT(G124:I124)&lt;3,"",ROUND(SMALL(G124:I124,1),2))</f>
        <v/>
      </c>
      <c r="AL124" s="16" t="str">
        <f aca="false">IF(AI124="","",IF(AI124*AJ124*AK124&lt;DIM_MIN_CUIN,"",ROUND(AI124*AJ124*AK124/DIM_DIV*16,2)))</f>
        <v/>
      </c>
      <c r="AM124" s="18" t="str">
        <f aca="false">IF(C124="","",IF(C124&lt;BAND_LO,1,IF(C124&lt;=BAND_HI,2,3)))</f>
        <v/>
      </c>
      <c r="AN124" s="19" t="str">
        <f aca="false">IF(C124="","",IFERROR(INDEX(CAT_REF,MATCH(D124,CATS,0)),REF_DEFAULT))</f>
        <v/>
      </c>
      <c r="AO124" s="21" t="str">
        <f aca="false">IF(OR(R124="",AM124="",M124=""),"",IF(M124="Small standard",IF(R124&gt;SS_MAX,"",ROUND(INDEX(SS_FEES,SUMPRODUCT(--(SS_EDGES&lt;R124))+1,0+AM124)*(1+FUEL),4)),IF(M124="Large standard",IF(R124&gt;LS_MAX,"",ROUND(IF(R124&lt;=OVER3_FROM,INDEX(LS_FEES,SUMPRODUCT(--(LS_EDGES&lt;R124))+1,0+AM124),INDEX(OVER3_BASE,1,0+AM124)+OVER3_PER4*CEILING((R124-OVER3_FROM)/4,1))*(1+FUEL),4)),"")))</f>
        <v/>
      </c>
      <c r="AP124" s="21" t="str">
        <f aca="false">IF(OR(R124="",AM124="",M124=""),"",IF(M124="Small standard",IF(R124&gt;SS_MAX,"",ROUND(INDEX(SS_FEES,SUMPRODUCT(--(SS_EDGES&lt;R124))+1,3+AM124)*(1+FUEL),4)),IF(M124="Large standard",IF(R124&gt;LS_MAX,"",ROUND(IF(R124&lt;=OVER3_FROM,INDEX(LS_FEES,SUMPRODUCT(--(LS_EDGES&lt;R124))+1,3+AM124),INDEX(OVER3_BASE,1,3+AM124)+OVER3_PER4*CEILING((R124-OVER3_FROM)/4,1))*(1+FUEL),4)),"")))</f>
        <v/>
      </c>
      <c r="AQ124" s="21" t="str">
        <f aca="false">IF(OR(AM124="",AM124=1),"",IF(OR(N124="",(AM124-1)="",M124=""),"",IF(M124="Small standard",IF(N124&gt;SS_MAX,"",ROUND(INDEX(SS_FEES,SUMPRODUCT(--(SS_EDGES&lt;N124))+1,0+(AM124-1))*(1+FUEL),4)),IF(M124="Large standard",IF(N124&gt;LS_MAX,"",ROUND(IF(N124&lt;=OVER3_FROM,INDEX(LS_FEES,SUMPRODUCT(--(LS_EDGES&lt;N124))+1,0+(AM124-1)),INDEX(OVER3_BASE,1,0+(AM124-1))+OVER3_PER4*CEILING((N124-OVER3_FROM)/4,1))*(1+FUEL),4)),""))))</f>
        <v/>
      </c>
      <c r="AR124" s="21" t="str">
        <f aca="false">IF(OR(AM124="",AM124=1),"",IF(OR(N124="",(AM124-1)="",M124=""),"",IF(M124="Small standard",IF(N124&gt;SS_MAX,"",ROUND(INDEX(SS_FEES,SUMPRODUCT(--(SS_EDGES&lt;N124))+1,3+(AM124-1))*(1+FUEL),4)),IF(M124="Large standard",IF(N124&gt;LS_MAX,"",ROUND(IF(N124&lt;=OVER3_FROM,INDEX(LS_FEES,SUMPRODUCT(--(LS_EDGES&lt;N124))+1,3+(AM124-1)),INDEX(OVER3_BASE,1,3+(AM124-1))+OVER3_PER4*CEILING((N124-OVER3_FROM)/4,1))*(1+FUEL),4)),""))))</f>
        <v/>
      </c>
      <c r="AS124" s="21" t="str">
        <f aca="false">IF(OR(AM124="",AM124=1),"",(C124-(IF(AM124=2,BAND_LO,BAND_HI)-0.01))*(1-AN124))</f>
        <v/>
      </c>
      <c r="AT124" s="18" t="str">
        <f aca="false">IF(AI124="","",(AI124&gt;SS_L)+(AJ124&gt;SS_M)+(AK124&gt;SS_S))</f>
        <v/>
      </c>
      <c r="AU124" s="23" t="str">
        <f aca="false">IF(OR(AT124="",AT124&lt;&gt;1),"",MAX(AI124/SS_L,AJ124/SS_M,AK124/SS_S))</f>
        <v/>
      </c>
      <c r="AV124" s="21" t="str">
        <f aca="false">IF(OR(M124&lt;&gt;"Large standard",N124="",N124&gt;SS_MAX),"",IF(OR(N124="",AM124="","Small standard"=""),"",IF("Small standard"="Small standard",IF(N124&gt;SS_MAX,"",ROUND(INDEX(SS_FEES,SUMPRODUCT(--(SS_EDGES&lt;N124))+1,0+AM124)*(1+FUEL),4)),IF("Small standard"="Large standard",IF(N124&gt;LS_MAX,"",ROUND(IF(N124&lt;=OVER3_FROM,INDEX(LS_FEES,SUMPRODUCT(--(LS_EDGES&lt;N124))+1,0+AM124),INDEX(OVER3_BASE,1,0+AM124)+OVER3_PER4*CEILING((N124-OVER3_FROM)/4,1))*(1+FUEL),4)),""))))</f>
        <v/>
      </c>
      <c r="AW124" s="21" t="str">
        <f aca="false">IF(OR(M124&lt;&gt;"Large standard",N124="",N124&gt;SS_MAX),"",IF(OR(N124="",AM124="","Small standard"=""),"",IF("Small standard"="Small standard",IF(N124&gt;SS_MAX,"",ROUND(INDEX(SS_FEES,SUMPRODUCT(--(SS_EDGES&lt;N124))+1,3+AM124)*(1+FUEL),4)),IF("Small standard"="Large standard",IF(N124&gt;LS_MAX,"",ROUND(IF(N124&lt;=OVER3_FROM,INDEX(LS_FEES,SUMPRODUCT(--(LS_EDGES&lt;N124))+1,3+AM124),INDEX(OVER3_BASE,1,3+AM124)+OVER3_PER4*CEILING((N124-OVER3_FROM)/4,1))*(1+FUEL),4)),""))))</f>
        <v/>
      </c>
      <c r="AX124" s="21" t="str">
        <f aca="false">IF(OR(AL124="",AH124=""),"",IF(OR(AH124="",AM124="",M124=""),"",IF(M124="Small standard",IF(AH124&gt;SS_MAX,"",ROUND(INDEX(SS_FEES,SUMPRODUCT(--(SS_EDGES&lt;AH124))+1,0+AM124)*(1+FUEL),4)),IF(M124="Large standard",IF(AH124&gt;LS_MAX,"",ROUND(IF(AH124&lt;=OVER3_FROM,INDEX(LS_FEES,SUMPRODUCT(--(LS_EDGES&lt;AH124))+1,0+AM124),INDEX(OVER3_BASE,1,0+AM124)+OVER3_PER4*CEILING((AH124-OVER3_FROM)/4,1))*(1+FUEL),4)),""))))</f>
        <v/>
      </c>
      <c r="AY124" s="21" t="str">
        <f aca="false">IF(OR(AL124="",AH124=""),"",IF(OR(AH124="",AM124="",M124=""),"",IF(M124="Small standard",IF(AH124&gt;SS_MAX,"",ROUND(INDEX(SS_FEES,SUMPRODUCT(--(SS_EDGES&lt;AH124))+1,3+AM124)*(1+FUEL),4)),IF(M124="Large standard",IF(AH124&gt;LS_MAX,"",ROUND(IF(AH124&lt;=OVER3_FROM,INDEX(LS_FEES,SUMPRODUCT(--(LS_EDGES&lt;AH124))+1,3+AM124),INDEX(OVER3_BASE,1,3+AM124)+OVER3_PER4*CEILING((AH124-OVER3_FROM)/4,1))*(1+FUEL),4)),""))))</f>
        <v/>
      </c>
      <c r="AZ124" s="24" t="str">
        <f aca="false">IF(OR(J124="",J124&lt;1),"",ROUND(IFERROR(INDEX(CAT_SCALE,MATCH(D124,CATS,0)),UC_DEFAULT)*IF(J124&gt;=UC_KNEE,10^(UC_A-UC_B*LOG10(J124)),10^(UC_A-UC_B*LOG10(UC_KNEE))*(UC_KNEE/J124)^UC_HEXP),1))</f>
        <v/>
      </c>
    </row>
    <row r="125" customFormat="false" ht="15" hidden="false" customHeight="false" outlineLevel="0" collapsed="false">
      <c r="A125" s="10"/>
      <c r="B125" s="10"/>
      <c r="C125" s="12"/>
      <c r="D125" s="10"/>
      <c r="E125" s="10"/>
      <c r="F125" s="10"/>
      <c r="G125" s="10"/>
      <c r="H125" s="10"/>
      <c r="I125" s="10"/>
      <c r="J125" s="10"/>
      <c r="K125" s="10"/>
      <c r="L125" s="12"/>
      <c r="M125" s="2" t="str">
        <f aca="false">IF(OR(N125="",AI125=""),"",IF(AND(N125&lt;=SS_MAX,AI125&lt;=SS_L,AJ125&lt;=SS_M,AK125&lt;=SS_S),"Small standard",IF(AND(N125&lt;=LS_MAX,AI125&lt;=LS_L,AJ125&lt;=LS_M,AK125&lt;=LS_S),"Large standard","Oversize")))</f>
        <v/>
      </c>
      <c r="N125" s="16" t="str">
        <f aca="false">IF(AH125="","",IF(AL125="",AH125,MAX(AH125,AL125)))</f>
        <v/>
      </c>
      <c r="O125" s="21" t="str">
        <f aca="false">IF(OR(N125="",AM125="",M125=""),"",IF(M125="Small standard",IF(N125&gt;SS_MAX,"",ROUND(INDEX(SS_FEES,SUMPRODUCT(--(SS_EDGES&lt;N125))+1,0+AM125)*(1+FUEL),4)),IF(M125="Large standard",IF(N125&gt;LS_MAX,"",ROUND(IF(N125&lt;=OVER3_FROM,INDEX(LS_FEES,SUMPRODUCT(--(LS_EDGES&lt;N125))+1,0+AM125),INDEX(OVER3_BASE,1,0+AM125)+OVER3_PER4*CEILING((N125-OVER3_FROM)/4,1))*(1+FUEL),4)),"")))</f>
        <v/>
      </c>
      <c r="P125" s="21" t="str">
        <f aca="false">IF(OR(N125="",AM125="",M125=""),"",IF(M125="Small standard",IF(N125&gt;SS_MAX,"",ROUND(INDEX(SS_FEES,SUMPRODUCT(--(SS_EDGES&lt;N125))+1,3+AM125)*(1+FUEL),4)),IF(M125="Large standard",IF(N125&gt;LS_MAX,"",ROUND(IF(N125&lt;=OVER3_FROM,INDEX(LS_FEES,SUMPRODUCT(--(LS_EDGES&lt;N125))+1,3+AM125),INDEX(OVER3_BASE,1,3+AM125)+OVER3_PER4*CEILING((N125-OVER3_FROM)/4,1))*(1+FUEL),4)),"")))</f>
        <v/>
      </c>
      <c r="Q125" s="20" t="str">
        <f aca="true">IF(OR(L125="",O125=""),"",ROUND(L125-IF(AND(TODAY()&gt;=PEAK_FROM,TODAY()&lt;=PEAK_TO),P125,O125),2))</f>
        <v/>
      </c>
      <c r="R125" s="16" t="str">
        <f aca="false">IF(N125="","",IF(M125="Small standard",IF(SUMPRODUCT(--(SS_EDGES&lt;N125))=0,"",INDEX(SS_EDGES,SUMPRODUCT(--(SS_EDGES&lt;N125)))),IF(M125="Large standard",IF(N125&gt;OVER3_FROM,OVER3_FROM+4*(CEILING((N125-OVER3_FROM)/4,1)-1),IF(SUMPRODUCT(--(LS_EDGES&lt;N125))=0,"",INDEX(LS_EDGES,SUMPRODUCT(--(LS_EDGES&lt;N125))))),"")))</f>
        <v/>
      </c>
      <c r="S125" s="22" t="str">
        <f aca="false">IF(R125="","",ROUND(N125-R125,3))</f>
        <v/>
      </c>
      <c r="T125" s="21" t="str">
        <f aca="false">IF(OR(R125="",O125="",AO125=""),"",IF(S125&gt;MAX_SHAVE,"",IF(ROUND(O125-AO125,4)&lt;MIN_UNIT,"",ROUND(O125-AO125,4))))</f>
        <v/>
      </c>
      <c r="U125" s="21" t="str">
        <f aca="false">IF(OR(AQ125="",O125=""),"",IF(ROUND(ROUND(O125-AQ125,4)-AS125,4)&lt;=MIN_UNIT,"",ROUND(ROUND(O125-AQ125,4)-AS125,4)))</f>
        <v/>
      </c>
      <c r="V125" s="21" t="str">
        <f aca="false">IF(OR(AV125="",O125=""),"",IF(AND(AT125=1,AU125&lt;=MAX_ENV),IF(ROUND(O125-AV125,4)&lt;MIN_UNIT,"",ROUND(O125-AV125,4)),""))</f>
        <v/>
      </c>
      <c r="W125" s="21" t="str">
        <f aca="false">IF(OR(AX125="",O125=""),"",IF(AL125&gt;=AH125*MIN_DIM_RATIO,IF(ROUND(O125-AX125,4)&lt;MIN_UNIT,"",ROUND(O125-AX125,4)),""))</f>
        <v/>
      </c>
      <c r="X125" s="21" t="str">
        <f aca="false">IF(OR(R125="",P125="",AP125=""),"",IF(S125&gt;MAX_SHAVE,"",IF(ROUND(P125-AP125,4)&lt;MIN_UNIT,"",ROUND(P125-AP125,4))))</f>
        <v/>
      </c>
      <c r="Y125" s="21" t="str">
        <f aca="false">IF(OR(AR125="",P125=""),"",IF(ROUND(ROUND(P125-AR125,4)-AS125,4)&lt;=MIN_UNIT,"",ROUND(ROUND(P125-AR125,4)-AS125,4)))</f>
        <v/>
      </c>
      <c r="Z125" s="21" t="str">
        <f aca="false">IF(OR(AW125="",P125=""),"",IF(AND(AT125=1,AU125&lt;=MAX_ENV),IF(ROUND(P125-AW125,4)&lt;MIN_UNIT,"",ROUND(P125-AW125,4)),""))</f>
        <v/>
      </c>
      <c r="AA125" s="21" t="str">
        <f aca="false">IF(OR(AY125="",P125=""),"",IF(AL125&gt;=AH125*MIN_DIM_RATIO,IF(ROUND(P125-AY125,4)&lt;MIN_UNIT,"",ROUND(P125-AY125,4)),""))</f>
        <v/>
      </c>
      <c r="AB125" s="2" t="str">
        <f aca="false">IF(COUNT(T125:W125)=0,"",CHOOSE(MATCH(MAX(T125:W125),T125:W125,0),"Weight","Price","Size tier","Box"))</f>
        <v/>
      </c>
      <c r="AC125" s="24" t="str">
        <f aca="false">IF(K125&lt;&gt;"",K125,AZ125)</f>
        <v/>
      </c>
      <c r="AD125" s="25" t="str">
        <f aca="false">IF(OR(AB125="",AC125=""),"",ROUND(AC125*IF(K125&lt;&gt;"",1,U_LOW)*((12-PEAK_MONTHS)*MAX(T125:W125)+PEAK_MONTHS*N(INDEX(X125:AA125,MATCH(MAX(T125:W125),T125:W125,0)))),0))</f>
        <v/>
      </c>
      <c r="AE125" s="25" t="str">
        <f aca="false">IF(OR(AB125="",AC125=""),"",ROUND(AC125*IF(K125&lt;&gt;"",1,U_HIGH)*((12-PEAK_MONTHS)*MAX(T125:W125)+PEAK_MONTHS*N(INDEX(X125:AA125,MATCH(MAX(T125:W125),T125:W125,0)))),0))</f>
        <v/>
      </c>
      <c r="AF125" s="18" t="str">
        <f aca="false">IF(AD125="","",RANK(AD125,$AD$7:$AD$506))</f>
        <v/>
      </c>
      <c r="AH125" s="16" t="str">
        <f aca="false">IF(E125&lt;&gt;"",E125,IF(F125&lt;&gt;"",ROUND(F125*16,3),""))</f>
        <v/>
      </c>
      <c r="AI125" s="16" t="str">
        <f aca="false">IF(COUNT(G125:I125)&lt;3,"",ROUND(LARGE(G125:I125,1),2))</f>
        <v/>
      </c>
      <c r="AJ125" s="16" t="str">
        <f aca="false">IF(COUNT(G125:I125)&lt;3,"",ROUND(LARGE(G125:I125,2),2))</f>
        <v/>
      </c>
      <c r="AK125" s="16" t="str">
        <f aca="false">IF(COUNT(G125:I125)&lt;3,"",ROUND(SMALL(G125:I125,1),2))</f>
        <v/>
      </c>
      <c r="AL125" s="16" t="str">
        <f aca="false">IF(AI125="","",IF(AI125*AJ125*AK125&lt;DIM_MIN_CUIN,"",ROUND(AI125*AJ125*AK125/DIM_DIV*16,2)))</f>
        <v/>
      </c>
      <c r="AM125" s="18" t="str">
        <f aca="false">IF(C125="","",IF(C125&lt;BAND_LO,1,IF(C125&lt;=BAND_HI,2,3)))</f>
        <v/>
      </c>
      <c r="AN125" s="19" t="str">
        <f aca="false">IF(C125="","",IFERROR(INDEX(CAT_REF,MATCH(D125,CATS,0)),REF_DEFAULT))</f>
        <v/>
      </c>
      <c r="AO125" s="21" t="str">
        <f aca="false">IF(OR(R125="",AM125="",M125=""),"",IF(M125="Small standard",IF(R125&gt;SS_MAX,"",ROUND(INDEX(SS_FEES,SUMPRODUCT(--(SS_EDGES&lt;R125))+1,0+AM125)*(1+FUEL),4)),IF(M125="Large standard",IF(R125&gt;LS_MAX,"",ROUND(IF(R125&lt;=OVER3_FROM,INDEX(LS_FEES,SUMPRODUCT(--(LS_EDGES&lt;R125))+1,0+AM125),INDEX(OVER3_BASE,1,0+AM125)+OVER3_PER4*CEILING((R125-OVER3_FROM)/4,1))*(1+FUEL),4)),"")))</f>
        <v/>
      </c>
      <c r="AP125" s="21" t="str">
        <f aca="false">IF(OR(R125="",AM125="",M125=""),"",IF(M125="Small standard",IF(R125&gt;SS_MAX,"",ROUND(INDEX(SS_FEES,SUMPRODUCT(--(SS_EDGES&lt;R125))+1,3+AM125)*(1+FUEL),4)),IF(M125="Large standard",IF(R125&gt;LS_MAX,"",ROUND(IF(R125&lt;=OVER3_FROM,INDEX(LS_FEES,SUMPRODUCT(--(LS_EDGES&lt;R125))+1,3+AM125),INDEX(OVER3_BASE,1,3+AM125)+OVER3_PER4*CEILING((R125-OVER3_FROM)/4,1))*(1+FUEL),4)),"")))</f>
        <v/>
      </c>
      <c r="AQ125" s="21" t="str">
        <f aca="false">IF(OR(AM125="",AM125=1),"",IF(OR(N125="",(AM125-1)="",M125=""),"",IF(M125="Small standard",IF(N125&gt;SS_MAX,"",ROUND(INDEX(SS_FEES,SUMPRODUCT(--(SS_EDGES&lt;N125))+1,0+(AM125-1))*(1+FUEL),4)),IF(M125="Large standard",IF(N125&gt;LS_MAX,"",ROUND(IF(N125&lt;=OVER3_FROM,INDEX(LS_FEES,SUMPRODUCT(--(LS_EDGES&lt;N125))+1,0+(AM125-1)),INDEX(OVER3_BASE,1,0+(AM125-1))+OVER3_PER4*CEILING((N125-OVER3_FROM)/4,1))*(1+FUEL),4)),""))))</f>
        <v/>
      </c>
      <c r="AR125" s="21" t="str">
        <f aca="false">IF(OR(AM125="",AM125=1),"",IF(OR(N125="",(AM125-1)="",M125=""),"",IF(M125="Small standard",IF(N125&gt;SS_MAX,"",ROUND(INDEX(SS_FEES,SUMPRODUCT(--(SS_EDGES&lt;N125))+1,3+(AM125-1))*(1+FUEL),4)),IF(M125="Large standard",IF(N125&gt;LS_MAX,"",ROUND(IF(N125&lt;=OVER3_FROM,INDEX(LS_FEES,SUMPRODUCT(--(LS_EDGES&lt;N125))+1,3+(AM125-1)),INDEX(OVER3_BASE,1,3+(AM125-1))+OVER3_PER4*CEILING((N125-OVER3_FROM)/4,1))*(1+FUEL),4)),""))))</f>
        <v/>
      </c>
      <c r="AS125" s="21" t="str">
        <f aca="false">IF(OR(AM125="",AM125=1),"",(C125-(IF(AM125=2,BAND_LO,BAND_HI)-0.01))*(1-AN125))</f>
        <v/>
      </c>
      <c r="AT125" s="18" t="str">
        <f aca="false">IF(AI125="","",(AI125&gt;SS_L)+(AJ125&gt;SS_M)+(AK125&gt;SS_S))</f>
        <v/>
      </c>
      <c r="AU125" s="23" t="str">
        <f aca="false">IF(OR(AT125="",AT125&lt;&gt;1),"",MAX(AI125/SS_L,AJ125/SS_M,AK125/SS_S))</f>
        <v/>
      </c>
      <c r="AV125" s="21" t="str">
        <f aca="false">IF(OR(M125&lt;&gt;"Large standard",N125="",N125&gt;SS_MAX),"",IF(OR(N125="",AM125="","Small standard"=""),"",IF("Small standard"="Small standard",IF(N125&gt;SS_MAX,"",ROUND(INDEX(SS_FEES,SUMPRODUCT(--(SS_EDGES&lt;N125))+1,0+AM125)*(1+FUEL),4)),IF("Small standard"="Large standard",IF(N125&gt;LS_MAX,"",ROUND(IF(N125&lt;=OVER3_FROM,INDEX(LS_FEES,SUMPRODUCT(--(LS_EDGES&lt;N125))+1,0+AM125),INDEX(OVER3_BASE,1,0+AM125)+OVER3_PER4*CEILING((N125-OVER3_FROM)/4,1))*(1+FUEL),4)),""))))</f>
        <v/>
      </c>
      <c r="AW125" s="21" t="str">
        <f aca="false">IF(OR(M125&lt;&gt;"Large standard",N125="",N125&gt;SS_MAX),"",IF(OR(N125="",AM125="","Small standard"=""),"",IF("Small standard"="Small standard",IF(N125&gt;SS_MAX,"",ROUND(INDEX(SS_FEES,SUMPRODUCT(--(SS_EDGES&lt;N125))+1,3+AM125)*(1+FUEL),4)),IF("Small standard"="Large standard",IF(N125&gt;LS_MAX,"",ROUND(IF(N125&lt;=OVER3_FROM,INDEX(LS_FEES,SUMPRODUCT(--(LS_EDGES&lt;N125))+1,3+AM125),INDEX(OVER3_BASE,1,3+AM125)+OVER3_PER4*CEILING((N125-OVER3_FROM)/4,1))*(1+FUEL),4)),""))))</f>
        <v/>
      </c>
      <c r="AX125" s="21" t="str">
        <f aca="false">IF(OR(AL125="",AH125=""),"",IF(OR(AH125="",AM125="",M125=""),"",IF(M125="Small standard",IF(AH125&gt;SS_MAX,"",ROUND(INDEX(SS_FEES,SUMPRODUCT(--(SS_EDGES&lt;AH125))+1,0+AM125)*(1+FUEL),4)),IF(M125="Large standard",IF(AH125&gt;LS_MAX,"",ROUND(IF(AH125&lt;=OVER3_FROM,INDEX(LS_FEES,SUMPRODUCT(--(LS_EDGES&lt;AH125))+1,0+AM125),INDEX(OVER3_BASE,1,0+AM125)+OVER3_PER4*CEILING((AH125-OVER3_FROM)/4,1))*(1+FUEL),4)),""))))</f>
        <v/>
      </c>
      <c r="AY125" s="21" t="str">
        <f aca="false">IF(OR(AL125="",AH125=""),"",IF(OR(AH125="",AM125="",M125=""),"",IF(M125="Small standard",IF(AH125&gt;SS_MAX,"",ROUND(INDEX(SS_FEES,SUMPRODUCT(--(SS_EDGES&lt;AH125))+1,3+AM125)*(1+FUEL),4)),IF(M125="Large standard",IF(AH125&gt;LS_MAX,"",ROUND(IF(AH125&lt;=OVER3_FROM,INDEX(LS_FEES,SUMPRODUCT(--(LS_EDGES&lt;AH125))+1,3+AM125),INDEX(OVER3_BASE,1,3+AM125)+OVER3_PER4*CEILING((AH125-OVER3_FROM)/4,1))*(1+FUEL),4)),""))))</f>
        <v/>
      </c>
      <c r="AZ125" s="24" t="str">
        <f aca="false">IF(OR(J125="",J125&lt;1),"",ROUND(IFERROR(INDEX(CAT_SCALE,MATCH(D125,CATS,0)),UC_DEFAULT)*IF(J125&gt;=UC_KNEE,10^(UC_A-UC_B*LOG10(J125)),10^(UC_A-UC_B*LOG10(UC_KNEE))*(UC_KNEE/J125)^UC_HEXP),1))</f>
        <v/>
      </c>
    </row>
    <row r="126" customFormat="false" ht="15" hidden="false" customHeight="false" outlineLevel="0" collapsed="false">
      <c r="A126" s="10"/>
      <c r="B126" s="10"/>
      <c r="C126" s="12"/>
      <c r="D126" s="10"/>
      <c r="E126" s="10"/>
      <c r="F126" s="10"/>
      <c r="G126" s="10"/>
      <c r="H126" s="10"/>
      <c r="I126" s="10"/>
      <c r="J126" s="10"/>
      <c r="K126" s="10"/>
      <c r="L126" s="12"/>
      <c r="M126" s="2" t="str">
        <f aca="false">IF(OR(N126="",AI126=""),"",IF(AND(N126&lt;=SS_MAX,AI126&lt;=SS_L,AJ126&lt;=SS_M,AK126&lt;=SS_S),"Small standard",IF(AND(N126&lt;=LS_MAX,AI126&lt;=LS_L,AJ126&lt;=LS_M,AK126&lt;=LS_S),"Large standard","Oversize")))</f>
        <v/>
      </c>
      <c r="N126" s="16" t="str">
        <f aca="false">IF(AH126="","",IF(AL126="",AH126,MAX(AH126,AL126)))</f>
        <v/>
      </c>
      <c r="O126" s="21" t="str">
        <f aca="false">IF(OR(N126="",AM126="",M126=""),"",IF(M126="Small standard",IF(N126&gt;SS_MAX,"",ROUND(INDEX(SS_FEES,SUMPRODUCT(--(SS_EDGES&lt;N126))+1,0+AM126)*(1+FUEL),4)),IF(M126="Large standard",IF(N126&gt;LS_MAX,"",ROUND(IF(N126&lt;=OVER3_FROM,INDEX(LS_FEES,SUMPRODUCT(--(LS_EDGES&lt;N126))+1,0+AM126),INDEX(OVER3_BASE,1,0+AM126)+OVER3_PER4*CEILING((N126-OVER3_FROM)/4,1))*(1+FUEL),4)),"")))</f>
        <v/>
      </c>
      <c r="P126" s="21" t="str">
        <f aca="false">IF(OR(N126="",AM126="",M126=""),"",IF(M126="Small standard",IF(N126&gt;SS_MAX,"",ROUND(INDEX(SS_FEES,SUMPRODUCT(--(SS_EDGES&lt;N126))+1,3+AM126)*(1+FUEL),4)),IF(M126="Large standard",IF(N126&gt;LS_MAX,"",ROUND(IF(N126&lt;=OVER3_FROM,INDEX(LS_FEES,SUMPRODUCT(--(LS_EDGES&lt;N126))+1,3+AM126),INDEX(OVER3_BASE,1,3+AM126)+OVER3_PER4*CEILING((N126-OVER3_FROM)/4,1))*(1+FUEL),4)),"")))</f>
        <v/>
      </c>
      <c r="Q126" s="20" t="str">
        <f aca="true">IF(OR(L126="",O126=""),"",ROUND(L126-IF(AND(TODAY()&gt;=PEAK_FROM,TODAY()&lt;=PEAK_TO),P126,O126),2))</f>
        <v/>
      </c>
      <c r="R126" s="16" t="str">
        <f aca="false">IF(N126="","",IF(M126="Small standard",IF(SUMPRODUCT(--(SS_EDGES&lt;N126))=0,"",INDEX(SS_EDGES,SUMPRODUCT(--(SS_EDGES&lt;N126)))),IF(M126="Large standard",IF(N126&gt;OVER3_FROM,OVER3_FROM+4*(CEILING((N126-OVER3_FROM)/4,1)-1),IF(SUMPRODUCT(--(LS_EDGES&lt;N126))=0,"",INDEX(LS_EDGES,SUMPRODUCT(--(LS_EDGES&lt;N126))))),"")))</f>
        <v/>
      </c>
      <c r="S126" s="22" t="str">
        <f aca="false">IF(R126="","",ROUND(N126-R126,3))</f>
        <v/>
      </c>
      <c r="T126" s="21" t="str">
        <f aca="false">IF(OR(R126="",O126="",AO126=""),"",IF(S126&gt;MAX_SHAVE,"",IF(ROUND(O126-AO126,4)&lt;MIN_UNIT,"",ROUND(O126-AO126,4))))</f>
        <v/>
      </c>
      <c r="U126" s="21" t="str">
        <f aca="false">IF(OR(AQ126="",O126=""),"",IF(ROUND(ROUND(O126-AQ126,4)-AS126,4)&lt;=MIN_UNIT,"",ROUND(ROUND(O126-AQ126,4)-AS126,4)))</f>
        <v/>
      </c>
      <c r="V126" s="21" t="str">
        <f aca="false">IF(OR(AV126="",O126=""),"",IF(AND(AT126=1,AU126&lt;=MAX_ENV),IF(ROUND(O126-AV126,4)&lt;MIN_UNIT,"",ROUND(O126-AV126,4)),""))</f>
        <v/>
      </c>
      <c r="W126" s="21" t="str">
        <f aca="false">IF(OR(AX126="",O126=""),"",IF(AL126&gt;=AH126*MIN_DIM_RATIO,IF(ROUND(O126-AX126,4)&lt;MIN_UNIT,"",ROUND(O126-AX126,4)),""))</f>
        <v/>
      </c>
      <c r="X126" s="21" t="str">
        <f aca="false">IF(OR(R126="",P126="",AP126=""),"",IF(S126&gt;MAX_SHAVE,"",IF(ROUND(P126-AP126,4)&lt;MIN_UNIT,"",ROUND(P126-AP126,4))))</f>
        <v/>
      </c>
      <c r="Y126" s="21" t="str">
        <f aca="false">IF(OR(AR126="",P126=""),"",IF(ROUND(ROUND(P126-AR126,4)-AS126,4)&lt;=MIN_UNIT,"",ROUND(ROUND(P126-AR126,4)-AS126,4)))</f>
        <v/>
      </c>
      <c r="Z126" s="21" t="str">
        <f aca="false">IF(OR(AW126="",P126=""),"",IF(AND(AT126=1,AU126&lt;=MAX_ENV),IF(ROUND(P126-AW126,4)&lt;MIN_UNIT,"",ROUND(P126-AW126,4)),""))</f>
        <v/>
      </c>
      <c r="AA126" s="21" t="str">
        <f aca="false">IF(OR(AY126="",P126=""),"",IF(AL126&gt;=AH126*MIN_DIM_RATIO,IF(ROUND(P126-AY126,4)&lt;MIN_UNIT,"",ROUND(P126-AY126,4)),""))</f>
        <v/>
      </c>
      <c r="AB126" s="2" t="str">
        <f aca="false">IF(COUNT(T126:W126)=0,"",CHOOSE(MATCH(MAX(T126:W126),T126:W126,0),"Weight","Price","Size tier","Box"))</f>
        <v/>
      </c>
      <c r="AC126" s="24" t="str">
        <f aca="false">IF(K126&lt;&gt;"",K126,AZ126)</f>
        <v/>
      </c>
      <c r="AD126" s="25" t="str">
        <f aca="false">IF(OR(AB126="",AC126=""),"",ROUND(AC126*IF(K126&lt;&gt;"",1,U_LOW)*((12-PEAK_MONTHS)*MAX(T126:W126)+PEAK_MONTHS*N(INDEX(X126:AA126,MATCH(MAX(T126:W126),T126:W126,0)))),0))</f>
        <v/>
      </c>
      <c r="AE126" s="25" t="str">
        <f aca="false">IF(OR(AB126="",AC126=""),"",ROUND(AC126*IF(K126&lt;&gt;"",1,U_HIGH)*((12-PEAK_MONTHS)*MAX(T126:W126)+PEAK_MONTHS*N(INDEX(X126:AA126,MATCH(MAX(T126:W126),T126:W126,0)))),0))</f>
        <v/>
      </c>
      <c r="AF126" s="18" t="str">
        <f aca="false">IF(AD126="","",RANK(AD126,$AD$7:$AD$506))</f>
        <v/>
      </c>
      <c r="AH126" s="16" t="str">
        <f aca="false">IF(E126&lt;&gt;"",E126,IF(F126&lt;&gt;"",ROUND(F126*16,3),""))</f>
        <v/>
      </c>
      <c r="AI126" s="16" t="str">
        <f aca="false">IF(COUNT(G126:I126)&lt;3,"",ROUND(LARGE(G126:I126,1),2))</f>
        <v/>
      </c>
      <c r="AJ126" s="16" t="str">
        <f aca="false">IF(COUNT(G126:I126)&lt;3,"",ROUND(LARGE(G126:I126,2),2))</f>
        <v/>
      </c>
      <c r="AK126" s="16" t="str">
        <f aca="false">IF(COUNT(G126:I126)&lt;3,"",ROUND(SMALL(G126:I126,1),2))</f>
        <v/>
      </c>
      <c r="AL126" s="16" t="str">
        <f aca="false">IF(AI126="","",IF(AI126*AJ126*AK126&lt;DIM_MIN_CUIN,"",ROUND(AI126*AJ126*AK126/DIM_DIV*16,2)))</f>
        <v/>
      </c>
      <c r="AM126" s="18" t="str">
        <f aca="false">IF(C126="","",IF(C126&lt;BAND_LO,1,IF(C126&lt;=BAND_HI,2,3)))</f>
        <v/>
      </c>
      <c r="AN126" s="19" t="str">
        <f aca="false">IF(C126="","",IFERROR(INDEX(CAT_REF,MATCH(D126,CATS,0)),REF_DEFAULT))</f>
        <v/>
      </c>
      <c r="AO126" s="21" t="str">
        <f aca="false">IF(OR(R126="",AM126="",M126=""),"",IF(M126="Small standard",IF(R126&gt;SS_MAX,"",ROUND(INDEX(SS_FEES,SUMPRODUCT(--(SS_EDGES&lt;R126))+1,0+AM126)*(1+FUEL),4)),IF(M126="Large standard",IF(R126&gt;LS_MAX,"",ROUND(IF(R126&lt;=OVER3_FROM,INDEX(LS_FEES,SUMPRODUCT(--(LS_EDGES&lt;R126))+1,0+AM126),INDEX(OVER3_BASE,1,0+AM126)+OVER3_PER4*CEILING((R126-OVER3_FROM)/4,1))*(1+FUEL),4)),"")))</f>
        <v/>
      </c>
      <c r="AP126" s="21" t="str">
        <f aca="false">IF(OR(R126="",AM126="",M126=""),"",IF(M126="Small standard",IF(R126&gt;SS_MAX,"",ROUND(INDEX(SS_FEES,SUMPRODUCT(--(SS_EDGES&lt;R126))+1,3+AM126)*(1+FUEL),4)),IF(M126="Large standard",IF(R126&gt;LS_MAX,"",ROUND(IF(R126&lt;=OVER3_FROM,INDEX(LS_FEES,SUMPRODUCT(--(LS_EDGES&lt;R126))+1,3+AM126),INDEX(OVER3_BASE,1,3+AM126)+OVER3_PER4*CEILING((R126-OVER3_FROM)/4,1))*(1+FUEL),4)),"")))</f>
        <v/>
      </c>
      <c r="AQ126" s="21" t="str">
        <f aca="false">IF(OR(AM126="",AM126=1),"",IF(OR(N126="",(AM126-1)="",M126=""),"",IF(M126="Small standard",IF(N126&gt;SS_MAX,"",ROUND(INDEX(SS_FEES,SUMPRODUCT(--(SS_EDGES&lt;N126))+1,0+(AM126-1))*(1+FUEL),4)),IF(M126="Large standard",IF(N126&gt;LS_MAX,"",ROUND(IF(N126&lt;=OVER3_FROM,INDEX(LS_FEES,SUMPRODUCT(--(LS_EDGES&lt;N126))+1,0+(AM126-1)),INDEX(OVER3_BASE,1,0+(AM126-1))+OVER3_PER4*CEILING((N126-OVER3_FROM)/4,1))*(1+FUEL),4)),""))))</f>
        <v/>
      </c>
      <c r="AR126" s="21" t="str">
        <f aca="false">IF(OR(AM126="",AM126=1),"",IF(OR(N126="",(AM126-1)="",M126=""),"",IF(M126="Small standard",IF(N126&gt;SS_MAX,"",ROUND(INDEX(SS_FEES,SUMPRODUCT(--(SS_EDGES&lt;N126))+1,3+(AM126-1))*(1+FUEL),4)),IF(M126="Large standard",IF(N126&gt;LS_MAX,"",ROUND(IF(N126&lt;=OVER3_FROM,INDEX(LS_FEES,SUMPRODUCT(--(LS_EDGES&lt;N126))+1,3+(AM126-1)),INDEX(OVER3_BASE,1,3+(AM126-1))+OVER3_PER4*CEILING((N126-OVER3_FROM)/4,1))*(1+FUEL),4)),""))))</f>
        <v/>
      </c>
      <c r="AS126" s="21" t="str">
        <f aca="false">IF(OR(AM126="",AM126=1),"",(C126-(IF(AM126=2,BAND_LO,BAND_HI)-0.01))*(1-AN126))</f>
        <v/>
      </c>
      <c r="AT126" s="18" t="str">
        <f aca="false">IF(AI126="","",(AI126&gt;SS_L)+(AJ126&gt;SS_M)+(AK126&gt;SS_S))</f>
        <v/>
      </c>
      <c r="AU126" s="23" t="str">
        <f aca="false">IF(OR(AT126="",AT126&lt;&gt;1),"",MAX(AI126/SS_L,AJ126/SS_M,AK126/SS_S))</f>
        <v/>
      </c>
      <c r="AV126" s="21" t="str">
        <f aca="false">IF(OR(M126&lt;&gt;"Large standard",N126="",N126&gt;SS_MAX),"",IF(OR(N126="",AM126="","Small standard"=""),"",IF("Small standard"="Small standard",IF(N126&gt;SS_MAX,"",ROUND(INDEX(SS_FEES,SUMPRODUCT(--(SS_EDGES&lt;N126))+1,0+AM126)*(1+FUEL),4)),IF("Small standard"="Large standard",IF(N126&gt;LS_MAX,"",ROUND(IF(N126&lt;=OVER3_FROM,INDEX(LS_FEES,SUMPRODUCT(--(LS_EDGES&lt;N126))+1,0+AM126),INDEX(OVER3_BASE,1,0+AM126)+OVER3_PER4*CEILING((N126-OVER3_FROM)/4,1))*(1+FUEL),4)),""))))</f>
        <v/>
      </c>
      <c r="AW126" s="21" t="str">
        <f aca="false">IF(OR(M126&lt;&gt;"Large standard",N126="",N126&gt;SS_MAX),"",IF(OR(N126="",AM126="","Small standard"=""),"",IF("Small standard"="Small standard",IF(N126&gt;SS_MAX,"",ROUND(INDEX(SS_FEES,SUMPRODUCT(--(SS_EDGES&lt;N126))+1,3+AM126)*(1+FUEL),4)),IF("Small standard"="Large standard",IF(N126&gt;LS_MAX,"",ROUND(IF(N126&lt;=OVER3_FROM,INDEX(LS_FEES,SUMPRODUCT(--(LS_EDGES&lt;N126))+1,3+AM126),INDEX(OVER3_BASE,1,3+AM126)+OVER3_PER4*CEILING((N126-OVER3_FROM)/4,1))*(1+FUEL),4)),""))))</f>
        <v/>
      </c>
      <c r="AX126" s="21" t="str">
        <f aca="false">IF(OR(AL126="",AH126=""),"",IF(OR(AH126="",AM126="",M126=""),"",IF(M126="Small standard",IF(AH126&gt;SS_MAX,"",ROUND(INDEX(SS_FEES,SUMPRODUCT(--(SS_EDGES&lt;AH126))+1,0+AM126)*(1+FUEL),4)),IF(M126="Large standard",IF(AH126&gt;LS_MAX,"",ROUND(IF(AH126&lt;=OVER3_FROM,INDEX(LS_FEES,SUMPRODUCT(--(LS_EDGES&lt;AH126))+1,0+AM126),INDEX(OVER3_BASE,1,0+AM126)+OVER3_PER4*CEILING((AH126-OVER3_FROM)/4,1))*(1+FUEL),4)),""))))</f>
        <v/>
      </c>
      <c r="AY126" s="21" t="str">
        <f aca="false">IF(OR(AL126="",AH126=""),"",IF(OR(AH126="",AM126="",M126=""),"",IF(M126="Small standard",IF(AH126&gt;SS_MAX,"",ROUND(INDEX(SS_FEES,SUMPRODUCT(--(SS_EDGES&lt;AH126))+1,3+AM126)*(1+FUEL),4)),IF(M126="Large standard",IF(AH126&gt;LS_MAX,"",ROUND(IF(AH126&lt;=OVER3_FROM,INDEX(LS_FEES,SUMPRODUCT(--(LS_EDGES&lt;AH126))+1,3+AM126),INDEX(OVER3_BASE,1,3+AM126)+OVER3_PER4*CEILING((AH126-OVER3_FROM)/4,1))*(1+FUEL),4)),""))))</f>
        <v/>
      </c>
      <c r="AZ126" s="24" t="str">
        <f aca="false">IF(OR(J126="",J126&lt;1),"",ROUND(IFERROR(INDEX(CAT_SCALE,MATCH(D126,CATS,0)),UC_DEFAULT)*IF(J126&gt;=UC_KNEE,10^(UC_A-UC_B*LOG10(J126)),10^(UC_A-UC_B*LOG10(UC_KNEE))*(UC_KNEE/J126)^UC_HEXP),1))</f>
        <v/>
      </c>
    </row>
    <row r="127" customFormat="false" ht="15" hidden="false" customHeight="false" outlineLevel="0" collapsed="false">
      <c r="A127" s="10"/>
      <c r="B127" s="10"/>
      <c r="C127" s="12"/>
      <c r="D127" s="10"/>
      <c r="E127" s="10"/>
      <c r="F127" s="10"/>
      <c r="G127" s="10"/>
      <c r="H127" s="10"/>
      <c r="I127" s="10"/>
      <c r="J127" s="10"/>
      <c r="K127" s="10"/>
      <c r="L127" s="12"/>
      <c r="M127" s="2" t="str">
        <f aca="false">IF(OR(N127="",AI127=""),"",IF(AND(N127&lt;=SS_MAX,AI127&lt;=SS_L,AJ127&lt;=SS_M,AK127&lt;=SS_S),"Small standard",IF(AND(N127&lt;=LS_MAX,AI127&lt;=LS_L,AJ127&lt;=LS_M,AK127&lt;=LS_S),"Large standard","Oversize")))</f>
        <v/>
      </c>
      <c r="N127" s="16" t="str">
        <f aca="false">IF(AH127="","",IF(AL127="",AH127,MAX(AH127,AL127)))</f>
        <v/>
      </c>
      <c r="O127" s="21" t="str">
        <f aca="false">IF(OR(N127="",AM127="",M127=""),"",IF(M127="Small standard",IF(N127&gt;SS_MAX,"",ROUND(INDEX(SS_FEES,SUMPRODUCT(--(SS_EDGES&lt;N127))+1,0+AM127)*(1+FUEL),4)),IF(M127="Large standard",IF(N127&gt;LS_MAX,"",ROUND(IF(N127&lt;=OVER3_FROM,INDEX(LS_FEES,SUMPRODUCT(--(LS_EDGES&lt;N127))+1,0+AM127),INDEX(OVER3_BASE,1,0+AM127)+OVER3_PER4*CEILING((N127-OVER3_FROM)/4,1))*(1+FUEL),4)),"")))</f>
        <v/>
      </c>
      <c r="P127" s="21" t="str">
        <f aca="false">IF(OR(N127="",AM127="",M127=""),"",IF(M127="Small standard",IF(N127&gt;SS_MAX,"",ROUND(INDEX(SS_FEES,SUMPRODUCT(--(SS_EDGES&lt;N127))+1,3+AM127)*(1+FUEL),4)),IF(M127="Large standard",IF(N127&gt;LS_MAX,"",ROUND(IF(N127&lt;=OVER3_FROM,INDEX(LS_FEES,SUMPRODUCT(--(LS_EDGES&lt;N127))+1,3+AM127),INDEX(OVER3_BASE,1,3+AM127)+OVER3_PER4*CEILING((N127-OVER3_FROM)/4,1))*(1+FUEL),4)),"")))</f>
        <v/>
      </c>
      <c r="Q127" s="20" t="str">
        <f aca="true">IF(OR(L127="",O127=""),"",ROUND(L127-IF(AND(TODAY()&gt;=PEAK_FROM,TODAY()&lt;=PEAK_TO),P127,O127),2))</f>
        <v/>
      </c>
      <c r="R127" s="16" t="str">
        <f aca="false">IF(N127="","",IF(M127="Small standard",IF(SUMPRODUCT(--(SS_EDGES&lt;N127))=0,"",INDEX(SS_EDGES,SUMPRODUCT(--(SS_EDGES&lt;N127)))),IF(M127="Large standard",IF(N127&gt;OVER3_FROM,OVER3_FROM+4*(CEILING((N127-OVER3_FROM)/4,1)-1),IF(SUMPRODUCT(--(LS_EDGES&lt;N127))=0,"",INDEX(LS_EDGES,SUMPRODUCT(--(LS_EDGES&lt;N127))))),"")))</f>
        <v/>
      </c>
      <c r="S127" s="22" t="str">
        <f aca="false">IF(R127="","",ROUND(N127-R127,3))</f>
        <v/>
      </c>
      <c r="T127" s="21" t="str">
        <f aca="false">IF(OR(R127="",O127="",AO127=""),"",IF(S127&gt;MAX_SHAVE,"",IF(ROUND(O127-AO127,4)&lt;MIN_UNIT,"",ROUND(O127-AO127,4))))</f>
        <v/>
      </c>
      <c r="U127" s="21" t="str">
        <f aca="false">IF(OR(AQ127="",O127=""),"",IF(ROUND(ROUND(O127-AQ127,4)-AS127,4)&lt;=MIN_UNIT,"",ROUND(ROUND(O127-AQ127,4)-AS127,4)))</f>
        <v/>
      </c>
      <c r="V127" s="21" t="str">
        <f aca="false">IF(OR(AV127="",O127=""),"",IF(AND(AT127=1,AU127&lt;=MAX_ENV),IF(ROUND(O127-AV127,4)&lt;MIN_UNIT,"",ROUND(O127-AV127,4)),""))</f>
        <v/>
      </c>
      <c r="W127" s="21" t="str">
        <f aca="false">IF(OR(AX127="",O127=""),"",IF(AL127&gt;=AH127*MIN_DIM_RATIO,IF(ROUND(O127-AX127,4)&lt;MIN_UNIT,"",ROUND(O127-AX127,4)),""))</f>
        <v/>
      </c>
      <c r="X127" s="21" t="str">
        <f aca="false">IF(OR(R127="",P127="",AP127=""),"",IF(S127&gt;MAX_SHAVE,"",IF(ROUND(P127-AP127,4)&lt;MIN_UNIT,"",ROUND(P127-AP127,4))))</f>
        <v/>
      </c>
      <c r="Y127" s="21" t="str">
        <f aca="false">IF(OR(AR127="",P127=""),"",IF(ROUND(ROUND(P127-AR127,4)-AS127,4)&lt;=MIN_UNIT,"",ROUND(ROUND(P127-AR127,4)-AS127,4)))</f>
        <v/>
      </c>
      <c r="Z127" s="21" t="str">
        <f aca="false">IF(OR(AW127="",P127=""),"",IF(AND(AT127=1,AU127&lt;=MAX_ENV),IF(ROUND(P127-AW127,4)&lt;MIN_UNIT,"",ROUND(P127-AW127,4)),""))</f>
        <v/>
      </c>
      <c r="AA127" s="21" t="str">
        <f aca="false">IF(OR(AY127="",P127=""),"",IF(AL127&gt;=AH127*MIN_DIM_RATIO,IF(ROUND(P127-AY127,4)&lt;MIN_UNIT,"",ROUND(P127-AY127,4)),""))</f>
        <v/>
      </c>
      <c r="AB127" s="2" t="str">
        <f aca="false">IF(COUNT(T127:W127)=0,"",CHOOSE(MATCH(MAX(T127:W127),T127:W127,0),"Weight","Price","Size tier","Box"))</f>
        <v/>
      </c>
      <c r="AC127" s="24" t="str">
        <f aca="false">IF(K127&lt;&gt;"",K127,AZ127)</f>
        <v/>
      </c>
      <c r="AD127" s="25" t="str">
        <f aca="false">IF(OR(AB127="",AC127=""),"",ROUND(AC127*IF(K127&lt;&gt;"",1,U_LOW)*((12-PEAK_MONTHS)*MAX(T127:W127)+PEAK_MONTHS*N(INDEX(X127:AA127,MATCH(MAX(T127:W127),T127:W127,0)))),0))</f>
        <v/>
      </c>
      <c r="AE127" s="25" t="str">
        <f aca="false">IF(OR(AB127="",AC127=""),"",ROUND(AC127*IF(K127&lt;&gt;"",1,U_HIGH)*((12-PEAK_MONTHS)*MAX(T127:W127)+PEAK_MONTHS*N(INDEX(X127:AA127,MATCH(MAX(T127:W127),T127:W127,0)))),0))</f>
        <v/>
      </c>
      <c r="AF127" s="18" t="str">
        <f aca="false">IF(AD127="","",RANK(AD127,$AD$7:$AD$506))</f>
        <v/>
      </c>
      <c r="AH127" s="16" t="str">
        <f aca="false">IF(E127&lt;&gt;"",E127,IF(F127&lt;&gt;"",ROUND(F127*16,3),""))</f>
        <v/>
      </c>
      <c r="AI127" s="16" t="str">
        <f aca="false">IF(COUNT(G127:I127)&lt;3,"",ROUND(LARGE(G127:I127,1),2))</f>
        <v/>
      </c>
      <c r="AJ127" s="16" t="str">
        <f aca="false">IF(COUNT(G127:I127)&lt;3,"",ROUND(LARGE(G127:I127,2),2))</f>
        <v/>
      </c>
      <c r="AK127" s="16" t="str">
        <f aca="false">IF(COUNT(G127:I127)&lt;3,"",ROUND(SMALL(G127:I127,1),2))</f>
        <v/>
      </c>
      <c r="AL127" s="16" t="str">
        <f aca="false">IF(AI127="","",IF(AI127*AJ127*AK127&lt;DIM_MIN_CUIN,"",ROUND(AI127*AJ127*AK127/DIM_DIV*16,2)))</f>
        <v/>
      </c>
      <c r="AM127" s="18" t="str">
        <f aca="false">IF(C127="","",IF(C127&lt;BAND_LO,1,IF(C127&lt;=BAND_HI,2,3)))</f>
        <v/>
      </c>
      <c r="AN127" s="19" t="str">
        <f aca="false">IF(C127="","",IFERROR(INDEX(CAT_REF,MATCH(D127,CATS,0)),REF_DEFAULT))</f>
        <v/>
      </c>
      <c r="AO127" s="21" t="str">
        <f aca="false">IF(OR(R127="",AM127="",M127=""),"",IF(M127="Small standard",IF(R127&gt;SS_MAX,"",ROUND(INDEX(SS_FEES,SUMPRODUCT(--(SS_EDGES&lt;R127))+1,0+AM127)*(1+FUEL),4)),IF(M127="Large standard",IF(R127&gt;LS_MAX,"",ROUND(IF(R127&lt;=OVER3_FROM,INDEX(LS_FEES,SUMPRODUCT(--(LS_EDGES&lt;R127))+1,0+AM127),INDEX(OVER3_BASE,1,0+AM127)+OVER3_PER4*CEILING((R127-OVER3_FROM)/4,1))*(1+FUEL),4)),"")))</f>
        <v/>
      </c>
      <c r="AP127" s="21" t="str">
        <f aca="false">IF(OR(R127="",AM127="",M127=""),"",IF(M127="Small standard",IF(R127&gt;SS_MAX,"",ROUND(INDEX(SS_FEES,SUMPRODUCT(--(SS_EDGES&lt;R127))+1,3+AM127)*(1+FUEL),4)),IF(M127="Large standard",IF(R127&gt;LS_MAX,"",ROUND(IF(R127&lt;=OVER3_FROM,INDEX(LS_FEES,SUMPRODUCT(--(LS_EDGES&lt;R127))+1,3+AM127),INDEX(OVER3_BASE,1,3+AM127)+OVER3_PER4*CEILING((R127-OVER3_FROM)/4,1))*(1+FUEL),4)),"")))</f>
        <v/>
      </c>
      <c r="AQ127" s="21" t="str">
        <f aca="false">IF(OR(AM127="",AM127=1),"",IF(OR(N127="",(AM127-1)="",M127=""),"",IF(M127="Small standard",IF(N127&gt;SS_MAX,"",ROUND(INDEX(SS_FEES,SUMPRODUCT(--(SS_EDGES&lt;N127))+1,0+(AM127-1))*(1+FUEL),4)),IF(M127="Large standard",IF(N127&gt;LS_MAX,"",ROUND(IF(N127&lt;=OVER3_FROM,INDEX(LS_FEES,SUMPRODUCT(--(LS_EDGES&lt;N127))+1,0+(AM127-1)),INDEX(OVER3_BASE,1,0+(AM127-1))+OVER3_PER4*CEILING((N127-OVER3_FROM)/4,1))*(1+FUEL),4)),""))))</f>
        <v/>
      </c>
      <c r="AR127" s="21" t="str">
        <f aca="false">IF(OR(AM127="",AM127=1),"",IF(OR(N127="",(AM127-1)="",M127=""),"",IF(M127="Small standard",IF(N127&gt;SS_MAX,"",ROUND(INDEX(SS_FEES,SUMPRODUCT(--(SS_EDGES&lt;N127))+1,3+(AM127-1))*(1+FUEL),4)),IF(M127="Large standard",IF(N127&gt;LS_MAX,"",ROUND(IF(N127&lt;=OVER3_FROM,INDEX(LS_FEES,SUMPRODUCT(--(LS_EDGES&lt;N127))+1,3+(AM127-1)),INDEX(OVER3_BASE,1,3+(AM127-1))+OVER3_PER4*CEILING((N127-OVER3_FROM)/4,1))*(1+FUEL),4)),""))))</f>
        <v/>
      </c>
      <c r="AS127" s="21" t="str">
        <f aca="false">IF(OR(AM127="",AM127=1),"",(C127-(IF(AM127=2,BAND_LO,BAND_HI)-0.01))*(1-AN127))</f>
        <v/>
      </c>
      <c r="AT127" s="18" t="str">
        <f aca="false">IF(AI127="","",(AI127&gt;SS_L)+(AJ127&gt;SS_M)+(AK127&gt;SS_S))</f>
        <v/>
      </c>
      <c r="AU127" s="23" t="str">
        <f aca="false">IF(OR(AT127="",AT127&lt;&gt;1),"",MAX(AI127/SS_L,AJ127/SS_M,AK127/SS_S))</f>
        <v/>
      </c>
      <c r="AV127" s="21" t="str">
        <f aca="false">IF(OR(M127&lt;&gt;"Large standard",N127="",N127&gt;SS_MAX),"",IF(OR(N127="",AM127="","Small standard"=""),"",IF("Small standard"="Small standard",IF(N127&gt;SS_MAX,"",ROUND(INDEX(SS_FEES,SUMPRODUCT(--(SS_EDGES&lt;N127))+1,0+AM127)*(1+FUEL),4)),IF("Small standard"="Large standard",IF(N127&gt;LS_MAX,"",ROUND(IF(N127&lt;=OVER3_FROM,INDEX(LS_FEES,SUMPRODUCT(--(LS_EDGES&lt;N127))+1,0+AM127),INDEX(OVER3_BASE,1,0+AM127)+OVER3_PER4*CEILING((N127-OVER3_FROM)/4,1))*(1+FUEL),4)),""))))</f>
        <v/>
      </c>
      <c r="AW127" s="21" t="str">
        <f aca="false">IF(OR(M127&lt;&gt;"Large standard",N127="",N127&gt;SS_MAX),"",IF(OR(N127="",AM127="","Small standard"=""),"",IF("Small standard"="Small standard",IF(N127&gt;SS_MAX,"",ROUND(INDEX(SS_FEES,SUMPRODUCT(--(SS_EDGES&lt;N127))+1,3+AM127)*(1+FUEL),4)),IF("Small standard"="Large standard",IF(N127&gt;LS_MAX,"",ROUND(IF(N127&lt;=OVER3_FROM,INDEX(LS_FEES,SUMPRODUCT(--(LS_EDGES&lt;N127))+1,3+AM127),INDEX(OVER3_BASE,1,3+AM127)+OVER3_PER4*CEILING((N127-OVER3_FROM)/4,1))*(1+FUEL),4)),""))))</f>
        <v/>
      </c>
      <c r="AX127" s="21" t="str">
        <f aca="false">IF(OR(AL127="",AH127=""),"",IF(OR(AH127="",AM127="",M127=""),"",IF(M127="Small standard",IF(AH127&gt;SS_MAX,"",ROUND(INDEX(SS_FEES,SUMPRODUCT(--(SS_EDGES&lt;AH127))+1,0+AM127)*(1+FUEL),4)),IF(M127="Large standard",IF(AH127&gt;LS_MAX,"",ROUND(IF(AH127&lt;=OVER3_FROM,INDEX(LS_FEES,SUMPRODUCT(--(LS_EDGES&lt;AH127))+1,0+AM127),INDEX(OVER3_BASE,1,0+AM127)+OVER3_PER4*CEILING((AH127-OVER3_FROM)/4,1))*(1+FUEL),4)),""))))</f>
        <v/>
      </c>
      <c r="AY127" s="21" t="str">
        <f aca="false">IF(OR(AL127="",AH127=""),"",IF(OR(AH127="",AM127="",M127=""),"",IF(M127="Small standard",IF(AH127&gt;SS_MAX,"",ROUND(INDEX(SS_FEES,SUMPRODUCT(--(SS_EDGES&lt;AH127))+1,3+AM127)*(1+FUEL),4)),IF(M127="Large standard",IF(AH127&gt;LS_MAX,"",ROUND(IF(AH127&lt;=OVER3_FROM,INDEX(LS_FEES,SUMPRODUCT(--(LS_EDGES&lt;AH127))+1,3+AM127),INDEX(OVER3_BASE,1,3+AM127)+OVER3_PER4*CEILING((AH127-OVER3_FROM)/4,1))*(1+FUEL),4)),""))))</f>
        <v/>
      </c>
      <c r="AZ127" s="24" t="str">
        <f aca="false">IF(OR(J127="",J127&lt;1),"",ROUND(IFERROR(INDEX(CAT_SCALE,MATCH(D127,CATS,0)),UC_DEFAULT)*IF(J127&gt;=UC_KNEE,10^(UC_A-UC_B*LOG10(J127)),10^(UC_A-UC_B*LOG10(UC_KNEE))*(UC_KNEE/J127)^UC_HEXP),1))</f>
        <v/>
      </c>
    </row>
    <row r="128" customFormat="false" ht="15" hidden="false" customHeight="false" outlineLevel="0" collapsed="false">
      <c r="A128" s="10"/>
      <c r="B128" s="10"/>
      <c r="C128" s="12"/>
      <c r="D128" s="10"/>
      <c r="E128" s="10"/>
      <c r="F128" s="10"/>
      <c r="G128" s="10"/>
      <c r="H128" s="10"/>
      <c r="I128" s="10"/>
      <c r="J128" s="10"/>
      <c r="K128" s="10"/>
      <c r="L128" s="12"/>
      <c r="M128" s="2" t="str">
        <f aca="false">IF(OR(N128="",AI128=""),"",IF(AND(N128&lt;=SS_MAX,AI128&lt;=SS_L,AJ128&lt;=SS_M,AK128&lt;=SS_S),"Small standard",IF(AND(N128&lt;=LS_MAX,AI128&lt;=LS_L,AJ128&lt;=LS_M,AK128&lt;=LS_S),"Large standard","Oversize")))</f>
        <v/>
      </c>
      <c r="N128" s="16" t="str">
        <f aca="false">IF(AH128="","",IF(AL128="",AH128,MAX(AH128,AL128)))</f>
        <v/>
      </c>
      <c r="O128" s="21" t="str">
        <f aca="false">IF(OR(N128="",AM128="",M128=""),"",IF(M128="Small standard",IF(N128&gt;SS_MAX,"",ROUND(INDEX(SS_FEES,SUMPRODUCT(--(SS_EDGES&lt;N128))+1,0+AM128)*(1+FUEL),4)),IF(M128="Large standard",IF(N128&gt;LS_MAX,"",ROUND(IF(N128&lt;=OVER3_FROM,INDEX(LS_FEES,SUMPRODUCT(--(LS_EDGES&lt;N128))+1,0+AM128),INDEX(OVER3_BASE,1,0+AM128)+OVER3_PER4*CEILING((N128-OVER3_FROM)/4,1))*(1+FUEL),4)),"")))</f>
        <v/>
      </c>
      <c r="P128" s="21" t="str">
        <f aca="false">IF(OR(N128="",AM128="",M128=""),"",IF(M128="Small standard",IF(N128&gt;SS_MAX,"",ROUND(INDEX(SS_FEES,SUMPRODUCT(--(SS_EDGES&lt;N128))+1,3+AM128)*(1+FUEL),4)),IF(M128="Large standard",IF(N128&gt;LS_MAX,"",ROUND(IF(N128&lt;=OVER3_FROM,INDEX(LS_FEES,SUMPRODUCT(--(LS_EDGES&lt;N128))+1,3+AM128),INDEX(OVER3_BASE,1,3+AM128)+OVER3_PER4*CEILING((N128-OVER3_FROM)/4,1))*(1+FUEL),4)),"")))</f>
        <v/>
      </c>
      <c r="Q128" s="20" t="str">
        <f aca="true">IF(OR(L128="",O128=""),"",ROUND(L128-IF(AND(TODAY()&gt;=PEAK_FROM,TODAY()&lt;=PEAK_TO),P128,O128),2))</f>
        <v/>
      </c>
      <c r="R128" s="16" t="str">
        <f aca="false">IF(N128="","",IF(M128="Small standard",IF(SUMPRODUCT(--(SS_EDGES&lt;N128))=0,"",INDEX(SS_EDGES,SUMPRODUCT(--(SS_EDGES&lt;N128)))),IF(M128="Large standard",IF(N128&gt;OVER3_FROM,OVER3_FROM+4*(CEILING((N128-OVER3_FROM)/4,1)-1),IF(SUMPRODUCT(--(LS_EDGES&lt;N128))=0,"",INDEX(LS_EDGES,SUMPRODUCT(--(LS_EDGES&lt;N128))))),"")))</f>
        <v/>
      </c>
      <c r="S128" s="22" t="str">
        <f aca="false">IF(R128="","",ROUND(N128-R128,3))</f>
        <v/>
      </c>
      <c r="T128" s="21" t="str">
        <f aca="false">IF(OR(R128="",O128="",AO128=""),"",IF(S128&gt;MAX_SHAVE,"",IF(ROUND(O128-AO128,4)&lt;MIN_UNIT,"",ROUND(O128-AO128,4))))</f>
        <v/>
      </c>
      <c r="U128" s="21" t="str">
        <f aca="false">IF(OR(AQ128="",O128=""),"",IF(ROUND(ROUND(O128-AQ128,4)-AS128,4)&lt;=MIN_UNIT,"",ROUND(ROUND(O128-AQ128,4)-AS128,4)))</f>
        <v/>
      </c>
      <c r="V128" s="21" t="str">
        <f aca="false">IF(OR(AV128="",O128=""),"",IF(AND(AT128=1,AU128&lt;=MAX_ENV),IF(ROUND(O128-AV128,4)&lt;MIN_UNIT,"",ROUND(O128-AV128,4)),""))</f>
        <v/>
      </c>
      <c r="W128" s="21" t="str">
        <f aca="false">IF(OR(AX128="",O128=""),"",IF(AL128&gt;=AH128*MIN_DIM_RATIO,IF(ROUND(O128-AX128,4)&lt;MIN_UNIT,"",ROUND(O128-AX128,4)),""))</f>
        <v/>
      </c>
      <c r="X128" s="21" t="str">
        <f aca="false">IF(OR(R128="",P128="",AP128=""),"",IF(S128&gt;MAX_SHAVE,"",IF(ROUND(P128-AP128,4)&lt;MIN_UNIT,"",ROUND(P128-AP128,4))))</f>
        <v/>
      </c>
      <c r="Y128" s="21" t="str">
        <f aca="false">IF(OR(AR128="",P128=""),"",IF(ROUND(ROUND(P128-AR128,4)-AS128,4)&lt;=MIN_UNIT,"",ROUND(ROUND(P128-AR128,4)-AS128,4)))</f>
        <v/>
      </c>
      <c r="Z128" s="21" t="str">
        <f aca="false">IF(OR(AW128="",P128=""),"",IF(AND(AT128=1,AU128&lt;=MAX_ENV),IF(ROUND(P128-AW128,4)&lt;MIN_UNIT,"",ROUND(P128-AW128,4)),""))</f>
        <v/>
      </c>
      <c r="AA128" s="21" t="str">
        <f aca="false">IF(OR(AY128="",P128=""),"",IF(AL128&gt;=AH128*MIN_DIM_RATIO,IF(ROUND(P128-AY128,4)&lt;MIN_UNIT,"",ROUND(P128-AY128,4)),""))</f>
        <v/>
      </c>
      <c r="AB128" s="2" t="str">
        <f aca="false">IF(COUNT(T128:W128)=0,"",CHOOSE(MATCH(MAX(T128:W128),T128:W128,0),"Weight","Price","Size tier","Box"))</f>
        <v/>
      </c>
      <c r="AC128" s="24" t="str">
        <f aca="false">IF(K128&lt;&gt;"",K128,AZ128)</f>
        <v/>
      </c>
      <c r="AD128" s="25" t="str">
        <f aca="false">IF(OR(AB128="",AC128=""),"",ROUND(AC128*IF(K128&lt;&gt;"",1,U_LOW)*((12-PEAK_MONTHS)*MAX(T128:W128)+PEAK_MONTHS*N(INDEX(X128:AA128,MATCH(MAX(T128:W128),T128:W128,0)))),0))</f>
        <v/>
      </c>
      <c r="AE128" s="25" t="str">
        <f aca="false">IF(OR(AB128="",AC128=""),"",ROUND(AC128*IF(K128&lt;&gt;"",1,U_HIGH)*((12-PEAK_MONTHS)*MAX(T128:W128)+PEAK_MONTHS*N(INDEX(X128:AA128,MATCH(MAX(T128:W128),T128:W128,0)))),0))</f>
        <v/>
      </c>
      <c r="AF128" s="18" t="str">
        <f aca="false">IF(AD128="","",RANK(AD128,$AD$7:$AD$506))</f>
        <v/>
      </c>
      <c r="AH128" s="16" t="str">
        <f aca="false">IF(E128&lt;&gt;"",E128,IF(F128&lt;&gt;"",ROUND(F128*16,3),""))</f>
        <v/>
      </c>
      <c r="AI128" s="16" t="str">
        <f aca="false">IF(COUNT(G128:I128)&lt;3,"",ROUND(LARGE(G128:I128,1),2))</f>
        <v/>
      </c>
      <c r="AJ128" s="16" t="str">
        <f aca="false">IF(COUNT(G128:I128)&lt;3,"",ROUND(LARGE(G128:I128,2),2))</f>
        <v/>
      </c>
      <c r="AK128" s="16" t="str">
        <f aca="false">IF(COUNT(G128:I128)&lt;3,"",ROUND(SMALL(G128:I128,1),2))</f>
        <v/>
      </c>
      <c r="AL128" s="16" t="str">
        <f aca="false">IF(AI128="","",IF(AI128*AJ128*AK128&lt;DIM_MIN_CUIN,"",ROUND(AI128*AJ128*AK128/DIM_DIV*16,2)))</f>
        <v/>
      </c>
      <c r="AM128" s="18" t="str">
        <f aca="false">IF(C128="","",IF(C128&lt;BAND_LO,1,IF(C128&lt;=BAND_HI,2,3)))</f>
        <v/>
      </c>
      <c r="AN128" s="19" t="str">
        <f aca="false">IF(C128="","",IFERROR(INDEX(CAT_REF,MATCH(D128,CATS,0)),REF_DEFAULT))</f>
        <v/>
      </c>
      <c r="AO128" s="21" t="str">
        <f aca="false">IF(OR(R128="",AM128="",M128=""),"",IF(M128="Small standard",IF(R128&gt;SS_MAX,"",ROUND(INDEX(SS_FEES,SUMPRODUCT(--(SS_EDGES&lt;R128))+1,0+AM128)*(1+FUEL),4)),IF(M128="Large standard",IF(R128&gt;LS_MAX,"",ROUND(IF(R128&lt;=OVER3_FROM,INDEX(LS_FEES,SUMPRODUCT(--(LS_EDGES&lt;R128))+1,0+AM128),INDEX(OVER3_BASE,1,0+AM128)+OVER3_PER4*CEILING((R128-OVER3_FROM)/4,1))*(1+FUEL),4)),"")))</f>
        <v/>
      </c>
      <c r="AP128" s="21" t="str">
        <f aca="false">IF(OR(R128="",AM128="",M128=""),"",IF(M128="Small standard",IF(R128&gt;SS_MAX,"",ROUND(INDEX(SS_FEES,SUMPRODUCT(--(SS_EDGES&lt;R128))+1,3+AM128)*(1+FUEL),4)),IF(M128="Large standard",IF(R128&gt;LS_MAX,"",ROUND(IF(R128&lt;=OVER3_FROM,INDEX(LS_FEES,SUMPRODUCT(--(LS_EDGES&lt;R128))+1,3+AM128),INDEX(OVER3_BASE,1,3+AM128)+OVER3_PER4*CEILING((R128-OVER3_FROM)/4,1))*(1+FUEL),4)),"")))</f>
        <v/>
      </c>
      <c r="AQ128" s="21" t="str">
        <f aca="false">IF(OR(AM128="",AM128=1),"",IF(OR(N128="",(AM128-1)="",M128=""),"",IF(M128="Small standard",IF(N128&gt;SS_MAX,"",ROUND(INDEX(SS_FEES,SUMPRODUCT(--(SS_EDGES&lt;N128))+1,0+(AM128-1))*(1+FUEL),4)),IF(M128="Large standard",IF(N128&gt;LS_MAX,"",ROUND(IF(N128&lt;=OVER3_FROM,INDEX(LS_FEES,SUMPRODUCT(--(LS_EDGES&lt;N128))+1,0+(AM128-1)),INDEX(OVER3_BASE,1,0+(AM128-1))+OVER3_PER4*CEILING((N128-OVER3_FROM)/4,1))*(1+FUEL),4)),""))))</f>
        <v/>
      </c>
      <c r="AR128" s="21" t="str">
        <f aca="false">IF(OR(AM128="",AM128=1),"",IF(OR(N128="",(AM128-1)="",M128=""),"",IF(M128="Small standard",IF(N128&gt;SS_MAX,"",ROUND(INDEX(SS_FEES,SUMPRODUCT(--(SS_EDGES&lt;N128))+1,3+(AM128-1))*(1+FUEL),4)),IF(M128="Large standard",IF(N128&gt;LS_MAX,"",ROUND(IF(N128&lt;=OVER3_FROM,INDEX(LS_FEES,SUMPRODUCT(--(LS_EDGES&lt;N128))+1,3+(AM128-1)),INDEX(OVER3_BASE,1,3+(AM128-1))+OVER3_PER4*CEILING((N128-OVER3_FROM)/4,1))*(1+FUEL),4)),""))))</f>
        <v/>
      </c>
      <c r="AS128" s="21" t="str">
        <f aca="false">IF(OR(AM128="",AM128=1),"",(C128-(IF(AM128=2,BAND_LO,BAND_HI)-0.01))*(1-AN128))</f>
        <v/>
      </c>
      <c r="AT128" s="18" t="str">
        <f aca="false">IF(AI128="","",(AI128&gt;SS_L)+(AJ128&gt;SS_M)+(AK128&gt;SS_S))</f>
        <v/>
      </c>
      <c r="AU128" s="23" t="str">
        <f aca="false">IF(OR(AT128="",AT128&lt;&gt;1),"",MAX(AI128/SS_L,AJ128/SS_M,AK128/SS_S))</f>
        <v/>
      </c>
      <c r="AV128" s="21" t="str">
        <f aca="false">IF(OR(M128&lt;&gt;"Large standard",N128="",N128&gt;SS_MAX),"",IF(OR(N128="",AM128="","Small standard"=""),"",IF("Small standard"="Small standard",IF(N128&gt;SS_MAX,"",ROUND(INDEX(SS_FEES,SUMPRODUCT(--(SS_EDGES&lt;N128))+1,0+AM128)*(1+FUEL),4)),IF("Small standard"="Large standard",IF(N128&gt;LS_MAX,"",ROUND(IF(N128&lt;=OVER3_FROM,INDEX(LS_FEES,SUMPRODUCT(--(LS_EDGES&lt;N128))+1,0+AM128),INDEX(OVER3_BASE,1,0+AM128)+OVER3_PER4*CEILING((N128-OVER3_FROM)/4,1))*(1+FUEL),4)),""))))</f>
        <v/>
      </c>
      <c r="AW128" s="21" t="str">
        <f aca="false">IF(OR(M128&lt;&gt;"Large standard",N128="",N128&gt;SS_MAX),"",IF(OR(N128="",AM128="","Small standard"=""),"",IF("Small standard"="Small standard",IF(N128&gt;SS_MAX,"",ROUND(INDEX(SS_FEES,SUMPRODUCT(--(SS_EDGES&lt;N128))+1,3+AM128)*(1+FUEL),4)),IF("Small standard"="Large standard",IF(N128&gt;LS_MAX,"",ROUND(IF(N128&lt;=OVER3_FROM,INDEX(LS_FEES,SUMPRODUCT(--(LS_EDGES&lt;N128))+1,3+AM128),INDEX(OVER3_BASE,1,3+AM128)+OVER3_PER4*CEILING((N128-OVER3_FROM)/4,1))*(1+FUEL),4)),""))))</f>
        <v/>
      </c>
      <c r="AX128" s="21" t="str">
        <f aca="false">IF(OR(AL128="",AH128=""),"",IF(OR(AH128="",AM128="",M128=""),"",IF(M128="Small standard",IF(AH128&gt;SS_MAX,"",ROUND(INDEX(SS_FEES,SUMPRODUCT(--(SS_EDGES&lt;AH128))+1,0+AM128)*(1+FUEL),4)),IF(M128="Large standard",IF(AH128&gt;LS_MAX,"",ROUND(IF(AH128&lt;=OVER3_FROM,INDEX(LS_FEES,SUMPRODUCT(--(LS_EDGES&lt;AH128))+1,0+AM128),INDEX(OVER3_BASE,1,0+AM128)+OVER3_PER4*CEILING((AH128-OVER3_FROM)/4,1))*(1+FUEL),4)),""))))</f>
        <v/>
      </c>
      <c r="AY128" s="21" t="str">
        <f aca="false">IF(OR(AL128="",AH128=""),"",IF(OR(AH128="",AM128="",M128=""),"",IF(M128="Small standard",IF(AH128&gt;SS_MAX,"",ROUND(INDEX(SS_FEES,SUMPRODUCT(--(SS_EDGES&lt;AH128))+1,3+AM128)*(1+FUEL),4)),IF(M128="Large standard",IF(AH128&gt;LS_MAX,"",ROUND(IF(AH128&lt;=OVER3_FROM,INDEX(LS_FEES,SUMPRODUCT(--(LS_EDGES&lt;AH128))+1,3+AM128),INDEX(OVER3_BASE,1,3+AM128)+OVER3_PER4*CEILING((AH128-OVER3_FROM)/4,1))*(1+FUEL),4)),""))))</f>
        <v/>
      </c>
      <c r="AZ128" s="24" t="str">
        <f aca="false">IF(OR(J128="",J128&lt;1),"",ROUND(IFERROR(INDEX(CAT_SCALE,MATCH(D128,CATS,0)),UC_DEFAULT)*IF(J128&gt;=UC_KNEE,10^(UC_A-UC_B*LOG10(J128)),10^(UC_A-UC_B*LOG10(UC_KNEE))*(UC_KNEE/J128)^UC_HEXP),1))</f>
        <v/>
      </c>
    </row>
    <row r="129" customFormat="false" ht="15" hidden="false" customHeight="false" outlineLevel="0" collapsed="false">
      <c r="A129" s="10"/>
      <c r="B129" s="10"/>
      <c r="C129" s="12"/>
      <c r="D129" s="10"/>
      <c r="E129" s="10"/>
      <c r="F129" s="10"/>
      <c r="G129" s="10"/>
      <c r="H129" s="10"/>
      <c r="I129" s="10"/>
      <c r="J129" s="10"/>
      <c r="K129" s="10"/>
      <c r="L129" s="12"/>
      <c r="M129" s="2" t="str">
        <f aca="false">IF(OR(N129="",AI129=""),"",IF(AND(N129&lt;=SS_MAX,AI129&lt;=SS_L,AJ129&lt;=SS_M,AK129&lt;=SS_S),"Small standard",IF(AND(N129&lt;=LS_MAX,AI129&lt;=LS_L,AJ129&lt;=LS_M,AK129&lt;=LS_S),"Large standard","Oversize")))</f>
        <v/>
      </c>
      <c r="N129" s="16" t="str">
        <f aca="false">IF(AH129="","",IF(AL129="",AH129,MAX(AH129,AL129)))</f>
        <v/>
      </c>
      <c r="O129" s="21" t="str">
        <f aca="false">IF(OR(N129="",AM129="",M129=""),"",IF(M129="Small standard",IF(N129&gt;SS_MAX,"",ROUND(INDEX(SS_FEES,SUMPRODUCT(--(SS_EDGES&lt;N129))+1,0+AM129)*(1+FUEL),4)),IF(M129="Large standard",IF(N129&gt;LS_MAX,"",ROUND(IF(N129&lt;=OVER3_FROM,INDEX(LS_FEES,SUMPRODUCT(--(LS_EDGES&lt;N129))+1,0+AM129),INDEX(OVER3_BASE,1,0+AM129)+OVER3_PER4*CEILING((N129-OVER3_FROM)/4,1))*(1+FUEL),4)),"")))</f>
        <v/>
      </c>
      <c r="P129" s="21" t="str">
        <f aca="false">IF(OR(N129="",AM129="",M129=""),"",IF(M129="Small standard",IF(N129&gt;SS_MAX,"",ROUND(INDEX(SS_FEES,SUMPRODUCT(--(SS_EDGES&lt;N129))+1,3+AM129)*(1+FUEL),4)),IF(M129="Large standard",IF(N129&gt;LS_MAX,"",ROUND(IF(N129&lt;=OVER3_FROM,INDEX(LS_FEES,SUMPRODUCT(--(LS_EDGES&lt;N129))+1,3+AM129),INDEX(OVER3_BASE,1,3+AM129)+OVER3_PER4*CEILING((N129-OVER3_FROM)/4,1))*(1+FUEL),4)),"")))</f>
        <v/>
      </c>
      <c r="Q129" s="20" t="str">
        <f aca="true">IF(OR(L129="",O129=""),"",ROUND(L129-IF(AND(TODAY()&gt;=PEAK_FROM,TODAY()&lt;=PEAK_TO),P129,O129),2))</f>
        <v/>
      </c>
      <c r="R129" s="16" t="str">
        <f aca="false">IF(N129="","",IF(M129="Small standard",IF(SUMPRODUCT(--(SS_EDGES&lt;N129))=0,"",INDEX(SS_EDGES,SUMPRODUCT(--(SS_EDGES&lt;N129)))),IF(M129="Large standard",IF(N129&gt;OVER3_FROM,OVER3_FROM+4*(CEILING((N129-OVER3_FROM)/4,1)-1),IF(SUMPRODUCT(--(LS_EDGES&lt;N129))=0,"",INDEX(LS_EDGES,SUMPRODUCT(--(LS_EDGES&lt;N129))))),"")))</f>
        <v/>
      </c>
      <c r="S129" s="22" t="str">
        <f aca="false">IF(R129="","",ROUND(N129-R129,3))</f>
        <v/>
      </c>
      <c r="T129" s="21" t="str">
        <f aca="false">IF(OR(R129="",O129="",AO129=""),"",IF(S129&gt;MAX_SHAVE,"",IF(ROUND(O129-AO129,4)&lt;MIN_UNIT,"",ROUND(O129-AO129,4))))</f>
        <v/>
      </c>
      <c r="U129" s="21" t="str">
        <f aca="false">IF(OR(AQ129="",O129=""),"",IF(ROUND(ROUND(O129-AQ129,4)-AS129,4)&lt;=MIN_UNIT,"",ROUND(ROUND(O129-AQ129,4)-AS129,4)))</f>
        <v/>
      </c>
      <c r="V129" s="21" t="str">
        <f aca="false">IF(OR(AV129="",O129=""),"",IF(AND(AT129=1,AU129&lt;=MAX_ENV),IF(ROUND(O129-AV129,4)&lt;MIN_UNIT,"",ROUND(O129-AV129,4)),""))</f>
        <v/>
      </c>
      <c r="W129" s="21" t="str">
        <f aca="false">IF(OR(AX129="",O129=""),"",IF(AL129&gt;=AH129*MIN_DIM_RATIO,IF(ROUND(O129-AX129,4)&lt;MIN_UNIT,"",ROUND(O129-AX129,4)),""))</f>
        <v/>
      </c>
      <c r="X129" s="21" t="str">
        <f aca="false">IF(OR(R129="",P129="",AP129=""),"",IF(S129&gt;MAX_SHAVE,"",IF(ROUND(P129-AP129,4)&lt;MIN_UNIT,"",ROUND(P129-AP129,4))))</f>
        <v/>
      </c>
      <c r="Y129" s="21" t="str">
        <f aca="false">IF(OR(AR129="",P129=""),"",IF(ROUND(ROUND(P129-AR129,4)-AS129,4)&lt;=MIN_UNIT,"",ROUND(ROUND(P129-AR129,4)-AS129,4)))</f>
        <v/>
      </c>
      <c r="Z129" s="21" t="str">
        <f aca="false">IF(OR(AW129="",P129=""),"",IF(AND(AT129=1,AU129&lt;=MAX_ENV),IF(ROUND(P129-AW129,4)&lt;MIN_UNIT,"",ROUND(P129-AW129,4)),""))</f>
        <v/>
      </c>
      <c r="AA129" s="21" t="str">
        <f aca="false">IF(OR(AY129="",P129=""),"",IF(AL129&gt;=AH129*MIN_DIM_RATIO,IF(ROUND(P129-AY129,4)&lt;MIN_UNIT,"",ROUND(P129-AY129,4)),""))</f>
        <v/>
      </c>
      <c r="AB129" s="2" t="str">
        <f aca="false">IF(COUNT(T129:W129)=0,"",CHOOSE(MATCH(MAX(T129:W129),T129:W129,0),"Weight","Price","Size tier","Box"))</f>
        <v/>
      </c>
      <c r="AC129" s="24" t="str">
        <f aca="false">IF(K129&lt;&gt;"",K129,AZ129)</f>
        <v/>
      </c>
      <c r="AD129" s="25" t="str">
        <f aca="false">IF(OR(AB129="",AC129=""),"",ROUND(AC129*IF(K129&lt;&gt;"",1,U_LOW)*((12-PEAK_MONTHS)*MAX(T129:W129)+PEAK_MONTHS*N(INDEX(X129:AA129,MATCH(MAX(T129:W129),T129:W129,0)))),0))</f>
        <v/>
      </c>
      <c r="AE129" s="25" t="str">
        <f aca="false">IF(OR(AB129="",AC129=""),"",ROUND(AC129*IF(K129&lt;&gt;"",1,U_HIGH)*((12-PEAK_MONTHS)*MAX(T129:W129)+PEAK_MONTHS*N(INDEX(X129:AA129,MATCH(MAX(T129:W129),T129:W129,0)))),0))</f>
        <v/>
      </c>
      <c r="AF129" s="18" t="str">
        <f aca="false">IF(AD129="","",RANK(AD129,$AD$7:$AD$506))</f>
        <v/>
      </c>
      <c r="AH129" s="16" t="str">
        <f aca="false">IF(E129&lt;&gt;"",E129,IF(F129&lt;&gt;"",ROUND(F129*16,3),""))</f>
        <v/>
      </c>
      <c r="AI129" s="16" t="str">
        <f aca="false">IF(COUNT(G129:I129)&lt;3,"",ROUND(LARGE(G129:I129,1),2))</f>
        <v/>
      </c>
      <c r="AJ129" s="16" t="str">
        <f aca="false">IF(COUNT(G129:I129)&lt;3,"",ROUND(LARGE(G129:I129,2),2))</f>
        <v/>
      </c>
      <c r="AK129" s="16" t="str">
        <f aca="false">IF(COUNT(G129:I129)&lt;3,"",ROUND(SMALL(G129:I129,1),2))</f>
        <v/>
      </c>
      <c r="AL129" s="16" t="str">
        <f aca="false">IF(AI129="","",IF(AI129*AJ129*AK129&lt;DIM_MIN_CUIN,"",ROUND(AI129*AJ129*AK129/DIM_DIV*16,2)))</f>
        <v/>
      </c>
      <c r="AM129" s="18" t="str">
        <f aca="false">IF(C129="","",IF(C129&lt;BAND_LO,1,IF(C129&lt;=BAND_HI,2,3)))</f>
        <v/>
      </c>
      <c r="AN129" s="19" t="str">
        <f aca="false">IF(C129="","",IFERROR(INDEX(CAT_REF,MATCH(D129,CATS,0)),REF_DEFAULT))</f>
        <v/>
      </c>
      <c r="AO129" s="21" t="str">
        <f aca="false">IF(OR(R129="",AM129="",M129=""),"",IF(M129="Small standard",IF(R129&gt;SS_MAX,"",ROUND(INDEX(SS_FEES,SUMPRODUCT(--(SS_EDGES&lt;R129))+1,0+AM129)*(1+FUEL),4)),IF(M129="Large standard",IF(R129&gt;LS_MAX,"",ROUND(IF(R129&lt;=OVER3_FROM,INDEX(LS_FEES,SUMPRODUCT(--(LS_EDGES&lt;R129))+1,0+AM129),INDEX(OVER3_BASE,1,0+AM129)+OVER3_PER4*CEILING((R129-OVER3_FROM)/4,1))*(1+FUEL),4)),"")))</f>
        <v/>
      </c>
      <c r="AP129" s="21" t="str">
        <f aca="false">IF(OR(R129="",AM129="",M129=""),"",IF(M129="Small standard",IF(R129&gt;SS_MAX,"",ROUND(INDEX(SS_FEES,SUMPRODUCT(--(SS_EDGES&lt;R129))+1,3+AM129)*(1+FUEL),4)),IF(M129="Large standard",IF(R129&gt;LS_MAX,"",ROUND(IF(R129&lt;=OVER3_FROM,INDEX(LS_FEES,SUMPRODUCT(--(LS_EDGES&lt;R129))+1,3+AM129),INDEX(OVER3_BASE,1,3+AM129)+OVER3_PER4*CEILING((R129-OVER3_FROM)/4,1))*(1+FUEL),4)),"")))</f>
        <v/>
      </c>
      <c r="AQ129" s="21" t="str">
        <f aca="false">IF(OR(AM129="",AM129=1),"",IF(OR(N129="",(AM129-1)="",M129=""),"",IF(M129="Small standard",IF(N129&gt;SS_MAX,"",ROUND(INDEX(SS_FEES,SUMPRODUCT(--(SS_EDGES&lt;N129))+1,0+(AM129-1))*(1+FUEL),4)),IF(M129="Large standard",IF(N129&gt;LS_MAX,"",ROUND(IF(N129&lt;=OVER3_FROM,INDEX(LS_FEES,SUMPRODUCT(--(LS_EDGES&lt;N129))+1,0+(AM129-1)),INDEX(OVER3_BASE,1,0+(AM129-1))+OVER3_PER4*CEILING((N129-OVER3_FROM)/4,1))*(1+FUEL),4)),""))))</f>
        <v/>
      </c>
      <c r="AR129" s="21" t="str">
        <f aca="false">IF(OR(AM129="",AM129=1),"",IF(OR(N129="",(AM129-1)="",M129=""),"",IF(M129="Small standard",IF(N129&gt;SS_MAX,"",ROUND(INDEX(SS_FEES,SUMPRODUCT(--(SS_EDGES&lt;N129))+1,3+(AM129-1))*(1+FUEL),4)),IF(M129="Large standard",IF(N129&gt;LS_MAX,"",ROUND(IF(N129&lt;=OVER3_FROM,INDEX(LS_FEES,SUMPRODUCT(--(LS_EDGES&lt;N129))+1,3+(AM129-1)),INDEX(OVER3_BASE,1,3+(AM129-1))+OVER3_PER4*CEILING((N129-OVER3_FROM)/4,1))*(1+FUEL),4)),""))))</f>
        <v/>
      </c>
      <c r="AS129" s="21" t="str">
        <f aca="false">IF(OR(AM129="",AM129=1),"",(C129-(IF(AM129=2,BAND_LO,BAND_HI)-0.01))*(1-AN129))</f>
        <v/>
      </c>
      <c r="AT129" s="18" t="str">
        <f aca="false">IF(AI129="","",(AI129&gt;SS_L)+(AJ129&gt;SS_M)+(AK129&gt;SS_S))</f>
        <v/>
      </c>
      <c r="AU129" s="23" t="str">
        <f aca="false">IF(OR(AT129="",AT129&lt;&gt;1),"",MAX(AI129/SS_L,AJ129/SS_M,AK129/SS_S))</f>
        <v/>
      </c>
      <c r="AV129" s="21" t="str">
        <f aca="false">IF(OR(M129&lt;&gt;"Large standard",N129="",N129&gt;SS_MAX),"",IF(OR(N129="",AM129="","Small standard"=""),"",IF("Small standard"="Small standard",IF(N129&gt;SS_MAX,"",ROUND(INDEX(SS_FEES,SUMPRODUCT(--(SS_EDGES&lt;N129))+1,0+AM129)*(1+FUEL),4)),IF("Small standard"="Large standard",IF(N129&gt;LS_MAX,"",ROUND(IF(N129&lt;=OVER3_FROM,INDEX(LS_FEES,SUMPRODUCT(--(LS_EDGES&lt;N129))+1,0+AM129),INDEX(OVER3_BASE,1,0+AM129)+OVER3_PER4*CEILING((N129-OVER3_FROM)/4,1))*(1+FUEL),4)),""))))</f>
        <v/>
      </c>
      <c r="AW129" s="21" t="str">
        <f aca="false">IF(OR(M129&lt;&gt;"Large standard",N129="",N129&gt;SS_MAX),"",IF(OR(N129="",AM129="","Small standard"=""),"",IF("Small standard"="Small standard",IF(N129&gt;SS_MAX,"",ROUND(INDEX(SS_FEES,SUMPRODUCT(--(SS_EDGES&lt;N129))+1,3+AM129)*(1+FUEL),4)),IF("Small standard"="Large standard",IF(N129&gt;LS_MAX,"",ROUND(IF(N129&lt;=OVER3_FROM,INDEX(LS_FEES,SUMPRODUCT(--(LS_EDGES&lt;N129))+1,3+AM129),INDEX(OVER3_BASE,1,3+AM129)+OVER3_PER4*CEILING((N129-OVER3_FROM)/4,1))*(1+FUEL),4)),""))))</f>
        <v/>
      </c>
      <c r="AX129" s="21" t="str">
        <f aca="false">IF(OR(AL129="",AH129=""),"",IF(OR(AH129="",AM129="",M129=""),"",IF(M129="Small standard",IF(AH129&gt;SS_MAX,"",ROUND(INDEX(SS_FEES,SUMPRODUCT(--(SS_EDGES&lt;AH129))+1,0+AM129)*(1+FUEL),4)),IF(M129="Large standard",IF(AH129&gt;LS_MAX,"",ROUND(IF(AH129&lt;=OVER3_FROM,INDEX(LS_FEES,SUMPRODUCT(--(LS_EDGES&lt;AH129))+1,0+AM129),INDEX(OVER3_BASE,1,0+AM129)+OVER3_PER4*CEILING((AH129-OVER3_FROM)/4,1))*(1+FUEL),4)),""))))</f>
        <v/>
      </c>
      <c r="AY129" s="21" t="str">
        <f aca="false">IF(OR(AL129="",AH129=""),"",IF(OR(AH129="",AM129="",M129=""),"",IF(M129="Small standard",IF(AH129&gt;SS_MAX,"",ROUND(INDEX(SS_FEES,SUMPRODUCT(--(SS_EDGES&lt;AH129))+1,3+AM129)*(1+FUEL),4)),IF(M129="Large standard",IF(AH129&gt;LS_MAX,"",ROUND(IF(AH129&lt;=OVER3_FROM,INDEX(LS_FEES,SUMPRODUCT(--(LS_EDGES&lt;AH129))+1,3+AM129),INDEX(OVER3_BASE,1,3+AM129)+OVER3_PER4*CEILING((AH129-OVER3_FROM)/4,1))*(1+FUEL),4)),""))))</f>
        <v/>
      </c>
      <c r="AZ129" s="24" t="str">
        <f aca="false">IF(OR(J129="",J129&lt;1),"",ROUND(IFERROR(INDEX(CAT_SCALE,MATCH(D129,CATS,0)),UC_DEFAULT)*IF(J129&gt;=UC_KNEE,10^(UC_A-UC_B*LOG10(J129)),10^(UC_A-UC_B*LOG10(UC_KNEE))*(UC_KNEE/J129)^UC_HEXP),1))</f>
        <v/>
      </c>
    </row>
    <row r="130" customFormat="false" ht="15" hidden="false" customHeight="false" outlineLevel="0" collapsed="false">
      <c r="A130" s="10"/>
      <c r="B130" s="10"/>
      <c r="C130" s="12"/>
      <c r="D130" s="10"/>
      <c r="E130" s="10"/>
      <c r="F130" s="10"/>
      <c r="G130" s="10"/>
      <c r="H130" s="10"/>
      <c r="I130" s="10"/>
      <c r="J130" s="10"/>
      <c r="K130" s="10"/>
      <c r="L130" s="12"/>
      <c r="M130" s="2" t="str">
        <f aca="false">IF(OR(N130="",AI130=""),"",IF(AND(N130&lt;=SS_MAX,AI130&lt;=SS_L,AJ130&lt;=SS_M,AK130&lt;=SS_S),"Small standard",IF(AND(N130&lt;=LS_MAX,AI130&lt;=LS_L,AJ130&lt;=LS_M,AK130&lt;=LS_S),"Large standard","Oversize")))</f>
        <v/>
      </c>
      <c r="N130" s="16" t="str">
        <f aca="false">IF(AH130="","",IF(AL130="",AH130,MAX(AH130,AL130)))</f>
        <v/>
      </c>
      <c r="O130" s="21" t="str">
        <f aca="false">IF(OR(N130="",AM130="",M130=""),"",IF(M130="Small standard",IF(N130&gt;SS_MAX,"",ROUND(INDEX(SS_FEES,SUMPRODUCT(--(SS_EDGES&lt;N130))+1,0+AM130)*(1+FUEL),4)),IF(M130="Large standard",IF(N130&gt;LS_MAX,"",ROUND(IF(N130&lt;=OVER3_FROM,INDEX(LS_FEES,SUMPRODUCT(--(LS_EDGES&lt;N130))+1,0+AM130),INDEX(OVER3_BASE,1,0+AM130)+OVER3_PER4*CEILING((N130-OVER3_FROM)/4,1))*(1+FUEL),4)),"")))</f>
        <v/>
      </c>
      <c r="P130" s="21" t="str">
        <f aca="false">IF(OR(N130="",AM130="",M130=""),"",IF(M130="Small standard",IF(N130&gt;SS_MAX,"",ROUND(INDEX(SS_FEES,SUMPRODUCT(--(SS_EDGES&lt;N130))+1,3+AM130)*(1+FUEL),4)),IF(M130="Large standard",IF(N130&gt;LS_MAX,"",ROUND(IF(N130&lt;=OVER3_FROM,INDEX(LS_FEES,SUMPRODUCT(--(LS_EDGES&lt;N130))+1,3+AM130),INDEX(OVER3_BASE,1,3+AM130)+OVER3_PER4*CEILING((N130-OVER3_FROM)/4,1))*(1+FUEL),4)),"")))</f>
        <v/>
      </c>
      <c r="Q130" s="20" t="str">
        <f aca="true">IF(OR(L130="",O130=""),"",ROUND(L130-IF(AND(TODAY()&gt;=PEAK_FROM,TODAY()&lt;=PEAK_TO),P130,O130),2))</f>
        <v/>
      </c>
      <c r="R130" s="16" t="str">
        <f aca="false">IF(N130="","",IF(M130="Small standard",IF(SUMPRODUCT(--(SS_EDGES&lt;N130))=0,"",INDEX(SS_EDGES,SUMPRODUCT(--(SS_EDGES&lt;N130)))),IF(M130="Large standard",IF(N130&gt;OVER3_FROM,OVER3_FROM+4*(CEILING((N130-OVER3_FROM)/4,1)-1),IF(SUMPRODUCT(--(LS_EDGES&lt;N130))=0,"",INDEX(LS_EDGES,SUMPRODUCT(--(LS_EDGES&lt;N130))))),"")))</f>
        <v/>
      </c>
      <c r="S130" s="22" t="str">
        <f aca="false">IF(R130="","",ROUND(N130-R130,3))</f>
        <v/>
      </c>
      <c r="T130" s="21" t="str">
        <f aca="false">IF(OR(R130="",O130="",AO130=""),"",IF(S130&gt;MAX_SHAVE,"",IF(ROUND(O130-AO130,4)&lt;MIN_UNIT,"",ROUND(O130-AO130,4))))</f>
        <v/>
      </c>
      <c r="U130" s="21" t="str">
        <f aca="false">IF(OR(AQ130="",O130=""),"",IF(ROUND(ROUND(O130-AQ130,4)-AS130,4)&lt;=MIN_UNIT,"",ROUND(ROUND(O130-AQ130,4)-AS130,4)))</f>
        <v/>
      </c>
      <c r="V130" s="21" t="str">
        <f aca="false">IF(OR(AV130="",O130=""),"",IF(AND(AT130=1,AU130&lt;=MAX_ENV),IF(ROUND(O130-AV130,4)&lt;MIN_UNIT,"",ROUND(O130-AV130,4)),""))</f>
        <v/>
      </c>
      <c r="W130" s="21" t="str">
        <f aca="false">IF(OR(AX130="",O130=""),"",IF(AL130&gt;=AH130*MIN_DIM_RATIO,IF(ROUND(O130-AX130,4)&lt;MIN_UNIT,"",ROUND(O130-AX130,4)),""))</f>
        <v/>
      </c>
      <c r="X130" s="21" t="str">
        <f aca="false">IF(OR(R130="",P130="",AP130=""),"",IF(S130&gt;MAX_SHAVE,"",IF(ROUND(P130-AP130,4)&lt;MIN_UNIT,"",ROUND(P130-AP130,4))))</f>
        <v/>
      </c>
      <c r="Y130" s="21" t="str">
        <f aca="false">IF(OR(AR130="",P130=""),"",IF(ROUND(ROUND(P130-AR130,4)-AS130,4)&lt;=MIN_UNIT,"",ROUND(ROUND(P130-AR130,4)-AS130,4)))</f>
        <v/>
      </c>
      <c r="Z130" s="21" t="str">
        <f aca="false">IF(OR(AW130="",P130=""),"",IF(AND(AT130=1,AU130&lt;=MAX_ENV),IF(ROUND(P130-AW130,4)&lt;MIN_UNIT,"",ROUND(P130-AW130,4)),""))</f>
        <v/>
      </c>
      <c r="AA130" s="21" t="str">
        <f aca="false">IF(OR(AY130="",P130=""),"",IF(AL130&gt;=AH130*MIN_DIM_RATIO,IF(ROUND(P130-AY130,4)&lt;MIN_UNIT,"",ROUND(P130-AY130,4)),""))</f>
        <v/>
      </c>
      <c r="AB130" s="2" t="str">
        <f aca="false">IF(COUNT(T130:W130)=0,"",CHOOSE(MATCH(MAX(T130:W130),T130:W130,0),"Weight","Price","Size tier","Box"))</f>
        <v/>
      </c>
      <c r="AC130" s="24" t="str">
        <f aca="false">IF(K130&lt;&gt;"",K130,AZ130)</f>
        <v/>
      </c>
      <c r="AD130" s="25" t="str">
        <f aca="false">IF(OR(AB130="",AC130=""),"",ROUND(AC130*IF(K130&lt;&gt;"",1,U_LOW)*((12-PEAK_MONTHS)*MAX(T130:W130)+PEAK_MONTHS*N(INDEX(X130:AA130,MATCH(MAX(T130:W130),T130:W130,0)))),0))</f>
        <v/>
      </c>
      <c r="AE130" s="25" t="str">
        <f aca="false">IF(OR(AB130="",AC130=""),"",ROUND(AC130*IF(K130&lt;&gt;"",1,U_HIGH)*((12-PEAK_MONTHS)*MAX(T130:W130)+PEAK_MONTHS*N(INDEX(X130:AA130,MATCH(MAX(T130:W130),T130:W130,0)))),0))</f>
        <v/>
      </c>
      <c r="AF130" s="18" t="str">
        <f aca="false">IF(AD130="","",RANK(AD130,$AD$7:$AD$506))</f>
        <v/>
      </c>
      <c r="AH130" s="16" t="str">
        <f aca="false">IF(E130&lt;&gt;"",E130,IF(F130&lt;&gt;"",ROUND(F130*16,3),""))</f>
        <v/>
      </c>
      <c r="AI130" s="16" t="str">
        <f aca="false">IF(COUNT(G130:I130)&lt;3,"",ROUND(LARGE(G130:I130,1),2))</f>
        <v/>
      </c>
      <c r="AJ130" s="16" t="str">
        <f aca="false">IF(COUNT(G130:I130)&lt;3,"",ROUND(LARGE(G130:I130,2),2))</f>
        <v/>
      </c>
      <c r="AK130" s="16" t="str">
        <f aca="false">IF(COUNT(G130:I130)&lt;3,"",ROUND(SMALL(G130:I130,1),2))</f>
        <v/>
      </c>
      <c r="AL130" s="16" t="str">
        <f aca="false">IF(AI130="","",IF(AI130*AJ130*AK130&lt;DIM_MIN_CUIN,"",ROUND(AI130*AJ130*AK130/DIM_DIV*16,2)))</f>
        <v/>
      </c>
      <c r="AM130" s="18" t="str">
        <f aca="false">IF(C130="","",IF(C130&lt;BAND_LO,1,IF(C130&lt;=BAND_HI,2,3)))</f>
        <v/>
      </c>
      <c r="AN130" s="19" t="str">
        <f aca="false">IF(C130="","",IFERROR(INDEX(CAT_REF,MATCH(D130,CATS,0)),REF_DEFAULT))</f>
        <v/>
      </c>
      <c r="AO130" s="21" t="str">
        <f aca="false">IF(OR(R130="",AM130="",M130=""),"",IF(M130="Small standard",IF(R130&gt;SS_MAX,"",ROUND(INDEX(SS_FEES,SUMPRODUCT(--(SS_EDGES&lt;R130))+1,0+AM130)*(1+FUEL),4)),IF(M130="Large standard",IF(R130&gt;LS_MAX,"",ROUND(IF(R130&lt;=OVER3_FROM,INDEX(LS_FEES,SUMPRODUCT(--(LS_EDGES&lt;R130))+1,0+AM130),INDEX(OVER3_BASE,1,0+AM130)+OVER3_PER4*CEILING((R130-OVER3_FROM)/4,1))*(1+FUEL),4)),"")))</f>
        <v/>
      </c>
      <c r="AP130" s="21" t="str">
        <f aca="false">IF(OR(R130="",AM130="",M130=""),"",IF(M130="Small standard",IF(R130&gt;SS_MAX,"",ROUND(INDEX(SS_FEES,SUMPRODUCT(--(SS_EDGES&lt;R130))+1,3+AM130)*(1+FUEL),4)),IF(M130="Large standard",IF(R130&gt;LS_MAX,"",ROUND(IF(R130&lt;=OVER3_FROM,INDEX(LS_FEES,SUMPRODUCT(--(LS_EDGES&lt;R130))+1,3+AM130),INDEX(OVER3_BASE,1,3+AM130)+OVER3_PER4*CEILING((R130-OVER3_FROM)/4,1))*(1+FUEL),4)),"")))</f>
        <v/>
      </c>
      <c r="AQ130" s="21" t="str">
        <f aca="false">IF(OR(AM130="",AM130=1),"",IF(OR(N130="",(AM130-1)="",M130=""),"",IF(M130="Small standard",IF(N130&gt;SS_MAX,"",ROUND(INDEX(SS_FEES,SUMPRODUCT(--(SS_EDGES&lt;N130))+1,0+(AM130-1))*(1+FUEL),4)),IF(M130="Large standard",IF(N130&gt;LS_MAX,"",ROUND(IF(N130&lt;=OVER3_FROM,INDEX(LS_FEES,SUMPRODUCT(--(LS_EDGES&lt;N130))+1,0+(AM130-1)),INDEX(OVER3_BASE,1,0+(AM130-1))+OVER3_PER4*CEILING((N130-OVER3_FROM)/4,1))*(1+FUEL),4)),""))))</f>
        <v/>
      </c>
      <c r="AR130" s="21" t="str">
        <f aca="false">IF(OR(AM130="",AM130=1),"",IF(OR(N130="",(AM130-1)="",M130=""),"",IF(M130="Small standard",IF(N130&gt;SS_MAX,"",ROUND(INDEX(SS_FEES,SUMPRODUCT(--(SS_EDGES&lt;N130))+1,3+(AM130-1))*(1+FUEL),4)),IF(M130="Large standard",IF(N130&gt;LS_MAX,"",ROUND(IF(N130&lt;=OVER3_FROM,INDEX(LS_FEES,SUMPRODUCT(--(LS_EDGES&lt;N130))+1,3+(AM130-1)),INDEX(OVER3_BASE,1,3+(AM130-1))+OVER3_PER4*CEILING((N130-OVER3_FROM)/4,1))*(1+FUEL),4)),""))))</f>
        <v/>
      </c>
      <c r="AS130" s="21" t="str">
        <f aca="false">IF(OR(AM130="",AM130=1),"",(C130-(IF(AM130=2,BAND_LO,BAND_HI)-0.01))*(1-AN130))</f>
        <v/>
      </c>
      <c r="AT130" s="18" t="str">
        <f aca="false">IF(AI130="","",(AI130&gt;SS_L)+(AJ130&gt;SS_M)+(AK130&gt;SS_S))</f>
        <v/>
      </c>
      <c r="AU130" s="23" t="str">
        <f aca="false">IF(OR(AT130="",AT130&lt;&gt;1),"",MAX(AI130/SS_L,AJ130/SS_M,AK130/SS_S))</f>
        <v/>
      </c>
      <c r="AV130" s="21" t="str">
        <f aca="false">IF(OR(M130&lt;&gt;"Large standard",N130="",N130&gt;SS_MAX),"",IF(OR(N130="",AM130="","Small standard"=""),"",IF("Small standard"="Small standard",IF(N130&gt;SS_MAX,"",ROUND(INDEX(SS_FEES,SUMPRODUCT(--(SS_EDGES&lt;N130))+1,0+AM130)*(1+FUEL),4)),IF("Small standard"="Large standard",IF(N130&gt;LS_MAX,"",ROUND(IF(N130&lt;=OVER3_FROM,INDEX(LS_FEES,SUMPRODUCT(--(LS_EDGES&lt;N130))+1,0+AM130),INDEX(OVER3_BASE,1,0+AM130)+OVER3_PER4*CEILING((N130-OVER3_FROM)/4,1))*(1+FUEL),4)),""))))</f>
        <v/>
      </c>
      <c r="AW130" s="21" t="str">
        <f aca="false">IF(OR(M130&lt;&gt;"Large standard",N130="",N130&gt;SS_MAX),"",IF(OR(N130="",AM130="","Small standard"=""),"",IF("Small standard"="Small standard",IF(N130&gt;SS_MAX,"",ROUND(INDEX(SS_FEES,SUMPRODUCT(--(SS_EDGES&lt;N130))+1,3+AM130)*(1+FUEL),4)),IF("Small standard"="Large standard",IF(N130&gt;LS_MAX,"",ROUND(IF(N130&lt;=OVER3_FROM,INDEX(LS_FEES,SUMPRODUCT(--(LS_EDGES&lt;N130))+1,3+AM130),INDEX(OVER3_BASE,1,3+AM130)+OVER3_PER4*CEILING((N130-OVER3_FROM)/4,1))*(1+FUEL),4)),""))))</f>
        <v/>
      </c>
      <c r="AX130" s="21" t="str">
        <f aca="false">IF(OR(AL130="",AH130=""),"",IF(OR(AH130="",AM130="",M130=""),"",IF(M130="Small standard",IF(AH130&gt;SS_MAX,"",ROUND(INDEX(SS_FEES,SUMPRODUCT(--(SS_EDGES&lt;AH130))+1,0+AM130)*(1+FUEL),4)),IF(M130="Large standard",IF(AH130&gt;LS_MAX,"",ROUND(IF(AH130&lt;=OVER3_FROM,INDEX(LS_FEES,SUMPRODUCT(--(LS_EDGES&lt;AH130))+1,0+AM130),INDEX(OVER3_BASE,1,0+AM130)+OVER3_PER4*CEILING((AH130-OVER3_FROM)/4,1))*(1+FUEL),4)),""))))</f>
        <v/>
      </c>
      <c r="AY130" s="21" t="str">
        <f aca="false">IF(OR(AL130="",AH130=""),"",IF(OR(AH130="",AM130="",M130=""),"",IF(M130="Small standard",IF(AH130&gt;SS_MAX,"",ROUND(INDEX(SS_FEES,SUMPRODUCT(--(SS_EDGES&lt;AH130))+1,3+AM130)*(1+FUEL),4)),IF(M130="Large standard",IF(AH130&gt;LS_MAX,"",ROUND(IF(AH130&lt;=OVER3_FROM,INDEX(LS_FEES,SUMPRODUCT(--(LS_EDGES&lt;AH130))+1,3+AM130),INDEX(OVER3_BASE,1,3+AM130)+OVER3_PER4*CEILING((AH130-OVER3_FROM)/4,1))*(1+FUEL),4)),""))))</f>
        <v/>
      </c>
      <c r="AZ130" s="24" t="str">
        <f aca="false">IF(OR(J130="",J130&lt;1),"",ROUND(IFERROR(INDEX(CAT_SCALE,MATCH(D130,CATS,0)),UC_DEFAULT)*IF(J130&gt;=UC_KNEE,10^(UC_A-UC_B*LOG10(J130)),10^(UC_A-UC_B*LOG10(UC_KNEE))*(UC_KNEE/J130)^UC_HEXP),1))</f>
        <v/>
      </c>
    </row>
    <row r="131" customFormat="false" ht="15" hidden="false" customHeight="false" outlineLevel="0" collapsed="false">
      <c r="A131" s="10"/>
      <c r="B131" s="10"/>
      <c r="C131" s="12"/>
      <c r="D131" s="10"/>
      <c r="E131" s="10"/>
      <c r="F131" s="10"/>
      <c r="G131" s="10"/>
      <c r="H131" s="10"/>
      <c r="I131" s="10"/>
      <c r="J131" s="10"/>
      <c r="K131" s="10"/>
      <c r="L131" s="12"/>
      <c r="M131" s="2" t="str">
        <f aca="false">IF(OR(N131="",AI131=""),"",IF(AND(N131&lt;=SS_MAX,AI131&lt;=SS_L,AJ131&lt;=SS_M,AK131&lt;=SS_S),"Small standard",IF(AND(N131&lt;=LS_MAX,AI131&lt;=LS_L,AJ131&lt;=LS_M,AK131&lt;=LS_S),"Large standard","Oversize")))</f>
        <v/>
      </c>
      <c r="N131" s="16" t="str">
        <f aca="false">IF(AH131="","",IF(AL131="",AH131,MAX(AH131,AL131)))</f>
        <v/>
      </c>
      <c r="O131" s="21" t="str">
        <f aca="false">IF(OR(N131="",AM131="",M131=""),"",IF(M131="Small standard",IF(N131&gt;SS_MAX,"",ROUND(INDEX(SS_FEES,SUMPRODUCT(--(SS_EDGES&lt;N131))+1,0+AM131)*(1+FUEL),4)),IF(M131="Large standard",IF(N131&gt;LS_MAX,"",ROUND(IF(N131&lt;=OVER3_FROM,INDEX(LS_FEES,SUMPRODUCT(--(LS_EDGES&lt;N131))+1,0+AM131),INDEX(OVER3_BASE,1,0+AM131)+OVER3_PER4*CEILING((N131-OVER3_FROM)/4,1))*(1+FUEL),4)),"")))</f>
        <v/>
      </c>
      <c r="P131" s="21" t="str">
        <f aca="false">IF(OR(N131="",AM131="",M131=""),"",IF(M131="Small standard",IF(N131&gt;SS_MAX,"",ROUND(INDEX(SS_FEES,SUMPRODUCT(--(SS_EDGES&lt;N131))+1,3+AM131)*(1+FUEL),4)),IF(M131="Large standard",IF(N131&gt;LS_MAX,"",ROUND(IF(N131&lt;=OVER3_FROM,INDEX(LS_FEES,SUMPRODUCT(--(LS_EDGES&lt;N131))+1,3+AM131),INDEX(OVER3_BASE,1,3+AM131)+OVER3_PER4*CEILING((N131-OVER3_FROM)/4,1))*(1+FUEL),4)),"")))</f>
        <v/>
      </c>
      <c r="Q131" s="20" t="str">
        <f aca="true">IF(OR(L131="",O131=""),"",ROUND(L131-IF(AND(TODAY()&gt;=PEAK_FROM,TODAY()&lt;=PEAK_TO),P131,O131),2))</f>
        <v/>
      </c>
      <c r="R131" s="16" t="str">
        <f aca="false">IF(N131="","",IF(M131="Small standard",IF(SUMPRODUCT(--(SS_EDGES&lt;N131))=0,"",INDEX(SS_EDGES,SUMPRODUCT(--(SS_EDGES&lt;N131)))),IF(M131="Large standard",IF(N131&gt;OVER3_FROM,OVER3_FROM+4*(CEILING((N131-OVER3_FROM)/4,1)-1),IF(SUMPRODUCT(--(LS_EDGES&lt;N131))=0,"",INDEX(LS_EDGES,SUMPRODUCT(--(LS_EDGES&lt;N131))))),"")))</f>
        <v/>
      </c>
      <c r="S131" s="22" t="str">
        <f aca="false">IF(R131="","",ROUND(N131-R131,3))</f>
        <v/>
      </c>
      <c r="T131" s="21" t="str">
        <f aca="false">IF(OR(R131="",O131="",AO131=""),"",IF(S131&gt;MAX_SHAVE,"",IF(ROUND(O131-AO131,4)&lt;MIN_UNIT,"",ROUND(O131-AO131,4))))</f>
        <v/>
      </c>
      <c r="U131" s="21" t="str">
        <f aca="false">IF(OR(AQ131="",O131=""),"",IF(ROUND(ROUND(O131-AQ131,4)-AS131,4)&lt;=MIN_UNIT,"",ROUND(ROUND(O131-AQ131,4)-AS131,4)))</f>
        <v/>
      </c>
      <c r="V131" s="21" t="str">
        <f aca="false">IF(OR(AV131="",O131=""),"",IF(AND(AT131=1,AU131&lt;=MAX_ENV),IF(ROUND(O131-AV131,4)&lt;MIN_UNIT,"",ROUND(O131-AV131,4)),""))</f>
        <v/>
      </c>
      <c r="W131" s="21" t="str">
        <f aca="false">IF(OR(AX131="",O131=""),"",IF(AL131&gt;=AH131*MIN_DIM_RATIO,IF(ROUND(O131-AX131,4)&lt;MIN_UNIT,"",ROUND(O131-AX131,4)),""))</f>
        <v/>
      </c>
      <c r="X131" s="21" t="str">
        <f aca="false">IF(OR(R131="",P131="",AP131=""),"",IF(S131&gt;MAX_SHAVE,"",IF(ROUND(P131-AP131,4)&lt;MIN_UNIT,"",ROUND(P131-AP131,4))))</f>
        <v/>
      </c>
      <c r="Y131" s="21" t="str">
        <f aca="false">IF(OR(AR131="",P131=""),"",IF(ROUND(ROUND(P131-AR131,4)-AS131,4)&lt;=MIN_UNIT,"",ROUND(ROUND(P131-AR131,4)-AS131,4)))</f>
        <v/>
      </c>
      <c r="Z131" s="21" t="str">
        <f aca="false">IF(OR(AW131="",P131=""),"",IF(AND(AT131=1,AU131&lt;=MAX_ENV),IF(ROUND(P131-AW131,4)&lt;MIN_UNIT,"",ROUND(P131-AW131,4)),""))</f>
        <v/>
      </c>
      <c r="AA131" s="21" t="str">
        <f aca="false">IF(OR(AY131="",P131=""),"",IF(AL131&gt;=AH131*MIN_DIM_RATIO,IF(ROUND(P131-AY131,4)&lt;MIN_UNIT,"",ROUND(P131-AY131,4)),""))</f>
        <v/>
      </c>
      <c r="AB131" s="2" t="str">
        <f aca="false">IF(COUNT(T131:W131)=0,"",CHOOSE(MATCH(MAX(T131:W131),T131:W131,0),"Weight","Price","Size tier","Box"))</f>
        <v/>
      </c>
      <c r="AC131" s="24" t="str">
        <f aca="false">IF(K131&lt;&gt;"",K131,AZ131)</f>
        <v/>
      </c>
      <c r="AD131" s="25" t="str">
        <f aca="false">IF(OR(AB131="",AC131=""),"",ROUND(AC131*IF(K131&lt;&gt;"",1,U_LOW)*((12-PEAK_MONTHS)*MAX(T131:W131)+PEAK_MONTHS*N(INDEX(X131:AA131,MATCH(MAX(T131:W131),T131:W131,0)))),0))</f>
        <v/>
      </c>
      <c r="AE131" s="25" t="str">
        <f aca="false">IF(OR(AB131="",AC131=""),"",ROUND(AC131*IF(K131&lt;&gt;"",1,U_HIGH)*((12-PEAK_MONTHS)*MAX(T131:W131)+PEAK_MONTHS*N(INDEX(X131:AA131,MATCH(MAX(T131:W131),T131:W131,0)))),0))</f>
        <v/>
      </c>
      <c r="AF131" s="18" t="str">
        <f aca="false">IF(AD131="","",RANK(AD131,$AD$7:$AD$506))</f>
        <v/>
      </c>
      <c r="AH131" s="16" t="str">
        <f aca="false">IF(E131&lt;&gt;"",E131,IF(F131&lt;&gt;"",ROUND(F131*16,3),""))</f>
        <v/>
      </c>
      <c r="AI131" s="16" t="str">
        <f aca="false">IF(COUNT(G131:I131)&lt;3,"",ROUND(LARGE(G131:I131,1),2))</f>
        <v/>
      </c>
      <c r="AJ131" s="16" t="str">
        <f aca="false">IF(COUNT(G131:I131)&lt;3,"",ROUND(LARGE(G131:I131,2),2))</f>
        <v/>
      </c>
      <c r="AK131" s="16" t="str">
        <f aca="false">IF(COUNT(G131:I131)&lt;3,"",ROUND(SMALL(G131:I131,1),2))</f>
        <v/>
      </c>
      <c r="AL131" s="16" t="str">
        <f aca="false">IF(AI131="","",IF(AI131*AJ131*AK131&lt;DIM_MIN_CUIN,"",ROUND(AI131*AJ131*AK131/DIM_DIV*16,2)))</f>
        <v/>
      </c>
      <c r="AM131" s="18" t="str">
        <f aca="false">IF(C131="","",IF(C131&lt;BAND_LO,1,IF(C131&lt;=BAND_HI,2,3)))</f>
        <v/>
      </c>
      <c r="AN131" s="19" t="str">
        <f aca="false">IF(C131="","",IFERROR(INDEX(CAT_REF,MATCH(D131,CATS,0)),REF_DEFAULT))</f>
        <v/>
      </c>
      <c r="AO131" s="21" t="str">
        <f aca="false">IF(OR(R131="",AM131="",M131=""),"",IF(M131="Small standard",IF(R131&gt;SS_MAX,"",ROUND(INDEX(SS_FEES,SUMPRODUCT(--(SS_EDGES&lt;R131))+1,0+AM131)*(1+FUEL),4)),IF(M131="Large standard",IF(R131&gt;LS_MAX,"",ROUND(IF(R131&lt;=OVER3_FROM,INDEX(LS_FEES,SUMPRODUCT(--(LS_EDGES&lt;R131))+1,0+AM131),INDEX(OVER3_BASE,1,0+AM131)+OVER3_PER4*CEILING((R131-OVER3_FROM)/4,1))*(1+FUEL),4)),"")))</f>
        <v/>
      </c>
      <c r="AP131" s="21" t="str">
        <f aca="false">IF(OR(R131="",AM131="",M131=""),"",IF(M131="Small standard",IF(R131&gt;SS_MAX,"",ROUND(INDEX(SS_FEES,SUMPRODUCT(--(SS_EDGES&lt;R131))+1,3+AM131)*(1+FUEL),4)),IF(M131="Large standard",IF(R131&gt;LS_MAX,"",ROUND(IF(R131&lt;=OVER3_FROM,INDEX(LS_FEES,SUMPRODUCT(--(LS_EDGES&lt;R131))+1,3+AM131),INDEX(OVER3_BASE,1,3+AM131)+OVER3_PER4*CEILING((R131-OVER3_FROM)/4,1))*(1+FUEL),4)),"")))</f>
        <v/>
      </c>
      <c r="AQ131" s="21" t="str">
        <f aca="false">IF(OR(AM131="",AM131=1),"",IF(OR(N131="",(AM131-1)="",M131=""),"",IF(M131="Small standard",IF(N131&gt;SS_MAX,"",ROUND(INDEX(SS_FEES,SUMPRODUCT(--(SS_EDGES&lt;N131))+1,0+(AM131-1))*(1+FUEL),4)),IF(M131="Large standard",IF(N131&gt;LS_MAX,"",ROUND(IF(N131&lt;=OVER3_FROM,INDEX(LS_FEES,SUMPRODUCT(--(LS_EDGES&lt;N131))+1,0+(AM131-1)),INDEX(OVER3_BASE,1,0+(AM131-1))+OVER3_PER4*CEILING((N131-OVER3_FROM)/4,1))*(1+FUEL),4)),""))))</f>
        <v/>
      </c>
      <c r="AR131" s="21" t="str">
        <f aca="false">IF(OR(AM131="",AM131=1),"",IF(OR(N131="",(AM131-1)="",M131=""),"",IF(M131="Small standard",IF(N131&gt;SS_MAX,"",ROUND(INDEX(SS_FEES,SUMPRODUCT(--(SS_EDGES&lt;N131))+1,3+(AM131-1))*(1+FUEL),4)),IF(M131="Large standard",IF(N131&gt;LS_MAX,"",ROUND(IF(N131&lt;=OVER3_FROM,INDEX(LS_FEES,SUMPRODUCT(--(LS_EDGES&lt;N131))+1,3+(AM131-1)),INDEX(OVER3_BASE,1,3+(AM131-1))+OVER3_PER4*CEILING((N131-OVER3_FROM)/4,1))*(1+FUEL),4)),""))))</f>
        <v/>
      </c>
      <c r="AS131" s="21" t="str">
        <f aca="false">IF(OR(AM131="",AM131=1),"",(C131-(IF(AM131=2,BAND_LO,BAND_HI)-0.01))*(1-AN131))</f>
        <v/>
      </c>
      <c r="AT131" s="18" t="str">
        <f aca="false">IF(AI131="","",(AI131&gt;SS_L)+(AJ131&gt;SS_M)+(AK131&gt;SS_S))</f>
        <v/>
      </c>
      <c r="AU131" s="23" t="str">
        <f aca="false">IF(OR(AT131="",AT131&lt;&gt;1),"",MAX(AI131/SS_L,AJ131/SS_M,AK131/SS_S))</f>
        <v/>
      </c>
      <c r="AV131" s="21" t="str">
        <f aca="false">IF(OR(M131&lt;&gt;"Large standard",N131="",N131&gt;SS_MAX),"",IF(OR(N131="",AM131="","Small standard"=""),"",IF("Small standard"="Small standard",IF(N131&gt;SS_MAX,"",ROUND(INDEX(SS_FEES,SUMPRODUCT(--(SS_EDGES&lt;N131))+1,0+AM131)*(1+FUEL),4)),IF("Small standard"="Large standard",IF(N131&gt;LS_MAX,"",ROUND(IF(N131&lt;=OVER3_FROM,INDEX(LS_FEES,SUMPRODUCT(--(LS_EDGES&lt;N131))+1,0+AM131),INDEX(OVER3_BASE,1,0+AM131)+OVER3_PER4*CEILING((N131-OVER3_FROM)/4,1))*(1+FUEL),4)),""))))</f>
        <v/>
      </c>
      <c r="AW131" s="21" t="str">
        <f aca="false">IF(OR(M131&lt;&gt;"Large standard",N131="",N131&gt;SS_MAX),"",IF(OR(N131="",AM131="","Small standard"=""),"",IF("Small standard"="Small standard",IF(N131&gt;SS_MAX,"",ROUND(INDEX(SS_FEES,SUMPRODUCT(--(SS_EDGES&lt;N131))+1,3+AM131)*(1+FUEL),4)),IF("Small standard"="Large standard",IF(N131&gt;LS_MAX,"",ROUND(IF(N131&lt;=OVER3_FROM,INDEX(LS_FEES,SUMPRODUCT(--(LS_EDGES&lt;N131))+1,3+AM131),INDEX(OVER3_BASE,1,3+AM131)+OVER3_PER4*CEILING((N131-OVER3_FROM)/4,1))*(1+FUEL),4)),""))))</f>
        <v/>
      </c>
      <c r="AX131" s="21" t="str">
        <f aca="false">IF(OR(AL131="",AH131=""),"",IF(OR(AH131="",AM131="",M131=""),"",IF(M131="Small standard",IF(AH131&gt;SS_MAX,"",ROUND(INDEX(SS_FEES,SUMPRODUCT(--(SS_EDGES&lt;AH131))+1,0+AM131)*(1+FUEL),4)),IF(M131="Large standard",IF(AH131&gt;LS_MAX,"",ROUND(IF(AH131&lt;=OVER3_FROM,INDEX(LS_FEES,SUMPRODUCT(--(LS_EDGES&lt;AH131))+1,0+AM131),INDEX(OVER3_BASE,1,0+AM131)+OVER3_PER4*CEILING((AH131-OVER3_FROM)/4,1))*(1+FUEL),4)),""))))</f>
        <v/>
      </c>
      <c r="AY131" s="21" t="str">
        <f aca="false">IF(OR(AL131="",AH131=""),"",IF(OR(AH131="",AM131="",M131=""),"",IF(M131="Small standard",IF(AH131&gt;SS_MAX,"",ROUND(INDEX(SS_FEES,SUMPRODUCT(--(SS_EDGES&lt;AH131))+1,3+AM131)*(1+FUEL),4)),IF(M131="Large standard",IF(AH131&gt;LS_MAX,"",ROUND(IF(AH131&lt;=OVER3_FROM,INDEX(LS_FEES,SUMPRODUCT(--(LS_EDGES&lt;AH131))+1,3+AM131),INDEX(OVER3_BASE,1,3+AM131)+OVER3_PER4*CEILING((AH131-OVER3_FROM)/4,1))*(1+FUEL),4)),""))))</f>
        <v/>
      </c>
      <c r="AZ131" s="24" t="str">
        <f aca="false">IF(OR(J131="",J131&lt;1),"",ROUND(IFERROR(INDEX(CAT_SCALE,MATCH(D131,CATS,0)),UC_DEFAULT)*IF(J131&gt;=UC_KNEE,10^(UC_A-UC_B*LOG10(J131)),10^(UC_A-UC_B*LOG10(UC_KNEE))*(UC_KNEE/J131)^UC_HEXP),1))</f>
        <v/>
      </c>
    </row>
    <row r="132" customFormat="false" ht="15" hidden="false" customHeight="false" outlineLevel="0" collapsed="false">
      <c r="A132" s="10"/>
      <c r="B132" s="10"/>
      <c r="C132" s="12"/>
      <c r="D132" s="10"/>
      <c r="E132" s="10"/>
      <c r="F132" s="10"/>
      <c r="G132" s="10"/>
      <c r="H132" s="10"/>
      <c r="I132" s="10"/>
      <c r="J132" s="10"/>
      <c r="K132" s="10"/>
      <c r="L132" s="12"/>
      <c r="M132" s="2" t="str">
        <f aca="false">IF(OR(N132="",AI132=""),"",IF(AND(N132&lt;=SS_MAX,AI132&lt;=SS_L,AJ132&lt;=SS_M,AK132&lt;=SS_S),"Small standard",IF(AND(N132&lt;=LS_MAX,AI132&lt;=LS_L,AJ132&lt;=LS_M,AK132&lt;=LS_S),"Large standard","Oversize")))</f>
        <v/>
      </c>
      <c r="N132" s="16" t="str">
        <f aca="false">IF(AH132="","",IF(AL132="",AH132,MAX(AH132,AL132)))</f>
        <v/>
      </c>
      <c r="O132" s="21" t="str">
        <f aca="false">IF(OR(N132="",AM132="",M132=""),"",IF(M132="Small standard",IF(N132&gt;SS_MAX,"",ROUND(INDEX(SS_FEES,SUMPRODUCT(--(SS_EDGES&lt;N132))+1,0+AM132)*(1+FUEL),4)),IF(M132="Large standard",IF(N132&gt;LS_MAX,"",ROUND(IF(N132&lt;=OVER3_FROM,INDEX(LS_FEES,SUMPRODUCT(--(LS_EDGES&lt;N132))+1,0+AM132),INDEX(OVER3_BASE,1,0+AM132)+OVER3_PER4*CEILING((N132-OVER3_FROM)/4,1))*(1+FUEL),4)),"")))</f>
        <v/>
      </c>
      <c r="P132" s="21" t="str">
        <f aca="false">IF(OR(N132="",AM132="",M132=""),"",IF(M132="Small standard",IF(N132&gt;SS_MAX,"",ROUND(INDEX(SS_FEES,SUMPRODUCT(--(SS_EDGES&lt;N132))+1,3+AM132)*(1+FUEL),4)),IF(M132="Large standard",IF(N132&gt;LS_MAX,"",ROUND(IF(N132&lt;=OVER3_FROM,INDEX(LS_FEES,SUMPRODUCT(--(LS_EDGES&lt;N132))+1,3+AM132),INDEX(OVER3_BASE,1,3+AM132)+OVER3_PER4*CEILING((N132-OVER3_FROM)/4,1))*(1+FUEL),4)),"")))</f>
        <v/>
      </c>
      <c r="Q132" s="20" t="str">
        <f aca="true">IF(OR(L132="",O132=""),"",ROUND(L132-IF(AND(TODAY()&gt;=PEAK_FROM,TODAY()&lt;=PEAK_TO),P132,O132),2))</f>
        <v/>
      </c>
      <c r="R132" s="16" t="str">
        <f aca="false">IF(N132="","",IF(M132="Small standard",IF(SUMPRODUCT(--(SS_EDGES&lt;N132))=0,"",INDEX(SS_EDGES,SUMPRODUCT(--(SS_EDGES&lt;N132)))),IF(M132="Large standard",IF(N132&gt;OVER3_FROM,OVER3_FROM+4*(CEILING((N132-OVER3_FROM)/4,1)-1),IF(SUMPRODUCT(--(LS_EDGES&lt;N132))=0,"",INDEX(LS_EDGES,SUMPRODUCT(--(LS_EDGES&lt;N132))))),"")))</f>
        <v/>
      </c>
      <c r="S132" s="22" t="str">
        <f aca="false">IF(R132="","",ROUND(N132-R132,3))</f>
        <v/>
      </c>
      <c r="T132" s="21" t="str">
        <f aca="false">IF(OR(R132="",O132="",AO132=""),"",IF(S132&gt;MAX_SHAVE,"",IF(ROUND(O132-AO132,4)&lt;MIN_UNIT,"",ROUND(O132-AO132,4))))</f>
        <v/>
      </c>
      <c r="U132" s="21" t="str">
        <f aca="false">IF(OR(AQ132="",O132=""),"",IF(ROUND(ROUND(O132-AQ132,4)-AS132,4)&lt;=MIN_UNIT,"",ROUND(ROUND(O132-AQ132,4)-AS132,4)))</f>
        <v/>
      </c>
      <c r="V132" s="21" t="str">
        <f aca="false">IF(OR(AV132="",O132=""),"",IF(AND(AT132=1,AU132&lt;=MAX_ENV),IF(ROUND(O132-AV132,4)&lt;MIN_UNIT,"",ROUND(O132-AV132,4)),""))</f>
        <v/>
      </c>
      <c r="W132" s="21" t="str">
        <f aca="false">IF(OR(AX132="",O132=""),"",IF(AL132&gt;=AH132*MIN_DIM_RATIO,IF(ROUND(O132-AX132,4)&lt;MIN_UNIT,"",ROUND(O132-AX132,4)),""))</f>
        <v/>
      </c>
      <c r="X132" s="21" t="str">
        <f aca="false">IF(OR(R132="",P132="",AP132=""),"",IF(S132&gt;MAX_SHAVE,"",IF(ROUND(P132-AP132,4)&lt;MIN_UNIT,"",ROUND(P132-AP132,4))))</f>
        <v/>
      </c>
      <c r="Y132" s="21" t="str">
        <f aca="false">IF(OR(AR132="",P132=""),"",IF(ROUND(ROUND(P132-AR132,4)-AS132,4)&lt;=MIN_UNIT,"",ROUND(ROUND(P132-AR132,4)-AS132,4)))</f>
        <v/>
      </c>
      <c r="Z132" s="21" t="str">
        <f aca="false">IF(OR(AW132="",P132=""),"",IF(AND(AT132=1,AU132&lt;=MAX_ENV),IF(ROUND(P132-AW132,4)&lt;MIN_UNIT,"",ROUND(P132-AW132,4)),""))</f>
        <v/>
      </c>
      <c r="AA132" s="21" t="str">
        <f aca="false">IF(OR(AY132="",P132=""),"",IF(AL132&gt;=AH132*MIN_DIM_RATIO,IF(ROUND(P132-AY132,4)&lt;MIN_UNIT,"",ROUND(P132-AY132,4)),""))</f>
        <v/>
      </c>
      <c r="AB132" s="2" t="str">
        <f aca="false">IF(COUNT(T132:W132)=0,"",CHOOSE(MATCH(MAX(T132:W132),T132:W132,0),"Weight","Price","Size tier","Box"))</f>
        <v/>
      </c>
      <c r="AC132" s="24" t="str">
        <f aca="false">IF(K132&lt;&gt;"",K132,AZ132)</f>
        <v/>
      </c>
      <c r="AD132" s="25" t="str">
        <f aca="false">IF(OR(AB132="",AC132=""),"",ROUND(AC132*IF(K132&lt;&gt;"",1,U_LOW)*((12-PEAK_MONTHS)*MAX(T132:W132)+PEAK_MONTHS*N(INDEX(X132:AA132,MATCH(MAX(T132:W132),T132:W132,0)))),0))</f>
        <v/>
      </c>
      <c r="AE132" s="25" t="str">
        <f aca="false">IF(OR(AB132="",AC132=""),"",ROUND(AC132*IF(K132&lt;&gt;"",1,U_HIGH)*((12-PEAK_MONTHS)*MAX(T132:W132)+PEAK_MONTHS*N(INDEX(X132:AA132,MATCH(MAX(T132:W132),T132:W132,0)))),0))</f>
        <v/>
      </c>
      <c r="AF132" s="18" t="str">
        <f aca="false">IF(AD132="","",RANK(AD132,$AD$7:$AD$506))</f>
        <v/>
      </c>
      <c r="AH132" s="16" t="str">
        <f aca="false">IF(E132&lt;&gt;"",E132,IF(F132&lt;&gt;"",ROUND(F132*16,3),""))</f>
        <v/>
      </c>
      <c r="AI132" s="16" t="str">
        <f aca="false">IF(COUNT(G132:I132)&lt;3,"",ROUND(LARGE(G132:I132,1),2))</f>
        <v/>
      </c>
      <c r="AJ132" s="16" t="str">
        <f aca="false">IF(COUNT(G132:I132)&lt;3,"",ROUND(LARGE(G132:I132,2),2))</f>
        <v/>
      </c>
      <c r="AK132" s="16" t="str">
        <f aca="false">IF(COUNT(G132:I132)&lt;3,"",ROUND(SMALL(G132:I132,1),2))</f>
        <v/>
      </c>
      <c r="AL132" s="16" t="str">
        <f aca="false">IF(AI132="","",IF(AI132*AJ132*AK132&lt;DIM_MIN_CUIN,"",ROUND(AI132*AJ132*AK132/DIM_DIV*16,2)))</f>
        <v/>
      </c>
      <c r="AM132" s="18" t="str">
        <f aca="false">IF(C132="","",IF(C132&lt;BAND_LO,1,IF(C132&lt;=BAND_HI,2,3)))</f>
        <v/>
      </c>
      <c r="AN132" s="19" t="str">
        <f aca="false">IF(C132="","",IFERROR(INDEX(CAT_REF,MATCH(D132,CATS,0)),REF_DEFAULT))</f>
        <v/>
      </c>
      <c r="AO132" s="21" t="str">
        <f aca="false">IF(OR(R132="",AM132="",M132=""),"",IF(M132="Small standard",IF(R132&gt;SS_MAX,"",ROUND(INDEX(SS_FEES,SUMPRODUCT(--(SS_EDGES&lt;R132))+1,0+AM132)*(1+FUEL),4)),IF(M132="Large standard",IF(R132&gt;LS_MAX,"",ROUND(IF(R132&lt;=OVER3_FROM,INDEX(LS_FEES,SUMPRODUCT(--(LS_EDGES&lt;R132))+1,0+AM132),INDEX(OVER3_BASE,1,0+AM132)+OVER3_PER4*CEILING((R132-OVER3_FROM)/4,1))*(1+FUEL),4)),"")))</f>
        <v/>
      </c>
      <c r="AP132" s="21" t="str">
        <f aca="false">IF(OR(R132="",AM132="",M132=""),"",IF(M132="Small standard",IF(R132&gt;SS_MAX,"",ROUND(INDEX(SS_FEES,SUMPRODUCT(--(SS_EDGES&lt;R132))+1,3+AM132)*(1+FUEL),4)),IF(M132="Large standard",IF(R132&gt;LS_MAX,"",ROUND(IF(R132&lt;=OVER3_FROM,INDEX(LS_FEES,SUMPRODUCT(--(LS_EDGES&lt;R132))+1,3+AM132),INDEX(OVER3_BASE,1,3+AM132)+OVER3_PER4*CEILING((R132-OVER3_FROM)/4,1))*(1+FUEL),4)),"")))</f>
        <v/>
      </c>
      <c r="AQ132" s="21" t="str">
        <f aca="false">IF(OR(AM132="",AM132=1),"",IF(OR(N132="",(AM132-1)="",M132=""),"",IF(M132="Small standard",IF(N132&gt;SS_MAX,"",ROUND(INDEX(SS_FEES,SUMPRODUCT(--(SS_EDGES&lt;N132))+1,0+(AM132-1))*(1+FUEL),4)),IF(M132="Large standard",IF(N132&gt;LS_MAX,"",ROUND(IF(N132&lt;=OVER3_FROM,INDEX(LS_FEES,SUMPRODUCT(--(LS_EDGES&lt;N132))+1,0+(AM132-1)),INDEX(OVER3_BASE,1,0+(AM132-1))+OVER3_PER4*CEILING((N132-OVER3_FROM)/4,1))*(1+FUEL),4)),""))))</f>
        <v/>
      </c>
      <c r="AR132" s="21" t="str">
        <f aca="false">IF(OR(AM132="",AM132=1),"",IF(OR(N132="",(AM132-1)="",M132=""),"",IF(M132="Small standard",IF(N132&gt;SS_MAX,"",ROUND(INDEX(SS_FEES,SUMPRODUCT(--(SS_EDGES&lt;N132))+1,3+(AM132-1))*(1+FUEL),4)),IF(M132="Large standard",IF(N132&gt;LS_MAX,"",ROUND(IF(N132&lt;=OVER3_FROM,INDEX(LS_FEES,SUMPRODUCT(--(LS_EDGES&lt;N132))+1,3+(AM132-1)),INDEX(OVER3_BASE,1,3+(AM132-1))+OVER3_PER4*CEILING((N132-OVER3_FROM)/4,1))*(1+FUEL),4)),""))))</f>
        <v/>
      </c>
      <c r="AS132" s="21" t="str">
        <f aca="false">IF(OR(AM132="",AM132=1),"",(C132-(IF(AM132=2,BAND_LO,BAND_HI)-0.01))*(1-AN132))</f>
        <v/>
      </c>
      <c r="AT132" s="18" t="str">
        <f aca="false">IF(AI132="","",(AI132&gt;SS_L)+(AJ132&gt;SS_M)+(AK132&gt;SS_S))</f>
        <v/>
      </c>
      <c r="AU132" s="23" t="str">
        <f aca="false">IF(OR(AT132="",AT132&lt;&gt;1),"",MAX(AI132/SS_L,AJ132/SS_M,AK132/SS_S))</f>
        <v/>
      </c>
      <c r="AV132" s="21" t="str">
        <f aca="false">IF(OR(M132&lt;&gt;"Large standard",N132="",N132&gt;SS_MAX),"",IF(OR(N132="",AM132="","Small standard"=""),"",IF("Small standard"="Small standard",IF(N132&gt;SS_MAX,"",ROUND(INDEX(SS_FEES,SUMPRODUCT(--(SS_EDGES&lt;N132))+1,0+AM132)*(1+FUEL),4)),IF("Small standard"="Large standard",IF(N132&gt;LS_MAX,"",ROUND(IF(N132&lt;=OVER3_FROM,INDEX(LS_FEES,SUMPRODUCT(--(LS_EDGES&lt;N132))+1,0+AM132),INDEX(OVER3_BASE,1,0+AM132)+OVER3_PER4*CEILING((N132-OVER3_FROM)/4,1))*(1+FUEL),4)),""))))</f>
        <v/>
      </c>
      <c r="AW132" s="21" t="str">
        <f aca="false">IF(OR(M132&lt;&gt;"Large standard",N132="",N132&gt;SS_MAX),"",IF(OR(N132="",AM132="","Small standard"=""),"",IF("Small standard"="Small standard",IF(N132&gt;SS_MAX,"",ROUND(INDEX(SS_FEES,SUMPRODUCT(--(SS_EDGES&lt;N132))+1,3+AM132)*(1+FUEL),4)),IF("Small standard"="Large standard",IF(N132&gt;LS_MAX,"",ROUND(IF(N132&lt;=OVER3_FROM,INDEX(LS_FEES,SUMPRODUCT(--(LS_EDGES&lt;N132))+1,3+AM132),INDEX(OVER3_BASE,1,3+AM132)+OVER3_PER4*CEILING((N132-OVER3_FROM)/4,1))*(1+FUEL),4)),""))))</f>
        <v/>
      </c>
      <c r="AX132" s="21" t="str">
        <f aca="false">IF(OR(AL132="",AH132=""),"",IF(OR(AH132="",AM132="",M132=""),"",IF(M132="Small standard",IF(AH132&gt;SS_MAX,"",ROUND(INDEX(SS_FEES,SUMPRODUCT(--(SS_EDGES&lt;AH132))+1,0+AM132)*(1+FUEL),4)),IF(M132="Large standard",IF(AH132&gt;LS_MAX,"",ROUND(IF(AH132&lt;=OVER3_FROM,INDEX(LS_FEES,SUMPRODUCT(--(LS_EDGES&lt;AH132))+1,0+AM132),INDEX(OVER3_BASE,1,0+AM132)+OVER3_PER4*CEILING((AH132-OVER3_FROM)/4,1))*(1+FUEL),4)),""))))</f>
        <v/>
      </c>
      <c r="AY132" s="21" t="str">
        <f aca="false">IF(OR(AL132="",AH132=""),"",IF(OR(AH132="",AM132="",M132=""),"",IF(M132="Small standard",IF(AH132&gt;SS_MAX,"",ROUND(INDEX(SS_FEES,SUMPRODUCT(--(SS_EDGES&lt;AH132))+1,3+AM132)*(1+FUEL),4)),IF(M132="Large standard",IF(AH132&gt;LS_MAX,"",ROUND(IF(AH132&lt;=OVER3_FROM,INDEX(LS_FEES,SUMPRODUCT(--(LS_EDGES&lt;AH132))+1,3+AM132),INDEX(OVER3_BASE,1,3+AM132)+OVER3_PER4*CEILING((AH132-OVER3_FROM)/4,1))*(1+FUEL),4)),""))))</f>
        <v/>
      </c>
      <c r="AZ132" s="24" t="str">
        <f aca="false">IF(OR(J132="",J132&lt;1),"",ROUND(IFERROR(INDEX(CAT_SCALE,MATCH(D132,CATS,0)),UC_DEFAULT)*IF(J132&gt;=UC_KNEE,10^(UC_A-UC_B*LOG10(J132)),10^(UC_A-UC_B*LOG10(UC_KNEE))*(UC_KNEE/J132)^UC_HEXP),1))</f>
        <v/>
      </c>
    </row>
    <row r="133" customFormat="false" ht="15" hidden="false" customHeight="false" outlineLevel="0" collapsed="false">
      <c r="A133" s="10"/>
      <c r="B133" s="10"/>
      <c r="C133" s="12"/>
      <c r="D133" s="10"/>
      <c r="E133" s="10"/>
      <c r="F133" s="10"/>
      <c r="G133" s="10"/>
      <c r="H133" s="10"/>
      <c r="I133" s="10"/>
      <c r="J133" s="10"/>
      <c r="K133" s="10"/>
      <c r="L133" s="12"/>
      <c r="M133" s="2" t="str">
        <f aca="false">IF(OR(N133="",AI133=""),"",IF(AND(N133&lt;=SS_MAX,AI133&lt;=SS_L,AJ133&lt;=SS_M,AK133&lt;=SS_S),"Small standard",IF(AND(N133&lt;=LS_MAX,AI133&lt;=LS_L,AJ133&lt;=LS_M,AK133&lt;=LS_S),"Large standard","Oversize")))</f>
        <v/>
      </c>
      <c r="N133" s="16" t="str">
        <f aca="false">IF(AH133="","",IF(AL133="",AH133,MAX(AH133,AL133)))</f>
        <v/>
      </c>
      <c r="O133" s="21" t="str">
        <f aca="false">IF(OR(N133="",AM133="",M133=""),"",IF(M133="Small standard",IF(N133&gt;SS_MAX,"",ROUND(INDEX(SS_FEES,SUMPRODUCT(--(SS_EDGES&lt;N133))+1,0+AM133)*(1+FUEL),4)),IF(M133="Large standard",IF(N133&gt;LS_MAX,"",ROUND(IF(N133&lt;=OVER3_FROM,INDEX(LS_FEES,SUMPRODUCT(--(LS_EDGES&lt;N133))+1,0+AM133),INDEX(OVER3_BASE,1,0+AM133)+OVER3_PER4*CEILING((N133-OVER3_FROM)/4,1))*(1+FUEL),4)),"")))</f>
        <v/>
      </c>
      <c r="P133" s="21" t="str">
        <f aca="false">IF(OR(N133="",AM133="",M133=""),"",IF(M133="Small standard",IF(N133&gt;SS_MAX,"",ROUND(INDEX(SS_FEES,SUMPRODUCT(--(SS_EDGES&lt;N133))+1,3+AM133)*(1+FUEL),4)),IF(M133="Large standard",IF(N133&gt;LS_MAX,"",ROUND(IF(N133&lt;=OVER3_FROM,INDEX(LS_FEES,SUMPRODUCT(--(LS_EDGES&lt;N133))+1,3+AM133),INDEX(OVER3_BASE,1,3+AM133)+OVER3_PER4*CEILING((N133-OVER3_FROM)/4,1))*(1+FUEL),4)),"")))</f>
        <v/>
      </c>
      <c r="Q133" s="20" t="str">
        <f aca="true">IF(OR(L133="",O133=""),"",ROUND(L133-IF(AND(TODAY()&gt;=PEAK_FROM,TODAY()&lt;=PEAK_TO),P133,O133),2))</f>
        <v/>
      </c>
      <c r="R133" s="16" t="str">
        <f aca="false">IF(N133="","",IF(M133="Small standard",IF(SUMPRODUCT(--(SS_EDGES&lt;N133))=0,"",INDEX(SS_EDGES,SUMPRODUCT(--(SS_EDGES&lt;N133)))),IF(M133="Large standard",IF(N133&gt;OVER3_FROM,OVER3_FROM+4*(CEILING((N133-OVER3_FROM)/4,1)-1),IF(SUMPRODUCT(--(LS_EDGES&lt;N133))=0,"",INDEX(LS_EDGES,SUMPRODUCT(--(LS_EDGES&lt;N133))))),"")))</f>
        <v/>
      </c>
      <c r="S133" s="22" t="str">
        <f aca="false">IF(R133="","",ROUND(N133-R133,3))</f>
        <v/>
      </c>
      <c r="T133" s="21" t="str">
        <f aca="false">IF(OR(R133="",O133="",AO133=""),"",IF(S133&gt;MAX_SHAVE,"",IF(ROUND(O133-AO133,4)&lt;MIN_UNIT,"",ROUND(O133-AO133,4))))</f>
        <v/>
      </c>
      <c r="U133" s="21" t="str">
        <f aca="false">IF(OR(AQ133="",O133=""),"",IF(ROUND(ROUND(O133-AQ133,4)-AS133,4)&lt;=MIN_UNIT,"",ROUND(ROUND(O133-AQ133,4)-AS133,4)))</f>
        <v/>
      </c>
      <c r="V133" s="21" t="str">
        <f aca="false">IF(OR(AV133="",O133=""),"",IF(AND(AT133=1,AU133&lt;=MAX_ENV),IF(ROUND(O133-AV133,4)&lt;MIN_UNIT,"",ROUND(O133-AV133,4)),""))</f>
        <v/>
      </c>
      <c r="W133" s="21" t="str">
        <f aca="false">IF(OR(AX133="",O133=""),"",IF(AL133&gt;=AH133*MIN_DIM_RATIO,IF(ROUND(O133-AX133,4)&lt;MIN_UNIT,"",ROUND(O133-AX133,4)),""))</f>
        <v/>
      </c>
      <c r="X133" s="21" t="str">
        <f aca="false">IF(OR(R133="",P133="",AP133=""),"",IF(S133&gt;MAX_SHAVE,"",IF(ROUND(P133-AP133,4)&lt;MIN_UNIT,"",ROUND(P133-AP133,4))))</f>
        <v/>
      </c>
      <c r="Y133" s="21" t="str">
        <f aca="false">IF(OR(AR133="",P133=""),"",IF(ROUND(ROUND(P133-AR133,4)-AS133,4)&lt;=MIN_UNIT,"",ROUND(ROUND(P133-AR133,4)-AS133,4)))</f>
        <v/>
      </c>
      <c r="Z133" s="21" t="str">
        <f aca="false">IF(OR(AW133="",P133=""),"",IF(AND(AT133=1,AU133&lt;=MAX_ENV),IF(ROUND(P133-AW133,4)&lt;MIN_UNIT,"",ROUND(P133-AW133,4)),""))</f>
        <v/>
      </c>
      <c r="AA133" s="21" t="str">
        <f aca="false">IF(OR(AY133="",P133=""),"",IF(AL133&gt;=AH133*MIN_DIM_RATIO,IF(ROUND(P133-AY133,4)&lt;MIN_UNIT,"",ROUND(P133-AY133,4)),""))</f>
        <v/>
      </c>
      <c r="AB133" s="2" t="str">
        <f aca="false">IF(COUNT(T133:W133)=0,"",CHOOSE(MATCH(MAX(T133:W133),T133:W133,0),"Weight","Price","Size tier","Box"))</f>
        <v/>
      </c>
      <c r="AC133" s="24" t="str">
        <f aca="false">IF(K133&lt;&gt;"",K133,AZ133)</f>
        <v/>
      </c>
      <c r="AD133" s="25" t="str">
        <f aca="false">IF(OR(AB133="",AC133=""),"",ROUND(AC133*IF(K133&lt;&gt;"",1,U_LOW)*((12-PEAK_MONTHS)*MAX(T133:W133)+PEAK_MONTHS*N(INDEX(X133:AA133,MATCH(MAX(T133:W133),T133:W133,0)))),0))</f>
        <v/>
      </c>
      <c r="AE133" s="25" t="str">
        <f aca="false">IF(OR(AB133="",AC133=""),"",ROUND(AC133*IF(K133&lt;&gt;"",1,U_HIGH)*((12-PEAK_MONTHS)*MAX(T133:W133)+PEAK_MONTHS*N(INDEX(X133:AA133,MATCH(MAX(T133:W133),T133:W133,0)))),0))</f>
        <v/>
      </c>
      <c r="AF133" s="18" t="str">
        <f aca="false">IF(AD133="","",RANK(AD133,$AD$7:$AD$506))</f>
        <v/>
      </c>
      <c r="AH133" s="16" t="str">
        <f aca="false">IF(E133&lt;&gt;"",E133,IF(F133&lt;&gt;"",ROUND(F133*16,3),""))</f>
        <v/>
      </c>
      <c r="AI133" s="16" t="str">
        <f aca="false">IF(COUNT(G133:I133)&lt;3,"",ROUND(LARGE(G133:I133,1),2))</f>
        <v/>
      </c>
      <c r="AJ133" s="16" t="str">
        <f aca="false">IF(COUNT(G133:I133)&lt;3,"",ROUND(LARGE(G133:I133,2),2))</f>
        <v/>
      </c>
      <c r="AK133" s="16" t="str">
        <f aca="false">IF(COUNT(G133:I133)&lt;3,"",ROUND(SMALL(G133:I133,1),2))</f>
        <v/>
      </c>
      <c r="AL133" s="16" t="str">
        <f aca="false">IF(AI133="","",IF(AI133*AJ133*AK133&lt;DIM_MIN_CUIN,"",ROUND(AI133*AJ133*AK133/DIM_DIV*16,2)))</f>
        <v/>
      </c>
      <c r="AM133" s="18" t="str">
        <f aca="false">IF(C133="","",IF(C133&lt;BAND_LO,1,IF(C133&lt;=BAND_HI,2,3)))</f>
        <v/>
      </c>
      <c r="AN133" s="19" t="str">
        <f aca="false">IF(C133="","",IFERROR(INDEX(CAT_REF,MATCH(D133,CATS,0)),REF_DEFAULT))</f>
        <v/>
      </c>
      <c r="AO133" s="21" t="str">
        <f aca="false">IF(OR(R133="",AM133="",M133=""),"",IF(M133="Small standard",IF(R133&gt;SS_MAX,"",ROUND(INDEX(SS_FEES,SUMPRODUCT(--(SS_EDGES&lt;R133))+1,0+AM133)*(1+FUEL),4)),IF(M133="Large standard",IF(R133&gt;LS_MAX,"",ROUND(IF(R133&lt;=OVER3_FROM,INDEX(LS_FEES,SUMPRODUCT(--(LS_EDGES&lt;R133))+1,0+AM133),INDEX(OVER3_BASE,1,0+AM133)+OVER3_PER4*CEILING((R133-OVER3_FROM)/4,1))*(1+FUEL),4)),"")))</f>
        <v/>
      </c>
      <c r="AP133" s="21" t="str">
        <f aca="false">IF(OR(R133="",AM133="",M133=""),"",IF(M133="Small standard",IF(R133&gt;SS_MAX,"",ROUND(INDEX(SS_FEES,SUMPRODUCT(--(SS_EDGES&lt;R133))+1,3+AM133)*(1+FUEL),4)),IF(M133="Large standard",IF(R133&gt;LS_MAX,"",ROUND(IF(R133&lt;=OVER3_FROM,INDEX(LS_FEES,SUMPRODUCT(--(LS_EDGES&lt;R133))+1,3+AM133),INDEX(OVER3_BASE,1,3+AM133)+OVER3_PER4*CEILING((R133-OVER3_FROM)/4,1))*(1+FUEL),4)),"")))</f>
        <v/>
      </c>
      <c r="AQ133" s="21" t="str">
        <f aca="false">IF(OR(AM133="",AM133=1),"",IF(OR(N133="",(AM133-1)="",M133=""),"",IF(M133="Small standard",IF(N133&gt;SS_MAX,"",ROUND(INDEX(SS_FEES,SUMPRODUCT(--(SS_EDGES&lt;N133))+1,0+(AM133-1))*(1+FUEL),4)),IF(M133="Large standard",IF(N133&gt;LS_MAX,"",ROUND(IF(N133&lt;=OVER3_FROM,INDEX(LS_FEES,SUMPRODUCT(--(LS_EDGES&lt;N133))+1,0+(AM133-1)),INDEX(OVER3_BASE,1,0+(AM133-1))+OVER3_PER4*CEILING((N133-OVER3_FROM)/4,1))*(1+FUEL),4)),""))))</f>
        <v/>
      </c>
      <c r="AR133" s="21" t="str">
        <f aca="false">IF(OR(AM133="",AM133=1),"",IF(OR(N133="",(AM133-1)="",M133=""),"",IF(M133="Small standard",IF(N133&gt;SS_MAX,"",ROUND(INDEX(SS_FEES,SUMPRODUCT(--(SS_EDGES&lt;N133))+1,3+(AM133-1))*(1+FUEL),4)),IF(M133="Large standard",IF(N133&gt;LS_MAX,"",ROUND(IF(N133&lt;=OVER3_FROM,INDEX(LS_FEES,SUMPRODUCT(--(LS_EDGES&lt;N133))+1,3+(AM133-1)),INDEX(OVER3_BASE,1,3+(AM133-1))+OVER3_PER4*CEILING((N133-OVER3_FROM)/4,1))*(1+FUEL),4)),""))))</f>
        <v/>
      </c>
      <c r="AS133" s="21" t="str">
        <f aca="false">IF(OR(AM133="",AM133=1),"",(C133-(IF(AM133=2,BAND_LO,BAND_HI)-0.01))*(1-AN133))</f>
        <v/>
      </c>
      <c r="AT133" s="18" t="str">
        <f aca="false">IF(AI133="","",(AI133&gt;SS_L)+(AJ133&gt;SS_M)+(AK133&gt;SS_S))</f>
        <v/>
      </c>
      <c r="AU133" s="23" t="str">
        <f aca="false">IF(OR(AT133="",AT133&lt;&gt;1),"",MAX(AI133/SS_L,AJ133/SS_M,AK133/SS_S))</f>
        <v/>
      </c>
      <c r="AV133" s="21" t="str">
        <f aca="false">IF(OR(M133&lt;&gt;"Large standard",N133="",N133&gt;SS_MAX),"",IF(OR(N133="",AM133="","Small standard"=""),"",IF("Small standard"="Small standard",IF(N133&gt;SS_MAX,"",ROUND(INDEX(SS_FEES,SUMPRODUCT(--(SS_EDGES&lt;N133))+1,0+AM133)*(1+FUEL),4)),IF("Small standard"="Large standard",IF(N133&gt;LS_MAX,"",ROUND(IF(N133&lt;=OVER3_FROM,INDEX(LS_FEES,SUMPRODUCT(--(LS_EDGES&lt;N133))+1,0+AM133),INDEX(OVER3_BASE,1,0+AM133)+OVER3_PER4*CEILING((N133-OVER3_FROM)/4,1))*(1+FUEL),4)),""))))</f>
        <v/>
      </c>
      <c r="AW133" s="21" t="str">
        <f aca="false">IF(OR(M133&lt;&gt;"Large standard",N133="",N133&gt;SS_MAX),"",IF(OR(N133="",AM133="","Small standard"=""),"",IF("Small standard"="Small standard",IF(N133&gt;SS_MAX,"",ROUND(INDEX(SS_FEES,SUMPRODUCT(--(SS_EDGES&lt;N133))+1,3+AM133)*(1+FUEL),4)),IF("Small standard"="Large standard",IF(N133&gt;LS_MAX,"",ROUND(IF(N133&lt;=OVER3_FROM,INDEX(LS_FEES,SUMPRODUCT(--(LS_EDGES&lt;N133))+1,3+AM133),INDEX(OVER3_BASE,1,3+AM133)+OVER3_PER4*CEILING((N133-OVER3_FROM)/4,1))*(1+FUEL),4)),""))))</f>
        <v/>
      </c>
      <c r="AX133" s="21" t="str">
        <f aca="false">IF(OR(AL133="",AH133=""),"",IF(OR(AH133="",AM133="",M133=""),"",IF(M133="Small standard",IF(AH133&gt;SS_MAX,"",ROUND(INDEX(SS_FEES,SUMPRODUCT(--(SS_EDGES&lt;AH133))+1,0+AM133)*(1+FUEL),4)),IF(M133="Large standard",IF(AH133&gt;LS_MAX,"",ROUND(IF(AH133&lt;=OVER3_FROM,INDEX(LS_FEES,SUMPRODUCT(--(LS_EDGES&lt;AH133))+1,0+AM133),INDEX(OVER3_BASE,1,0+AM133)+OVER3_PER4*CEILING((AH133-OVER3_FROM)/4,1))*(1+FUEL),4)),""))))</f>
        <v/>
      </c>
      <c r="AY133" s="21" t="str">
        <f aca="false">IF(OR(AL133="",AH133=""),"",IF(OR(AH133="",AM133="",M133=""),"",IF(M133="Small standard",IF(AH133&gt;SS_MAX,"",ROUND(INDEX(SS_FEES,SUMPRODUCT(--(SS_EDGES&lt;AH133))+1,3+AM133)*(1+FUEL),4)),IF(M133="Large standard",IF(AH133&gt;LS_MAX,"",ROUND(IF(AH133&lt;=OVER3_FROM,INDEX(LS_FEES,SUMPRODUCT(--(LS_EDGES&lt;AH133))+1,3+AM133),INDEX(OVER3_BASE,1,3+AM133)+OVER3_PER4*CEILING((AH133-OVER3_FROM)/4,1))*(1+FUEL),4)),""))))</f>
        <v/>
      </c>
      <c r="AZ133" s="24" t="str">
        <f aca="false">IF(OR(J133="",J133&lt;1),"",ROUND(IFERROR(INDEX(CAT_SCALE,MATCH(D133,CATS,0)),UC_DEFAULT)*IF(J133&gt;=UC_KNEE,10^(UC_A-UC_B*LOG10(J133)),10^(UC_A-UC_B*LOG10(UC_KNEE))*(UC_KNEE/J133)^UC_HEXP),1))</f>
        <v/>
      </c>
    </row>
    <row r="134" customFormat="false" ht="15" hidden="false" customHeight="false" outlineLevel="0" collapsed="false">
      <c r="A134" s="10"/>
      <c r="B134" s="10"/>
      <c r="C134" s="12"/>
      <c r="D134" s="10"/>
      <c r="E134" s="10"/>
      <c r="F134" s="10"/>
      <c r="G134" s="10"/>
      <c r="H134" s="10"/>
      <c r="I134" s="10"/>
      <c r="J134" s="10"/>
      <c r="K134" s="10"/>
      <c r="L134" s="12"/>
      <c r="M134" s="2" t="str">
        <f aca="false">IF(OR(N134="",AI134=""),"",IF(AND(N134&lt;=SS_MAX,AI134&lt;=SS_L,AJ134&lt;=SS_M,AK134&lt;=SS_S),"Small standard",IF(AND(N134&lt;=LS_MAX,AI134&lt;=LS_L,AJ134&lt;=LS_M,AK134&lt;=LS_S),"Large standard","Oversize")))</f>
        <v/>
      </c>
      <c r="N134" s="16" t="str">
        <f aca="false">IF(AH134="","",IF(AL134="",AH134,MAX(AH134,AL134)))</f>
        <v/>
      </c>
      <c r="O134" s="21" t="str">
        <f aca="false">IF(OR(N134="",AM134="",M134=""),"",IF(M134="Small standard",IF(N134&gt;SS_MAX,"",ROUND(INDEX(SS_FEES,SUMPRODUCT(--(SS_EDGES&lt;N134))+1,0+AM134)*(1+FUEL),4)),IF(M134="Large standard",IF(N134&gt;LS_MAX,"",ROUND(IF(N134&lt;=OVER3_FROM,INDEX(LS_FEES,SUMPRODUCT(--(LS_EDGES&lt;N134))+1,0+AM134),INDEX(OVER3_BASE,1,0+AM134)+OVER3_PER4*CEILING((N134-OVER3_FROM)/4,1))*(1+FUEL),4)),"")))</f>
        <v/>
      </c>
      <c r="P134" s="21" t="str">
        <f aca="false">IF(OR(N134="",AM134="",M134=""),"",IF(M134="Small standard",IF(N134&gt;SS_MAX,"",ROUND(INDEX(SS_FEES,SUMPRODUCT(--(SS_EDGES&lt;N134))+1,3+AM134)*(1+FUEL),4)),IF(M134="Large standard",IF(N134&gt;LS_MAX,"",ROUND(IF(N134&lt;=OVER3_FROM,INDEX(LS_FEES,SUMPRODUCT(--(LS_EDGES&lt;N134))+1,3+AM134),INDEX(OVER3_BASE,1,3+AM134)+OVER3_PER4*CEILING((N134-OVER3_FROM)/4,1))*(1+FUEL),4)),"")))</f>
        <v/>
      </c>
      <c r="Q134" s="20" t="str">
        <f aca="true">IF(OR(L134="",O134=""),"",ROUND(L134-IF(AND(TODAY()&gt;=PEAK_FROM,TODAY()&lt;=PEAK_TO),P134,O134),2))</f>
        <v/>
      </c>
      <c r="R134" s="16" t="str">
        <f aca="false">IF(N134="","",IF(M134="Small standard",IF(SUMPRODUCT(--(SS_EDGES&lt;N134))=0,"",INDEX(SS_EDGES,SUMPRODUCT(--(SS_EDGES&lt;N134)))),IF(M134="Large standard",IF(N134&gt;OVER3_FROM,OVER3_FROM+4*(CEILING((N134-OVER3_FROM)/4,1)-1),IF(SUMPRODUCT(--(LS_EDGES&lt;N134))=0,"",INDEX(LS_EDGES,SUMPRODUCT(--(LS_EDGES&lt;N134))))),"")))</f>
        <v/>
      </c>
      <c r="S134" s="22" t="str">
        <f aca="false">IF(R134="","",ROUND(N134-R134,3))</f>
        <v/>
      </c>
      <c r="T134" s="21" t="str">
        <f aca="false">IF(OR(R134="",O134="",AO134=""),"",IF(S134&gt;MAX_SHAVE,"",IF(ROUND(O134-AO134,4)&lt;MIN_UNIT,"",ROUND(O134-AO134,4))))</f>
        <v/>
      </c>
      <c r="U134" s="21" t="str">
        <f aca="false">IF(OR(AQ134="",O134=""),"",IF(ROUND(ROUND(O134-AQ134,4)-AS134,4)&lt;=MIN_UNIT,"",ROUND(ROUND(O134-AQ134,4)-AS134,4)))</f>
        <v/>
      </c>
      <c r="V134" s="21" t="str">
        <f aca="false">IF(OR(AV134="",O134=""),"",IF(AND(AT134=1,AU134&lt;=MAX_ENV),IF(ROUND(O134-AV134,4)&lt;MIN_UNIT,"",ROUND(O134-AV134,4)),""))</f>
        <v/>
      </c>
      <c r="W134" s="21" t="str">
        <f aca="false">IF(OR(AX134="",O134=""),"",IF(AL134&gt;=AH134*MIN_DIM_RATIO,IF(ROUND(O134-AX134,4)&lt;MIN_UNIT,"",ROUND(O134-AX134,4)),""))</f>
        <v/>
      </c>
      <c r="X134" s="21" t="str">
        <f aca="false">IF(OR(R134="",P134="",AP134=""),"",IF(S134&gt;MAX_SHAVE,"",IF(ROUND(P134-AP134,4)&lt;MIN_UNIT,"",ROUND(P134-AP134,4))))</f>
        <v/>
      </c>
      <c r="Y134" s="21" t="str">
        <f aca="false">IF(OR(AR134="",P134=""),"",IF(ROUND(ROUND(P134-AR134,4)-AS134,4)&lt;=MIN_UNIT,"",ROUND(ROUND(P134-AR134,4)-AS134,4)))</f>
        <v/>
      </c>
      <c r="Z134" s="21" t="str">
        <f aca="false">IF(OR(AW134="",P134=""),"",IF(AND(AT134=1,AU134&lt;=MAX_ENV),IF(ROUND(P134-AW134,4)&lt;MIN_UNIT,"",ROUND(P134-AW134,4)),""))</f>
        <v/>
      </c>
      <c r="AA134" s="21" t="str">
        <f aca="false">IF(OR(AY134="",P134=""),"",IF(AL134&gt;=AH134*MIN_DIM_RATIO,IF(ROUND(P134-AY134,4)&lt;MIN_UNIT,"",ROUND(P134-AY134,4)),""))</f>
        <v/>
      </c>
      <c r="AB134" s="2" t="str">
        <f aca="false">IF(COUNT(T134:W134)=0,"",CHOOSE(MATCH(MAX(T134:W134),T134:W134,0),"Weight","Price","Size tier","Box"))</f>
        <v/>
      </c>
      <c r="AC134" s="24" t="str">
        <f aca="false">IF(K134&lt;&gt;"",K134,AZ134)</f>
        <v/>
      </c>
      <c r="AD134" s="25" t="str">
        <f aca="false">IF(OR(AB134="",AC134=""),"",ROUND(AC134*IF(K134&lt;&gt;"",1,U_LOW)*((12-PEAK_MONTHS)*MAX(T134:W134)+PEAK_MONTHS*N(INDEX(X134:AA134,MATCH(MAX(T134:W134),T134:W134,0)))),0))</f>
        <v/>
      </c>
      <c r="AE134" s="25" t="str">
        <f aca="false">IF(OR(AB134="",AC134=""),"",ROUND(AC134*IF(K134&lt;&gt;"",1,U_HIGH)*((12-PEAK_MONTHS)*MAX(T134:W134)+PEAK_MONTHS*N(INDEX(X134:AA134,MATCH(MAX(T134:W134),T134:W134,0)))),0))</f>
        <v/>
      </c>
      <c r="AF134" s="18" t="str">
        <f aca="false">IF(AD134="","",RANK(AD134,$AD$7:$AD$506))</f>
        <v/>
      </c>
      <c r="AH134" s="16" t="str">
        <f aca="false">IF(E134&lt;&gt;"",E134,IF(F134&lt;&gt;"",ROUND(F134*16,3),""))</f>
        <v/>
      </c>
      <c r="AI134" s="16" t="str">
        <f aca="false">IF(COUNT(G134:I134)&lt;3,"",ROUND(LARGE(G134:I134,1),2))</f>
        <v/>
      </c>
      <c r="AJ134" s="16" t="str">
        <f aca="false">IF(COUNT(G134:I134)&lt;3,"",ROUND(LARGE(G134:I134,2),2))</f>
        <v/>
      </c>
      <c r="AK134" s="16" t="str">
        <f aca="false">IF(COUNT(G134:I134)&lt;3,"",ROUND(SMALL(G134:I134,1),2))</f>
        <v/>
      </c>
      <c r="AL134" s="16" t="str">
        <f aca="false">IF(AI134="","",IF(AI134*AJ134*AK134&lt;DIM_MIN_CUIN,"",ROUND(AI134*AJ134*AK134/DIM_DIV*16,2)))</f>
        <v/>
      </c>
      <c r="AM134" s="18" t="str">
        <f aca="false">IF(C134="","",IF(C134&lt;BAND_LO,1,IF(C134&lt;=BAND_HI,2,3)))</f>
        <v/>
      </c>
      <c r="AN134" s="19" t="str">
        <f aca="false">IF(C134="","",IFERROR(INDEX(CAT_REF,MATCH(D134,CATS,0)),REF_DEFAULT))</f>
        <v/>
      </c>
      <c r="AO134" s="21" t="str">
        <f aca="false">IF(OR(R134="",AM134="",M134=""),"",IF(M134="Small standard",IF(R134&gt;SS_MAX,"",ROUND(INDEX(SS_FEES,SUMPRODUCT(--(SS_EDGES&lt;R134))+1,0+AM134)*(1+FUEL),4)),IF(M134="Large standard",IF(R134&gt;LS_MAX,"",ROUND(IF(R134&lt;=OVER3_FROM,INDEX(LS_FEES,SUMPRODUCT(--(LS_EDGES&lt;R134))+1,0+AM134),INDEX(OVER3_BASE,1,0+AM134)+OVER3_PER4*CEILING((R134-OVER3_FROM)/4,1))*(1+FUEL),4)),"")))</f>
        <v/>
      </c>
      <c r="AP134" s="21" t="str">
        <f aca="false">IF(OR(R134="",AM134="",M134=""),"",IF(M134="Small standard",IF(R134&gt;SS_MAX,"",ROUND(INDEX(SS_FEES,SUMPRODUCT(--(SS_EDGES&lt;R134))+1,3+AM134)*(1+FUEL),4)),IF(M134="Large standard",IF(R134&gt;LS_MAX,"",ROUND(IF(R134&lt;=OVER3_FROM,INDEX(LS_FEES,SUMPRODUCT(--(LS_EDGES&lt;R134))+1,3+AM134),INDEX(OVER3_BASE,1,3+AM134)+OVER3_PER4*CEILING((R134-OVER3_FROM)/4,1))*(1+FUEL),4)),"")))</f>
        <v/>
      </c>
      <c r="AQ134" s="21" t="str">
        <f aca="false">IF(OR(AM134="",AM134=1),"",IF(OR(N134="",(AM134-1)="",M134=""),"",IF(M134="Small standard",IF(N134&gt;SS_MAX,"",ROUND(INDEX(SS_FEES,SUMPRODUCT(--(SS_EDGES&lt;N134))+1,0+(AM134-1))*(1+FUEL),4)),IF(M134="Large standard",IF(N134&gt;LS_MAX,"",ROUND(IF(N134&lt;=OVER3_FROM,INDEX(LS_FEES,SUMPRODUCT(--(LS_EDGES&lt;N134))+1,0+(AM134-1)),INDEX(OVER3_BASE,1,0+(AM134-1))+OVER3_PER4*CEILING((N134-OVER3_FROM)/4,1))*(1+FUEL),4)),""))))</f>
        <v/>
      </c>
      <c r="AR134" s="21" t="str">
        <f aca="false">IF(OR(AM134="",AM134=1),"",IF(OR(N134="",(AM134-1)="",M134=""),"",IF(M134="Small standard",IF(N134&gt;SS_MAX,"",ROUND(INDEX(SS_FEES,SUMPRODUCT(--(SS_EDGES&lt;N134))+1,3+(AM134-1))*(1+FUEL),4)),IF(M134="Large standard",IF(N134&gt;LS_MAX,"",ROUND(IF(N134&lt;=OVER3_FROM,INDEX(LS_FEES,SUMPRODUCT(--(LS_EDGES&lt;N134))+1,3+(AM134-1)),INDEX(OVER3_BASE,1,3+(AM134-1))+OVER3_PER4*CEILING((N134-OVER3_FROM)/4,1))*(1+FUEL),4)),""))))</f>
        <v/>
      </c>
      <c r="AS134" s="21" t="str">
        <f aca="false">IF(OR(AM134="",AM134=1),"",(C134-(IF(AM134=2,BAND_LO,BAND_HI)-0.01))*(1-AN134))</f>
        <v/>
      </c>
      <c r="AT134" s="18" t="str">
        <f aca="false">IF(AI134="","",(AI134&gt;SS_L)+(AJ134&gt;SS_M)+(AK134&gt;SS_S))</f>
        <v/>
      </c>
      <c r="AU134" s="23" t="str">
        <f aca="false">IF(OR(AT134="",AT134&lt;&gt;1),"",MAX(AI134/SS_L,AJ134/SS_M,AK134/SS_S))</f>
        <v/>
      </c>
      <c r="AV134" s="21" t="str">
        <f aca="false">IF(OR(M134&lt;&gt;"Large standard",N134="",N134&gt;SS_MAX),"",IF(OR(N134="",AM134="","Small standard"=""),"",IF("Small standard"="Small standard",IF(N134&gt;SS_MAX,"",ROUND(INDEX(SS_FEES,SUMPRODUCT(--(SS_EDGES&lt;N134))+1,0+AM134)*(1+FUEL),4)),IF("Small standard"="Large standard",IF(N134&gt;LS_MAX,"",ROUND(IF(N134&lt;=OVER3_FROM,INDEX(LS_FEES,SUMPRODUCT(--(LS_EDGES&lt;N134))+1,0+AM134),INDEX(OVER3_BASE,1,0+AM134)+OVER3_PER4*CEILING((N134-OVER3_FROM)/4,1))*(1+FUEL),4)),""))))</f>
        <v/>
      </c>
      <c r="AW134" s="21" t="str">
        <f aca="false">IF(OR(M134&lt;&gt;"Large standard",N134="",N134&gt;SS_MAX),"",IF(OR(N134="",AM134="","Small standard"=""),"",IF("Small standard"="Small standard",IF(N134&gt;SS_MAX,"",ROUND(INDEX(SS_FEES,SUMPRODUCT(--(SS_EDGES&lt;N134))+1,3+AM134)*(1+FUEL),4)),IF("Small standard"="Large standard",IF(N134&gt;LS_MAX,"",ROUND(IF(N134&lt;=OVER3_FROM,INDEX(LS_FEES,SUMPRODUCT(--(LS_EDGES&lt;N134))+1,3+AM134),INDEX(OVER3_BASE,1,3+AM134)+OVER3_PER4*CEILING((N134-OVER3_FROM)/4,1))*(1+FUEL),4)),""))))</f>
        <v/>
      </c>
      <c r="AX134" s="21" t="str">
        <f aca="false">IF(OR(AL134="",AH134=""),"",IF(OR(AH134="",AM134="",M134=""),"",IF(M134="Small standard",IF(AH134&gt;SS_MAX,"",ROUND(INDEX(SS_FEES,SUMPRODUCT(--(SS_EDGES&lt;AH134))+1,0+AM134)*(1+FUEL),4)),IF(M134="Large standard",IF(AH134&gt;LS_MAX,"",ROUND(IF(AH134&lt;=OVER3_FROM,INDEX(LS_FEES,SUMPRODUCT(--(LS_EDGES&lt;AH134))+1,0+AM134),INDEX(OVER3_BASE,1,0+AM134)+OVER3_PER4*CEILING((AH134-OVER3_FROM)/4,1))*(1+FUEL),4)),""))))</f>
        <v/>
      </c>
      <c r="AY134" s="21" t="str">
        <f aca="false">IF(OR(AL134="",AH134=""),"",IF(OR(AH134="",AM134="",M134=""),"",IF(M134="Small standard",IF(AH134&gt;SS_MAX,"",ROUND(INDEX(SS_FEES,SUMPRODUCT(--(SS_EDGES&lt;AH134))+1,3+AM134)*(1+FUEL),4)),IF(M134="Large standard",IF(AH134&gt;LS_MAX,"",ROUND(IF(AH134&lt;=OVER3_FROM,INDEX(LS_FEES,SUMPRODUCT(--(LS_EDGES&lt;AH134))+1,3+AM134),INDEX(OVER3_BASE,1,3+AM134)+OVER3_PER4*CEILING((AH134-OVER3_FROM)/4,1))*(1+FUEL),4)),""))))</f>
        <v/>
      </c>
      <c r="AZ134" s="24" t="str">
        <f aca="false">IF(OR(J134="",J134&lt;1),"",ROUND(IFERROR(INDEX(CAT_SCALE,MATCH(D134,CATS,0)),UC_DEFAULT)*IF(J134&gt;=UC_KNEE,10^(UC_A-UC_B*LOG10(J134)),10^(UC_A-UC_B*LOG10(UC_KNEE))*(UC_KNEE/J134)^UC_HEXP),1))</f>
        <v/>
      </c>
    </row>
    <row r="135" customFormat="false" ht="15" hidden="false" customHeight="false" outlineLevel="0" collapsed="false">
      <c r="A135" s="10"/>
      <c r="B135" s="10"/>
      <c r="C135" s="12"/>
      <c r="D135" s="10"/>
      <c r="E135" s="10"/>
      <c r="F135" s="10"/>
      <c r="G135" s="10"/>
      <c r="H135" s="10"/>
      <c r="I135" s="10"/>
      <c r="J135" s="10"/>
      <c r="K135" s="10"/>
      <c r="L135" s="12"/>
      <c r="M135" s="2" t="str">
        <f aca="false">IF(OR(N135="",AI135=""),"",IF(AND(N135&lt;=SS_MAX,AI135&lt;=SS_L,AJ135&lt;=SS_M,AK135&lt;=SS_S),"Small standard",IF(AND(N135&lt;=LS_MAX,AI135&lt;=LS_L,AJ135&lt;=LS_M,AK135&lt;=LS_S),"Large standard","Oversize")))</f>
        <v/>
      </c>
      <c r="N135" s="16" t="str">
        <f aca="false">IF(AH135="","",IF(AL135="",AH135,MAX(AH135,AL135)))</f>
        <v/>
      </c>
      <c r="O135" s="21" t="str">
        <f aca="false">IF(OR(N135="",AM135="",M135=""),"",IF(M135="Small standard",IF(N135&gt;SS_MAX,"",ROUND(INDEX(SS_FEES,SUMPRODUCT(--(SS_EDGES&lt;N135))+1,0+AM135)*(1+FUEL),4)),IF(M135="Large standard",IF(N135&gt;LS_MAX,"",ROUND(IF(N135&lt;=OVER3_FROM,INDEX(LS_FEES,SUMPRODUCT(--(LS_EDGES&lt;N135))+1,0+AM135),INDEX(OVER3_BASE,1,0+AM135)+OVER3_PER4*CEILING((N135-OVER3_FROM)/4,1))*(1+FUEL),4)),"")))</f>
        <v/>
      </c>
      <c r="P135" s="21" t="str">
        <f aca="false">IF(OR(N135="",AM135="",M135=""),"",IF(M135="Small standard",IF(N135&gt;SS_MAX,"",ROUND(INDEX(SS_FEES,SUMPRODUCT(--(SS_EDGES&lt;N135))+1,3+AM135)*(1+FUEL),4)),IF(M135="Large standard",IF(N135&gt;LS_MAX,"",ROUND(IF(N135&lt;=OVER3_FROM,INDEX(LS_FEES,SUMPRODUCT(--(LS_EDGES&lt;N135))+1,3+AM135),INDEX(OVER3_BASE,1,3+AM135)+OVER3_PER4*CEILING((N135-OVER3_FROM)/4,1))*(1+FUEL),4)),"")))</f>
        <v/>
      </c>
      <c r="Q135" s="20" t="str">
        <f aca="true">IF(OR(L135="",O135=""),"",ROUND(L135-IF(AND(TODAY()&gt;=PEAK_FROM,TODAY()&lt;=PEAK_TO),P135,O135),2))</f>
        <v/>
      </c>
      <c r="R135" s="16" t="str">
        <f aca="false">IF(N135="","",IF(M135="Small standard",IF(SUMPRODUCT(--(SS_EDGES&lt;N135))=0,"",INDEX(SS_EDGES,SUMPRODUCT(--(SS_EDGES&lt;N135)))),IF(M135="Large standard",IF(N135&gt;OVER3_FROM,OVER3_FROM+4*(CEILING((N135-OVER3_FROM)/4,1)-1),IF(SUMPRODUCT(--(LS_EDGES&lt;N135))=0,"",INDEX(LS_EDGES,SUMPRODUCT(--(LS_EDGES&lt;N135))))),"")))</f>
        <v/>
      </c>
      <c r="S135" s="22" t="str">
        <f aca="false">IF(R135="","",ROUND(N135-R135,3))</f>
        <v/>
      </c>
      <c r="T135" s="21" t="str">
        <f aca="false">IF(OR(R135="",O135="",AO135=""),"",IF(S135&gt;MAX_SHAVE,"",IF(ROUND(O135-AO135,4)&lt;MIN_UNIT,"",ROUND(O135-AO135,4))))</f>
        <v/>
      </c>
      <c r="U135" s="21" t="str">
        <f aca="false">IF(OR(AQ135="",O135=""),"",IF(ROUND(ROUND(O135-AQ135,4)-AS135,4)&lt;=MIN_UNIT,"",ROUND(ROUND(O135-AQ135,4)-AS135,4)))</f>
        <v/>
      </c>
      <c r="V135" s="21" t="str">
        <f aca="false">IF(OR(AV135="",O135=""),"",IF(AND(AT135=1,AU135&lt;=MAX_ENV),IF(ROUND(O135-AV135,4)&lt;MIN_UNIT,"",ROUND(O135-AV135,4)),""))</f>
        <v/>
      </c>
      <c r="W135" s="21" t="str">
        <f aca="false">IF(OR(AX135="",O135=""),"",IF(AL135&gt;=AH135*MIN_DIM_RATIO,IF(ROUND(O135-AX135,4)&lt;MIN_UNIT,"",ROUND(O135-AX135,4)),""))</f>
        <v/>
      </c>
      <c r="X135" s="21" t="str">
        <f aca="false">IF(OR(R135="",P135="",AP135=""),"",IF(S135&gt;MAX_SHAVE,"",IF(ROUND(P135-AP135,4)&lt;MIN_UNIT,"",ROUND(P135-AP135,4))))</f>
        <v/>
      </c>
      <c r="Y135" s="21" t="str">
        <f aca="false">IF(OR(AR135="",P135=""),"",IF(ROUND(ROUND(P135-AR135,4)-AS135,4)&lt;=MIN_UNIT,"",ROUND(ROUND(P135-AR135,4)-AS135,4)))</f>
        <v/>
      </c>
      <c r="Z135" s="21" t="str">
        <f aca="false">IF(OR(AW135="",P135=""),"",IF(AND(AT135=1,AU135&lt;=MAX_ENV),IF(ROUND(P135-AW135,4)&lt;MIN_UNIT,"",ROUND(P135-AW135,4)),""))</f>
        <v/>
      </c>
      <c r="AA135" s="21" t="str">
        <f aca="false">IF(OR(AY135="",P135=""),"",IF(AL135&gt;=AH135*MIN_DIM_RATIO,IF(ROUND(P135-AY135,4)&lt;MIN_UNIT,"",ROUND(P135-AY135,4)),""))</f>
        <v/>
      </c>
      <c r="AB135" s="2" t="str">
        <f aca="false">IF(COUNT(T135:W135)=0,"",CHOOSE(MATCH(MAX(T135:W135),T135:W135,0),"Weight","Price","Size tier","Box"))</f>
        <v/>
      </c>
      <c r="AC135" s="24" t="str">
        <f aca="false">IF(K135&lt;&gt;"",K135,AZ135)</f>
        <v/>
      </c>
      <c r="AD135" s="25" t="str">
        <f aca="false">IF(OR(AB135="",AC135=""),"",ROUND(AC135*IF(K135&lt;&gt;"",1,U_LOW)*((12-PEAK_MONTHS)*MAX(T135:W135)+PEAK_MONTHS*N(INDEX(X135:AA135,MATCH(MAX(T135:W135),T135:W135,0)))),0))</f>
        <v/>
      </c>
      <c r="AE135" s="25" t="str">
        <f aca="false">IF(OR(AB135="",AC135=""),"",ROUND(AC135*IF(K135&lt;&gt;"",1,U_HIGH)*((12-PEAK_MONTHS)*MAX(T135:W135)+PEAK_MONTHS*N(INDEX(X135:AA135,MATCH(MAX(T135:W135),T135:W135,0)))),0))</f>
        <v/>
      </c>
      <c r="AF135" s="18" t="str">
        <f aca="false">IF(AD135="","",RANK(AD135,$AD$7:$AD$506))</f>
        <v/>
      </c>
      <c r="AH135" s="16" t="str">
        <f aca="false">IF(E135&lt;&gt;"",E135,IF(F135&lt;&gt;"",ROUND(F135*16,3),""))</f>
        <v/>
      </c>
      <c r="AI135" s="16" t="str">
        <f aca="false">IF(COUNT(G135:I135)&lt;3,"",ROUND(LARGE(G135:I135,1),2))</f>
        <v/>
      </c>
      <c r="AJ135" s="16" t="str">
        <f aca="false">IF(COUNT(G135:I135)&lt;3,"",ROUND(LARGE(G135:I135,2),2))</f>
        <v/>
      </c>
      <c r="AK135" s="16" t="str">
        <f aca="false">IF(COUNT(G135:I135)&lt;3,"",ROUND(SMALL(G135:I135,1),2))</f>
        <v/>
      </c>
      <c r="AL135" s="16" t="str">
        <f aca="false">IF(AI135="","",IF(AI135*AJ135*AK135&lt;DIM_MIN_CUIN,"",ROUND(AI135*AJ135*AK135/DIM_DIV*16,2)))</f>
        <v/>
      </c>
      <c r="AM135" s="18" t="str">
        <f aca="false">IF(C135="","",IF(C135&lt;BAND_LO,1,IF(C135&lt;=BAND_HI,2,3)))</f>
        <v/>
      </c>
      <c r="AN135" s="19" t="str">
        <f aca="false">IF(C135="","",IFERROR(INDEX(CAT_REF,MATCH(D135,CATS,0)),REF_DEFAULT))</f>
        <v/>
      </c>
      <c r="AO135" s="21" t="str">
        <f aca="false">IF(OR(R135="",AM135="",M135=""),"",IF(M135="Small standard",IF(R135&gt;SS_MAX,"",ROUND(INDEX(SS_FEES,SUMPRODUCT(--(SS_EDGES&lt;R135))+1,0+AM135)*(1+FUEL),4)),IF(M135="Large standard",IF(R135&gt;LS_MAX,"",ROUND(IF(R135&lt;=OVER3_FROM,INDEX(LS_FEES,SUMPRODUCT(--(LS_EDGES&lt;R135))+1,0+AM135),INDEX(OVER3_BASE,1,0+AM135)+OVER3_PER4*CEILING((R135-OVER3_FROM)/4,1))*(1+FUEL),4)),"")))</f>
        <v/>
      </c>
      <c r="AP135" s="21" t="str">
        <f aca="false">IF(OR(R135="",AM135="",M135=""),"",IF(M135="Small standard",IF(R135&gt;SS_MAX,"",ROUND(INDEX(SS_FEES,SUMPRODUCT(--(SS_EDGES&lt;R135))+1,3+AM135)*(1+FUEL),4)),IF(M135="Large standard",IF(R135&gt;LS_MAX,"",ROUND(IF(R135&lt;=OVER3_FROM,INDEX(LS_FEES,SUMPRODUCT(--(LS_EDGES&lt;R135))+1,3+AM135),INDEX(OVER3_BASE,1,3+AM135)+OVER3_PER4*CEILING((R135-OVER3_FROM)/4,1))*(1+FUEL),4)),"")))</f>
        <v/>
      </c>
      <c r="AQ135" s="21" t="str">
        <f aca="false">IF(OR(AM135="",AM135=1),"",IF(OR(N135="",(AM135-1)="",M135=""),"",IF(M135="Small standard",IF(N135&gt;SS_MAX,"",ROUND(INDEX(SS_FEES,SUMPRODUCT(--(SS_EDGES&lt;N135))+1,0+(AM135-1))*(1+FUEL),4)),IF(M135="Large standard",IF(N135&gt;LS_MAX,"",ROUND(IF(N135&lt;=OVER3_FROM,INDEX(LS_FEES,SUMPRODUCT(--(LS_EDGES&lt;N135))+1,0+(AM135-1)),INDEX(OVER3_BASE,1,0+(AM135-1))+OVER3_PER4*CEILING((N135-OVER3_FROM)/4,1))*(1+FUEL),4)),""))))</f>
        <v/>
      </c>
      <c r="AR135" s="21" t="str">
        <f aca="false">IF(OR(AM135="",AM135=1),"",IF(OR(N135="",(AM135-1)="",M135=""),"",IF(M135="Small standard",IF(N135&gt;SS_MAX,"",ROUND(INDEX(SS_FEES,SUMPRODUCT(--(SS_EDGES&lt;N135))+1,3+(AM135-1))*(1+FUEL),4)),IF(M135="Large standard",IF(N135&gt;LS_MAX,"",ROUND(IF(N135&lt;=OVER3_FROM,INDEX(LS_FEES,SUMPRODUCT(--(LS_EDGES&lt;N135))+1,3+(AM135-1)),INDEX(OVER3_BASE,1,3+(AM135-1))+OVER3_PER4*CEILING((N135-OVER3_FROM)/4,1))*(1+FUEL),4)),""))))</f>
        <v/>
      </c>
      <c r="AS135" s="21" t="str">
        <f aca="false">IF(OR(AM135="",AM135=1),"",(C135-(IF(AM135=2,BAND_LO,BAND_HI)-0.01))*(1-AN135))</f>
        <v/>
      </c>
      <c r="AT135" s="18" t="str">
        <f aca="false">IF(AI135="","",(AI135&gt;SS_L)+(AJ135&gt;SS_M)+(AK135&gt;SS_S))</f>
        <v/>
      </c>
      <c r="AU135" s="23" t="str">
        <f aca="false">IF(OR(AT135="",AT135&lt;&gt;1),"",MAX(AI135/SS_L,AJ135/SS_M,AK135/SS_S))</f>
        <v/>
      </c>
      <c r="AV135" s="21" t="str">
        <f aca="false">IF(OR(M135&lt;&gt;"Large standard",N135="",N135&gt;SS_MAX),"",IF(OR(N135="",AM135="","Small standard"=""),"",IF("Small standard"="Small standard",IF(N135&gt;SS_MAX,"",ROUND(INDEX(SS_FEES,SUMPRODUCT(--(SS_EDGES&lt;N135))+1,0+AM135)*(1+FUEL),4)),IF("Small standard"="Large standard",IF(N135&gt;LS_MAX,"",ROUND(IF(N135&lt;=OVER3_FROM,INDEX(LS_FEES,SUMPRODUCT(--(LS_EDGES&lt;N135))+1,0+AM135),INDEX(OVER3_BASE,1,0+AM135)+OVER3_PER4*CEILING((N135-OVER3_FROM)/4,1))*(1+FUEL),4)),""))))</f>
        <v/>
      </c>
      <c r="AW135" s="21" t="str">
        <f aca="false">IF(OR(M135&lt;&gt;"Large standard",N135="",N135&gt;SS_MAX),"",IF(OR(N135="",AM135="","Small standard"=""),"",IF("Small standard"="Small standard",IF(N135&gt;SS_MAX,"",ROUND(INDEX(SS_FEES,SUMPRODUCT(--(SS_EDGES&lt;N135))+1,3+AM135)*(1+FUEL),4)),IF("Small standard"="Large standard",IF(N135&gt;LS_MAX,"",ROUND(IF(N135&lt;=OVER3_FROM,INDEX(LS_FEES,SUMPRODUCT(--(LS_EDGES&lt;N135))+1,3+AM135),INDEX(OVER3_BASE,1,3+AM135)+OVER3_PER4*CEILING((N135-OVER3_FROM)/4,1))*(1+FUEL),4)),""))))</f>
        <v/>
      </c>
      <c r="AX135" s="21" t="str">
        <f aca="false">IF(OR(AL135="",AH135=""),"",IF(OR(AH135="",AM135="",M135=""),"",IF(M135="Small standard",IF(AH135&gt;SS_MAX,"",ROUND(INDEX(SS_FEES,SUMPRODUCT(--(SS_EDGES&lt;AH135))+1,0+AM135)*(1+FUEL),4)),IF(M135="Large standard",IF(AH135&gt;LS_MAX,"",ROUND(IF(AH135&lt;=OVER3_FROM,INDEX(LS_FEES,SUMPRODUCT(--(LS_EDGES&lt;AH135))+1,0+AM135),INDEX(OVER3_BASE,1,0+AM135)+OVER3_PER4*CEILING((AH135-OVER3_FROM)/4,1))*(1+FUEL),4)),""))))</f>
        <v/>
      </c>
      <c r="AY135" s="21" t="str">
        <f aca="false">IF(OR(AL135="",AH135=""),"",IF(OR(AH135="",AM135="",M135=""),"",IF(M135="Small standard",IF(AH135&gt;SS_MAX,"",ROUND(INDEX(SS_FEES,SUMPRODUCT(--(SS_EDGES&lt;AH135))+1,3+AM135)*(1+FUEL),4)),IF(M135="Large standard",IF(AH135&gt;LS_MAX,"",ROUND(IF(AH135&lt;=OVER3_FROM,INDEX(LS_FEES,SUMPRODUCT(--(LS_EDGES&lt;AH135))+1,3+AM135),INDEX(OVER3_BASE,1,3+AM135)+OVER3_PER4*CEILING((AH135-OVER3_FROM)/4,1))*(1+FUEL),4)),""))))</f>
        <v/>
      </c>
      <c r="AZ135" s="24" t="str">
        <f aca="false">IF(OR(J135="",J135&lt;1),"",ROUND(IFERROR(INDEX(CAT_SCALE,MATCH(D135,CATS,0)),UC_DEFAULT)*IF(J135&gt;=UC_KNEE,10^(UC_A-UC_B*LOG10(J135)),10^(UC_A-UC_B*LOG10(UC_KNEE))*(UC_KNEE/J135)^UC_HEXP),1))</f>
        <v/>
      </c>
    </row>
    <row r="136" customFormat="false" ht="15" hidden="false" customHeight="false" outlineLevel="0" collapsed="false">
      <c r="A136" s="10"/>
      <c r="B136" s="10"/>
      <c r="C136" s="12"/>
      <c r="D136" s="10"/>
      <c r="E136" s="10"/>
      <c r="F136" s="10"/>
      <c r="G136" s="10"/>
      <c r="H136" s="10"/>
      <c r="I136" s="10"/>
      <c r="J136" s="10"/>
      <c r="K136" s="10"/>
      <c r="L136" s="12"/>
      <c r="M136" s="2" t="str">
        <f aca="false">IF(OR(N136="",AI136=""),"",IF(AND(N136&lt;=SS_MAX,AI136&lt;=SS_L,AJ136&lt;=SS_M,AK136&lt;=SS_S),"Small standard",IF(AND(N136&lt;=LS_MAX,AI136&lt;=LS_L,AJ136&lt;=LS_M,AK136&lt;=LS_S),"Large standard","Oversize")))</f>
        <v/>
      </c>
      <c r="N136" s="16" t="str">
        <f aca="false">IF(AH136="","",IF(AL136="",AH136,MAX(AH136,AL136)))</f>
        <v/>
      </c>
      <c r="O136" s="21" t="str">
        <f aca="false">IF(OR(N136="",AM136="",M136=""),"",IF(M136="Small standard",IF(N136&gt;SS_MAX,"",ROUND(INDEX(SS_FEES,SUMPRODUCT(--(SS_EDGES&lt;N136))+1,0+AM136)*(1+FUEL),4)),IF(M136="Large standard",IF(N136&gt;LS_MAX,"",ROUND(IF(N136&lt;=OVER3_FROM,INDEX(LS_FEES,SUMPRODUCT(--(LS_EDGES&lt;N136))+1,0+AM136),INDEX(OVER3_BASE,1,0+AM136)+OVER3_PER4*CEILING((N136-OVER3_FROM)/4,1))*(1+FUEL),4)),"")))</f>
        <v/>
      </c>
      <c r="P136" s="21" t="str">
        <f aca="false">IF(OR(N136="",AM136="",M136=""),"",IF(M136="Small standard",IF(N136&gt;SS_MAX,"",ROUND(INDEX(SS_FEES,SUMPRODUCT(--(SS_EDGES&lt;N136))+1,3+AM136)*(1+FUEL),4)),IF(M136="Large standard",IF(N136&gt;LS_MAX,"",ROUND(IF(N136&lt;=OVER3_FROM,INDEX(LS_FEES,SUMPRODUCT(--(LS_EDGES&lt;N136))+1,3+AM136),INDEX(OVER3_BASE,1,3+AM136)+OVER3_PER4*CEILING((N136-OVER3_FROM)/4,1))*(1+FUEL),4)),"")))</f>
        <v/>
      </c>
      <c r="Q136" s="20" t="str">
        <f aca="true">IF(OR(L136="",O136=""),"",ROUND(L136-IF(AND(TODAY()&gt;=PEAK_FROM,TODAY()&lt;=PEAK_TO),P136,O136),2))</f>
        <v/>
      </c>
      <c r="R136" s="16" t="str">
        <f aca="false">IF(N136="","",IF(M136="Small standard",IF(SUMPRODUCT(--(SS_EDGES&lt;N136))=0,"",INDEX(SS_EDGES,SUMPRODUCT(--(SS_EDGES&lt;N136)))),IF(M136="Large standard",IF(N136&gt;OVER3_FROM,OVER3_FROM+4*(CEILING((N136-OVER3_FROM)/4,1)-1),IF(SUMPRODUCT(--(LS_EDGES&lt;N136))=0,"",INDEX(LS_EDGES,SUMPRODUCT(--(LS_EDGES&lt;N136))))),"")))</f>
        <v/>
      </c>
      <c r="S136" s="22" t="str">
        <f aca="false">IF(R136="","",ROUND(N136-R136,3))</f>
        <v/>
      </c>
      <c r="T136" s="21" t="str">
        <f aca="false">IF(OR(R136="",O136="",AO136=""),"",IF(S136&gt;MAX_SHAVE,"",IF(ROUND(O136-AO136,4)&lt;MIN_UNIT,"",ROUND(O136-AO136,4))))</f>
        <v/>
      </c>
      <c r="U136" s="21" t="str">
        <f aca="false">IF(OR(AQ136="",O136=""),"",IF(ROUND(ROUND(O136-AQ136,4)-AS136,4)&lt;=MIN_UNIT,"",ROUND(ROUND(O136-AQ136,4)-AS136,4)))</f>
        <v/>
      </c>
      <c r="V136" s="21" t="str">
        <f aca="false">IF(OR(AV136="",O136=""),"",IF(AND(AT136=1,AU136&lt;=MAX_ENV),IF(ROUND(O136-AV136,4)&lt;MIN_UNIT,"",ROUND(O136-AV136,4)),""))</f>
        <v/>
      </c>
      <c r="W136" s="21" t="str">
        <f aca="false">IF(OR(AX136="",O136=""),"",IF(AL136&gt;=AH136*MIN_DIM_RATIO,IF(ROUND(O136-AX136,4)&lt;MIN_UNIT,"",ROUND(O136-AX136,4)),""))</f>
        <v/>
      </c>
      <c r="X136" s="21" t="str">
        <f aca="false">IF(OR(R136="",P136="",AP136=""),"",IF(S136&gt;MAX_SHAVE,"",IF(ROUND(P136-AP136,4)&lt;MIN_UNIT,"",ROUND(P136-AP136,4))))</f>
        <v/>
      </c>
      <c r="Y136" s="21" t="str">
        <f aca="false">IF(OR(AR136="",P136=""),"",IF(ROUND(ROUND(P136-AR136,4)-AS136,4)&lt;=MIN_UNIT,"",ROUND(ROUND(P136-AR136,4)-AS136,4)))</f>
        <v/>
      </c>
      <c r="Z136" s="21" t="str">
        <f aca="false">IF(OR(AW136="",P136=""),"",IF(AND(AT136=1,AU136&lt;=MAX_ENV),IF(ROUND(P136-AW136,4)&lt;MIN_UNIT,"",ROUND(P136-AW136,4)),""))</f>
        <v/>
      </c>
      <c r="AA136" s="21" t="str">
        <f aca="false">IF(OR(AY136="",P136=""),"",IF(AL136&gt;=AH136*MIN_DIM_RATIO,IF(ROUND(P136-AY136,4)&lt;MIN_UNIT,"",ROUND(P136-AY136,4)),""))</f>
        <v/>
      </c>
      <c r="AB136" s="2" t="str">
        <f aca="false">IF(COUNT(T136:W136)=0,"",CHOOSE(MATCH(MAX(T136:W136),T136:W136,0),"Weight","Price","Size tier","Box"))</f>
        <v/>
      </c>
      <c r="AC136" s="24" t="str">
        <f aca="false">IF(K136&lt;&gt;"",K136,AZ136)</f>
        <v/>
      </c>
      <c r="AD136" s="25" t="str">
        <f aca="false">IF(OR(AB136="",AC136=""),"",ROUND(AC136*IF(K136&lt;&gt;"",1,U_LOW)*((12-PEAK_MONTHS)*MAX(T136:W136)+PEAK_MONTHS*N(INDEX(X136:AA136,MATCH(MAX(T136:W136),T136:W136,0)))),0))</f>
        <v/>
      </c>
      <c r="AE136" s="25" t="str">
        <f aca="false">IF(OR(AB136="",AC136=""),"",ROUND(AC136*IF(K136&lt;&gt;"",1,U_HIGH)*((12-PEAK_MONTHS)*MAX(T136:W136)+PEAK_MONTHS*N(INDEX(X136:AA136,MATCH(MAX(T136:W136),T136:W136,0)))),0))</f>
        <v/>
      </c>
      <c r="AF136" s="18" t="str">
        <f aca="false">IF(AD136="","",RANK(AD136,$AD$7:$AD$506))</f>
        <v/>
      </c>
      <c r="AH136" s="16" t="str">
        <f aca="false">IF(E136&lt;&gt;"",E136,IF(F136&lt;&gt;"",ROUND(F136*16,3),""))</f>
        <v/>
      </c>
      <c r="AI136" s="16" t="str">
        <f aca="false">IF(COUNT(G136:I136)&lt;3,"",ROUND(LARGE(G136:I136,1),2))</f>
        <v/>
      </c>
      <c r="AJ136" s="16" t="str">
        <f aca="false">IF(COUNT(G136:I136)&lt;3,"",ROUND(LARGE(G136:I136,2),2))</f>
        <v/>
      </c>
      <c r="AK136" s="16" t="str">
        <f aca="false">IF(COUNT(G136:I136)&lt;3,"",ROUND(SMALL(G136:I136,1),2))</f>
        <v/>
      </c>
      <c r="AL136" s="16" t="str">
        <f aca="false">IF(AI136="","",IF(AI136*AJ136*AK136&lt;DIM_MIN_CUIN,"",ROUND(AI136*AJ136*AK136/DIM_DIV*16,2)))</f>
        <v/>
      </c>
      <c r="AM136" s="18" t="str">
        <f aca="false">IF(C136="","",IF(C136&lt;BAND_LO,1,IF(C136&lt;=BAND_HI,2,3)))</f>
        <v/>
      </c>
      <c r="AN136" s="19" t="str">
        <f aca="false">IF(C136="","",IFERROR(INDEX(CAT_REF,MATCH(D136,CATS,0)),REF_DEFAULT))</f>
        <v/>
      </c>
      <c r="AO136" s="21" t="str">
        <f aca="false">IF(OR(R136="",AM136="",M136=""),"",IF(M136="Small standard",IF(R136&gt;SS_MAX,"",ROUND(INDEX(SS_FEES,SUMPRODUCT(--(SS_EDGES&lt;R136))+1,0+AM136)*(1+FUEL),4)),IF(M136="Large standard",IF(R136&gt;LS_MAX,"",ROUND(IF(R136&lt;=OVER3_FROM,INDEX(LS_FEES,SUMPRODUCT(--(LS_EDGES&lt;R136))+1,0+AM136),INDEX(OVER3_BASE,1,0+AM136)+OVER3_PER4*CEILING((R136-OVER3_FROM)/4,1))*(1+FUEL),4)),"")))</f>
        <v/>
      </c>
      <c r="AP136" s="21" t="str">
        <f aca="false">IF(OR(R136="",AM136="",M136=""),"",IF(M136="Small standard",IF(R136&gt;SS_MAX,"",ROUND(INDEX(SS_FEES,SUMPRODUCT(--(SS_EDGES&lt;R136))+1,3+AM136)*(1+FUEL),4)),IF(M136="Large standard",IF(R136&gt;LS_MAX,"",ROUND(IF(R136&lt;=OVER3_FROM,INDEX(LS_FEES,SUMPRODUCT(--(LS_EDGES&lt;R136))+1,3+AM136),INDEX(OVER3_BASE,1,3+AM136)+OVER3_PER4*CEILING((R136-OVER3_FROM)/4,1))*(1+FUEL),4)),"")))</f>
        <v/>
      </c>
      <c r="AQ136" s="21" t="str">
        <f aca="false">IF(OR(AM136="",AM136=1),"",IF(OR(N136="",(AM136-1)="",M136=""),"",IF(M136="Small standard",IF(N136&gt;SS_MAX,"",ROUND(INDEX(SS_FEES,SUMPRODUCT(--(SS_EDGES&lt;N136))+1,0+(AM136-1))*(1+FUEL),4)),IF(M136="Large standard",IF(N136&gt;LS_MAX,"",ROUND(IF(N136&lt;=OVER3_FROM,INDEX(LS_FEES,SUMPRODUCT(--(LS_EDGES&lt;N136))+1,0+(AM136-1)),INDEX(OVER3_BASE,1,0+(AM136-1))+OVER3_PER4*CEILING((N136-OVER3_FROM)/4,1))*(1+FUEL),4)),""))))</f>
        <v/>
      </c>
      <c r="AR136" s="21" t="str">
        <f aca="false">IF(OR(AM136="",AM136=1),"",IF(OR(N136="",(AM136-1)="",M136=""),"",IF(M136="Small standard",IF(N136&gt;SS_MAX,"",ROUND(INDEX(SS_FEES,SUMPRODUCT(--(SS_EDGES&lt;N136))+1,3+(AM136-1))*(1+FUEL),4)),IF(M136="Large standard",IF(N136&gt;LS_MAX,"",ROUND(IF(N136&lt;=OVER3_FROM,INDEX(LS_FEES,SUMPRODUCT(--(LS_EDGES&lt;N136))+1,3+(AM136-1)),INDEX(OVER3_BASE,1,3+(AM136-1))+OVER3_PER4*CEILING((N136-OVER3_FROM)/4,1))*(1+FUEL),4)),""))))</f>
        <v/>
      </c>
      <c r="AS136" s="21" t="str">
        <f aca="false">IF(OR(AM136="",AM136=1),"",(C136-(IF(AM136=2,BAND_LO,BAND_HI)-0.01))*(1-AN136))</f>
        <v/>
      </c>
      <c r="AT136" s="18" t="str">
        <f aca="false">IF(AI136="","",(AI136&gt;SS_L)+(AJ136&gt;SS_M)+(AK136&gt;SS_S))</f>
        <v/>
      </c>
      <c r="AU136" s="23" t="str">
        <f aca="false">IF(OR(AT136="",AT136&lt;&gt;1),"",MAX(AI136/SS_L,AJ136/SS_M,AK136/SS_S))</f>
        <v/>
      </c>
      <c r="AV136" s="21" t="str">
        <f aca="false">IF(OR(M136&lt;&gt;"Large standard",N136="",N136&gt;SS_MAX),"",IF(OR(N136="",AM136="","Small standard"=""),"",IF("Small standard"="Small standard",IF(N136&gt;SS_MAX,"",ROUND(INDEX(SS_FEES,SUMPRODUCT(--(SS_EDGES&lt;N136))+1,0+AM136)*(1+FUEL),4)),IF("Small standard"="Large standard",IF(N136&gt;LS_MAX,"",ROUND(IF(N136&lt;=OVER3_FROM,INDEX(LS_FEES,SUMPRODUCT(--(LS_EDGES&lt;N136))+1,0+AM136),INDEX(OVER3_BASE,1,0+AM136)+OVER3_PER4*CEILING((N136-OVER3_FROM)/4,1))*(1+FUEL),4)),""))))</f>
        <v/>
      </c>
      <c r="AW136" s="21" t="str">
        <f aca="false">IF(OR(M136&lt;&gt;"Large standard",N136="",N136&gt;SS_MAX),"",IF(OR(N136="",AM136="","Small standard"=""),"",IF("Small standard"="Small standard",IF(N136&gt;SS_MAX,"",ROUND(INDEX(SS_FEES,SUMPRODUCT(--(SS_EDGES&lt;N136))+1,3+AM136)*(1+FUEL),4)),IF("Small standard"="Large standard",IF(N136&gt;LS_MAX,"",ROUND(IF(N136&lt;=OVER3_FROM,INDEX(LS_FEES,SUMPRODUCT(--(LS_EDGES&lt;N136))+1,3+AM136),INDEX(OVER3_BASE,1,3+AM136)+OVER3_PER4*CEILING((N136-OVER3_FROM)/4,1))*(1+FUEL),4)),""))))</f>
        <v/>
      </c>
      <c r="AX136" s="21" t="str">
        <f aca="false">IF(OR(AL136="",AH136=""),"",IF(OR(AH136="",AM136="",M136=""),"",IF(M136="Small standard",IF(AH136&gt;SS_MAX,"",ROUND(INDEX(SS_FEES,SUMPRODUCT(--(SS_EDGES&lt;AH136))+1,0+AM136)*(1+FUEL),4)),IF(M136="Large standard",IF(AH136&gt;LS_MAX,"",ROUND(IF(AH136&lt;=OVER3_FROM,INDEX(LS_FEES,SUMPRODUCT(--(LS_EDGES&lt;AH136))+1,0+AM136),INDEX(OVER3_BASE,1,0+AM136)+OVER3_PER4*CEILING((AH136-OVER3_FROM)/4,1))*(1+FUEL),4)),""))))</f>
        <v/>
      </c>
      <c r="AY136" s="21" t="str">
        <f aca="false">IF(OR(AL136="",AH136=""),"",IF(OR(AH136="",AM136="",M136=""),"",IF(M136="Small standard",IF(AH136&gt;SS_MAX,"",ROUND(INDEX(SS_FEES,SUMPRODUCT(--(SS_EDGES&lt;AH136))+1,3+AM136)*(1+FUEL),4)),IF(M136="Large standard",IF(AH136&gt;LS_MAX,"",ROUND(IF(AH136&lt;=OVER3_FROM,INDEX(LS_FEES,SUMPRODUCT(--(LS_EDGES&lt;AH136))+1,3+AM136),INDEX(OVER3_BASE,1,3+AM136)+OVER3_PER4*CEILING((AH136-OVER3_FROM)/4,1))*(1+FUEL),4)),""))))</f>
        <v/>
      </c>
      <c r="AZ136" s="24" t="str">
        <f aca="false">IF(OR(J136="",J136&lt;1),"",ROUND(IFERROR(INDEX(CAT_SCALE,MATCH(D136,CATS,0)),UC_DEFAULT)*IF(J136&gt;=UC_KNEE,10^(UC_A-UC_B*LOG10(J136)),10^(UC_A-UC_B*LOG10(UC_KNEE))*(UC_KNEE/J136)^UC_HEXP),1))</f>
        <v/>
      </c>
    </row>
    <row r="137" customFormat="false" ht="15" hidden="false" customHeight="false" outlineLevel="0" collapsed="false">
      <c r="A137" s="10"/>
      <c r="B137" s="10"/>
      <c r="C137" s="12"/>
      <c r="D137" s="10"/>
      <c r="E137" s="10"/>
      <c r="F137" s="10"/>
      <c r="G137" s="10"/>
      <c r="H137" s="10"/>
      <c r="I137" s="10"/>
      <c r="J137" s="10"/>
      <c r="K137" s="10"/>
      <c r="L137" s="12"/>
      <c r="M137" s="2" t="str">
        <f aca="false">IF(OR(N137="",AI137=""),"",IF(AND(N137&lt;=SS_MAX,AI137&lt;=SS_L,AJ137&lt;=SS_M,AK137&lt;=SS_S),"Small standard",IF(AND(N137&lt;=LS_MAX,AI137&lt;=LS_L,AJ137&lt;=LS_M,AK137&lt;=LS_S),"Large standard","Oversize")))</f>
        <v/>
      </c>
      <c r="N137" s="16" t="str">
        <f aca="false">IF(AH137="","",IF(AL137="",AH137,MAX(AH137,AL137)))</f>
        <v/>
      </c>
      <c r="O137" s="21" t="str">
        <f aca="false">IF(OR(N137="",AM137="",M137=""),"",IF(M137="Small standard",IF(N137&gt;SS_MAX,"",ROUND(INDEX(SS_FEES,SUMPRODUCT(--(SS_EDGES&lt;N137))+1,0+AM137)*(1+FUEL),4)),IF(M137="Large standard",IF(N137&gt;LS_MAX,"",ROUND(IF(N137&lt;=OVER3_FROM,INDEX(LS_FEES,SUMPRODUCT(--(LS_EDGES&lt;N137))+1,0+AM137),INDEX(OVER3_BASE,1,0+AM137)+OVER3_PER4*CEILING((N137-OVER3_FROM)/4,1))*(1+FUEL),4)),"")))</f>
        <v/>
      </c>
      <c r="P137" s="21" t="str">
        <f aca="false">IF(OR(N137="",AM137="",M137=""),"",IF(M137="Small standard",IF(N137&gt;SS_MAX,"",ROUND(INDEX(SS_FEES,SUMPRODUCT(--(SS_EDGES&lt;N137))+1,3+AM137)*(1+FUEL),4)),IF(M137="Large standard",IF(N137&gt;LS_MAX,"",ROUND(IF(N137&lt;=OVER3_FROM,INDEX(LS_FEES,SUMPRODUCT(--(LS_EDGES&lt;N137))+1,3+AM137),INDEX(OVER3_BASE,1,3+AM137)+OVER3_PER4*CEILING((N137-OVER3_FROM)/4,1))*(1+FUEL),4)),"")))</f>
        <v/>
      </c>
      <c r="Q137" s="20" t="str">
        <f aca="true">IF(OR(L137="",O137=""),"",ROUND(L137-IF(AND(TODAY()&gt;=PEAK_FROM,TODAY()&lt;=PEAK_TO),P137,O137),2))</f>
        <v/>
      </c>
      <c r="R137" s="16" t="str">
        <f aca="false">IF(N137="","",IF(M137="Small standard",IF(SUMPRODUCT(--(SS_EDGES&lt;N137))=0,"",INDEX(SS_EDGES,SUMPRODUCT(--(SS_EDGES&lt;N137)))),IF(M137="Large standard",IF(N137&gt;OVER3_FROM,OVER3_FROM+4*(CEILING((N137-OVER3_FROM)/4,1)-1),IF(SUMPRODUCT(--(LS_EDGES&lt;N137))=0,"",INDEX(LS_EDGES,SUMPRODUCT(--(LS_EDGES&lt;N137))))),"")))</f>
        <v/>
      </c>
      <c r="S137" s="22" t="str">
        <f aca="false">IF(R137="","",ROUND(N137-R137,3))</f>
        <v/>
      </c>
      <c r="T137" s="21" t="str">
        <f aca="false">IF(OR(R137="",O137="",AO137=""),"",IF(S137&gt;MAX_SHAVE,"",IF(ROUND(O137-AO137,4)&lt;MIN_UNIT,"",ROUND(O137-AO137,4))))</f>
        <v/>
      </c>
      <c r="U137" s="21" t="str">
        <f aca="false">IF(OR(AQ137="",O137=""),"",IF(ROUND(ROUND(O137-AQ137,4)-AS137,4)&lt;=MIN_UNIT,"",ROUND(ROUND(O137-AQ137,4)-AS137,4)))</f>
        <v/>
      </c>
      <c r="V137" s="21" t="str">
        <f aca="false">IF(OR(AV137="",O137=""),"",IF(AND(AT137=1,AU137&lt;=MAX_ENV),IF(ROUND(O137-AV137,4)&lt;MIN_UNIT,"",ROUND(O137-AV137,4)),""))</f>
        <v/>
      </c>
      <c r="W137" s="21" t="str">
        <f aca="false">IF(OR(AX137="",O137=""),"",IF(AL137&gt;=AH137*MIN_DIM_RATIO,IF(ROUND(O137-AX137,4)&lt;MIN_UNIT,"",ROUND(O137-AX137,4)),""))</f>
        <v/>
      </c>
      <c r="X137" s="21" t="str">
        <f aca="false">IF(OR(R137="",P137="",AP137=""),"",IF(S137&gt;MAX_SHAVE,"",IF(ROUND(P137-AP137,4)&lt;MIN_UNIT,"",ROUND(P137-AP137,4))))</f>
        <v/>
      </c>
      <c r="Y137" s="21" t="str">
        <f aca="false">IF(OR(AR137="",P137=""),"",IF(ROUND(ROUND(P137-AR137,4)-AS137,4)&lt;=MIN_UNIT,"",ROUND(ROUND(P137-AR137,4)-AS137,4)))</f>
        <v/>
      </c>
      <c r="Z137" s="21" t="str">
        <f aca="false">IF(OR(AW137="",P137=""),"",IF(AND(AT137=1,AU137&lt;=MAX_ENV),IF(ROUND(P137-AW137,4)&lt;MIN_UNIT,"",ROUND(P137-AW137,4)),""))</f>
        <v/>
      </c>
      <c r="AA137" s="21" t="str">
        <f aca="false">IF(OR(AY137="",P137=""),"",IF(AL137&gt;=AH137*MIN_DIM_RATIO,IF(ROUND(P137-AY137,4)&lt;MIN_UNIT,"",ROUND(P137-AY137,4)),""))</f>
        <v/>
      </c>
      <c r="AB137" s="2" t="str">
        <f aca="false">IF(COUNT(T137:W137)=0,"",CHOOSE(MATCH(MAX(T137:W137),T137:W137,0),"Weight","Price","Size tier","Box"))</f>
        <v/>
      </c>
      <c r="AC137" s="24" t="str">
        <f aca="false">IF(K137&lt;&gt;"",K137,AZ137)</f>
        <v/>
      </c>
      <c r="AD137" s="25" t="str">
        <f aca="false">IF(OR(AB137="",AC137=""),"",ROUND(AC137*IF(K137&lt;&gt;"",1,U_LOW)*((12-PEAK_MONTHS)*MAX(T137:W137)+PEAK_MONTHS*N(INDEX(X137:AA137,MATCH(MAX(T137:W137),T137:W137,0)))),0))</f>
        <v/>
      </c>
      <c r="AE137" s="25" t="str">
        <f aca="false">IF(OR(AB137="",AC137=""),"",ROUND(AC137*IF(K137&lt;&gt;"",1,U_HIGH)*((12-PEAK_MONTHS)*MAX(T137:W137)+PEAK_MONTHS*N(INDEX(X137:AA137,MATCH(MAX(T137:W137),T137:W137,0)))),0))</f>
        <v/>
      </c>
      <c r="AF137" s="18" t="str">
        <f aca="false">IF(AD137="","",RANK(AD137,$AD$7:$AD$506))</f>
        <v/>
      </c>
      <c r="AH137" s="16" t="str">
        <f aca="false">IF(E137&lt;&gt;"",E137,IF(F137&lt;&gt;"",ROUND(F137*16,3),""))</f>
        <v/>
      </c>
      <c r="AI137" s="16" t="str">
        <f aca="false">IF(COUNT(G137:I137)&lt;3,"",ROUND(LARGE(G137:I137,1),2))</f>
        <v/>
      </c>
      <c r="AJ137" s="16" t="str">
        <f aca="false">IF(COUNT(G137:I137)&lt;3,"",ROUND(LARGE(G137:I137,2),2))</f>
        <v/>
      </c>
      <c r="AK137" s="16" t="str">
        <f aca="false">IF(COUNT(G137:I137)&lt;3,"",ROUND(SMALL(G137:I137,1),2))</f>
        <v/>
      </c>
      <c r="AL137" s="16" t="str">
        <f aca="false">IF(AI137="","",IF(AI137*AJ137*AK137&lt;DIM_MIN_CUIN,"",ROUND(AI137*AJ137*AK137/DIM_DIV*16,2)))</f>
        <v/>
      </c>
      <c r="AM137" s="18" t="str">
        <f aca="false">IF(C137="","",IF(C137&lt;BAND_LO,1,IF(C137&lt;=BAND_HI,2,3)))</f>
        <v/>
      </c>
      <c r="AN137" s="19" t="str">
        <f aca="false">IF(C137="","",IFERROR(INDEX(CAT_REF,MATCH(D137,CATS,0)),REF_DEFAULT))</f>
        <v/>
      </c>
      <c r="AO137" s="21" t="str">
        <f aca="false">IF(OR(R137="",AM137="",M137=""),"",IF(M137="Small standard",IF(R137&gt;SS_MAX,"",ROUND(INDEX(SS_FEES,SUMPRODUCT(--(SS_EDGES&lt;R137))+1,0+AM137)*(1+FUEL),4)),IF(M137="Large standard",IF(R137&gt;LS_MAX,"",ROUND(IF(R137&lt;=OVER3_FROM,INDEX(LS_FEES,SUMPRODUCT(--(LS_EDGES&lt;R137))+1,0+AM137),INDEX(OVER3_BASE,1,0+AM137)+OVER3_PER4*CEILING((R137-OVER3_FROM)/4,1))*(1+FUEL),4)),"")))</f>
        <v/>
      </c>
      <c r="AP137" s="21" t="str">
        <f aca="false">IF(OR(R137="",AM137="",M137=""),"",IF(M137="Small standard",IF(R137&gt;SS_MAX,"",ROUND(INDEX(SS_FEES,SUMPRODUCT(--(SS_EDGES&lt;R137))+1,3+AM137)*(1+FUEL),4)),IF(M137="Large standard",IF(R137&gt;LS_MAX,"",ROUND(IF(R137&lt;=OVER3_FROM,INDEX(LS_FEES,SUMPRODUCT(--(LS_EDGES&lt;R137))+1,3+AM137),INDEX(OVER3_BASE,1,3+AM137)+OVER3_PER4*CEILING((R137-OVER3_FROM)/4,1))*(1+FUEL),4)),"")))</f>
        <v/>
      </c>
      <c r="AQ137" s="21" t="str">
        <f aca="false">IF(OR(AM137="",AM137=1),"",IF(OR(N137="",(AM137-1)="",M137=""),"",IF(M137="Small standard",IF(N137&gt;SS_MAX,"",ROUND(INDEX(SS_FEES,SUMPRODUCT(--(SS_EDGES&lt;N137))+1,0+(AM137-1))*(1+FUEL),4)),IF(M137="Large standard",IF(N137&gt;LS_MAX,"",ROUND(IF(N137&lt;=OVER3_FROM,INDEX(LS_FEES,SUMPRODUCT(--(LS_EDGES&lt;N137))+1,0+(AM137-1)),INDEX(OVER3_BASE,1,0+(AM137-1))+OVER3_PER4*CEILING((N137-OVER3_FROM)/4,1))*(1+FUEL),4)),""))))</f>
        <v/>
      </c>
      <c r="AR137" s="21" t="str">
        <f aca="false">IF(OR(AM137="",AM137=1),"",IF(OR(N137="",(AM137-1)="",M137=""),"",IF(M137="Small standard",IF(N137&gt;SS_MAX,"",ROUND(INDEX(SS_FEES,SUMPRODUCT(--(SS_EDGES&lt;N137))+1,3+(AM137-1))*(1+FUEL),4)),IF(M137="Large standard",IF(N137&gt;LS_MAX,"",ROUND(IF(N137&lt;=OVER3_FROM,INDEX(LS_FEES,SUMPRODUCT(--(LS_EDGES&lt;N137))+1,3+(AM137-1)),INDEX(OVER3_BASE,1,3+(AM137-1))+OVER3_PER4*CEILING((N137-OVER3_FROM)/4,1))*(1+FUEL),4)),""))))</f>
        <v/>
      </c>
      <c r="AS137" s="21" t="str">
        <f aca="false">IF(OR(AM137="",AM137=1),"",(C137-(IF(AM137=2,BAND_LO,BAND_HI)-0.01))*(1-AN137))</f>
        <v/>
      </c>
      <c r="AT137" s="18" t="str">
        <f aca="false">IF(AI137="","",(AI137&gt;SS_L)+(AJ137&gt;SS_M)+(AK137&gt;SS_S))</f>
        <v/>
      </c>
      <c r="AU137" s="23" t="str">
        <f aca="false">IF(OR(AT137="",AT137&lt;&gt;1),"",MAX(AI137/SS_L,AJ137/SS_M,AK137/SS_S))</f>
        <v/>
      </c>
      <c r="AV137" s="21" t="str">
        <f aca="false">IF(OR(M137&lt;&gt;"Large standard",N137="",N137&gt;SS_MAX),"",IF(OR(N137="",AM137="","Small standard"=""),"",IF("Small standard"="Small standard",IF(N137&gt;SS_MAX,"",ROUND(INDEX(SS_FEES,SUMPRODUCT(--(SS_EDGES&lt;N137))+1,0+AM137)*(1+FUEL),4)),IF("Small standard"="Large standard",IF(N137&gt;LS_MAX,"",ROUND(IF(N137&lt;=OVER3_FROM,INDEX(LS_FEES,SUMPRODUCT(--(LS_EDGES&lt;N137))+1,0+AM137),INDEX(OVER3_BASE,1,0+AM137)+OVER3_PER4*CEILING((N137-OVER3_FROM)/4,1))*(1+FUEL),4)),""))))</f>
        <v/>
      </c>
      <c r="AW137" s="21" t="str">
        <f aca="false">IF(OR(M137&lt;&gt;"Large standard",N137="",N137&gt;SS_MAX),"",IF(OR(N137="",AM137="","Small standard"=""),"",IF("Small standard"="Small standard",IF(N137&gt;SS_MAX,"",ROUND(INDEX(SS_FEES,SUMPRODUCT(--(SS_EDGES&lt;N137))+1,3+AM137)*(1+FUEL),4)),IF("Small standard"="Large standard",IF(N137&gt;LS_MAX,"",ROUND(IF(N137&lt;=OVER3_FROM,INDEX(LS_FEES,SUMPRODUCT(--(LS_EDGES&lt;N137))+1,3+AM137),INDEX(OVER3_BASE,1,3+AM137)+OVER3_PER4*CEILING((N137-OVER3_FROM)/4,1))*(1+FUEL),4)),""))))</f>
        <v/>
      </c>
      <c r="AX137" s="21" t="str">
        <f aca="false">IF(OR(AL137="",AH137=""),"",IF(OR(AH137="",AM137="",M137=""),"",IF(M137="Small standard",IF(AH137&gt;SS_MAX,"",ROUND(INDEX(SS_FEES,SUMPRODUCT(--(SS_EDGES&lt;AH137))+1,0+AM137)*(1+FUEL),4)),IF(M137="Large standard",IF(AH137&gt;LS_MAX,"",ROUND(IF(AH137&lt;=OVER3_FROM,INDEX(LS_FEES,SUMPRODUCT(--(LS_EDGES&lt;AH137))+1,0+AM137),INDEX(OVER3_BASE,1,0+AM137)+OVER3_PER4*CEILING((AH137-OVER3_FROM)/4,1))*(1+FUEL),4)),""))))</f>
        <v/>
      </c>
      <c r="AY137" s="21" t="str">
        <f aca="false">IF(OR(AL137="",AH137=""),"",IF(OR(AH137="",AM137="",M137=""),"",IF(M137="Small standard",IF(AH137&gt;SS_MAX,"",ROUND(INDEX(SS_FEES,SUMPRODUCT(--(SS_EDGES&lt;AH137))+1,3+AM137)*(1+FUEL),4)),IF(M137="Large standard",IF(AH137&gt;LS_MAX,"",ROUND(IF(AH137&lt;=OVER3_FROM,INDEX(LS_FEES,SUMPRODUCT(--(LS_EDGES&lt;AH137))+1,3+AM137),INDEX(OVER3_BASE,1,3+AM137)+OVER3_PER4*CEILING((AH137-OVER3_FROM)/4,1))*(1+FUEL),4)),""))))</f>
        <v/>
      </c>
      <c r="AZ137" s="24" t="str">
        <f aca="false">IF(OR(J137="",J137&lt;1),"",ROUND(IFERROR(INDEX(CAT_SCALE,MATCH(D137,CATS,0)),UC_DEFAULT)*IF(J137&gt;=UC_KNEE,10^(UC_A-UC_B*LOG10(J137)),10^(UC_A-UC_B*LOG10(UC_KNEE))*(UC_KNEE/J137)^UC_HEXP),1))</f>
        <v/>
      </c>
    </row>
    <row r="138" customFormat="false" ht="15" hidden="false" customHeight="false" outlineLevel="0" collapsed="false">
      <c r="A138" s="10"/>
      <c r="B138" s="10"/>
      <c r="C138" s="12"/>
      <c r="D138" s="10"/>
      <c r="E138" s="10"/>
      <c r="F138" s="10"/>
      <c r="G138" s="10"/>
      <c r="H138" s="10"/>
      <c r="I138" s="10"/>
      <c r="J138" s="10"/>
      <c r="K138" s="10"/>
      <c r="L138" s="12"/>
      <c r="M138" s="2" t="str">
        <f aca="false">IF(OR(N138="",AI138=""),"",IF(AND(N138&lt;=SS_MAX,AI138&lt;=SS_L,AJ138&lt;=SS_M,AK138&lt;=SS_S),"Small standard",IF(AND(N138&lt;=LS_MAX,AI138&lt;=LS_L,AJ138&lt;=LS_M,AK138&lt;=LS_S),"Large standard","Oversize")))</f>
        <v/>
      </c>
      <c r="N138" s="16" t="str">
        <f aca="false">IF(AH138="","",IF(AL138="",AH138,MAX(AH138,AL138)))</f>
        <v/>
      </c>
      <c r="O138" s="21" t="str">
        <f aca="false">IF(OR(N138="",AM138="",M138=""),"",IF(M138="Small standard",IF(N138&gt;SS_MAX,"",ROUND(INDEX(SS_FEES,SUMPRODUCT(--(SS_EDGES&lt;N138))+1,0+AM138)*(1+FUEL),4)),IF(M138="Large standard",IF(N138&gt;LS_MAX,"",ROUND(IF(N138&lt;=OVER3_FROM,INDEX(LS_FEES,SUMPRODUCT(--(LS_EDGES&lt;N138))+1,0+AM138),INDEX(OVER3_BASE,1,0+AM138)+OVER3_PER4*CEILING((N138-OVER3_FROM)/4,1))*(1+FUEL),4)),"")))</f>
        <v/>
      </c>
      <c r="P138" s="21" t="str">
        <f aca="false">IF(OR(N138="",AM138="",M138=""),"",IF(M138="Small standard",IF(N138&gt;SS_MAX,"",ROUND(INDEX(SS_FEES,SUMPRODUCT(--(SS_EDGES&lt;N138))+1,3+AM138)*(1+FUEL),4)),IF(M138="Large standard",IF(N138&gt;LS_MAX,"",ROUND(IF(N138&lt;=OVER3_FROM,INDEX(LS_FEES,SUMPRODUCT(--(LS_EDGES&lt;N138))+1,3+AM138),INDEX(OVER3_BASE,1,3+AM138)+OVER3_PER4*CEILING((N138-OVER3_FROM)/4,1))*(1+FUEL),4)),"")))</f>
        <v/>
      </c>
      <c r="Q138" s="20" t="str">
        <f aca="true">IF(OR(L138="",O138=""),"",ROUND(L138-IF(AND(TODAY()&gt;=PEAK_FROM,TODAY()&lt;=PEAK_TO),P138,O138),2))</f>
        <v/>
      </c>
      <c r="R138" s="16" t="str">
        <f aca="false">IF(N138="","",IF(M138="Small standard",IF(SUMPRODUCT(--(SS_EDGES&lt;N138))=0,"",INDEX(SS_EDGES,SUMPRODUCT(--(SS_EDGES&lt;N138)))),IF(M138="Large standard",IF(N138&gt;OVER3_FROM,OVER3_FROM+4*(CEILING((N138-OVER3_FROM)/4,1)-1),IF(SUMPRODUCT(--(LS_EDGES&lt;N138))=0,"",INDEX(LS_EDGES,SUMPRODUCT(--(LS_EDGES&lt;N138))))),"")))</f>
        <v/>
      </c>
      <c r="S138" s="22" t="str">
        <f aca="false">IF(R138="","",ROUND(N138-R138,3))</f>
        <v/>
      </c>
      <c r="T138" s="21" t="str">
        <f aca="false">IF(OR(R138="",O138="",AO138=""),"",IF(S138&gt;MAX_SHAVE,"",IF(ROUND(O138-AO138,4)&lt;MIN_UNIT,"",ROUND(O138-AO138,4))))</f>
        <v/>
      </c>
      <c r="U138" s="21" t="str">
        <f aca="false">IF(OR(AQ138="",O138=""),"",IF(ROUND(ROUND(O138-AQ138,4)-AS138,4)&lt;=MIN_UNIT,"",ROUND(ROUND(O138-AQ138,4)-AS138,4)))</f>
        <v/>
      </c>
      <c r="V138" s="21" t="str">
        <f aca="false">IF(OR(AV138="",O138=""),"",IF(AND(AT138=1,AU138&lt;=MAX_ENV),IF(ROUND(O138-AV138,4)&lt;MIN_UNIT,"",ROUND(O138-AV138,4)),""))</f>
        <v/>
      </c>
      <c r="W138" s="21" t="str">
        <f aca="false">IF(OR(AX138="",O138=""),"",IF(AL138&gt;=AH138*MIN_DIM_RATIO,IF(ROUND(O138-AX138,4)&lt;MIN_UNIT,"",ROUND(O138-AX138,4)),""))</f>
        <v/>
      </c>
      <c r="X138" s="21" t="str">
        <f aca="false">IF(OR(R138="",P138="",AP138=""),"",IF(S138&gt;MAX_SHAVE,"",IF(ROUND(P138-AP138,4)&lt;MIN_UNIT,"",ROUND(P138-AP138,4))))</f>
        <v/>
      </c>
      <c r="Y138" s="21" t="str">
        <f aca="false">IF(OR(AR138="",P138=""),"",IF(ROUND(ROUND(P138-AR138,4)-AS138,4)&lt;=MIN_UNIT,"",ROUND(ROUND(P138-AR138,4)-AS138,4)))</f>
        <v/>
      </c>
      <c r="Z138" s="21" t="str">
        <f aca="false">IF(OR(AW138="",P138=""),"",IF(AND(AT138=1,AU138&lt;=MAX_ENV),IF(ROUND(P138-AW138,4)&lt;MIN_UNIT,"",ROUND(P138-AW138,4)),""))</f>
        <v/>
      </c>
      <c r="AA138" s="21" t="str">
        <f aca="false">IF(OR(AY138="",P138=""),"",IF(AL138&gt;=AH138*MIN_DIM_RATIO,IF(ROUND(P138-AY138,4)&lt;MIN_UNIT,"",ROUND(P138-AY138,4)),""))</f>
        <v/>
      </c>
      <c r="AB138" s="2" t="str">
        <f aca="false">IF(COUNT(T138:W138)=0,"",CHOOSE(MATCH(MAX(T138:W138),T138:W138,0),"Weight","Price","Size tier","Box"))</f>
        <v/>
      </c>
      <c r="AC138" s="24" t="str">
        <f aca="false">IF(K138&lt;&gt;"",K138,AZ138)</f>
        <v/>
      </c>
      <c r="AD138" s="25" t="str">
        <f aca="false">IF(OR(AB138="",AC138=""),"",ROUND(AC138*IF(K138&lt;&gt;"",1,U_LOW)*((12-PEAK_MONTHS)*MAX(T138:W138)+PEAK_MONTHS*N(INDEX(X138:AA138,MATCH(MAX(T138:W138),T138:W138,0)))),0))</f>
        <v/>
      </c>
      <c r="AE138" s="25" t="str">
        <f aca="false">IF(OR(AB138="",AC138=""),"",ROUND(AC138*IF(K138&lt;&gt;"",1,U_HIGH)*((12-PEAK_MONTHS)*MAX(T138:W138)+PEAK_MONTHS*N(INDEX(X138:AA138,MATCH(MAX(T138:W138),T138:W138,0)))),0))</f>
        <v/>
      </c>
      <c r="AF138" s="18" t="str">
        <f aca="false">IF(AD138="","",RANK(AD138,$AD$7:$AD$506))</f>
        <v/>
      </c>
      <c r="AH138" s="16" t="str">
        <f aca="false">IF(E138&lt;&gt;"",E138,IF(F138&lt;&gt;"",ROUND(F138*16,3),""))</f>
        <v/>
      </c>
      <c r="AI138" s="16" t="str">
        <f aca="false">IF(COUNT(G138:I138)&lt;3,"",ROUND(LARGE(G138:I138,1),2))</f>
        <v/>
      </c>
      <c r="AJ138" s="16" t="str">
        <f aca="false">IF(COUNT(G138:I138)&lt;3,"",ROUND(LARGE(G138:I138,2),2))</f>
        <v/>
      </c>
      <c r="AK138" s="16" t="str">
        <f aca="false">IF(COUNT(G138:I138)&lt;3,"",ROUND(SMALL(G138:I138,1),2))</f>
        <v/>
      </c>
      <c r="AL138" s="16" t="str">
        <f aca="false">IF(AI138="","",IF(AI138*AJ138*AK138&lt;DIM_MIN_CUIN,"",ROUND(AI138*AJ138*AK138/DIM_DIV*16,2)))</f>
        <v/>
      </c>
      <c r="AM138" s="18" t="str">
        <f aca="false">IF(C138="","",IF(C138&lt;BAND_LO,1,IF(C138&lt;=BAND_HI,2,3)))</f>
        <v/>
      </c>
      <c r="AN138" s="19" t="str">
        <f aca="false">IF(C138="","",IFERROR(INDEX(CAT_REF,MATCH(D138,CATS,0)),REF_DEFAULT))</f>
        <v/>
      </c>
      <c r="AO138" s="21" t="str">
        <f aca="false">IF(OR(R138="",AM138="",M138=""),"",IF(M138="Small standard",IF(R138&gt;SS_MAX,"",ROUND(INDEX(SS_FEES,SUMPRODUCT(--(SS_EDGES&lt;R138))+1,0+AM138)*(1+FUEL),4)),IF(M138="Large standard",IF(R138&gt;LS_MAX,"",ROUND(IF(R138&lt;=OVER3_FROM,INDEX(LS_FEES,SUMPRODUCT(--(LS_EDGES&lt;R138))+1,0+AM138),INDEX(OVER3_BASE,1,0+AM138)+OVER3_PER4*CEILING((R138-OVER3_FROM)/4,1))*(1+FUEL),4)),"")))</f>
        <v/>
      </c>
      <c r="AP138" s="21" t="str">
        <f aca="false">IF(OR(R138="",AM138="",M138=""),"",IF(M138="Small standard",IF(R138&gt;SS_MAX,"",ROUND(INDEX(SS_FEES,SUMPRODUCT(--(SS_EDGES&lt;R138))+1,3+AM138)*(1+FUEL),4)),IF(M138="Large standard",IF(R138&gt;LS_MAX,"",ROUND(IF(R138&lt;=OVER3_FROM,INDEX(LS_FEES,SUMPRODUCT(--(LS_EDGES&lt;R138))+1,3+AM138),INDEX(OVER3_BASE,1,3+AM138)+OVER3_PER4*CEILING((R138-OVER3_FROM)/4,1))*(1+FUEL),4)),"")))</f>
        <v/>
      </c>
      <c r="AQ138" s="21" t="str">
        <f aca="false">IF(OR(AM138="",AM138=1),"",IF(OR(N138="",(AM138-1)="",M138=""),"",IF(M138="Small standard",IF(N138&gt;SS_MAX,"",ROUND(INDEX(SS_FEES,SUMPRODUCT(--(SS_EDGES&lt;N138))+1,0+(AM138-1))*(1+FUEL),4)),IF(M138="Large standard",IF(N138&gt;LS_MAX,"",ROUND(IF(N138&lt;=OVER3_FROM,INDEX(LS_FEES,SUMPRODUCT(--(LS_EDGES&lt;N138))+1,0+(AM138-1)),INDEX(OVER3_BASE,1,0+(AM138-1))+OVER3_PER4*CEILING((N138-OVER3_FROM)/4,1))*(1+FUEL),4)),""))))</f>
        <v/>
      </c>
      <c r="AR138" s="21" t="str">
        <f aca="false">IF(OR(AM138="",AM138=1),"",IF(OR(N138="",(AM138-1)="",M138=""),"",IF(M138="Small standard",IF(N138&gt;SS_MAX,"",ROUND(INDEX(SS_FEES,SUMPRODUCT(--(SS_EDGES&lt;N138))+1,3+(AM138-1))*(1+FUEL),4)),IF(M138="Large standard",IF(N138&gt;LS_MAX,"",ROUND(IF(N138&lt;=OVER3_FROM,INDEX(LS_FEES,SUMPRODUCT(--(LS_EDGES&lt;N138))+1,3+(AM138-1)),INDEX(OVER3_BASE,1,3+(AM138-1))+OVER3_PER4*CEILING((N138-OVER3_FROM)/4,1))*(1+FUEL),4)),""))))</f>
        <v/>
      </c>
      <c r="AS138" s="21" t="str">
        <f aca="false">IF(OR(AM138="",AM138=1),"",(C138-(IF(AM138=2,BAND_LO,BAND_HI)-0.01))*(1-AN138))</f>
        <v/>
      </c>
      <c r="AT138" s="18" t="str">
        <f aca="false">IF(AI138="","",(AI138&gt;SS_L)+(AJ138&gt;SS_M)+(AK138&gt;SS_S))</f>
        <v/>
      </c>
      <c r="AU138" s="23" t="str">
        <f aca="false">IF(OR(AT138="",AT138&lt;&gt;1),"",MAX(AI138/SS_L,AJ138/SS_M,AK138/SS_S))</f>
        <v/>
      </c>
      <c r="AV138" s="21" t="str">
        <f aca="false">IF(OR(M138&lt;&gt;"Large standard",N138="",N138&gt;SS_MAX),"",IF(OR(N138="",AM138="","Small standard"=""),"",IF("Small standard"="Small standard",IF(N138&gt;SS_MAX,"",ROUND(INDEX(SS_FEES,SUMPRODUCT(--(SS_EDGES&lt;N138))+1,0+AM138)*(1+FUEL),4)),IF("Small standard"="Large standard",IF(N138&gt;LS_MAX,"",ROUND(IF(N138&lt;=OVER3_FROM,INDEX(LS_FEES,SUMPRODUCT(--(LS_EDGES&lt;N138))+1,0+AM138),INDEX(OVER3_BASE,1,0+AM138)+OVER3_PER4*CEILING((N138-OVER3_FROM)/4,1))*(1+FUEL),4)),""))))</f>
        <v/>
      </c>
      <c r="AW138" s="21" t="str">
        <f aca="false">IF(OR(M138&lt;&gt;"Large standard",N138="",N138&gt;SS_MAX),"",IF(OR(N138="",AM138="","Small standard"=""),"",IF("Small standard"="Small standard",IF(N138&gt;SS_MAX,"",ROUND(INDEX(SS_FEES,SUMPRODUCT(--(SS_EDGES&lt;N138))+1,3+AM138)*(1+FUEL),4)),IF("Small standard"="Large standard",IF(N138&gt;LS_MAX,"",ROUND(IF(N138&lt;=OVER3_FROM,INDEX(LS_FEES,SUMPRODUCT(--(LS_EDGES&lt;N138))+1,3+AM138),INDEX(OVER3_BASE,1,3+AM138)+OVER3_PER4*CEILING((N138-OVER3_FROM)/4,1))*(1+FUEL),4)),""))))</f>
        <v/>
      </c>
      <c r="AX138" s="21" t="str">
        <f aca="false">IF(OR(AL138="",AH138=""),"",IF(OR(AH138="",AM138="",M138=""),"",IF(M138="Small standard",IF(AH138&gt;SS_MAX,"",ROUND(INDEX(SS_FEES,SUMPRODUCT(--(SS_EDGES&lt;AH138))+1,0+AM138)*(1+FUEL),4)),IF(M138="Large standard",IF(AH138&gt;LS_MAX,"",ROUND(IF(AH138&lt;=OVER3_FROM,INDEX(LS_FEES,SUMPRODUCT(--(LS_EDGES&lt;AH138))+1,0+AM138),INDEX(OVER3_BASE,1,0+AM138)+OVER3_PER4*CEILING((AH138-OVER3_FROM)/4,1))*(1+FUEL),4)),""))))</f>
        <v/>
      </c>
      <c r="AY138" s="21" t="str">
        <f aca="false">IF(OR(AL138="",AH138=""),"",IF(OR(AH138="",AM138="",M138=""),"",IF(M138="Small standard",IF(AH138&gt;SS_MAX,"",ROUND(INDEX(SS_FEES,SUMPRODUCT(--(SS_EDGES&lt;AH138))+1,3+AM138)*(1+FUEL),4)),IF(M138="Large standard",IF(AH138&gt;LS_MAX,"",ROUND(IF(AH138&lt;=OVER3_FROM,INDEX(LS_FEES,SUMPRODUCT(--(LS_EDGES&lt;AH138))+1,3+AM138),INDEX(OVER3_BASE,1,3+AM138)+OVER3_PER4*CEILING((AH138-OVER3_FROM)/4,1))*(1+FUEL),4)),""))))</f>
        <v/>
      </c>
      <c r="AZ138" s="24" t="str">
        <f aca="false">IF(OR(J138="",J138&lt;1),"",ROUND(IFERROR(INDEX(CAT_SCALE,MATCH(D138,CATS,0)),UC_DEFAULT)*IF(J138&gt;=UC_KNEE,10^(UC_A-UC_B*LOG10(J138)),10^(UC_A-UC_B*LOG10(UC_KNEE))*(UC_KNEE/J138)^UC_HEXP),1))</f>
        <v/>
      </c>
    </row>
    <row r="139" customFormat="false" ht="15" hidden="false" customHeight="false" outlineLevel="0" collapsed="false">
      <c r="A139" s="10"/>
      <c r="B139" s="10"/>
      <c r="C139" s="12"/>
      <c r="D139" s="10"/>
      <c r="E139" s="10"/>
      <c r="F139" s="10"/>
      <c r="G139" s="10"/>
      <c r="H139" s="10"/>
      <c r="I139" s="10"/>
      <c r="J139" s="10"/>
      <c r="K139" s="10"/>
      <c r="L139" s="12"/>
      <c r="M139" s="2" t="str">
        <f aca="false">IF(OR(N139="",AI139=""),"",IF(AND(N139&lt;=SS_MAX,AI139&lt;=SS_L,AJ139&lt;=SS_M,AK139&lt;=SS_S),"Small standard",IF(AND(N139&lt;=LS_MAX,AI139&lt;=LS_L,AJ139&lt;=LS_M,AK139&lt;=LS_S),"Large standard","Oversize")))</f>
        <v/>
      </c>
      <c r="N139" s="16" t="str">
        <f aca="false">IF(AH139="","",IF(AL139="",AH139,MAX(AH139,AL139)))</f>
        <v/>
      </c>
      <c r="O139" s="21" t="str">
        <f aca="false">IF(OR(N139="",AM139="",M139=""),"",IF(M139="Small standard",IF(N139&gt;SS_MAX,"",ROUND(INDEX(SS_FEES,SUMPRODUCT(--(SS_EDGES&lt;N139))+1,0+AM139)*(1+FUEL),4)),IF(M139="Large standard",IF(N139&gt;LS_MAX,"",ROUND(IF(N139&lt;=OVER3_FROM,INDEX(LS_FEES,SUMPRODUCT(--(LS_EDGES&lt;N139))+1,0+AM139),INDEX(OVER3_BASE,1,0+AM139)+OVER3_PER4*CEILING((N139-OVER3_FROM)/4,1))*(1+FUEL),4)),"")))</f>
        <v/>
      </c>
      <c r="P139" s="21" t="str">
        <f aca="false">IF(OR(N139="",AM139="",M139=""),"",IF(M139="Small standard",IF(N139&gt;SS_MAX,"",ROUND(INDEX(SS_FEES,SUMPRODUCT(--(SS_EDGES&lt;N139))+1,3+AM139)*(1+FUEL),4)),IF(M139="Large standard",IF(N139&gt;LS_MAX,"",ROUND(IF(N139&lt;=OVER3_FROM,INDEX(LS_FEES,SUMPRODUCT(--(LS_EDGES&lt;N139))+1,3+AM139),INDEX(OVER3_BASE,1,3+AM139)+OVER3_PER4*CEILING((N139-OVER3_FROM)/4,1))*(1+FUEL),4)),"")))</f>
        <v/>
      </c>
      <c r="Q139" s="20" t="str">
        <f aca="true">IF(OR(L139="",O139=""),"",ROUND(L139-IF(AND(TODAY()&gt;=PEAK_FROM,TODAY()&lt;=PEAK_TO),P139,O139),2))</f>
        <v/>
      </c>
      <c r="R139" s="16" t="str">
        <f aca="false">IF(N139="","",IF(M139="Small standard",IF(SUMPRODUCT(--(SS_EDGES&lt;N139))=0,"",INDEX(SS_EDGES,SUMPRODUCT(--(SS_EDGES&lt;N139)))),IF(M139="Large standard",IF(N139&gt;OVER3_FROM,OVER3_FROM+4*(CEILING((N139-OVER3_FROM)/4,1)-1),IF(SUMPRODUCT(--(LS_EDGES&lt;N139))=0,"",INDEX(LS_EDGES,SUMPRODUCT(--(LS_EDGES&lt;N139))))),"")))</f>
        <v/>
      </c>
      <c r="S139" s="22" t="str">
        <f aca="false">IF(R139="","",ROUND(N139-R139,3))</f>
        <v/>
      </c>
      <c r="T139" s="21" t="str">
        <f aca="false">IF(OR(R139="",O139="",AO139=""),"",IF(S139&gt;MAX_SHAVE,"",IF(ROUND(O139-AO139,4)&lt;MIN_UNIT,"",ROUND(O139-AO139,4))))</f>
        <v/>
      </c>
      <c r="U139" s="21" t="str">
        <f aca="false">IF(OR(AQ139="",O139=""),"",IF(ROUND(ROUND(O139-AQ139,4)-AS139,4)&lt;=MIN_UNIT,"",ROUND(ROUND(O139-AQ139,4)-AS139,4)))</f>
        <v/>
      </c>
      <c r="V139" s="21" t="str">
        <f aca="false">IF(OR(AV139="",O139=""),"",IF(AND(AT139=1,AU139&lt;=MAX_ENV),IF(ROUND(O139-AV139,4)&lt;MIN_UNIT,"",ROUND(O139-AV139,4)),""))</f>
        <v/>
      </c>
      <c r="W139" s="21" t="str">
        <f aca="false">IF(OR(AX139="",O139=""),"",IF(AL139&gt;=AH139*MIN_DIM_RATIO,IF(ROUND(O139-AX139,4)&lt;MIN_UNIT,"",ROUND(O139-AX139,4)),""))</f>
        <v/>
      </c>
      <c r="X139" s="21" t="str">
        <f aca="false">IF(OR(R139="",P139="",AP139=""),"",IF(S139&gt;MAX_SHAVE,"",IF(ROUND(P139-AP139,4)&lt;MIN_UNIT,"",ROUND(P139-AP139,4))))</f>
        <v/>
      </c>
      <c r="Y139" s="21" t="str">
        <f aca="false">IF(OR(AR139="",P139=""),"",IF(ROUND(ROUND(P139-AR139,4)-AS139,4)&lt;=MIN_UNIT,"",ROUND(ROUND(P139-AR139,4)-AS139,4)))</f>
        <v/>
      </c>
      <c r="Z139" s="21" t="str">
        <f aca="false">IF(OR(AW139="",P139=""),"",IF(AND(AT139=1,AU139&lt;=MAX_ENV),IF(ROUND(P139-AW139,4)&lt;MIN_UNIT,"",ROUND(P139-AW139,4)),""))</f>
        <v/>
      </c>
      <c r="AA139" s="21" t="str">
        <f aca="false">IF(OR(AY139="",P139=""),"",IF(AL139&gt;=AH139*MIN_DIM_RATIO,IF(ROUND(P139-AY139,4)&lt;MIN_UNIT,"",ROUND(P139-AY139,4)),""))</f>
        <v/>
      </c>
      <c r="AB139" s="2" t="str">
        <f aca="false">IF(COUNT(T139:W139)=0,"",CHOOSE(MATCH(MAX(T139:W139),T139:W139,0),"Weight","Price","Size tier","Box"))</f>
        <v/>
      </c>
      <c r="AC139" s="24" t="str">
        <f aca="false">IF(K139&lt;&gt;"",K139,AZ139)</f>
        <v/>
      </c>
      <c r="AD139" s="25" t="str">
        <f aca="false">IF(OR(AB139="",AC139=""),"",ROUND(AC139*IF(K139&lt;&gt;"",1,U_LOW)*((12-PEAK_MONTHS)*MAX(T139:W139)+PEAK_MONTHS*N(INDEX(X139:AA139,MATCH(MAX(T139:W139),T139:W139,0)))),0))</f>
        <v/>
      </c>
      <c r="AE139" s="25" t="str">
        <f aca="false">IF(OR(AB139="",AC139=""),"",ROUND(AC139*IF(K139&lt;&gt;"",1,U_HIGH)*((12-PEAK_MONTHS)*MAX(T139:W139)+PEAK_MONTHS*N(INDEX(X139:AA139,MATCH(MAX(T139:W139),T139:W139,0)))),0))</f>
        <v/>
      </c>
      <c r="AF139" s="18" t="str">
        <f aca="false">IF(AD139="","",RANK(AD139,$AD$7:$AD$506))</f>
        <v/>
      </c>
      <c r="AH139" s="16" t="str">
        <f aca="false">IF(E139&lt;&gt;"",E139,IF(F139&lt;&gt;"",ROUND(F139*16,3),""))</f>
        <v/>
      </c>
      <c r="AI139" s="16" t="str">
        <f aca="false">IF(COUNT(G139:I139)&lt;3,"",ROUND(LARGE(G139:I139,1),2))</f>
        <v/>
      </c>
      <c r="AJ139" s="16" t="str">
        <f aca="false">IF(COUNT(G139:I139)&lt;3,"",ROUND(LARGE(G139:I139,2),2))</f>
        <v/>
      </c>
      <c r="AK139" s="16" t="str">
        <f aca="false">IF(COUNT(G139:I139)&lt;3,"",ROUND(SMALL(G139:I139,1),2))</f>
        <v/>
      </c>
      <c r="AL139" s="16" t="str">
        <f aca="false">IF(AI139="","",IF(AI139*AJ139*AK139&lt;DIM_MIN_CUIN,"",ROUND(AI139*AJ139*AK139/DIM_DIV*16,2)))</f>
        <v/>
      </c>
      <c r="AM139" s="18" t="str">
        <f aca="false">IF(C139="","",IF(C139&lt;BAND_LO,1,IF(C139&lt;=BAND_HI,2,3)))</f>
        <v/>
      </c>
      <c r="AN139" s="19" t="str">
        <f aca="false">IF(C139="","",IFERROR(INDEX(CAT_REF,MATCH(D139,CATS,0)),REF_DEFAULT))</f>
        <v/>
      </c>
      <c r="AO139" s="21" t="str">
        <f aca="false">IF(OR(R139="",AM139="",M139=""),"",IF(M139="Small standard",IF(R139&gt;SS_MAX,"",ROUND(INDEX(SS_FEES,SUMPRODUCT(--(SS_EDGES&lt;R139))+1,0+AM139)*(1+FUEL),4)),IF(M139="Large standard",IF(R139&gt;LS_MAX,"",ROUND(IF(R139&lt;=OVER3_FROM,INDEX(LS_FEES,SUMPRODUCT(--(LS_EDGES&lt;R139))+1,0+AM139),INDEX(OVER3_BASE,1,0+AM139)+OVER3_PER4*CEILING((R139-OVER3_FROM)/4,1))*(1+FUEL),4)),"")))</f>
        <v/>
      </c>
      <c r="AP139" s="21" t="str">
        <f aca="false">IF(OR(R139="",AM139="",M139=""),"",IF(M139="Small standard",IF(R139&gt;SS_MAX,"",ROUND(INDEX(SS_FEES,SUMPRODUCT(--(SS_EDGES&lt;R139))+1,3+AM139)*(1+FUEL),4)),IF(M139="Large standard",IF(R139&gt;LS_MAX,"",ROUND(IF(R139&lt;=OVER3_FROM,INDEX(LS_FEES,SUMPRODUCT(--(LS_EDGES&lt;R139))+1,3+AM139),INDEX(OVER3_BASE,1,3+AM139)+OVER3_PER4*CEILING((R139-OVER3_FROM)/4,1))*(1+FUEL),4)),"")))</f>
        <v/>
      </c>
      <c r="AQ139" s="21" t="str">
        <f aca="false">IF(OR(AM139="",AM139=1),"",IF(OR(N139="",(AM139-1)="",M139=""),"",IF(M139="Small standard",IF(N139&gt;SS_MAX,"",ROUND(INDEX(SS_FEES,SUMPRODUCT(--(SS_EDGES&lt;N139))+1,0+(AM139-1))*(1+FUEL),4)),IF(M139="Large standard",IF(N139&gt;LS_MAX,"",ROUND(IF(N139&lt;=OVER3_FROM,INDEX(LS_FEES,SUMPRODUCT(--(LS_EDGES&lt;N139))+1,0+(AM139-1)),INDEX(OVER3_BASE,1,0+(AM139-1))+OVER3_PER4*CEILING((N139-OVER3_FROM)/4,1))*(1+FUEL),4)),""))))</f>
        <v/>
      </c>
      <c r="AR139" s="21" t="str">
        <f aca="false">IF(OR(AM139="",AM139=1),"",IF(OR(N139="",(AM139-1)="",M139=""),"",IF(M139="Small standard",IF(N139&gt;SS_MAX,"",ROUND(INDEX(SS_FEES,SUMPRODUCT(--(SS_EDGES&lt;N139))+1,3+(AM139-1))*(1+FUEL),4)),IF(M139="Large standard",IF(N139&gt;LS_MAX,"",ROUND(IF(N139&lt;=OVER3_FROM,INDEX(LS_FEES,SUMPRODUCT(--(LS_EDGES&lt;N139))+1,3+(AM139-1)),INDEX(OVER3_BASE,1,3+(AM139-1))+OVER3_PER4*CEILING((N139-OVER3_FROM)/4,1))*(1+FUEL),4)),""))))</f>
        <v/>
      </c>
      <c r="AS139" s="21" t="str">
        <f aca="false">IF(OR(AM139="",AM139=1),"",(C139-(IF(AM139=2,BAND_LO,BAND_HI)-0.01))*(1-AN139))</f>
        <v/>
      </c>
      <c r="AT139" s="18" t="str">
        <f aca="false">IF(AI139="","",(AI139&gt;SS_L)+(AJ139&gt;SS_M)+(AK139&gt;SS_S))</f>
        <v/>
      </c>
      <c r="AU139" s="23" t="str">
        <f aca="false">IF(OR(AT139="",AT139&lt;&gt;1),"",MAX(AI139/SS_L,AJ139/SS_M,AK139/SS_S))</f>
        <v/>
      </c>
      <c r="AV139" s="21" t="str">
        <f aca="false">IF(OR(M139&lt;&gt;"Large standard",N139="",N139&gt;SS_MAX),"",IF(OR(N139="",AM139="","Small standard"=""),"",IF("Small standard"="Small standard",IF(N139&gt;SS_MAX,"",ROUND(INDEX(SS_FEES,SUMPRODUCT(--(SS_EDGES&lt;N139))+1,0+AM139)*(1+FUEL),4)),IF("Small standard"="Large standard",IF(N139&gt;LS_MAX,"",ROUND(IF(N139&lt;=OVER3_FROM,INDEX(LS_FEES,SUMPRODUCT(--(LS_EDGES&lt;N139))+1,0+AM139),INDEX(OVER3_BASE,1,0+AM139)+OVER3_PER4*CEILING((N139-OVER3_FROM)/4,1))*(1+FUEL),4)),""))))</f>
        <v/>
      </c>
      <c r="AW139" s="21" t="str">
        <f aca="false">IF(OR(M139&lt;&gt;"Large standard",N139="",N139&gt;SS_MAX),"",IF(OR(N139="",AM139="","Small standard"=""),"",IF("Small standard"="Small standard",IF(N139&gt;SS_MAX,"",ROUND(INDEX(SS_FEES,SUMPRODUCT(--(SS_EDGES&lt;N139))+1,3+AM139)*(1+FUEL),4)),IF("Small standard"="Large standard",IF(N139&gt;LS_MAX,"",ROUND(IF(N139&lt;=OVER3_FROM,INDEX(LS_FEES,SUMPRODUCT(--(LS_EDGES&lt;N139))+1,3+AM139),INDEX(OVER3_BASE,1,3+AM139)+OVER3_PER4*CEILING((N139-OVER3_FROM)/4,1))*(1+FUEL),4)),""))))</f>
        <v/>
      </c>
      <c r="AX139" s="21" t="str">
        <f aca="false">IF(OR(AL139="",AH139=""),"",IF(OR(AH139="",AM139="",M139=""),"",IF(M139="Small standard",IF(AH139&gt;SS_MAX,"",ROUND(INDEX(SS_FEES,SUMPRODUCT(--(SS_EDGES&lt;AH139))+1,0+AM139)*(1+FUEL),4)),IF(M139="Large standard",IF(AH139&gt;LS_MAX,"",ROUND(IF(AH139&lt;=OVER3_FROM,INDEX(LS_FEES,SUMPRODUCT(--(LS_EDGES&lt;AH139))+1,0+AM139),INDEX(OVER3_BASE,1,0+AM139)+OVER3_PER4*CEILING((AH139-OVER3_FROM)/4,1))*(1+FUEL),4)),""))))</f>
        <v/>
      </c>
      <c r="AY139" s="21" t="str">
        <f aca="false">IF(OR(AL139="",AH139=""),"",IF(OR(AH139="",AM139="",M139=""),"",IF(M139="Small standard",IF(AH139&gt;SS_MAX,"",ROUND(INDEX(SS_FEES,SUMPRODUCT(--(SS_EDGES&lt;AH139))+1,3+AM139)*(1+FUEL),4)),IF(M139="Large standard",IF(AH139&gt;LS_MAX,"",ROUND(IF(AH139&lt;=OVER3_FROM,INDEX(LS_FEES,SUMPRODUCT(--(LS_EDGES&lt;AH139))+1,3+AM139),INDEX(OVER3_BASE,1,3+AM139)+OVER3_PER4*CEILING((AH139-OVER3_FROM)/4,1))*(1+FUEL),4)),""))))</f>
        <v/>
      </c>
      <c r="AZ139" s="24" t="str">
        <f aca="false">IF(OR(J139="",J139&lt;1),"",ROUND(IFERROR(INDEX(CAT_SCALE,MATCH(D139,CATS,0)),UC_DEFAULT)*IF(J139&gt;=UC_KNEE,10^(UC_A-UC_B*LOG10(J139)),10^(UC_A-UC_B*LOG10(UC_KNEE))*(UC_KNEE/J139)^UC_HEXP),1))</f>
        <v/>
      </c>
    </row>
    <row r="140" customFormat="false" ht="15" hidden="false" customHeight="false" outlineLevel="0" collapsed="false">
      <c r="A140" s="10"/>
      <c r="B140" s="10"/>
      <c r="C140" s="12"/>
      <c r="D140" s="10"/>
      <c r="E140" s="10"/>
      <c r="F140" s="10"/>
      <c r="G140" s="10"/>
      <c r="H140" s="10"/>
      <c r="I140" s="10"/>
      <c r="J140" s="10"/>
      <c r="K140" s="10"/>
      <c r="L140" s="12"/>
      <c r="M140" s="2" t="str">
        <f aca="false">IF(OR(N140="",AI140=""),"",IF(AND(N140&lt;=SS_MAX,AI140&lt;=SS_L,AJ140&lt;=SS_M,AK140&lt;=SS_S),"Small standard",IF(AND(N140&lt;=LS_MAX,AI140&lt;=LS_L,AJ140&lt;=LS_M,AK140&lt;=LS_S),"Large standard","Oversize")))</f>
        <v/>
      </c>
      <c r="N140" s="16" t="str">
        <f aca="false">IF(AH140="","",IF(AL140="",AH140,MAX(AH140,AL140)))</f>
        <v/>
      </c>
      <c r="O140" s="21" t="str">
        <f aca="false">IF(OR(N140="",AM140="",M140=""),"",IF(M140="Small standard",IF(N140&gt;SS_MAX,"",ROUND(INDEX(SS_FEES,SUMPRODUCT(--(SS_EDGES&lt;N140))+1,0+AM140)*(1+FUEL),4)),IF(M140="Large standard",IF(N140&gt;LS_MAX,"",ROUND(IF(N140&lt;=OVER3_FROM,INDEX(LS_FEES,SUMPRODUCT(--(LS_EDGES&lt;N140))+1,0+AM140),INDEX(OVER3_BASE,1,0+AM140)+OVER3_PER4*CEILING((N140-OVER3_FROM)/4,1))*(1+FUEL),4)),"")))</f>
        <v/>
      </c>
      <c r="P140" s="21" t="str">
        <f aca="false">IF(OR(N140="",AM140="",M140=""),"",IF(M140="Small standard",IF(N140&gt;SS_MAX,"",ROUND(INDEX(SS_FEES,SUMPRODUCT(--(SS_EDGES&lt;N140))+1,3+AM140)*(1+FUEL),4)),IF(M140="Large standard",IF(N140&gt;LS_MAX,"",ROUND(IF(N140&lt;=OVER3_FROM,INDEX(LS_FEES,SUMPRODUCT(--(LS_EDGES&lt;N140))+1,3+AM140),INDEX(OVER3_BASE,1,3+AM140)+OVER3_PER4*CEILING((N140-OVER3_FROM)/4,1))*(1+FUEL),4)),"")))</f>
        <v/>
      </c>
      <c r="Q140" s="20" t="str">
        <f aca="true">IF(OR(L140="",O140=""),"",ROUND(L140-IF(AND(TODAY()&gt;=PEAK_FROM,TODAY()&lt;=PEAK_TO),P140,O140),2))</f>
        <v/>
      </c>
      <c r="R140" s="16" t="str">
        <f aca="false">IF(N140="","",IF(M140="Small standard",IF(SUMPRODUCT(--(SS_EDGES&lt;N140))=0,"",INDEX(SS_EDGES,SUMPRODUCT(--(SS_EDGES&lt;N140)))),IF(M140="Large standard",IF(N140&gt;OVER3_FROM,OVER3_FROM+4*(CEILING((N140-OVER3_FROM)/4,1)-1),IF(SUMPRODUCT(--(LS_EDGES&lt;N140))=0,"",INDEX(LS_EDGES,SUMPRODUCT(--(LS_EDGES&lt;N140))))),"")))</f>
        <v/>
      </c>
      <c r="S140" s="22" t="str">
        <f aca="false">IF(R140="","",ROUND(N140-R140,3))</f>
        <v/>
      </c>
      <c r="T140" s="21" t="str">
        <f aca="false">IF(OR(R140="",O140="",AO140=""),"",IF(S140&gt;MAX_SHAVE,"",IF(ROUND(O140-AO140,4)&lt;MIN_UNIT,"",ROUND(O140-AO140,4))))</f>
        <v/>
      </c>
      <c r="U140" s="21" t="str">
        <f aca="false">IF(OR(AQ140="",O140=""),"",IF(ROUND(ROUND(O140-AQ140,4)-AS140,4)&lt;=MIN_UNIT,"",ROUND(ROUND(O140-AQ140,4)-AS140,4)))</f>
        <v/>
      </c>
      <c r="V140" s="21" t="str">
        <f aca="false">IF(OR(AV140="",O140=""),"",IF(AND(AT140=1,AU140&lt;=MAX_ENV),IF(ROUND(O140-AV140,4)&lt;MIN_UNIT,"",ROUND(O140-AV140,4)),""))</f>
        <v/>
      </c>
      <c r="W140" s="21" t="str">
        <f aca="false">IF(OR(AX140="",O140=""),"",IF(AL140&gt;=AH140*MIN_DIM_RATIO,IF(ROUND(O140-AX140,4)&lt;MIN_UNIT,"",ROUND(O140-AX140,4)),""))</f>
        <v/>
      </c>
      <c r="X140" s="21" t="str">
        <f aca="false">IF(OR(R140="",P140="",AP140=""),"",IF(S140&gt;MAX_SHAVE,"",IF(ROUND(P140-AP140,4)&lt;MIN_UNIT,"",ROUND(P140-AP140,4))))</f>
        <v/>
      </c>
      <c r="Y140" s="21" t="str">
        <f aca="false">IF(OR(AR140="",P140=""),"",IF(ROUND(ROUND(P140-AR140,4)-AS140,4)&lt;=MIN_UNIT,"",ROUND(ROUND(P140-AR140,4)-AS140,4)))</f>
        <v/>
      </c>
      <c r="Z140" s="21" t="str">
        <f aca="false">IF(OR(AW140="",P140=""),"",IF(AND(AT140=1,AU140&lt;=MAX_ENV),IF(ROUND(P140-AW140,4)&lt;MIN_UNIT,"",ROUND(P140-AW140,4)),""))</f>
        <v/>
      </c>
      <c r="AA140" s="21" t="str">
        <f aca="false">IF(OR(AY140="",P140=""),"",IF(AL140&gt;=AH140*MIN_DIM_RATIO,IF(ROUND(P140-AY140,4)&lt;MIN_UNIT,"",ROUND(P140-AY140,4)),""))</f>
        <v/>
      </c>
      <c r="AB140" s="2" t="str">
        <f aca="false">IF(COUNT(T140:W140)=0,"",CHOOSE(MATCH(MAX(T140:W140),T140:W140,0),"Weight","Price","Size tier","Box"))</f>
        <v/>
      </c>
      <c r="AC140" s="24" t="str">
        <f aca="false">IF(K140&lt;&gt;"",K140,AZ140)</f>
        <v/>
      </c>
      <c r="AD140" s="25" t="str">
        <f aca="false">IF(OR(AB140="",AC140=""),"",ROUND(AC140*IF(K140&lt;&gt;"",1,U_LOW)*((12-PEAK_MONTHS)*MAX(T140:W140)+PEAK_MONTHS*N(INDEX(X140:AA140,MATCH(MAX(T140:W140),T140:W140,0)))),0))</f>
        <v/>
      </c>
      <c r="AE140" s="25" t="str">
        <f aca="false">IF(OR(AB140="",AC140=""),"",ROUND(AC140*IF(K140&lt;&gt;"",1,U_HIGH)*((12-PEAK_MONTHS)*MAX(T140:W140)+PEAK_MONTHS*N(INDEX(X140:AA140,MATCH(MAX(T140:W140),T140:W140,0)))),0))</f>
        <v/>
      </c>
      <c r="AF140" s="18" t="str">
        <f aca="false">IF(AD140="","",RANK(AD140,$AD$7:$AD$506))</f>
        <v/>
      </c>
      <c r="AH140" s="16" t="str">
        <f aca="false">IF(E140&lt;&gt;"",E140,IF(F140&lt;&gt;"",ROUND(F140*16,3),""))</f>
        <v/>
      </c>
      <c r="AI140" s="16" t="str">
        <f aca="false">IF(COUNT(G140:I140)&lt;3,"",ROUND(LARGE(G140:I140,1),2))</f>
        <v/>
      </c>
      <c r="AJ140" s="16" t="str">
        <f aca="false">IF(COUNT(G140:I140)&lt;3,"",ROUND(LARGE(G140:I140,2),2))</f>
        <v/>
      </c>
      <c r="AK140" s="16" t="str">
        <f aca="false">IF(COUNT(G140:I140)&lt;3,"",ROUND(SMALL(G140:I140,1),2))</f>
        <v/>
      </c>
      <c r="AL140" s="16" t="str">
        <f aca="false">IF(AI140="","",IF(AI140*AJ140*AK140&lt;DIM_MIN_CUIN,"",ROUND(AI140*AJ140*AK140/DIM_DIV*16,2)))</f>
        <v/>
      </c>
      <c r="AM140" s="18" t="str">
        <f aca="false">IF(C140="","",IF(C140&lt;BAND_LO,1,IF(C140&lt;=BAND_HI,2,3)))</f>
        <v/>
      </c>
      <c r="AN140" s="19" t="str">
        <f aca="false">IF(C140="","",IFERROR(INDEX(CAT_REF,MATCH(D140,CATS,0)),REF_DEFAULT))</f>
        <v/>
      </c>
      <c r="AO140" s="21" t="str">
        <f aca="false">IF(OR(R140="",AM140="",M140=""),"",IF(M140="Small standard",IF(R140&gt;SS_MAX,"",ROUND(INDEX(SS_FEES,SUMPRODUCT(--(SS_EDGES&lt;R140))+1,0+AM140)*(1+FUEL),4)),IF(M140="Large standard",IF(R140&gt;LS_MAX,"",ROUND(IF(R140&lt;=OVER3_FROM,INDEX(LS_FEES,SUMPRODUCT(--(LS_EDGES&lt;R140))+1,0+AM140),INDEX(OVER3_BASE,1,0+AM140)+OVER3_PER4*CEILING((R140-OVER3_FROM)/4,1))*(1+FUEL),4)),"")))</f>
        <v/>
      </c>
      <c r="AP140" s="21" t="str">
        <f aca="false">IF(OR(R140="",AM140="",M140=""),"",IF(M140="Small standard",IF(R140&gt;SS_MAX,"",ROUND(INDEX(SS_FEES,SUMPRODUCT(--(SS_EDGES&lt;R140))+1,3+AM140)*(1+FUEL),4)),IF(M140="Large standard",IF(R140&gt;LS_MAX,"",ROUND(IF(R140&lt;=OVER3_FROM,INDEX(LS_FEES,SUMPRODUCT(--(LS_EDGES&lt;R140))+1,3+AM140),INDEX(OVER3_BASE,1,3+AM140)+OVER3_PER4*CEILING((R140-OVER3_FROM)/4,1))*(1+FUEL),4)),"")))</f>
        <v/>
      </c>
      <c r="AQ140" s="21" t="str">
        <f aca="false">IF(OR(AM140="",AM140=1),"",IF(OR(N140="",(AM140-1)="",M140=""),"",IF(M140="Small standard",IF(N140&gt;SS_MAX,"",ROUND(INDEX(SS_FEES,SUMPRODUCT(--(SS_EDGES&lt;N140))+1,0+(AM140-1))*(1+FUEL),4)),IF(M140="Large standard",IF(N140&gt;LS_MAX,"",ROUND(IF(N140&lt;=OVER3_FROM,INDEX(LS_FEES,SUMPRODUCT(--(LS_EDGES&lt;N140))+1,0+(AM140-1)),INDEX(OVER3_BASE,1,0+(AM140-1))+OVER3_PER4*CEILING((N140-OVER3_FROM)/4,1))*(1+FUEL),4)),""))))</f>
        <v/>
      </c>
      <c r="AR140" s="21" t="str">
        <f aca="false">IF(OR(AM140="",AM140=1),"",IF(OR(N140="",(AM140-1)="",M140=""),"",IF(M140="Small standard",IF(N140&gt;SS_MAX,"",ROUND(INDEX(SS_FEES,SUMPRODUCT(--(SS_EDGES&lt;N140))+1,3+(AM140-1))*(1+FUEL),4)),IF(M140="Large standard",IF(N140&gt;LS_MAX,"",ROUND(IF(N140&lt;=OVER3_FROM,INDEX(LS_FEES,SUMPRODUCT(--(LS_EDGES&lt;N140))+1,3+(AM140-1)),INDEX(OVER3_BASE,1,3+(AM140-1))+OVER3_PER4*CEILING((N140-OVER3_FROM)/4,1))*(1+FUEL),4)),""))))</f>
        <v/>
      </c>
      <c r="AS140" s="21" t="str">
        <f aca="false">IF(OR(AM140="",AM140=1),"",(C140-(IF(AM140=2,BAND_LO,BAND_HI)-0.01))*(1-AN140))</f>
        <v/>
      </c>
      <c r="AT140" s="18" t="str">
        <f aca="false">IF(AI140="","",(AI140&gt;SS_L)+(AJ140&gt;SS_M)+(AK140&gt;SS_S))</f>
        <v/>
      </c>
      <c r="AU140" s="23" t="str">
        <f aca="false">IF(OR(AT140="",AT140&lt;&gt;1),"",MAX(AI140/SS_L,AJ140/SS_M,AK140/SS_S))</f>
        <v/>
      </c>
      <c r="AV140" s="21" t="str">
        <f aca="false">IF(OR(M140&lt;&gt;"Large standard",N140="",N140&gt;SS_MAX),"",IF(OR(N140="",AM140="","Small standard"=""),"",IF("Small standard"="Small standard",IF(N140&gt;SS_MAX,"",ROUND(INDEX(SS_FEES,SUMPRODUCT(--(SS_EDGES&lt;N140))+1,0+AM140)*(1+FUEL),4)),IF("Small standard"="Large standard",IF(N140&gt;LS_MAX,"",ROUND(IF(N140&lt;=OVER3_FROM,INDEX(LS_FEES,SUMPRODUCT(--(LS_EDGES&lt;N140))+1,0+AM140),INDEX(OVER3_BASE,1,0+AM140)+OVER3_PER4*CEILING((N140-OVER3_FROM)/4,1))*(1+FUEL),4)),""))))</f>
        <v/>
      </c>
      <c r="AW140" s="21" t="str">
        <f aca="false">IF(OR(M140&lt;&gt;"Large standard",N140="",N140&gt;SS_MAX),"",IF(OR(N140="",AM140="","Small standard"=""),"",IF("Small standard"="Small standard",IF(N140&gt;SS_MAX,"",ROUND(INDEX(SS_FEES,SUMPRODUCT(--(SS_EDGES&lt;N140))+1,3+AM140)*(1+FUEL),4)),IF("Small standard"="Large standard",IF(N140&gt;LS_MAX,"",ROUND(IF(N140&lt;=OVER3_FROM,INDEX(LS_FEES,SUMPRODUCT(--(LS_EDGES&lt;N140))+1,3+AM140),INDEX(OVER3_BASE,1,3+AM140)+OVER3_PER4*CEILING((N140-OVER3_FROM)/4,1))*(1+FUEL),4)),""))))</f>
        <v/>
      </c>
      <c r="AX140" s="21" t="str">
        <f aca="false">IF(OR(AL140="",AH140=""),"",IF(OR(AH140="",AM140="",M140=""),"",IF(M140="Small standard",IF(AH140&gt;SS_MAX,"",ROUND(INDEX(SS_FEES,SUMPRODUCT(--(SS_EDGES&lt;AH140))+1,0+AM140)*(1+FUEL),4)),IF(M140="Large standard",IF(AH140&gt;LS_MAX,"",ROUND(IF(AH140&lt;=OVER3_FROM,INDEX(LS_FEES,SUMPRODUCT(--(LS_EDGES&lt;AH140))+1,0+AM140),INDEX(OVER3_BASE,1,0+AM140)+OVER3_PER4*CEILING((AH140-OVER3_FROM)/4,1))*(1+FUEL),4)),""))))</f>
        <v/>
      </c>
      <c r="AY140" s="21" t="str">
        <f aca="false">IF(OR(AL140="",AH140=""),"",IF(OR(AH140="",AM140="",M140=""),"",IF(M140="Small standard",IF(AH140&gt;SS_MAX,"",ROUND(INDEX(SS_FEES,SUMPRODUCT(--(SS_EDGES&lt;AH140))+1,3+AM140)*(1+FUEL),4)),IF(M140="Large standard",IF(AH140&gt;LS_MAX,"",ROUND(IF(AH140&lt;=OVER3_FROM,INDEX(LS_FEES,SUMPRODUCT(--(LS_EDGES&lt;AH140))+1,3+AM140),INDEX(OVER3_BASE,1,3+AM140)+OVER3_PER4*CEILING((AH140-OVER3_FROM)/4,1))*(1+FUEL),4)),""))))</f>
        <v/>
      </c>
      <c r="AZ140" s="24" t="str">
        <f aca="false">IF(OR(J140="",J140&lt;1),"",ROUND(IFERROR(INDEX(CAT_SCALE,MATCH(D140,CATS,0)),UC_DEFAULT)*IF(J140&gt;=UC_KNEE,10^(UC_A-UC_B*LOG10(J140)),10^(UC_A-UC_B*LOG10(UC_KNEE))*(UC_KNEE/J140)^UC_HEXP),1))</f>
        <v/>
      </c>
    </row>
    <row r="141" customFormat="false" ht="15" hidden="false" customHeight="false" outlineLevel="0" collapsed="false">
      <c r="A141" s="10"/>
      <c r="B141" s="10"/>
      <c r="C141" s="12"/>
      <c r="D141" s="10"/>
      <c r="E141" s="10"/>
      <c r="F141" s="10"/>
      <c r="G141" s="10"/>
      <c r="H141" s="10"/>
      <c r="I141" s="10"/>
      <c r="J141" s="10"/>
      <c r="K141" s="10"/>
      <c r="L141" s="12"/>
      <c r="M141" s="2" t="str">
        <f aca="false">IF(OR(N141="",AI141=""),"",IF(AND(N141&lt;=SS_MAX,AI141&lt;=SS_L,AJ141&lt;=SS_M,AK141&lt;=SS_S),"Small standard",IF(AND(N141&lt;=LS_MAX,AI141&lt;=LS_L,AJ141&lt;=LS_M,AK141&lt;=LS_S),"Large standard","Oversize")))</f>
        <v/>
      </c>
      <c r="N141" s="16" t="str">
        <f aca="false">IF(AH141="","",IF(AL141="",AH141,MAX(AH141,AL141)))</f>
        <v/>
      </c>
      <c r="O141" s="21" t="str">
        <f aca="false">IF(OR(N141="",AM141="",M141=""),"",IF(M141="Small standard",IF(N141&gt;SS_MAX,"",ROUND(INDEX(SS_FEES,SUMPRODUCT(--(SS_EDGES&lt;N141))+1,0+AM141)*(1+FUEL),4)),IF(M141="Large standard",IF(N141&gt;LS_MAX,"",ROUND(IF(N141&lt;=OVER3_FROM,INDEX(LS_FEES,SUMPRODUCT(--(LS_EDGES&lt;N141))+1,0+AM141),INDEX(OVER3_BASE,1,0+AM141)+OVER3_PER4*CEILING((N141-OVER3_FROM)/4,1))*(1+FUEL),4)),"")))</f>
        <v/>
      </c>
      <c r="P141" s="21" t="str">
        <f aca="false">IF(OR(N141="",AM141="",M141=""),"",IF(M141="Small standard",IF(N141&gt;SS_MAX,"",ROUND(INDEX(SS_FEES,SUMPRODUCT(--(SS_EDGES&lt;N141))+1,3+AM141)*(1+FUEL),4)),IF(M141="Large standard",IF(N141&gt;LS_MAX,"",ROUND(IF(N141&lt;=OVER3_FROM,INDEX(LS_FEES,SUMPRODUCT(--(LS_EDGES&lt;N141))+1,3+AM141),INDEX(OVER3_BASE,1,3+AM141)+OVER3_PER4*CEILING((N141-OVER3_FROM)/4,1))*(1+FUEL),4)),"")))</f>
        <v/>
      </c>
      <c r="Q141" s="20" t="str">
        <f aca="true">IF(OR(L141="",O141=""),"",ROUND(L141-IF(AND(TODAY()&gt;=PEAK_FROM,TODAY()&lt;=PEAK_TO),P141,O141),2))</f>
        <v/>
      </c>
      <c r="R141" s="16" t="str">
        <f aca="false">IF(N141="","",IF(M141="Small standard",IF(SUMPRODUCT(--(SS_EDGES&lt;N141))=0,"",INDEX(SS_EDGES,SUMPRODUCT(--(SS_EDGES&lt;N141)))),IF(M141="Large standard",IF(N141&gt;OVER3_FROM,OVER3_FROM+4*(CEILING((N141-OVER3_FROM)/4,1)-1),IF(SUMPRODUCT(--(LS_EDGES&lt;N141))=0,"",INDEX(LS_EDGES,SUMPRODUCT(--(LS_EDGES&lt;N141))))),"")))</f>
        <v/>
      </c>
      <c r="S141" s="22" t="str">
        <f aca="false">IF(R141="","",ROUND(N141-R141,3))</f>
        <v/>
      </c>
      <c r="T141" s="21" t="str">
        <f aca="false">IF(OR(R141="",O141="",AO141=""),"",IF(S141&gt;MAX_SHAVE,"",IF(ROUND(O141-AO141,4)&lt;MIN_UNIT,"",ROUND(O141-AO141,4))))</f>
        <v/>
      </c>
      <c r="U141" s="21" t="str">
        <f aca="false">IF(OR(AQ141="",O141=""),"",IF(ROUND(ROUND(O141-AQ141,4)-AS141,4)&lt;=MIN_UNIT,"",ROUND(ROUND(O141-AQ141,4)-AS141,4)))</f>
        <v/>
      </c>
      <c r="V141" s="21" t="str">
        <f aca="false">IF(OR(AV141="",O141=""),"",IF(AND(AT141=1,AU141&lt;=MAX_ENV),IF(ROUND(O141-AV141,4)&lt;MIN_UNIT,"",ROUND(O141-AV141,4)),""))</f>
        <v/>
      </c>
      <c r="W141" s="21" t="str">
        <f aca="false">IF(OR(AX141="",O141=""),"",IF(AL141&gt;=AH141*MIN_DIM_RATIO,IF(ROUND(O141-AX141,4)&lt;MIN_UNIT,"",ROUND(O141-AX141,4)),""))</f>
        <v/>
      </c>
      <c r="X141" s="21" t="str">
        <f aca="false">IF(OR(R141="",P141="",AP141=""),"",IF(S141&gt;MAX_SHAVE,"",IF(ROUND(P141-AP141,4)&lt;MIN_UNIT,"",ROUND(P141-AP141,4))))</f>
        <v/>
      </c>
      <c r="Y141" s="21" t="str">
        <f aca="false">IF(OR(AR141="",P141=""),"",IF(ROUND(ROUND(P141-AR141,4)-AS141,4)&lt;=MIN_UNIT,"",ROUND(ROUND(P141-AR141,4)-AS141,4)))</f>
        <v/>
      </c>
      <c r="Z141" s="21" t="str">
        <f aca="false">IF(OR(AW141="",P141=""),"",IF(AND(AT141=1,AU141&lt;=MAX_ENV),IF(ROUND(P141-AW141,4)&lt;MIN_UNIT,"",ROUND(P141-AW141,4)),""))</f>
        <v/>
      </c>
      <c r="AA141" s="21" t="str">
        <f aca="false">IF(OR(AY141="",P141=""),"",IF(AL141&gt;=AH141*MIN_DIM_RATIO,IF(ROUND(P141-AY141,4)&lt;MIN_UNIT,"",ROUND(P141-AY141,4)),""))</f>
        <v/>
      </c>
      <c r="AB141" s="2" t="str">
        <f aca="false">IF(COUNT(T141:W141)=0,"",CHOOSE(MATCH(MAX(T141:W141),T141:W141,0),"Weight","Price","Size tier","Box"))</f>
        <v/>
      </c>
      <c r="AC141" s="24" t="str">
        <f aca="false">IF(K141&lt;&gt;"",K141,AZ141)</f>
        <v/>
      </c>
      <c r="AD141" s="25" t="str">
        <f aca="false">IF(OR(AB141="",AC141=""),"",ROUND(AC141*IF(K141&lt;&gt;"",1,U_LOW)*((12-PEAK_MONTHS)*MAX(T141:W141)+PEAK_MONTHS*N(INDEX(X141:AA141,MATCH(MAX(T141:W141),T141:W141,0)))),0))</f>
        <v/>
      </c>
      <c r="AE141" s="25" t="str">
        <f aca="false">IF(OR(AB141="",AC141=""),"",ROUND(AC141*IF(K141&lt;&gt;"",1,U_HIGH)*((12-PEAK_MONTHS)*MAX(T141:W141)+PEAK_MONTHS*N(INDEX(X141:AA141,MATCH(MAX(T141:W141),T141:W141,0)))),0))</f>
        <v/>
      </c>
      <c r="AF141" s="18" t="str">
        <f aca="false">IF(AD141="","",RANK(AD141,$AD$7:$AD$506))</f>
        <v/>
      </c>
      <c r="AH141" s="16" t="str">
        <f aca="false">IF(E141&lt;&gt;"",E141,IF(F141&lt;&gt;"",ROUND(F141*16,3),""))</f>
        <v/>
      </c>
      <c r="AI141" s="16" t="str">
        <f aca="false">IF(COUNT(G141:I141)&lt;3,"",ROUND(LARGE(G141:I141,1),2))</f>
        <v/>
      </c>
      <c r="AJ141" s="16" t="str">
        <f aca="false">IF(COUNT(G141:I141)&lt;3,"",ROUND(LARGE(G141:I141,2),2))</f>
        <v/>
      </c>
      <c r="AK141" s="16" t="str">
        <f aca="false">IF(COUNT(G141:I141)&lt;3,"",ROUND(SMALL(G141:I141,1),2))</f>
        <v/>
      </c>
      <c r="AL141" s="16" t="str">
        <f aca="false">IF(AI141="","",IF(AI141*AJ141*AK141&lt;DIM_MIN_CUIN,"",ROUND(AI141*AJ141*AK141/DIM_DIV*16,2)))</f>
        <v/>
      </c>
      <c r="AM141" s="18" t="str">
        <f aca="false">IF(C141="","",IF(C141&lt;BAND_LO,1,IF(C141&lt;=BAND_HI,2,3)))</f>
        <v/>
      </c>
      <c r="AN141" s="19" t="str">
        <f aca="false">IF(C141="","",IFERROR(INDEX(CAT_REF,MATCH(D141,CATS,0)),REF_DEFAULT))</f>
        <v/>
      </c>
      <c r="AO141" s="21" t="str">
        <f aca="false">IF(OR(R141="",AM141="",M141=""),"",IF(M141="Small standard",IF(R141&gt;SS_MAX,"",ROUND(INDEX(SS_FEES,SUMPRODUCT(--(SS_EDGES&lt;R141))+1,0+AM141)*(1+FUEL),4)),IF(M141="Large standard",IF(R141&gt;LS_MAX,"",ROUND(IF(R141&lt;=OVER3_FROM,INDEX(LS_FEES,SUMPRODUCT(--(LS_EDGES&lt;R141))+1,0+AM141),INDEX(OVER3_BASE,1,0+AM141)+OVER3_PER4*CEILING((R141-OVER3_FROM)/4,1))*(1+FUEL),4)),"")))</f>
        <v/>
      </c>
      <c r="AP141" s="21" t="str">
        <f aca="false">IF(OR(R141="",AM141="",M141=""),"",IF(M141="Small standard",IF(R141&gt;SS_MAX,"",ROUND(INDEX(SS_FEES,SUMPRODUCT(--(SS_EDGES&lt;R141))+1,3+AM141)*(1+FUEL),4)),IF(M141="Large standard",IF(R141&gt;LS_MAX,"",ROUND(IF(R141&lt;=OVER3_FROM,INDEX(LS_FEES,SUMPRODUCT(--(LS_EDGES&lt;R141))+1,3+AM141),INDEX(OVER3_BASE,1,3+AM141)+OVER3_PER4*CEILING((R141-OVER3_FROM)/4,1))*(1+FUEL),4)),"")))</f>
        <v/>
      </c>
      <c r="AQ141" s="21" t="str">
        <f aca="false">IF(OR(AM141="",AM141=1),"",IF(OR(N141="",(AM141-1)="",M141=""),"",IF(M141="Small standard",IF(N141&gt;SS_MAX,"",ROUND(INDEX(SS_FEES,SUMPRODUCT(--(SS_EDGES&lt;N141))+1,0+(AM141-1))*(1+FUEL),4)),IF(M141="Large standard",IF(N141&gt;LS_MAX,"",ROUND(IF(N141&lt;=OVER3_FROM,INDEX(LS_FEES,SUMPRODUCT(--(LS_EDGES&lt;N141))+1,0+(AM141-1)),INDEX(OVER3_BASE,1,0+(AM141-1))+OVER3_PER4*CEILING((N141-OVER3_FROM)/4,1))*(1+FUEL),4)),""))))</f>
        <v/>
      </c>
      <c r="AR141" s="21" t="str">
        <f aca="false">IF(OR(AM141="",AM141=1),"",IF(OR(N141="",(AM141-1)="",M141=""),"",IF(M141="Small standard",IF(N141&gt;SS_MAX,"",ROUND(INDEX(SS_FEES,SUMPRODUCT(--(SS_EDGES&lt;N141))+1,3+(AM141-1))*(1+FUEL),4)),IF(M141="Large standard",IF(N141&gt;LS_MAX,"",ROUND(IF(N141&lt;=OVER3_FROM,INDEX(LS_FEES,SUMPRODUCT(--(LS_EDGES&lt;N141))+1,3+(AM141-1)),INDEX(OVER3_BASE,1,3+(AM141-1))+OVER3_PER4*CEILING((N141-OVER3_FROM)/4,1))*(1+FUEL),4)),""))))</f>
        <v/>
      </c>
      <c r="AS141" s="21" t="str">
        <f aca="false">IF(OR(AM141="",AM141=1),"",(C141-(IF(AM141=2,BAND_LO,BAND_HI)-0.01))*(1-AN141))</f>
        <v/>
      </c>
      <c r="AT141" s="18" t="str">
        <f aca="false">IF(AI141="","",(AI141&gt;SS_L)+(AJ141&gt;SS_M)+(AK141&gt;SS_S))</f>
        <v/>
      </c>
      <c r="AU141" s="23" t="str">
        <f aca="false">IF(OR(AT141="",AT141&lt;&gt;1),"",MAX(AI141/SS_L,AJ141/SS_M,AK141/SS_S))</f>
        <v/>
      </c>
      <c r="AV141" s="21" t="str">
        <f aca="false">IF(OR(M141&lt;&gt;"Large standard",N141="",N141&gt;SS_MAX),"",IF(OR(N141="",AM141="","Small standard"=""),"",IF("Small standard"="Small standard",IF(N141&gt;SS_MAX,"",ROUND(INDEX(SS_FEES,SUMPRODUCT(--(SS_EDGES&lt;N141))+1,0+AM141)*(1+FUEL),4)),IF("Small standard"="Large standard",IF(N141&gt;LS_MAX,"",ROUND(IF(N141&lt;=OVER3_FROM,INDEX(LS_FEES,SUMPRODUCT(--(LS_EDGES&lt;N141))+1,0+AM141),INDEX(OVER3_BASE,1,0+AM141)+OVER3_PER4*CEILING((N141-OVER3_FROM)/4,1))*(1+FUEL),4)),""))))</f>
        <v/>
      </c>
      <c r="AW141" s="21" t="str">
        <f aca="false">IF(OR(M141&lt;&gt;"Large standard",N141="",N141&gt;SS_MAX),"",IF(OR(N141="",AM141="","Small standard"=""),"",IF("Small standard"="Small standard",IF(N141&gt;SS_MAX,"",ROUND(INDEX(SS_FEES,SUMPRODUCT(--(SS_EDGES&lt;N141))+1,3+AM141)*(1+FUEL),4)),IF("Small standard"="Large standard",IF(N141&gt;LS_MAX,"",ROUND(IF(N141&lt;=OVER3_FROM,INDEX(LS_FEES,SUMPRODUCT(--(LS_EDGES&lt;N141))+1,3+AM141),INDEX(OVER3_BASE,1,3+AM141)+OVER3_PER4*CEILING((N141-OVER3_FROM)/4,1))*(1+FUEL),4)),""))))</f>
        <v/>
      </c>
      <c r="AX141" s="21" t="str">
        <f aca="false">IF(OR(AL141="",AH141=""),"",IF(OR(AH141="",AM141="",M141=""),"",IF(M141="Small standard",IF(AH141&gt;SS_MAX,"",ROUND(INDEX(SS_FEES,SUMPRODUCT(--(SS_EDGES&lt;AH141))+1,0+AM141)*(1+FUEL),4)),IF(M141="Large standard",IF(AH141&gt;LS_MAX,"",ROUND(IF(AH141&lt;=OVER3_FROM,INDEX(LS_FEES,SUMPRODUCT(--(LS_EDGES&lt;AH141))+1,0+AM141),INDEX(OVER3_BASE,1,0+AM141)+OVER3_PER4*CEILING((AH141-OVER3_FROM)/4,1))*(1+FUEL),4)),""))))</f>
        <v/>
      </c>
      <c r="AY141" s="21" t="str">
        <f aca="false">IF(OR(AL141="",AH141=""),"",IF(OR(AH141="",AM141="",M141=""),"",IF(M141="Small standard",IF(AH141&gt;SS_MAX,"",ROUND(INDEX(SS_FEES,SUMPRODUCT(--(SS_EDGES&lt;AH141))+1,3+AM141)*(1+FUEL),4)),IF(M141="Large standard",IF(AH141&gt;LS_MAX,"",ROUND(IF(AH141&lt;=OVER3_FROM,INDEX(LS_FEES,SUMPRODUCT(--(LS_EDGES&lt;AH141))+1,3+AM141),INDEX(OVER3_BASE,1,3+AM141)+OVER3_PER4*CEILING((AH141-OVER3_FROM)/4,1))*(1+FUEL),4)),""))))</f>
        <v/>
      </c>
      <c r="AZ141" s="24" t="str">
        <f aca="false">IF(OR(J141="",J141&lt;1),"",ROUND(IFERROR(INDEX(CAT_SCALE,MATCH(D141,CATS,0)),UC_DEFAULT)*IF(J141&gt;=UC_KNEE,10^(UC_A-UC_B*LOG10(J141)),10^(UC_A-UC_B*LOG10(UC_KNEE))*(UC_KNEE/J141)^UC_HEXP),1))</f>
        <v/>
      </c>
    </row>
    <row r="142" customFormat="false" ht="15" hidden="false" customHeight="false" outlineLevel="0" collapsed="false">
      <c r="A142" s="10"/>
      <c r="B142" s="10"/>
      <c r="C142" s="12"/>
      <c r="D142" s="10"/>
      <c r="E142" s="10"/>
      <c r="F142" s="10"/>
      <c r="G142" s="10"/>
      <c r="H142" s="10"/>
      <c r="I142" s="10"/>
      <c r="J142" s="10"/>
      <c r="K142" s="10"/>
      <c r="L142" s="12"/>
      <c r="M142" s="2" t="str">
        <f aca="false">IF(OR(N142="",AI142=""),"",IF(AND(N142&lt;=SS_MAX,AI142&lt;=SS_L,AJ142&lt;=SS_M,AK142&lt;=SS_S),"Small standard",IF(AND(N142&lt;=LS_MAX,AI142&lt;=LS_L,AJ142&lt;=LS_M,AK142&lt;=LS_S),"Large standard","Oversize")))</f>
        <v/>
      </c>
      <c r="N142" s="16" t="str">
        <f aca="false">IF(AH142="","",IF(AL142="",AH142,MAX(AH142,AL142)))</f>
        <v/>
      </c>
      <c r="O142" s="21" t="str">
        <f aca="false">IF(OR(N142="",AM142="",M142=""),"",IF(M142="Small standard",IF(N142&gt;SS_MAX,"",ROUND(INDEX(SS_FEES,SUMPRODUCT(--(SS_EDGES&lt;N142))+1,0+AM142)*(1+FUEL),4)),IF(M142="Large standard",IF(N142&gt;LS_MAX,"",ROUND(IF(N142&lt;=OVER3_FROM,INDEX(LS_FEES,SUMPRODUCT(--(LS_EDGES&lt;N142))+1,0+AM142),INDEX(OVER3_BASE,1,0+AM142)+OVER3_PER4*CEILING((N142-OVER3_FROM)/4,1))*(1+FUEL),4)),"")))</f>
        <v/>
      </c>
      <c r="P142" s="21" t="str">
        <f aca="false">IF(OR(N142="",AM142="",M142=""),"",IF(M142="Small standard",IF(N142&gt;SS_MAX,"",ROUND(INDEX(SS_FEES,SUMPRODUCT(--(SS_EDGES&lt;N142))+1,3+AM142)*(1+FUEL),4)),IF(M142="Large standard",IF(N142&gt;LS_MAX,"",ROUND(IF(N142&lt;=OVER3_FROM,INDEX(LS_FEES,SUMPRODUCT(--(LS_EDGES&lt;N142))+1,3+AM142),INDEX(OVER3_BASE,1,3+AM142)+OVER3_PER4*CEILING((N142-OVER3_FROM)/4,1))*(1+FUEL),4)),"")))</f>
        <v/>
      </c>
      <c r="Q142" s="20" t="str">
        <f aca="true">IF(OR(L142="",O142=""),"",ROUND(L142-IF(AND(TODAY()&gt;=PEAK_FROM,TODAY()&lt;=PEAK_TO),P142,O142),2))</f>
        <v/>
      </c>
      <c r="R142" s="16" t="str">
        <f aca="false">IF(N142="","",IF(M142="Small standard",IF(SUMPRODUCT(--(SS_EDGES&lt;N142))=0,"",INDEX(SS_EDGES,SUMPRODUCT(--(SS_EDGES&lt;N142)))),IF(M142="Large standard",IF(N142&gt;OVER3_FROM,OVER3_FROM+4*(CEILING((N142-OVER3_FROM)/4,1)-1),IF(SUMPRODUCT(--(LS_EDGES&lt;N142))=0,"",INDEX(LS_EDGES,SUMPRODUCT(--(LS_EDGES&lt;N142))))),"")))</f>
        <v/>
      </c>
      <c r="S142" s="22" t="str">
        <f aca="false">IF(R142="","",ROUND(N142-R142,3))</f>
        <v/>
      </c>
      <c r="T142" s="21" t="str">
        <f aca="false">IF(OR(R142="",O142="",AO142=""),"",IF(S142&gt;MAX_SHAVE,"",IF(ROUND(O142-AO142,4)&lt;MIN_UNIT,"",ROUND(O142-AO142,4))))</f>
        <v/>
      </c>
      <c r="U142" s="21" t="str">
        <f aca="false">IF(OR(AQ142="",O142=""),"",IF(ROUND(ROUND(O142-AQ142,4)-AS142,4)&lt;=MIN_UNIT,"",ROUND(ROUND(O142-AQ142,4)-AS142,4)))</f>
        <v/>
      </c>
      <c r="V142" s="21" t="str">
        <f aca="false">IF(OR(AV142="",O142=""),"",IF(AND(AT142=1,AU142&lt;=MAX_ENV),IF(ROUND(O142-AV142,4)&lt;MIN_UNIT,"",ROUND(O142-AV142,4)),""))</f>
        <v/>
      </c>
      <c r="W142" s="21" t="str">
        <f aca="false">IF(OR(AX142="",O142=""),"",IF(AL142&gt;=AH142*MIN_DIM_RATIO,IF(ROUND(O142-AX142,4)&lt;MIN_UNIT,"",ROUND(O142-AX142,4)),""))</f>
        <v/>
      </c>
      <c r="X142" s="21" t="str">
        <f aca="false">IF(OR(R142="",P142="",AP142=""),"",IF(S142&gt;MAX_SHAVE,"",IF(ROUND(P142-AP142,4)&lt;MIN_UNIT,"",ROUND(P142-AP142,4))))</f>
        <v/>
      </c>
      <c r="Y142" s="21" t="str">
        <f aca="false">IF(OR(AR142="",P142=""),"",IF(ROUND(ROUND(P142-AR142,4)-AS142,4)&lt;=MIN_UNIT,"",ROUND(ROUND(P142-AR142,4)-AS142,4)))</f>
        <v/>
      </c>
      <c r="Z142" s="21" t="str">
        <f aca="false">IF(OR(AW142="",P142=""),"",IF(AND(AT142=1,AU142&lt;=MAX_ENV),IF(ROUND(P142-AW142,4)&lt;MIN_UNIT,"",ROUND(P142-AW142,4)),""))</f>
        <v/>
      </c>
      <c r="AA142" s="21" t="str">
        <f aca="false">IF(OR(AY142="",P142=""),"",IF(AL142&gt;=AH142*MIN_DIM_RATIO,IF(ROUND(P142-AY142,4)&lt;MIN_UNIT,"",ROUND(P142-AY142,4)),""))</f>
        <v/>
      </c>
      <c r="AB142" s="2" t="str">
        <f aca="false">IF(COUNT(T142:W142)=0,"",CHOOSE(MATCH(MAX(T142:W142),T142:W142,0),"Weight","Price","Size tier","Box"))</f>
        <v/>
      </c>
      <c r="AC142" s="24" t="str">
        <f aca="false">IF(K142&lt;&gt;"",K142,AZ142)</f>
        <v/>
      </c>
      <c r="AD142" s="25" t="str">
        <f aca="false">IF(OR(AB142="",AC142=""),"",ROUND(AC142*IF(K142&lt;&gt;"",1,U_LOW)*((12-PEAK_MONTHS)*MAX(T142:W142)+PEAK_MONTHS*N(INDEX(X142:AA142,MATCH(MAX(T142:W142),T142:W142,0)))),0))</f>
        <v/>
      </c>
      <c r="AE142" s="25" t="str">
        <f aca="false">IF(OR(AB142="",AC142=""),"",ROUND(AC142*IF(K142&lt;&gt;"",1,U_HIGH)*((12-PEAK_MONTHS)*MAX(T142:W142)+PEAK_MONTHS*N(INDEX(X142:AA142,MATCH(MAX(T142:W142),T142:W142,0)))),0))</f>
        <v/>
      </c>
      <c r="AF142" s="18" t="str">
        <f aca="false">IF(AD142="","",RANK(AD142,$AD$7:$AD$506))</f>
        <v/>
      </c>
      <c r="AH142" s="16" t="str">
        <f aca="false">IF(E142&lt;&gt;"",E142,IF(F142&lt;&gt;"",ROUND(F142*16,3),""))</f>
        <v/>
      </c>
      <c r="AI142" s="16" t="str">
        <f aca="false">IF(COUNT(G142:I142)&lt;3,"",ROUND(LARGE(G142:I142,1),2))</f>
        <v/>
      </c>
      <c r="AJ142" s="16" t="str">
        <f aca="false">IF(COUNT(G142:I142)&lt;3,"",ROUND(LARGE(G142:I142,2),2))</f>
        <v/>
      </c>
      <c r="AK142" s="16" t="str">
        <f aca="false">IF(COUNT(G142:I142)&lt;3,"",ROUND(SMALL(G142:I142,1),2))</f>
        <v/>
      </c>
      <c r="AL142" s="16" t="str">
        <f aca="false">IF(AI142="","",IF(AI142*AJ142*AK142&lt;DIM_MIN_CUIN,"",ROUND(AI142*AJ142*AK142/DIM_DIV*16,2)))</f>
        <v/>
      </c>
      <c r="AM142" s="18" t="str">
        <f aca="false">IF(C142="","",IF(C142&lt;BAND_LO,1,IF(C142&lt;=BAND_HI,2,3)))</f>
        <v/>
      </c>
      <c r="AN142" s="19" t="str">
        <f aca="false">IF(C142="","",IFERROR(INDEX(CAT_REF,MATCH(D142,CATS,0)),REF_DEFAULT))</f>
        <v/>
      </c>
      <c r="AO142" s="21" t="str">
        <f aca="false">IF(OR(R142="",AM142="",M142=""),"",IF(M142="Small standard",IF(R142&gt;SS_MAX,"",ROUND(INDEX(SS_FEES,SUMPRODUCT(--(SS_EDGES&lt;R142))+1,0+AM142)*(1+FUEL),4)),IF(M142="Large standard",IF(R142&gt;LS_MAX,"",ROUND(IF(R142&lt;=OVER3_FROM,INDEX(LS_FEES,SUMPRODUCT(--(LS_EDGES&lt;R142))+1,0+AM142),INDEX(OVER3_BASE,1,0+AM142)+OVER3_PER4*CEILING((R142-OVER3_FROM)/4,1))*(1+FUEL),4)),"")))</f>
        <v/>
      </c>
      <c r="AP142" s="21" t="str">
        <f aca="false">IF(OR(R142="",AM142="",M142=""),"",IF(M142="Small standard",IF(R142&gt;SS_MAX,"",ROUND(INDEX(SS_FEES,SUMPRODUCT(--(SS_EDGES&lt;R142))+1,3+AM142)*(1+FUEL),4)),IF(M142="Large standard",IF(R142&gt;LS_MAX,"",ROUND(IF(R142&lt;=OVER3_FROM,INDEX(LS_FEES,SUMPRODUCT(--(LS_EDGES&lt;R142))+1,3+AM142),INDEX(OVER3_BASE,1,3+AM142)+OVER3_PER4*CEILING((R142-OVER3_FROM)/4,1))*(1+FUEL),4)),"")))</f>
        <v/>
      </c>
      <c r="AQ142" s="21" t="str">
        <f aca="false">IF(OR(AM142="",AM142=1),"",IF(OR(N142="",(AM142-1)="",M142=""),"",IF(M142="Small standard",IF(N142&gt;SS_MAX,"",ROUND(INDEX(SS_FEES,SUMPRODUCT(--(SS_EDGES&lt;N142))+1,0+(AM142-1))*(1+FUEL),4)),IF(M142="Large standard",IF(N142&gt;LS_MAX,"",ROUND(IF(N142&lt;=OVER3_FROM,INDEX(LS_FEES,SUMPRODUCT(--(LS_EDGES&lt;N142))+1,0+(AM142-1)),INDEX(OVER3_BASE,1,0+(AM142-1))+OVER3_PER4*CEILING((N142-OVER3_FROM)/4,1))*(1+FUEL),4)),""))))</f>
        <v/>
      </c>
      <c r="AR142" s="21" t="str">
        <f aca="false">IF(OR(AM142="",AM142=1),"",IF(OR(N142="",(AM142-1)="",M142=""),"",IF(M142="Small standard",IF(N142&gt;SS_MAX,"",ROUND(INDEX(SS_FEES,SUMPRODUCT(--(SS_EDGES&lt;N142))+1,3+(AM142-1))*(1+FUEL),4)),IF(M142="Large standard",IF(N142&gt;LS_MAX,"",ROUND(IF(N142&lt;=OVER3_FROM,INDEX(LS_FEES,SUMPRODUCT(--(LS_EDGES&lt;N142))+1,3+(AM142-1)),INDEX(OVER3_BASE,1,3+(AM142-1))+OVER3_PER4*CEILING((N142-OVER3_FROM)/4,1))*(1+FUEL),4)),""))))</f>
        <v/>
      </c>
      <c r="AS142" s="21" t="str">
        <f aca="false">IF(OR(AM142="",AM142=1),"",(C142-(IF(AM142=2,BAND_LO,BAND_HI)-0.01))*(1-AN142))</f>
        <v/>
      </c>
      <c r="AT142" s="18" t="str">
        <f aca="false">IF(AI142="","",(AI142&gt;SS_L)+(AJ142&gt;SS_M)+(AK142&gt;SS_S))</f>
        <v/>
      </c>
      <c r="AU142" s="23" t="str">
        <f aca="false">IF(OR(AT142="",AT142&lt;&gt;1),"",MAX(AI142/SS_L,AJ142/SS_M,AK142/SS_S))</f>
        <v/>
      </c>
      <c r="AV142" s="21" t="str">
        <f aca="false">IF(OR(M142&lt;&gt;"Large standard",N142="",N142&gt;SS_MAX),"",IF(OR(N142="",AM142="","Small standard"=""),"",IF("Small standard"="Small standard",IF(N142&gt;SS_MAX,"",ROUND(INDEX(SS_FEES,SUMPRODUCT(--(SS_EDGES&lt;N142))+1,0+AM142)*(1+FUEL),4)),IF("Small standard"="Large standard",IF(N142&gt;LS_MAX,"",ROUND(IF(N142&lt;=OVER3_FROM,INDEX(LS_FEES,SUMPRODUCT(--(LS_EDGES&lt;N142))+1,0+AM142),INDEX(OVER3_BASE,1,0+AM142)+OVER3_PER4*CEILING((N142-OVER3_FROM)/4,1))*(1+FUEL),4)),""))))</f>
        <v/>
      </c>
      <c r="AW142" s="21" t="str">
        <f aca="false">IF(OR(M142&lt;&gt;"Large standard",N142="",N142&gt;SS_MAX),"",IF(OR(N142="",AM142="","Small standard"=""),"",IF("Small standard"="Small standard",IF(N142&gt;SS_MAX,"",ROUND(INDEX(SS_FEES,SUMPRODUCT(--(SS_EDGES&lt;N142))+1,3+AM142)*(1+FUEL),4)),IF("Small standard"="Large standard",IF(N142&gt;LS_MAX,"",ROUND(IF(N142&lt;=OVER3_FROM,INDEX(LS_FEES,SUMPRODUCT(--(LS_EDGES&lt;N142))+1,3+AM142),INDEX(OVER3_BASE,1,3+AM142)+OVER3_PER4*CEILING((N142-OVER3_FROM)/4,1))*(1+FUEL),4)),""))))</f>
        <v/>
      </c>
      <c r="AX142" s="21" t="str">
        <f aca="false">IF(OR(AL142="",AH142=""),"",IF(OR(AH142="",AM142="",M142=""),"",IF(M142="Small standard",IF(AH142&gt;SS_MAX,"",ROUND(INDEX(SS_FEES,SUMPRODUCT(--(SS_EDGES&lt;AH142))+1,0+AM142)*(1+FUEL),4)),IF(M142="Large standard",IF(AH142&gt;LS_MAX,"",ROUND(IF(AH142&lt;=OVER3_FROM,INDEX(LS_FEES,SUMPRODUCT(--(LS_EDGES&lt;AH142))+1,0+AM142),INDEX(OVER3_BASE,1,0+AM142)+OVER3_PER4*CEILING((AH142-OVER3_FROM)/4,1))*(1+FUEL),4)),""))))</f>
        <v/>
      </c>
      <c r="AY142" s="21" t="str">
        <f aca="false">IF(OR(AL142="",AH142=""),"",IF(OR(AH142="",AM142="",M142=""),"",IF(M142="Small standard",IF(AH142&gt;SS_MAX,"",ROUND(INDEX(SS_FEES,SUMPRODUCT(--(SS_EDGES&lt;AH142))+1,3+AM142)*(1+FUEL),4)),IF(M142="Large standard",IF(AH142&gt;LS_MAX,"",ROUND(IF(AH142&lt;=OVER3_FROM,INDEX(LS_FEES,SUMPRODUCT(--(LS_EDGES&lt;AH142))+1,3+AM142),INDEX(OVER3_BASE,1,3+AM142)+OVER3_PER4*CEILING((AH142-OVER3_FROM)/4,1))*(1+FUEL),4)),""))))</f>
        <v/>
      </c>
      <c r="AZ142" s="24" t="str">
        <f aca="false">IF(OR(J142="",J142&lt;1),"",ROUND(IFERROR(INDEX(CAT_SCALE,MATCH(D142,CATS,0)),UC_DEFAULT)*IF(J142&gt;=UC_KNEE,10^(UC_A-UC_B*LOG10(J142)),10^(UC_A-UC_B*LOG10(UC_KNEE))*(UC_KNEE/J142)^UC_HEXP),1))</f>
        <v/>
      </c>
    </row>
    <row r="143" customFormat="false" ht="15" hidden="false" customHeight="false" outlineLevel="0" collapsed="false">
      <c r="A143" s="10"/>
      <c r="B143" s="10"/>
      <c r="C143" s="12"/>
      <c r="D143" s="10"/>
      <c r="E143" s="10"/>
      <c r="F143" s="10"/>
      <c r="G143" s="10"/>
      <c r="H143" s="10"/>
      <c r="I143" s="10"/>
      <c r="J143" s="10"/>
      <c r="K143" s="10"/>
      <c r="L143" s="12"/>
      <c r="M143" s="2" t="str">
        <f aca="false">IF(OR(N143="",AI143=""),"",IF(AND(N143&lt;=SS_MAX,AI143&lt;=SS_L,AJ143&lt;=SS_M,AK143&lt;=SS_S),"Small standard",IF(AND(N143&lt;=LS_MAX,AI143&lt;=LS_L,AJ143&lt;=LS_M,AK143&lt;=LS_S),"Large standard","Oversize")))</f>
        <v/>
      </c>
      <c r="N143" s="16" t="str">
        <f aca="false">IF(AH143="","",IF(AL143="",AH143,MAX(AH143,AL143)))</f>
        <v/>
      </c>
      <c r="O143" s="21" t="str">
        <f aca="false">IF(OR(N143="",AM143="",M143=""),"",IF(M143="Small standard",IF(N143&gt;SS_MAX,"",ROUND(INDEX(SS_FEES,SUMPRODUCT(--(SS_EDGES&lt;N143))+1,0+AM143)*(1+FUEL),4)),IF(M143="Large standard",IF(N143&gt;LS_MAX,"",ROUND(IF(N143&lt;=OVER3_FROM,INDEX(LS_FEES,SUMPRODUCT(--(LS_EDGES&lt;N143))+1,0+AM143),INDEX(OVER3_BASE,1,0+AM143)+OVER3_PER4*CEILING((N143-OVER3_FROM)/4,1))*(1+FUEL),4)),"")))</f>
        <v/>
      </c>
      <c r="P143" s="21" t="str">
        <f aca="false">IF(OR(N143="",AM143="",M143=""),"",IF(M143="Small standard",IF(N143&gt;SS_MAX,"",ROUND(INDEX(SS_FEES,SUMPRODUCT(--(SS_EDGES&lt;N143))+1,3+AM143)*(1+FUEL),4)),IF(M143="Large standard",IF(N143&gt;LS_MAX,"",ROUND(IF(N143&lt;=OVER3_FROM,INDEX(LS_FEES,SUMPRODUCT(--(LS_EDGES&lt;N143))+1,3+AM143),INDEX(OVER3_BASE,1,3+AM143)+OVER3_PER4*CEILING((N143-OVER3_FROM)/4,1))*(1+FUEL),4)),"")))</f>
        <v/>
      </c>
      <c r="Q143" s="20" t="str">
        <f aca="true">IF(OR(L143="",O143=""),"",ROUND(L143-IF(AND(TODAY()&gt;=PEAK_FROM,TODAY()&lt;=PEAK_TO),P143,O143),2))</f>
        <v/>
      </c>
      <c r="R143" s="16" t="str">
        <f aca="false">IF(N143="","",IF(M143="Small standard",IF(SUMPRODUCT(--(SS_EDGES&lt;N143))=0,"",INDEX(SS_EDGES,SUMPRODUCT(--(SS_EDGES&lt;N143)))),IF(M143="Large standard",IF(N143&gt;OVER3_FROM,OVER3_FROM+4*(CEILING((N143-OVER3_FROM)/4,1)-1),IF(SUMPRODUCT(--(LS_EDGES&lt;N143))=0,"",INDEX(LS_EDGES,SUMPRODUCT(--(LS_EDGES&lt;N143))))),"")))</f>
        <v/>
      </c>
      <c r="S143" s="22" t="str">
        <f aca="false">IF(R143="","",ROUND(N143-R143,3))</f>
        <v/>
      </c>
      <c r="T143" s="21" t="str">
        <f aca="false">IF(OR(R143="",O143="",AO143=""),"",IF(S143&gt;MAX_SHAVE,"",IF(ROUND(O143-AO143,4)&lt;MIN_UNIT,"",ROUND(O143-AO143,4))))</f>
        <v/>
      </c>
      <c r="U143" s="21" t="str">
        <f aca="false">IF(OR(AQ143="",O143=""),"",IF(ROUND(ROUND(O143-AQ143,4)-AS143,4)&lt;=MIN_UNIT,"",ROUND(ROUND(O143-AQ143,4)-AS143,4)))</f>
        <v/>
      </c>
      <c r="V143" s="21" t="str">
        <f aca="false">IF(OR(AV143="",O143=""),"",IF(AND(AT143=1,AU143&lt;=MAX_ENV),IF(ROUND(O143-AV143,4)&lt;MIN_UNIT,"",ROUND(O143-AV143,4)),""))</f>
        <v/>
      </c>
      <c r="W143" s="21" t="str">
        <f aca="false">IF(OR(AX143="",O143=""),"",IF(AL143&gt;=AH143*MIN_DIM_RATIO,IF(ROUND(O143-AX143,4)&lt;MIN_UNIT,"",ROUND(O143-AX143,4)),""))</f>
        <v/>
      </c>
      <c r="X143" s="21" t="str">
        <f aca="false">IF(OR(R143="",P143="",AP143=""),"",IF(S143&gt;MAX_SHAVE,"",IF(ROUND(P143-AP143,4)&lt;MIN_UNIT,"",ROUND(P143-AP143,4))))</f>
        <v/>
      </c>
      <c r="Y143" s="21" t="str">
        <f aca="false">IF(OR(AR143="",P143=""),"",IF(ROUND(ROUND(P143-AR143,4)-AS143,4)&lt;=MIN_UNIT,"",ROUND(ROUND(P143-AR143,4)-AS143,4)))</f>
        <v/>
      </c>
      <c r="Z143" s="21" t="str">
        <f aca="false">IF(OR(AW143="",P143=""),"",IF(AND(AT143=1,AU143&lt;=MAX_ENV),IF(ROUND(P143-AW143,4)&lt;MIN_UNIT,"",ROUND(P143-AW143,4)),""))</f>
        <v/>
      </c>
      <c r="AA143" s="21" t="str">
        <f aca="false">IF(OR(AY143="",P143=""),"",IF(AL143&gt;=AH143*MIN_DIM_RATIO,IF(ROUND(P143-AY143,4)&lt;MIN_UNIT,"",ROUND(P143-AY143,4)),""))</f>
        <v/>
      </c>
      <c r="AB143" s="2" t="str">
        <f aca="false">IF(COUNT(T143:W143)=0,"",CHOOSE(MATCH(MAX(T143:W143),T143:W143,0),"Weight","Price","Size tier","Box"))</f>
        <v/>
      </c>
      <c r="AC143" s="24" t="str">
        <f aca="false">IF(K143&lt;&gt;"",K143,AZ143)</f>
        <v/>
      </c>
      <c r="AD143" s="25" t="str">
        <f aca="false">IF(OR(AB143="",AC143=""),"",ROUND(AC143*IF(K143&lt;&gt;"",1,U_LOW)*((12-PEAK_MONTHS)*MAX(T143:W143)+PEAK_MONTHS*N(INDEX(X143:AA143,MATCH(MAX(T143:W143),T143:W143,0)))),0))</f>
        <v/>
      </c>
      <c r="AE143" s="25" t="str">
        <f aca="false">IF(OR(AB143="",AC143=""),"",ROUND(AC143*IF(K143&lt;&gt;"",1,U_HIGH)*((12-PEAK_MONTHS)*MAX(T143:W143)+PEAK_MONTHS*N(INDEX(X143:AA143,MATCH(MAX(T143:W143),T143:W143,0)))),0))</f>
        <v/>
      </c>
      <c r="AF143" s="18" t="str">
        <f aca="false">IF(AD143="","",RANK(AD143,$AD$7:$AD$506))</f>
        <v/>
      </c>
      <c r="AH143" s="16" t="str">
        <f aca="false">IF(E143&lt;&gt;"",E143,IF(F143&lt;&gt;"",ROUND(F143*16,3),""))</f>
        <v/>
      </c>
      <c r="AI143" s="16" t="str">
        <f aca="false">IF(COUNT(G143:I143)&lt;3,"",ROUND(LARGE(G143:I143,1),2))</f>
        <v/>
      </c>
      <c r="AJ143" s="16" t="str">
        <f aca="false">IF(COUNT(G143:I143)&lt;3,"",ROUND(LARGE(G143:I143,2),2))</f>
        <v/>
      </c>
      <c r="AK143" s="16" t="str">
        <f aca="false">IF(COUNT(G143:I143)&lt;3,"",ROUND(SMALL(G143:I143,1),2))</f>
        <v/>
      </c>
      <c r="AL143" s="16" t="str">
        <f aca="false">IF(AI143="","",IF(AI143*AJ143*AK143&lt;DIM_MIN_CUIN,"",ROUND(AI143*AJ143*AK143/DIM_DIV*16,2)))</f>
        <v/>
      </c>
      <c r="AM143" s="18" t="str">
        <f aca="false">IF(C143="","",IF(C143&lt;BAND_LO,1,IF(C143&lt;=BAND_HI,2,3)))</f>
        <v/>
      </c>
      <c r="AN143" s="19" t="str">
        <f aca="false">IF(C143="","",IFERROR(INDEX(CAT_REF,MATCH(D143,CATS,0)),REF_DEFAULT))</f>
        <v/>
      </c>
      <c r="AO143" s="21" t="str">
        <f aca="false">IF(OR(R143="",AM143="",M143=""),"",IF(M143="Small standard",IF(R143&gt;SS_MAX,"",ROUND(INDEX(SS_FEES,SUMPRODUCT(--(SS_EDGES&lt;R143))+1,0+AM143)*(1+FUEL),4)),IF(M143="Large standard",IF(R143&gt;LS_MAX,"",ROUND(IF(R143&lt;=OVER3_FROM,INDEX(LS_FEES,SUMPRODUCT(--(LS_EDGES&lt;R143))+1,0+AM143),INDEX(OVER3_BASE,1,0+AM143)+OVER3_PER4*CEILING((R143-OVER3_FROM)/4,1))*(1+FUEL),4)),"")))</f>
        <v/>
      </c>
      <c r="AP143" s="21" t="str">
        <f aca="false">IF(OR(R143="",AM143="",M143=""),"",IF(M143="Small standard",IF(R143&gt;SS_MAX,"",ROUND(INDEX(SS_FEES,SUMPRODUCT(--(SS_EDGES&lt;R143))+1,3+AM143)*(1+FUEL),4)),IF(M143="Large standard",IF(R143&gt;LS_MAX,"",ROUND(IF(R143&lt;=OVER3_FROM,INDEX(LS_FEES,SUMPRODUCT(--(LS_EDGES&lt;R143))+1,3+AM143),INDEX(OVER3_BASE,1,3+AM143)+OVER3_PER4*CEILING((R143-OVER3_FROM)/4,1))*(1+FUEL),4)),"")))</f>
        <v/>
      </c>
      <c r="AQ143" s="21" t="str">
        <f aca="false">IF(OR(AM143="",AM143=1),"",IF(OR(N143="",(AM143-1)="",M143=""),"",IF(M143="Small standard",IF(N143&gt;SS_MAX,"",ROUND(INDEX(SS_FEES,SUMPRODUCT(--(SS_EDGES&lt;N143))+1,0+(AM143-1))*(1+FUEL),4)),IF(M143="Large standard",IF(N143&gt;LS_MAX,"",ROUND(IF(N143&lt;=OVER3_FROM,INDEX(LS_FEES,SUMPRODUCT(--(LS_EDGES&lt;N143))+1,0+(AM143-1)),INDEX(OVER3_BASE,1,0+(AM143-1))+OVER3_PER4*CEILING((N143-OVER3_FROM)/4,1))*(1+FUEL),4)),""))))</f>
        <v/>
      </c>
      <c r="AR143" s="21" t="str">
        <f aca="false">IF(OR(AM143="",AM143=1),"",IF(OR(N143="",(AM143-1)="",M143=""),"",IF(M143="Small standard",IF(N143&gt;SS_MAX,"",ROUND(INDEX(SS_FEES,SUMPRODUCT(--(SS_EDGES&lt;N143))+1,3+(AM143-1))*(1+FUEL),4)),IF(M143="Large standard",IF(N143&gt;LS_MAX,"",ROUND(IF(N143&lt;=OVER3_FROM,INDEX(LS_FEES,SUMPRODUCT(--(LS_EDGES&lt;N143))+1,3+(AM143-1)),INDEX(OVER3_BASE,1,3+(AM143-1))+OVER3_PER4*CEILING((N143-OVER3_FROM)/4,1))*(1+FUEL),4)),""))))</f>
        <v/>
      </c>
      <c r="AS143" s="21" t="str">
        <f aca="false">IF(OR(AM143="",AM143=1),"",(C143-(IF(AM143=2,BAND_LO,BAND_HI)-0.01))*(1-AN143))</f>
        <v/>
      </c>
      <c r="AT143" s="18" t="str">
        <f aca="false">IF(AI143="","",(AI143&gt;SS_L)+(AJ143&gt;SS_M)+(AK143&gt;SS_S))</f>
        <v/>
      </c>
      <c r="AU143" s="23" t="str">
        <f aca="false">IF(OR(AT143="",AT143&lt;&gt;1),"",MAX(AI143/SS_L,AJ143/SS_M,AK143/SS_S))</f>
        <v/>
      </c>
      <c r="AV143" s="21" t="str">
        <f aca="false">IF(OR(M143&lt;&gt;"Large standard",N143="",N143&gt;SS_MAX),"",IF(OR(N143="",AM143="","Small standard"=""),"",IF("Small standard"="Small standard",IF(N143&gt;SS_MAX,"",ROUND(INDEX(SS_FEES,SUMPRODUCT(--(SS_EDGES&lt;N143))+1,0+AM143)*(1+FUEL),4)),IF("Small standard"="Large standard",IF(N143&gt;LS_MAX,"",ROUND(IF(N143&lt;=OVER3_FROM,INDEX(LS_FEES,SUMPRODUCT(--(LS_EDGES&lt;N143))+1,0+AM143),INDEX(OVER3_BASE,1,0+AM143)+OVER3_PER4*CEILING((N143-OVER3_FROM)/4,1))*(1+FUEL),4)),""))))</f>
        <v/>
      </c>
      <c r="AW143" s="21" t="str">
        <f aca="false">IF(OR(M143&lt;&gt;"Large standard",N143="",N143&gt;SS_MAX),"",IF(OR(N143="",AM143="","Small standard"=""),"",IF("Small standard"="Small standard",IF(N143&gt;SS_MAX,"",ROUND(INDEX(SS_FEES,SUMPRODUCT(--(SS_EDGES&lt;N143))+1,3+AM143)*(1+FUEL),4)),IF("Small standard"="Large standard",IF(N143&gt;LS_MAX,"",ROUND(IF(N143&lt;=OVER3_FROM,INDEX(LS_FEES,SUMPRODUCT(--(LS_EDGES&lt;N143))+1,3+AM143),INDEX(OVER3_BASE,1,3+AM143)+OVER3_PER4*CEILING((N143-OVER3_FROM)/4,1))*(1+FUEL),4)),""))))</f>
        <v/>
      </c>
      <c r="AX143" s="21" t="str">
        <f aca="false">IF(OR(AL143="",AH143=""),"",IF(OR(AH143="",AM143="",M143=""),"",IF(M143="Small standard",IF(AH143&gt;SS_MAX,"",ROUND(INDEX(SS_FEES,SUMPRODUCT(--(SS_EDGES&lt;AH143))+1,0+AM143)*(1+FUEL),4)),IF(M143="Large standard",IF(AH143&gt;LS_MAX,"",ROUND(IF(AH143&lt;=OVER3_FROM,INDEX(LS_FEES,SUMPRODUCT(--(LS_EDGES&lt;AH143))+1,0+AM143),INDEX(OVER3_BASE,1,0+AM143)+OVER3_PER4*CEILING((AH143-OVER3_FROM)/4,1))*(1+FUEL),4)),""))))</f>
        <v/>
      </c>
      <c r="AY143" s="21" t="str">
        <f aca="false">IF(OR(AL143="",AH143=""),"",IF(OR(AH143="",AM143="",M143=""),"",IF(M143="Small standard",IF(AH143&gt;SS_MAX,"",ROUND(INDEX(SS_FEES,SUMPRODUCT(--(SS_EDGES&lt;AH143))+1,3+AM143)*(1+FUEL),4)),IF(M143="Large standard",IF(AH143&gt;LS_MAX,"",ROUND(IF(AH143&lt;=OVER3_FROM,INDEX(LS_FEES,SUMPRODUCT(--(LS_EDGES&lt;AH143))+1,3+AM143),INDEX(OVER3_BASE,1,3+AM143)+OVER3_PER4*CEILING((AH143-OVER3_FROM)/4,1))*(1+FUEL),4)),""))))</f>
        <v/>
      </c>
      <c r="AZ143" s="24" t="str">
        <f aca="false">IF(OR(J143="",J143&lt;1),"",ROUND(IFERROR(INDEX(CAT_SCALE,MATCH(D143,CATS,0)),UC_DEFAULT)*IF(J143&gt;=UC_KNEE,10^(UC_A-UC_B*LOG10(J143)),10^(UC_A-UC_B*LOG10(UC_KNEE))*(UC_KNEE/J143)^UC_HEXP),1))</f>
        <v/>
      </c>
    </row>
    <row r="144" customFormat="false" ht="15" hidden="false" customHeight="false" outlineLevel="0" collapsed="false">
      <c r="A144" s="10"/>
      <c r="B144" s="10"/>
      <c r="C144" s="12"/>
      <c r="D144" s="10"/>
      <c r="E144" s="10"/>
      <c r="F144" s="10"/>
      <c r="G144" s="10"/>
      <c r="H144" s="10"/>
      <c r="I144" s="10"/>
      <c r="J144" s="10"/>
      <c r="K144" s="10"/>
      <c r="L144" s="12"/>
      <c r="M144" s="2" t="str">
        <f aca="false">IF(OR(N144="",AI144=""),"",IF(AND(N144&lt;=SS_MAX,AI144&lt;=SS_L,AJ144&lt;=SS_M,AK144&lt;=SS_S),"Small standard",IF(AND(N144&lt;=LS_MAX,AI144&lt;=LS_L,AJ144&lt;=LS_M,AK144&lt;=LS_S),"Large standard","Oversize")))</f>
        <v/>
      </c>
      <c r="N144" s="16" t="str">
        <f aca="false">IF(AH144="","",IF(AL144="",AH144,MAX(AH144,AL144)))</f>
        <v/>
      </c>
      <c r="O144" s="21" t="str">
        <f aca="false">IF(OR(N144="",AM144="",M144=""),"",IF(M144="Small standard",IF(N144&gt;SS_MAX,"",ROUND(INDEX(SS_FEES,SUMPRODUCT(--(SS_EDGES&lt;N144))+1,0+AM144)*(1+FUEL),4)),IF(M144="Large standard",IF(N144&gt;LS_MAX,"",ROUND(IF(N144&lt;=OVER3_FROM,INDEX(LS_FEES,SUMPRODUCT(--(LS_EDGES&lt;N144))+1,0+AM144),INDEX(OVER3_BASE,1,0+AM144)+OVER3_PER4*CEILING((N144-OVER3_FROM)/4,1))*(1+FUEL),4)),"")))</f>
        <v/>
      </c>
      <c r="P144" s="21" t="str">
        <f aca="false">IF(OR(N144="",AM144="",M144=""),"",IF(M144="Small standard",IF(N144&gt;SS_MAX,"",ROUND(INDEX(SS_FEES,SUMPRODUCT(--(SS_EDGES&lt;N144))+1,3+AM144)*(1+FUEL),4)),IF(M144="Large standard",IF(N144&gt;LS_MAX,"",ROUND(IF(N144&lt;=OVER3_FROM,INDEX(LS_FEES,SUMPRODUCT(--(LS_EDGES&lt;N144))+1,3+AM144),INDEX(OVER3_BASE,1,3+AM144)+OVER3_PER4*CEILING((N144-OVER3_FROM)/4,1))*(1+FUEL),4)),"")))</f>
        <v/>
      </c>
      <c r="Q144" s="20" t="str">
        <f aca="true">IF(OR(L144="",O144=""),"",ROUND(L144-IF(AND(TODAY()&gt;=PEAK_FROM,TODAY()&lt;=PEAK_TO),P144,O144),2))</f>
        <v/>
      </c>
      <c r="R144" s="16" t="str">
        <f aca="false">IF(N144="","",IF(M144="Small standard",IF(SUMPRODUCT(--(SS_EDGES&lt;N144))=0,"",INDEX(SS_EDGES,SUMPRODUCT(--(SS_EDGES&lt;N144)))),IF(M144="Large standard",IF(N144&gt;OVER3_FROM,OVER3_FROM+4*(CEILING((N144-OVER3_FROM)/4,1)-1),IF(SUMPRODUCT(--(LS_EDGES&lt;N144))=0,"",INDEX(LS_EDGES,SUMPRODUCT(--(LS_EDGES&lt;N144))))),"")))</f>
        <v/>
      </c>
      <c r="S144" s="22" t="str">
        <f aca="false">IF(R144="","",ROUND(N144-R144,3))</f>
        <v/>
      </c>
      <c r="T144" s="21" t="str">
        <f aca="false">IF(OR(R144="",O144="",AO144=""),"",IF(S144&gt;MAX_SHAVE,"",IF(ROUND(O144-AO144,4)&lt;MIN_UNIT,"",ROUND(O144-AO144,4))))</f>
        <v/>
      </c>
      <c r="U144" s="21" t="str">
        <f aca="false">IF(OR(AQ144="",O144=""),"",IF(ROUND(ROUND(O144-AQ144,4)-AS144,4)&lt;=MIN_UNIT,"",ROUND(ROUND(O144-AQ144,4)-AS144,4)))</f>
        <v/>
      </c>
      <c r="V144" s="21" t="str">
        <f aca="false">IF(OR(AV144="",O144=""),"",IF(AND(AT144=1,AU144&lt;=MAX_ENV),IF(ROUND(O144-AV144,4)&lt;MIN_UNIT,"",ROUND(O144-AV144,4)),""))</f>
        <v/>
      </c>
      <c r="W144" s="21" t="str">
        <f aca="false">IF(OR(AX144="",O144=""),"",IF(AL144&gt;=AH144*MIN_DIM_RATIO,IF(ROUND(O144-AX144,4)&lt;MIN_UNIT,"",ROUND(O144-AX144,4)),""))</f>
        <v/>
      </c>
      <c r="X144" s="21" t="str">
        <f aca="false">IF(OR(R144="",P144="",AP144=""),"",IF(S144&gt;MAX_SHAVE,"",IF(ROUND(P144-AP144,4)&lt;MIN_UNIT,"",ROUND(P144-AP144,4))))</f>
        <v/>
      </c>
      <c r="Y144" s="21" t="str">
        <f aca="false">IF(OR(AR144="",P144=""),"",IF(ROUND(ROUND(P144-AR144,4)-AS144,4)&lt;=MIN_UNIT,"",ROUND(ROUND(P144-AR144,4)-AS144,4)))</f>
        <v/>
      </c>
      <c r="Z144" s="21" t="str">
        <f aca="false">IF(OR(AW144="",P144=""),"",IF(AND(AT144=1,AU144&lt;=MAX_ENV),IF(ROUND(P144-AW144,4)&lt;MIN_UNIT,"",ROUND(P144-AW144,4)),""))</f>
        <v/>
      </c>
      <c r="AA144" s="21" t="str">
        <f aca="false">IF(OR(AY144="",P144=""),"",IF(AL144&gt;=AH144*MIN_DIM_RATIO,IF(ROUND(P144-AY144,4)&lt;MIN_UNIT,"",ROUND(P144-AY144,4)),""))</f>
        <v/>
      </c>
      <c r="AB144" s="2" t="str">
        <f aca="false">IF(COUNT(T144:W144)=0,"",CHOOSE(MATCH(MAX(T144:W144),T144:W144,0),"Weight","Price","Size tier","Box"))</f>
        <v/>
      </c>
      <c r="AC144" s="24" t="str">
        <f aca="false">IF(K144&lt;&gt;"",K144,AZ144)</f>
        <v/>
      </c>
      <c r="AD144" s="25" t="str">
        <f aca="false">IF(OR(AB144="",AC144=""),"",ROUND(AC144*IF(K144&lt;&gt;"",1,U_LOW)*((12-PEAK_MONTHS)*MAX(T144:W144)+PEAK_MONTHS*N(INDEX(X144:AA144,MATCH(MAX(T144:W144),T144:W144,0)))),0))</f>
        <v/>
      </c>
      <c r="AE144" s="25" t="str">
        <f aca="false">IF(OR(AB144="",AC144=""),"",ROUND(AC144*IF(K144&lt;&gt;"",1,U_HIGH)*((12-PEAK_MONTHS)*MAX(T144:W144)+PEAK_MONTHS*N(INDEX(X144:AA144,MATCH(MAX(T144:W144),T144:W144,0)))),0))</f>
        <v/>
      </c>
      <c r="AF144" s="18" t="str">
        <f aca="false">IF(AD144="","",RANK(AD144,$AD$7:$AD$506))</f>
        <v/>
      </c>
      <c r="AH144" s="16" t="str">
        <f aca="false">IF(E144&lt;&gt;"",E144,IF(F144&lt;&gt;"",ROUND(F144*16,3),""))</f>
        <v/>
      </c>
      <c r="AI144" s="16" t="str">
        <f aca="false">IF(COUNT(G144:I144)&lt;3,"",ROUND(LARGE(G144:I144,1),2))</f>
        <v/>
      </c>
      <c r="AJ144" s="16" t="str">
        <f aca="false">IF(COUNT(G144:I144)&lt;3,"",ROUND(LARGE(G144:I144,2),2))</f>
        <v/>
      </c>
      <c r="AK144" s="16" t="str">
        <f aca="false">IF(COUNT(G144:I144)&lt;3,"",ROUND(SMALL(G144:I144,1),2))</f>
        <v/>
      </c>
      <c r="AL144" s="16" t="str">
        <f aca="false">IF(AI144="","",IF(AI144*AJ144*AK144&lt;DIM_MIN_CUIN,"",ROUND(AI144*AJ144*AK144/DIM_DIV*16,2)))</f>
        <v/>
      </c>
      <c r="AM144" s="18" t="str">
        <f aca="false">IF(C144="","",IF(C144&lt;BAND_LO,1,IF(C144&lt;=BAND_HI,2,3)))</f>
        <v/>
      </c>
      <c r="AN144" s="19" t="str">
        <f aca="false">IF(C144="","",IFERROR(INDEX(CAT_REF,MATCH(D144,CATS,0)),REF_DEFAULT))</f>
        <v/>
      </c>
      <c r="AO144" s="21" t="str">
        <f aca="false">IF(OR(R144="",AM144="",M144=""),"",IF(M144="Small standard",IF(R144&gt;SS_MAX,"",ROUND(INDEX(SS_FEES,SUMPRODUCT(--(SS_EDGES&lt;R144))+1,0+AM144)*(1+FUEL),4)),IF(M144="Large standard",IF(R144&gt;LS_MAX,"",ROUND(IF(R144&lt;=OVER3_FROM,INDEX(LS_FEES,SUMPRODUCT(--(LS_EDGES&lt;R144))+1,0+AM144),INDEX(OVER3_BASE,1,0+AM144)+OVER3_PER4*CEILING((R144-OVER3_FROM)/4,1))*(1+FUEL),4)),"")))</f>
        <v/>
      </c>
      <c r="AP144" s="21" t="str">
        <f aca="false">IF(OR(R144="",AM144="",M144=""),"",IF(M144="Small standard",IF(R144&gt;SS_MAX,"",ROUND(INDEX(SS_FEES,SUMPRODUCT(--(SS_EDGES&lt;R144))+1,3+AM144)*(1+FUEL),4)),IF(M144="Large standard",IF(R144&gt;LS_MAX,"",ROUND(IF(R144&lt;=OVER3_FROM,INDEX(LS_FEES,SUMPRODUCT(--(LS_EDGES&lt;R144))+1,3+AM144),INDEX(OVER3_BASE,1,3+AM144)+OVER3_PER4*CEILING((R144-OVER3_FROM)/4,1))*(1+FUEL),4)),"")))</f>
        <v/>
      </c>
      <c r="AQ144" s="21" t="str">
        <f aca="false">IF(OR(AM144="",AM144=1),"",IF(OR(N144="",(AM144-1)="",M144=""),"",IF(M144="Small standard",IF(N144&gt;SS_MAX,"",ROUND(INDEX(SS_FEES,SUMPRODUCT(--(SS_EDGES&lt;N144))+1,0+(AM144-1))*(1+FUEL),4)),IF(M144="Large standard",IF(N144&gt;LS_MAX,"",ROUND(IF(N144&lt;=OVER3_FROM,INDEX(LS_FEES,SUMPRODUCT(--(LS_EDGES&lt;N144))+1,0+(AM144-1)),INDEX(OVER3_BASE,1,0+(AM144-1))+OVER3_PER4*CEILING((N144-OVER3_FROM)/4,1))*(1+FUEL),4)),""))))</f>
        <v/>
      </c>
      <c r="AR144" s="21" t="str">
        <f aca="false">IF(OR(AM144="",AM144=1),"",IF(OR(N144="",(AM144-1)="",M144=""),"",IF(M144="Small standard",IF(N144&gt;SS_MAX,"",ROUND(INDEX(SS_FEES,SUMPRODUCT(--(SS_EDGES&lt;N144))+1,3+(AM144-1))*(1+FUEL),4)),IF(M144="Large standard",IF(N144&gt;LS_MAX,"",ROUND(IF(N144&lt;=OVER3_FROM,INDEX(LS_FEES,SUMPRODUCT(--(LS_EDGES&lt;N144))+1,3+(AM144-1)),INDEX(OVER3_BASE,1,3+(AM144-1))+OVER3_PER4*CEILING((N144-OVER3_FROM)/4,1))*(1+FUEL),4)),""))))</f>
        <v/>
      </c>
      <c r="AS144" s="21" t="str">
        <f aca="false">IF(OR(AM144="",AM144=1),"",(C144-(IF(AM144=2,BAND_LO,BAND_HI)-0.01))*(1-AN144))</f>
        <v/>
      </c>
      <c r="AT144" s="18" t="str">
        <f aca="false">IF(AI144="","",(AI144&gt;SS_L)+(AJ144&gt;SS_M)+(AK144&gt;SS_S))</f>
        <v/>
      </c>
      <c r="AU144" s="23" t="str">
        <f aca="false">IF(OR(AT144="",AT144&lt;&gt;1),"",MAX(AI144/SS_L,AJ144/SS_M,AK144/SS_S))</f>
        <v/>
      </c>
      <c r="AV144" s="21" t="str">
        <f aca="false">IF(OR(M144&lt;&gt;"Large standard",N144="",N144&gt;SS_MAX),"",IF(OR(N144="",AM144="","Small standard"=""),"",IF("Small standard"="Small standard",IF(N144&gt;SS_MAX,"",ROUND(INDEX(SS_FEES,SUMPRODUCT(--(SS_EDGES&lt;N144))+1,0+AM144)*(1+FUEL),4)),IF("Small standard"="Large standard",IF(N144&gt;LS_MAX,"",ROUND(IF(N144&lt;=OVER3_FROM,INDEX(LS_FEES,SUMPRODUCT(--(LS_EDGES&lt;N144))+1,0+AM144),INDEX(OVER3_BASE,1,0+AM144)+OVER3_PER4*CEILING((N144-OVER3_FROM)/4,1))*(1+FUEL),4)),""))))</f>
        <v/>
      </c>
      <c r="AW144" s="21" t="str">
        <f aca="false">IF(OR(M144&lt;&gt;"Large standard",N144="",N144&gt;SS_MAX),"",IF(OR(N144="",AM144="","Small standard"=""),"",IF("Small standard"="Small standard",IF(N144&gt;SS_MAX,"",ROUND(INDEX(SS_FEES,SUMPRODUCT(--(SS_EDGES&lt;N144))+1,3+AM144)*(1+FUEL),4)),IF("Small standard"="Large standard",IF(N144&gt;LS_MAX,"",ROUND(IF(N144&lt;=OVER3_FROM,INDEX(LS_FEES,SUMPRODUCT(--(LS_EDGES&lt;N144))+1,3+AM144),INDEX(OVER3_BASE,1,3+AM144)+OVER3_PER4*CEILING((N144-OVER3_FROM)/4,1))*(1+FUEL),4)),""))))</f>
        <v/>
      </c>
      <c r="AX144" s="21" t="str">
        <f aca="false">IF(OR(AL144="",AH144=""),"",IF(OR(AH144="",AM144="",M144=""),"",IF(M144="Small standard",IF(AH144&gt;SS_MAX,"",ROUND(INDEX(SS_FEES,SUMPRODUCT(--(SS_EDGES&lt;AH144))+1,0+AM144)*(1+FUEL),4)),IF(M144="Large standard",IF(AH144&gt;LS_MAX,"",ROUND(IF(AH144&lt;=OVER3_FROM,INDEX(LS_FEES,SUMPRODUCT(--(LS_EDGES&lt;AH144))+1,0+AM144),INDEX(OVER3_BASE,1,0+AM144)+OVER3_PER4*CEILING((AH144-OVER3_FROM)/4,1))*(1+FUEL),4)),""))))</f>
        <v/>
      </c>
      <c r="AY144" s="21" t="str">
        <f aca="false">IF(OR(AL144="",AH144=""),"",IF(OR(AH144="",AM144="",M144=""),"",IF(M144="Small standard",IF(AH144&gt;SS_MAX,"",ROUND(INDEX(SS_FEES,SUMPRODUCT(--(SS_EDGES&lt;AH144))+1,3+AM144)*(1+FUEL),4)),IF(M144="Large standard",IF(AH144&gt;LS_MAX,"",ROUND(IF(AH144&lt;=OVER3_FROM,INDEX(LS_FEES,SUMPRODUCT(--(LS_EDGES&lt;AH144))+1,3+AM144),INDEX(OVER3_BASE,1,3+AM144)+OVER3_PER4*CEILING((AH144-OVER3_FROM)/4,1))*(1+FUEL),4)),""))))</f>
        <v/>
      </c>
      <c r="AZ144" s="24" t="str">
        <f aca="false">IF(OR(J144="",J144&lt;1),"",ROUND(IFERROR(INDEX(CAT_SCALE,MATCH(D144,CATS,0)),UC_DEFAULT)*IF(J144&gt;=UC_KNEE,10^(UC_A-UC_B*LOG10(J144)),10^(UC_A-UC_B*LOG10(UC_KNEE))*(UC_KNEE/J144)^UC_HEXP),1))</f>
        <v/>
      </c>
    </row>
    <row r="145" customFormat="false" ht="15" hidden="false" customHeight="false" outlineLevel="0" collapsed="false">
      <c r="A145" s="10"/>
      <c r="B145" s="10"/>
      <c r="C145" s="12"/>
      <c r="D145" s="10"/>
      <c r="E145" s="10"/>
      <c r="F145" s="10"/>
      <c r="G145" s="10"/>
      <c r="H145" s="10"/>
      <c r="I145" s="10"/>
      <c r="J145" s="10"/>
      <c r="K145" s="10"/>
      <c r="L145" s="12"/>
      <c r="M145" s="2" t="str">
        <f aca="false">IF(OR(N145="",AI145=""),"",IF(AND(N145&lt;=SS_MAX,AI145&lt;=SS_L,AJ145&lt;=SS_M,AK145&lt;=SS_S),"Small standard",IF(AND(N145&lt;=LS_MAX,AI145&lt;=LS_L,AJ145&lt;=LS_M,AK145&lt;=LS_S),"Large standard","Oversize")))</f>
        <v/>
      </c>
      <c r="N145" s="16" t="str">
        <f aca="false">IF(AH145="","",IF(AL145="",AH145,MAX(AH145,AL145)))</f>
        <v/>
      </c>
      <c r="O145" s="21" t="str">
        <f aca="false">IF(OR(N145="",AM145="",M145=""),"",IF(M145="Small standard",IF(N145&gt;SS_MAX,"",ROUND(INDEX(SS_FEES,SUMPRODUCT(--(SS_EDGES&lt;N145))+1,0+AM145)*(1+FUEL),4)),IF(M145="Large standard",IF(N145&gt;LS_MAX,"",ROUND(IF(N145&lt;=OVER3_FROM,INDEX(LS_FEES,SUMPRODUCT(--(LS_EDGES&lt;N145))+1,0+AM145),INDEX(OVER3_BASE,1,0+AM145)+OVER3_PER4*CEILING((N145-OVER3_FROM)/4,1))*(1+FUEL),4)),"")))</f>
        <v/>
      </c>
      <c r="P145" s="21" t="str">
        <f aca="false">IF(OR(N145="",AM145="",M145=""),"",IF(M145="Small standard",IF(N145&gt;SS_MAX,"",ROUND(INDEX(SS_FEES,SUMPRODUCT(--(SS_EDGES&lt;N145))+1,3+AM145)*(1+FUEL),4)),IF(M145="Large standard",IF(N145&gt;LS_MAX,"",ROUND(IF(N145&lt;=OVER3_FROM,INDEX(LS_FEES,SUMPRODUCT(--(LS_EDGES&lt;N145))+1,3+AM145),INDEX(OVER3_BASE,1,3+AM145)+OVER3_PER4*CEILING((N145-OVER3_FROM)/4,1))*(1+FUEL),4)),"")))</f>
        <v/>
      </c>
      <c r="Q145" s="20" t="str">
        <f aca="true">IF(OR(L145="",O145=""),"",ROUND(L145-IF(AND(TODAY()&gt;=PEAK_FROM,TODAY()&lt;=PEAK_TO),P145,O145),2))</f>
        <v/>
      </c>
      <c r="R145" s="16" t="str">
        <f aca="false">IF(N145="","",IF(M145="Small standard",IF(SUMPRODUCT(--(SS_EDGES&lt;N145))=0,"",INDEX(SS_EDGES,SUMPRODUCT(--(SS_EDGES&lt;N145)))),IF(M145="Large standard",IF(N145&gt;OVER3_FROM,OVER3_FROM+4*(CEILING((N145-OVER3_FROM)/4,1)-1),IF(SUMPRODUCT(--(LS_EDGES&lt;N145))=0,"",INDEX(LS_EDGES,SUMPRODUCT(--(LS_EDGES&lt;N145))))),"")))</f>
        <v/>
      </c>
      <c r="S145" s="22" t="str">
        <f aca="false">IF(R145="","",ROUND(N145-R145,3))</f>
        <v/>
      </c>
      <c r="T145" s="21" t="str">
        <f aca="false">IF(OR(R145="",O145="",AO145=""),"",IF(S145&gt;MAX_SHAVE,"",IF(ROUND(O145-AO145,4)&lt;MIN_UNIT,"",ROUND(O145-AO145,4))))</f>
        <v/>
      </c>
      <c r="U145" s="21" t="str">
        <f aca="false">IF(OR(AQ145="",O145=""),"",IF(ROUND(ROUND(O145-AQ145,4)-AS145,4)&lt;=MIN_UNIT,"",ROUND(ROUND(O145-AQ145,4)-AS145,4)))</f>
        <v/>
      </c>
      <c r="V145" s="21" t="str">
        <f aca="false">IF(OR(AV145="",O145=""),"",IF(AND(AT145=1,AU145&lt;=MAX_ENV),IF(ROUND(O145-AV145,4)&lt;MIN_UNIT,"",ROUND(O145-AV145,4)),""))</f>
        <v/>
      </c>
      <c r="W145" s="21" t="str">
        <f aca="false">IF(OR(AX145="",O145=""),"",IF(AL145&gt;=AH145*MIN_DIM_RATIO,IF(ROUND(O145-AX145,4)&lt;MIN_UNIT,"",ROUND(O145-AX145,4)),""))</f>
        <v/>
      </c>
      <c r="X145" s="21" t="str">
        <f aca="false">IF(OR(R145="",P145="",AP145=""),"",IF(S145&gt;MAX_SHAVE,"",IF(ROUND(P145-AP145,4)&lt;MIN_UNIT,"",ROUND(P145-AP145,4))))</f>
        <v/>
      </c>
      <c r="Y145" s="21" t="str">
        <f aca="false">IF(OR(AR145="",P145=""),"",IF(ROUND(ROUND(P145-AR145,4)-AS145,4)&lt;=MIN_UNIT,"",ROUND(ROUND(P145-AR145,4)-AS145,4)))</f>
        <v/>
      </c>
      <c r="Z145" s="21" t="str">
        <f aca="false">IF(OR(AW145="",P145=""),"",IF(AND(AT145=1,AU145&lt;=MAX_ENV),IF(ROUND(P145-AW145,4)&lt;MIN_UNIT,"",ROUND(P145-AW145,4)),""))</f>
        <v/>
      </c>
      <c r="AA145" s="21" t="str">
        <f aca="false">IF(OR(AY145="",P145=""),"",IF(AL145&gt;=AH145*MIN_DIM_RATIO,IF(ROUND(P145-AY145,4)&lt;MIN_UNIT,"",ROUND(P145-AY145,4)),""))</f>
        <v/>
      </c>
      <c r="AB145" s="2" t="str">
        <f aca="false">IF(COUNT(T145:W145)=0,"",CHOOSE(MATCH(MAX(T145:W145),T145:W145,0),"Weight","Price","Size tier","Box"))</f>
        <v/>
      </c>
      <c r="AC145" s="24" t="str">
        <f aca="false">IF(K145&lt;&gt;"",K145,AZ145)</f>
        <v/>
      </c>
      <c r="AD145" s="25" t="str">
        <f aca="false">IF(OR(AB145="",AC145=""),"",ROUND(AC145*IF(K145&lt;&gt;"",1,U_LOW)*((12-PEAK_MONTHS)*MAX(T145:W145)+PEAK_MONTHS*N(INDEX(X145:AA145,MATCH(MAX(T145:W145),T145:W145,0)))),0))</f>
        <v/>
      </c>
      <c r="AE145" s="25" t="str">
        <f aca="false">IF(OR(AB145="",AC145=""),"",ROUND(AC145*IF(K145&lt;&gt;"",1,U_HIGH)*((12-PEAK_MONTHS)*MAX(T145:W145)+PEAK_MONTHS*N(INDEX(X145:AA145,MATCH(MAX(T145:W145),T145:W145,0)))),0))</f>
        <v/>
      </c>
      <c r="AF145" s="18" t="str">
        <f aca="false">IF(AD145="","",RANK(AD145,$AD$7:$AD$506))</f>
        <v/>
      </c>
      <c r="AH145" s="16" t="str">
        <f aca="false">IF(E145&lt;&gt;"",E145,IF(F145&lt;&gt;"",ROUND(F145*16,3),""))</f>
        <v/>
      </c>
      <c r="AI145" s="16" t="str">
        <f aca="false">IF(COUNT(G145:I145)&lt;3,"",ROUND(LARGE(G145:I145,1),2))</f>
        <v/>
      </c>
      <c r="AJ145" s="16" t="str">
        <f aca="false">IF(COUNT(G145:I145)&lt;3,"",ROUND(LARGE(G145:I145,2),2))</f>
        <v/>
      </c>
      <c r="AK145" s="16" t="str">
        <f aca="false">IF(COUNT(G145:I145)&lt;3,"",ROUND(SMALL(G145:I145,1),2))</f>
        <v/>
      </c>
      <c r="AL145" s="16" t="str">
        <f aca="false">IF(AI145="","",IF(AI145*AJ145*AK145&lt;DIM_MIN_CUIN,"",ROUND(AI145*AJ145*AK145/DIM_DIV*16,2)))</f>
        <v/>
      </c>
      <c r="AM145" s="18" t="str">
        <f aca="false">IF(C145="","",IF(C145&lt;BAND_LO,1,IF(C145&lt;=BAND_HI,2,3)))</f>
        <v/>
      </c>
      <c r="AN145" s="19" t="str">
        <f aca="false">IF(C145="","",IFERROR(INDEX(CAT_REF,MATCH(D145,CATS,0)),REF_DEFAULT))</f>
        <v/>
      </c>
      <c r="AO145" s="21" t="str">
        <f aca="false">IF(OR(R145="",AM145="",M145=""),"",IF(M145="Small standard",IF(R145&gt;SS_MAX,"",ROUND(INDEX(SS_FEES,SUMPRODUCT(--(SS_EDGES&lt;R145))+1,0+AM145)*(1+FUEL),4)),IF(M145="Large standard",IF(R145&gt;LS_MAX,"",ROUND(IF(R145&lt;=OVER3_FROM,INDEX(LS_FEES,SUMPRODUCT(--(LS_EDGES&lt;R145))+1,0+AM145),INDEX(OVER3_BASE,1,0+AM145)+OVER3_PER4*CEILING((R145-OVER3_FROM)/4,1))*(1+FUEL),4)),"")))</f>
        <v/>
      </c>
      <c r="AP145" s="21" t="str">
        <f aca="false">IF(OR(R145="",AM145="",M145=""),"",IF(M145="Small standard",IF(R145&gt;SS_MAX,"",ROUND(INDEX(SS_FEES,SUMPRODUCT(--(SS_EDGES&lt;R145))+1,3+AM145)*(1+FUEL),4)),IF(M145="Large standard",IF(R145&gt;LS_MAX,"",ROUND(IF(R145&lt;=OVER3_FROM,INDEX(LS_FEES,SUMPRODUCT(--(LS_EDGES&lt;R145))+1,3+AM145),INDEX(OVER3_BASE,1,3+AM145)+OVER3_PER4*CEILING((R145-OVER3_FROM)/4,1))*(1+FUEL),4)),"")))</f>
        <v/>
      </c>
      <c r="AQ145" s="21" t="str">
        <f aca="false">IF(OR(AM145="",AM145=1),"",IF(OR(N145="",(AM145-1)="",M145=""),"",IF(M145="Small standard",IF(N145&gt;SS_MAX,"",ROUND(INDEX(SS_FEES,SUMPRODUCT(--(SS_EDGES&lt;N145))+1,0+(AM145-1))*(1+FUEL),4)),IF(M145="Large standard",IF(N145&gt;LS_MAX,"",ROUND(IF(N145&lt;=OVER3_FROM,INDEX(LS_FEES,SUMPRODUCT(--(LS_EDGES&lt;N145))+1,0+(AM145-1)),INDEX(OVER3_BASE,1,0+(AM145-1))+OVER3_PER4*CEILING((N145-OVER3_FROM)/4,1))*(1+FUEL),4)),""))))</f>
        <v/>
      </c>
      <c r="AR145" s="21" t="str">
        <f aca="false">IF(OR(AM145="",AM145=1),"",IF(OR(N145="",(AM145-1)="",M145=""),"",IF(M145="Small standard",IF(N145&gt;SS_MAX,"",ROUND(INDEX(SS_FEES,SUMPRODUCT(--(SS_EDGES&lt;N145))+1,3+(AM145-1))*(1+FUEL),4)),IF(M145="Large standard",IF(N145&gt;LS_MAX,"",ROUND(IF(N145&lt;=OVER3_FROM,INDEX(LS_FEES,SUMPRODUCT(--(LS_EDGES&lt;N145))+1,3+(AM145-1)),INDEX(OVER3_BASE,1,3+(AM145-1))+OVER3_PER4*CEILING((N145-OVER3_FROM)/4,1))*(1+FUEL),4)),""))))</f>
        <v/>
      </c>
      <c r="AS145" s="21" t="str">
        <f aca="false">IF(OR(AM145="",AM145=1),"",(C145-(IF(AM145=2,BAND_LO,BAND_HI)-0.01))*(1-AN145))</f>
        <v/>
      </c>
      <c r="AT145" s="18" t="str">
        <f aca="false">IF(AI145="","",(AI145&gt;SS_L)+(AJ145&gt;SS_M)+(AK145&gt;SS_S))</f>
        <v/>
      </c>
      <c r="AU145" s="23" t="str">
        <f aca="false">IF(OR(AT145="",AT145&lt;&gt;1),"",MAX(AI145/SS_L,AJ145/SS_M,AK145/SS_S))</f>
        <v/>
      </c>
      <c r="AV145" s="21" t="str">
        <f aca="false">IF(OR(M145&lt;&gt;"Large standard",N145="",N145&gt;SS_MAX),"",IF(OR(N145="",AM145="","Small standard"=""),"",IF("Small standard"="Small standard",IF(N145&gt;SS_MAX,"",ROUND(INDEX(SS_FEES,SUMPRODUCT(--(SS_EDGES&lt;N145))+1,0+AM145)*(1+FUEL),4)),IF("Small standard"="Large standard",IF(N145&gt;LS_MAX,"",ROUND(IF(N145&lt;=OVER3_FROM,INDEX(LS_FEES,SUMPRODUCT(--(LS_EDGES&lt;N145))+1,0+AM145),INDEX(OVER3_BASE,1,0+AM145)+OVER3_PER4*CEILING((N145-OVER3_FROM)/4,1))*(1+FUEL),4)),""))))</f>
        <v/>
      </c>
      <c r="AW145" s="21" t="str">
        <f aca="false">IF(OR(M145&lt;&gt;"Large standard",N145="",N145&gt;SS_MAX),"",IF(OR(N145="",AM145="","Small standard"=""),"",IF("Small standard"="Small standard",IF(N145&gt;SS_MAX,"",ROUND(INDEX(SS_FEES,SUMPRODUCT(--(SS_EDGES&lt;N145))+1,3+AM145)*(1+FUEL),4)),IF("Small standard"="Large standard",IF(N145&gt;LS_MAX,"",ROUND(IF(N145&lt;=OVER3_FROM,INDEX(LS_FEES,SUMPRODUCT(--(LS_EDGES&lt;N145))+1,3+AM145),INDEX(OVER3_BASE,1,3+AM145)+OVER3_PER4*CEILING((N145-OVER3_FROM)/4,1))*(1+FUEL),4)),""))))</f>
        <v/>
      </c>
      <c r="AX145" s="21" t="str">
        <f aca="false">IF(OR(AL145="",AH145=""),"",IF(OR(AH145="",AM145="",M145=""),"",IF(M145="Small standard",IF(AH145&gt;SS_MAX,"",ROUND(INDEX(SS_FEES,SUMPRODUCT(--(SS_EDGES&lt;AH145))+1,0+AM145)*(1+FUEL),4)),IF(M145="Large standard",IF(AH145&gt;LS_MAX,"",ROUND(IF(AH145&lt;=OVER3_FROM,INDEX(LS_FEES,SUMPRODUCT(--(LS_EDGES&lt;AH145))+1,0+AM145),INDEX(OVER3_BASE,1,0+AM145)+OVER3_PER4*CEILING((AH145-OVER3_FROM)/4,1))*(1+FUEL),4)),""))))</f>
        <v/>
      </c>
      <c r="AY145" s="21" t="str">
        <f aca="false">IF(OR(AL145="",AH145=""),"",IF(OR(AH145="",AM145="",M145=""),"",IF(M145="Small standard",IF(AH145&gt;SS_MAX,"",ROUND(INDEX(SS_FEES,SUMPRODUCT(--(SS_EDGES&lt;AH145))+1,3+AM145)*(1+FUEL),4)),IF(M145="Large standard",IF(AH145&gt;LS_MAX,"",ROUND(IF(AH145&lt;=OVER3_FROM,INDEX(LS_FEES,SUMPRODUCT(--(LS_EDGES&lt;AH145))+1,3+AM145),INDEX(OVER3_BASE,1,3+AM145)+OVER3_PER4*CEILING((AH145-OVER3_FROM)/4,1))*(1+FUEL),4)),""))))</f>
        <v/>
      </c>
      <c r="AZ145" s="24" t="str">
        <f aca="false">IF(OR(J145="",J145&lt;1),"",ROUND(IFERROR(INDEX(CAT_SCALE,MATCH(D145,CATS,0)),UC_DEFAULT)*IF(J145&gt;=UC_KNEE,10^(UC_A-UC_B*LOG10(J145)),10^(UC_A-UC_B*LOG10(UC_KNEE))*(UC_KNEE/J145)^UC_HEXP),1))</f>
        <v/>
      </c>
    </row>
    <row r="146" customFormat="false" ht="15" hidden="false" customHeight="false" outlineLevel="0" collapsed="false">
      <c r="A146" s="10"/>
      <c r="B146" s="10"/>
      <c r="C146" s="12"/>
      <c r="D146" s="10"/>
      <c r="E146" s="10"/>
      <c r="F146" s="10"/>
      <c r="G146" s="10"/>
      <c r="H146" s="10"/>
      <c r="I146" s="10"/>
      <c r="J146" s="10"/>
      <c r="K146" s="10"/>
      <c r="L146" s="12"/>
      <c r="M146" s="2" t="str">
        <f aca="false">IF(OR(N146="",AI146=""),"",IF(AND(N146&lt;=SS_MAX,AI146&lt;=SS_L,AJ146&lt;=SS_M,AK146&lt;=SS_S),"Small standard",IF(AND(N146&lt;=LS_MAX,AI146&lt;=LS_L,AJ146&lt;=LS_M,AK146&lt;=LS_S),"Large standard","Oversize")))</f>
        <v/>
      </c>
      <c r="N146" s="16" t="str">
        <f aca="false">IF(AH146="","",IF(AL146="",AH146,MAX(AH146,AL146)))</f>
        <v/>
      </c>
      <c r="O146" s="21" t="str">
        <f aca="false">IF(OR(N146="",AM146="",M146=""),"",IF(M146="Small standard",IF(N146&gt;SS_MAX,"",ROUND(INDEX(SS_FEES,SUMPRODUCT(--(SS_EDGES&lt;N146))+1,0+AM146)*(1+FUEL),4)),IF(M146="Large standard",IF(N146&gt;LS_MAX,"",ROUND(IF(N146&lt;=OVER3_FROM,INDEX(LS_FEES,SUMPRODUCT(--(LS_EDGES&lt;N146))+1,0+AM146),INDEX(OVER3_BASE,1,0+AM146)+OVER3_PER4*CEILING((N146-OVER3_FROM)/4,1))*(1+FUEL),4)),"")))</f>
        <v/>
      </c>
      <c r="P146" s="21" t="str">
        <f aca="false">IF(OR(N146="",AM146="",M146=""),"",IF(M146="Small standard",IF(N146&gt;SS_MAX,"",ROUND(INDEX(SS_FEES,SUMPRODUCT(--(SS_EDGES&lt;N146))+1,3+AM146)*(1+FUEL),4)),IF(M146="Large standard",IF(N146&gt;LS_MAX,"",ROUND(IF(N146&lt;=OVER3_FROM,INDEX(LS_FEES,SUMPRODUCT(--(LS_EDGES&lt;N146))+1,3+AM146),INDEX(OVER3_BASE,1,3+AM146)+OVER3_PER4*CEILING((N146-OVER3_FROM)/4,1))*(1+FUEL),4)),"")))</f>
        <v/>
      </c>
      <c r="Q146" s="20" t="str">
        <f aca="true">IF(OR(L146="",O146=""),"",ROUND(L146-IF(AND(TODAY()&gt;=PEAK_FROM,TODAY()&lt;=PEAK_TO),P146,O146),2))</f>
        <v/>
      </c>
      <c r="R146" s="16" t="str">
        <f aca="false">IF(N146="","",IF(M146="Small standard",IF(SUMPRODUCT(--(SS_EDGES&lt;N146))=0,"",INDEX(SS_EDGES,SUMPRODUCT(--(SS_EDGES&lt;N146)))),IF(M146="Large standard",IF(N146&gt;OVER3_FROM,OVER3_FROM+4*(CEILING((N146-OVER3_FROM)/4,1)-1),IF(SUMPRODUCT(--(LS_EDGES&lt;N146))=0,"",INDEX(LS_EDGES,SUMPRODUCT(--(LS_EDGES&lt;N146))))),"")))</f>
        <v/>
      </c>
      <c r="S146" s="22" t="str">
        <f aca="false">IF(R146="","",ROUND(N146-R146,3))</f>
        <v/>
      </c>
      <c r="T146" s="21" t="str">
        <f aca="false">IF(OR(R146="",O146="",AO146=""),"",IF(S146&gt;MAX_SHAVE,"",IF(ROUND(O146-AO146,4)&lt;MIN_UNIT,"",ROUND(O146-AO146,4))))</f>
        <v/>
      </c>
      <c r="U146" s="21" t="str">
        <f aca="false">IF(OR(AQ146="",O146=""),"",IF(ROUND(ROUND(O146-AQ146,4)-AS146,4)&lt;=MIN_UNIT,"",ROUND(ROUND(O146-AQ146,4)-AS146,4)))</f>
        <v/>
      </c>
      <c r="V146" s="21" t="str">
        <f aca="false">IF(OR(AV146="",O146=""),"",IF(AND(AT146=1,AU146&lt;=MAX_ENV),IF(ROUND(O146-AV146,4)&lt;MIN_UNIT,"",ROUND(O146-AV146,4)),""))</f>
        <v/>
      </c>
      <c r="W146" s="21" t="str">
        <f aca="false">IF(OR(AX146="",O146=""),"",IF(AL146&gt;=AH146*MIN_DIM_RATIO,IF(ROUND(O146-AX146,4)&lt;MIN_UNIT,"",ROUND(O146-AX146,4)),""))</f>
        <v/>
      </c>
      <c r="X146" s="21" t="str">
        <f aca="false">IF(OR(R146="",P146="",AP146=""),"",IF(S146&gt;MAX_SHAVE,"",IF(ROUND(P146-AP146,4)&lt;MIN_UNIT,"",ROUND(P146-AP146,4))))</f>
        <v/>
      </c>
      <c r="Y146" s="21" t="str">
        <f aca="false">IF(OR(AR146="",P146=""),"",IF(ROUND(ROUND(P146-AR146,4)-AS146,4)&lt;=MIN_UNIT,"",ROUND(ROUND(P146-AR146,4)-AS146,4)))</f>
        <v/>
      </c>
      <c r="Z146" s="21" t="str">
        <f aca="false">IF(OR(AW146="",P146=""),"",IF(AND(AT146=1,AU146&lt;=MAX_ENV),IF(ROUND(P146-AW146,4)&lt;MIN_UNIT,"",ROUND(P146-AW146,4)),""))</f>
        <v/>
      </c>
      <c r="AA146" s="21" t="str">
        <f aca="false">IF(OR(AY146="",P146=""),"",IF(AL146&gt;=AH146*MIN_DIM_RATIO,IF(ROUND(P146-AY146,4)&lt;MIN_UNIT,"",ROUND(P146-AY146,4)),""))</f>
        <v/>
      </c>
      <c r="AB146" s="2" t="str">
        <f aca="false">IF(COUNT(T146:W146)=0,"",CHOOSE(MATCH(MAX(T146:W146),T146:W146,0),"Weight","Price","Size tier","Box"))</f>
        <v/>
      </c>
      <c r="AC146" s="24" t="str">
        <f aca="false">IF(K146&lt;&gt;"",K146,AZ146)</f>
        <v/>
      </c>
      <c r="AD146" s="25" t="str">
        <f aca="false">IF(OR(AB146="",AC146=""),"",ROUND(AC146*IF(K146&lt;&gt;"",1,U_LOW)*((12-PEAK_MONTHS)*MAX(T146:W146)+PEAK_MONTHS*N(INDEX(X146:AA146,MATCH(MAX(T146:W146),T146:W146,0)))),0))</f>
        <v/>
      </c>
      <c r="AE146" s="25" t="str">
        <f aca="false">IF(OR(AB146="",AC146=""),"",ROUND(AC146*IF(K146&lt;&gt;"",1,U_HIGH)*((12-PEAK_MONTHS)*MAX(T146:W146)+PEAK_MONTHS*N(INDEX(X146:AA146,MATCH(MAX(T146:W146),T146:W146,0)))),0))</f>
        <v/>
      </c>
      <c r="AF146" s="18" t="str">
        <f aca="false">IF(AD146="","",RANK(AD146,$AD$7:$AD$506))</f>
        <v/>
      </c>
      <c r="AH146" s="16" t="str">
        <f aca="false">IF(E146&lt;&gt;"",E146,IF(F146&lt;&gt;"",ROUND(F146*16,3),""))</f>
        <v/>
      </c>
      <c r="AI146" s="16" t="str">
        <f aca="false">IF(COUNT(G146:I146)&lt;3,"",ROUND(LARGE(G146:I146,1),2))</f>
        <v/>
      </c>
      <c r="AJ146" s="16" t="str">
        <f aca="false">IF(COUNT(G146:I146)&lt;3,"",ROUND(LARGE(G146:I146,2),2))</f>
        <v/>
      </c>
      <c r="AK146" s="16" t="str">
        <f aca="false">IF(COUNT(G146:I146)&lt;3,"",ROUND(SMALL(G146:I146,1),2))</f>
        <v/>
      </c>
      <c r="AL146" s="16" t="str">
        <f aca="false">IF(AI146="","",IF(AI146*AJ146*AK146&lt;DIM_MIN_CUIN,"",ROUND(AI146*AJ146*AK146/DIM_DIV*16,2)))</f>
        <v/>
      </c>
      <c r="AM146" s="18" t="str">
        <f aca="false">IF(C146="","",IF(C146&lt;BAND_LO,1,IF(C146&lt;=BAND_HI,2,3)))</f>
        <v/>
      </c>
      <c r="AN146" s="19" t="str">
        <f aca="false">IF(C146="","",IFERROR(INDEX(CAT_REF,MATCH(D146,CATS,0)),REF_DEFAULT))</f>
        <v/>
      </c>
      <c r="AO146" s="21" t="str">
        <f aca="false">IF(OR(R146="",AM146="",M146=""),"",IF(M146="Small standard",IF(R146&gt;SS_MAX,"",ROUND(INDEX(SS_FEES,SUMPRODUCT(--(SS_EDGES&lt;R146))+1,0+AM146)*(1+FUEL),4)),IF(M146="Large standard",IF(R146&gt;LS_MAX,"",ROUND(IF(R146&lt;=OVER3_FROM,INDEX(LS_FEES,SUMPRODUCT(--(LS_EDGES&lt;R146))+1,0+AM146),INDEX(OVER3_BASE,1,0+AM146)+OVER3_PER4*CEILING((R146-OVER3_FROM)/4,1))*(1+FUEL),4)),"")))</f>
        <v/>
      </c>
      <c r="AP146" s="21" t="str">
        <f aca="false">IF(OR(R146="",AM146="",M146=""),"",IF(M146="Small standard",IF(R146&gt;SS_MAX,"",ROUND(INDEX(SS_FEES,SUMPRODUCT(--(SS_EDGES&lt;R146))+1,3+AM146)*(1+FUEL),4)),IF(M146="Large standard",IF(R146&gt;LS_MAX,"",ROUND(IF(R146&lt;=OVER3_FROM,INDEX(LS_FEES,SUMPRODUCT(--(LS_EDGES&lt;R146))+1,3+AM146),INDEX(OVER3_BASE,1,3+AM146)+OVER3_PER4*CEILING((R146-OVER3_FROM)/4,1))*(1+FUEL),4)),"")))</f>
        <v/>
      </c>
      <c r="AQ146" s="21" t="str">
        <f aca="false">IF(OR(AM146="",AM146=1),"",IF(OR(N146="",(AM146-1)="",M146=""),"",IF(M146="Small standard",IF(N146&gt;SS_MAX,"",ROUND(INDEX(SS_FEES,SUMPRODUCT(--(SS_EDGES&lt;N146))+1,0+(AM146-1))*(1+FUEL),4)),IF(M146="Large standard",IF(N146&gt;LS_MAX,"",ROUND(IF(N146&lt;=OVER3_FROM,INDEX(LS_FEES,SUMPRODUCT(--(LS_EDGES&lt;N146))+1,0+(AM146-1)),INDEX(OVER3_BASE,1,0+(AM146-1))+OVER3_PER4*CEILING((N146-OVER3_FROM)/4,1))*(1+FUEL),4)),""))))</f>
        <v/>
      </c>
      <c r="AR146" s="21" t="str">
        <f aca="false">IF(OR(AM146="",AM146=1),"",IF(OR(N146="",(AM146-1)="",M146=""),"",IF(M146="Small standard",IF(N146&gt;SS_MAX,"",ROUND(INDEX(SS_FEES,SUMPRODUCT(--(SS_EDGES&lt;N146))+1,3+(AM146-1))*(1+FUEL),4)),IF(M146="Large standard",IF(N146&gt;LS_MAX,"",ROUND(IF(N146&lt;=OVER3_FROM,INDEX(LS_FEES,SUMPRODUCT(--(LS_EDGES&lt;N146))+1,3+(AM146-1)),INDEX(OVER3_BASE,1,3+(AM146-1))+OVER3_PER4*CEILING((N146-OVER3_FROM)/4,1))*(1+FUEL),4)),""))))</f>
        <v/>
      </c>
      <c r="AS146" s="21" t="str">
        <f aca="false">IF(OR(AM146="",AM146=1),"",(C146-(IF(AM146=2,BAND_LO,BAND_HI)-0.01))*(1-AN146))</f>
        <v/>
      </c>
      <c r="AT146" s="18" t="str">
        <f aca="false">IF(AI146="","",(AI146&gt;SS_L)+(AJ146&gt;SS_M)+(AK146&gt;SS_S))</f>
        <v/>
      </c>
      <c r="AU146" s="23" t="str">
        <f aca="false">IF(OR(AT146="",AT146&lt;&gt;1),"",MAX(AI146/SS_L,AJ146/SS_M,AK146/SS_S))</f>
        <v/>
      </c>
      <c r="AV146" s="21" t="str">
        <f aca="false">IF(OR(M146&lt;&gt;"Large standard",N146="",N146&gt;SS_MAX),"",IF(OR(N146="",AM146="","Small standard"=""),"",IF("Small standard"="Small standard",IF(N146&gt;SS_MAX,"",ROUND(INDEX(SS_FEES,SUMPRODUCT(--(SS_EDGES&lt;N146))+1,0+AM146)*(1+FUEL),4)),IF("Small standard"="Large standard",IF(N146&gt;LS_MAX,"",ROUND(IF(N146&lt;=OVER3_FROM,INDEX(LS_FEES,SUMPRODUCT(--(LS_EDGES&lt;N146))+1,0+AM146),INDEX(OVER3_BASE,1,0+AM146)+OVER3_PER4*CEILING((N146-OVER3_FROM)/4,1))*(1+FUEL),4)),""))))</f>
        <v/>
      </c>
      <c r="AW146" s="21" t="str">
        <f aca="false">IF(OR(M146&lt;&gt;"Large standard",N146="",N146&gt;SS_MAX),"",IF(OR(N146="",AM146="","Small standard"=""),"",IF("Small standard"="Small standard",IF(N146&gt;SS_MAX,"",ROUND(INDEX(SS_FEES,SUMPRODUCT(--(SS_EDGES&lt;N146))+1,3+AM146)*(1+FUEL),4)),IF("Small standard"="Large standard",IF(N146&gt;LS_MAX,"",ROUND(IF(N146&lt;=OVER3_FROM,INDEX(LS_FEES,SUMPRODUCT(--(LS_EDGES&lt;N146))+1,3+AM146),INDEX(OVER3_BASE,1,3+AM146)+OVER3_PER4*CEILING((N146-OVER3_FROM)/4,1))*(1+FUEL),4)),""))))</f>
        <v/>
      </c>
      <c r="AX146" s="21" t="str">
        <f aca="false">IF(OR(AL146="",AH146=""),"",IF(OR(AH146="",AM146="",M146=""),"",IF(M146="Small standard",IF(AH146&gt;SS_MAX,"",ROUND(INDEX(SS_FEES,SUMPRODUCT(--(SS_EDGES&lt;AH146))+1,0+AM146)*(1+FUEL),4)),IF(M146="Large standard",IF(AH146&gt;LS_MAX,"",ROUND(IF(AH146&lt;=OVER3_FROM,INDEX(LS_FEES,SUMPRODUCT(--(LS_EDGES&lt;AH146))+1,0+AM146),INDEX(OVER3_BASE,1,0+AM146)+OVER3_PER4*CEILING((AH146-OVER3_FROM)/4,1))*(1+FUEL),4)),""))))</f>
        <v/>
      </c>
      <c r="AY146" s="21" t="str">
        <f aca="false">IF(OR(AL146="",AH146=""),"",IF(OR(AH146="",AM146="",M146=""),"",IF(M146="Small standard",IF(AH146&gt;SS_MAX,"",ROUND(INDEX(SS_FEES,SUMPRODUCT(--(SS_EDGES&lt;AH146))+1,3+AM146)*(1+FUEL),4)),IF(M146="Large standard",IF(AH146&gt;LS_MAX,"",ROUND(IF(AH146&lt;=OVER3_FROM,INDEX(LS_FEES,SUMPRODUCT(--(LS_EDGES&lt;AH146))+1,3+AM146),INDEX(OVER3_BASE,1,3+AM146)+OVER3_PER4*CEILING((AH146-OVER3_FROM)/4,1))*(1+FUEL),4)),""))))</f>
        <v/>
      </c>
      <c r="AZ146" s="24" t="str">
        <f aca="false">IF(OR(J146="",J146&lt;1),"",ROUND(IFERROR(INDEX(CAT_SCALE,MATCH(D146,CATS,0)),UC_DEFAULT)*IF(J146&gt;=UC_KNEE,10^(UC_A-UC_B*LOG10(J146)),10^(UC_A-UC_B*LOG10(UC_KNEE))*(UC_KNEE/J146)^UC_HEXP),1))</f>
        <v/>
      </c>
    </row>
    <row r="147" customFormat="false" ht="15" hidden="false" customHeight="false" outlineLevel="0" collapsed="false">
      <c r="A147" s="10"/>
      <c r="B147" s="10"/>
      <c r="C147" s="12"/>
      <c r="D147" s="10"/>
      <c r="E147" s="10"/>
      <c r="F147" s="10"/>
      <c r="G147" s="10"/>
      <c r="H147" s="10"/>
      <c r="I147" s="10"/>
      <c r="J147" s="10"/>
      <c r="K147" s="10"/>
      <c r="L147" s="12"/>
      <c r="M147" s="2" t="str">
        <f aca="false">IF(OR(N147="",AI147=""),"",IF(AND(N147&lt;=SS_MAX,AI147&lt;=SS_L,AJ147&lt;=SS_M,AK147&lt;=SS_S),"Small standard",IF(AND(N147&lt;=LS_MAX,AI147&lt;=LS_L,AJ147&lt;=LS_M,AK147&lt;=LS_S),"Large standard","Oversize")))</f>
        <v/>
      </c>
      <c r="N147" s="16" t="str">
        <f aca="false">IF(AH147="","",IF(AL147="",AH147,MAX(AH147,AL147)))</f>
        <v/>
      </c>
      <c r="O147" s="21" t="str">
        <f aca="false">IF(OR(N147="",AM147="",M147=""),"",IF(M147="Small standard",IF(N147&gt;SS_MAX,"",ROUND(INDEX(SS_FEES,SUMPRODUCT(--(SS_EDGES&lt;N147))+1,0+AM147)*(1+FUEL),4)),IF(M147="Large standard",IF(N147&gt;LS_MAX,"",ROUND(IF(N147&lt;=OVER3_FROM,INDEX(LS_FEES,SUMPRODUCT(--(LS_EDGES&lt;N147))+1,0+AM147),INDEX(OVER3_BASE,1,0+AM147)+OVER3_PER4*CEILING((N147-OVER3_FROM)/4,1))*(1+FUEL),4)),"")))</f>
        <v/>
      </c>
      <c r="P147" s="21" t="str">
        <f aca="false">IF(OR(N147="",AM147="",M147=""),"",IF(M147="Small standard",IF(N147&gt;SS_MAX,"",ROUND(INDEX(SS_FEES,SUMPRODUCT(--(SS_EDGES&lt;N147))+1,3+AM147)*(1+FUEL),4)),IF(M147="Large standard",IF(N147&gt;LS_MAX,"",ROUND(IF(N147&lt;=OVER3_FROM,INDEX(LS_FEES,SUMPRODUCT(--(LS_EDGES&lt;N147))+1,3+AM147),INDEX(OVER3_BASE,1,3+AM147)+OVER3_PER4*CEILING((N147-OVER3_FROM)/4,1))*(1+FUEL),4)),"")))</f>
        <v/>
      </c>
      <c r="Q147" s="20" t="str">
        <f aca="true">IF(OR(L147="",O147=""),"",ROUND(L147-IF(AND(TODAY()&gt;=PEAK_FROM,TODAY()&lt;=PEAK_TO),P147,O147),2))</f>
        <v/>
      </c>
      <c r="R147" s="16" t="str">
        <f aca="false">IF(N147="","",IF(M147="Small standard",IF(SUMPRODUCT(--(SS_EDGES&lt;N147))=0,"",INDEX(SS_EDGES,SUMPRODUCT(--(SS_EDGES&lt;N147)))),IF(M147="Large standard",IF(N147&gt;OVER3_FROM,OVER3_FROM+4*(CEILING((N147-OVER3_FROM)/4,1)-1),IF(SUMPRODUCT(--(LS_EDGES&lt;N147))=0,"",INDEX(LS_EDGES,SUMPRODUCT(--(LS_EDGES&lt;N147))))),"")))</f>
        <v/>
      </c>
      <c r="S147" s="22" t="str">
        <f aca="false">IF(R147="","",ROUND(N147-R147,3))</f>
        <v/>
      </c>
      <c r="T147" s="21" t="str">
        <f aca="false">IF(OR(R147="",O147="",AO147=""),"",IF(S147&gt;MAX_SHAVE,"",IF(ROUND(O147-AO147,4)&lt;MIN_UNIT,"",ROUND(O147-AO147,4))))</f>
        <v/>
      </c>
      <c r="U147" s="21" t="str">
        <f aca="false">IF(OR(AQ147="",O147=""),"",IF(ROUND(ROUND(O147-AQ147,4)-AS147,4)&lt;=MIN_UNIT,"",ROUND(ROUND(O147-AQ147,4)-AS147,4)))</f>
        <v/>
      </c>
      <c r="V147" s="21" t="str">
        <f aca="false">IF(OR(AV147="",O147=""),"",IF(AND(AT147=1,AU147&lt;=MAX_ENV),IF(ROUND(O147-AV147,4)&lt;MIN_UNIT,"",ROUND(O147-AV147,4)),""))</f>
        <v/>
      </c>
      <c r="W147" s="21" t="str">
        <f aca="false">IF(OR(AX147="",O147=""),"",IF(AL147&gt;=AH147*MIN_DIM_RATIO,IF(ROUND(O147-AX147,4)&lt;MIN_UNIT,"",ROUND(O147-AX147,4)),""))</f>
        <v/>
      </c>
      <c r="X147" s="21" t="str">
        <f aca="false">IF(OR(R147="",P147="",AP147=""),"",IF(S147&gt;MAX_SHAVE,"",IF(ROUND(P147-AP147,4)&lt;MIN_UNIT,"",ROUND(P147-AP147,4))))</f>
        <v/>
      </c>
      <c r="Y147" s="21" t="str">
        <f aca="false">IF(OR(AR147="",P147=""),"",IF(ROUND(ROUND(P147-AR147,4)-AS147,4)&lt;=MIN_UNIT,"",ROUND(ROUND(P147-AR147,4)-AS147,4)))</f>
        <v/>
      </c>
      <c r="Z147" s="21" t="str">
        <f aca="false">IF(OR(AW147="",P147=""),"",IF(AND(AT147=1,AU147&lt;=MAX_ENV),IF(ROUND(P147-AW147,4)&lt;MIN_UNIT,"",ROUND(P147-AW147,4)),""))</f>
        <v/>
      </c>
      <c r="AA147" s="21" t="str">
        <f aca="false">IF(OR(AY147="",P147=""),"",IF(AL147&gt;=AH147*MIN_DIM_RATIO,IF(ROUND(P147-AY147,4)&lt;MIN_UNIT,"",ROUND(P147-AY147,4)),""))</f>
        <v/>
      </c>
      <c r="AB147" s="2" t="str">
        <f aca="false">IF(COUNT(T147:W147)=0,"",CHOOSE(MATCH(MAX(T147:W147),T147:W147,0),"Weight","Price","Size tier","Box"))</f>
        <v/>
      </c>
      <c r="AC147" s="24" t="str">
        <f aca="false">IF(K147&lt;&gt;"",K147,AZ147)</f>
        <v/>
      </c>
      <c r="AD147" s="25" t="str">
        <f aca="false">IF(OR(AB147="",AC147=""),"",ROUND(AC147*IF(K147&lt;&gt;"",1,U_LOW)*((12-PEAK_MONTHS)*MAX(T147:W147)+PEAK_MONTHS*N(INDEX(X147:AA147,MATCH(MAX(T147:W147),T147:W147,0)))),0))</f>
        <v/>
      </c>
      <c r="AE147" s="25" t="str">
        <f aca="false">IF(OR(AB147="",AC147=""),"",ROUND(AC147*IF(K147&lt;&gt;"",1,U_HIGH)*((12-PEAK_MONTHS)*MAX(T147:W147)+PEAK_MONTHS*N(INDEX(X147:AA147,MATCH(MAX(T147:W147),T147:W147,0)))),0))</f>
        <v/>
      </c>
      <c r="AF147" s="18" t="str">
        <f aca="false">IF(AD147="","",RANK(AD147,$AD$7:$AD$506))</f>
        <v/>
      </c>
      <c r="AH147" s="16" t="str">
        <f aca="false">IF(E147&lt;&gt;"",E147,IF(F147&lt;&gt;"",ROUND(F147*16,3),""))</f>
        <v/>
      </c>
      <c r="AI147" s="16" t="str">
        <f aca="false">IF(COUNT(G147:I147)&lt;3,"",ROUND(LARGE(G147:I147,1),2))</f>
        <v/>
      </c>
      <c r="AJ147" s="16" t="str">
        <f aca="false">IF(COUNT(G147:I147)&lt;3,"",ROUND(LARGE(G147:I147,2),2))</f>
        <v/>
      </c>
      <c r="AK147" s="16" t="str">
        <f aca="false">IF(COUNT(G147:I147)&lt;3,"",ROUND(SMALL(G147:I147,1),2))</f>
        <v/>
      </c>
      <c r="AL147" s="16" t="str">
        <f aca="false">IF(AI147="","",IF(AI147*AJ147*AK147&lt;DIM_MIN_CUIN,"",ROUND(AI147*AJ147*AK147/DIM_DIV*16,2)))</f>
        <v/>
      </c>
      <c r="AM147" s="18" t="str">
        <f aca="false">IF(C147="","",IF(C147&lt;BAND_LO,1,IF(C147&lt;=BAND_HI,2,3)))</f>
        <v/>
      </c>
      <c r="AN147" s="19" t="str">
        <f aca="false">IF(C147="","",IFERROR(INDEX(CAT_REF,MATCH(D147,CATS,0)),REF_DEFAULT))</f>
        <v/>
      </c>
      <c r="AO147" s="21" t="str">
        <f aca="false">IF(OR(R147="",AM147="",M147=""),"",IF(M147="Small standard",IF(R147&gt;SS_MAX,"",ROUND(INDEX(SS_FEES,SUMPRODUCT(--(SS_EDGES&lt;R147))+1,0+AM147)*(1+FUEL),4)),IF(M147="Large standard",IF(R147&gt;LS_MAX,"",ROUND(IF(R147&lt;=OVER3_FROM,INDEX(LS_FEES,SUMPRODUCT(--(LS_EDGES&lt;R147))+1,0+AM147),INDEX(OVER3_BASE,1,0+AM147)+OVER3_PER4*CEILING((R147-OVER3_FROM)/4,1))*(1+FUEL),4)),"")))</f>
        <v/>
      </c>
      <c r="AP147" s="21" t="str">
        <f aca="false">IF(OR(R147="",AM147="",M147=""),"",IF(M147="Small standard",IF(R147&gt;SS_MAX,"",ROUND(INDEX(SS_FEES,SUMPRODUCT(--(SS_EDGES&lt;R147))+1,3+AM147)*(1+FUEL),4)),IF(M147="Large standard",IF(R147&gt;LS_MAX,"",ROUND(IF(R147&lt;=OVER3_FROM,INDEX(LS_FEES,SUMPRODUCT(--(LS_EDGES&lt;R147))+1,3+AM147),INDEX(OVER3_BASE,1,3+AM147)+OVER3_PER4*CEILING((R147-OVER3_FROM)/4,1))*(1+FUEL),4)),"")))</f>
        <v/>
      </c>
      <c r="AQ147" s="21" t="str">
        <f aca="false">IF(OR(AM147="",AM147=1),"",IF(OR(N147="",(AM147-1)="",M147=""),"",IF(M147="Small standard",IF(N147&gt;SS_MAX,"",ROUND(INDEX(SS_FEES,SUMPRODUCT(--(SS_EDGES&lt;N147))+1,0+(AM147-1))*(1+FUEL),4)),IF(M147="Large standard",IF(N147&gt;LS_MAX,"",ROUND(IF(N147&lt;=OVER3_FROM,INDEX(LS_FEES,SUMPRODUCT(--(LS_EDGES&lt;N147))+1,0+(AM147-1)),INDEX(OVER3_BASE,1,0+(AM147-1))+OVER3_PER4*CEILING((N147-OVER3_FROM)/4,1))*(1+FUEL),4)),""))))</f>
        <v/>
      </c>
      <c r="AR147" s="21" t="str">
        <f aca="false">IF(OR(AM147="",AM147=1),"",IF(OR(N147="",(AM147-1)="",M147=""),"",IF(M147="Small standard",IF(N147&gt;SS_MAX,"",ROUND(INDEX(SS_FEES,SUMPRODUCT(--(SS_EDGES&lt;N147))+1,3+(AM147-1))*(1+FUEL),4)),IF(M147="Large standard",IF(N147&gt;LS_MAX,"",ROUND(IF(N147&lt;=OVER3_FROM,INDEX(LS_FEES,SUMPRODUCT(--(LS_EDGES&lt;N147))+1,3+(AM147-1)),INDEX(OVER3_BASE,1,3+(AM147-1))+OVER3_PER4*CEILING((N147-OVER3_FROM)/4,1))*(1+FUEL),4)),""))))</f>
        <v/>
      </c>
      <c r="AS147" s="21" t="str">
        <f aca="false">IF(OR(AM147="",AM147=1),"",(C147-(IF(AM147=2,BAND_LO,BAND_HI)-0.01))*(1-AN147))</f>
        <v/>
      </c>
      <c r="AT147" s="18" t="str">
        <f aca="false">IF(AI147="","",(AI147&gt;SS_L)+(AJ147&gt;SS_M)+(AK147&gt;SS_S))</f>
        <v/>
      </c>
      <c r="AU147" s="23" t="str">
        <f aca="false">IF(OR(AT147="",AT147&lt;&gt;1),"",MAX(AI147/SS_L,AJ147/SS_M,AK147/SS_S))</f>
        <v/>
      </c>
      <c r="AV147" s="21" t="str">
        <f aca="false">IF(OR(M147&lt;&gt;"Large standard",N147="",N147&gt;SS_MAX),"",IF(OR(N147="",AM147="","Small standard"=""),"",IF("Small standard"="Small standard",IF(N147&gt;SS_MAX,"",ROUND(INDEX(SS_FEES,SUMPRODUCT(--(SS_EDGES&lt;N147))+1,0+AM147)*(1+FUEL),4)),IF("Small standard"="Large standard",IF(N147&gt;LS_MAX,"",ROUND(IF(N147&lt;=OVER3_FROM,INDEX(LS_FEES,SUMPRODUCT(--(LS_EDGES&lt;N147))+1,0+AM147),INDEX(OVER3_BASE,1,0+AM147)+OVER3_PER4*CEILING((N147-OVER3_FROM)/4,1))*(1+FUEL),4)),""))))</f>
        <v/>
      </c>
      <c r="AW147" s="21" t="str">
        <f aca="false">IF(OR(M147&lt;&gt;"Large standard",N147="",N147&gt;SS_MAX),"",IF(OR(N147="",AM147="","Small standard"=""),"",IF("Small standard"="Small standard",IF(N147&gt;SS_MAX,"",ROUND(INDEX(SS_FEES,SUMPRODUCT(--(SS_EDGES&lt;N147))+1,3+AM147)*(1+FUEL),4)),IF("Small standard"="Large standard",IF(N147&gt;LS_MAX,"",ROUND(IF(N147&lt;=OVER3_FROM,INDEX(LS_FEES,SUMPRODUCT(--(LS_EDGES&lt;N147))+1,3+AM147),INDEX(OVER3_BASE,1,3+AM147)+OVER3_PER4*CEILING((N147-OVER3_FROM)/4,1))*(1+FUEL),4)),""))))</f>
        <v/>
      </c>
      <c r="AX147" s="21" t="str">
        <f aca="false">IF(OR(AL147="",AH147=""),"",IF(OR(AH147="",AM147="",M147=""),"",IF(M147="Small standard",IF(AH147&gt;SS_MAX,"",ROUND(INDEX(SS_FEES,SUMPRODUCT(--(SS_EDGES&lt;AH147))+1,0+AM147)*(1+FUEL),4)),IF(M147="Large standard",IF(AH147&gt;LS_MAX,"",ROUND(IF(AH147&lt;=OVER3_FROM,INDEX(LS_FEES,SUMPRODUCT(--(LS_EDGES&lt;AH147))+1,0+AM147),INDEX(OVER3_BASE,1,0+AM147)+OVER3_PER4*CEILING((AH147-OVER3_FROM)/4,1))*(1+FUEL),4)),""))))</f>
        <v/>
      </c>
      <c r="AY147" s="21" t="str">
        <f aca="false">IF(OR(AL147="",AH147=""),"",IF(OR(AH147="",AM147="",M147=""),"",IF(M147="Small standard",IF(AH147&gt;SS_MAX,"",ROUND(INDEX(SS_FEES,SUMPRODUCT(--(SS_EDGES&lt;AH147))+1,3+AM147)*(1+FUEL),4)),IF(M147="Large standard",IF(AH147&gt;LS_MAX,"",ROUND(IF(AH147&lt;=OVER3_FROM,INDEX(LS_FEES,SUMPRODUCT(--(LS_EDGES&lt;AH147))+1,3+AM147),INDEX(OVER3_BASE,1,3+AM147)+OVER3_PER4*CEILING((AH147-OVER3_FROM)/4,1))*(1+FUEL),4)),""))))</f>
        <v/>
      </c>
      <c r="AZ147" s="24" t="str">
        <f aca="false">IF(OR(J147="",J147&lt;1),"",ROUND(IFERROR(INDEX(CAT_SCALE,MATCH(D147,CATS,0)),UC_DEFAULT)*IF(J147&gt;=UC_KNEE,10^(UC_A-UC_B*LOG10(J147)),10^(UC_A-UC_B*LOG10(UC_KNEE))*(UC_KNEE/J147)^UC_HEXP),1))</f>
        <v/>
      </c>
    </row>
    <row r="148" customFormat="false" ht="15" hidden="false" customHeight="false" outlineLevel="0" collapsed="false">
      <c r="A148" s="10"/>
      <c r="B148" s="10"/>
      <c r="C148" s="12"/>
      <c r="D148" s="10"/>
      <c r="E148" s="10"/>
      <c r="F148" s="10"/>
      <c r="G148" s="10"/>
      <c r="H148" s="10"/>
      <c r="I148" s="10"/>
      <c r="J148" s="10"/>
      <c r="K148" s="10"/>
      <c r="L148" s="12"/>
      <c r="M148" s="2" t="str">
        <f aca="false">IF(OR(N148="",AI148=""),"",IF(AND(N148&lt;=SS_MAX,AI148&lt;=SS_L,AJ148&lt;=SS_M,AK148&lt;=SS_S),"Small standard",IF(AND(N148&lt;=LS_MAX,AI148&lt;=LS_L,AJ148&lt;=LS_M,AK148&lt;=LS_S),"Large standard","Oversize")))</f>
        <v/>
      </c>
      <c r="N148" s="16" t="str">
        <f aca="false">IF(AH148="","",IF(AL148="",AH148,MAX(AH148,AL148)))</f>
        <v/>
      </c>
      <c r="O148" s="21" t="str">
        <f aca="false">IF(OR(N148="",AM148="",M148=""),"",IF(M148="Small standard",IF(N148&gt;SS_MAX,"",ROUND(INDEX(SS_FEES,SUMPRODUCT(--(SS_EDGES&lt;N148))+1,0+AM148)*(1+FUEL),4)),IF(M148="Large standard",IF(N148&gt;LS_MAX,"",ROUND(IF(N148&lt;=OVER3_FROM,INDEX(LS_FEES,SUMPRODUCT(--(LS_EDGES&lt;N148))+1,0+AM148),INDEX(OVER3_BASE,1,0+AM148)+OVER3_PER4*CEILING((N148-OVER3_FROM)/4,1))*(1+FUEL),4)),"")))</f>
        <v/>
      </c>
      <c r="P148" s="21" t="str">
        <f aca="false">IF(OR(N148="",AM148="",M148=""),"",IF(M148="Small standard",IF(N148&gt;SS_MAX,"",ROUND(INDEX(SS_FEES,SUMPRODUCT(--(SS_EDGES&lt;N148))+1,3+AM148)*(1+FUEL),4)),IF(M148="Large standard",IF(N148&gt;LS_MAX,"",ROUND(IF(N148&lt;=OVER3_FROM,INDEX(LS_FEES,SUMPRODUCT(--(LS_EDGES&lt;N148))+1,3+AM148),INDEX(OVER3_BASE,1,3+AM148)+OVER3_PER4*CEILING((N148-OVER3_FROM)/4,1))*(1+FUEL),4)),"")))</f>
        <v/>
      </c>
      <c r="Q148" s="20" t="str">
        <f aca="true">IF(OR(L148="",O148=""),"",ROUND(L148-IF(AND(TODAY()&gt;=PEAK_FROM,TODAY()&lt;=PEAK_TO),P148,O148),2))</f>
        <v/>
      </c>
      <c r="R148" s="16" t="str">
        <f aca="false">IF(N148="","",IF(M148="Small standard",IF(SUMPRODUCT(--(SS_EDGES&lt;N148))=0,"",INDEX(SS_EDGES,SUMPRODUCT(--(SS_EDGES&lt;N148)))),IF(M148="Large standard",IF(N148&gt;OVER3_FROM,OVER3_FROM+4*(CEILING((N148-OVER3_FROM)/4,1)-1),IF(SUMPRODUCT(--(LS_EDGES&lt;N148))=0,"",INDEX(LS_EDGES,SUMPRODUCT(--(LS_EDGES&lt;N148))))),"")))</f>
        <v/>
      </c>
      <c r="S148" s="22" t="str">
        <f aca="false">IF(R148="","",ROUND(N148-R148,3))</f>
        <v/>
      </c>
      <c r="T148" s="21" t="str">
        <f aca="false">IF(OR(R148="",O148="",AO148=""),"",IF(S148&gt;MAX_SHAVE,"",IF(ROUND(O148-AO148,4)&lt;MIN_UNIT,"",ROUND(O148-AO148,4))))</f>
        <v/>
      </c>
      <c r="U148" s="21" t="str">
        <f aca="false">IF(OR(AQ148="",O148=""),"",IF(ROUND(ROUND(O148-AQ148,4)-AS148,4)&lt;=MIN_UNIT,"",ROUND(ROUND(O148-AQ148,4)-AS148,4)))</f>
        <v/>
      </c>
      <c r="V148" s="21" t="str">
        <f aca="false">IF(OR(AV148="",O148=""),"",IF(AND(AT148=1,AU148&lt;=MAX_ENV),IF(ROUND(O148-AV148,4)&lt;MIN_UNIT,"",ROUND(O148-AV148,4)),""))</f>
        <v/>
      </c>
      <c r="W148" s="21" t="str">
        <f aca="false">IF(OR(AX148="",O148=""),"",IF(AL148&gt;=AH148*MIN_DIM_RATIO,IF(ROUND(O148-AX148,4)&lt;MIN_UNIT,"",ROUND(O148-AX148,4)),""))</f>
        <v/>
      </c>
      <c r="X148" s="21" t="str">
        <f aca="false">IF(OR(R148="",P148="",AP148=""),"",IF(S148&gt;MAX_SHAVE,"",IF(ROUND(P148-AP148,4)&lt;MIN_UNIT,"",ROUND(P148-AP148,4))))</f>
        <v/>
      </c>
      <c r="Y148" s="21" t="str">
        <f aca="false">IF(OR(AR148="",P148=""),"",IF(ROUND(ROUND(P148-AR148,4)-AS148,4)&lt;=MIN_UNIT,"",ROUND(ROUND(P148-AR148,4)-AS148,4)))</f>
        <v/>
      </c>
      <c r="Z148" s="21" t="str">
        <f aca="false">IF(OR(AW148="",P148=""),"",IF(AND(AT148=1,AU148&lt;=MAX_ENV),IF(ROUND(P148-AW148,4)&lt;MIN_UNIT,"",ROUND(P148-AW148,4)),""))</f>
        <v/>
      </c>
      <c r="AA148" s="21" t="str">
        <f aca="false">IF(OR(AY148="",P148=""),"",IF(AL148&gt;=AH148*MIN_DIM_RATIO,IF(ROUND(P148-AY148,4)&lt;MIN_UNIT,"",ROUND(P148-AY148,4)),""))</f>
        <v/>
      </c>
      <c r="AB148" s="2" t="str">
        <f aca="false">IF(COUNT(T148:W148)=0,"",CHOOSE(MATCH(MAX(T148:W148),T148:W148,0),"Weight","Price","Size tier","Box"))</f>
        <v/>
      </c>
      <c r="AC148" s="24" t="str">
        <f aca="false">IF(K148&lt;&gt;"",K148,AZ148)</f>
        <v/>
      </c>
      <c r="AD148" s="25" t="str">
        <f aca="false">IF(OR(AB148="",AC148=""),"",ROUND(AC148*IF(K148&lt;&gt;"",1,U_LOW)*((12-PEAK_MONTHS)*MAX(T148:W148)+PEAK_MONTHS*N(INDEX(X148:AA148,MATCH(MAX(T148:W148),T148:W148,0)))),0))</f>
        <v/>
      </c>
      <c r="AE148" s="25" t="str">
        <f aca="false">IF(OR(AB148="",AC148=""),"",ROUND(AC148*IF(K148&lt;&gt;"",1,U_HIGH)*((12-PEAK_MONTHS)*MAX(T148:W148)+PEAK_MONTHS*N(INDEX(X148:AA148,MATCH(MAX(T148:W148),T148:W148,0)))),0))</f>
        <v/>
      </c>
      <c r="AF148" s="18" t="str">
        <f aca="false">IF(AD148="","",RANK(AD148,$AD$7:$AD$506))</f>
        <v/>
      </c>
      <c r="AH148" s="16" t="str">
        <f aca="false">IF(E148&lt;&gt;"",E148,IF(F148&lt;&gt;"",ROUND(F148*16,3),""))</f>
        <v/>
      </c>
      <c r="AI148" s="16" t="str">
        <f aca="false">IF(COUNT(G148:I148)&lt;3,"",ROUND(LARGE(G148:I148,1),2))</f>
        <v/>
      </c>
      <c r="AJ148" s="16" t="str">
        <f aca="false">IF(COUNT(G148:I148)&lt;3,"",ROUND(LARGE(G148:I148,2),2))</f>
        <v/>
      </c>
      <c r="AK148" s="16" t="str">
        <f aca="false">IF(COUNT(G148:I148)&lt;3,"",ROUND(SMALL(G148:I148,1),2))</f>
        <v/>
      </c>
      <c r="AL148" s="16" t="str">
        <f aca="false">IF(AI148="","",IF(AI148*AJ148*AK148&lt;DIM_MIN_CUIN,"",ROUND(AI148*AJ148*AK148/DIM_DIV*16,2)))</f>
        <v/>
      </c>
      <c r="AM148" s="18" t="str">
        <f aca="false">IF(C148="","",IF(C148&lt;BAND_LO,1,IF(C148&lt;=BAND_HI,2,3)))</f>
        <v/>
      </c>
      <c r="AN148" s="19" t="str">
        <f aca="false">IF(C148="","",IFERROR(INDEX(CAT_REF,MATCH(D148,CATS,0)),REF_DEFAULT))</f>
        <v/>
      </c>
      <c r="AO148" s="21" t="str">
        <f aca="false">IF(OR(R148="",AM148="",M148=""),"",IF(M148="Small standard",IF(R148&gt;SS_MAX,"",ROUND(INDEX(SS_FEES,SUMPRODUCT(--(SS_EDGES&lt;R148))+1,0+AM148)*(1+FUEL),4)),IF(M148="Large standard",IF(R148&gt;LS_MAX,"",ROUND(IF(R148&lt;=OVER3_FROM,INDEX(LS_FEES,SUMPRODUCT(--(LS_EDGES&lt;R148))+1,0+AM148),INDEX(OVER3_BASE,1,0+AM148)+OVER3_PER4*CEILING((R148-OVER3_FROM)/4,1))*(1+FUEL),4)),"")))</f>
        <v/>
      </c>
      <c r="AP148" s="21" t="str">
        <f aca="false">IF(OR(R148="",AM148="",M148=""),"",IF(M148="Small standard",IF(R148&gt;SS_MAX,"",ROUND(INDEX(SS_FEES,SUMPRODUCT(--(SS_EDGES&lt;R148))+1,3+AM148)*(1+FUEL),4)),IF(M148="Large standard",IF(R148&gt;LS_MAX,"",ROUND(IF(R148&lt;=OVER3_FROM,INDEX(LS_FEES,SUMPRODUCT(--(LS_EDGES&lt;R148))+1,3+AM148),INDEX(OVER3_BASE,1,3+AM148)+OVER3_PER4*CEILING((R148-OVER3_FROM)/4,1))*(1+FUEL),4)),"")))</f>
        <v/>
      </c>
      <c r="AQ148" s="21" t="str">
        <f aca="false">IF(OR(AM148="",AM148=1),"",IF(OR(N148="",(AM148-1)="",M148=""),"",IF(M148="Small standard",IF(N148&gt;SS_MAX,"",ROUND(INDEX(SS_FEES,SUMPRODUCT(--(SS_EDGES&lt;N148))+1,0+(AM148-1))*(1+FUEL),4)),IF(M148="Large standard",IF(N148&gt;LS_MAX,"",ROUND(IF(N148&lt;=OVER3_FROM,INDEX(LS_FEES,SUMPRODUCT(--(LS_EDGES&lt;N148))+1,0+(AM148-1)),INDEX(OVER3_BASE,1,0+(AM148-1))+OVER3_PER4*CEILING((N148-OVER3_FROM)/4,1))*(1+FUEL),4)),""))))</f>
        <v/>
      </c>
      <c r="AR148" s="21" t="str">
        <f aca="false">IF(OR(AM148="",AM148=1),"",IF(OR(N148="",(AM148-1)="",M148=""),"",IF(M148="Small standard",IF(N148&gt;SS_MAX,"",ROUND(INDEX(SS_FEES,SUMPRODUCT(--(SS_EDGES&lt;N148))+1,3+(AM148-1))*(1+FUEL),4)),IF(M148="Large standard",IF(N148&gt;LS_MAX,"",ROUND(IF(N148&lt;=OVER3_FROM,INDEX(LS_FEES,SUMPRODUCT(--(LS_EDGES&lt;N148))+1,3+(AM148-1)),INDEX(OVER3_BASE,1,3+(AM148-1))+OVER3_PER4*CEILING((N148-OVER3_FROM)/4,1))*(1+FUEL),4)),""))))</f>
        <v/>
      </c>
      <c r="AS148" s="21" t="str">
        <f aca="false">IF(OR(AM148="",AM148=1),"",(C148-(IF(AM148=2,BAND_LO,BAND_HI)-0.01))*(1-AN148))</f>
        <v/>
      </c>
      <c r="AT148" s="18" t="str">
        <f aca="false">IF(AI148="","",(AI148&gt;SS_L)+(AJ148&gt;SS_M)+(AK148&gt;SS_S))</f>
        <v/>
      </c>
      <c r="AU148" s="23" t="str">
        <f aca="false">IF(OR(AT148="",AT148&lt;&gt;1),"",MAX(AI148/SS_L,AJ148/SS_M,AK148/SS_S))</f>
        <v/>
      </c>
      <c r="AV148" s="21" t="str">
        <f aca="false">IF(OR(M148&lt;&gt;"Large standard",N148="",N148&gt;SS_MAX),"",IF(OR(N148="",AM148="","Small standard"=""),"",IF("Small standard"="Small standard",IF(N148&gt;SS_MAX,"",ROUND(INDEX(SS_FEES,SUMPRODUCT(--(SS_EDGES&lt;N148))+1,0+AM148)*(1+FUEL),4)),IF("Small standard"="Large standard",IF(N148&gt;LS_MAX,"",ROUND(IF(N148&lt;=OVER3_FROM,INDEX(LS_FEES,SUMPRODUCT(--(LS_EDGES&lt;N148))+1,0+AM148),INDEX(OVER3_BASE,1,0+AM148)+OVER3_PER4*CEILING((N148-OVER3_FROM)/4,1))*(1+FUEL),4)),""))))</f>
        <v/>
      </c>
      <c r="AW148" s="21" t="str">
        <f aca="false">IF(OR(M148&lt;&gt;"Large standard",N148="",N148&gt;SS_MAX),"",IF(OR(N148="",AM148="","Small standard"=""),"",IF("Small standard"="Small standard",IF(N148&gt;SS_MAX,"",ROUND(INDEX(SS_FEES,SUMPRODUCT(--(SS_EDGES&lt;N148))+1,3+AM148)*(1+FUEL),4)),IF("Small standard"="Large standard",IF(N148&gt;LS_MAX,"",ROUND(IF(N148&lt;=OVER3_FROM,INDEX(LS_FEES,SUMPRODUCT(--(LS_EDGES&lt;N148))+1,3+AM148),INDEX(OVER3_BASE,1,3+AM148)+OVER3_PER4*CEILING((N148-OVER3_FROM)/4,1))*(1+FUEL),4)),""))))</f>
        <v/>
      </c>
      <c r="AX148" s="21" t="str">
        <f aca="false">IF(OR(AL148="",AH148=""),"",IF(OR(AH148="",AM148="",M148=""),"",IF(M148="Small standard",IF(AH148&gt;SS_MAX,"",ROUND(INDEX(SS_FEES,SUMPRODUCT(--(SS_EDGES&lt;AH148))+1,0+AM148)*(1+FUEL),4)),IF(M148="Large standard",IF(AH148&gt;LS_MAX,"",ROUND(IF(AH148&lt;=OVER3_FROM,INDEX(LS_FEES,SUMPRODUCT(--(LS_EDGES&lt;AH148))+1,0+AM148),INDEX(OVER3_BASE,1,0+AM148)+OVER3_PER4*CEILING((AH148-OVER3_FROM)/4,1))*(1+FUEL),4)),""))))</f>
        <v/>
      </c>
      <c r="AY148" s="21" t="str">
        <f aca="false">IF(OR(AL148="",AH148=""),"",IF(OR(AH148="",AM148="",M148=""),"",IF(M148="Small standard",IF(AH148&gt;SS_MAX,"",ROUND(INDEX(SS_FEES,SUMPRODUCT(--(SS_EDGES&lt;AH148))+1,3+AM148)*(1+FUEL),4)),IF(M148="Large standard",IF(AH148&gt;LS_MAX,"",ROUND(IF(AH148&lt;=OVER3_FROM,INDEX(LS_FEES,SUMPRODUCT(--(LS_EDGES&lt;AH148))+1,3+AM148),INDEX(OVER3_BASE,1,3+AM148)+OVER3_PER4*CEILING((AH148-OVER3_FROM)/4,1))*(1+FUEL),4)),""))))</f>
        <v/>
      </c>
      <c r="AZ148" s="24" t="str">
        <f aca="false">IF(OR(J148="",J148&lt;1),"",ROUND(IFERROR(INDEX(CAT_SCALE,MATCH(D148,CATS,0)),UC_DEFAULT)*IF(J148&gt;=UC_KNEE,10^(UC_A-UC_B*LOG10(J148)),10^(UC_A-UC_B*LOG10(UC_KNEE))*(UC_KNEE/J148)^UC_HEXP),1))</f>
        <v/>
      </c>
    </row>
    <row r="149" customFormat="false" ht="15" hidden="false" customHeight="false" outlineLevel="0" collapsed="false">
      <c r="A149" s="10"/>
      <c r="B149" s="10"/>
      <c r="C149" s="12"/>
      <c r="D149" s="10"/>
      <c r="E149" s="10"/>
      <c r="F149" s="10"/>
      <c r="G149" s="10"/>
      <c r="H149" s="10"/>
      <c r="I149" s="10"/>
      <c r="J149" s="10"/>
      <c r="K149" s="10"/>
      <c r="L149" s="12"/>
      <c r="M149" s="2" t="str">
        <f aca="false">IF(OR(N149="",AI149=""),"",IF(AND(N149&lt;=SS_MAX,AI149&lt;=SS_L,AJ149&lt;=SS_M,AK149&lt;=SS_S),"Small standard",IF(AND(N149&lt;=LS_MAX,AI149&lt;=LS_L,AJ149&lt;=LS_M,AK149&lt;=LS_S),"Large standard","Oversize")))</f>
        <v/>
      </c>
      <c r="N149" s="16" t="str">
        <f aca="false">IF(AH149="","",IF(AL149="",AH149,MAX(AH149,AL149)))</f>
        <v/>
      </c>
      <c r="O149" s="21" t="str">
        <f aca="false">IF(OR(N149="",AM149="",M149=""),"",IF(M149="Small standard",IF(N149&gt;SS_MAX,"",ROUND(INDEX(SS_FEES,SUMPRODUCT(--(SS_EDGES&lt;N149))+1,0+AM149)*(1+FUEL),4)),IF(M149="Large standard",IF(N149&gt;LS_MAX,"",ROUND(IF(N149&lt;=OVER3_FROM,INDEX(LS_FEES,SUMPRODUCT(--(LS_EDGES&lt;N149))+1,0+AM149),INDEX(OVER3_BASE,1,0+AM149)+OVER3_PER4*CEILING((N149-OVER3_FROM)/4,1))*(1+FUEL),4)),"")))</f>
        <v/>
      </c>
      <c r="P149" s="21" t="str">
        <f aca="false">IF(OR(N149="",AM149="",M149=""),"",IF(M149="Small standard",IF(N149&gt;SS_MAX,"",ROUND(INDEX(SS_FEES,SUMPRODUCT(--(SS_EDGES&lt;N149))+1,3+AM149)*(1+FUEL),4)),IF(M149="Large standard",IF(N149&gt;LS_MAX,"",ROUND(IF(N149&lt;=OVER3_FROM,INDEX(LS_FEES,SUMPRODUCT(--(LS_EDGES&lt;N149))+1,3+AM149),INDEX(OVER3_BASE,1,3+AM149)+OVER3_PER4*CEILING((N149-OVER3_FROM)/4,1))*(1+FUEL),4)),"")))</f>
        <v/>
      </c>
      <c r="Q149" s="20" t="str">
        <f aca="true">IF(OR(L149="",O149=""),"",ROUND(L149-IF(AND(TODAY()&gt;=PEAK_FROM,TODAY()&lt;=PEAK_TO),P149,O149),2))</f>
        <v/>
      </c>
      <c r="R149" s="16" t="str">
        <f aca="false">IF(N149="","",IF(M149="Small standard",IF(SUMPRODUCT(--(SS_EDGES&lt;N149))=0,"",INDEX(SS_EDGES,SUMPRODUCT(--(SS_EDGES&lt;N149)))),IF(M149="Large standard",IF(N149&gt;OVER3_FROM,OVER3_FROM+4*(CEILING((N149-OVER3_FROM)/4,1)-1),IF(SUMPRODUCT(--(LS_EDGES&lt;N149))=0,"",INDEX(LS_EDGES,SUMPRODUCT(--(LS_EDGES&lt;N149))))),"")))</f>
        <v/>
      </c>
      <c r="S149" s="22" t="str">
        <f aca="false">IF(R149="","",ROUND(N149-R149,3))</f>
        <v/>
      </c>
      <c r="T149" s="21" t="str">
        <f aca="false">IF(OR(R149="",O149="",AO149=""),"",IF(S149&gt;MAX_SHAVE,"",IF(ROUND(O149-AO149,4)&lt;MIN_UNIT,"",ROUND(O149-AO149,4))))</f>
        <v/>
      </c>
      <c r="U149" s="21" t="str">
        <f aca="false">IF(OR(AQ149="",O149=""),"",IF(ROUND(ROUND(O149-AQ149,4)-AS149,4)&lt;=MIN_UNIT,"",ROUND(ROUND(O149-AQ149,4)-AS149,4)))</f>
        <v/>
      </c>
      <c r="V149" s="21" t="str">
        <f aca="false">IF(OR(AV149="",O149=""),"",IF(AND(AT149=1,AU149&lt;=MAX_ENV),IF(ROUND(O149-AV149,4)&lt;MIN_UNIT,"",ROUND(O149-AV149,4)),""))</f>
        <v/>
      </c>
      <c r="W149" s="21" t="str">
        <f aca="false">IF(OR(AX149="",O149=""),"",IF(AL149&gt;=AH149*MIN_DIM_RATIO,IF(ROUND(O149-AX149,4)&lt;MIN_UNIT,"",ROUND(O149-AX149,4)),""))</f>
        <v/>
      </c>
      <c r="X149" s="21" t="str">
        <f aca="false">IF(OR(R149="",P149="",AP149=""),"",IF(S149&gt;MAX_SHAVE,"",IF(ROUND(P149-AP149,4)&lt;MIN_UNIT,"",ROUND(P149-AP149,4))))</f>
        <v/>
      </c>
      <c r="Y149" s="21" t="str">
        <f aca="false">IF(OR(AR149="",P149=""),"",IF(ROUND(ROUND(P149-AR149,4)-AS149,4)&lt;=MIN_UNIT,"",ROUND(ROUND(P149-AR149,4)-AS149,4)))</f>
        <v/>
      </c>
      <c r="Z149" s="21" t="str">
        <f aca="false">IF(OR(AW149="",P149=""),"",IF(AND(AT149=1,AU149&lt;=MAX_ENV),IF(ROUND(P149-AW149,4)&lt;MIN_UNIT,"",ROUND(P149-AW149,4)),""))</f>
        <v/>
      </c>
      <c r="AA149" s="21" t="str">
        <f aca="false">IF(OR(AY149="",P149=""),"",IF(AL149&gt;=AH149*MIN_DIM_RATIO,IF(ROUND(P149-AY149,4)&lt;MIN_UNIT,"",ROUND(P149-AY149,4)),""))</f>
        <v/>
      </c>
      <c r="AB149" s="2" t="str">
        <f aca="false">IF(COUNT(T149:W149)=0,"",CHOOSE(MATCH(MAX(T149:W149),T149:W149,0),"Weight","Price","Size tier","Box"))</f>
        <v/>
      </c>
      <c r="AC149" s="24" t="str">
        <f aca="false">IF(K149&lt;&gt;"",K149,AZ149)</f>
        <v/>
      </c>
      <c r="AD149" s="25" t="str">
        <f aca="false">IF(OR(AB149="",AC149=""),"",ROUND(AC149*IF(K149&lt;&gt;"",1,U_LOW)*((12-PEAK_MONTHS)*MAX(T149:W149)+PEAK_MONTHS*N(INDEX(X149:AA149,MATCH(MAX(T149:W149),T149:W149,0)))),0))</f>
        <v/>
      </c>
      <c r="AE149" s="25" t="str">
        <f aca="false">IF(OR(AB149="",AC149=""),"",ROUND(AC149*IF(K149&lt;&gt;"",1,U_HIGH)*((12-PEAK_MONTHS)*MAX(T149:W149)+PEAK_MONTHS*N(INDEX(X149:AA149,MATCH(MAX(T149:W149),T149:W149,0)))),0))</f>
        <v/>
      </c>
      <c r="AF149" s="18" t="str">
        <f aca="false">IF(AD149="","",RANK(AD149,$AD$7:$AD$506))</f>
        <v/>
      </c>
      <c r="AH149" s="16" t="str">
        <f aca="false">IF(E149&lt;&gt;"",E149,IF(F149&lt;&gt;"",ROUND(F149*16,3),""))</f>
        <v/>
      </c>
      <c r="AI149" s="16" t="str">
        <f aca="false">IF(COUNT(G149:I149)&lt;3,"",ROUND(LARGE(G149:I149,1),2))</f>
        <v/>
      </c>
      <c r="AJ149" s="16" t="str">
        <f aca="false">IF(COUNT(G149:I149)&lt;3,"",ROUND(LARGE(G149:I149,2),2))</f>
        <v/>
      </c>
      <c r="AK149" s="16" t="str">
        <f aca="false">IF(COUNT(G149:I149)&lt;3,"",ROUND(SMALL(G149:I149,1),2))</f>
        <v/>
      </c>
      <c r="AL149" s="16" t="str">
        <f aca="false">IF(AI149="","",IF(AI149*AJ149*AK149&lt;DIM_MIN_CUIN,"",ROUND(AI149*AJ149*AK149/DIM_DIV*16,2)))</f>
        <v/>
      </c>
      <c r="AM149" s="18" t="str">
        <f aca="false">IF(C149="","",IF(C149&lt;BAND_LO,1,IF(C149&lt;=BAND_HI,2,3)))</f>
        <v/>
      </c>
      <c r="AN149" s="19" t="str">
        <f aca="false">IF(C149="","",IFERROR(INDEX(CAT_REF,MATCH(D149,CATS,0)),REF_DEFAULT))</f>
        <v/>
      </c>
      <c r="AO149" s="21" t="str">
        <f aca="false">IF(OR(R149="",AM149="",M149=""),"",IF(M149="Small standard",IF(R149&gt;SS_MAX,"",ROUND(INDEX(SS_FEES,SUMPRODUCT(--(SS_EDGES&lt;R149))+1,0+AM149)*(1+FUEL),4)),IF(M149="Large standard",IF(R149&gt;LS_MAX,"",ROUND(IF(R149&lt;=OVER3_FROM,INDEX(LS_FEES,SUMPRODUCT(--(LS_EDGES&lt;R149))+1,0+AM149),INDEX(OVER3_BASE,1,0+AM149)+OVER3_PER4*CEILING((R149-OVER3_FROM)/4,1))*(1+FUEL),4)),"")))</f>
        <v/>
      </c>
      <c r="AP149" s="21" t="str">
        <f aca="false">IF(OR(R149="",AM149="",M149=""),"",IF(M149="Small standard",IF(R149&gt;SS_MAX,"",ROUND(INDEX(SS_FEES,SUMPRODUCT(--(SS_EDGES&lt;R149))+1,3+AM149)*(1+FUEL),4)),IF(M149="Large standard",IF(R149&gt;LS_MAX,"",ROUND(IF(R149&lt;=OVER3_FROM,INDEX(LS_FEES,SUMPRODUCT(--(LS_EDGES&lt;R149))+1,3+AM149),INDEX(OVER3_BASE,1,3+AM149)+OVER3_PER4*CEILING((R149-OVER3_FROM)/4,1))*(1+FUEL),4)),"")))</f>
        <v/>
      </c>
      <c r="AQ149" s="21" t="str">
        <f aca="false">IF(OR(AM149="",AM149=1),"",IF(OR(N149="",(AM149-1)="",M149=""),"",IF(M149="Small standard",IF(N149&gt;SS_MAX,"",ROUND(INDEX(SS_FEES,SUMPRODUCT(--(SS_EDGES&lt;N149))+1,0+(AM149-1))*(1+FUEL),4)),IF(M149="Large standard",IF(N149&gt;LS_MAX,"",ROUND(IF(N149&lt;=OVER3_FROM,INDEX(LS_FEES,SUMPRODUCT(--(LS_EDGES&lt;N149))+1,0+(AM149-1)),INDEX(OVER3_BASE,1,0+(AM149-1))+OVER3_PER4*CEILING((N149-OVER3_FROM)/4,1))*(1+FUEL),4)),""))))</f>
        <v/>
      </c>
      <c r="AR149" s="21" t="str">
        <f aca="false">IF(OR(AM149="",AM149=1),"",IF(OR(N149="",(AM149-1)="",M149=""),"",IF(M149="Small standard",IF(N149&gt;SS_MAX,"",ROUND(INDEX(SS_FEES,SUMPRODUCT(--(SS_EDGES&lt;N149))+1,3+(AM149-1))*(1+FUEL),4)),IF(M149="Large standard",IF(N149&gt;LS_MAX,"",ROUND(IF(N149&lt;=OVER3_FROM,INDEX(LS_FEES,SUMPRODUCT(--(LS_EDGES&lt;N149))+1,3+(AM149-1)),INDEX(OVER3_BASE,1,3+(AM149-1))+OVER3_PER4*CEILING((N149-OVER3_FROM)/4,1))*(1+FUEL),4)),""))))</f>
        <v/>
      </c>
      <c r="AS149" s="21" t="str">
        <f aca="false">IF(OR(AM149="",AM149=1),"",(C149-(IF(AM149=2,BAND_LO,BAND_HI)-0.01))*(1-AN149))</f>
        <v/>
      </c>
      <c r="AT149" s="18" t="str">
        <f aca="false">IF(AI149="","",(AI149&gt;SS_L)+(AJ149&gt;SS_M)+(AK149&gt;SS_S))</f>
        <v/>
      </c>
      <c r="AU149" s="23" t="str">
        <f aca="false">IF(OR(AT149="",AT149&lt;&gt;1),"",MAX(AI149/SS_L,AJ149/SS_M,AK149/SS_S))</f>
        <v/>
      </c>
      <c r="AV149" s="21" t="str">
        <f aca="false">IF(OR(M149&lt;&gt;"Large standard",N149="",N149&gt;SS_MAX),"",IF(OR(N149="",AM149="","Small standard"=""),"",IF("Small standard"="Small standard",IF(N149&gt;SS_MAX,"",ROUND(INDEX(SS_FEES,SUMPRODUCT(--(SS_EDGES&lt;N149))+1,0+AM149)*(1+FUEL),4)),IF("Small standard"="Large standard",IF(N149&gt;LS_MAX,"",ROUND(IF(N149&lt;=OVER3_FROM,INDEX(LS_FEES,SUMPRODUCT(--(LS_EDGES&lt;N149))+1,0+AM149),INDEX(OVER3_BASE,1,0+AM149)+OVER3_PER4*CEILING((N149-OVER3_FROM)/4,1))*(1+FUEL),4)),""))))</f>
        <v/>
      </c>
      <c r="AW149" s="21" t="str">
        <f aca="false">IF(OR(M149&lt;&gt;"Large standard",N149="",N149&gt;SS_MAX),"",IF(OR(N149="",AM149="","Small standard"=""),"",IF("Small standard"="Small standard",IF(N149&gt;SS_MAX,"",ROUND(INDEX(SS_FEES,SUMPRODUCT(--(SS_EDGES&lt;N149))+1,3+AM149)*(1+FUEL),4)),IF("Small standard"="Large standard",IF(N149&gt;LS_MAX,"",ROUND(IF(N149&lt;=OVER3_FROM,INDEX(LS_FEES,SUMPRODUCT(--(LS_EDGES&lt;N149))+1,3+AM149),INDEX(OVER3_BASE,1,3+AM149)+OVER3_PER4*CEILING((N149-OVER3_FROM)/4,1))*(1+FUEL),4)),""))))</f>
        <v/>
      </c>
      <c r="AX149" s="21" t="str">
        <f aca="false">IF(OR(AL149="",AH149=""),"",IF(OR(AH149="",AM149="",M149=""),"",IF(M149="Small standard",IF(AH149&gt;SS_MAX,"",ROUND(INDEX(SS_FEES,SUMPRODUCT(--(SS_EDGES&lt;AH149))+1,0+AM149)*(1+FUEL),4)),IF(M149="Large standard",IF(AH149&gt;LS_MAX,"",ROUND(IF(AH149&lt;=OVER3_FROM,INDEX(LS_FEES,SUMPRODUCT(--(LS_EDGES&lt;AH149))+1,0+AM149),INDEX(OVER3_BASE,1,0+AM149)+OVER3_PER4*CEILING((AH149-OVER3_FROM)/4,1))*(1+FUEL),4)),""))))</f>
        <v/>
      </c>
      <c r="AY149" s="21" t="str">
        <f aca="false">IF(OR(AL149="",AH149=""),"",IF(OR(AH149="",AM149="",M149=""),"",IF(M149="Small standard",IF(AH149&gt;SS_MAX,"",ROUND(INDEX(SS_FEES,SUMPRODUCT(--(SS_EDGES&lt;AH149))+1,3+AM149)*(1+FUEL),4)),IF(M149="Large standard",IF(AH149&gt;LS_MAX,"",ROUND(IF(AH149&lt;=OVER3_FROM,INDEX(LS_FEES,SUMPRODUCT(--(LS_EDGES&lt;AH149))+1,3+AM149),INDEX(OVER3_BASE,1,3+AM149)+OVER3_PER4*CEILING((AH149-OVER3_FROM)/4,1))*(1+FUEL),4)),""))))</f>
        <v/>
      </c>
      <c r="AZ149" s="24" t="str">
        <f aca="false">IF(OR(J149="",J149&lt;1),"",ROUND(IFERROR(INDEX(CAT_SCALE,MATCH(D149,CATS,0)),UC_DEFAULT)*IF(J149&gt;=UC_KNEE,10^(UC_A-UC_B*LOG10(J149)),10^(UC_A-UC_B*LOG10(UC_KNEE))*(UC_KNEE/J149)^UC_HEXP),1))</f>
        <v/>
      </c>
    </row>
    <row r="150" customFormat="false" ht="15" hidden="false" customHeight="false" outlineLevel="0" collapsed="false">
      <c r="A150" s="10"/>
      <c r="B150" s="10"/>
      <c r="C150" s="12"/>
      <c r="D150" s="10"/>
      <c r="E150" s="10"/>
      <c r="F150" s="10"/>
      <c r="G150" s="10"/>
      <c r="H150" s="10"/>
      <c r="I150" s="10"/>
      <c r="J150" s="10"/>
      <c r="K150" s="10"/>
      <c r="L150" s="12"/>
      <c r="M150" s="2" t="str">
        <f aca="false">IF(OR(N150="",AI150=""),"",IF(AND(N150&lt;=SS_MAX,AI150&lt;=SS_L,AJ150&lt;=SS_M,AK150&lt;=SS_S),"Small standard",IF(AND(N150&lt;=LS_MAX,AI150&lt;=LS_L,AJ150&lt;=LS_M,AK150&lt;=LS_S),"Large standard","Oversize")))</f>
        <v/>
      </c>
      <c r="N150" s="16" t="str">
        <f aca="false">IF(AH150="","",IF(AL150="",AH150,MAX(AH150,AL150)))</f>
        <v/>
      </c>
      <c r="O150" s="21" t="str">
        <f aca="false">IF(OR(N150="",AM150="",M150=""),"",IF(M150="Small standard",IF(N150&gt;SS_MAX,"",ROUND(INDEX(SS_FEES,SUMPRODUCT(--(SS_EDGES&lt;N150))+1,0+AM150)*(1+FUEL),4)),IF(M150="Large standard",IF(N150&gt;LS_MAX,"",ROUND(IF(N150&lt;=OVER3_FROM,INDEX(LS_FEES,SUMPRODUCT(--(LS_EDGES&lt;N150))+1,0+AM150),INDEX(OVER3_BASE,1,0+AM150)+OVER3_PER4*CEILING((N150-OVER3_FROM)/4,1))*(1+FUEL),4)),"")))</f>
        <v/>
      </c>
      <c r="P150" s="21" t="str">
        <f aca="false">IF(OR(N150="",AM150="",M150=""),"",IF(M150="Small standard",IF(N150&gt;SS_MAX,"",ROUND(INDEX(SS_FEES,SUMPRODUCT(--(SS_EDGES&lt;N150))+1,3+AM150)*(1+FUEL),4)),IF(M150="Large standard",IF(N150&gt;LS_MAX,"",ROUND(IF(N150&lt;=OVER3_FROM,INDEX(LS_FEES,SUMPRODUCT(--(LS_EDGES&lt;N150))+1,3+AM150),INDEX(OVER3_BASE,1,3+AM150)+OVER3_PER4*CEILING((N150-OVER3_FROM)/4,1))*(1+FUEL),4)),"")))</f>
        <v/>
      </c>
      <c r="Q150" s="20" t="str">
        <f aca="true">IF(OR(L150="",O150=""),"",ROUND(L150-IF(AND(TODAY()&gt;=PEAK_FROM,TODAY()&lt;=PEAK_TO),P150,O150),2))</f>
        <v/>
      </c>
      <c r="R150" s="16" t="str">
        <f aca="false">IF(N150="","",IF(M150="Small standard",IF(SUMPRODUCT(--(SS_EDGES&lt;N150))=0,"",INDEX(SS_EDGES,SUMPRODUCT(--(SS_EDGES&lt;N150)))),IF(M150="Large standard",IF(N150&gt;OVER3_FROM,OVER3_FROM+4*(CEILING((N150-OVER3_FROM)/4,1)-1),IF(SUMPRODUCT(--(LS_EDGES&lt;N150))=0,"",INDEX(LS_EDGES,SUMPRODUCT(--(LS_EDGES&lt;N150))))),"")))</f>
        <v/>
      </c>
      <c r="S150" s="22" t="str">
        <f aca="false">IF(R150="","",ROUND(N150-R150,3))</f>
        <v/>
      </c>
      <c r="T150" s="21" t="str">
        <f aca="false">IF(OR(R150="",O150="",AO150=""),"",IF(S150&gt;MAX_SHAVE,"",IF(ROUND(O150-AO150,4)&lt;MIN_UNIT,"",ROUND(O150-AO150,4))))</f>
        <v/>
      </c>
      <c r="U150" s="21" t="str">
        <f aca="false">IF(OR(AQ150="",O150=""),"",IF(ROUND(ROUND(O150-AQ150,4)-AS150,4)&lt;=MIN_UNIT,"",ROUND(ROUND(O150-AQ150,4)-AS150,4)))</f>
        <v/>
      </c>
      <c r="V150" s="21" t="str">
        <f aca="false">IF(OR(AV150="",O150=""),"",IF(AND(AT150=1,AU150&lt;=MAX_ENV),IF(ROUND(O150-AV150,4)&lt;MIN_UNIT,"",ROUND(O150-AV150,4)),""))</f>
        <v/>
      </c>
      <c r="W150" s="21" t="str">
        <f aca="false">IF(OR(AX150="",O150=""),"",IF(AL150&gt;=AH150*MIN_DIM_RATIO,IF(ROUND(O150-AX150,4)&lt;MIN_UNIT,"",ROUND(O150-AX150,4)),""))</f>
        <v/>
      </c>
      <c r="X150" s="21" t="str">
        <f aca="false">IF(OR(R150="",P150="",AP150=""),"",IF(S150&gt;MAX_SHAVE,"",IF(ROUND(P150-AP150,4)&lt;MIN_UNIT,"",ROUND(P150-AP150,4))))</f>
        <v/>
      </c>
      <c r="Y150" s="21" t="str">
        <f aca="false">IF(OR(AR150="",P150=""),"",IF(ROUND(ROUND(P150-AR150,4)-AS150,4)&lt;=MIN_UNIT,"",ROUND(ROUND(P150-AR150,4)-AS150,4)))</f>
        <v/>
      </c>
      <c r="Z150" s="21" t="str">
        <f aca="false">IF(OR(AW150="",P150=""),"",IF(AND(AT150=1,AU150&lt;=MAX_ENV),IF(ROUND(P150-AW150,4)&lt;MIN_UNIT,"",ROUND(P150-AW150,4)),""))</f>
        <v/>
      </c>
      <c r="AA150" s="21" t="str">
        <f aca="false">IF(OR(AY150="",P150=""),"",IF(AL150&gt;=AH150*MIN_DIM_RATIO,IF(ROUND(P150-AY150,4)&lt;MIN_UNIT,"",ROUND(P150-AY150,4)),""))</f>
        <v/>
      </c>
      <c r="AB150" s="2" t="str">
        <f aca="false">IF(COUNT(T150:W150)=0,"",CHOOSE(MATCH(MAX(T150:W150),T150:W150,0),"Weight","Price","Size tier","Box"))</f>
        <v/>
      </c>
      <c r="AC150" s="24" t="str">
        <f aca="false">IF(K150&lt;&gt;"",K150,AZ150)</f>
        <v/>
      </c>
      <c r="AD150" s="25" t="str">
        <f aca="false">IF(OR(AB150="",AC150=""),"",ROUND(AC150*IF(K150&lt;&gt;"",1,U_LOW)*((12-PEAK_MONTHS)*MAX(T150:W150)+PEAK_MONTHS*N(INDEX(X150:AA150,MATCH(MAX(T150:W150),T150:W150,0)))),0))</f>
        <v/>
      </c>
      <c r="AE150" s="25" t="str">
        <f aca="false">IF(OR(AB150="",AC150=""),"",ROUND(AC150*IF(K150&lt;&gt;"",1,U_HIGH)*((12-PEAK_MONTHS)*MAX(T150:W150)+PEAK_MONTHS*N(INDEX(X150:AA150,MATCH(MAX(T150:W150),T150:W150,0)))),0))</f>
        <v/>
      </c>
      <c r="AF150" s="18" t="str">
        <f aca="false">IF(AD150="","",RANK(AD150,$AD$7:$AD$506))</f>
        <v/>
      </c>
      <c r="AH150" s="16" t="str">
        <f aca="false">IF(E150&lt;&gt;"",E150,IF(F150&lt;&gt;"",ROUND(F150*16,3),""))</f>
        <v/>
      </c>
      <c r="AI150" s="16" t="str">
        <f aca="false">IF(COUNT(G150:I150)&lt;3,"",ROUND(LARGE(G150:I150,1),2))</f>
        <v/>
      </c>
      <c r="AJ150" s="16" t="str">
        <f aca="false">IF(COUNT(G150:I150)&lt;3,"",ROUND(LARGE(G150:I150,2),2))</f>
        <v/>
      </c>
      <c r="AK150" s="16" t="str">
        <f aca="false">IF(COUNT(G150:I150)&lt;3,"",ROUND(SMALL(G150:I150,1),2))</f>
        <v/>
      </c>
      <c r="AL150" s="16" t="str">
        <f aca="false">IF(AI150="","",IF(AI150*AJ150*AK150&lt;DIM_MIN_CUIN,"",ROUND(AI150*AJ150*AK150/DIM_DIV*16,2)))</f>
        <v/>
      </c>
      <c r="AM150" s="18" t="str">
        <f aca="false">IF(C150="","",IF(C150&lt;BAND_LO,1,IF(C150&lt;=BAND_HI,2,3)))</f>
        <v/>
      </c>
      <c r="AN150" s="19" t="str">
        <f aca="false">IF(C150="","",IFERROR(INDEX(CAT_REF,MATCH(D150,CATS,0)),REF_DEFAULT))</f>
        <v/>
      </c>
      <c r="AO150" s="21" t="str">
        <f aca="false">IF(OR(R150="",AM150="",M150=""),"",IF(M150="Small standard",IF(R150&gt;SS_MAX,"",ROUND(INDEX(SS_FEES,SUMPRODUCT(--(SS_EDGES&lt;R150))+1,0+AM150)*(1+FUEL),4)),IF(M150="Large standard",IF(R150&gt;LS_MAX,"",ROUND(IF(R150&lt;=OVER3_FROM,INDEX(LS_FEES,SUMPRODUCT(--(LS_EDGES&lt;R150))+1,0+AM150),INDEX(OVER3_BASE,1,0+AM150)+OVER3_PER4*CEILING((R150-OVER3_FROM)/4,1))*(1+FUEL),4)),"")))</f>
        <v/>
      </c>
      <c r="AP150" s="21" t="str">
        <f aca="false">IF(OR(R150="",AM150="",M150=""),"",IF(M150="Small standard",IF(R150&gt;SS_MAX,"",ROUND(INDEX(SS_FEES,SUMPRODUCT(--(SS_EDGES&lt;R150))+1,3+AM150)*(1+FUEL),4)),IF(M150="Large standard",IF(R150&gt;LS_MAX,"",ROUND(IF(R150&lt;=OVER3_FROM,INDEX(LS_FEES,SUMPRODUCT(--(LS_EDGES&lt;R150))+1,3+AM150),INDEX(OVER3_BASE,1,3+AM150)+OVER3_PER4*CEILING((R150-OVER3_FROM)/4,1))*(1+FUEL),4)),"")))</f>
        <v/>
      </c>
      <c r="AQ150" s="21" t="str">
        <f aca="false">IF(OR(AM150="",AM150=1),"",IF(OR(N150="",(AM150-1)="",M150=""),"",IF(M150="Small standard",IF(N150&gt;SS_MAX,"",ROUND(INDEX(SS_FEES,SUMPRODUCT(--(SS_EDGES&lt;N150))+1,0+(AM150-1))*(1+FUEL),4)),IF(M150="Large standard",IF(N150&gt;LS_MAX,"",ROUND(IF(N150&lt;=OVER3_FROM,INDEX(LS_FEES,SUMPRODUCT(--(LS_EDGES&lt;N150))+1,0+(AM150-1)),INDEX(OVER3_BASE,1,0+(AM150-1))+OVER3_PER4*CEILING((N150-OVER3_FROM)/4,1))*(1+FUEL),4)),""))))</f>
        <v/>
      </c>
      <c r="AR150" s="21" t="str">
        <f aca="false">IF(OR(AM150="",AM150=1),"",IF(OR(N150="",(AM150-1)="",M150=""),"",IF(M150="Small standard",IF(N150&gt;SS_MAX,"",ROUND(INDEX(SS_FEES,SUMPRODUCT(--(SS_EDGES&lt;N150))+1,3+(AM150-1))*(1+FUEL),4)),IF(M150="Large standard",IF(N150&gt;LS_MAX,"",ROUND(IF(N150&lt;=OVER3_FROM,INDEX(LS_FEES,SUMPRODUCT(--(LS_EDGES&lt;N150))+1,3+(AM150-1)),INDEX(OVER3_BASE,1,3+(AM150-1))+OVER3_PER4*CEILING((N150-OVER3_FROM)/4,1))*(1+FUEL),4)),""))))</f>
        <v/>
      </c>
      <c r="AS150" s="21" t="str">
        <f aca="false">IF(OR(AM150="",AM150=1),"",(C150-(IF(AM150=2,BAND_LO,BAND_HI)-0.01))*(1-AN150))</f>
        <v/>
      </c>
      <c r="AT150" s="18" t="str">
        <f aca="false">IF(AI150="","",(AI150&gt;SS_L)+(AJ150&gt;SS_M)+(AK150&gt;SS_S))</f>
        <v/>
      </c>
      <c r="AU150" s="23" t="str">
        <f aca="false">IF(OR(AT150="",AT150&lt;&gt;1),"",MAX(AI150/SS_L,AJ150/SS_M,AK150/SS_S))</f>
        <v/>
      </c>
      <c r="AV150" s="21" t="str">
        <f aca="false">IF(OR(M150&lt;&gt;"Large standard",N150="",N150&gt;SS_MAX),"",IF(OR(N150="",AM150="","Small standard"=""),"",IF("Small standard"="Small standard",IF(N150&gt;SS_MAX,"",ROUND(INDEX(SS_FEES,SUMPRODUCT(--(SS_EDGES&lt;N150))+1,0+AM150)*(1+FUEL),4)),IF("Small standard"="Large standard",IF(N150&gt;LS_MAX,"",ROUND(IF(N150&lt;=OVER3_FROM,INDEX(LS_FEES,SUMPRODUCT(--(LS_EDGES&lt;N150))+1,0+AM150),INDEX(OVER3_BASE,1,0+AM150)+OVER3_PER4*CEILING((N150-OVER3_FROM)/4,1))*(1+FUEL),4)),""))))</f>
        <v/>
      </c>
      <c r="AW150" s="21" t="str">
        <f aca="false">IF(OR(M150&lt;&gt;"Large standard",N150="",N150&gt;SS_MAX),"",IF(OR(N150="",AM150="","Small standard"=""),"",IF("Small standard"="Small standard",IF(N150&gt;SS_MAX,"",ROUND(INDEX(SS_FEES,SUMPRODUCT(--(SS_EDGES&lt;N150))+1,3+AM150)*(1+FUEL),4)),IF("Small standard"="Large standard",IF(N150&gt;LS_MAX,"",ROUND(IF(N150&lt;=OVER3_FROM,INDEX(LS_FEES,SUMPRODUCT(--(LS_EDGES&lt;N150))+1,3+AM150),INDEX(OVER3_BASE,1,3+AM150)+OVER3_PER4*CEILING((N150-OVER3_FROM)/4,1))*(1+FUEL),4)),""))))</f>
        <v/>
      </c>
      <c r="AX150" s="21" t="str">
        <f aca="false">IF(OR(AL150="",AH150=""),"",IF(OR(AH150="",AM150="",M150=""),"",IF(M150="Small standard",IF(AH150&gt;SS_MAX,"",ROUND(INDEX(SS_FEES,SUMPRODUCT(--(SS_EDGES&lt;AH150))+1,0+AM150)*(1+FUEL),4)),IF(M150="Large standard",IF(AH150&gt;LS_MAX,"",ROUND(IF(AH150&lt;=OVER3_FROM,INDEX(LS_FEES,SUMPRODUCT(--(LS_EDGES&lt;AH150))+1,0+AM150),INDEX(OVER3_BASE,1,0+AM150)+OVER3_PER4*CEILING((AH150-OVER3_FROM)/4,1))*(1+FUEL),4)),""))))</f>
        <v/>
      </c>
      <c r="AY150" s="21" t="str">
        <f aca="false">IF(OR(AL150="",AH150=""),"",IF(OR(AH150="",AM150="",M150=""),"",IF(M150="Small standard",IF(AH150&gt;SS_MAX,"",ROUND(INDEX(SS_FEES,SUMPRODUCT(--(SS_EDGES&lt;AH150))+1,3+AM150)*(1+FUEL),4)),IF(M150="Large standard",IF(AH150&gt;LS_MAX,"",ROUND(IF(AH150&lt;=OVER3_FROM,INDEX(LS_FEES,SUMPRODUCT(--(LS_EDGES&lt;AH150))+1,3+AM150),INDEX(OVER3_BASE,1,3+AM150)+OVER3_PER4*CEILING((AH150-OVER3_FROM)/4,1))*(1+FUEL),4)),""))))</f>
        <v/>
      </c>
      <c r="AZ150" s="24" t="str">
        <f aca="false">IF(OR(J150="",J150&lt;1),"",ROUND(IFERROR(INDEX(CAT_SCALE,MATCH(D150,CATS,0)),UC_DEFAULT)*IF(J150&gt;=UC_KNEE,10^(UC_A-UC_B*LOG10(J150)),10^(UC_A-UC_B*LOG10(UC_KNEE))*(UC_KNEE/J150)^UC_HEXP),1))</f>
        <v/>
      </c>
    </row>
    <row r="151" customFormat="false" ht="15" hidden="false" customHeight="false" outlineLevel="0" collapsed="false">
      <c r="A151" s="10"/>
      <c r="B151" s="10"/>
      <c r="C151" s="12"/>
      <c r="D151" s="10"/>
      <c r="E151" s="10"/>
      <c r="F151" s="10"/>
      <c r="G151" s="10"/>
      <c r="H151" s="10"/>
      <c r="I151" s="10"/>
      <c r="J151" s="10"/>
      <c r="K151" s="10"/>
      <c r="L151" s="12"/>
      <c r="M151" s="2" t="str">
        <f aca="false">IF(OR(N151="",AI151=""),"",IF(AND(N151&lt;=SS_MAX,AI151&lt;=SS_L,AJ151&lt;=SS_M,AK151&lt;=SS_S),"Small standard",IF(AND(N151&lt;=LS_MAX,AI151&lt;=LS_L,AJ151&lt;=LS_M,AK151&lt;=LS_S),"Large standard","Oversize")))</f>
        <v/>
      </c>
      <c r="N151" s="16" t="str">
        <f aca="false">IF(AH151="","",IF(AL151="",AH151,MAX(AH151,AL151)))</f>
        <v/>
      </c>
      <c r="O151" s="21" t="str">
        <f aca="false">IF(OR(N151="",AM151="",M151=""),"",IF(M151="Small standard",IF(N151&gt;SS_MAX,"",ROUND(INDEX(SS_FEES,SUMPRODUCT(--(SS_EDGES&lt;N151))+1,0+AM151)*(1+FUEL),4)),IF(M151="Large standard",IF(N151&gt;LS_MAX,"",ROUND(IF(N151&lt;=OVER3_FROM,INDEX(LS_FEES,SUMPRODUCT(--(LS_EDGES&lt;N151))+1,0+AM151),INDEX(OVER3_BASE,1,0+AM151)+OVER3_PER4*CEILING((N151-OVER3_FROM)/4,1))*(1+FUEL),4)),"")))</f>
        <v/>
      </c>
      <c r="P151" s="21" t="str">
        <f aca="false">IF(OR(N151="",AM151="",M151=""),"",IF(M151="Small standard",IF(N151&gt;SS_MAX,"",ROUND(INDEX(SS_FEES,SUMPRODUCT(--(SS_EDGES&lt;N151))+1,3+AM151)*(1+FUEL),4)),IF(M151="Large standard",IF(N151&gt;LS_MAX,"",ROUND(IF(N151&lt;=OVER3_FROM,INDEX(LS_FEES,SUMPRODUCT(--(LS_EDGES&lt;N151))+1,3+AM151),INDEX(OVER3_BASE,1,3+AM151)+OVER3_PER4*CEILING((N151-OVER3_FROM)/4,1))*(1+FUEL),4)),"")))</f>
        <v/>
      </c>
      <c r="Q151" s="20" t="str">
        <f aca="true">IF(OR(L151="",O151=""),"",ROUND(L151-IF(AND(TODAY()&gt;=PEAK_FROM,TODAY()&lt;=PEAK_TO),P151,O151),2))</f>
        <v/>
      </c>
      <c r="R151" s="16" t="str">
        <f aca="false">IF(N151="","",IF(M151="Small standard",IF(SUMPRODUCT(--(SS_EDGES&lt;N151))=0,"",INDEX(SS_EDGES,SUMPRODUCT(--(SS_EDGES&lt;N151)))),IF(M151="Large standard",IF(N151&gt;OVER3_FROM,OVER3_FROM+4*(CEILING((N151-OVER3_FROM)/4,1)-1),IF(SUMPRODUCT(--(LS_EDGES&lt;N151))=0,"",INDEX(LS_EDGES,SUMPRODUCT(--(LS_EDGES&lt;N151))))),"")))</f>
        <v/>
      </c>
      <c r="S151" s="22" t="str">
        <f aca="false">IF(R151="","",ROUND(N151-R151,3))</f>
        <v/>
      </c>
      <c r="T151" s="21" t="str">
        <f aca="false">IF(OR(R151="",O151="",AO151=""),"",IF(S151&gt;MAX_SHAVE,"",IF(ROUND(O151-AO151,4)&lt;MIN_UNIT,"",ROUND(O151-AO151,4))))</f>
        <v/>
      </c>
      <c r="U151" s="21" t="str">
        <f aca="false">IF(OR(AQ151="",O151=""),"",IF(ROUND(ROUND(O151-AQ151,4)-AS151,4)&lt;=MIN_UNIT,"",ROUND(ROUND(O151-AQ151,4)-AS151,4)))</f>
        <v/>
      </c>
      <c r="V151" s="21" t="str">
        <f aca="false">IF(OR(AV151="",O151=""),"",IF(AND(AT151=1,AU151&lt;=MAX_ENV),IF(ROUND(O151-AV151,4)&lt;MIN_UNIT,"",ROUND(O151-AV151,4)),""))</f>
        <v/>
      </c>
      <c r="W151" s="21" t="str">
        <f aca="false">IF(OR(AX151="",O151=""),"",IF(AL151&gt;=AH151*MIN_DIM_RATIO,IF(ROUND(O151-AX151,4)&lt;MIN_UNIT,"",ROUND(O151-AX151,4)),""))</f>
        <v/>
      </c>
      <c r="X151" s="21" t="str">
        <f aca="false">IF(OR(R151="",P151="",AP151=""),"",IF(S151&gt;MAX_SHAVE,"",IF(ROUND(P151-AP151,4)&lt;MIN_UNIT,"",ROUND(P151-AP151,4))))</f>
        <v/>
      </c>
      <c r="Y151" s="21" t="str">
        <f aca="false">IF(OR(AR151="",P151=""),"",IF(ROUND(ROUND(P151-AR151,4)-AS151,4)&lt;=MIN_UNIT,"",ROUND(ROUND(P151-AR151,4)-AS151,4)))</f>
        <v/>
      </c>
      <c r="Z151" s="21" t="str">
        <f aca="false">IF(OR(AW151="",P151=""),"",IF(AND(AT151=1,AU151&lt;=MAX_ENV),IF(ROUND(P151-AW151,4)&lt;MIN_UNIT,"",ROUND(P151-AW151,4)),""))</f>
        <v/>
      </c>
      <c r="AA151" s="21" t="str">
        <f aca="false">IF(OR(AY151="",P151=""),"",IF(AL151&gt;=AH151*MIN_DIM_RATIO,IF(ROUND(P151-AY151,4)&lt;MIN_UNIT,"",ROUND(P151-AY151,4)),""))</f>
        <v/>
      </c>
      <c r="AB151" s="2" t="str">
        <f aca="false">IF(COUNT(T151:W151)=0,"",CHOOSE(MATCH(MAX(T151:W151),T151:W151,0),"Weight","Price","Size tier","Box"))</f>
        <v/>
      </c>
      <c r="AC151" s="24" t="str">
        <f aca="false">IF(K151&lt;&gt;"",K151,AZ151)</f>
        <v/>
      </c>
      <c r="AD151" s="25" t="str">
        <f aca="false">IF(OR(AB151="",AC151=""),"",ROUND(AC151*IF(K151&lt;&gt;"",1,U_LOW)*((12-PEAK_MONTHS)*MAX(T151:W151)+PEAK_MONTHS*N(INDEX(X151:AA151,MATCH(MAX(T151:W151),T151:W151,0)))),0))</f>
        <v/>
      </c>
      <c r="AE151" s="25" t="str">
        <f aca="false">IF(OR(AB151="",AC151=""),"",ROUND(AC151*IF(K151&lt;&gt;"",1,U_HIGH)*((12-PEAK_MONTHS)*MAX(T151:W151)+PEAK_MONTHS*N(INDEX(X151:AA151,MATCH(MAX(T151:W151),T151:W151,0)))),0))</f>
        <v/>
      </c>
      <c r="AF151" s="18" t="str">
        <f aca="false">IF(AD151="","",RANK(AD151,$AD$7:$AD$506))</f>
        <v/>
      </c>
      <c r="AH151" s="16" t="str">
        <f aca="false">IF(E151&lt;&gt;"",E151,IF(F151&lt;&gt;"",ROUND(F151*16,3),""))</f>
        <v/>
      </c>
      <c r="AI151" s="16" t="str">
        <f aca="false">IF(COUNT(G151:I151)&lt;3,"",ROUND(LARGE(G151:I151,1),2))</f>
        <v/>
      </c>
      <c r="AJ151" s="16" t="str">
        <f aca="false">IF(COUNT(G151:I151)&lt;3,"",ROUND(LARGE(G151:I151,2),2))</f>
        <v/>
      </c>
      <c r="AK151" s="16" t="str">
        <f aca="false">IF(COUNT(G151:I151)&lt;3,"",ROUND(SMALL(G151:I151,1),2))</f>
        <v/>
      </c>
      <c r="AL151" s="16" t="str">
        <f aca="false">IF(AI151="","",IF(AI151*AJ151*AK151&lt;DIM_MIN_CUIN,"",ROUND(AI151*AJ151*AK151/DIM_DIV*16,2)))</f>
        <v/>
      </c>
      <c r="AM151" s="18" t="str">
        <f aca="false">IF(C151="","",IF(C151&lt;BAND_LO,1,IF(C151&lt;=BAND_HI,2,3)))</f>
        <v/>
      </c>
      <c r="AN151" s="19" t="str">
        <f aca="false">IF(C151="","",IFERROR(INDEX(CAT_REF,MATCH(D151,CATS,0)),REF_DEFAULT))</f>
        <v/>
      </c>
      <c r="AO151" s="21" t="str">
        <f aca="false">IF(OR(R151="",AM151="",M151=""),"",IF(M151="Small standard",IF(R151&gt;SS_MAX,"",ROUND(INDEX(SS_FEES,SUMPRODUCT(--(SS_EDGES&lt;R151))+1,0+AM151)*(1+FUEL),4)),IF(M151="Large standard",IF(R151&gt;LS_MAX,"",ROUND(IF(R151&lt;=OVER3_FROM,INDEX(LS_FEES,SUMPRODUCT(--(LS_EDGES&lt;R151))+1,0+AM151),INDEX(OVER3_BASE,1,0+AM151)+OVER3_PER4*CEILING((R151-OVER3_FROM)/4,1))*(1+FUEL),4)),"")))</f>
        <v/>
      </c>
      <c r="AP151" s="21" t="str">
        <f aca="false">IF(OR(R151="",AM151="",M151=""),"",IF(M151="Small standard",IF(R151&gt;SS_MAX,"",ROUND(INDEX(SS_FEES,SUMPRODUCT(--(SS_EDGES&lt;R151))+1,3+AM151)*(1+FUEL),4)),IF(M151="Large standard",IF(R151&gt;LS_MAX,"",ROUND(IF(R151&lt;=OVER3_FROM,INDEX(LS_FEES,SUMPRODUCT(--(LS_EDGES&lt;R151))+1,3+AM151),INDEX(OVER3_BASE,1,3+AM151)+OVER3_PER4*CEILING((R151-OVER3_FROM)/4,1))*(1+FUEL),4)),"")))</f>
        <v/>
      </c>
      <c r="AQ151" s="21" t="str">
        <f aca="false">IF(OR(AM151="",AM151=1),"",IF(OR(N151="",(AM151-1)="",M151=""),"",IF(M151="Small standard",IF(N151&gt;SS_MAX,"",ROUND(INDEX(SS_FEES,SUMPRODUCT(--(SS_EDGES&lt;N151))+1,0+(AM151-1))*(1+FUEL),4)),IF(M151="Large standard",IF(N151&gt;LS_MAX,"",ROUND(IF(N151&lt;=OVER3_FROM,INDEX(LS_FEES,SUMPRODUCT(--(LS_EDGES&lt;N151))+1,0+(AM151-1)),INDEX(OVER3_BASE,1,0+(AM151-1))+OVER3_PER4*CEILING((N151-OVER3_FROM)/4,1))*(1+FUEL),4)),""))))</f>
        <v/>
      </c>
      <c r="AR151" s="21" t="str">
        <f aca="false">IF(OR(AM151="",AM151=1),"",IF(OR(N151="",(AM151-1)="",M151=""),"",IF(M151="Small standard",IF(N151&gt;SS_MAX,"",ROUND(INDEX(SS_FEES,SUMPRODUCT(--(SS_EDGES&lt;N151))+1,3+(AM151-1))*(1+FUEL),4)),IF(M151="Large standard",IF(N151&gt;LS_MAX,"",ROUND(IF(N151&lt;=OVER3_FROM,INDEX(LS_FEES,SUMPRODUCT(--(LS_EDGES&lt;N151))+1,3+(AM151-1)),INDEX(OVER3_BASE,1,3+(AM151-1))+OVER3_PER4*CEILING((N151-OVER3_FROM)/4,1))*(1+FUEL),4)),""))))</f>
        <v/>
      </c>
      <c r="AS151" s="21" t="str">
        <f aca="false">IF(OR(AM151="",AM151=1),"",(C151-(IF(AM151=2,BAND_LO,BAND_HI)-0.01))*(1-AN151))</f>
        <v/>
      </c>
      <c r="AT151" s="18" t="str">
        <f aca="false">IF(AI151="","",(AI151&gt;SS_L)+(AJ151&gt;SS_M)+(AK151&gt;SS_S))</f>
        <v/>
      </c>
      <c r="AU151" s="23" t="str">
        <f aca="false">IF(OR(AT151="",AT151&lt;&gt;1),"",MAX(AI151/SS_L,AJ151/SS_M,AK151/SS_S))</f>
        <v/>
      </c>
      <c r="AV151" s="21" t="str">
        <f aca="false">IF(OR(M151&lt;&gt;"Large standard",N151="",N151&gt;SS_MAX),"",IF(OR(N151="",AM151="","Small standard"=""),"",IF("Small standard"="Small standard",IF(N151&gt;SS_MAX,"",ROUND(INDEX(SS_FEES,SUMPRODUCT(--(SS_EDGES&lt;N151))+1,0+AM151)*(1+FUEL),4)),IF("Small standard"="Large standard",IF(N151&gt;LS_MAX,"",ROUND(IF(N151&lt;=OVER3_FROM,INDEX(LS_FEES,SUMPRODUCT(--(LS_EDGES&lt;N151))+1,0+AM151),INDEX(OVER3_BASE,1,0+AM151)+OVER3_PER4*CEILING((N151-OVER3_FROM)/4,1))*(1+FUEL),4)),""))))</f>
        <v/>
      </c>
      <c r="AW151" s="21" t="str">
        <f aca="false">IF(OR(M151&lt;&gt;"Large standard",N151="",N151&gt;SS_MAX),"",IF(OR(N151="",AM151="","Small standard"=""),"",IF("Small standard"="Small standard",IF(N151&gt;SS_MAX,"",ROUND(INDEX(SS_FEES,SUMPRODUCT(--(SS_EDGES&lt;N151))+1,3+AM151)*(1+FUEL),4)),IF("Small standard"="Large standard",IF(N151&gt;LS_MAX,"",ROUND(IF(N151&lt;=OVER3_FROM,INDEX(LS_FEES,SUMPRODUCT(--(LS_EDGES&lt;N151))+1,3+AM151),INDEX(OVER3_BASE,1,3+AM151)+OVER3_PER4*CEILING((N151-OVER3_FROM)/4,1))*(1+FUEL),4)),""))))</f>
        <v/>
      </c>
      <c r="AX151" s="21" t="str">
        <f aca="false">IF(OR(AL151="",AH151=""),"",IF(OR(AH151="",AM151="",M151=""),"",IF(M151="Small standard",IF(AH151&gt;SS_MAX,"",ROUND(INDEX(SS_FEES,SUMPRODUCT(--(SS_EDGES&lt;AH151))+1,0+AM151)*(1+FUEL),4)),IF(M151="Large standard",IF(AH151&gt;LS_MAX,"",ROUND(IF(AH151&lt;=OVER3_FROM,INDEX(LS_FEES,SUMPRODUCT(--(LS_EDGES&lt;AH151))+1,0+AM151),INDEX(OVER3_BASE,1,0+AM151)+OVER3_PER4*CEILING((AH151-OVER3_FROM)/4,1))*(1+FUEL),4)),""))))</f>
        <v/>
      </c>
      <c r="AY151" s="21" t="str">
        <f aca="false">IF(OR(AL151="",AH151=""),"",IF(OR(AH151="",AM151="",M151=""),"",IF(M151="Small standard",IF(AH151&gt;SS_MAX,"",ROUND(INDEX(SS_FEES,SUMPRODUCT(--(SS_EDGES&lt;AH151))+1,3+AM151)*(1+FUEL),4)),IF(M151="Large standard",IF(AH151&gt;LS_MAX,"",ROUND(IF(AH151&lt;=OVER3_FROM,INDEX(LS_FEES,SUMPRODUCT(--(LS_EDGES&lt;AH151))+1,3+AM151),INDEX(OVER3_BASE,1,3+AM151)+OVER3_PER4*CEILING((AH151-OVER3_FROM)/4,1))*(1+FUEL),4)),""))))</f>
        <v/>
      </c>
      <c r="AZ151" s="24" t="str">
        <f aca="false">IF(OR(J151="",J151&lt;1),"",ROUND(IFERROR(INDEX(CAT_SCALE,MATCH(D151,CATS,0)),UC_DEFAULT)*IF(J151&gt;=UC_KNEE,10^(UC_A-UC_B*LOG10(J151)),10^(UC_A-UC_B*LOG10(UC_KNEE))*(UC_KNEE/J151)^UC_HEXP),1))</f>
        <v/>
      </c>
    </row>
    <row r="152" customFormat="false" ht="15" hidden="false" customHeight="false" outlineLevel="0" collapsed="false">
      <c r="A152" s="10"/>
      <c r="B152" s="10"/>
      <c r="C152" s="12"/>
      <c r="D152" s="10"/>
      <c r="E152" s="10"/>
      <c r="F152" s="10"/>
      <c r="G152" s="10"/>
      <c r="H152" s="10"/>
      <c r="I152" s="10"/>
      <c r="J152" s="10"/>
      <c r="K152" s="10"/>
      <c r="L152" s="12"/>
      <c r="M152" s="2" t="str">
        <f aca="false">IF(OR(N152="",AI152=""),"",IF(AND(N152&lt;=SS_MAX,AI152&lt;=SS_L,AJ152&lt;=SS_M,AK152&lt;=SS_S),"Small standard",IF(AND(N152&lt;=LS_MAX,AI152&lt;=LS_L,AJ152&lt;=LS_M,AK152&lt;=LS_S),"Large standard","Oversize")))</f>
        <v/>
      </c>
      <c r="N152" s="16" t="str">
        <f aca="false">IF(AH152="","",IF(AL152="",AH152,MAX(AH152,AL152)))</f>
        <v/>
      </c>
      <c r="O152" s="21" t="str">
        <f aca="false">IF(OR(N152="",AM152="",M152=""),"",IF(M152="Small standard",IF(N152&gt;SS_MAX,"",ROUND(INDEX(SS_FEES,SUMPRODUCT(--(SS_EDGES&lt;N152))+1,0+AM152)*(1+FUEL),4)),IF(M152="Large standard",IF(N152&gt;LS_MAX,"",ROUND(IF(N152&lt;=OVER3_FROM,INDEX(LS_FEES,SUMPRODUCT(--(LS_EDGES&lt;N152))+1,0+AM152),INDEX(OVER3_BASE,1,0+AM152)+OVER3_PER4*CEILING((N152-OVER3_FROM)/4,1))*(1+FUEL),4)),"")))</f>
        <v/>
      </c>
      <c r="P152" s="21" t="str">
        <f aca="false">IF(OR(N152="",AM152="",M152=""),"",IF(M152="Small standard",IF(N152&gt;SS_MAX,"",ROUND(INDEX(SS_FEES,SUMPRODUCT(--(SS_EDGES&lt;N152))+1,3+AM152)*(1+FUEL),4)),IF(M152="Large standard",IF(N152&gt;LS_MAX,"",ROUND(IF(N152&lt;=OVER3_FROM,INDEX(LS_FEES,SUMPRODUCT(--(LS_EDGES&lt;N152))+1,3+AM152),INDEX(OVER3_BASE,1,3+AM152)+OVER3_PER4*CEILING((N152-OVER3_FROM)/4,1))*(1+FUEL),4)),"")))</f>
        <v/>
      </c>
      <c r="Q152" s="20" t="str">
        <f aca="true">IF(OR(L152="",O152=""),"",ROUND(L152-IF(AND(TODAY()&gt;=PEAK_FROM,TODAY()&lt;=PEAK_TO),P152,O152),2))</f>
        <v/>
      </c>
      <c r="R152" s="16" t="str">
        <f aca="false">IF(N152="","",IF(M152="Small standard",IF(SUMPRODUCT(--(SS_EDGES&lt;N152))=0,"",INDEX(SS_EDGES,SUMPRODUCT(--(SS_EDGES&lt;N152)))),IF(M152="Large standard",IF(N152&gt;OVER3_FROM,OVER3_FROM+4*(CEILING((N152-OVER3_FROM)/4,1)-1),IF(SUMPRODUCT(--(LS_EDGES&lt;N152))=0,"",INDEX(LS_EDGES,SUMPRODUCT(--(LS_EDGES&lt;N152))))),"")))</f>
        <v/>
      </c>
      <c r="S152" s="22" t="str">
        <f aca="false">IF(R152="","",ROUND(N152-R152,3))</f>
        <v/>
      </c>
      <c r="T152" s="21" t="str">
        <f aca="false">IF(OR(R152="",O152="",AO152=""),"",IF(S152&gt;MAX_SHAVE,"",IF(ROUND(O152-AO152,4)&lt;MIN_UNIT,"",ROUND(O152-AO152,4))))</f>
        <v/>
      </c>
      <c r="U152" s="21" t="str">
        <f aca="false">IF(OR(AQ152="",O152=""),"",IF(ROUND(ROUND(O152-AQ152,4)-AS152,4)&lt;=MIN_UNIT,"",ROUND(ROUND(O152-AQ152,4)-AS152,4)))</f>
        <v/>
      </c>
      <c r="V152" s="21" t="str">
        <f aca="false">IF(OR(AV152="",O152=""),"",IF(AND(AT152=1,AU152&lt;=MAX_ENV),IF(ROUND(O152-AV152,4)&lt;MIN_UNIT,"",ROUND(O152-AV152,4)),""))</f>
        <v/>
      </c>
      <c r="W152" s="21" t="str">
        <f aca="false">IF(OR(AX152="",O152=""),"",IF(AL152&gt;=AH152*MIN_DIM_RATIO,IF(ROUND(O152-AX152,4)&lt;MIN_UNIT,"",ROUND(O152-AX152,4)),""))</f>
        <v/>
      </c>
      <c r="X152" s="21" t="str">
        <f aca="false">IF(OR(R152="",P152="",AP152=""),"",IF(S152&gt;MAX_SHAVE,"",IF(ROUND(P152-AP152,4)&lt;MIN_UNIT,"",ROUND(P152-AP152,4))))</f>
        <v/>
      </c>
      <c r="Y152" s="21" t="str">
        <f aca="false">IF(OR(AR152="",P152=""),"",IF(ROUND(ROUND(P152-AR152,4)-AS152,4)&lt;=MIN_UNIT,"",ROUND(ROUND(P152-AR152,4)-AS152,4)))</f>
        <v/>
      </c>
      <c r="Z152" s="21" t="str">
        <f aca="false">IF(OR(AW152="",P152=""),"",IF(AND(AT152=1,AU152&lt;=MAX_ENV),IF(ROUND(P152-AW152,4)&lt;MIN_UNIT,"",ROUND(P152-AW152,4)),""))</f>
        <v/>
      </c>
      <c r="AA152" s="21" t="str">
        <f aca="false">IF(OR(AY152="",P152=""),"",IF(AL152&gt;=AH152*MIN_DIM_RATIO,IF(ROUND(P152-AY152,4)&lt;MIN_UNIT,"",ROUND(P152-AY152,4)),""))</f>
        <v/>
      </c>
      <c r="AB152" s="2" t="str">
        <f aca="false">IF(COUNT(T152:W152)=0,"",CHOOSE(MATCH(MAX(T152:W152),T152:W152,0),"Weight","Price","Size tier","Box"))</f>
        <v/>
      </c>
      <c r="AC152" s="24" t="str">
        <f aca="false">IF(K152&lt;&gt;"",K152,AZ152)</f>
        <v/>
      </c>
      <c r="AD152" s="25" t="str">
        <f aca="false">IF(OR(AB152="",AC152=""),"",ROUND(AC152*IF(K152&lt;&gt;"",1,U_LOW)*((12-PEAK_MONTHS)*MAX(T152:W152)+PEAK_MONTHS*N(INDEX(X152:AA152,MATCH(MAX(T152:W152),T152:W152,0)))),0))</f>
        <v/>
      </c>
      <c r="AE152" s="25" t="str">
        <f aca="false">IF(OR(AB152="",AC152=""),"",ROUND(AC152*IF(K152&lt;&gt;"",1,U_HIGH)*((12-PEAK_MONTHS)*MAX(T152:W152)+PEAK_MONTHS*N(INDEX(X152:AA152,MATCH(MAX(T152:W152),T152:W152,0)))),0))</f>
        <v/>
      </c>
      <c r="AF152" s="18" t="str">
        <f aca="false">IF(AD152="","",RANK(AD152,$AD$7:$AD$506))</f>
        <v/>
      </c>
      <c r="AH152" s="16" t="str">
        <f aca="false">IF(E152&lt;&gt;"",E152,IF(F152&lt;&gt;"",ROUND(F152*16,3),""))</f>
        <v/>
      </c>
      <c r="AI152" s="16" t="str">
        <f aca="false">IF(COUNT(G152:I152)&lt;3,"",ROUND(LARGE(G152:I152,1),2))</f>
        <v/>
      </c>
      <c r="AJ152" s="16" t="str">
        <f aca="false">IF(COUNT(G152:I152)&lt;3,"",ROUND(LARGE(G152:I152,2),2))</f>
        <v/>
      </c>
      <c r="AK152" s="16" t="str">
        <f aca="false">IF(COUNT(G152:I152)&lt;3,"",ROUND(SMALL(G152:I152,1),2))</f>
        <v/>
      </c>
      <c r="AL152" s="16" t="str">
        <f aca="false">IF(AI152="","",IF(AI152*AJ152*AK152&lt;DIM_MIN_CUIN,"",ROUND(AI152*AJ152*AK152/DIM_DIV*16,2)))</f>
        <v/>
      </c>
      <c r="AM152" s="18" t="str">
        <f aca="false">IF(C152="","",IF(C152&lt;BAND_LO,1,IF(C152&lt;=BAND_HI,2,3)))</f>
        <v/>
      </c>
      <c r="AN152" s="19" t="str">
        <f aca="false">IF(C152="","",IFERROR(INDEX(CAT_REF,MATCH(D152,CATS,0)),REF_DEFAULT))</f>
        <v/>
      </c>
      <c r="AO152" s="21" t="str">
        <f aca="false">IF(OR(R152="",AM152="",M152=""),"",IF(M152="Small standard",IF(R152&gt;SS_MAX,"",ROUND(INDEX(SS_FEES,SUMPRODUCT(--(SS_EDGES&lt;R152))+1,0+AM152)*(1+FUEL),4)),IF(M152="Large standard",IF(R152&gt;LS_MAX,"",ROUND(IF(R152&lt;=OVER3_FROM,INDEX(LS_FEES,SUMPRODUCT(--(LS_EDGES&lt;R152))+1,0+AM152),INDEX(OVER3_BASE,1,0+AM152)+OVER3_PER4*CEILING((R152-OVER3_FROM)/4,1))*(1+FUEL),4)),"")))</f>
        <v/>
      </c>
      <c r="AP152" s="21" t="str">
        <f aca="false">IF(OR(R152="",AM152="",M152=""),"",IF(M152="Small standard",IF(R152&gt;SS_MAX,"",ROUND(INDEX(SS_FEES,SUMPRODUCT(--(SS_EDGES&lt;R152))+1,3+AM152)*(1+FUEL),4)),IF(M152="Large standard",IF(R152&gt;LS_MAX,"",ROUND(IF(R152&lt;=OVER3_FROM,INDEX(LS_FEES,SUMPRODUCT(--(LS_EDGES&lt;R152))+1,3+AM152),INDEX(OVER3_BASE,1,3+AM152)+OVER3_PER4*CEILING((R152-OVER3_FROM)/4,1))*(1+FUEL),4)),"")))</f>
        <v/>
      </c>
      <c r="AQ152" s="21" t="str">
        <f aca="false">IF(OR(AM152="",AM152=1),"",IF(OR(N152="",(AM152-1)="",M152=""),"",IF(M152="Small standard",IF(N152&gt;SS_MAX,"",ROUND(INDEX(SS_FEES,SUMPRODUCT(--(SS_EDGES&lt;N152))+1,0+(AM152-1))*(1+FUEL),4)),IF(M152="Large standard",IF(N152&gt;LS_MAX,"",ROUND(IF(N152&lt;=OVER3_FROM,INDEX(LS_FEES,SUMPRODUCT(--(LS_EDGES&lt;N152))+1,0+(AM152-1)),INDEX(OVER3_BASE,1,0+(AM152-1))+OVER3_PER4*CEILING((N152-OVER3_FROM)/4,1))*(1+FUEL),4)),""))))</f>
        <v/>
      </c>
      <c r="AR152" s="21" t="str">
        <f aca="false">IF(OR(AM152="",AM152=1),"",IF(OR(N152="",(AM152-1)="",M152=""),"",IF(M152="Small standard",IF(N152&gt;SS_MAX,"",ROUND(INDEX(SS_FEES,SUMPRODUCT(--(SS_EDGES&lt;N152))+1,3+(AM152-1))*(1+FUEL),4)),IF(M152="Large standard",IF(N152&gt;LS_MAX,"",ROUND(IF(N152&lt;=OVER3_FROM,INDEX(LS_FEES,SUMPRODUCT(--(LS_EDGES&lt;N152))+1,3+(AM152-1)),INDEX(OVER3_BASE,1,3+(AM152-1))+OVER3_PER4*CEILING((N152-OVER3_FROM)/4,1))*(1+FUEL),4)),""))))</f>
        <v/>
      </c>
      <c r="AS152" s="21" t="str">
        <f aca="false">IF(OR(AM152="",AM152=1),"",(C152-(IF(AM152=2,BAND_LO,BAND_HI)-0.01))*(1-AN152))</f>
        <v/>
      </c>
      <c r="AT152" s="18" t="str">
        <f aca="false">IF(AI152="","",(AI152&gt;SS_L)+(AJ152&gt;SS_M)+(AK152&gt;SS_S))</f>
        <v/>
      </c>
      <c r="AU152" s="23" t="str">
        <f aca="false">IF(OR(AT152="",AT152&lt;&gt;1),"",MAX(AI152/SS_L,AJ152/SS_M,AK152/SS_S))</f>
        <v/>
      </c>
      <c r="AV152" s="21" t="str">
        <f aca="false">IF(OR(M152&lt;&gt;"Large standard",N152="",N152&gt;SS_MAX),"",IF(OR(N152="",AM152="","Small standard"=""),"",IF("Small standard"="Small standard",IF(N152&gt;SS_MAX,"",ROUND(INDEX(SS_FEES,SUMPRODUCT(--(SS_EDGES&lt;N152))+1,0+AM152)*(1+FUEL),4)),IF("Small standard"="Large standard",IF(N152&gt;LS_MAX,"",ROUND(IF(N152&lt;=OVER3_FROM,INDEX(LS_FEES,SUMPRODUCT(--(LS_EDGES&lt;N152))+1,0+AM152),INDEX(OVER3_BASE,1,0+AM152)+OVER3_PER4*CEILING((N152-OVER3_FROM)/4,1))*(1+FUEL),4)),""))))</f>
        <v/>
      </c>
      <c r="AW152" s="21" t="str">
        <f aca="false">IF(OR(M152&lt;&gt;"Large standard",N152="",N152&gt;SS_MAX),"",IF(OR(N152="",AM152="","Small standard"=""),"",IF("Small standard"="Small standard",IF(N152&gt;SS_MAX,"",ROUND(INDEX(SS_FEES,SUMPRODUCT(--(SS_EDGES&lt;N152))+1,3+AM152)*(1+FUEL),4)),IF("Small standard"="Large standard",IF(N152&gt;LS_MAX,"",ROUND(IF(N152&lt;=OVER3_FROM,INDEX(LS_FEES,SUMPRODUCT(--(LS_EDGES&lt;N152))+1,3+AM152),INDEX(OVER3_BASE,1,3+AM152)+OVER3_PER4*CEILING((N152-OVER3_FROM)/4,1))*(1+FUEL),4)),""))))</f>
        <v/>
      </c>
      <c r="AX152" s="21" t="str">
        <f aca="false">IF(OR(AL152="",AH152=""),"",IF(OR(AH152="",AM152="",M152=""),"",IF(M152="Small standard",IF(AH152&gt;SS_MAX,"",ROUND(INDEX(SS_FEES,SUMPRODUCT(--(SS_EDGES&lt;AH152))+1,0+AM152)*(1+FUEL),4)),IF(M152="Large standard",IF(AH152&gt;LS_MAX,"",ROUND(IF(AH152&lt;=OVER3_FROM,INDEX(LS_FEES,SUMPRODUCT(--(LS_EDGES&lt;AH152))+1,0+AM152),INDEX(OVER3_BASE,1,0+AM152)+OVER3_PER4*CEILING((AH152-OVER3_FROM)/4,1))*(1+FUEL),4)),""))))</f>
        <v/>
      </c>
      <c r="AY152" s="21" t="str">
        <f aca="false">IF(OR(AL152="",AH152=""),"",IF(OR(AH152="",AM152="",M152=""),"",IF(M152="Small standard",IF(AH152&gt;SS_MAX,"",ROUND(INDEX(SS_FEES,SUMPRODUCT(--(SS_EDGES&lt;AH152))+1,3+AM152)*(1+FUEL),4)),IF(M152="Large standard",IF(AH152&gt;LS_MAX,"",ROUND(IF(AH152&lt;=OVER3_FROM,INDEX(LS_FEES,SUMPRODUCT(--(LS_EDGES&lt;AH152))+1,3+AM152),INDEX(OVER3_BASE,1,3+AM152)+OVER3_PER4*CEILING((AH152-OVER3_FROM)/4,1))*(1+FUEL),4)),""))))</f>
        <v/>
      </c>
      <c r="AZ152" s="24" t="str">
        <f aca="false">IF(OR(J152="",J152&lt;1),"",ROUND(IFERROR(INDEX(CAT_SCALE,MATCH(D152,CATS,0)),UC_DEFAULT)*IF(J152&gt;=UC_KNEE,10^(UC_A-UC_B*LOG10(J152)),10^(UC_A-UC_B*LOG10(UC_KNEE))*(UC_KNEE/J152)^UC_HEXP),1))</f>
        <v/>
      </c>
    </row>
    <row r="153" customFormat="false" ht="15" hidden="false" customHeight="false" outlineLevel="0" collapsed="false">
      <c r="A153" s="10"/>
      <c r="B153" s="10"/>
      <c r="C153" s="12"/>
      <c r="D153" s="10"/>
      <c r="E153" s="10"/>
      <c r="F153" s="10"/>
      <c r="G153" s="10"/>
      <c r="H153" s="10"/>
      <c r="I153" s="10"/>
      <c r="J153" s="10"/>
      <c r="K153" s="10"/>
      <c r="L153" s="12"/>
      <c r="M153" s="2" t="str">
        <f aca="false">IF(OR(N153="",AI153=""),"",IF(AND(N153&lt;=SS_MAX,AI153&lt;=SS_L,AJ153&lt;=SS_M,AK153&lt;=SS_S),"Small standard",IF(AND(N153&lt;=LS_MAX,AI153&lt;=LS_L,AJ153&lt;=LS_M,AK153&lt;=LS_S),"Large standard","Oversize")))</f>
        <v/>
      </c>
      <c r="N153" s="16" t="str">
        <f aca="false">IF(AH153="","",IF(AL153="",AH153,MAX(AH153,AL153)))</f>
        <v/>
      </c>
      <c r="O153" s="21" t="str">
        <f aca="false">IF(OR(N153="",AM153="",M153=""),"",IF(M153="Small standard",IF(N153&gt;SS_MAX,"",ROUND(INDEX(SS_FEES,SUMPRODUCT(--(SS_EDGES&lt;N153))+1,0+AM153)*(1+FUEL),4)),IF(M153="Large standard",IF(N153&gt;LS_MAX,"",ROUND(IF(N153&lt;=OVER3_FROM,INDEX(LS_FEES,SUMPRODUCT(--(LS_EDGES&lt;N153))+1,0+AM153),INDEX(OVER3_BASE,1,0+AM153)+OVER3_PER4*CEILING((N153-OVER3_FROM)/4,1))*(1+FUEL),4)),"")))</f>
        <v/>
      </c>
      <c r="P153" s="21" t="str">
        <f aca="false">IF(OR(N153="",AM153="",M153=""),"",IF(M153="Small standard",IF(N153&gt;SS_MAX,"",ROUND(INDEX(SS_FEES,SUMPRODUCT(--(SS_EDGES&lt;N153))+1,3+AM153)*(1+FUEL),4)),IF(M153="Large standard",IF(N153&gt;LS_MAX,"",ROUND(IF(N153&lt;=OVER3_FROM,INDEX(LS_FEES,SUMPRODUCT(--(LS_EDGES&lt;N153))+1,3+AM153),INDEX(OVER3_BASE,1,3+AM153)+OVER3_PER4*CEILING((N153-OVER3_FROM)/4,1))*(1+FUEL),4)),"")))</f>
        <v/>
      </c>
      <c r="Q153" s="20" t="str">
        <f aca="true">IF(OR(L153="",O153=""),"",ROUND(L153-IF(AND(TODAY()&gt;=PEAK_FROM,TODAY()&lt;=PEAK_TO),P153,O153),2))</f>
        <v/>
      </c>
      <c r="R153" s="16" t="str">
        <f aca="false">IF(N153="","",IF(M153="Small standard",IF(SUMPRODUCT(--(SS_EDGES&lt;N153))=0,"",INDEX(SS_EDGES,SUMPRODUCT(--(SS_EDGES&lt;N153)))),IF(M153="Large standard",IF(N153&gt;OVER3_FROM,OVER3_FROM+4*(CEILING((N153-OVER3_FROM)/4,1)-1),IF(SUMPRODUCT(--(LS_EDGES&lt;N153))=0,"",INDEX(LS_EDGES,SUMPRODUCT(--(LS_EDGES&lt;N153))))),"")))</f>
        <v/>
      </c>
      <c r="S153" s="22" t="str">
        <f aca="false">IF(R153="","",ROUND(N153-R153,3))</f>
        <v/>
      </c>
      <c r="T153" s="21" t="str">
        <f aca="false">IF(OR(R153="",O153="",AO153=""),"",IF(S153&gt;MAX_SHAVE,"",IF(ROUND(O153-AO153,4)&lt;MIN_UNIT,"",ROUND(O153-AO153,4))))</f>
        <v/>
      </c>
      <c r="U153" s="21" t="str">
        <f aca="false">IF(OR(AQ153="",O153=""),"",IF(ROUND(ROUND(O153-AQ153,4)-AS153,4)&lt;=MIN_UNIT,"",ROUND(ROUND(O153-AQ153,4)-AS153,4)))</f>
        <v/>
      </c>
      <c r="V153" s="21" t="str">
        <f aca="false">IF(OR(AV153="",O153=""),"",IF(AND(AT153=1,AU153&lt;=MAX_ENV),IF(ROUND(O153-AV153,4)&lt;MIN_UNIT,"",ROUND(O153-AV153,4)),""))</f>
        <v/>
      </c>
      <c r="W153" s="21" t="str">
        <f aca="false">IF(OR(AX153="",O153=""),"",IF(AL153&gt;=AH153*MIN_DIM_RATIO,IF(ROUND(O153-AX153,4)&lt;MIN_UNIT,"",ROUND(O153-AX153,4)),""))</f>
        <v/>
      </c>
      <c r="X153" s="21" t="str">
        <f aca="false">IF(OR(R153="",P153="",AP153=""),"",IF(S153&gt;MAX_SHAVE,"",IF(ROUND(P153-AP153,4)&lt;MIN_UNIT,"",ROUND(P153-AP153,4))))</f>
        <v/>
      </c>
      <c r="Y153" s="21" t="str">
        <f aca="false">IF(OR(AR153="",P153=""),"",IF(ROUND(ROUND(P153-AR153,4)-AS153,4)&lt;=MIN_UNIT,"",ROUND(ROUND(P153-AR153,4)-AS153,4)))</f>
        <v/>
      </c>
      <c r="Z153" s="21" t="str">
        <f aca="false">IF(OR(AW153="",P153=""),"",IF(AND(AT153=1,AU153&lt;=MAX_ENV),IF(ROUND(P153-AW153,4)&lt;MIN_UNIT,"",ROUND(P153-AW153,4)),""))</f>
        <v/>
      </c>
      <c r="AA153" s="21" t="str">
        <f aca="false">IF(OR(AY153="",P153=""),"",IF(AL153&gt;=AH153*MIN_DIM_RATIO,IF(ROUND(P153-AY153,4)&lt;MIN_UNIT,"",ROUND(P153-AY153,4)),""))</f>
        <v/>
      </c>
      <c r="AB153" s="2" t="str">
        <f aca="false">IF(COUNT(T153:W153)=0,"",CHOOSE(MATCH(MAX(T153:W153),T153:W153,0),"Weight","Price","Size tier","Box"))</f>
        <v/>
      </c>
      <c r="AC153" s="24" t="str">
        <f aca="false">IF(K153&lt;&gt;"",K153,AZ153)</f>
        <v/>
      </c>
      <c r="AD153" s="25" t="str">
        <f aca="false">IF(OR(AB153="",AC153=""),"",ROUND(AC153*IF(K153&lt;&gt;"",1,U_LOW)*((12-PEAK_MONTHS)*MAX(T153:W153)+PEAK_MONTHS*N(INDEX(X153:AA153,MATCH(MAX(T153:W153),T153:W153,0)))),0))</f>
        <v/>
      </c>
      <c r="AE153" s="25" t="str">
        <f aca="false">IF(OR(AB153="",AC153=""),"",ROUND(AC153*IF(K153&lt;&gt;"",1,U_HIGH)*((12-PEAK_MONTHS)*MAX(T153:W153)+PEAK_MONTHS*N(INDEX(X153:AA153,MATCH(MAX(T153:W153),T153:W153,0)))),0))</f>
        <v/>
      </c>
      <c r="AF153" s="18" t="str">
        <f aca="false">IF(AD153="","",RANK(AD153,$AD$7:$AD$506))</f>
        <v/>
      </c>
      <c r="AH153" s="16" t="str">
        <f aca="false">IF(E153&lt;&gt;"",E153,IF(F153&lt;&gt;"",ROUND(F153*16,3),""))</f>
        <v/>
      </c>
      <c r="AI153" s="16" t="str">
        <f aca="false">IF(COUNT(G153:I153)&lt;3,"",ROUND(LARGE(G153:I153,1),2))</f>
        <v/>
      </c>
      <c r="AJ153" s="16" t="str">
        <f aca="false">IF(COUNT(G153:I153)&lt;3,"",ROUND(LARGE(G153:I153,2),2))</f>
        <v/>
      </c>
      <c r="AK153" s="16" t="str">
        <f aca="false">IF(COUNT(G153:I153)&lt;3,"",ROUND(SMALL(G153:I153,1),2))</f>
        <v/>
      </c>
      <c r="AL153" s="16" t="str">
        <f aca="false">IF(AI153="","",IF(AI153*AJ153*AK153&lt;DIM_MIN_CUIN,"",ROUND(AI153*AJ153*AK153/DIM_DIV*16,2)))</f>
        <v/>
      </c>
      <c r="AM153" s="18" t="str">
        <f aca="false">IF(C153="","",IF(C153&lt;BAND_LO,1,IF(C153&lt;=BAND_HI,2,3)))</f>
        <v/>
      </c>
      <c r="AN153" s="19" t="str">
        <f aca="false">IF(C153="","",IFERROR(INDEX(CAT_REF,MATCH(D153,CATS,0)),REF_DEFAULT))</f>
        <v/>
      </c>
      <c r="AO153" s="21" t="str">
        <f aca="false">IF(OR(R153="",AM153="",M153=""),"",IF(M153="Small standard",IF(R153&gt;SS_MAX,"",ROUND(INDEX(SS_FEES,SUMPRODUCT(--(SS_EDGES&lt;R153))+1,0+AM153)*(1+FUEL),4)),IF(M153="Large standard",IF(R153&gt;LS_MAX,"",ROUND(IF(R153&lt;=OVER3_FROM,INDEX(LS_FEES,SUMPRODUCT(--(LS_EDGES&lt;R153))+1,0+AM153),INDEX(OVER3_BASE,1,0+AM153)+OVER3_PER4*CEILING((R153-OVER3_FROM)/4,1))*(1+FUEL),4)),"")))</f>
        <v/>
      </c>
      <c r="AP153" s="21" t="str">
        <f aca="false">IF(OR(R153="",AM153="",M153=""),"",IF(M153="Small standard",IF(R153&gt;SS_MAX,"",ROUND(INDEX(SS_FEES,SUMPRODUCT(--(SS_EDGES&lt;R153))+1,3+AM153)*(1+FUEL),4)),IF(M153="Large standard",IF(R153&gt;LS_MAX,"",ROUND(IF(R153&lt;=OVER3_FROM,INDEX(LS_FEES,SUMPRODUCT(--(LS_EDGES&lt;R153))+1,3+AM153),INDEX(OVER3_BASE,1,3+AM153)+OVER3_PER4*CEILING((R153-OVER3_FROM)/4,1))*(1+FUEL),4)),"")))</f>
        <v/>
      </c>
      <c r="AQ153" s="21" t="str">
        <f aca="false">IF(OR(AM153="",AM153=1),"",IF(OR(N153="",(AM153-1)="",M153=""),"",IF(M153="Small standard",IF(N153&gt;SS_MAX,"",ROUND(INDEX(SS_FEES,SUMPRODUCT(--(SS_EDGES&lt;N153))+1,0+(AM153-1))*(1+FUEL),4)),IF(M153="Large standard",IF(N153&gt;LS_MAX,"",ROUND(IF(N153&lt;=OVER3_FROM,INDEX(LS_FEES,SUMPRODUCT(--(LS_EDGES&lt;N153))+1,0+(AM153-1)),INDEX(OVER3_BASE,1,0+(AM153-1))+OVER3_PER4*CEILING((N153-OVER3_FROM)/4,1))*(1+FUEL),4)),""))))</f>
        <v/>
      </c>
      <c r="AR153" s="21" t="str">
        <f aca="false">IF(OR(AM153="",AM153=1),"",IF(OR(N153="",(AM153-1)="",M153=""),"",IF(M153="Small standard",IF(N153&gt;SS_MAX,"",ROUND(INDEX(SS_FEES,SUMPRODUCT(--(SS_EDGES&lt;N153))+1,3+(AM153-1))*(1+FUEL),4)),IF(M153="Large standard",IF(N153&gt;LS_MAX,"",ROUND(IF(N153&lt;=OVER3_FROM,INDEX(LS_FEES,SUMPRODUCT(--(LS_EDGES&lt;N153))+1,3+(AM153-1)),INDEX(OVER3_BASE,1,3+(AM153-1))+OVER3_PER4*CEILING((N153-OVER3_FROM)/4,1))*(1+FUEL),4)),""))))</f>
        <v/>
      </c>
      <c r="AS153" s="21" t="str">
        <f aca="false">IF(OR(AM153="",AM153=1),"",(C153-(IF(AM153=2,BAND_LO,BAND_HI)-0.01))*(1-AN153))</f>
        <v/>
      </c>
      <c r="AT153" s="18" t="str">
        <f aca="false">IF(AI153="","",(AI153&gt;SS_L)+(AJ153&gt;SS_M)+(AK153&gt;SS_S))</f>
        <v/>
      </c>
      <c r="AU153" s="23" t="str">
        <f aca="false">IF(OR(AT153="",AT153&lt;&gt;1),"",MAX(AI153/SS_L,AJ153/SS_M,AK153/SS_S))</f>
        <v/>
      </c>
      <c r="AV153" s="21" t="str">
        <f aca="false">IF(OR(M153&lt;&gt;"Large standard",N153="",N153&gt;SS_MAX),"",IF(OR(N153="",AM153="","Small standard"=""),"",IF("Small standard"="Small standard",IF(N153&gt;SS_MAX,"",ROUND(INDEX(SS_FEES,SUMPRODUCT(--(SS_EDGES&lt;N153))+1,0+AM153)*(1+FUEL),4)),IF("Small standard"="Large standard",IF(N153&gt;LS_MAX,"",ROUND(IF(N153&lt;=OVER3_FROM,INDEX(LS_FEES,SUMPRODUCT(--(LS_EDGES&lt;N153))+1,0+AM153),INDEX(OVER3_BASE,1,0+AM153)+OVER3_PER4*CEILING((N153-OVER3_FROM)/4,1))*(1+FUEL),4)),""))))</f>
        <v/>
      </c>
      <c r="AW153" s="21" t="str">
        <f aca="false">IF(OR(M153&lt;&gt;"Large standard",N153="",N153&gt;SS_MAX),"",IF(OR(N153="",AM153="","Small standard"=""),"",IF("Small standard"="Small standard",IF(N153&gt;SS_MAX,"",ROUND(INDEX(SS_FEES,SUMPRODUCT(--(SS_EDGES&lt;N153))+1,3+AM153)*(1+FUEL),4)),IF("Small standard"="Large standard",IF(N153&gt;LS_MAX,"",ROUND(IF(N153&lt;=OVER3_FROM,INDEX(LS_FEES,SUMPRODUCT(--(LS_EDGES&lt;N153))+1,3+AM153),INDEX(OVER3_BASE,1,3+AM153)+OVER3_PER4*CEILING((N153-OVER3_FROM)/4,1))*(1+FUEL),4)),""))))</f>
        <v/>
      </c>
      <c r="AX153" s="21" t="str">
        <f aca="false">IF(OR(AL153="",AH153=""),"",IF(OR(AH153="",AM153="",M153=""),"",IF(M153="Small standard",IF(AH153&gt;SS_MAX,"",ROUND(INDEX(SS_FEES,SUMPRODUCT(--(SS_EDGES&lt;AH153))+1,0+AM153)*(1+FUEL),4)),IF(M153="Large standard",IF(AH153&gt;LS_MAX,"",ROUND(IF(AH153&lt;=OVER3_FROM,INDEX(LS_FEES,SUMPRODUCT(--(LS_EDGES&lt;AH153))+1,0+AM153),INDEX(OVER3_BASE,1,0+AM153)+OVER3_PER4*CEILING((AH153-OVER3_FROM)/4,1))*(1+FUEL),4)),""))))</f>
        <v/>
      </c>
      <c r="AY153" s="21" t="str">
        <f aca="false">IF(OR(AL153="",AH153=""),"",IF(OR(AH153="",AM153="",M153=""),"",IF(M153="Small standard",IF(AH153&gt;SS_MAX,"",ROUND(INDEX(SS_FEES,SUMPRODUCT(--(SS_EDGES&lt;AH153))+1,3+AM153)*(1+FUEL),4)),IF(M153="Large standard",IF(AH153&gt;LS_MAX,"",ROUND(IF(AH153&lt;=OVER3_FROM,INDEX(LS_FEES,SUMPRODUCT(--(LS_EDGES&lt;AH153))+1,3+AM153),INDEX(OVER3_BASE,1,3+AM153)+OVER3_PER4*CEILING((AH153-OVER3_FROM)/4,1))*(1+FUEL),4)),""))))</f>
        <v/>
      </c>
      <c r="AZ153" s="24" t="str">
        <f aca="false">IF(OR(J153="",J153&lt;1),"",ROUND(IFERROR(INDEX(CAT_SCALE,MATCH(D153,CATS,0)),UC_DEFAULT)*IF(J153&gt;=UC_KNEE,10^(UC_A-UC_B*LOG10(J153)),10^(UC_A-UC_B*LOG10(UC_KNEE))*(UC_KNEE/J153)^UC_HEXP),1))</f>
        <v/>
      </c>
    </row>
    <row r="154" customFormat="false" ht="15" hidden="false" customHeight="false" outlineLevel="0" collapsed="false">
      <c r="A154" s="10"/>
      <c r="B154" s="10"/>
      <c r="C154" s="12"/>
      <c r="D154" s="10"/>
      <c r="E154" s="10"/>
      <c r="F154" s="10"/>
      <c r="G154" s="10"/>
      <c r="H154" s="10"/>
      <c r="I154" s="10"/>
      <c r="J154" s="10"/>
      <c r="K154" s="10"/>
      <c r="L154" s="12"/>
      <c r="M154" s="2" t="str">
        <f aca="false">IF(OR(N154="",AI154=""),"",IF(AND(N154&lt;=SS_MAX,AI154&lt;=SS_L,AJ154&lt;=SS_M,AK154&lt;=SS_S),"Small standard",IF(AND(N154&lt;=LS_MAX,AI154&lt;=LS_L,AJ154&lt;=LS_M,AK154&lt;=LS_S),"Large standard","Oversize")))</f>
        <v/>
      </c>
      <c r="N154" s="16" t="str">
        <f aca="false">IF(AH154="","",IF(AL154="",AH154,MAX(AH154,AL154)))</f>
        <v/>
      </c>
      <c r="O154" s="21" t="str">
        <f aca="false">IF(OR(N154="",AM154="",M154=""),"",IF(M154="Small standard",IF(N154&gt;SS_MAX,"",ROUND(INDEX(SS_FEES,SUMPRODUCT(--(SS_EDGES&lt;N154))+1,0+AM154)*(1+FUEL),4)),IF(M154="Large standard",IF(N154&gt;LS_MAX,"",ROUND(IF(N154&lt;=OVER3_FROM,INDEX(LS_FEES,SUMPRODUCT(--(LS_EDGES&lt;N154))+1,0+AM154),INDEX(OVER3_BASE,1,0+AM154)+OVER3_PER4*CEILING((N154-OVER3_FROM)/4,1))*(1+FUEL),4)),"")))</f>
        <v/>
      </c>
      <c r="P154" s="21" t="str">
        <f aca="false">IF(OR(N154="",AM154="",M154=""),"",IF(M154="Small standard",IF(N154&gt;SS_MAX,"",ROUND(INDEX(SS_FEES,SUMPRODUCT(--(SS_EDGES&lt;N154))+1,3+AM154)*(1+FUEL),4)),IF(M154="Large standard",IF(N154&gt;LS_MAX,"",ROUND(IF(N154&lt;=OVER3_FROM,INDEX(LS_FEES,SUMPRODUCT(--(LS_EDGES&lt;N154))+1,3+AM154),INDEX(OVER3_BASE,1,3+AM154)+OVER3_PER4*CEILING((N154-OVER3_FROM)/4,1))*(1+FUEL),4)),"")))</f>
        <v/>
      </c>
      <c r="Q154" s="20" t="str">
        <f aca="true">IF(OR(L154="",O154=""),"",ROUND(L154-IF(AND(TODAY()&gt;=PEAK_FROM,TODAY()&lt;=PEAK_TO),P154,O154),2))</f>
        <v/>
      </c>
      <c r="R154" s="16" t="str">
        <f aca="false">IF(N154="","",IF(M154="Small standard",IF(SUMPRODUCT(--(SS_EDGES&lt;N154))=0,"",INDEX(SS_EDGES,SUMPRODUCT(--(SS_EDGES&lt;N154)))),IF(M154="Large standard",IF(N154&gt;OVER3_FROM,OVER3_FROM+4*(CEILING((N154-OVER3_FROM)/4,1)-1),IF(SUMPRODUCT(--(LS_EDGES&lt;N154))=0,"",INDEX(LS_EDGES,SUMPRODUCT(--(LS_EDGES&lt;N154))))),"")))</f>
        <v/>
      </c>
      <c r="S154" s="22" t="str">
        <f aca="false">IF(R154="","",ROUND(N154-R154,3))</f>
        <v/>
      </c>
      <c r="T154" s="21" t="str">
        <f aca="false">IF(OR(R154="",O154="",AO154=""),"",IF(S154&gt;MAX_SHAVE,"",IF(ROUND(O154-AO154,4)&lt;MIN_UNIT,"",ROUND(O154-AO154,4))))</f>
        <v/>
      </c>
      <c r="U154" s="21" t="str">
        <f aca="false">IF(OR(AQ154="",O154=""),"",IF(ROUND(ROUND(O154-AQ154,4)-AS154,4)&lt;=MIN_UNIT,"",ROUND(ROUND(O154-AQ154,4)-AS154,4)))</f>
        <v/>
      </c>
      <c r="V154" s="21" t="str">
        <f aca="false">IF(OR(AV154="",O154=""),"",IF(AND(AT154=1,AU154&lt;=MAX_ENV),IF(ROUND(O154-AV154,4)&lt;MIN_UNIT,"",ROUND(O154-AV154,4)),""))</f>
        <v/>
      </c>
      <c r="W154" s="21" t="str">
        <f aca="false">IF(OR(AX154="",O154=""),"",IF(AL154&gt;=AH154*MIN_DIM_RATIO,IF(ROUND(O154-AX154,4)&lt;MIN_UNIT,"",ROUND(O154-AX154,4)),""))</f>
        <v/>
      </c>
      <c r="X154" s="21" t="str">
        <f aca="false">IF(OR(R154="",P154="",AP154=""),"",IF(S154&gt;MAX_SHAVE,"",IF(ROUND(P154-AP154,4)&lt;MIN_UNIT,"",ROUND(P154-AP154,4))))</f>
        <v/>
      </c>
      <c r="Y154" s="21" t="str">
        <f aca="false">IF(OR(AR154="",P154=""),"",IF(ROUND(ROUND(P154-AR154,4)-AS154,4)&lt;=MIN_UNIT,"",ROUND(ROUND(P154-AR154,4)-AS154,4)))</f>
        <v/>
      </c>
      <c r="Z154" s="21" t="str">
        <f aca="false">IF(OR(AW154="",P154=""),"",IF(AND(AT154=1,AU154&lt;=MAX_ENV),IF(ROUND(P154-AW154,4)&lt;MIN_UNIT,"",ROUND(P154-AW154,4)),""))</f>
        <v/>
      </c>
      <c r="AA154" s="21" t="str">
        <f aca="false">IF(OR(AY154="",P154=""),"",IF(AL154&gt;=AH154*MIN_DIM_RATIO,IF(ROUND(P154-AY154,4)&lt;MIN_UNIT,"",ROUND(P154-AY154,4)),""))</f>
        <v/>
      </c>
      <c r="AB154" s="2" t="str">
        <f aca="false">IF(COUNT(T154:W154)=0,"",CHOOSE(MATCH(MAX(T154:W154),T154:W154,0),"Weight","Price","Size tier","Box"))</f>
        <v/>
      </c>
      <c r="AC154" s="24" t="str">
        <f aca="false">IF(K154&lt;&gt;"",K154,AZ154)</f>
        <v/>
      </c>
      <c r="AD154" s="25" t="str">
        <f aca="false">IF(OR(AB154="",AC154=""),"",ROUND(AC154*IF(K154&lt;&gt;"",1,U_LOW)*((12-PEAK_MONTHS)*MAX(T154:W154)+PEAK_MONTHS*N(INDEX(X154:AA154,MATCH(MAX(T154:W154),T154:W154,0)))),0))</f>
        <v/>
      </c>
      <c r="AE154" s="25" t="str">
        <f aca="false">IF(OR(AB154="",AC154=""),"",ROUND(AC154*IF(K154&lt;&gt;"",1,U_HIGH)*((12-PEAK_MONTHS)*MAX(T154:W154)+PEAK_MONTHS*N(INDEX(X154:AA154,MATCH(MAX(T154:W154),T154:W154,0)))),0))</f>
        <v/>
      </c>
      <c r="AF154" s="18" t="str">
        <f aca="false">IF(AD154="","",RANK(AD154,$AD$7:$AD$506))</f>
        <v/>
      </c>
      <c r="AH154" s="16" t="str">
        <f aca="false">IF(E154&lt;&gt;"",E154,IF(F154&lt;&gt;"",ROUND(F154*16,3),""))</f>
        <v/>
      </c>
      <c r="AI154" s="16" t="str">
        <f aca="false">IF(COUNT(G154:I154)&lt;3,"",ROUND(LARGE(G154:I154,1),2))</f>
        <v/>
      </c>
      <c r="AJ154" s="16" t="str">
        <f aca="false">IF(COUNT(G154:I154)&lt;3,"",ROUND(LARGE(G154:I154,2),2))</f>
        <v/>
      </c>
      <c r="AK154" s="16" t="str">
        <f aca="false">IF(COUNT(G154:I154)&lt;3,"",ROUND(SMALL(G154:I154,1),2))</f>
        <v/>
      </c>
      <c r="AL154" s="16" t="str">
        <f aca="false">IF(AI154="","",IF(AI154*AJ154*AK154&lt;DIM_MIN_CUIN,"",ROUND(AI154*AJ154*AK154/DIM_DIV*16,2)))</f>
        <v/>
      </c>
      <c r="AM154" s="18" t="str">
        <f aca="false">IF(C154="","",IF(C154&lt;BAND_LO,1,IF(C154&lt;=BAND_HI,2,3)))</f>
        <v/>
      </c>
      <c r="AN154" s="19" t="str">
        <f aca="false">IF(C154="","",IFERROR(INDEX(CAT_REF,MATCH(D154,CATS,0)),REF_DEFAULT))</f>
        <v/>
      </c>
      <c r="AO154" s="21" t="str">
        <f aca="false">IF(OR(R154="",AM154="",M154=""),"",IF(M154="Small standard",IF(R154&gt;SS_MAX,"",ROUND(INDEX(SS_FEES,SUMPRODUCT(--(SS_EDGES&lt;R154))+1,0+AM154)*(1+FUEL),4)),IF(M154="Large standard",IF(R154&gt;LS_MAX,"",ROUND(IF(R154&lt;=OVER3_FROM,INDEX(LS_FEES,SUMPRODUCT(--(LS_EDGES&lt;R154))+1,0+AM154),INDEX(OVER3_BASE,1,0+AM154)+OVER3_PER4*CEILING((R154-OVER3_FROM)/4,1))*(1+FUEL),4)),"")))</f>
        <v/>
      </c>
      <c r="AP154" s="21" t="str">
        <f aca="false">IF(OR(R154="",AM154="",M154=""),"",IF(M154="Small standard",IF(R154&gt;SS_MAX,"",ROUND(INDEX(SS_FEES,SUMPRODUCT(--(SS_EDGES&lt;R154))+1,3+AM154)*(1+FUEL),4)),IF(M154="Large standard",IF(R154&gt;LS_MAX,"",ROUND(IF(R154&lt;=OVER3_FROM,INDEX(LS_FEES,SUMPRODUCT(--(LS_EDGES&lt;R154))+1,3+AM154),INDEX(OVER3_BASE,1,3+AM154)+OVER3_PER4*CEILING((R154-OVER3_FROM)/4,1))*(1+FUEL),4)),"")))</f>
        <v/>
      </c>
      <c r="AQ154" s="21" t="str">
        <f aca="false">IF(OR(AM154="",AM154=1),"",IF(OR(N154="",(AM154-1)="",M154=""),"",IF(M154="Small standard",IF(N154&gt;SS_MAX,"",ROUND(INDEX(SS_FEES,SUMPRODUCT(--(SS_EDGES&lt;N154))+1,0+(AM154-1))*(1+FUEL),4)),IF(M154="Large standard",IF(N154&gt;LS_MAX,"",ROUND(IF(N154&lt;=OVER3_FROM,INDEX(LS_FEES,SUMPRODUCT(--(LS_EDGES&lt;N154))+1,0+(AM154-1)),INDEX(OVER3_BASE,1,0+(AM154-1))+OVER3_PER4*CEILING((N154-OVER3_FROM)/4,1))*(1+FUEL),4)),""))))</f>
        <v/>
      </c>
      <c r="AR154" s="21" t="str">
        <f aca="false">IF(OR(AM154="",AM154=1),"",IF(OR(N154="",(AM154-1)="",M154=""),"",IF(M154="Small standard",IF(N154&gt;SS_MAX,"",ROUND(INDEX(SS_FEES,SUMPRODUCT(--(SS_EDGES&lt;N154))+1,3+(AM154-1))*(1+FUEL),4)),IF(M154="Large standard",IF(N154&gt;LS_MAX,"",ROUND(IF(N154&lt;=OVER3_FROM,INDEX(LS_FEES,SUMPRODUCT(--(LS_EDGES&lt;N154))+1,3+(AM154-1)),INDEX(OVER3_BASE,1,3+(AM154-1))+OVER3_PER4*CEILING((N154-OVER3_FROM)/4,1))*(1+FUEL),4)),""))))</f>
        <v/>
      </c>
      <c r="AS154" s="21" t="str">
        <f aca="false">IF(OR(AM154="",AM154=1),"",(C154-(IF(AM154=2,BAND_LO,BAND_HI)-0.01))*(1-AN154))</f>
        <v/>
      </c>
      <c r="AT154" s="18" t="str">
        <f aca="false">IF(AI154="","",(AI154&gt;SS_L)+(AJ154&gt;SS_M)+(AK154&gt;SS_S))</f>
        <v/>
      </c>
      <c r="AU154" s="23" t="str">
        <f aca="false">IF(OR(AT154="",AT154&lt;&gt;1),"",MAX(AI154/SS_L,AJ154/SS_M,AK154/SS_S))</f>
        <v/>
      </c>
      <c r="AV154" s="21" t="str">
        <f aca="false">IF(OR(M154&lt;&gt;"Large standard",N154="",N154&gt;SS_MAX),"",IF(OR(N154="",AM154="","Small standard"=""),"",IF("Small standard"="Small standard",IF(N154&gt;SS_MAX,"",ROUND(INDEX(SS_FEES,SUMPRODUCT(--(SS_EDGES&lt;N154))+1,0+AM154)*(1+FUEL),4)),IF("Small standard"="Large standard",IF(N154&gt;LS_MAX,"",ROUND(IF(N154&lt;=OVER3_FROM,INDEX(LS_FEES,SUMPRODUCT(--(LS_EDGES&lt;N154))+1,0+AM154),INDEX(OVER3_BASE,1,0+AM154)+OVER3_PER4*CEILING((N154-OVER3_FROM)/4,1))*(1+FUEL),4)),""))))</f>
        <v/>
      </c>
      <c r="AW154" s="21" t="str">
        <f aca="false">IF(OR(M154&lt;&gt;"Large standard",N154="",N154&gt;SS_MAX),"",IF(OR(N154="",AM154="","Small standard"=""),"",IF("Small standard"="Small standard",IF(N154&gt;SS_MAX,"",ROUND(INDEX(SS_FEES,SUMPRODUCT(--(SS_EDGES&lt;N154))+1,3+AM154)*(1+FUEL),4)),IF("Small standard"="Large standard",IF(N154&gt;LS_MAX,"",ROUND(IF(N154&lt;=OVER3_FROM,INDEX(LS_FEES,SUMPRODUCT(--(LS_EDGES&lt;N154))+1,3+AM154),INDEX(OVER3_BASE,1,3+AM154)+OVER3_PER4*CEILING((N154-OVER3_FROM)/4,1))*(1+FUEL),4)),""))))</f>
        <v/>
      </c>
      <c r="AX154" s="21" t="str">
        <f aca="false">IF(OR(AL154="",AH154=""),"",IF(OR(AH154="",AM154="",M154=""),"",IF(M154="Small standard",IF(AH154&gt;SS_MAX,"",ROUND(INDEX(SS_FEES,SUMPRODUCT(--(SS_EDGES&lt;AH154))+1,0+AM154)*(1+FUEL),4)),IF(M154="Large standard",IF(AH154&gt;LS_MAX,"",ROUND(IF(AH154&lt;=OVER3_FROM,INDEX(LS_FEES,SUMPRODUCT(--(LS_EDGES&lt;AH154))+1,0+AM154),INDEX(OVER3_BASE,1,0+AM154)+OVER3_PER4*CEILING((AH154-OVER3_FROM)/4,1))*(1+FUEL),4)),""))))</f>
        <v/>
      </c>
      <c r="AY154" s="21" t="str">
        <f aca="false">IF(OR(AL154="",AH154=""),"",IF(OR(AH154="",AM154="",M154=""),"",IF(M154="Small standard",IF(AH154&gt;SS_MAX,"",ROUND(INDEX(SS_FEES,SUMPRODUCT(--(SS_EDGES&lt;AH154))+1,3+AM154)*(1+FUEL),4)),IF(M154="Large standard",IF(AH154&gt;LS_MAX,"",ROUND(IF(AH154&lt;=OVER3_FROM,INDEX(LS_FEES,SUMPRODUCT(--(LS_EDGES&lt;AH154))+1,3+AM154),INDEX(OVER3_BASE,1,3+AM154)+OVER3_PER4*CEILING((AH154-OVER3_FROM)/4,1))*(1+FUEL),4)),""))))</f>
        <v/>
      </c>
      <c r="AZ154" s="24" t="str">
        <f aca="false">IF(OR(J154="",J154&lt;1),"",ROUND(IFERROR(INDEX(CAT_SCALE,MATCH(D154,CATS,0)),UC_DEFAULT)*IF(J154&gt;=UC_KNEE,10^(UC_A-UC_B*LOG10(J154)),10^(UC_A-UC_B*LOG10(UC_KNEE))*(UC_KNEE/J154)^UC_HEXP),1))</f>
        <v/>
      </c>
    </row>
    <row r="155" customFormat="false" ht="15" hidden="false" customHeight="false" outlineLevel="0" collapsed="false">
      <c r="A155" s="10"/>
      <c r="B155" s="10"/>
      <c r="C155" s="12"/>
      <c r="D155" s="10"/>
      <c r="E155" s="10"/>
      <c r="F155" s="10"/>
      <c r="G155" s="10"/>
      <c r="H155" s="10"/>
      <c r="I155" s="10"/>
      <c r="J155" s="10"/>
      <c r="K155" s="10"/>
      <c r="L155" s="12"/>
      <c r="M155" s="2" t="str">
        <f aca="false">IF(OR(N155="",AI155=""),"",IF(AND(N155&lt;=SS_MAX,AI155&lt;=SS_L,AJ155&lt;=SS_M,AK155&lt;=SS_S),"Small standard",IF(AND(N155&lt;=LS_MAX,AI155&lt;=LS_L,AJ155&lt;=LS_M,AK155&lt;=LS_S),"Large standard","Oversize")))</f>
        <v/>
      </c>
      <c r="N155" s="16" t="str">
        <f aca="false">IF(AH155="","",IF(AL155="",AH155,MAX(AH155,AL155)))</f>
        <v/>
      </c>
      <c r="O155" s="21" t="str">
        <f aca="false">IF(OR(N155="",AM155="",M155=""),"",IF(M155="Small standard",IF(N155&gt;SS_MAX,"",ROUND(INDEX(SS_FEES,SUMPRODUCT(--(SS_EDGES&lt;N155))+1,0+AM155)*(1+FUEL),4)),IF(M155="Large standard",IF(N155&gt;LS_MAX,"",ROUND(IF(N155&lt;=OVER3_FROM,INDEX(LS_FEES,SUMPRODUCT(--(LS_EDGES&lt;N155))+1,0+AM155),INDEX(OVER3_BASE,1,0+AM155)+OVER3_PER4*CEILING((N155-OVER3_FROM)/4,1))*(1+FUEL),4)),"")))</f>
        <v/>
      </c>
      <c r="P155" s="21" t="str">
        <f aca="false">IF(OR(N155="",AM155="",M155=""),"",IF(M155="Small standard",IF(N155&gt;SS_MAX,"",ROUND(INDEX(SS_FEES,SUMPRODUCT(--(SS_EDGES&lt;N155))+1,3+AM155)*(1+FUEL),4)),IF(M155="Large standard",IF(N155&gt;LS_MAX,"",ROUND(IF(N155&lt;=OVER3_FROM,INDEX(LS_FEES,SUMPRODUCT(--(LS_EDGES&lt;N155))+1,3+AM155),INDEX(OVER3_BASE,1,3+AM155)+OVER3_PER4*CEILING((N155-OVER3_FROM)/4,1))*(1+FUEL),4)),"")))</f>
        <v/>
      </c>
      <c r="Q155" s="20" t="str">
        <f aca="true">IF(OR(L155="",O155=""),"",ROUND(L155-IF(AND(TODAY()&gt;=PEAK_FROM,TODAY()&lt;=PEAK_TO),P155,O155),2))</f>
        <v/>
      </c>
      <c r="R155" s="16" t="str">
        <f aca="false">IF(N155="","",IF(M155="Small standard",IF(SUMPRODUCT(--(SS_EDGES&lt;N155))=0,"",INDEX(SS_EDGES,SUMPRODUCT(--(SS_EDGES&lt;N155)))),IF(M155="Large standard",IF(N155&gt;OVER3_FROM,OVER3_FROM+4*(CEILING((N155-OVER3_FROM)/4,1)-1),IF(SUMPRODUCT(--(LS_EDGES&lt;N155))=0,"",INDEX(LS_EDGES,SUMPRODUCT(--(LS_EDGES&lt;N155))))),"")))</f>
        <v/>
      </c>
      <c r="S155" s="22" t="str">
        <f aca="false">IF(R155="","",ROUND(N155-R155,3))</f>
        <v/>
      </c>
      <c r="T155" s="21" t="str">
        <f aca="false">IF(OR(R155="",O155="",AO155=""),"",IF(S155&gt;MAX_SHAVE,"",IF(ROUND(O155-AO155,4)&lt;MIN_UNIT,"",ROUND(O155-AO155,4))))</f>
        <v/>
      </c>
      <c r="U155" s="21" t="str">
        <f aca="false">IF(OR(AQ155="",O155=""),"",IF(ROUND(ROUND(O155-AQ155,4)-AS155,4)&lt;=MIN_UNIT,"",ROUND(ROUND(O155-AQ155,4)-AS155,4)))</f>
        <v/>
      </c>
      <c r="V155" s="21" t="str">
        <f aca="false">IF(OR(AV155="",O155=""),"",IF(AND(AT155=1,AU155&lt;=MAX_ENV),IF(ROUND(O155-AV155,4)&lt;MIN_UNIT,"",ROUND(O155-AV155,4)),""))</f>
        <v/>
      </c>
      <c r="W155" s="21" t="str">
        <f aca="false">IF(OR(AX155="",O155=""),"",IF(AL155&gt;=AH155*MIN_DIM_RATIO,IF(ROUND(O155-AX155,4)&lt;MIN_UNIT,"",ROUND(O155-AX155,4)),""))</f>
        <v/>
      </c>
      <c r="X155" s="21" t="str">
        <f aca="false">IF(OR(R155="",P155="",AP155=""),"",IF(S155&gt;MAX_SHAVE,"",IF(ROUND(P155-AP155,4)&lt;MIN_UNIT,"",ROUND(P155-AP155,4))))</f>
        <v/>
      </c>
      <c r="Y155" s="21" t="str">
        <f aca="false">IF(OR(AR155="",P155=""),"",IF(ROUND(ROUND(P155-AR155,4)-AS155,4)&lt;=MIN_UNIT,"",ROUND(ROUND(P155-AR155,4)-AS155,4)))</f>
        <v/>
      </c>
      <c r="Z155" s="21" t="str">
        <f aca="false">IF(OR(AW155="",P155=""),"",IF(AND(AT155=1,AU155&lt;=MAX_ENV),IF(ROUND(P155-AW155,4)&lt;MIN_UNIT,"",ROUND(P155-AW155,4)),""))</f>
        <v/>
      </c>
      <c r="AA155" s="21" t="str">
        <f aca="false">IF(OR(AY155="",P155=""),"",IF(AL155&gt;=AH155*MIN_DIM_RATIO,IF(ROUND(P155-AY155,4)&lt;MIN_UNIT,"",ROUND(P155-AY155,4)),""))</f>
        <v/>
      </c>
      <c r="AB155" s="2" t="str">
        <f aca="false">IF(COUNT(T155:W155)=0,"",CHOOSE(MATCH(MAX(T155:W155),T155:W155,0),"Weight","Price","Size tier","Box"))</f>
        <v/>
      </c>
      <c r="AC155" s="24" t="str">
        <f aca="false">IF(K155&lt;&gt;"",K155,AZ155)</f>
        <v/>
      </c>
      <c r="AD155" s="25" t="str">
        <f aca="false">IF(OR(AB155="",AC155=""),"",ROUND(AC155*IF(K155&lt;&gt;"",1,U_LOW)*((12-PEAK_MONTHS)*MAX(T155:W155)+PEAK_MONTHS*N(INDEX(X155:AA155,MATCH(MAX(T155:W155),T155:W155,0)))),0))</f>
        <v/>
      </c>
      <c r="AE155" s="25" t="str">
        <f aca="false">IF(OR(AB155="",AC155=""),"",ROUND(AC155*IF(K155&lt;&gt;"",1,U_HIGH)*((12-PEAK_MONTHS)*MAX(T155:W155)+PEAK_MONTHS*N(INDEX(X155:AA155,MATCH(MAX(T155:W155),T155:W155,0)))),0))</f>
        <v/>
      </c>
      <c r="AF155" s="18" t="str">
        <f aca="false">IF(AD155="","",RANK(AD155,$AD$7:$AD$506))</f>
        <v/>
      </c>
      <c r="AH155" s="16" t="str">
        <f aca="false">IF(E155&lt;&gt;"",E155,IF(F155&lt;&gt;"",ROUND(F155*16,3),""))</f>
        <v/>
      </c>
      <c r="AI155" s="16" t="str">
        <f aca="false">IF(COUNT(G155:I155)&lt;3,"",ROUND(LARGE(G155:I155,1),2))</f>
        <v/>
      </c>
      <c r="AJ155" s="16" t="str">
        <f aca="false">IF(COUNT(G155:I155)&lt;3,"",ROUND(LARGE(G155:I155,2),2))</f>
        <v/>
      </c>
      <c r="AK155" s="16" t="str">
        <f aca="false">IF(COUNT(G155:I155)&lt;3,"",ROUND(SMALL(G155:I155,1),2))</f>
        <v/>
      </c>
      <c r="AL155" s="16" t="str">
        <f aca="false">IF(AI155="","",IF(AI155*AJ155*AK155&lt;DIM_MIN_CUIN,"",ROUND(AI155*AJ155*AK155/DIM_DIV*16,2)))</f>
        <v/>
      </c>
      <c r="AM155" s="18" t="str">
        <f aca="false">IF(C155="","",IF(C155&lt;BAND_LO,1,IF(C155&lt;=BAND_HI,2,3)))</f>
        <v/>
      </c>
      <c r="AN155" s="19" t="str">
        <f aca="false">IF(C155="","",IFERROR(INDEX(CAT_REF,MATCH(D155,CATS,0)),REF_DEFAULT))</f>
        <v/>
      </c>
      <c r="AO155" s="21" t="str">
        <f aca="false">IF(OR(R155="",AM155="",M155=""),"",IF(M155="Small standard",IF(R155&gt;SS_MAX,"",ROUND(INDEX(SS_FEES,SUMPRODUCT(--(SS_EDGES&lt;R155))+1,0+AM155)*(1+FUEL),4)),IF(M155="Large standard",IF(R155&gt;LS_MAX,"",ROUND(IF(R155&lt;=OVER3_FROM,INDEX(LS_FEES,SUMPRODUCT(--(LS_EDGES&lt;R155))+1,0+AM155),INDEX(OVER3_BASE,1,0+AM155)+OVER3_PER4*CEILING((R155-OVER3_FROM)/4,1))*(1+FUEL),4)),"")))</f>
        <v/>
      </c>
      <c r="AP155" s="21" t="str">
        <f aca="false">IF(OR(R155="",AM155="",M155=""),"",IF(M155="Small standard",IF(R155&gt;SS_MAX,"",ROUND(INDEX(SS_FEES,SUMPRODUCT(--(SS_EDGES&lt;R155))+1,3+AM155)*(1+FUEL),4)),IF(M155="Large standard",IF(R155&gt;LS_MAX,"",ROUND(IF(R155&lt;=OVER3_FROM,INDEX(LS_FEES,SUMPRODUCT(--(LS_EDGES&lt;R155))+1,3+AM155),INDEX(OVER3_BASE,1,3+AM155)+OVER3_PER4*CEILING((R155-OVER3_FROM)/4,1))*(1+FUEL),4)),"")))</f>
        <v/>
      </c>
      <c r="AQ155" s="21" t="str">
        <f aca="false">IF(OR(AM155="",AM155=1),"",IF(OR(N155="",(AM155-1)="",M155=""),"",IF(M155="Small standard",IF(N155&gt;SS_MAX,"",ROUND(INDEX(SS_FEES,SUMPRODUCT(--(SS_EDGES&lt;N155))+1,0+(AM155-1))*(1+FUEL),4)),IF(M155="Large standard",IF(N155&gt;LS_MAX,"",ROUND(IF(N155&lt;=OVER3_FROM,INDEX(LS_FEES,SUMPRODUCT(--(LS_EDGES&lt;N155))+1,0+(AM155-1)),INDEX(OVER3_BASE,1,0+(AM155-1))+OVER3_PER4*CEILING((N155-OVER3_FROM)/4,1))*(1+FUEL),4)),""))))</f>
        <v/>
      </c>
      <c r="AR155" s="21" t="str">
        <f aca="false">IF(OR(AM155="",AM155=1),"",IF(OR(N155="",(AM155-1)="",M155=""),"",IF(M155="Small standard",IF(N155&gt;SS_MAX,"",ROUND(INDEX(SS_FEES,SUMPRODUCT(--(SS_EDGES&lt;N155))+1,3+(AM155-1))*(1+FUEL),4)),IF(M155="Large standard",IF(N155&gt;LS_MAX,"",ROUND(IF(N155&lt;=OVER3_FROM,INDEX(LS_FEES,SUMPRODUCT(--(LS_EDGES&lt;N155))+1,3+(AM155-1)),INDEX(OVER3_BASE,1,3+(AM155-1))+OVER3_PER4*CEILING((N155-OVER3_FROM)/4,1))*(1+FUEL),4)),""))))</f>
        <v/>
      </c>
      <c r="AS155" s="21" t="str">
        <f aca="false">IF(OR(AM155="",AM155=1),"",(C155-(IF(AM155=2,BAND_LO,BAND_HI)-0.01))*(1-AN155))</f>
        <v/>
      </c>
      <c r="AT155" s="18" t="str">
        <f aca="false">IF(AI155="","",(AI155&gt;SS_L)+(AJ155&gt;SS_M)+(AK155&gt;SS_S))</f>
        <v/>
      </c>
      <c r="AU155" s="23" t="str">
        <f aca="false">IF(OR(AT155="",AT155&lt;&gt;1),"",MAX(AI155/SS_L,AJ155/SS_M,AK155/SS_S))</f>
        <v/>
      </c>
      <c r="AV155" s="21" t="str">
        <f aca="false">IF(OR(M155&lt;&gt;"Large standard",N155="",N155&gt;SS_MAX),"",IF(OR(N155="",AM155="","Small standard"=""),"",IF("Small standard"="Small standard",IF(N155&gt;SS_MAX,"",ROUND(INDEX(SS_FEES,SUMPRODUCT(--(SS_EDGES&lt;N155))+1,0+AM155)*(1+FUEL),4)),IF("Small standard"="Large standard",IF(N155&gt;LS_MAX,"",ROUND(IF(N155&lt;=OVER3_FROM,INDEX(LS_FEES,SUMPRODUCT(--(LS_EDGES&lt;N155))+1,0+AM155),INDEX(OVER3_BASE,1,0+AM155)+OVER3_PER4*CEILING((N155-OVER3_FROM)/4,1))*(1+FUEL),4)),""))))</f>
        <v/>
      </c>
      <c r="AW155" s="21" t="str">
        <f aca="false">IF(OR(M155&lt;&gt;"Large standard",N155="",N155&gt;SS_MAX),"",IF(OR(N155="",AM155="","Small standard"=""),"",IF("Small standard"="Small standard",IF(N155&gt;SS_MAX,"",ROUND(INDEX(SS_FEES,SUMPRODUCT(--(SS_EDGES&lt;N155))+1,3+AM155)*(1+FUEL),4)),IF("Small standard"="Large standard",IF(N155&gt;LS_MAX,"",ROUND(IF(N155&lt;=OVER3_FROM,INDEX(LS_FEES,SUMPRODUCT(--(LS_EDGES&lt;N155))+1,3+AM155),INDEX(OVER3_BASE,1,3+AM155)+OVER3_PER4*CEILING((N155-OVER3_FROM)/4,1))*(1+FUEL),4)),""))))</f>
        <v/>
      </c>
      <c r="AX155" s="21" t="str">
        <f aca="false">IF(OR(AL155="",AH155=""),"",IF(OR(AH155="",AM155="",M155=""),"",IF(M155="Small standard",IF(AH155&gt;SS_MAX,"",ROUND(INDEX(SS_FEES,SUMPRODUCT(--(SS_EDGES&lt;AH155))+1,0+AM155)*(1+FUEL),4)),IF(M155="Large standard",IF(AH155&gt;LS_MAX,"",ROUND(IF(AH155&lt;=OVER3_FROM,INDEX(LS_FEES,SUMPRODUCT(--(LS_EDGES&lt;AH155))+1,0+AM155),INDEX(OVER3_BASE,1,0+AM155)+OVER3_PER4*CEILING((AH155-OVER3_FROM)/4,1))*(1+FUEL),4)),""))))</f>
        <v/>
      </c>
      <c r="AY155" s="21" t="str">
        <f aca="false">IF(OR(AL155="",AH155=""),"",IF(OR(AH155="",AM155="",M155=""),"",IF(M155="Small standard",IF(AH155&gt;SS_MAX,"",ROUND(INDEX(SS_FEES,SUMPRODUCT(--(SS_EDGES&lt;AH155))+1,3+AM155)*(1+FUEL),4)),IF(M155="Large standard",IF(AH155&gt;LS_MAX,"",ROUND(IF(AH155&lt;=OVER3_FROM,INDEX(LS_FEES,SUMPRODUCT(--(LS_EDGES&lt;AH155))+1,3+AM155),INDEX(OVER3_BASE,1,3+AM155)+OVER3_PER4*CEILING((AH155-OVER3_FROM)/4,1))*(1+FUEL),4)),""))))</f>
        <v/>
      </c>
      <c r="AZ155" s="24" t="str">
        <f aca="false">IF(OR(J155="",J155&lt;1),"",ROUND(IFERROR(INDEX(CAT_SCALE,MATCH(D155,CATS,0)),UC_DEFAULT)*IF(J155&gt;=UC_KNEE,10^(UC_A-UC_B*LOG10(J155)),10^(UC_A-UC_B*LOG10(UC_KNEE))*(UC_KNEE/J155)^UC_HEXP),1))</f>
        <v/>
      </c>
    </row>
    <row r="156" customFormat="false" ht="15" hidden="false" customHeight="false" outlineLevel="0" collapsed="false">
      <c r="A156" s="10"/>
      <c r="B156" s="10"/>
      <c r="C156" s="12"/>
      <c r="D156" s="10"/>
      <c r="E156" s="10"/>
      <c r="F156" s="10"/>
      <c r="G156" s="10"/>
      <c r="H156" s="10"/>
      <c r="I156" s="10"/>
      <c r="J156" s="10"/>
      <c r="K156" s="10"/>
      <c r="L156" s="12"/>
      <c r="M156" s="2" t="str">
        <f aca="false">IF(OR(N156="",AI156=""),"",IF(AND(N156&lt;=SS_MAX,AI156&lt;=SS_L,AJ156&lt;=SS_M,AK156&lt;=SS_S),"Small standard",IF(AND(N156&lt;=LS_MAX,AI156&lt;=LS_L,AJ156&lt;=LS_M,AK156&lt;=LS_S),"Large standard","Oversize")))</f>
        <v/>
      </c>
      <c r="N156" s="16" t="str">
        <f aca="false">IF(AH156="","",IF(AL156="",AH156,MAX(AH156,AL156)))</f>
        <v/>
      </c>
      <c r="O156" s="21" t="str">
        <f aca="false">IF(OR(N156="",AM156="",M156=""),"",IF(M156="Small standard",IF(N156&gt;SS_MAX,"",ROUND(INDEX(SS_FEES,SUMPRODUCT(--(SS_EDGES&lt;N156))+1,0+AM156)*(1+FUEL),4)),IF(M156="Large standard",IF(N156&gt;LS_MAX,"",ROUND(IF(N156&lt;=OVER3_FROM,INDEX(LS_FEES,SUMPRODUCT(--(LS_EDGES&lt;N156))+1,0+AM156),INDEX(OVER3_BASE,1,0+AM156)+OVER3_PER4*CEILING((N156-OVER3_FROM)/4,1))*(1+FUEL),4)),"")))</f>
        <v/>
      </c>
      <c r="P156" s="21" t="str">
        <f aca="false">IF(OR(N156="",AM156="",M156=""),"",IF(M156="Small standard",IF(N156&gt;SS_MAX,"",ROUND(INDEX(SS_FEES,SUMPRODUCT(--(SS_EDGES&lt;N156))+1,3+AM156)*(1+FUEL),4)),IF(M156="Large standard",IF(N156&gt;LS_MAX,"",ROUND(IF(N156&lt;=OVER3_FROM,INDEX(LS_FEES,SUMPRODUCT(--(LS_EDGES&lt;N156))+1,3+AM156),INDEX(OVER3_BASE,1,3+AM156)+OVER3_PER4*CEILING((N156-OVER3_FROM)/4,1))*(1+FUEL),4)),"")))</f>
        <v/>
      </c>
      <c r="Q156" s="20" t="str">
        <f aca="true">IF(OR(L156="",O156=""),"",ROUND(L156-IF(AND(TODAY()&gt;=PEAK_FROM,TODAY()&lt;=PEAK_TO),P156,O156),2))</f>
        <v/>
      </c>
      <c r="R156" s="16" t="str">
        <f aca="false">IF(N156="","",IF(M156="Small standard",IF(SUMPRODUCT(--(SS_EDGES&lt;N156))=0,"",INDEX(SS_EDGES,SUMPRODUCT(--(SS_EDGES&lt;N156)))),IF(M156="Large standard",IF(N156&gt;OVER3_FROM,OVER3_FROM+4*(CEILING((N156-OVER3_FROM)/4,1)-1),IF(SUMPRODUCT(--(LS_EDGES&lt;N156))=0,"",INDEX(LS_EDGES,SUMPRODUCT(--(LS_EDGES&lt;N156))))),"")))</f>
        <v/>
      </c>
      <c r="S156" s="22" t="str">
        <f aca="false">IF(R156="","",ROUND(N156-R156,3))</f>
        <v/>
      </c>
      <c r="T156" s="21" t="str">
        <f aca="false">IF(OR(R156="",O156="",AO156=""),"",IF(S156&gt;MAX_SHAVE,"",IF(ROUND(O156-AO156,4)&lt;MIN_UNIT,"",ROUND(O156-AO156,4))))</f>
        <v/>
      </c>
      <c r="U156" s="21" t="str">
        <f aca="false">IF(OR(AQ156="",O156=""),"",IF(ROUND(ROUND(O156-AQ156,4)-AS156,4)&lt;=MIN_UNIT,"",ROUND(ROUND(O156-AQ156,4)-AS156,4)))</f>
        <v/>
      </c>
      <c r="V156" s="21" t="str">
        <f aca="false">IF(OR(AV156="",O156=""),"",IF(AND(AT156=1,AU156&lt;=MAX_ENV),IF(ROUND(O156-AV156,4)&lt;MIN_UNIT,"",ROUND(O156-AV156,4)),""))</f>
        <v/>
      </c>
      <c r="W156" s="21" t="str">
        <f aca="false">IF(OR(AX156="",O156=""),"",IF(AL156&gt;=AH156*MIN_DIM_RATIO,IF(ROUND(O156-AX156,4)&lt;MIN_UNIT,"",ROUND(O156-AX156,4)),""))</f>
        <v/>
      </c>
      <c r="X156" s="21" t="str">
        <f aca="false">IF(OR(R156="",P156="",AP156=""),"",IF(S156&gt;MAX_SHAVE,"",IF(ROUND(P156-AP156,4)&lt;MIN_UNIT,"",ROUND(P156-AP156,4))))</f>
        <v/>
      </c>
      <c r="Y156" s="21" t="str">
        <f aca="false">IF(OR(AR156="",P156=""),"",IF(ROUND(ROUND(P156-AR156,4)-AS156,4)&lt;=MIN_UNIT,"",ROUND(ROUND(P156-AR156,4)-AS156,4)))</f>
        <v/>
      </c>
      <c r="Z156" s="21" t="str">
        <f aca="false">IF(OR(AW156="",P156=""),"",IF(AND(AT156=1,AU156&lt;=MAX_ENV),IF(ROUND(P156-AW156,4)&lt;MIN_UNIT,"",ROUND(P156-AW156,4)),""))</f>
        <v/>
      </c>
      <c r="AA156" s="21" t="str">
        <f aca="false">IF(OR(AY156="",P156=""),"",IF(AL156&gt;=AH156*MIN_DIM_RATIO,IF(ROUND(P156-AY156,4)&lt;MIN_UNIT,"",ROUND(P156-AY156,4)),""))</f>
        <v/>
      </c>
      <c r="AB156" s="2" t="str">
        <f aca="false">IF(COUNT(T156:W156)=0,"",CHOOSE(MATCH(MAX(T156:W156),T156:W156,0),"Weight","Price","Size tier","Box"))</f>
        <v/>
      </c>
      <c r="AC156" s="24" t="str">
        <f aca="false">IF(K156&lt;&gt;"",K156,AZ156)</f>
        <v/>
      </c>
      <c r="AD156" s="25" t="str">
        <f aca="false">IF(OR(AB156="",AC156=""),"",ROUND(AC156*IF(K156&lt;&gt;"",1,U_LOW)*((12-PEAK_MONTHS)*MAX(T156:W156)+PEAK_MONTHS*N(INDEX(X156:AA156,MATCH(MAX(T156:W156),T156:W156,0)))),0))</f>
        <v/>
      </c>
      <c r="AE156" s="25" t="str">
        <f aca="false">IF(OR(AB156="",AC156=""),"",ROUND(AC156*IF(K156&lt;&gt;"",1,U_HIGH)*((12-PEAK_MONTHS)*MAX(T156:W156)+PEAK_MONTHS*N(INDEX(X156:AA156,MATCH(MAX(T156:W156),T156:W156,0)))),0))</f>
        <v/>
      </c>
      <c r="AF156" s="18" t="str">
        <f aca="false">IF(AD156="","",RANK(AD156,$AD$7:$AD$506))</f>
        <v/>
      </c>
      <c r="AH156" s="16" t="str">
        <f aca="false">IF(E156&lt;&gt;"",E156,IF(F156&lt;&gt;"",ROUND(F156*16,3),""))</f>
        <v/>
      </c>
      <c r="AI156" s="16" t="str">
        <f aca="false">IF(COUNT(G156:I156)&lt;3,"",ROUND(LARGE(G156:I156,1),2))</f>
        <v/>
      </c>
      <c r="AJ156" s="16" t="str">
        <f aca="false">IF(COUNT(G156:I156)&lt;3,"",ROUND(LARGE(G156:I156,2),2))</f>
        <v/>
      </c>
      <c r="AK156" s="16" t="str">
        <f aca="false">IF(COUNT(G156:I156)&lt;3,"",ROUND(SMALL(G156:I156,1),2))</f>
        <v/>
      </c>
      <c r="AL156" s="16" t="str">
        <f aca="false">IF(AI156="","",IF(AI156*AJ156*AK156&lt;DIM_MIN_CUIN,"",ROUND(AI156*AJ156*AK156/DIM_DIV*16,2)))</f>
        <v/>
      </c>
      <c r="AM156" s="18" t="str">
        <f aca="false">IF(C156="","",IF(C156&lt;BAND_LO,1,IF(C156&lt;=BAND_HI,2,3)))</f>
        <v/>
      </c>
      <c r="AN156" s="19" t="str">
        <f aca="false">IF(C156="","",IFERROR(INDEX(CAT_REF,MATCH(D156,CATS,0)),REF_DEFAULT))</f>
        <v/>
      </c>
      <c r="AO156" s="21" t="str">
        <f aca="false">IF(OR(R156="",AM156="",M156=""),"",IF(M156="Small standard",IF(R156&gt;SS_MAX,"",ROUND(INDEX(SS_FEES,SUMPRODUCT(--(SS_EDGES&lt;R156))+1,0+AM156)*(1+FUEL),4)),IF(M156="Large standard",IF(R156&gt;LS_MAX,"",ROUND(IF(R156&lt;=OVER3_FROM,INDEX(LS_FEES,SUMPRODUCT(--(LS_EDGES&lt;R156))+1,0+AM156),INDEX(OVER3_BASE,1,0+AM156)+OVER3_PER4*CEILING((R156-OVER3_FROM)/4,1))*(1+FUEL),4)),"")))</f>
        <v/>
      </c>
      <c r="AP156" s="21" t="str">
        <f aca="false">IF(OR(R156="",AM156="",M156=""),"",IF(M156="Small standard",IF(R156&gt;SS_MAX,"",ROUND(INDEX(SS_FEES,SUMPRODUCT(--(SS_EDGES&lt;R156))+1,3+AM156)*(1+FUEL),4)),IF(M156="Large standard",IF(R156&gt;LS_MAX,"",ROUND(IF(R156&lt;=OVER3_FROM,INDEX(LS_FEES,SUMPRODUCT(--(LS_EDGES&lt;R156))+1,3+AM156),INDEX(OVER3_BASE,1,3+AM156)+OVER3_PER4*CEILING((R156-OVER3_FROM)/4,1))*(1+FUEL),4)),"")))</f>
        <v/>
      </c>
      <c r="AQ156" s="21" t="str">
        <f aca="false">IF(OR(AM156="",AM156=1),"",IF(OR(N156="",(AM156-1)="",M156=""),"",IF(M156="Small standard",IF(N156&gt;SS_MAX,"",ROUND(INDEX(SS_FEES,SUMPRODUCT(--(SS_EDGES&lt;N156))+1,0+(AM156-1))*(1+FUEL),4)),IF(M156="Large standard",IF(N156&gt;LS_MAX,"",ROUND(IF(N156&lt;=OVER3_FROM,INDEX(LS_FEES,SUMPRODUCT(--(LS_EDGES&lt;N156))+1,0+(AM156-1)),INDEX(OVER3_BASE,1,0+(AM156-1))+OVER3_PER4*CEILING((N156-OVER3_FROM)/4,1))*(1+FUEL),4)),""))))</f>
        <v/>
      </c>
      <c r="AR156" s="21" t="str">
        <f aca="false">IF(OR(AM156="",AM156=1),"",IF(OR(N156="",(AM156-1)="",M156=""),"",IF(M156="Small standard",IF(N156&gt;SS_MAX,"",ROUND(INDEX(SS_FEES,SUMPRODUCT(--(SS_EDGES&lt;N156))+1,3+(AM156-1))*(1+FUEL),4)),IF(M156="Large standard",IF(N156&gt;LS_MAX,"",ROUND(IF(N156&lt;=OVER3_FROM,INDEX(LS_FEES,SUMPRODUCT(--(LS_EDGES&lt;N156))+1,3+(AM156-1)),INDEX(OVER3_BASE,1,3+(AM156-1))+OVER3_PER4*CEILING((N156-OVER3_FROM)/4,1))*(1+FUEL),4)),""))))</f>
        <v/>
      </c>
      <c r="AS156" s="21" t="str">
        <f aca="false">IF(OR(AM156="",AM156=1),"",(C156-(IF(AM156=2,BAND_LO,BAND_HI)-0.01))*(1-AN156))</f>
        <v/>
      </c>
      <c r="AT156" s="18" t="str">
        <f aca="false">IF(AI156="","",(AI156&gt;SS_L)+(AJ156&gt;SS_M)+(AK156&gt;SS_S))</f>
        <v/>
      </c>
      <c r="AU156" s="23" t="str">
        <f aca="false">IF(OR(AT156="",AT156&lt;&gt;1),"",MAX(AI156/SS_L,AJ156/SS_M,AK156/SS_S))</f>
        <v/>
      </c>
      <c r="AV156" s="21" t="str">
        <f aca="false">IF(OR(M156&lt;&gt;"Large standard",N156="",N156&gt;SS_MAX),"",IF(OR(N156="",AM156="","Small standard"=""),"",IF("Small standard"="Small standard",IF(N156&gt;SS_MAX,"",ROUND(INDEX(SS_FEES,SUMPRODUCT(--(SS_EDGES&lt;N156))+1,0+AM156)*(1+FUEL),4)),IF("Small standard"="Large standard",IF(N156&gt;LS_MAX,"",ROUND(IF(N156&lt;=OVER3_FROM,INDEX(LS_FEES,SUMPRODUCT(--(LS_EDGES&lt;N156))+1,0+AM156),INDEX(OVER3_BASE,1,0+AM156)+OVER3_PER4*CEILING((N156-OVER3_FROM)/4,1))*(1+FUEL),4)),""))))</f>
        <v/>
      </c>
      <c r="AW156" s="21" t="str">
        <f aca="false">IF(OR(M156&lt;&gt;"Large standard",N156="",N156&gt;SS_MAX),"",IF(OR(N156="",AM156="","Small standard"=""),"",IF("Small standard"="Small standard",IF(N156&gt;SS_MAX,"",ROUND(INDEX(SS_FEES,SUMPRODUCT(--(SS_EDGES&lt;N156))+1,3+AM156)*(1+FUEL),4)),IF("Small standard"="Large standard",IF(N156&gt;LS_MAX,"",ROUND(IF(N156&lt;=OVER3_FROM,INDEX(LS_FEES,SUMPRODUCT(--(LS_EDGES&lt;N156))+1,3+AM156),INDEX(OVER3_BASE,1,3+AM156)+OVER3_PER4*CEILING((N156-OVER3_FROM)/4,1))*(1+FUEL),4)),""))))</f>
        <v/>
      </c>
      <c r="AX156" s="21" t="str">
        <f aca="false">IF(OR(AL156="",AH156=""),"",IF(OR(AH156="",AM156="",M156=""),"",IF(M156="Small standard",IF(AH156&gt;SS_MAX,"",ROUND(INDEX(SS_FEES,SUMPRODUCT(--(SS_EDGES&lt;AH156))+1,0+AM156)*(1+FUEL),4)),IF(M156="Large standard",IF(AH156&gt;LS_MAX,"",ROUND(IF(AH156&lt;=OVER3_FROM,INDEX(LS_FEES,SUMPRODUCT(--(LS_EDGES&lt;AH156))+1,0+AM156),INDEX(OVER3_BASE,1,0+AM156)+OVER3_PER4*CEILING((AH156-OVER3_FROM)/4,1))*(1+FUEL),4)),""))))</f>
        <v/>
      </c>
      <c r="AY156" s="21" t="str">
        <f aca="false">IF(OR(AL156="",AH156=""),"",IF(OR(AH156="",AM156="",M156=""),"",IF(M156="Small standard",IF(AH156&gt;SS_MAX,"",ROUND(INDEX(SS_FEES,SUMPRODUCT(--(SS_EDGES&lt;AH156))+1,3+AM156)*(1+FUEL),4)),IF(M156="Large standard",IF(AH156&gt;LS_MAX,"",ROUND(IF(AH156&lt;=OVER3_FROM,INDEX(LS_FEES,SUMPRODUCT(--(LS_EDGES&lt;AH156))+1,3+AM156),INDEX(OVER3_BASE,1,3+AM156)+OVER3_PER4*CEILING((AH156-OVER3_FROM)/4,1))*(1+FUEL),4)),""))))</f>
        <v/>
      </c>
      <c r="AZ156" s="24" t="str">
        <f aca="false">IF(OR(J156="",J156&lt;1),"",ROUND(IFERROR(INDEX(CAT_SCALE,MATCH(D156,CATS,0)),UC_DEFAULT)*IF(J156&gt;=UC_KNEE,10^(UC_A-UC_B*LOG10(J156)),10^(UC_A-UC_B*LOG10(UC_KNEE))*(UC_KNEE/J156)^UC_HEXP),1))</f>
        <v/>
      </c>
    </row>
    <row r="157" customFormat="false" ht="15" hidden="false" customHeight="false" outlineLevel="0" collapsed="false">
      <c r="A157" s="10"/>
      <c r="B157" s="10"/>
      <c r="C157" s="12"/>
      <c r="D157" s="10"/>
      <c r="E157" s="10"/>
      <c r="F157" s="10"/>
      <c r="G157" s="10"/>
      <c r="H157" s="10"/>
      <c r="I157" s="10"/>
      <c r="J157" s="10"/>
      <c r="K157" s="10"/>
      <c r="L157" s="12"/>
      <c r="M157" s="2" t="str">
        <f aca="false">IF(OR(N157="",AI157=""),"",IF(AND(N157&lt;=SS_MAX,AI157&lt;=SS_L,AJ157&lt;=SS_M,AK157&lt;=SS_S),"Small standard",IF(AND(N157&lt;=LS_MAX,AI157&lt;=LS_L,AJ157&lt;=LS_M,AK157&lt;=LS_S),"Large standard","Oversize")))</f>
        <v/>
      </c>
      <c r="N157" s="16" t="str">
        <f aca="false">IF(AH157="","",IF(AL157="",AH157,MAX(AH157,AL157)))</f>
        <v/>
      </c>
      <c r="O157" s="21" t="str">
        <f aca="false">IF(OR(N157="",AM157="",M157=""),"",IF(M157="Small standard",IF(N157&gt;SS_MAX,"",ROUND(INDEX(SS_FEES,SUMPRODUCT(--(SS_EDGES&lt;N157))+1,0+AM157)*(1+FUEL),4)),IF(M157="Large standard",IF(N157&gt;LS_MAX,"",ROUND(IF(N157&lt;=OVER3_FROM,INDEX(LS_FEES,SUMPRODUCT(--(LS_EDGES&lt;N157))+1,0+AM157),INDEX(OVER3_BASE,1,0+AM157)+OVER3_PER4*CEILING((N157-OVER3_FROM)/4,1))*(1+FUEL),4)),"")))</f>
        <v/>
      </c>
      <c r="P157" s="21" t="str">
        <f aca="false">IF(OR(N157="",AM157="",M157=""),"",IF(M157="Small standard",IF(N157&gt;SS_MAX,"",ROUND(INDEX(SS_FEES,SUMPRODUCT(--(SS_EDGES&lt;N157))+1,3+AM157)*(1+FUEL),4)),IF(M157="Large standard",IF(N157&gt;LS_MAX,"",ROUND(IF(N157&lt;=OVER3_FROM,INDEX(LS_FEES,SUMPRODUCT(--(LS_EDGES&lt;N157))+1,3+AM157),INDEX(OVER3_BASE,1,3+AM157)+OVER3_PER4*CEILING((N157-OVER3_FROM)/4,1))*(1+FUEL),4)),"")))</f>
        <v/>
      </c>
      <c r="Q157" s="20" t="str">
        <f aca="true">IF(OR(L157="",O157=""),"",ROUND(L157-IF(AND(TODAY()&gt;=PEAK_FROM,TODAY()&lt;=PEAK_TO),P157,O157),2))</f>
        <v/>
      </c>
      <c r="R157" s="16" t="str">
        <f aca="false">IF(N157="","",IF(M157="Small standard",IF(SUMPRODUCT(--(SS_EDGES&lt;N157))=0,"",INDEX(SS_EDGES,SUMPRODUCT(--(SS_EDGES&lt;N157)))),IF(M157="Large standard",IF(N157&gt;OVER3_FROM,OVER3_FROM+4*(CEILING((N157-OVER3_FROM)/4,1)-1),IF(SUMPRODUCT(--(LS_EDGES&lt;N157))=0,"",INDEX(LS_EDGES,SUMPRODUCT(--(LS_EDGES&lt;N157))))),"")))</f>
        <v/>
      </c>
      <c r="S157" s="22" t="str">
        <f aca="false">IF(R157="","",ROUND(N157-R157,3))</f>
        <v/>
      </c>
      <c r="T157" s="21" t="str">
        <f aca="false">IF(OR(R157="",O157="",AO157=""),"",IF(S157&gt;MAX_SHAVE,"",IF(ROUND(O157-AO157,4)&lt;MIN_UNIT,"",ROUND(O157-AO157,4))))</f>
        <v/>
      </c>
      <c r="U157" s="21" t="str">
        <f aca="false">IF(OR(AQ157="",O157=""),"",IF(ROUND(ROUND(O157-AQ157,4)-AS157,4)&lt;=MIN_UNIT,"",ROUND(ROUND(O157-AQ157,4)-AS157,4)))</f>
        <v/>
      </c>
      <c r="V157" s="21" t="str">
        <f aca="false">IF(OR(AV157="",O157=""),"",IF(AND(AT157=1,AU157&lt;=MAX_ENV),IF(ROUND(O157-AV157,4)&lt;MIN_UNIT,"",ROUND(O157-AV157,4)),""))</f>
        <v/>
      </c>
      <c r="W157" s="21" t="str">
        <f aca="false">IF(OR(AX157="",O157=""),"",IF(AL157&gt;=AH157*MIN_DIM_RATIO,IF(ROUND(O157-AX157,4)&lt;MIN_UNIT,"",ROUND(O157-AX157,4)),""))</f>
        <v/>
      </c>
      <c r="X157" s="21" t="str">
        <f aca="false">IF(OR(R157="",P157="",AP157=""),"",IF(S157&gt;MAX_SHAVE,"",IF(ROUND(P157-AP157,4)&lt;MIN_UNIT,"",ROUND(P157-AP157,4))))</f>
        <v/>
      </c>
      <c r="Y157" s="21" t="str">
        <f aca="false">IF(OR(AR157="",P157=""),"",IF(ROUND(ROUND(P157-AR157,4)-AS157,4)&lt;=MIN_UNIT,"",ROUND(ROUND(P157-AR157,4)-AS157,4)))</f>
        <v/>
      </c>
      <c r="Z157" s="21" t="str">
        <f aca="false">IF(OR(AW157="",P157=""),"",IF(AND(AT157=1,AU157&lt;=MAX_ENV),IF(ROUND(P157-AW157,4)&lt;MIN_UNIT,"",ROUND(P157-AW157,4)),""))</f>
        <v/>
      </c>
      <c r="AA157" s="21" t="str">
        <f aca="false">IF(OR(AY157="",P157=""),"",IF(AL157&gt;=AH157*MIN_DIM_RATIO,IF(ROUND(P157-AY157,4)&lt;MIN_UNIT,"",ROUND(P157-AY157,4)),""))</f>
        <v/>
      </c>
      <c r="AB157" s="2" t="str">
        <f aca="false">IF(COUNT(T157:W157)=0,"",CHOOSE(MATCH(MAX(T157:W157),T157:W157,0),"Weight","Price","Size tier","Box"))</f>
        <v/>
      </c>
      <c r="AC157" s="24" t="str">
        <f aca="false">IF(K157&lt;&gt;"",K157,AZ157)</f>
        <v/>
      </c>
      <c r="AD157" s="25" t="str">
        <f aca="false">IF(OR(AB157="",AC157=""),"",ROUND(AC157*IF(K157&lt;&gt;"",1,U_LOW)*((12-PEAK_MONTHS)*MAX(T157:W157)+PEAK_MONTHS*N(INDEX(X157:AA157,MATCH(MAX(T157:W157),T157:W157,0)))),0))</f>
        <v/>
      </c>
      <c r="AE157" s="25" t="str">
        <f aca="false">IF(OR(AB157="",AC157=""),"",ROUND(AC157*IF(K157&lt;&gt;"",1,U_HIGH)*((12-PEAK_MONTHS)*MAX(T157:W157)+PEAK_MONTHS*N(INDEX(X157:AA157,MATCH(MAX(T157:W157),T157:W157,0)))),0))</f>
        <v/>
      </c>
      <c r="AF157" s="18" t="str">
        <f aca="false">IF(AD157="","",RANK(AD157,$AD$7:$AD$506))</f>
        <v/>
      </c>
      <c r="AH157" s="16" t="str">
        <f aca="false">IF(E157&lt;&gt;"",E157,IF(F157&lt;&gt;"",ROUND(F157*16,3),""))</f>
        <v/>
      </c>
      <c r="AI157" s="16" t="str">
        <f aca="false">IF(COUNT(G157:I157)&lt;3,"",ROUND(LARGE(G157:I157,1),2))</f>
        <v/>
      </c>
      <c r="AJ157" s="16" t="str">
        <f aca="false">IF(COUNT(G157:I157)&lt;3,"",ROUND(LARGE(G157:I157,2),2))</f>
        <v/>
      </c>
      <c r="AK157" s="16" t="str">
        <f aca="false">IF(COUNT(G157:I157)&lt;3,"",ROUND(SMALL(G157:I157,1),2))</f>
        <v/>
      </c>
      <c r="AL157" s="16" t="str">
        <f aca="false">IF(AI157="","",IF(AI157*AJ157*AK157&lt;DIM_MIN_CUIN,"",ROUND(AI157*AJ157*AK157/DIM_DIV*16,2)))</f>
        <v/>
      </c>
      <c r="AM157" s="18" t="str">
        <f aca="false">IF(C157="","",IF(C157&lt;BAND_LO,1,IF(C157&lt;=BAND_HI,2,3)))</f>
        <v/>
      </c>
      <c r="AN157" s="19" t="str">
        <f aca="false">IF(C157="","",IFERROR(INDEX(CAT_REF,MATCH(D157,CATS,0)),REF_DEFAULT))</f>
        <v/>
      </c>
      <c r="AO157" s="21" t="str">
        <f aca="false">IF(OR(R157="",AM157="",M157=""),"",IF(M157="Small standard",IF(R157&gt;SS_MAX,"",ROUND(INDEX(SS_FEES,SUMPRODUCT(--(SS_EDGES&lt;R157))+1,0+AM157)*(1+FUEL),4)),IF(M157="Large standard",IF(R157&gt;LS_MAX,"",ROUND(IF(R157&lt;=OVER3_FROM,INDEX(LS_FEES,SUMPRODUCT(--(LS_EDGES&lt;R157))+1,0+AM157),INDEX(OVER3_BASE,1,0+AM157)+OVER3_PER4*CEILING((R157-OVER3_FROM)/4,1))*(1+FUEL),4)),"")))</f>
        <v/>
      </c>
      <c r="AP157" s="21" t="str">
        <f aca="false">IF(OR(R157="",AM157="",M157=""),"",IF(M157="Small standard",IF(R157&gt;SS_MAX,"",ROUND(INDEX(SS_FEES,SUMPRODUCT(--(SS_EDGES&lt;R157))+1,3+AM157)*(1+FUEL),4)),IF(M157="Large standard",IF(R157&gt;LS_MAX,"",ROUND(IF(R157&lt;=OVER3_FROM,INDEX(LS_FEES,SUMPRODUCT(--(LS_EDGES&lt;R157))+1,3+AM157),INDEX(OVER3_BASE,1,3+AM157)+OVER3_PER4*CEILING((R157-OVER3_FROM)/4,1))*(1+FUEL),4)),"")))</f>
        <v/>
      </c>
      <c r="AQ157" s="21" t="str">
        <f aca="false">IF(OR(AM157="",AM157=1),"",IF(OR(N157="",(AM157-1)="",M157=""),"",IF(M157="Small standard",IF(N157&gt;SS_MAX,"",ROUND(INDEX(SS_FEES,SUMPRODUCT(--(SS_EDGES&lt;N157))+1,0+(AM157-1))*(1+FUEL),4)),IF(M157="Large standard",IF(N157&gt;LS_MAX,"",ROUND(IF(N157&lt;=OVER3_FROM,INDEX(LS_FEES,SUMPRODUCT(--(LS_EDGES&lt;N157))+1,0+(AM157-1)),INDEX(OVER3_BASE,1,0+(AM157-1))+OVER3_PER4*CEILING((N157-OVER3_FROM)/4,1))*(1+FUEL),4)),""))))</f>
        <v/>
      </c>
      <c r="AR157" s="21" t="str">
        <f aca="false">IF(OR(AM157="",AM157=1),"",IF(OR(N157="",(AM157-1)="",M157=""),"",IF(M157="Small standard",IF(N157&gt;SS_MAX,"",ROUND(INDEX(SS_FEES,SUMPRODUCT(--(SS_EDGES&lt;N157))+1,3+(AM157-1))*(1+FUEL),4)),IF(M157="Large standard",IF(N157&gt;LS_MAX,"",ROUND(IF(N157&lt;=OVER3_FROM,INDEX(LS_FEES,SUMPRODUCT(--(LS_EDGES&lt;N157))+1,3+(AM157-1)),INDEX(OVER3_BASE,1,3+(AM157-1))+OVER3_PER4*CEILING((N157-OVER3_FROM)/4,1))*(1+FUEL),4)),""))))</f>
        <v/>
      </c>
      <c r="AS157" s="21" t="str">
        <f aca="false">IF(OR(AM157="",AM157=1),"",(C157-(IF(AM157=2,BAND_LO,BAND_HI)-0.01))*(1-AN157))</f>
        <v/>
      </c>
      <c r="AT157" s="18" t="str">
        <f aca="false">IF(AI157="","",(AI157&gt;SS_L)+(AJ157&gt;SS_M)+(AK157&gt;SS_S))</f>
        <v/>
      </c>
      <c r="AU157" s="23" t="str">
        <f aca="false">IF(OR(AT157="",AT157&lt;&gt;1),"",MAX(AI157/SS_L,AJ157/SS_M,AK157/SS_S))</f>
        <v/>
      </c>
      <c r="AV157" s="21" t="str">
        <f aca="false">IF(OR(M157&lt;&gt;"Large standard",N157="",N157&gt;SS_MAX),"",IF(OR(N157="",AM157="","Small standard"=""),"",IF("Small standard"="Small standard",IF(N157&gt;SS_MAX,"",ROUND(INDEX(SS_FEES,SUMPRODUCT(--(SS_EDGES&lt;N157))+1,0+AM157)*(1+FUEL),4)),IF("Small standard"="Large standard",IF(N157&gt;LS_MAX,"",ROUND(IF(N157&lt;=OVER3_FROM,INDEX(LS_FEES,SUMPRODUCT(--(LS_EDGES&lt;N157))+1,0+AM157),INDEX(OVER3_BASE,1,0+AM157)+OVER3_PER4*CEILING((N157-OVER3_FROM)/4,1))*(1+FUEL),4)),""))))</f>
        <v/>
      </c>
      <c r="AW157" s="21" t="str">
        <f aca="false">IF(OR(M157&lt;&gt;"Large standard",N157="",N157&gt;SS_MAX),"",IF(OR(N157="",AM157="","Small standard"=""),"",IF("Small standard"="Small standard",IF(N157&gt;SS_MAX,"",ROUND(INDEX(SS_FEES,SUMPRODUCT(--(SS_EDGES&lt;N157))+1,3+AM157)*(1+FUEL),4)),IF("Small standard"="Large standard",IF(N157&gt;LS_MAX,"",ROUND(IF(N157&lt;=OVER3_FROM,INDEX(LS_FEES,SUMPRODUCT(--(LS_EDGES&lt;N157))+1,3+AM157),INDEX(OVER3_BASE,1,3+AM157)+OVER3_PER4*CEILING((N157-OVER3_FROM)/4,1))*(1+FUEL),4)),""))))</f>
        <v/>
      </c>
      <c r="AX157" s="21" t="str">
        <f aca="false">IF(OR(AL157="",AH157=""),"",IF(OR(AH157="",AM157="",M157=""),"",IF(M157="Small standard",IF(AH157&gt;SS_MAX,"",ROUND(INDEX(SS_FEES,SUMPRODUCT(--(SS_EDGES&lt;AH157))+1,0+AM157)*(1+FUEL),4)),IF(M157="Large standard",IF(AH157&gt;LS_MAX,"",ROUND(IF(AH157&lt;=OVER3_FROM,INDEX(LS_FEES,SUMPRODUCT(--(LS_EDGES&lt;AH157))+1,0+AM157),INDEX(OVER3_BASE,1,0+AM157)+OVER3_PER4*CEILING((AH157-OVER3_FROM)/4,1))*(1+FUEL),4)),""))))</f>
        <v/>
      </c>
      <c r="AY157" s="21" t="str">
        <f aca="false">IF(OR(AL157="",AH157=""),"",IF(OR(AH157="",AM157="",M157=""),"",IF(M157="Small standard",IF(AH157&gt;SS_MAX,"",ROUND(INDEX(SS_FEES,SUMPRODUCT(--(SS_EDGES&lt;AH157))+1,3+AM157)*(1+FUEL),4)),IF(M157="Large standard",IF(AH157&gt;LS_MAX,"",ROUND(IF(AH157&lt;=OVER3_FROM,INDEX(LS_FEES,SUMPRODUCT(--(LS_EDGES&lt;AH157))+1,3+AM157),INDEX(OVER3_BASE,1,3+AM157)+OVER3_PER4*CEILING((AH157-OVER3_FROM)/4,1))*(1+FUEL),4)),""))))</f>
        <v/>
      </c>
      <c r="AZ157" s="24" t="str">
        <f aca="false">IF(OR(J157="",J157&lt;1),"",ROUND(IFERROR(INDEX(CAT_SCALE,MATCH(D157,CATS,0)),UC_DEFAULT)*IF(J157&gt;=UC_KNEE,10^(UC_A-UC_B*LOG10(J157)),10^(UC_A-UC_B*LOG10(UC_KNEE))*(UC_KNEE/J157)^UC_HEXP),1))</f>
        <v/>
      </c>
    </row>
    <row r="158" customFormat="false" ht="15" hidden="false" customHeight="false" outlineLevel="0" collapsed="false">
      <c r="A158" s="10"/>
      <c r="B158" s="10"/>
      <c r="C158" s="12"/>
      <c r="D158" s="10"/>
      <c r="E158" s="10"/>
      <c r="F158" s="10"/>
      <c r="G158" s="10"/>
      <c r="H158" s="10"/>
      <c r="I158" s="10"/>
      <c r="J158" s="10"/>
      <c r="K158" s="10"/>
      <c r="L158" s="12"/>
      <c r="M158" s="2" t="str">
        <f aca="false">IF(OR(N158="",AI158=""),"",IF(AND(N158&lt;=SS_MAX,AI158&lt;=SS_L,AJ158&lt;=SS_M,AK158&lt;=SS_S),"Small standard",IF(AND(N158&lt;=LS_MAX,AI158&lt;=LS_L,AJ158&lt;=LS_M,AK158&lt;=LS_S),"Large standard","Oversize")))</f>
        <v/>
      </c>
      <c r="N158" s="16" t="str">
        <f aca="false">IF(AH158="","",IF(AL158="",AH158,MAX(AH158,AL158)))</f>
        <v/>
      </c>
      <c r="O158" s="21" t="str">
        <f aca="false">IF(OR(N158="",AM158="",M158=""),"",IF(M158="Small standard",IF(N158&gt;SS_MAX,"",ROUND(INDEX(SS_FEES,SUMPRODUCT(--(SS_EDGES&lt;N158))+1,0+AM158)*(1+FUEL),4)),IF(M158="Large standard",IF(N158&gt;LS_MAX,"",ROUND(IF(N158&lt;=OVER3_FROM,INDEX(LS_FEES,SUMPRODUCT(--(LS_EDGES&lt;N158))+1,0+AM158),INDEX(OVER3_BASE,1,0+AM158)+OVER3_PER4*CEILING((N158-OVER3_FROM)/4,1))*(1+FUEL),4)),"")))</f>
        <v/>
      </c>
      <c r="P158" s="21" t="str">
        <f aca="false">IF(OR(N158="",AM158="",M158=""),"",IF(M158="Small standard",IF(N158&gt;SS_MAX,"",ROUND(INDEX(SS_FEES,SUMPRODUCT(--(SS_EDGES&lt;N158))+1,3+AM158)*(1+FUEL),4)),IF(M158="Large standard",IF(N158&gt;LS_MAX,"",ROUND(IF(N158&lt;=OVER3_FROM,INDEX(LS_FEES,SUMPRODUCT(--(LS_EDGES&lt;N158))+1,3+AM158),INDEX(OVER3_BASE,1,3+AM158)+OVER3_PER4*CEILING((N158-OVER3_FROM)/4,1))*(1+FUEL),4)),"")))</f>
        <v/>
      </c>
      <c r="Q158" s="20" t="str">
        <f aca="true">IF(OR(L158="",O158=""),"",ROUND(L158-IF(AND(TODAY()&gt;=PEAK_FROM,TODAY()&lt;=PEAK_TO),P158,O158),2))</f>
        <v/>
      </c>
      <c r="R158" s="16" t="str">
        <f aca="false">IF(N158="","",IF(M158="Small standard",IF(SUMPRODUCT(--(SS_EDGES&lt;N158))=0,"",INDEX(SS_EDGES,SUMPRODUCT(--(SS_EDGES&lt;N158)))),IF(M158="Large standard",IF(N158&gt;OVER3_FROM,OVER3_FROM+4*(CEILING((N158-OVER3_FROM)/4,1)-1),IF(SUMPRODUCT(--(LS_EDGES&lt;N158))=0,"",INDEX(LS_EDGES,SUMPRODUCT(--(LS_EDGES&lt;N158))))),"")))</f>
        <v/>
      </c>
      <c r="S158" s="22" t="str">
        <f aca="false">IF(R158="","",ROUND(N158-R158,3))</f>
        <v/>
      </c>
      <c r="T158" s="21" t="str">
        <f aca="false">IF(OR(R158="",O158="",AO158=""),"",IF(S158&gt;MAX_SHAVE,"",IF(ROUND(O158-AO158,4)&lt;MIN_UNIT,"",ROUND(O158-AO158,4))))</f>
        <v/>
      </c>
      <c r="U158" s="21" t="str">
        <f aca="false">IF(OR(AQ158="",O158=""),"",IF(ROUND(ROUND(O158-AQ158,4)-AS158,4)&lt;=MIN_UNIT,"",ROUND(ROUND(O158-AQ158,4)-AS158,4)))</f>
        <v/>
      </c>
      <c r="V158" s="21" t="str">
        <f aca="false">IF(OR(AV158="",O158=""),"",IF(AND(AT158=1,AU158&lt;=MAX_ENV),IF(ROUND(O158-AV158,4)&lt;MIN_UNIT,"",ROUND(O158-AV158,4)),""))</f>
        <v/>
      </c>
      <c r="W158" s="21" t="str">
        <f aca="false">IF(OR(AX158="",O158=""),"",IF(AL158&gt;=AH158*MIN_DIM_RATIO,IF(ROUND(O158-AX158,4)&lt;MIN_UNIT,"",ROUND(O158-AX158,4)),""))</f>
        <v/>
      </c>
      <c r="X158" s="21" t="str">
        <f aca="false">IF(OR(R158="",P158="",AP158=""),"",IF(S158&gt;MAX_SHAVE,"",IF(ROUND(P158-AP158,4)&lt;MIN_UNIT,"",ROUND(P158-AP158,4))))</f>
        <v/>
      </c>
      <c r="Y158" s="21" t="str">
        <f aca="false">IF(OR(AR158="",P158=""),"",IF(ROUND(ROUND(P158-AR158,4)-AS158,4)&lt;=MIN_UNIT,"",ROUND(ROUND(P158-AR158,4)-AS158,4)))</f>
        <v/>
      </c>
      <c r="Z158" s="21" t="str">
        <f aca="false">IF(OR(AW158="",P158=""),"",IF(AND(AT158=1,AU158&lt;=MAX_ENV),IF(ROUND(P158-AW158,4)&lt;MIN_UNIT,"",ROUND(P158-AW158,4)),""))</f>
        <v/>
      </c>
      <c r="AA158" s="21" t="str">
        <f aca="false">IF(OR(AY158="",P158=""),"",IF(AL158&gt;=AH158*MIN_DIM_RATIO,IF(ROUND(P158-AY158,4)&lt;MIN_UNIT,"",ROUND(P158-AY158,4)),""))</f>
        <v/>
      </c>
      <c r="AB158" s="2" t="str">
        <f aca="false">IF(COUNT(T158:W158)=0,"",CHOOSE(MATCH(MAX(T158:W158),T158:W158,0),"Weight","Price","Size tier","Box"))</f>
        <v/>
      </c>
      <c r="AC158" s="24" t="str">
        <f aca="false">IF(K158&lt;&gt;"",K158,AZ158)</f>
        <v/>
      </c>
      <c r="AD158" s="25" t="str">
        <f aca="false">IF(OR(AB158="",AC158=""),"",ROUND(AC158*IF(K158&lt;&gt;"",1,U_LOW)*((12-PEAK_MONTHS)*MAX(T158:W158)+PEAK_MONTHS*N(INDEX(X158:AA158,MATCH(MAX(T158:W158),T158:W158,0)))),0))</f>
        <v/>
      </c>
      <c r="AE158" s="25" t="str">
        <f aca="false">IF(OR(AB158="",AC158=""),"",ROUND(AC158*IF(K158&lt;&gt;"",1,U_HIGH)*((12-PEAK_MONTHS)*MAX(T158:W158)+PEAK_MONTHS*N(INDEX(X158:AA158,MATCH(MAX(T158:W158),T158:W158,0)))),0))</f>
        <v/>
      </c>
      <c r="AF158" s="18" t="str">
        <f aca="false">IF(AD158="","",RANK(AD158,$AD$7:$AD$506))</f>
        <v/>
      </c>
      <c r="AH158" s="16" t="str">
        <f aca="false">IF(E158&lt;&gt;"",E158,IF(F158&lt;&gt;"",ROUND(F158*16,3),""))</f>
        <v/>
      </c>
      <c r="AI158" s="16" t="str">
        <f aca="false">IF(COUNT(G158:I158)&lt;3,"",ROUND(LARGE(G158:I158,1),2))</f>
        <v/>
      </c>
      <c r="AJ158" s="16" t="str">
        <f aca="false">IF(COUNT(G158:I158)&lt;3,"",ROUND(LARGE(G158:I158,2),2))</f>
        <v/>
      </c>
      <c r="AK158" s="16" t="str">
        <f aca="false">IF(COUNT(G158:I158)&lt;3,"",ROUND(SMALL(G158:I158,1),2))</f>
        <v/>
      </c>
      <c r="AL158" s="16" t="str">
        <f aca="false">IF(AI158="","",IF(AI158*AJ158*AK158&lt;DIM_MIN_CUIN,"",ROUND(AI158*AJ158*AK158/DIM_DIV*16,2)))</f>
        <v/>
      </c>
      <c r="AM158" s="18" t="str">
        <f aca="false">IF(C158="","",IF(C158&lt;BAND_LO,1,IF(C158&lt;=BAND_HI,2,3)))</f>
        <v/>
      </c>
      <c r="AN158" s="19" t="str">
        <f aca="false">IF(C158="","",IFERROR(INDEX(CAT_REF,MATCH(D158,CATS,0)),REF_DEFAULT))</f>
        <v/>
      </c>
      <c r="AO158" s="21" t="str">
        <f aca="false">IF(OR(R158="",AM158="",M158=""),"",IF(M158="Small standard",IF(R158&gt;SS_MAX,"",ROUND(INDEX(SS_FEES,SUMPRODUCT(--(SS_EDGES&lt;R158))+1,0+AM158)*(1+FUEL),4)),IF(M158="Large standard",IF(R158&gt;LS_MAX,"",ROUND(IF(R158&lt;=OVER3_FROM,INDEX(LS_FEES,SUMPRODUCT(--(LS_EDGES&lt;R158))+1,0+AM158),INDEX(OVER3_BASE,1,0+AM158)+OVER3_PER4*CEILING((R158-OVER3_FROM)/4,1))*(1+FUEL),4)),"")))</f>
        <v/>
      </c>
      <c r="AP158" s="21" t="str">
        <f aca="false">IF(OR(R158="",AM158="",M158=""),"",IF(M158="Small standard",IF(R158&gt;SS_MAX,"",ROUND(INDEX(SS_FEES,SUMPRODUCT(--(SS_EDGES&lt;R158))+1,3+AM158)*(1+FUEL),4)),IF(M158="Large standard",IF(R158&gt;LS_MAX,"",ROUND(IF(R158&lt;=OVER3_FROM,INDEX(LS_FEES,SUMPRODUCT(--(LS_EDGES&lt;R158))+1,3+AM158),INDEX(OVER3_BASE,1,3+AM158)+OVER3_PER4*CEILING((R158-OVER3_FROM)/4,1))*(1+FUEL),4)),"")))</f>
        <v/>
      </c>
      <c r="AQ158" s="21" t="str">
        <f aca="false">IF(OR(AM158="",AM158=1),"",IF(OR(N158="",(AM158-1)="",M158=""),"",IF(M158="Small standard",IF(N158&gt;SS_MAX,"",ROUND(INDEX(SS_FEES,SUMPRODUCT(--(SS_EDGES&lt;N158))+1,0+(AM158-1))*(1+FUEL),4)),IF(M158="Large standard",IF(N158&gt;LS_MAX,"",ROUND(IF(N158&lt;=OVER3_FROM,INDEX(LS_FEES,SUMPRODUCT(--(LS_EDGES&lt;N158))+1,0+(AM158-1)),INDEX(OVER3_BASE,1,0+(AM158-1))+OVER3_PER4*CEILING((N158-OVER3_FROM)/4,1))*(1+FUEL),4)),""))))</f>
        <v/>
      </c>
      <c r="AR158" s="21" t="str">
        <f aca="false">IF(OR(AM158="",AM158=1),"",IF(OR(N158="",(AM158-1)="",M158=""),"",IF(M158="Small standard",IF(N158&gt;SS_MAX,"",ROUND(INDEX(SS_FEES,SUMPRODUCT(--(SS_EDGES&lt;N158))+1,3+(AM158-1))*(1+FUEL),4)),IF(M158="Large standard",IF(N158&gt;LS_MAX,"",ROUND(IF(N158&lt;=OVER3_FROM,INDEX(LS_FEES,SUMPRODUCT(--(LS_EDGES&lt;N158))+1,3+(AM158-1)),INDEX(OVER3_BASE,1,3+(AM158-1))+OVER3_PER4*CEILING((N158-OVER3_FROM)/4,1))*(1+FUEL),4)),""))))</f>
        <v/>
      </c>
      <c r="AS158" s="21" t="str">
        <f aca="false">IF(OR(AM158="",AM158=1),"",(C158-(IF(AM158=2,BAND_LO,BAND_HI)-0.01))*(1-AN158))</f>
        <v/>
      </c>
      <c r="AT158" s="18" t="str">
        <f aca="false">IF(AI158="","",(AI158&gt;SS_L)+(AJ158&gt;SS_M)+(AK158&gt;SS_S))</f>
        <v/>
      </c>
      <c r="AU158" s="23" t="str">
        <f aca="false">IF(OR(AT158="",AT158&lt;&gt;1),"",MAX(AI158/SS_L,AJ158/SS_M,AK158/SS_S))</f>
        <v/>
      </c>
      <c r="AV158" s="21" t="str">
        <f aca="false">IF(OR(M158&lt;&gt;"Large standard",N158="",N158&gt;SS_MAX),"",IF(OR(N158="",AM158="","Small standard"=""),"",IF("Small standard"="Small standard",IF(N158&gt;SS_MAX,"",ROUND(INDEX(SS_FEES,SUMPRODUCT(--(SS_EDGES&lt;N158))+1,0+AM158)*(1+FUEL),4)),IF("Small standard"="Large standard",IF(N158&gt;LS_MAX,"",ROUND(IF(N158&lt;=OVER3_FROM,INDEX(LS_FEES,SUMPRODUCT(--(LS_EDGES&lt;N158))+1,0+AM158),INDEX(OVER3_BASE,1,0+AM158)+OVER3_PER4*CEILING((N158-OVER3_FROM)/4,1))*(1+FUEL),4)),""))))</f>
        <v/>
      </c>
      <c r="AW158" s="21" t="str">
        <f aca="false">IF(OR(M158&lt;&gt;"Large standard",N158="",N158&gt;SS_MAX),"",IF(OR(N158="",AM158="","Small standard"=""),"",IF("Small standard"="Small standard",IF(N158&gt;SS_MAX,"",ROUND(INDEX(SS_FEES,SUMPRODUCT(--(SS_EDGES&lt;N158))+1,3+AM158)*(1+FUEL),4)),IF("Small standard"="Large standard",IF(N158&gt;LS_MAX,"",ROUND(IF(N158&lt;=OVER3_FROM,INDEX(LS_FEES,SUMPRODUCT(--(LS_EDGES&lt;N158))+1,3+AM158),INDEX(OVER3_BASE,1,3+AM158)+OVER3_PER4*CEILING((N158-OVER3_FROM)/4,1))*(1+FUEL),4)),""))))</f>
        <v/>
      </c>
      <c r="AX158" s="21" t="str">
        <f aca="false">IF(OR(AL158="",AH158=""),"",IF(OR(AH158="",AM158="",M158=""),"",IF(M158="Small standard",IF(AH158&gt;SS_MAX,"",ROUND(INDEX(SS_FEES,SUMPRODUCT(--(SS_EDGES&lt;AH158))+1,0+AM158)*(1+FUEL),4)),IF(M158="Large standard",IF(AH158&gt;LS_MAX,"",ROUND(IF(AH158&lt;=OVER3_FROM,INDEX(LS_FEES,SUMPRODUCT(--(LS_EDGES&lt;AH158))+1,0+AM158),INDEX(OVER3_BASE,1,0+AM158)+OVER3_PER4*CEILING((AH158-OVER3_FROM)/4,1))*(1+FUEL),4)),""))))</f>
        <v/>
      </c>
      <c r="AY158" s="21" t="str">
        <f aca="false">IF(OR(AL158="",AH158=""),"",IF(OR(AH158="",AM158="",M158=""),"",IF(M158="Small standard",IF(AH158&gt;SS_MAX,"",ROUND(INDEX(SS_FEES,SUMPRODUCT(--(SS_EDGES&lt;AH158))+1,3+AM158)*(1+FUEL),4)),IF(M158="Large standard",IF(AH158&gt;LS_MAX,"",ROUND(IF(AH158&lt;=OVER3_FROM,INDEX(LS_FEES,SUMPRODUCT(--(LS_EDGES&lt;AH158))+1,3+AM158),INDEX(OVER3_BASE,1,3+AM158)+OVER3_PER4*CEILING((AH158-OVER3_FROM)/4,1))*(1+FUEL),4)),""))))</f>
        <v/>
      </c>
      <c r="AZ158" s="24" t="str">
        <f aca="false">IF(OR(J158="",J158&lt;1),"",ROUND(IFERROR(INDEX(CAT_SCALE,MATCH(D158,CATS,0)),UC_DEFAULT)*IF(J158&gt;=UC_KNEE,10^(UC_A-UC_B*LOG10(J158)),10^(UC_A-UC_B*LOG10(UC_KNEE))*(UC_KNEE/J158)^UC_HEXP),1))</f>
        <v/>
      </c>
    </row>
    <row r="159" customFormat="false" ht="15" hidden="false" customHeight="false" outlineLevel="0" collapsed="false">
      <c r="A159" s="10"/>
      <c r="B159" s="10"/>
      <c r="C159" s="12"/>
      <c r="D159" s="10"/>
      <c r="E159" s="10"/>
      <c r="F159" s="10"/>
      <c r="G159" s="10"/>
      <c r="H159" s="10"/>
      <c r="I159" s="10"/>
      <c r="J159" s="10"/>
      <c r="K159" s="10"/>
      <c r="L159" s="12"/>
      <c r="M159" s="2" t="str">
        <f aca="false">IF(OR(N159="",AI159=""),"",IF(AND(N159&lt;=SS_MAX,AI159&lt;=SS_L,AJ159&lt;=SS_M,AK159&lt;=SS_S),"Small standard",IF(AND(N159&lt;=LS_MAX,AI159&lt;=LS_L,AJ159&lt;=LS_M,AK159&lt;=LS_S),"Large standard","Oversize")))</f>
        <v/>
      </c>
      <c r="N159" s="16" t="str">
        <f aca="false">IF(AH159="","",IF(AL159="",AH159,MAX(AH159,AL159)))</f>
        <v/>
      </c>
      <c r="O159" s="21" t="str">
        <f aca="false">IF(OR(N159="",AM159="",M159=""),"",IF(M159="Small standard",IF(N159&gt;SS_MAX,"",ROUND(INDEX(SS_FEES,SUMPRODUCT(--(SS_EDGES&lt;N159))+1,0+AM159)*(1+FUEL),4)),IF(M159="Large standard",IF(N159&gt;LS_MAX,"",ROUND(IF(N159&lt;=OVER3_FROM,INDEX(LS_FEES,SUMPRODUCT(--(LS_EDGES&lt;N159))+1,0+AM159),INDEX(OVER3_BASE,1,0+AM159)+OVER3_PER4*CEILING((N159-OVER3_FROM)/4,1))*(1+FUEL),4)),"")))</f>
        <v/>
      </c>
      <c r="P159" s="21" t="str">
        <f aca="false">IF(OR(N159="",AM159="",M159=""),"",IF(M159="Small standard",IF(N159&gt;SS_MAX,"",ROUND(INDEX(SS_FEES,SUMPRODUCT(--(SS_EDGES&lt;N159))+1,3+AM159)*(1+FUEL),4)),IF(M159="Large standard",IF(N159&gt;LS_MAX,"",ROUND(IF(N159&lt;=OVER3_FROM,INDEX(LS_FEES,SUMPRODUCT(--(LS_EDGES&lt;N159))+1,3+AM159),INDEX(OVER3_BASE,1,3+AM159)+OVER3_PER4*CEILING((N159-OVER3_FROM)/4,1))*(1+FUEL),4)),"")))</f>
        <v/>
      </c>
      <c r="Q159" s="20" t="str">
        <f aca="true">IF(OR(L159="",O159=""),"",ROUND(L159-IF(AND(TODAY()&gt;=PEAK_FROM,TODAY()&lt;=PEAK_TO),P159,O159),2))</f>
        <v/>
      </c>
      <c r="R159" s="16" t="str">
        <f aca="false">IF(N159="","",IF(M159="Small standard",IF(SUMPRODUCT(--(SS_EDGES&lt;N159))=0,"",INDEX(SS_EDGES,SUMPRODUCT(--(SS_EDGES&lt;N159)))),IF(M159="Large standard",IF(N159&gt;OVER3_FROM,OVER3_FROM+4*(CEILING((N159-OVER3_FROM)/4,1)-1),IF(SUMPRODUCT(--(LS_EDGES&lt;N159))=0,"",INDEX(LS_EDGES,SUMPRODUCT(--(LS_EDGES&lt;N159))))),"")))</f>
        <v/>
      </c>
      <c r="S159" s="22" t="str">
        <f aca="false">IF(R159="","",ROUND(N159-R159,3))</f>
        <v/>
      </c>
      <c r="T159" s="21" t="str">
        <f aca="false">IF(OR(R159="",O159="",AO159=""),"",IF(S159&gt;MAX_SHAVE,"",IF(ROUND(O159-AO159,4)&lt;MIN_UNIT,"",ROUND(O159-AO159,4))))</f>
        <v/>
      </c>
      <c r="U159" s="21" t="str">
        <f aca="false">IF(OR(AQ159="",O159=""),"",IF(ROUND(ROUND(O159-AQ159,4)-AS159,4)&lt;=MIN_UNIT,"",ROUND(ROUND(O159-AQ159,4)-AS159,4)))</f>
        <v/>
      </c>
      <c r="V159" s="21" t="str">
        <f aca="false">IF(OR(AV159="",O159=""),"",IF(AND(AT159=1,AU159&lt;=MAX_ENV),IF(ROUND(O159-AV159,4)&lt;MIN_UNIT,"",ROUND(O159-AV159,4)),""))</f>
        <v/>
      </c>
      <c r="W159" s="21" t="str">
        <f aca="false">IF(OR(AX159="",O159=""),"",IF(AL159&gt;=AH159*MIN_DIM_RATIO,IF(ROUND(O159-AX159,4)&lt;MIN_UNIT,"",ROUND(O159-AX159,4)),""))</f>
        <v/>
      </c>
      <c r="X159" s="21" t="str">
        <f aca="false">IF(OR(R159="",P159="",AP159=""),"",IF(S159&gt;MAX_SHAVE,"",IF(ROUND(P159-AP159,4)&lt;MIN_UNIT,"",ROUND(P159-AP159,4))))</f>
        <v/>
      </c>
      <c r="Y159" s="21" t="str">
        <f aca="false">IF(OR(AR159="",P159=""),"",IF(ROUND(ROUND(P159-AR159,4)-AS159,4)&lt;=MIN_UNIT,"",ROUND(ROUND(P159-AR159,4)-AS159,4)))</f>
        <v/>
      </c>
      <c r="Z159" s="21" t="str">
        <f aca="false">IF(OR(AW159="",P159=""),"",IF(AND(AT159=1,AU159&lt;=MAX_ENV),IF(ROUND(P159-AW159,4)&lt;MIN_UNIT,"",ROUND(P159-AW159,4)),""))</f>
        <v/>
      </c>
      <c r="AA159" s="21" t="str">
        <f aca="false">IF(OR(AY159="",P159=""),"",IF(AL159&gt;=AH159*MIN_DIM_RATIO,IF(ROUND(P159-AY159,4)&lt;MIN_UNIT,"",ROUND(P159-AY159,4)),""))</f>
        <v/>
      </c>
      <c r="AB159" s="2" t="str">
        <f aca="false">IF(COUNT(T159:W159)=0,"",CHOOSE(MATCH(MAX(T159:W159),T159:W159,0),"Weight","Price","Size tier","Box"))</f>
        <v/>
      </c>
      <c r="AC159" s="24" t="str">
        <f aca="false">IF(K159&lt;&gt;"",K159,AZ159)</f>
        <v/>
      </c>
      <c r="AD159" s="25" t="str">
        <f aca="false">IF(OR(AB159="",AC159=""),"",ROUND(AC159*IF(K159&lt;&gt;"",1,U_LOW)*((12-PEAK_MONTHS)*MAX(T159:W159)+PEAK_MONTHS*N(INDEX(X159:AA159,MATCH(MAX(T159:W159),T159:W159,0)))),0))</f>
        <v/>
      </c>
      <c r="AE159" s="25" t="str">
        <f aca="false">IF(OR(AB159="",AC159=""),"",ROUND(AC159*IF(K159&lt;&gt;"",1,U_HIGH)*((12-PEAK_MONTHS)*MAX(T159:W159)+PEAK_MONTHS*N(INDEX(X159:AA159,MATCH(MAX(T159:W159),T159:W159,0)))),0))</f>
        <v/>
      </c>
      <c r="AF159" s="18" t="str">
        <f aca="false">IF(AD159="","",RANK(AD159,$AD$7:$AD$506))</f>
        <v/>
      </c>
      <c r="AH159" s="16" t="str">
        <f aca="false">IF(E159&lt;&gt;"",E159,IF(F159&lt;&gt;"",ROUND(F159*16,3),""))</f>
        <v/>
      </c>
      <c r="AI159" s="16" t="str">
        <f aca="false">IF(COUNT(G159:I159)&lt;3,"",ROUND(LARGE(G159:I159,1),2))</f>
        <v/>
      </c>
      <c r="AJ159" s="16" t="str">
        <f aca="false">IF(COUNT(G159:I159)&lt;3,"",ROUND(LARGE(G159:I159,2),2))</f>
        <v/>
      </c>
      <c r="AK159" s="16" t="str">
        <f aca="false">IF(COUNT(G159:I159)&lt;3,"",ROUND(SMALL(G159:I159,1),2))</f>
        <v/>
      </c>
      <c r="AL159" s="16" t="str">
        <f aca="false">IF(AI159="","",IF(AI159*AJ159*AK159&lt;DIM_MIN_CUIN,"",ROUND(AI159*AJ159*AK159/DIM_DIV*16,2)))</f>
        <v/>
      </c>
      <c r="AM159" s="18" t="str">
        <f aca="false">IF(C159="","",IF(C159&lt;BAND_LO,1,IF(C159&lt;=BAND_HI,2,3)))</f>
        <v/>
      </c>
      <c r="AN159" s="19" t="str">
        <f aca="false">IF(C159="","",IFERROR(INDEX(CAT_REF,MATCH(D159,CATS,0)),REF_DEFAULT))</f>
        <v/>
      </c>
      <c r="AO159" s="21" t="str">
        <f aca="false">IF(OR(R159="",AM159="",M159=""),"",IF(M159="Small standard",IF(R159&gt;SS_MAX,"",ROUND(INDEX(SS_FEES,SUMPRODUCT(--(SS_EDGES&lt;R159))+1,0+AM159)*(1+FUEL),4)),IF(M159="Large standard",IF(R159&gt;LS_MAX,"",ROUND(IF(R159&lt;=OVER3_FROM,INDEX(LS_FEES,SUMPRODUCT(--(LS_EDGES&lt;R159))+1,0+AM159),INDEX(OVER3_BASE,1,0+AM159)+OVER3_PER4*CEILING((R159-OVER3_FROM)/4,1))*(1+FUEL),4)),"")))</f>
        <v/>
      </c>
      <c r="AP159" s="21" t="str">
        <f aca="false">IF(OR(R159="",AM159="",M159=""),"",IF(M159="Small standard",IF(R159&gt;SS_MAX,"",ROUND(INDEX(SS_FEES,SUMPRODUCT(--(SS_EDGES&lt;R159))+1,3+AM159)*(1+FUEL),4)),IF(M159="Large standard",IF(R159&gt;LS_MAX,"",ROUND(IF(R159&lt;=OVER3_FROM,INDEX(LS_FEES,SUMPRODUCT(--(LS_EDGES&lt;R159))+1,3+AM159),INDEX(OVER3_BASE,1,3+AM159)+OVER3_PER4*CEILING((R159-OVER3_FROM)/4,1))*(1+FUEL),4)),"")))</f>
        <v/>
      </c>
      <c r="AQ159" s="21" t="str">
        <f aca="false">IF(OR(AM159="",AM159=1),"",IF(OR(N159="",(AM159-1)="",M159=""),"",IF(M159="Small standard",IF(N159&gt;SS_MAX,"",ROUND(INDEX(SS_FEES,SUMPRODUCT(--(SS_EDGES&lt;N159))+1,0+(AM159-1))*(1+FUEL),4)),IF(M159="Large standard",IF(N159&gt;LS_MAX,"",ROUND(IF(N159&lt;=OVER3_FROM,INDEX(LS_FEES,SUMPRODUCT(--(LS_EDGES&lt;N159))+1,0+(AM159-1)),INDEX(OVER3_BASE,1,0+(AM159-1))+OVER3_PER4*CEILING((N159-OVER3_FROM)/4,1))*(1+FUEL),4)),""))))</f>
        <v/>
      </c>
      <c r="AR159" s="21" t="str">
        <f aca="false">IF(OR(AM159="",AM159=1),"",IF(OR(N159="",(AM159-1)="",M159=""),"",IF(M159="Small standard",IF(N159&gt;SS_MAX,"",ROUND(INDEX(SS_FEES,SUMPRODUCT(--(SS_EDGES&lt;N159))+1,3+(AM159-1))*(1+FUEL),4)),IF(M159="Large standard",IF(N159&gt;LS_MAX,"",ROUND(IF(N159&lt;=OVER3_FROM,INDEX(LS_FEES,SUMPRODUCT(--(LS_EDGES&lt;N159))+1,3+(AM159-1)),INDEX(OVER3_BASE,1,3+(AM159-1))+OVER3_PER4*CEILING((N159-OVER3_FROM)/4,1))*(1+FUEL),4)),""))))</f>
        <v/>
      </c>
      <c r="AS159" s="21" t="str">
        <f aca="false">IF(OR(AM159="",AM159=1),"",(C159-(IF(AM159=2,BAND_LO,BAND_HI)-0.01))*(1-AN159))</f>
        <v/>
      </c>
      <c r="AT159" s="18" t="str">
        <f aca="false">IF(AI159="","",(AI159&gt;SS_L)+(AJ159&gt;SS_M)+(AK159&gt;SS_S))</f>
        <v/>
      </c>
      <c r="AU159" s="23" t="str">
        <f aca="false">IF(OR(AT159="",AT159&lt;&gt;1),"",MAX(AI159/SS_L,AJ159/SS_M,AK159/SS_S))</f>
        <v/>
      </c>
      <c r="AV159" s="21" t="str">
        <f aca="false">IF(OR(M159&lt;&gt;"Large standard",N159="",N159&gt;SS_MAX),"",IF(OR(N159="",AM159="","Small standard"=""),"",IF("Small standard"="Small standard",IF(N159&gt;SS_MAX,"",ROUND(INDEX(SS_FEES,SUMPRODUCT(--(SS_EDGES&lt;N159))+1,0+AM159)*(1+FUEL),4)),IF("Small standard"="Large standard",IF(N159&gt;LS_MAX,"",ROUND(IF(N159&lt;=OVER3_FROM,INDEX(LS_FEES,SUMPRODUCT(--(LS_EDGES&lt;N159))+1,0+AM159),INDEX(OVER3_BASE,1,0+AM159)+OVER3_PER4*CEILING((N159-OVER3_FROM)/4,1))*(1+FUEL),4)),""))))</f>
        <v/>
      </c>
      <c r="AW159" s="21" t="str">
        <f aca="false">IF(OR(M159&lt;&gt;"Large standard",N159="",N159&gt;SS_MAX),"",IF(OR(N159="",AM159="","Small standard"=""),"",IF("Small standard"="Small standard",IF(N159&gt;SS_MAX,"",ROUND(INDEX(SS_FEES,SUMPRODUCT(--(SS_EDGES&lt;N159))+1,3+AM159)*(1+FUEL),4)),IF("Small standard"="Large standard",IF(N159&gt;LS_MAX,"",ROUND(IF(N159&lt;=OVER3_FROM,INDEX(LS_FEES,SUMPRODUCT(--(LS_EDGES&lt;N159))+1,3+AM159),INDEX(OVER3_BASE,1,3+AM159)+OVER3_PER4*CEILING((N159-OVER3_FROM)/4,1))*(1+FUEL),4)),""))))</f>
        <v/>
      </c>
      <c r="AX159" s="21" t="str">
        <f aca="false">IF(OR(AL159="",AH159=""),"",IF(OR(AH159="",AM159="",M159=""),"",IF(M159="Small standard",IF(AH159&gt;SS_MAX,"",ROUND(INDEX(SS_FEES,SUMPRODUCT(--(SS_EDGES&lt;AH159))+1,0+AM159)*(1+FUEL),4)),IF(M159="Large standard",IF(AH159&gt;LS_MAX,"",ROUND(IF(AH159&lt;=OVER3_FROM,INDEX(LS_FEES,SUMPRODUCT(--(LS_EDGES&lt;AH159))+1,0+AM159),INDEX(OVER3_BASE,1,0+AM159)+OVER3_PER4*CEILING((AH159-OVER3_FROM)/4,1))*(1+FUEL),4)),""))))</f>
        <v/>
      </c>
      <c r="AY159" s="21" t="str">
        <f aca="false">IF(OR(AL159="",AH159=""),"",IF(OR(AH159="",AM159="",M159=""),"",IF(M159="Small standard",IF(AH159&gt;SS_MAX,"",ROUND(INDEX(SS_FEES,SUMPRODUCT(--(SS_EDGES&lt;AH159))+1,3+AM159)*(1+FUEL),4)),IF(M159="Large standard",IF(AH159&gt;LS_MAX,"",ROUND(IF(AH159&lt;=OVER3_FROM,INDEX(LS_FEES,SUMPRODUCT(--(LS_EDGES&lt;AH159))+1,3+AM159),INDEX(OVER3_BASE,1,3+AM159)+OVER3_PER4*CEILING((AH159-OVER3_FROM)/4,1))*(1+FUEL),4)),""))))</f>
        <v/>
      </c>
      <c r="AZ159" s="24" t="str">
        <f aca="false">IF(OR(J159="",J159&lt;1),"",ROUND(IFERROR(INDEX(CAT_SCALE,MATCH(D159,CATS,0)),UC_DEFAULT)*IF(J159&gt;=UC_KNEE,10^(UC_A-UC_B*LOG10(J159)),10^(UC_A-UC_B*LOG10(UC_KNEE))*(UC_KNEE/J159)^UC_HEXP),1))</f>
        <v/>
      </c>
    </row>
    <row r="160" customFormat="false" ht="15" hidden="false" customHeight="false" outlineLevel="0" collapsed="false">
      <c r="A160" s="10"/>
      <c r="B160" s="10"/>
      <c r="C160" s="12"/>
      <c r="D160" s="10"/>
      <c r="E160" s="10"/>
      <c r="F160" s="10"/>
      <c r="G160" s="10"/>
      <c r="H160" s="10"/>
      <c r="I160" s="10"/>
      <c r="J160" s="10"/>
      <c r="K160" s="10"/>
      <c r="L160" s="12"/>
      <c r="M160" s="2" t="str">
        <f aca="false">IF(OR(N160="",AI160=""),"",IF(AND(N160&lt;=SS_MAX,AI160&lt;=SS_L,AJ160&lt;=SS_M,AK160&lt;=SS_S),"Small standard",IF(AND(N160&lt;=LS_MAX,AI160&lt;=LS_L,AJ160&lt;=LS_M,AK160&lt;=LS_S),"Large standard","Oversize")))</f>
        <v/>
      </c>
      <c r="N160" s="16" t="str">
        <f aca="false">IF(AH160="","",IF(AL160="",AH160,MAX(AH160,AL160)))</f>
        <v/>
      </c>
      <c r="O160" s="21" t="str">
        <f aca="false">IF(OR(N160="",AM160="",M160=""),"",IF(M160="Small standard",IF(N160&gt;SS_MAX,"",ROUND(INDEX(SS_FEES,SUMPRODUCT(--(SS_EDGES&lt;N160))+1,0+AM160)*(1+FUEL),4)),IF(M160="Large standard",IF(N160&gt;LS_MAX,"",ROUND(IF(N160&lt;=OVER3_FROM,INDEX(LS_FEES,SUMPRODUCT(--(LS_EDGES&lt;N160))+1,0+AM160),INDEX(OVER3_BASE,1,0+AM160)+OVER3_PER4*CEILING((N160-OVER3_FROM)/4,1))*(1+FUEL),4)),"")))</f>
        <v/>
      </c>
      <c r="P160" s="21" t="str">
        <f aca="false">IF(OR(N160="",AM160="",M160=""),"",IF(M160="Small standard",IF(N160&gt;SS_MAX,"",ROUND(INDEX(SS_FEES,SUMPRODUCT(--(SS_EDGES&lt;N160))+1,3+AM160)*(1+FUEL),4)),IF(M160="Large standard",IF(N160&gt;LS_MAX,"",ROUND(IF(N160&lt;=OVER3_FROM,INDEX(LS_FEES,SUMPRODUCT(--(LS_EDGES&lt;N160))+1,3+AM160),INDEX(OVER3_BASE,1,3+AM160)+OVER3_PER4*CEILING((N160-OVER3_FROM)/4,1))*(1+FUEL),4)),"")))</f>
        <v/>
      </c>
      <c r="Q160" s="20" t="str">
        <f aca="true">IF(OR(L160="",O160=""),"",ROUND(L160-IF(AND(TODAY()&gt;=PEAK_FROM,TODAY()&lt;=PEAK_TO),P160,O160),2))</f>
        <v/>
      </c>
      <c r="R160" s="16" t="str">
        <f aca="false">IF(N160="","",IF(M160="Small standard",IF(SUMPRODUCT(--(SS_EDGES&lt;N160))=0,"",INDEX(SS_EDGES,SUMPRODUCT(--(SS_EDGES&lt;N160)))),IF(M160="Large standard",IF(N160&gt;OVER3_FROM,OVER3_FROM+4*(CEILING((N160-OVER3_FROM)/4,1)-1),IF(SUMPRODUCT(--(LS_EDGES&lt;N160))=0,"",INDEX(LS_EDGES,SUMPRODUCT(--(LS_EDGES&lt;N160))))),"")))</f>
        <v/>
      </c>
      <c r="S160" s="22" t="str">
        <f aca="false">IF(R160="","",ROUND(N160-R160,3))</f>
        <v/>
      </c>
      <c r="T160" s="21" t="str">
        <f aca="false">IF(OR(R160="",O160="",AO160=""),"",IF(S160&gt;MAX_SHAVE,"",IF(ROUND(O160-AO160,4)&lt;MIN_UNIT,"",ROUND(O160-AO160,4))))</f>
        <v/>
      </c>
      <c r="U160" s="21" t="str">
        <f aca="false">IF(OR(AQ160="",O160=""),"",IF(ROUND(ROUND(O160-AQ160,4)-AS160,4)&lt;=MIN_UNIT,"",ROUND(ROUND(O160-AQ160,4)-AS160,4)))</f>
        <v/>
      </c>
      <c r="V160" s="21" t="str">
        <f aca="false">IF(OR(AV160="",O160=""),"",IF(AND(AT160=1,AU160&lt;=MAX_ENV),IF(ROUND(O160-AV160,4)&lt;MIN_UNIT,"",ROUND(O160-AV160,4)),""))</f>
        <v/>
      </c>
      <c r="W160" s="21" t="str">
        <f aca="false">IF(OR(AX160="",O160=""),"",IF(AL160&gt;=AH160*MIN_DIM_RATIO,IF(ROUND(O160-AX160,4)&lt;MIN_UNIT,"",ROUND(O160-AX160,4)),""))</f>
        <v/>
      </c>
      <c r="X160" s="21" t="str">
        <f aca="false">IF(OR(R160="",P160="",AP160=""),"",IF(S160&gt;MAX_SHAVE,"",IF(ROUND(P160-AP160,4)&lt;MIN_UNIT,"",ROUND(P160-AP160,4))))</f>
        <v/>
      </c>
      <c r="Y160" s="21" t="str">
        <f aca="false">IF(OR(AR160="",P160=""),"",IF(ROUND(ROUND(P160-AR160,4)-AS160,4)&lt;=MIN_UNIT,"",ROUND(ROUND(P160-AR160,4)-AS160,4)))</f>
        <v/>
      </c>
      <c r="Z160" s="21" t="str">
        <f aca="false">IF(OR(AW160="",P160=""),"",IF(AND(AT160=1,AU160&lt;=MAX_ENV),IF(ROUND(P160-AW160,4)&lt;MIN_UNIT,"",ROUND(P160-AW160,4)),""))</f>
        <v/>
      </c>
      <c r="AA160" s="21" t="str">
        <f aca="false">IF(OR(AY160="",P160=""),"",IF(AL160&gt;=AH160*MIN_DIM_RATIO,IF(ROUND(P160-AY160,4)&lt;MIN_UNIT,"",ROUND(P160-AY160,4)),""))</f>
        <v/>
      </c>
      <c r="AB160" s="2" t="str">
        <f aca="false">IF(COUNT(T160:W160)=0,"",CHOOSE(MATCH(MAX(T160:W160),T160:W160,0),"Weight","Price","Size tier","Box"))</f>
        <v/>
      </c>
      <c r="AC160" s="24" t="str">
        <f aca="false">IF(K160&lt;&gt;"",K160,AZ160)</f>
        <v/>
      </c>
      <c r="AD160" s="25" t="str">
        <f aca="false">IF(OR(AB160="",AC160=""),"",ROUND(AC160*IF(K160&lt;&gt;"",1,U_LOW)*((12-PEAK_MONTHS)*MAX(T160:W160)+PEAK_MONTHS*N(INDEX(X160:AA160,MATCH(MAX(T160:W160),T160:W160,0)))),0))</f>
        <v/>
      </c>
      <c r="AE160" s="25" t="str">
        <f aca="false">IF(OR(AB160="",AC160=""),"",ROUND(AC160*IF(K160&lt;&gt;"",1,U_HIGH)*((12-PEAK_MONTHS)*MAX(T160:W160)+PEAK_MONTHS*N(INDEX(X160:AA160,MATCH(MAX(T160:W160),T160:W160,0)))),0))</f>
        <v/>
      </c>
      <c r="AF160" s="18" t="str">
        <f aca="false">IF(AD160="","",RANK(AD160,$AD$7:$AD$506))</f>
        <v/>
      </c>
      <c r="AH160" s="16" t="str">
        <f aca="false">IF(E160&lt;&gt;"",E160,IF(F160&lt;&gt;"",ROUND(F160*16,3),""))</f>
        <v/>
      </c>
      <c r="AI160" s="16" t="str">
        <f aca="false">IF(COUNT(G160:I160)&lt;3,"",ROUND(LARGE(G160:I160,1),2))</f>
        <v/>
      </c>
      <c r="AJ160" s="16" t="str">
        <f aca="false">IF(COUNT(G160:I160)&lt;3,"",ROUND(LARGE(G160:I160,2),2))</f>
        <v/>
      </c>
      <c r="AK160" s="16" t="str">
        <f aca="false">IF(COUNT(G160:I160)&lt;3,"",ROUND(SMALL(G160:I160,1),2))</f>
        <v/>
      </c>
      <c r="AL160" s="16" t="str">
        <f aca="false">IF(AI160="","",IF(AI160*AJ160*AK160&lt;DIM_MIN_CUIN,"",ROUND(AI160*AJ160*AK160/DIM_DIV*16,2)))</f>
        <v/>
      </c>
      <c r="AM160" s="18" t="str">
        <f aca="false">IF(C160="","",IF(C160&lt;BAND_LO,1,IF(C160&lt;=BAND_HI,2,3)))</f>
        <v/>
      </c>
      <c r="AN160" s="19" t="str">
        <f aca="false">IF(C160="","",IFERROR(INDEX(CAT_REF,MATCH(D160,CATS,0)),REF_DEFAULT))</f>
        <v/>
      </c>
      <c r="AO160" s="21" t="str">
        <f aca="false">IF(OR(R160="",AM160="",M160=""),"",IF(M160="Small standard",IF(R160&gt;SS_MAX,"",ROUND(INDEX(SS_FEES,SUMPRODUCT(--(SS_EDGES&lt;R160))+1,0+AM160)*(1+FUEL),4)),IF(M160="Large standard",IF(R160&gt;LS_MAX,"",ROUND(IF(R160&lt;=OVER3_FROM,INDEX(LS_FEES,SUMPRODUCT(--(LS_EDGES&lt;R160))+1,0+AM160),INDEX(OVER3_BASE,1,0+AM160)+OVER3_PER4*CEILING((R160-OVER3_FROM)/4,1))*(1+FUEL),4)),"")))</f>
        <v/>
      </c>
      <c r="AP160" s="21" t="str">
        <f aca="false">IF(OR(R160="",AM160="",M160=""),"",IF(M160="Small standard",IF(R160&gt;SS_MAX,"",ROUND(INDEX(SS_FEES,SUMPRODUCT(--(SS_EDGES&lt;R160))+1,3+AM160)*(1+FUEL),4)),IF(M160="Large standard",IF(R160&gt;LS_MAX,"",ROUND(IF(R160&lt;=OVER3_FROM,INDEX(LS_FEES,SUMPRODUCT(--(LS_EDGES&lt;R160))+1,3+AM160),INDEX(OVER3_BASE,1,3+AM160)+OVER3_PER4*CEILING((R160-OVER3_FROM)/4,1))*(1+FUEL),4)),"")))</f>
        <v/>
      </c>
      <c r="AQ160" s="21" t="str">
        <f aca="false">IF(OR(AM160="",AM160=1),"",IF(OR(N160="",(AM160-1)="",M160=""),"",IF(M160="Small standard",IF(N160&gt;SS_MAX,"",ROUND(INDEX(SS_FEES,SUMPRODUCT(--(SS_EDGES&lt;N160))+1,0+(AM160-1))*(1+FUEL),4)),IF(M160="Large standard",IF(N160&gt;LS_MAX,"",ROUND(IF(N160&lt;=OVER3_FROM,INDEX(LS_FEES,SUMPRODUCT(--(LS_EDGES&lt;N160))+1,0+(AM160-1)),INDEX(OVER3_BASE,1,0+(AM160-1))+OVER3_PER4*CEILING((N160-OVER3_FROM)/4,1))*(1+FUEL),4)),""))))</f>
        <v/>
      </c>
      <c r="AR160" s="21" t="str">
        <f aca="false">IF(OR(AM160="",AM160=1),"",IF(OR(N160="",(AM160-1)="",M160=""),"",IF(M160="Small standard",IF(N160&gt;SS_MAX,"",ROUND(INDEX(SS_FEES,SUMPRODUCT(--(SS_EDGES&lt;N160))+1,3+(AM160-1))*(1+FUEL),4)),IF(M160="Large standard",IF(N160&gt;LS_MAX,"",ROUND(IF(N160&lt;=OVER3_FROM,INDEX(LS_FEES,SUMPRODUCT(--(LS_EDGES&lt;N160))+1,3+(AM160-1)),INDEX(OVER3_BASE,1,3+(AM160-1))+OVER3_PER4*CEILING((N160-OVER3_FROM)/4,1))*(1+FUEL),4)),""))))</f>
        <v/>
      </c>
      <c r="AS160" s="21" t="str">
        <f aca="false">IF(OR(AM160="",AM160=1),"",(C160-(IF(AM160=2,BAND_LO,BAND_HI)-0.01))*(1-AN160))</f>
        <v/>
      </c>
      <c r="AT160" s="18" t="str">
        <f aca="false">IF(AI160="","",(AI160&gt;SS_L)+(AJ160&gt;SS_M)+(AK160&gt;SS_S))</f>
        <v/>
      </c>
      <c r="AU160" s="23" t="str">
        <f aca="false">IF(OR(AT160="",AT160&lt;&gt;1),"",MAX(AI160/SS_L,AJ160/SS_M,AK160/SS_S))</f>
        <v/>
      </c>
      <c r="AV160" s="21" t="str">
        <f aca="false">IF(OR(M160&lt;&gt;"Large standard",N160="",N160&gt;SS_MAX),"",IF(OR(N160="",AM160="","Small standard"=""),"",IF("Small standard"="Small standard",IF(N160&gt;SS_MAX,"",ROUND(INDEX(SS_FEES,SUMPRODUCT(--(SS_EDGES&lt;N160))+1,0+AM160)*(1+FUEL),4)),IF("Small standard"="Large standard",IF(N160&gt;LS_MAX,"",ROUND(IF(N160&lt;=OVER3_FROM,INDEX(LS_FEES,SUMPRODUCT(--(LS_EDGES&lt;N160))+1,0+AM160),INDEX(OVER3_BASE,1,0+AM160)+OVER3_PER4*CEILING((N160-OVER3_FROM)/4,1))*(1+FUEL),4)),""))))</f>
        <v/>
      </c>
      <c r="AW160" s="21" t="str">
        <f aca="false">IF(OR(M160&lt;&gt;"Large standard",N160="",N160&gt;SS_MAX),"",IF(OR(N160="",AM160="","Small standard"=""),"",IF("Small standard"="Small standard",IF(N160&gt;SS_MAX,"",ROUND(INDEX(SS_FEES,SUMPRODUCT(--(SS_EDGES&lt;N160))+1,3+AM160)*(1+FUEL),4)),IF("Small standard"="Large standard",IF(N160&gt;LS_MAX,"",ROUND(IF(N160&lt;=OVER3_FROM,INDEX(LS_FEES,SUMPRODUCT(--(LS_EDGES&lt;N160))+1,3+AM160),INDEX(OVER3_BASE,1,3+AM160)+OVER3_PER4*CEILING((N160-OVER3_FROM)/4,1))*(1+FUEL),4)),""))))</f>
        <v/>
      </c>
      <c r="AX160" s="21" t="str">
        <f aca="false">IF(OR(AL160="",AH160=""),"",IF(OR(AH160="",AM160="",M160=""),"",IF(M160="Small standard",IF(AH160&gt;SS_MAX,"",ROUND(INDEX(SS_FEES,SUMPRODUCT(--(SS_EDGES&lt;AH160))+1,0+AM160)*(1+FUEL),4)),IF(M160="Large standard",IF(AH160&gt;LS_MAX,"",ROUND(IF(AH160&lt;=OVER3_FROM,INDEX(LS_FEES,SUMPRODUCT(--(LS_EDGES&lt;AH160))+1,0+AM160),INDEX(OVER3_BASE,1,0+AM160)+OVER3_PER4*CEILING((AH160-OVER3_FROM)/4,1))*(1+FUEL),4)),""))))</f>
        <v/>
      </c>
      <c r="AY160" s="21" t="str">
        <f aca="false">IF(OR(AL160="",AH160=""),"",IF(OR(AH160="",AM160="",M160=""),"",IF(M160="Small standard",IF(AH160&gt;SS_MAX,"",ROUND(INDEX(SS_FEES,SUMPRODUCT(--(SS_EDGES&lt;AH160))+1,3+AM160)*(1+FUEL),4)),IF(M160="Large standard",IF(AH160&gt;LS_MAX,"",ROUND(IF(AH160&lt;=OVER3_FROM,INDEX(LS_FEES,SUMPRODUCT(--(LS_EDGES&lt;AH160))+1,3+AM160),INDEX(OVER3_BASE,1,3+AM160)+OVER3_PER4*CEILING((AH160-OVER3_FROM)/4,1))*(1+FUEL),4)),""))))</f>
        <v/>
      </c>
      <c r="AZ160" s="24" t="str">
        <f aca="false">IF(OR(J160="",J160&lt;1),"",ROUND(IFERROR(INDEX(CAT_SCALE,MATCH(D160,CATS,0)),UC_DEFAULT)*IF(J160&gt;=UC_KNEE,10^(UC_A-UC_B*LOG10(J160)),10^(UC_A-UC_B*LOG10(UC_KNEE))*(UC_KNEE/J160)^UC_HEXP),1))</f>
        <v/>
      </c>
    </row>
    <row r="161" customFormat="false" ht="15" hidden="false" customHeight="false" outlineLevel="0" collapsed="false">
      <c r="A161" s="10"/>
      <c r="B161" s="10"/>
      <c r="C161" s="12"/>
      <c r="D161" s="10"/>
      <c r="E161" s="10"/>
      <c r="F161" s="10"/>
      <c r="G161" s="10"/>
      <c r="H161" s="10"/>
      <c r="I161" s="10"/>
      <c r="J161" s="10"/>
      <c r="K161" s="10"/>
      <c r="L161" s="12"/>
      <c r="M161" s="2" t="str">
        <f aca="false">IF(OR(N161="",AI161=""),"",IF(AND(N161&lt;=SS_MAX,AI161&lt;=SS_L,AJ161&lt;=SS_M,AK161&lt;=SS_S),"Small standard",IF(AND(N161&lt;=LS_MAX,AI161&lt;=LS_L,AJ161&lt;=LS_M,AK161&lt;=LS_S),"Large standard","Oversize")))</f>
        <v/>
      </c>
      <c r="N161" s="16" t="str">
        <f aca="false">IF(AH161="","",IF(AL161="",AH161,MAX(AH161,AL161)))</f>
        <v/>
      </c>
      <c r="O161" s="21" t="str">
        <f aca="false">IF(OR(N161="",AM161="",M161=""),"",IF(M161="Small standard",IF(N161&gt;SS_MAX,"",ROUND(INDEX(SS_FEES,SUMPRODUCT(--(SS_EDGES&lt;N161))+1,0+AM161)*(1+FUEL),4)),IF(M161="Large standard",IF(N161&gt;LS_MAX,"",ROUND(IF(N161&lt;=OVER3_FROM,INDEX(LS_FEES,SUMPRODUCT(--(LS_EDGES&lt;N161))+1,0+AM161),INDEX(OVER3_BASE,1,0+AM161)+OVER3_PER4*CEILING((N161-OVER3_FROM)/4,1))*(1+FUEL),4)),"")))</f>
        <v/>
      </c>
      <c r="P161" s="21" t="str">
        <f aca="false">IF(OR(N161="",AM161="",M161=""),"",IF(M161="Small standard",IF(N161&gt;SS_MAX,"",ROUND(INDEX(SS_FEES,SUMPRODUCT(--(SS_EDGES&lt;N161))+1,3+AM161)*(1+FUEL),4)),IF(M161="Large standard",IF(N161&gt;LS_MAX,"",ROUND(IF(N161&lt;=OVER3_FROM,INDEX(LS_FEES,SUMPRODUCT(--(LS_EDGES&lt;N161))+1,3+AM161),INDEX(OVER3_BASE,1,3+AM161)+OVER3_PER4*CEILING((N161-OVER3_FROM)/4,1))*(1+FUEL),4)),"")))</f>
        <v/>
      </c>
      <c r="Q161" s="20" t="str">
        <f aca="true">IF(OR(L161="",O161=""),"",ROUND(L161-IF(AND(TODAY()&gt;=PEAK_FROM,TODAY()&lt;=PEAK_TO),P161,O161),2))</f>
        <v/>
      </c>
      <c r="R161" s="16" t="str">
        <f aca="false">IF(N161="","",IF(M161="Small standard",IF(SUMPRODUCT(--(SS_EDGES&lt;N161))=0,"",INDEX(SS_EDGES,SUMPRODUCT(--(SS_EDGES&lt;N161)))),IF(M161="Large standard",IF(N161&gt;OVER3_FROM,OVER3_FROM+4*(CEILING((N161-OVER3_FROM)/4,1)-1),IF(SUMPRODUCT(--(LS_EDGES&lt;N161))=0,"",INDEX(LS_EDGES,SUMPRODUCT(--(LS_EDGES&lt;N161))))),"")))</f>
        <v/>
      </c>
      <c r="S161" s="22" t="str">
        <f aca="false">IF(R161="","",ROUND(N161-R161,3))</f>
        <v/>
      </c>
      <c r="T161" s="21" t="str">
        <f aca="false">IF(OR(R161="",O161="",AO161=""),"",IF(S161&gt;MAX_SHAVE,"",IF(ROUND(O161-AO161,4)&lt;MIN_UNIT,"",ROUND(O161-AO161,4))))</f>
        <v/>
      </c>
      <c r="U161" s="21" t="str">
        <f aca="false">IF(OR(AQ161="",O161=""),"",IF(ROUND(ROUND(O161-AQ161,4)-AS161,4)&lt;=MIN_UNIT,"",ROUND(ROUND(O161-AQ161,4)-AS161,4)))</f>
        <v/>
      </c>
      <c r="V161" s="21" t="str">
        <f aca="false">IF(OR(AV161="",O161=""),"",IF(AND(AT161=1,AU161&lt;=MAX_ENV),IF(ROUND(O161-AV161,4)&lt;MIN_UNIT,"",ROUND(O161-AV161,4)),""))</f>
        <v/>
      </c>
      <c r="W161" s="21" t="str">
        <f aca="false">IF(OR(AX161="",O161=""),"",IF(AL161&gt;=AH161*MIN_DIM_RATIO,IF(ROUND(O161-AX161,4)&lt;MIN_UNIT,"",ROUND(O161-AX161,4)),""))</f>
        <v/>
      </c>
      <c r="X161" s="21" t="str">
        <f aca="false">IF(OR(R161="",P161="",AP161=""),"",IF(S161&gt;MAX_SHAVE,"",IF(ROUND(P161-AP161,4)&lt;MIN_UNIT,"",ROUND(P161-AP161,4))))</f>
        <v/>
      </c>
      <c r="Y161" s="21" t="str">
        <f aca="false">IF(OR(AR161="",P161=""),"",IF(ROUND(ROUND(P161-AR161,4)-AS161,4)&lt;=MIN_UNIT,"",ROUND(ROUND(P161-AR161,4)-AS161,4)))</f>
        <v/>
      </c>
      <c r="Z161" s="21" t="str">
        <f aca="false">IF(OR(AW161="",P161=""),"",IF(AND(AT161=1,AU161&lt;=MAX_ENV),IF(ROUND(P161-AW161,4)&lt;MIN_UNIT,"",ROUND(P161-AW161,4)),""))</f>
        <v/>
      </c>
      <c r="AA161" s="21" t="str">
        <f aca="false">IF(OR(AY161="",P161=""),"",IF(AL161&gt;=AH161*MIN_DIM_RATIO,IF(ROUND(P161-AY161,4)&lt;MIN_UNIT,"",ROUND(P161-AY161,4)),""))</f>
        <v/>
      </c>
      <c r="AB161" s="2" t="str">
        <f aca="false">IF(COUNT(T161:W161)=0,"",CHOOSE(MATCH(MAX(T161:W161),T161:W161,0),"Weight","Price","Size tier","Box"))</f>
        <v/>
      </c>
      <c r="AC161" s="24" t="str">
        <f aca="false">IF(K161&lt;&gt;"",K161,AZ161)</f>
        <v/>
      </c>
      <c r="AD161" s="25" t="str">
        <f aca="false">IF(OR(AB161="",AC161=""),"",ROUND(AC161*IF(K161&lt;&gt;"",1,U_LOW)*((12-PEAK_MONTHS)*MAX(T161:W161)+PEAK_MONTHS*N(INDEX(X161:AA161,MATCH(MAX(T161:W161),T161:W161,0)))),0))</f>
        <v/>
      </c>
      <c r="AE161" s="25" t="str">
        <f aca="false">IF(OR(AB161="",AC161=""),"",ROUND(AC161*IF(K161&lt;&gt;"",1,U_HIGH)*((12-PEAK_MONTHS)*MAX(T161:W161)+PEAK_MONTHS*N(INDEX(X161:AA161,MATCH(MAX(T161:W161),T161:W161,0)))),0))</f>
        <v/>
      </c>
      <c r="AF161" s="18" t="str">
        <f aca="false">IF(AD161="","",RANK(AD161,$AD$7:$AD$506))</f>
        <v/>
      </c>
      <c r="AH161" s="16" t="str">
        <f aca="false">IF(E161&lt;&gt;"",E161,IF(F161&lt;&gt;"",ROUND(F161*16,3),""))</f>
        <v/>
      </c>
      <c r="AI161" s="16" t="str">
        <f aca="false">IF(COUNT(G161:I161)&lt;3,"",ROUND(LARGE(G161:I161,1),2))</f>
        <v/>
      </c>
      <c r="AJ161" s="16" t="str">
        <f aca="false">IF(COUNT(G161:I161)&lt;3,"",ROUND(LARGE(G161:I161,2),2))</f>
        <v/>
      </c>
      <c r="AK161" s="16" t="str">
        <f aca="false">IF(COUNT(G161:I161)&lt;3,"",ROUND(SMALL(G161:I161,1),2))</f>
        <v/>
      </c>
      <c r="AL161" s="16" t="str">
        <f aca="false">IF(AI161="","",IF(AI161*AJ161*AK161&lt;DIM_MIN_CUIN,"",ROUND(AI161*AJ161*AK161/DIM_DIV*16,2)))</f>
        <v/>
      </c>
      <c r="AM161" s="18" t="str">
        <f aca="false">IF(C161="","",IF(C161&lt;BAND_LO,1,IF(C161&lt;=BAND_HI,2,3)))</f>
        <v/>
      </c>
      <c r="AN161" s="19" t="str">
        <f aca="false">IF(C161="","",IFERROR(INDEX(CAT_REF,MATCH(D161,CATS,0)),REF_DEFAULT))</f>
        <v/>
      </c>
      <c r="AO161" s="21" t="str">
        <f aca="false">IF(OR(R161="",AM161="",M161=""),"",IF(M161="Small standard",IF(R161&gt;SS_MAX,"",ROUND(INDEX(SS_FEES,SUMPRODUCT(--(SS_EDGES&lt;R161))+1,0+AM161)*(1+FUEL),4)),IF(M161="Large standard",IF(R161&gt;LS_MAX,"",ROUND(IF(R161&lt;=OVER3_FROM,INDEX(LS_FEES,SUMPRODUCT(--(LS_EDGES&lt;R161))+1,0+AM161),INDEX(OVER3_BASE,1,0+AM161)+OVER3_PER4*CEILING((R161-OVER3_FROM)/4,1))*(1+FUEL),4)),"")))</f>
        <v/>
      </c>
      <c r="AP161" s="21" t="str">
        <f aca="false">IF(OR(R161="",AM161="",M161=""),"",IF(M161="Small standard",IF(R161&gt;SS_MAX,"",ROUND(INDEX(SS_FEES,SUMPRODUCT(--(SS_EDGES&lt;R161))+1,3+AM161)*(1+FUEL),4)),IF(M161="Large standard",IF(R161&gt;LS_MAX,"",ROUND(IF(R161&lt;=OVER3_FROM,INDEX(LS_FEES,SUMPRODUCT(--(LS_EDGES&lt;R161))+1,3+AM161),INDEX(OVER3_BASE,1,3+AM161)+OVER3_PER4*CEILING((R161-OVER3_FROM)/4,1))*(1+FUEL),4)),"")))</f>
        <v/>
      </c>
      <c r="AQ161" s="21" t="str">
        <f aca="false">IF(OR(AM161="",AM161=1),"",IF(OR(N161="",(AM161-1)="",M161=""),"",IF(M161="Small standard",IF(N161&gt;SS_MAX,"",ROUND(INDEX(SS_FEES,SUMPRODUCT(--(SS_EDGES&lt;N161))+1,0+(AM161-1))*(1+FUEL),4)),IF(M161="Large standard",IF(N161&gt;LS_MAX,"",ROUND(IF(N161&lt;=OVER3_FROM,INDEX(LS_FEES,SUMPRODUCT(--(LS_EDGES&lt;N161))+1,0+(AM161-1)),INDEX(OVER3_BASE,1,0+(AM161-1))+OVER3_PER4*CEILING((N161-OVER3_FROM)/4,1))*(1+FUEL),4)),""))))</f>
        <v/>
      </c>
      <c r="AR161" s="21" t="str">
        <f aca="false">IF(OR(AM161="",AM161=1),"",IF(OR(N161="",(AM161-1)="",M161=""),"",IF(M161="Small standard",IF(N161&gt;SS_MAX,"",ROUND(INDEX(SS_FEES,SUMPRODUCT(--(SS_EDGES&lt;N161))+1,3+(AM161-1))*(1+FUEL),4)),IF(M161="Large standard",IF(N161&gt;LS_MAX,"",ROUND(IF(N161&lt;=OVER3_FROM,INDEX(LS_FEES,SUMPRODUCT(--(LS_EDGES&lt;N161))+1,3+(AM161-1)),INDEX(OVER3_BASE,1,3+(AM161-1))+OVER3_PER4*CEILING((N161-OVER3_FROM)/4,1))*(1+FUEL),4)),""))))</f>
        <v/>
      </c>
      <c r="AS161" s="21" t="str">
        <f aca="false">IF(OR(AM161="",AM161=1),"",(C161-(IF(AM161=2,BAND_LO,BAND_HI)-0.01))*(1-AN161))</f>
        <v/>
      </c>
      <c r="AT161" s="18" t="str">
        <f aca="false">IF(AI161="","",(AI161&gt;SS_L)+(AJ161&gt;SS_M)+(AK161&gt;SS_S))</f>
        <v/>
      </c>
      <c r="AU161" s="23" t="str">
        <f aca="false">IF(OR(AT161="",AT161&lt;&gt;1),"",MAX(AI161/SS_L,AJ161/SS_M,AK161/SS_S))</f>
        <v/>
      </c>
      <c r="AV161" s="21" t="str">
        <f aca="false">IF(OR(M161&lt;&gt;"Large standard",N161="",N161&gt;SS_MAX),"",IF(OR(N161="",AM161="","Small standard"=""),"",IF("Small standard"="Small standard",IF(N161&gt;SS_MAX,"",ROUND(INDEX(SS_FEES,SUMPRODUCT(--(SS_EDGES&lt;N161))+1,0+AM161)*(1+FUEL),4)),IF("Small standard"="Large standard",IF(N161&gt;LS_MAX,"",ROUND(IF(N161&lt;=OVER3_FROM,INDEX(LS_FEES,SUMPRODUCT(--(LS_EDGES&lt;N161))+1,0+AM161),INDEX(OVER3_BASE,1,0+AM161)+OVER3_PER4*CEILING((N161-OVER3_FROM)/4,1))*(1+FUEL),4)),""))))</f>
        <v/>
      </c>
      <c r="AW161" s="21" t="str">
        <f aca="false">IF(OR(M161&lt;&gt;"Large standard",N161="",N161&gt;SS_MAX),"",IF(OR(N161="",AM161="","Small standard"=""),"",IF("Small standard"="Small standard",IF(N161&gt;SS_MAX,"",ROUND(INDEX(SS_FEES,SUMPRODUCT(--(SS_EDGES&lt;N161))+1,3+AM161)*(1+FUEL),4)),IF("Small standard"="Large standard",IF(N161&gt;LS_MAX,"",ROUND(IF(N161&lt;=OVER3_FROM,INDEX(LS_FEES,SUMPRODUCT(--(LS_EDGES&lt;N161))+1,3+AM161),INDEX(OVER3_BASE,1,3+AM161)+OVER3_PER4*CEILING((N161-OVER3_FROM)/4,1))*(1+FUEL),4)),""))))</f>
        <v/>
      </c>
      <c r="AX161" s="21" t="str">
        <f aca="false">IF(OR(AL161="",AH161=""),"",IF(OR(AH161="",AM161="",M161=""),"",IF(M161="Small standard",IF(AH161&gt;SS_MAX,"",ROUND(INDEX(SS_FEES,SUMPRODUCT(--(SS_EDGES&lt;AH161))+1,0+AM161)*(1+FUEL),4)),IF(M161="Large standard",IF(AH161&gt;LS_MAX,"",ROUND(IF(AH161&lt;=OVER3_FROM,INDEX(LS_FEES,SUMPRODUCT(--(LS_EDGES&lt;AH161))+1,0+AM161),INDEX(OVER3_BASE,1,0+AM161)+OVER3_PER4*CEILING((AH161-OVER3_FROM)/4,1))*(1+FUEL),4)),""))))</f>
        <v/>
      </c>
      <c r="AY161" s="21" t="str">
        <f aca="false">IF(OR(AL161="",AH161=""),"",IF(OR(AH161="",AM161="",M161=""),"",IF(M161="Small standard",IF(AH161&gt;SS_MAX,"",ROUND(INDEX(SS_FEES,SUMPRODUCT(--(SS_EDGES&lt;AH161))+1,3+AM161)*(1+FUEL),4)),IF(M161="Large standard",IF(AH161&gt;LS_MAX,"",ROUND(IF(AH161&lt;=OVER3_FROM,INDEX(LS_FEES,SUMPRODUCT(--(LS_EDGES&lt;AH161))+1,3+AM161),INDEX(OVER3_BASE,1,3+AM161)+OVER3_PER4*CEILING((AH161-OVER3_FROM)/4,1))*(1+FUEL),4)),""))))</f>
        <v/>
      </c>
      <c r="AZ161" s="24" t="str">
        <f aca="false">IF(OR(J161="",J161&lt;1),"",ROUND(IFERROR(INDEX(CAT_SCALE,MATCH(D161,CATS,0)),UC_DEFAULT)*IF(J161&gt;=UC_KNEE,10^(UC_A-UC_B*LOG10(J161)),10^(UC_A-UC_B*LOG10(UC_KNEE))*(UC_KNEE/J161)^UC_HEXP),1))</f>
        <v/>
      </c>
    </row>
    <row r="162" customFormat="false" ht="15" hidden="false" customHeight="false" outlineLevel="0" collapsed="false">
      <c r="A162" s="10"/>
      <c r="B162" s="10"/>
      <c r="C162" s="12"/>
      <c r="D162" s="10"/>
      <c r="E162" s="10"/>
      <c r="F162" s="10"/>
      <c r="G162" s="10"/>
      <c r="H162" s="10"/>
      <c r="I162" s="10"/>
      <c r="J162" s="10"/>
      <c r="K162" s="10"/>
      <c r="L162" s="12"/>
      <c r="M162" s="2" t="str">
        <f aca="false">IF(OR(N162="",AI162=""),"",IF(AND(N162&lt;=SS_MAX,AI162&lt;=SS_L,AJ162&lt;=SS_M,AK162&lt;=SS_S),"Small standard",IF(AND(N162&lt;=LS_MAX,AI162&lt;=LS_L,AJ162&lt;=LS_M,AK162&lt;=LS_S),"Large standard","Oversize")))</f>
        <v/>
      </c>
      <c r="N162" s="16" t="str">
        <f aca="false">IF(AH162="","",IF(AL162="",AH162,MAX(AH162,AL162)))</f>
        <v/>
      </c>
      <c r="O162" s="21" t="str">
        <f aca="false">IF(OR(N162="",AM162="",M162=""),"",IF(M162="Small standard",IF(N162&gt;SS_MAX,"",ROUND(INDEX(SS_FEES,SUMPRODUCT(--(SS_EDGES&lt;N162))+1,0+AM162)*(1+FUEL),4)),IF(M162="Large standard",IF(N162&gt;LS_MAX,"",ROUND(IF(N162&lt;=OVER3_FROM,INDEX(LS_FEES,SUMPRODUCT(--(LS_EDGES&lt;N162))+1,0+AM162),INDEX(OVER3_BASE,1,0+AM162)+OVER3_PER4*CEILING((N162-OVER3_FROM)/4,1))*(1+FUEL),4)),"")))</f>
        <v/>
      </c>
      <c r="P162" s="21" t="str">
        <f aca="false">IF(OR(N162="",AM162="",M162=""),"",IF(M162="Small standard",IF(N162&gt;SS_MAX,"",ROUND(INDEX(SS_FEES,SUMPRODUCT(--(SS_EDGES&lt;N162))+1,3+AM162)*(1+FUEL),4)),IF(M162="Large standard",IF(N162&gt;LS_MAX,"",ROUND(IF(N162&lt;=OVER3_FROM,INDEX(LS_FEES,SUMPRODUCT(--(LS_EDGES&lt;N162))+1,3+AM162),INDEX(OVER3_BASE,1,3+AM162)+OVER3_PER4*CEILING((N162-OVER3_FROM)/4,1))*(1+FUEL),4)),"")))</f>
        <v/>
      </c>
      <c r="Q162" s="20" t="str">
        <f aca="true">IF(OR(L162="",O162=""),"",ROUND(L162-IF(AND(TODAY()&gt;=PEAK_FROM,TODAY()&lt;=PEAK_TO),P162,O162),2))</f>
        <v/>
      </c>
      <c r="R162" s="16" t="str">
        <f aca="false">IF(N162="","",IF(M162="Small standard",IF(SUMPRODUCT(--(SS_EDGES&lt;N162))=0,"",INDEX(SS_EDGES,SUMPRODUCT(--(SS_EDGES&lt;N162)))),IF(M162="Large standard",IF(N162&gt;OVER3_FROM,OVER3_FROM+4*(CEILING((N162-OVER3_FROM)/4,1)-1),IF(SUMPRODUCT(--(LS_EDGES&lt;N162))=0,"",INDEX(LS_EDGES,SUMPRODUCT(--(LS_EDGES&lt;N162))))),"")))</f>
        <v/>
      </c>
      <c r="S162" s="22" t="str">
        <f aca="false">IF(R162="","",ROUND(N162-R162,3))</f>
        <v/>
      </c>
      <c r="T162" s="21" t="str">
        <f aca="false">IF(OR(R162="",O162="",AO162=""),"",IF(S162&gt;MAX_SHAVE,"",IF(ROUND(O162-AO162,4)&lt;MIN_UNIT,"",ROUND(O162-AO162,4))))</f>
        <v/>
      </c>
      <c r="U162" s="21" t="str">
        <f aca="false">IF(OR(AQ162="",O162=""),"",IF(ROUND(ROUND(O162-AQ162,4)-AS162,4)&lt;=MIN_UNIT,"",ROUND(ROUND(O162-AQ162,4)-AS162,4)))</f>
        <v/>
      </c>
      <c r="V162" s="21" t="str">
        <f aca="false">IF(OR(AV162="",O162=""),"",IF(AND(AT162=1,AU162&lt;=MAX_ENV),IF(ROUND(O162-AV162,4)&lt;MIN_UNIT,"",ROUND(O162-AV162,4)),""))</f>
        <v/>
      </c>
      <c r="W162" s="21" t="str">
        <f aca="false">IF(OR(AX162="",O162=""),"",IF(AL162&gt;=AH162*MIN_DIM_RATIO,IF(ROUND(O162-AX162,4)&lt;MIN_UNIT,"",ROUND(O162-AX162,4)),""))</f>
        <v/>
      </c>
      <c r="X162" s="21" t="str">
        <f aca="false">IF(OR(R162="",P162="",AP162=""),"",IF(S162&gt;MAX_SHAVE,"",IF(ROUND(P162-AP162,4)&lt;MIN_UNIT,"",ROUND(P162-AP162,4))))</f>
        <v/>
      </c>
      <c r="Y162" s="21" t="str">
        <f aca="false">IF(OR(AR162="",P162=""),"",IF(ROUND(ROUND(P162-AR162,4)-AS162,4)&lt;=MIN_UNIT,"",ROUND(ROUND(P162-AR162,4)-AS162,4)))</f>
        <v/>
      </c>
      <c r="Z162" s="21" t="str">
        <f aca="false">IF(OR(AW162="",P162=""),"",IF(AND(AT162=1,AU162&lt;=MAX_ENV),IF(ROUND(P162-AW162,4)&lt;MIN_UNIT,"",ROUND(P162-AW162,4)),""))</f>
        <v/>
      </c>
      <c r="AA162" s="21" t="str">
        <f aca="false">IF(OR(AY162="",P162=""),"",IF(AL162&gt;=AH162*MIN_DIM_RATIO,IF(ROUND(P162-AY162,4)&lt;MIN_UNIT,"",ROUND(P162-AY162,4)),""))</f>
        <v/>
      </c>
      <c r="AB162" s="2" t="str">
        <f aca="false">IF(COUNT(T162:W162)=0,"",CHOOSE(MATCH(MAX(T162:W162),T162:W162,0),"Weight","Price","Size tier","Box"))</f>
        <v/>
      </c>
      <c r="AC162" s="24" t="str">
        <f aca="false">IF(K162&lt;&gt;"",K162,AZ162)</f>
        <v/>
      </c>
      <c r="AD162" s="25" t="str">
        <f aca="false">IF(OR(AB162="",AC162=""),"",ROUND(AC162*IF(K162&lt;&gt;"",1,U_LOW)*((12-PEAK_MONTHS)*MAX(T162:W162)+PEAK_MONTHS*N(INDEX(X162:AA162,MATCH(MAX(T162:W162),T162:W162,0)))),0))</f>
        <v/>
      </c>
      <c r="AE162" s="25" t="str">
        <f aca="false">IF(OR(AB162="",AC162=""),"",ROUND(AC162*IF(K162&lt;&gt;"",1,U_HIGH)*((12-PEAK_MONTHS)*MAX(T162:W162)+PEAK_MONTHS*N(INDEX(X162:AA162,MATCH(MAX(T162:W162),T162:W162,0)))),0))</f>
        <v/>
      </c>
      <c r="AF162" s="18" t="str">
        <f aca="false">IF(AD162="","",RANK(AD162,$AD$7:$AD$506))</f>
        <v/>
      </c>
      <c r="AH162" s="16" t="str">
        <f aca="false">IF(E162&lt;&gt;"",E162,IF(F162&lt;&gt;"",ROUND(F162*16,3),""))</f>
        <v/>
      </c>
      <c r="AI162" s="16" t="str">
        <f aca="false">IF(COUNT(G162:I162)&lt;3,"",ROUND(LARGE(G162:I162,1),2))</f>
        <v/>
      </c>
      <c r="AJ162" s="16" t="str">
        <f aca="false">IF(COUNT(G162:I162)&lt;3,"",ROUND(LARGE(G162:I162,2),2))</f>
        <v/>
      </c>
      <c r="AK162" s="16" t="str">
        <f aca="false">IF(COUNT(G162:I162)&lt;3,"",ROUND(SMALL(G162:I162,1),2))</f>
        <v/>
      </c>
      <c r="AL162" s="16" t="str">
        <f aca="false">IF(AI162="","",IF(AI162*AJ162*AK162&lt;DIM_MIN_CUIN,"",ROUND(AI162*AJ162*AK162/DIM_DIV*16,2)))</f>
        <v/>
      </c>
      <c r="AM162" s="18" t="str">
        <f aca="false">IF(C162="","",IF(C162&lt;BAND_LO,1,IF(C162&lt;=BAND_HI,2,3)))</f>
        <v/>
      </c>
      <c r="AN162" s="19" t="str">
        <f aca="false">IF(C162="","",IFERROR(INDEX(CAT_REF,MATCH(D162,CATS,0)),REF_DEFAULT))</f>
        <v/>
      </c>
      <c r="AO162" s="21" t="str">
        <f aca="false">IF(OR(R162="",AM162="",M162=""),"",IF(M162="Small standard",IF(R162&gt;SS_MAX,"",ROUND(INDEX(SS_FEES,SUMPRODUCT(--(SS_EDGES&lt;R162))+1,0+AM162)*(1+FUEL),4)),IF(M162="Large standard",IF(R162&gt;LS_MAX,"",ROUND(IF(R162&lt;=OVER3_FROM,INDEX(LS_FEES,SUMPRODUCT(--(LS_EDGES&lt;R162))+1,0+AM162),INDEX(OVER3_BASE,1,0+AM162)+OVER3_PER4*CEILING((R162-OVER3_FROM)/4,1))*(1+FUEL),4)),"")))</f>
        <v/>
      </c>
      <c r="AP162" s="21" t="str">
        <f aca="false">IF(OR(R162="",AM162="",M162=""),"",IF(M162="Small standard",IF(R162&gt;SS_MAX,"",ROUND(INDEX(SS_FEES,SUMPRODUCT(--(SS_EDGES&lt;R162))+1,3+AM162)*(1+FUEL),4)),IF(M162="Large standard",IF(R162&gt;LS_MAX,"",ROUND(IF(R162&lt;=OVER3_FROM,INDEX(LS_FEES,SUMPRODUCT(--(LS_EDGES&lt;R162))+1,3+AM162),INDEX(OVER3_BASE,1,3+AM162)+OVER3_PER4*CEILING((R162-OVER3_FROM)/4,1))*(1+FUEL),4)),"")))</f>
        <v/>
      </c>
      <c r="AQ162" s="21" t="str">
        <f aca="false">IF(OR(AM162="",AM162=1),"",IF(OR(N162="",(AM162-1)="",M162=""),"",IF(M162="Small standard",IF(N162&gt;SS_MAX,"",ROUND(INDEX(SS_FEES,SUMPRODUCT(--(SS_EDGES&lt;N162))+1,0+(AM162-1))*(1+FUEL),4)),IF(M162="Large standard",IF(N162&gt;LS_MAX,"",ROUND(IF(N162&lt;=OVER3_FROM,INDEX(LS_FEES,SUMPRODUCT(--(LS_EDGES&lt;N162))+1,0+(AM162-1)),INDEX(OVER3_BASE,1,0+(AM162-1))+OVER3_PER4*CEILING((N162-OVER3_FROM)/4,1))*(1+FUEL),4)),""))))</f>
        <v/>
      </c>
      <c r="AR162" s="21" t="str">
        <f aca="false">IF(OR(AM162="",AM162=1),"",IF(OR(N162="",(AM162-1)="",M162=""),"",IF(M162="Small standard",IF(N162&gt;SS_MAX,"",ROUND(INDEX(SS_FEES,SUMPRODUCT(--(SS_EDGES&lt;N162))+1,3+(AM162-1))*(1+FUEL),4)),IF(M162="Large standard",IF(N162&gt;LS_MAX,"",ROUND(IF(N162&lt;=OVER3_FROM,INDEX(LS_FEES,SUMPRODUCT(--(LS_EDGES&lt;N162))+1,3+(AM162-1)),INDEX(OVER3_BASE,1,3+(AM162-1))+OVER3_PER4*CEILING((N162-OVER3_FROM)/4,1))*(1+FUEL),4)),""))))</f>
        <v/>
      </c>
      <c r="AS162" s="21" t="str">
        <f aca="false">IF(OR(AM162="",AM162=1),"",(C162-(IF(AM162=2,BAND_LO,BAND_HI)-0.01))*(1-AN162))</f>
        <v/>
      </c>
      <c r="AT162" s="18" t="str">
        <f aca="false">IF(AI162="","",(AI162&gt;SS_L)+(AJ162&gt;SS_M)+(AK162&gt;SS_S))</f>
        <v/>
      </c>
      <c r="AU162" s="23" t="str">
        <f aca="false">IF(OR(AT162="",AT162&lt;&gt;1),"",MAX(AI162/SS_L,AJ162/SS_M,AK162/SS_S))</f>
        <v/>
      </c>
      <c r="AV162" s="21" t="str">
        <f aca="false">IF(OR(M162&lt;&gt;"Large standard",N162="",N162&gt;SS_MAX),"",IF(OR(N162="",AM162="","Small standard"=""),"",IF("Small standard"="Small standard",IF(N162&gt;SS_MAX,"",ROUND(INDEX(SS_FEES,SUMPRODUCT(--(SS_EDGES&lt;N162))+1,0+AM162)*(1+FUEL),4)),IF("Small standard"="Large standard",IF(N162&gt;LS_MAX,"",ROUND(IF(N162&lt;=OVER3_FROM,INDEX(LS_FEES,SUMPRODUCT(--(LS_EDGES&lt;N162))+1,0+AM162),INDEX(OVER3_BASE,1,0+AM162)+OVER3_PER4*CEILING((N162-OVER3_FROM)/4,1))*(1+FUEL),4)),""))))</f>
        <v/>
      </c>
      <c r="AW162" s="21" t="str">
        <f aca="false">IF(OR(M162&lt;&gt;"Large standard",N162="",N162&gt;SS_MAX),"",IF(OR(N162="",AM162="","Small standard"=""),"",IF("Small standard"="Small standard",IF(N162&gt;SS_MAX,"",ROUND(INDEX(SS_FEES,SUMPRODUCT(--(SS_EDGES&lt;N162))+1,3+AM162)*(1+FUEL),4)),IF("Small standard"="Large standard",IF(N162&gt;LS_MAX,"",ROUND(IF(N162&lt;=OVER3_FROM,INDEX(LS_FEES,SUMPRODUCT(--(LS_EDGES&lt;N162))+1,3+AM162),INDEX(OVER3_BASE,1,3+AM162)+OVER3_PER4*CEILING((N162-OVER3_FROM)/4,1))*(1+FUEL),4)),""))))</f>
        <v/>
      </c>
      <c r="AX162" s="21" t="str">
        <f aca="false">IF(OR(AL162="",AH162=""),"",IF(OR(AH162="",AM162="",M162=""),"",IF(M162="Small standard",IF(AH162&gt;SS_MAX,"",ROUND(INDEX(SS_FEES,SUMPRODUCT(--(SS_EDGES&lt;AH162))+1,0+AM162)*(1+FUEL),4)),IF(M162="Large standard",IF(AH162&gt;LS_MAX,"",ROUND(IF(AH162&lt;=OVER3_FROM,INDEX(LS_FEES,SUMPRODUCT(--(LS_EDGES&lt;AH162))+1,0+AM162),INDEX(OVER3_BASE,1,0+AM162)+OVER3_PER4*CEILING((AH162-OVER3_FROM)/4,1))*(1+FUEL),4)),""))))</f>
        <v/>
      </c>
      <c r="AY162" s="21" t="str">
        <f aca="false">IF(OR(AL162="",AH162=""),"",IF(OR(AH162="",AM162="",M162=""),"",IF(M162="Small standard",IF(AH162&gt;SS_MAX,"",ROUND(INDEX(SS_FEES,SUMPRODUCT(--(SS_EDGES&lt;AH162))+1,3+AM162)*(1+FUEL),4)),IF(M162="Large standard",IF(AH162&gt;LS_MAX,"",ROUND(IF(AH162&lt;=OVER3_FROM,INDEX(LS_FEES,SUMPRODUCT(--(LS_EDGES&lt;AH162))+1,3+AM162),INDEX(OVER3_BASE,1,3+AM162)+OVER3_PER4*CEILING((AH162-OVER3_FROM)/4,1))*(1+FUEL),4)),""))))</f>
        <v/>
      </c>
      <c r="AZ162" s="24" t="str">
        <f aca="false">IF(OR(J162="",J162&lt;1),"",ROUND(IFERROR(INDEX(CAT_SCALE,MATCH(D162,CATS,0)),UC_DEFAULT)*IF(J162&gt;=UC_KNEE,10^(UC_A-UC_B*LOG10(J162)),10^(UC_A-UC_B*LOG10(UC_KNEE))*(UC_KNEE/J162)^UC_HEXP),1))</f>
        <v/>
      </c>
    </row>
    <row r="163" customFormat="false" ht="15" hidden="false" customHeight="false" outlineLevel="0" collapsed="false">
      <c r="A163" s="10"/>
      <c r="B163" s="10"/>
      <c r="C163" s="12"/>
      <c r="D163" s="10"/>
      <c r="E163" s="10"/>
      <c r="F163" s="10"/>
      <c r="G163" s="10"/>
      <c r="H163" s="10"/>
      <c r="I163" s="10"/>
      <c r="J163" s="10"/>
      <c r="K163" s="10"/>
      <c r="L163" s="12"/>
      <c r="M163" s="2" t="str">
        <f aca="false">IF(OR(N163="",AI163=""),"",IF(AND(N163&lt;=SS_MAX,AI163&lt;=SS_L,AJ163&lt;=SS_M,AK163&lt;=SS_S),"Small standard",IF(AND(N163&lt;=LS_MAX,AI163&lt;=LS_L,AJ163&lt;=LS_M,AK163&lt;=LS_S),"Large standard","Oversize")))</f>
        <v/>
      </c>
      <c r="N163" s="16" t="str">
        <f aca="false">IF(AH163="","",IF(AL163="",AH163,MAX(AH163,AL163)))</f>
        <v/>
      </c>
      <c r="O163" s="21" t="str">
        <f aca="false">IF(OR(N163="",AM163="",M163=""),"",IF(M163="Small standard",IF(N163&gt;SS_MAX,"",ROUND(INDEX(SS_FEES,SUMPRODUCT(--(SS_EDGES&lt;N163))+1,0+AM163)*(1+FUEL),4)),IF(M163="Large standard",IF(N163&gt;LS_MAX,"",ROUND(IF(N163&lt;=OVER3_FROM,INDEX(LS_FEES,SUMPRODUCT(--(LS_EDGES&lt;N163))+1,0+AM163),INDEX(OVER3_BASE,1,0+AM163)+OVER3_PER4*CEILING((N163-OVER3_FROM)/4,1))*(1+FUEL),4)),"")))</f>
        <v/>
      </c>
      <c r="P163" s="21" t="str">
        <f aca="false">IF(OR(N163="",AM163="",M163=""),"",IF(M163="Small standard",IF(N163&gt;SS_MAX,"",ROUND(INDEX(SS_FEES,SUMPRODUCT(--(SS_EDGES&lt;N163))+1,3+AM163)*(1+FUEL),4)),IF(M163="Large standard",IF(N163&gt;LS_MAX,"",ROUND(IF(N163&lt;=OVER3_FROM,INDEX(LS_FEES,SUMPRODUCT(--(LS_EDGES&lt;N163))+1,3+AM163),INDEX(OVER3_BASE,1,3+AM163)+OVER3_PER4*CEILING((N163-OVER3_FROM)/4,1))*(1+FUEL),4)),"")))</f>
        <v/>
      </c>
      <c r="Q163" s="20" t="str">
        <f aca="true">IF(OR(L163="",O163=""),"",ROUND(L163-IF(AND(TODAY()&gt;=PEAK_FROM,TODAY()&lt;=PEAK_TO),P163,O163),2))</f>
        <v/>
      </c>
      <c r="R163" s="16" t="str">
        <f aca="false">IF(N163="","",IF(M163="Small standard",IF(SUMPRODUCT(--(SS_EDGES&lt;N163))=0,"",INDEX(SS_EDGES,SUMPRODUCT(--(SS_EDGES&lt;N163)))),IF(M163="Large standard",IF(N163&gt;OVER3_FROM,OVER3_FROM+4*(CEILING((N163-OVER3_FROM)/4,1)-1),IF(SUMPRODUCT(--(LS_EDGES&lt;N163))=0,"",INDEX(LS_EDGES,SUMPRODUCT(--(LS_EDGES&lt;N163))))),"")))</f>
        <v/>
      </c>
      <c r="S163" s="22" t="str">
        <f aca="false">IF(R163="","",ROUND(N163-R163,3))</f>
        <v/>
      </c>
      <c r="T163" s="21" t="str">
        <f aca="false">IF(OR(R163="",O163="",AO163=""),"",IF(S163&gt;MAX_SHAVE,"",IF(ROUND(O163-AO163,4)&lt;MIN_UNIT,"",ROUND(O163-AO163,4))))</f>
        <v/>
      </c>
      <c r="U163" s="21" t="str">
        <f aca="false">IF(OR(AQ163="",O163=""),"",IF(ROUND(ROUND(O163-AQ163,4)-AS163,4)&lt;=MIN_UNIT,"",ROUND(ROUND(O163-AQ163,4)-AS163,4)))</f>
        <v/>
      </c>
      <c r="V163" s="21" t="str">
        <f aca="false">IF(OR(AV163="",O163=""),"",IF(AND(AT163=1,AU163&lt;=MAX_ENV),IF(ROUND(O163-AV163,4)&lt;MIN_UNIT,"",ROUND(O163-AV163,4)),""))</f>
        <v/>
      </c>
      <c r="W163" s="21" t="str">
        <f aca="false">IF(OR(AX163="",O163=""),"",IF(AL163&gt;=AH163*MIN_DIM_RATIO,IF(ROUND(O163-AX163,4)&lt;MIN_UNIT,"",ROUND(O163-AX163,4)),""))</f>
        <v/>
      </c>
      <c r="X163" s="21" t="str">
        <f aca="false">IF(OR(R163="",P163="",AP163=""),"",IF(S163&gt;MAX_SHAVE,"",IF(ROUND(P163-AP163,4)&lt;MIN_UNIT,"",ROUND(P163-AP163,4))))</f>
        <v/>
      </c>
      <c r="Y163" s="21" t="str">
        <f aca="false">IF(OR(AR163="",P163=""),"",IF(ROUND(ROUND(P163-AR163,4)-AS163,4)&lt;=MIN_UNIT,"",ROUND(ROUND(P163-AR163,4)-AS163,4)))</f>
        <v/>
      </c>
      <c r="Z163" s="21" t="str">
        <f aca="false">IF(OR(AW163="",P163=""),"",IF(AND(AT163=1,AU163&lt;=MAX_ENV),IF(ROUND(P163-AW163,4)&lt;MIN_UNIT,"",ROUND(P163-AW163,4)),""))</f>
        <v/>
      </c>
      <c r="AA163" s="21" t="str">
        <f aca="false">IF(OR(AY163="",P163=""),"",IF(AL163&gt;=AH163*MIN_DIM_RATIO,IF(ROUND(P163-AY163,4)&lt;MIN_UNIT,"",ROUND(P163-AY163,4)),""))</f>
        <v/>
      </c>
      <c r="AB163" s="2" t="str">
        <f aca="false">IF(COUNT(T163:W163)=0,"",CHOOSE(MATCH(MAX(T163:W163),T163:W163,0),"Weight","Price","Size tier","Box"))</f>
        <v/>
      </c>
      <c r="AC163" s="24" t="str">
        <f aca="false">IF(K163&lt;&gt;"",K163,AZ163)</f>
        <v/>
      </c>
      <c r="AD163" s="25" t="str">
        <f aca="false">IF(OR(AB163="",AC163=""),"",ROUND(AC163*IF(K163&lt;&gt;"",1,U_LOW)*((12-PEAK_MONTHS)*MAX(T163:W163)+PEAK_MONTHS*N(INDEX(X163:AA163,MATCH(MAX(T163:W163),T163:W163,0)))),0))</f>
        <v/>
      </c>
      <c r="AE163" s="25" t="str">
        <f aca="false">IF(OR(AB163="",AC163=""),"",ROUND(AC163*IF(K163&lt;&gt;"",1,U_HIGH)*((12-PEAK_MONTHS)*MAX(T163:W163)+PEAK_MONTHS*N(INDEX(X163:AA163,MATCH(MAX(T163:W163),T163:W163,0)))),0))</f>
        <v/>
      </c>
      <c r="AF163" s="18" t="str">
        <f aca="false">IF(AD163="","",RANK(AD163,$AD$7:$AD$506))</f>
        <v/>
      </c>
      <c r="AH163" s="16" t="str">
        <f aca="false">IF(E163&lt;&gt;"",E163,IF(F163&lt;&gt;"",ROUND(F163*16,3),""))</f>
        <v/>
      </c>
      <c r="AI163" s="16" t="str">
        <f aca="false">IF(COUNT(G163:I163)&lt;3,"",ROUND(LARGE(G163:I163,1),2))</f>
        <v/>
      </c>
      <c r="AJ163" s="16" t="str">
        <f aca="false">IF(COUNT(G163:I163)&lt;3,"",ROUND(LARGE(G163:I163,2),2))</f>
        <v/>
      </c>
      <c r="AK163" s="16" t="str">
        <f aca="false">IF(COUNT(G163:I163)&lt;3,"",ROUND(SMALL(G163:I163,1),2))</f>
        <v/>
      </c>
      <c r="AL163" s="16" t="str">
        <f aca="false">IF(AI163="","",IF(AI163*AJ163*AK163&lt;DIM_MIN_CUIN,"",ROUND(AI163*AJ163*AK163/DIM_DIV*16,2)))</f>
        <v/>
      </c>
      <c r="AM163" s="18" t="str">
        <f aca="false">IF(C163="","",IF(C163&lt;BAND_LO,1,IF(C163&lt;=BAND_HI,2,3)))</f>
        <v/>
      </c>
      <c r="AN163" s="19" t="str">
        <f aca="false">IF(C163="","",IFERROR(INDEX(CAT_REF,MATCH(D163,CATS,0)),REF_DEFAULT))</f>
        <v/>
      </c>
      <c r="AO163" s="21" t="str">
        <f aca="false">IF(OR(R163="",AM163="",M163=""),"",IF(M163="Small standard",IF(R163&gt;SS_MAX,"",ROUND(INDEX(SS_FEES,SUMPRODUCT(--(SS_EDGES&lt;R163))+1,0+AM163)*(1+FUEL),4)),IF(M163="Large standard",IF(R163&gt;LS_MAX,"",ROUND(IF(R163&lt;=OVER3_FROM,INDEX(LS_FEES,SUMPRODUCT(--(LS_EDGES&lt;R163))+1,0+AM163),INDEX(OVER3_BASE,1,0+AM163)+OVER3_PER4*CEILING((R163-OVER3_FROM)/4,1))*(1+FUEL),4)),"")))</f>
        <v/>
      </c>
      <c r="AP163" s="21" t="str">
        <f aca="false">IF(OR(R163="",AM163="",M163=""),"",IF(M163="Small standard",IF(R163&gt;SS_MAX,"",ROUND(INDEX(SS_FEES,SUMPRODUCT(--(SS_EDGES&lt;R163))+1,3+AM163)*(1+FUEL),4)),IF(M163="Large standard",IF(R163&gt;LS_MAX,"",ROUND(IF(R163&lt;=OVER3_FROM,INDEX(LS_FEES,SUMPRODUCT(--(LS_EDGES&lt;R163))+1,3+AM163),INDEX(OVER3_BASE,1,3+AM163)+OVER3_PER4*CEILING((R163-OVER3_FROM)/4,1))*(1+FUEL),4)),"")))</f>
        <v/>
      </c>
      <c r="AQ163" s="21" t="str">
        <f aca="false">IF(OR(AM163="",AM163=1),"",IF(OR(N163="",(AM163-1)="",M163=""),"",IF(M163="Small standard",IF(N163&gt;SS_MAX,"",ROUND(INDEX(SS_FEES,SUMPRODUCT(--(SS_EDGES&lt;N163))+1,0+(AM163-1))*(1+FUEL),4)),IF(M163="Large standard",IF(N163&gt;LS_MAX,"",ROUND(IF(N163&lt;=OVER3_FROM,INDEX(LS_FEES,SUMPRODUCT(--(LS_EDGES&lt;N163))+1,0+(AM163-1)),INDEX(OVER3_BASE,1,0+(AM163-1))+OVER3_PER4*CEILING((N163-OVER3_FROM)/4,1))*(1+FUEL),4)),""))))</f>
        <v/>
      </c>
      <c r="AR163" s="21" t="str">
        <f aca="false">IF(OR(AM163="",AM163=1),"",IF(OR(N163="",(AM163-1)="",M163=""),"",IF(M163="Small standard",IF(N163&gt;SS_MAX,"",ROUND(INDEX(SS_FEES,SUMPRODUCT(--(SS_EDGES&lt;N163))+1,3+(AM163-1))*(1+FUEL),4)),IF(M163="Large standard",IF(N163&gt;LS_MAX,"",ROUND(IF(N163&lt;=OVER3_FROM,INDEX(LS_FEES,SUMPRODUCT(--(LS_EDGES&lt;N163))+1,3+(AM163-1)),INDEX(OVER3_BASE,1,3+(AM163-1))+OVER3_PER4*CEILING((N163-OVER3_FROM)/4,1))*(1+FUEL),4)),""))))</f>
        <v/>
      </c>
      <c r="AS163" s="21" t="str">
        <f aca="false">IF(OR(AM163="",AM163=1),"",(C163-(IF(AM163=2,BAND_LO,BAND_HI)-0.01))*(1-AN163))</f>
        <v/>
      </c>
      <c r="AT163" s="18" t="str">
        <f aca="false">IF(AI163="","",(AI163&gt;SS_L)+(AJ163&gt;SS_M)+(AK163&gt;SS_S))</f>
        <v/>
      </c>
      <c r="AU163" s="23" t="str">
        <f aca="false">IF(OR(AT163="",AT163&lt;&gt;1),"",MAX(AI163/SS_L,AJ163/SS_M,AK163/SS_S))</f>
        <v/>
      </c>
      <c r="AV163" s="21" t="str">
        <f aca="false">IF(OR(M163&lt;&gt;"Large standard",N163="",N163&gt;SS_MAX),"",IF(OR(N163="",AM163="","Small standard"=""),"",IF("Small standard"="Small standard",IF(N163&gt;SS_MAX,"",ROUND(INDEX(SS_FEES,SUMPRODUCT(--(SS_EDGES&lt;N163))+1,0+AM163)*(1+FUEL),4)),IF("Small standard"="Large standard",IF(N163&gt;LS_MAX,"",ROUND(IF(N163&lt;=OVER3_FROM,INDEX(LS_FEES,SUMPRODUCT(--(LS_EDGES&lt;N163))+1,0+AM163),INDEX(OVER3_BASE,1,0+AM163)+OVER3_PER4*CEILING((N163-OVER3_FROM)/4,1))*(1+FUEL),4)),""))))</f>
        <v/>
      </c>
      <c r="AW163" s="21" t="str">
        <f aca="false">IF(OR(M163&lt;&gt;"Large standard",N163="",N163&gt;SS_MAX),"",IF(OR(N163="",AM163="","Small standard"=""),"",IF("Small standard"="Small standard",IF(N163&gt;SS_MAX,"",ROUND(INDEX(SS_FEES,SUMPRODUCT(--(SS_EDGES&lt;N163))+1,3+AM163)*(1+FUEL),4)),IF("Small standard"="Large standard",IF(N163&gt;LS_MAX,"",ROUND(IF(N163&lt;=OVER3_FROM,INDEX(LS_FEES,SUMPRODUCT(--(LS_EDGES&lt;N163))+1,3+AM163),INDEX(OVER3_BASE,1,3+AM163)+OVER3_PER4*CEILING((N163-OVER3_FROM)/4,1))*(1+FUEL),4)),""))))</f>
        <v/>
      </c>
      <c r="AX163" s="21" t="str">
        <f aca="false">IF(OR(AL163="",AH163=""),"",IF(OR(AH163="",AM163="",M163=""),"",IF(M163="Small standard",IF(AH163&gt;SS_MAX,"",ROUND(INDEX(SS_FEES,SUMPRODUCT(--(SS_EDGES&lt;AH163))+1,0+AM163)*(1+FUEL),4)),IF(M163="Large standard",IF(AH163&gt;LS_MAX,"",ROUND(IF(AH163&lt;=OVER3_FROM,INDEX(LS_FEES,SUMPRODUCT(--(LS_EDGES&lt;AH163))+1,0+AM163),INDEX(OVER3_BASE,1,0+AM163)+OVER3_PER4*CEILING((AH163-OVER3_FROM)/4,1))*(1+FUEL),4)),""))))</f>
        <v/>
      </c>
      <c r="AY163" s="21" t="str">
        <f aca="false">IF(OR(AL163="",AH163=""),"",IF(OR(AH163="",AM163="",M163=""),"",IF(M163="Small standard",IF(AH163&gt;SS_MAX,"",ROUND(INDEX(SS_FEES,SUMPRODUCT(--(SS_EDGES&lt;AH163))+1,3+AM163)*(1+FUEL),4)),IF(M163="Large standard",IF(AH163&gt;LS_MAX,"",ROUND(IF(AH163&lt;=OVER3_FROM,INDEX(LS_FEES,SUMPRODUCT(--(LS_EDGES&lt;AH163))+1,3+AM163),INDEX(OVER3_BASE,1,3+AM163)+OVER3_PER4*CEILING((AH163-OVER3_FROM)/4,1))*(1+FUEL),4)),""))))</f>
        <v/>
      </c>
      <c r="AZ163" s="24" t="str">
        <f aca="false">IF(OR(J163="",J163&lt;1),"",ROUND(IFERROR(INDEX(CAT_SCALE,MATCH(D163,CATS,0)),UC_DEFAULT)*IF(J163&gt;=UC_KNEE,10^(UC_A-UC_B*LOG10(J163)),10^(UC_A-UC_B*LOG10(UC_KNEE))*(UC_KNEE/J163)^UC_HEXP),1))</f>
        <v/>
      </c>
    </row>
    <row r="164" customFormat="false" ht="15" hidden="false" customHeight="false" outlineLevel="0" collapsed="false">
      <c r="A164" s="10"/>
      <c r="B164" s="10"/>
      <c r="C164" s="12"/>
      <c r="D164" s="10"/>
      <c r="E164" s="10"/>
      <c r="F164" s="10"/>
      <c r="G164" s="10"/>
      <c r="H164" s="10"/>
      <c r="I164" s="10"/>
      <c r="J164" s="10"/>
      <c r="K164" s="10"/>
      <c r="L164" s="12"/>
      <c r="M164" s="2" t="str">
        <f aca="false">IF(OR(N164="",AI164=""),"",IF(AND(N164&lt;=SS_MAX,AI164&lt;=SS_L,AJ164&lt;=SS_M,AK164&lt;=SS_S),"Small standard",IF(AND(N164&lt;=LS_MAX,AI164&lt;=LS_L,AJ164&lt;=LS_M,AK164&lt;=LS_S),"Large standard","Oversize")))</f>
        <v/>
      </c>
      <c r="N164" s="16" t="str">
        <f aca="false">IF(AH164="","",IF(AL164="",AH164,MAX(AH164,AL164)))</f>
        <v/>
      </c>
      <c r="O164" s="21" t="str">
        <f aca="false">IF(OR(N164="",AM164="",M164=""),"",IF(M164="Small standard",IF(N164&gt;SS_MAX,"",ROUND(INDEX(SS_FEES,SUMPRODUCT(--(SS_EDGES&lt;N164))+1,0+AM164)*(1+FUEL),4)),IF(M164="Large standard",IF(N164&gt;LS_MAX,"",ROUND(IF(N164&lt;=OVER3_FROM,INDEX(LS_FEES,SUMPRODUCT(--(LS_EDGES&lt;N164))+1,0+AM164),INDEX(OVER3_BASE,1,0+AM164)+OVER3_PER4*CEILING((N164-OVER3_FROM)/4,1))*(1+FUEL),4)),"")))</f>
        <v/>
      </c>
      <c r="P164" s="21" t="str">
        <f aca="false">IF(OR(N164="",AM164="",M164=""),"",IF(M164="Small standard",IF(N164&gt;SS_MAX,"",ROUND(INDEX(SS_FEES,SUMPRODUCT(--(SS_EDGES&lt;N164))+1,3+AM164)*(1+FUEL),4)),IF(M164="Large standard",IF(N164&gt;LS_MAX,"",ROUND(IF(N164&lt;=OVER3_FROM,INDEX(LS_FEES,SUMPRODUCT(--(LS_EDGES&lt;N164))+1,3+AM164),INDEX(OVER3_BASE,1,3+AM164)+OVER3_PER4*CEILING((N164-OVER3_FROM)/4,1))*(1+FUEL),4)),"")))</f>
        <v/>
      </c>
      <c r="Q164" s="20" t="str">
        <f aca="true">IF(OR(L164="",O164=""),"",ROUND(L164-IF(AND(TODAY()&gt;=PEAK_FROM,TODAY()&lt;=PEAK_TO),P164,O164),2))</f>
        <v/>
      </c>
      <c r="R164" s="16" t="str">
        <f aca="false">IF(N164="","",IF(M164="Small standard",IF(SUMPRODUCT(--(SS_EDGES&lt;N164))=0,"",INDEX(SS_EDGES,SUMPRODUCT(--(SS_EDGES&lt;N164)))),IF(M164="Large standard",IF(N164&gt;OVER3_FROM,OVER3_FROM+4*(CEILING((N164-OVER3_FROM)/4,1)-1),IF(SUMPRODUCT(--(LS_EDGES&lt;N164))=0,"",INDEX(LS_EDGES,SUMPRODUCT(--(LS_EDGES&lt;N164))))),"")))</f>
        <v/>
      </c>
      <c r="S164" s="22" t="str">
        <f aca="false">IF(R164="","",ROUND(N164-R164,3))</f>
        <v/>
      </c>
      <c r="T164" s="21" t="str">
        <f aca="false">IF(OR(R164="",O164="",AO164=""),"",IF(S164&gt;MAX_SHAVE,"",IF(ROUND(O164-AO164,4)&lt;MIN_UNIT,"",ROUND(O164-AO164,4))))</f>
        <v/>
      </c>
      <c r="U164" s="21" t="str">
        <f aca="false">IF(OR(AQ164="",O164=""),"",IF(ROUND(ROUND(O164-AQ164,4)-AS164,4)&lt;=MIN_UNIT,"",ROUND(ROUND(O164-AQ164,4)-AS164,4)))</f>
        <v/>
      </c>
      <c r="V164" s="21" t="str">
        <f aca="false">IF(OR(AV164="",O164=""),"",IF(AND(AT164=1,AU164&lt;=MAX_ENV),IF(ROUND(O164-AV164,4)&lt;MIN_UNIT,"",ROUND(O164-AV164,4)),""))</f>
        <v/>
      </c>
      <c r="W164" s="21" t="str">
        <f aca="false">IF(OR(AX164="",O164=""),"",IF(AL164&gt;=AH164*MIN_DIM_RATIO,IF(ROUND(O164-AX164,4)&lt;MIN_UNIT,"",ROUND(O164-AX164,4)),""))</f>
        <v/>
      </c>
      <c r="X164" s="21" t="str">
        <f aca="false">IF(OR(R164="",P164="",AP164=""),"",IF(S164&gt;MAX_SHAVE,"",IF(ROUND(P164-AP164,4)&lt;MIN_UNIT,"",ROUND(P164-AP164,4))))</f>
        <v/>
      </c>
      <c r="Y164" s="21" t="str">
        <f aca="false">IF(OR(AR164="",P164=""),"",IF(ROUND(ROUND(P164-AR164,4)-AS164,4)&lt;=MIN_UNIT,"",ROUND(ROUND(P164-AR164,4)-AS164,4)))</f>
        <v/>
      </c>
      <c r="Z164" s="21" t="str">
        <f aca="false">IF(OR(AW164="",P164=""),"",IF(AND(AT164=1,AU164&lt;=MAX_ENV),IF(ROUND(P164-AW164,4)&lt;MIN_UNIT,"",ROUND(P164-AW164,4)),""))</f>
        <v/>
      </c>
      <c r="AA164" s="21" t="str">
        <f aca="false">IF(OR(AY164="",P164=""),"",IF(AL164&gt;=AH164*MIN_DIM_RATIO,IF(ROUND(P164-AY164,4)&lt;MIN_UNIT,"",ROUND(P164-AY164,4)),""))</f>
        <v/>
      </c>
      <c r="AB164" s="2" t="str">
        <f aca="false">IF(COUNT(T164:W164)=0,"",CHOOSE(MATCH(MAX(T164:W164),T164:W164,0),"Weight","Price","Size tier","Box"))</f>
        <v/>
      </c>
      <c r="AC164" s="24" t="str">
        <f aca="false">IF(K164&lt;&gt;"",K164,AZ164)</f>
        <v/>
      </c>
      <c r="AD164" s="25" t="str">
        <f aca="false">IF(OR(AB164="",AC164=""),"",ROUND(AC164*IF(K164&lt;&gt;"",1,U_LOW)*((12-PEAK_MONTHS)*MAX(T164:W164)+PEAK_MONTHS*N(INDEX(X164:AA164,MATCH(MAX(T164:W164),T164:W164,0)))),0))</f>
        <v/>
      </c>
      <c r="AE164" s="25" t="str">
        <f aca="false">IF(OR(AB164="",AC164=""),"",ROUND(AC164*IF(K164&lt;&gt;"",1,U_HIGH)*((12-PEAK_MONTHS)*MAX(T164:W164)+PEAK_MONTHS*N(INDEX(X164:AA164,MATCH(MAX(T164:W164),T164:W164,0)))),0))</f>
        <v/>
      </c>
      <c r="AF164" s="18" t="str">
        <f aca="false">IF(AD164="","",RANK(AD164,$AD$7:$AD$506))</f>
        <v/>
      </c>
      <c r="AH164" s="16" t="str">
        <f aca="false">IF(E164&lt;&gt;"",E164,IF(F164&lt;&gt;"",ROUND(F164*16,3),""))</f>
        <v/>
      </c>
      <c r="AI164" s="16" t="str">
        <f aca="false">IF(COUNT(G164:I164)&lt;3,"",ROUND(LARGE(G164:I164,1),2))</f>
        <v/>
      </c>
      <c r="AJ164" s="16" t="str">
        <f aca="false">IF(COUNT(G164:I164)&lt;3,"",ROUND(LARGE(G164:I164,2),2))</f>
        <v/>
      </c>
      <c r="AK164" s="16" t="str">
        <f aca="false">IF(COUNT(G164:I164)&lt;3,"",ROUND(SMALL(G164:I164,1),2))</f>
        <v/>
      </c>
      <c r="AL164" s="16" t="str">
        <f aca="false">IF(AI164="","",IF(AI164*AJ164*AK164&lt;DIM_MIN_CUIN,"",ROUND(AI164*AJ164*AK164/DIM_DIV*16,2)))</f>
        <v/>
      </c>
      <c r="AM164" s="18" t="str">
        <f aca="false">IF(C164="","",IF(C164&lt;BAND_LO,1,IF(C164&lt;=BAND_HI,2,3)))</f>
        <v/>
      </c>
      <c r="AN164" s="19" t="str">
        <f aca="false">IF(C164="","",IFERROR(INDEX(CAT_REF,MATCH(D164,CATS,0)),REF_DEFAULT))</f>
        <v/>
      </c>
      <c r="AO164" s="21" t="str">
        <f aca="false">IF(OR(R164="",AM164="",M164=""),"",IF(M164="Small standard",IF(R164&gt;SS_MAX,"",ROUND(INDEX(SS_FEES,SUMPRODUCT(--(SS_EDGES&lt;R164))+1,0+AM164)*(1+FUEL),4)),IF(M164="Large standard",IF(R164&gt;LS_MAX,"",ROUND(IF(R164&lt;=OVER3_FROM,INDEX(LS_FEES,SUMPRODUCT(--(LS_EDGES&lt;R164))+1,0+AM164),INDEX(OVER3_BASE,1,0+AM164)+OVER3_PER4*CEILING((R164-OVER3_FROM)/4,1))*(1+FUEL),4)),"")))</f>
        <v/>
      </c>
      <c r="AP164" s="21" t="str">
        <f aca="false">IF(OR(R164="",AM164="",M164=""),"",IF(M164="Small standard",IF(R164&gt;SS_MAX,"",ROUND(INDEX(SS_FEES,SUMPRODUCT(--(SS_EDGES&lt;R164))+1,3+AM164)*(1+FUEL),4)),IF(M164="Large standard",IF(R164&gt;LS_MAX,"",ROUND(IF(R164&lt;=OVER3_FROM,INDEX(LS_FEES,SUMPRODUCT(--(LS_EDGES&lt;R164))+1,3+AM164),INDEX(OVER3_BASE,1,3+AM164)+OVER3_PER4*CEILING((R164-OVER3_FROM)/4,1))*(1+FUEL),4)),"")))</f>
        <v/>
      </c>
      <c r="AQ164" s="21" t="str">
        <f aca="false">IF(OR(AM164="",AM164=1),"",IF(OR(N164="",(AM164-1)="",M164=""),"",IF(M164="Small standard",IF(N164&gt;SS_MAX,"",ROUND(INDEX(SS_FEES,SUMPRODUCT(--(SS_EDGES&lt;N164))+1,0+(AM164-1))*(1+FUEL),4)),IF(M164="Large standard",IF(N164&gt;LS_MAX,"",ROUND(IF(N164&lt;=OVER3_FROM,INDEX(LS_FEES,SUMPRODUCT(--(LS_EDGES&lt;N164))+1,0+(AM164-1)),INDEX(OVER3_BASE,1,0+(AM164-1))+OVER3_PER4*CEILING((N164-OVER3_FROM)/4,1))*(1+FUEL),4)),""))))</f>
        <v/>
      </c>
      <c r="AR164" s="21" t="str">
        <f aca="false">IF(OR(AM164="",AM164=1),"",IF(OR(N164="",(AM164-1)="",M164=""),"",IF(M164="Small standard",IF(N164&gt;SS_MAX,"",ROUND(INDEX(SS_FEES,SUMPRODUCT(--(SS_EDGES&lt;N164))+1,3+(AM164-1))*(1+FUEL),4)),IF(M164="Large standard",IF(N164&gt;LS_MAX,"",ROUND(IF(N164&lt;=OVER3_FROM,INDEX(LS_FEES,SUMPRODUCT(--(LS_EDGES&lt;N164))+1,3+(AM164-1)),INDEX(OVER3_BASE,1,3+(AM164-1))+OVER3_PER4*CEILING((N164-OVER3_FROM)/4,1))*(1+FUEL),4)),""))))</f>
        <v/>
      </c>
      <c r="AS164" s="21" t="str">
        <f aca="false">IF(OR(AM164="",AM164=1),"",(C164-(IF(AM164=2,BAND_LO,BAND_HI)-0.01))*(1-AN164))</f>
        <v/>
      </c>
      <c r="AT164" s="18" t="str">
        <f aca="false">IF(AI164="","",(AI164&gt;SS_L)+(AJ164&gt;SS_M)+(AK164&gt;SS_S))</f>
        <v/>
      </c>
      <c r="AU164" s="23" t="str">
        <f aca="false">IF(OR(AT164="",AT164&lt;&gt;1),"",MAX(AI164/SS_L,AJ164/SS_M,AK164/SS_S))</f>
        <v/>
      </c>
      <c r="AV164" s="21" t="str">
        <f aca="false">IF(OR(M164&lt;&gt;"Large standard",N164="",N164&gt;SS_MAX),"",IF(OR(N164="",AM164="","Small standard"=""),"",IF("Small standard"="Small standard",IF(N164&gt;SS_MAX,"",ROUND(INDEX(SS_FEES,SUMPRODUCT(--(SS_EDGES&lt;N164))+1,0+AM164)*(1+FUEL),4)),IF("Small standard"="Large standard",IF(N164&gt;LS_MAX,"",ROUND(IF(N164&lt;=OVER3_FROM,INDEX(LS_FEES,SUMPRODUCT(--(LS_EDGES&lt;N164))+1,0+AM164),INDEX(OVER3_BASE,1,0+AM164)+OVER3_PER4*CEILING((N164-OVER3_FROM)/4,1))*(1+FUEL),4)),""))))</f>
        <v/>
      </c>
      <c r="AW164" s="21" t="str">
        <f aca="false">IF(OR(M164&lt;&gt;"Large standard",N164="",N164&gt;SS_MAX),"",IF(OR(N164="",AM164="","Small standard"=""),"",IF("Small standard"="Small standard",IF(N164&gt;SS_MAX,"",ROUND(INDEX(SS_FEES,SUMPRODUCT(--(SS_EDGES&lt;N164))+1,3+AM164)*(1+FUEL),4)),IF("Small standard"="Large standard",IF(N164&gt;LS_MAX,"",ROUND(IF(N164&lt;=OVER3_FROM,INDEX(LS_FEES,SUMPRODUCT(--(LS_EDGES&lt;N164))+1,3+AM164),INDEX(OVER3_BASE,1,3+AM164)+OVER3_PER4*CEILING((N164-OVER3_FROM)/4,1))*(1+FUEL),4)),""))))</f>
        <v/>
      </c>
      <c r="AX164" s="21" t="str">
        <f aca="false">IF(OR(AL164="",AH164=""),"",IF(OR(AH164="",AM164="",M164=""),"",IF(M164="Small standard",IF(AH164&gt;SS_MAX,"",ROUND(INDEX(SS_FEES,SUMPRODUCT(--(SS_EDGES&lt;AH164))+1,0+AM164)*(1+FUEL),4)),IF(M164="Large standard",IF(AH164&gt;LS_MAX,"",ROUND(IF(AH164&lt;=OVER3_FROM,INDEX(LS_FEES,SUMPRODUCT(--(LS_EDGES&lt;AH164))+1,0+AM164),INDEX(OVER3_BASE,1,0+AM164)+OVER3_PER4*CEILING((AH164-OVER3_FROM)/4,1))*(1+FUEL),4)),""))))</f>
        <v/>
      </c>
      <c r="AY164" s="21" t="str">
        <f aca="false">IF(OR(AL164="",AH164=""),"",IF(OR(AH164="",AM164="",M164=""),"",IF(M164="Small standard",IF(AH164&gt;SS_MAX,"",ROUND(INDEX(SS_FEES,SUMPRODUCT(--(SS_EDGES&lt;AH164))+1,3+AM164)*(1+FUEL),4)),IF(M164="Large standard",IF(AH164&gt;LS_MAX,"",ROUND(IF(AH164&lt;=OVER3_FROM,INDEX(LS_FEES,SUMPRODUCT(--(LS_EDGES&lt;AH164))+1,3+AM164),INDEX(OVER3_BASE,1,3+AM164)+OVER3_PER4*CEILING((AH164-OVER3_FROM)/4,1))*(1+FUEL),4)),""))))</f>
        <v/>
      </c>
      <c r="AZ164" s="24" t="str">
        <f aca="false">IF(OR(J164="",J164&lt;1),"",ROUND(IFERROR(INDEX(CAT_SCALE,MATCH(D164,CATS,0)),UC_DEFAULT)*IF(J164&gt;=UC_KNEE,10^(UC_A-UC_B*LOG10(J164)),10^(UC_A-UC_B*LOG10(UC_KNEE))*(UC_KNEE/J164)^UC_HEXP),1))</f>
        <v/>
      </c>
    </row>
    <row r="165" customFormat="false" ht="15" hidden="false" customHeight="false" outlineLevel="0" collapsed="false">
      <c r="A165" s="10"/>
      <c r="B165" s="10"/>
      <c r="C165" s="12"/>
      <c r="D165" s="10"/>
      <c r="E165" s="10"/>
      <c r="F165" s="10"/>
      <c r="G165" s="10"/>
      <c r="H165" s="10"/>
      <c r="I165" s="10"/>
      <c r="J165" s="10"/>
      <c r="K165" s="10"/>
      <c r="L165" s="12"/>
      <c r="M165" s="2" t="str">
        <f aca="false">IF(OR(N165="",AI165=""),"",IF(AND(N165&lt;=SS_MAX,AI165&lt;=SS_L,AJ165&lt;=SS_M,AK165&lt;=SS_S),"Small standard",IF(AND(N165&lt;=LS_MAX,AI165&lt;=LS_L,AJ165&lt;=LS_M,AK165&lt;=LS_S),"Large standard","Oversize")))</f>
        <v/>
      </c>
      <c r="N165" s="16" t="str">
        <f aca="false">IF(AH165="","",IF(AL165="",AH165,MAX(AH165,AL165)))</f>
        <v/>
      </c>
      <c r="O165" s="21" t="str">
        <f aca="false">IF(OR(N165="",AM165="",M165=""),"",IF(M165="Small standard",IF(N165&gt;SS_MAX,"",ROUND(INDEX(SS_FEES,SUMPRODUCT(--(SS_EDGES&lt;N165))+1,0+AM165)*(1+FUEL),4)),IF(M165="Large standard",IF(N165&gt;LS_MAX,"",ROUND(IF(N165&lt;=OVER3_FROM,INDEX(LS_FEES,SUMPRODUCT(--(LS_EDGES&lt;N165))+1,0+AM165),INDEX(OVER3_BASE,1,0+AM165)+OVER3_PER4*CEILING((N165-OVER3_FROM)/4,1))*(1+FUEL),4)),"")))</f>
        <v/>
      </c>
      <c r="P165" s="21" t="str">
        <f aca="false">IF(OR(N165="",AM165="",M165=""),"",IF(M165="Small standard",IF(N165&gt;SS_MAX,"",ROUND(INDEX(SS_FEES,SUMPRODUCT(--(SS_EDGES&lt;N165))+1,3+AM165)*(1+FUEL),4)),IF(M165="Large standard",IF(N165&gt;LS_MAX,"",ROUND(IF(N165&lt;=OVER3_FROM,INDEX(LS_FEES,SUMPRODUCT(--(LS_EDGES&lt;N165))+1,3+AM165),INDEX(OVER3_BASE,1,3+AM165)+OVER3_PER4*CEILING((N165-OVER3_FROM)/4,1))*(1+FUEL),4)),"")))</f>
        <v/>
      </c>
      <c r="Q165" s="20" t="str">
        <f aca="true">IF(OR(L165="",O165=""),"",ROUND(L165-IF(AND(TODAY()&gt;=PEAK_FROM,TODAY()&lt;=PEAK_TO),P165,O165),2))</f>
        <v/>
      </c>
      <c r="R165" s="16" t="str">
        <f aca="false">IF(N165="","",IF(M165="Small standard",IF(SUMPRODUCT(--(SS_EDGES&lt;N165))=0,"",INDEX(SS_EDGES,SUMPRODUCT(--(SS_EDGES&lt;N165)))),IF(M165="Large standard",IF(N165&gt;OVER3_FROM,OVER3_FROM+4*(CEILING((N165-OVER3_FROM)/4,1)-1),IF(SUMPRODUCT(--(LS_EDGES&lt;N165))=0,"",INDEX(LS_EDGES,SUMPRODUCT(--(LS_EDGES&lt;N165))))),"")))</f>
        <v/>
      </c>
      <c r="S165" s="22" t="str">
        <f aca="false">IF(R165="","",ROUND(N165-R165,3))</f>
        <v/>
      </c>
      <c r="T165" s="21" t="str">
        <f aca="false">IF(OR(R165="",O165="",AO165=""),"",IF(S165&gt;MAX_SHAVE,"",IF(ROUND(O165-AO165,4)&lt;MIN_UNIT,"",ROUND(O165-AO165,4))))</f>
        <v/>
      </c>
      <c r="U165" s="21" t="str">
        <f aca="false">IF(OR(AQ165="",O165=""),"",IF(ROUND(ROUND(O165-AQ165,4)-AS165,4)&lt;=MIN_UNIT,"",ROUND(ROUND(O165-AQ165,4)-AS165,4)))</f>
        <v/>
      </c>
      <c r="V165" s="21" t="str">
        <f aca="false">IF(OR(AV165="",O165=""),"",IF(AND(AT165=1,AU165&lt;=MAX_ENV),IF(ROUND(O165-AV165,4)&lt;MIN_UNIT,"",ROUND(O165-AV165,4)),""))</f>
        <v/>
      </c>
      <c r="W165" s="21" t="str">
        <f aca="false">IF(OR(AX165="",O165=""),"",IF(AL165&gt;=AH165*MIN_DIM_RATIO,IF(ROUND(O165-AX165,4)&lt;MIN_UNIT,"",ROUND(O165-AX165,4)),""))</f>
        <v/>
      </c>
      <c r="X165" s="21" t="str">
        <f aca="false">IF(OR(R165="",P165="",AP165=""),"",IF(S165&gt;MAX_SHAVE,"",IF(ROUND(P165-AP165,4)&lt;MIN_UNIT,"",ROUND(P165-AP165,4))))</f>
        <v/>
      </c>
      <c r="Y165" s="21" t="str">
        <f aca="false">IF(OR(AR165="",P165=""),"",IF(ROUND(ROUND(P165-AR165,4)-AS165,4)&lt;=MIN_UNIT,"",ROUND(ROUND(P165-AR165,4)-AS165,4)))</f>
        <v/>
      </c>
      <c r="Z165" s="21" t="str">
        <f aca="false">IF(OR(AW165="",P165=""),"",IF(AND(AT165=1,AU165&lt;=MAX_ENV),IF(ROUND(P165-AW165,4)&lt;MIN_UNIT,"",ROUND(P165-AW165,4)),""))</f>
        <v/>
      </c>
      <c r="AA165" s="21" t="str">
        <f aca="false">IF(OR(AY165="",P165=""),"",IF(AL165&gt;=AH165*MIN_DIM_RATIO,IF(ROUND(P165-AY165,4)&lt;MIN_UNIT,"",ROUND(P165-AY165,4)),""))</f>
        <v/>
      </c>
      <c r="AB165" s="2" t="str">
        <f aca="false">IF(COUNT(T165:W165)=0,"",CHOOSE(MATCH(MAX(T165:W165),T165:W165,0),"Weight","Price","Size tier","Box"))</f>
        <v/>
      </c>
      <c r="AC165" s="24" t="str">
        <f aca="false">IF(K165&lt;&gt;"",K165,AZ165)</f>
        <v/>
      </c>
      <c r="AD165" s="25" t="str">
        <f aca="false">IF(OR(AB165="",AC165=""),"",ROUND(AC165*IF(K165&lt;&gt;"",1,U_LOW)*((12-PEAK_MONTHS)*MAX(T165:W165)+PEAK_MONTHS*N(INDEX(X165:AA165,MATCH(MAX(T165:W165),T165:W165,0)))),0))</f>
        <v/>
      </c>
      <c r="AE165" s="25" t="str">
        <f aca="false">IF(OR(AB165="",AC165=""),"",ROUND(AC165*IF(K165&lt;&gt;"",1,U_HIGH)*((12-PEAK_MONTHS)*MAX(T165:W165)+PEAK_MONTHS*N(INDEX(X165:AA165,MATCH(MAX(T165:W165),T165:W165,0)))),0))</f>
        <v/>
      </c>
      <c r="AF165" s="18" t="str">
        <f aca="false">IF(AD165="","",RANK(AD165,$AD$7:$AD$506))</f>
        <v/>
      </c>
      <c r="AH165" s="16" t="str">
        <f aca="false">IF(E165&lt;&gt;"",E165,IF(F165&lt;&gt;"",ROUND(F165*16,3),""))</f>
        <v/>
      </c>
      <c r="AI165" s="16" t="str">
        <f aca="false">IF(COUNT(G165:I165)&lt;3,"",ROUND(LARGE(G165:I165,1),2))</f>
        <v/>
      </c>
      <c r="AJ165" s="16" t="str">
        <f aca="false">IF(COUNT(G165:I165)&lt;3,"",ROUND(LARGE(G165:I165,2),2))</f>
        <v/>
      </c>
      <c r="AK165" s="16" t="str">
        <f aca="false">IF(COUNT(G165:I165)&lt;3,"",ROUND(SMALL(G165:I165,1),2))</f>
        <v/>
      </c>
      <c r="AL165" s="16" t="str">
        <f aca="false">IF(AI165="","",IF(AI165*AJ165*AK165&lt;DIM_MIN_CUIN,"",ROUND(AI165*AJ165*AK165/DIM_DIV*16,2)))</f>
        <v/>
      </c>
      <c r="AM165" s="18" t="str">
        <f aca="false">IF(C165="","",IF(C165&lt;BAND_LO,1,IF(C165&lt;=BAND_HI,2,3)))</f>
        <v/>
      </c>
      <c r="AN165" s="19" t="str">
        <f aca="false">IF(C165="","",IFERROR(INDEX(CAT_REF,MATCH(D165,CATS,0)),REF_DEFAULT))</f>
        <v/>
      </c>
      <c r="AO165" s="21" t="str">
        <f aca="false">IF(OR(R165="",AM165="",M165=""),"",IF(M165="Small standard",IF(R165&gt;SS_MAX,"",ROUND(INDEX(SS_FEES,SUMPRODUCT(--(SS_EDGES&lt;R165))+1,0+AM165)*(1+FUEL),4)),IF(M165="Large standard",IF(R165&gt;LS_MAX,"",ROUND(IF(R165&lt;=OVER3_FROM,INDEX(LS_FEES,SUMPRODUCT(--(LS_EDGES&lt;R165))+1,0+AM165),INDEX(OVER3_BASE,1,0+AM165)+OVER3_PER4*CEILING((R165-OVER3_FROM)/4,1))*(1+FUEL),4)),"")))</f>
        <v/>
      </c>
      <c r="AP165" s="21" t="str">
        <f aca="false">IF(OR(R165="",AM165="",M165=""),"",IF(M165="Small standard",IF(R165&gt;SS_MAX,"",ROUND(INDEX(SS_FEES,SUMPRODUCT(--(SS_EDGES&lt;R165))+1,3+AM165)*(1+FUEL),4)),IF(M165="Large standard",IF(R165&gt;LS_MAX,"",ROUND(IF(R165&lt;=OVER3_FROM,INDEX(LS_FEES,SUMPRODUCT(--(LS_EDGES&lt;R165))+1,3+AM165),INDEX(OVER3_BASE,1,3+AM165)+OVER3_PER4*CEILING((R165-OVER3_FROM)/4,1))*(1+FUEL),4)),"")))</f>
        <v/>
      </c>
      <c r="AQ165" s="21" t="str">
        <f aca="false">IF(OR(AM165="",AM165=1),"",IF(OR(N165="",(AM165-1)="",M165=""),"",IF(M165="Small standard",IF(N165&gt;SS_MAX,"",ROUND(INDEX(SS_FEES,SUMPRODUCT(--(SS_EDGES&lt;N165))+1,0+(AM165-1))*(1+FUEL),4)),IF(M165="Large standard",IF(N165&gt;LS_MAX,"",ROUND(IF(N165&lt;=OVER3_FROM,INDEX(LS_FEES,SUMPRODUCT(--(LS_EDGES&lt;N165))+1,0+(AM165-1)),INDEX(OVER3_BASE,1,0+(AM165-1))+OVER3_PER4*CEILING((N165-OVER3_FROM)/4,1))*(1+FUEL),4)),""))))</f>
        <v/>
      </c>
      <c r="AR165" s="21" t="str">
        <f aca="false">IF(OR(AM165="",AM165=1),"",IF(OR(N165="",(AM165-1)="",M165=""),"",IF(M165="Small standard",IF(N165&gt;SS_MAX,"",ROUND(INDEX(SS_FEES,SUMPRODUCT(--(SS_EDGES&lt;N165))+1,3+(AM165-1))*(1+FUEL),4)),IF(M165="Large standard",IF(N165&gt;LS_MAX,"",ROUND(IF(N165&lt;=OVER3_FROM,INDEX(LS_FEES,SUMPRODUCT(--(LS_EDGES&lt;N165))+1,3+(AM165-1)),INDEX(OVER3_BASE,1,3+(AM165-1))+OVER3_PER4*CEILING((N165-OVER3_FROM)/4,1))*(1+FUEL),4)),""))))</f>
        <v/>
      </c>
      <c r="AS165" s="21" t="str">
        <f aca="false">IF(OR(AM165="",AM165=1),"",(C165-(IF(AM165=2,BAND_LO,BAND_HI)-0.01))*(1-AN165))</f>
        <v/>
      </c>
      <c r="AT165" s="18" t="str">
        <f aca="false">IF(AI165="","",(AI165&gt;SS_L)+(AJ165&gt;SS_M)+(AK165&gt;SS_S))</f>
        <v/>
      </c>
      <c r="AU165" s="23" t="str">
        <f aca="false">IF(OR(AT165="",AT165&lt;&gt;1),"",MAX(AI165/SS_L,AJ165/SS_M,AK165/SS_S))</f>
        <v/>
      </c>
      <c r="AV165" s="21" t="str">
        <f aca="false">IF(OR(M165&lt;&gt;"Large standard",N165="",N165&gt;SS_MAX),"",IF(OR(N165="",AM165="","Small standard"=""),"",IF("Small standard"="Small standard",IF(N165&gt;SS_MAX,"",ROUND(INDEX(SS_FEES,SUMPRODUCT(--(SS_EDGES&lt;N165))+1,0+AM165)*(1+FUEL),4)),IF("Small standard"="Large standard",IF(N165&gt;LS_MAX,"",ROUND(IF(N165&lt;=OVER3_FROM,INDEX(LS_FEES,SUMPRODUCT(--(LS_EDGES&lt;N165))+1,0+AM165),INDEX(OVER3_BASE,1,0+AM165)+OVER3_PER4*CEILING((N165-OVER3_FROM)/4,1))*(1+FUEL),4)),""))))</f>
        <v/>
      </c>
      <c r="AW165" s="21" t="str">
        <f aca="false">IF(OR(M165&lt;&gt;"Large standard",N165="",N165&gt;SS_MAX),"",IF(OR(N165="",AM165="","Small standard"=""),"",IF("Small standard"="Small standard",IF(N165&gt;SS_MAX,"",ROUND(INDEX(SS_FEES,SUMPRODUCT(--(SS_EDGES&lt;N165))+1,3+AM165)*(1+FUEL),4)),IF("Small standard"="Large standard",IF(N165&gt;LS_MAX,"",ROUND(IF(N165&lt;=OVER3_FROM,INDEX(LS_FEES,SUMPRODUCT(--(LS_EDGES&lt;N165))+1,3+AM165),INDEX(OVER3_BASE,1,3+AM165)+OVER3_PER4*CEILING((N165-OVER3_FROM)/4,1))*(1+FUEL),4)),""))))</f>
        <v/>
      </c>
      <c r="AX165" s="21" t="str">
        <f aca="false">IF(OR(AL165="",AH165=""),"",IF(OR(AH165="",AM165="",M165=""),"",IF(M165="Small standard",IF(AH165&gt;SS_MAX,"",ROUND(INDEX(SS_FEES,SUMPRODUCT(--(SS_EDGES&lt;AH165))+1,0+AM165)*(1+FUEL),4)),IF(M165="Large standard",IF(AH165&gt;LS_MAX,"",ROUND(IF(AH165&lt;=OVER3_FROM,INDEX(LS_FEES,SUMPRODUCT(--(LS_EDGES&lt;AH165))+1,0+AM165),INDEX(OVER3_BASE,1,0+AM165)+OVER3_PER4*CEILING((AH165-OVER3_FROM)/4,1))*(1+FUEL),4)),""))))</f>
        <v/>
      </c>
      <c r="AY165" s="21" t="str">
        <f aca="false">IF(OR(AL165="",AH165=""),"",IF(OR(AH165="",AM165="",M165=""),"",IF(M165="Small standard",IF(AH165&gt;SS_MAX,"",ROUND(INDEX(SS_FEES,SUMPRODUCT(--(SS_EDGES&lt;AH165))+1,3+AM165)*(1+FUEL),4)),IF(M165="Large standard",IF(AH165&gt;LS_MAX,"",ROUND(IF(AH165&lt;=OVER3_FROM,INDEX(LS_FEES,SUMPRODUCT(--(LS_EDGES&lt;AH165))+1,3+AM165),INDEX(OVER3_BASE,1,3+AM165)+OVER3_PER4*CEILING((AH165-OVER3_FROM)/4,1))*(1+FUEL),4)),""))))</f>
        <v/>
      </c>
      <c r="AZ165" s="24" t="str">
        <f aca="false">IF(OR(J165="",J165&lt;1),"",ROUND(IFERROR(INDEX(CAT_SCALE,MATCH(D165,CATS,0)),UC_DEFAULT)*IF(J165&gt;=UC_KNEE,10^(UC_A-UC_B*LOG10(J165)),10^(UC_A-UC_B*LOG10(UC_KNEE))*(UC_KNEE/J165)^UC_HEXP),1))</f>
        <v/>
      </c>
    </row>
    <row r="166" customFormat="false" ht="15" hidden="false" customHeight="false" outlineLevel="0" collapsed="false">
      <c r="A166" s="10"/>
      <c r="B166" s="10"/>
      <c r="C166" s="12"/>
      <c r="D166" s="10"/>
      <c r="E166" s="10"/>
      <c r="F166" s="10"/>
      <c r="G166" s="10"/>
      <c r="H166" s="10"/>
      <c r="I166" s="10"/>
      <c r="J166" s="10"/>
      <c r="K166" s="10"/>
      <c r="L166" s="12"/>
      <c r="M166" s="2" t="str">
        <f aca="false">IF(OR(N166="",AI166=""),"",IF(AND(N166&lt;=SS_MAX,AI166&lt;=SS_L,AJ166&lt;=SS_M,AK166&lt;=SS_S),"Small standard",IF(AND(N166&lt;=LS_MAX,AI166&lt;=LS_L,AJ166&lt;=LS_M,AK166&lt;=LS_S),"Large standard","Oversize")))</f>
        <v/>
      </c>
      <c r="N166" s="16" t="str">
        <f aca="false">IF(AH166="","",IF(AL166="",AH166,MAX(AH166,AL166)))</f>
        <v/>
      </c>
      <c r="O166" s="21" t="str">
        <f aca="false">IF(OR(N166="",AM166="",M166=""),"",IF(M166="Small standard",IF(N166&gt;SS_MAX,"",ROUND(INDEX(SS_FEES,SUMPRODUCT(--(SS_EDGES&lt;N166))+1,0+AM166)*(1+FUEL),4)),IF(M166="Large standard",IF(N166&gt;LS_MAX,"",ROUND(IF(N166&lt;=OVER3_FROM,INDEX(LS_FEES,SUMPRODUCT(--(LS_EDGES&lt;N166))+1,0+AM166),INDEX(OVER3_BASE,1,0+AM166)+OVER3_PER4*CEILING((N166-OVER3_FROM)/4,1))*(1+FUEL),4)),"")))</f>
        <v/>
      </c>
      <c r="P166" s="21" t="str">
        <f aca="false">IF(OR(N166="",AM166="",M166=""),"",IF(M166="Small standard",IF(N166&gt;SS_MAX,"",ROUND(INDEX(SS_FEES,SUMPRODUCT(--(SS_EDGES&lt;N166))+1,3+AM166)*(1+FUEL),4)),IF(M166="Large standard",IF(N166&gt;LS_MAX,"",ROUND(IF(N166&lt;=OVER3_FROM,INDEX(LS_FEES,SUMPRODUCT(--(LS_EDGES&lt;N166))+1,3+AM166),INDEX(OVER3_BASE,1,3+AM166)+OVER3_PER4*CEILING((N166-OVER3_FROM)/4,1))*(1+FUEL),4)),"")))</f>
        <v/>
      </c>
      <c r="Q166" s="20" t="str">
        <f aca="true">IF(OR(L166="",O166=""),"",ROUND(L166-IF(AND(TODAY()&gt;=PEAK_FROM,TODAY()&lt;=PEAK_TO),P166,O166),2))</f>
        <v/>
      </c>
      <c r="R166" s="16" t="str">
        <f aca="false">IF(N166="","",IF(M166="Small standard",IF(SUMPRODUCT(--(SS_EDGES&lt;N166))=0,"",INDEX(SS_EDGES,SUMPRODUCT(--(SS_EDGES&lt;N166)))),IF(M166="Large standard",IF(N166&gt;OVER3_FROM,OVER3_FROM+4*(CEILING((N166-OVER3_FROM)/4,1)-1),IF(SUMPRODUCT(--(LS_EDGES&lt;N166))=0,"",INDEX(LS_EDGES,SUMPRODUCT(--(LS_EDGES&lt;N166))))),"")))</f>
        <v/>
      </c>
      <c r="S166" s="22" t="str">
        <f aca="false">IF(R166="","",ROUND(N166-R166,3))</f>
        <v/>
      </c>
      <c r="T166" s="21" t="str">
        <f aca="false">IF(OR(R166="",O166="",AO166=""),"",IF(S166&gt;MAX_SHAVE,"",IF(ROUND(O166-AO166,4)&lt;MIN_UNIT,"",ROUND(O166-AO166,4))))</f>
        <v/>
      </c>
      <c r="U166" s="21" t="str">
        <f aca="false">IF(OR(AQ166="",O166=""),"",IF(ROUND(ROUND(O166-AQ166,4)-AS166,4)&lt;=MIN_UNIT,"",ROUND(ROUND(O166-AQ166,4)-AS166,4)))</f>
        <v/>
      </c>
      <c r="V166" s="21" t="str">
        <f aca="false">IF(OR(AV166="",O166=""),"",IF(AND(AT166=1,AU166&lt;=MAX_ENV),IF(ROUND(O166-AV166,4)&lt;MIN_UNIT,"",ROUND(O166-AV166,4)),""))</f>
        <v/>
      </c>
      <c r="W166" s="21" t="str">
        <f aca="false">IF(OR(AX166="",O166=""),"",IF(AL166&gt;=AH166*MIN_DIM_RATIO,IF(ROUND(O166-AX166,4)&lt;MIN_UNIT,"",ROUND(O166-AX166,4)),""))</f>
        <v/>
      </c>
      <c r="X166" s="21" t="str">
        <f aca="false">IF(OR(R166="",P166="",AP166=""),"",IF(S166&gt;MAX_SHAVE,"",IF(ROUND(P166-AP166,4)&lt;MIN_UNIT,"",ROUND(P166-AP166,4))))</f>
        <v/>
      </c>
      <c r="Y166" s="21" t="str">
        <f aca="false">IF(OR(AR166="",P166=""),"",IF(ROUND(ROUND(P166-AR166,4)-AS166,4)&lt;=MIN_UNIT,"",ROUND(ROUND(P166-AR166,4)-AS166,4)))</f>
        <v/>
      </c>
      <c r="Z166" s="21" t="str">
        <f aca="false">IF(OR(AW166="",P166=""),"",IF(AND(AT166=1,AU166&lt;=MAX_ENV),IF(ROUND(P166-AW166,4)&lt;MIN_UNIT,"",ROUND(P166-AW166,4)),""))</f>
        <v/>
      </c>
      <c r="AA166" s="21" t="str">
        <f aca="false">IF(OR(AY166="",P166=""),"",IF(AL166&gt;=AH166*MIN_DIM_RATIO,IF(ROUND(P166-AY166,4)&lt;MIN_UNIT,"",ROUND(P166-AY166,4)),""))</f>
        <v/>
      </c>
      <c r="AB166" s="2" t="str">
        <f aca="false">IF(COUNT(T166:W166)=0,"",CHOOSE(MATCH(MAX(T166:W166),T166:W166,0),"Weight","Price","Size tier","Box"))</f>
        <v/>
      </c>
      <c r="AC166" s="24" t="str">
        <f aca="false">IF(K166&lt;&gt;"",K166,AZ166)</f>
        <v/>
      </c>
      <c r="AD166" s="25" t="str">
        <f aca="false">IF(OR(AB166="",AC166=""),"",ROUND(AC166*IF(K166&lt;&gt;"",1,U_LOW)*((12-PEAK_MONTHS)*MAX(T166:W166)+PEAK_MONTHS*N(INDEX(X166:AA166,MATCH(MAX(T166:W166),T166:W166,0)))),0))</f>
        <v/>
      </c>
      <c r="AE166" s="25" t="str">
        <f aca="false">IF(OR(AB166="",AC166=""),"",ROUND(AC166*IF(K166&lt;&gt;"",1,U_HIGH)*((12-PEAK_MONTHS)*MAX(T166:W166)+PEAK_MONTHS*N(INDEX(X166:AA166,MATCH(MAX(T166:W166),T166:W166,0)))),0))</f>
        <v/>
      </c>
      <c r="AF166" s="18" t="str">
        <f aca="false">IF(AD166="","",RANK(AD166,$AD$7:$AD$506))</f>
        <v/>
      </c>
      <c r="AH166" s="16" t="str">
        <f aca="false">IF(E166&lt;&gt;"",E166,IF(F166&lt;&gt;"",ROUND(F166*16,3),""))</f>
        <v/>
      </c>
      <c r="AI166" s="16" t="str">
        <f aca="false">IF(COUNT(G166:I166)&lt;3,"",ROUND(LARGE(G166:I166,1),2))</f>
        <v/>
      </c>
      <c r="AJ166" s="16" t="str">
        <f aca="false">IF(COUNT(G166:I166)&lt;3,"",ROUND(LARGE(G166:I166,2),2))</f>
        <v/>
      </c>
      <c r="AK166" s="16" t="str">
        <f aca="false">IF(COUNT(G166:I166)&lt;3,"",ROUND(SMALL(G166:I166,1),2))</f>
        <v/>
      </c>
      <c r="AL166" s="16" t="str">
        <f aca="false">IF(AI166="","",IF(AI166*AJ166*AK166&lt;DIM_MIN_CUIN,"",ROUND(AI166*AJ166*AK166/DIM_DIV*16,2)))</f>
        <v/>
      </c>
      <c r="AM166" s="18" t="str">
        <f aca="false">IF(C166="","",IF(C166&lt;BAND_LO,1,IF(C166&lt;=BAND_HI,2,3)))</f>
        <v/>
      </c>
      <c r="AN166" s="19" t="str">
        <f aca="false">IF(C166="","",IFERROR(INDEX(CAT_REF,MATCH(D166,CATS,0)),REF_DEFAULT))</f>
        <v/>
      </c>
      <c r="AO166" s="21" t="str">
        <f aca="false">IF(OR(R166="",AM166="",M166=""),"",IF(M166="Small standard",IF(R166&gt;SS_MAX,"",ROUND(INDEX(SS_FEES,SUMPRODUCT(--(SS_EDGES&lt;R166))+1,0+AM166)*(1+FUEL),4)),IF(M166="Large standard",IF(R166&gt;LS_MAX,"",ROUND(IF(R166&lt;=OVER3_FROM,INDEX(LS_FEES,SUMPRODUCT(--(LS_EDGES&lt;R166))+1,0+AM166),INDEX(OVER3_BASE,1,0+AM166)+OVER3_PER4*CEILING((R166-OVER3_FROM)/4,1))*(1+FUEL),4)),"")))</f>
        <v/>
      </c>
      <c r="AP166" s="21" t="str">
        <f aca="false">IF(OR(R166="",AM166="",M166=""),"",IF(M166="Small standard",IF(R166&gt;SS_MAX,"",ROUND(INDEX(SS_FEES,SUMPRODUCT(--(SS_EDGES&lt;R166))+1,3+AM166)*(1+FUEL),4)),IF(M166="Large standard",IF(R166&gt;LS_MAX,"",ROUND(IF(R166&lt;=OVER3_FROM,INDEX(LS_FEES,SUMPRODUCT(--(LS_EDGES&lt;R166))+1,3+AM166),INDEX(OVER3_BASE,1,3+AM166)+OVER3_PER4*CEILING((R166-OVER3_FROM)/4,1))*(1+FUEL),4)),"")))</f>
        <v/>
      </c>
      <c r="AQ166" s="21" t="str">
        <f aca="false">IF(OR(AM166="",AM166=1),"",IF(OR(N166="",(AM166-1)="",M166=""),"",IF(M166="Small standard",IF(N166&gt;SS_MAX,"",ROUND(INDEX(SS_FEES,SUMPRODUCT(--(SS_EDGES&lt;N166))+1,0+(AM166-1))*(1+FUEL),4)),IF(M166="Large standard",IF(N166&gt;LS_MAX,"",ROUND(IF(N166&lt;=OVER3_FROM,INDEX(LS_FEES,SUMPRODUCT(--(LS_EDGES&lt;N166))+1,0+(AM166-1)),INDEX(OVER3_BASE,1,0+(AM166-1))+OVER3_PER4*CEILING((N166-OVER3_FROM)/4,1))*(1+FUEL),4)),""))))</f>
        <v/>
      </c>
      <c r="AR166" s="21" t="str">
        <f aca="false">IF(OR(AM166="",AM166=1),"",IF(OR(N166="",(AM166-1)="",M166=""),"",IF(M166="Small standard",IF(N166&gt;SS_MAX,"",ROUND(INDEX(SS_FEES,SUMPRODUCT(--(SS_EDGES&lt;N166))+1,3+(AM166-1))*(1+FUEL),4)),IF(M166="Large standard",IF(N166&gt;LS_MAX,"",ROUND(IF(N166&lt;=OVER3_FROM,INDEX(LS_FEES,SUMPRODUCT(--(LS_EDGES&lt;N166))+1,3+(AM166-1)),INDEX(OVER3_BASE,1,3+(AM166-1))+OVER3_PER4*CEILING((N166-OVER3_FROM)/4,1))*(1+FUEL),4)),""))))</f>
        <v/>
      </c>
      <c r="AS166" s="21" t="str">
        <f aca="false">IF(OR(AM166="",AM166=1),"",(C166-(IF(AM166=2,BAND_LO,BAND_HI)-0.01))*(1-AN166))</f>
        <v/>
      </c>
      <c r="AT166" s="18" t="str">
        <f aca="false">IF(AI166="","",(AI166&gt;SS_L)+(AJ166&gt;SS_M)+(AK166&gt;SS_S))</f>
        <v/>
      </c>
      <c r="AU166" s="23" t="str">
        <f aca="false">IF(OR(AT166="",AT166&lt;&gt;1),"",MAX(AI166/SS_L,AJ166/SS_M,AK166/SS_S))</f>
        <v/>
      </c>
      <c r="AV166" s="21" t="str">
        <f aca="false">IF(OR(M166&lt;&gt;"Large standard",N166="",N166&gt;SS_MAX),"",IF(OR(N166="",AM166="","Small standard"=""),"",IF("Small standard"="Small standard",IF(N166&gt;SS_MAX,"",ROUND(INDEX(SS_FEES,SUMPRODUCT(--(SS_EDGES&lt;N166))+1,0+AM166)*(1+FUEL),4)),IF("Small standard"="Large standard",IF(N166&gt;LS_MAX,"",ROUND(IF(N166&lt;=OVER3_FROM,INDEX(LS_FEES,SUMPRODUCT(--(LS_EDGES&lt;N166))+1,0+AM166),INDEX(OVER3_BASE,1,0+AM166)+OVER3_PER4*CEILING((N166-OVER3_FROM)/4,1))*(1+FUEL),4)),""))))</f>
        <v/>
      </c>
      <c r="AW166" s="21" t="str">
        <f aca="false">IF(OR(M166&lt;&gt;"Large standard",N166="",N166&gt;SS_MAX),"",IF(OR(N166="",AM166="","Small standard"=""),"",IF("Small standard"="Small standard",IF(N166&gt;SS_MAX,"",ROUND(INDEX(SS_FEES,SUMPRODUCT(--(SS_EDGES&lt;N166))+1,3+AM166)*(1+FUEL),4)),IF("Small standard"="Large standard",IF(N166&gt;LS_MAX,"",ROUND(IF(N166&lt;=OVER3_FROM,INDEX(LS_FEES,SUMPRODUCT(--(LS_EDGES&lt;N166))+1,3+AM166),INDEX(OVER3_BASE,1,3+AM166)+OVER3_PER4*CEILING((N166-OVER3_FROM)/4,1))*(1+FUEL),4)),""))))</f>
        <v/>
      </c>
      <c r="AX166" s="21" t="str">
        <f aca="false">IF(OR(AL166="",AH166=""),"",IF(OR(AH166="",AM166="",M166=""),"",IF(M166="Small standard",IF(AH166&gt;SS_MAX,"",ROUND(INDEX(SS_FEES,SUMPRODUCT(--(SS_EDGES&lt;AH166))+1,0+AM166)*(1+FUEL),4)),IF(M166="Large standard",IF(AH166&gt;LS_MAX,"",ROUND(IF(AH166&lt;=OVER3_FROM,INDEX(LS_FEES,SUMPRODUCT(--(LS_EDGES&lt;AH166))+1,0+AM166),INDEX(OVER3_BASE,1,0+AM166)+OVER3_PER4*CEILING((AH166-OVER3_FROM)/4,1))*(1+FUEL),4)),""))))</f>
        <v/>
      </c>
      <c r="AY166" s="21" t="str">
        <f aca="false">IF(OR(AL166="",AH166=""),"",IF(OR(AH166="",AM166="",M166=""),"",IF(M166="Small standard",IF(AH166&gt;SS_MAX,"",ROUND(INDEX(SS_FEES,SUMPRODUCT(--(SS_EDGES&lt;AH166))+1,3+AM166)*(1+FUEL),4)),IF(M166="Large standard",IF(AH166&gt;LS_MAX,"",ROUND(IF(AH166&lt;=OVER3_FROM,INDEX(LS_FEES,SUMPRODUCT(--(LS_EDGES&lt;AH166))+1,3+AM166),INDEX(OVER3_BASE,1,3+AM166)+OVER3_PER4*CEILING((AH166-OVER3_FROM)/4,1))*(1+FUEL),4)),""))))</f>
        <v/>
      </c>
      <c r="AZ166" s="24" t="str">
        <f aca="false">IF(OR(J166="",J166&lt;1),"",ROUND(IFERROR(INDEX(CAT_SCALE,MATCH(D166,CATS,0)),UC_DEFAULT)*IF(J166&gt;=UC_KNEE,10^(UC_A-UC_B*LOG10(J166)),10^(UC_A-UC_B*LOG10(UC_KNEE))*(UC_KNEE/J166)^UC_HEXP),1))</f>
        <v/>
      </c>
    </row>
    <row r="167" customFormat="false" ht="15" hidden="false" customHeight="false" outlineLevel="0" collapsed="false">
      <c r="A167" s="10"/>
      <c r="B167" s="10"/>
      <c r="C167" s="12"/>
      <c r="D167" s="10"/>
      <c r="E167" s="10"/>
      <c r="F167" s="10"/>
      <c r="G167" s="10"/>
      <c r="H167" s="10"/>
      <c r="I167" s="10"/>
      <c r="J167" s="10"/>
      <c r="K167" s="10"/>
      <c r="L167" s="12"/>
      <c r="M167" s="2" t="str">
        <f aca="false">IF(OR(N167="",AI167=""),"",IF(AND(N167&lt;=SS_MAX,AI167&lt;=SS_L,AJ167&lt;=SS_M,AK167&lt;=SS_S),"Small standard",IF(AND(N167&lt;=LS_MAX,AI167&lt;=LS_L,AJ167&lt;=LS_M,AK167&lt;=LS_S),"Large standard","Oversize")))</f>
        <v/>
      </c>
      <c r="N167" s="16" t="str">
        <f aca="false">IF(AH167="","",IF(AL167="",AH167,MAX(AH167,AL167)))</f>
        <v/>
      </c>
      <c r="O167" s="21" t="str">
        <f aca="false">IF(OR(N167="",AM167="",M167=""),"",IF(M167="Small standard",IF(N167&gt;SS_MAX,"",ROUND(INDEX(SS_FEES,SUMPRODUCT(--(SS_EDGES&lt;N167))+1,0+AM167)*(1+FUEL),4)),IF(M167="Large standard",IF(N167&gt;LS_MAX,"",ROUND(IF(N167&lt;=OVER3_FROM,INDEX(LS_FEES,SUMPRODUCT(--(LS_EDGES&lt;N167))+1,0+AM167),INDEX(OVER3_BASE,1,0+AM167)+OVER3_PER4*CEILING((N167-OVER3_FROM)/4,1))*(1+FUEL),4)),"")))</f>
        <v/>
      </c>
      <c r="P167" s="21" t="str">
        <f aca="false">IF(OR(N167="",AM167="",M167=""),"",IF(M167="Small standard",IF(N167&gt;SS_MAX,"",ROUND(INDEX(SS_FEES,SUMPRODUCT(--(SS_EDGES&lt;N167))+1,3+AM167)*(1+FUEL),4)),IF(M167="Large standard",IF(N167&gt;LS_MAX,"",ROUND(IF(N167&lt;=OVER3_FROM,INDEX(LS_FEES,SUMPRODUCT(--(LS_EDGES&lt;N167))+1,3+AM167),INDEX(OVER3_BASE,1,3+AM167)+OVER3_PER4*CEILING((N167-OVER3_FROM)/4,1))*(1+FUEL),4)),"")))</f>
        <v/>
      </c>
      <c r="Q167" s="20" t="str">
        <f aca="true">IF(OR(L167="",O167=""),"",ROUND(L167-IF(AND(TODAY()&gt;=PEAK_FROM,TODAY()&lt;=PEAK_TO),P167,O167),2))</f>
        <v/>
      </c>
      <c r="R167" s="16" t="str">
        <f aca="false">IF(N167="","",IF(M167="Small standard",IF(SUMPRODUCT(--(SS_EDGES&lt;N167))=0,"",INDEX(SS_EDGES,SUMPRODUCT(--(SS_EDGES&lt;N167)))),IF(M167="Large standard",IF(N167&gt;OVER3_FROM,OVER3_FROM+4*(CEILING((N167-OVER3_FROM)/4,1)-1),IF(SUMPRODUCT(--(LS_EDGES&lt;N167))=0,"",INDEX(LS_EDGES,SUMPRODUCT(--(LS_EDGES&lt;N167))))),"")))</f>
        <v/>
      </c>
      <c r="S167" s="22" t="str">
        <f aca="false">IF(R167="","",ROUND(N167-R167,3))</f>
        <v/>
      </c>
      <c r="T167" s="21" t="str">
        <f aca="false">IF(OR(R167="",O167="",AO167=""),"",IF(S167&gt;MAX_SHAVE,"",IF(ROUND(O167-AO167,4)&lt;MIN_UNIT,"",ROUND(O167-AO167,4))))</f>
        <v/>
      </c>
      <c r="U167" s="21" t="str">
        <f aca="false">IF(OR(AQ167="",O167=""),"",IF(ROUND(ROUND(O167-AQ167,4)-AS167,4)&lt;=MIN_UNIT,"",ROUND(ROUND(O167-AQ167,4)-AS167,4)))</f>
        <v/>
      </c>
      <c r="V167" s="21" t="str">
        <f aca="false">IF(OR(AV167="",O167=""),"",IF(AND(AT167=1,AU167&lt;=MAX_ENV),IF(ROUND(O167-AV167,4)&lt;MIN_UNIT,"",ROUND(O167-AV167,4)),""))</f>
        <v/>
      </c>
      <c r="W167" s="21" t="str">
        <f aca="false">IF(OR(AX167="",O167=""),"",IF(AL167&gt;=AH167*MIN_DIM_RATIO,IF(ROUND(O167-AX167,4)&lt;MIN_UNIT,"",ROUND(O167-AX167,4)),""))</f>
        <v/>
      </c>
      <c r="X167" s="21" t="str">
        <f aca="false">IF(OR(R167="",P167="",AP167=""),"",IF(S167&gt;MAX_SHAVE,"",IF(ROUND(P167-AP167,4)&lt;MIN_UNIT,"",ROUND(P167-AP167,4))))</f>
        <v/>
      </c>
      <c r="Y167" s="21" t="str">
        <f aca="false">IF(OR(AR167="",P167=""),"",IF(ROUND(ROUND(P167-AR167,4)-AS167,4)&lt;=MIN_UNIT,"",ROUND(ROUND(P167-AR167,4)-AS167,4)))</f>
        <v/>
      </c>
      <c r="Z167" s="21" t="str">
        <f aca="false">IF(OR(AW167="",P167=""),"",IF(AND(AT167=1,AU167&lt;=MAX_ENV),IF(ROUND(P167-AW167,4)&lt;MIN_UNIT,"",ROUND(P167-AW167,4)),""))</f>
        <v/>
      </c>
      <c r="AA167" s="21" t="str">
        <f aca="false">IF(OR(AY167="",P167=""),"",IF(AL167&gt;=AH167*MIN_DIM_RATIO,IF(ROUND(P167-AY167,4)&lt;MIN_UNIT,"",ROUND(P167-AY167,4)),""))</f>
        <v/>
      </c>
      <c r="AB167" s="2" t="str">
        <f aca="false">IF(COUNT(T167:W167)=0,"",CHOOSE(MATCH(MAX(T167:W167),T167:W167,0),"Weight","Price","Size tier","Box"))</f>
        <v/>
      </c>
      <c r="AC167" s="24" t="str">
        <f aca="false">IF(K167&lt;&gt;"",K167,AZ167)</f>
        <v/>
      </c>
      <c r="AD167" s="25" t="str">
        <f aca="false">IF(OR(AB167="",AC167=""),"",ROUND(AC167*IF(K167&lt;&gt;"",1,U_LOW)*((12-PEAK_MONTHS)*MAX(T167:W167)+PEAK_MONTHS*N(INDEX(X167:AA167,MATCH(MAX(T167:W167),T167:W167,0)))),0))</f>
        <v/>
      </c>
      <c r="AE167" s="25" t="str">
        <f aca="false">IF(OR(AB167="",AC167=""),"",ROUND(AC167*IF(K167&lt;&gt;"",1,U_HIGH)*((12-PEAK_MONTHS)*MAX(T167:W167)+PEAK_MONTHS*N(INDEX(X167:AA167,MATCH(MAX(T167:W167),T167:W167,0)))),0))</f>
        <v/>
      </c>
      <c r="AF167" s="18" t="str">
        <f aca="false">IF(AD167="","",RANK(AD167,$AD$7:$AD$506))</f>
        <v/>
      </c>
      <c r="AH167" s="16" t="str">
        <f aca="false">IF(E167&lt;&gt;"",E167,IF(F167&lt;&gt;"",ROUND(F167*16,3),""))</f>
        <v/>
      </c>
      <c r="AI167" s="16" t="str">
        <f aca="false">IF(COUNT(G167:I167)&lt;3,"",ROUND(LARGE(G167:I167,1),2))</f>
        <v/>
      </c>
      <c r="AJ167" s="16" t="str">
        <f aca="false">IF(COUNT(G167:I167)&lt;3,"",ROUND(LARGE(G167:I167,2),2))</f>
        <v/>
      </c>
      <c r="AK167" s="16" t="str">
        <f aca="false">IF(COUNT(G167:I167)&lt;3,"",ROUND(SMALL(G167:I167,1),2))</f>
        <v/>
      </c>
      <c r="AL167" s="16" t="str">
        <f aca="false">IF(AI167="","",IF(AI167*AJ167*AK167&lt;DIM_MIN_CUIN,"",ROUND(AI167*AJ167*AK167/DIM_DIV*16,2)))</f>
        <v/>
      </c>
      <c r="AM167" s="18" t="str">
        <f aca="false">IF(C167="","",IF(C167&lt;BAND_LO,1,IF(C167&lt;=BAND_HI,2,3)))</f>
        <v/>
      </c>
      <c r="AN167" s="19" t="str">
        <f aca="false">IF(C167="","",IFERROR(INDEX(CAT_REF,MATCH(D167,CATS,0)),REF_DEFAULT))</f>
        <v/>
      </c>
      <c r="AO167" s="21" t="str">
        <f aca="false">IF(OR(R167="",AM167="",M167=""),"",IF(M167="Small standard",IF(R167&gt;SS_MAX,"",ROUND(INDEX(SS_FEES,SUMPRODUCT(--(SS_EDGES&lt;R167))+1,0+AM167)*(1+FUEL),4)),IF(M167="Large standard",IF(R167&gt;LS_MAX,"",ROUND(IF(R167&lt;=OVER3_FROM,INDEX(LS_FEES,SUMPRODUCT(--(LS_EDGES&lt;R167))+1,0+AM167),INDEX(OVER3_BASE,1,0+AM167)+OVER3_PER4*CEILING((R167-OVER3_FROM)/4,1))*(1+FUEL),4)),"")))</f>
        <v/>
      </c>
      <c r="AP167" s="21" t="str">
        <f aca="false">IF(OR(R167="",AM167="",M167=""),"",IF(M167="Small standard",IF(R167&gt;SS_MAX,"",ROUND(INDEX(SS_FEES,SUMPRODUCT(--(SS_EDGES&lt;R167))+1,3+AM167)*(1+FUEL),4)),IF(M167="Large standard",IF(R167&gt;LS_MAX,"",ROUND(IF(R167&lt;=OVER3_FROM,INDEX(LS_FEES,SUMPRODUCT(--(LS_EDGES&lt;R167))+1,3+AM167),INDEX(OVER3_BASE,1,3+AM167)+OVER3_PER4*CEILING((R167-OVER3_FROM)/4,1))*(1+FUEL),4)),"")))</f>
        <v/>
      </c>
      <c r="AQ167" s="21" t="str">
        <f aca="false">IF(OR(AM167="",AM167=1),"",IF(OR(N167="",(AM167-1)="",M167=""),"",IF(M167="Small standard",IF(N167&gt;SS_MAX,"",ROUND(INDEX(SS_FEES,SUMPRODUCT(--(SS_EDGES&lt;N167))+1,0+(AM167-1))*(1+FUEL),4)),IF(M167="Large standard",IF(N167&gt;LS_MAX,"",ROUND(IF(N167&lt;=OVER3_FROM,INDEX(LS_FEES,SUMPRODUCT(--(LS_EDGES&lt;N167))+1,0+(AM167-1)),INDEX(OVER3_BASE,1,0+(AM167-1))+OVER3_PER4*CEILING((N167-OVER3_FROM)/4,1))*(1+FUEL),4)),""))))</f>
        <v/>
      </c>
      <c r="AR167" s="21" t="str">
        <f aca="false">IF(OR(AM167="",AM167=1),"",IF(OR(N167="",(AM167-1)="",M167=""),"",IF(M167="Small standard",IF(N167&gt;SS_MAX,"",ROUND(INDEX(SS_FEES,SUMPRODUCT(--(SS_EDGES&lt;N167))+1,3+(AM167-1))*(1+FUEL),4)),IF(M167="Large standard",IF(N167&gt;LS_MAX,"",ROUND(IF(N167&lt;=OVER3_FROM,INDEX(LS_FEES,SUMPRODUCT(--(LS_EDGES&lt;N167))+1,3+(AM167-1)),INDEX(OVER3_BASE,1,3+(AM167-1))+OVER3_PER4*CEILING((N167-OVER3_FROM)/4,1))*(1+FUEL),4)),""))))</f>
        <v/>
      </c>
      <c r="AS167" s="21" t="str">
        <f aca="false">IF(OR(AM167="",AM167=1),"",(C167-(IF(AM167=2,BAND_LO,BAND_HI)-0.01))*(1-AN167))</f>
        <v/>
      </c>
      <c r="AT167" s="18" t="str">
        <f aca="false">IF(AI167="","",(AI167&gt;SS_L)+(AJ167&gt;SS_M)+(AK167&gt;SS_S))</f>
        <v/>
      </c>
      <c r="AU167" s="23" t="str">
        <f aca="false">IF(OR(AT167="",AT167&lt;&gt;1),"",MAX(AI167/SS_L,AJ167/SS_M,AK167/SS_S))</f>
        <v/>
      </c>
      <c r="AV167" s="21" t="str">
        <f aca="false">IF(OR(M167&lt;&gt;"Large standard",N167="",N167&gt;SS_MAX),"",IF(OR(N167="",AM167="","Small standard"=""),"",IF("Small standard"="Small standard",IF(N167&gt;SS_MAX,"",ROUND(INDEX(SS_FEES,SUMPRODUCT(--(SS_EDGES&lt;N167))+1,0+AM167)*(1+FUEL),4)),IF("Small standard"="Large standard",IF(N167&gt;LS_MAX,"",ROUND(IF(N167&lt;=OVER3_FROM,INDEX(LS_FEES,SUMPRODUCT(--(LS_EDGES&lt;N167))+1,0+AM167),INDEX(OVER3_BASE,1,0+AM167)+OVER3_PER4*CEILING((N167-OVER3_FROM)/4,1))*(1+FUEL),4)),""))))</f>
        <v/>
      </c>
      <c r="AW167" s="21" t="str">
        <f aca="false">IF(OR(M167&lt;&gt;"Large standard",N167="",N167&gt;SS_MAX),"",IF(OR(N167="",AM167="","Small standard"=""),"",IF("Small standard"="Small standard",IF(N167&gt;SS_MAX,"",ROUND(INDEX(SS_FEES,SUMPRODUCT(--(SS_EDGES&lt;N167))+1,3+AM167)*(1+FUEL),4)),IF("Small standard"="Large standard",IF(N167&gt;LS_MAX,"",ROUND(IF(N167&lt;=OVER3_FROM,INDEX(LS_FEES,SUMPRODUCT(--(LS_EDGES&lt;N167))+1,3+AM167),INDEX(OVER3_BASE,1,3+AM167)+OVER3_PER4*CEILING((N167-OVER3_FROM)/4,1))*(1+FUEL),4)),""))))</f>
        <v/>
      </c>
      <c r="AX167" s="21" t="str">
        <f aca="false">IF(OR(AL167="",AH167=""),"",IF(OR(AH167="",AM167="",M167=""),"",IF(M167="Small standard",IF(AH167&gt;SS_MAX,"",ROUND(INDEX(SS_FEES,SUMPRODUCT(--(SS_EDGES&lt;AH167))+1,0+AM167)*(1+FUEL),4)),IF(M167="Large standard",IF(AH167&gt;LS_MAX,"",ROUND(IF(AH167&lt;=OVER3_FROM,INDEX(LS_FEES,SUMPRODUCT(--(LS_EDGES&lt;AH167))+1,0+AM167),INDEX(OVER3_BASE,1,0+AM167)+OVER3_PER4*CEILING((AH167-OVER3_FROM)/4,1))*(1+FUEL),4)),""))))</f>
        <v/>
      </c>
      <c r="AY167" s="21" t="str">
        <f aca="false">IF(OR(AL167="",AH167=""),"",IF(OR(AH167="",AM167="",M167=""),"",IF(M167="Small standard",IF(AH167&gt;SS_MAX,"",ROUND(INDEX(SS_FEES,SUMPRODUCT(--(SS_EDGES&lt;AH167))+1,3+AM167)*(1+FUEL),4)),IF(M167="Large standard",IF(AH167&gt;LS_MAX,"",ROUND(IF(AH167&lt;=OVER3_FROM,INDEX(LS_FEES,SUMPRODUCT(--(LS_EDGES&lt;AH167))+1,3+AM167),INDEX(OVER3_BASE,1,3+AM167)+OVER3_PER4*CEILING((AH167-OVER3_FROM)/4,1))*(1+FUEL),4)),""))))</f>
        <v/>
      </c>
      <c r="AZ167" s="24" t="str">
        <f aca="false">IF(OR(J167="",J167&lt;1),"",ROUND(IFERROR(INDEX(CAT_SCALE,MATCH(D167,CATS,0)),UC_DEFAULT)*IF(J167&gt;=UC_KNEE,10^(UC_A-UC_B*LOG10(J167)),10^(UC_A-UC_B*LOG10(UC_KNEE))*(UC_KNEE/J167)^UC_HEXP),1))</f>
        <v/>
      </c>
    </row>
    <row r="168" customFormat="false" ht="15" hidden="false" customHeight="false" outlineLevel="0" collapsed="false">
      <c r="A168" s="10"/>
      <c r="B168" s="10"/>
      <c r="C168" s="12"/>
      <c r="D168" s="10"/>
      <c r="E168" s="10"/>
      <c r="F168" s="10"/>
      <c r="G168" s="10"/>
      <c r="H168" s="10"/>
      <c r="I168" s="10"/>
      <c r="J168" s="10"/>
      <c r="K168" s="10"/>
      <c r="L168" s="12"/>
      <c r="M168" s="2" t="str">
        <f aca="false">IF(OR(N168="",AI168=""),"",IF(AND(N168&lt;=SS_MAX,AI168&lt;=SS_L,AJ168&lt;=SS_M,AK168&lt;=SS_S),"Small standard",IF(AND(N168&lt;=LS_MAX,AI168&lt;=LS_L,AJ168&lt;=LS_M,AK168&lt;=LS_S),"Large standard","Oversize")))</f>
        <v/>
      </c>
      <c r="N168" s="16" t="str">
        <f aca="false">IF(AH168="","",IF(AL168="",AH168,MAX(AH168,AL168)))</f>
        <v/>
      </c>
      <c r="O168" s="21" t="str">
        <f aca="false">IF(OR(N168="",AM168="",M168=""),"",IF(M168="Small standard",IF(N168&gt;SS_MAX,"",ROUND(INDEX(SS_FEES,SUMPRODUCT(--(SS_EDGES&lt;N168))+1,0+AM168)*(1+FUEL),4)),IF(M168="Large standard",IF(N168&gt;LS_MAX,"",ROUND(IF(N168&lt;=OVER3_FROM,INDEX(LS_FEES,SUMPRODUCT(--(LS_EDGES&lt;N168))+1,0+AM168),INDEX(OVER3_BASE,1,0+AM168)+OVER3_PER4*CEILING((N168-OVER3_FROM)/4,1))*(1+FUEL),4)),"")))</f>
        <v/>
      </c>
      <c r="P168" s="21" t="str">
        <f aca="false">IF(OR(N168="",AM168="",M168=""),"",IF(M168="Small standard",IF(N168&gt;SS_MAX,"",ROUND(INDEX(SS_FEES,SUMPRODUCT(--(SS_EDGES&lt;N168))+1,3+AM168)*(1+FUEL),4)),IF(M168="Large standard",IF(N168&gt;LS_MAX,"",ROUND(IF(N168&lt;=OVER3_FROM,INDEX(LS_FEES,SUMPRODUCT(--(LS_EDGES&lt;N168))+1,3+AM168),INDEX(OVER3_BASE,1,3+AM168)+OVER3_PER4*CEILING((N168-OVER3_FROM)/4,1))*(1+FUEL),4)),"")))</f>
        <v/>
      </c>
      <c r="Q168" s="20" t="str">
        <f aca="true">IF(OR(L168="",O168=""),"",ROUND(L168-IF(AND(TODAY()&gt;=PEAK_FROM,TODAY()&lt;=PEAK_TO),P168,O168),2))</f>
        <v/>
      </c>
      <c r="R168" s="16" t="str">
        <f aca="false">IF(N168="","",IF(M168="Small standard",IF(SUMPRODUCT(--(SS_EDGES&lt;N168))=0,"",INDEX(SS_EDGES,SUMPRODUCT(--(SS_EDGES&lt;N168)))),IF(M168="Large standard",IF(N168&gt;OVER3_FROM,OVER3_FROM+4*(CEILING((N168-OVER3_FROM)/4,1)-1),IF(SUMPRODUCT(--(LS_EDGES&lt;N168))=0,"",INDEX(LS_EDGES,SUMPRODUCT(--(LS_EDGES&lt;N168))))),"")))</f>
        <v/>
      </c>
      <c r="S168" s="22" t="str">
        <f aca="false">IF(R168="","",ROUND(N168-R168,3))</f>
        <v/>
      </c>
      <c r="T168" s="21" t="str">
        <f aca="false">IF(OR(R168="",O168="",AO168=""),"",IF(S168&gt;MAX_SHAVE,"",IF(ROUND(O168-AO168,4)&lt;MIN_UNIT,"",ROUND(O168-AO168,4))))</f>
        <v/>
      </c>
      <c r="U168" s="21" t="str">
        <f aca="false">IF(OR(AQ168="",O168=""),"",IF(ROUND(ROUND(O168-AQ168,4)-AS168,4)&lt;=MIN_UNIT,"",ROUND(ROUND(O168-AQ168,4)-AS168,4)))</f>
        <v/>
      </c>
      <c r="V168" s="21" t="str">
        <f aca="false">IF(OR(AV168="",O168=""),"",IF(AND(AT168=1,AU168&lt;=MAX_ENV),IF(ROUND(O168-AV168,4)&lt;MIN_UNIT,"",ROUND(O168-AV168,4)),""))</f>
        <v/>
      </c>
      <c r="W168" s="21" t="str">
        <f aca="false">IF(OR(AX168="",O168=""),"",IF(AL168&gt;=AH168*MIN_DIM_RATIO,IF(ROUND(O168-AX168,4)&lt;MIN_UNIT,"",ROUND(O168-AX168,4)),""))</f>
        <v/>
      </c>
      <c r="X168" s="21" t="str">
        <f aca="false">IF(OR(R168="",P168="",AP168=""),"",IF(S168&gt;MAX_SHAVE,"",IF(ROUND(P168-AP168,4)&lt;MIN_UNIT,"",ROUND(P168-AP168,4))))</f>
        <v/>
      </c>
      <c r="Y168" s="21" t="str">
        <f aca="false">IF(OR(AR168="",P168=""),"",IF(ROUND(ROUND(P168-AR168,4)-AS168,4)&lt;=MIN_UNIT,"",ROUND(ROUND(P168-AR168,4)-AS168,4)))</f>
        <v/>
      </c>
      <c r="Z168" s="21" t="str">
        <f aca="false">IF(OR(AW168="",P168=""),"",IF(AND(AT168=1,AU168&lt;=MAX_ENV),IF(ROUND(P168-AW168,4)&lt;MIN_UNIT,"",ROUND(P168-AW168,4)),""))</f>
        <v/>
      </c>
      <c r="AA168" s="21" t="str">
        <f aca="false">IF(OR(AY168="",P168=""),"",IF(AL168&gt;=AH168*MIN_DIM_RATIO,IF(ROUND(P168-AY168,4)&lt;MIN_UNIT,"",ROUND(P168-AY168,4)),""))</f>
        <v/>
      </c>
      <c r="AB168" s="2" t="str">
        <f aca="false">IF(COUNT(T168:W168)=0,"",CHOOSE(MATCH(MAX(T168:W168),T168:W168,0),"Weight","Price","Size tier","Box"))</f>
        <v/>
      </c>
      <c r="AC168" s="24" t="str">
        <f aca="false">IF(K168&lt;&gt;"",K168,AZ168)</f>
        <v/>
      </c>
      <c r="AD168" s="25" t="str">
        <f aca="false">IF(OR(AB168="",AC168=""),"",ROUND(AC168*IF(K168&lt;&gt;"",1,U_LOW)*((12-PEAK_MONTHS)*MAX(T168:W168)+PEAK_MONTHS*N(INDEX(X168:AA168,MATCH(MAX(T168:W168),T168:W168,0)))),0))</f>
        <v/>
      </c>
      <c r="AE168" s="25" t="str">
        <f aca="false">IF(OR(AB168="",AC168=""),"",ROUND(AC168*IF(K168&lt;&gt;"",1,U_HIGH)*((12-PEAK_MONTHS)*MAX(T168:W168)+PEAK_MONTHS*N(INDEX(X168:AA168,MATCH(MAX(T168:W168),T168:W168,0)))),0))</f>
        <v/>
      </c>
      <c r="AF168" s="18" t="str">
        <f aca="false">IF(AD168="","",RANK(AD168,$AD$7:$AD$506))</f>
        <v/>
      </c>
      <c r="AH168" s="16" t="str">
        <f aca="false">IF(E168&lt;&gt;"",E168,IF(F168&lt;&gt;"",ROUND(F168*16,3),""))</f>
        <v/>
      </c>
      <c r="AI168" s="16" t="str">
        <f aca="false">IF(COUNT(G168:I168)&lt;3,"",ROUND(LARGE(G168:I168,1),2))</f>
        <v/>
      </c>
      <c r="AJ168" s="16" t="str">
        <f aca="false">IF(COUNT(G168:I168)&lt;3,"",ROUND(LARGE(G168:I168,2),2))</f>
        <v/>
      </c>
      <c r="AK168" s="16" t="str">
        <f aca="false">IF(COUNT(G168:I168)&lt;3,"",ROUND(SMALL(G168:I168,1),2))</f>
        <v/>
      </c>
      <c r="AL168" s="16" t="str">
        <f aca="false">IF(AI168="","",IF(AI168*AJ168*AK168&lt;DIM_MIN_CUIN,"",ROUND(AI168*AJ168*AK168/DIM_DIV*16,2)))</f>
        <v/>
      </c>
      <c r="AM168" s="18" t="str">
        <f aca="false">IF(C168="","",IF(C168&lt;BAND_LO,1,IF(C168&lt;=BAND_HI,2,3)))</f>
        <v/>
      </c>
      <c r="AN168" s="19" t="str">
        <f aca="false">IF(C168="","",IFERROR(INDEX(CAT_REF,MATCH(D168,CATS,0)),REF_DEFAULT))</f>
        <v/>
      </c>
      <c r="AO168" s="21" t="str">
        <f aca="false">IF(OR(R168="",AM168="",M168=""),"",IF(M168="Small standard",IF(R168&gt;SS_MAX,"",ROUND(INDEX(SS_FEES,SUMPRODUCT(--(SS_EDGES&lt;R168))+1,0+AM168)*(1+FUEL),4)),IF(M168="Large standard",IF(R168&gt;LS_MAX,"",ROUND(IF(R168&lt;=OVER3_FROM,INDEX(LS_FEES,SUMPRODUCT(--(LS_EDGES&lt;R168))+1,0+AM168),INDEX(OVER3_BASE,1,0+AM168)+OVER3_PER4*CEILING((R168-OVER3_FROM)/4,1))*(1+FUEL),4)),"")))</f>
        <v/>
      </c>
      <c r="AP168" s="21" t="str">
        <f aca="false">IF(OR(R168="",AM168="",M168=""),"",IF(M168="Small standard",IF(R168&gt;SS_MAX,"",ROUND(INDEX(SS_FEES,SUMPRODUCT(--(SS_EDGES&lt;R168))+1,3+AM168)*(1+FUEL),4)),IF(M168="Large standard",IF(R168&gt;LS_MAX,"",ROUND(IF(R168&lt;=OVER3_FROM,INDEX(LS_FEES,SUMPRODUCT(--(LS_EDGES&lt;R168))+1,3+AM168),INDEX(OVER3_BASE,1,3+AM168)+OVER3_PER4*CEILING((R168-OVER3_FROM)/4,1))*(1+FUEL),4)),"")))</f>
        <v/>
      </c>
      <c r="AQ168" s="21" t="str">
        <f aca="false">IF(OR(AM168="",AM168=1),"",IF(OR(N168="",(AM168-1)="",M168=""),"",IF(M168="Small standard",IF(N168&gt;SS_MAX,"",ROUND(INDEX(SS_FEES,SUMPRODUCT(--(SS_EDGES&lt;N168))+1,0+(AM168-1))*(1+FUEL),4)),IF(M168="Large standard",IF(N168&gt;LS_MAX,"",ROUND(IF(N168&lt;=OVER3_FROM,INDEX(LS_FEES,SUMPRODUCT(--(LS_EDGES&lt;N168))+1,0+(AM168-1)),INDEX(OVER3_BASE,1,0+(AM168-1))+OVER3_PER4*CEILING((N168-OVER3_FROM)/4,1))*(1+FUEL),4)),""))))</f>
        <v/>
      </c>
      <c r="AR168" s="21" t="str">
        <f aca="false">IF(OR(AM168="",AM168=1),"",IF(OR(N168="",(AM168-1)="",M168=""),"",IF(M168="Small standard",IF(N168&gt;SS_MAX,"",ROUND(INDEX(SS_FEES,SUMPRODUCT(--(SS_EDGES&lt;N168))+1,3+(AM168-1))*(1+FUEL),4)),IF(M168="Large standard",IF(N168&gt;LS_MAX,"",ROUND(IF(N168&lt;=OVER3_FROM,INDEX(LS_FEES,SUMPRODUCT(--(LS_EDGES&lt;N168))+1,3+(AM168-1)),INDEX(OVER3_BASE,1,3+(AM168-1))+OVER3_PER4*CEILING((N168-OVER3_FROM)/4,1))*(1+FUEL),4)),""))))</f>
        <v/>
      </c>
      <c r="AS168" s="21" t="str">
        <f aca="false">IF(OR(AM168="",AM168=1),"",(C168-(IF(AM168=2,BAND_LO,BAND_HI)-0.01))*(1-AN168))</f>
        <v/>
      </c>
      <c r="AT168" s="18" t="str">
        <f aca="false">IF(AI168="","",(AI168&gt;SS_L)+(AJ168&gt;SS_M)+(AK168&gt;SS_S))</f>
        <v/>
      </c>
      <c r="AU168" s="23" t="str">
        <f aca="false">IF(OR(AT168="",AT168&lt;&gt;1),"",MAX(AI168/SS_L,AJ168/SS_M,AK168/SS_S))</f>
        <v/>
      </c>
      <c r="AV168" s="21" t="str">
        <f aca="false">IF(OR(M168&lt;&gt;"Large standard",N168="",N168&gt;SS_MAX),"",IF(OR(N168="",AM168="","Small standard"=""),"",IF("Small standard"="Small standard",IF(N168&gt;SS_MAX,"",ROUND(INDEX(SS_FEES,SUMPRODUCT(--(SS_EDGES&lt;N168))+1,0+AM168)*(1+FUEL),4)),IF("Small standard"="Large standard",IF(N168&gt;LS_MAX,"",ROUND(IF(N168&lt;=OVER3_FROM,INDEX(LS_FEES,SUMPRODUCT(--(LS_EDGES&lt;N168))+1,0+AM168),INDEX(OVER3_BASE,1,0+AM168)+OVER3_PER4*CEILING((N168-OVER3_FROM)/4,1))*(1+FUEL),4)),""))))</f>
        <v/>
      </c>
      <c r="AW168" s="21" t="str">
        <f aca="false">IF(OR(M168&lt;&gt;"Large standard",N168="",N168&gt;SS_MAX),"",IF(OR(N168="",AM168="","Small standard"=""),"",IF("Small standard"="Small standard",IF(N168&gt;SS_MAX,"",ROUND(INDEX(SS_FEES,SUMPRODUCT(--(SS_EDGES&lt;N168))+1,3+AM168)*(1+FUEL),4)),IF("Small standard"="Large standard",IF(N168&gt;LS_MAX,"",ROUND(IF(N168&lt;=OVER3_FROM,INDEX(LS_FEES,SUMPRODUCT(--(LS_EDGES&lt;N168))+1,3+AM168),INDEX(OVER3_BASE,1,3+AM168)+OVER3_PER4*CEILING((N168-OVER3_FROM)/4,1))*(1+FUEL),4)),""))))</f>
        <v/>
      </c>
      <c r="AX168" s="21" t="str">
        <f aca="false">IF(OR(AL168="",AH168=""),"",IF(OR(AH168="",AM168="",M168=""),"",IF(M168="Small standard",IF(AH168&gt;SS_MAX,"",ROUND(INDEX(SS_FEES,SUMPRODUCT(--(SS_EDGES&lt;AH168))+1,0+AM168)*(1+FUEL),4)),IF(M168="Large standard",IF(AH168&gt;LS_MAX,"",ROUND(IF(AH168&lt;=OVER3_FROM,INDEX(LS_FEES,SUMPRODUCT(--(LS_EDGES&lt;AH168))+1,0+AM168),INDEX(OVER3_BASE,1,0+AM168)+OVER3_PER4*CEILING((AH168-OVER3_FROM)/4,1))*(1+FUEL),4)),""))))</f>
        <v/>
      </c>
      <c r="AY168" s="21" t="str">
        <f aca="false">IF(OR(AL168="",AH168=""),"",IF(OR(AH168="",AM168="",M168=""),"",IF(M168="Small standard",IF(AH168&gt;SS_MAX,"",ROUND(INDEX(SS_FEES,SUMPRODUCT(--(SS_EDGES&lt;AH168))+1,3+AM168)*(1+FUEL),4)),IF(M168="Large standard",IF(AH168&gt;LS_MAX,"",ROUND(IF(AH168&lt;=OVER3_FROM,INDEX(LS_FEES,SUMPRODUCT(--(LS_EDGES&lt;AH168))+1,3+AM168),INDEX(OVER3_BASE,1,3+AM168)+OVER3_PER4*CEILING((AH168-OVER3_FROM)/4,1))*(1+FUEL),4)),""))))</f>
        <v/>
      </c>
      <c r="AZ168" s="24" t="str">
        <f aca="false">IF(OR(J168="",J168&lt;1),"",ROUND(IFERROR(INDEX(CAT_SCALE,MATCH(D168,CATS,0)),UC_DEFAULT)*IF(J168&gt;=UC_KNEE,10^(UC_A-UC_B*LOG10(J168)),10^(UC_A-UC_B*LOG10(UC_KNEE))*(UC_KNEE/J168)^UC_HEXP),1))</f>
        <v/>
      </c>
    </row>
    <row r="169" customFormat="false" ht="15" hidden="false" customHeight="false" outlineLevel="0" collapsed="false">
      <c r="A169" s="10"/>
      <c r="B169" s="10"/>
      <c r="C169" s="12"/>
      <c r="D169" s="10"/>
      <c r="E169" s="10"/>
      <c r="F169" s="10"/>
      <c r="G169" s="10"/>
      <c r="H169" s="10"/>
      <c r="I169" s="10"/>
      <c r="J169" s="10"/>
      <c r="K169" s="10"/>
      <c r="L169" s="12"/>
      <c r="M169" s="2" t="str">
        <f aca="false">IF(OR(N169="",AI169=""),"",IF(AND(N169&lt;=SS_MAX,AI169&lt;=SS_L,AJ169&lt;=SS_M,AK169&lt;=SS_S),"Small standard",IF(AND(N169&lt;=LS_MAX,AI169&lt;=LS_L,AJ169&lt;=LS_M,AK169&lt;=LS_S),"Large standard","Oversize")))</f>
        <v/>
      </c>
      <c r="N169" s="16" t="str">
        <f aca="false">IF(AH169="","",IF(AL169="",AH169,MAX(AH169,AL169)))</f>
        <v/>
      </c>
      <c r="O169" s="21" t="str">
        <f aca="false">IF(OR(N169="",AM169="",M169=""),"",IF(M169="Small standard",IF(N169&gt;SS_MAX,"",ROUND(INDEX(SS_FEES,SUMPRODUCT(--(SS_EDGES&lt;N169))+1,0+AM169)*(1+FUEL),4)),IF(M169="Large standard",IF(N169&gt;LS_MAX,"",ROUND(IF(N169&lt;=OVER3_FROM,INDEX(LS_FEES,SUMPRODUCT(--(LS_EDGES&lt;N169))+1,0+AM169),INDEX(OVER3_BASE,1,0+AM169)+OVER3_PER4*CEILING((N169-OVER3_FROM)/4,1))*(1+FUEL),4)),"")))</f>
        <v/>
      </c>
      <c r="P169" s="21" t="str">
        <f aca="false">IF(OR(N169="",AM169="",M169=""),"",IF(M169="Small standard",IF(N169&gt;SS_MAX,"",ROUND(INDEX(SS_FEES,SUMPRODUCT(--(SS_EDGES&lt;N169))+1,3+AM169)*(1+FUEL),4)),IF(M169="Large standard",IF(N169&gt;LS_MAX,"",ROUND(IF(N169&lt;=OVER3_FROM,INDEX(LS_FEES,SUMPRODUCT(--(LS_EDGES&lt;N169))+1,3+AM169),INDEX(OVER3_BASE,1,3+AM169)+OVER3_PER4*CEILING((N169-OVER3_FROM)/4,1))*(1+FUEL),4)),"")))</f>
        <v/>
      </c>
      <c r="Q169" s="20" t="str">
        <f aca="true">IF(OR(L169="",O169=""),"",ROUND(L169-IF(AND(TODAY()&gt;=PEAK_FROM,TODAY()&lt;=PEAK_TO),P169,O169),2))</f>
        <v/>
      </c>
      <c r="R169" s="16" t="str">
        <f aca="false">IF(N169="","",IF(M169="Small standard",IF(SUMPRODUCT(--(SS_EDGES&lt;N169))=0,"",INDEX(SS_EDGES,SUMPRODUCT(--(SS_EDGES&lt;N169)))),IF(M169="Large standard",IF(N169&gt;OVER3_FROM,OVER3_FROM+4*(CEILING((N169-OVER3_FROM)/4,1)-1),IF(SUMPRODUCT(--(LS_EDGES&lt;N169))=0,"",INDEX(LS_EDGES,SUMPRODUCT(--(LS_EDGES&lt;N169))))),"")))</f>
        <v/>
      </c>
      <c r="S169" s="22" t="str">
        <f aca="false">IF(R169="","",ROUND(N169-R169,3))</f>
        <v/>
      </c>
      <c r="T169" s="21" t="str">
        <f aca="false">IF(OR(R169="",O169="",AO169=""),"",IF(S169&gt;MAX_SHAVE,"",IF(ROUND(O169-AO169,4)&lt;MIN_UNIT,"",ROUND(O169-AO169,4))))</f>
        <v/>
      </c>
      <c r="U169" s="21" t="str">
        <f aca="false">IF(OR(AQ169="",O169=""),"",IF(ROUND(ROUND(O169-AQ169,4)-AS169,4)&lt;=MIN_UNIT,"",ROUND(ROUND(O169-AQ169,4)-AS169,4)))</f>
        <v/>
      </c>
      <c r="V169" s="21" t="str">
        <f aca="false">IF(OR(AV169="",O169=""),"",IF(AND(AT169=1,AU169&lt;=MAX_ENV),IF(ROUND(O169-AV169,4)&lt;MIN_UNIT,"",ROUND(O169-AV169,4)),""))</f>
        <v/>
      </c>
      <c r="W169" s="21" t="str">
        <f aca="false">IF(OR(AX169="",O169=""),"",IF(AL169&gt;=AH169*MIN_DIM_RATIO,IF(ROUND(O169-AX169,4)&lt;MIN_UNIT,"",ROUND(O169-AX169,4)),""))</f>
        <v/>
      </c>
      <c r="X169" s="21" t="str">
        <f aca="false">IF(OR(R169="",P169="",AP169=""),"",IF(S169&gt;MAX_SHAVE,"",IF(ROUND(P169-AP169,4)&lt;MIN_UNIT,"",ROUND(P169-AP169,4))))</f>
        <v/>
      </c>
      <c r="Y169" s="21" t="str">
        <f aca="false">IF(OR(AR169="",P169=""),"",IF(ROUND(ROUND(P169-AR169,4)-AS169,4)&lt;=MIN_UNIT,"",ROUND(ROUND(P169-AR169,4)-AS169,4)))</f>
        <v/>
      </c>
      <c r="Z169" s="21" t="str">
        <f aca="false">IF(OR(AW169="",P169=""),"",IF(AND(AT169=1,AU169&lt;=MAX_ENV),IF(ROUND(P169-AW169,4)&lt;MIN_UNIT,"",ROUND(P169-AW169,4)),""))</f>
        <v/>
      </c>
      <c r="AA169" s="21" t="str">
        <f aca="false">IF(OR(AY169="",P169=""),"",IF(AL169&gt;=AH169*MIN_DIM_RATIO,IF(ROUND(P169-AY169,4)&lt;MIN_UNIT,"",ROUND(P169-AY169,4)),""))</f>
        <v/>
      </c>
      <c r="AB169" s="2" t="str">
        <f aca="false">IF(COUNT(T169:W169)=0,"",CHOOSE(MATCH(MAX(T169:W169),T169:W169,0),"Weight","Price","Size tier","Box"))</f>
        <v/>
      </c>
      <c r="AC169" s="24" t="str">
        <f aca="false">IF(K169&lt;&gt;"",K169,AZ169)</f>
        <v/>
      </c>
      <c r="AD169" s="25" t="str">
        <f aca="false">IF(OR(AB169="",AC169=""),"",ROUND(AC169*IF(K169&lt;&gt;"",1,U_LOW)*((12-PEAK_MONTHS)*MAX(T169:W169)+PEAK_MONTHS*N(INDEX(X169:AA169,MATCH(MAX(T169:W169),T169:W169,0)))),0))</f>
        <v/>
      </c>
      <c r="AE169" s="25" t="str">
        <f aca="false">IF(OR(AB169="",AC169=""),"",ROUND(AC169*IF(K169&lt;&gt;"",1,U_HIGH)*((12-PEAK_MONTHS)*MAX(T169:W169)+PEAK_MONTHS*N(INDEX(X169:AA169,MATCH(MAX(T169:W169),T169:W169,0)))),0))</f>
        <v/>
      </c>
      <c r="AF169" s="18" t="str">
        <f aca="false">IF(AD169="","",RANK(AD169,$AD$7:$AD$506))</f>
        <v/>
      </c>
      <c r="AH169" s="16" t="str">
        <f aca="false">IF(E169&lt;&gt;"",E169,IF(F169&lt;&gt;"",ROUND(F169*16,3),""))</f>
        <v/>
      </c>
      <c r="AI169" s="16" t="str">
        <f aca="false">IF(COUNT(G169:I169)&lt;3,"",ROUND(LARGE(G169:I169,1),2))</f>
        <v/>
      </c>
      <c r="AJ169" s="16" t="str">
        <f aca="false">IF(COUNT(G169:I169)&lt;3,"",ROUND(LARGE(G169:I169,2),2))</f>
        <v/>
      </c>
      <c r="AK169" s="16" t="str">
        <f aca="false">IF(COUNT(G169:I169)&lt;3,"",ROUND(SMALL(G169:I169,1),2))</f>
        <v/>
      </c>
      <c r="AL169" s="16" t="str">
        <f aca="false">IF(AI169="","",IF(AI169*AJ169*AK169&lt;DIM_MIN_CUIN,"",ROUND(AI169*AJ169*AK169/DIM_DIV*16,2)))</f>
        <v/>
      </c>
      <c r="AM169" s="18" t="str">
        <f aca="false">IF(C169="","",IF(C169&lt;BAND_LO,1,IF(C169&lt;=BAND_HI,2,3)))</f>
        <v/>
      </c>
      <c r="AN169" s="19" t="str">
        <f aca="false">IF(C169="","",IFERROR(INDEX(CAT_REF,MATCH(D169,CATS,0)),REF_DEFAULT))</f>
        <v/>
      </c>
      <c r="AO169" s="21" t="str">
        <f aca="false">IF(OR(R169="",AM169="",M169=""),"",IF(M169="Small standard",IF(R169&gt;SS_MAX,"",ROUND(INDEX(SS_FEES,SUMPRODUCT(--(SS_EDGES&lt;R169))+1,0+AM169)*(1+FUEL),4)),IF(M169="Large standard",IF(R169&gt;LS_MAX,"",ROUND(IF(R169&lt;=OVER3_FROM,INDEX(LS_FEES,SUMPRODUCT(--(LS_EDGES&lt;R169))+1,0+AM169),INDEX(OVER3_BASE,1,0+AM169)+OVER3_PER4*CEILING((R169-OVER3_FROM)/4,1))*(1+FUEL),4)),"")))</f>
        <v/>
      </c>
      <c r="AP169" s="21" t="str">
        <f aca="false">IF(OR(R169="",AM169="",M169=""),"",IF(M169="Small standard",IF(R169&gt;SS_MAX,"",ROUND(INDEX(SS_FEES,SUMPRODUCT(--(SS_EDGES&lt;R169))+1,3+AM169)*(1+FUEL),4)),IF(M169="Large standard",IF(R169&gt;LS_MAX,"",ROUND(IF(R169&lt;=OVER3_FROM,INDEX(LS_FEES,SUMPRODUCT(--(LS_EDGES&lt;R169))+1,3+AM169),INDEX(OVER3_BASE,1,3+AM169)+OVER3_PER4*CEILING((R169-OVER3_FROM)/4,1))*(1+FUEL),4)),"")))</f>
        <v/>
      </c>
      <c r="AQ169" s="21" t="str">
        <f aca="false">IF(OR(AM169="",AM169=1),"",IF(OR(N169="",(AM169-1)="",M169=""),"",IF(M169="Small standard",IF(N169&gt;SS_MAX,"",ROUND(INDEX(SS_FEES,SUMPRODUCT(--(SS_EDGES&lt;N169))+1,0+(AM169-1))*(1+FUEL),4)),IF(M169="Large standard",IF(N169&gt;LS_MAX,"",ROUND(IF(N169&lt;=OVER3_FROM,INDEX(LS_FEES,SUMPRODUCT(--(LS_EDGES&lt;N169))+1,0+(AM169-1)),INDEX(OVER3_BASE,1,0+(AM169-1))+OVER3_PER4*CEILING((N169-OVER3_FROM)/4,1))*(1+FUEL),4)),""))))</f>
        <v/>
      </c>
      <c r="AR169" s="21" t="str">
        <f aca="false">IF(OR(AM169="",AM169=1),"",IF(OR(N169="",(AM169-1)="",M169=""),"",IF(M169="Small standard",IF(N169&gt;SS_MAX,"",ROUND(INDEX(SS_FEES,SUMPRODUCT(--(SS_EDGES&lt;N169))+1,3+(AM169-1))*(1+FUEL),4)),IF(M169="Large standard",IF(N169&gt;LS_MAX,"",ROUND(IF(N169&lt;=OVER3_FROM,INDEX(LS_FEES,SUMPRODUCT(--(LS_EDGES&lt;N169))+1,3+(AM169-1)),INDEX(OVER3_BASE,1,3+(AM169-1))+OVER3_PER4*CEILING((N169-OVER3_FROM)/4,1))*(1+FUEL),4)),""))))</f>
        <v/>
      </c>
      <c r="AS169" s="21" t="str">
        <f aca="false">IF(OR(AM169="",AM169=1),"",(C169-(IF(AM169=2,BAND_LO,BAND_HI)-0.01))*(1-AN169))</f>
        <v/>
      </c>
      <c r="AT169" s="18" t="str">
        <f aca="false">IF(AI169="","",(AI169&gt;SS_L)+(AJ169&gt;SS_M)+(AK169&gt;SS_S))</f>
        <v/>
      </c>
      <c r="AU169" s="23" t="str">
        <f aca="false">IF(OR(AT169="",AT169&lt;&gt;1),"",MAX(AI169/SS_L,AJ169/SS_M,AK169/SS_S))</f>
        <v/>
      </c>
      <c r="AV169" s="21" t="str">
        <f aca="false">IF(OR(M169&lt;&gt;"Large standard",N169="",N169&gt;SS_MAX),"",IF(OR(N169="",AM169="","Small standard"=""),"",IF("Small standard"="Small standard",IF(N169&gt;SS_MAX,"",ROUND(INDEX(SS_FEES,SUMPRODUCT(--(SS_EDGES&lt;N169))+1,0+AM169)*(1+FUEL),4)),IF("Small standard"="Large standard",IF(N169&gt;LS_MAX,"",ROUND(IF(N169&lt;=OVER3_FROM,INDEX(LS_FEES,SUMPRODUCT(--(LS_EDGES&lt;N169))+1,0+AM169),INDEX(OVER3_BASE,1,0+AM169)+OVER3_PER4*CEILING((N169-OVER3_FROM)/4,1))*(1+FUEL),4)),""))))</f>
        <v/>
      </c>
      <c r="AW169" s="21" t="str">
        <f aca="false">IF(OR(M169&lt;&gt;"Large standard",N169="",N169&gt;SS_MAX),"",IF(OR(N169="",AM169="","Small standard"=""),"",IF("Small standard"="Small standard",IF(N169&gt;SS_MAX,"",ROUND(INDEX(SS_FEES,SUMPRODUCT(--(SS_EDGES&lt;N169))+1,3+AM169)*(1+FUEL),4)),IF("Small standard"="Large standard",IF(N169&gt;LS_MAX,"",ROUND(IF(N169&lt;=OVER3_FROM,INDEX(LS_FEES,SUMPRODUCT(--(LS_EDGES&lt;N169))+1,3+AM169),INDEX(OVER3_BASE,1,3+AM169)+OVER3_PER4*CEILING((N169-OVER3_FROM)/4,1))*(1+FUEL),4)),""))))</f>
        <v/>
      </c>
      <c r="AX169" s="21" t="str">
        <f aca="false">IF(OR(AL169="",AH169=""),"",IF(OR(AH169="",AM169="",M169=""),"",IF(M169="Small standard",IF(AH169&gt;SS_MAX,"",ROUND(INDEX(SS_FEES,SUMPRODUCT(--(SS_EDGES&lt;AH169))+1,0+AM169)*(1+FUEL),4)),IF(M169="Large standard",IF(AH169&gt;LS_MAX,"",ROUND(IF(AH169&lt;=OVER3_FROM,INDEX(LS_FEES,SUMPRODUCT(--(LS_EDGES&lt;AH169))+1,0+AM169),INDEX(OVER3_BASE,1,0+AM169)+OVER3_PER4*CEILING((AH169-OVER3_FROM)/4,1))*(1+FUEL),4)),""))))</f>
        <v/>
      </c>
      <c r="AY169" s="21" t="str">
        <f aca="false">IF(OR(AL169="",AH169=""),"",IF(OR(AH169="",AM169="",M169=""),"",IF(M169="Small standard",IF(AH169&gt;SS_MAX,"",ROUND(INDEX(SS_FEES,SUMPRODUCT(--(SS_EDGES&lt;AH169))+1,3+AM169)*(1+FUEL),4)),IF(M169="Large standard",IF(AH169&gt;LS_MAX,"",ROUND(IF(AH169&lt;=OVER3_FROM,INDEX(LS_FEES,SUMPRODUCT(--(LS_EDGES&lt;AH169))+1,3+AM169),INDEX(OVER3_BASE,1,3+AM169)+OVER3_PER4*CEILING((AH169-OVER3_FROM)/4,1))*(1+FUEL),4)),""))))</f>
        <v/>
      </c>
      <c r="AZ169" s="24" t="str">
        <f aca="false">IF(OR(J169="",J169&lt;1),"",ROUND(IFERROR(INDEX(CAT_SCALE,MATCH(D169,CATS,0)),UC_DEFAULT)*IF(J169&gt;=UC_KNEE,10^(UC_A-UC_B*LOG10(J169)),10^(UC_A-UC_B*LOG10(UC_KNEE))*(UC_KNEE/J169)^UC_HEXP),1))</f>
        <v/>
      </c>
    </row>
    <row r="170" customFormat="false" ht="15" hidden="false" customHeight="false" outlineLevel="0" collapsed="false">
      <c r="A170" s="10"/>
      <c r="B170" s="10"/>
      <c r="C170" s="12"/>
      <c r="D170" s="10"/>
      <c r="E170" s="10"/>
      <c r="F170" s="10"/>
      <c r="G170" s="10"/>
      <c r="H170" s="10"/>
      <c r="I170" s="10"/>
      <c r="J170" s="10"/>
      <c r="K170" s="10"/>
      <c r="L170" s="12"/>
      <c r="M170" s="2" t="str">
        <f aca="false">IF(OR(N170="",AI170=""),"",IF(AND(N170&lt;=SS_MAX,AI170&lt;=SS_L,AJ170&lt;=SS_M,AK170&lt;=SS_S),"Small standard",IF(AND(N170&lt;=LS_MAX,AI170&lt;=LS_L,AJ170&lt;=LS_M,AK170&lt;=LS_S),"Large standard","Oversize")))</f>
        <v/>
      </c>
      <c r="N170" s="16" t="str">
        <f aca="false">IF(AH170="","",IF(AL170="",AH170,MAX(AH170,AL170)))</f>
        <v/>
      </c>
      <c r="O170" s="21" t="str">
        <f aca="false">IF(OR(N170="",AM170="",M170=""),"",IF(M170="Small standard",IF(N170&gt;SS_MAX,"",ROUND(INDEX(SS_FEES,SUMPRODUCT(--(SS_EDGES&lt;N170))+1,0+AM170)*(1+FUEL),4)),IF(M170="Large standard",IF(N170&gt;LS_MAX,"",ROUND(IF(N170&lt;=OVER3_FROM,INDEX(LS_FEES,SUMPRODUCT(--(LS_EDGES&lt;N170))+1,0+AM170),INDEX(OVER3_BASE,1,0+AM170)+OVER3_PER4*CEILING((N170-OVER3_FROM)/4,1))*(1+FUEL),4)),"")))</f>
        <v/>
      </c>
      <c r="P170" s="21" t="str">
        <f aca="false">IF(OR(N170="",AM170="",M170=""),"",IF(M170="Small standard",IF(N170&gt;SS_MAX,"",ROUND(INDEX(SS_FEES,SUMPRODUCT(--(SS_EDGES&lt;N170))+1,3+AM170)*(1+FUEL),4)),IF(M170="Large standard",IF(N170&gt;LS_MAX,"",ROUND(IF(N170&lt;=OVER3_FROM,INDEX(LS_FEES,SUMPRODUCT(--(LS_EDGES&lt;N170))+1,3+AM170),INDEX(OVER3_BASE,1,3+AM170)+OVER3_PER4*CEILING((N170-OVER3_FROM)/4,1))*(1+FUEL),4)),"")))</f>
        <v/>
      </c>
      <c r="Q170" s="20" t="str">
        <f aca="true">IF(OR(L170="",O170=""),"",ROUND(L170-IF(AND(TODAY()&gt;=PEAK_FROM,TODAY()&lt;=PEAK_TO),P170,O170),2))</f>
        <v/>
      </c>
      <c r="R170" s="16" t="str">
        <f aca="false">IF(N170="","",IF(M170="Small standard",IF(SUMPRODUCT(--(SS_EDGES&lt;N170))=0,"",INDEX(SS_EDGES,SUMPRODUCT(--(SS_EDGES&lt;N170)))),IF(M170="Large standard",IF(N170&gt;OVER3_FROM,OVER3_FROM+4*(CEILING((N170-OVER3_FROM)/4,1)-1),IF(SUMPRODUCT(--(LS_EDGES&lt;N170))=0,"",INDEX(LS_EDGES,SUMPRODUCT(--(LS_EDGES&lt;N170))))),"")))</f>
        <v/>
      </c>
      <c r="S170" s="22" t="str">
        <f aca="false">IF(R170="","",ROUND(N170-R170,3))</f>
        <v/>
      </c>
      <c r="T170" s="21" t="str">
        <f aca="false">IF(OR(R170="",O170="",AO170=""),"",IF(S170&gt;MAX_SHAVE,"",IF(ROUND(O170-AO170,4)&lt;MIN_UNIT,"",ROUND(O170-AO170,4))))</f>
        <v/>
      </c>
      <c r="U170" s="21" t="str">
        <f aca="false">IF(OR(AQ170="",O170=""),"",IF(ROUND(ROUND(O170-AQ170,4)-AS170,4)&lt;=MIN_UNIT,"",ROUND(ROUND(O170-AQ170,4)-AS170,4)))</f>
        <v/>
      </c>
      <c r="V170" s="21" t="str">
        <f aca="false">IF(OR(AV170="",O170=""),"",IF(AND(AT170=1,AU170&lt;=MAX_ENV),IF(ROUND(O170-AV170,4)&lt;MIN_UNIT,"",ROUND(O170-AV170,4)),""))</f>
        <v/>
      </c>
      <c r="W170" s="21" t="str">
        <f aca="false">IF(OR(AX170="",O170=""),"",IF(AL170&gt;=AH170*MIN_DIM_RATIO,IF(ROUND(O170-AX170,4)&lt;MIN_UNIT,"",ROUND(O170-AX170,4)),""))</f>
        <v/>
      </c>
      <c r="X170" s="21" t="str">
        <f aca="false">IF(OR(R170="",P170="",AP170=""),"",IF(S170&gt;MAX_SHAVE,"",IF(ROUND(P170-AP170,4)&lt;MIN_UNIT,"",ROUND(P170-AP170,4))))</f>
        <v/>
      </c>
      <c r="Y170" s="21" t="str">
        <f aca="false">IF(OR(AR170="",P170=""),"",IF(ROUND(ROUND(P170-AR170,4)-AS170,4)&lt;=MIN_UNIT,"",ROUND(ROUND(P170-AR170,4)-AS170,4)))</f>
        <v/>
      </c>
      <c r="Z170" s="21" t="str">
        <f aca="false">IF(OR(AW170="",P170=""),"",IF(AND(AT170=1,AU170&lt;=MAX_ENV),IF(ROUND(P170-AW170,4)&lt;MIN_UNIT,"",ROUND(P170-AW170,4)),""))</f>
        <v/>
      </c>
      <c r="AA170" s="21" t="str">
        <f aca="false">IF(OR(AY170="",P170=""),"",IF(AL170&gt;=AH170*MIN_DIM_RATIO,IF(ROUND(P170-AY170,4)&lt;MIN_UNIT,"",ROUND(P170-AY170,4)),""))</f>
        <v/>
      </c>
      <c r="AB170" s="2" t="str">
        <f aca="false">IF(COUNT(T170:W170)=0,"",CHOOSE(MATCH(MAX(T170:W170),T170:W170,0),"Weight","Price","Size tier","Box"))</f>
        <v/>
      </c>
      <c r="AC170" s="24" t="str">
        <f aca="false">IF(K170&lt;&gt;"",K170,AZ170)</f>
        <v/>
      </c>
      <c r="AD170" s="25" t="str">
        <f aca="false">IF(OR(AB170="",AC170=""),"",ROUND(AC170*IF(K170&lt;&gt;"",1,U_LOW)*((12-PEAK_MONTHS)*MAX(T170:W170)+PEAK_MONTHS*N(INDEX(X170:AA170,MATCH(MAX(T170:W170),T170:W170,0)))),0))</f>
        <v/>
      </c>
      <c r="AE170" s="25" t="str">
        <f aca="false">IF(OR(AB170="",AC170=""),"",ROUND(AC170*IF(K170&lt;&gt;"",1,U_HIGH)*((12-PEAK_MONTHS)*MAX(T170:W170)+PEAK_MONTHS*N(INDEX(X170:AA170,MATCH(MAX(T170:W170),T170:W170,0)))),0))</f>
        <v/>
      </c>
      <c r="AF170" s="18" t="str">
        <f aca="false">IF(AD170="","",RANK(AD170,$AD$7:$AD$506))</f>
        <v/>
      </c>
      <c r="AH170" s="16" t="str">
        <f aca="false">IF(E170&lt;&gt;"",E170,IF(F170&lt;&gt;"",ROUND(F170*16,3),""))</f>
        <v/>
      </c>
      <c r="AI170" s="16" t="str">
        <f aca="false">IF(COUNT(G170:I170)&lt;3,"",ROUND(LARGE(G170:I170,1),2))</f>
        <v/>
      </c>
      <c r="AJ170" s="16" t="str">
        <f aca="false">IF(COUNT(G170:I170)&lt;3,"",ROUND(LARGE(G170:I170,2),2))</f>
        <v/>
      </c>
      <c r="AK170" s="16" t="str">
        <f aca="false">IF(COUNT(G170:I170)&lt;3,"",ROUND(SMALL(G170:I170,1),2))</f>
        <v/>
      </c>
      <c r="AL170" s="16" t="str">
        <f aca="false">IF(AI170="","",IF(AI170*AJ170*AK170&lt;DIM_MIN_CUIN,"",ROUND(AI170*AJ170*AK170/DIM_DIV*16,2)))</f>
        <v/>
      </c>
      <c r="AM170" s="18" t="str">
        <f aca="false">IF(C170="","",IF(C170&lt;BAND_LO,1,IF(C170&lt;=BAND_HI,2,3)))</f>
        <v/>
      </c>
      <c r="AN170" s="19" t="str">
        <f aca="false">IF(C170="","",IFERROR(INDEX(CAT_REF,MATCH(D170,CATS,0)),REF_DEFAULT))</f>
        <v/>
      </c>
      <c r="AO170" s="21" t="str">
        <f aca="false">IF(OR(R170="",AM170="",M170=""),"",IF(M170="Small standard",IF(R170&gt;SS_MAX,"",ROUND(INDEX(SS_FEES,SUMPRODUCT(--(SS_EDGES&lt;R170))+1,0+AM170)*(1+FUEL),4)),IF(M170="Large standard",IF(R170&gt;LS_MAX,"",ROUND(IF(R170&lt;=OVER3_FROM,INDEX(LS_FEES,SUMPRODUCT(--(LS_EDGES&lt;R170))+1,0+AM170),INDEX(OVER3_BASE,1,0+AM170)+OVER3_PER4*CEILING((R170-OVER3_FROM)/4,1))*(1+FUEL),4)),"")))</f>
        <v/>
      </c>
      <c r="AP170" s="21" t="str">
        <f aca="false">IF(OR(R170="",AM170="",M170=""),"",IF(M170="Small standard",IF(R170&gt;SS_MAX,"",ROUND(INDEX(SS_FEES,SUMPRODUCT(--(SS_EDGES&lt;R170))+1,3+AM170)*(1+FUEL),4)),IF(M170="Large standard",IF(R170&gt;LS_MAX,"",ROUND(IF(R170&lt;=OVER3_FROM,INDEX(LS_FEES,SUMPRODUCT(--(LS_EDGES&lt;R170))+1,3+AM170),INDEX(OVER3_BASE,1,3+AM170)+OVER3_PER4*CEILING((R170-OVER3_FROM)/4,1))*(1+FUEL),4)),"")))</f>
        <v/>
      </c>
      <c r="AQ170" s="21" t="str">
        <f aca="false">IF(OR(AM170="",AM170=1),"",IF(OR(N170="",(AM170-1)="",M170=""),"",IF(M170="Small standard",IF(N170&gt;SS_MAX,"",ROUND(INDEX(SS_FEES,SUMPRODUCT(--(SS_EDGES&lt;N170))+1,0+(AM170-1))*(1+FUEL),4)),IF(M170="Large standard",IF(N170&gt;LS_MAX,"",ROUND(IF(N170&lt;=OVER3_FROM,INDEX(LS_FEES,SUMPRODUCT(--(LS_EDGES&lt;N170))+1,0+(AM170-1)),INDEX(OVER3_BASE,1,0+(AM170-1))+OVER3_PER4*CEILING((N170-OVER3_FROM)/4,1))*(1+FUEL),4)),""))))</f>
        <v/>
      </c>
      <c r="AR170" s="21" t="str">
        <f aca="false">IF(OR(AM170="",AM170=1),"",IF(OR(N170="",(AM170-1)="",M170=""),"",IF(M170="Small standard",IF(N170&gt;SS_MAX,"",ROUND(INDEX(SS_FEES,SUMPRODUCT(--(SS_EDGES&lt;N170))+1,3+(AM170-1))*(1+FUEL),4)),IF(M170="Large standard",IF(N170&gt;LS_MAX,"",ROUND(IF(N170&lt;=OVER3_FROM,INDEX(LS_FEES,SUMPRODUCT(--(LS_EDGES&lt;N170))+1,3+(AM170-1)),INDEX(OVER3_BASE,1,3+(AM170-1))+OVER3_PER4*CEILING((N170-OVER3_FROM)/4,1))*(1+FUEL),4)),""))))</f>
        <v/>
      </c>
      <c r="AS170" s="21" t="str">
        <f aca="false">IF(OR(AM170="",AM170=1),"",(C170-(IF(AM170=2,BAND_LO,BAND_HI)-0.01))*(1-AN170))</f>
        <v/>
      </c>
      <c r="AT170" s="18" t="str">
        <f aca="false">IF(AI170="","",(AI170&gt;SS_L)+(AJ170&gt;SS_M)+(AK170&gt;SS_S))</f>
        <v/>
      </c>
      <c r="AU170" s="23" t="str">
        <f aca="false">IF(OR(AT170="",AT170&lt;&gt;1),"",MAX(AI170/SS_L,AJ170/SS_M,AK170/SS_S))</f>
        <v/>
      </c>
      <c r="AV170" s="21" t="str">
        <f aca="false">IF(OR(M170&lt;&gt;"Large standard",N170="",N170&gt;SS_MAX),"",IF(OR(N170="",AM170="","Small standard"=""),"",IF("Small standard"="Small standard",IF(N170&gt;SS_MAX,"",ROUND(INDEX(SS_FEES,SUMPRODUCT(--(SS_EDGES&lt;N170))+1,0+AM170)*(1+FUEL),4)),IF("Small standard"="Large standard",IF(N170&gt;LS_MAX,"",ROUND(IF(N170&lt;=OVER3_FROM,INDEX(LS_FEES,SUMPRODUCT(--(LS_EDGES&lt;N170))+1,0+AM170),INDEX(OVER3_BASE,1,0+AM170)+OVER3_PER4*CEILING((N170-OVER3_FROM)/4,1))*(1+FUEL),4)),""))))</f>
        <v/>
      </c>
      <c r="AW170" s="21" t="str">
        <f aca="false">IF(OR(M170&lt;&gt;"Large standard",N170="",N170&gt;SS_MAX),"",IF(OR(N170="",AM170="","Small standard"=""),"",IF("Small standard"="Small standard",IF(N170&gt;SS_MAX,"",ROUND(INDEX(SS_FEES,SUMPRODUCT(--(SS_EDGES&lt;N170))+1,3+AM170)*(1+FUEL),4)),IF("Small standard"="Large standard",IF(N170&gt;LS_MAX,"",ROUND(IF(N170&lt;=OVER3_FROM,INDEX(LS_FEES,SUMPRODUCT(--(LS_EDGES&lt;N170))+1,3+AM170),INDEX(OVER3_BASE,1,3+AM170)+OVER3_PER4*CEILING((N170-OVER3_FROM)/4,1))*(1+FUEL),4)),""))))</f>
        <v/>
      </c>
      <c r="AX170" s="21" t="str">
        <f aca="false">IF(OR(AL170="",AH170=""),"",IF(OR(AH170="",AM170="",M170=""),"",IF(M170="Small standard",IF(AH170&gt;SS_MAX,"",ROUND(INDEX(SS_FEES,SUMPRODUCT(--(SS_EDGES&lt;AH170))+1,0+AM170)*(1+FUEL),4)),IF(M170="Large standard",IF(AH170&gt;LS_MAX,"",ROUND(IF(AH170&lt;=OVER3_FROM,INDEX(LS_FEES,SUMPRODUCT(--(LS_EDGES&lt;AH170))+1,0+AM170),INDEX(OVER3_BASE,1,0+AM170)+OVER3_PER4*CEILING((AH170-OVER3_FROM)/4,1))*(1+FUEL),4)),""))))</f>
        <v/>
      </c>
      <c r="AY170" s="21" t="str">
        <f aca="false">IF(OR(AL170="",AH170=""),"",IF(OR(AH170="",AM170="",M170=""),"",IF(M170="Small standard",IF(AH170&gt;SS_MAX,"",ROUND(INDEX(SS_FEES,SUMPRODUCT(--(SS_EDGES&lt;AH170))+1,3+AM170)*(1+FUEL),4)),IF(M170="Large standard",IF(AH170&gt;LS_MAX,"",ROUND(IF(AH170&lt;=OVER3_FROM,INDEX(LS_FEES,SUMPRODUCT(--(LS_EDGES&lt;AH170))+1,3+AM170),INDEX(OVER3_BASE,1,3+AM170)+OVER3_PER4*CEILING((AH170-OVER3_FROM)/4,1))*(1+FUEL),4)),""))))</f>
        <v/>
      </c>
      <c r="AZ170" s="24" t="str">
        <f aca="false">IF(OR(J170="",J170&lt;1),"",ROUND(IFERROR(INDEX(CAT_SCALE,MATCH(D170,CATS,0)),UC_DEFAULT)*IF(J170&gt;=UC_KNEE,10^(UC_A-UC_B*LOG10(J170)),10^(UC_A-UC_B*LOG10(UC_KNEE))*(UC_KNEE/J170)^UC_HEXP),1))</f>
        <v/>
      </c>
    </row>
    <row r="171" customFormat="false" ht="15" hidden="false" customHeight="false" outlineLevel="0" collapsed="false">
      <c r="A171" s="10"/>
      <c r="B171" s="10"/>
      <c r="C171" s="12"/>
      <c r="D171" s="10"/>
      <c r="E171" s="10"/>
      <c r="F171" s="10"/>
      <c r="G171" s="10"/>
      <c r="H171" s="10"/>
      <c r="I171" s="10"/>
      <c r="J171" s="10"/>
      <c r="K171" s="10"/>
      <c r="L171" s="12"/>
      <c r="M171" s="2" t="str">
        <f aca="false">IF(OR(N171="",AI171=""),"",IF(AND(N171&lt;=SS_MAX,AI171&lt;=SS_L,AJ171&lt;=SS_M,AK171&lt;=SS_S),"Small standard",IF(AND(N171&lt;=LS_MAX,AI171&lt;=LS_L,AJ171&lt;=LS_M,AK171&lt;=LS_S),"Large standard","Oversize")))</f>
        <v/>
      </c>
      <c r="N171" s="16" t="str">
        <f aca="false">IF(AH171="","",IF(AL171="",AH171,MAX(AH171,AL171)))</f>
        <v/>
      </c>
      <c r="O171" s="21" t="str">
        <f aca="false">IF(OR(N171="",AM171="",M171=""),"",IF(M171="Small standard",IF(N171&gt;SS_MAX,"",ROUND(INDEX(SS_FEES,SUMPRODUCT(--(SS_EDGES&lt;N171))+1,0+AM171)*(1+FUEL),4)),IF(M171="Large standard",IF(N171&gt;LS_MAX,"",ROUND(IF(N171&lt;=OVER3_FROM,INDEX(LS_FEES,SUMPRODUCT(--(LS_EDGES&lt;N171))+1,0+AM171),INDEX(OVER3_BASE,1,0+AM171)+OVER3_PER4*CEILING((N171-OVER3_FROM)/4,1))*(1+FUEL),4)),"")))</f>
        <v/>
      </c>
      <c r="P171" s="21" t="str">
        <f aca="false">IF(OR(N171="",AM171="",M171=""),"",IF(M171="Small standard",IF(N171&gt;SS_MAX,"",ROUND(INDEX(SS_FEES,SUMPRODUCT(--(SS_EDGES&lt;N171))+1,3+AM171)*(1+FUEL),4)),IF(M171="Large standard",IF(N171&gt;LS_MAX,"",ROUND(IF(N171&lt;=OVER3_FROM,INDEX(LS_FEES,SUMPRODUCT(--(LS_EDGES&lt;N171))+1,3+AM171),INDEX(OVER3_BASE,1,3+AM171)+OVER3_PER4*CEILING((N171-OVER3_FROM)/4,1))*(1+FUEL),4)),"")))</f>
        <v/>
      </c>
      <c r="Q171" s="20" t="str">
        <f aca="true">IF(OR(L171="",O171=""),"",ROUND(L171-IF(AND(TODAY()&gt;=PEAK_FROM,TODAY()&lt;=PEAK_TO),P171,O171),2))</f>
        <v/>
      </c>
      <c r="R171" s="16" t="str">
        <f aca="false">IF(N171="","",IF(M171="Small standard",IF(SUMPRODUCT(--(SS_EDGES&lt;N171))=0,"",INDEX(SS_EDGES,SUMPRODUCT(--(SS_EDGES&lt;N171)))),IF(M171="Large standard",IF(N171&gt;OVER3_FROM,OVER3_FROM+4*(CEILING((N171-OVER3_FROM)/4,1)-1),IF(SUMPRODUCT(--(LS_EDGES&lt;N171))=0,"",INDEX(LS_EDGES,SUMPRODUCT(--(LS_EDGES&lt;N171))))),"")))</f>
        <v/>
      </c>
      <c r="S171" s="22" t="str">
        <f aca="false">IF(R171="","",ROUND(N171-R171,3))</f>
        <v/>
      </c>
      <c r="T171" s="21" t="str">
        <f aca="false">IF(OR(R171="",O171="",AO171=""),"",IF(S171&gt;MAX_SHAVE,"",IF(ROUND(O171-AO171,4)&lt;MIN_UNIT,"",ROUND(O171-AO171,4))))</f>
        <v/>
      </c>
      <c r="U171" s="21" t="str">
        <f aca="false">IF(OR(AQ171="",O171=""),"",IF(ROUND(ROUND(O171-AQ171,4)-AS171,4)&lt;=MIN_UNIT,"",ROUND(ROUND(O171-AQ171,4)-AS171,4)))</f>
        <v/>
      </c>
      <c r="V171" s="21" t="str">
        <f aca="false">IF(OR(AV171="",O171=""),"",IF(AND(AT171=1,AU171&lt;=MAX_ENV),IF(ROUND(O171-AV171,4)&lt;MIN_UNIT,"",ROUND(O171-AV171,4)),""))</f>
        <v/>
      </c>
      <c r="W171" s="21" t="str">
        <f aca="false">IF(OR(AX171="",O171=""),"",IF(AL171&gt;=AH171*MIN_DIM_RATIO,IF(ROUND(O171-AX171,4)&lt;MIN_UNIT,"",ROUND(O171-AX171,4)),""))</f>
        <v/>
      </c>
      <c r="X171" s="21" t="str">
        <f aca="false">IF(OR(R171="",P171="",AP171=""),"",IF(S171&gt;MAX_SHAVE,"",IF(ROUND(P171-AP171,4)&lt;MIN_UNIT,"",ROUND(P171-AP171,4))))</f>
        <v/>
      </c>
      <c r="Y171" s="21" t="str">
        <f aca="false">IF(OR(AR171="",P171=""),"",IF(ROUND(ROUND(P171-AR171,4)-AS171,4)&lt;=MIN_UNIT,"",ROUND(ROUND(P171-AR171,4)-AS171,4)))</f>
        <v/>
      </c>
      <c r="Z171" s="21" t="str">
        <f aca="false">IF(OR(AW171="",P171=""),"",IF(AND(AT171=1,AU171&lt;=MAX_ENV),IF(ROUND(P171-AW171,4)&lt;MIN_UNIT,"",ROUND(P171-AW171,4)),""))</f>
        <v/>
      </c>
      <c r="AA171" s="21" t="str">
        <f aca="false">IF(OR(AY171="",P171=""),"",IF(AL171&gt;=AH171*MIN_DIM_RATIO,IF(ROUND(P171-AY171,4)&lt;MIN_UNIT,"",ROUND(P171-AY171,4)),""))</f>
        <v/>
      </c>
      <c r="AB171" s="2" t="str">
        <f aca="false">IF(COUNT(T171:W171)=0,"",CHOOSE(MATCH(MAX(T171:W171),T171:W171,0),"Weight","Price","Size tier","Box"))</f>
        <v/>
      </c>
      <c r="AC171" s="24" t="str">
        <f aca="false">IF(K171&lt;&gt;"",K171,AZ171)</f>
        <v/>
      </c>
      <c r="AD171" s="25" t="str">
        <f aca="false">IF(OR(AB171="",AC171=""),"",ROUND(AC171*IF(K171&lt;&gt;"",1,U_LOW)*((12-PEAK_MONTHS)*MAX(T171:W171)+PEAK_MONTHS*N(INDEX(X171:AA171,MATCH(MAX(T171:W171),T171:W171,0)))),0))</f>
        <v/>
      </c>
      <c r="AE171" s="25" t="str">
        <f aca="false">IF(OR(AB171="",AC171=""),"",ROUND(AC171*IF(K171&lt;&gt;"",1,U_HIGH)*((12-PEAK_MONTHS)*MAX(T171:W171)+PEAK_MONTHS*N(INDEX(X171:AA171,MATCH(MAX(T171:W171),T171:W171,0)))),0))</f>
        <v/>
      </c>
      <c r="AF171" s="18" t="str">
        <f aca="false">IF(AD171="","",RANK(AD171,$AD$7:$AD$506))</f>
        <v/>
      </c>
      <c r="AH171" s="16" t="str">
        <f aca="false">IF(E171&lt;&gt;"",E171,IF(F171&lt;&gt;"",ROUND(F171*16,3),""))</f>
        <v/>
      </c>
      <c r="AI171" s="16" t="str">
        <f aca="false">IF(COUNT(G171:I171)&lt;3,"",ROUND(LARGE(G171:I171,1),2))</f>
        <v/>
      </c>
      <c r="AJ171" s="16" t="str">
        <f aca="false">IF(COUNT(G171:I171)&lt;3,"",ROUND(LARGE(G171:I171,2),2))</f>
        <v/>
      </c>
      <c r="AK171" s="16" t="str">
        <f aca="false">IF(COUNT(G171:I171)&lt;3,"",ROUND(SMALL(G171:I171,1),2))</f>
        <v/>
      </c>
      <c r="AL171" s="16" t="str">
        <f aca="false">IF(AI171="","",IF(AI171*AJ171*AK171&lt;DIM_MIN_CUIN,"",ROUND(AI171*AJ171*AK171/DIM_DIV*16,2)))</f>
        <v/>
      </c>
      <c r="AM171" s="18" t="str">
        <f aca="false">IF(C171="","",IF(C171&lt;BAND_LO,1,IF(C171&lt;=BAND_HI,2,3)))</f>
        <v/>
      </c>
      <c r="AN171" s="19" t="str">
        <f aca="false">IF(C171="","",IFERROR(INDEX(CAT_REF,MATCH(D171,CATS,0)),REF_DEFAULT))</f>
        <v/>
      </c>
      <c r="AO171" s="21" t="str">
        <f aca="false">IF(OR(R171="",AM171="",M171=""),"",IF(M171="Small standard",IF(R171&gt;SS_MAX,"",ROUND(INDEX(SS_FEES,SUMPRODUCT(--(SS_EDGES&lt;R171))+1,0+AM171)*(1+FUEL),4)),IF(M171="Large standard",IF(R171&gt;LS_MAX,"",ROUND(IF(R171&lt;=OVER3_FROM,INDEX(LS_FEES,SUMPRODUCT(--(LS_EDGES&lt;R171))+1,0+AM171),INDEX(OVER3_BASE,1,0+AM171)+OVER3_PER4*CEILING((R171-OVER3_FROM)/4,1))*(1+FUEL),4)),"")))</f>
        <v/>
      </c>
      <c r="AP171" s="21" t="str">
        <f aca="false">IF(OR(R171="",AM171="",M171=""),"",IF(M171="Small standard",IF(R171&gt;SS_MAX,"",ROUND(INDEX(SS_FEES,SUMPRODUCT(--(SS_EDGES&lt;R171))+1,3+AM171)*(1+FUEL),4)),IF(M171="Large standard",IF(R171&gt;LS_MAX,"",ROUND(IF(R171&lt;=OVER3_FROM,INDEX(LS_FEES,SUMPRODUCT(--(LS_EDGES&lt;R171))+1,3+AM171),INDEX(OVER3_BASE,1,3+AM171)+OVER3_PER4*CEILING((R171-OVER3_FROM)/4,1))*(1+FUEL),4)),"")))</f>
        <v/>
      </c>
      <c r="AQ171" s="21" t="str">
        <f aca="false">IF(OR(AM171="",AM171=1),"",IF(OR(N171="",(AM171-1)="",M171=""),"",IF(M171="Small standard",IF(N171&gt;SS_MAX,"",ROUND(INDEX(SS_FEES,SUMPRODUCT(--(SS_EDGES&lt;N171))+1,0+(AM171-1))*(1+FUEL),4)),IF(M171="Large standard",IF(N171&gt;LS_MAX,"",ROUND(IF(N171&lt;=OVER3_FROM,INDEX(LS_FEES,SUMPRODUCT(--(LS_EDGES&lt;N171))+1,0+(AM171-1)),INDEX(OVER3_BASE,1,0+(AM171-1))+OVER3_PER4*CEILING((N171-OVER3_FROM)/4,1))*(1+FUEL),4)),""))))</f>
        <v/>
      </c>
      <c r="AR171" s="21" t="str">
        <f aca="false">IF(OR(AM171="",AM171=1),"",IF(OR(N171="",(AM171-1)="",M171=""),"",IF(M171="Small standard",IF(N171&gt;SS_MAX,"",ROUND(INDEX(SS_FEES,SUMPRODUCT(--(SS_EDGES&lt;N171))+1,3+(AM171-1))*(1+FUEL),4)),IF(M171="Large standard",IF(N171&gt;LS_MAX,"",ROUND(IF(N171&lt;=OVER3_FROM,INDEX(LS_FEES,SUMPRODUCT(--(LS_EDGES&lt;N171))+1,3+(AM171-1)),INDEX(OVER3_BASE,1,3+(AM171-1))+OVER3_PER4*CEILING((N171-OVER3_FROM)/4,1))*(1+FUEL),4)),""))))</f>
        <v/>
      </c>
      <c r="AS171" s="21" t="str">
        <f aca="false">IF(OR(AM171="",AM171=1),"",(C171-(IF(AM171=2,BAND_LO,BAND_HI)-0.01))*(1-AN171))</f>
        <v/>
      </c>
      <c r="AT171" s="18" t="str">
        <f aca="false">IF(AI171="","",(AI171&gt;SS_L)+(AJ171&gt;SS_M)+(AK171&gt;SS_S))</f>
        <v/>
      </c>
      <c r="AU171" s="23" t="str">
        <f aca="false">IF(OR(AT171="",AT171&lt;&gt;1),"",MAX(AI171/SS_L,AJ171/SS_M,AK171/SS_S))</f>
        <v/>
      </c>
      <c r="AV171" s="21" t="str">
        <f aca="false">IF(OR(M171&lt;&gt;"Large standard",N171="",N171&gt;SS_MAX),"",IF(OR(N171="",AM171="","Small standard"=""),"",IF("Small standard"="Small standard",IF(N171&gt;SS_MAX,"",ROUND(INDEX(SS_FEES,SUMPRODUCT(--(SS_EDGES&lt;N171))+1,0+AM171)*(1+FUEL),4)),IF("Small standard"="Large standard",IF(N171&gt;LS_MAX,"",ROUND(IF(N171&lt;=OVER3_FROM,INDEX(LS_FEES,SUMPRODUCT(--(LS_EDGES&lt;N171))+1,0+AM171),INDEX(OVER3_BASE,1,0+AM171)+OVER3_PER4*CEILING((N171-OVER3_FROM)/4,1))*(1+FUEL),4)),""))))</f>
        <v/>
      </c>
      <c r="AW171" s="21" t="str">
        <f aca="false">IF(OR(M171&lt;&gt;"Large standard",N171="",N171&gt;SS_MAX),"",IF(OR(N171="",AM171="","Small standard"=""),"",IF("Small standard"="Small standard",IF(N171&gt;SS_MAX,"",ROUND(INDEX(SS_FEES,SUMPRODUCT(--(SS_EDGES&lt;N171))+1,3+AM171)*(1+FUEL),4)),IF("Small standard"="Large standard",IF(N171&gt;LS_MAX,"",ROUND(IF(N171&lt;=OVER3_FROM,INDEX(LS_FEES,SUMPRODUCT(--(LS_EDGES&lt;N171))+1,3+AM171),INDEX(OVER3_BASE,1,3+AM171)+OVER3_PER4*CEILING((N171-OVER3_FROM)/4,1))*(1+FUEL),4)),""))))</f>
        <v/>
      </c>
      <c r="AX171" s="21" t="str">
        <f aca="false">IF(OR(AL171="",AH171=""),"",IF(OR(AH171="",AM171="",M171=""),"",IF(M171="Small standard",IF(AH171&gt;SS_MAX,"",ROUND(INDEX(SS_FEES,SUMPRODUCT(--(SS_EDGES&lt;AH171))+1,0+AM171)*(1+FUEL),4)),IF(M171="Large standard",IF(AH171&gt;LS_MAX,"",ROUND(IF(AH171&lt;=OVER3_FROM,INDEX(LS_FEES,SUMPRODUCT(--(LS_EDGES&lt;AH171))+1,0+AM171),INDEX(OVER3_BASE,1,0+AM171)+OVER3_PER4*CEILING((AH171-OVER3_FROM)/4,1))*(1+FUEL),4)),""))))</f>
        <v/>
      </c>
      <c r="AY171" s="21" t="str">
        <f aca="false">IF(OR(AL171="",AH171=""),"",IF(OR(AH171="",AM171="",M171=""),"",IF(M171="Small standard",IF(AH171&gt;SS_MAX,"",ROUND(INDEX(SS_FEES,SUMPRODUCT(--(SS_EDGES&lt;AH171))+1,3+AM171)*(1+FUEL),4)),IF(M171="Large standard",IF(AH171&gt;LS_MAX,"",ROUND(IF(AH171&lt;=OVER3_FROM,INDEX(LS_FEES,SUMPRODUCT(--(LS_EDGES&lt;AH171))+1,3+AM171),INDEX(OVER3_BASE,1,3+AM171)+OVER3_PER4*CEILING((AH171-OVER3_FROM)/4,1))*(1+FUEL),4)),""))))</f>
        <v/>
      </c>
      <c r="AZ171" s="24" t="str">
        <f aca="false">IF(OR(J171="",J171&lt;1),"",ROUND(IFERROR(INDEX(CAT_SCALE,MATCH(D171,CATS,0)),UC_DEFAULT)*IF(J171&gt;=UC_KNEE,10^(UC_A-UC_B*LOG10(J171)),10^(UC_A-UC_B*LOG10(UC_KNEE))*(UC_KNEE/J171)^UC_HEXP),1))</f>
        <v/>
      </c>
    </row>
    <row r="172" customFormat="false" ht="15" hidden="false" customHeight="false" outlineLevel="0" collapsed="false">
      <c r="A172" s="10"/>
      <c r="B172" s="10"/>
      <c r="C172" s="12"/>
      <c r="D172" s="10"/>
      <c r="E172" s="10"/>
      <c r="F172" s="10"/>
      <c r="G172" s="10"/>
      <c r="H172" s="10"/>
      <c r="I172" s="10"/>
      <c r="J172" s="10"/>
      <c r="K172" s="10"/>
      <c r="L172" s="12"/>
      <c r="M172" s="2" t="str">
        <f aca="false">IF(OR(N172="",AI172=""),"",IF(AND(N172&lt;=SS_MAX,AI172&lt;=SS_L,AJ172&lt;=SS_M,AK172&lt;=SS_S),"Small standard",IF(AND(N172&lt;=LS_MAX,AI172&lt;=LS_L,AJ172&lt;=LS_M,AK172&lt;=LS_S),"Large standard","Oversize")))</f>
        <v/>
      </c>
      <c r="N172" s="16" t="str">
        <f aca="false">IF(AH172="","",IF(AL172="",AH172,MAX(AH172,AL172)))</f>
        <v/>
      </c>
      <c r="O172" s="21" t="str">
        <f aca="false">IF(OR(N172="",AM172="",M172=""),"",IF(M172="Small standard",IF(N172&gt;SS_MAX,"",ROUND(INDEX(SS_FEES,SUMPRODUCT(--(SS_EDGES&lt;N172))+1,0+AM172)*(1+FUEL),4)),IF(M172="Large standard",IF(N172&gt;LS_MAX,"",ROUND(IF(N172&lt;=OVER3_FROM,INDEX(LS_FEES,SUMPRODUCT(--(LS_EDGES&lt;N172))+1,0+AM172),INDEX(OVER3_BASE,1,0+AM172)+OVER3_PER4*CEILING((N172-OVER3_FROM)/4,1))*(1+FUEL),4)),"")))</f>
        <v/>
      </c>
      <c r="P172" s="21" t="str">
        <f aca="false">IF(OR(N172="",AM172="",M172=""),"",IF(M172="Small standard",IF(N172&gt;SS_MAX,"",ROUND(INDEX(SS_FEES,SUMPRODUCT(--(SS_EDGES&lt;N172))+1,3+AM172)*(1+FUEL),4)),IF(M172="Large standard",IF(N172&gt;LS_MAX,"",ROUND(IF(N172&lt;=OVER3_FROM,INDEX(LS_FEES,SUMPRODUCT(--(LS_EDGES&lt;N172))+1,3+AM172),INDEX(OVER3_BASE,1,3+AM172)+OVER3_PER4*CEILING((N172-OVER3_FROM)/4,1))*(1+FUEL),4)),"")))</f>
        <v/>
      </c>
      <c r="Q172" s="20" t="str">
        <f aca="true">IF(OR(L172="",O172=""),"",ROUND(L172-IF(AND(TODAY()&gt;=PEAK_FROM,TODAY()&lt;=PEAK_TO),P172,O172),2))</f>
        <v/>
      </c>
      <c r="R172" s="16" t="str">
        <f aca="false">IF(N172="","",IF(M172="Small standard",IF(SUMPRODUCT(--(SS_EDGES&lt;N172))=0,"",INDEX(SS_EDGES,SUMPRODUCT(--(SS_EDGES&lt;N172)))),IF(M172="Large standard",IF(N172&gt;OVER3_FROM,OVER3_FROM+4*(CEILING((N172-OVER3_FROM)/4,1)-1),IF(SUMPRODUCT(--(LS_EDGES&lt;N172))=0,"",INDEX(LS_EDGES,SUMPRODUCT(--(LS_EDGES&lt;N172))))),"")))</f>
        <v/>
      </c>
      <c r="S172" s="22" t="str">
        <f aca="false">IF(R172="","",ROUND(N172-R172,3))</f>
        <v/>
      </c>
      <c r="T172" s="21" t="str">
        <f aca="false">IF(OR(R172="",O172="",AO172=""),"",IF(S172&gt;MAX_SHAVE,"",IF(ROUND(O172-AO172,4)&lt;MIN_UNIT,"",ROUND(O172-AO172,4))))</f>
        <v/>
      </c>
      <c r="U172" s="21" t="str">
        <f aca="false">IF(OR(AQ172="",O172=""),"",IF(ROUND(ROUND(O172-AQ172,4)-AS172,4)&lt;=MIN_UNIT,"",ROUND(ROUND(O172-AQ172,4)-AS172,4)))</f>
        <v/>
      </c>
      <c r="V172" s="21" t="str">
        <f aca="false">IF(OR(AV172="",O172=""),"",IF(AND(AT172=1,AU172&lt;=MAX_ENV),IF(ROUND(O172-AV172,4)&lt;MIN_UNIT,"",ROUND(O172-AV172,4)),""))</f>
        <v/>
      </c>
      <c r="W172" s="21" t="str">
        <f aca="false">IF(OR(AX172="",O172=""),"",IF(AL172&gt;=AH172*MIN_DIM_RATIO,IF(ROUND(O172-AX172,4)&lt;MIN_UNIT,"",ROUND(O172-AX172,4)),""))</f>
        <v/>
      </c>
      <c r="X172" s="21" t="str">
        <f aca="false">IF(OR(R172="",P172="",AP172=""),"",IF(S172&gt;MAX_SHAVE,"",IF(ROUND(P172-AP172,4)&lt;MIN_UNIT,"",ROUND(P172-AP172,4))))</f>
        <v/>
      </c>
      <c r="Y172" s="21" t="str">
        <f aca="false">IF(OR(AR172="",P172=""),"",IF(ROUND(ROUND(P172-AR172,4)-AS172,4)&lt;=MIN_UNIT,"",ROUND(ROUND(P172-AR172,4)-AS172,4)))</f>
        <v/>
      </c>
      <c r="Z172" s="21" t="str">
        <f aca="false">IF(OR(AW172="",P172=""),"",IF(AND(AT172=1,AU172&lt;=MAX_ENV),IF(ROUND(P172-AW172,4)&lt;MIN_UNIT,"",ROUND(P172-AW172,4)),""))</f>
        <v/>
      </c>
      <c r="AA172" s="21" t="str">
        <f aca="false">IF(OR(AY172="",P172=""),"",IF(AL172&gt;=AH172*MIN_DIM_RATIO,IF(ROUND(P172-AY172,4)&lt;MIN_UNIT,"",ROUND(P172-AY172,4)),""))</f>
        <v/>
      </c>
      <c r="AB172" s="2" t="str">
        <f aca="false">IF(COUNT(T172:W172)=0,"",CHOOSE(MATCH(MAX(T172:W172),T172:W172,0),"Weight","Price","Size tier","Box"))</f>
        <v/>
      </c>
      <c r="AC172" s="24" t="str">
        <f aca="false">IF(K172&lt;&gt;"",K172,AZ172)</f>
        <v/>
      </c>
      <c r="AD172" s="25" t="str">
        <f aca="false">IF(OR(AB172="",AC172=""),"",ROUND(AC172*IF(K172&lt;&gt;"",1,U_LOW)*((12-PEAK_MONTHS)*MAX(T172:W172)+PEAK_MONTHS*N(INDEX(X172:AA172,MATCH(MAX(T172:W172),T172:W172,0)))),0))</f>
        <v/>
      </c>
      <c r="AE172" s="25" t="str">
        <f aca="false">IF(OR(AB172="",AC172=""),"",ROUND(AC172*IF(K172&lt;&gt;"",1,U_HIGH)*((12-PEAK_MONTHS)*MAX(T172:W172)+PEAK_MONTHS*N(INDEX(X172:AA172,MATCH(MAX(T172:W172),T172:W172,0)))),0))</f>
        <v/>
      </c>
      <c r="AF172" s="18" t="str">
        <f aca="false">IF(AD172="","",RANK(AD172,$AD$7:$AD$506))</f>
        <v/>
      </c>
      <c r="AH172" s="16" t="str">
        <f aca="false">IF(E172&lt;&gt;"",E172,IF(F172&lt;&gt;"",ROUND(F172*16,3),""))</f>
        <v/>
      </c>
      <c r="AI172" s="16" t="str">
        <f aca="false">IF(COUNT(G172:I172)&lt;3,"",ROUND(LARGE(G172:I172,1),2))</f>
        <v/>
      </c>
      <c r="AJ172" s="16" t="str">
        <f aca="false">IF(COUNT(G172:I172)&lt;3,"",ROUND(LARGE(G172:I172,2),2))</f>
        <v/>
      </c>
      <c r="AK172" s="16" t="str">
        <f aca="false">IF(COUNT(G172:I172)&lt;3,"",ROUND(SMALL(G172:I172,1),2))</f>
        <v/>
      </c>
      <c r="AL172" s="16" t="str">
        <f aca="false">IF(AI172="","",IF(AI172*AJ172*AK172&lt;DIM_MIN_CUIN,"",ROUND(AI172*AJ172*AK172/DIM_DIV*16,2)))</f>
        <v/>
      </c>
      <c r="AM172" s="18" t="str">
        <f aca="false">IF(C172="","",IF(C172&lt;BAND_LO,1,IF(C172&lt;=BAND_HI,2,3)))</f>
        <v/>
      </c>
      <c r="AN172" s="19" t="str">
        <f aca="false">IF(C172="","",IFERROR(INDEX(CAT_REF,MATCH(D172,CATS,0)),REF_DEFAULT))</f>
        <v/>
      </c>
      <c r="AO172" s="21" t="str">
        <f aca="false">IF(OR(R172="",AM172="",M172=""),"",IF(M172="Small standard",IF(R172&gt;SS_MAX,"",ROUND(INDEX(SS_FEES,SUMPRODUCT(--(SS_EDGES&lt;R172))+1,0+AM172)*(1+FUEL),4)),IF(M172="Large standard",IF(R172&gt;LS_MAX,"",ROUND(IF(R172&lt;=OVER3_FROM,INDEX(LS_FEES,SUMPRODUCT(--(LS_EDGES&lt;R172))+1,0+AM172),INDEX(OVER3_BASE,1,0+AM172)+OVER3_PER4*CEILING((R172-OVER3_FROM)/4,1))*(1+FUEL),4)),"")))</f>
        <v/>
      </c>
      <c r="AP172" s="21" t="str">
        <f aca="false">IF(OR(R172="",AM172="",M172=""),"",IF(M172="Small standard",IF(R172&gt;SS_MAX,"",ROUND(INDEX(SS_FEES,SUMPRODUCT(--(SS_EDGES&lt;R172))+1,3+AM172)*(1+FUEL),4)),IF(M172="Large standard",IF(R172&gt;LS_MAX,"",ROUND(IF(R172&lt;=OVER3_FROM,INDEX(LS_FEES,SUMPRODUCT(--(LS_EDGES&lt;R172))+1,3+AM172),INDEX(OVER3_BASE,1,3+AM172)+OVER3_PER4*CEILING((R172-OVER3_FROM)/4,1))*(1+FUEL),4)),"")))</f>
        <v/>
      </c>
      <c r="AQ172" s="21" t="str">
        <f aca="false">IF(OR(AM172="",AM172=1),"",IF(OR(N172="",(AM172-1)="",M172=""),"",IF(M172="Small standard",IF(N172&gt;SS_MAX,"",ROUND(INDEX(SS_FEES,SUMPRODUCT(--(SS_EDGES&lt;N172))+1,0+(AM172-1))*(1+FUEL),4)),IF(M172="Large standard",IF(N172&gt;LS_MAX,"",ROUND(IF(N172&lt;=OVER3_FROM,INDEX(LS_FEES,SUMPRODUCT(--(LS_EDGES&lt;N172))+1,0+(AM172-1)),INDEX(OVER3_BASE,1,0+(AM172-1))+OVER3_PER4*CEILING((N172-OVER3_FROM)/4,1))*(1+FUEL),4)),""))))</f>
        <v/>
      </c>
      <c r="AR172" s="21" t="str">
        <f aca="false">IF(OR(AM172="",AM172=1),"",IF(OR(N172="",(AM172-1)="",M172=""),"",IF(M172="Small standard",IF(N172&gt;SS_MAX,"",ROUND(INDEX(SS_FEES,SUMPRODUCT(--(SS_EDGES&lt;N172))+1,3+(AM172-1))*(1+FUEL),4)),IF(M172="Large standard",IF(N172&gt;LS_MAX,"",ROUND(IF(N172&lt;=OVER3_FROM,INDEX(LS_FEES,SUMPRODUCT(--(LS_EDGES&lt;N172))+1,3+(AM172-1)),INDEX(OVER3_BASE,1,3+(AM172-1))+OVER3_PER4*CEILING((N172-OVER3_FROM)/4,1))*(1+FUEL),4)),""))))</f>
        <v/>
      </c>
      <c r="AS172" s="21" t="str">
        <f aca="false">IF(OR(AM172="",AM172=1),"",(C172-(IF(AM172=2,BAND_LO,BAND_HI)-0.01))*(1-AN172))</f>
        <v/>
      </c>
      <c r="AT172" s="18" t="str">
        <f aca="false">IF(AI172="","",(AI172&gt;SS_L)+(AJ172&gt;SS_M)+(AK172&gt;SS_S))</f>
        <v/>
      </c>
      <c r="AU172" s="23" t="str">
        <f aca="false">IF(OR(AT172="",AT172&lt;&gt;1),"",MAX(AI172/SS_L,AJ172/SS_M,AK172/SS_S))</f>
        <v/>
      </c>
      <c r="AV172" s="21" t="str">
        <f aca="false">IF(OR(M172&lt;&gt;"Large standard",N172="",N172&gt;SS_MAX),"",IF(OR(N172="",AM172="","Small standard"=""),"",IF("Small standard"="Small standard",IF(N172&gt;SS_MAX,"",ROUND(INDEX(SS_FEES,SUMPRODUCT(--(SS_EDGES&lt;N172))+1,0+AM172)*(1+FUEL),4)),IF("Small standard"="Large standard",IF(N172&gt;LS_MAX,"",ROUND(IF(N172&lt;=OVER3_FROM,INDEX(LS_FEES,SUMPRODUCT(--(LS_EDGES&lt;N172))+1,0+AM172),INDEX(OVER3_BASE,1,0+AM172)+OVER3_PER4*CEILING((N172-OVER3_FROM)/4,1))*(1+FUEL),4)),""))))</f>
        <v/>
      </c>
      <c r="AW172" s="21" t="str">
        <f aca="false">IF(OR(M172&lt;&gt;"Large standard",N172="",N172&gt;SS_MAX),"",IF(OR(N172="",AM172="","Small standard"=""),"",IF("Small standard"="Small standard",IF(N172&gt;SS_MAX,"",ROUND(INDEX(SS_FEES,SUMPRODUCT(--(SS_EDGES&lt;N172))+1,3+AM172)*(1+FUEL),4)),IF("Small standard"="Large standard",IF(N172&gt;LS_MAX,"",ROUND(IF(N172&lt;=OVER3_FROM,INDEX(LS_FEES,SUMPRODUCT(--(LS_EDGES&lt;N172))+1,3+AM172),INDEX(OVER3_BASE,1,3+AM172)+OVER3_PER4*CEILING((N172-OVER3_FROM)/4,1))*(1+FUEL),4)),""))))</f>
        <v/>
      </c>
      <c r="AX172" s="21" t="str">
        <f aca="false">IF(OR(AL172="",AH172=""),"",IF(OR(AH172="",AM172="",M172=""),"",IF(M172="Small standard",IF(AH172&gt;SS_MAX,"",ROUND(INDEX(SS_FEES,SUMPRODUCT(--(SS_EDGES&lt;AH172))+1,0+AM172)*(1+FUEL),4)),IF(M172="Large standard",IF(AH172&gt;LS_MAX,"",ROUND(IF(AH172&lt;=OVER3_FROM,INDEX(LS_FEES,SUMPRODUCT(--(LS_EDGES&lt;AH172))+1,0+AM172),INDEX(OVER3_BASE,1,0+AM172)+OVER3_PER4*CEILING((AH172-OVER3_FROM)/4,1))*(1+FUEL),4)),""))))</f>
        <v/>
      </c>
      <c r="AY172" s="21" t="str">
        <f aca="false">IF(OR(AL172="",AH172=""),"",IF(OR(AH172="",AM172="",M172=""),"",IF(M172="Small standard",IF(AH172&gt;SS_MAX,"",ROUND(INDEX(SS_FEES,SUMPRODUCT(--(SS_EDGES&lt;AH172))+1,3+AM172)*(1+FUEL),4)),IF(M172="Large standard",IF(AH172&gt;LS_MAX,"",ROUND(IF(AH172&lt;=OVER3_FROM,INDEX(LS_FEES,SUMPRODUCT(--(LS_EDGES&lt;AH172))+1,3+AM172),INDEX(OVER3_BASE,1,3+AM172)+OVER3_PER4*CEILING((AH172-OVER3_FROM)/4,1))*(1+FUEL),4)),""))))</f>
        <v/>
      </c>
      <c r="AZ172" s="24" t="str">
        <f aca="false">IF(OR(J172="",J172&lt;1),"",ROUND(IFERROR(INDEX(CAT_SCALE,MATCH(D172,CATS,0)),UC_DEFAULT)*IF(J172&gt;=UC_KNEE,10^(UC_A-UC_B*LOG10(J172)),10^(UC_A-UC_B*LOG10(UC_KNEE))*(UC_KNEE/J172)^UC_HEXP),1))</f>
        <v/>
      </c>
    </row>
    <row r="173" customFormat="false" ht="15" hidden="false" customHeight="false" outlineLevel="0" collapsed="false">
      <c r="A173" s="10"/>
      <c r="B173" s="10"/>
      <c r="C173" s="12"/>
      <c r="D173" s="10"/>
      <c r="E173" s="10"/>
      <c r="F173" s="10"/>
      <c r="G173" s="10"/>
      <c r="H173" s="10"/>
      <c r="I173" s="10"/>
      <c r="J173" s="10"/>
      <c r="K173" s="10"/>
      <c r="L173" s="12"/>
      <c r="M173" s="2" t="str">
        <f aca="false">IF(OR(N173="",AI173=""),"",IF(AND(N173&lt;=SS_MAX,AI173&lt;=SS_L,AJ173&lt;=SS_M,AK173&lt;=SS_S),"Small standard",IF(AND(N173&lt;=LS_MAX,AI173&lt;=LS_L,AJ173&lt;=LS_M,AK173&lt;=LS_S),"Large standard","Oversize")))</f>
        <v/>
      </c>
      <c r="N173" s="16" t="str">
        <f aca="false">IF(AH173="","",IF(AL173="",AH173,MAX(AH173,AL173)))</f>
        <v/>
      </c>
      <c r="O173" s="21" t="str">
        <f aca="false">IF(OR(N173="",AM173="",M173=""),"",IF(M173="Small standard",IF(N173&gt;SS_MAX,"",ROUND(INDEX(SS_FEES,SUMPRODUCT(--(SS_EDGES&lt;N173))+1,0+AM173)*(1+FUEL),4)),IF(M173="Large standard",IF(N173&gt;LS_MAX,"",ROUND(IF(N173&lt;=OVER3_FROM,INDEX(LS_FEES,SUMPRODUCT(--(LS_EDGES&lt;N173))+1,0+AM173),INDEX(OVER3_BASE,1,0+AM173)+OVER3_PER4*CEILING((N173-OVER3_FROM)/4,1))*(1+FUEL),4)),"")))</f>
        <v/>
      </c>
      <c r="P173" s="21" t="str">
        <f aca="false">IF(OR(N173="",AM173="",M173=""),"",IF(M173="Small standard",IF(N173&gt;SS_MAX,"",ROUND(INDEX(SS_FEES,SUMPRODUCT(--(SS_EDGES&lt;N173))+1,3+AM173)*(1+FUEL),4)),IF(M173="Large standard",IF(N173&gt;LS_MAX,"",ROUND(IF(N173&lt;=OVER3_FROM,INDEX(LS_FEES,SUMPRODUCT(--(LS_EDGES&lt;N173))+1,3+AM173),INDEX(OVER3_BASE,1,3+AM173)+OVER3_PER4*CEILING((N173-OVER3_FROM)/4,1))*(1+FUEL),4)),"")))</f>
        <v/>
      </c>
      <c r="Q173" s="20" t="str">
        <f aca="true">IF(OR(L173="",O173=""),"",ROUND(L173-IF(AND(TODAY()&gt;=PEAK_FROM,TODAY()&lt;=PEAK_TO),P173,O173),2))</f>
        <v/>
      </c>
      <c r="R173" s="16" t="str">
        <f aca="false">IF(N173="","",IF(M173="Small standard",IF(SUMPRODUCT(--(SS_EDGES&lt;N173))=0,"",INDEX(SS_EDGES,SUMPRODUCT(--(SS_EDGES&lt;N173)))),IF(M173="Large standard",IF(N173&gt;OVER3_FROM,OVER3_FROM+4*(CEILING((N173-OVER3_FROM)/4,1)-1),IF(SUMPRODUCT(--(LS_EDGES&lt;N173))=0,"",INDEX(LS_EDGES,SUMPRODUCT(--(LS_EDGES&lt;N173))))),"")))</f>
        <v/>
      </c>
      <c r="S173" s="22" t="str">
        <f aca="false">IF(R173="","",ROUND(N173-R173,3))</f>
        <v/>
      </c>
      <c r="T173" s="21" t="str">
        <f aca="false">IF(OR(R173="",O173="",AO173=""),"",IF(S173&gt;MAX_SHAVE,"",IF(ROUND(O173-AO173,4)&lt;MIN_UNIT,"",ROUND(O173-AO173,4))))</f>
        <v/>
      </c>
      <c r="U173" s="21" t="str">
        <f aca="false">IF(OR(AQ173="",O173=""),"",IF(ROUND(ROUND(O173-AQ173,4)-AS173,4)&lt;=MIN_UNIT,"",ROUND(ROUND(O173-AQ173,4)-AS173,4)))</f>
        <v/>
      </c>
      <c r="V173" s="21" t="str">
        <f aca="false">IF(OR(AV173="",O173=""),"",IF(AND(AT173=1,AU173&lt;=MAX_ENV),IF(ROUND(O173-AV173,4)&lt;MIN_UNIT,"",ROUND(O173-AV173,4)),""))</f>
        <v/>
      </c>
      <c r="W173" s="21" t="str">
        <f aca="false">IF(OR(AX173="",O173=""),"",IF(AL173&gt;=AH173*MIN_DIM_RATIO,IF(ROUND(O173-AX173,4)&lt;MIN_UNIT,"",ROUND(O173-AX173,4)),""))</f>
        <v/>
      </c>
      <c r="X173" s="21" t="str">
        <f aca="false">IF(OR(R173="",P173="",AP173=""),"",IF(S173&gt;MAX_SHAVE,"",IF(ROUND(P173-AP173,4)&lt;MIN_UNIT,"",ROUND(P173-AP173,4))))</f>
        <v/>
      </c>
      <c r="Y173" s="21" t="str">
        <f aca="false">IF(OR(AR173="",P173=""),"",IF(ROUND(ROUND(P173-AR173,4)-AS173,4)&lt;=MIN_UNIT,"",ROUND(ROUND(P173-AR173,4)-AS173,4)))</f>
        <v/>
      </c>
      <c r="Z173" s="21" t="str">
        <f aca="false">IF(OR(AW173="",P173=""),"",IF(AND(AT173=1,AU173&lt;=MAX_ENV),IF(ROUND(P173-AW173,4)&lt;MIN_UNIT,"",ROUND(P173-AW173,4)),""))</f>
        <v/>
      </c>
      <c r="AA173" s="21" t="str">
        <f aca="false">IF(OR(AY173="",P173=""),"",IF(AL173&gt;=AH173*MIN_DIM_RATIO,IF(ROUND(P173-AY173,4)&lt;MIN_UNIT,"",ROUND(P173-AY173,4)),""))</f>
        <v/>
      </c>
      <c r="AB173" s="2" t="str">
        <f aca="false">IF(COUNT(T173:W173)=0,"",CHOOSE(MATCH(MAX(T173:W173),T173:W173,0),"Weight","Price","Size tier","Box"))</f>
        <v/>
      </c>
      <c r="AC173" s="24" t="str">
        <f aca="false">IF(K173&lt;&gt;"",K173,AZ173)</f>
        <v/>
      </c>
      <c r="AD173" s="25" t="str">
        <f aca="false">IF(OR(AB173="",AC173=""),"",ROUND(AC173*IF(K173&lt;&gt;"",1,U_LOW)*((12-PEAK_MONTHS)*MAX(T173:W173)+PEAK_MONTHS*N(INDEX(X173:AA173,MATCH(MAX(T173:W173),T173:W173,0)))),0))</f>
        <v/>
      </c>
      <c r="AE173" s="25" t="str">
        <f aca="false">IF(OR(AB173="",AC173=""),"",ROUND(AC173*IF(K173&lt;&gt;"",1,U_HIGH)*((12-PEAK_MONTHS)*MAX(T173:W173)+PEAK_MONTHS*N(INDEX(X173:AA173,MATCH(MAX(T173:W173),T173:W173,0)))),0))</f>
        <v/>
      </c>
      <c r="AF173" s="18" t="str">
        <f aca="false">IF(AD173="","",RANK(AD173,$AD$7:$AD$506))</f>
        <v/>
      </c>
      <c r="AH173" s="16" t="str">
        <f aca="false">IF(E173&lt;&gt;"",E173,IF(F173&lt;&gt;"",ROUND(F173*16,3),""))</f>
        <v/>
      </c>
      <c r="AI173" s="16" t="str">
        <f aca="false">IF(COUNT(G173:I173)&lt;3,"",ROUND(LARGE(G173:I173,1),2))</f>
        <v/>
      </c>
      <c r="AJ173" s="16" t="str">
        <f aca="false">IF(COUNT(G173:I173)&lt;3,"",ROUND(LARGE(G173:I173,2),2))</f>
        <v/>
      </c>
      <c r="AK173" s="16" t="str">
        <f aca="false">IF(COUNT(G173:I173)&lt;3,"",ROUND(SMALL(G173:I173,1),2))</f>
        <v/>
      </c>
      <c r="AL173" s="16" t="str">
        <f aca="false">IF(AI173="","",IF(AI173*AJ173*AK173&lt;DIM_MIN_CUIN,"",ROUND(AI173*AJ173*AK173/DIM_DIV*16,2)))</f>
        <v/>
      </c>
      <c r="AM173" s="18" t="str">
        <f aca="false">IF(C173="","",IF(C173&lt;BAND_LO,1,IF(C173&lt;=BAND_HI,2,3)))</f>
        <v/>
      </c>
      <c r="AN173" s="19" t="str">
        <f aca="false">IF(C173="","",IFERROR(INDEX(CAT_REF,MATCH(D173,CATS,0)),REF_DEFAULT))</f>
        <v/>
      </c>
      <c r="AO173" s="21" t="str">
        <f aca="false">IF(OR(R173="",AM173="",M173=""),"",IF(M173="Small standard",IF(R173&gt;SS_MAX,"",ROUND(INDEX(SS_FEES,SUMPRODUCT(--(SS_EDGES&lt;R173))+1,0+AM173)*(1+FUEL),4)),IF(M173="Large standard",IF(R173&gt;LS_MAX,"",ROUND(IF(R173&lt;=OVER3_FROM,INDEX(LS_FEES,SUMPRODUCT(--(LS_EDGES&lt;R173))+1,0+AM173),INDEX(OVER3_BASE,1,0+AM173)+OVER3_PER4*CEILING((R173-OVER3_FROM)/4,1))*(1+FUEL),4)),"")))</f>
        <v/>
      </c>
      <c r="AP173" s="21" t="str">
        <f aca="false">IF(OR(R173="",AM173="",M173=""),"",IF(M173="Small standard",IF(R173&gt;SS_MAX,"",ROUND(INDEX(SS_FEES,SUMPRODUCT(--(SS_EDGES&lt;R173))+1,3+AM173)*(1+FUEL),4)),IF(M173="Large standard",IF(R173&gt;LS_MAX,"",ROUND(IF(R173&lt;=OVER3_FROM,INDEX(LS_FEES,SUMPRODUCT(--(LS_EDGES&lt;R173))+1,3+AM173),INDEX(OVER3_BASE,1,3+AM173)+OVER3_PER4*CEILING((R173-OVER3_FROM)/4,1))*(1+FUEL),4)),"")))</f>
        <v/>
      </c>
      <c r="AQ173" s="21" t="str">
        <f aca="false">IF(OR(AM173="",AM173=1),"",IF(OR(N173="",(AM173-1)="",M173=""),"",IF(M173="Small standard",IF(N173&gt;SS_MAX,"",ROUND(INDEX(SS_FEES,SUMPRODUCT(--(SS_EDGES&lt;N173))+1,0+(AM173-1))*(1+FUEL),4)),IF(M173="Large standard",IF(N173&gt;LS_MAX,"",ROUND(IF(N173&lt;=OVER3_FROM,INDEX(LS_FEES,SUMPRODUCT(--(LS_EDGES&lt;N173))+1,0+(AM173-1)),INDEX(OVER3_BASE,1,0+(AM173-1))+OVER3_PER4*CEILING((N173-OVER3_FROM)/4,1))*(1+FUEL),4)),""))))</f>
        <v/>
      </c>
      <c r="AR173" s="21" t="str">
        <f aca="false">IF(OR(AM173="",AM173=1),"",IF(OR(N173="",(AM173-1)="",M173=""),"",IF(M173="Small standard",IF(N173&gt;SS_MAX,"",ROUND(INDEX(SS_FEES,SUMPRODUCT(--(SS_EDGES&lt;N173))+1,3+(AM173-1))*(1+FUEL),4)),IF(M173="Large standard",IF(N173&gt;LS_MAX,"",ROUND(IF(N173&lt;=OVER3_FROM,INDEX(LS_FEES,SUMPRODUCT(--(LS_EDGES&lt;N173))+1,3+(AM173-1)),INDEX(OVER3_BASE,1,3+(AM173-1))+OVER3_PER4*CEILING((N173-OVER3_FROM)/4,1))*(1+FUEL),4)),""))))</f>
        <v/>
      </c>
      <c r="AS173" s="21" t="str">
        <f aca="false">IF(OR(AM173="",AM173=1),"",(C173-(IF(AM173=2,BAND_LO,BAND_HI)-0.01))*(1-AN173))</f>
        <v/>
      </c>
      <c r="AT173" s="18" t="str">
        <f aca="false">IF(AI173="","",(AI173&gt;SS_L)+(AJ173&gt;SS_M)+(AK173&gt;SS_S))</f>
        <v/>
      </c>
      <c r="AU173" s="23" t="str">
        <f aca="false">IF(OR(AT173="",AT173&lt;&gt;1),"",MAX(AI173/SS_L,AJ173/SS_M,AK173/SS_S))</f>
        <v/>
      </c>
      <c r="AV173" s="21" t="str">
        <f aca="false">IF(OR(M173&lt;&gt;"Large standard",N173="",N173&gt;SS_MAX),"",IF(OR(N173="",AM173="","Small standard"=""),"",IF("Small standard"="Small standard",IF(N173&gt;SS_MAX,"",ROUND(INDEX(SS_FEES,SUMPRODUCT(--(SS_EDGES&lt;N173))+1,0+AM173)*(1+FUEL),4)),IF("Small standard"="Large standard",IF(N173&gt;LS_MAX,"",ROUND(IF(N173&lt;=OVER3_FROM,INDEX(LS_FEES,SUMPRODUCT(--(LS_EDGES&lt;N173))+1,0+AM173),INDEX(OVER3_BASE,1,0+AM173)+OVER3_PER4*CEILING((N173-OVER3_FROM)/4,1))*(1+FUEL),4)),""))))</f>
        <v/>
      </c>
      <c r="AW173" s="21" t="str">
        <f aca="false">IF(OR(M173&lt;&gt;"Large standard",N173="",N173&gt;SS_MAX),"",IF(OR(N173="",AM173="","Small standard"=""),"",IF("Small standard"="Small standard",IF(N173&gt;SS_MAX,"",ROUND(INDEX(SS_FEES,SUMPRODUCT(--(SS_EDGES&lt;N173))+1,3+AM173)*(1+FUEL),4)),IF("Small standard"="Large standard",IF(N173&gt;LS_MAX,"",ROUND(IF(N173&lt;=OVER3_FROM,INDEX(LS_FEES,SUMPRODUCT(--(LS_EDGES&lt;N173))+1,3+AM173),INDEX(OVER3_BASE,1,3+AM173)+OVER3_PER4*CEILING((N173-OVER3_FROM)/4,1))*(1+FUEL),4)),""))))</f>
        <v/>
      </c>
      <c r="AX173" s="21" t="str">
        <f aca="false">IF(OR(AL173="",AH173=""),"",IF(OR(AH173="",AM173="",M173=""),"",IF(M173="Small standard",IF(AH173&gt;SS_MAX,"",ROUND(INDEX(SS_FEES,SUMPRODUCT(--(SS_EDGES&lt;AH173))+1,0+AM173)*(1+FUEL),4)),IF(M173="Large standard",IF(AH173&gt;LS_MAX,"",ROUND(IF(AH173&lt;=OVER3_FROM,INDEX(LS_FEES,SUMPRODUCT(--(LS_EDGES&lt;AH173))+1,0+AM173),INDEX(OVER3_BASE,1,0+AM173)+OVER3_PER4*CEILING((AH173-OVER3_FROM)/4,1))*(1+FUEL),4)),""))))</f>
        <v/>
      </c>
      <c r="AY173" s="21" t="str">
        <f aca="false">IF(OR(AL173="",AH173=""),"",IF(OR(AH173="",AM173="",M173=""),"",IF(M173="Small standard",IF(AH173&gt;SS_MAX,"",ROUND(INDEX(SS_FEES,SUMPRODUCT(--(SS_EDGES&lt;AH173))+1,3+AM173)*(1+FUEL),4)),IF(M173="Large standard",IF(AH173&gt;LS_MAX,"",ROUND(IF(AH173&lt;=OVER3_FROM,INDEX(LS_FEES,SUMPRODUCT(--(LS_EDGES&lt;AH173))+1,3+AM173),INDEX(OVER3_BASE,1,3+AM173)+OVER3_PER4*CEILING((AH173-OVER3_FROM)/4,1))*(1+FUEL),4)),""))))</f>
        <v/>
      </c>
      <c r="AZ173" s="24" t="str">
        <f aca="false">IF(OR(J173="",J173&lt;1),"",ROUND(IFERROR(INDEX(CAT_SCALE,MATCH(D173,CATS,0)),UC_DEFAULT)*IF(J173&gt;=UC_KNEE,10^(UC_A-UC_B*LOG10(J173)),10^(UC_A-UC_B*LOG10(UC_KNEE))*(UC_KNEE/J173)^UC_HEXP),1))</f>
        <v/>
      </c>
    </row>
    <row r="174" customFormat="false" ht="15" hidden="false" customHeight="false" outlineLevel="0" collapsed="false">
      <c r="A174" s="10"/>
      <c r="B174" s="10"/>
      <c r="C174" s="12"/>
      <c r="D174" s="10"/>
      <c r="E174" s="10"/>
      <c r="F174" s="10"/>
      <c r="G174" s="10"/>
      <c r="H174" s="10"/>
      <c r="I174" s="10"/>
      <c r="J174" s="10"/>
      <c r="K174" s="10"/>
      <c r="L174" s="12"/>
      <c r="M174" s="2" t="str">
        <f aca="false">IF(OR(N174="",AI174=""),"",IF(AND(N174&lt;=SS_MAX,AI174&lt;=SS_L,AJ174&lt;=SS_M,AK174&lt;=SS_S),"Small standard",IF(AND(N174&lt;=LS_MAX,AI174&lt;=LS_L,AJ174&lt;=LS_M,AK174&lt;=LS_S),"Large standard","Oversize")))</f>
        <v/>
      </c>
      <c r="N174" s="16" t="str">
        <f aca="false">IF(AH174="","",IF(AL174="",AH174,MAX(AH174,AL174)))</f>
        <v/>
      </c>
      <c r="O174" s="21" t="str">
        <f aca="false">IF(OR(N174="",AM174="",M174=""),"",IF(M174="Small standard",IF(N174&gt;SS_MAX,"",ROUND(INDEX(SS_FEES,SUMPRODUCT(--(SS_EDGES&lt;N174))+1,0+AM174)*(1+FUEL),4)),IF(M174="Large standard",IF(N174&gt;LS_MAX,"",ROUND(IF(N174&lt;=OVER3_FROM,INDEX(LS_FEES,SUMPRODUCT(--(LS_EDGES&lt;N174))+1,0+AM174),INDEX(OVER3_BASE,1,0+AM174)+OVER3_PER4*CEILING((N174-OVER3_FROM)/4,1))*(1+FUEL),4)),"")))</f>
        <v/>
      </c>
      <c r="P174" s="21" t="str">
        <f aca="false">IF(OR(N174="",AM174="",M174=""),"",IF(M174="Small standard",IF(N174&gt;SS_MAX,"",ROUND(INDEX(SS_FEES,SUMPRODUCT(--(SS_EDGES&lt;N174))+1,3+AM174)*(1+FUEL),4)),IF(M174="Large standard",IF(N174&gt;LS_MAX,"",ROUND(IF(N174&lt;=OVER3_FROM,INDEX(LS_FEES,SUMPRODUCT(--(LS_EDGES&lt;N174))+1,3+AM174),INDEX(OVER3_BASE,1,3+AM174)+OVER3_PER4*CEILING((N174-OVER3_FROM)/4,1))*(1+FUEL),4)),"")))</f>
        <v/>
      </c>
      <c r="Q174" s="20" t="str">
        <f aca="true">IF(OR(L174="",O174=""),"",ROUND(L174-IF(AND(TODAY()&gt;=PEAK_FROM,TODAY()&lt;=PEAK_TO),P174,O174),2))</f>
        <v/>
      </c>
      <c r="R174" s="16" t="str">
        <f aca="false">IF(N174="","",IF(M174="Small standard",IF(SUMPRODUCT(--(SS_EDGES&lt;N174))=0,"",INDEX(SS_EDGES,SUMPRODUCT(--(SS_EDGES&lt;N174)))),IF(M174="Large standard",IF(N174&gt;OVER3_FROM,OVER3_FROM+4*(CEILING((N174-OVER3_FROM)/4,1)-1),IF(SUMPRODUCT(--(LS_EDGES&lt;N174))=0,"",INDEX(LS_EDGES,SUMPRODUCT(--(LS_EDGES&lt;N174))))),"")))</f>
        <v/>
      </c>
      <c r="S174" s="22" t="str">
        <f aca="false">IF(R174="","",ROUND(N174-R174,3))</f>
        <v/>
      </c>
      <c r="T174" s="21" t="str">
        <f aca="false">IF(OR(R174="",O174="",AO174=""),"",IF(S174&gt;MAX_SHAVE,"",IF(ROUND(O174-AO174,4)&lt;MIN_UNIT,"",ROUND(O174-AO174,4))))</f>
        <v/>
      </c>
      <c r="U174" s="21" t="str">
        <f aca="false">IF(OR(AQ174="",O174=""),"",IF(ROUND(ROUND(O174-AQ174,4)-AS174,4)&lt;=MIN_UNIT,"",ROUND(ROUND(O174-AQ174,4)-AS174,4)))</f>
        <v/>
      </c>
      <c r="V174" s="21" t="str">
        <f aca="false">IF(OR(AV174="",O174=""),"",IF(AND(AT174=1,AU174&lt;=MAX_ENV),IF(ROUND(O174-AV174,4)&lt;MIN_UNIT,"",ROUND(O174-AV174,4)),""))</f>
        <v/>
      </c>
      <c r="W174" s="21" t="str">
        <f aca="false">IF(OR(AX174="",O174=""),"",IF(AL174&gt;=AH174*MIN_DIM_RATIO,IF(ROUND(O174-AX174,4)&lt;MIN_UNIT,"",ROUND(O174-AX174,4)),""))</f>
        <v/>
      </c>
      <c r="X174" s="21" t="str">
        <f aca="false">IF(OR(R174="",P174="",AP174=""),"",IF(S174&gt;MAX_SHAVE,"",IF(ROUND(P174-AP174,4)&lt;MIN_UNIT,"",ROUND(P174-AP174,4))))</f>
        <v/>
      </c>
      <c r="Y174" s="21" t="str">
        <f aca="false">IF(OR(AR174="",P174=""),"",IF(ROUND(ROUND(P174-AR174,4)-AS174,4)&lt;=MIN_UNIT,"",ROUND(ROUND(P174-AR174,4)-AS174,4)))</f>
        <v/>
      </c>
      <c r="Z174" s="21" t="str">
        <f aca="false">IF(OR(AW174="",P174=""),"",IF(AND(AT174=1,AU174&lt;=MAX_ENV),IF(ROUND(P174-AW174,4)&lt;MIN_UNIT,"",ROUND(P174-AW174,4)),""))</f>
        <v/>
      </c>
      <c r="AA174" s="21" t="str">
        <f aca="false">IF(OR(AY174="",P174=""),"",IF(AL174&gt;=AH174*MIN_DIM_RATIO,IF(ROUND(P174-AY174,4)&lt;MIN_UNIT,"",ROUND(P174-AY174,4)),""))</f>
        <v/>
      </c>
      <c r="AB174" s="2" t="str">
        <f aca="false">IF(COUNT(T174:W174)=0,"",CHOOSE(MATCH(MAX(T174:W174),T174:W174,0),"Weight","Price","Size tier","Box"))</f>
        <v/>
      </c>
      <c r="AC174" s="24" t="str">
        <f aca="false">IF(K174&lt;&gt;"",K174,AZ174)</f>
        <v/>
      </c>
      <c r="AD174" s="25" t="str">
        <f aca="false">IF(OR(AB174="",AC174=""),"",ROUND(AC174*IF(K174&lt;&gt;"",1,U_LOW)*((12-PEAK_MONTHS)*MAX(T174:W174)+PEAK_MONTHS*N(INDEX(X174:AA174,MATCH(MAX(T174:W174),T174:W174,0)))),0))</f>
        <v/>
      </c>
      <c r="AE174" s="25" t="str">
        <f aca="false">IF(OR(AB174="",AC174=""),"",ROUND(AC174*IF(K174&lt;&gt;"",1,U_HIGH)*((12-PEAK_MONTHS)*MAX(T174:W174)+PEAK_MONTHS*N(INDEX(X174:AA174,MATCH(MAX(T174:W174),T174:W174,0)))),0))</f>
        <v/>
      </c>
      <c r="AF174" s="18" t="str">
        <f aca="false">IF(AD174="","",RANK(AD174,$AD$7:$AD$506))</f>
        <v/>
      </c>
      <c r="AH174" s="16" t="str">
        <f aca="false">IF(E174&lt;&gt;"",E174,IF(F174&lt;&gt;"",ROUND(F174*16,3),""))</f>
        <v/>
      </c>
      <c r="AI174" s="16" t="str">
        <f aca="false">IF(COUNT(G174:I174)&lt;3,"",ROUND(LARGE(G174:I174,1),2))</f>
        <v/>
      </c>
      <c r="AJ174" s="16" t="str">
        <f aca="false">IF(COUNT(G174:I174)&lt;3,"",ROUND(LARGE(G174:I174,2),2))</f>
        <v/>
      </c>
      <c r="AK174" s="16" t="str">
        <f aca="false">IF(COUNT(G174:I174)&lt;3,"",ROUND(SMALL(G174:I174,1),2))</f>
        <v/>
      </c>
      <c r="AL174" s="16" t="str">
        <f aca="false">IF(AI174="","",IF(AI174*AJ174*AK174&lt;DIM_MIN_CUIN,"",ROUND(AI174*AJ174*AK174/DIM_DIV*16,2)))</f>
        <v/>
      </c>
      <c r="AM174" s="18" t="str">
        <f aca="false">IF(C174="","",IF(C174&lt;BAND_LO,1,IF(C174&lt;=BAND_HI,2,3)))</f>
        <v/>
      </c>
      <c r="AN174" s="19" t="str">
        <f aca="false">IF(C174="","",IFERROR(INDEX(CAT_REF,MATCH(D174,CATS,0)),REF_DEFAULT))</f>
        <v/>
      </c>
      <c r="AO174" s="21" t="str">
        <f aca="false">IF(OR(R174="",AM174="",M174=""),"",IF(M174="Small standard",IF(R174&gt;SS_MAX,"",ROUND(INDEX(SS_FEES,SUMPRODUCT(--(SS_EDGES&lt;R174))+1,0+AM174)*(1+FUEL),4)),IF(M174="Large standard",IF(R174&gt;LS_MAX,"",ROUND(IF(R174&lt;=OVER3_FROM,INDEX(LS_FEES,SUMPRODUCT(--(LS_EDGES&lt;R174))+1,0+AM174),INDEX(OVER3_BASE,1,0+AM174)+OVER3_PER4*CEILING((R174-OVER3_FROM)/4,1))*(1+FUEL),4)),"")))</f>
        <v/>
      </c>
      <c r="AP174" s="21" t="str">
        <f aca="false">IF(OR(R174="",AM174="",M174=""),"",IF(M174="Small standard",IF(R174&gt;SS_MAX,"",ROUND(INDEX(SS_FEES,SUMPRODUCT(--(SS_EDGES&lt;R174))+1,3+AM174)*(1+FUEL),4)),IF(M174="Large standard",IF(R174&gt;LS_MAX,"",ROUND(IF(R174&lt;=OVER3_FROM,INDEX(LS_FEES,SUMPRODUCT(--(LS_EDGES&lt;R174))+1,3+AM174),INDEX(OVER3_BASE,1,3+AM174)+OVER3_PER4*CEILING((R174-OVER3_FROM)/4,1))*(1+FUEL),4)),"")))</f>
        <v/>
      </c>
      <c r="AQ174" s="21" t="str">
        <f aca="false">IF(OR(AM174="",AM174=1),"",IF(OR(N174="",(AM174-1)="",M174=""),"",IF(M174="Small standard",IF(N174&gt;SS_MAX,"",ROUND(INDEX(SS_FEES,SUMPRODUCT(--(SS_EDGES&lt;N174))+1,0+(AM174-1))*(1+FUEL),4)),IF(M174="Large standard",IF(N174&gt;LS_MAX,"",ROUND(IF(N174&lt;=OVER3_FROM,INDEX(LS_FEES,SUMPRODUCT(--(LS_EDGES&lt;N174))+1,0+(AM174-1)),INDEX(OVER3_BASE,1,0+(AM174-1))+OVER3_PER4*CEILING((N174-OVER3_FROM)/4,1))*(1+FUEL),4)),""))))</f>
        <v/>
      </c>
      <c r="AR174" s="21" t="str">
        <f aca="false">IF(OR(AM174="",AM174=1),"",IF(OR(N174="",(AM174-1)="",M174=""),"",IF(M174="Small standard",IF(N174&gt;SS_MAX,"",ROUND(INDEX(SS_FEES,SUMPRODUCT(--(SS_EDGES&lt;N174))+1,3+(AM174-1))*(1+FUEL),4)),IF(M174="Large standard",IF(N174&gt;LS_MAX,"",ROUND(IF(N174&lt;=OVER3_FROM,INDEX(LS_FEES,SUMPRODUCT(--(LS_EDGES&lt;N174))+1,3+(AM174-1)),INDEX(OVER3_BASE,1,3+(AM174-1))+OVER3_PER4*CEILING((N174-OVER3_FROM)/4,1))*(1+FUEL),4)),""))))</f>
        <v/>
      </c>
      <c r="AS174" s="21" t="str">
        <f aca="false">IF(OR(AM174="",AM174=1),"",(C174-(IF(AM174=2,BAND_LO,BAND_HI)-0.01))*(1-AN174))</f>
        <v/>
      </c>
      <c r="AT174" s="18" t="str">
        <f aca="false">IF(AI174="","",(AI174&gt;SS_L)+(AJ174&gt;SS_M)+(AK174&gt;SS_S))</f>
        <v/>
      </c>
      <c r="AU174" s="23" t="str">
        <f aca="false">IF(OR(AT174="",AT174&lt;&gt;1),"",MAX(AI174/SS_L,AJ174/SS_M,AK174/SS_S))</f>
        <v/>
      </c>
      <c r="AV174" s="21" t="str">
        <f aca="false">IF(OR(M174&lt;&gt;"Large standard",N174="",N174&gt;SS_MAX),"",IF(OR(N174="",AM174="","Small standard"=""),"",IF("Small standard"="Small standard",IF(N174&gt;SS_MAX,"",ROUND(INDEX(SS_FEES,SUMPRODUCT(--(SS_EDGES&lt;N174))+1,0+AM174)*(1+FUEL),4)),IF("Small standard"="Large standard",IF(N174&gt;LS_MAX,"",ROUND(IF(N174&lt;=OVER3_FROM,INDEX(LS_FEES,SUMPRODUCT(--(LS_EDGES&lt;N174))+1,0+AM174),INDEX(OVER3_BASE,1,0+AM174)+OVER3_PER4*CEILING((N174-OVER3_FROM)/4,1))*(1+FUEL),4)),""))))</f>
        <v/>
      </c>
      <c r="AW174" s="21" t="str">
        <f aca="false">IF(OR(M174&lt;&gt;"Large standard",N174="",N174&gt;SS_MAX),"",IF(OR(N174="",AM174="","Small standard"=""),"",IF("Small standard"="Small standard",IF(N174&gt;SS_MAX,"",ROUND(INDEX(SS_FEES,SUMPRODUCT(--(SS_EDGES&lt;N174))+1,3+AM174)*(1+FUEL),4)),IF("Small standard"="Large standard",IF(N174&gt;LS_MAX,"",ROUND(IF(N174&lt;=OVER3_FROM,INDEX(LS_FEES,SUMPRODUCT(--(LS_EDGES&lt;N174))+1,3+AM174),INDEX(OVER3_BASE,1,3+AM174)+OVER3_PER4*CEILING((N174-OVER3_FROM)/4,1))*(1+FUEL),4)),""))))</f>
        <v/>
      </c>
      <c r="AX174" s="21" t="str">
        <f aca="false">IF(OR(AL174="",AH174=""),"",IF(OR(AH174="",AM174="",M174=""),"",IF(M174="Small standard",IF(AH174&gt;SS_MAX,"",ROUND(INDEX(SS_FEES,SUMPRODUCT(--(SS_EDGES&lt;AH174))+1,0+AM174)*(1+FUEL),4)),IF(M174="Large standard",IF(AH174&gt;LS_MAX,"",ROUND(IF(AH174&lt;=OVER3_FROM,INDEX(LS_FEES,SUMPRODUCT(--(LS_EDGES&lt;AH174))+1,0+AM174),INDEX(OVER3_BASE,1,0+AM174)+OVER3_PER4*CEILING((AH174-OVER3_FROM)/4,1))*(1+FUEL),4)),""))))</f>
        <v/>
      </c>
      <c r="AY174" s="21" t="str">
        <f aca="false">IF(OR(AL174="",AH174=""),"",IF(OR(AH174="",AM174="",M174=""),"",IF(M174="Small standard",IF(AH174&gt;SS_MAX,"",ROUND(INDEX(SS_FEES,SUMPRODUCT(--(SS_EDGES&lt;AH174))+1,3+AM174)*(1+FUEL),4)),IF(M174="Large standard",IF(AH174&gt;LS_MAX,"",ROUND(IF(AH174&lt;=OVER3_FROM,INDEX(LS_FEES,SUMPRODUCT(--(LS_EDGES&lt;AH174))+1,3+AM174),INDEX(OVER3_BASE,1,3+AM174)+OVER3_PER4*CEILING((AH174-OVER3_FROM)/4,1))*(1+FUEL),4)),""))))</f>
        <v/>
      </c>
      <c r="AZ174" s="24" t="str">
        <f aca="false">IF(OR(J174="",J174&lt;1),"",ROUND(IFERROR(INDEX(CAT_SCALE,MATCH(D174,CATS,0)),UC_DEFAULT)*IF(J174&gt;=UC_KNEE,10^(UC_A-UC_B*LOG10(J174)),10^(UC_A-UC_B*LOG10(UC_KNEE))*(UC_KNEE/J174)^UC_HEXP),1))</f>
        <v/>
      </c>
    </row>
    <row r="175" customFormat="false" ht="15" hidden="false" customHeight="false" outlineLevel="0" collapsed="false">
      <c r="A175" s="10"/>
      <c r="B175" s="10"/>
      <c r="C175" s="12"/>
      <c r="D175" s="10"/>
      <c r="E175" s="10"/>
      <c r="F175" s="10"/>
      <c r="G175" s="10"/>
      <c r="H175" s="10"/>
      <c r="I175" s="10"/>
      <c r="J175" s="10"/>
      <c r="K175" s="10"/>
      <c r="L175" s="12"/>
      <c r="M175" s="2" t="str">
        <f aca="false">IF(OR(N175="",AI175=""),"",IF(AND(N175&lt;=SS_MAX,AI175&lt;=SS_L,AJ175&lt;=SS_M,AK175&lt;=SS_S),"Small standard",IF(AND(N175&lt;=LS_MAX,AI175&lt;=LS_L,AJ175&lt;=LS_M,AK175&lt;=LS_S),"Large standard","Oversize")))</f>
        <v/>
      </c>
      <c r="N175" s="16" t="str">
        <f aca="false">IF(AH175="","",IF(AL175="",AH175,MAX(AH175,AL175)))</f>
        <v/>
      </c>
      <c r="O175" s="21" t="str">
        <f aca="false">IF(OR(N175="",AM175="",M175=""),"",IF(M175="Small standard",IF(N175&gt;SS_MAX,"",ROUND(INDEX(SS_FEES,SUMPRODUCT(--(SS_EDGES&lt;N175))+1,0+AM175)*(1+FUEL),4)),IF(M175="Large standard",IF(N175&gt;LS_MAX,"",ROUND(IF(N175&lt;=OVER3_FROM,INDEX(LS_FEES,SUMPRODUCT(--(LS_EDGES&lt;N175))+1,0+AM175),INDEX(OVER3_BASE,1,0+AM175)+OVER3_PER4*CEILING((N175-OVER3_FROM)/4,1))*(1+FUEL),4)),"")))</f>
        <v/>
      </c>
      <c r="P175" s="21" t="str">
        <f aca="false">IF(OR(N175="",AM175="",M175=""),"",IF(M175="Small standard",IF(N175&gt;SS_MAX,"",ROUND(INDEX(SS_FEES,SUMPRODUCT(--(SS_EDGES&lt;N175))+1,3+AM175)*(1+FUEL),4)),IF(M175="Large standard",IF(N175&gt;LS_MAX,"",ROUND(IF(N175&lt;=OVER3_FROM,INDEX(LS_FEES,SUMPRODUCT(--(LS_EDGES&lt;N175))+1,3+AM175),INDEX(OVER3_BASE,1,3+AM175)+OVER3_PER4*CEILING((N175-OVER3_FROM)/4,1))*(1+FUEL),4)),"")))</f>
        <v/>
      </c>
      <c r="Q175" s="20" t="str">
        <f aca="true">IF(OR(L175="",O175=""),"",ROUND(L175-IF(AND(TODAY()&gt;=PEAK_FROM,TODAY()&lt;=PEAK_TO),P175,O175),2))</f>
        <v/>
      </c>
      <c r="R175" s="16" t="str">
        <f aca="false">IF(N175="","",IF(M175="Small standard",IF(SUMPRODUCT(--(SS_EDGES&lt;N175))=0,"",INDEX(SS_EDGES,SUMPRODUCT(--(SS_EDGES&lt;N175)))),IF(M175="Large standard",IF(N175&gt;OVER3_FROM,OVER3_FROM+4*(CEILING((N175-OVER3_FROM)/4,1)-1),IF(SUMPRODUCT(--(LS_EDGES&lt;N175))=0,"",INDEX(LS_EDGES,SUMPRODUCT(--(LS_EDGES&lt;N175))))),"")))</f>
        <v/>
      </c>
      <c r="S175" s="22" t="str">
        <f aca="false">IF(R175="","",ROUND(N175-R175,3))</f>
        <v/>
      </c>
      <c r="T175" s="21" t="str">
        <f aca="false">IF(OR(R175="",O175="",AO175=""),"",IF(S175&gt;MAX_SHAVE,"",IF(ROUND(O175-AO175,4)&lt;MIN_UNIT,"",ROUND(O175-AO175,4))))</f>
        <v/>
      </c>
      <c r="U175" s="21" t="str">
        <f aca="false">IF(OR(AQ175="",O175=""),"",IF(ROUND(ROUND(O175-AQ175,4)-AS175,4)&lt;=MIN_UNIT,"",ROUND(ROUND(O175-AQ175,4)-AS175,4)))</f>
        <v/>
      </c>
      <c r="V175" s="21" t="str">
        <f aca="false">IF(OR(AV175="",O175=""),"",IF(AND(AT175=1,AU175&lt;=MAX_ENV),IF(ROUND(O175-AV175,4)&lt;MIN_UNIT,"",ROUND(O175-AV175,4)),""))</f>
        <v/>
      </c>
      <c r="W175" s="21" t="str">
        <f aca="false">IF(OR(AX175="",O175=""),"",IF(AL175&gt;=AH175*MIN_DIM_RATIO,IF(ROUND(O175-AX175,4)&lt;MIN_UNIT,"",ROUND(O175-AX175,4)),""))</f>
        <v/>
      </c>
      <c r="X175" s="21" t="str">
        <f aca="false">IF(OR(R175="",P175="",AP175=""),"",IF(S175&gt;MAX_SHAVE,"",IF(ROUND(P175-AP175,4)&lt;MIN_UNIT,"",ROUND(P175-AP175,4))))</f>
        <v/>
      </c>
      <c r="Y175" s="21" t="str">
        <f aca="false">IF(OR(AR175="",P175=""),"",IF(ROUND(ROUND(P175-AR175,4)-AS175,4)&lt;=MIN_UNIT,"",ROUND(ROUND(P175-AR175,4)-AS175,4)))</f>
        <v/>
      </c>
      <c r="Z175" s="21" t="str">
        <f aca="false">IF(OR(AW175="",P175=""),"",IF(AND(AT175=1,AU175&lt;=MAX_ENV),IF(ROUND(P175-AW175,4)&lt;MIN_UNIT,"",ROUND(P175-AW175,4)),""))</f>
        <v/>
      </c>
      <c r="AA175" s="21" t="str">
        <f aca="false">IF(OR(AY175="",P175=""),"",IF(AL175&gt;=AH175*MIN_DIM_RATIO,IF(ROUND(P175-AY175,4)&lt;MIN_UNIT,"",ROUND(P175-AY175,4)),""))</f>
        <v/>
      </c>
      <c r="AB175" s="2" t="str">
        <f aca="false">IF(COUNT(T175:W175)=0,"",CHOOSE(MATCH(MAX(T175:W175),T175:W175,0),"Weight","Price","Size tier","Box"))</f>
        <v/>
      </c>
      <c r="AC175" s="24" t="str">
        <f aca="false">IF(K175&lt;&gt;"",K175,AZ175)</f>
        <v/>
      </c>
      <c r="AD175" s="25" t="str">
        <f aca="false">IF(OR(AB175="",AC175=""),"",ROUND(AC175*IF(K175&lt;&gt;"",1,U_LOW)*((12-PEAK_MONTHS)*MAX(T175:W175)+PEAK_MONTHS*N(INDEX(X175:AA175,MATCH(MAX(T175:W175),T175:W175,0)))),0))</f>
        <v/>
      </c>
      <c r="AE175" s="25" t="str">
        <f aca="false">IF(OR(AB175="",AC175=""),"",ROUND(AC175*IF(K175&lt;&gt;"",1,U_HIGH)*((12-PEAK_MONTHS)*MAX(T175:W175)+PEAK_MONTHS*N(INDEX(X175:AA175,MATCH(MAX(T175:W175),T175:W175,0)))),0))</f>
        <v/>
      </c>
      <c r="AF175" s="18" t="str">
        <f aca="false">IF(AD175="","",RANK(AD175,$AD$7:$AD$506))</f>
        <v/>
      </c>
      <c r="AH175" s="16" t="str">
        <f aca="false">IF(E175&lt;&gt;"",E175,IF(F175&lt;&gt;"",ROUND(F175*16,3),""))</f>
        <v/>
      </c>
      <c r="AI175" s="16" t="str">
        <f aca="false">IF(COUNT(G175:I175)&lt;3,"",ROUND(LARGE(G175:I175,1),2))</f>
        <v/>
      </c>
      <c r="AJ175" s="16" t="str">
        <f aca="false">IF(COUNT(G175:I175)&lt;3,"",ROUND(LARGE(G175:I175,2),2))</f>
        <v/>
      </c>
      <c r="AK175" s="16" t="str">
        <f aca="false">IF(COUNT(G175:I175)&lt;3,"",ROUND(SMALL(G175:I175,1),2))</f>
        <v/>
      </c>
      <c r="AL175" s="16" t="str">
        <f aca="false">IF(AI175="","",IF(AI175*AJ175*AK175&lt;DIM_MIN_CUIN,"",ROUND(AI175*AJ175*AK175/DIM_DIV*16,2)))</f>
        <v/>
      </c>
      <c r="AM175" s="18" t="str">
        <f aca="false">IF(C175="","",IF(C175&lt;BAND_LO,1,IF(C175&lt;=BAND_HI,2,3)))</f>
        <v/>
      </c>
      <c r="AN175" s="19" t="str">
        <f aca="false">IF(C175="","",IFERROR(INDEX(CAT_REF,MATCH(D175,CATS,0)),REF_DEFAULT))</f>
        <v/>
      </c>
      <c r="AO175" s="21" t="str">
        <f aca="false">IF(OR(R175="",AM175="",M175=""),"",IF(M175="Small standard",IF(R175&gt;SS_MAX,"",ROUND(INDEX(SS_FEES,SUMPRODUCT(--(SS_EDGES&lt;R175))+1,0+AM175)*(1+FUEL),4)),IF(M175="Large standard",IF(R175&gt;LS_MAX,"",ROUND(IF(R175&lt;=OVER3_FROM,INDEX(LS_FEES,SUMPRODUCT(--(LS_EDGES&lt;R175))+1,0+AM175),INDEX(OVER3_BASE,1,0+AM175)+OVER3_PER4*CEILING((R175-OVER3_FROM)/4,1))*(1+FUEL),4)),"")))</f>
        <v/>
      </c>
      <c r="AP175" s="21" t="str">
        <f aca="false">IF(OR(R175="",AM175="",M175=""),"",IF(M175="Small standard",IF(R175&gt;SS_MAX,"",ROUND(INDEX(SS_FEES,SUMPRODUCT(--(SS_EDGES&lt;R175))+1,3+AM175)*(1+FUEL),4)),IF(M175="Large standard",IF(R175&gt;LS_MAX,"",ROUND(IF(R175&lt;=OVER3_FROM,INDEX(LS_FEES,SUMPRODUCT(--(LS_EDGES&lt;R175))+1,3+AM175),INDEX(OVER3_BASE,1,3+AM175)+OVER3_PER4*CEILING((R175-OVER3_FROM)/4,1))*(1+FUEL),4)),"")))</f>
        <v/>
      </c>
      <c r="AQ175" s="21" t="str">
        <f aca="false">IF(OR(AM175="",AM175=1),"",IF(OR(N175="",(AM175-1)="",M175=""),"",IF(M175="Small standard",IF(N175&gt;SS_MAX,"",ROUND(INDEX(SS_FEES,SUMPRODUCT(--(SS_EDGES&lt;N175))+1,0+(AM175-1))*(1+FUEL),4)),IF(M175="Large standard",IF(N175&gt;LS_MAX,"",ROUND(IF(N175&lt;=OVER3_FROM,INDEX(LS_FEES,SUMPRODUCT(--(LS_EDGES&lt;N175))+1,0+(AM175-1)),INDEX(OVER3_BASE,1,0+(AM175-1))+OVER3_PER4*CEILING((N175-OVER3_FROM)/4,1))*(1+FUEL),4)),""))))</f>
        <v/>
      </c>
      <c r="AR175" s="21" t="str">
        <f aca="false">IF(OR(AM175="",AM175=1),"",IF(OR(N175="",(AM175-1)="",M175=""),"",IF(M175="Small standard",IF(N175&gt;SS_MAX,"",ROUND(INDEX(SS_FEES,SUMPRODUCT(--(SS_EDGES&lt;N175))+1,3+(AM175-1))*(1+FUEL),4)),IF(M175="Large standard",IF(N175&gt;LS_MAX,"",ROUND(IF(N175&lt;=OVER3_FROM,INDEX(LS_FEES,SUMPRODUCT(--(LS_EDGES&lt;N175))+1,3+(AM175-1)),INDEX(OVER3_BASE,1,3+(AM175-1))+OVER3_PER4*CEILING((N175-OVER3_FROM)/4,1))*(1+FUEL),4)),""))))</f>
        <v/>
      </c>
      <c r="AS175" s="21" t="str">
        <f aca="false">IF(OR(AM175="",AM175=1),"",(C175-(IF(AM175=2,BAND_LO,BAND_HI)-0.01))*(1-AN175))</f>
        <v/>
      </c>
      <c r="AT175" s="18" t="str">
        <f aca="false">IF(AI175="","",(AI175&gt;SS_L)+(AJ175&gt;SS_M)+(AK175&gt;SS_S))</f>
        <v/>
      </c>
      <c r="AU175" s="23" t="str">
        <f aca="false">IF(OR(AT175="",AT175&lt;&gt;1),"",MAX(AI175/SS_L,AJ175/SS_M,AK175/SS_S))</f>
        <v/>
      </c>
      <c r="AV175" s="21" t="str">
        <f aca="false">IF(OR(M175&lt;&gt;"Large standard",N175="",N175&gt;SS_MAX),"",IF(OR(N175="",AM175="","Small standard"=""),"",IF("Small standard"="Small standard",IF(N175&gt;SS_MAX,"",ROUND(INDEX(SS_FEES,SUMPRODUCT(--(SS_EDGES&lt;N175))+1,0+AM175)*(1+FUEL),4)),IF("Small standard"="Large standard",IF(N175&gt;LS_MAX,"",ROUND(IF(N175&lt;=OVER3_FROM,INDEX(LS_FEES,SUMPRODUCT(--(LS_EDGES&lt;N175))+1,0+AM175),INDEX(OVER3_BASE,1,0+AM175)+OVER3_PER4*CEILING((N175-OVER3_FROM)/4,1))*(1+FUEL),4)),""))))</f>
        <v/>
      </c>
      <c r="AW175" s="21" t="str">
        <f aca="false">IF(OR(M175&lt;&gt;"Large standard",N175="",N175&gt;SS_MAX),"",IF(OR(N175="",AM175="","Small standard"=""),"",IF("Small standard"="Small standard",IF(N175&gt;SS_MAX,"",ROUND(INDEX(SS_FEES,SUMPRODUCT(--(SS_EDGES&lt;N175))+1,3+AM175)*(1+FUEL),4)),IF("Small standard"="Large standard",IF(N175&gt;LS_MAX,"",ROUND(IF(N175&lt;=OVER3_FROM,INDEX(LS_FEES,SUMPRODUCT(--(LS_EDGES&lt;N175))+1,3+AM175),INDEX(OVER3_BASE,1,3+AM175)+OVER3_PER4*CEILING((N175-OVER3_FROM)/4,1))*(1+FUEL),4)),""))))</f>
        <v/>
      </c>
      <c r="AX175" s="21" t="str">
        <f aca="false">IF(OR(AL175="",AH175=""),"",IF(OR(AH175="",AM175="",M175=""),"",IF(M175="Small standard",IF(AH175&gt;SS_MAX,"",ROUND(INDEX(SS_FEES,SUMPRODUCT(--(SS_EDGES&lt;AH175))+1,0+AM175)*(1+FUEL),4)),IF(M175="Large standard",IF(AH175&gt;LS_MAX,"",ROUND(IF(AH175&lt;=OVER3_FROM,INDEX(LS_FEES,SUMPRODUCT(--(LS_EDGES&lt;AH175))+1,0+AM175),INDEX(OVER3_BASE,1,0+AM175)+OVER3_PER4*CEILING((AH175-OVER3_FROM)/4,1))*(1+FUEL),4)),""))))</f>
        <v/>
      </c>
      <c r="AY175" s="21" t="str">
        <f aca="false">IF(OR(AL175="",AH175=""),"",IF(OR(AH175="",AM175="",M175=""),"",IF(M175="Small standard",IF(AH175&gt;SS_MAX,"",ROUND(INDEX(SS_FEES,SUMPRODUCT(--(SS_EDGES&lt;AH175))+1,3+AM175)*(1+FUEL),4)),IF(M175="Large standard",IF(AH175&gt;LS_MAX,"",ROUND(IF(AH175&lt;=OVER3_FROM,INDEX(LS_FEES,SUMPRODUCT(--(LS_EDGES&lt;AH175))+1,3+AM175),INDEX(OVER3_BASE,1,3+AM175)+OVER3_PER4*CEILING((AH175-OVER3_FROM)/4,1))*(1+FUEL),4)),""))))</f>
        <v/>
      </c>
      <c r="AZ175" s="24" t="str">
        <f aca="false">IF(OR(J175="",J175&lt;1),"",ROUND(IFERROR(INDEX(CAT_SCALE,MATCH(D175,CATS,0)),UC_DEFAULT)*IF(J175&gt;=UC_KNEE,10^(UC_A-UC_B*LOG10(J175)),10^(UC_A-UC_B*LOG10(UC_KNEE))*(UC_KNEE/J175)^UC_HEXP),1))</f>
        <v/>
      </c>
    </row>
    <row r="176" customFormat="false" ht="15" hidden="false" customHeight="false" outlineLevel="0" collapsed="false">
      <c r="A176" s="10"/>
      <c r="B176" s="10"/>
      <c r="C176" s="12"/>
      <c r="D176" s="10"/>
      <c r="E176" s="10"/>
      <c r="F176" s="10"/>
      <c r="G176" s="10"/>
      <c r="H176" s="10"/>
      <c r="I176" s="10"/>
      <c r="J176" s="10"/>
      <c r="K176" s="10"/>
      <c r="L176" s="12"/>
      <c r="M176" s="2" t="str">
        <f aca="false">IF(OR(N176="",AI176=""),"",IF(AND(N176&lt;=SS_MAX,AI176&lt;=SS_L,AJ176&lt;=SS_M,AK176&lt;=SS_S),"Small standard",IF(AND(N176&lt;=LS_MAX,AI176&lt;=LS_L,AJ176&lt;=LS_M,AK176&lt;=LS_S),"Large standard","Oversize")))</f>
        <v/>
      </c>
      <c r="N176" s="16" t="str">
        <f aca="false">IF(AH176="","",IF(AL176="",AH176,MAX(AH176,AL176)))</f>
        <v/>
      </c>
      <c r="O176" s="21" t="str">
        <f aca="false">IF(OR(N176="",AM176="",M176=""),"",IF(M176="Small standard",IF(N176&gt;SS_MAX,"",ROUND(INDEX(SS_FEES,SUMPRODUCT(--(SS_EDGES&lt;N176))+1,0+AM176)*(1+FUEL),4)),IF(M176="Large standard",IF(N176&gt;LS_MAX,"",ROUND(IF(N176&lt;=OVER3_FROM,INDEX(LS_FEES,SUMPRODUCT(--(LS_EDGES&lt;N176))+1,0+AM176),INDEX(OVER3_BASE,1,0+AM176)+OVER3_PER4*CEILING((N176-OVER3_FROM)/4,1))*(1+FUEL),4)),"")))</f>
        <v/>
      </c>
      <c r="P176" s="21" t="str">
        <f aca="false">IF(OR(N176="",AM176="",M176=""),"",IF(M176="Small standard",IF(N176&gt;SS_MAX,"",ROUND(INDEX(SS_FEES,SUMPRODUCT(--(SS_EDGES&lt;N176))+1,3+AM176)*(1+FUEL),4)),IF(M176="Large standard",IF(N176&gt;LS_MAX,"",ROUND(IF(N176&lt;=OVER3_FROM,INDEX(LS_FEES,SUMPRODUCT(--(LS_EDGES&lt;N176))+1,3+AM176),INDEX(OVER3_BASE,1,3+AM176)+OVER3_PER4*CEILING((N176-OVER3_FROM)/4,1))*(1+FUEL),4)),"")))</f>
        <v/>
      </c>
      <c r="Q176" s="20" t="str">
        <f aca="true">IF(OR(L176="",O176=""),"",ROUND(L176-IF(AND(TODAY()&gt;=PEAK_FROM,TODAY()&lt;=PEAK_TO),P176,O176),2))</f>
        <v/>
      </c>
      <c r="R176" s="16" t="str">
        <f aca="false">IF(N176="","",IF(M176="Small standard",IF(SUMPRODUCT(--(SS_EDGES&lt;N176))=0,"",INDEX(SS_EDGES,SUMPRODUCT(--(SS_EDGES&lt;N176)))),IF(M176="Large standard",IF(N176&gt;OVER3_FROM,OVER3_FROM+4*(CEILING((N176-OVER3_FROM)/4,1)-1),IF(SUMPRODUCT(--(LS_EDGES&lt;N176))=0,"",INDEX(LS_EDGES,SUMPRODUCT(--(LS_EDGES&lt;N176))))),"")))</f>
        <v/>
      </c>
      <c r="S176" s="22" t="str">
        <f aca="false">IF(R176="","",ROUND(N176-R176,3))</f>
        <v/>
      </c>
      <c r="T176" s="21" t="str">
        <f aca="false">IF(OR(R176="",O176="",AO176=""),"",IF(S176&gt;MAX_SHAVE,"",IF(ROUND(O176-AO176,4)&lt;MIN_UNIT,"",ROUND(O176-AO176,4))))</f>
        <v/>
      </c>
      <c r="U176" s="21" t="str">
        <f aca="false">IF(OR(AQ176="",O176=""),"",IF(ROUND(ROUND(O176-AQ176,4)-AS176,4)&lt;=MIN_UNIT,"",ROUND(ROUND(O176-AQ176,4)-AS176,4)))</f>
        <v/>
      </c>
      <c r="V176" s="21" t="str">
        <f aca="false">IF(OR(AV176="",O176=""),"",IF(AND(AT176=1,AU176&lt;=MAX_ENV),IF(ROUND(O176-AV176,4)&lt;MIN_UNIT,"",ROUND(O176-AV176,4)),""))</f>
        <v/>
      </c>
      <c r="W176" s="21" t="str">
        <f aca="false">IF(OR(AX176="",O176=""),"",IF(AL176&gt;=AH176*MIN_DIM_RATIO,IF(ROUND(O176-AX176,4)&lt;MIN_UNIT,"",ROUND(O176-AX176,4)),""))</f>
        <v/>
      </c>
      <c r="X176" s="21" t="str">
        <f aca="false">IF(OR(R176="",P176="",AP176=""),"",IF(S176&gt;MAX_SHAVE,"",IF(ROUND(P176-AP176,4)&lt;MIN_UNIT,"",ROUND(P176-AP176,4))))</f>
        <v/>
      </c>
      <c r="Y176" s="21" t="str">
        <f aca="false">IF(OR(AR176="",P176=""),"",IF(ROUND(ROUND(P176-AR176,4)-AS176,4)&lt;=MIN_UNIT,"",ROUND(ROUND(P176-AR176,4)-AS176,4)))</f>
        <v/>
      </c>
      <c r="Z176" s="21" t="str">
        <f aca="false">IF(OR(AW176="",P176=""),"",IF(AND(AT176=1,AU176&lt;=MAX_ENV),IF(ROUND(P176-AW176,4)&lt;MIN_UNIT,"",ROUND(P176-AW176,4)),""))</f>
        <v/>
      </c>
      <c r="AA176" s="21" t="str">
        <f aca="false">IF(OR(AY176="",P176=""),"",IF(AL176&gt;=AH176*MIN_DIM_RATIO,IF(ROUND(P176-AY176,4)&lt;MIN_UNIT,"",ROUND(P176-AY176,4)),""))</f>
        <v/>
      </c>
      <c r="AB176" s="2" t="str">
        <f aca="false">IF(COUNT(T176:W176)=0,"",CHOOSE(MATCH(MAX(T176:W176),T176:W176,0),"Weight","Price","Size tier","Box"))</f>
        <v/>
      </c>
      <c r="AC176" s="24" t="str">
        <f aca="false">IF(K176&lt;&gt;"",K176,AZ176)</f>
        <v/>
      </c>
      <c r="AD176" s="25" t="str">
        <f aca="false">IF(OR(AB176="",AC176=""),"",ROUND(AC176*IF(K176&lt;&gt;"",1,U_LOW)*((12-PEAK_MONTHS)*MAX(T176:W176)+PEAK_MONTHS*N(INDEX(X176:AA176,MATCH(MAX(T176:W176),T176:W176,0)))),0))</f>
        <v/>
      </c>
      <c r="AE176" s="25" t="str">
        <f aca="false">IF(OR(AB176="",AC176=""),"",ROUND(AC176*IF(K176&lt;&gt;"",1,U_HIGH)*((12-PEAK_MONTHS)*MAX(T176:W176)+PEAK_MONTHS*N(INDEX(X176:AA176,MATCH(MAX(T176:W176),T176:W176,0)))),0))</f>
        <v/>
      </c>
      <c r="AF176" s="18" t="str">
        <f aca="false">IF(AD176="","",RANK(AD176,$AD$7:$AD$506))</f>
        <v/>
      </c>
      <c r="AH176" s="16" t="str">
        <f aca="false">IF(E176&lt;&gt;"",E176,IF(F176&lt;&gt;"",ROUND(F176*16,3),""))</f>
        <v/>
      </c>
      <c r="AI176" s="16" t="str">
        <f aca="false">IF(COUNT(G176:I176)&lt;3,"",ROUND(LARGE(G176:I176,1),2))</f>
        <v/>
      </c>
      <c r="AJ176" s="16" t="str">
        <f aca="false">IF(COUNT(G176:I176)&lt;3,"",ROUND(LARGE(G176:I176,2),2))</f>
        <v/>
      </c>
      <c r="AK176" s="16" t="str">
        <f aca="false">IF(COUNT(G176:I176)&lt;3,"",ROUND(SMALL(G176:I176,1),2))</f>
        <v/>
      </c>
      <c r="AL176" s="16" t="str">
        <f aca="false">IF(AI176="","",IF(AI176*AJ176*AK176&lt;DIM_MIN_CUIN,"",ROUND(AI176*AJ176*AK176/DIM_DIV*16,2)))</f>
        <v/>
      </c>
      <c r="AM176" s="18" t="str">
        <f aca="false">IF(C176="","",IF(C176&lt;BAND_LO,1,IF(C176&lt;=BAND_HI,2,3)))</f>
        <v/>
      </c>
      <c r="AN176" s="19" t="str">
        <f aca="false">IF(C176="","",IFERROR(INDEX(CAT_REF,MATCH(D176,CATS,0)),REF_DEFAULT))</f>
        <v/>
      </c>
      <c r="AO176" s="21" t="str">
        <f aca="false">IF(OR(R176="",AM176="",M176=""),"",IF(M176="Small standard",IF(R176&gt;SS_MAX,"",ROUND(INDEX(SS_FEES,SUMPRODUCT(--(SS_EDGES&lt;R176))+1,0+AM176)*(1+FUEL),4)),IF(M176="Large standard",IF(R176&gt;LS_MAX,"",ROUND(IF(R176&lt;=OVER3_FROM,INDEX(LS_FEES,SUMPRODUCT(--(LS_EDGES&lt;R176))+1,0+AM176),INDEX(OVER3_BASE,1,0+AM176)+OVER3_PER4*CEILING((R176-OVER3_FROM)/4,1))*(1+FUEL),4)),"")))</f>
        <v/>
      </c>
      <c r="AP176" s="21" t="str">
        <f aca="false">IF(OR(R176="",AM176="",M176=""),"",IF(M176="Small standard",IF(R176&gt;SS_MAX,"",ROUND(INDEX(SS_FEES,SUMPRODUCT(--(SS_EDGES&lt;R176))+1,3+AM176)*(1+FUEL),4)),IF(M176="Large standard",IF(R176&gt;LS_MAX,"",ROUND(IF(R176&lt;=OVER3_FROM,INDEX(LS_FEES,SUMPRODUCT(--(LS_EDGES&lt;R176))+1,3+AM176),INDEX(OVER3_BASE,1,3+AM176)+OVER3_PER4*CEILING((R176-OVER3_FROM)/4,1))*(1+FUEL),4)),"")))</f>
        <v/>
      </c>
      <c r="AQ176" s="21" t="str">
        <f aca="false">IF(OR(AM176="",AM176=1),"",IF(OR(N176="",(AM176-1)="",M176=""),"",IF(M176="Small standard",IF(N176&gt;SS_MAX,"",ROUND(INDEX(SS_FEES,SUMPRODUCT(--(SS_EDGES&lt;N176))+1,0+(AM176-1))*(1+FUEL),4)),IF(M176="Large standard",IF(N176&gt;LS_MAX,"",ROUND(IF(N176&lt;=OVER3_FROM,INDEX(LS_FEES,SUMPRODUCT(--(LS_EDGES&lt;N176))+1,0+(AM176-1)),INDEX(OVER3_BASE,1,0+(AM176-1))+OVER3_PER4*CEILING((N176-OVER3_FROM)/4,1))*(1+FUEL),4)),""))))</f>
        <v/>
      </c>
      <c r="AR176" s="21" t="str">
        <f aca="false">IF(OR(AM176="",AM176=1),"",IF(OR(N176="",(AM176-1)="",M176=""),"",IF(M176="Small standard",IF(N176&gt;SS_MAX,"",ROUND(INDEX(SS_FEES,SUMPRODUCT(--(SS_EDGES&lt;N176))+1,3+(AM176-1))*(1+FUEL),4)),IF(M176="Large standard",IF(N176&gt;LS_MAX,"",ROUND(IF(N176&lt;=OVER3_FROM,INDEX(LS_FEES,SUMPRODUCT(--(LS_EDGES&lt;N176))+1,3+(AM176-1)),INDEX(OVER3_BASE,1,3+(AM176-1))+OVER3_PER4*CEILING((N176-OVER3_FROM)/4,1))*(1+FUEL),4)),""))))</f>
        <v/>
      </c>
      <c r="AS176" s="21" t="str">
        <f aca="false">IF(OR(AM176="",AM176=1),"",(C176-(IF(AM176=2,BAND_LO,BAND_HI)-0.01))*(1-AN176))</f>
        <v/>
      </c>
      <c r="AT176" s="18" t="str">
        <f aca="false">IF(AI176="","",(AI176&gt;SS_L)+(AJ176&gt;SS_M)+(AK176&gt;SS_S))</f>
        <v/>
      </c>
      <c r="AU176" s="23" t="str">
        <f aca="false">IF(OR(AT176="",AT176&lt;&gt;1),"",MAX(AI176/SS_L,AJ176/SS_M,AK176/SS_S))</f>
        <v/>
      </c>
      <c r="AV176" s="21" t="str">
        <f aca="false">IF(OR(M176&lt;&gt;"Large standard",N176="",N176&gt;SS_MAX),"",IF(OR(N176="",AM176="","Small standard"=""),"",IF("Small standard"="Small standard",IF(N176&gt;SS_MAX,"",ROUND(INDEX(SS_FEES,SUMPRODUCT(--(SS_EDGES&lt;N176))+1,0+AM176)*(1+FUEL),4)),IF("Small standard"="Large standard",IF(N176&gt;LS_MAX,"",ROUND(IF(N176&lt;=OVER3_FROM,INDEX(LS_FEES,SUMPRODUCT(--(LS_EDGES&lt;N176))+1,0+AM176),INDEX(OVER3_BASE,1,0+AM176)+OVER3_PER4*CEILING((N176-OVER3_FROM)/4,1))*(1+FUEL),4)),""))))</f>
        <v/>
      </c>
      <c r="AW176" s="21" t="str">
        <f aca="false">IF(OR(M176&lt;&gt;"Large standard",N176="",N176&gt;SS_MAX),"",IF(OR(N176="",AM176="","Small standard"=""),"",IF("Small standard"="Small standard",IF(N176&gt;SS_MAX,"",ROUND(INDEX(SS_FEES,SUMPRODUCT(--(SS_EDGES&lt;N176))+1,3+AM176)*(1+FUEL),4)),IF("Small standard"="Large standard",IF(N176&gt;LS_MAX,"",ROUND(IF(N176&lt;=OVER3_FROM,INDEX(LS_FEES,SUMPRODUCT(--(LS_EDGES&lt;N176))+1,3+AM176),INDEX(OVER3_BASE,1,3+AM176)+OVER3_PER4*CEILING((N176-OVER3_FROM)/4,1))*(1+FUEL),4)),""))))</f>
        <v/>
      </c>
      <c r="AX176" s="21" t="str">
        <f aca="false">IF(OR(AL176="",AH176=""),"",IF(OR(AH176="",AM176="",M176=""),"",IF(M176="Small standard",IF(AH176&gt;SS_MAX,"",ROUND(INDEX(SS_FEES,SUMPRODUCT(--(SS_EDGES&lt;AH176))+1,0+AM176)*(1+FUEL),4)),IF(M176="Large standard",IF(AH176&gt;LS_MAX,"",ROUND(IF(AH176&lt;=OVER3_FROM,INDEX(LS_FEES,SUMPRODUCT(--(LS_EDGES&lt;AH176))+1,0+AM176),INDEX(OVER3_BASE,1,0+AM176)+OVER3_PER4*CEILING((AH176-OVER3_FROM)/4,1))*(1+FUEL),4)),""))))</f>
        <v/>
      </c>
      <c r="AY176" s="21" t="str">
        <f aca="false">IF(OR(AL176="",AH176=""),"",IF(OR(AH176="",AM176="",M176=""),"",IF(M176="Small standard",IF(AH176&gt;SS_MAX,"",ROUND(INDEX(SS_FEES,SUMPRODUCT(--(SS_EDGES&lt;AH176))+1,3+AM176)*(1+FUEL),4)),IF(M176="Large standard",IF(AH176&gt;LS_MAX,"",ROUND(IF(AH176&lt;=OVER3_FROM,INDEX(LS_FEES,SUMPRODUCT(--(LS_EDGES&lt;AH176))+1,3+AM176),INDEX(OVER3_BASE,1,3+AM176)+OVER3_PER4*CEILING((AH176-OVER3_FROM)/4,1))*(1+FUEL),4)),""))))</f>
        <v/>
      </c>
      <c r="AZ176" s="24" t="str">
        <f aca="false">IF(OR(J176="",J176&lt;1),"",ROUND(IFERROR(INDEX(CAT_SCALE,MATCH(D176,CATS,0)),UC_DEFAULT)*IF(J176&gt;=UC_KNEE,10^(UC_A-UC_B*LOG10(J176)),10^(UC_A-UC_B*LOG10(UC_KNEE))*(UC_KNEE/J176)^UC_HEXP),1))</f>
        <v/>
      </c>
    </row>
    <row r="177" customFormat="false" ht="15" hidden="false" customHeight="false" outlineLevel="0" collapsed="false">
      <c r="A177" s="10"/>
      <c r="B177" s="10"/>
      <c r="C177" s="12"/>
      <c r="D177" s="10"/>
      <c r="E177" s="10"/>
      <c r="F177" s="10"/>
      <c r="G177" s="10"/>
      <c r="H177" s="10"/>
      <c r="I177" s="10"/>
      <c r="J177" s="10"/>
      <c r="K177" s="10"/>
      <c r="L177" s="12"/>
      <c r="M177" s="2" t="str">
        <f aca="false">IF(OR(N177="",AI177=""),"",IF(AND(N177&lt;=SS_MAX,AI177&lt;=SS_L,AJ177&lt;=SS_M,AK177&lt;=SS_S),"Small standard",IF(AND(N177&lt;=LS_MAX,AI177&lt;=LS_L,AJ177&lt;=LS_M,AK177&lt;=LS_S),"Large standard","Oversize")))</f>
        <v/>
      </c>
      <c r="N177" s="16" t="str">
        <f aca="false">IF(AH177="","",IF(AL177="",AH177,MAX(AH177,AL177)))</f>
        <v/>
      </c>
      <c r="O177" s="21" t="str">
        <f aca="false">IF(OR(N177="",AM177="",M177=""),"",IF(M177="Small standard",IF(N177&gt;SS_MAX,"",ROUND(INDEX(SS_FEES,SUMPRODUCT(--(SS_EDGES&lt;N177))+1,0+AM177)*(1+FUEL),4)),IF(M177="Large standard",IF(N177&gt;LS_MAX,"",ROUND(IF(N177&lt;=OVER3_FROM,INDEX(LS_FEES,SUMPRODUCT(--(LS_EDGES&lt;N177))+1,0+AM177),INDEX(OVER3_BASE,1,0+AM177)+OVER3_PER4*CEILING((N177-OVER3_FROM)/4,1))*(1+FUEL),4)),"")))</f>
        <v/>
      </c>
      <c r="P177" s="21" t="str">
        <f aca="false">IF(OR(N177="",AM177="",M177=""),"",IF(M177="Small standard",IF(N177&gt;SS_MAX,"",ROUND(INDEX(SS_FEES,SUMPRODUCT(--(SS_EDGES&lt;N177))+1,3+AM177)*(1+FUEL),4)),IF(M177="Large standard",IF(N177&gt;LS_MAX,"",ROUND(IF(N177&lt;=OVER3_FROM,INDEX(LS_FEES,SUMPRODUCT(--(LS_EDGES&lt;N177))+1,3+AM177),INDEX(OVER3_BASE,1,3+AM177)+OVER3_PER4*CEILING((N177-OVER3_FROM)/4,1))*(1+FUEL),4)),"")))</f>
        <v/>
      </c>
      <c r="Q177" s="20" t="str">
        <f aca="true">IF(OR(L177="",O177=""),"",ROUND(L177-IF(AND(TODAY()&gt;=PEAK_FROM,TODAY()&lt;=PEAK_TO),P177,O177),2))</f>
        <v/>
      </c>
      <c r="R177" s="16" t="str">
        <f aca="false">IF(N177="","",IF(M177="Small standard",IF(SUMPRODUCT(--(SS_EDGES&lt;N177))=0,"",INDEX(SS_EDGES,SUMPRODUCT(--(SS_EDGES&lt;N177)))),IF(M177="Large standard",IF(N177&gt;OVER3_FROM,OVER3_FROM+4*(CEILING((N177-OVER3_FROM)/4,1)-1),IF(SUMPRODUCT(--(LS_EDGES&lt;N177))=0,"",INDEX(LS_EDGES,SUMPRODUCT(--(LS_EDGES&lt;N177))))),"")))</f>
        <v/>
      </c>
      <c r="S177" s="22" t="str">
        <f aca="false">IF(R177="","",ROUND(N177-R177,3))</f>
        <v/>
      </c>
      <c r="T177" s="21" t="str">
        <f aca="false">IF(OR(R177="",O177="",AO177=""),"",IF(S177&gt;MAX_SHAVE,"",IF(ROUND(O177-AO177,4)&lt;MIN_UNIT,"",ROUND(O177-AO177,4))))</f>
        <v/>
      </c>
      <c r="U177" s="21" t="str">
        <f aca="false">IF(OR(AQ177="",O177=""),"",IF(ROUND(ROUND(O177-AQ177,4)-AS177,4)&lt;=MIN_UNIT,"",ROUND(ROUND(O177-AQ177,4)-AS177,4)))</f>
        <v/>
      </c>
      <c r="V177" s="21" t="str">
        <f aca="false">IF(OR(AV177="",O177=""),"",IF(AND(AT177=1,AU177&lt;=MAX_ENV),IF(ROUND(O177-AV177,4)&lt;MIN_UNIT,"",ROUND(O177-AV177,4)),""))</f>
        <v/>
      </c>
      <c r="W177" s="21" t="str">
        <f aca="false">IF(OR(AX177="",O177=""),"",IF(AL177&gt;=AH177*MIN_DIM_RATIO,IF(ROUND(O177-AX177,4)&lt;MIN_UNIT,"",ROUND(O177-AX177,4)),""))</f>
        <v/>
      </c>
      <c r="X177" s="21" t="str">
        <f aca="false">IF(OR(R177="",P177="",AP177=""),"",IF(S177&gt;MAX_SHAVE,"",IF(ROUND(P177-AP177,4)&lt;MIN_UNIT,"",ROUND(P177-AP177,4))))</f>
        <v/>
      </c>
      <c r="Y177" s="21" t="str">
        <f aca="false">IF(OR(AR177="",P177=""),"",IF(ROUND(ROUND(P177-AR177,4)-AS177,4)&lt;=MIN_UNIT,"",ROUND(ROUND(P177-AR177,4)-AS177,4)))</f>
        <v/>
      </c>
      <c r="Z177" s="21" t="str">
        <f aca="false">IF(OR(AW177="",P177=""),"",IF(AND(AT177=1,AU177&lt;=MAX_ENV),IF(ROUND(P177-AW177,4)&lt;MIN_UNIT,"",ROUND(P177-AW177,4)),""))</f>
        <v/>
      </c>
      <c r="AA177" s="21" t="str">
        <f aca="false">IF(OR(AY177="",P177=""),"",IF(AL177&gt;=AH177*MIN_DIM_RATIO,IF(ROUND(P177-AY177,4)&lt;MIN_UNIT,"",ROUND(P177-AY177,4)),""))</f>
        <v/>
      </c>
      <c r="AB177" s="2" t="str">
        <f aca="false">IF(COUNT(T177:W177)=0,"",CHOOSE(MATCH(MAX(T177:W177),T177:W177,0),"Weight","Price","Size tier","Box"))</f>
        <v/>
      </c>
      <c r="AC177" s="24" t="str">
        <f aca="false">IF(K177&lt;&gt;"",K177,AZ177)</f>
        <v/>
      </c>
      <c r="AD177" s="25" t="str">
        <f aca="false">IF(OR(AB177="",AC177=""),"",ROUND(AC177*IF(K177&lt;&gt;"",1,U_LOW)*((12-PEAK_MONTHS)*MAX(T177:W177)+PEAK_MONTHS*N(INDEX(X177:AA177,MATCH(MAX(T177:W177),T177:W177,0)))),0))</f>
        <v/>
      </c>
      <c r="AE177" s="25" t="str">
        <f aca="false">IF(OR(AB177="",AC177=""),"",ROUND(AC177*IF(K177&lt;&gt;"",1,U_HIGH)*((12-PEAK_MONTHS)*MAX(T177:W177)+PEAK_MONTHS*N(INDEX(X177:AA177,MATCH(MAX(T177:W177),T177:W177,0)))),0))</f>
        <v/>
      </c>
      <c r="AF177" s="18" t="str">
        <f aca="false">IF(AD177="","",RANK(AD177,$AD$7:$AD$506))</f>
        <v/>
      </c>
      <c r="AH177" s="16" t="str">
        <f aca="false">IF(E177&lt;&gt;"",E177,IF(F177&lt;&gt;"",ROUND(F177*16,3),""))</f>
        <v/>
      </c>
      <c r="AI177" s="16" t="str">
        <f aca="false">IF(COUNT(G177:I177)&lt;3,"",ROUND(LARGE(G177:I177,1),2))</f>
        <v/>
      </c>
      <c r="AJ177" s="16" t="str">
        <f aca="false">IF(COUNT(G177:I177)&lt;3,"",ROUND(LARGE(G177:I177,2),2))</f>
        <v/>
      </c>
      <c r="AK177" s="16" t="str">
        <f aca="false">IF(COUNT(G177:I177)&lt;3,"",ROUND(SMALL(G177:I177,1),2))</f>
        <v/>
      </c>
      <c r="AL177" s="16" t="str">
        <f aca="false">IF(AI177="","",IF(AI177*AJ177*AK177&lt;DIM_MIN_CUIN,"",ROUND(AI177*AJ177*AK177/DIM_DIV*16,2)))</f>
        <v/>
      </c>
      <c r="AM177" s="18" t="str">
        <f aca="false">IF(C177="","",IF(C177&lt;BAND_LO,1,IF(C177&lt;=BAND_HI,2,3)))</f>
        <v/>
      </c>
      <c r="AN177" s="19" t="str">
        <f aca="false">IF(C177="","",IFERROR(INDEX(CAT_REF,MATCH(D177,CATS,0)),REF_DEFAULT))</f>
        <v/>
      </c>
      <c r="AO177" s="21" t="str">
        <f aca="false">IF(OR(R177="",AM177="",M177=""),"",IF(M177="Small standard",IF(R177&gt;SS_MAX,"",ROUND(INDEX(SS_FEES,SUMPRODUCT(--(SS_EDGES&lt;R177))+1,0+AM177)*(1+FUEL),4)),IF(M177="Large standard",IF(R177&gt;LS_MAX,"",ROUND(IF(R177&lt;=OVER3_FROM,INDEX(LS_FEES,SUMPRODUCT(--(LS_EDGES&lt;R177))+1,0+AM177),INDEX(OVER3_BASE,1,0+AM177)+OVER3_PER4*CEILING((R177-OVER3_FROM)/4,1))*(1+FUEL),4)),"")))</f>
        <v/>
      </c>
      <c r="AP177" s="21" t="str">
        <f aca="false">IF(OR(R177="",AM177="",M177=""),"",IF(M177="Small standard",IF(R177&gt;SS_MAX,"",ROUND(INDEX(SS_FEES,SUMPRODUCT(--(SS_EDGES&lt;R177))+1,3+AM177)*(1+FUEL),4)),IF(M177="Large standard",IF(R177&gt;LS_MAX,"",ROUND(IF(R177&lt;=OVER3_FROM,INDEX(LS_FEES,SUMPRODUCT(--(LS_EDGES&lt;R177))+1,3+AM177),INDEX(OVER3_BASE,1,3+AM177)+OVER3_PER4*CEILING((R177-OVER3_FROM)/4,1))*(1+FUEL),4)),"")))</f>
        <v/>
      </c>
      <c r="AQ177" s="21" t="str">
        <f aca="false">IF(OR(AM177="",AM177=1),"",IF(OR(N177="",(AM177-1)="",M177=""),"",IF(M177="Small standard",IF(N177&gt;SS_MAX,"",ROUND(INDEX(SS_FEES,SUMPRODUCT(--(SS_EDGES&lt;N177))+1,0+(AM177-1))*(1+FUEL),4)),IF(M177="Large standard",IF(N177&gt;LS_MAX,"",ROUND(IF(N177&lt;=OVER3_FROM,INDEX(LS_FEES,SUMPRODUCT(--(LS_EDGES&lt;N177))+1,0+(AM177-1)),INDEX(OVER3_BASE,1,0+(AM177-1))+OVER3_PER4*CEILING((N177-OVER3_FROM)/4,1))*(1+FUEL),4)),""))))</f>
        <v/>
      </c>
      <c r="AR177" s="21" t="str">
        <f aca="false">IF(OR(AM177="",AM177=1),"",IF(OR(N177="",(AM177-1)="",M177=""),"",IF(M177="Small standard",IF(N177&gt;SS_MAX,"",ROUND(INDEX(SS_FEES,SUMPRODUCT(--(SS_EDGES&lt;N177))+1,3+(AM177-1))*(1+FUEL),4)),IF(M177="Large standard",IF(N177&gt;LS_MAX,"",ROUND(IF(N177&lt;=OVER3_FROM,INDEX(LS_FEES,SUMPRODUCT(--(LS_EDGES&lt;N177))+1,3+(AM177-1)),INDEX(OVER3_BASE,1,3+(AM177-1))+OVER3_PER4*CEILING((N177-OVER3_FROM)/4,1))*(1+FUEL),4)),""))))</f>
        <v/>
      </c>
      <c r="AS177" s="21" t="str">
        <f aca="false">IF(OR(AM177="",AM177=1),"",(C177-(IF(AM177=2,BAND_LO,BAND_HI)-0.01))*(1-AN177))</f>
        <v/>
      </c>
      <c r="AT177" s="18" t="str">
        <f aca="false">IF(AI177="","",(AI177&gt;SS_L)+(AJ177&gt;SS_M)+(AK177&gt;SS_S))</f>
        <v/>
      </c>
      <c r="AU177" s="23" t="str">
        <f aca="false">IF(OR(AT177="",AT177&lt;&gt;1),"",MAX(AI177/SS_L,AJ177/SS_M,AK177/SS_S))</f>
        <v/>
      </c>
      <c r="AV177" s="21" t="str">
        <f aca="false">IF(OR(M177&lt;&gt;"Large standard",N177="",N177&gt;SS_MAX),"",IF(OR(N177="",AM177="","Small standard"=""),"",IF("Small standard"="Small standard",IF(N177&gt;SS_MAX,"",ROUND(INDEX(SS_FEES,SUMPRODUCT(--(SS_EDGES&lt;N177))+1,0+AM177)*(1+FUEL),4)),IF("Small standard"="Large standard",IF(N177&gt;LS_MAX,"",ROUND(IF(N177&lt;=OVER3_FROM,INDEX(LS_FEES,SUMPRODUCT(--(LS_EDGES&lt;N177))+1,0+AM177),INDEX(OVER3_BASE,1,0+AM177)+OVER3_PER4*CEILING((N177-OVER3_FROM)/4,1))*(1+FUEL),4)),""))))</f>
        <v/>
      </c>
      <c r="AW177" s="21" t="str">
        <f aca="false">IF(OR(M177&lt;&gt;"Large standard",N177="",N177&gt;SS_MAX),"",IF(OR(N177="",AM177="","Small standard"=""),"",IF("Small standard"="Small standard",IF(N177&gt;SS_MAX,"",ROUND(INDEX(SS_FEES,SUMPRODUCT(--(SS_EDGES&lt;N177))+1,3+AM177)*(1+FUEL),4)),IF("Small standard"="Large standard",IF(N177&gt;LS_MAX,"",ROUND(IF(N177&lt;=OVER3_FROM,INDEX(LS_FEES,SUMPRODUCT(--(LS_EDGES&lt;N177))+1,3+AM177),INDEX(OVER3_BASE,1,3+AM177)+OVER3_PER4*CEILING((N177-OVER3_FROM)/4,1))*(1+FUEL),4)),""))))</f>
        <v/>
      </c>
      <c r="AX177" s="21" t="str">
        <f aca="false">IF(OR(AL177="",AH177=""),"",IF(OR(AH177="",AM177="",M177=""),"",IF(M177="Small standard",IF(AH177&gt;SS_MAX,"",ROUND(INDEX(SS_FEES,SUMPRODUCT(--(SS_EDGES&lt;AH177))+1,0+AM177)*(1+FUEL),4)),IF(M177="Large standard",IF(AH177&gt;LS_MAX,"",ROUND(IF(AH177&lt;=OVER3_FROM,INDEX(LS_FEES,SUMPRODUCT(--(LS_EDGES&lt;AH177))+1,0+AM177),INDEX(OVER3_BASE,1,0+AM177)+OVER3_PER4*CEILING((AH177-OVER3_FROM)/4,1))*(1+FUEL),4)),""))))</f>
        <v/>
      </c>
      <c r="AY177" s="21" t="str">
        <f aca="false">IF(OR(AL177="",AH177=""),"",IF(OR(AH177="",AM177="",M177=""),"",IF(M177="Small standard",IF(AH177&gt;SS_MAX,"",ROUND(INDEX(SS_FEES,SUMPRODUCT(--(SS_EDGES&lt;AH177))+1,3+AM177)*(1+FUEL),4)),IF(M177="Large standard",IF(AH177&gt;LS_MAX,"",ROUND(IF(AH177&lt;=OVER3_FROM,INDEX(LS_FEES,SUMPRODUCT(--(LS_EDGES&lt;AH177))+1,3+AM177),INDEX(OVER3_BASE,1,3+AM177)+OVER3_PER4*CEILING((AH177-OVER3_FROM)/4,1))*(1+FUEL),4)),""))))</f>
        <v/>
      </c>
      <c r="AZ177" s="24" t="str">
        <f aca="false">IF(OR(J177="",J177&lt;1),"",ROUND(IFERROR(INDEX(CAT_SCALE,MATCH(D177,CATS,0)),UC_DEFAULT)*IF(J177&gt;=UC_KNEE,10^(UC_A-UC_B*LOG10(J177)),10^(UC_A-UC_B*LOG10(UC_KNEE))*(UC_KNEE/J177)^UC_HEXP),1))</f>
        <v/>
      </c>
    </row>
    <row r="178" customFormat="false" ht="15" hidden="false" customHeight="false" outlineLevel="0" collapsed="false">
      <c r="A178" s="10"/>
      <c r="B178" s="10"/>
      <c r="C178" s="12"/>
      <c r="D178" s="10"/>
      <c r="E178" s="10"/>
      <c r="F178" s="10"/>
      <c r="G178" s="10"/>
      <c r="H178" s="10"/>
      <c r="I178" s="10"/>
      <c r="J178" s="10"/>
      <c r="K178" s="10"/>
      <c r="L178" s="12"/>
      <c r="M178" s="2" t="str">
        <f aca="false">IF(OR(N178="",AI178=""),"",IF(AND(N178&lt;=SS_MAX,AI178&lt;=SS_L,AJ178&lt;=SS_M,AK178&lt;=SS_S),"Small standard",IF(AND(N178&lt;=LS_MAX,AI178&lt;=LS_L,AJ178&lt;=LS_M,AK178&lt;=LS_S),"Large standard","Oversize")))</f>
        <v/>
      </c>
      <c r="N178" s="16" t="str">
        <f aca="false">IF(AH178="","",IF(AL178="",AH178,MAX(AH178,AL178)))</f>
        <v/>
      </c>
      <c r="O178" s="21" t="str">
        <f aca="false">IF(OR(N178="",AM178="",M178=""),"",IF(M178="Small standard",IF(N178&gt;SS_MAX,"",ROUND(INDEX(SS_FEES,SUMPRODUCT(--(SS_EDGES&lt;N178))+1,0+AM178)*(1+FUEL),4)),IF(M178="Large standard",IF(N178&gt;LS_MAX,"",ROUND(IF(N178&lt;=OVER3_FROM,INDEX(LS_FEES,SUMPRODUCT(--(LS_EDGES&lt;N178))+1,0+AM178),INDEX(OVER3_BASE,1,0+AM178)+OVER3_PER4*CEILING((N178-OVER3_FROM)/4,1))*(1+FUEL),4)),"")))</f>
        <v/>
      </c>
      <c r="P178" s="21" t="str">
        <f aca="false">IF(OR(N178="",AM178="",M178=""),"",IF(M178="Small standard",IF(N178&gt;SS_MAX,"",ROUND(INDEX(SS_FEES,SUMPRODUCT(--(SS_EDGES&lt;N178))+1,3+AM178)*(1+FUEL),4)),IF(M178="Large standard",IF(N178&gt;LS_MAX,"",ROUND(IF(N178&lt;=OVER3_FROM,INDEX(LS_FEES,SUMPRODUCT(--(LS_EDGES&lt;N178))+1,3+AM178),INDEX(OVER3_BASE,1,3+AM178)+OVER3_PER4*CEILING((N178-OVER3_FROM)/4,1))*(1+FUEL),4)),"")))</f>
        <v/>
      </c>
      <c r="Q178" s="20" t="str">
        <f aca="true">IF(OR(L178="",O178=""),"",ROUND(L178-IF(AND(TODAY()&gt;=PEAK_FROM,TODAY()&lt;=PEAK_TO),P178,O178),2))</f>
        <v/>
      </c>
      <c r="R178" s="16" t="str">
        <f aca="false">IF(N178="","",IF(M178="Small standard",IF(SUMPRODUCT(--(SS_EDGES&lt;N178))=0,"",INDEX(SS_EDGES,SUMPRODUCT(--(SS_EDGES&lt;N178)))),IF(M178="Large standard",IF(N178&gt;OVER3_FROM,OVER3_FROM+4*(CEILING((N178-OVER3_FROM)/4,1)-1),IF(SUMPRODUCT(--(LS_EDGES&lt;N178))=0,"",INDEX(LS_EDGES,SUMPRODUCT(--(LS_EDGES&lt;N178))))),"")))</f>
        <v/>
      </c>
      <c r="S178" s="22" t="str">
        <f aca="false">IF(R178="","",ROUND(N178-R178,3))</f>
        <v/>
      </c>
      <c r="T178" s="21" t="str">
        <f aca="false">IF(OR(R178="",O178="",AO178=""),"",IF(S178&gt;MAX_SHAVE,"",IF(ROUND(O178-AO178,4)&lt;MIN_UNIT,"",ROUND(O178-AO178,4))))</f>
        <v/>
      </c>
      <c r="U178" s="21" t="str">
        <f aca="false">IF(OR(AQ178="",O178=""),"",IF(ROUND(ROUND(O178-AQ178,4)-AS178,4)&lt;=MIN_UNIT,"",ROUND(ROUND(O178-AQ178,4)-AS178,4)))</f>
        <v/>
      </c>
      <c r="V178" s="21" t="str">
        <f aca="false">IF(OR(AV178="",O178=""),"",IF(AND(AT178=1,AU178&lt;=MAX_ENV),IF(ROUND(O178-AV178,4)&lt;MIN_UNIT,"",ROUND(O178-AV178,4)),""))</f>
        <v/>
      </c>
      <c r="W178" s="21" t="str">
        <f aca="false">IF(OR(AX178="",O178=""),"",IF(AL178&gt;=AH178*MIN_DIM_RATIO,IF(ROUND(O178-AX178,4)&lt;MIN_UNIT,"",ROUND(O178-AX178,4)),""))</f>
        <v/>
      </c>
      <c r="X178" s="21" t="str">
        <f aca="false">IF(OR(R178="",P178="",AP178=""),"",IF(S178&gt;MAX_SHAVE,"",IF(ROUND(P178-AP178,4)&lt;MIN_UNIT,"",ROUND(P178-AP178,4))))</f>
        <v/>
      </c>
      <c r="Y178" s="21" t="str">
        <f aca="false">IF(OR(AR178="",P178=""),"",IF(ROUND(ROUND(P178-AR178,4)-AS178,4)&lt;=MIN_UNIT,"",ROUND(ROUND(P178-AR178,4)-AS178,4)))</f>
        <v/>
      </c>
      <c r="Z178" s="21" t="str">
        <f aca="false">IF(OR(AW178="",P178=""),"",IF(AND(AT178=1,AU178&lt;=MAX_ENV),IF(ROUND(P178-AW178,4)&lt;MIN_UNIT,"",ROUND(P178-AW178,4)),""))</f>
        <v/>
      </c>
      <c r="AA178" s="21" t="str">
        <f aca="false">IF(OR(AY178="",P178=""),"",IF(AL178&gt;=AH178*MIN_DIM_RATIO,IF(ROUND(P178-AY178,4)&lt;MIN_UNIT,"",ROUND(P178-AY178,4)),""))</f>
        <v/>
      </c>
      <c r="AB178" s="2" t="str">
        <f aca="false">IF(COUNT(T178:W178)=0,"",CHOOSE(MATCH(MAX(T178:W178),T178:W178,0),"Weight","Price","Size tier","Box"))</f>
        <v/>
      </c>
      <c r="AC178" s="24" t="str">
        <f aca="false">IF(K178&lt;&gt;"",K178,AZ178)</f>
        <v/>
      </c>
      <c r="AD178" s="25" t="str">
        <f aca="false">IF(OR(AB178="",AC178=""),"",ROUND(AC178*IF(K178&lt;&gt;"",1,U_LOW)*((12-PEAK_MONTHS)*MAX(T178:W178)+PEAK_MONTHS*N(INDEX(X178:AA178,MATCH(MAX(T178:W178),T178:W178,0)))),0))</f>
        <v/>
      </c>
      <c r="AE178" s="25" t="str">
        <f aca="false">IF(OR(AB178="",AC178=""),"",ROUND(AC178*IF(K178&lt;&gt;"",1,U_HIGH)*((12-PEAK_MONTHS)*MAX(T178:W178)+PEAK_MONTHS*N(INDEX(X178:AA178,MATCH(MAX(T178:W178),T178:W178,0)))),0))</f>
        <v/>
      </c>
      <c r="AF178" s="18" t="str">
        <f aca="false">IF(AD178="","",RANK(AD178,$AD$7:$AD$506))</f>
        <v/>
      </c>
      <c r="AH178" s="16" t="str">
        <f aca="false">IF(E178&lt;&gt;"",E178,IF(F178&lt;&gt;"",ROUND(F178*16,3),""))</f>
        <v/>
      </c>
      <c r="AI178" s="16" t="str">
        <f aca="false">IF(COUNT(G178:I178)&lt;3,"",ROUND(LARGE(G178:I178,1),2))</f>
        <v/>
      </c>
      <c r="AJ178" s="16" t="str">
        <f aca="false">IF(COUNT(G178:I178)&lt;3,"",ROUND(LARGE(G178:I178,2),2))</f>
        <v/>
      </c>
      <c r="AK178" s="16" t="str">
        <f aca="false">IF(COUNT(G178:I178)&lt;3,"",ROUND(SMALL(G178:I178,1),2))</f>
        <v/>
      </c>
      <c r="AL178" s="16" t="str">
        <f aca="false">IF(AI178="","",IF(AI178*AJ178*AK178&lt;DIM_MIN_CUIN,"",ROUND(AI178*AJ178*AK178/DIM_DIV*16,2)))</f>
        <v/>
      </c>
      <c r="AM178" s="18" t="str">
        <f aca="false">IF(C178="","",IF(C178&lt;BAND_LO,1,IF(C178&lt;=BAND_HI,2,3)))</f>
        <v/>
      </c>
      <c r="AN178" s="19" t="str">
        <f aca="false">IF(C178="","",IFERROR(INDEX(CAT_REF,MATCH(D178,CATS,0)),REF_DEFAULT))</f>
        <v/>
      </c>
      <c r="AO178" s="21" t="str">
        <f aca="false">IF(OR(R178="",AM178="",M178=""),"",IF(M178="Small standard",IF(R178&gt;SS_MAX,"",ROUND(INDEX(SS_FEES,SUMPRODUCT(--(SS_EDGES&lt;R178))+1,0+AM178)*(1+FUEL),4)),IF(M178="Large standard",IF(R178&gt;LS_MAX,"",ROUND(IF(R178&lt;=OVER3_FROM,INDEX(LS_FEES,SUMPRODUCT(--(LS_EDGES&lt;R178))+1,0+AM178),INDEX(OVER3_BASE,1,0+AM178)+OVER3_PER4*CEILING((R178-OVER3_FROM)/4,1))*(1+FUEL),4)),"")))</f>
        <v/>
      </c>
      <c r="AP178" s="21" t="str">
        <f aca="false">IF(OR(R178="",AM178="",M178=""),"",IF(M178="Small standard",IF(R178&gt;SS_MAX,"",ROUND(INDEX(SS_FEES,SUMPRODUCT(--(SS_EDGES&lt;R178))+1,3+AM178)*(1+FUEL),4)),IF(M178="Large standard",IF(R178&gt;LS_MAX,"",ROUND(IF(R178&lt;=OVER3_FROM,INDEX(LS_FEES,SUMPRODUCT(--(LS_EDGES&lt;R178))+1,3+AM178),INDEX(OVER3_BASE,1,3+AM178)+OVER3_PER4*CEILING((R178-OVER3_FROM)/4,1))*(1+FUEL),4)),"")))</f>
        <v/>
      </c>
      <c r="AQ178" s="21" t="str">
        <f aca="false">IF(OR(AM178="",AM178=1),"",IF(OR(N178="",(AM178-1)="",M178=""),"",IF(M178="Small standard",IF(N178&gt;SS_MAX,"",ROUND(INDEX(SS_FEES,SUMPRODUCT(--(SS_EDGES&lt;N178))+1,0+(AM178-1))*(1+FUEL),4)),IF(M178="Large standard",IF(N178&gt;LS_MAX,"",ROUND(IF(N178&lt;=OVER3_FROM,INDEX(LS_FEES,SUMPRODUCT(--(LS_EDGES&lt;N178))+1,0+(AM178-1)),INDEX(OVER3_BASE,1,0+(AM178-1))+OVER3_PER4*CEILING((N178-OVER3_FROM)/4,1))*(1+FUEL),4)),""))))</f>
        <v/>
      </c>
      <c r="AR178" s="21" t="str">
        <f aca="false">IF(OR(AM178="",AM178=1),"",IF(OR(N178="",(AM178-1)="",M178=""),"",IF(M178="Small standard",IF(N178&gt;SS_MAX,"",ROUND(INDEX(SS_FEES,SUMPRODUCT(--(SS_EDGES&lt;N178))+1,3+(AM178-1))*(1+FUEL),4)),IF(M178="Large standard",IF(N178&gt;LS_MAX,"",ROUND(IF(N178&lt;=OVER3_FROM,INDEX(LS_FEES,SUMPRODUCT(--(LS_EDGES&lt;N178))+1,3+(AM178-1)),INDEX(OVER3_BASE,1,3+(AM178-1))+OVER3_PER4*CEILING((N178-OVER3_FROM)/4,1))*(1+FUEL),4)),""))))</f>
        <v/>
      </c>
      <c r="AS178" s="21" t="str">
        <f aca="false">IF(OR(AM178="",AM178=1),"",(C178-(IF(AM178=2,BAND_LO,BAND_HI)-0.01))*(1-AN178))</f>
        <v/>
      </c>
      <c r="AT178" s="18" t="str">
        <f aca="false">IF(AI178="","",(AI178&gt;SS_L)+(AJ178&gt;SS_M)+(AK178&gt;SS_S))</f>
        <v/>
      </c>
      <c r="AU178" s="23" t="str">
        <f aca="false">IF(OR(AT178="",AT178&lt;&gt;1),"",MAX(AI178/SS_L,AJ178/SS_M,AK178/SS_S))</f>
        <v/>
      </c>
      <c r="AV178" s="21" t="str">
        <f aca="false">IF(OR(M178&lt;&gt;"Large standard",N178="",N178&gt;SS_MAX),"",IF(OR(N178="",AM178="","Small standard"=""),"",IF("Small standard"="Small standard",IF(N178&gt;SS_MAX,"",ROUND(INDEX(SS_FEES,SUMPRODUCT(--(SS_EDGES&lt;N178))+1,0+AM178)*(1+FUEL),4)),IF("Small standard"="Large standard",IF(N178&gt;LS_MAX,"",ROUND(IF(N178&lt;=OVER3_FROM,INDEX(LS_FEES,SUMPRODUCT(--(LS_EDGES&lt;N178))+1,0+AM178),INDEX(OVER3_BASE,1,0+AM178)+OVER3_PER4*CEILING((N178-OVER3_FROM)/4,1))*(1+FUEL),4)),""))))</f>
        <v/>
      </c>
      <c r="AW178" s="21" t="str">
        <f aca="false">IF(OR(M178&lt;&gt;"Large standard",N178="",N178&gt;SS_MAX),"",IF(OR(N178="",AM178="","Small standard"=""),"",IF("Small standard"="Small standard",IF(N178&gt;SS_MAX,"",ROUND(INDEX(SS_FEES,SUMPRODUCT(--(SS_EDGES&lt;N178))+1,3+AM178)*(1+FUEL),4)),IF("Small standard"="Large standard",IF(N178&gt;LS_MAX,"",ROUND(IF(N178&lt;=OVER3_FROM,INDEX(LS_FEES,SUMPRODUCT(--(LS_EDGES&lt;N178))+1,3+AM178),INDEX(OVER3_BASE,1,3+AM178)+OVER3_PER4*CEILING((N178-OVER3_FROM)/4,1))*(1+FUEL),4)),""))))</f>
        <v/>
      </c>
      <c r="AX178" s="21" t="str">
        <f aca="false">IF(OR(AL178="",AH178=""),"",IF(OR(AH178="",AM178="",M178=""),"",IF(M178="Small standard",IF(AH178&gt;SS_MAX,"",ROUND(INDEX(SS_FEES,SUMPRODUCT(--(SS_EDGES&lt;AH178))+1,0+AM178)*(1+FUEL),4)),IF(M178="Large standard",IF(AH178&gt;LS_MAX,"",ROUND(IF(AH178&lt;=OVER3_FROM,INDEX(LS_FEES,SUMPRODUCT(--(LS_EDGES&lt;AH178))+1,0+AM178),INDEX(OVER3_BASE,1,0+AM178)+OVER3_PER4*CEILING((AH178-OVER3_FROM)/4,1))*(1+FUEL),4)),""))))</f>
        <v/>
      </c>
      <c r="AY178" s="21" t="str">
        <f aca="false">IF(OR(AL178="",AH178=""),"",IF(OR(AH178="",AM178="",M178=""),"",IF(M178="Small standard",IF(AH178&gt;SS_MAX,"",ROUND(INDEX(SS_FEES,SUMPRODUCT(--(SS_EDGES&lt;AH178))+1,3+AM178)*(1+FUEL),4)),IF(M178="Large standard",IF(AH178&gt;LS_MAX,"",ROUND(IF(AH178&lt;=OVER3_FROM,INDEX(LS_FEES,SUMPRODUCT(--(LS_EDGES&lt;AH178))+1,3+AM178),INDEX(OVER3_BASE,1,3+AM178)+OVER3_PER4*CEILING((AH178-OVER3_FROM)/4,1))*(1+FUEL),4)),""))))</f>
        <v/>
      </c>
      <c r="AZ178" s="24" t="str">
        <f aca="false">IF(OR(J178="",J178&lt;1),"",ROUND(IFERROR(INDEX(CAT_SCALE,MATCH(D178,CATS,0)),UC_DEFAULT)*IF(J178&gt;=UC_KNEE,10^(UC_A-UC_B*LOG10(J178)),10^(UC_A-UC_B*LOG10(UC_KNEE))*(UC_KNEE/J178)^UC_HEXP),1))</f>
        <v/>
      </c>
    </row>
    <row r="179" customFormat="false" ht="15" hidden="false" customHeight="false" outlineLevel="0" collapsed="false">
      <c r="A179" s="10"/>
      <c r="B179" s="10"/>
      <c r="C179" s="12"/>
      <c r="D179" s="10"/>
      <c r="E179" s="10"/>
      <c r="F179" s="10"/>
      <c r="G179" s="10"/>
      <c r="H179" s="10"/>
      <c r="I179" s="10"/>
      <c r="J179" s="10"/>
      <c r="K179" s="10"/>
      <c r="L179" s="12"/>
      <c r="M179" s="2" t="str">
        <f aca="false">IF(OR(N179="",AI179=""),"",IF(AND(N179&lt;=SS_MAX,AI179&lt;=SS_L,AJ179&lt;=SS_M,AK179&lt;=SS_S),"Small standard",IF(AND(N179&lt;=LS_MAX,AI179&lt;=LS_L,AJ179&lt;=LS_M,AK179&lt;=LS_S),"Large standard","Oversize")))</f>
        <v/>
      </c>
      <c r="N179" s="16" t="str">
        <f aca="false">IF(AH179="","",IF(AL179="",AH179,MAX(AH179,AL179)))</f>
        <v/>
      </c>
      <c r="O179" s="21" t="str">
        <f aca="false">IF(OR(N179="",AM179="",M179=""),"",IF(M179="Small standard",IF(N179&gt;SS_MAX,"",ROUND(INDEX(SS_FEES,SUMPRODUCT(--(SS_EDGES&lt;N179))+1,0+AM179)*(1+FUEL),4)),IF(M179="Large standard",IF(N179&gt;LS_MAX,"",ROUND(IF(N179&lt;=OVER3_FROM,INDEX(LS_FEES,SUMPRODUCT(--(LS_EDGES&lt;N179))+1,0+AM179),INDEX(OVER3_BASE,1,0+AM179)+OVER3_PER4*CEILING((N179-OVER3_FROM)/4,1))*(1+FUEL),4)),"")))</f>
        <v/>
      </c>
      <c r="P179" s="21" t="str">
        <f aca="false">IF(OR(N179="",AM179="",M179=""),"",IF(M179="Small standard",IF(N179&gt;SS_MAX,"",ROUND(INDEX(SS_FEES,SUMPRODUCT(--(SS_EDGES&lt;N179))+1,3+AM179)*(1+FUEL),4)),IF(M179="Large standard",IF(N179&gt;LS_MAX,"",ROUND(IF(N179&lt;=OVER3_FROM,INDEX(LS_FEES,SUMPRODUCT(--(LS_EDGES&lt;N179))+1,3+AM179),INDEX(OVER3_BASE,1,3+AM179)+OVER3_PER4*CEILING((N179-OVER3_FROM)/4,1))*(1+FUEL),4)),"")))</f>
        <v/>
      </c>
      <c r="Q179" s="20" t="str">
        <f aca="true">IF(OR(L179="",O179=""),"",ROUND(L179-IF(AND(TODAY()&gt;=PEAK_FROM,TODAY()&lt;=PEAK_TO),P179,O179),2))</f>
        <v/>
      </c>
      <c r="R179" s="16" t="str">
        <f aca="false">IF(N179="","",IF(M179="Small standard",IF(SUMPRODUCT(--(SS_EDGES&lt;N179))=0,"",INDEX(SS_EDGES,SUMPRODUCT(--(SS_EDGES&lt;N179)))),IF(M179="Large standard",IF(N179&gt;OVER3_FROM,OVER3_FROM+4*(CEILING((N179-OVER3_FROM)/4,1)-1),IF(SUMPRODUCT(--(LS_EDGES&lt;N179))=0,"",INDEX(LS_EDGES,SUMPRODUCT(--(LS_EDGES&lt;N179))))),"")))</f>
        <v/>
      </c>
      <c r="S179" s="22" t="str">
        <f aca="false">IF(R179="","",ROUND(N179-R179,3))</f>
        <v/>
      </c>
      <c r="T179" s="21" t="str">
        <f aca="false">IF(OR(R179="",O179="",AO179=""),"",IF(S179&gt;MAX_SHAVE,"",IF(ROUND(O179-AO179,4)&lt;MIN_UNIT,"",ROUND(O179-AO179,4))))</f>
        <v/>
      </c>
      <c r="U179" s="21" t="str">
        <f aca="false">IF(OR(AQ179="",O179=""),"",IF(ROUND(ROUND(O179-AQ179,4)-AS179,4)&lt;=MIN_UNIT,"",ROUND(ROUND(O179-AQ179,4)-AS179,4)))</f>
        <v/>
      </c>
      <c r="V179" s="21" t="str">
        <f aca="false">IF(OR(AV179="",O179=""),"",IF(AND(AT179=1,AU179&lt;=MAX_ENV),IF(ROUND(O179-AV179,4)&lt;MIN_UNIT,"",ROUND(O179-AV179,4)),""))</f>
        <v/>
      </c>
      <c r="W179" s="21" t="str">
        <f aca="false">IF(OR(AX179="",O179=""),"",IF(AL179&gt;=AH179*MIN_DIM_RATIO,IF(ROUND(O179-AX179,4)&lt;MIN_UNIT,"",ROUND(O179-AX179,4)),""))</f>
        <v/>
      </c>
      <c r="X179" s="21" t="str">
        <f aca="false">IF(OR(R179="",P179="",AP179=""),"",IF(S179&gt;MAX_SHAVE,"",IF(ROUND(P179-AP179,4)&lt;MIN_UNIT,"",ROUND(P179-AP179,4))))</f>
        <v/>
      </c>
      <c r="Y179" s="21" t="str">
        <f aca="false">IF(OR(AR179="",P179=""),"",IF(ROUND(ROUND(P179-AR179,4)-AS179,4)&lt;=MIN_UNIT,"",ROUND(ROUND(P179-AR179,4)-AS179,4)))</f>
        <v/>
      </c>
      <c r="Z179" s="21" t="str">
        <f aca="false">IF(OR(AW179="",P179=""),"",IF(AND(AT179=1,AU179&lt;=MAX_ENV),IF(ROUND(P179-AW179,4)&lt;MIN_UNIT,"",ROUND(P179-AW179,4)),""))</f>
        <v/>
      </c>
      <c r="AA179" s="21" t="str">
        <f aca="false">IF(OR(AY179="",P179=""),"",IF(AL179&gt;=AH179*MIN_DIM_RATIO,IF(ROUND(P179-AY179,4)&lt;MIN_UNIT,"",ROUND(P179-AY179,4)),""))</f>
        <v/>
      </c>
      <c r="AB179" s="2" t="str">
        <f aca="false">IF(COUNT(T179:W179)=0,"",CHOOSE(MATCH(MAX(T179:W179),T179:W179,0),"Weight","Price","Size tier","Box"))</f>
        <v/>
      </c>
      <c r="AC179" s="24" t="str">
        <f aca="false">IF(K179&lt;&gt;"",K179,AZ179)</f>
        <v/>
      </c>
      <c r="AD179" s="25" t="str">
        <f aca="false">IF(OR(AB179="",AC179=""),"",ROUND(AC179*IF(K179&lt;&gt;"",1,U_LOW)*((12-PEAK_MONTHS)*MAX(T179:W179)+PEAK_MONTHS*N(INDEX(X179:AA179,MATCH(MAX(T179:W179),T179:W179,0)))),0))</f>
        <v/>
      </c>
      <c r="AE179" s="25" t="str">
        <f aca="false">IF(OR(AB179="",AC179=""),"",ROUND(AC179*IF(K179&lt;&gt;"",1,U_HIGH)*((12-PEAK_MONTHS)*MAX(T179:W179)+PEAK_MONTHS*N(INDEX(X179:AA179,MATCH(MAX(T179:W179),T179:W179,0)))),0))</f>
        <v/>
      </c>
      <c r="AF179" s="18" t="str">
        <f aca="false">IF(AD179="","",RANK(AD179,$AD$7:$AD$506))</f>
        <v/>
      </c>
      <c r="AH179" s="16" t="str">
        <f aca="false">IF(E179&lt;&gt;"",E179,IF(F179&lt;&gt;"",ROUND(F179*16,3),""))</f>
        <v/>
      </c>
      <c r="AI179" s="16" t="str">
        <f aca="false">IF(COUNT(G179:I179)&lt;3,"",ROUND(LARGE(G179:I179,1),2))</f>
        <v/>
      </c>
      <c r="AJ179" s="16" t="str">
        <f aca="false">IF(COUNT(G179:I179)&lt;3,"",ROUND(LARGE(G179:I179,2),2))</f>
        <v/>
      </c>
      <c r="AK179" s="16" t="str">
        <f aca="false">IF(COUNT(G179:I179)&lt;3,"",ROUND(SMALL(G179:I179,1),2))</f>
        <v/>
      </c>
      <c r="AL179" s="16" t="str">
        <f aca="false">IF(AI179="","",IF(AI179*AJ179*AK179&lt;DIM_MIN_CUIN,"",ROUND(AI179*AJ179*AK179/DIM_DIV*16,2)))</f>
        <v/>
      </c>
      <c r="AM179" s="18" t="str">
        <f aca="false">IF(C179="","",IF(C179&lt;BAND_LO,1,IF(C179&lt;=BAND_HI,2,3)))</f>
        <v/>
      </c>
      <c r="AN179" s="19" t="str">
        <f aca="false">IF(C179="","",IFERROR(INDEX(CAT_REF,MATCH(D179,CATS,0)),REF_DEFAULT))</f>
        <v/>
      </c>
      <c r="AO179" s="21" t="str">
        <f aca="false">IF(OR(R179="",AM179="",M179=""),"",IF(M179="Small standard",IF(R179&gt;SS_MAX,"",ROUND(INDEX(SS_FEES,SUMPRODUCT(--(SS_EDGES&lt;R179))+1,0+AM179)*(1+FUEL),4)),IF(M179="Large standard",IF(R179&gt;LS_MAX,"",ROUND(IF(R179&lt;=OVER3_FROM,INDEX(LS_FEES,SUMPRODUCT(--(LS_EDGES&lt;R179))+1,0+AM179),INDEX(OVER3_BASE,1,0+AM179)+OVER3_PER4*CEILING((R179-OVER3_FROM)/4,1))*(1+FUEL),4)),"")))</f>
        <v/>
      </c>
      <c r="AP179" s="21" t="str">
        <f aca="false">IF(OR(R179="",AM179="",M179=""),"",IF(M179="Small standard",IF(R179&gt;SS_MAX,"",ROUND(INDEX(SS_FEES,SUMPRODUCT(--(SS_EDGES&lt;R179))+1,3+AM179)*(1+FUEL),4)),IF(M179="Large standard",IF(R179&gt;LS_MAX,"",ROUND(IF(R179&lt;=OVER3_FROM,INDEX(LS_FEES,SUMPRODUCT(--(LS_EDGES&lt;R179))+1,3+AM179),INDEX(OVER3_BASE,1,3+AM179)+OVER3_PER4*CEILING((R179-OVER3_FROM)/4,1))*(1+FUEL),4)),"")))</f>
        <v/>
      </c>
      <c r="AQ179" s="21" t="str">
        <f aca="false">IF(OR(AM179="",AM179=1),"",IF(OR(N179="",(AM179-1)="",M179=""),"",IF(M179="Small standard",IF(N179&gt;SS_MAX,"",ROUND(INDEX(SS_FEES,SUMPRODUCT(--(SS_EDGES&lt;N179))+1,0+(AM179-1))*(1+FUEL),4)),IF(M179="Large standard",IF(N179&gt;LS_MAX,"",ROUND(IF(N179&lt;=OVER3_FROM,INDEX(LS_FEES,SUMPRODUCT(--(LS_EDGES&lt;N179))+1,0+(AM179-1)),INDEX(OVER3_BASE,1,0+(AM179-1))+OVER3_PER4*CEILING((N179-OVER3_FROM)/4,1))*(1+FUEL),4)),""))))</f>
        <v/>
      </c>
      <c r="AR179" s="21" t="str">
        <f aca="false">IF(OR(AM179="",AM179=1),"",IF(OR(N179="",(AM179-1)="",M179=""),"",IF(M179="Small standard",IF(N179&gt;SS_MAX,"",ROUND(INDEX(SS_FEES,SUMPRODUCT(--(SS_EDGES&lt;N179))+1,3+(AM179-1))*(1+FUEL),4)),IF(M179="Large standard",IF(N179&gt;LS_MAX,"",ROUND(IF(N179&lt;=OVER3_FROM,INDEX(LS_FEES,SUMPRODUCT(--(LS_EDGES&lt;N179))+1,3+(AM179-1)),INDEX(OVER3_BASE,1,3+(AM179-1))+OVER3_PER4*CEILING((N179-OVER3_FROM)/4,1))*(1+FUEL),4)),""))))</f>
        <v/>
      </c>
      <c r="AS179" s="21" t="str">
        <f aca="false">IF(OR(AM179="",AM179=1),"",(C179-(IF(AM179=2,BAND_LO,BAND_HI)-0.01))*(1-AN179))</f>
        <v/>
      </c>
      <c r="AT179" s="18" t="str">
        <f aca="false">IF(AI179="","",(AI179&gt;SS_L)+(AJ179&gt;SS_M)+(AK179&gt;SS_S))</f>
        <v/>
      </c>
      <c r="AU179" s="23" t="str">
        <f aca="false">IF(OR(AT179="",AT179&lt;&gt;1),"",MAX(AI179/SS_L,AJ179/SS_M,AK179/SS_S))</f>
        <v/>
      </c>
      <c r="AV179" s="21" t="str">
        <f aca="false">IF(OR(M179&lt;&gt;"Large standard",N179="",N179&gt;SS_MAX),"",IF(OR(N179="",AM179="","Small standard"=""),"",IF("Small standard"="Small standard",IF(N179&gt;SS_MAX,"",ROUND(INDEX(SS_FEES,SUMPRODUCT(--(SS_EDGES&lt;N179))+1,0+AM179)*(1+FUEL),4)),IF("Small standard"="Large standard",IF(N179&gt;LS_MAX,"",ROUND(IF(N179&lt;=OVER3_FROM,INDEX(LS_FEES,SUMPRODUCT(--(LS_EDGES&lt;N179))+1,0+AM179),INDEX(OVER3_BASE,1,0+AM179)+OVER3_PER4*CEILING((N179-OVER3_FROM)/4,1))*(1+FUEL),4)),""))))</f>
        <v/>
      </c>
      <c r="AW179" s="21" t="str">
        <f aca="false">IF(OR(M179&lt;&gt;"Large standard",N179="",N179&gt;SS_MAX),"",IF(OR(N179="",AM179="","Small standard"=""),"",IF("Small standard"="Small standard",IF(N179&gt;SS_MAX,"",ROUND(INDEX(SS_FEES,SUMPRODUCT(--(SS_EDGES&lt;N179))+1,3+AM179)*(1+FUEL),4)),IF("Small standard"="Large standard",IF(N179&gt;LS_MAX,"",ROUND(IF(N179&lt;=OVER3_FROM,INDEX(LS_FEES,SUMPRODUCT(--(LS_EDGES&lt;N179))+1,3+AM179),INDEX(OVER3_BASE,1,3+AM179)+OVER3_PER4*CEILING((N179-OVER3_FROM)/4,1))*(1+FUEL),4)),""))))</f>
        <v/>
      </c>
      <c r="AX179" s="21" t="str">
        <f aca="false">IF(OR(AL179="",AH179=""),"",IF(OR(AH179="",AM179="",M179=""),"",IF(M179="Small standard",IF(AH179&gt;SS_MAX,"",ROUND(INDEX(SS_FEES,SUMPRODUCT(--(SS_EDGES&lt;AH179))+1,0+AM179)*(1+FUEL),4)),IF(M179="Large standard",IF(AH179&gt;LS_MAX,"",ROUND(IF(AH179&lt;=OVER3_FROM,INDEX(LS_FEES,SUMPRODUCT(--(LS_EDGES&lt;AH179))+1,0+AM179),INDEX(OVER3_BASE,1,0+AM179)+OVER3_PER4*CEILING((AH179-OVER3_FROM)/4,1))*(1+FUEL),4)),""))))</f>
        <v/>
      </c>
      <c r="AY179" s="21" t="str">
        <f aca="false">IF(OR(AL179="",AH179=""),"",IF(OR(AH179="",AM179="",M179=""),"",IF(M179="Small standard",IF(AH179&gt;SS_MAX,"",ROUND(INDEX(SS_FEES,SUMPRODUCT(--(SS_EDGES&lt;AH179))+1,3+AM179)*(1+FUEL),4)),IF(M179="Large standard",IF(AH179&gt;LS_MAX,"",ROUND(IF(AH179&lt;=OVER3_FROM,INDEX(LS_FEES,SUMPRODUCT(--(LS_EDGES&lt;AH179))+1,3+AM179),INDEX(OVER3_BASE,1,3+AM179)+OVER3_PER4*CEILING((AH179-OVER3_FROM)/4,1))*(1+FUEL),4)),""))))</f>
        <v/>
      </c>
      <c r="AZ179" s="24" t="str">
        <f aca="false">IF(OR(J179="",J179&lt;1),"",ROUND(IFERROR(INDEX(CAT_SCALE,MATCH(D179,CATS,0)),UC_DEFAULT)*IF(J179&gt;=UC_KNEE,10^(UC_A-UC_B*LOG10(J179)),10^(UC_A-UC_B*LOG10(UC_KNEE))*(UC_KNEE/J179)^UC_HEXP),1))</f>
        <v/>
      </c>
    </row>
    <row r="180" customFormat="false" ht="15" hidden="false" customHeight="false" outlineLevel="0" collapsed="false">
      <c r="A180" s="10"/>
      <c r="B180" s="10"/>
      <c r="C180" s="12"/>
      <c r="D180" s="10"/>
      <c r="E180" s="10"/>
      <c r="F180" s="10"/>
      <c r="G180" s="10"/>
      <c r="H180" s="10"/>
      <c r="I180" s="10"/>
      <c r="J180" s="10"/>
      <c r="K180" s="10"/>
      <c r="L180" s="12"/>
      <c r="M180" s="2" t="str">
        <f aca="false">IF(OR(N180="",AI180=""),"",IF(AND(N180&lt;=SS_MAX,AI180&lt;=SS_L,AJ180&lt;=SS_M,AK180&lt;=SS_S),"Small standard",IF(AND(N180&lt;=LS_MAX,AI180&lt;=LS_L,AJ180&lt;=LS_M,AK180&lt;=LS_S),"Large standard","Oversize")))</f>
        <v/>
      </c>
      <c r="N180" s="16" t="str">
        <f aca="false">IF(AH180="","",IF(AL180="",AH180,MAX(AH180,AL180)))</f>
        <v/>
      </c>
      <c r="O180" s="21" t="str">
        <f aca="false">IF(OR(N180="",AM180="",M180=""),"",IF(M180="Small standard",IF(N180&gt;SS_MAX,"",ROUND(INDEX(SS_FEES,SUMPRODUCT(--(SS_EDGES&lt;N180))+1,0+AM180)*(1+FUEL),4)),IF(M180="Large standard",IF(N180&gt;LS_MAX,"",ROUND(IF(N180&lt;=OVER3_FROM,INDEX(LS_FEES,SUMPRODUCT(--(LS_EDGES&lt;N180))+1,0+AM180),INDEX(OVER3_BASE,1,0+AM180)+OVER3_PER4*CEILING((N180-OVER3_FROM)/4,1))*(1+FUEL),4)),"")))</f>
        <v/>
      </c>
      <c r="P180" s="21" t="str">
        <f aca="false">IF(OR(N180="",AM180="",M180=""),"",IF(M180="Small standard",IF(N180&gt;SS_MAX,"",ROUND(INDEX(SS_FEES,SUMPRODUCT(--(SS_EDGES&lt;N180))+1,3+AM180)*(1+FUEL),4)),IF(M180="Large standard",IF(N180&gt;LS_MAX,"",ROUND(IF(N180&lt;=OVER3_FROM,INDEX(LS_FEES,SUMPRODUCT(--(LS_EDGES&lt;N180))+1,3+AM180),INDEX(OVER3_BASE,1,3+AM180)+OVER3_PER4*CEILING((N180-OVER3_FROM)/4,1))*(1+FUEL),4)),"")))</f>
        <v/>
      </c>
      <c r="Q180" s="20" t="str">
        <f aca="true">IF(OR(L180="",O180=""),"",ROUND(L180-IF(AND(TODAY()&gt;=PEAK_FROM,TODAY()&lt;=PEAK_TO),P180,O180),2))</f>
        <v/>
      </c>
      <c r="R180" s="16" t="str">
        <f aca="false">IF(N180="","",IF(M180="Small standard",IF(SUMPRODUCT(--(SS_EDGES&lt;N180))=0,"",INDEX(SS_EDGES,SUMPRODUCT(--(SS_EDGES&lt;N180)))),IF(M180="Large standard",IF(N180&gt;OVER3_FROM,OVER3_FROM+4*(CEILING((N180-OVER3_FROM)/4,1)-1),IF(SUMPRODUCT(--(LS_EDGES&lt;N180))=0,"",INDEX(LS_EDGES,SUMPRODUCT(--(LS_EDGES&lt;N180))))),"")))</f>
        <v/>
      </c>
      <c r="S180" s="22" t="str">
        <f aca="false">IF(R180="","",ROUND(N180-R180,3))</f>
        <v/>
      </c>
      <c r="T180" s="21" t="str">
        <f aca="false">IF(OR(R180="",O180="",AO180=""),"",IF(S180&gt;MAX_SHAVE,"",IF(ROUND(O180-AO180,4)&lt;MIN_UNIT,"",ROUND(O180-AO180,4))))</f>
        <v/>
      </c>
      <c r="U180" s="21" t="str">
        <f aca="false">IF(OR(AQ180="",O180=""),"",IF(ROUND(ROUND(O180-AQ180,4)-AS180,4)&lt;=MIN_UNIT,"",ROUND(ROUND(O180-AQ180,4)-AS180,4)))</f>
        <v/>
      </c>
      <c r="V180" s="21" t="str">
        <f aca="false">IF(OR(AV180="",O180=""),"",IF(AND(AT180=1,AU180&lt;=MAX_ENV),IF(ROUND(O180-AV180,4)&lt;MIN_UNIT,"",ROUND(O180-AV180,4)),""))</f>
        <v/>
      </c>
      <c r="W180" s="21" t="str">
        <f aca="false">IF(OR(AX180="",O180=""),"",IF(AL180&gt;=AH180*MIN_DIM_RATIO,IF(ROUND(O180-AX180,4)&lt;MIN_UNIT,"",ROUND(O180-AX180,4)),""))</f>
        <v/>
      </c>
      <c r="X180" s="21" t="str">
        <f aca="false">IF(OR(R180="",P180="",AP180=""),"",IF(S180&gt;MAX_SHAVE,"",IF(ROUND(P180-AP180,4)&lt;MIN_UNIT,"",ROUND(P180-AP180,4))))</f>
        <v/>
      </c>
      <c r="Y180" s="21" t="str">
        <f aca="false">IF(OR(AR180="",P180=""),"",IF(ROUND(ROUND(P180-AR180,4)-AS180,4)&lt;=MIN_UNIT,"",ROUND(ROUND(P180-AR180,4)-AS180,4)))</f>
        <v/>
      </c>
      <c r="Z180" s="21" t="str">
        <f aca="false">IF(OR(AW180="",P180=""),"",IF(AND(AT180=1,AU180&lt;=MAX_ENV),IF(ROUND(P180-AW180,4)&lt;MIN_UNIT,"",ROUND(P180-AW180,4)),""))</f>
        <v/>
      </c>
      <c r="AA180" s="21" t="str">
        <f aca="false">IF(OR(AY180="",P180=""),"",IF(AL180&gt;=AH180*MIN_DIM_RATIO,IF(ROUND(P180-AY180,4)&lt;MIN_UNIT,"",ROUND(P180-AY180,4)),""))</f>
        <v/>
      </c>
      <c r="AB180" s="2" t="str">
        <f aca="false">IF(COUNT(T180:W180)=0,"",CHOOSE(MATCH(MAX(T180:W180),T180:W180,0),"Weight","Price","Size tier","Box"))</f>
        <v/>
      </c>
      <c r="AC180" s="24" t="str">
        <f aca="false">IF(K180&lt;&gt;"",K180,AZ180)</f>
        <v/>
      </c>
      <c r="AD180" s="25" t="str">
        <f aca="false">IF(OR(AB180="",AC180=""),"",ROUND(AC180*IF(K180&lt;&gt;"",1,U_LOW)*((12-PEAK_MONTHS)*MAX(T180:W180)+PEAK_MONTHS*N(INDEX(X180:AA180,MATCH(MAX(T180:W180),T180:W180,0)))),0))</f>
        <v/>
      </c>
      <c r="AE180" s="25" t="str">
        <f aca="false">IF(OR(AB180="",AC180=""),"",ROUND(AC180*IF(K180&lt;&gt;"",1,U_HIGH)*((12-PEAK_MONTHS)*MAX(T180:W180)+PEAK_MONTHS*N(INDEX(X180:AA180,MATCH(MAX(T180:W180),T180:W180,0)))),0))</f>
        <v/>
      </c>
      <c r="AF180" s="18" t="str">
        <f aca="false">IF(AD180="","",RANK(AD180,$AD$7:$AD$506))</f>
        <v/>
      </c>
      <c r="AH180" s="16" t="str">
        <f aca="false">IF(E180&lt;&gt;"",E180,IF(F180&lt;&gt;"",ROUND(F180*16,3),""))</f>
        <v/>
      </c>
      <c r="AI180" s="16" t="str">
        <f aca="false">IF(COUNT(G180:I180)&lt;3,"",ROUND(LARGE(G180:I180,1),2))</f>
        <v/>
      </c>
      <c r="AJ180" s="16" t="str">
        <f aca="false">IF(COUNT(G180:I180)&lt;3,"",ROUND(LARGE(G180:I180,2),2))</f>
        <v/>
      </c>
      <c r="AK180" s="16" t="str">
        <f aca="false">IF(COUNT(G180:I180)&lt;3,"",ROUND(SMALL(G180:I180,1),2))</f>
        <v/>
      </c>
      <c r="AL180" s="16" t="str">
        <f aca="false">IF(AI180="","",IF(AI180*AJ180*AK180&lt;DIM_MIN_CUIN,"",ROUND(AI180*AJ180*AK180/DIM_DIV*16,2)))</f>
        <v/>
      </c>
      <c r="AM180" s="18" t="str">
        <f aca="false">IF(C180="","",IF(C180&lt;BAND_LO,1,IF(C180&lt;=BAND_HI,2,3)))</f>
        <v/>
      </c>
      <c r="AN180" s="19" t="str">
        <f aca="false">IF(C180="","",IFERROR(INDEX(CAT_REF,MATCH(D180,CATS,0)),REF_DEFAULT))</f>
        <v/>
      </c>
      <c r="AO180" s="21" t="str">
        <f aca="false">IF(OR(R180="",AM180="",M180=""),"",IF(M180="Small standard",IF(R180&gt;SS_MAX,"",ROUND(INDEX(SS_FEES,SUMPRODUCT(--(SS_EDGES&lt;R180))+1,0+AM180)*(1+FUEL),4)),IF(M180="Large standard",IF(R180&gt;LS_MAX,"",ROUND(IF(R180&lt;=OVER3_FROM,INDEX(LS_FEES,SUMPRODUCT(--(LS_EDGES&lt;R180))+1,0+AM180),INDEX(OVER3_BASE,1,0+AM180)+OVER3_PER4*CEILING((R180-OVER3_FROM)/4,1))*(1+FUEL),4)),"")))</f>
        <v/>
      </c>
      <c r="AP180" s="21" t="str">
        <f aca="false">IF(OR(R180="",AM180="",M180=""),"",IF(M180="Small standard",IF(R180&gt;SS_MAX,"",ROUND(INDEX(SS_FEES,SUMPRODUCT(--(SS_EDGES&lt;R180))+1,3+AM180)*(1+FUEL),4)),IF(M180="Large standard",IF(R180&gt;LS_MAX,"",ROUND(IF(R180&lt;=OVER3_FROM,INDEX(LS_FEES,SUMPRODUCT(--(LS_EDGES&lt;R180))+1,3+AM180),INDEX(OVER3_BASE,1,3+AM180)+OVER3_PER4*CEILING((R180-OVER3_FROM)/4,1))*(1+FUEL),4)),"")))</f>
        <v/>
      </c>
      <c r="AQ180" s="21" t="str">
        <f aca="false">IF(OR(AM180="",AM180=1),"",IF(OR(N180="",(AM180-1)="",M180=""),"",IF(M180="Small standard",IF(N180&gt;SS_MAX,"",ROUND(INDEX(SS_FEES,SUMPRODUCT(--(SS_EDGES&lt;N180))+1,0+(AM180-1))*(1+FUEL),4)),IF(M180="Large standard",IF(N180&gt;LS_MAX,"",ROUND(IF(N180&lt;=OVER3_FROM,INDEX(LS_FEES,SUMPRODUCT(--(LS_EDGES&lt;N180))+1,0+(AM180-1)),INDEX(OVER3_BASE,1,0+(AM180-1))+OVER3_PER4*CEILING((N180-OVER3_FROM)/4,1))*(1+FUEL),4)),""))))</f>
        <v/>
      </c>
      <c r="AR180" s="21" t="str">
        <f aca="false">IF(OR(AM180="",AM180=1),"",IF(OR(N180="",(AM180-1)="",M180=""),"",IF(M180="Small standard",IF(N180&gt;SS_MAX,"",ROUND(INDEX(SS_FEES,SUMPRODUCT(--(SS_EDGES&lt;N180))+1,3+(AM180-1))*(1+FUEL),4)),IF(M180="Large standard",IF(N180&gt;LS_MAX,"",ROUND(IF(N180&lt;=OVER3_FROM,INDEX(LS_FEES,SUMPRODUCT(--(LS_EDGES&lt;N180))+1,3+(AM180-1)),INDEX(OVER3_BASE,1,3+(AM180-1))+OVER3_PER4*CEILING((N180-OVER3_FROM)/4,1))*(1+FUEL),4)),""))))</f>
        <v/>
      </c>
      <c r="AS180" s="21" t="str">
        <f aca="false">IF(OR(AM180="",AM180=1),"",(C180-(IF(AM180=2,BAND_LO,BAND_HI)-0.01))*(1-AN180))</f>
        <v/>
      </c>
      <c r="AT180" s="18" t="str">
        <f aca="false">IF(AI180="","",(AI180&gt;SS_L)+(AJ180&gt;SS_M)+(AK180&gt;SS_S))</f>
        <v/>
      </c>
      <c r="AU180" s="23" t="str">
        <f aca="false">IF(OR(AT180="",AT180&lt;&gt;1),"",MAX(AI180/SS_L,AJ180/SS_M,AK180/SS_S))</f>
        <v/>
      </c>
      <c r="AV180" s="21" t="str">
        <f aca="false">IF(OR(M180&lt;&gt;"Large standard",N180="",N180&gt;SS_MAX),"",IF(OR(N180="",AM180="","Small standard"=""),"",IF("Small standard"="Small standard",IF(N180&gt;SS_MAX,"",ROUND(INDEX(SS_FEES,SUMPRODUCT(--(SS_EDGES&lt;N180))+1,0+AM180)*(1+FUEL),4)),IF("Small standard"="Large standard",IF(N180&gt;LS_MAX,"",ROUND(IF(N180&lt;=OVER3_FROM,INDEX(LS_FEES,SUMPRODUCT(--(LS_EDGES&lt;N180))+1,0+AM180),INDEX(OVER3_BASE,1,0+AM180)+OVER3_PER4*CEILING((N180-OVER3_FROM)/4,1))*(1+FUEL),4)),""))))</f>
        <v/>
      </c>
      <c r="AW180" s="21" t="str">
        <f aca="false">IF(OR(M180&lt;&gt;"Large standard",N180="",N180&gt;SS_MAX),"",IF(OR(N180="",AM180="","Small standard"=""),"",IF("Small standard"="Small standard",IF(N180&gt;SS_MAX,"",ROUND(INDEX(SS_FEES,SUMPRODUCT(--(SS_EDGES&lt;N180))+1,3+AM180)*(1+FUEL),4)),IF("Small standard"="Large standard",IF(N180&gt;LS_MAX,"",ROUND(IF(N180&lt;=OVER3_FROM,INDEX(LS_FEES,SUMPRODUCT(--(LS_EDGES&lt;N180))+1,3+AM180),INDEX(OVER3_BASE,1,3+AM180)+OVER3_PER4*CEILING((N180-OVER3_FROM)/4,1))*(1+FUEL),4)),""))))</f>
        <v/>
      </c>
      <c r="AX180" s="21" t="str">
        <f aca="false">IF(OR(AL180="",AH180=""),"",IF(OR(AH180="",AM180="",M180=""),"",IF(M180="Small standard",IF(AH180&gt;SS_MAX,"",ROUND(INDEX(SS_FEES,SUMPRODUCT(--(SS_EDGES&lt;AH180))+1,0+AM180)*(1+FUEL),4)),IF(M180="Large standard",IF(AH180&gt;LS_MAX,"",ROUND(IF(AH180&lt;=OVER3_FROM,INDEX(LS_FEES,SUMPRODUCT(--(LS_EDGES&lt;AH180))+1,0+AM180),INDEX(OVER3_BASE,1,0+AM180)+OVER3_PER4*CEILING((AH180-OVER3_FROM)/4,1))*(1+FUEL),4)),""))))</f>
        <v/>
      </c>
      <c r="AY180" s="21" t="str">
        <f aca="false">IF(OR(AL180="",AH180=""),"",IF(OR(AH180="",AM180="",M180=""),"",IF(M180="Small standard",IF(AH180&gt;SS_MAX,"",ROUND(INDEX(SS_FEES,SUMPRODUCT(--(SS_EDGES&lt;AH180))+1,3+AM180)*(1+FUEL),4)),IF(M180="Large standard",IF(AH180&gt;LS_MAX,"",ROUND(IF(AH180&lt;=OVER3_FROM,INDEX(LS_FEES,SUMPRODUCT(--(LS_EDGES&lt;AH180))+1,3+AM180),INDEX(OVER3_BASE,1,3+AM180)+OVER3_PER4*CEILING((AH180-OVER3_FROM)/4,1))*(1+FUEL),4)),""))))</f>
        <v/>
      </c>
      <c r="AZ180" s="24" t="str">
        <f aca="false">IF(OR(J180="",J180&lt;1),"",ROUND(IFERROR(INDEX(CAT_SCALE,MATCH(D180,CATS,0)),UC_DEFAULT)*IF(J180&gt;=UC_KNEE,10^(UC_A-UC_B*LOG10(J180)),10^(UC_A-UC_B*LOG10(UC_KNEE))*(UC_KNEE/J180)^UC_HEXP),1))</f>
        <v/>
      </c>
    </row>
    <row r="181" customFormat="false" ht="15" hidden="false" customHeight="false" outlineLevel="0" collapsed="false">
      <c r="A181" s="10"/>
      <c r="B181" s="10"/>
      <c r="C181" s="12"/>
      <c r="D181" s="10"/>
      <c r="E181" s="10"/>
      <c r="F181" s="10"/>
      <c r="G181" s="10"/>
      <c r="H181" s="10"/>
      <c r="I181" s="10"/>
      <c r="J181" s="10"/>
      <c r="K181" s="10"/>
      <c r="L181" s="12"/>
      <c r="M181" s="2" t="str">
        <f aca="false">IF(OR(N181="",AI181=""),"",IF(AND(N181&lt;=SS_MAX,AI181&lt;=SS_L,AJ181&lt;=SS_M,AK181&lt;=SS_S),"Small standard",IF(AND(N181&lt;=LS_MAX,AI181&lt;=LS_L,AJ181&lt;=LS_M,AK181&lt;=LS_S),"Large standard","Oversize")))</f>
        <v/>
      </c>
      <c r="N181" s="16" t="str">
        <f aca="false">IF(AH181="","",IF(AL181="",AH181,MAX(AH181,AL181)))</f>
        <v/>
      </c>
      <c r="O181" s="21" t="str">
        <f aca="false">IF(OR(N181="",AM181="",M181=""),"",IF(M181="Small standard",IF(N181&gt;SS_MAX,"",ROUND(INDEX(SS_FEES,SUMPRODUCT(--(SS_EDGES&lt;N181))+1,0+AM181)*(1+FUEL),4)),IF(M181="Large standard",IF(N181&gt;LS_MAX,"",ROUND(IF(N181&lt;=OVER3_FROM,INDEX(LS_FEES,SUMPRODUCT(--(LS_EDGES&lt;N181))+1,0+AM181),INDEX(OVER3_BASE,1,0+AM181)+OVER3_PER4*CEILING((N181-OVER3_FROM)/4,1))*(1+FUEL),4)),"")))</f>
        <v/>
      </c>
      <c r="P181" s="21" t="str">
        <f aca="false">IF(OR(N181="",AM181="",M181=""),"",IF(M181="Small standard",IF(N181&gt;SS_MAX,"",ROUND(INDEX(SS_FEES,SUMPRODUCT(--(SS_EDGES&lt;N181))+1,3+AM181)*(1+FUEL),4)),IF(M181="Large standard",IF(N181&gt;LS_MAX,"",ROUND(IF(N181&lt;=OVER3_FROM,INDEX(LS_FEES,SUMPRODUCT(--(LS_EDGES&lt;N181))+1,3+AM181),INDEX(OVER3_BASE,1,3+AM181)+OVER3_PER4*CEILING((N181-OVER3_FROM)/4,1))*(1+FUEL),4)),"")))</f>
        <v/>
      </c>
      <c r="Q181" s="20" t="str">
        <f aca="true">IF(OR(L181="",O181=""),"",ROUND(L181-IF(AND(TODAY()&gt;=PEAK_FROM,TODAY()&lt;=PEAK_TO),P181,O181),2))</f>
        <v/>
      </c>
      <c r="R181" s="16" t="str">
        <f aca="false">IF(N181="","",IF(M181="Small standard",IF(SUMPRODUCT(--(SS_EDGES&lt;N181))=0,"",INDEX(SS_EDGES,SUMPRODUCT(--(SS_EDGES&lt;N181)))),IF(M181="Large standard",IF(N181&gt;OVER3_FROM,OVER3_FROM+4*(CEILING((N181-OVER3_FROM)/4,1)-1),IF(SUMPRODUCT(--(LS_EDGES&lt;N181))=0,"",INDEX(LS_EDGES,SUMPRODUCT(--(LS_EDGES&lt;N181))))),"")))</f>
        <v/>
      </c>
      <c r="S181" s="22" t="str">
        <f aca="false">IF(R181="","",ROUND(N181-R181,3))</f>
        <v/>
      </c>
      <c r="T181" s="21" t="str">
        <f aca="false">IF(OR(R181="",O181="",AO181=""),"",IF(S181&gt;MAX_SHAVE,"",IF(ROUND(O181-AO181,4)&lt;MIN_UNIT,"",ROUND(O181-AO181,4))))</f>
        <v/>
      </c>
      <c r="U181" s="21" t="str">
        <f aca="false">IF(OR(AQ181="",O181=""),"",IF(ROUND(ROUND(O181-AQ181,4)-AS181,4)&lt;=MIN_UNIT,"",ROUND(ROUND(O181-AQ181,4)-AS181,4)))</f>
        <v/>
      </c>
      <c r="V181" s="21" t="str">
        <f aca="false">IF(OR(AV181="",O181=""),"",IF(AND(AT181=1,AU181&lt;=MAX_ENV),IF(ROUND(O181-AV181,4)&lt;MIN_UNIT,"",ROUND(O181-AV181,4)),""))</f>
        <v/>
      </c>
      <c r="W181" s="21" t="str">
        <f aca="false">IF(OR(AX181="",O181=""),"",IF(AL181&gt;=AH181*MIN_DIM_RATIO,IF(ROUND(O181-AX181,4)&lt;MIN_UNIT,"",ROUND(O181-AX181,4)),""))</f>
        <v/>
      </c>
      <c r="X181" s="21" t="str">
        <f aca="false">IF(OR(R181="",P181="",AP181=""),"",IF(S181&gt;MAX_SHAVE,"",IF(ROUND(P181-AP181,4)&lt;MIN_UNIT,"",ROUND(P181-AP181,4))))</f>
        <v/>
      </c>
      <c r="Y181" s="21" t="str">
        <f aca="false">IF(OR(AR181="",P181=""),"",IF(ROUND(ROUND(P181-AR181,4)-AS181,4)&lt;=MIN_UNIT,"",ROUND(ROUND(P181-AR181,4)-AS181,4)))</f>
        <v/>
      </c>
      <c r="Z181" s="21" t="str">
        <f aca="false">IF(OR(AW181="",P181=""),"",IF(AND(AT181=1,AU181&lt;=MAX_ENV),IF(ROUND(P181-AW181,4)&lt;MIN_UNIT,"",ROUND(P181-AW181,4)),""))</f>
        <v/>
      </c>
      <c r="AA181" s="21" t="str">
        <f aca="false">IF(OR(AY181="",P181=""),"",IF(AL181&gt;=AH181*MIN_DIM_RATIO,IF(ROUND(P181-AY181,4)&lt;MIN_UNIT,"",ROUND(P181-AY181,4)),""))</f>
        <v/>
      </c>
      <c r="AB181" s="2" t="str">
        <f aca="false">IF(COUNT(T181:W181)=0,"",CHOOSE(MATCH(MAX(T181:W181),T181:W181,0),"Weight","Price","Size tier","Box"))</f>
        <v/>
      </c>
      <c r="AC181" s="24" t="str">
        <f aca="false">IF(K181&lt;&gt;"",K181,AZ181)</f>
        <v/>
      </c>
      <c r="AD181" s="25" t="str">
        <f aca="false">IF(OR(AB181="",AC181=""),"",ROUND(AC181*IF(K181&lt;&gt;"",1,U_LOW)*((12-PEAK_MONTHS)*MAX(T181:W181)+PEAK_MONTHS*N(INDEX(X181:AA181,MATCH(MAX(T181:W181),T181:W181,0)))),0))</f>
        <v/>
      </c>
      <c r="AE181" s="25" t="str">
        <f aca="false">IF(OR(AB181="",AC181=""),"",ROUND(AC181*IF(K181&lt;&gt;"",1,U_HIGH)*((12-PEAK_MONTHS)*MAX(T181:W181)+PEAK_MONTHS*N(INDEX(X181:AA181,MATCH(MAX(T181:W181),T181:W181,0)))),0))</f>
        <v/>
      </c>
      <c r="AF181" s="18" t="str">
        <f aca="false">IF(AD181="","",RANK(AD181,$AD$7:$AD$506))</f>
        <v/>
      </c>
      <c r="AH181" s="16" t="str">
        <f aca="false">IF(E181&lt;&gt;"",E181,IF(F181&lt;&gt;"",ROUND(F181*16,3),""))</f>
        <v/>
      </c>
      <c r="AI181" s="16" t="str">
        <f aca="false">IF(COUNT(G181:I181)&lt;3,"",ROUND(LARGE(G181:I181,1),2))</f>
        <v/>
      </c>
      <c r="AJ181" s="16" t="str">
        <f aca="false">IF(COUNT(G181:I181)&lt;3,"",ROUND(LARGE(G181:I181,2),2))</f>
        <v/>
      </c>
      <c r="AK181" s="16" t="str">
        <f aca="false">IF(COUNT(G181:I181)&lt;3,"",ROUND(SMALL(G181:I181,1),2))</f>
        <v/>
      </c>
      <c r="AL181" s="16" t="str">
        <f aca="false">IF(AI181="","",IF(AI181*AJ181*AK181&lt;DIM_MIN_CUIN,"",ROUND(AI181*AJ181*AK181/DIM_DIV*16,2)))</f>
        <v/>
      </c>
      <c r="AM181" s="18" t="str">
        <f aca="false">IF(C181="","",IF(C181&lt;BAND_LO,1,IF(C181&lt;=BAND_HI,2,3)))</f>
        <v/>
      </c>
      <c r="AN181" s="19" t="str">
        <f aca="false">IF(C181="","",IFERROR(INDEX(CAT_REF,MATCH(D181,CATS,0)),REF_DEFAULT))</f>
        <v/>
      </c>
      <c r="AO181" s="21" t="str">
        <f aca="false">IF(OR(R181="",AM181="",M181=""),"",IF(M181="Small standard",IF(R181&gt;SS_MAX,"",ROUND(INDEX(SS_FEES,SUMPRODUCT(--(SS_EDGES&lt;R181))+1,0+AM181)*(1+FUEL),4)),IF(M181="Large standard",IF(R181&gt;LS_MAX,"",ROUND(IF(R181&lt;=OVER3_FROM,INDEX(LS_FEES,SUMPRODUCT(--(LS_EDGES&lt;R181))+1,0+AM181),INDEX(OVER3_BASE,1,0+AM181)+OVER3_PER4*CEILING((R181-OVER3_FROM)/4,1))*(1+FUEL),4)),"")))</f>
        <v/>
      </c>
      <c r="AP181" s="21" t="str">
        <f aca="false">IF(OR(R181="",AM181="",M181=""),"",IF(M181="Small standard",IF(R181&gt;SS_MAX,"",ROUND(INDEX(SS_FEES,SUMPRODUCT(--(SS_EDGES&lt;R181))+1,3+AM181)*(1+FUEL),4)),IF(M181="Large standard",IF(R181&gt;LS_MAX,"",ROUND(IF(R181&lt;=OVER3_FROM,INDEX(LS_FEES,SUMPRODUCT(--(LS_EDGES&lt;R181))+1,3+AM181),INDEX(OVER3_BASE,1,3+AM181)+OVER3_PER4*CEILING((R181-OVER3_FROM)/4,1))*(1+FUEL),4)),"")))</f>
        <v/>
      </c>
      <c r="AQ181" s="21" t="str">
        <f aca="false">IF(OR(AM181="",AM181=1),"",IF(OR(N181="",(AM181-1)="",M181=""),"",IF(M181="Small standard",IF(N181&gt;SS_MAX,"",ROUND(INDEX(SS_FEES,SUMPRODUCT(--(SS_EDGES&lt;N181))+1,0+(AM181-1))*(1+FUEL),4)),IF(M181="Large standard",IF(N181&gt;LS_MAX,"",ROUND(IF(N181&lt;=OVER3_FROM,INDEX(LS_FEES,SUMPRODUCT(--(LS_EDGES&lt;N181))+1,0+(AM181-1)),INDEX(OVER3_BASE,1,0+(AM181-1))+OVER3_PER4*CEILING((N181-OVER3_FROM)/4,1))*(1+FUEL),4)),""))))</f>
        <v/>
      </c>
      <c r="AR181" s="21" t="str">
        <f aca="false">IF(OR(AM181="",AM181=1),"",IF(OR(N181="",(AM181-1)="",M181=""),"",IF(M181="Small standard",IF(N181&gt;SS_MAX,"",ROUND(INDEX(SS_FEES,SUMPRODUCT(--(SS_EDGES&lt;N181))+1,3+(AM181-1))*(1+FUEL),4)),IF(M181="Large standard",IF(N181&gt;LS_MAX,"",ROUND(IF(N181&lt;=OVER3_FROM,INDEX(LS_FEES,SUMPRODUCT(--(LS_EDGES&lt;N181))+1,3+(AM181-1)),INDEX(OVER3_BASE,1,3+(AM181-1))+OVER3_PER4*CEILING((N181-OVER3_FROM)/4,1))*(1+FUEL),4)),""))))</f>
        <v/>
      </c>
      <c r="AS181" s="21" t="str">
        <f aca="false">IF(OR(AM181="",AM181=1),"",(C181-(IF(AM181=2,BAND_LO,BAND_HI)-0.01))*(1-AN181))</f>
        <v/>
      </c>
      <c r="AT181" s="18" t="str">
        <f aca="false">IF(AI181="","",(AI181&gt;SS_L)+(AJ181&gt;SS_M)+(AK181&gt;SS_S))</f>
        <v/>
      </c>
      <c r="AU181" s="23" t="str">
        <f aca="false">IF(OR(AT181="",AT181&lt;&gt;1),"",MAX(AI181/SS_L,AJ181/SS_M,AK181/SS_S))</f>
        <v/>
      </c>
      <c r="AV181" s="21" t="str">
        <f aca="false">IF(OR(M181&lt;&gt;"Large standard",N181="",N181&gt;SS_MAX),"",IF(OR(N181="",AM181="","Small standard"=""),"",IF("Small standard"="Small standard",IF(N181&gt;SS_MAX,"",ROUND(INDEX(SS_FEES,SUMPRODUCT(--(SS_EDGES&lt;N181))+1,0+AM181)*(1+FUEL),4)),IF("Small standard"="Large standard",IF(N181&gt;LS_MAX,"",ROUND(IF(N181&lt;=OVER3_FROM,INDEX(LS_FEES,SUMPRODUCT(--(LS_EDGES&lt;N181))+1,0+AM181),INDEX(OVER3_BASE,1,0+AM181)+OVER3_PER4*CEILING((N181-OVER3_FROM)/4,1))*(1+FUEL),4)),""))))</f>
        <v/>
      </c>
      <c r="AW181" s="21" t="str">
        <f aca="false">IF(OR(M181&lt;&gt;"Large standard",N181="",N181&gt;SS_MAX),"",IF(OR(N181="",AM181="","Small standard"=""),"",IF("Small standard"="Small standard",IF(N181&gt;SS_MAX,"",ROUND(INDEX(SS_FEES,SUMPRODUCT(--(SS_EDGES&lt;N181))+1,3+AM181)*(1+FUEL),4)),IF("Small standard"="Large standard",IF(N181&gt;LS_MAX,"",ROUND(IF(N181&lt;=OVER3_FROM,INDEX(LS_FEES,SUMPRODUCT(--(LS_EDGES&lt;N181))+1,3+AM181),INDEX(OVER3_BASE,1,3+AM181)+OVER3_PER4*CEILING((N181-OVER3_FROM)/4,1))*(1+FUEL),4)),""))))</f>
        <v/>
      </c>
      <c r="AX181" s="21" t="str">
        <f aca="false">IF(OR(AL181="",AH181=""),"",IF(OR(AH181="",AM181="",M181=""),"",IF(M181="Small standard",IF(AH181&gt;SS_MAX,"",ROUND(INDEX(SS_FEES,SUMPRODUCT(--(SS_EDGES&lt;AH181))+1,0+AM181)*(1+FUEL),4)),IF(M181="Large standard",IF(AH181&gt;LS_MAX,"",ROUND(IF(AH181&lt;=OVER3_FROM,INDEX(LS_FEES,SUMPRODUCT(--(LS_EDGES&lt;AH181))+1,0+AM181),INDEX(OVER3_BASE,1,0+AM181)+OVER3_PER4*CEILING((AH181-OVER3_FROM)/4,1))*(1+FUEL),4)),""))))</f>
        <v/>
      </c>
      <c r="AY181" s="21" t="str">
        <f aca="false">IF(OR(AL181="",AH181=""),"",IF(OR(AH181="",AM181="",M181=""),"",IF(M181="Small standard",IF(AH181&gt;SS_MAX,"",ROUND(INDEX(SS_FEES,SUMPRODUCT(--(SS_EDGES&lt;AH181))+1,3+AM181)*(1+FUEL),4)),IF(M181="Large standard",IF(AH181&gt;LS_MAX,"",ROUND(IF(AH181&lt;=OVER3_FROM,INDEX(LS_FEES,SUMPRODUCT(--(LS_EDGES&lt;AH181))+1,3+AM181),INDEX(OVER3_BASE,1,3+AM181)+OVER3_PER4*CEILING((AH181-OVER3_FROM)/4,1))*(1+FUEL),4)),""))))</f>
        <v/>
      </c>
      <c r="AZ181" s="24" t="str">
        <f aca="false">IF(OR(J181="",J181&lt;1),"",ROUND(IFERROR(INDEX(CAT_SCALE,MATCH(D181,CATS,0)),UC_DEFAULT)*IF(J181&gt;=UC_KNEE,10^(UC_A-UC_B*LOG10(J181)),10^(UC_A-UC_B*LOG10(UC_KNEE))*(UC_KNEE/J181)^UC_HEXP),1))</f>
        <v/>
      </c>
    </row>
    <row r="182" customFormat="false" ht="15" hidden="false" customHeight="false" outlineLevel="0" collapsed="false">
      <c r="A182" s="10"/>
      <c r="B182" s="10"/>
      <c r="C182" s="12"/>
      <c r="D182" s="10"/>
      <c r="E182" s="10"/>
      <c r="F182" s="10"/>
      <c r="G182" s="10"/>
      <c r="H182" s="10"/>
      <c r="I182" s="10"/>
      <c r="J182" s="10"/>
      <c r="K182" s="10"/>
      <c r="L182" s="12"/>
      <c r="M182" s="2" t="str">
        <f aca="false">IF(OR(N182="",AI182=""),"",IF(AND(N182&lt;=SS_MAX,AI182&lt;=SS_L,AJ182&lt;=SS_M,AK182&lt;=SS_S),"Small standard",IF(AND(N182&lt;=LS_MAX,AI182&lt;=LS_L,AJ182&lt;=LS_M,AK182&lt;=LS_S),"Large standard","Oversize")))</f>
        <v/>
      </c>
      <c r="N182" s="16" t="str">
        <f aca="false">IF(AH182="","",IF(AL182="",AH182,MAX(AH182,AL182)))</f>
        <v/>
      </c>
      <c r="O182" s="21" t="str">
        <f aca="false">IF(OR(N182="",AM182="",M182=""),"",IF(M182="Small standard",IF(N182&gt;SS_MAX,"",ROUND(INDEX(SS_FEES,SUMPRODUCT(--(SS_EDGES&lt;N182))+1,0+AM182)*(1+FUEL),4)),IF(M182="Large standard",IF(N182&gt;LS_MAX,"",ROUND(IF(N182&lt;=OVER3_FROM,INDEX(LS_FEES,SUMPRODUCT(--(LS_EDGES&lt;N182))+1,0+AM182),INDEX(OVER3_BASE,1,0+AM182)+OVER3_PER4*CEILING((N182-OVER3_FROM)/4,1))*(1+FUEL),4)),"")))</f>
        <v/>
      </c>
      <c r="P182" s="21" t="str">
        <f aca="false">IF(OR(N182="",AM182="",M182=""),"",IF(M182="Small standard",IF(N182&gt;SS_MAX,"",ROUND(INDEX(SS_FEES,SUMPRODUCT(--(SS_EDGES&lt;N182))+1,3+AM182)*(1+FUEL),4)),IF(M182="Large standard",IF(N182&gt;LS_MAX,"",ROUND(IF(N182&lt;=OVER3_FROM,INDEX(LS_FEES,SUMPRODUCT(--(LS_EDGES&lt;N182))+1,3+AM182),INDEX(OVER3_BASE,1,3+AM182)+OVER3_PER4*CEILING((N182-OVER3_FROM)/4,1))*(1+FUEL),4)),"")))</f>
        <v/>
      </c>
      <c r="Q182" s="20" t="str">
        <f aca="true">IF(OR(L182="",O182=""),"",ROUND(L182-IF(AND(TODAY()&gt;=PEAK_FROM,TODAY()&lt;=PEAK_TO),P182,O182),2))</f>
        <v/>
      </c>
      <c r="R182" s="16" t="str">
        <f aca="false">IF(N182="","",IF(M182="Small standard",IF(SUMPRODUCT(--(SS_EDGES&lt;N182))=0,"",INDEX(SS_EDGES,SUMPRODUCT(--(SS_EDGES&lt;N182)))),IF(M182="Large standard",IF(N182&gt;OVER3_FROM,OVER3_FROM+4*(CEILING((N182-OVER3_FROM)/4,1)-1),IF(SUMPRODUCT(--(LS_EDGES&lt;N182))=0,"",INDEX(LS_EDGES,SUMPRODUCT(--(LS_EDGES&lt;N182))))),"")))</f>
        <v/>
      </c>
      <c r="S182" s="22" t="str">
        <f aca="false">IF(R182="","",ROUND(N182-R182,3))</f>
        <v/>
      </c>
      <c r="T182" s="21" t="str">
        <f aca="false">IF(OR(R182="",O182="",AO182=""),"",IF(S182&gt;MAX_SHAVE,"",IF(ROUND(O182-AO182,4)&lt;MIN_UNIT,"",ROUND(O182-AO182,4))))</f>
        <v/>
      </c>
      <c r="U182" s="21" t="str">
        <f aca="false">IF(OR(AQ182="",O182=""),"",IF(ROUND(ROUND(O182-AQ182,4)-AS182,4)&lt;=MIN_UNIT,"",ROUND(ROUND(O182-AQ182,4)-AS182,4)))</f>
        <v/>
      </c>
      <c r="V182" s="21" t="str">
        <f aca="false">IF(OR(AV182="",O182=""),"",IF(AND(AT182=1,AU182&lt;=MAX_ENV),IF(ROUND(O182-AV182,4)&lt;MIN_UNIT,"",ROUND(O182-AV182,4)),""))</f>
        <v/>
      </c>
      <c r="W182" s="21" t="str">
        <f aca="false">IF(OR(AX182="",O182=""),"",IF(AL182&gt;=AH182*MIN_DIM_RATIO,IF(ROUND(O182-AX182,4)&lt;MIN_UNIT,"",ROUND(O182-AX182,4)),""))</f>
        <v/>
      </c>
      <c r="X182" s="21" t="str">
        <f aca="false">IF(OR(R182="",P182="",AP182=""),"",IF(S182&gt;MAX_SHAVE,"",IF(ROUND(P182-AP182,4)&lt;MIN_UNIT,"",ROUND(P182-AP182,4))))</f>
        <v/>
      </c>
      <c r="Y182" s="21" t="str">
        <f aca="false">IF(OR(AR182="",P182=""),"",IF(ROUND(ROUND(P182-AR182,4)-AS182,4)&lt;=MIN_UNIT,"",ROUND(ROUND(P182-AR182,4)-AS182,4)))</f>
        <v/>
      </c>
      <c r="Z182" s="21" t="str">
        <f aca="false">IF(OR(AW182="",P182=""),"",IF(AND(AT182=1,AU182&lt;=MAX_ENV),IF(ROUND(P182-AW182,4)&lt;MIN_UNIT,"",ROUND(P182-AW182,4)),""))</f>
        <v/>
      </c>
      <c r="AA182" s="21" t="str">
        <f aca="false">IF(OR(AY182="",P182=""),"",IF(AL182&gt;=AH182*MIN_DIM_RATIO,IF(ROUND(P182-AY182,4)&lt;MIN_UNIT,"",ROUND(P182-AY182,4)),""))</f>
        <v/>
      </c>
      <c r="AB182" s="2" t="str">
        <f aca="false">IF(COUNT(T182:W182)=0,"",CHOOSE(MATCH(MAX(T182:W182),T182:W182,0),"Weight","Price","Size tier","Box"))</f>
        <v/>
      </c>
      <c r="AC182" s="24" t="str">
        <f aca="false">IF(K182&lt;&gt;"",K182,AZ182)</f>
        <v/>
      </c>
      <c r="AD182" s="25" t="str">
        <f aca="false">IF(OR(AB182="",AC182=""),"",ROUND(AC182*IF(K182&lt;&gt;"",1,U_LOW)*((12-PEAK_MONTHS)*MAX(T182:W182)+PEAK_MONTHS*N(INDEX(X182:AA182,MATCH(MAX(T182:W182),T182:W182,0)))),0))</f>
        <v/>
      </c>
      <c r="AE182" s="25" t="str">
        <f aca="false">IF(OR(AB182="",AC182=""),"",ROUND(AC182*IF(K182&lt;&gt;"",1,U_HIGH)*((12-PEAK_MONTHS)*MAX(T182:W182)+PEAK_MONTHS*N(INDEX(X182:AA182,MATCH(MAX(T182:W182),T182:W182,0)))),0))</f>
        <v/>
      </c>
      <c r="AF182" s="18" t="str">
        <f aca="false">IF(AD182="","",RANK(AD182,$AD$7:$AD$506))</f>
        <v/>
      </c>
      <c r="AH182" s="16" t="str">
        <f aca="false">IF(E182&lt;&gt;"",E182,IF(F182&lt;&gt;"",ROUND(F182*16,3),""))</f>
        <v/>
      </c>
      <c r="AI182" s="16" t="str">
        <f aca="false">IF(COUNT(G182:I182)&lt;3,"",ROUND(LARGE(G182:I182,1),2))</f>
        <v/>
      </c>
      <c r="AJ182" s="16" t="str">
        <f aca="false">IF(COUNT(G182:I182)&lt;3,"",ROUND(LARGE(G182:I182,2),2))</f>
        <v/>
      </c>
      <c r="AK182" s="16" t="str">
        <f aca="false">IF(COUNT(G182:I182)&lt;3,"",ROUND(SMALL(G182:I182,1),2))</f>
        <v/>
      </c>
      <c r="AL182" s="16" t="str">
        <f aca="false">IF(AI182="","",IF(AI182*AJ182*AK182&lt;DIM_MIN_CUIN,"",ROUND(AI182*AJ182*AK182/DIM_DIV*16,2)))</f>
        <v/>
      </c>
      <c r="AM182" s="18" t="str">
        <f aca="false">IF(C182="","",IF(C182&lt;BAND_LO,1,IF(C182&lt;=BAND_HI,2,3)))</f>
        <v/>
      </c>
      <c r="AN182" s="19" t="str">
        <f aca="false">IF(C182="","",IFERROR(INDEX(CAT_REF,MATCH(D182,CATS,0)),REF_DEFAULT))</f>
        <v/>
      </c>
      <c r="AO182" s="21" t="str">
        <f aca="false">IF(OR(R182="",AM182="",M182=""),"",IF(M182="Small standard",IF(R182&gt;SS_MAX,"",ROUND(INDEX(SS_FEES,SUMPRODUCT(--(SS_EDGES&lt;R182))+1,0+AM182)*(1+FUEL),4)),IF(M182="Large standard",IF(R182&gt;LS_MAX,"",ROUND(IF(R182&lt;=OVER3_FROM,INDEX(LS_FEES,SUMPRODUCT(--(LS_EDGES&lt;R182))+1,0+AM182),INDEX(OVER3_BASE,1,0+AM182)+OVER3_PER4*CEILING((R182-OVER3_FROM)/4,1))*(1+FUEL),4)),"")))</f>
        <v/>
      </c>
      <c r="AP182" s="21" t="str">
        <f aca="false">IF(OR(R182="",AM182="",M182=""),"",IF(M182="Small standard",IF(R182&gt;SS_MAX,"",ROUND(INDEX(SS_FEES,SUMPRODUCT(--(SS_EDGES&lt;R182))+1,3+AM182)*(1+FUEL),4)),IF(M182="Large standard",IF(R182&gt;LS_MAX,"",ROUND(IF(R182&lt;=OVER3_FROM,INDEX(LS_FEES,SUMPRODUCT(--(LS_EDGES&lt;R182))+1,3+AM182),INDEX(OVER3_BASE,1,3+AM182)+OVER3_PER4*CEILING((R182-OVER3_FROM)/4,1))*(1+FUEL),4)),"")))</f>
        <v/>
      </c>
      <c r="AQ182" s="21" t="str">
        <f aca="false">IF(OR(AM182="",AM182=1),"",IF(OR(N182="",(AM182-1)="",M182=""),"",IF(M182="Small standard",IF(N182&gt;SS_MAX,"",ROUND(INDEX(SS_FEES,SUMPRODUCT(--(SS_EDGES&lt;N182))+1,0+(AM182-1))*(1+FUEL),4)),IF(M182="Large standard",IF(N182&gt;LS_MAX,"",ROUND(IF(N182&lt;=OVER3_FROM,INDEX(LS_FEES,SUMPRODUCT(--(LS_EDGES&lt;N182))+1,0+(AM182-1)),INDEX(OVER3_BASE,1,0+(AM182-1))+OVER3_PER4*CEILING((N182-OVER3_FROM)/4,1))*(1+FUEL),4)),""))))</f>
        <v/>
      </c>
      <c r="AR182" s="21" t="str">
        <f aca="false">IF(OR(AM182="",AM182=1),"",IF(OR(N182="",(AM182-1)="",M182=""),"",IF(M182="Small standard",IF(N182&gt;SS_MAX,"",ROUND(INDEX(SS_FEES,SUMPRODUCT(--(SS_EDGES&lt;N182))+1,3+(AM182-1))*(1+FUEL),4)),IF(M182="Large standard",IF(N182&gt;LS_MAX,"",ROUND(IF(N182&lt;=OVER3_FROM,INDEX(LS_FEES,SUMPRODUCT(--(LS_EDGES&lt;N182))+1,3+(AM182-1)),INDEX(OVER3_BASE,1,3+(AM182-1))+OVER3_PER4*CEILING((N182-OVER3_FROM)/4,1))*(1+FUEL),4)),""))))</f>
        <v/>
      </c>
      <c r="AS182" s="21" t="str">
        <f aca="false">IF(OR(AM182="",AM182=1),"",(C182-(IF(AM182=2,BAND_LO,BAND_HI)-0.01))*(1-AN182))</f>
        <v/>
      </c>
      <c r="AT182" s="18" t="str">
        <f aca="false">IF(AI182="","",(AI182&gt;SS_L)+(AJ182&gt;SS_M)+(AK182&gt;SS_S))</f>
        <v/>
      </c>
      <c r="AU182" s="23" t="str">
        <f aca="false">IF(OR(AT182="",AT182&lt;&gt;1),"",MAX(AI182/SS_L,AJ182/SS_M,AK182/SS_S))</f>
        <v/>
      </c>
      <c r="AV182" s="21" t="str">
        <f aca="false">IF(OR(M182&lt;&gt;"Large standard",N182="",N182&gt;SS_MAX),"",IF(OR(N182="",AM182="","Small standard"=""),"",IF("Small standard"="Small standard",IF(N182&gt;SS_MAX,"",ROUND(INDEX(SS_FEES,SUMPRODUCT(--(SS_EDGES&lt;N182))+1,0+AM182)*(1+FUEL),4)),IF("Small standard"="Large standard",IF(N182&gt;LS_MAX,"",ROUND(IF(N182&lt;=OVER3_FROM,INDEX(LS_FEES,SUMPRODUCT(--(LS_EDGES&lt;N182))+1,0+AM182),INDEX(OVER3_BASE,1,0+AM182)+OVER3_PER4*CEILING((N182-OVER3_FROM)/4,1))*(1+FUEL),4)),""))))</f>
        <v/>
      </c>
      <c r="AW182" s="21" t="str">
        <f aca="false">IF(OR(M182&lt;&gt;"Large standard",N182="",N182&gt;SS_MAX),"",IF(OR(N182="",AM182="","Small standard"=""),"",IF("Small standard"="Small standard",IF(N182&gt;SS_MAX,"",ROUND(INDEX(SS_FEES,SUMPRODUCT(--(SS_EDGES&lt;N182))+1,3+AM182)*(1+FUEL),4)),IF("Small standard"="Large standard",IF(N182&gt;LS_MAX,"",ROUND(IF(N182&lt;=OVER3_FROM,INDEX(LS_FEES,SUMPRODUCT(--(LS_EDGES&lt;N182))+1,3+AM182),INDEX(OVER3_BASE,1,3+AM182)+OVER3_PER4*CEILING((N182-OVER3_FROM)/4,1))*(1+FUEL),4)),""))))</f>
        <v/>
      </c>
      <c r="AX182" s="21" t="str">
        <f aca="false">IF(OR(AL182="",AH182=""),"",IF(OR(AH182="",AM182="",M182=""),"",IF(M182="Small standard",IF(AH182&gt;SS_MAX,"",ROUND(INDEX(SS_FEES,SUMPRODUCT(--(SS_EDGES&lt;AH182))+1,0+AM182)*(1+FUEL),4)),IF(M182="Large standard",IF(AH182&gt;LS_MAX,"",ROUND(IF(AH182&lt;=OVER3_FROM,INDEX(LS_FEES,SUMPRODUCT(--(LS_EDGES&lt;AH182))+1,0+AM182),INDEX(OVER3_BASE,1,0+AM182)+OVER3_PER4*CEILING((AH182-OVER3_FROM)/4,1))*(1+FUEL),4)),""))))</f>
        <v/>
      </c>
      <c r="AY182" s="21" t="str">
        <f aca="false">IF(OR(AL182="",AH182=""),"",IF(OR(AH182="",AM182="",M182=""),"",IF(M182="Small standard",IF(AH182&gt;SS_MAX,"",ROUND(INDEX(SS_FEES,SUMPRODUCT(--(SS_EDGES&lt;AH182))+1,3+AM182)*(1+FUEL),4)),IF(M182="Large standard",IF(AH182&gt;LS_MAX,"",ROUND(IF(AH182&lt;=OVER3_FROM,INDEX(LS_FEES,SUMPRODUCT(--(LS_EDGES&lt;AH182))+1,3+AM182),INDEX(OVER3_BASE,1,3+AM182)+OVER3_PER4*CEILING((AH182-OVER3_FROM)/4,1))*(1+FUEL),4)),""))))</f>
        <v/>
      </c>
      <c r="AZ182" s="24" t="str">
        <f aca="false">IF(OR(J182="",J182&lt;1),"",ROUND(IFERROR(INDEX(CAT_SCALE,MATCH(D182,CATS,0)),UC_DEFAULT)*IF(J182&gt;=UC_KNEE,10^(UC_A-UC_B*LOG10(J182)),10^(UC_A-UC_B*LOG10(UC_KNEE))*(UC_KNEE/J182)^UC_HEXP),1))</f>
        <v/>
      </c>
    </row>
    <row r="183" customFormat="false" ht="15" hidden="false" customHeight="false" outlineLevel="0" collapsed="false">
      <c r="A183" s="10"/>
      <c r="B183" s="10"/>
      <c r="C183" s="12"/>
      <c r="D183" s="10"/>
      <c r="E183" s="10"/>
      <c r="F183" s="10"/>
      <c r="G183" s="10"/>
      <c r="H183" s="10"/>
      <c r="I183" s="10"/>
      <c r="J183" s="10"/>
      <c r="K183" s="10"/>
      <c r="L183" s="12"/>
      <c r="M183" s="2" t="str">
        <f aca="false">IF(OR(N183="",AI183=""),"",IF(AND(N183&lt;=SS_MAX,AI183&lt;=SS_L,AJ183&lt;=SS_M,AK183&lt;=SS_S),"Small standard",IF(AND(N183&lt;=LS_MAX,AI183&lt;=LS_L,AJ183&lt;=LS_M,AK183&lt;=LS_S),"Large standard","Oversize")))</f>
        <v/>
      </c>
      <c r="N183" s="16" t="str">
        <f aca="false">IF(AH183="","",IF(AL183="",AH183,MAX(AH183,AL183)))</f>
        <v/>
      </c>
      <c r="O183" s="21" t="str">
        <f aca="false">IF(OR(N183="",AM183="",M183=""),"",IF(M183="Small standard",IF(N183&gt;SS_MAX,"",ROUND(INDEX(SS_FEES,SUMPRODUCT(--(SS_EDGES&lt;N183))+1,0+AM183)*(1+FUEL),4)),IF(M183="Large standard",IF(N183&gt;LS_MAX,"",ROUND(IF(N183&lt;=OVER3_FROM,INDEX(LS_FEES,SUMPRODUCT(--(LS_EDGES&lt;N183))+1,0+AM183),INDEX(OVER3_BASE,1,0+AM183)+OVER3_PER4*CEILING((N183-OVER3_FROM)/4,1))*(1+FUEL),4)),"")))</f>
        <v/>
      </c>
      <c r="P183" s="21" t="str">
        <f aca="false">IF(OR(N183="",AM183="",M183=""),"",IF(M183="Small standard",IF(N183&gt;SS_MAX,"",ROUND(INDEX(SS_FEES,SUMPRODUCT(--(SS_EDGES&lt;N183))+1,3+AM183)*(1+FUEL),4)),IF(M183="Large standard",IF(N183&gt;LS_MAX,"",ROUND(IF(N183&lt;=OVER3_FROM,INDEX(LS_FEES,SUMPRODUCT(--(LS_EDGES&lt;N183))+1,3+AM183),INDEX(OVER3_BASE,1,3+AM183)+OVER3_PER4*CEILING((N183-OVER3_FROM)/4,1))*(1+FUEL),4)),"")))</f>
        <v/>
      </c>
      <c r="Q183" s="20" t="str">
        <f aca="true">IF(OR(L183="",O183=""),"",ROUND(L183-IF(AND(TODAY()&gt;=PEAK_FROM,TODAY()&lt;=PEAK_TO),P183,O183),2))</f>
        <v/>
      </c>
      <c r="R183" s="16" t="str">
        <f aca="false">IF(N183="","",IF(M183="Small standard",IF(SUMPRODUCT(--(SS_EDGES&lt;N183))=0,"",INDEX(SS_EDGES,SUMPRODUCT(--(SS_EDGES&lt;N183)))),IF(M183="Large standard",IF(N183&gt;OVER3_FROM,OVER3_FROM+4*(CEILING((N183-OVER3_FROM)/4,1)-1),IF(SUMPRODUCT(--(LS_EDGES&lt;N183))=0,"",INDEX(LS_EDGES,SUMPRODUCT(--(LS_EDGES&lt;N183))))),"")))</f>
        <v/>
      </c>
      <c r="S183" s="22" t="str">
        <f aca="false">IF(R183="","",ROUND(N183-R183,3))</f>
        <v/>
      </c>
      <c r="T183" s="21" t="str">
        <f aca="false">IF(OR(R183="",O183="",AO183=""),"",IF(S183&gt;MAX_SHAVE,"",IF(ROUND(O183-AO183,4)&lt;MIN_UNIT,"",ROUND(O183-AO183,4))))</f>
        <v/>
      </c>
      <c r="U183" s="21" t="str">
        <f aca="false">IF(OR(AQ183="",O183=""),"",IF(ROUND(ROUND(O183-AQ183,4)-AS183,4)&lt;=MIN_UNIT,"",ROUND(ROUND(O183-AQ183,4)-AS183,4)))</f>
        <v/>
      </c>
      <c r="V183" s="21" t="str">
        <f aca="false">IF(OR(AV183="",O183=""),"",IF(AND(AT183=1,AU183&lt;=MAX_ENV),IF(ROUND(O183-AV183,4)&lt;MIN_UNIT,"",ROUND(O183-AV183,4)),""))</f>
        <v/>
      </c>
      <c r="W183" s="21" t="str">
        <f aca="false">IF(OR(AX183="",O183=""),"",IF(AL183&gt;=AH183*MIN_DIM_RATIO,IF(ROUND(O183-AX183,4)&lt;MIN_UNIT,"",ROUND(O183-AX183,4)),""))</f>
        <v/>
      </c>
      <c r="X183" s="21" t="str">
        <f aca="false">IF(OR(R183="",P183="",AP183=""),"",IF(S183&gt;MAX_SHAVE,"",IF(ROUND(P183-AP183,4)&lt;MIN_UNIT,"",ROUND(P183-AP183,4))))</f>
        <v/>
      </c>
      <c r="Y183" s="21" t="str">
        <f aca="false">IF(OR(AR183="",P183=""),"",IF(ROUND(ROUND(P183-AR183,4)-AS183,4)&lt;=MIN_UNIT,"",ROUND(ROUND(P183-AR183,4)-AS183,4)))</f>
        <v/>
      </c>
      <c r="Z183" s="21" t="str">
        <f aca="false">IF(OR(AW183="",P183=""),"",IF(AND(AT183=1,AU183&lt;=MAX_ENV),IF(ROUND(P183-AW183,4)&lt;MIN_UNIT,"",ROUND(P183-AW183,4)),""))</f>
        <v/>
      </c>
      <c r="AA183" s="21" t="str">
        <f aca="false">IF(OR(AY183="",P183=""),"",IF(AL183&gt;=AH183*MIN_DIM_RATIO,IF(ROUND(P183-AY183,4)&lt;MIN_UNIT,"",ROUND(P183-AY183,4)),""))</f>
        <v/>
      </c>
      <c r="AB183" s="2" t="str">
        <f aca="false">IF(COUNT(T183:W183)=0,"",CHOOSE(MATCH(MAX(T183:W183),T183:W183,0),"Weight","Price","Size tier","Box"))</f>
        <v/>
      </c>
      <c r="AC183" s="24" t="str">
        <f aca="false">IF(K183&lt;&gt;"",K183,AZ183)</f>
        <v/>
      </c>
      <c r="AD183" s="25" t="str">
        <f aca="false">IF(OR(AB183="",AC183=""),"",ROUND(AC183*IF(K183&lt;&gt;"",1,U_LOW)*((12-PEAK_MONTHS)*MAX(T183:W183)+PEAK_MONTHS*N(INDEX(X183:AA183,MATCH(MAX(T183:W183),T183:W183,0)))),0))</f>
        <v/>
      </c>
      <c r="AE183" s="25" t="str">
        <f aca="false">IF(OR(AB183="",AC183=""),"",ROUND(AC183*IF(K183&lt;&gt;"",1,U_HIGH)*((12-PEAK_MONTHS)*MAX(T183:W183)+PEAK_MONTHS*N(INDEX(X183:AA183,MATCH(MAX(T183:W183),T183:W183,0)))),0))</f>
        <v/>
      </c>
      <c r="AF183" s="18" t="str">
        <f aca="false">IF(AD183="","",RANK(AD183,$AD$7:$AD$506))</f>
        <v/>
      </c>
      <c r="AH183" s="16" t="str">
        <f aca="false">IF(E183&lt;&gt;"",E183,IF(F183&lt;&gt;"",ROUND(F183*16,3),""))</f>
        <v/>
      </c>
      <c r="AI183" s="16" t="str">
        <f aca="false">IF(COUNT(G183:I183)&lt;3,"",ROUND(LARGE(G183:I183,1),2))</f>
        <v/>
      </c>
      <c r="AJ183" s="16" t="str">
        <f aca="false">IF(COUNT(G183:I183)&lt;3,"",ROUND(LARGE(G183:I183,2),2))</f>
        <v/>
      </c>
      <c r="AK183" s="16" t="str">
        <f aca="false">IF(COUNT(G183:I183)&lt;3,"",ROUND(SMALL(G183:I183,1),2))</f>
        <v/>
      </c>
      <c r="AL183" s="16" t="str">
        <f aca="false">IF(AI183="","",IF(AI183*AJ183*AK183&lt;DIM_MIN_CUIN,"",ROUND(AI183*AJ183*AK183/DIM_DIV*16,2)))</f>
        <v/>
      </c>
      <c r="AM183" s="18" t="str">
        <f aca="false">IF(C183="","",IF(C183&lt;BAND_LO,1,IF(C183&lt;=BAND_HI,2,3)))</f>
        <v/>
      </c>
      <c r="AN183" s="19" t="str">
        <f aca="false">IF(C183="","",IFERROR(INDEX(CAT_REF,MATCH(D183,CATS,0)),REF_DEFAULT))</f>
        <v/>
      </c>
      <c r="AO183" s="21" t="str">
        <f aca="false">IF(OR(R183="",AM183="",M183=""),"",IF(M183="Small standard",IF(R183&gt;SS_MAX,"",ROUND(INDEX(SS_FEES,SUMPRODUCT(--(SS_EDGES&lt;R183))+1,0+AM183)*(1+FUEL),4)),IF(M183="Large standard",IF(R183&gt;LS_MAX,"",ROUND(IF(R183&lt;=OVER3_FROM,INDEX(LS_FEES,SUMPRODUCT(--(LS_EDGES&lt;R183))+1,0+AM183),INDEX(OVER3_BASE,1,0+AM183)+OVER3_PER4*CEILING((R183-OVER3_FROM)/4,1))*(1+FUEL),4)),"")))</f>
        <v/>
      </c>
      <c r="AP183" s="21" t="str">
        <f aca="false">IF(OR(R183="",AM183="",M183=""),"",IF(M183="Small standard",IF(R183&gt;SS_MAX,"",ROUND(INDEX(SS_FEES,SUMPRODUCT(--(SS_EDGES&lt;R183))+1,3+AM183)*(1+FUEL),4)),IF(M183="Large standard",IF(R183&gt;LS_MAX,"",ROUND(IF(R183&lt;=OVER3_FROM,INDEX(LS_FEES,SUMPRODUCT(--(LS_EDGES&lt;R183))+1,3+AM183),INDEX(OVER3_BASE,1,3+AM183)+OVER3_PER4*CEILING((R183-OVER3_FROM)/4,1))*(1+FUEL),4)),"")))</f>
        <v/>
      </c>
      <c r="AQ183" s="21" t="str">
        <f aca="false">IF(OR(AM183="",AM183=1),"",IF(OR(N183="",(AM183-1)="",M183=""),"",IF(M183="Small standard",IF(N183&gt;SS_MAX,"",ROUND(INDEX(SS_FEES,SUMPRODUCT(--(SS_EDGES&lt;N183))+1,0+(AM183-1))*(1+FUEL),4)),IF(M183="Large standard",IF(N183&gt;LS_MAX,"",ROUND(IF(N183&lt;=OVER3_FROM,INDEX(LS_FEES,SUMPRODUCT(--(LS_EDGES&lt;N183))+1,0+(AM183-1)),INDEX(OVER3_BASE,1,0+(AM183-1))+OVER3_PER4*CEILING((N183-OVER3_FROM)/4,1))*(1+FUEL),4)),""))))</f>
        <v/>
      </c>
      <c r="AR183" s="21" t="str">
        <f aca="false">IF(OR(AM183="",AM183=1),"",IF(OR(N183="",(AM183-1)="",M183=""),"",IF(M183="Small standard",IF(N183&gt;SS_MAX,"",ROUND(INDEX(SS_FEES,SUMPRODUCT(--(SS_EDGES&lt;N183))+1,3+(AM183-1))*(1+FUEL),4)),IF(M183="Large standard",IF(N183&gt;LS_MAX,"",ROUND(IF(N183&lt;=OVER3_FROM,INDEX(LS_FEES,SUMPRODUCT(--(LS_EDGES&lt;N183))+1,3+(AM183-1)),INDEX(OVER3_BASE,1,3+(AM183-1))+OVER3_PER4*CEILING((N183-OVER3_FROM)/4,1))*(1+FUEL),4)),""))))</f>
        <v/>
      </c>
      <c r="AS183" s="21" t="str">
        <f aca="false">IF(OR(AM183="",AM183=1),"",(C183-(IF(AM183=2,BAND_LO,BAND_HI)-0.01))*(1-AN183))</f>
        <v/>
      </c>
      <c r="AT183" s="18" t="str">
        <f aca="false">IF(AI183="","",(AI183&gt;SS_L)+(AJ183&gt;SS_M)+(AK183&gt;SS_S))</f>
        <v/>
      </c>
      <c r="AU183" s="23" t="str">
        <f aca="false">IF(OR(AT183="",AT183&lt;&gt;1),"",MAX(AI183/SS_L,AJ183/SS_M,AK183/SS_S))</f>
        <v/>
      </c>
      <c r="AV183" s="21" t="str">
        <f aca="false">IF(OR(M183&lt;&gt;"Large standard",N183="",N183&gt;SS_MAX),"",IF(OR(N183="",AM183="","Small standard"=""),"",IF("Small standard"="Small standard",IF(N183&gt;SS_MAX,"",ROUND(INDEX(SS_FEES,SUMPRODUCT(--(SS_EDGES&lt;N183))+1,0+AM183)*(1+FUEL),4)),IF("Small standard"="Large standard",IF(N183&gt;LS_MAX,"",ROUND(IF(N183&lt;=OVER3_FROM,INDEX(LS_FEES,SUMPRODUCT(--(LS_EDGES&lt;N183))+1,0+AM183),INDEX(OVER3_BASE,1,0+AM183)+OVER3_PER4*CEILING((N183-OVER3_FROM)/4,1))*(1+FUEL),4)),""))))</f>
        <v/>
      </c>
      <c r="AW183" s="21" t="str">
        <f aca="false">IF(OR(M183&lt;&gt;"Large standard",N183="",N183&gt;SS_MAX),"",IF(OR(N183="",AM183="","Small standard"=""),"",IF("Small standard"="Small standard",IF(N183&gt;SS_MAX,"",ROUND(INDEX(SS_FEES,SUMPRODUCT(--(SS_EDGES&lt;N183))+1,3+AM183)*(1+FUEL),4)),IF("Small standard"="Large standard",IF(N183&gt;LS_MAX,"",ROUND(IF(N183&lt;=OVER3_FROM,INDEX(LS_FEES,SUMPRODUCT(--(LS_EDGES&lt;N183))+1,3+AM183),INDEX(OVER3_BASE,1,3+AM183)+OVER3_PER4*CEILING((N183-OVER3_FROM)/4,1))*(1+FUEL),4)),""))))</f>
        <v/>
      </c>
      <c r="AX183" s="21" t="str">
        <f aca="false">IF(OR(AL183="",AH183=""),"",IF(OR(AH183="",AM183="",M183=""),"",IF(M183="Small standard",IF(AH183&gt;SS_MAX,"",ROUND(INDEX(SS_FEES,SUMPRODUCT(--(SS_EDGES&lt;AH183))+1,0+AM183)*(1+FUEL),4)),IF(M183="Large standard",IF(AH183&gt;LS_MAX,"",ROUND(IF(AH183&lt;=OVER3_FROM,INDEX(LS_FEES,SUMPRODUCT(--(LS_EDGES&lt;AH183))+1,0+AM183),INDEX(OVER3_BASE,1,0+AM183)+OVER3_PER4*CEILING((AH183-OVER3_FROM)/4,1))*(1+FUEL),4)),""))))</f>
        <v/>
      </c>
      <c r="AY183" s="21" t="str">
        <f aca="false">IF(OR(AL183="",AH183=""),"",IF(OR(AH183="",AM183="",M183=""),"",IF(M183="Small standard",IF(AH183&gt;SS_MAX,"",ROUND(INDEX(SS_FEES,SUMPRODUCT(--(SS_EDGES&lt;AH183))+1,3+AM183)*(1+FUEL),4)),IF(M183="Large standard",IF(AH183&gt;LS_MAX,"",ROUND(IF(AH183&lt;=OVER3_FROM,INDEX(LS_FEES,SUMPRODUCT(--(LS_EDGES&lt;AH183))+1,3+AM183),INDEX(OVER3_BASE,1,3+AM183)+OVER3_PER4*CEILING((AH183-OVER3_FROM)/4,1))*(1+FUEL),4)),""))))</f>
        <v/>
      </c>
      <c r="AZ183" s="24" t="str">
        <f aca="false">IF(OR(J183="",J183&lt;1),"",ROUND(IFERROR(INDEX(CAT_SCALE,MATCH(D183,CATS,0)),UC_DEFAULT)*IF(J183&gt;=UC_KNEE,10^(UC_A-UC_B*LOG10(J183)),10^(UC_A-UC_B*LOG10(UC_KNEE))*(UC_KNEE/J183)^UC_HEXP),1))</f>
        <v/>
      </c>
    </row>
    <row r="184" customFormat="false" ht="15" hidden="false" customHeight="false" outlineLevel="0" collapsed="false">
      <c r="A184" s="10"/>
      <c r="B184" s="10"/>
      <c r="C184" s="12"/>
      <c r="D184" s="10"/>
      <c r="E184" s="10"/>
      <c r="F184" s="10"/>
      <c r="G184" s="10"/>
      <c r="H184" s="10"/>
      <c r="I184" s="10"/>
      <c r="J184" s="10"/>
      <c r="K184" s="10"/>
      <c r="L184" s="12"/>
      <c r="M184" s="2" t="str">
        <f aca="false">IF(OR(N184="",AI184=""),"",IF(AND(N184&lt;=SS_MAX,AI184&lt;=SS_L,AJ184&lt;=SS_M,AK184&lt;=SS_S),"Small standard",IF(AND(N184&lt;=LS_MAX,AI184&lt;=LS_L,AJ184&lt;=LS_M,AK184&lt;=LS_S),"Large standard","Oversize")))</f>
        <v/>
      </c>
      <c r="N184" s="16" t="str">
        <f aca="false">IF(AH184="","",IF(AL184="",AH184,MAX(AH184,AL184)))</f>
        <v/>
      </c>
      <c r="O184" s="21" t="str">
        <f aca="false">IF(OR(N184="",AM184="",M184=""),"",IF(M184="Small standard",IF(N184&gt;SS_MAX,"",ROUND(INDEX(SS_FEES,SUMPRODUCT(--(SS_EDGES&lt;N184))+1,0+AM184)*(1+FUEL),4)),IF(M184="Large standard",IF(N184&gt;LS_MAX,"",ROUND(IF(N184&lt;=OVER3_FROM,INDEX(LS_FEES,SUMPRODUCT(--(LS_EDGES&lt;N184))+1,0+AM184),INDEX(OVER3_BASE,1,0+AM184)+OVER3_PER4*CEILING((N184-OVER3_FROM)/4,1))*(1+FUEL),4)),"")))</f>
        <v/>
      </c>
      <c r="P184" s="21" t="str">
        <f aca="false">IF(OR(N184="",AM184="",M184=""),"",IF(M184="Small standard",IF(N184&gt;SS_MAX,"",ROUND(INDEX(SS_FEES,SUMPRODUCT(--(SS_EDGES&lt;N184))+1,3+AM184)*(1+FUEL),4)),IF(M184="Large standard",IF(N184&gt;LS_MAX,"",ROUND(IF(N184&lt;=OVER3_FROM,INDEX(LS_FEES,SUMPRODUCT(--(LS_EDGES&lt;N184))+1,3+AM184),INDEX(OVER3_BASE,1,3+AM184)+OVER3_PER4*CEILING((N184-OVER3_FROM)/4,1))*(1+FUEL),4)),"")))</f>
        <v/>
      </c>
      <c r="Q184" s="20" t="str">
        <f aca="true">IF(OR(L184="",O184=""),"",ROUND(L184-IF(AND(TODAY()&gt;=PEAK_FROM,TODAY()&lt;=PEAK_TO),P184,O184),2))</f>
        <v/>
      </c>
      <c r="R184" s="16" t="str">
        <f aca="false">IF(N184="","",IF(M184="Small standard",IF(SUMPRODUCT(--(SS_EDGES&lt;N184))=0,"",INDEX(SS_EDGES,SUMPRODUCT(--(SS_EDGES&lt;N184)))),IF(M184="Large standard",IF(N184&gt;OVER3_FROM,OVER3_FROM+4*(CEILING((N184-OVER3_FROM)/4,1)-1),IF(SUMPRODUCT(--(LS_EDGES&lt;N184))=0,"",INDEX(LS_EDGES,SUMPRODUCT(--(LS_EDGES&lt;N184))))),"")))</f>
        <v/>
      </c>
      <c r="S184" s="22" t="str">
        <f aca="false">IF(R184="","",ROUND(N184-R184,3))</f>
        <v/>
      </c>
      <c r="T184" s="21" t="str">
        <f aca="false">IF(OR(R184="",O184="",AO184=""),"",IF(S184&gt;MAX_SHAVE,"",IF(ROUND(O184-AO184,4)&lt;MIN_UNIT,"",ROUND(O184-AO184,4))))</f>
        <v/>
      </c>
      <c r="U184" s="21" t="str">
        <f aca="false">IF(OR(AQ184="",O184=""),"",IF(ROUND(ROUND(O184-AQ184,4)-AS184,4)&lt;=MIN_UNIT,"",ROUND(ROUND(O184-AQ184,4)-AS184,4)))</f>
        <v/>
      </c>
      <c r="V184" s="21" t="str">
        <f aca="false">IF(OR(AV184="",O184=""),"",IF(AND(AT184=1,AU184&lt;=MAX_ENV),IF(ROUND(O184-AV184,4)&lt;MIN_UNIT,"",ROUND(O184-AV184,4)),""))</f>
        <v/>
      </c>
      <c r="W184" s="21" t="str">
        <f aca="false">IF(OR(AX184="",O184=""),"",IF(AL184&gt;=AH184*MIN_DIM_RATIO,IF(ROUND(O184-AX184,4)&lt;MIN_UNIT,"",ROUND(O184-AX184,4)),""))</f>
        <v/>
      </c>
      <c r="X184" s="21" t="str">
        <f aca="false">IF(OR(R184="",P184="",AP184=""),"",IF(S184&gt;MAX_SHAVE,"",IF(ROUND(P184-AP184,4)&lt;MIN_UNIT,"",ROUND(P184-AP184,4))))</f>
        <v/>
      </c>
      <c r="Y184" s="21" t="str">
        <f aca="false">IF(OR(AR184="",P184=""),"",IF(ROUND(ROUND(P184-AR184,4)-AS184,4)&lt;=MIN_UNIT,"",ROUND(ROUND(P184-AR184,4)-AS184,4)))</f>
        <v/>
      </c>
      <c r="Z184" s="21" t="str">
        <f aca="false">IF(OR(AW184="",P184=""),"",IF(AND(AT184=1,AU184&lt;=MAX_ENV),IF(ROUND(P184-AW184,4)&lt;MIN_UNIT,"",ROUND(P184-AW184,4)),""))</f>
        <v/>
      </c>
      <c r="AA184" s="21" t="str">
        <f aca="false">IF(OR(AY184="",P184=""),"",IF(AL184&gt;=AH184*MIN_DIM_RATIO,IF(ROUND(P184-AY184,4)&lt;MIN_UNIT,"",ROUND(P184-AY184,4)),""))</f>
        <v/>
      </c>
      <c r="AB184" s="2" t="str">
        <f aca="false">IF(COUNT(T184:W184)=0,"",CHOOSE(MATCH(MAX(T184:W184),T184:W184,0),"Weight","Price","Size tier","Box"))</f>
        <v/>
      </c>
      <c r="AC184" s="24" t="str">
        <f aca="false">IF(K184&lt;&gt;"",K184,AZ184)</f>
        <v/>
      </c>
      <c r="AD184" s="25" t="str">
        <f aca="false">IF(OR(AB184="",AC184=""),"",ROUND(AC184*IF(K184&lt;&gt;"",1,U_LOW)*((12-PEAK_MONTHS)*MAX(T184:W184)+PEAK_MONTHS*N(INDEX(X184:AA184,MATCH(MAX(T184:W184),T184:W184,0)))),0))</f>
        <v/>
      </c>
      <c r="AE184" s="25" t="str">
        <f aca="false">IF(OR(AB184="",AC184=""),"",ROUND(AC184*IF(K184&lt;&gt;"",1,U_HIGH)*((12-PEAK_MONTHS)*MAX(T184:W184)+PEAK_MONTHS*N(INDEX(X184:AA184,MATCH(MAX(T184:W184),T184:W184,0)))),0))</f>
        <v/>
      </c>
      <c r="AF184" s="18" t="str">
        <f aca="false">IF(AD184="","",RANK(AD184,$AD$7:$AD$506))</f>
        <v/>
      </c>
      <c r="AH184" s="16" t="str">
        <f aca="false">IF(E184&lt;&gt;"",E184,IF(F184&lt;&gt;"",ROUND(F184*16,3),""))</f>
        <v/>
      </c>
      <c r="AI184" s="16" t="str">
        <f aca="false">IF(COUNT(G184:I184)&lt;3,"",ROUND(LARGE(G184:I184,1),2))</f>
        <v/>
      </c>
      <c r="AJ184" s="16" t="str">
        <f aca="false">IF(COUNT(G184:I184)&lt;3,"",ROUND(LARGE(G184:I184,2),2))</f>
        <v/>
      </c>
      <c r="AK184" s="16" t="str">
        <f aca="false">IF(COUNT(G184:I184)&lt;3,"",ROUND(SMALL(G184:I184,1),2))</f>
        <v/>
      </c>
      <c r="AL184" s="16" t="str">
        <f aca="false">IF(AI184="","",IF(AI184*AJ184*AK184&lt;DIM_MIN_CUIN,"",ROUND(AI184*AJ184*AK184/DIM_DIV*16,2)))</f>
        <v/>
      </c>
      <c r="AM184" s="18" t="str">
        <f aca="false">IF(C184="","",IF(C184&lt;BAND_LO,1,IF(C184&lt;=BAND_HI,2,3)))</f>
        <v/>
      </c>
      <c r="AN184" s="19" t="str">
        <f aca="false">IF(C184="","",IFERROR(INDEX(CAT_REF,MATCH(D184,CATS,0)),REF_DEFAULT))</f>
        <v/>
      </c>
      <c r="AO184" s="21" t="str">
        <f aca="false">IF(OR(R184="",AM184="",M184=""),"",IF(M184="Small standard",IF(R184&gt;SS_MAX,"",ROUND(INDEX(SS_FEES,SUMPRODUCT(--(SS_EDGES&lt;R184))+1,0+AM184)*(1+FUEL),4)),IF(M184="Large standard",IF(R184&gt;LS_MAX,"",ROUND(IF(R184&lt;=OVER3_FROM,INDEX(LS_FEES,SUMPRODUCT(--(LS_EDGES&lt;R184))+1,0+AM184),INDEX(OVER3_BASE,1,0+AM184)+OVER3_PER4*CEILING((R184-OVER3_FROM)/4,1))*(1+FUEL),4)),"")))</f>
        <v/>
      </c>
      <c r="AP184" s="21" t="str">
        <f aca="false">IF(OR(R184="",AM184="",M184=""),"",IF(M184="Small standard",IF(R184&gt;SS_MAX,"",ROUND(INDEX(SS_FEES,SUMPRODUCT(--(SS_EDGES&lt;R184))+1,3+AM184)*(1+FUEL),4)),IF(M184="Large standard",IF(R184&gt;LS_MAX,"",ROUND(IF(R184&lt;=OVER3_FROM,INDEX(LS_FEES,SUMPRODUCT(--(LS_EDGES&lt;R184))+1,3+AM184),INDEX(OVER3_BASE,1,3+AM184)+OVER3_PER4*CEILING((R184-OVER3_FROM)/4,1))*(1+FUEL),4)),"")))</f>
        <v/>
      </c>
      <c r="AQ184" s="21" t="str">
        <f aca="false">IF(OR(AM184="",AM184=1),"",IF(OR(N184="",(AM184-1)="",M184=""),"",IF(M184="Small standard",IF(N184&gt;SS_MAX,"",ROUND(INDEX(SS_FEES,SUMPRODUCT(--(SS_EDGES&lt;N184))+1,0+(AM184-1))*(1+FUEL),4)),IF(M184="Large standard",IF(N184&gt;LS_MAX,"",ROUND(IF(N184&lt;=OVER3_FROM,INDEX(LS_FEES,SUMPRODUCT(--(LS_EDGES&lt;N184))+1,0+(AM184-1)),INDEX(OVER3_BASE,1,0+(AM184-1))+OVER3_PER4*CEILING((N184-OVER3_FROM)/4,1))*(1+FUEL),4)),""))))</f>
        <v/>
      </c>
      <c r="AR184" s="21" t="str">
        <f aca="false">IF(OR(AM184="",AM184=1),"",IF(OR(N184="",(AM184-1)="",M184=""),"",IF(M184="Small standard",IF(N184&gt;SS_MAX,"",ROUND(INDEX(SS_FEES,SUMPRODUCT(--(SS_EDGES&lt;N184))+1,3+(AM184-1))*(1+FUEL),4)),IF(M184="Large standard",IF(N184&gt;LS_MAX,"",ROUND(IF(N184&lt;=OVER3_FROM,INDEX(LS_FEES,SUMPRODUCT(--(LS_EDGES&lt;N184))+1,3+(AM184-1)),INDEX(OVER3_BASE,1,3+(AM184-1))+OVER3_PER4*CEILING((N184-OVER3_FROM)/4,1))*(1+FUEL),4)),""))))</f>
        <v/>
      </c>
      <c r="AS184" s="21" t="str">
        <f aca="false">IF(OR(AM184="",AM184=1),"",(C184-(IF(AM184=2,BAND_LO,BAND_HI)-0.01))*(1-AN184))</f>
        <v/>
      </c>
      <c r="AT184" s="18" t="str">
        <f aca="false">IF(AI184="","",(AI184&gt;SS_L)+(AJ184&gt;SS_M)+(AK184&gt;SS_S))</f>
        <v/>
      </c>
      <c r="AU184" s="23" t="str">
        <f aca="false">IF(OR(AT184="",AT184&lt;&gt;1),"",MAX(AI184/SS_L,AJ184/SS_M,AK184/SS_S))</f>
        <v/>
      </c>
      <c r="AV184" s="21" t="str">
        <f aca="false">IF(OR(M184&lt;&gt;"Large standard",N184="",N184&gt;SS_MAX),"",IF(OR(N184="",AM184="","Small standard"=""),"",IF("Small standard"="Small standard",IF(N184&gt;SS_MAX,"",ROUND(INDEX(SS_FEES,SUMPRODUCT(--(SS_EDGES&lt;N184))+1,0+AM184)*(1+FUEL),4)),IF("Small standard"="Large standard",IF(N184&gt;LS_MAX,"",ROUND(IF(N184&lt;=OVER3_FROM,INDEX(LS_FEES,SUMPRODUCT(--(LS_EDGES&lt;N184))+1,0+AM184),INDEX(OVER3_BASE,1,0+AM184)+OVER3_PER4*CEILING((N184-OVER3_FROM)/4,1))*(1+FUEL),4)),""))))</f>
        <v/>
      </c>
      <c r="AW184" s="21" t="str">
        <f aca="false">IF(OR(M184&lt;&gt;"Large standard",N184="",N184&gt;SS_MAX),"",IF(OR(N184="",AM184="","Small standard"=""),"",IF("Small standard"="Small standard",IF(N184&gt;SS_MAX,"",ROUND(INDEX(SS_FEES,SUMPRODUCT(--(SS_EDGES&lt;N184))+1,3+AM184)*(1+FUEL),4)),IF("Small standard"="Large standard",IF(N184&gt;LS_MAX,"",ROUND(IF(N184&lt;=OVER3_FROM,INDEX(LS_FEES,SUMPRODUCT(--(LS_EDGES&lt;N184))+1,3+AM184),INDEX(OVER3_BASE,1,3+AM184)+OVER3_PER4*CEILING((N184-OVER3_FROM)/4,1))*(1+FUEL),4)),""))))</f>
        <v/>
      </c>
      <c r="AX184" s="21" t="str">
        <f aca="false">IF(OR(AL184="",AH184=""),"",IF(OR(AH184="",AM184="",M184=""),"",IF(M184="Small standard",IF(AH184&gt;SS_MAX,"",ROUND(INDEX(SS_FEES,SUMPRODUCT(--(SS_EDGES&lt;AH184))+1,0+AM184)*(1+FUEL),4)),IF(M184="Large standard",IF(AH184&gt;LS_MAX,"",ROUND(IF(AH184&lt;=OVER3_FROM,INDEX(LS_FEES,SUMPRODUCT(--(LS_EDGES&lt;AH184))+1,0+AM184),INDEX(OVER3_BASE,1,0+AM184)+OVER3_PER4*CEILING((AH184-OVER3_FROM)/4,1))*(1+FUEL),4)),""))))</f>
        <v/>
      </c>
      <c r="AY184" s="21" t="str">
        <f aca="false">IF(OR(AL184="",AH184=""),"",IF(OR(AH184="",AM184="",M184=""),"",IF(M184="Small standard",IF(AH184&gt;SS_MAX,"",ROUND(INDEX(SS_FEES,SUMPRODUCT(--(SS_EDGES&lt;AH184))+1,3+AM184)*(1+FUEL),4)),IF(M184="Large standard",IF(AH184&gt;LS_MAX,"",ROUND(IF(AH184&lt;=OVER3_FROM,INDEX(LS_FEES,SUMPRODUCT(--(LS_EDGES&lt;AH184))+1,3+AM184),INDEX(OVER3_BASE,1,3+AM184)+OVER3_PER4*CEILING((AH184-OVER3_FROM)/4,1))*(1+FUEL),4)),""))))</f>
        <v/>
      </c>
      <c r="AZ184" s="24" t="str">
        <f aca="false">IF(OR(J184="",J184&lt;1),"",ROUND(IFERROR(INDEX(CAT_SCALE,MATCH(D184,CATS,0)),UC_DEFAULT)*IF(J184&gt;=UC_KNEE,10^(UC_A-UC_B*LOG10(J184)),10^(UC_A-UC_B*LOG10(UC_KNEE))*(UC_KNEE/J184)^UC_HEXP),1))</f>
        <v/>
      </c>
    </row>
    <row r="185" customFormat="false" ht="15" hidden="false" customHeight="false" outlineLevel="0" collapsed="false">
      <c r="A185" s="10"/>
      <c r="B185" s="10"/>
      <c r="C185" s="12"/>
      <c r="D185" s="10"/>
      <c r="E185" s="10"/>
      <c r="F185" s="10"/>
      <c r="G185" s="10"/>
      <c r="H185" s="10"/>
      <c r="I185" s="10"/>
      <c r="J185" s="10"/>
      <c r="K185" s="10"/>
      <c r="L185" s="12"/>
      <c r="M185" s="2" t="str">
        <f aca="false">IF(OR(N185="",AI185=""),"",IF(AND(N185&lt;=SS_MAX,AI185&lt;=SS_L,AJ185&lt;=SS_M,AK185&lt;=SS_S),"Small standard",IF(AND(N185&lt;=LS_MAX,AI185&lt;=LS_L,AJ185&lt;=LS_M,AK185&lt;=LS_S),"Large standard","Oversize")))</f>
        <v/>
      </c>
      <c r="N185" s="16" t="str">
        <f aca="false">IF(AH185="","",IF(AL185="",AH185,MAX(AH185,AL185)))</f>
        <v/>
      </c>
      <c r="O185" s="21" t="str">
        <f aca="false">IF(OR(N185="",AM185="",M185=""),"",IF(M185="Small standard",IF(N185&gt;SS_MAX,"",ROUND(INDEX(SS_FEES,SUMPRODUCT(--(SS_EDGES&lt;N185))+1,0+AM185)*(1+FUEL),4)),IF(M185="Large standard",IF(N185&gt;LS_MAX,"",ROUND(IF(N185&lt;=OVER3_FROM,INDEX(LS_FEES,SUMPRODUCT(--(LS_EDGES&lt;N185))+1,0+AM185),INDEX(OVER3_BASE,1,0+AM185)+OVER3_PER4*CEILING((N185-OVER3_FROM)/4,1))*(1+FUEL),4)),"")))</f>
        <v/>
      </c>
      <c r="P185" s="21" t="str">
        <f aca="false">IF(OR(N185="",AM185="",M185=""),"",IF(M185="Small standard",IF(N185&gt;SS_MAX,"",ROUND(INDEX(SS_FEES,SUMPRODUCT(--(SS_EDGES&lt;N185))+1,3+AM185)*(1+FUEL),4)),IF(M185="Large standard",IF(N185&gt;LS_MAX,"",ROUND(IF(N185&lt;=OVER3_FROM,INDEX(LS_FEES,SUMPRODUCT(--(LS_EDGES&lt;N185))+1,3+AM185),INDEX(OVER3_BASE,1,3+AM185)+OVER3_PER4*CEILING((N185-OVER3_FROM)/4,1))*(1+FUEL),4)),"")))</f>
        <v/>
      </c>
      <c r="Q185" s="20" t="str">
        <f aca="true">IF(OR(L185="",O185=""),"",ROUND(L185-IF(AND(TODAY()&gt;=PEAK_FROM,TODAY()&lt;=PEAK_TO),P185,O185),2))</f>
        <v/>
      </c>
      <c r="R185" s="16" t="str">
        <f aca="false">IF(N185="","",IF(M185="Small standard",IF(SUMPRODUCT(--(SS_EDGES&lt;N185))=0,"",INDEX(SS_EDGES,SUMPRODUCT(--(SS_EDGES&lt;N185)))),IF(M185="Large standard",IF(N185&gt;OVER3_FROM,OVER3_FROM+4*(CEILING((N185-OVER3_FROM)/4,1)-1),IF(SUMPRODUCT(--(LS_EDGES&lt;N185))=0,"",INDEX(LS_EDGES,SUMPRODUCT(--(LS_EDGES&lt;N185))))),"")))</f>
        <v/>
      </c>
      <c r="S185" s="22" t="str">
        <f aca="false">IF(R185="","",ROUND(N185-R185,3))</f>
        <v/>
      </c>
      <c r="T185" s="21" t="str">
        <f aca="false">IF(OR(R185="",O185="",AO185=""),"",IF(S185&gt;MAX_SHAVE,"",IF(ROUND(O185-AO185,4)&lt;MIN_UNIT,"",ROUND(O185-AO185,4))))</f>
        <v/>
      </c>
      <c r="U185" s="21" t="str">
        <f aca="false">IF(OR(AQ185="",O185=""),"",IF(ROUND(ROUND(O185-AQ185,4)-AS185,4)&lt;=MIN_UNIT,"",ROUND(ROUND(O185-AQ185,4)-AS185,4)))</f>
        <v/>
      </c>
      <c r="V185" s="21" t="str">
        <f aca="false">IF(OR(AV185="",O185=""),"",IF(AND(AT185=1,AU185&lt;=MAX_ENV),IF(ROUND(O185-AV185,4)&lt;MIN_UNIT,"",ROUND(O185-AV185,4)),""))</f>
        <v/>
      </c>
      <c r="W185" s="21" t="str">
        <f aca="false">IF(OR(AX185="",O185=""),"",IF(AL185&gt;=AH185*MIN_DIM_RATIO,IF(ROUND(O185-AX185,4)&lt;MIN_UNIT,"",ROUND(O185-AX185,4)),""))</f>
        <v/>
      </c>
      <c r="X185" s="21" t="str">
        <f aca="false">IF(OR(R185="",P185="",AP185=""),"",IF(S185&gt;MAX_SHAVE,"",IF(ROUND(P185-AP185,4)&lt;MIN_UNIT,"",ROUND(P185-AP185,4))))</f>
        <v/>
      </c>
      <c r="Y185" s="21" t="str">
        <f aca="false">IF(OR(AR185="",P185=""),"",IF(ROUND(ROUND(P185-AR185,4)-AS185,4)&lt;=MIN_UNIT,"",ROUND(ROUND(P185-AR185,4)-AS185,4)))</f>
        <v/>
      </c>
      <c r="Z185" s="21" t="str">
        <f aca="false">IF(OR(AW185="",P185=""),"",IF(AND(AT185=1,AU185&lt;=MAX_ENV),IF(ROUND(P185-AW185,4)&lt;MIN_UNIT,"",ROUND(P185-AW185,4)),""))</f>
        <v/>
      </c>
      <c r="AA185" s="21" t="str">
        <f aca="false">IF(OR(AY185="",P185=""),"",IF(AL185&gt;=AH185*MIN_DIM_RATIO,IF(ROUND(P185-AY185,4)&lt;MIN_UNIT,"",ROUND(P185-AY185,4)),""))</f>
        <v/>
      </c>
      <c r="AB185" s="2" t="str">
        <f aca="false">IF(COUNT(T185:W185)=0,"",CHOOSE(MATCH(MAX(T185:W185),T185:W185,0),"Weight","Price","Size tier","Box"))</f>
        <v/>
      </c>
      <c r="AC185" s="24" t="str">
        <f aca="false">IF(K185&lt;&gt;"",K185,AZ185)</f>
        <v/>
      </c>
      <c r="AD185" s="25" t="str">
        <f aca="false">IF(OR(AB185="",AC185=""),"",ROUND(AC185*IF(K185&lt;&gt;"",1,U_LOW)*((12-PEAK_MONTHS)*MAX(T185:W185)+PEAK_MONTHS*N(INDEX(X185:AA185,MATCH(MAX(T185:W185),T185:W185,0)))),0))</f>
        <v/>
      </c>
      <c r="AE185" s="25" t="str">
        <f aca="false">IF(OR(AB185="",AC185=""),"",ROUND(AC185*IF(K185&lt;&gt;"",1,U_HIGH)*((12-PEAK_MONTHS)*MAX(T185:W185)+PEAK_MONTHS*N(INDEX(X185:AA185,MATCH(MAX(T185:W185),T185:W185,0)))),0))</f>
        <v/>
      </c>
      <c r="AF185" s="18" t="str">
        <f aca="false">IF(AD185="","",RANK(AD185,$AD$7:$AD$506))</f>
        <v/>
      </c>
      <c r="AH185" s="16" t="str">
        <f aca="false">IF(E185&lt;&gt;"",E185,IF(F185&lt;&gt;"",ROUND(F185*16,3),""))</f>
        <v/>
      </c>
      <c r="AI185" s="16" t="str">
        <f aca="false">IF(COUNT(G185:I185)&lt;3,"",ROUND(LARGE(G185:I185,1),2))</f>
        <v/>
      </c>
      <c r="AJ185" s="16" t="str">
        <f aca="false">IF(COUNT(G185:I185)&lt;3,"",ROUND(LARGE(G185:I185,2),2))</f>
        <v/>
      </c>
      <c r="AK185" s="16" t="str">
        <f aca="false">IF(COUNT(G185:I185)&lt;3,"",ROUND(SMALL(G185:I185,1),2))</f>
        <v/>
      </c>
      <c r="AL185" s="16" t="str">
        <f aca="false">IF(AI185="","",IF(AI185*AJ185*AK185&lt;DIM_MIN_CUIN,"",ROUND(AI185*AJ185*AK185/DIM_DIV*16,2)))</f>
        <v/>
      </c>
      <c r="AM185" s="18" t="str">
        <f aca="false">IF(C185="","",IF(C185&lt;BAND_LO,1,IF(C185&lt;=BAND_HI,2,3)))</f>
        <v/>
      </c>
      <c r="AN185" s="19" t="str">
        <f aca="false">IF(C185="","",IFERROR(INDEX(CAT_REF,MATCH(D185,CATS,0)),REF_DEFAULT))</f>
        <v/>
      </c>
      <c r="AO185" s="21" t="str">
        <f aca="false">IF(OR(R185="",AM185="",M185=""),"",IF(M185="Small standard",IF(R185&gt;SS_MAX,"",ROUND(INDEX(SS_FEES,SUMPRODUCT(--(SS_EDGES&lt;R185))+1,0+AM185)*(1+FUEL),4)),IF(M185="Large standard",IF(R185&gt;LS_MAX,"",ROUND(IF(R185&lt;=OVER3_FROM,INDEX(LS_FEES,SUMPRODUCT(--(LS_EDGES&lt;R185))+1,0+AM185),INDEX(OVER3_BASE,1,0+AM185)+OVER3_PER4*CEILING((R185-OVER3_FROM)/4,1))*(1+FUEL),4)),"")))</f>
        <v/>
      </c>
      <c r="AP185" s="21" t="str">
        <f aca="false">IF(OR(R185="",AM185="",M185=""),"",IF(M185="Small standard",IF(R185&gt;SS_MAX,"",ROUND(INDEX(SS_FEES,SUMPRODUCT(--(SS_EDGES&lt;R185))+1,3+AM185)*(1+FUEL),4)),IF(M185="Large standard",IF(R185&gt;LS_MAX,"",ROUND(IF(R185&lt;=OVER3_FROM,INDEX(LS_FEES,SUMPRODUCT(--(LS_EDGES&lt;R185))+1,3+AM185),INDEX(OVER3_BASE,1,3+AM185)+OVER3_PER4*CEILING((R185-OVER3_FROM)/4,1))*(1+FUEL),4)),"")))</f>
        <v/>
      </c>
      <c r="AQ185" s="21" t="str">
        <f aca="false">IF(OR(AM185="",AM185=1),"",IF(OR(N185="",(AM185-1)="",M185=""),"",IF(M185="Small standard",IF(N185&gt;SS_MAX,"",ROUND(INDEX(SS_FEES,SUMPRODUCT(--(SS_EDGES&lt;N185))+1,0+(AM185-1))*(1+FUEL),4)),IF(M185="Large standard",IF(N185&gt;LS_MAX,"",ROUND(IF(N185&lt;=OVER3_FROM,INDEX(LS_FEES,SUMPRODUCT(--(LS_EDGES&lt;N185))+1,0+(AM185-1)),INDEX(OVER3_BASE,1,0+(AM185-1))+OVER3_PER4*CEILING((N185-OVER3_FROM)/4,1))*(1+FUEL),4)),""))))</f>
        <v/>
      </c>
      <c r="AR185" s="21" t="str">
        <f aca="false">IF(OR(AM185="",AM185=1),"",IF(OR(N185="",(AM185-1)="",M185=""),"",IF(M185="Small standard",IF(N185&gt;SS_MAX,"",ROUND(INDEX(SS_FEES,SUMPRODUCT(--(SS_EDGES&lt;N185))+1,3+(AM185-1))*(1+FUEL),4)),IF(M185="Large standard",IF(N185&gt;LS_MAX,"",ROUND(IF(N185&lt;=OVER3_FROM,INDEX(LS_FEES,SUMPRODUCT(--(LS_EDGES&lt;N185))+1,3+(AM185-1)),INDEX(OVER3_BASE,1,3+(AM185-1))+OVER3_PER4*CEILING((N185-OVER3_FROM)/4,1))*(1+FUEL),4)),""))))</f>
        <v/>
      </c>
      <c r="AS185" s="21" t="str">
        <f aca="false">IF(OR(AM185="",AM185=1),"",(C185-(IF(AM185=2,BAND_LO,BAND_HI)-0.01))*(1-AN185))</f>
        <v/>
      </c>
      <c r="AT185" s="18" t="str">
        <f aca="false">IF(AI185="","",(AI185&gt;SS_L)+(AJ185&gt;SS_M)+(AK185&gt;SS_S))</f>
        <v/>
      </c>
      <c r="AU185" s="23" t="str">
        <f aca="false">IF(OR(AT185="",AT185&lt;&gt;1),"",MAX(AI185/SS_L,AJ185/SS_M,AK185/SS_S))</f>
        <v/>
      </c>
      <c r="AV185" s="21" t="str">
        <f aca="false">IF(OR(M185&lt;&gt;"Large standard",N185="",N185&gt;SS_MAX),"",IF(OR(N185="",AM185="","Small standard"=""),"",IF("Small standard"="Small standard",IF(N185&gt;SS_MAX,"",ROUND(INDEX(SS_FEES,SUMPRODUCT(--(SS_EDGES&lt;N185))+1,0+AM185)*(1+FUEL),4)),IF("Small standard"="Large standard",IF(N185&gt;LS_MAX,"",ROUND(IF(N185&lt;=OVER3_FROM,INDEX(LS_FEES,SUMPRODUCT(--(LS_EDGES&lt;N185))+1,0+AM185),INDEX(OVER3_BASE,1,0+AM185)+OVER3_PER4*CEILING((N185-OVER3_FROM)/4,1))*(1+FUEL),4)),""))))</f>
        <v/>
      </c>
      <c r="AW185" s="21" t="str">
        <f aca="false">IF(OR(M185&lt;&gt;"Large standard",N185="",N185&gt;SS_MAX),"",IF(OR(N185="",AM185="","Small standard"=""),"",IF("Small standard"="Small standard",IF(N185&gt;SS_MAX,"",ROUND(INDEX(SS_FEES,SUMPRODUCT(--(SS_EDGES&lt;N185))+1,3+AM185)*(1+FUEL),4)),IF("Small standard"="Large standard",IF(N185&gt;LS_MAX,"",ROUND(IF(N185&lt;=OVER3_FROM,INDEX(LS_FEES,SUMPRODUCT(--(LS_EDGES&lt;N185))+1,3+AM185),INDEX(OVER3_BASE,1,3+AM185)+OVER3_PER4*CEILING((N185-OVER3_FROM)/4,1))*(1+FUEL),4)),""))))</f>
        <v/>
      </c>
      <c r="AX185" s="21" t="str">
        <f aca="false">IF(OR(AL185="",AH185=""),"",IF(OR(AH185="",AM185="",M185=""),"",IF(M185="Small standard",IF(AH185&gt;SS_MAX,"",ROUND(INDEX(SS_FEES,SUMPRODUCT(--(SS_EDGES&lt;AH185))+1,0+AM185)*(1+FUEL),4)),IF(M185="Large standard",IF(AH185&gt;LS_MAX,"",ROUND(IF(AH185&lt;=OVER3_FROM,INDEX(LS_FEES,SUMPRODUCT(--(LS_EDGES&lt;AH185))+1,0+AM185),INDEX(OVER3_BASE,1,0+AM185)+OVER3_PER4*CEILING((AH185-OVER3_FROM)/4,1))*(1+FUEL),4)),""))))</f>
        <v/>
      </c>
      <c r="AY185" s="21" t="str">
        <f aca="false">IF(OR(AL185="",AH185=""),"",IF(OR(AH185="",AM185="",M185=""),"",IF(M185="Small standard",IF(AH185&gt;SS_MAX,"",ROUND(INDEX(SS_FEES,SUMPRODUCT(--(SS_EDGES&lt;AH185))+1,3+AM185)*(1+FUEL),4)),IF(M185="Large standard",IF(AH185&gt;LS_MAX,"",ROUND(IF(AH185&lt;=OVER3_FROM,INDEX(LS_FEES,SUMPRODUCT(--(LS_EDGES&lt;AH185))+1,3+AM185),INDEX(OVER3_BASE,1,3+AM185)+OVER3_PER4*CEILING((AH185-OVER3_FROM)/4,1))*(1+FUEL),4)),""))))</f>
        <v/>
      </c>
      <c r="AZ185" s="24" t="str">
        <f aca="false">IF(OR(J185="",J185&lt;1),"",ROUND(IFERROR(INDEX(CAT_SCALE,MATCH(D185,CATS,0)),UC_DEFAULT)*IF(J185&gt;=UC_KNEE,10^(UC_A-UC_B*LOG10(J185)),10^(UC_A-UC_B*LOG10(UC_KNEE))*(UC_KNEE/J185)^UC_HEXP),1))</f>
        <v/>
      </c>
    </row>
    <row r="186" customFormat="false" ht="15" hidden="false" customHeight="false" outlineLevel="0" collapsed="false">
      <c r="A186" s="10"/>
      <c r="B186" s="10"/>
      <c r="C186" s="12"/>
      <c r="D186" s="10"/>
      <c r="E186" s="10"/>
      <c r="F186" s="10"/>
      <c r="G186" s="10"/>
      <c r="H186" s="10"/>
      <c r="I186" s="10"/>
      <c r="J186" s="10"/>
      <c r="K186" s="10"/>
      <c r="L186" s="12"/>
      <c r="M186" s="2" t="str">
        <f aca="false">IF(OR(N186="",AI186=""),"",IF(AND(N186&lt;=SS_MAX,AI186&lt;=SS_L,AJ186&lt;=SS_M,AK186&lt;=SS_S),"Small standard",IF(AND(N186&lt;=LS_MAX,AI186&lt;=LS_L,AJ186&lt;=LS_M,AK186&lt;=LS_S),"Large standard","Oversize")))</f>
        <v/>
      </c>
      <c r="N186" s="16" t="str">
        <f aca="false">IF(AH186="","",IF(AL186="",AH186,MAX(AH186,AL186)))</f>
        <v/>
      </c>
      <c r="O186" s="21" t="str">
        <f aca="false">IF(OR(N186="",AM186="",M186=""),"",IF(M186="Small standard",IF(N186&gt;SS_MAX,"",ROUND(INDEX(SS_FEES,SUMPRODUCT(--(SS_EDGES&lt;N186))+1,0+AM186)*(1+FUEL),4)),IF(M186="Large standard",IF(N186&gt;LS_MAX,"",ROUND(IF(N186&lt;=OVER3_FROM,INDEX(LS_FEES,SUMPRODUCT(--(LS_EDGES&lt;N186))+1,0+AM186),INDEX(OVER3_BASE,1,0+AM186)+OVER3_PER4*CEILING((N186-OVER3_FROM)/4,1))*(1+FUEL),4)),"")))</f>
        <v/>
      </c>
      <c r="P186" s="21" t="str">
        <f aca="false">IF(OR(N186="",AM186="",M186=""),"",IF(M186="Small standard",IF(N186&gt;SS_MAX,"",ROUND(INDEX(SS_FEES,SUMPRODUCT(--(SS_EDGES&lt;N186))+1,3+AM186)*(1+FUEL),4)),IF(M186="Large standard",IF(N186&gt;LS_MAX,"",ROUND(IF(N186&lt;=OVER3_FROM,INDEX(LS_FEES,SUMPRODUCT(--(LS_EDGES&lt;N186))+1,3+AM186),INDEX(OVER3_BASE,1,3+AM186)+OVER3_PER4*CEILING((N186-OVER3_FROM)/4,1))*(1+FUEL),4)),"")))</f>
        <v/>
      </c>
      <c r="Q186" s="20" t="str">
        <f aca="true">IF(OR(L186="",O186=""),"",ROUND(L186-IF(AND(TODAY()&gt;=PEAK_FROM,TODAY()&lt;=PEAK_TO),P186,O186),2))</f>
        <v/>
      </c>
      <c r="R186" s="16" t="str">
        <f aca="false">IF(N186="","",IF(M186="Small standard",IF(SUMPRODUCT(--(SS_EDGES&lt;N186))=0,"",INDEX(SS_EDGES,SUMPRODUCT(--(SS_EDGES&lt;N186)))),IF(M186="Large standard",IF(N186&gt;OVER3_FROM,OVER3_FROM+4*(CEILING((N186-OVER3_FROM)/4,1)-1),IF(SUMPRODUCT(--(LS_EDGES&lt;N186))=0,"",INDEX(LS_EDGES,SUMPRODUCT(--(LS_EDGES&lt;N186))))),"")))</f>
        <v/>
      </c>
      <c r="S186" s="22" t="str">
        <f aca="false">IF(R186="","",ROUND(N186-R186,3))</f>
        <v/>
      </c>
      <c r="T186" s="21" t="str">
        <f aca="false">IF(OR(R186="",O186="",AO186=""),"",IF(S186&gt;MAX_SHAVE,"",IF(ROUND(O186-AO186,4)&lt;MIN_UNIT,"",ROUND(O186-AO186,4))))</f>
        <v/>
      </c>
      <c r="U186" s="21" t="str">
        <f aca="false">IF(OR(AQ186="",O186=""),"",IF(ROUND(ROUND(O186-AQ186,4)-AS186,4)&lt;=MIN_UNIT,"",ROUND(ROUND(O186-AQ186,4)-AS186,4)))</f>
        <v/>
      </c>
      <c r="V186" s="21" t="str">
        <f aca="false">IF(OR(AV186="",O186=""),"",IF(AND(AT186=1,AU186&lt;=MAX_ENV),IF(ROUND(O186-AV186,4)&lt;MIN_UNIT,"",ROUND(O186-AV186,4)),""))</f>
        <v/>
      </c>
      <c r="W186" s="21" t="str">
        <f aca="false">IF(OR(AX186="",O186=""),"",IF(AL186&gt;=AH186*MIN_DIM_RATIO,IF(ROUND(O186-AX186,4)&lt;MIN_UNIT,"",ROUND(O186-AX186,4)),""))</f>
        <v/>
      </c>
      <c r="X186" s="21" t="str">
        <f aca="false">IF(OR(R186="",P186="",AP186=""),"",IF(S186&gt;MAX_SHAVE,"",IF(ROUND(P186-AP186,4)&lt;MIN_UNIT,"",ROUND(P186-AP186,4))))</f>
        <v/>
      </c>
      <c r="Y186" s="21" t="str">
        <f aca="false">IF(OR(AR186="",P186=""),"",IF(ROUND(ROUND(P186-AR186,4)-AS186,4)&lt;=MIN_UNIT,"",ROUND(ROUND(P186-AR186,4)-AS186,4)))</f>
        <v/>
      </c>
      <c r="Z186" s="21" t="str">
        <f aca="false">IF(OR(AW186="",P186=""),"",IF(AND(AT186=1,AU186&lt;=MAX_ENV),IF(ROUND(P186-AW186,4)&lt;MIN_UNIT,"",ROUND(P186-AW186,4)),""))</f>
        <v/>
      </c>
      <c r="AA186" s="21" t="str">
        <f aca="false">IF(OR(AY186="",P186=""),"",IF(AL186&gt;=AH186*MIN_DIM_RATIO,IF(ROUND(P186-AY186,4)&lt;MIN_UNIT,"",ROUND(P186-AY186,4)),""))</f>
        <v/>
      </c>
      <c r="AB186" s="2" t="str">
        <f aca="false">IF(COUNT(T186:W186)=0,"",CHOOSE(MATCH(MAX(T186:W186),T186:W186,0),"Weight","Price","Size tier","Box"))</f>
        <v/>
      </c>
      <c r="AC186" s="24" t="str">
        <f aca="false">IF(K186&lt;&gt;"",K186,AZ186)</f>
        <v/>
      </c>
      <c r="AD186" s="25" t="str">
        <f aca="false">IF(OR(AB186="",AC186=""),"",ROUND(AC186*IF(K186&lt;&gt;"",1,U_LOW)*((12-PEAK_MONTHS)*MAX(T186:W186)+PEAK_MONTHS*N(INDEX(X186:AA186,MATCH(MAX(T186:W186),T186:W186,0)))),0))</f>
        <v/>
      </c>
      <c r="AE186" s="25" t="str">
        <f aca="false">IF(OR(AB186="",AC186=""),"",ROUND(AC186*IF(K186&lt;&gt;"",1,U_HIGH)*((12-PEAK_MONTHS)*MAX(T186:W186)+PEAK_MONTHS*N(INDEX(X186:AA186,MATCH(MAX(T186:W186),T186:W186,0)))),0))</f>
        <v/>
      </c>
      <c r="AF186" s="18" t="str">
        <f aca="false">IF(AD186="","",RANK(AD186,$AD$7:$AD$506))</f>
        <v/>
      </c>
      <c r="AH186" s="16" t="str">
        <f aca="false">IF(E186&lt;&gt;"",E186,IF(F186&lt;&gt;"",ROUND(F186*16,3),""))</f>
        <v/>
      </c>
      <c r="AI186" s="16" t="str">
        <f aca="false">IF(COUNT(G186:I186)&lt;3,"",ROUND(LARGE(G186:I186,1),2))</f>
        <v/>
      </c>
      <c r="AJ186" s="16" t="str">
        <f aca="false">IF(COUNT(G186:I186)&lt;3,"",ROUND(LARGE(G186:I186,2),2))</f>
        <v/>
      </c>
      <c r="AK186" s="16" t="str">
        <f aca="false">IF(COUNT(G186:I186)&lt;3,"",ROUND(SMALL(G186:I186,1),2))</f>
        <v/>
      </c>
      <c r="AL186" s="16" t="str">
        <f aca="false">IF(AI186="","",IF(AI186*AJ186*AK186&lt;DIM_MIN_CUIN,"",ROUND(AI186*AJ186*AK186/DIM_DIV*16,2)))</f>
        <v/>
      </c>
      <c r="AM186" s="18" t="str">
        <f aca="false">IF(C186="","",IF(C186&lt;BAND_LO,1,IF(C186&lt;=BAND_HI,2,3)))</f>
        <v/>
      </c>
      <c r="AN186" s="19" t="str">
        <f aca="false">IF(C186="","",IFERROR(INDEX(CAT_REF,MATCH(D186,CATS,0)),REF_DEFAULT))</f>
        <v/>
      </c>
      <c r="AO186" s="21" t="str">
        <f aca="false">IF(OR(R186="",AM186="",M186=""),"",IF(M186="Small standard",IF(R186&gt;SS_MAX,"",ROUND(INDEX(SS_FEES,SUMPRODUCT(--(SS_EDGES&lt;R186))+1,0+AM186)*(1+FUEL),4)),IF(M186="Large standard",IF(R186&gt;LS_MAX,"",ROUND(IF(R186&lt;=OVER3_FROM,INDEX(LS_FEES,SUMPRODUCT(--(LS_EDGES&lt;R186))+1,0+AM186),INDEX(OVER3_BASE,1,0+AM186)+OVER3_PER4*CEILING((R186-OVER3_FROM)/4,1))*(1+FUEL),4)),"")))</f>
        <v/>
      </c>
      <c r="AP186" s="21" t="str">
        <f aca="false">IF(OR(R186="",AM186="",M186=""),"",IF(M186="Small standard",IF(R186&gt;SS_MAX,"",ROUND(INDEX(SS_FEES,SUMPRODUCT(--(SS_EDGES&lt;R186))+1,3+AM186)*(1+FUEL),4)),IF(M186="Large standard",IF(R186&gt;LS_MAX,"",ROUND(IF(R186&lt;=OVER3_FROM,INDEX(LS_FEES,SUMPRODUCT(--(LS_EDGES&lt;R186))+1,3+AM186),INDEX(OVER3_BASE,1,3+AM186)+OVER3_PER4*CEILING((R186-OVER3_FROM)/4,1))*(1+FUEL),4)),"")))</f>
        <v/>
      </c>
      <c r="AQ186" s="21" t="str">
        <f aca="false">IF(OR(AM186="",AM186=1),"",IF(OR(N186="",(AM186-1)="",M186=""),"",IF(M186="Small standard",IF(N186&gt;SS_MAX,"",ROUND(INDEX(SS_FEES,SUMPRODUCT(--(SS_EDGES&lt;N186))+1,0+(AM186-1))*(1+FUEL),4)),IF(M186="Large standard",IF(N186&gt;LS_MAX,"",ROUND(IF(N186&lt;=OVER3_FROM,INDEX(LS_FEES,SUMPRODUCT(--(LS_EDGES&lt;N186))+1,0+(AM186-1)),INDEX(OVER3_BASE,1,0+(AM186-1))+OVER3_PER4*CEILING((N186-OVER3_FROM)/4,1))*(1+FUEL),4)),""))))</f>
        <v/>
      </c>
      <c r="AR186" s="21" t="str">
        <f aca="false">IF(OR(AM186="",AM186=1),"",IF(OR(N186="",(AM186-1)="",M186=""),"",IF(M186="Small standard",IF(N186&gt;SS_MAX,"",ROUND(INDEX(SS_FEES,SUMPRODUCT(--(SS_EDGES&lt;N186))+1,3+(AM186-1))*(1+FUEL),4)),IF(M186="Large standard",IF(N186&gt;LS_MAX,"",ROUND(IF(N186&lt;=OVER3_FROM,INDEX(LS_FEES,SUMPRODUCT(--(LS_EDGES&lt;N186))+1,3+(AM186-1)),INDEX(OVER3_BASE,1,3+(AM186-1))+OVER3_PER4*CEILING((N186-OVER3_FROM)/4,1))*(1+FUEL),4)),""))))</f>
        <v/>
      </c>
      <c r="AS186" s="21" t="str">
        <f aca="false">IF(OR(AM186="",AM186=1),"",(C186-(IF(AM186=2,BAND_LO,BAND_HI)-0.01))*(1-AN186))</f>
        <v/>
      </c>
      <c r="AT186" s="18" t="str">
        <f aca="false">IF(AI186="","",(AI186&gt;SS_L)+(AJ186&gt;SS_M)+(AK186&gt;SS_S))</f>
        <v/>
      </c>
      <c r="AU186" s="23" t="str">
        <f aca="false">IF(OR(AT186="",AT186&lt;&gt;1),"",MAX(AI186/SS_L,AJ186/SS_M,AK186/SS_S))</f>
        <v/>
      </c>
      <c r="AV186" s="21" t="str">
        <f aca="false">IF(OR(M186&lt;&gt;"Large standard",N186="",N186&gt;SS_MAX),"",IF(OR(N186="",AM186="","Small standard"=""),"",IF("Small standard"="Small standard",IF(N186&gt;SS_MAX,"",ROUND(INDEX(SS_FEES,SUMPRODUCT(--(SS_EDGES&lt;N186))+1,0+AM186)*(1+FUEL),4)),IF("Small standard"="Large standard",IF(N186&gt;LS_MAX,"",ROUND(IF(N186&lt;=OVER3_FROM,INDEX(LS_FEES,SUMPRODUCT(--(LS_EDGES&lt;N186))+1,0+AM186),INDEX(OVER3_BASE,1,0+AM186)+OVER3_PER4*CEILING((N186-OVER3_FROM)/4,1))*(1+FUEL),4)),""))))</f>
        <v/>
      </c>
      <c r="AW186" s="21" t="str">
        <f aca="false">IF(OR(M186&lt;&gt;"Large standard",N186="",N186&gt;SS_MAX),"",IF(OR(N186="",AM186="","Small standard"=""),"",IF("Small standard"="Small standard",IF(N186&gt;SS_MAX,"",ROUND(INDEX(SS_FEES,SUMPRODUCT(--(SS_EDGES&lt;N186))+1,3+AM186)*(1+FUEL),4)),IF("Small standard"="Large standard",IF(N186&gt;LS_MAX,"",ROUND(IF(N186&lt;=OVER3_FROM,INDEX(LS_FEES,SUMPRODUCT(--(LS_EDGES&lt;N186))+1,3+AM186),INDEX(OVER3_BASE,1,3+AM186)+OVER3_PER4*CEILING((N186-OVER3_FROM)/4,1))*(1+FUEL),4)),""))))</f>
        <v/>
      </c>
      <c r="AX186" s="21" t="str">
        <f aca="false">IF(OR(AL186="",AH186=""),"",IF(OR(AH186="",AM186="",M186=""),"",IF(M186="Small standard",IF(AH186&gt;SS_MAX,"",ROUND(INDEX(SS_FEES,SUMPRODUCT(--(SS_EDGES&lt;AH186))+1,0+AM186)*(1+FUEL),4)),IF(M186="Large standard",IF(AH186&gt;LS_MAX,"",ROUND(IF(AH186&lt;=OVER3_FROM,INDEX(LS_FEES,SUMPRODUCT(--(LS_EDGES&lt;AH186))+1,0+AM186),INDEX(OVER3_BASE,1,0+AM186)+OVER3_PER4*CEILING((AH186-OVER3_FROM)/4,1))*(1+FUEL),4)),""))))</f>
        <v/>
      </c>
      <c r="AY186" s="21" t="str">
        <f aca="false">IF(OR(AL186="",AH186=""),"",IF(OR(AH186="",AM186="",M186=""),"",IF(M186="Small standard",IF(AH186&gt;SS_MAX,"",ROUND(INDEX(SS_FEES,SUMPRODUCT(--(SS_EDGES&lt;AH186))+1,3+AM186)*(1+FUEL),4)),IF(M186="Large standard",IF(AH186&gt;LS_MAX,"",ROUND(IF(AH186&lt;=OVER3_FROM,INDEX(LS_FEES,SUMPRODUCT(--(LS_EDGES&lt;AH186))+1,3+AM186),INDEX(OVER3_BASE,1,3+AM186)+OVER3_PER4*CEILING((AH186-OVER3_FROM)/4,1))*(1+FUEL),4)),""))))</f>
        <v/>
      </c>
      <c r="AZ186" s="24" t="str">
        <f aca="false">IF(OR(J186="",J186&lt;1),"",ROUND(IFERROR(INDEX(CAT_SCALE,MATCH(D186,CATS,0)),UC_DEFAULT)*IF(J186&gt;=UC_KNEE,10^(UC_A-UC_B*LOG10(J186)),10^(UC_A-UC_B*LOG10(UC_KNEE))*(UC_KNEE/J186)^UC_HEXP),1))</f>
        <v/>
      </c>
    </row>
    <row r="187" customFormat="false" ht="15" hidden="false" customHeight="false" outlineLevel="0" collapsed="false">
      <c r="A187" s="10"/>
      <c r="B187" s="10"/>
      <c r="C187" s="12"/>
      <c r="D187" s="10"/>
      <c r="E187" s="10"/>
      <c r="F187" s="10"/>
      <c r="G187" s="10"/>
      <c r="H187" s="10"/>
      <c r="I187" s="10"/>
      <c r="J187" s="10"/>
      <c r="K187" s="10"/>
      <c r="L187" s="12"/>
      <c r="M187" s="2" t="str">
        <f aca="false">IF(OR(N187="",AI187=""),"",IF(AND(N187&lt;=SS_MAX,AI187&lt;=SS_L,AJ187&lt;=SS_M,AK187&lt;=SS_S),"Small standard",IF(AND(N187&lt;=LS_MAX,AI187&lt;=LS_L,AJ187&lt;=LS_M,AK187&lt;=LS_S),"Large standard","Oversize")))</f>
        <v/>
      </c>
      <c r="N187" s="16" t="str">
        <f aca="false">IF(AH187="","",IF(AL187="",AH187,MAX(AH187,AL187)))</f>
        <v/>
      </c>
      <c r="O187" s="21" t="str">
        <f aca="false">IF(OR(N187="",AM187="",M187=""),"",IF(M187="Small standard",IF(N187&gt;SS_MAX,"",ROUND(INDEX(SS_FEES,SUMPRODUCT(--(SS_EDGES&lt;N187))+1,0+AM187)*(1+FUEL),4)),IF(M187="Large standard",IF(N187&gt;LS_MAX,"",ROUND(IF(N187&lt;=OVER3_FROM,INDEX(LS_FEES,SUMPRODUCT(--(LS_EDGES&lt;N187))+1,0+AM187),INDEX(OVER3_BASE,1,0+AM187)+OVER3_PER4*CEILING((N187-OVER3_FROM)/4,1))*(1+FUEL),4)),"")))</f>
        <v/>
      </c>
      <c r="P187" s="21" t="str">
        <f aca="false">IF(OR(N187="",AM187="",M187=""),"",IF(M187="Small standard",IF(N187&gt;SS_MAX,"",ROUND(INDEX(SS_FEES,SUMPRODUCT(--(SS_EDGES&lt;N187))+1,3+AM187)*(1+FUEL),4)),IF(M187="Large standard",IF(N187&gt;LS_MAX,"",ROUND(IF(N187&lt;=OVER3_FROM,INDEX(LS_FEES,SUMPRODUCT(--(LS_EDGES&lt;N187))+1,3+AM187),INDEX(OVER3_BASE,1,3+AM187)+OVER3_PER4*CEILING((N187-OVER3_FROM)/4,1))*(1+FUEL),4)),"")))</f>
        <v/>
      </c>
      <c r="Q187" s="20" t="str">
        <f aca="true">IF(OR(L187="",O187=""),"",ROUND(L187-IF(AND(TODAY()&gt;=PEAK_FROM,TODAY()&lt;=PEAK_TO),P187,O187),2))</f>
        <v/>
      </c>
      <c r="R187" s="16" t="str">
        <f aca="false">IF(N187="","",IF(M187="Small standard",IF(SUMPRODUCT(--(SS_EDGES&lt;N187))=0,"",INDEX(SS_EDGES,SUMPRODUCT(--(SS_EDGES&lt;N187)))),IF(M187="Large standard",IF(N187&gt;OVER3_FROM,OVER3_FROM+4*(CEILING((N187-OVER3_FROM)/4,1)-1),IF(SUMPRODUCT(--(LS_EDGES&lt;N187))=0,"",INDEX(LS_EDGES,SUMPRODUCT(--(LS_EDGES&lt;N187))))),"")))</f>
        <v/>
      </c>
      <c r="S187" s="22" t="str">
        <f aca="false">IF(R187="","",ROUND(N187-R187,3))</f>
        <v/>
      </c>
      <c r="T187" s="21" t="str">
        <f aca="false">IF(OR(R187="",O187="",AO187=""),"",IF(S187&gt;MAX_SHAVE,"",IF(ROUND(O187-AO187,4)&lt;MIN_UNIT,"",ROUND(O187-AO187,4))))</f>
        <v/>
      </c>
      <c r="U187" s="21" t="str">
        <f aca="false">IF(OR(AQ187="",O187=""),"",IF(ROUND(ROUND(O187-AQ187,4)-AS187,4)&lt;=MIN_UNIT,"",ROUND(ROUND(O187-AQ187,4)-AS187,4)))</f>
        <v/>
      </c>
      <c r="V187" s="21" t="str">
        <f aca="false">IF(OR(AV187="",O187=""),"",IF(AND(AT187=1,AU187&lt;=MAX_ENV),IF(ROUND(O187-AV187,4)&lt;MIN_UNIT,"",ROUND(O187-AV187,4)),""))</f>
        <v/>
      </c>
      <c r="W187" s="21" t="str">
        <f aca="false">IF(OR(AX187="",O187=""),"",IF(AL187&gt;=AH187*MIN_DIM_RATIO,IF(ROUND(O187-AX187,4)&lt;MIN_UNIT,"",ROUND(O187-AX187,4)),""))</f>
        <v/>
      </c>
      <c r="X187" s="21" t="str">
        <f aca="false">IF(OR(R187="",P187="",AP187=""),"",IF(S187&gt;MAX_SHAVE,"",IF(ROUND(P187-AP187,4)&lt;MIN_UNIT,"",ROUND(P187-AP187,4))))</f>
        <v/>
      </c>
      <c r="Y187" s="21" t="str">
        <f aca="false">IF(OR(AR187="",P187=""),"",IF(ROUND(ROUND(P187-AR187,4)-AS187,4)&lt;=MIN_UNIT,"",ROUND(ROUND(P187-AR187,4)-AS187,4)))</f>
        <v/>
      </c>
      <c r="Z187" s="21" t="str">
        <f aca="false">IF(OR(AW187="",P187=""),"",IF(AND(AT187=1,AU187&lt;=MAX_ENV),IF(ROUND(P187-AW187,4)&lt;MIN_UNIT,"",ROUND(P187-AW187,4)),""))</f>
        <v/>
      </c>
      <c r="AA187" s="21" t="str">
        <f aca="false">IF(OR(AY187="",P187=""),"",IF(AL187&gt;=AH187*MIN_DIM_RATIO,IF(ROUND(P187-AY187,4)&lt;MIN_UNIT,"",ROUND(P187-AY187,4)),""))</f>
        <v/>
      </c>
      <c r="AB187" s="2" t="str">
        <f aca="false">IF(COUNT(T187:W187)=0,"",CHOOSE(MATCH(MAX(T187:W187),T187:W187,0),"Weight","Price","Size tier","Box"))</f>
        <v/>
      </c>
      <c r="AC187" s="24" t="str">
        <f aca="false">IF(K187&lt;&gt;"",K187,AZ187)</f>
        <v/>
      </c>
      <c r="AD187" s="25" t="str">
        <f aca="false">IF(OR(AB187="",AC187=""),"",ROUND(AC187*IF(K187&lt;&gt;"",1,U_LOW)*((12-PEAK_MONTHS)*MAX(T187:W187)+PEAK_MONTHS*N(INDEX(X187:AA187,MATCH(MAX(T187:W187),T187:W187,0)))),0))</f>
        <v/>
      </c>
      <c r="AE187" s="25" t="str">
        <f aca="false">IF(OR(AB187="",AC187=""),"",ROUND(AC187*IF(K187&lt;&gt;"",1,U_HIGH)*((12-PEAK_MONTHS)*MAX(T187:W187)+PEAK_MONTHS*N(INDEX(X187:AA187,MATCH(MAX(T187:W187),T187:W187,0)))),0))</f>
        <v/>
      </c>
      <c r="AF187" s="18" t="str">
        <f aca="false">IF(AD187="","",RANK(AD187,$AD$7:$AD$506))</f>
        <v/>
      </c>
      <c r="AH187" s="16" t="str">
        <f aca="false">IF(E187&lt;&gt;"",E187,IF(F187&lt;&gt;"",ROUND(F187*16,3),""))</f>
        <v/>
      </c>
      <c r="AI187" s="16" t="str">
        <f aca="false">IF(COUNT(G187:I187)&lt;3,"",ROUND(LARGE(G187:I187,1),2))</f>
        <v/>
      </c>
      <c r="AJ187" s="16" t="str">
        <f aca="false">IF(COUNT(G187:I187)&lt;3,"",ROUND(LARGE(G187:I187,2),2))</f>
        <v/>
      </c>
      <c r="AK187" s="16" t="str">
        <f aca="false">IF(COUNT(G187:I187)&lt;3,"",ROUND(SMALL(G187:I187,1),2))</f>
        <v/>
      </c>
      <c r="AL187" s="16" t="str">
        <f aca="false">IF(AI187="","",IF(AI187*AJ187*AK187&lt;DIM_MIN_CUIN,"",ROUND(AI187*AJ187*AK187/DIM_DIV*16,2)))</f>
        <v/>
      </c>
      <c r="AM187" s="18" t="str">
        <f aca="false">IF(C187="","",IF(C187&lt;BAND_LO,1,IF(C187&lt;=BAND_HI,2,3)))</f>
        <v/>
      </c>
      <c r="AN187" s="19" t="str">
        <f aca="false">IF(C187="","",IFERROR(INDEX(CAT_REF,MATCH(D187,CATS,0)),REF_DEFAULT))</f>
        <v/>
      </c>
      <c r="AO187" s="21" t="str">
        <f aca="false">IF(OR(R187="",AM187="",M187=""),"",IF(M187="Small standard",IF(R187&gt;SS_MAX,"",ROUND(INDEX(SS_FEES,SUMPRODUCT(--(SS_EDGES&lt;R187))+1,0+AM187)*(1+FUEL),4)),IF(M187="Large standard",IF(R187&gt;LS_MAX,"",ROUND(IF(R187&lt;=OVER3_FROM,INDEX(LS_FEES,SUMPRODUCT(--(LS_EDGES&lt;R187))+1,0+AM187),INDEX(OVER3_BASE,1,0+AM187)+OVER3_PER4*CEILING((R187-OVER3_FROM)/4,1))*(1+FUEL),4)),"")))</f>
        <v/>
      </c>
      <c r="AP187" s="21" t="str">
        <f aca="false">IF(OR(R187="",AM187="",M187=""),"",IF(M187="Small standard",IF(R187&gt;SS_MAX,"",ROUND(INDEX(SS_FEES,SUMPRODUCT(--(SS_EDGES&lt;R187))+1,3+AM187)*(1+FUEL),4)),IF(M187="Large standard",IF(R187&gt;LS_MAX,"",ROUND(IF(R187&lt;=OVER3_FROM,INDEX(LS_FEES,SUMPRODUCT(--(LS_EDGES&lt;R187))+1,3+AM187),INDEX(OVER3_BASE,1,3+AM187)+OVER3_PER4*CEILING((R187-OVER3_FROM)/4,1))*(1+FUEL),4)),"")))</f>
        <v/>
      </c>
      <c r="AQ187" s="21" t="str">
        <f aca="false">IF(OR(AM187="",AM187=1),"",IF(OR(N187="",(AM187-1)="",M187=""),"",IF(M187="Small standard",IF(N187&gt;SS_MAX,"",ROUND(INDEX(SS_FEES,SUMPRODUCT(--(SS_EDGES&lt;N187))+1,0+(AM187-1))*(1+FUEL),4)),IF(M187="Large standard",IF(N187&gt;LS_MAX,"",ROUND(IF(N187&lt;=OVER3_FROM,INDEX(LS_FEES,SUMPRODUCT(--(LS_EDGES&lt;N187))+1,0+(AM187-1)),INDEX(OVER3_BASE,1,0+(AM187-1))+OVER3_PER4*CEILING((N187-OVER3_FROM)/4,1))*(1+FUEL),4)),""))))</f>
        <v/>
      </c>
      <c r="AR187" s="21" t="str">
        <f aca="false">IF(OR(AM187="",AM187=1),"",IF(OR(N187="",(AM187-1)="",M187=""),"",IF(M187="Small standard",IF(N187&gt;SS_MAX,"",ROUND(INDEX(SS_FEES,SUMPRODUCT(--(SS_EDGES&lt;N187))+1,3+(AM187-1))*(1+FUEL),4)),IF(M187="Large standard",IF(N187&gt;LS_MAX,"",ROUND(IF(N187&lt;=OVER3_FROM,INDEX(LS_FEES,SUMPRODUCT(--(LS_EDGES&lt;N187))+1,3+(AM187-1)),INDEX(OVER3_BASE,1,3+(AM187-1))+OVER3_PER4*CEILING((N187-OVER3_FROM)/4,1))*(1+FUEL),4)),""))))</f>
        <v/>
      </c>
      <c r="AS187" s="21" t="str">
        <f aca="false">IF(OR(AM187="",AM187=1),"",(C187-(IF(AM187=2,BAND_LO,BAND_HI)-0.01))*(1-AN187))</f>
        <v/>
      </c>
      <c r="AT187" s="18" t="str">
        <f aca="false">IF(AI187="","",(AI187&gt;SS_L)+(AJ187&gt;SS_M)+(AK187&gt;SS_S))</f>
        <v/>
      </c>
      <c r="AU187" s="23" t="str">
        <f aca="false">IF(OR(AT187="",AT187&lt;&gt;1),"",MAX(AI187/SS_L,AJ187/SS_M,AK187/SS_S))</f>
        <v/>
      </c>
      <c r="AV187" s="21" t="str">
        <f aca="false">IF(OR(M187&lt;&gt;"Large standard",N187="",N187&gt;SS_MAX),"",IF(OR(N187="",AM187="","Small standard"=""),"",IF("Small standard"="Small standard",IF(N187&gt;SS_MAX,"",ROUND(INDEX(SS_FEES,SUMPRODUCT(--(SS_EDGES&lt;N187))+1,0+AM187)*(1+FUEL),4)),IF("Small standard"="Large standard",IF(N187&gt;LS_MAX,"",ROUND(IF(N187&lt;=OVER3_FROM,INDEX(LS_FEES,SUMPRODUCT(--(LS_EDGES&lt;N187))+1,0+AM187),INDEX(OVER3_BASE,1,0+AM187)+OVER3_PER4*CEILING((N187-OVER3_FROM)/4,1))*(1+FUEL),4)),""))))</f>
        <v/>
      </c>
      <c r="AW187" s="21" t="str">
        <f aca="false">IF(OR(M187&lt;&gt;"Large standard",N187="",N187&gt;SS_MAX),"",IF(OR(N187="",AM187="","Small standard"=""),"",IF("Small standard"="Small standard",IF(N187&gt;SS_MAX,"",ROUND(INDEX(SS_FEES,SUMPRODUCT(--(SS_EDGES&lt;N187))+1,3+AM187)*(1+FUEL),4)),IF("Small standard"="Large standard",IF(N187&gt;LS_MAX,"",ROUND(IF(N187&lt;=OVER3_FROM,INDEX(LS_FEES,SUMPRODUCT(--(LS_EDGES&lt;N187))+1,3+AM187),INDEX(OVER3_BASE,1,3+AM187)+OVER3_PER4*CEILING((N187-OVER3_FROM)/4,1))*(1+FUEL),4)),""))))</f>
        <v/>
      </c>
      <c r="AX187" s="21" t="str">
        <f aca="false">IF(OR(AL187="",AH187=""),"",IF(OR(AH187="",AM187="",M187=""),"",IF(M187="Small standard",IF(AH187&gt;SS_MAX,"",ROUND(INDEX(SS_FEES,SUMPRODUCT(--(SS_EDGES&lt;AH187))+1,0+AM187)*(1+FUEL),4)),IF(M187="Large standard",IF(AH187&gt;LS_MAX,"",ROUND(IF(AH187&lt;=OVER3_FROM,INDEX(LS_FEES,SUMPRODUCT(--(LS_EDGES&lt;AH187))+1,0+AM187),INDEX(OVER3_BASE,1,0+AM187)+OVER3_PER4*CEILING((AH187-OVER3_FROM)/4,1))*(1+FUEL),4)),""))))</f>
        <v/>
      </c>
      <c r="AY187" s="21" t="str">
        <f aca="false">IF(OR(AL187="",AH187=""),"",IF(OR(AH187="",AM187="",M187=""),"",IF(M187="Small standard",IF(AH187&gt;SS_MAX,"",ROUND(INDEX(SS_FEES,SUMPRODUCT(--(SS_EDGES&lt;AH187))+1,3+AM187)*(1+FUEL),4)),IF(M187="Large standard",IF(AH187&gt;LS_MAX,"",ROUND(IF(AH187&lt;=OVER3_FROM,INDEX(LS_FEES,SUMPRODUCT(--(LS_EDGES&lt;AH187))+1,3+AM187),INDEX(OVER3_BASE,1,3+AM187)+OVER3_PER4*CEILING((AH187-OVER3_FROM)/4,1))*(1+FUEL),4)),""))))</f>
        <v/>
      </c>
      <c r="AZ187" s="24" t="str">
        <f aca="false">IF(OR(J187="",J187&lt;1),"",ROUND(IFERROR(INDEX(CAT_SCALE,MATCH(D187,CATS,0)),UC_DEFAULT)*IF(J187&gt;=UC_KNEE,10^(UC_A-UC_B*LOG10(J187)),10^(UC_A-UC_B*LOG10(UC_KNEE))*(UC_KNEE/J187)^UC_HEXP),1))</f>
        <v/>
      </c>
    </row>
    <row r="188" customFormat="false" ht="15" hidden="false" customHeight="false" outlineLevel="0" collapsed="false">
      <c r="A188" s="10"/>
      <c r="B188" s="10"/>
      <c r="C188" s="12"/>
      <c r="D188" s="10"/>
      <c r="E188" s="10"/>
      <c r="F188" s="10"/>
      <c r="G188" s="10"/>
      <c r="H188" s="10"/>
      <c r="I188" s="10"/>
      <c r="J188" s="10"/>
      <c r="K188" s="10"/>
      <c r="L188" s="12"/>
      <c r="M188" s="2" t="str">
        <f aca="false">IF(OR(N188="",AI188=""),"",IF(AND(N188&lt;=SS_MAX,AI188&lt;=SS_L,AJ188&lt;=SS_M,AK188&lt;=SS_S),"Small standard",IF(AND(N188&lt;=LS_MAX,AI188&lt;=LS_L,AJ188&lt;=LS_M,AK188&lt;=LS_S),"Large standard","Oversize")))</f>
        <v/>
      </c>
      <c r="N188" s="16" t="str">
        <f aca="false">IF(AH188="","",IF(AL188="",AH188,MAX(AH188,AL188)))</f>
        <v/>
      </c>
      <c r="O188" s="21" t="str">
        <f aca="false">IF(OR(N188="",AM188="",M188=""),"",IF(M188="Small standard",IF(N188&gt;SS_MAX,"",ROUND(INDEX(SS_FEES,SUMPRODUCT(--(SS_EDGES&lt;N188))+1,0+AM188)*(1+FUEL),4)),IF(M188="Large standard",IF(N188&gt;LS_MAX,"",ROUND(IF(N188&lt;=OVER3_FROM,INDEX(LS_FEES,SUMPRODUCT(--(LS_EDGES&lt;N188))+1,0+AM188),INDEX(OVER3_BASE,1,0+AM188)+OVER3_PER4*CEILING((N188-OVER3_FROM)/4,1))*(1+FUEL),4)),"")))</f>
        <v/>
      </c>
      <c r="P188" s="21" t="str">
        <f aca="false">IF(OR(N188="",AM188="",M188=""),"",IF(M188="Small standard",IF(N188&gt;SS_MAX,"",ROUND(INDEX(SS_FEES,SUMPRODUCT(--(SS_EDGES&lt;N188))+1,3+AM188)*(1+FUEL),4)),IF(M188="Large standard",IF(N188&gt;LS_MAX,"",ROUND(IF(N188&lt;=OVER3_FROM,INDEX(LS_FEES,SUMPRODUCT(--(LS_EDGES&lt;N188))+1,3+AM188),INDEX(OVER3_BASE,1,3+AM188)+OVER3_PER4*CEILING((N188-OVER3_FROM)/4,1))*(1+FUEL),4)),"")))</f>
        <v/>
      </c>
      <c r="Q188" s="20" t="str">
        <f aca="true">IF(OR(L188="",O188=""),"",ROUND(L188-IF(AND(TODAY()&gt;=PEAK_FROM,TODAY()&lt;=PEAK_TO),P188,O188),2))</f>
        <v/>
      </c>
      <c r="R188" s="16" t="str">
        <f aca="false">IF(N188="","",IF(M188="Small standard",IF(SUMPRODUCT(--(SS_EDGES&lt;N188))=0,"",INDEX(SS_EDGES,SUMPRODUCT(--(SS_EDGES&lt;N188)))),IF(M188="Large standard",IF(N188&gt;OVER3_FROM,OVER3_FROM+4*(CEILING((N188-OVER3_FROM)/4,1)-1),IF(SUMPRODUCT(--(LS_EDGES&lt;N188))=0,"",INDEX(LS_EDGES,SUMPRODUCT(--(LS_EDGES&lt;N188))))),"")))</f>
        <v/>
      </c>
      <c r="S188" s="22" t="str">
        <f aca="false">IF(R188="","",ROUND(N188-R188,3))</f>
        <v/>
      </c>
      <c r="T188" s="21" t="str">
        <f aca="false">IF(OR(R188="",O188="",AO188=""),"",IF(S188&gt;MAX_SHAVE,"",IF(ROUND(O188-AO188,4)&lt;MIN_UNIT,"",ROUND(O188-AO188,4))))</f>
        <v/>
      </c>
      <c r="U188" s="21" t="str">
        <f aca="false">IF(OR(AQ188="",O188=""),"",IF(ROUND(ROUND(O188-AQ188,4)-AS188,4)&lt;=MIN_UNIT,"",ROUND(ROUND(O188-AQ188,4)-AS188,4)))</f>
        <v/>
      </c>
      <c r="V188" s="21" t="str">
        <f aca="false">IF(OR(AV188="",O188=""),"",IF(AND(AT188=1,AU188&lt;=MAX_ENV),IF(ROUND(O188-AV188,4)&lt;MIN_UNIT,"",ROUND(O188-AV188,4)),""))</f>
        <v/>
      </c>
      <c r="W188" s="21" t="str">
        <f aca="false">IF(OR(AX188="",O188=""),"",IF(AL188&gt;=AH188*MIN_DIM_RATIO,IF(ROUND(O188-AX188,4)&lt;MIN_UNIT,"",ROUND(O188-AX188,4)),""))</f>
        <v/>
      </c>
      <c r="X188" s="21" t="str">
        <f aca="false">IF(OR(R188="",P188="",AP188=""),"",IF(S188&gt;MAX_SHAVE,"",IF(ROUND(P188-AP188,4)&lt;MIN_UNIT,"",ROUND(P188-AP188,4))))</f>
        <v/>
      </c>
      <c r="Y188" s="21" t="str">
        <f aca="false">IF(OR(AR188="",P188=""),"",IF(ROUND(ROUND(P188-AR188,4)-AS188,4)&lt;=MIN_UNIT,"",ROUND(ROUND(P188-AR188,4)-AS188,4)))</f>
        <v/>
      </c>
      <c r="Z188" s="21" t="str">
        <f aca="false">IF(OR(AW188="",P188=""),"",IF(AND(AT188=1,AU188&lt;=MAX_ENV),IF(ROUND(P188-AW188,4)&lt;MIN_UNIT,"",ROUND(P188-AW188,4)),""))</f>
        <v/>
      </c>
      <c r="AA188" s="21" t="str">
        <f aca="false">IF(OR(AY188="",P188=""),"",IF(AL188&gt;=AH188*MIN_DIM_RATIO,IF(ROUND(P188-AY188,4)&lt;MIN_UNIT,"",ROUND(P188-AY188,4)),""))</f>
        <v/>
      </c>
      <c r="AB188" s="2" t="str">
        <f aca="false">IF(COUNT(T188:W188)=0,"",CHOOSE(MATCH(MAX(T188:W188),T188:W188,0),"Weight","Price","Size tier","Box"))</f>
        <v/>
      </c>
      <c r="AC188" s="24" t="str">
        <f aca="false">IF(K188&lt;&gt;"",K188,AZ188)</f>
        <v/>
      </c>
      <c r="AD188" s="25" t="str">
        <f aca="false">IF(OR(AB188="",AC188=""),"",ROUND(AC188*IF(K188&lt;&gt;"",1,U_LOW)*((12-PEAK_MONTHS)*MAX(T188:W188)+PEAK_MONTHS*N(INDEX(X188:AA188,MATCH(MAX(T188:W188),T188:W188,0)))),0))</f>
        <v/>
      </c>
      <c r="AE188" s="25" t="str">
        <f aca="false">IF(OR(AB188="",AC188=""),"",ROUND(AC188*IF(K188&lt;&gt;"",1,U_HIGH)*((12-PEAK_MONTHS)*MAX(T188:W188)+PEAK_MONTHS*N(INDEX(X188:AA188,MATCH(MAX(T188:W188),T188:W188,0)))),0))</f>
        <v/>
      </c>
      <c r="AF188" s="18" t="str">
        <f aca="false">IF(AD188="","",RANK(AD188,$AD$7:$AD$506))</f>
        <v/>
      </c>
      <c r="AH188" s="16" t="str">
        <f aca="false">IF(E188&lt;&gt;"",E188,IF(F188&lt;&gt;"",ROUND(F188*16,3),""))</f>
        <v/>
      </c>
      <c r="AI188" s="16" t="str">
        <f aca="false">IF(COUNT(G188:I188)&lt;3,"",ROUND(LARGE(G188:I188,1),2))</f>
        <v/>
      </c>
      <c r="AJ188" s="16" t="str">
        <f aca="false">IF(COUNT(G188:I188)&lt;3,"",ROUND(LARGE(G188:I188,2),2))</f>
        <v/>
      </c>
      <c r="AK188" s="16" t="str">
        <f aca="false">IF(COUNT(G188:I188)&lt;3,"",ROUND(SMALL(G188:I188,1),2))</f>
        <v/>
      </c>
      <c r="AL188" s="16" t="str">
        <f aca="false">IF(AI188="","",IF(AI188*AJ188*AK188&lt;DIM_MIN_CUIN,"",ROUND(AI188*AJ188*AK188/DIM_DIV*16,2)))</f>
        <v/>
      </c>
      <c r="AM188" s="18" t="str">
        <f aca="false">IF(C188="","",IF(C188&lt;BAND_LO,1,IF(C188&lt;=BAND_HI,2,3)))</f>
        <v/>
      </c>
      <c r="AN188" s="19" t="str">
        <f aca="false">IF(C188="","",IFERROR(INDEX(CAT_REF,MATCH(D188,CATS,0)),REF_DEFAULT))</f>
        <v/>
      </c>
      <c r="AO188" s="21" t="str">
        <f aca="false">IF(OR(R188="",AM188="",M188=""),"",IF(M188="Small standard",IF(R188&gt;SS_MAX,"",ROUND(INDEX(SS_FEES,SUMPRODUCT(--(SS_EDGES&lt;R188))+1,0+AM188)*(1+FUEL),4)),IF(M188="Large standard",IF(R188&gt;LS_MAX,"",ROUND(IF(R188&lt;=OVER3_FROM,INDEX(LS_FEES,SUMPRODUCT(--(LS_EDGES&lt;R188))+1,0+AM188),INDEX(OVER3_BASE,1,0+AM188)+OVER3_PER4*CEILING((R188-OVER3_FROM)/4,1))*(1+FUEL),4)),"")))</f>
        <v/>
      </c>
      <c r="AP188" s="21" t="str">
        <f aca="false">IF(OR(R188="",AM188="",M188=""),"",IF(M188="Small standard",IF(R188&gt;SS_MAX,"",ROUND(INDEX(SS_FEES,SUMPRODUCT(--(SS_EDGES&lt;R188))+1,3+AM188)*(1+FUEL),4)),IF(M188="Large standard",IF(R188&gt;LS_MAX,"",ROUND(IF(R188&lt;=OVER3_FROM,INDEX(LS_FEES,SUMPRODUCT(--(LS_EDGES&lt;R188))+1,3+AM188),INDEX(OVER3_BASE,1,3+AM188)+OVER3_PER4*CEILING((R188-OVER3_FROM)/4,1))*(1+FUEL),4)),"")))</f>
        <v/>
      </c>
      <c r="AQ188" s="21" t="str">
        <f aca="false">IF(OR(AM188="",AM188=1),"",IF(OR(N188="",(AM188-1)="",M188=""),"",IF(M188="Small standard",IF(N188&gt;SS_MAX,"",ROUND(INDEX(SS_FEES,SUMPRODUCT(--(SS_EDGES&lt;N188))+1,0+(AM188-1))*(1+FUEL),4)),IF(M188="Large standard",IF(N188&gt;LS_MAX,"",ROUND(IF(N188&lt;=OVER3_FROM,INDEX(LS_FEES,SUMPRODUCT(--(LS_EDGES&lt;N188))+1,0+(AM188-1)),INDEX(OVER3_BASE,1,0+(AM188-1))+OVER3_PER4*CEILING((N188-OVER3_FROM)/4,1))*(1+FUEL),4)),""))))</f>
        <v/>
      </c>
      <c r="AR188" s="21" t="str">
        <f aca="false">IF(OR(AM188="",AM188=1),"",IF(OR(N188="",(AM188-1)="",M188=""),"",IF(M188="Small standard",IF(N188&gt;SS_MAX,"",ROUND(INDEX(SS_FEES,SUMPRODUCT(--(SS_EDGES&lt;N188))+1,3+(AM188-1))*(1+FUEL),4)),IF(M188="Large standard",IF(N188&gt;LS_MAX,"",ROUND(IF(N188&lt;=OVER3_FROM,INDEX(LS_FEES,SUMPRODUCT(--(LS_EDGES&lt;N188))+1,3+(AM188-1)),INDEX(OVER3_BASE,1,3+(AM188-1))+OVER3_PER4*CEILING((N188-OVER3_FROM)/4,1))*(1+FUEL),4)),""))))</f>
        <v/>
      </c>
      <c r="AS188" s="21" t="str">
        <f aca="false">IF(OR(AM188="",AM188=1),"",(C188-(IF(AM188=2,BAND_LO,BAND_HI)-0.01))*(1-AN188))</f>
        <v/>
      </c>
      <c r="AT188" s="18" t="str">
        <f aca="false">IF(AI188="","",(AI188&gt;SS_L)+(AJ188&gt;SS_M)+(AK188&gt;SS_S))</f>
        <v/>
      </c>
      <c r="AU188" s="23" t="str">
        <f aca="false">IF(OR(AT188="",AT188&lt;&gt;1),"",MAX(AI188/SS_L,AJ188/SS_M,AK188/SS_S))</f>
        <v/>
      </c>
      <c r="AV188" s="21" t="str">
        <f aca="false">IF(OR(M188&lt;&gt;"Large standard",N188="",N188&gt;SS_MAX),"",IF(OR(N188="",AM188="","Small standard"=""),"",IF("Small standard"="Small standard",IF(N188&gt;SS_MAX,"",ROUND(INDEX(SS_FEES,SUMPRODUCT(--(SS_EDGES&lt;N188))+1,0+AM188)*(1+FUEL),4)),IF("Small standard"="Large standard",IF(N188&gt;LS_MAX,"",ROUND(IF(N188&lt;=OVER3_FROM,INDEX(LS_FEES,SUMPRODUCT(--(LS_EDGES&lt;N188))+1,0+AM188),INDEX(OVER3_BASE,1,0+AM188)+OVER3_PER4*CEILING((N188-OVER3_FROM)/4,1))*(1+FUEL),4)),""))))</f>
        <v/>
      </c>
      <c r="AW188" s="21" t="str">
        <f aca="false">IF(OR(M188&lt;&gt;"Large standard",N188="",N188&gt;SS_MAX),"",IF(OR(N188="",AM188="","Small standard"=""),"",IF("Small standard"="Small standard",IF(N188&gt;SS_MAX,"",ROUND(INDEX(SS_FEES,SUMPRODUCT(--(SS_EDGES&lt;N188))+1,3+AM188)*(1+FUEL),4)),IF("Small standard"="Large standard",IF(N188&gt;LS_MAX,"",ROUND(IF(N188&lt;=OVER3_FROM,INDEX(LS_FEES,SUMPRODUCT(--(LS_EDGES&lt;N188))+1,3+AM188),INDEX(OVER3_BASE,1,3+AM188)+OVER3_PER4*CEILING((N188-OVER3_FROM)/4,1))*(1+FUEL),4)),""))))</f>
        <v/>
      </c>
      <c r="AX188" s="21" t="str">
        <f aca="false">IF(OR(AL188="",AH188=""),"",IF(OR(AH188="",AM188="",M188=""),"",IF(M188="Small standard",IF(AH188&gt;SS_MAX,"",ROUND(INDEX(SS_FEES,SUMPRODUCT(--(SS_EDGES&lt;AH188))+1,0+AM188)*(1+FUEL),4)),IF(M188="Large standard",IF(AH188&gt;LS_MAX,"",ROUND(IF(AH188&lt;=OVER3_FROM,INDEX(LS_FEES,SUMPRODUCT(--(LS_EDGES&lt;AH188))+1,0+AM188),INDEX(OVER3_BASE,1,0+AM188)+OVER3_PER4*CEILING((AH188-OVER3_FROM)/4,1))*(1+FUEL),4)),""))))</f>
        <v/>
      </c>
      <c r="AY188" s="21" t="str">
        <f aca="false">IF(OR(AL188="",AH188=""),"",IF(OR(AH188="",AM188="",M188=""),"",IF(M188="Small standard",IF(AH188&gt;SS_MAX,"",ROUND(INDEX(SS_FEES,SUMPRODUCT(--(SS_EDGES&lt;AH188))+1,3+AM188)*(1+FUEL),4)),IF(M188="Large standard",IF(AH188&gt;LS_MAX,"",ROUND(IF(AH188&lt;=OVER3_FROM,INDEX(LS_FEES,SUMPRODUCT(--(LS_EDGES&lt;AH188))+1,3+AM188),INDEX(OVER3_BASE,1,3+AM188)+OVER3_PER4*CEILING((AH188-OVER3_FROM)/4,1))*(1+FUEL),4)),""))))</f>
        <v/>
      </c>
      <c r="AZ188" s="24" t="str">
        <f aca="false">IF(OR(J188="",J188&lt;1),"",ROUND(IFERROR(INDEX(CAT_SCALE,MATCH(D188,CATS,0)),UC_DEFAULT)*IF(J188&gt;=UC_KNEE,10^(UC_A-UC_B*LOG10(J188)),10^(UC_A-UC_B*LOG10(UC_KNEE))*(UC_KNEE/J188)^UC_HEXP),1))</f>
        <v/>
      </c>
    </row>
    <row r="189" customFormat="false" ht="15" hidden="false" customHeight="false" outlineLevel="0" collapsed="false">
      <c r="A189" s="10"/>
      <c r="B189" s="10"/>
      <c r="C189" s="12"/>
      <c r="D189" s="10"/>
      <c r="E189" s="10"/>
      <c r="F189" s="10"/>
      <c r="G189" s="10"/>
      <c r="H189" s="10"/>
      <c r="I189" s="10"/>
      <c r="J189" s="10"/>
      <c r="K189" s="10"/>
      <c r="L189" s="12"/>
      <c r="M189" s="2" t="str">
        <f aca="false">IF(OR(N189="",AI189=""),"",IF(AND(N189&lt;=SS_MAX,AI189&lt;=SS_L,AJ189&lt;=SS_M,AK189&lt;=SS_S),"Small standard",IF(AND(N189&lt;=LS_MAX,AI189&lt;=LS_L,AJ189&lt;=LS_M,AK189&lt;=LS_S),"Large standard","Oversize")))</f>
        <v/>
      </c>
      <c r="N189" s="16" t="str">
        <f aca="false">IF(AH189="","",IF(AL189="",AH189,MAX(AH189,AL189)))</f>
        <v/>
      </c>
      <c r="O189" s="21" t="str">
        <f aca="false">IF(OR(N189="",AM189="",M189=""),"",IF(M189="Small standard",IF(N189&gt;SS_MAX,"",ROUND(INDEX(SS_FEES,SUMPRODUCT(--(SS_EDGES&lt;N189))+1,0+AM189)*(1+FUEL),4)),IF(M189="Large standard",IF(N189&gt;LS_MAX,"",ROUND(IF(N189&lt;=OVER3_FROM,INDEX(LS_FEES,SUMPRODUCT(--(LS_EDGES&lt;N189))+1,0+AM189),INDEX(OVER3_BASE,1,0+AM189)+OVER3_PER4*CEILING((N189-OVER3_FROM)/4,1))*(1+FUEL),4)),"")))</f>
        <v/>
      </c>
      <c r="P189" s="21" t="str">
        <f aca="false">IF(OR(N189="",AM189="",M189=""),"",IF(M189="Small standard",IF(N189&gt;SS_MAX,"",ROUND(INDEX(SS_FEES,SUMPRODUCT(--(SS_EDGES&lt;N189))+1,3+AM189)*(1+FUEL),4)),IF(M189="Large standard",IF(N189&gt;LS_MAX,"",ROUND(IF(N189&lt;=OVER3_FROM,INDEX(LS_FEES,SUMPRODUCT(--(LS_EDGES&lt;N189))+1,3+AM189),INDEX(OVER3_BASE,1,3+AM189)+OVER3_PER4*CEILING((N189-OVER3_FROM)/4,1))*(1+FUEL),4)),"")))</f>
        <v/>
      </c>
      <c r="Q189" s="20" t="str">
        <f aca="true">IF(OR(L189="",O189=""),"",ROUND(L189-IF(AND(TODAY()&gt;=PEAK_FROM,TODAY()&lt;=PEAK_TO),P189,O189),2))</f>
        <v/>
      </c>
      <c r="R189" s="16" t="str">
        <f aca="false">IF(N189="","",IF(M189="Small standard",IF(SUMPRODUCT(--(SS_EDGES&lt;N189))=0,"",INDEX(SS_EDGES,SUMPRODUCT(--(SS_EDGES&lt;N189)))),IF(M189="Large standard",IF(N189&gt;OVER3_FROM,OVER3_FROM+4*(CEILING((N189-OVER3_FROM)/4,1)-1),IF(SUMPRODUCT(--(LS_EDGES&lt;N189))=0,"",INDEX(LS_EDGES,SUMPRODUCT(--(LS_EDGES&lt;N189))))),"")))</f>
        <v/>
      </c>
      <c r="S189" s="22" t="str">
        <f aca="false">IF(R189="","",ROUND(N189-R189,3))</f>
        <v/>
      </c>
      <c r="T189" s="21" t="str">
        <f aca="false">IF(OR(R189="",O189="",AO189=""),"",IF(S189&gt;MAX_SHAVE,"",IF(ROUND(O189-AO189,4)&lt;MIN_UNIT,"",ROUND(O189-AO189,4))))</f>
        <v/>
      </c>
      <c r="U189" s="21" t="str">
        <f aca="false">IF(OR(AQ189="",O189=""),"",IF(ROUND(ROUND(O189-AQ189,4)-AS189,4)&lt;=MIN_UNIT,"",ROUND(ROUND(O189-AQ189,4)-AS189,4)))</f>
        <v/>
      </c>
      <c r="V189" s="21" t="str">
        <f aca="false">IF(OR(AV189="",O189=""),"",IF(AND(AT189=1,AU189&lt;=MAX_ENV),IF(ROUND(O189-AV189,4)&lt;MIN_UNIT,"",ROUND(O189-AV189,4)),""))</f>
        <v/>
      </c>
      <c r="W189" s="21" t="str">
        <f aca="false">IF(OR(AX189="",O189=""),"",IF(AL189&gt;=AH189*MIN_DIM_RATIO,IF(ROUND(O189-AX189,4)&lt;MIN_UNIT,"",ROUND(O189-AX189,4)),""))</f>
        <v/>
      </c>
      <c r="X189" s="21" t="str">
        <f aca="false">IF(OR(R189="",P189="",AP189=""),"",IF(S189&gt;MAX_SHAVE,"",IF(ROUND(P189-AP189,4)&lt;MIN_UNIT,"",ROUND(P189-AP189,4))))</f>
        <v/>
      </c>
      <c r="Y189" s="21" t="str">
        <f aca="false">IF(OR(AR189="",P189=""),"",IF(ROUND(ROUND(P189-AR189,4)-AS189,4)&lt;=MIN_UNIT,"",ROUND(ROUND(P189-AR189,4)-AS189,4)))</f>
        <v/>
      </c>
      <c r="Z189" s="21" t="str">
        <f aca="false">IF(OR(AW189="",P189=""),"",IF(AND(AT189=1,AU189&lt;=MAX_ENV),IF(ROUND(P189-AW189,4)&lt;MIN_UNIT,"",ROUND(P189-AW189,4)),""))</f>
        <v/>
      </c>
      <c r="AA189" s="21" t="str">
        <f aca="false">IF(OR(AY189="",P189=""),"",IF(AL189&gt;=AH189*MIN_DIM_RATIO,IF(ROUND(P189-AY189,4)&lt;MIN_UNIT,"",ROUND(P189-AY189,4)),""))</f>
        <v/>
      </c>
      <c r="AB189" s="2" t="str">
        <f aca="false">IF(COUNT(T189:W189)=0,"",CHOOSE(MATCH(MAX(T189:W189),T189:W189,0),"Weight","Price","Size tier","Box"))</f>
        <v/>
      </c>
      <c r="AC189" s="24" t="str">
        <f aca="false">IF(K189&lt;&gt;"",K189,AZ189)</f>
        <v/>
      </c>
      <c r="AD189" s="25" t="str">
        <f aca="false">IF(OR(AB189="",AC189=""),"",ROUND(AC189*IF(K189&lt;&gt;"",1,U_LOW)*((12-PEAK_MONTHS)*MAX(T189:W189)+PEAK_MONTHS*N(INDEX(X189:AA189,MATCH(MAX(T189:W189),T189:W189,0)))),0))</f>
        <v/>
      </c>
      <c r="AE189" s="25" t="str">
        <f aca="false">IF(OR(AB189="",AC189=""),"",ROUND(AC189*IF(K189&lt;&gt;"",1,U_HIGH)*((12-PEAK_MONTHS)*MAX(T189:W189)+PEAK_MONTHS*N(INDEX(X189:AA189,MATCH(MAX(T189:W189),T189:W189,0)))),0))</f>
        <v/>
      </c>
      <c r="AF189" s="18" t="str">
        <f aca="false">IF(AD189="","",RANK(AD189,$AD$7:$AD$506))</f>
        <v/>
      </c>
      <c r="AH189" s="16" t="str">
        <f aca="false">IF(E189&lt;&gt;"",E189,IF(F189&lt;&gt;"",ROUND(F189*16,3),""))</f>
        <v/>
      </c>
      <c r="AI189" s="16" t="str">
        <f aca="false">IF(COUNT(G189:I189)&lt;3,"",ROUND(LARGE(G189:I189,1),2))</f>
        <v/>
      </c>
      <c r="AJ189" s="16" t="str">
        <f aca="false">IF(COUNT(G189:I189)&lt;3,"",ROUND(LARGE(G189:I189,2),2))</f>
        <v/>
      </c>
      <c r="AK189" s="16" t="str">
        <f aca="false">IF(COUNT(G189:I189)&lt;3,"",ROUND(SMALL(G189:I189,1),2))</f>
        <v/>
      </c>
      <c r="AL189" s="16" t="str">
        <f aca="false">IF(AI189="","",IF(AI189*AJ189*AK189&lt;DIM_MIN_CUIN,"",ROUND(AI189*AJ189*AK189/DIM_DIV*16,2)))</f>
        <v/>
      </c>
      <c r="AM189" s="18" t="str">
        <f aca="false">IF(C189="","",IF(C189&lt;BAND_LO,1,IF(C189&lt;=BAND_HI,2,3)))</f>
        <v/>
      </c>
      <c r="AN189" s="19" t="str">
        <f aca="false">IF(C189="","",IFERROR(INDEX(CAT_REF,MATCH(D189,CATS,0)),REF_DEFAULT))</f>
        <v/>
      </c>
      <c r="AO189" s="21" t="str">
        <f aca="false">IF(OR(R189="",AM189="",M189=""),"",IF(M189="Small standard",IF(R189&gt;SS_MAX,"",ROUND(INDEX(SS_FEES,SUMPRODUCT(--(SS_EDGES&lt;R189))+1,0+AM189)*(1+FUEL),4)),IF(M189="Large standard",IF(R189&gt;LS_MAX,"",ROUND(IF(R189&lt;=OVER3_FROM,INDEX(LS_FEES,SUMPRODUCT(--(LS_EDGES&lt;R189))+1,0+AM189),INDEX(OVER3_BASE,1,0+AM189)+OVER3_PER4*CEILING((R189-OVER3_FROM)/4,1))*(1+FUEL),4)),"")))</f>
        <v/>
      </c>
      <c r="AP189" s="21" t="str">
        <f aca="false">IF(OR(R189="",AM189="",M189=""),"",IF(M189="Small standard",IF(R189&gt;SS_MAX,"",ROUND(INDEX(SS_FEES,SUMPRODUCT(--(SS_EDGES&lt;R189))+1,3+AM189)*(1+FUEL),4)),IF(M189="Large standard",IF(R189&gt;LS_MAX,"",ROUND(IF(R189&lt;=OVER3_FROM,INDEX(LS_FEES,SUMPRODUCT(--(LS_EDGES&lt;R189))+1,3+AM189),INDEX(OVER3_BASE,1,3+AM189)+OVER3_PER4*CEILING((R189-OVER3_FROM)/4,1))*(1+FUEL),4)),"")))</f>
        <v/>
      </c>
      <c r="AQ189" s="21" t="str">
        <f aca="false">IF(OR(AM189="",AM189=1),"",IF(OR(N189="",(AM189-1)="",M189=""),"",IF(M189="Small standard",IF(N189&gt;SS_MAX,"",ROUND(INDEX(SS_FEES,SUMPRODUCT(--(SS_EDGES&lt;N189))+1,0+(AM189-1))*(1+FUEL),4)),IF(M189="Large standard",IF(N189&gt;LS_MAX,"",ROUND(IF(N189&lt;=OVER3_FROM,INDEX(LS_FEES,SUMPRODUCT(--(LS_EDGES&lt;N189))+1,0+(AM189-1)),INDEX(OVER3_BASE,1,0+(AM189-1))+OVER3_PER4*CEILING((N189-OVER3_FROM)/4,1))*(1+FUEL),4)),""))))</f>
        <v/>
      </c>
      <c r="AR189" s="21" t="str">
        <f aca="false">IF(OR(AM189="",AM189=1),"",IF(OR(N189="",(AM189-1)="",M189=""),"",IF(M189="Small standard",IF(N189&gt;SS_MAX,"",ROUND(INDEX(SS_FEES,SUMPRODUCT(--(SS_EDGES&lt;N189))+1,3+(AM189-1))*(1+FUEL),4)),IF(M189="Large standard",IF(N189&gt;LS_MAX,"",ROUND(IF(N189&lt;=OVER3_FROM,INDEX(LS_FEES,SUMPRODUCT(--(LS_EDGES&lt;N189))+1,3+(AM189-1)),INDEX(OVER3_BASE,1,3+(AM189-1))+OVER3_PER4*CEILING((N189-OVER3_FROM)/4,1))*(1+FUEL),4)),""))))</f>
        <v/>
      </c>
      <c r="AS189" s="21" t="str">
        <f aca="false">IF(OR(AM189="",AM189=1),"",(C189-(IF(AM189=2,BAND_LO,BAND_HI)-0.01))*(1-AN189))</f>
        <v/>
      </c>
      <c r="AT189" s="18" t="str">
        <f aca="false">IF(AI189="","",(AI189&gt;SS_L)+(AJ189&gt;SS_M)+(AK189&gt;SS_S))</f>
        <v/>
      </c>
      <c r="AU189" s="23" t="str">
        <f aca="false">IF(OR(AT189="",AT189&lt;&gt;1),"",MAX(AI189/SS_L,AJ189/SS_M,AK189/SS_S))</f>
        <v/>
      </c>
      <c r="AV189" s="21" t="str">
        <f aca="false">IF(OR(M189&lt;&gt;"Large standard",N189="",N189&gt;SS_MAX),"",IF(OR(N189="",AM189="","Small standard"=""),"",IF("Small standard"="Small standard",IF(N189&gt;SS_MAX,"",ROUND(INDEX(SS_FEES,SUMPRODUCT(--(SS_EDGES&lt;N189))+1,0+AM189)*(1+FUEL),4)),IF("Small standard"="Large standard",IF(N189&gt;LS_MAX,"",ROUND(IF(N189&lt;=OVER3_FROM,INDEX(LS_FEES,SUMPRODUCT(--(LS_EDGES&lt;N189))+1,0+AM189),INDEX(OVER3_BASE,1,0+AM189)+OVER3_PER4*CEILING((N189-OVER3_FROM)/4,1))*(1+FUEL),4)),""))))</f>
        <v/>
      </c>
      <c r="AW189" s="21" t="str">
        <f aca="false">IF(OR(M189&lt;&gt;"Large standard",N189="",N189&gt;SS_MAX),"",IF(OR(N189="",AM189="","Small standard"=""),"",IF("Small standard"="Small standard",IF(N189&gt;SS_MAX,"",ROUND(INDEX(SS_FEES,SUMPRODUCT(--(SS_EDGES&lt;N189))+1,3+AM189)*(1+FUEL),4)),IF("Small standard"="Large standard",IF(N189&gt;LS_MAX,"",ROUND(IF(N189&lt;=OVER3_FROM,INDEX(LS_FEES,SUMPRODUCT(--(LS_EDGES&lt;N189))+1,3+AM189),INDEX(OVER3_BASE,1,3+AM189)+OVER3_PER4*CEILING((N189-OVER3_FROM)/4,1))*(1+FUEL),4)),""))))</f>
        <v/>
      </c>
      <c r="AX189" s="21" t="str">
        <f aca="false">IF(OR(AL189="",AH189=""),"",IF(OR(AH189="",AM189="",M189=""),"",IF(M189="Small standard",IF(AH189&gt;SS_MAX,"",ROUND(INDEX(SS_FEES,SUMPRODUCT(--(SS_EDGES&lt;AH189))+1,0+AM189)*(1+FUEL),4)),IF(M189="Large standard",IF(AH189&gt;LS_MAX,"",ROUND(IF(AH189&lt;=OVER3_FROM,INDEX(LS_FEES,SUMPRODUCT(--(LS_EDGES&lt;AH189))+1,0+AM189),INDEX(OVER3_BASE,1,0+AM189)+OVER3_PER4*CEILING((AH189-OVER3_FROM)/4,1))*(1+FUEL),4)),""))))</f>
        <v/>
      </c>
      <c r="AY189" s="21" t="str">
        <f aca="false">IF(OR(AL189="",AH189=""),"",IF(OR(AH189="",AM189="",M189=""),"",IF(M189="Small standard",IF(AH189&gt;SS_MAX,"",ROUND(INDEX(SS_FEES,SUMPRODUCT(--(SS_EDGES&lt;AH189))+1,3+AM189)*(1+FUEL),4)),IF(M189="Large standard",IF(AH189&gt;LS_MAX,"",ROUND(IF(AH189&lt;=OVER3_FROM,INDEX(LS_FEES,SUMPRODUCT(--(LS_EDGES&lt;AH189))+1,3+AM189),INDEX(OVER3_BASE,1,3+AM189)+OVER3_PER4*CEILING((AH189-OVER3_FROM)/4,1))*(1+FUEL),4)),""))))</f>
        <v/>
      </c>
      <c r="AZ189" s="24" t="str">
        <f aca="false">IF(OR(J189="",J189&lt;1),"",ROUND(IFERROR(INDEX(CAT_SCALE,MATCH(D189,CATS,0)),UC_DEFAULT)*IF(J189&gt;=UC_KNEE,10^(UC_A-UC_B*LOG10(J189)),10^(UC_A-UC_B*LOG10(UC_KNEE))*(UC_KNEE/J189)^UC_HEXP),1))</f>
        <v/>
      </c>
    </row>
    <row r="190" customFormat="false" ht="15" hidden="false" customHeight="false" outlineLevel="0" collapsed="false">
      <c r="A190" s="10"/>
      <c r="B190" s="10"/>
      <c r="C190" s="12"/>
      <c r="D190" s="10"/>
      <c r="E190" s="10"/>
      <c r="F190" s="10"/>
      <c r="G190" s="10"/>
      <c r="H190" s="10"/>
      <c r="I190" s="10"/>
      <c r="J190" s="10"/>
      <c r="K190" s="10"/>
      <c r="L190" s="12"/>
      <c r="M190" s="2" t="str">
        <f aca="false">IF(OR(N190="",AI190=""),"",IF(AND(N190&lt;=SS_MAX,AI190&lt;=SS_L,AJ190&lt;=SS_M,AK190&lt;=SS_S),"Small standard",IF(AND(N190&lt;=LS_MAX,AI190&lt;=LS_L,AJ190&lt;=LS_M,AK190&lt;=LS_S),"Large standard","Oversize")))</f>
        <v/>
      </c>
      <c r="N190" s="16" t="str">
        <f aca="false">IF(AH190="","",IF(AL190="",AH190,MAX(AH190,AL190)))</f>
        <v/>
      </c>
      <c r="O190" s="21" t="str">
        <f aca="false">IF(OR(N190="",AM190="",M190=""),"",IF(M190="Small standard",IF(N190&gt;SS_MAX,"",ROUND(INDEX(SS_FEES,SUMPRODUCT(--(SS_EDGES&lt;N190))+1,0+AM190)*(1+FUEL),4)),IF(M190="Large standard",IF(N190&gt;LS_MAX,"",ROUND(IF(N190&lt;=OVER3_FROM,INDEX(LS_FEES,SUMPRODUCT(--(LS_EDGES&lt;N190))+1,0+AM190),INDEX(OVER3_BASE,1,0+AM190)+OVER3_PER4*CEILING((N190-OVER3_FROM)/4,1))*(1+FUEL),4)),"")))</f>
        <v/>
      </c>
      <c r="P190" s="21" t="str">
        <f aca="false">IF(OR(N190="",AM190="",M190=""),"",IF(M190="Small standard",IF(N190&gt;SS_MAX,"",ROUND(INDEX(SS_FEES,SUMPRODUCT(--(SS_EDGES&lt;N190))+1,3+AM190)*(1+FUEL),4)),IF(M190="Large standard",IF(N190&gt;LS_MAX,"",ROUND(IF(N190&lt;=OVER3_FROM,INDEX(LS_FEES,SUMPRODUCT(--(LS_EDGES&lt;N190))+1,3+AM190),INDEX(OVER3_BASE,1,3+AM190)+OVER3_PER4*CEILING((N190-OVER3_FROM)/4,1))*(1+FUEL),4)),"")))</f>
        <v/>
      </c>
      <c r="Q190" s="20" t="str">
        <f aca="true">IF(OR(L190="",O190=""),"",ROUND(L190-IF(AND(TODAY()&gt;=PEAK_FROM,TODAY()&lt;=PEAK_TO),P190,O190),2))</f>
        <v/>
      </c>
      <c r="R190" s="16" t="str">
        <f aca="false">IF(N190="","",IF(M190="Small standard",IF(SUMPRODUCT(--(SS_EDGES&lt;N190))=0,"",INDEX(SS_EDGES,SUMPRODUCT(--(SS_EDGES&lt;N190)))),IF(M190="Large standard",IF(N190&gt;OVER3_FROM,OVER3_FROM+4*(CEILING((N190-OVER3_FROM)/4,1)-1),IF(SUMPRODUCT(--(LS_EDGES&lt;N190))=0,"",INDEX(LS_EDGES,SUMPRODUCT(--(LS_EDGES&lt;N190))))),"")))</f>
        <v/>
      </c>
      <c r="S190" s="22" t="str">
        <f aca="false">IF(R190="","",ROUND(N190-R190,3))</f>
        <v/>
      </c>
      <c r="T190" s="21" t="str">
        <f aca="false">IF(OR(R190="",O190="",AO190=""),"",IF(S190&gt;MAX_SHAVE,"",IF(ROUND(O190-AO190,4)&lt;MIN_UNIT,"",ROUND(O190-AO190,4))))</f>
        <v/>
      </c>
      <c r="U190" s="21" t="str">
        <f aca="false">IF(OR(AQ190="",O190=""),"",IF(ROUND(ROUND(O190-AQ190,4)-AS190,4)&lt;=MIN_UNIT,"",ROUND(ROUND(O190-AQ190,4)-AS190,4)))</f>
        <v/>
      </c>
      <c r="V190" s="21" t="str">
        <f aca="false">IF(OR(AV190="",O190=""),"",IF(AND(AT190=1,AU190&lt;=MAX_ENV),IF(ROUND(O190-AV190,4)&lt;MIN_UNIT,"",ROUND(O190-AV190,4)),""))</f>
        <v/>
      </c>
      <c r="W190" s="21" t="str">
        <f aca="false">IF(OR(AX190="",O190=""),"",IF(AL190&gt;=AH190*MIN_DIM_RATIO,IF(ROUND(O190-AX190,4)&lt;MIN_UNIT,"",ROUND(O190-AX190,4)),""))</f>
        <v/>
      </c>
      <c r="X190" s="21" t="str">
        <f aca="false">IF(OR(R190="",P190="",AP190=""),"",IF(S190&gt;MAX_SHAVE,"",IF(ROUND(P190-AP190,4)&lt;MIN_UNIT,"",ROUND(P190-AP190,4))))</f>
        <v/>
      </c>
      <c r="Y190" s="21" t="str">
        <f aca="false">IF(OR(AR190="",P190=""),"",IF(ROUND(ROUND(P190-AR190,4)-AS190,4)&lt;=MIN_UNIT,"",ROUND(ROUND(P190-AR190,4)-AS190,4)))</f>
        <v/>
      </c>
      <c r="Z190" s="21" t="str">
        <f aca="false">IF(OR(AW190="",P190=""),"",IF(AND(AT190=1,AU190&lt;=MAX_ENV),IF(ROUND(P190-AW190,4)&lt;MIN_UNIT,"",ROUND(P190-AW190,4)),""))</f>
        <v/>
      </c>
      <c r="AA190" s="21" t="str">
        <f aca="false">IF(OR(AY190="",P190=""),"",IF(AL190&gt;=AH190*MIN_DIM_RATIO,IF(ROUND(P190-AY190,4)&lt;MIN_UNIT,"",ROUND(P190-AY190,4)),""))</f>
        <v/>
      </c>
      <c r="AB190" s="2" t="str">
        <f aca="false">IF(COUNT(T190:W190)=0,"",CHOOSE(MATCH(MAX(T190:W190),T190:W190,0),"Weight","Price","Size tier","Box"))</f>
        <v/>
      </c>
      <c r="AC190" s="24" t="str">
        <f aca="false">IF(K190&lt;&gt;"",K190,AZ190)</f>
        <v/>
      </c>
      <c r="AD190" s="25" t="str">
        <f aca="false">IF(OR(AB190="",AC190=""),"",ROUND(AC190*IF(K190&lt;&gt;"",1,U_LOW)*((12-PEAK_MONTHS)*MAX(T190:W190)+PEAK_MONTHS*N(INDEX(X190:AA190,MATCH(MAX(T190:W190),T190:W190,0)))),0))</f>
        <v/>
      </c>
      <c r="AE190" s="25" t="str">
        <f aca="false">IF(OR(AB190="",AC190=""),"",ROUND(AC190*IF(K190&lt;&gt;"",1,U_HIGH)*((12-PEAK_MONTHS)*MAX(T190:W190)+PEAK_MONTHS*N(INDEX(X190:AA190,MATCH(MAX(T190:W190),T190:W190,0)))),0))</f>
        <v/>
      </c>
      <c r="AF190" s="18" t="str">
        <f aca="false">IF(AD190="","",RANK(AD190,$AD$7:$AD$506))</f>
        <v/>
      </c>
      <c r="AH190" s="16" t="str">
        <f aca="false">IF(E190&lt;&gt;"",E190,IF(F190&lt;&gt;"",ROUND(F190*16,3),""))</f>
        <v/>
      </c>
      <c r="AI190" s="16" t="str">
        <f aca="false">IF(COUNT(G190:I190)&lt;3,"",ROUND(LARGE(G190:I190,1),2))</f>
        <v/>
      </c>
      <c r="AJ190" s="16" t="str">
        <f aca="false">IF(COUNT(G190:I190)&lt;3,"",ROUND(LARGE(G190:I190,2),2))</f>
        <v/>
      </c>
      <c r="AK190" s="16" t="str">
        <f aca="false">IF(COUNT(G190:I190)&lt;3,"",ROUND(SMALL(G190:I190,1),2))</f>
        <v/>
      </c>
      <c r="AL190" s="16" t="str">
        <f aca="false">IF(AI190="","",IF(AI190*AJ190*AK190&lt;DIM_MIN_CUIN,"",ROUND(AI190*AJ190*AK190/DIM_DIV*16,2)))</f>
        <v/>
      </c>
      <c r="AM190" s="18" t="str">
        <f aca="false">IF(C190="","",IF(C190&lt;BAND_LO,1,IF(C190&lt;=BAND_HI,2,3)))</f>
        <v/>
      </c>
      <c r="AN190" s="19" t="str">
        <f aca="false">IF(C190="","",IFERROR(INDEX(CAT_REF,MATCH(D190,CATS,0)),REF_DEFAULT))</f>
        <v/>
      </c>
      <c r="AO190" s="21" t="str">
        <f aca="false">IF(OR(R190="",AM190="",M190=""),"",IF(M190="Small standard",IF(R190&gt;SS_MAX,"",ROUND(INDEX(SS_FEES,SUMPRODUCT(--(SS_EDGES&lt;R190))+1,0+AM190)*(1+FUEL),4)),IF(M190="Large standard",IF(R190&gt;LS_MAX,"",ROUND(IF(R190&lt;=OVER3_FROM,INDEX(LS_FEES,SUMPRODUCT(--(LS_EDGES&lt;R190))+1,0+AM190),INDEX(OVER3_BASE,1,0+AM190)+OVER3_PER4*CEILING((R190-OVER3_FROM)/4,1))*(1+FUEL),4)),"")))</f>
        <v/>
      </c>
      <c r="AP190" s="21" t="str">
        <f aca="false">IF(OR(R190="",AM190="",M190=""),"",IF(M190="Small standard",IF(R190&gt;SS_MAX,"",ROUND(INDEX(SS_FEES,SUMPRODUCT(--(SS_EDGES&lt;R190))+1,3+AM190)*(1+FUEL),4)),IF(M190="Large standard",IF(R190&gt;LS_MAX,"",ROUND(IF(R190&lt;=OVER3_FROM,INDEX(LS_FEES,SUMPRODUCT(--(LS_EDGES&lt;R190))+1,3+AM190),INDEX(OVER3_BASE,1,3+AM190)+OVER3_PER4*CEILING((R190-OVER3_FROM)/4,1))*(1+FUEL),4)),"")))</f>
        <v/>
      </c>
      <c r="AQ190" s="21" t="str">
        <f aca="false">IF(OR(AM190="",AM190=1),"",IF(OR(N190="",(AM190-1)="",M190=""),"",IF(M190="Small standard",IF(N190&gt;SS_MAX,"",ROUND(INDEX(SS_FEES,SUMPRODUCT(--(SS_EDGES&lt;N190))+1,0+(AM190-1))*(1+FUEL),4)),IF(M190="Large standard",IF(N190&gt;LS_MAX,"",ROUND(IF(N190&lt;=OVER3_FROM,INDEX(LS_FEES,SUMPRODUCT(--(LS_EDGES&lt;N190))+1,0+(AM190-1)),INDEX(OVER3_BASE,1,0+(AM190-1))+OVER3_PER4*CEILING((N190-OVER3_FROM)/4,1))*(1+FUEL),4)),""))))</f>
        <v/>
      </c>
      <c r="AR190" s="21" t="str">
        <f aca="false">IF(OR(AM190="",AM190=1),"",IF(OR(N190="",(AM190-1)="",M190=""),"",IF(M190="Small standard",IF(N190&gt;SS_MAX,"",ROUND(INDEX(SS_FEES,SUMPRODUCT(--(SS_EDGES&lt;N190))+1,3+(AM190-1))*(1+FUEL),4)),IF(M190="Large standard",IF(N190&gt;LS_MAX,"",ROUND(IF(N190&lt;=OVER3_FROM,INDEX(LS_FEES,SUMPRODUCT(--(LS_EDGES&lt;N190))+1,3+(AM190-1)),INDEX(OVER3_BASE,1,3+(AM190-1))+OVER3_PER4*CEILING((N190-OVER3_FROM)/4,1))*(1+FUEL),4)),""))))</f>
        <v/>
      </c>
      <c r="AS190" s="21" t="str">
        <f aca="false">IF(OR(AM190="",AM190=1),"",(C190-(IF(AM190=2,BAND_LO,BAND_HI)-0.01))*(1-AN190))</f>
        <v/>
      </c>
      <c r="AT190" s="18" t="str">
        <f aca="false">IF(AI190="","",(AI190&gt;SS_L)+(AJ190&gt;SS_M)+(AK190&gt;SS_S))</f>
        <v/>
      </c>
      <c r="AU190" s="23" t="str">
        <f aca="false">IF(OR(AT190="",AT190&lt;&gt;1),"",MAX(AI190/SS_L,AJ190/SS_M,AK190/SS_S))</f>
        <v/>
      </c>
      <c r="AV190" s="21" t="str">
        <f aca="false">IF(OR(M190&lt;&gt;"Large standard",N190="",N190&gt;SS_MAX),"",IF(OR(N190="",AM190="","Small standard"=""),"",IF("Small standard"="Small standard",IF(N190&gt;SS_MAX,"",ROUND(INDEX(SS_FEES,SUMPRODUCT(--(SS_EDGES&lt;N190))+1,0+AM190)*(1+FUEL),4)),IF("Small standard"="Large standard",IF(N190&gt;LS_MAX,"",ROUND(IF(N190&lt;=OVER3_FROM,INDEX(LS_FEES,SUMPRODUCT(--(LS_EDGES&lt;N190))+1,0+AM190),INDEX(OVER3_BASE,1,0+AM190)+OVER3_PER4*CEILING((N190-OVER3_FROM)/4,1))*(1+FUEL),4)),""))))</f>
        <v/>
      </c>
      <c r="AW190" s="21" t="str">
        <f aca="false">IF(OR(M190&lt;&gt;"Large standard",N190="",N190&gt;SS_MAX),"",IF(OR(N190="",AM190="","Small standard"=""),"",IF("Small standard"="Small standard",IF(N190&gt;SS_MAX,"",ROUND(INDEX(SS_FEES,SUMPRODUCT(--(SS_EDGES&lt;N190))+1,3+AM190)*(1+FUEL),4)),IF("Small standard"="Large standard",IF(N190&gt;LS_MAX,"",ROUND(IF(N190&lt;=OVER3_FROM,INDEX(LS_FEES,SUMPRODUCT(--(LS_EDGES&lt;N190))+1,3+AM190),INDEX(OVER3_BASE,1,3+AM190)+OVER3_PER4*CEILING((N190-OVER3_FROM)/4,1))*(1+FUEL),4)),""))))</f>
        <v/>
      </c>
      <c r="AX190" s="21" t="str">
        <f aca="false">IF(OR(AL190="",AH190=""),"",IF(OR(AH190="",AM190="",M190=""),"",IF(M190="Small standard",IF(AH190&gt;SS_MAX,"",ROUND(INDEX(SS_FEES,SUMPRODUCT(--(SS_EDGES&lt;AH190))+1,0+AM190)*(1+FUEL),4)),IF(M190="Large standard",IF(AH190&gt;LS_MAX,"",ROUND(IF(AH190&lt;=OVER3_FROM,INDEX(LS_FEES,SUMPRODUCT(--(LS_EDGES&lt;AH190))+1,0+AM190),INDEX(OVER3_BASE,1,0+AM190)+OVER3_PER4*CEILING((AH190-OVER3_FROM)/4,1))*(1+FUEL),4)),""))))</f>
        <v/>
      </c>
      <c r="AY190" s="21" t="str">
        <f aca="false">IF(OR(AL190="",AH190=""),"",IF(OR(AH190="",AM190="",M190=""),"",IF(M190="Small standard",IF(AH190&gt;SS_MAX,"",ROUND(INDEX(SS_FEES,SUMPRODUCT(--(SS_EDGES&lt;AH190))+1,3+AM190)*(1+FUEL),4)),IF(M190="Large standard",IF(AH190&gt;LS_MAX,"",ROUND(IF(AH190&lt;=OVER3_FROM,INDEX(LS_FEES,SUMPRODUCT(--(LS_EDGES&lt;AH190))+1,3+AM190),INDEX(OVER3_BASE,1,3+AM190)+OVER3_PER4*CEILING((AH190-OVER3_FROM)/4,1))*(1+FUEL),4)),""))))</f>
        <v/>
      </c>
      <c r="AZ190" s="24" t="str">
        <f aca="false">IF(OR(J190="",J190&lt;1),"",ROUND(IFERROR(INDEX(CAT_SCALE,MATCH(D190,CATS,0)),UC_DEFAULT)*IF(J190&gt;=UC_KNEE,10^(UC_A-UC_B*LOG10(J190)),10^(UC_A-UC_B*LOG10(UC_KNEE))*(UC_KNEE/J190)^UC_HEXP),1))</f>
        <v/>
      </c>
    </row>
    <row r="191" customFormat="false" ht="15" hidden="false" customHeight="false" outlineLevel="0" collapsed="false">
      <c r="A191" s="10"/>
      <c r="B191" s="10"/>
      <c r="C191" s="12"/>
      <c r="D191" s="10"/>
      <c r="E191" s="10"/>
      <c r="F191" s="10"/>
      <c r="G191" s="10"/>
      <c r="H191" s="10"/>
      <c r="I191" s="10"/>
      <c r="J191" s="10"/>
      <c r="K191" s="10"/>
      <c r="L191" s="12"/>
      <c r="M191" s="2" t="str">
        <f aca="false">IF(OR(N191="",AI191=""),"",IF(AND(N191&lt;=SS_MAX,AI191&lt;=SS_L,AJ191&lt;=SS_M,AK191&lt;=SS_S),"Small standard",IF(AND(N191&lt;=LS_MAX,AI191&lt;=LS_L,AJ191&lt;=LS_M,AK191&lt;=LS_S),"Large standard","Oversize")))</f>
        <v/>
      </c>
      <c r="N191" s="16" t="str">
        <f aca="false">IF(AH191="","",IF(AL191="",AH191,MAX(AH191,AL191)))</f>
        <v/>
      </c>
      <c r="O191" s="21" t="str">
        <f aca="false">IF(OR(N191="",AM191="",M191=""),"",IF(M191="Small standard",IF(N191&gt;SS_MAX,"",ROUND(INDEX(SS_FEES,SUMPRODUCT(--(SS_EDGES&lt;N191))+1,0+AM191)*(1+FUEL),4)),IF(M191="Large standard",IF(N191&gt;LS_MAX,"",ROUND(IF(N191&lt;=OVER3_FROM,INDEX(LS_FEES,SUMPRODUCT(--(LS_EDGES&lt;N191))+1,0+AM191),INDEX(OVER3_BASE,1,0+AM191)+OVER3_PER4*CEILING((N191-OVER3_FROM)/4,1))*(1+FUEL),4)),"")))</f>
        <v/>
      </c>
      <c r="P191" s="21" t="str">
        <f aca="false">IF(OR(N191="",AM191="",M191=""),"",IF(M191="Small standard",IF(N191&gt;SS_MAX,"",ROUND(INDEX(SS_FEES,SUMPRODUCT(--(SS_EDGES&lt;N191))+1,3+AM191)*(1+FUEL),4)),IF(M191="Large standard",IF(N191&gt;LS_MAX,"",ROUND(IF(N191&lt;=OVER3_FROM,INDEX(LS_FEES,SUMPRODUCT(--(LS_EDGES&lt;N191))+1,3+AM191),INDEX(OVER3_BASE,1,3+AM191)+OVER3_PER4*CEILING((N191-OVER3_FROM)/4,1))*(1+FUEL),4)),"")))</f>
        <v/>
      </c>
      <c r="Q191" s="20" t="str">
        <f aca="true">IF(OR(L191="",O191=""),"",ROUND(L191-IF(AND(TODAY()&gt;=PEAK_FROM,TODAY()&lt;=PEAK_TO),P191,O191),2))</f>
        <v/>
      </c>
      <c r="R191" s="16" t="str">
        <f aca="false">IF(N191="","",IF(M191="Small standard",IF(SUMPRODUCT(--(SS_EDGES&lt;N191))=0,"",INDEX(SS_EDGES,SUMPRODUCT(--(SS_EDGES&lt;N191)))),IF(M191="Large standard",IF(N191&gt;OVER3_FROM,OVER3_FROM+4*(CEILING((N191-OVER3_FROM)/4,1)-1),IF(SUMPRODUCT(--(LS_EDGES&lt;N191))=0,"",INDEX(LS_EDGES,SUMPRODUCT(--(LS_EDGES&lt;N191))))),"")))</f>
        <v/>
      </c>
      <c r="S191" s="22" t="str">
        <f aca="false">IF(R191="","",ROUND(N191-R191,3))</f>
        <v/>
      </c>
      <c r="T191" s="21" t="str">
        <f aca="false">IF(OR(R191="",O191="",AO191=""),"",IF(S191&gt;MAX_SHAVE,"",IF(ROUND(O191-AO191,4)&lt;MIN_UNIT,"",ROUND(O191-AO191,4))))</f>
        <v/>
      </c>
      <c r="U191" s="21" t="str">
        <f aca="false">IF(OR(AQ191="",O191=""),"",IF(ROUND(ROUND(O191-AQ191,4)-AS191,4)&lt;=MIN_UNIT,"",ROUND(ROUND(O191-AQ191,4)-AS191,4)))</f>
        <v/>
      </c>
      <c r="V191" s="21" t="str">
        <f aca="false">IF(OR(AV191="",O191=""),"",IF(AND(AT191=1,AU191&lt;=MAX_ENV),IF(ROUND(O191-AV191,4)&lt;MIN_UNIT,"",ROUND(O191-AV191,4)),""))</f>
        <v/>
      </c>
      <c r="W191" s="21" t="str">
        <f aca="false">IF(OR(AX191="",O191=""),"",IF(AL191&gt;=AH191*MIN_DIM_RATIO,IF(ROUND(O191-AX191,4)&lt;MIN_UNIT,"",ROUND(O191-AX191,4)),""))</f>
        <v/>
      </c>
      <c r="X191" s="21" t="str">
        <f aca="false">IF(OR(R191="",P191="",AP191=""),"",IF(S191&gt;MAX_SHAVE,"",IF(ROUND(P191-AP191,4)&lt;MIN_UNIT,"",ROUND(P191-AP191,4))))</f>
        <v/>
      </c>
      <c r="Y191" s="21" t="str">
        <f aca="false">IF(OR(AR191="",P191=""),"",IF(ROUND(ROUND(P191-AR191,4)-AS191,4)&lt;=MIN_UNIT,"",ROUND(ROUND(P191-AR191,4)-AS191,4)))</f>
        <v/>
      </c>
      <c r="Z191" s="21" t="str">
        <f aca="false">IF(OR(AW191="",P191=""),"",IF(AND(AT191=1,AU191&lt;=MAX_ENV),IF(ROUND(P191-AW191,4)&lt;MIN_UNIT,"",ROUND(P191-AW191,4)),""))</f>
        <v/>
      </c>
      <c r="AA191" s="21" t="str">
        <f aca="false">IF(OR(AY191="",P191=""),"",IF(AL191&gt;=AH191*MIN_DIM_RATIO,IF(ROUND(P191-AY191,4)&lt;MIN_UNIT,"",ROUND(P191-AY191,4)),""))</f>
        <v/>
      </c>
      <c r="AB191" s="2" t="str">
        <f aca="false">IF(COUNT(T191:W191)=0,"",CHOOSE(MATCH(MAX(T191:W191),T191:W191,0),"Weight","Price","Size tier","Box"))</f>
        <v/>
      </c>
      <c r="AC191" s="24" t="str">
        <f aca="false">IF(K191&lt;&gt;"",K191,AZ191)</f>
        <v/>
      </c>
      <c r="AD191" s="25" t="str">
        <f aca="false">IF(OR(AB191="",AC191=""),"",ROUND(AC191*IF(K191&lt;&gt;"",1,U_LOW)*((12-PEAK_MONTHS)*MAX(T191:W191)+PEAK_MONTHS*N(INDEX(X191:AA191,MATCH(MAX(T191:W191),T191:W191,0)))),0))</f>
        <v/>
      </c>
      <c r="AE191" s="25" t="str">
        <f aca="false">IF(OR(AB191="",AC191=""),"",ROUND(AC191*IF(K191&lt;&gt;"",1,U_HIGH)*((12-PEAK_MONTHS)*MAX(T191:W191)+PEAK_MONTHS*N(INDEX(X191:AA191,MATCH(MAX(T191:W191),T191:W191,0)))),0))</f>
        <v/>
      </c>
      <c r="AF191" s="18" t="str">
        <f aca="false">IF(AD191="","",RANK(AD191,$AD$7:$AD$506))</f>
        <v/>
      </c>
      <c r="AH191" s="16" t="str">
        <f aca="false">IF(E191&lt;&gt;"",E191,IF(F191&lt;&gt;"",ROUND(F191*16,3),""))</f>
        <v/>
      </c>
      <c r="AI191" s="16" t="str">
        <f aca="false">IF(COUNT(G191:I191)&lt;3,"",ROUND(LARGE(G191:I191,1),2))</f>
        <v/>
      </c>
      <c r="AJ191" s="16" t="str">
        <f aca="false">IF(COUNT(G191:I191)&lt;3,"",ROUND(LARGE(G191:I191,2),2))</f>
        <v/>
      </c>
      <c r="AK191" s="16" t="str">
        <f aca="false">IF(COUNT(G191:I191)&lt;3,"",ROUND(SMALL(G191:I191,1),2))</f>
        <v/>
      </c>
      <c r="AL191" s="16" t="str">
        <f aca="false">IF(AI191="","",IF(AI191*AJ191*AK191&lt;DIM_MIN_CUIN,"",ROUND(AI191*AJ191*AK191/DIM_DIV*16,2)))</f>
        <v/>
      </c>
      <c r="AM191" s="18" t="str">
        <f aca="false">IF(C191="","",IF(C191&lt;BAND_LO,1,IF(C191&lt;=BAND_HI,2,3)))</f>
        <v/>
      </c>
      <c r="AN191" s="19" t="str">
        <f aca="false">IF(C191="","",IFERROR(INDEX(CAT_REF,MATCH(D191,CATS,0)),REF_DEFAULT))</f>
        <v/>
      </c>
      <c r="AO191" s="21" t="str">
        <f aca="false">IF(OR(R191="",AM191="",M191=""),"",IF(M191="Small standard",IF(R191&gt;SS_MAX,"",ROUND(INDEX(SS_FEES,SUMPRODUCT(--(SS_EDGES&lt;R191))+1,0+AM191)*(1+FUEL),4)),IF(M191="Large standard",IF(R191&gt;LS_MAX,"",ROUND(IF(R191&lt;=OVER3_FROM,INDEX(LS_FEES,SUMPRODUCT(--(LS_EDGES&lt;R191))+1,0+AM191),INDEX(OVER3_BASE,1,0+AM191)+OVER3_PER4*CEILING((R191-OVER3_FROM)/4,1))*(1+FUEL),4)),"")))</f>
        <v/>
      </c>
      <c r="AP191" s="21" t="str">
        <f aca="false">IF(OR(R191="",AM191="",M191=""),"",IF(M191="Small standard",IF(R191&gt;SS_MAX,"",ROUND(INDEX(SS_FEES,SUMPRODUCT(--(SS_EDGES&lt;R191))+1,3+AM191)*(1+FUEL),4)),IF(M191="Large standard",IF(R191&gt;LS_MAX,"",ROUND(IF(R191&lt;=OVER3_FROM,INDEX(LS_FEES,SUMPRODUCT(--(LS_EDGES&lt;R191))+1,3+AM191),INDEX(OVER3_BASE,1,3+AM191)+OVER3_PER4*CEILING((R191-OVER3_FROM)/4,1))*(1+FUEL),4)),"")))</f>
        <v/>
      </c>
      <c r="AQ191" s="21" t="str">
        <f aca="false">IF(OR(AM191="",AM191=1),"",IF(OR(N191="",(AM191-1)="",M191=""),"",IF(M191="Small standard",IF(N191&gt;SS_MAX,"",ROUND(INDEX(SS_FEES,SUMPRODUCT(--(SS_EDGES&lt;N191))+1,0+(AM191-1))*(1+FUEL),4)),IF(M191="Large standard",IF(N191&gt;LS_MAX,"",ROUND(IF(N191&lt;=OVER3_FROM,INDEX(LS_FEES,SUMPRODUCT(--(LS_EDGES&lt;N191))+1,0+(AM191-1)),INDEX(OVER3_BASE,1,0+(AM191-1))+OVER3_PER4*CEILING((N191-OVER3_FROM)/4,1))*(1+FUEL),4)),""))))</f>
        <v/>
      </c>
      <c r="AR191" s="21" t="str">
        <f aca="false">IF(OR(AM191="",AM191=1),"",IF(OR(N191="",(AM191-1)="",M191=""),"",IF(M191="Small standard",IF(N191&gt;SS_MAX,"",ROUND(INDEX(SS_FEES,SUMPRODUCT(--(SS_EDGES&lt;N191))+1,3+(AM191-1))*(1+FUEL),4)),IF(M191="Large standard",IF(N191&gt;LS_MAX,"",ROUND(IF(N191&lt;=OVER3_FROM,INDEX(LS_FEES,SUMPRODUCT(--(LS_EDGES&lt;N191))+1,3+(AM191-1)),INDEX(OVER3_BASE,1,3+(AM191-1))+OVER3_PER4*CEILING((N191-OVER3_FROM)/4,1))*(1+FUEL),4)),""))))</f>
        <v/>
      </c>
      <c r="AS191" s="21" t="str">
        <f aca="false">IF(OR(AM191="",AM191=1),"",(C191-(IF(AM191=2,BAND_LO,BAND_HI)-0.01))*(1-AN191))</f>
        <v/>
      </c>
      <c r="AT191" s="18" t="str">
        <f aca="false">IF(AI191="","",(AI191&gt;SS_L)+(AJ191&gt;SS_M)+(AK191&gt;SS_S))</f>
        <v/>
      </c>
      <c r="AU191" s="23" t="str">
        <f aca="false">IF(OR(AT191="",AT191&lt;&gt;1),"",MAX(AI191/SS_L,AJ191/SS_M,AK191/SS_S))</f>
        <v/>
      </c>
      <c r="AV191" s="21" t="str">
        <f aca="false">IF(OR(M191&lt;&gt;"Large standard",N191="",N191&gt;SS_MAX),"",IF(OR(N191="",AM191="","Small standard"=""),"",IF("Small standard"="Small standard",IF(N191&gt;SS_MAX,"",ROUND(INDEX(SS_FEES,SUMPRODUCT(--(SS_EDGES&lt;N191))+1,0+AM191)*(1+FUEL),4)),IF("Small standard"="Large standard",IF(N191&gt;LS_MAX,"",ROUND(IF(N191&lt;=OVER3_FROM,INDEX(LS_FEES,SUMPRODUCT(--(LS_EDGES&lt;N191))+1,0+AM191),INDEX(OVER3_BASE,1,0+AM191)+OVER3_PER4*CEILING((N191-OVER3_FROM)/4,1))*(1+FUEL),4)),""))))</f>
        <v/>
      </c>
      <c r="AW191" s="21" t="str">
        <f aca="false">IF(OR(M191&lt;&gt;"Large standard",N191="",N191&gt;SS_MAX),"",IF(OR(N191="",AM191="","Small standard"=""),"",IF("Small standard"="Small standard",IF(N191&gt;SS_MAX,"",ROUND(INDEX(SS_FEES,SUMPRODUCT(--(SS_EDGES&lt;N191))+1,3+AM191)*(1+FUEL),4)),IF("Small standard"="Large standard",IF(N191&gt;LS_MAX,"",ROUND(IF(N191&lt;=OVER3_FROM,INDEX(LS_FEES,SUMPRODUCT(--(LS_EDGES&lt;N191))+1,3+AM191),INDEX(OVER3_BASE,1,3+AM191)+OVER3_PER4*CEILING((N191-OVER3_FROM)/4,1))*(1+FUEL),4)),""))))</f>
        <v/>
      </c>
      <c r="AX191" s="21" t="str">
        <f aca="false">IF(OR(AL191="",AH191=""),"",IF(OR(AH191="",AM191="",M191=""),"",IF(M191="Small standard",IF(AH191&gt;SS_MAX,"",ROUND(INDEX(SS_FEES,SUMPRODUCT(--(SS_EDGES&lt;AH191))+1,0+AM191)*(1+FUEL),4)),IF(M191="Large standard",IF(AH191&gt;LS_MAX,"",ROUND(IF(AH191&lt;=OVER3_FROM,INDEX(LS_FEES,SUMPRODUCT(--(LS_EDGES&lt;AH191))+1,0+AM191),INDEX(OVER3_BASE,1,0+AM191)+OVER3_PER4*CEILING((AH191-OVER3_FROM)/4,1))*(1+FUEL),4)),""))))</f>
        <v/>
      </c>
      <c r="AY191" s="21" t="str">
        <f aca="false">IF(OR(AL191="",AH191=""),"",IF(OR(AH191="",AM191="",M191=""),"",IF(M191="Small standard",IF(AH191&gt;SS_MAX,"",ROUND(INDEX(SS_FEES,SUMPRODUCT(--(SS_EDGES&lt;AH191))+1,3+AM191)*(1+FUEL),4)),IF(M191="Large standard",IF(AH191&gt;LS_MAX,"",ROUND(IF(AH191&lt;=OVER3_FROM,INDEX(LS_FEES,SUMPRODUCT(--(LS_EDGES&lt;AH191))+1,3+AM191),INDEX(OVER3_BASE,1,3+AM191)+OVER3_PER4*CEILING((AH191-OVER3_FROM)/4,1))*(1+FUEL),4)),""))))</f>
        <v/>
      </c>
      <c r="AZ191" s="24" t="str">
        <f aca="false">IF(OR(J191="",J191&lt;1),"",ROUND(IFERROR(INDEX(CAT_SCALE,MATCH(D191,CATS,0)),UC_DEFAULT)*IF(J191&gt;=UC_KNEE,10^(UC_A-UC_B*LOG10(J191)),10^(UC_A-UC_B*LOG10(UC_KNEE))*(UC_KNEE/J191)^UC_HEXP),1))</f>
        <v/>
      </c>
    </row>
    <row r="192" customFormat="false" ht="15" hidden="false" customHeight="false" outlineLevel="0" collapsed="false">
      <c r="A192" s="10"/>
      <c r="B192" s="10"/>
      <c r="C192" s="12"/>
      <c r="D192" s="10"/>
      <c r="E192" s="10"/>
      <c r="F192" s="10"/>
      <c r="G192" s="10"/>
      <c r="H192" s="10"/>
      <c r="I192" s="10"/>
      <c r="J192" s="10"/>
      <c r="K192" s="10"/>
      <c r="L192" s="12"/>
      <c r="M192" s="2" t="str">
        <f aca="false">IF(OR(N192="",AI192=""),"",IF(AND(N192&lt;=SS_MAX,AI192&lt;=SS_L,AJ192&lt;=SS_M,AK192&lt;=SS_S),"Small standard",IF(AND(N192&lt;=LS_MAX,AI192&lt;=LS_L,AJ192&lt;=LS_M,AK192&lt;=LS_S),"Large standard","Oversize")))</f>
        <v/>
      </c>
      <c r="N192" s="16" t="str">
        <f aca="false">IF(AH192="","",IF(AL192="",AH192,MAX(AH192,AL192)))</f>
        <v/>
      </c>
      <c r="O192" s="21" t="str">
        <f aca="false">IF(OR(N192="",AM192="",M192=""),"",IF(M192="Small standard",IF(N192&gt;SS_MAX,"",ROUND(INDEX(SS_FEES,SUMPRODUCT(--(SS_EDGES&lt;N192))+1,0+AM192)*(1+FUEL),4)),IF(M192="Large standard",IF(N192&gt;LS_MAX,"",ROUND(IF(N192&lt;=OVER3_FROM,INDEX(LS_FEES,SUMPRODUCT(--(LS_EDGES&lt;N192))+1,0+AM192),INDEX(OVER3_BASE,1,0+AM192)+OVER3_PER4*CEILING((N192-OVER3_FROM)/4,1))*(1+FUEL),4)),"")))</f>
        <v/>
      </c>
      <c r="P192" s="21" t="str">
        <f aca="false">IF(OR(N192="",AM192="",M192=""),"",IF(M192="Small standard",IF(N192&gt;SS_MAX,"",ROUND(INDEX(SS_FEES,SUMPRODUCT(--(SS_EDGES&lt;N192))+1,3+AM192)*(1+FUEL),4)),IF(M192="Large standard",IF(N192&gt;LS_MAX,"",ROUND(IF(N192&lt;=OVER3_FROM,INDEX(LS_FEES,SUMPRODUCT(--(LS_EDGES&lt;N192))+1,3+AM192),INDEX(OVER3_BASE,1,3+AM192)+OVER3_PER4*CEILING((N192-OVER3_FROM)/4,1))*(1+FUEL),4)),"")))</f>
        <v/>
      </c>
      <c r="Q192" s="20" t="str">
        <f aca="true">IF(OR(L192="",O192=""),"",ROUND(L192-IF(AND(TODAY()&gt;=PEAK_FROM,TODAY()&lt;=PEAK_TO),P192,O192),2))</f>
        <v/>
      </c>
      <c r="R192" s="16" t="str">
        <f aca="false">IF(N192="","",IF(M192="Small standard",IF(SUMPRODUCT(--(SS_EDGES&lt;N192))=0,"",INDEX(SS_EDGES,SUMPRODUCT(--(SS_EDGES&lt;N192)))),IF(M192="Large standard",IF(N192&gt;OVER3_FROM,OVER3_FROM+4*(CEILING((N192-OVER3_FROM)/4,1)-1),IF(SUMPRODUCT(--(LS_EDGES&lt;N192))=0,"",INDEX(LS_EDGES,SUMPRODUCT(--(LS_EDGES&lt;N192))))),"")))</f>
        <v/>
      </c>
      <c r="S192" s="22" t="str">
        <f aca="false">IF(R192="","",ROUND(N192-R192,3))</f>
        <v/>
      </c>
      <c r="T192" s="21" t="str">
        <f aca="false">IF(OR(R192="",O192="",AO192=""),"",IF(S192&gt;MAX_SHAVE,"",IF(ROUND(O192-AO192,4)&lt;MIN_UNIT,"",ROUND(O192-AO192,4))))</f>
        <v/>
      </c>
      <c r="U192" s="21" t="str">
        <f aca="false">IF(OR(AQ192="",O192=""),"",IF(ROUND(ROUND(O192-AQ192,4)-AS192,4)&lt;=MIN_UNIT,"",ROUND(ROUND(O192-AQ192,4)-AS192,4)))</f>
        <v/>
      </c>
      <c r="V192" s="21" t="str">
        <f aca="false">IF(OR(AV192="",O192=""),"",IF(AND(AT192=1,AU192&lt;=MAX_ENV),IF(ROUND(O192-AV192,4)&lt;MIN_UNIT,"",ROUND(O192-AV192,4)),""))</f>
        <v/>
      </c>
      <c r="W192" s="21" t="str">
        <f aca="false">IF(OR(AX192="",O192=""),"",IF(AL192&gt;=AH192*MIN_DIM_RATIO,IF(ROUND(O192-AX192,4)&lt;MIN_UNIT,"",ROUND(O192-AX192,4)),""))</f>
        <v/>
      </c>
      <c r="X192" s="21" t="str">
        <f aca="false">IF(OR(R192="",P192="",AP192=""),"",IF(S192&gt;MAX_SHAVE,"",IF(ROUND(P192-AP192,4)&lt;MIN_UNIT,"",ROUND(P192-AP192,4))))</f>
        <v/>
      </c>
      <c r="Y192" s="21" t="str">
        <f aca="false">IF(OR(AR192="",P192=""),"",IF(ROUND(ROUND(P192-AR192,4)-AS192,4)&lt;=MIN_UNIT,"",ROUND(ROUND(P192-AR192,4)-AS192,4)))</f>
        <v/>
      </c>
      <c r="Z192" s="21" t="str">
        <f aca="false">IF(OR(AW192="",P192=""),"",IF(AND(AT192=1,AU192&lt;=MAX_ENV),IF(ROUND(P192-AW192,4)&lt;MIN_UNIT,"",ROUND(P192-AW192,4)),""))</f>
        <v/>
      </c>
      <c r="AA192" s="21" t="str">
        <f aca="false">IF(OR(AY192="",P192=""),"",IF(AL192&gt;=AH192*MIN_DIM_RATIO,IF(ROUND(P192-AY192,4)&lt;MIN_UNIT,"",ROUND(P192-AY192,4)),""))</f>
        <v/>
      </c>
      <c r="AB192" s="2" t="str">
        <f aca="false">IF(COUNT(T192:W192)=0,"",CHOOSE(MATCH(MAX(T192:W192),T192:W192,0),"Weight","Price","Size tier","Box"))</f>
        <v/>
      </c>
      <c r="AC192" s="24" t="str">
        <f aca="false">IF(K192&lt;&gt;"",K192,AZ192)</f>
        <v/>
      </c>
      <c r="AD192" s="25" t="str">
        <f aca="false">IF(OR(AB192="",AC192=""),"",ROUND(AC192*IF(K192&lt;&gt;"",1,U_LOW)*((12-PEAK_MONTHS)*MAX(T192:W192)+PEAK_MONTHS*N(INDEX(X192:AA192,MATCH(MAX(T192:W192),T192:W192,0)))),0))</f>
        <v/>
      </c>
      <c r="AE192" s="25" t="str">
        <f aca="false">IF(OR(AB192="",AC192=""),"",ROUND(AC192*IF(K192&lt;&gt;"",1,U_HIGH)*((12-PEAK_MONTHS)*MAX(T192:W192)+PEAK_MONTHS*N(INDEX(X192:AA192,MATCH(MAX(T192:W192),T192:W192,0)))),0))</f>
        <v/>
      </c>
      <c r="AF192" s="18" t="str">
        <f aca="false">IF(AD192="","",RANK(AD192,$AD$7:$AD$506))</f>
        <v/>
      </c>
      <c r="AH192" s="16" t="str">
        <f aca="false">IF(E192&lt;&gt;"",E192,IF(F192&lt;&gt;"",ROUND(F192*16,3),""))</f>
        <v/>
      </c>
      <c r="AI192" s="16" t="str">
        <f aca="false">IF(COUNT(G192:I192)&lt;3,"",ROUND(LARGE(G192:I192,1),2))</f>
        <v/>
      </c>
      <c r="AJ192" s="16" t="str">
        <f aca="false">IF(COUNT(G192:I192)&lt;3,"",ROUND(LARGE(G192:I192,2),2))</f>
        <v/>
      </c>
      <c r="AK192" s="16" t="str">
        <f aca="false">IF(COUNT(G192:I192)&lt;3,"",ROUND(SMALL(G192:I192,1),2))</f>
        <v/>
      </c>
      <c r="AL192" s="16" t="str">
        <f aca="false">IF(AI192="","",IF(AI192*AJ192*AK192&lt;DIM_MIN_CUIN,"",ROUND(AI192*AJ192*AK192/DIM_DIV*16,2)))</f>
        <v/>
      </c>
      <c r="AM192" s="18" t="str">
        <f aca="false">IF(C192="","",IF(C192&lt;BAND_LO,1,IF(C192&lt;=BAND_HI,2,3)))</f>
        <v/>
      </c>
      <c r="AN192" s="19" t="str">
        <f aca="false">IF(C192="","",IFERROR(INDEX(CAT_REF,MATCH(D192,CATS,0)),REF_DEFAULT))</f>
        <v/>
      </c>
      <c r="AO192" s="21" t="str">
        <f aca="false">IF(OR(R192="",AM192="",M192=""),"",IF(M192="Small standard",IF(R192&gt;SS_MAX,"",ROUND(INDEX(SS_FEES,SUMPRODUCT(--(SS_EDGES&lt;R192))+1,0+AM192)*(1+FUEL),4)),IF(M192="Large standard",IF(R192&gt;LS_MAX,"",ROUND(IF(R192&lt;=OVER3_FROM,INDEX(LS_FEES,SUMPRODUCT(--(LS_EDGES&lt;R192))+1,0+AM192),INDEX(OVER3_BASE,1,0+AM192)+OVER3_PER4*CEILING((R192-OVER3_FROM)/4,1))*(1+FUEL),4)),"")))</f>
        <v/>
      </c>
      <c r="AP192" s="21" t="str">
        <f aca="false">IF(OR(R192="",AM192="",M192=""),"",IF(M192="Small standard",IF(R192&gt;SS_MAX,"",ROUND(INDEX(SS_FEES,SUMPRODUCT(--(SS_EDGES&lt;R192))+1,3+AM192)*(1+FUEL),4)),IF(M192="Large standard",IF(R192&gt;LS_MAX,"",ROUND(IF(R192&lt;=OVER3_FROM,INDEX(LS_FEES,SUMPRODUCT(--(LS_EDGES&lt;R192))+1,3+AM192),INDEX(OVER3_BASE,1,3+AM192)+OVER3_PER4*CEILING((R192-OVER3_FROM)/4,1))*(1+FUEL),4)),"")))</f>
        <v/>
      </c>
      <c r="AQ192" s="21" t="str">
        <f aca="false">IF(OR(AM192="",AM192=1),"",IF(OR(N192="",(AM192-1)="",M192=""),"",IF(M192="Small standard",IF(N192&gt;SS_MAX,"",ROUND(INDEX(SS_FEES,SUMPRODUCT(--(SS_EDGES&lt;N192))+1,0+(AM192-1))*(1+FUEL),4)),IF(M192="Large standard",IF(N192&gt;LS_MAX,"",ROUND(IF(N192&lt;=OVER3_FROM,INDEX(LS_FEES,SUMPRODUCT(--(LS_EDGES&lt;N192))+1,0+(AM192-1)),INDEX(OVER3_BASE,1,0+(AM192-1))+OVER3_PER4*CEILING((N192-OVER3_FROM)/4,1))*(1+FUEL),4)),""))))</f>
        <v/>
      </c>
      <c r="AR192" s="21" t="str">
        <f aca="false">IF(OR(AM192="",AM192=1),"",IF(OR(N192="",(AM192-1)="",M192=""),"",IF(M192="Small standard",IF(N192&gt;SS_MAX,"",ROUND(INDEX(SS_FEES,SUMPRODUCT(--(SS_EDGES&lt;N192))+1,3+(AM192-1))*(1+FUEL),4)),IF(M192="Large standard",IF(N192&gt;LS_MAX,"",ROUND(IF(N192&lt;=OVER3_FROM,INDEX(LS_FEES,SUMPRODUCT(--(LS_EDGES&lt;N192))+1,3+(AM192-1)),INDEX(OVER3_BASE,1,3+(AM192-1))+OVER3_PER4*CEILING((N192-OVER3_FROM)/4,1))*(1+FUEL),4)),""))))</f>
        <v/>
      </c>
      <c r="AS192" s="21" t="str">
        <f aca="false">IF(OR(AM192="",AM192=1),"",(C192-(IF(AM192=2,BAND_LO,BAND_HI)-0.01))*(1-AN192))</f>
        <v/>
      </c>
      <c r="AT192" s="18" t="str">
        <f aca="false">IF(AI192="","",(AI192&gt;SS_L)+(AJ192&gt;SS_M)+(AK192&gt;SS_S))</f>
        <v/>
      </c>
      <c r="AU192" s="23" t="str">
        <f aca="false">IF(OR(AT192="",AT192&lt;&gt;1),"",MAX(AI192/SS_L,AJ192/SS_M,AK192/SS_S))</f>
        <v/>
      </c>
      <c r="AV192" s="21" t="str">
        <f aca="false">IF(OR(M192&lt;&gt;"Large standard",N192="",N192&gt;SS_MAX),"",IF(OR(N192="",AM192="","Small standard"=""),"",IF("Small standard"="Small standard",IF(N192&gt;SS_MAX,"",ROUND(INDEX(SS_FEES,SUMPRODUCT(--(SS_EDGES&lt;N192))+1,0+AM192)*(1+FUEL),4)),IF("Small standard"="Large standard",IF(N192&gt;LS_MAX,"",ROUND(IF(N192&lt;=OVER3_FROM,INDEX(LS_FEES,SUMPRODUCT(--(LS_EDGES&lt;N192))+1,0+AM192),INDEX(OVER3_BASE,1,0+AM192)+OVER3_PER4*CEILING((N192-OVER3_FROM)/4,1))*(1+FUEL),4)),""))))</f>
        <v/>
      </c>
      <c r="AW192" s="21" t="str">
        <f aca="false">IF(OR(M192&lt;&gt;"Large standard",N192="",N192&gt;SS_MAX),"",IF(OR(N192="",AM192="","Small standard"=""),"",IF("Small standard"="Small standard",IF(N192&gt;SS_MAX,"",ROUND(INDEX(SS_FEES,SUMPRODUCT(--(SS_EDGES&lt;N192))+1,3+AM192)*(1+FUEL),4)),IF("Small standard"="Large standard",IF(N192&gt;LS_MAX,"",ROUND(IF(N192&lt;=OVER3_FROM,INDEX(LS_FEES,SUMPRODUCT(--(LS_EDGES&lt;N192))+1,3+AM192),INDEX(OVER3_BASE,1,3+AM192)+OVER3_PER4*CEILING((N192-OVER3_FROM)/4,1))*(1+FUEL),4)),""))))</f>
        <v/>
      </c>
      <c r="AX192" s="21" t="str">
        <f aca="false">IF(OR(AL192="",AH192=""),"",IF(OR(AH192="",AM192="",M192=""),"",IF(M192="Small standard",IF(AH192&gt;SS_MAX,"",ROUND(INDEX(SS_FEES,SUMPRODUCT(--(SS_EDGES&lt;AH192))+1,0+AM192)*(1+FUEL),4)),IF(M192="Large standard",IF(AH192&gt;LS_MAX,"",ROUND(IF(AH192&lt;=OVER3_FROM,INDEX(LS_FEES,SUMPRODUCT(--(LS_EDGES&lt;AH192))+1,0+AM192),INDEX(OVER3_BASE,1,0+AM192)+OVER3_PER4*CEILING((AH192-OVER3_FROM)/4,1))*(1+FUEL),4)),""))))</f>
        <v/>
      </c>
      <c r="AY192" s="21" t="str">
        <f aca="false">IF(OR(AL192="",AH192=""),"",IF(OR(AH192="",AM192="",M192=""),"",IF(M192="Small standard",IF(AH192&gt;SS_MAX,"",ROUND(INDEX(SS_FEES,SUMPRODUCT(--(SS_EDGES&lt;AH192))+1,3+AM192)*(1+FUEL),4)),IF(M192="Large standard",IF(AH192&gt;LS_MAX,"",ROUND(IF(AH192&lt;=OVER3_FROM,INDEX(LS_FEES,SUMPRODUCT(--(LS_EDGES&lt;AH192))+1,3+AM192),INDEX(OVER3_BASE,1,3+AM192)+OVER3_PER4*CEILING((AH192-OVER3_FROM)/4,1))*(1+FUEL),4)),""))))</f>
        <v/>
      </c>
      <c r="AZ192" s="24" t="str">
        <f aca="false">IF(OR(J192="",J192&lt;1),"",ROUND(IFERROR(INDEX(CAT_SCALE,MATCH(D192,CATS,0)),UC_DEFAULT)*IF(J192&gt;=UC_KNEE,10^(UC_A-UC_B*LOG10(J192)),10^(UC_A-UC_B*LOG10(UC_KNEE))*(UC_KNEE/J192)^UC_HEXP),1))</f>
        <v/>
      </c>
    </row>
    <row r="193" customFormat="false" ht="15" hidden="false" customHeight="false" outlineLevel="0" collapsed="false">
      <c r="A193" s="10"/>
      <c r="B193" s="10"/>
      <c r="C193" s="12"/>
      <c r="D193" s="10"/>
      <c r="E193" s="10"/>
      <c r="F193" s="10"/>
      <c r="G193" s="10"/>
      <c r="H193" s="10"/>
      <c r="I193" s="10"/>
      <c r="J193" s="10"/>
      <c r="K193" s="10"/>
      <c r="L193" s="12"/>
      <c r="M193" s="2" t="str">
        <f aca="false">IF(OR(N193="",AI193=""),"",IF(AND(N193&lt;=SS_MAX,AI193&lt;=SS_L,AJ193&lt;=SS_M,AK193&lt;=SS_S),"Small standard",IF(AND(N193&lt;=LS_MAX,AI193&lt;=LS_L,AJ193&lt;=LS_M,AK193&lt;=LS_S),"Large standard","Oversize")))</f>
        <v/>
      </c>
      <c r="N193" s="16" t="str">
        <f aca="false">IF(AH193="","",IF(AL193="",AH193,MAX(AH193,AL193)))</f>
        <v/>
      </c>
      <c r="O193" s="21" t="str">
        <f aca="false">IF(OR(N193="",AM193="",M193=""),"",IF(M193="Small standard",IF(N193&gt;SS_MAX,"",ROUND(INDEX(SS_FEES,SUMPRODUCT(--(SS_EDGES&lt;N193))+1,0+AM193)*(1+FUEL),4)),IF(M193="Large standard",IF(N193&gt;LS_MAX,"",ROUND(IF(N193&lt;=OVER3_FROM,INDEX(LS_FEES,SUMPRODUCT(--(LS_EDGES&lt;N193))+1,0+AM193),INDEX(OVER3_BASE,1,0+AM193)+OVER3_PER4*CEILING((N193-OVER3_FROM)/4,1))*(1+FUEL),4)),"")))</f>
        <v/>
      </c>
      <c r="P193" s="21" t="str">
        <f aca="false">IF(OR(N193="",AM193="",M193=""),"",IF(M193="Small standard",IF(N193&gt;SS_MAX,"",ROUND(INDEX(SS_FEES,SUMPRODUCT(--(SS_EDGES&lt;N193))+1,3+AM193)*(1+FUEL),4)),IF(M193="Large standard",IF(N193&gt;LS_MAX,"",ROUND(IF(N193&lt;=OVER3_FROM,INDEX(LS_FEES,SUMPRODUCT(--(LS_EDGES&lt;N193))+1,3+AM193),INDEX(OVER3_BASE,1,3+AM193)+OVER3_PER4*CEILING((N193-OVER3_FROM)/4,1))*(1+FUEL),4)),"")))</f>
        <v/>
      </c>
      <c r="Q193" s="20" t="str">
        <f aca="true">IF(OR(L193="",O193=""),"",ROUND(L193-IF(AND(TODAY()&gt;=PEAK_FROM,TODAY()&lt;=PEAK_TO),P193,O193),2))</f>
        <v/>
      </c>
      <c r="R193" s="16" t="str">
        <f aca="false">IF(N193="","",IF(M193="Small standard",IF(SUMPRODUCT(--(SS_EDGES&lt;N193))=0,"",INDEX(SS_EDGES,SUMPRODUCT(--(SS_EDGES&lt;N193)))),IF(M193="Large standard",IF(N193&gt;OVER3_FROM,OVER3_FROM+4*(CEILING((N193-OVER3_FROM)/4,1)-1),IF(SUMPRODUCT(--(LS_EDGES&lt;N193))=0,"",INDEX(LS_EDGES,SUMPRODUCT(--(LS_EDGES&lt;N193))))),"")))</f>
        <v/>
      </c>
      <c r="S193" s="22" t="str">
        <f aca="false">IF(R193="","",ROUND(N193-R193,3))</f>
        <v/>
      </c>
      <c r="T193" s="21" t="str">
        <f aca="false">IF(OR(R193="",O193="",AO193=""),"",IF(S193&gt;MAX_SHAVE,"",IF(ROUND(O193-AO193,4)&lt;MIN_UNIT,"",ROUND(O193-AO193,4))))</f>
        <v/>
      </c>
      <c r="U193" s="21" t="str">
        <f aca="false">IF(OR(AQ193="",O193=""),"",IF(ROUND(ROUND(O193-AQ193,4)-AS193,4)&lt;=MIN_UNIT,"",ROUND(ROUND(O193-AQ193,4)-AS193,4)))</f>
        <v/>
      </c>
      <c r="V193" s="21" t="str">
        <f aca="false">IF(OR(AV193="",O193=""),"",IF(AND(AT193=1,AU193&lt;=MAX_ENV),IF(ROUND(O193-AV193,4)&lt;MIN_UNIT,"",ROUND(O193-AV193,4)),""))</f>
        <v/>
      </c>
      <c r="W193" s="21" t="str">
        <f aca="false">IF(OR(AX193="",O193=""),"",IF(AL193&gt;=AH193*MIN_DIM_RATIO,IF(ROUND(O193-AX193,4)&lt;MIN_UNIT,"",ROUND(O193-AX193,4)),""))</f>
        <v/>
      </c>
      <c r="X193" s="21" t="str">
        <f aca="false">IF(OR(R193="",P193="",AP193=""),"",IF(S193&gt;MAX_SHAVE,"",IF(ROUND(P193-AP193,4)&lt;MIN_UNIT,"",ROUND(P193-AP193,4))))</f>
        <v/>
      </c>
      <c r="Y193" s="21" t="str">
        <f aca="false">IF(OR(AR193="",P193=""),"",IF(ROUND(ROUND(P193-AR193,4)-AS193,4)&lt;=MIN_UNIT,"",ROUND(ROUND(P193-AR193,4)-AS193,4)))</f>
        <v/>
      </c>
      <c r="Z193" s="21" t="str">
        <f aca="false">IF(OR(AW193="",P193=""),"",IF(AND(AT193=1,AU193&lt;=MAX_ENV),IF(ROUND(P193-AW193,4)&lt;MIN_UNIT,"",ROUND(P193-AW193,4)),""))</f>
        <v/>
      </c>
      <c r="AA193" s="21" t="str">
        <f aca="false">IF(OR(AY193="",P193=""),"",IF(AL193&gt;=AH193*MIN_DIM_RATIO,IF(ROUND(P193-AY193,4)&lt;MIN_UNIT,"",ROUND(P193-AY193,4)),""))</f>
        <v/>
      </c>
      <c r="AB193" s="2" t="str">
        <f aca="false">IF(COUNT(T193:W193)=0,"",CHOOSE(MATCH(MAX(T193:W193),T193:W193,0),"Weight","Price","Size tier","Box"))</f>
        <v/>
      </c>
      <c r="AC193" s="24" t="str">
        <f aca="false">IF(K193&lt;&gt;"",K193,AZ193)</f>
        <v/>
      </c>
      <c r="AD193" s="25" t="str">
        <f aca="false">IF(OR(AB193="",AC193=""),"",ROUND(AC193*IF(K193&lt;&gt;"",1,U_LOW)*((12-PEAK_MONTHS)*MAX(T193:W193)+PEAK_MONTHS*N(INDEX(X193:AA193,MATCH(MAX(T193:W193),T193:W193,0)))),0))</f>
        <v/>
      </c>
      <c r="AE193" s="25" t="str">
        <f aca="false">IF(OR(AB193="",AC193=""),"",ROUND(AC193*IF(K193&lt;&gt;"",1,U_HIGH)*((12-PEAK_MONTHS)*MAX(T193:W193)+PEAK_MONTHS*N(INDEX(X193:AA193,MATCH(MAX(T193:W193),T193:W193,0)))),0))</f>
        <v/>
      </c>
      <c r="AF193" s="18" t="str">
        <f aca="false">IF(AD193="","",RANK(AD193,$AD$7:$AD$506))</f>
        <v/>
      </c>
      <c r="AH193" s="16" t="str">
        <f aca="false">IF(E193&lt;&gt;"",E193,IF(F193&lt;&gt;"",ROUND(F193*16,3),""))</f>
        <v/>
      </c>
      <c r="AI193" s="16" t="str">
        <f aca="false">IF(COUNT(G193:I193)&lt;3,"",ROUND(LARGE(G193:I193,1),2))</f>
        <v/>
      </c>
      <c r="AJ193" s="16" t="str">
        <f aca="false">IF(COUNT(G193:I193)&lt;3,"",ROUND(LARGE(G193:I193,2),2))</f>
        <v/>
      </c>
      <c r="AK193" s="16" t="str">
        <f aca="false">IF(COUNT(G193:I193)&lt;3,"",ROUND(SMALL(G193:I193,1),2))</f>
        <v/>
      </c>
      <c r="AL193" s="16" t="str">
        <f aca="false">IF(AI193="","",IF(AI193*AJ193*AK193&lt;DIM_MIN_CUIN,"",ROUND(AI193*AJ193*AK193/DIM_DIV*16,2)))</f>
        <v/>
      </c>
      <c r="AM193" s="18" t="str">
        <f aca="false">IF(C193="","",IF(C193&lt;BAND_LO,1,IF(C193&lt;=BAND_HI,2,3)))</f>
        <v/>
      </c>
      <c r="AN193" s="19" t="str">
        <f aca="false">IF(C193="","",IFERROR(INDEX(CAT_REF,MATCH(D193,CATS,0)),REF_DEFAULT))</f>
        <v/>
      </c>
      <c r="AO193" s="21" t="str">
        <f aca="false">IF(OR(R193="",AM193="",M193=""),"",IF(M193="Small standard",IF(R193&gt;SS_MAX,"",ROUND(INDEX(SS_FEES,SUMPRODUCT(--(SS_EDGES&lt;R193))+1,0+AM193)*(1+FUEL),4)),IF(M193="Large standard",IF(R193&gt;LS_MAX,"",ROUND(IF(R193&lt;=OVER3_FROM,INDEX(LS_FEES,SUMPRODUCT(--(LS_EDGES&lt;R193))+1,0+AM193),INDEX(OVER3_BASE,1,0+AM193)+OVER3_PER4*CEILING((R193-OVER3_FROM)/4,1))*(1+FUEL),4)),"")))</f>
        <v/>
      </c>
      <c r="AP193" s="21" t="str">
        <f aca="false">IF(OR(R193="",AM193="",M193=""),"",IF(M193="Small standard",IF(R193&gt;SS_MAX,"",ROUND(INDEX(SS_FEES,SUMPRODUCT(--(SS_EDGES&lt;R193))+1,3+AM193)*(1+FUEL),4)),IF(M193="Large standard",IF(R193&gt;LS_MAX,"",ROUND(IF(R193&lt;=OVER3_FROM,INDEX(LS_FEES,SUMPRODUCT(--(LS_EDGES&lt;R193))+1,3+AM193),INDEX(OVER3_BASE,1,3+AM193)+OVER3_PER4*CEILING((R193-OVER3_FROM)/4,1))*(1+FUEL),4)),"")))</f>
        <v/>
      </c>
      <c r="AQ193" s="21" t="str">
        <f aca="false">IF(OR(AM193="",AM193=1),"",IF(OR(N193="",(AM193-1)="",M193=""),"",IF(M193="Small standard",IF(N193&gt;SS_MAX,"",ROUND(INDEX(SS_FEES,SUMPRODUCT(--(SS_EDGES&lt;N193))+1,0+(AM193-1))*(1+FUEL),4)),IF(M193="Large standard",IF(N193&gt;LS_MAX,"",ROUND(IF(N193&lt;=OVER3_FROM,INDEX(LS_FEES,SUMPRODUCT(--(LS_EDGES&lt;N193))+1,0+(AM193-1)),INDEX(OVER3_BASE,1,0+(AM193-1))+OVER3_PER4*CEILING((N193-OVER3_FROM)/4,1))*(1+FUEL),4)),""))))</f>
        <v/>
      </c>
      <c r="AR193" s="21" t="str">
        <f aca="false">IF(OR(AM193="",AM193=1),"",IF(OR(N193="",(AM193-1)="",M193=""),"",IF(M193="Small standard",IF(N193&gt;SS_MAX,"",ROUND(INDEX(SS_FEES,SUMPRODUCT(--(SS_EDGES&lt;N193))+1,3+(AM193-1))*(1+FUEL),4)),IF(M193="Large standard",IF(N193&gt;LS_MAX,"",ROUND(IF(N193&lt;=OVER3_FROM,INDEX(LS_FEES,SUMPRODUCT(--(LS_EDGES&lt;N193))+1,3+(AM193-1)),INDEX(OVER3_BASE,1,3+(AM193-1))+OVER3_PER4*CEILING((N193-OVER3_FROM)/4,1))*(1+FUEL),4)),""))))</f>
        <v/>
      </c>
      <c r="AS193" s="21" t="str">
        <f aca="false">IF(OR(AM193="",AM193=1),"",(C193-(IF(AM193=2,BAND_LO,BAND_HI)-0.01))*(1-AN193))</f>
        <v/>
      </c>
      <c r="AT193" s="18" t="str">
        <f aca="false">IF(AI193="","",(AI193&gt;SS_L)+(AJ193&gt;SS_M)+(AK193&gt;SS_S))</f>
        <v/>
      </c>
      <c r="AU193" s="23" t="str">
        <f aca="false">IF(OR(AT193="",AT193&lt;&gt;1),"",MAX(AI193/SS_L,AJ193/SS_M,AK193/SS_S))</f>
        <v/>
      </c>
      <c r="AV193" s="21" t="str">
        <f aca="false">IF(OR(M193&lt;&gt;"Large standard",N193="",N193&gt;SS_MAX),"",IF(OR(N193="",AM193="","Small standard"=""),"",IF("Small standard"="Small standard",IF(N193&gt;SS_MAX,"",ROUND(INDEX(SS_FEES,SUMPRODUCT(--(SS_EDGES&lt;N193))+1,0+AM193)*(1+FUEL),4)),IF("Small standard"="Large standard",IF(N193&gt;LS_MAX,"",ROUND(IF(N193&lt;=OVER3_FROM,INDEX(LS_FEES,SUMPRODUCT(--(LS_EDGES&lt;N193))+1,0+AM193),INDEX(OVER3_BASE,1,0+AM193)+OVER3_PER4*CEILING((N193-OVER3_FROM)/4,1))*(1+FUEL),4)),""))))</f>
        <v/>
      </c>
      <c r="AW193" s="21" t="str">
        <f aca="false">IF(OR(M193&lt;&gt;"Large standard",N193="",N193&gt;SS_MAX),"",IF(OR(N193="",AM193="","Small standard"=""),"",IF("Small standard"="Small standard",IF(N193&gt;SS_MAX,"",ROUND(INDEX(SS_FEES,SUMPRODUCT(--(SS_EDGES&lt;N193))+1,3+AM193)*(1+FUEL),4)),IF("Small standard"="Large standard",IF(N193&gt;LS_MAX,"",ROUND(IF(N193&lt;=OVER3_FROM,INDEX(LS_FEES,SUMPRODUCT(--(LS_EDGES&lt;N193))+1,3+AM193),INDEX(OVER3_BASE,1,3+AM193)+OVER3_PER4*CEILING((N193-OVER3_FROM)/4,1))*(1+FUEL),4)),""))))</f>
        <v/>
      </c>
      <c r="AX193" s="21" t="str">
        <f aca="false">IF(OR(AL193="",AH193=""),"",IF(OR(AH193="",AM193="",M193=""),"",IF(M193="Small standard",IF(AH193&gt;SS_MAX,"",ROUND(INDEX(SS_FEES,SUMPRODUCT(--(SS_EDGES&lt;AH193))+1,0+AM193)*(1+FUEL),4)),IF(M193="Large standard",IF(AH193&gt;LS_MAX,"",ROUND(IF(AH193&lt;=OVER3_FROM,INDEX(LS_FEES,SUMPRODUCT(--(LS_EDGES&lt;AH193))+1,0+AM193),INDEX(OVER3_BASE,1,0+AM193)+OVER3_PER4*CEILING((AH193-OVER3_FROM)/4,1))*(1+FUEL),4)),""))))</f>
        <v/>
      </c>
      <c r="AY193" s="21" t="str">
        <f aca="false">IF(OR(AL193="",AH193=""),"",IF(OR(AH193="",AM193="",M193=""),"",IF(M193="Small standard",IF(AH193&gt;SS_MAX,"",ROUND(INDEX(SS_FEES,SUMPRODUCT(--(SS_EDGES&lt;AH193))+1,3+AM193)*(1+FUEL),4)),IF(M193="Large standard",IF(AH193&gt;LS_MAX,"",ROUND(IF(AH193&lt;=OVER3_FROM,INDEX(LS_FEES,SUMPRODUCT(--(LS_EDGES&lt;AH193))+1,3+AM193),INDEX(OVER3_BASE,1,3+AM193)+OVER3_PER4*CEILING((AH193-OVER3_FROM)/4,1))*(1+FUEL),4)),""))))</f>
        <v/>
      </c>
      <c r="AZ193" s="24" t="str">
        <f aca="false">IF(OR(J193="",J193&lt;1),"",ROUND(IFERROR(INDEX(CAT_SCALE,MATCH(D193,CATS,0)),UC_DEFAULT)*IF(J193&gt;=UC_KNEE,10^(UC_A-UC_B*LOG10(J193)),10^(UC_A-UC_B*LOG10(UC_KNEE))*(UC_KNEE/J193)^UC_HEXP),1))</f>
        <v/>
      </c>
    </row>
    <row r="194" customFormat="false" ht="15" hidden="false" customHeight="false" outlineLevel="0" collapsed="false">
      <c r="A194" s="10"/>
      <c r="B194" s="10"/>
      <c r="C194" s="12"/>
      <c r="D194" s="10"/>
      <c r="E194" s="10"/>
      <c r="F194" s="10"/>
      <c r="G194" s="10"/>
      <c r="H194" s="10"/>
      <c r="I194" s="10"/>
      <c r="J194" s="10"/>
      <c r="K194" s="10"/>
      <c r="L194" s="12"/>
      <c r="M194" s="2" t="str">
        <f aca="false">IF(OR(N194="",AI194=""),"",IF(AND(N194&lt;=SS_MAX,AI194&lt;=SS_L,AJ194&lt;=SS_M,AK194&lt;=SS_S),"Small standard",IF(AND(N194&lt;=LS_MAX,AI194&lt;=LS_L,AJ194&lt;=LS_M,AK194&lt;=LS_S),"Large standard","Oversize")))</f>
        <v/>
      </c>
      <c r="N194" s="16" t="str">
        <f aca="false">IF(AH194="","",IF(AL194="",AH194,MAX(AH194,AL194)))</f>
        <v/>
      </c>
      <c r="O194" s="21" t="str">
        <f aca="false">IF(OR(N194="",AM194="",M194=""),"",IF(M194="Small standard",IF(N194&gt;SS_MAX,"",ROUND(INDEX(SS_FEES,SUMPRODUCT(--(SS_EDGES&lt;N194))+1,0+AM194)*(1+FUEL),4)),IF(M194="Large standard",IF(N194&gt;LS_MAX,"",ROUND(IF(N194&lt;=OVER3_FROM,INDEX(LS_FEES,SUMPRODUCT(--(LS_EDGES&lt;N194))+1,0+AM194),INDEX(OVER3_BASE,1,0+AM194)+OVER3_PER4*CEILING((N194-OVER3_FROM)/4,1))*(1+FUEL),4)),"")))</f>
        <v/>
      </c>
      <c r="P194" s="21" t="str">
        <f aca="false">IF(OR(N194="",AM194="",M194=""),"",IF(M194="Small standard",IF(N194&gt;SS_MAX,"",ROUND(INDEX(SS_FEES,SUMPRODUCT(--(SS_EDGES&lt;N194))+1,3+AM194)*(1+FUEL),4)),IF(M194="Large standard",IF(N194&gt;LS_MAX,"",ROUND(IF(N194&lt;=OVER3_FROM,INDEX(LS_FEES,SUMPRODUCT(--(LS_EDGES&lt;N194))+1,3+AM194),INDEX(OVER3_BASE,1,3+AM194)+OVER3_PER4*CEILING((N194-OVER3_FROM)/4,1))*(1+FUEL),4)),"")))</f>
        <v/>
      </c>
      <c r="Q194" s="20" t="str">
        <f aca="true">IF(OR(L194="",O194=""),"",ROUND(L194-IF(AND(TODAY()&gt;=PEAK_FROM,TODAY()&lt;=PEAK_TO),P194,O194),2))</f>
        <v/>
      </c>
      <c r="R194" s="16" t="str">
        <f aca="false">IF(N194="","",IF(M194="Small standard",IF(SUMPRODUCT(--(SS_EDGES&lt;N194))=0,"",INDEX(SS_EDGES,SUMPRODUCT(--(SS_EDGES&lt;N194)))),IF(M194="Large standard",IF(N194&gt;OVER3_FROM,OVER3_FROM+4*(CEILING((N194-OVER3_FROM)/4,1)-1),IF(SUMPRODUCT(--(LS_EDGES&lt;N194))=0,"",INDEX(LS_EDGES,SUMPRODUCT(--(LS_EDGES&lt;N194))))),"")))</f>
        <v/>
      </c>
      <c r="S194" s="22" t="str">
        <f aca="false">IF(R194="","",ROUND(N194-R194,3))</f>
        <v/>
      </c>
      <c r="T194" s="21" t="str">
        <f aca="false">IF(OR(R194="",O194="",AO194=""),"",IF(S194&gt;MAX_SHAVE,"",IF(ROUND(O194-AO194,4)&lt;MIN_UNIT,"",ROUND(O194-AO194,4))))</f>
        <v/>
      </c>
      <c r="U194" s="21" t="str">
        <f aca="false">IF(OR(AQ194="",O194=""),"",IF(ROUND(ROUND(O194-AQ194,4)-AS194,4)&lt;=MIN_UNIT,"",ROUND(ROUND(O194-AQ194,4)-AS194,4)))</f>
        <v/>
      </c>
      <c r="V194" s="21" t="str">
        <f aca="false">IF(OR(AV194="",O194=""),"",IF(AND(AT194=1,AU194&lt;=MAX_ENV),IF(ROUND(O194-AV194,4)&lt;MIN_UNIT,"",ROUND(O194-AV194,4)),""))</f>
        <v/>
      </c>
      <c r="W194" s="21" t="str">
        <f aca="false">IF(OR(AX194="",O194=""),"",IF(AL194&gt;=AH194*MIN_DIM_RATIO,IF(ROUND(O194-AX194,4)&lt;MIN_UNIT,"",ROUND(O194-AX194,4)),""))</f>
        <v/>
      </c>
      <c r="X194" s="21" t="str">
        <f aca="false">IF(OR(R194="",P194="",AP194=""),"",IF(S194&gt;MAX_SHAVE,"",IF(ROUND(P194-AP194,4)&lt;MIN_UNIT,"",ROUND(P194-AP194,4))))</f>
        <v/>
      </c>
      <c r="Y194" s="21" t="str">
        <f aca="false">IF(OR(AR194="",P194=""),"",IF(ROUND(ROUND(P194-AR194,4)-AS194,4)&lt;=MIN_UNIT,"",ROUND(ROUND(P194-AR194,4)-AS194,4)))</f>
        <v/>
      </c>
      <c r="Z194" s="21" t="str">
        <f aca="false">IF(OR(AW194="",P194=""),"",IF(AND(AT194=1,AU194&lt;=MAX_ENV),IF(ROUND(P194-AW194,4)&lt;MIN_UNIT,"",ROUND(P194-AW194,4)),""))</f>
        <v/>
      </c>
      <c r="AA194" s="21" t="str">
        <f aca="false">IF(OR(AY194="",P194=""),"",IF(AL194&gt;=AH194*MIN_DIM_RATIO,IF(ROUND(P194-AY194,4)&lt;MIN_UNIT,"",ROUND(P194-AY194,4)),""))</f>
        <v/>
      </c>
      <c r="AB194" s="2" t="str">
        <f aca="false">IF(COUNT(T194:W194)=0,"",CHOOSE(MATCH(MAX(T194:W194),T194:W194,0),"Weight","Price","Size tier","Box"))</f>
        <v/>
      </c>
      <c r="AC194" s="24" t="str">
        <f aca="false">IF(K194&lt;&gt;"",K194,AZ194)</f>
        <v/>
      </c>
      <c r="AD194" s="25" t="str">
        <f aca="false">IF(OR(AB194="",AC194=""),"",ROUND(AC194*IF(K194&lt;&gt;"",1,U_LOW)*((12-PEAK_MONTHS)*MAX(T194:W194)+PEAK_MONTHS*N(INDEX(X194:AA194,MATCH(MAX(T194:W194),T194:W194,0)))),0))</f>
        <v/>
      </c>
      <c r="AE194" s="25" t="str">
        <f aca="false">IF(OR(AB194="",AC194=""),"",ROUND(AC194*IF(K194&lt;&gt;"",1,U_HIGH)*((12-PEAK_MONTHS)*MAX(T194:W194)+PEAK_MONTHS*N(INDEX(X194:AA194,MATCH(MAX(T194:W194),T194:W194,0)))),0))</f>
        <v/>
      </c>
      <c r="AF194" s="18" t="str">
        <f aca="false">IF(AD194="","",RANK(AD194,$AD$7:$AD$506))</f>
        <v/>
      </c>
      <c r="AH194" s="16" t="str">
        <f aca="false">IF(E194&lt;&gt;"",E194,IF(F194&lt;&gt;"",ROUND(F194*16,3),""))</f>
        <v/>
      </c>
      <c r="AI194" s="16" t="str">
        <f aca="false">IF(COUNT(G194:I194)&lt;3,"",ROUND(LARGE(G194:I194,1),2))</f>
        <v/>
      </c>
      <c r="AJ194" s="16" t="str">
        <f aca="false">IF(COUNT(G194:I194)&lt;3,"",ROUND(LARGE(G194:I194,2),2))</f>
        <v/>
      </c>
      <c r="AK194" s="16" t="str">
        <f aca="false">IF(COUNT(G194:I194)&lt;3,"",ROUND(SMALL(G194:I194,1),2))</f>
        <v/>
      </c>
      <c r="AL194" s="16" t="str">
        <f aca="false">IF(AI194="","",IF(AI194*AJ194*AK194&lt;DIM_MIN_CUIN,"",ROUND(AI194*AJ194*AK194/DIM_DIV*16,2)))</f>
        <v/>
      </c>
      <c r="AM194" s="18" t="str">
        <f aca="false">IF(C194="","",IF(C194&lt;BAND_LO,1,IF(C194&lt;=BAND_HI,2,3)))</f>
        <v/>
      </c>
      <c r="AN194" s="19" t="str">
        <f aca="false">IF(C194="","",IFERROR(INDEX(CAT_REF,MATCH(D194,CATS,0)),REF_DEFAULT))</f>
        <v/>
      </c>
      <c r="AO194" s="21" t="str">
        <f aca="false">IF(OR(R194="",AM194="",M194=""),"",IF(M194="Small standard",IF(R194&gt;SS_MAX,"",ROUND(INDEX(SS_FEES,SUMPRODUCT(--(SS_EDGES&lt;R194))+1,0+AM194)*(1+FUEL),4)),IF(M194="Large standard",IF(R194&gt;LS_MAX,"",ROUND(IF(R194&lt;=OVER3_FROM,INDEX(LS_FEES,SUMPRODUCT(--(LS_EDGES&lt;R194))+1,0+AM194),INDEX(OVER3_BASE,1,0+AM194)+OVER3_PER4*CEILING((R194-OVER3_FROM)/4,1))*(1+FUEL),4)),"")))</f>
        <v/>
      </c>
      <c r="AP194" s="21" t="str">
        <f aca="false">IF(OR(R194="",AM194="",M194=""),"",IF(M194="Small standard",IF(R194&gt;SS_MAX,"",ROUND(INDEX(SS_FEES,SUMPRODUCT(--(SS_EDGES&lt;R194))+1,3+AM194)*(1+FUEL),4)),IF(M194="Large standard",IF(R194&gt;LS_MAX,"",ROUND(IF(R194&lt;=OVER3_FROM,INDEX(LS_FEES,SUMPRODUCT(--(LS_EDGES&lt;R194))+1,3+AM194),INDEX(OVER3_BASE,1,3+AM194)+OVER3_PER4*CEILING((R194-OVER3_FROM)/4,1))*(1+FUEL),4)),"")))</f>
        <v/>
      </c>
      <c r="AQ194" s="21" t="str">
        <f aca="false">IF(OR(AM194="",AM194=1),"",IF(OR(N194="",(AM194-1)="",M194=""),"",IF(M194="Small standard",IF(N194&gt;SS_MAX,"",ROUND(INDEX(SS_FEES,SUMPRODUCT(--(SS_EDGES&lt;N194))+1,0+(AM194-1))*(1+FUEL),4)),IF(M194="Large standard",IF(N194&gt;LS_MAX,"",ROUND(IF(N194&lt;=OVER3_FROM,INDEX(LS_FEES,SUMPRODUCT(--(LS_EDGES&lt;N194))+1,0+(AM194-1)),INDEX(OVER3_BASE,1,0+(AM194-1))+OVER3_PER4*CEILING((N194-OVER3_FROM)/4,1))*(1+FUEL),4)),""))))</f>
        <v/>
      </c>
      <c r="AR194" s="21" t="str">
        <f aca="false">IF(OR(AM194="",AM194=1),"",IF(OR(N194="",(AM194-1)="",M194=""),"",IF(M194="Small standard",IF(N194&gt;SS_MAX,"",ROUND(INDEX(SS_FEES,SUMPRODUCT(--(SS_EDGES&lt;N194))+1,3+(AM194-1))*(1+FUEL),4)),IF(M194="Large standard",IF(N194&gt;LS_MAX,"",ROUND(IF(N194&lt;=OVER3_FROM,INDEX(LS_FEES,SUMPRODUCT(--(LS_EDGES&lt;N194))+1,3+(AM194-1)),INDEX(OVER3_BASE,1,3+(AM194-1))+OVER3_PER4*CEILING((N194-OVER3_FROM)/4,1))*(1+FUEL),4)),""))))</f>
        <v/>
      </c>
      <c r="AS194" s="21" t="str">
        <f aca="false">IF(OR(AM194="",AM194=1),"",(C194-(IF(AM194=2,BAND_LO,BAND_HI)-0.01))*(1-AN194))</f>
        <v/>
      </c>
      <c r="AT194" s="18" t="str">
        <f aca="false">IF(AI194="","",(AI194&gt;SS_L)+(AJ194&gt;SS_M)+(AK194&gt;SS_S))</f>
        <v/>
      </c>
      <c r="AU194" s="23" t="str">
        <f aca="false">IF(OR(AT194="",AT194&lt;&gt;1),"",MAX(AI194/SS_L,AJ194/SS_M,AK194/SS_S))</f>
        <v/>
      </c>
      <c r="AV194" s="21" t="str">
        <f aca="false">IF(OR(M194&lt;&gt;"Large standard",N194="",N194&gt;SS_MAX),"",IF(OR(N194="",AM194="","Small standard"=""),"",IF("Small standard"="Small standard",IF(N194&gt;SS_MAX,"",ROUND(INDEX(SS_FEES,SUMPRODUCT(--(SS_EDGES&lt;N194))+1,0+AM194)*(1+FUEL),4)),IF("Small standard"="Large standard",IF(N194&gt;LS_MAX,"",ROUND(IF(N194&lt;=OVER3_FROM,INDEX(LS_FEES,SUMPRODUCT(--(LS_EDGES&lt;N194))+1,0+AM194),INDEX(OVER3_BASE,1,0+AM194)+OVER3_PER4*CEILING((N194-OVER3_FROM)/4,1))*(1+FUEL),4)),""))))</f>
        <v/>
      </c>
      <c r="AW194" s="21" t="str">
        <f aca="false">IF(OR(M194&lt;&gt;"Large standard",N194="",N194&gt;SS_MAX),"",IF(OR(N194="",AM194="","Small standard"=""),"",IF("Small standard"="Small standard",IF(N194&gt;SS_MAX,"",ROUND(INDEX(SS_FEES,SUMPRODUCT(--(SS_EDGES&lt;N194))+1,3+AM194)*(1+FUEL),4)),IF("Small standard"="Large standard",IF(N194&gt;LS_MAX,"",ROUND(IF(N194&lt;=OVER3_FROM,INDEX(LS_FEES,SUMPRODUCT(--(LS_EDGES&lt;N194))+1,3+AM194),INDEX(OVER3_BASE,1,3+AM194)+OVER3_PER4*CEILING((N194-OVER3_FROM)/4,1))*(1+FUEL),4)),""))))</f>
        <v/>
      </c>
      <c r="AX194" s="21" t="str">
        <f aca="false">IF(OR(AL194="",AH194=""),"",IF(OR(AH194="",AM194="",M194=""),"",IF(M194="Small standard",IF(AH194&gt;SS_MAX,"",ROUND(INDEX(SS_FEES,SUMPRODUCT(--(SS_EDGES&lt;AH194))+1,0+AM194)*(1+FUEL),4)),IF(M194="Large standard",IF(AH194&gt;LS_MAX,"",ROUND(IF(AH194&lt;=OVER3_FROM,INDEX(LS_FEES,SUMPRODUCT(--(LS_EDGES&lt;AH194))+1,0+AM194),INDEX(OVER3_BASE,1,0+AM194)+OVER3_PER4*CEILING((AH194-OVER3_FROM)/4,1))*(1+FUEL),4)),""))))</f>
        <v/>
      </c>
      <c r="AY194" s="21" t="str">
        <f aca="false">IF(OR(AL194="",AH194=""),"",IF(OR(AH194="",AM194="",M194=""),"",IF(M194="Small standard",IF(AH194&gt;SS_MAX,"",ROUND(INDEX(SS_FEES,SUMPRODUCT(--(SS_EDGES&lt;AH194))+1,3+AM194)*(1+FUEL),4)),IF(M194="Large standard",IF(AH194&gt;LS_MAX,"",ROUND(IF(AH194&lt;=OVER3_FROM,INDEX(LS_FEES,SUMPRODUCT(--(LS_EDGES&lt;AH194))+1,3+AM194),INDEX(OVER3_BASE,1,3+AM194)+OVER3_PER4*CEILING((AH194-OVER3_FROM)/4,1))*(1+FUEL),4)),""))))</f>
        <v/>
      </c>
      <c r="AZ194" s="24" t="str">
        <f aca="false">IF(OR(J194="",J194&lt;1),"",ROUND(IFERROR(INDEX(CAT_SCALE,MATCH(D194,CATS,0)),UC_DEFAULT)*IF(J194&gt;=UC_KNEE,10^(UC_A-UC_B*LOG10(J194)),10^(UC_A-UC_B*LOG10(UC_KNEE))*(UC_KNEE/J194)^UC_HEXP),1))</f>
        <v/>
      </c>
    </row>
    <row r="195" customFormat="false" ht="15" hidden="false" customHeight="false" outlineLevel="0" collapsed="false">
      <c r="A195" s="10"/>
      <c r="B195" s="10"/>
      <c r="C195" s="12"/>
      <c r="D195" s="10"/>
      <c r="E195" s="10"/>
      <c r="F195" s="10"/>
      <c r="G195" s="10"/>
      <c r="H195" s="10"/>
      <c r="I195" s="10"/>
      <c r="J195" s="10"/>
      <c r="K195" s="10"/>
      <c r="L195" s="12"/>
      <c r="M195" s="2" t="str">
        <f aca="false">IF(OR(N195="",AI195=""),"",IF(AND(N195&lt;=SS_MAX,AI195&lt;=SS_L,AJ195&lt;=SS_M,AK195&lt;=SS_S),"Small standard",IF(AND(N195&lt;=LS_MAX,AI195&lt;=LS_L,AJ195&lt;=LS_M,AK195&lt;=LS_S),"Large standard","Oversize")))</f>
        <v/>
      </c>
      <c r="N195" s="16" t="str">
        <f aca="false">IF(AH195="","",IF(AL195="",AH195,MAX(AH195,AL195)))</f>
        <v/>
      </c>
      <c r="O195" s="21" t="str">
        <f aca="false">IF(OR(N195="",AM195="",M195=""),"",IF(M195="Small standard",IF(N195&gt;SS_MAX,"",ROUND(INDEX(SS_FEES,SUMPRODUCT(--(SS_EDGES&lt;N195))+1,0+AM195)*(1+FUEL),4)),IF(M195="Large standard",IF(N195&gt;LS_MAX,"",ROUND(IF(N195&lt;=OVER3_FROM,INDEX(LS_FEES,SUMPRODUCT(--(LS_EDGES&lt;N195))+1,0+AM195),INDEX(OVER3_BASE,1,0+AM195)+OVER3_PER4*CEILING((N195-OVER3_FROM)/4,1))*(1+FUEL),4)),"")))</f>
        <v/>
      </c>
      <c r="P195" s="21" t="str">
        <f aca="false">IF(OR(N195="",AM195="",M195=""),"",IF(M195="Small standard",IF(N195&gt;SS_MAX,"",ROUND(INDEX(SS_FEES,SUMPRODUCT(--(SS_EDGES&lt;N195))+1,3+AM195)*(1+FUEL),4)),IF(M195="Large standard",IF(N195&gt;LS_MAX,"",ROUND(IF(N195&lt;=OVER3_FROM,INDEX(LS_FEES,SUMPRODUCT(--(LS_EDGES&lt;N195))+1,3+AM195),INDEX(OVER3_BASE,1,3+AM195)+OVER3_PER4*CEILING((N195-OVER3_FROM)/4,1))*(1+FUEL),4)),"")))</f>
        <v/>
      </c>
      <c r="Q195" s="20" t="str">
        <f aca="true">IF(OR(L195="",O195=""),"",ROUND(L195-IF(AND(TODAY()&gt;=PEAK_FROM,TODAY()&lt;=PEAK_TO),P195,O195),2))</f>
        <v/>
      </c>
      <c r="R195" s="16" t="str">
        <f aca="false">IF(N195="","",IF(M195="Small standard",IF(SUMPRODUCT(--(SS_EDGES&lt;N195))=0,"",INDEX(SS_EDGES,SUMPRODUCT(--(SS_EDGES&lt;N195)))),IF(M195="Large standard",IF(N195&gt;OVER3_FROM,OVER3_FROM+4*(CEILING((N195-OVER3_FROM)/4,1)-1),IF(SUMPRODUCT(--(LS_EDGES&lt;N195))=0,"",INDEX(LS_EDGES,SUMPRODUCT(--(LS_EDGES&lt;N195))))),"")))</f>
        <v/>
      </c>
      <c r="S195" s="22" t="str">
        <f aca="false">IF(R195="","",ROUND(N195-R195,3))</f>
        <v/>
      </c>
      <c r="T195" s="21" t="str">
        <f aca="false">IF(OR(R195="",O195="",AO195=""),"",IF(S195&gt;MAX_SHAVE,"",IF(ROUND(O195-AO195,4)&lt;MIN_UNIT,"",ROUND(O195-AO195,4))))</f>
        <v/>
      </c>
      <c r="U195" s="21" t="str">
        <f aca="false">IF(OR(AQ195="",O195=""),"",IF(ROUND(ROUND(O195-AQ195,4)-AS195,4)&lt;=MIN_UNIT,"",ROUND(ROUND(O195-AQ195,4)-AS195,4)))</f>
        <v/>
      </c>
      <c r="V195" s="21" t="str">
        <f aca="false">IF(OR(AV195="",O195=""),"",IF(AND(AT195=1,AU195&lt;=MAX_ENV),IF(ROUND(O195-AV195,4)&lt;MIN_UNIT,"",ROUND(O195-AV195,4)),""))</f>
        <v/>
      </c>
      <c r="W195" s="21" t="str">
        <f aca="false">IF(OR(AX195="",O195=""),"",IF(AL195&gt;=AH195*MIN_DIM_RATIO,IF(ROUND(O195-AX195,4)&lt;MIN_UNIT,"",ROUND(O195-AX195,4)),""))</f>
        <v/>
      </c>
      <c r="X195" s="21" t="str">
        <f aca="false">IF(OR(R195="",P195="",AP195=""),"",IF(S195&gt;MAX_SHAVE,"",IF(ROUND(P195-AP195,4)&lt;MIN_UNIT,"",ROUND(P195-AP195,4))))</f>
        <v/>
      </c>
      <c r="Y195" s="21" t="str">
        <f aca="false">IF(OR(AR195="",P195=""),"",IF(ROUND(ROUND(P195-AR195,4)-AS195,4)&lt;=MIN_UNIT,"",ROUND(ROUND(P195-AR195,4)-AS195,4)))</f>
        <v/>
      </c>
      <c r="Z195" s="21" t="str">
        <f aca="false">IF(OR(AW195="",P195=""),"",IF(AND(AT195=1,AU195&lt;=MAX_ENV),IF(ROUND(P195-AW195,4)&lt;MIN_UNIT,"",ROUND(P195-AW195,4)),""))</f>
        <v/>
      </c>
      <c r="AA195" s="21" t="str">
        <f aca="false">IF(OR(AY195="",P195=""),"",IF(AL195&gt;=AH195*MIN_DIM_RATIO,IF(ROUND(P195-AY195,4)&lt;MIN_UNIT,"",ROUND(P195-AY195,4)),""))</f>
        <v/>
      </c>
      <c r="AB195" s="2" t="str">
        <f aca="false">IF(COUNT(T195:W195)=0,"",CHOOSE(MATCH(MAX(T195:W195),T195:W195,0),"Weight","Price","Size tier","Box"))</f>
        <v/>
      </c>
      <c r="AC195" s="24" t="str">
        <f aca="false">IF(K195&lt;&gt;"",K195,AZ195)</f>
        <v/>
      </c>
      <c r="AD195" s="25" t="str">
        <f aca="false">IF(OR(AB195="",AC195=""),"",ROUND(AC195*IF(K195&lt;&gt;"",1,U_LOW)*((12-PEAK_MONTHS)*MAX(T195:W195)+PEAK_MONTHS*N(INDEX(X195:AA195,MATCH(MAX(T195:W195),T195:W195,0)))),0))</f>
        <v/>
      </c>
      <c r="AE195" s="25" t="str">
        <f aca="false">IF(OR(AB195="",AC195=""),"",ROUND(AC195*IF(K195&lt;&gt;"",1,U_HIGH)*((12-PEAK_MONTHS)*MAX(T195:W195)+PEAK_MONTHS*N(INDEX(X195:AA195,MATCH(MAX(T195:W195),T195:W195,0)))),0))</f>
        <v/>
      </c>
      <c r="AF195" s="18" t="str">
        <f aca="false">IF(AD195="","",RANK(AD195,$AD$7:$AD$506))</f>
        <v/>
      </c>
      <c r="AH195" s="16" t="str">
        <f aca="false">IF(E195&lt;&gt;"",E195,IF(F195&lt;&gt;"",ROUND(F195*16,3),""))</f>
        <v/>
      </c>
      <c r="AI195" s="16" t="str">
        <f aca="false">IF(COUNT(G195:I195)&lt;3,"",ROUND(LARGE(G195:I195,1),2))</f>
        <v/>
      </c>
      <c r="AJ195" s="16" t="str">
        <f aca="false">IF(COUNT(G195:I195)&lt;3,"",ROUND(LARGE(G195:I195,2),2))</f>
        <v/>
      </c>
      <c r="AK195" s="16" t="str">
        <f aca="false">IF(COUNT(G195:I195)&lt;3,"",ROUND(SMALL(G195:I195,1),2))</f>
        <v/>
      </c>
      <c r="AL195" s="16" t="str">
        <f aca="false">IF(AI195="","",IF(AI195*AJ195*AK195&lt;DIM_MIN_CUIN,"",ROUND(AI195*AJ195*AK195/DIM_DIV*16,2)))</f>
        <v/>
      </c>
      <c r="AM195" s="18" t="str">
        <f aca="false">IF(C195="","",IF(C195&lt;BAND_LO,1,IF(C195&lt;=BAND_HI,2,3)))</f>
        <v/>
      </c>
      <c r="AN195" s="19" t="str">
        <f aca="false">IF(C195="","",IFERROR(INDEX(CAT_REF,MATCH(D195,CATS,0)),REF_DEFAULT))</f>
        <v/>
      </c>
      <c r="AO195" s="21" t="str">
        <f aca="false">IF(OR(R195="",AM195="",M195=""),"",IF(M195="Small standard",IF(R195&gt;SS_MAX,"",ROUND(INDEX(SS_FEES,SUMPRODUCT(--(SS_EDGES&lt;R195))+1,0+AM195)*(1+FUEL),4)),IF(M195="Large standard",IF(R195&gt;LS_MAX,"",ROUND(IF(R195&lt;=OVER3_FROM,INDEX(LS_FEES,SUMPRODUCT(--(LS_EDGES&lt;R195))+1,0+AM195),INDEX(OVER3_BASE,1,0+AM195)+OVER3_PER4*CEILING((R195-OVER3_FROM)/4,1))*(1+FUEL),4)),"")))</f>
        <v/>
      </c>
      <c r="AP195" s="21" t="str">
        <f aca="false">IF(OR(R195="",AM195="",M195=""),"",IF(M195="Small standard",IF(R195&gt;SS_MAX,"",ROUND(INDEX(SS_FEES,SUMPRODUCT(--(SS_EDGES&lt;R195))+1,3+AM195)*(1+FUEL),4)),IF(M195="Large standard",IF(R195&gt;LS_MAX,"",ROUND(IF(R195&lt;=OVER3_FROM,INDEX(LS_FEES,SUMPRODUCT(--(LS_EDGES&lt;R195))+1,3+AM195),INDEX(OVER3_BASE,1,3+AM195)+OVER3_PER4*CEILING((R195-OVER3_FROM)/4,1))*(1+FUEL),4)),"")))</f>
        <v/>
      </c>
      <c r="AQ195" s="21" t="str">
        <f aca="false">IF(OR(AM195="",AM195=1),"",IF(OR(N195="",(AM195-1)="",M195=""),"",IF(M195="Small standard",IF(N195&gt;SS_MAX,"",ROUND(INDEX(SS_FEES,SUMPRODUCT(--(SS_EDGES&lt;N195))+1,0+(AM195-1))*(1+FUEL),4)),IF(M195="Large standard",IF(N195&gt;LS_MAX,"",ROUND(IF(N195&lt;=OVER3_FROM,INDEX(LS_FEES,SUMPRODUCT(--(LS_EDGES&lt;N195))+1,0+(AM195-1)),INDEX(OVER3_BASE,1,0+(AM195-1))+OVER3_PER4*CEILING((N195-OVER3_FROM)/4,1))*(1+FUEL),4)),""))))</f>
        <v/>
      </c>
      <c r="AR195" s="21" t="str">
        <f aca="false">IF(OR(AM195="",AM195=1),"",IF(OR(N195="",(AM195-1)="",M195=""),"",IF(M195="Small standard",IF(N195&gt;SS_MAX,"",ROUND(INDEX(SS_FEES,SUMPRODUCT(--(SS_EDGES&lt;N195))+1,3+(AM195-1))*(1+FUEL),4)),IF(M195="Large standard",IF(N195&gt;LS_MAX,"",ROUND(IF(N195&lt;=OVER3_FROM,INDEX(LS_FEES,SUMPRODUCT(--(LS_EDGES&lt;N195))+1,3+(AM195-1)),INDEX(OVER3_BASE,1,3+(AM195-1))+OVER3_PER4*CEILING((N195-OVER3_FROM)/4,1))*(1+FUEL),4)),""))))</f>
        <v/>
      </c>
      <c r="AS195" s="21" t="str">
        <f aca="false">IF(OR(AM195="",AM195=1),"",(C195-(IF(AM195=2,BAND_LO,BAND_HI)-0.01))*(1-AN195))</f>
        <v/>
      </c>
      <c r="AT195" s="18" t="str">
        <f aca="false">IF(AI195="","",(AI195&gt;SS_L)+(AJ195&gt;SS_M)+(AK195&gt;SS_S))</f>
        <v/>
      </c>
      <c r="AU195" s="23" t="str">
        <f aca="false">IF(OR(AT195="",AT195&lt;&gt;1),"",MAX(AI195/SS_L,AJ195/SS_M,AK195/SS_S))</f>
        <v/>
      </c>
      <c r="AV195" s="21" t="str">
        <f aca="false">IF(OR(M195&lt;&gt;"Large standard",N195="",N195&gt;SS_MAX),"",IF(OR(N195="",AM195="","Small standard"=""),"",IF("Small standard"="Small standard",IF(N195&gt;SS_MAX,"",ROUND(INDEX(SS_FEES,SUMPRODUCT(--(SS_EDGES&lt;N195))+1,0+AM195)*(1+FUEL),4)),IF("Small standard"="Large standard",IF(N195&gt;LS_MAX,"",ROUND(IF(N195&lt;=OVER3_FROM,INDEX(LS_FEES,SUMPRODUCT(--(LS_EDGES&lt;N195))+1,0+AM195),INDEX(OVER3_BASE,1,0+AM195)+OVER3_PER4*CEILING((N195-OVER3_FROM)/4,1))*(1+FUEL),4)),""))))</f>
        <v/>
      </c>
      <c r="AW195" s="21" t="str">
        <f aca="false">IF(OR(M195&lt;&gt;"Large standard",N195="",N195&gt;SS_MAX),"",IF(OR(N195="",AM195="","Small standard"=""),"",IF("Small standard"="Small standard",IF(N195&gt;SS_MAX,"",ROUND(INDEX(SS_FEES,SUMPRODUCT(--(SS_EDGES&lt;N195))+1,3+AM195)*(1+FUEL),4)),IF("Small standard"="Large standard",IF(N195&gt;LS_MAX,"",ROUND(IF(N195&lt;=OVER3_FROM,INDEX(LS_FEES,SUMPRODUCT(--(LS_EDGES&lt;N195))+1,3+AM195),INDEX(OVER3_BASE,1,3+AM195)+OVER3_PER4*CEILING((N195-OVER3_FROM)/4,1))*(1+FUEL),4)),""))))</f>
        <v/>
      </c>
      <c r="AX195" s="21" t="str">
        <f aca="false">IF(OR(AL195="",AH195=""),"",IF(OR(AH195="",AM195="",M195=""),"",IF(M195="Small standard",IF(AH195&gt;SS_MAX,"",ROUND(INDEX(SS_FEES,SUMPRODUCT(--(SS_EDGES&lt;AH195))+1,0+AM195)*(1+FUEL),4)),IF(M195="Large standard",IF(AH195&gt;LS_MAX,"",ROUND(IF(AH195&lt;=OVER3_FROM,INDEX(LS_FEES,SUMPRODUCT(--(LS_EDGES&lt;AH195))+1,0+AM195),INDEX(OVER3_BASE,1,0+AM195)+OVER3_PER4*CEILING((AH195-OVER3_FROM)/4,1))*(1+FUEL),4)),""))))</f>
        <v/>
      </c>
      <c r="AY195" s="21" t="str">
        <f aca="false">IF(OR(AL195="",AH195=""),"",IF(OR(AH195="",AM195="",M195=""),"",IF(M195="Small standard",IF(AH195&gt;SS_MAX,"",ROUND(INDEX(SS_FEES,SUMPRODUCT(--(SS_EDGES&lt;AH195))+1,3+AM195)*(1+FUEL),4)),IF(M195="Large standard",IF(AH195&gt;LS_MAX,"",ROUND(IF(AH195&lt;=OVER3_FROM,INDEX(LS_FEES,SUMPRODUCT(--(LS_EDGES&lt;AH195))+1,3+AM195),INDEX(OVER3_BASE,1,3+AM195)+OVER3_PER4*CEILING((AH195-OVER3_FROM)/4,1))*(1+FUEL),4)),""))))</f>
        <v/>
      </c>
      <c r="AZ195" s="24" t="str">
        <f aca="false">IF(OR(J195="",J195&lt;1),"",ROUND(IFERROR(INDEX(CAT_SCALE,MATCH(D195,CATS,0)),UC_DEFAULT)*IF(J195&gt;=UC_KNEE,10^(UC_A-UC_B*LOG10(J195)),10^(UC_A-UC_B*LOG10(UC_KNEE))*(UC_KNEE/J195)^UC_HEXP),1))</f>
        <v/>
      </c>
    </row>
    <row r="196" customFormat="false" ht="15" hidden="false" customHeight="false" outlineLevel="0" collapsed="false">
      <c r="A196" s="10"/>
      <c r="B196" s="10"/>
      <c r="C196" s="12"/>
      <c r="D196" s="10"/>
      <c r="E196" s="10"/>
      <c r="F196" s="10"/>
      <c r="G196" s="10"/>
      <c r="H196" s="10"/>
      <c r="I196" s="10"/>
      <c r="J196" s="10"/>
      <c r="K196" s="10"/>
      <c r="L196" s="12"/>
      <c r="M196" s="2" t="str">
        <f aca="false">IF(OR(N196="",AI196=""),"",IF(AND(N196&lt;=SS_MAX,AI196&lt;=SS_L,AJ196&lt;=SS_M,AK196&lt;=SS_S),"Small standard",IF(AND(N196&lt;=LS_MAX,AI196&lt;=LS_L,AJ196&lt;=LS_M,AK196&lt;=LS_S),"Large standard","Oversize")))</f>
        <v/>
      </c>
      <c r="N196" s="16" t="str">
        <f aca="false">IF(AH196="","",IF(AL196="",AH196,MAX(AH196,AL196)))</f>
        <v/>
      </c>
      <c r="O196" s="21" t="str">
        <f aca="false">IF(OR(N196="",AM196="",M196=""),"",IF(M196="Small standard",IF(N196&gt;SS_MAX,"",ROUND(INDEX(SS_FEES,SUMPRODUCT(--(SS_EDGES&lt;N196))+1,0+AM196)*(1+FUEL),4)),IF(M196="Large standard",IF(N196&gt;LS_MAX,"",ROUND(IF(N196&lt;=OVER3_FROM,INDEX(LS_FEES,SUMPRODUCT(--(LS_EDGES&lt;N196))+1,0+AM196),INDEX(OVER3_BASE,1,0+AM196)+OVER3_PER4*CEILING((N196-OVER3_FROM)/4,1))*(1+FUEL),4)),"")))</f>
        <v/>
      </c>
      <c r="P196" s="21" t="str">
        <f aca="false">IF(OR(N196="",AM196="",M196=""),"",IF(M196="Small standard",IF(N196&gt;SS_MAX,"",ROUND(INDEX(SS_FEES,SUMPRODUCT(--(SS_EDGES&lt;N196))+1,3+AM196)*(1+FUEL),4)),IF(M196="Large standard",IF(N196&gt;LS_MAX,"",ROUND(IF(N196&lt;=OVER3_FROM,INDEX(LS_FEES,SUMPRODUCT(--(LS_EDGES&lt;N196))+1,3+AM196),INDEX(OVER3_BASE,1,3+AM196)+OVER3_PER4*CEILING((N196-OVER3_FROM)/4,1))*(1+FUEL),4)),"")))</f>
        <v/>
      </c>
      <c r="Q196" s="20" t="str">
        <f aca="true">IF(OR(L196="",O196=""),"",ROUND(L196-IF(AND(TODAY()&gt;=PEAK_FROM,TODAY()&lt;=PEAK_TO),P196,O196),2))</f>
        <v/>
      </c>
      <c r="R196" s="16" t="str">
        <f aca="false">IF(N196="","",IF(M196="Small standard",IF(SUMPRODUCT(--(SS_EDGES&lt;N196))=0,"",INDEX(SS_EDGES,SUMPRODUCT(--(SS_EDGES&lt;N196)))),IF(M196="Large standard",IF(N196&gt;OVER3_FROM,OVER3_FROM+4*(CEILING((N196-OVER3_FROM)/4,1)-1),IF(SUMPRODUCT(--(LS_EDGES&lt;N196))=0,"",INDEX(LS_EDGES,SUMPRODUCT(--(LS_EDGES&lt;N196))))),"")))</f>
        <v/>
      </c>
      <c r="S196" s="22" t="str">
        <f aca="false">IF(R196="","",ROUND(N196-R196,3))</f>
        <v/>
      </c>
      <c r="T196" s="21" t="str">
        <f aca="false">IF(OR(R196="",O196="",AO196=""),"",IF(S196&gt;MAX_SHAVE,"",IF(ROUND(O196-AO196,4)&lt;MIN_UNIT,"",ROUND(O196-AO196,4))))</f>
        <v/>
      </c>
      <c r="U196" s="21" t="str">
        <f aca="false">IF(OR(AQ196="",O196=""),"",IF(ROUND(ROUND(O196-AQ196,4)-AS196,4)&lt;=MIN_UNIT,"",ROUND(ROUND(O196-AQ196,4)-AS196,4)))</f>
        <v/>
      </c>
      <c r="V196" s="21" t="str">
        <f aca="false">IF(OR(AV196="",O196=""),"",IF(AND(AT196=1,AU196&lt;=MAX_ENV),IF(ROUND(O196-AV196,4)&lt;MIN_UNIT,"",ROUND(O196-AV196,4)),""))</f>
        <v/>
      </c>
      <c r="W196" s="21" t="str">
        <f aca="false">IF(OR(AX196="",O196=""),"",IF(AL196&gt;=AH196*MIN_DIM_RATIO,IF(ROUND(O196-AX196,4)&lt;MIN_UNIT,"",ROUND(O196-AX196,4)),""))</f>
        <v/>
      </c>
      <c r="X196" s="21" t="str">
        <f aca="false">IF(OR(R196="",P196="",AP196=""),"",IF(S196&gt;MAX_SHAVE,"",IF(ROUND(P196-AP196,4)&lt;MIN_UNIT,"",ROUND(P196-AP196,4))))</f>
        <v/>
      </c>
      <c r="Y196" s="21" t="str">
        <f aca="false">IF(OR(AR196="",P196=""),"",IF(ROUND(ROUND(P196-AR196,4)-AS196,4)&lt;=MIN_UNIT,"",ROUND(ROUND(P196-AR196,4)-AS196,4)))</f>
        <v/>
      </c>
      <c r="Z196" s="21" t="str">
        <f aca="false">IF(OR(AW196="",P196=""),"",IF(AND(AT196=1,AU196&lt;=MAX_ENV),IF(ROUND(P196-AW196,4)&lt;MIN_UNIT,"",ROUND(P196-AW196,4)),""))</f>
        <v/>
      </c>
      <c r="AA196" s="21" t="str">
        <f aca="false">IF(OR(AY196="",P196=""),"",IF(AL196&gt;=AH196*MIN_DIM_RATIO,IF(ROUND(P196-AY196,4)&lt;MIN_UNIT,"",ROUND(P196-AY196,4)),""))</f>
        <v/>
      </c>
      <c r="AB196" s="2" t="str">
        <f aca="false">IF(COUNT(T196:W196)=0,"",CHOOSE(MATCH(MAX(T196:W196),T196:W196,0),"Weight","Price","Size tier","Box"))</f>
        <v/>
      </c>
      <c r="AC196" s="24" t="str">
        <f aca="false">IF(K196&lt;&gt;"",K196,AZ196)</f>
        <v/>
      </c>
      <c r="AD196" s="25" t="str">
        <f aca="false">IF(OR(AB196="",AC196=""),"",ROUND(AC196*IF(K196&lt;&gt;"",1,U_LOW)*((12-PEAK_MONTHS)*MAX(T196:W196)+PEAK_MONTHS*N(INDEX(X196:AA196,MATCH(MAX(T196:W196),T196:W196,0)))),0))</f>
        <v/>
      </c>
      <c r="AE196" s="25" t="str">
        <f aca="false">IF(OR(AB196="",AC196=""),"",ROUND(AC196*IF(K196&lt;&gt;"",1,U_HIGH)*((12-PEAK_MONTHS)*MAX(T196:W196)+PEAK_MONTHS*N(INDEX(X196:AA196,MATCH(MAX(T196:W196),T196:W196,0)))),0))</f>
        <v/>
      </c>
      <c r="AF196" s="18" t="str">
        <f aca="false">IF(AD196="","",RANK(AD196,$AD$7:$AD$506))</f>
        <v/>
      </c>
      <c r="AH196" s="16" t="str">
        <f aca="false">IF(E196&lt;&gt;"",E196,IF(F196&lt;&gt;"",ROUND(F196*16,3),""))</f>
        <v/>
      </c>
      <c r="AI196" s="16" t="str">
        <f aca="false">IF(COUNT(G196:I196)&lt;3,"",ROUND(LARGE(G196:I196,1),2))</f>
        <v/>
      </c>
      <c r="AJ196" s="16" t="str">
        <f aca="false">IF(COUNT(G196:I196)&lt;3,"",ROUND(LARGE(G196:I196,2),2))</f>
        <v/>
      </c>
      <c r="AK196" s="16" t="str">
        <f aca="false">IF(COUNT(G196:I196)&lt;3,"",ROUND(SMALL(G196:I196,1),2))</f>
        <v/>
      </c>
      <c r="AL196" s="16" t="str">
        <f aca="false">IF(AI196="","",IF(AI196*AJ196*AK196&lt;DIM_MIN_CUIN,"",ROUND(AI196*AJ196*AK196/DIM_DIV*16,2)))</f>
        <v/>
      </c>
      <c r="AM196" s="18" t="str">
        <f aca="false">IF(C196="","",IF(C196&lt;BAND_LO,1,IF(C196&lt;=BAND_HI,2,3)))</f>
        <v/>
      </c>
      <c r="AN196" s="19" t="str">
        <f aca="false">IF(C196="","",IFERROR(INDEX(CAT_REF,MATCH(D196,CATS,0)),REF_DEFAULT))</f>
        <v/>
      </c>
      <c r="AO196" s="21" t="str">
        <f aca="false">IF(OR(R196="",AM196="",M196=""),"",IF(M196="Small standard",IF(R196&gt;SS_MAX,"",ROUND(INDEX(SS_FEES,SUMPRODUCT(--(SS_EDGES&lt;R196))+1,0+AM196)*(1+FUEL),4)),IF(M196="Large standard",IF(R196&gt;LS_MAX,"",ROUND(IF(R196&lt;=OVER3_FROM,INDEX(LS_FEES,SUMPRODUCT(--(LS_EDGES&lt;R196))+1,0+AM196),INDEX(OVER3_BASE,1,0+AM196)+OVER3_PER4*CEILING((R196-OVER3_FROM)/4,1))*(1+FUEL),4)),"")))</f>
        <v/>
      </c>
      <c r="AP196" s="21" t="str">
        <f aca="false">IF(OR(R196="",AM196="",M196=""),"",IF(M196="Small standard",IF(R196&gt;SS_MAX,"",ROUND(INDEX(SS_FEES,SUMPRODUCT(--(SS_EDGES&lt;R196))+1,3+AM196)*(1+FUEL),4)),IF(M196="Large standard",IF(R196&gt;LS_MAX,"",ROUND(IF(R196&lt;=OVER3_FROM,INDEX(LS_FEES,SUMPRODUCT(--(LS_EDGES&lt;R196))+1,3+AM196),INDEX(OVER3_BASE,1,3+AM196)+OVER3_PER4*CEILING((R196-OVER3_FROM)/4,1))*(1+FUEL),4)),"")))</f>
        <v/>
      </c>
      <c r="AQ196" s="21" t="str">
        <f aca="false">IF(OR(AM196="",AM196=1),"",IF(OR(N196="",(AM196-1)="",M196=""),"",IF(M196="Small standard",IF(N196&gt;SS_MAX,"",ROUND(INDEX(SS_FEES,SUMPRODUCT(--(SS_EDGES&lt;N196))+1,0+(AM196-1))*(1+FUEL),4)),IF(M196="Large standard",IF(N196&gt;LS_MAX,"",ROUND(IF(N196&lt;=OVER3_FROM,INDEX(LS_FEES,SUMPRODUCT(--(LS_EDGES&lt;N196))+1,0+(AM196-1)),INDEX(OVER3_BASE,1,0+(AM196-1))+OVER3_PER4*CEILING((N196-OVER3_FROM)/4,1))*(1+FUEL),4)),""))))</f>
        <v/>
      </c>
      <c r="AR196" s="21" t="str">
        <f aca="false">IF(OR(AM196="",AM196=1),"",IF(OR(N196="",(AM196-1)="",M196=""),"",IF(M196="Small standard",IF(N196&gt;SS_MAX,"",ROUND(INDEX(SS_FEES,SUMPRODUCT(--(SS_EDGES&lt;N196))+1,3+(AM196-1))*(1+FUEL),4)),IF(M196="Large standard",IF(N196&gt;LS_MAX,"",ROUND(IF(N196&lt;=OVER3_FROM,INDEX(LS_FEES,SUMPRODUCT(--(LS_EDGES&lt;N196))+1,3+(AM196-1)),INDEX(OVER3_BASE,1,3+(AM196-1))+OVER3_PER4*CEILING((N196-OVER3_FROM)/4,1))*(1+FUEL),4)),""))))</f>
        <v/>
      </c>
      <c r="AS196" s="21" t="str">
        <f aca="false">IF(OR(AM196="",AM196=1),"",(C196-(IF(AM196=2,BAND_LO,BAND_HI)-0.01))*(1-AN196))</f>
        <v/>
      </c>
      <c r="AT196" s="18" t="str">
        <f aca="false">IF(AI196="","",(AI196&gt;SS_L)+(AJ196&gt;SS_M)+(AK196&gt;SS_S))</f>
        <v/>
      </c>
      <c r="AU196" s="23" t="str">
        <f aca="false">IF(OR(AT196="",AT196&lt;&gt;1),"",MAX(AI196/SS_L,AJ196/SS_M,AK196/SS_S))</f>
        <v/>
      </c>
      <c r="AV196" s="21" t="str">
        <f aca="false">IF(OR(M196&lt;&gt;"Large standard",N196="",N196&gt;SS_MAX),"",IF(OR(N196="",AM196="","Small standard"=""),"",IF("Small standard"="Small standard",IF(N196&gt;SS_MAX,"",ROUND(INDEX(SS_FEES,SUMPRODUCT(--(SS_EDGES&lt;N196))+1,0+AM196)*(1+FUEL),4)),IF("Small standard"="Large standard",IF(N196&gt;LS_MAX,"",ROUND(IF(N196&lt;=OVER3_FROM,INDEX(LS_FEES,SUMPRODUCT(--(LS_EDGES&lt;N196))+1,0+AM196),INDEX(OVER3_BASE,1,0+AM196)+OVER3_PER4*CEILING((N196-OVER3_FROM)/4,1))*(1+FUEL),4)),""))))</f>
        <v/>
      </c>
      <c r="AW196" s="21" t="str">
        <f aca="false">IF(OR(M196&lt;&gt;"Large standard",N196="",N196&gt;SS_MAX),"",IF(OR(N196="",AM196="","Small standard"=""),"",IF("Small standard"="Small standard",IF(N196&gt;SS_MAX,"",ROUND(INDEX(SS_FEES,SUMPRODUCT(--(SS_EDGES&lt;N196))+1,3+AM196)*(1+FUEL),4)),IF("Small standard"="Large standard",IF(N196&gt;LS_MAX,"",ROUND(IF(N196&lt;=OVER3_FROM,INDEX(LS_FEES,SUMPRODUCT(--(LS_EDGES&lt;N196))+1,3+AM196),INDEX(OVER3_BASE,1,3+AM196)+OVER3_PER4*CEILING((N196-OVER3_FROM)/4,1))*(1+FUEL),4)),""))))</f>
        <v/>
      </c>
      <c r="AX196" s="21" t="str">
        <f aca="false">IF(OR(AL196="",AH196=""),"",IF(OR(AH196="",AM196="",M196=""),"",IF(M196="Small standard",IF(AH196&gt;SS_MAX,"",ROUND(INDEX(SS_FEES,SUMPRODUCT(--(SS_EDGES&lt;AH196))+1,0+AM196)*(1+FUEL),4)),IF(M196="Large standard",IF(AH196&gt;LS_MAX,"",ROUND(IF(AH196&lt;=OVER3_FROM,INDEX(LS_FEES,SUMPRODUCT(--(LS_EDGES&lt;AH196))+1,0+AM196),INDEX(OVER3_BASE,1,0+AM196)+OVER3_PER4*CEILING((AH196-OVER3_FROM)/4,1))*(1+FUEL),4)),""))))</f>
        <v/>
      </c>
      <c r="AY196" s="21" t="str">
        <f aca="false">IF(OR(AL196="",AH196=""),"",IF(OR(AH196="",AM196="",M196=""),"",IF(M196="Small standard",IF(AH196&gt;SS_MAX,"",ROUND(INDEX(SS_FEES,SUMPRODUCT(--(SS_EDGES&lt;AH196))+1,3+AM196)*(1+FUEL),4)),IF(M196="Large standard",IF(AH196&gt;LS_MAX,"",ROUND(IF(AH196&lt;=OVER3_FROM,INDEX(LS_FEES,SUMPRODUCT(--(LS_EDGES&lt;AH196))+1,3+AM196),INDEX(OVER3_BASE,1,3+AM196)+OVER3_PER4*CEILING((AH196-OVER3_FROM)/4,1))*(1+FUEL),4)),""))))</f>
        <v/>
      </c>
      <c r="AZ196" s="24" t="str">
        <f aca="false">IF(OR(J196="",J196&lt;1),"",ROUND(IFERROR(INDEX(CAT_SCALE,MATCH(D196,CATS,0)),UC_DEFAULT)*IF(J196&gt;=UC_KNEE,10^(UC_A-UC_B*LOG10(J196)),10^(UC_A-UC_B*LOG10(UC_KNEE))*(UC_KNEE/J196)^UC_HEXP),1))</f>
        <v/>
      </c>
    </row>
    <row r="197" customFormat="false" ht="15" hidden="false" customHeight="false" outlineLevel="0" collapsed="false">
      <c r="A197" s="10"/>
      <c r="B197" s="10"/>
      <c r="C197" s="12"/>
      <c r="D197" s="10"/>
      <c r="E197" s="10"/>
      <c r="F197" s="10"/>
      <c r="G197" s="10"/>
      <c r="H197" s="10"/>
      <c r="I197" s="10"/>
      <c r="J197" s="10"/>
      <c r="K197" s="10"/>
      <c r="L197" s="12"/>
      <c r="M197" s="2" t="str">
        <f aca="false">IF(OR(N197="",AI197=""),"",IF(AND(N197&lt;=SS_MAX,AI197&lt;=SS_L,AJ197&lt;=SS_M,AK197&lt;=SS_S),"Small standard",IF(AND(N197&lt;=LS_MAX,AI197&lt;=LS_L,AJ197&lt;=LS_M,AK197&lt;=LS_S),"Large standard","Oversize")))</f>
        <v/>
      </c>
      <c r="N197" s="16" t="str">
        <f aca="false">IF(AH197="","",IF(AL197="",AH197,MAX(AH197,AL197)))</f>
        <v/>
      </c>
      <c r="O197" s="21" t="str">
        <f aca="false">IF(OR(N197="",AM197="",M197=""),"",IF(M197="Small standard",IF(N197&gt;SS_MAX,"",ROUND(INDEX(SS_FEES,SUMPRODUCT(--(SS_EDGES&lt;N197))+1,0+AM197)*(1+FUEL),4)),IF(M197="Large standard",IF(N197&gt;LS_MAX,"",ROUND(IF(N197&lt;=OVER3_FROM,INDEX(LS_FEES,SUMPRODUCT(--(LS_EDGES&lt;N197))+1,0+AM197),INDEX(OVER3_BASE,1,0+AM197)+OVER3_PER4*CEILING((N197-OVER3_FROM)/4,1))*(1+FUEL),4)),"")))</f>
        <v/>
      </c>
      <c r="P197" s="21" t="str">
        <f aca="false">IF(OR(N197="",AM197="",M197=""),"",IF(M197="Small standard",IF(N197&gt;SS_MAX,"",ROUND(INDEX(SS_FEES,SUMPRODUCT(--(SS_EDGES&lt;N197))+1,3+AM197)*(1+FUEL),4)),IF(M197="Large standard",IF(N197&gt;LS_MAX,"",ROUND(IF(N197&lt;=OVER3_FROM,INDEX(LS_FEES,SUMPRODUCT(--(LS_EDGES&lt;N197))+1,3+AM197),INDEX(OVER3_BASE,1,3+AM197)+OVER3_PER4*CEILING((N197-OVER3_FROM)/4,1))*(1+FUEL),4)),"")))</f>
        <v/>
      </c>
      <c r="Q197" s="20" t="str">
        <f aca="true">IF(OR(L197="",O197=""),"",ROUND(L197-IF(AND(TODAY()&gt;=PEAK_FROM,TODAY()&lt;=PEAK_TO),P197,O197),2))</f>
        <v/>
      </c>
      <c r="R197" s="16" t="str">
        <f aca="false">IF(N197="","",IF(M197="Small standard",IF(SUMPRODUCT(--(SS_EDGES&lt;N197))=0,"",INDEX(SS_EDGES,SUMPRODUCT(--(SS_EDGES&lt;N197)))),IF(M197="Large standard",IF(N197&gt;OVER3_FROM,OVER3_FROM+4*(CEILING((N197-OVER3_FROM)/4,1)-1),IF(SUMPRODUCT(--(LS_EDGES&lt;N197))=0,"",INDEX(LS_EDGES,SUMPRODUCT(--(LS_EDGES&lt;N197))))),"")))</f>
        <v/>
      </c>
      <c r="S197" s="22" t="str">
        <f aca="false">IF(R197="","",ROUND(N197-R197,3))</f>
        <v/>
      </c>
      <c r="T197" s="21" t="str">
        <f aca="false">IF(OR(R197="",O197="",AO197=""),"",IF(S197&gt;MAX_SHAVE,"",IF(ROUND(O197-AO197,4)&lt;MIN_UNIT,"",ROUND(O197-AO197,4))))</f>
        <v/>
      </c>
      <c r="U197" s="21" t="str">
        <f aca="false">IF(OR(AQ197="",O197=""),"",IF(ROUND(ROUND(O197-AQ197,4)-AS197,4)&lt;=MIN_UNIT,"",ROUND(ROUND(O197-AQ197,4)-AS197,4)))</f>
        <v/>
      </c>
      <c r="V197" s="21" t="str">
        <f aca="false">IF(OR(AV197="",O197=""),"",IF(AND(AT197=1,AU197&lt;=MAX_ENV),IF(ROUND(O197-AV197,4)&lt;MIN_UNIT,"",ROUND(O197-AV197,4)),""))</f>
        <v/>
      </c>
      <c r="W197" s="21" t="str">
        <f aca="false">IF(OR(AX197="",O197=""),"",IF(AL197&gt;=AH197*MIN_DIM_RATIO,IF(ROUND(O197-AX197,4)&lt;MIN_UNIT,"",ROUND(O197-AX197,4)),""))</f>
        <v/>
      </c>
      <c r="X197" s="21" t="str">
        <f aca="false">IF(OR(R197="",P197="",AP197=""),"",IF(S197&gt;MAX_SHAVE,"",IF(ROUND(P197-AP197,4)&lt;MIN_UNIT,"",ROUND(P197-AP197,4))))</f>
        <v/>
      </c>
      <c r="Y197" s="21" t="str">
        <f aca="false">IF(OR(AR197="",P197=""),"",IF(ROUND(ROUND(P197-AR197,4)-AS197,4)&lt;=MIN_UNIT,"",ROUND(ROUND(P197-AR197,4)-AS197,4)))</f>
        <v/>
      </c>
      <c r="Z197" s="21" t="str">
        <f aca="false">IF(OR(AW197="",P197=""),"",IF(AND(AT197=1,AU197&lt;=MAX_ENV),IF(ROUND(P197-AW197,4)&lt;MIN_UNIT,"",ROUND(P197-AW197,4)),""))</f>
        <v/>
      </c>
      <c r="AA197" s="21" t="str">
        <f aca="false">IF(OR(AY197="",P197=""),"",IF(AL197&gt;=AH197*MIN_DIM_RATIO,IF(ROUND(P197-AY197,4)&lt;MIN_UNIT,"",ROUND(P197-AY197,4)),""))</f>
        <v/>
      </c>
      <c r="AB197" s="2" t="str">
        <f aca="false">IF(COUNT(T197:W197)=0,"",CHOOSE(MATCH(MAX(T197:W197),T197:W197,0),"Weight","Price","Size tier","Box"))</f>
        <v/>
      </c>
      <c r="AC197" s="24" t="str">
        <f aca="false">IF(K197&lt;&gt;"",K197,AZ197)</f>
        <v/>
      </c>
      <c r="AD197" s="25" t="str">
        <f aca="false">IF(OR(AB197="",AC197=""),"",ROUND(AC197*IF(K197&lt;&gt;"",1,U_LOW)*((12-PEAK_MONTHS)*MAX(T197:W197)+PEAK_MONTHS*N(INDEX(X197:AA197,MATCH(MAX(T197:W197),T197:W197,0)))),0))</f>
        <v/>
      </c>
      <c r="AE197" s="25" t="str">
        <f aca="false">IF(OR(AB197="",AC197=""),"",ROUND(AC197*IF(K197&lt;&gt;"",1,U_HIGH)*((12-PEAK_MONTHS)*MAX(T197:W197)+PEAK_MONTHS*N(INDEX(X197:AA197,MATCH(MAX(T197:W197),T197:W197,0)))),0))</f>
        <v/>
      </c>
      <c r="AF197" s="18" t="str">
        <f aca="false">IF(AD197="","",RANK(AD197,$AD$7:$AD$506))</f>
        <v/>
      </c>
      <c r="AH197" s="16" t="str">
        <f aca="false">IF(E197&lt;&gt;"",E197,IF(F197&lt;&gt;"",ROUND(F197*16,3),""))</f>
        <v/>
      </c>
      <c r="AI197" s="16" t="str">
        <f aca="false">IF(COUNT(G197:I197)&lt;3,"",ROUND(LARGE(G197:I197,1),2))</f>
        <v/>
      </c>
      <c r="AJ197" s="16" t="str">
        <f aca="false">IF(COUNT(G197:I197)&lt;3,"",ROUND(LARGE(G197:I197,2),2))</f>
        <v/>
      </c>
      <c r="AK197" s="16" t="str">
        <f aca="false">IF(COUNT(G197:I197)&lt;3,"",ROUND(SMALL(G197:I197,1),2))</f>
        <v/>
      </c>
      <c r="AL197" s="16" t="str">
        <f aca="false">IF(AI197="","",IF(AI197*AJ197*AK197&lt;DIM_MIN_CUIN,"",ROUND(AI197*AJ197*AK197/DIM_DIV*16,2)))</f>
        <v/>
      </c>
      <c r="AM197" s="18" t="str">
        <f aca="false">IF(C197="","",IF(C197&lt;BAND_LO,1,IF(C197&lt;=BAND_HI,2,3)))</f>
        <v/>
      </c>
      <c r="AN197" s="19" t="str">
        <f aca="false">IF(C197="","",IFERROR(INDEX(CAT_REF,MATCH(D197,CATS,0)),REF_DEFAULT))</f>
        <v/>
      </c>
      <c r="AO197" s="21" t="str">
        <f aca="false">IF(OR(R197="",AM197="",M197=""),"",IF(M197="Small standard",IF(R197&gt;SS_MAX,"",ROUND(INDEX(SS_FEES,SUMPRODUCT(--(SS_EDGES&lt;R197))+1,0+AM197)*(1+FUEL),4)),IF(M197="Large standard",IF(R197&gt;LS_MAX,"",ROUND(IF(R197&lt;=OVER3_FROM,INDEX(LS_FEES,SUMPRODUCT(--(LS_EDGES&lt;R197))+1,0+AM197),INDEX(OVER3_BASE,1,0+AM197)+OVER3_PER4*CEILING((R197-OVER3_FROM)/4,1))*(1+FUEL),4)),"")))</f>
        <v/>
      </c>
      <c r="AP197" s="21" t="str">
        <f aca="false">IF(OR(R197="",AM197="",M197=""),"",IF(M197="Small standard",IF(R197&gt;SS_MAX,"",ROUND(INDEX(SS_FEES,SUMPRODUCT(--(SS_EDGES&lt;R197))+1,3+AM197)*(1+FUEL),4)),IF(M197="Large standard",IF(R197&gt;LS_MAX,"",ROUND(IF(R197&lt;=OVER3_FROM,INDEX(LS_FEES,SUMPRODUCT(--(LS_EDGES&lt;R197))+1,3+AM197),INDEX(OVER3_BASE,1,3+AM197)+OVER3_PER4*CEILING((R197-OVER3_FROM)/4,1))*(1+FUEL),4)),"")))</f>
        <v/>
      </c>
      <c r="AQ197" s="21" t="str">
        <f aca="false">IF(OR(AM197="",AM197=1),"",IF(OR(N197="",(AM197-1)="",M197=""),"",IF(M197="Small standard",IF(N197&gt;SS_MAX,"",ROUND(INDEX(SS_FEES,SUMPRODUCT(--(SS_EDGES&lt;N197))+1,0+(AM197-1))*(1+FUEL),4)),IF(M197="Large standard",IF(N197&gt;LS_MAX,"",ROUND(IF(N197&lt;=OVER3_FROM,INDEX(LS_FEES,SUMPRODUCT(--(LS_EDGES&lt;N197))+1,0+(AM197-1)),INDEX(OVER3_BASE,1,0+(AM197-1))+OVER3_PER4*CEILING((N197-OVER3_FROM)/4,1))*(1+FUEL),4)),""))))</f>
        <v/>
      </c>
      <c r="AR197" s="21" t="str">
        <f aca="false">IF(OR(AM197="",AM197=1),"",IF(OR(N197="",(AM197-1)="",M197=""),"",IF(M197="Small standard",IF(N197&gt;SS_MAX,"",ROUND(INDEX(SS_FEES,SUMPRODUCT(--(SS_EDGES&lt;N197))+1,3+(AM197-1))*(1+FUEL),4)),IF(M197="Large standard",IF(N197&gt;LS_MAX,"",ROUND(IF(N197&lt;=OVER3_FROM,INDEX(LS_FEES,SUMPRODUCT(--(LS_EDGES&lt;N197))+1,3+(AM197-1)),INDEX(OVER3_BASE,1,3+(AM197-1))+OVER3_PER4*CEILING((N197-OVER3_FROM)/4,1))*(1+FUEL),4)),""))))</f>
        <v/>
      </c>
      <c r="AS197" s="21" t="str">
        <f aca="false">IF(OR(AM197="",AM197=1),"",(C197-(IF(AM197=2,BAND_LO,BAND_HI)-0.01))*(1-AN197))</f>
        <v/>
      </c>
      <c r="AT197" s="18" t="str">
        <f aca="false">IF(AI197="","",(AI197&gt;SS_L)+(AJ197&gt;SS_M)+(AK197&gt;SS_S))</f>
        <v/>
      </c>
      <c r="AU197" s="23" t="str">
        <f aca="false">IF(OR(AT197="",AT197&lt;&gt;1),"",MAX(AI197/SS_L,AJ197/SS_M,AK197/SS_S))</f>
        <v/>
      </c>
      <c r="AV197" s="21" t="str">
        <f aca="false">IF(OR(M197&lt;&gt;"Large standard",N197="",N197&gt;SS_MAX),"",IF(OR(N197="",AM197="","Small standard"=""),"",IF("Small standard"="Small standard",IF(N197&gt;SS_MAX,"",ROUND(INDEX(SS_FEES,SUMPRODUCT(--(SS_EDGES&lt;N197))+1,0+AM197)*(1+FUEL),4)),IF("Small standard"="Large standard",IF(N197&gt;LS_MAX,"",ROUND(IF(N197&lt;=OVER3_FROM,INDEX(LS_FEES,SUMPRODUCT(--(LS_EDGES&lt;N197))+1,0+AM197),INDEX(OVER3_BASE,1,0+AM197)+OVER3_PER4*CEILING((N197-OVER3_FROM)/4,1))*(1+FUEL),4)),""))))</f>
        <v/>
      </c>
      <c r="AW197" s="21" t="str">
        <f aca="false">IF(OR(M197&lt;&gt;"Large standard",N197="",N197&gt;SS_MAX),"",IF(OR(N197="",AM197="","Small standard"=""),"",IF("Small standard"="Small standard",IF(N197&gt;SS_MAX,"",ROUND(INDEX(SS_FEES,SUMPRODUCT(--(SS_EDGES&lt;N197))+1,3+AM197)*(1+FUEL),4)),IF("Small standard"="Large standard",IF(N197&gt;LS_MAX,"",ROUND(IF(N197&lt;=OVER3_FROM,INDEX(LS_FEES,SUMPRODUCT(--(LS_EDGES&lt;N197))+1,3+AM197),INDEX(OVER3_BASE,1,3+AM197)+OVER3_PER4*CEILING((N197-OVER3_FROM)/4,1))*(1+FUEL),4)),""))))</f>
        <v/>
      </c>
      <c r="AX197" s="21" t="str">
        <f aca="false">IF(OR(AL197="",AH197=""),"",IF(OR(AH197="",AM197="",M197=""),"",IF(M197="Small standard",IF(AH197&gt;SS_MAX,"",ROUND(INDEX(SS_FEES,SUMPRODUCT(--(SS_EDGES&lt;AH197))+1,0+AM197)*(1+FUEL),4)),IF(M197="Large standard",IF(AH197&gt;LS_MAX,"",ROUND(IF(AH197&lt;=OVER3_FROM,INDEX(LS_FEES,SUMPRODUCT(--(LS_EDGES&lt;AH197))+1,0+AM197),INDEX(OVER3_BASE,1,0+AM197)+OVER3_PER4*CEILING((AH197-OVER3_FROM)/4,1))*(1+FUEL),4)),""))))</f>
        <v/>
      </c>
      <c r="AY197" s="21" t="str">
        <f aca="false">IF(OR(AL197="",AH197=""),"",IF(OR(AH197="",AM197="",M197=""),"",IF(M197="Small standard",IF(AH197&gt;SS_MAX,"",ROUND(INDEX(SS_FEES,SUMPRODUCT(--(SS_EDGES&lt;AH197))+1,3+AM197)*(1+FUEL),4)),IF(M197="Large standard",IF(AH197&gt;LS_MAX,"",ROUND(IF(AH197&lt;=OVER3_FROM,INDEX(LS_FEES,SUMPRODUCT(--(LS_EDGES&lt;AH197))+1,3+AM197),INDEX(OVER3_BASE,1,3+AM197)+OVER3_PER4*CEILING((AH197-OVER3_FROM)/4,1))*(1+FUEL),4)),""))))</f>
        <v/>
      </c>
      <c r="AZ197" s="24" t="str">
        <f aca="false">IF(OR(J197="",J197&lt;1),"",ROUND(IFERROR(INDEX(CAT_SCALE,MATCH(D197,CATS,0)),UC_DEFAULT)*IF(J197&gt;=UC_KNEE,10^(UC_A-UC_B*LOG10(J197)),10^(UC_A-UC_B*LOG10(UC_KNEE))*(UC_KNEE/J197)^UC_HEXP),1))</f>
        <v/>
      </c>
    </row>
    <row r="198" customFormat="false" ht="15" hidden="false" customHeight="false" outlineLevel="0" collapsed="false">
      <c r="A198" s="10"/>
      <c r="B198" s="10"/>
      <c r="C198" s="12"/>
      <c r="D198" s="10"/>
      <c r="E198" s="10"/>
      <c r="F198" s="10"/>
      <c r="G198" s="10"/>
      <c r="H198" s="10"/>
      <c r="I198" s="10"/>
      <c r="J198" s="10"/>
      <c r="K198" s="10"/>
      <c r="L198" s="12"/>
      <c r="M198" s="2" t="str">
        <f aca="false">IF(OR(N198="",AI198=""),"",IF(AND(N198&lt;=SS_MAX,AI198&lt;=SS_L,AJ198&lt;=SS_M,AK198&lt;=SS_S),"Small standard",IF(AND(N198&lt;=LS_MAX,AI198&lt;=LS_L,AJ198&lt;=LS_M,AK198&lt;=LS_S),"Large standard","Oversize")))</f>
        <v/>
      </c>
      <c r="N198" s="16" t="str">
        <f aca="false">IF(AH198="","",IF(AL198="",AH198,MAX(AH198,AL198)))</f>
        <v/>
      </c>
      <c r="O198" s="21" t="str">
        <f aca="false">IF(OR(N198="",AM198="",M198=""),"",IF(M198="Small standard",IF(N198&gt;SS_MAX,"",ROUND(INDEX(SS_FEES,SUMPRODUCT(--(SS_EDGES&lt;N198))+1,0+AM198)*(1+FUEL),4)),IF(M198="Large standard",IF(N198&gt;LS_MAX,"",ROUND(IF(N198&lt;=OVER3_FROM,INDEX(LS_FEES,SUMPRODUCT(--(LS_EDGES&lt;N198))+1,0+AM198),INDEX(OVER3_BASE,1,0+AM198)+OVER3_PER4*CEILING((N198-OVER3_FROM)/4,1))*(1+FUEL),4)),"")))</f>
        <v/>
      </c>
      <c r="P198" s="21" t="str">
        <f aca="false">IF(OR(N198="",AM198="",M198=""),"",IF(M198="Small standard",IF(N198&gt;SS_MAX,"",ROUND(INDEX(SS_FEES,SUMPRODUCT(--(SS_EDGES&lt;N198))+1,3+AM198)*(1+FUEL),4)),IF(M198="Large standard",IF(N198&gt;LS_MAX,"",ROUND(IF(N198&lt;=OVER3_FROM,INDEX(LS_FEES,SUMPRODUCT(--(LS_EDGES&lt;N198))+1,3+AM198),INDEX(OVER3_BASE,1,3+AM198)+OVER3_PER4*CEILING((N198-OVER3_FROM)/4,1))*(1+FUEL),4)),"")))</f>
        <v/>
      </c>
      <c r="Q198" s="20" t="str">
        <f aca="true">IF(OR(L198="",O198=""),"",ROUND(L198-IF(AND(TODAY()&gt;=PEAK_FROM,TODAY()&lt;=PEAK_TO),P198,O198),2))</f>
        <v/>
      </c>
      <c r="R198" s="16" t="str">
        <f aca="false">IF(N198="","",IF(M198="Small standard",IF(SUMPRODUCT(--(SS_EDGES&lt;N198))=0,"",INDEX(SS_EDGES,SUMPRODUCT(--(SS_EDGES&lt;N198)))),IF(M198="Large standard",IF(N198&gt;OVER3_FROM,OVER3_FROM+4*(CEILING((N198-OVER3_FROM)/4,1)-1),IF(SUMPRODUCT(--(LS_EDGES&lt;N198))=0,"",INDEX(LS_EDGES,SUMPRODUCT(--(LS_EDGES&lt;N198))))),"")))</f>
        <v/>
      </c>
      <c r="S198" s="22" t="str">
        <f aca="false">IF(R198="","",ROUND(N198-R198,3))</f>
        <v/>
      </c>
      <c r="T198" s="21" t="str">
        <f aca="false">IF(OR(R198="",O198="",AO198=""),"",IF(S198&gt;MAX_SHAVE,"",IF(ROUND(O198-AO198,4)&lt;MIN_UNIT,"",ROUND(O198-AO198,4))))</f>
        <v/>
      </c>
      <c r="U198" s="21" t="str">
        <f aca="false">IF(OR(AQ198="",O198=""),"",IF(ROUND(ROUND(O198-AQ198,4)-AS198,4)&lt;=MIN_UNIT,"",ROUND(ROUND(O198-AQ198,4)-AS198,4)))</f>
        <v/>
      </c>
      <c r="V198" s="21" t="str">
        <f aca="false">IF(OR(AV198="",O198=""),"",IF(AND(AT198=1,AU198&lt;=MAX_ENV),IF(ROUND(O198-AV198,4)&lt;MIN_UNIT,"",ROUND(O198-AV198,4)),""))</f>
        <v/>
      </c>
      <c r="W198" s="21" t="str">
        <f aca="false">IF(OR(AX198="",O198=""),"",IF(AL198&gt;=AH198*MIN_DIM_RATIO,IF(ROUND(O198-AX198,4)&lt;MIN_UNIT,"",ROUND(O198-AX198,4)),""))</f>
        <v/>
      </c>
      <c r="X198" s="21" t="str">
        <f aca="false">IF(OR(R198="",P198="",AP198=""),"",IF(S198&gt;MAX_SHAVE,"",IF(ROUND(P198-AP198,4)&lt;MIN_UNIT,"",ROUND(P198-AP198,4))))</f>
        <v/>
      </c>
      <c r="Y198" s="21" t="str">
        <f aca="false">IF(OR(AR198="",P198=""),"",IF(ROUND(ROUND(P198-AR198,4)-AS198,4)&lt;=MIN_UNIT,"",ROUND(ROUND(P198-AR198,4)-AS198,4)))</f>
        <v/>
      </c>
      <c r="Z198" s="21" t="str">
        <f aca="false">IF(OR(AW198="",P198=""),"",IF(AND(AT198=1,AU198&lt;=MAX_ENV),IF(ROUND(P198-AW198,4)&lt;MIN_UNIT,"",ROUND(P198-AW198,4)),""))</f>
        <v/>
      </c>
      <c r="AA198" s="21" t="str">
        <f aca="false">IF(OR(AY198="",P198=""),"",IF(AL198&gt;=AH198*MIN_DIM_RATIO,IF(ROUND(P198-AY198,4)&lt;MIN_UNIT,"",ROUND(P198-AY198,4)),""))</f>
        <v/>
      </c>
      <c r="AB198" s="2" t="str">
        <f aca="false">IF(COUNT(T198:W198)=0,"",CHOOSE(MATCH(MAX(T198:W198),T198:W198,0),"Weight","Price","Size tier","Box"))</f>
        <v/>
      </c>
      <c r="AC198" s="24" t="str">
        <f aca="false">IF(K198&lt;&gt;"",K198,AZ198)</f>
        <v/>
      </c>
      <c r="AD198" s="25" t="str">
        <f aca="false">IF(OR(AB198="",AC198=""),"",ROUND(AC198*IF(K198&lt;&gt;"",1,U_LOW)*((12-PEAK_MONTHS)*MAX(T198:W198)+PEAK_MONTHS*N(INDEX(X198:AA198,MATCH(MAX(T198:W198),T198:W198,0)))),0))</f>
        <v/>
      </c>
      <c r="AE198" s="25" t="str">
        <f aca="false">IF(OR(AB198="",AC198=""),"",ROUND(AC198*IF(K198&lt;&gt;"",1,U_HIGH)*((12-PEAK_MONTHS)*MAX(T198:W198)+PEAK_MONTHS*N(INDEX(X198:AA198,MATCH(MAX(T198:W198),T198:W198,0)))),0))</f>
        <v/>
      </c>
      <c r="AF198" s="18" t="str">
        <f aca="false">IF(AD198="","",RANK(AD198,$AD$7:$AD$506))</f>
        <v/>
      </c>
      <c r="AH198" s="16" t="str">
        <f aca="false">IF(E198&lt;&gt;"",E198,IF(F198&lt;&gt;"",ROUND(F198*16,3),""))</f>
        <v/>
      </c>
      <c r="AI198" s="16" t="str">
        <f aca="false">IF(COUNT(G198:I198)&lt;3,"",ROUND(LARGE(G198:I198,1),2))</f>
        <v/>
      </c>
      <c r="AJ198" s="16" t="str">
        <f aca="false">IF(COUNT(G198:I198)&lt;3,"",ROUND(LARGE(G198:I198,2),2))</f>
        <v/>
      </c>
      <c r="AK198" s="16" t="str">
        <f aca="false">IF(COUNT(G198:I198)&lt;3,"",ROUND(SMALL(G198:I198,1),2))</f>
        <v/>
      </c>
      <c r="AL198" s="16" t="str">
        <f aca="false">IF(AI198="","",IF(AI198*AJ198*AK198&lt;DIM_MIN_CUIN,"",ROUND(AI198*AJ198*AK198/DIM_DIV*16,2)))</f>
        <v/>
      </c>
      <c r="AM198" s="18" t="str">
        <f aca="false">IF(C198="","",IF(C198&lt;BAND_LO,1,IF(C198&lt;=BAND_HI,2,3)))</f>
        <v/>
      </c>
      <c r="AN198" s="19" t="str">
        <f aca="false">IF(C198="","",IFERROR(INDEX(CAT_REF,MATCH(D198,CATS,0)),REF_DEFAULT))</f>
        <v/>
      </c>
      <c r="AO198" s="21" t="str">
        <f aca="false">IF(OR(R198="",AM198="",M198=""),"",IF(M198="Small standard",IF(R198&gt;SS_MAX,"",ROUND(INDEX(SS_FEES,SUMPRODUCT(--(SS_EDGES&lt;R198))+1,0+AM198)*(1+FUEL),4)),IF(M198="Large standard",IF(R198&gt;LS_MAX,"",ROUND(IF(R198&lt;=OVER3_FROM,INDEX(LS_FEES,SUMPRODUCT(--(LS_EDGES&lt;R198))+1,0+AM198),INDEX(OVER3_BASE,1,0+AM198)+OVER3_PER4*CEILING((R198-OVER3_FROM)/4,1))*(1+FUEL),4)),"")))</f>
        <v/>
      </c>
      <c r="AP198" s="21" t="str">
        <f aca="false">IF(OR(R198="",AM198="",M198=""),"",IF(M198="Small standard",IF(R198&gt;SS_MAX,"",ROUND(INDEX(SS_FEES,SUMPRODUCT(--(SS_EDGES&lt;R198))+1,3+AM198)*(1+FUEL),4)),IF(M198="Large standard",IF(R198&gt;LS_MAX,"",ROUND(IF(R198&lt;=OVER3_FROM,INDEX(LS_FEES,SUMPRODUCT(--(LS_EDGES&lt;R198))+1,3+AM198),INDEX(OVER3_BASE,1,3+AM198)+OVER3_PER4*CEILING((R198-OVER3_FROM)/4,1))*(1+FUEL),4)),"")))</f>
        <v/>
      </c>
      <c r="AQ198" s="21" t="str">
        <f aca="false">IF(OR(AM198="",AM198=1),"",IF(OR(N198="",(AM198-1)="",M198=""),"",IF(M198="Small standard",IF(N198&gt;SS_MAX,"",ROUND(INDEX(SS_FEES,SUMPRODUCT(--(SS_EDGES&lt;N198))+1,0+(AM198-1))*(1+FUEL),4)),IF(M198="Large standard",IF(N198&gt;LS_MAX,"",ROUND(IF(N198&lt;=OVER3_FROM,INDEX(LS_FEES,SUMPRODUCT(--(LS_EDGES&lt;N198))+1,0+(AM198-1)),INDEX(OVER3_BASE,1,0+(AM198-1))+OVER3_PER4*CEILING((N198-OVER3_FROM)/4,1))*(1+FUEL),4)),""))))</f>
        <v/>
      </c>
      <c r="AR198" s="21" t="str">
        <f aca="false">IF(OR(AM198="",AM198=1),"",IF(OR(N198="",(AM198-1)="",M198=""),"",IF(M198="Small standard",IF(N198&gt;SS_MAX,"",ROUND(INDEX(SS_FEES,SUMPRODUCT(--(SS_EDGES&lt;N198))+1,3+(AM198-1))*(1+FUEL),4)),IF(M198="Large standard",IF(N198&gt;LS_MAX,"",ROUND(IF(N198&lt;=OVER3_FROM,INDEX(LS_FEES,SUMPRODUCT(--(LS_EDGES&lt;N198))+1,3+(AM198-1)),INDEX(OVER3_BASE,1,3+(AM198-1))+OVER3_PER4*CEILING((N198-OVER3_FROM)/4,1))*(1+FUEL),4)),""))))</f>
        <v/>
      </c>
      <c r="AS198" s="21" t="str">
        <f aca="false">IF(OR(AM198="",AM198=1),"",(C198-(IF(AM198=2,BAND_LO,BAND_HI)-0.01))*(1-AN198))</f>
        <v/>
      </c>
      <c r="AT198" s="18" t="str">
        <f aca="false">IF(AI198="","",(AI198&gt;SS_L)+(AJ198&gt;SS_M)+(AK198&gt;SS_S))</f>
        <v/>
      </c>
      <c r="AU198" s="23" t="str">
        <f aca="false">IF(OR(AT198="",AT198&lt;&gt;1),"",MAX(AI198/SS_L,AJ198/SS_M,AK198/SS_S))</f>
        <v/>
      </c>
      <c r="AV198" s="21" t="str">
        <f aca="false">IF(OR(M198&lt;&gt;"Large standard",N198="",N198&gt;SS_MAX),"",IF(OR(N198="",AM198="","Small standard"=""),"",IF("Small standard"="Small standard",IF(N198&gt;SS_MAX,"",ROUND(INDEX(SS_FEES,SUMPRODUCT(--(SS_EDGES&lt;N198))+1,0+AM198)*(1+FUEL),4)),IF("Small standard"="Large standard",IF(N198&gt;LS_MAX,"",ROUND(IF(N198&lt;=OVER3_FROM,INDEX(LS_FEES,SUMPRODUCT(--(LS_EDGES&lt;N198))+1,0+AM198),INDEX(OVER3_BASE,1,0+AM198)+OVER3_PER4*CEILING((N198-OVER3_FROM)/4,1))*(1+FUEL),4)),""))))</f>
        <v/>
      </c>
      <c r="AW198" s="21" t="str">
        <f aca="false">IF(OR(M198&lt;&gt;"Large standard",N198="",N198&gt;SS_MAX),"",IF(OR(N198="",AM198="","Small standard"=""),"",IF("Small standard"="Small standard",IF(N198&gt;SS_MAX,"",ROUND(INDEX(SS_FEES,SUMPRODUCT(--(SS_EDGES&lt;N198))+1,3+AM198)*(1+FUEL),4)),IF("Small standard"="Large standard",IF(N198&gt;LS_MAX,"",ROUND(IF(N198&lt;=OVER3_FROM,INDEX(LS_FEES,SUMPRODUCT(--(LS_EDGES&lt;N198))+1,3+AM198),INDEX(OVER3_BASE,1,3+AM198)+OVER3_PER4*CEILING((N198-OVER3_FROM)/4,1))*(1+FUEL),4)),""))))</f>
        <v/>
      </c>
      <c r="AX198" s="21" t="str">
        <f aca="false">IF(OR(AL198="",AH198=""),"",IF(OR(AH198="",AM198="",M198=""),"",IF(M198="Small standard",IF(AH198&gt;SS_MAX,"",ROUND(INDEX(SS_FEES,SUMPRODUCT(--(SS_EDGES&lt;AH198))+1,0+AM198)*(1+FUEL),4)),IF(M198="Large standard",IF(AH198&gt;LS_MAX,"",ROUND(IF(AH198&lt;=OVER3_FROM,INDEX(LS_FEES,SUMPRODUCT(--(LS_EDGES&lt;AH198))+1,0+AM198),INDEX(OVER3_BASE,1,0+AM198)+OVER3_PER4*CEILING((AH198-OVER3_FROM)/4,1))*(1+FUEL),4)),""))))</f>
        <v/>
      </c>
      <c r="AY198" s="21" t="str">
        <f aca="false">IF(OR(AL198="",AH198=""),"",IF(OR(AH198="",AM198="",M198=""),"",IF(M198="Small standard",IF(AH198&gt;SS_MAX,"",ROUND(INDEX(SS_FEES,SUMPRODUCT(--(SS_EDGES&lt;AH198))+1,3+AM198)*(1+FUEL),4)),IF(M198="Large standard",IF(AH198&gt;LS_MAX,"",ROUND(IF(AH198&lt;=OVER3_FROM,INDEX(LS_FEES,SUMPRODUCT(--(LS_EDGES&lt;AH198))+1,3+AM198),INDEX(OVER3_BASE,1,3+AM198)+OVER3_PER4*CEILING((AH198-OVER3_FROM)/4,1))*(1+FUEL),4)),""))))</f>
        <v/>
      </c>
      <c r="AZ198" s="24" t="str">
        <f aca="false">IF(OR(J198="",J198&lt;1),"",ROUND(IFERROR(INDEX(CAT_SCALE,MATCH(D198,CATS,0)),UC_DEFAULT)*IF(J198&gt;=UC_KNEE,10^(UC_A-UC_B*LOG10(J198)),10^(UC_A-UC_B*LOG10(UC_KNEE))*(UC_KNEE/J198)^UC_HEXP),1))</f>
        <v/>
      </c>
    </row>
    <row r="199" customFormat="false" ht="15" hidden="false" customHeight="false" outlineLevel="0" collapsed="false">
      <c r="A199" s="10"/>
      <c r="B199" s="10"/>
      <c r="C199" s="12"/>
      <c r="D199" s="10"/>
      <c r="E199" s="10"/>
      <c r="F199" s="10"/>
      <c r="G199" s="10"/>
      <c r="H199" s="10"/>
      <c r="I199" s="10"/>
      <c r="J199" s="10"/>
      <c r="K199" s="10"/>
      <c r="L199" s="12"/>
      <c r="M199" s="2" t="str">
        <f aca="false">IF(OR(N199="",AI199=""),"",IF(AND(N199&lt;=SS_MAX,AI199&lt;=SS_L,AJ199&lt;=SS_M,AK199&lt;=SS_S),"Small standard",IF(AND(N199&lt;=LS_MAX,AI199&lt;=LS_L,AJ199&lt;=LS_M,AK199&lt;=LS_S),"Large standard","Oversize")))</f>
        <v/>
      </c>
      <c r="N199" s="16" t="str">
        <f aca="false">IF(AH199="","",IF(AL199="",AH199,MAX(AH199,AL199)))</f>
        <v/>
      </c>
      <c r="O199" s="21" t="str">
        <f aca="false">IF(OR(N199="",AM199="",M199=""),"",IF(M199="Small standard",IF(N199&gt;SS_MAX,"",ROUND(INDEX(SS_FEES,SUMPRODUCT(--(SS_EDGES&lt;N199))+1,0+AM199)*(1+FUEL),4)),IF(M199="Large standard",IF(N199&gt;LS_MAX,"",ROUND(IF(N199&lt;=OVER3_FROM,INDEX(LS_FEES,SUMPRODUCT(--(LS_EDGES&lt;N199))+1,0+AM199),INDEX(OVER3_BASE,1,0+AM199)+OVER3_PER4*CEILING((N199-OVER3_FROM)/4,1))*(1+FUEL),4)),"")))</f>
        <v/>
      </c>
      <c r="P199" s="21" t="str">
        <f aca="false">IF(OR(N199="",AM199="",M199=""),"",IF(M199="Small standard",IF(N199&gt;SS_MAX,"",ROUND(INDEX(SS_FEES,SUMPRODUCT(--(SS_EDGES&lt;N199))+1,3+AM199)*(1+FUEL),4)),IF(M199="Large standard",IF(N199&gt;LS_MAX,"",ROUND(IF(N199&lt;=OVER3_FROM,INDEX(LS_FEES,SUMPRODUCT(--(LS_EDGES&lt;N199))+1,3+AM199),INDEX(OVER3_BASE,1,3+AM199)+OVER3_PER4*CEILING((N199-OVER3_FROM)/4,1))*(1+FUEL),4)),"")))</f>
        <v/>
      </c>
      <c r="Q199" s="20" t="str">
        <f aca="true">IF(OR(L199="",O199=""),"",ROUND(L199-IF(AND(TODAY()&gt;=PEAK_FROM,TODAY()&lt;=PEAK_TO),P199,O199),2))</f>
        <v/>
      </c>
      <c r="R199" s="16" t="str">
        <f aca="false">IF(N199="","",IF(M199="Small standard",IF(SUMPRODUCT(--(SS_EDGES&lt;N199))=0,"",INDEX(SS_EDGES,SUMPRODUCT(--(SS_EDGES&lt;N199)))),IF(M199="Large standard",IF(N199&gt;OVER3_FROM,OVER3_FROM+4*(CEILING((N199-OVER3_FROM)/4,1)-1),IF(SUMPRODUCT(--(LS_EDGES&lt;N199))=0,"",INDEX(LS_EDGES,SUMPRODUCT(--(LS_EDGES&lt;N199))))),"")))</f>
        <v/>
      </c>
      <c r="S199" s="22" t="str">
        <f aca="false">IF(R199="","",ROUND(N199-R199,3))</f>
        <v/>
      </c>
      <c r="T199" s="21" t="str">
        <f aca="false">IF(OR(R199="",O199="",AO199=""),"",IF(S199&gt;MAX_SHAVE,"",IF(ROUND(O199-AO199,4)&lt;MIN_UNIT,"",ROUND(O199-AO199,4))))</f>
        <v/>
      </c>
      <c r="U199" s="21" t="str">
        <f aca="false">IF(OR(AQ199="",O199=""),"",IF(ROUND(ROUND(O199-AQ199,4)-AS199,4)&lt;=MIN_UNIT,"",ROUND(ROUND(O199-AQ199,4)-AS199,4)))</f>
        <v/>
      </c>
      <c r="V199" s="21" t="str">
        <f aca="false">IF(OR(AV199="",O199=""),"",IF(AND(AT199=1,AU199&lt;=MAX_ENV),IF(ROUND(O199-AV199,4)&lt;MIN_UNIT,"",ROUND(O199-AV199,4)),""))</f>
        <v/>
      </c>
      <c r="W199" s="21" t="str">
        <f aca="false">IF(OR(AX199="",O199=""),"",IF(AL199&gt;=AH199*MIN_DIM_RATIO,IF(ROUND(O199-AX199,4)&lt;MIN_UNIT,"",ROUND(O199-AX199,4)),""))</f>
        <v/>
      </c>
      <c r="X199" s="21" t="str">
        <f aca="false">IF(OR(R199="",P199="",AP199=""),"",IF(S199&gt;MAX_SHAVE,"",IF(ROUND(P199-AP199,4)&lt;MIN_UNIT,"",ROUND(P199-AP199,4))))</f>
        <v/>
      </c>
      <c r="Y199" s="21" t="str">
        <f aca="false">IF(OR(AR199="",P199=""),"",IF(ROUND(ROUND(P199-AR199,4)-AS199,4)&lt;=MIN_UNIT,"",ROUND(ROUND(P199-AR199,4)-AS199,4)))</f>
        <v/>
      </c>
      <c r="Z199" s="21" t="str">
        <f aca="false">IF(OR(AW199="",P199=""),"",IF(AND(AT199=1,AU199&lt;=MAX_ENV),IF(ROUND(P199-AW199,4)&lt;MIN_UNIT,"",ROUND(P199-AW199,4)),""))</f>
        <v/>
      </c>
      <c r="AA199" s="21" t="str">
        <f aca="false">IF(OR(AY199="",P199=""),"",IF(AL199&gt;=AH199*MIN_DIM_RATIO,IF(ROUND(P199-AY199,4)&lt;MIN_UNIT,"",ROUND(P199-AY199,4)),""))</f>
        <v/>
      </c>
      <c r="AB199" s="2" t="str">
        <f aca="false">IF(COUNT(T199:W199)=0,"",CHOOSE(MATCH(MAX(T199:W199),T199:W199,0),"Weight","Price","Size tier","Box"))</f>
        <v/>
      </c>
      <c r="AC199" s="24" t="str">
        <f aca="false">IF(K199&lt;&gt;"",K199,AZ199)</f>
        <v/>
      </c>
      <c r="AD199" s="25" t="str">
        <f aca="false">IF(OR(AB199="",AC199=""),"",ROUND(AC199*IF(K199&lt;&gt;"",1,U_LOW)*((12-PEAK_MONTHS)*MAX(T199:W199)+PEAK_MONTHS*N(INDEX(X199:AA199,MATCH(MAX(T199:W199),T199:W199,0)))),0))</f>
        <v/>
      </c>
      <c r="AE199" s="25" t="str">
        <f aca="false">IF(OR(AB199="",AC199=""),"",ROUND(AC199*IF(K199&lt;&gt;"",1,U_HIGH)*((12-PEAK_MONTHS)*MAX(T199:W199)+PEAK_MONTHS*N(INDEX(X199:AA199,MATCH(MAX(T199:W199),T199:W199,0)))),0))</f>
        <v/>
      </c>
      <c r="AF199" s="18" t="str">
        <f aca="false">IF(AD199="","",RANK(AD199,$AD$7:$AD$506))</f>
        <v/>
      </c>
      <c r="AH199" s="16" t="str">
        <f aca="false">IF(E199&lt;&gt;"",E199,IF(F199&lt;&gt;"",ROUND(F199*16,3),""))</f>
        <v/>
      </c>
      <c r="AI199" s="16" t="str">
        <f aca="false">IF(COUNT(G199:I199)&lt;3,"",ROUND(LARGE(G199:I199,1),2))</f>
        <v/>
      </c>
      <c r="AJ199" s="16" t="str">
        <f aca="false">IF(COUNT(G199:I199)&lt;3,"",ROUND(LARGE(G199:I199,2),2))</f>
        <v/>
      </c>
      <c r="AK199" s="16" t="str">
        <f aca="false">IF(COUNT(G199:I199)&lt;3,"",ROUND(SMALL(G199:I199,1),2))</f>
        <v/>
      </c>
      <c r="AL199" s="16" t="str">
        <f aca="false">IF(AI199="","",IF(AI199*AJ199*AK199&lt;DIM_MIN_CUIN,"",ROUND(AI199*AJ199*AK199/DIM_DIV*16,2)))</f>
        <v/>
      </c>
      <c r="AM199" s="18" t="str">
        <f aca="false">IF(C199="","",IF(C199&lt;BAND_LO,1,IF(C199&lt;=BAND_HI,2,3)))</f>
        <v/>
      </c>
      <c r="AN199" s="19" t="str">
        <f aca="false">IF(C199="","",IFERROR(INDEX(CAT_REF,MATCH(D199,CATS,0)),REF_DEFAULT))</f>
        <v/>
      </c>
      <c r="AO199" s="21" t="str">
        <f aca="false">IF(OR(R199="",AM199="",M199=""),"",IF(M199="Small standard",IF(R199&gt;SS_MAX,"",ROUND(INDEX(SS_FEES,SUMPRODUCT(--(SS_EDGES&lt;R199))+1,0+AM199)*(1+FUEL),4)),IF(M199="Large standard",IF(R199&gt;LS_MAX,"",ROUND(IF(R199&lt;=OVER3_FROM,INDEX(LS_FEES,SUMPRODUCT(--(LS_EDGES&lt;R199))+1,0+AM199),INDEX(OVER3_BASE,1,0+AM199)+OVER3_PER4*CEILING((R199-OVER3_FROM)/4,1))*(1+FUEL),4)),"")))</f>
        <v/>
      </c>
      <c r="AP199" s="21" t="str">
        <f aca="false">IF(OR(R199="",AM199="",M199=""),"",IF(M199="Small standard",IF(R199&gt;SS_MAX,"",ROUND(INDEX(SS_FEES,SUMPRODUCT(--(SS_EDGES&lt;R199))+1,3+AM199)*(1+FUEL),4)),IF(M199="Large standard",IF(R199&gt;LS_MAX,"",ROUND(IF(R199&lt;=OVER3_FROM,INDEX(LS_FEES,SUMPRODUCT(--(LS_EDGES&lt;R199))+1,3+AM199),INDEX(OVER3_BASE,1,3+AM199)+OVER3_PER4*CEILING((R199-OVER3_FROM)/4,1))*(1+FUEL),4)),"")))</f>
        <v/>
      </c>
      <c r="AQ199" s="21" t="str">
        <f aca="false">IF(OR(AM199="",AM199=1),"",IF(OR(N199="",(AM199-1)="",M199=""),"",IF(M199="Small standard",IF(N199&gt;SS_MAX,"",ROUND(INDEX(SS_FEES,SUMPRODUCT(--(SS_EDGES&lt;N199))+1,0+(AM199-1))*(1+FUEL),4)),IF(M199="Large standard",IF(N199&gt;LS_MAX,"",ROUND(IF(N199&lt;=OVER3_FROM,INDEX(LS_FEES,SUMPRODUCT(--(LS_EDGES&lt;N199))+1,0+(AM199-1)),INDEX(OVER3_BASE,1,0+(AM199-1))+OVER3_PER4*CEILING((N199-OVER3_FROM)/4,1))*(1+FUEL),4)),""))))</f>
        <v/>
      </c>
      <c r="AR199" s="21" t="str">
        <f aca="false">IF(OR(AM199="",AM199=1),"",IF(OR(N199="",(AM199-1)="",M199=""),"",IF(M199="Small standard",IF(N199&gt;SS_MAX,"",ROUND(INDEX(SS_FEES,SUMPRODUCT(--(SS_EDGES&lt;N199))+1,3+(AM199-1))*(1+FUEL),4)),IF(M199="Large standard",IF(N199&gt;LS_MAX,"",ROUND(IF(N199&lt;=OVER3_FROM,INDEX(LS_FEES,SUMPRODUCT(--(LS_EDGES&lt;N199))+1,3+(AM199-1)),INDEX(OVER3_BASE,1,3+(AM199-1))+OVER3_PER4*CEILING((N199-OVER3_FROM)/4,1))*(1+FUEL),4)),""))))</f>
        <v/>
      </c>
      <c r="AS199" s="21" t="str">
        <f aca="false">IF(OR(AM199="",AM199=1),"",(C199-(IF(AM199=2,BAND_LO,BAND_HI)-0.01))*(1-AN199))</f>
        <v/>
      </c>
      <c r="AT199" s="18" t="str">
        <f aca="false">IF(AI199="","",(AI199&gt;SS_L)+(AJ199&gt;SS_M)+(AK199&gt;SS_S))</f>
        <v/>
      </c>
      <c r="AU199" s="23" t="str">
        <f aca="false">IF(OR(AT199="",AT199&lt;&gt;1),"",MAX(AI199/SS_L,AJ199/SS_M,AK199/SS_S))</f>
        <v/>
      </c>
      <c r="AV199" s="21" t="str">
        <f aca="false">IF(OR(M199&lt;&gt;"Large standard",N199="",N199&gt;SS_MAX),"",IF(OR(N199="",AM199="","Small standard"=""),"",IF("Small standard"="Small standard",IF(N199&gt;SS_MAX,"",ROUND(INDEX(SS_FEES,SUMPRODUCT(--(SS_EDGES&lt;N199))+1,0+AM199)*(1+FUEL),4)),IF("Small standard"="Large standard",IF(N199&gt;LS_MAX,"",ROUND(IF(N199&lt;=OVER3_FROM,INDEX(LS_FEES,SUMPRODUCT(--(LS_EDGES&lt;N199))+1,0+AM199),INDEX(OVER3_BASE,1,0+AM199)+OVER3_PER4*CEILING((N199-OVER3_FROM)/4,1))*(1+FUEL),4)),""))))</f>
        <v/>
      </c>
      <c r="AW199" s="21" t="str">
        <f aca="false">IF(OR(M199&lt;&gt;"Large standard",N199="",N199&gt;SS_MAX),"",IF(OR(N199="",AM199="","Small standard"=""),"",IF("Small standard"="Small standard",IF(N199&gt;SS_MAX,"",ROUND(INDEX(SS_FEES,SUMPRODUCT(--(SS_EDGES&lt;N199))+1,3+AM199)*(1+FUEL),4)),IF("Small standard"="Large standard",IF(N199&gt;LS_MAX,"",ROUND(IF(N199&lt;=OVER3_FROM,INDEX(LS_FEES,SUMPRODUCT(--(LS_EDGES&lt;N199))+1,3+AM199),INDEX(OVER3_BASE,1,3+AM199)+OVER3_PER4*CEILING((N199-OVER3_FROM)/4,1))*(1+FUEL),4)),""))))</f>
        <v/>
      </c>
      <c r="AX199" s="21" t="str">
        <f aca="false">IF(OR(AL199="",AH199=""),"",IF(OR(AH199="",AM199="",M199=""),"",IF(M199="Small standard",IF(AH199&gt;SS_MAX,"",ROUND(INDEX(SS_FEES,SUMPRODUCT(--(SS_EDGES&lt;AH199))+1,0+AM199)*(1+FUEL),4)),IF(M199="Large standard",IF(AH199&gt;LS_MAX,"",ROUND(IF(AH199&lt;=OVER3_FROM,INDEX(LS_FEES,SUMPRODUCT(--(LS_EDGES&lt;AH199))+1,0+AM199),INDEX(OVER3_BASE,1,0+AM199)+OVER3_PER4*CEILING((AH199-OVER3_FROM)/4,1))*(1+FUEL),4)),""))))</f>
        <v/>
      </c>
      <c r="AY199" s="21" t="str">
        <f aca="false">IF(OR(AL199="",AH199=""),"",IF(OR(AH199="",AM199="",M199=""),"",IF(M199="Small standard",IF(AH199&gt;SS_MAX,"",ROUND(INDEX(SS_FEES,SUMPRODUCT(--(SS_EDGES&lt;AH199))+1,3+AM199)*(1+FUEL),4)),IF(M199="Large standard",IF(AH199&gt;LS_MAX,"",ROUND(IF(AH199&lt;=OVER3_FROM,INDEX(LS_FEES,SUMPRODUCT(--(LS_EDGES&lt;AH199))+1,3+AM199),INDEX(OVER3_BASE,1,3+AM199)+OVER3_PER4*CEILING((AH199-OVER3_FROM)/4,1))*(1+FUEL),4)),""))))</f>
        <v/>
      </c>
      <c r="AZ199" s="24" t="str">
        <f aca="false">IF(OR(J199="",J199&lt;1),"",ROUND(IFERROR(INDEX(CAT_SCALE,MATCH(D199,CATS,0)),UC_DEFAULT)*IF(J199&gt;=UC_KNEE,10^(UC_A-UC_B*LOG10(J199)),10^(UC_A-UC_B*LOG10(UC_KNEE))*(UC_KNEE/J199)^UC_HEXP),1))</f>
        <v/>
      </c>
    </row>
    <row r="200" customFormat="false" ht="15" hidden="false" customHeight="false" outlineLevel="0" collapsed="false">
      <c r="A200" s="10"/>
      <c r="B200" s="10"/>
      <c r="C200" s="12"/>
      <c r="D200" s="10"/>
      <c r="E200" s="10"/>
      <c r="F200" s="10"/>
      <c r="G200" s="10"/>
      <c r="H200" s="10"/>
      <c r="I200" s="10"/>
      <c r="J200" s="10"/>
      <c r="K200" s="10"/>
      <c r="L200" s="12"/>
      <c r="M200" s="2" t="str">
        <f aca="false">IF(OR(N200="",AI200=""),"",IF(AND(N200&lt;=SS_MAX,AI200&lt;=SS_L,AJ200&lt;=SS_M,AK200&lt;=SS_S),"Small standard",IF(AND(N200&lt;=LS_MAX,AI200&lt;=LS_L,AJ200&lt;=LS_M,AK200&lt;=LS_S),"Large standard","Oversize")))</f>
        <v/>
      </c>
      <c r="N200" s="16" t="str">
        <f aca="false">IF(AH200="","",IF(AL200="",AH200,MAX(AH200,AL200)))</f>
        <v/>
      </c>
      <c r="O200" s="21" t="str">
        <f aca="false">IF(OR(N200="",AM200="",M200=""),"",IF(M200="Small standard",IF(N200&gt;SS_MAX,"",ROUND(INDEX(SS_FEES,SUMPRODUCT(--(SS_EDGES&lt;N200))+1,0+AM200)*(1+FUEL),4)),IF(M200="Large standard",IF(N200&gt;LS_MAX,"",ROUND(IF(N200&lt;=OVER3_FROM,INDEX(LS_FEES,SUMPRODUCT(--(LS_EDGES&lt;N200))+1,0+AM200),INDEX(OVER3_BASE,1,0+AM200)+OVER3_PER4*CEILING((N200-OVER3_FROM)/4,1))*(1+FUEL),4)),"")))</f>
        <v/>
      </c>
      <c r="P200" s="21" t="str">
        <f aca="false">IF(OR(N200="",AM200="",M200=""),"",IF(M200="Small standard",IF(N200&gt;SS_MAX,"",ROUND(INDEX(SS_FEES,SUMPRODUCT(--(SS_EDGES&lt;N200))+1,3+AM200)*(1+FUEL),4)),IF(M200="Large standard",IF(N200&gt;LS_MAX,"",ROUND(IF(N200&lt;=OVER3_FROM,INDEX(LS_FEES,SUMPRODUCT(--(LS_EDGES&lt;N200))+1,3+AM200),INDEX(OVER3_BASE,1,3+AM200)+OVER3_PER4*CEILING((N200-OVER3_FROM)/4,1))*(1+FUEL),4)),"")))</f>
        <v/>
      </c>
      <c r="Q200" s="20" t="str">
        <f aca="true">IF(OR(L200="",O200=""),"",ROUND(L200-IF(AND(TODAY()&gt;=PEAK_FROM,TODAY()&lt;=PEAK_TO),P200,O200),2))</f>
        <v/>
      </c>
      <c r="R200" s="16" t="str">
        <f aca="false">IF(N200="","",IF(M200="Small standard",IF(SUMPRODUCT(--(SS_EDGES&lt;N200))=0,"",INDEX(SS_EDGES,SUMPRODUCT(--(SS_EDGES&lt;N200)))),IF(M200="Large standard",IF(N200&gt;OVER3_FROM,OVER3_FROM+4*(CEILING((N200-OVER3_FROM)/4,1)-1),IF(SUMPRODUCT(--(LS_EDGES&lt;N200))=0,"",INDEX(LS_EDGES,SUMPRODUCT(--(LS_EDGES&lt;N200))))),"")))</f>
        <v/>
      </c>
      <c r="S200" s="22" t="str">
        <f aca="false">IF(R200="","",ROUND(N200-R200,3))</f>
        <v/>
      </c>
      <c r="T200" s="21" t="str">
        <f aca="false">IF(OR(R200="",O200="",AO200=""),"",IF(S200&gt;MAX_SHAVE,"",IF(ROUND(O200-AO200,4)&lt;MIN_UNIT,"",ROUND(O200-AO200,4))))</f>
        <v/>
      </c>
      <c r="U200" s="21" t="str">
        <f aca="false">IF(OR(AQ200="",O200=""),"",IF(ROUND(ROUND(O200-AQ200,4)-AS200,4)&lt;=MIN_UNIT,"",ROUND(ROUND(O200-AQ200,4)-AS200,4)))</f>
        <v/>
      </c>
      <c r="V200" s="21" t="str">
        <f aca="false">IF(OR(AV200="",O200=""),"",IF(AND(AT200=1,AU200&lt;=MAX_ENV),IF(ROUND(O200-AV200,4)&lt;MIN_UNIT,"",ROUND(O200-AV200,4)),""))</f>
        <v/>
      </c>
      <c r="W200" s="21" t="str">
        <f aca="false">IF(OR(AX200="",O200=""),"",IF(AL200&gt;=AH200*MIN_DIM_RATIO,IF(ROUND(O200-AX200,4)&lt;MIN_UNIT,"",ROUND(O200-AX200,4)),""))</f>
        <v/>
      </c>
      <c r="X200" s="21" t="str">
        <f aca="false">IF(OR(R200="",P200="",AP200=""),"",IF(S200&gt;MAX_SHAVE,"",IF(ROUND(P200-AP200,4)&lt;MIN_UNIT,"",ROUND(P200-AP200,4))))</f>
        <v/>
      </c>
      <c r="Y200" s="21" t="str">
        <f aca="false">IF(OR(AR200="",P200=""),"",IF(ROUND(ROUND(P200-AR200,4)-AS200,4)&lt;=MIN_UNIT,"",ROUND(ROUND(P200-AR200,4)-AS200,4)))</f>
        <v/>
      </c>
      <c r="Z200" s="21" t="str">
        <f aca="false">IF(OR(AW200="",P200=""),"",IF(AND(AT200=1,AU200&lt;=MAX_ENV),IF(ROUND(P200-AW200,4)&lt;MIN_UNIT,"",ROUND(P200-AW200,4)),""))</f>
        <v/>
      </c>
      <c r="AA200" s="21" t="str">
        <f aca="false">IF(OR(AY200="",P200=""),"",IF(AL200&gt;=AH200*MIN_DIM_RATIO,IF(ROUND(P200-AY200,4)&lt;MIN_UNIT,"",ROUND(P200-AY200,4)),""))</f>
        <v/>
      </c>
      <c r="AB200" s="2" t="str">
        <f aca="false">IF(COUNT(T200:W200)=0,"",CHOOSE(MATCH(MAX(T200:W200),T200:W200,0),"Weight","Price","Size tier","Box"))</f>
        <v/>
      </c>
      <c r="AC200" s="24" t="str">
        <f aca="false">IF(K200&lt;&gt;"",K200,AZ200)</f>
        <v/>
      </c>
      <c r="AD200" s="25" t="str">
        <f aca="false">IF(OR(AB200="",AC200=""),"",ROUND(AC200*IF(K200&lt;&gt;"",1,U_LOW)*((12-PEAK_MONTHS)*MAX(T200:W200)+PEAK_MONTHS*N(INDEX(X200:AA200,MATCH(MAX(T200:W200),T200:W200,0)))),0))</f>
        <v/>
      </c>
      <c r="AE200" s="25" t="str">
        <f aca="false">IF(OR(AB200="",AC200=""),"",ROUND(AC200*IF(K200&lt;&gt;"",1,U_HIGH)*((12-PEAK_MONTHS)*MAX(T200:W200)+PEAK_MONTHS*N(INDEX(X200:AA200,MATCH(MAX(T200:W200),T200:W200,0)))),0))</f>
        <v/>
      </c>
      <c r="AF200" s="18" t="str">
        <f aca="false">IF(AD200="","",RANK(AD200,$AD$7:$AD$506))</f>
        <v/>
      </c>
      <c r="AH200" s="16" t="str">
        <f aca="false">IF(E200&lt;&gt;"",E200,IF(F200&lt;&gt;"",ROUND(F200*16,3),""))</f>
        <v/>
      </c>
      <c r="AI200" s="16" t="str">
        <f aca="false">IF(COUNT(G200:I200)&lt;3,"",ROUND(LARGE(G200:I200,1),2))</f>
        <v/>
      </c>
      <c r="AJ200" s="16" t="str">
        <f aca="false">IF(COUNT(G200:I200)&lt;3,"",ROUND(LARGE(G200:I200,2),2))</f>
        <v/>
      </c>
      <c r="AK200" s="16" t="str">
        <f aca="false">IF(COUNT(G200:I200)&lt;3,"",ROUND(SMALL(G200:I200,1),2))</f>
        <v/>
      </c>
      <c r="AL200" s="16" t="str">
        <f aca="false">IF(AI200="","",IF(AI200*AJ200*AK200&lt;DIM_MIN_CUIN,"",ROUND(AI200*AJ200*AK200/DIM_DIV*16,2)))</f>
        <v/>
      </c>
      <c r="AM200" s="18" t="str">
        <f aca="false">IF(C200="","",IF(C200&lt;BAND_LO,1,IF(C200&lt;=BAND_HI,2,3)))</f>
        <v/>
      </c>
      <c r="AN200" s="19" t="str">
        <f aca="false">IF(C200="","",IFERROR(INDEX(CAT_REF,MATCH(D200,CATS,0)),REF_DEFAULT))</f>
        <v/>
      </c>
      <c r="AO200" s="21" t="str">
        <f aca="false">IF(OR(R200="",AM200="",M200=""),"",IF(M200="Small standard",IF(R200&gt;SS_MAX,"",ROUND(INDEX(SS_FEES,SUMPRODUCT(--(SS_EDGES&lt;R200))+1,0+AM200)*(1+FUEL),4)),IF(M200="Large standard",IF(R200&gt;LS_MAX,"",ROUND(IF(R200&lt;=OVER3_FROM,INDEX(LS_FEES,SUMPRODUCT(--(LS_EDGES&lt;R200))+1,0+AM200),INDEX(OVER3_BASE,1,0+AM200)+OVER3_PER4*CEILING((R200-OVER3_FROM)/4,1))*(1+FUEL),4)),"")))</f>
        <v/>
      </c>
      <c r="AP200" s="21" t="str">
        <f aca="false">IF(OR(R200="",AM200="",M200=""),"",IF(M200="Small standard",IF(R200&gt;SS_MAX,"",ROUND(INDEX(SS_FEES,SUMPRODUCT(--(SS_EDGES&lt;R200))+1,3+AM200)*(1+FUEL),4)),IF(M200="Large standard",IF(R200&gt;LS_MAX,"",ROUND(IF(R200&lt;=OVER3_FROM,INDEX(LS_FEES,SUMPRODUCT(--(LS_EDGES&lt;R200))+1,3+AM200),INDEX(OVER3_BASE,1,3+AM200)+OVER3_PER4*CEILING((R200-OVER3_FROM)/4,1))*(1+FUEL),4)),"")))</f>
        <v/>
      </c>
      <c r="AQ200" s="21" t="str">
        <f aca="false">IF(OR(AM200="",AM200=1),"",IF(OR(N200="",(AM200-1)="",M200=""),"",IF(M200="Small standard",IF(N200&gt;SS_MAX,"",ROUND(INDEX(SS_FEES,SUMPRODUCT(--(SS_EDGES&lt;N200))+1,0+(AM200-1))*(1+FUEL),4)),IF(M200="Large standard",IF(N200&gt;LS_MAX,"",ROUND(IF(N200&lt;=OVER3_FROM,INDEX(LS_FEES,SUMPRODUCT(--(LS_EDGES&lt;N200))+1,0+(AM200-1)),INDEX(OVER3_BASE,1,0+(AM200-1))+OVER3_PER4*CEILING((N200-OVER3_FROM)/4,1))*(1+FUEL),4)),""))))</f>
        <v/>
      </c>
      <c r="AR200" s="21" t="str">
        <f aca="false">IF(OR(AM200="",AM200=1),"",IF(OR(N200="",(AM200-1)="",M200=""),"",IF(M200="Small standard",IF(N200&gt;SS_MAX,"",ROUND(INDEX(SS_FEES,SUMPRODUCT(--(SS_EDGES&lt;N200))+1,3+(AM200-1))*(1+FUEL),4)),IF(M200="Large standard",IF(N200&gt;LS_MAX,"",ROUND(IF(N200&lt;=OVER3_FROM,INDEX(LS_FEES,SUMPRODUCT(--(LS_EDGES&lt;N200))+1,3+(AM200-1)),INDEX(OVER3_BASE,1,3+(AM200-1))+OVER3_PER4*CEILING((N200-OVER3_FROM)/4,1))*(1+FUEL),4)),""))))</f>
        <v/>
      </c>
      <c r="AS200" s="21" t="str">
        <f aca="false">IF(OR(AM200="",AM200=1),"",(C200-(IF(AM200=2,BAND_LO,BAND_HI)-0.01))*(1-AN200))</f>
        <v/>
      </c>
      <c r="AT200" s="18" t="str">
        <f aca="false">IF(AI200="","",(AI200&gt;SS_L)+(AJ200&gt;SS_M)+(AK200&gt;SS_S))</f>
        <v/>
      </c>
      <c r="AU200" s="23" t="str">
        <f aca="false">IF(OR(AT200="",AT200&lt;&gt;1),"",MAX(AI200/SS_L,AJ200/SS_M,AK200/SS_S))</f>
        <v/>
      </c>
      <c r="AV200" s="21" t="str">
        <f aca="false">IF(OR(M200&lt;&gt;"Large standard",N200="",N200&gt;SS_MAX),"",IF(OR(N200="",AM200="","Small standard"=""),"",IF("Small standard"="Small standard",IF(N200&gt;SS_MAX,"",ROUND(INDEX(SS_FEES,SUMPRODUCT(--(SS_EDGES&lt;N200))+1,0+AM200)*(1+FUEL),4)),IF("Small standard"="Large standard",IF(N200&gt;LS_MAX,"",ROUND(IF(N200&lt;=OVER3_FROM,INDEX(LS_FEES,SUMPRODUCT(--(LS_EDGES&lt;N200))+1,0+AM200),INDEX(OVER3_BASE,1,0+AM200)+OVER3_PER4*CEILING((N200-OVER3_FROM)/4,1))*(1+FUEL),4)),""))))</f>
        <v/>
      </c>
      <c r="AW200" s="21" t="str">
        <f aca="false">IF(OR(M200&lt;&gt;"Large standard",N200="",N200&gt;SS_MAX),"",IF(OR(N200="",AM200="","Small standard"=""),"",IF("Small standard"="Small standard",IF(N200&gt;SS_MAX,"",ROUND(INDEX(SS_FEES,SUMPRODUCT(--(SS_EDGES&lt;N200))+1,3+AM200)*(1+FUEL),4)),IF("Small standard"="Large standard",IF(N200&gt;LS_MAX,"",ROUND(IF(N200&lt;=OVER3_FROM,INDEX(LS_FEES,SUMPRODUCT(--(LS_EDGES&lt;N200))+1,3+AM200),INDEX(OVER3_BASE,1,3+AM200)+OVER3_PER4*CEILING((N200-OVER3_FROM)/4,1))*(1+FUEL),4)),""))))</f>
        <v/>
      </c>
      <c r="AX200" s="21" t="str">
        <f aca="false">IF(OR(AL200="",AH200=""),"",IF(OR(AH200="",AM200="",M200=""),"",IF(M200="Small standard",IF(AH200&gt;SS_MAX,"",ROUND(INDEX(SS_FEES,SUMPRODUCT(--(SS_EDGES&lt;AH200))+1,0+AM200)*(1+FUEL),4)),IF(M200="Large standard",IF(AH200&gt;LS_MAX,"",ROUND(IF(AH200&lt;=OVER3_FROM,INDEX(LS_FEES,SUMPRODUCT(--(LS_EDGES&lt;AH200))+1,0+AM200),INDEX(OVER3_BASE,1,0+AM200)+OVER3_PER4*CEILING((AH200-OVER3_FROM)/4,1))*(1+FUEL),4)),""))))</f>
        <v/>
      </c>
      <c r="AY200" s="21" t="str">
        <f aca="false">IF(OR(AL200="",AH200=""),"",IF(OR(AH200="",AM200="",M200=""),"",IF(M200="Small standard",IF(AH200&gt;SS_MAX,"",ROUND(INDEX(SS_FEES,SUMPRODUCT(--(SS_EDGES&lt;AH200))+1,3+AM200)*(1+FUEL),4)),IF(M200="Large standard",IF(AH200&gt;LS_MAX,"",ROUND(IF(AH200&lt;=OVER3_FROM,INDEX(LS_FEES,SUMPRODUCT(--(LS_EDGES&lt;AH200))+1,3+AM200),INDEX(OVER3_BASE,1,3+AM200)+OVER3_PER4*CEILING((AH200-OVER3_FROM)/4,1))*(1+FUEL),4)),""))))</f>
        <v/>
      </c>
      <c r="AZ200" s="24" t="str">
        <f aca="false">IF(OR(J200="",J200&lt;1),"",ROUND(IFERROR(INDEX(CAT_SCALE,MATCH(D200,CATS,0)),UC_DEFAULT)*IF(J200&gt;=UC_KNEE,10^(UC_A-UC_B*LOG10(J200)),10^(UC_A-UC_B*LOG10(UC_KNEE))*(UC_KNEE/J200)^UC_HEXP),1))</f>
        <v/>
      </c>
    </row>
    <row r="201" customFormat="false" ht="15" hidden="false" customHeight="false" outlineLevel="0" collapsed="false">
      <c r="A201" s="10"/>
      <c r="B201" s="10"/>
      <c r="C201" s="12"/>
      <c r="D201" s="10"/>
      <c r="E201" s="10"/>
      <c r="F201" s="10"/>
      <c r="G201" s="10"/>
      <c r="H201" s="10"/>
      <c r="I201" s="10"/>
      <c r="J201" s="10"/>
      <c r="K201" s="10"/>
      <c r="L201" s="12"/>
      <c r="M201" s="2" t="str">
        <f aca="false">IF(OR(N201="",AI201=""),"",IF(AND(N201&lt;=SS_MAX,AI201&lt;=SS_L,AJ201&lt;=SS_M,AK201&lt;=SS_S),"Small standard",IF(AND(N201&lt;=LS_MAX,AI201&lt;=LS_L,AJ201&lt;=LS_M,AK201&lt;=LS_S),"Large standard","Oversize")))</f>
        <v/>
      </c>
      <c r="N201" s="16" t="str">
        <f aca="false">IF(AH201="","",IF(AL201="",AH201,MAX(AH201,AL201)))</f>
        <v/>
      </c>
      <c r="O201" s="21" t="str">
        <f aca="false">IF(OR(N201="",AM201="",M201=""),"",IF(M201="Small standard",IF(N201&gt;SS_MAX,"",ROUND(INDEX(SS_FEES,SUMPRODUCT(--(SS_EDGES&lt;N201))+1,0+AM201)*(1+FUEL),4)),IF(M201="Large standard",IF(N201&gt;LS_MAX,"",ROUND(IF(N201&lt;=OVER3_FROM,INDEX(LS_FEES,SUMPRODUCT(--(LS_EDGES&lt;N201))+1,0+AM201),INDEX(OVER3_BASE,1,0+AM201)+OVER3_PER4*CEILING((N201-OVER3_FROM)/4,1))*(1+FUEL),4)),"")))</f>
        <v/>
      </c>
      <c r="P201" s="21" t="str">
        <f aca="false">IF(OR(N201="",AM201="",M201=""),"",IF(M201="Small standard",IF(N201&gt;SS_MAX,"",ROUND(INDEX(SS_FEES,SUMPRODUCT(--(SS_EDGES&lt;N201))+1,3+AM201)*(1+FUEL),4)),IF(M201="Large standard",IF(N201&gt;LS_MAX,"",ROUND(IF(N201&lt;=OVER3_FROM,INDEX(LS_FEES,SUMPRODUCT(--(LS_EDGES&lt;N201))+1,3+AM201),INDEX(OVER3_BASE,1,3+AM201)+OVER3_PER4*CEILING((N201-OVER3_FROM)/4,1))*(1+FUEL),4)),"")))</f>
        <v/>
      </c>
      <c r="Q201" s="20" t="str">
        <f aca="true">IF(OR(L201="",O201=""),"",ROUND(L201-IF(AND(TODAY()&gt;=PEAK_FROM,TODAY()&lt;=PEAK_TO),P201,O201),2))</f>
        <v/>
      </c>
      <c r="R201" s="16" t="str">
        <f aca="false">IF(N201="","",IF(M201="Small standard",IF(SUMPRODUCT(--(SS_EDGES&lt;N201))=0,"",INDEX(SS_EDGES,SUMPRODUCT(--(SS_EDGES&lt;N201)))),IF(M201="Large standard",IF(N201&gt;OVER3_FROM,OVER3_FROM+4*(CEILING((N201-OVER3_FROM)/4,1)-1),IF(SUMPRODUCT(--(LS_EDGES&lt;N201))=0,"",INDEX(LS_EDGES,SUMPRODUCT(--(LS_EDGES&lt;N201))))),"")))</f>
        <v/>
      </c>
      <c r="S201" s="22" t="str">
        <f aca="false">IF(R201="","",ROUND(N201-R201,3))</f>
        <v/>
      </c>
      <c r="T201" s="21" t="str">
        <f aca="false">IF(OR(R201="",O201="",AO201=""),"",IF(S201&gt;MAX_SHAVE,"",IF(ROUND(O201-AO201,4)&lt;MIN_UNIT,"",ROUND(O201-AO201,4))))</f>
        <v/>
      </c>
      <c r="U201" s="21" t="str">
        <f aca="false">IF(OR(AQ201="",O201=""),"",IF(ROUND(ROUND(O201-AQ201,4)-AS201,4)&lt;=MIN_UNIT,"",ROUND(ROUND(O201-AQ201,4)-AS201,4)))</f>
        <v/>
      </c>
      <c r="V201" s="21" t="str">
        <f aca="false">IF(OR(AV201="",O201=""),"",IF(AND(AT201=1,AU201&lt;=MAX_ENV),IF(ROUND(O201-AV201,4)&lt;MIN_UNIT,"",ROUND(O201-AV201,4)),""))</f>
        <v/>
      </c>
      <c r="W201" s="21" t="str">
        <f aca="false">IF(OR(AX201="",O201=""),"",IF(AL201&gt;=AH201*MIN_DIM_RATIO,IF(ROUND(O201-AX201,4)&lt;MIN_UNIT,"",ROUND(O201-AX201,4)),""))</f>
        <v/>
      </c>
      <c r="X201" s="21" t="str">
        <f aca="false">IF(OR(R201="",P201="",AP201=""),"",IF(S201&gt;MAX_SHAVE,"",IF(ROUND(P201-AP201,4)&lt;MIN_UNIT,"",ROUND(P201-AP201,4))))</f>
        <v/>
      </c>
      <c r="Y201" s="21" t="str">
        <f aca="false">IF(OR(AR201="",P201=""),"",IF(ROUND(ROUND(P201-AR201,4)-AS201,4)&lt;=MIN_UNIT,"",ROUND(ROUND(P201-AR201,4)-AS201,4)))</f>
        <v/>
      </c>
      <c r="Z201" s="21" t="str">
        <f aca="false">IF(OR(AW201="",P201=""),"",IF(AND(AT201=1,AU201&lt;=MAX_ENV),IF(ROUND(P201-AW201,4)&lt;MIN_UNIT,"",ROUND(P201-AW201,4)),""))</f>
        <v/>
      </c>
      <c r="AA201" s="21" t="str">
        <f aca="false">IF(OR(AY201="",P201=""),"",IF(AL201&gt;=AH201*MIN_DIM_RATIO,IF(ROUND(P201-AY201,4)&lt;MIN_UNIT,"",ROUND(P201-AY201,4)),""))</f>
        <v/>
      </c>
      <c r="AB201" s="2" t="str">
        <f aca="false">IF(COUNT(T201:W201)=0,"",CHOOSE(MATCH(MAX(T201:W201),T201:W201,0),"Weight","Price","Size tier","Box"))</f>
        <v/>
      </c>
      <c r="AC201" s="24" t="str">
        <f aca="false">IF(K201&lt;&gt;"",K201,AZ201)</f>
        <v/>
      </c>
      <c r="AD201" s="25" t="str">
        <f aca="false">IF(OR(AB201="",AC201=""),"",ROUND(AC201*IF(K201&lt;&gt;"",1,U_LOW)*((12-PEAK_MONTHS)*MAX(T201:W201)+PEAK_MONTHS*N(INDEX(X201:AA201,MATCH(MAX(T201:W201),T201:W201,0)))),0))</f>
        <v/>
      </c>
      <c r="AE201" s="25" t="str">
        <f aca="false">IF(OR(AB201="",AC201=""),"",ROUND(AC201*IF(K201&lt;&gt;"",1,U_HIGH)*((12-PEAK_MONTHS)*MAX(T201:W201)+PEAK_MONTHS*N(INDEX(X201:AA201,MATCH(MAX(T201:W201),T201:W201,0)))),0))</f>
        <v/>
      </c>
      <c r="AF201" s="18" t="str">
        <f aca="false">IF(AD201="","",RANK(AD201,$AD$7:$AD$506))</f>
        <v/>
      </c>
      <c r="AH201" s="16" t="str">
        <f aca="false">IF(E201&lt;&gt;"",E201,IF(F201&lt;&gt;"",ROUND(F201*16,3),""))</f>
        <v/>
      </c>
      <c r="AI201" s="16" t="str">
        <f aca="false">IF(COUNT(G201:I201)&lt;3,"",ROUND(LARGE(G201:I201,1),2))</f>
        <v/>
      </c>
      <c r="AJ201" s="16" t="str">
        <f aca="false">IF(COUNT(G201:I201)&lt;3,"",ROUND(LARGE(G201:I201,2),2))</f>
        <v/>
      </c>
      <c r="AK201" s="16" t="str">
        <f aca="false">IF(COUNT(G201:I201)&lt;3,"",ROUND(SMALL(G201:I201,1),2))</f>
        <v/>
      </c>
      <c r="AL201" s="16" t="str">
        <f aca="false">IF(AI201="","",IF(AI201*AJ201*AK201&lt;DIM_MIN_CUIN,"",ROUND(AI201*AJ201*AK201/DIM_DIV*16,2)))</f>
        <v/>
      </c>
      <c r="AM201" s="18" t="str">
        <f aca="false">IF(C201="","",IF(C201&lt;BAND_LO,1,IF(C201&lt;=BAND_HI,2,3)))</f>
        <v/>
      </c>
      <c r="AN201" s="19" t="str">
        <f aca="false">IF(C201="","",IFERROR(INDEX(CAT_REF,MATCH(D201,CATS,0)),REF_DEFAULT))</f>
        <v/>
      </c>
      <c r="AO201" s="21" t="str">
        <f aca="false">IF(OR(R201="",AM201="",M201=""),"",IF(M201="Small standard",IF(R201&gt;SS_MAX,"",ROUND(INDEX(SS_FEES,SUMPRODUCT(--(SS_EDGES&lt;R201))+1,0+AM201)*(1+FUEL),4)),IF(M201="Large standard",IF(R201&gt;LS_MAX,"",ROUND(IF(R201&lt;=OVER3_FROM,INDEX(LS_FEES,SUMPRODUCT(--(LS_EDGES&lt;R201))+1,0+AM201),INDEX(OVER3_BASE,1,0+AM201)+OVER3_PER4*CEILING((R201-OVER3_FROM)/4,1))*(1+FUEL),4)),"")))</f>
        <v/>
      </c>
      <c r="AP201" s="21" t="str">
        <f aca="false">IF(OR(R201="",AM201="",M201=""),"",IF(M201="Small standard",IF(R201&gt;SS_MAX,"",ROUND(INDEX(SS_FEES,SUMPRODUCT(--(SS_EDGES&lt;R201))+1,3+AM201)*(1+FUEL),4)),IF(M201="Large standard",IF(R201&gt;LS_MAX,"",ROUND(IF(R201&lt;=OVER3_FROM,INDEX(LS_FEES,SUMPRODUCT(--(LS_EDGES&lt;R201))+1,3+AM201),INDEX(OVER3_BASE,1,3+AM201)+OVER3_PER4*CEILING((R201-OVER3_FROM)/4,1))*(1+FUEL),4)),"")))</f>
        <v/>
      </c>
      <c r="AQ201" s="21" t="str">
        <f aca="false">IF(OR(AM201="",AM201=1),"",IF(OR(N201="",(AM201-1)="",M201=""),"",IF(M201="Small standard",IF(N201&gt;SS_MAX,"",ROUND(INDEX(SS_FEES,SUMPRODUCT(--(SS_EDGES&lt;N201))+1,0+(AM201-1))*(1+FUEL),4)),IF(M201="Large standard",IF(N201&gt;LS_MAX,"",ROUND(IF(N201&lt;=OVER3_FROM,INDEX(LS_FEES,SUMPRODUCT(--(LS_EDGES&lt;N201))+1,0+(AM201-1)),INDEX(OVER3_BASE,1,0+(AM201-1))+OVER3_PER4*CEILING((N201-OVER3_FROM)/4,1))*(1+FUEL),4)),""))))</f>
        <v/>
      </c>
      <c r="AR201" s="21" t="str">
        <f aca="false">IF(OR(AM201="",AM201=1),"",IF(OR(N201="",(AM201-1)="",M201=""),"",IF(M201="Small standard",IF(N201&gt;SS_MAX,"",ROUND(INDEX(SS_FEES,SUMPRODUCT(--(SS_EDGES&lt;N201))+1,3+(AM201-1))*(1+FUEL),4)),IF(M201="Large standard",IF(N201&gt;LS_MAX,"",ROUND(IF(N201&lt;=OVER3_FROM,INDEX(LS_FEES,SUMPRODUCT(--(LS_EDGES&lt;N201))+1,3+(AM201-1)),INDEX(OVER3_BASE,1,3+(AM201-1))+OVER3_PER4*CEILING((N201-OVER3_FROM)/4,1))*(1+FUEL),4)),""))))</f>
        <v/>
      </c>
      <c r="AS201" s="21" t="str">
        <f aca="false">IF(OR(AM201="",AM201=1),"",(C201-(IF(AM201=2,BAND_LO,BAND_HI)-0.01))*(1-AN201))</f>
        <v/>
      </c>
      <c r="AT201" s="18" t="str">
        <f aca="false">IF(AI201="","",(AI201&gt;SS_L)+(AJ201&gt;SS_M)+(AK201&gt;SS_S))</f>
        <v/>
      </c>
      <c r="AU201" s="23" t="str">
        <f aca="false">IF(OR(AT201="",AT201&lt;&gt;1),"",MAX(AI201/SS_L,AJ201/SS_M,AK201/SS_S))</f>
        <v/>
      </c>
      <c r="AV201" s="21" t="str">
        <f aca="false">IF(OR(M201&lt;&gt;"Large standard",N201="",N201&gt;SS_MAX),"",IF(OR(N201="",AM201="","Small standard"=""),"",IF("Small standard"="Small standard",IF(N201&gt;SS_MAX,"",ROUND(INDEX(SS_FEES,SUMPRODUCT(--(SS_EDGES&lt;N201))+1,0+AM201)*(1+FUEL),4)),IF("Small standard"="Large standard",IF(N201&gt;LS_MAX,"",ROUND(IF(N201&lt;=OVER3_FROM,INDEX(LS_FEES,SUMPRODUCT(--(LS_EDGES&lt;N201))+1,0+AM201),INDEX(OVER3_BASE,1,0+AM201)+OVER3_PER4*CEILING((N201-OVER3_FROM)/4,1))*(1+FUEL),4)),""))))</f>
        <v/>
      </c>
      <c r="AW201" s="21" t="str">
        <f aca="false">IF(OR(M201&lt;&gt;"Large standard",N201="",N201&gt;SS_MAX),"",IF(OR(N201="",AM201="","Small standard"=""),"",IF("Small standard"="Small standard",IF(N201&gt;SS_MAX,"",ROUND(INDEX(SS_FEES,SUMPRODUCT(--(SS_EDGES&lt;N201))+1,3+AM201)*(1+FUEL),4)),IF("Small standard"="Large standard",IF(N201&gt;LS_MAX,"",ROUND(IF(N201&lt;=OVER3_FROM,INDEX(LS_FEES,SUMPRODUCT(--(LS_EDGES&lt;N201))+1,3+AM201),INDEX(OVER3_BASE,1,3+AM201)+OVER3_PER4*CEILING((N201-OVER3_FROM)/4,1))*(1+FUEL),4)),""))))</f>
        <v/>
      </c>
      <c r="AX201" s="21" t="str">
        <f aca="false">IF(OR(AL201="",AH201=""),"",IF(OR(AH201="",AM201="",M201=""),"",IF(M201="Small standard",IF(AH201&gt;SS_MAX,"",ROUND(INDEX(SS_FEES,SUMPRODUCT(--(SS_EDGES&lt;AH201))+1,0+AM201)*(1+FUEL),4)),IF(M201="Large standard",IF(AH201&gt;LS_MAX,"",ROUND(IF(AH201&lt;=OVER3_FROM,INDEX(LS_FEES,SUMPRODUCT(--(LS_EDGES&lt;AH201))+1,0+AM201),INDEX(OVER3_BASE,1,0+AM201)+OVER3_PER4*CEILING((AH201-OVER3_FROM)/4,1))*(1+FUEL),4)),""))))</f>
        <v/>
      </c>
      <c r="AY201" s="21" t="str">
        <f aca="false">IF(OR(AL201="",AH201=""),"",IF(OR(AH201="",AM201="",M201=""),"",IF(M201="Small standard",IF(AH201&gt;SS_MAX,"",ROUND(INDEX(SS_FEES,SUMPRODUCT(--(SS_EDGES&lt;AH201))+1,3+AM201)*(1+FUEL),4)),IF(M201="Large standard",IF(AH201&gt;LS_MAX,"",ROUND(IF(AH201&lt;=OVER3_FROM,INDEX(LS_FEES,SUMPRODUCT(--(LS_EDGES&lt;AH201))+1,3+AM201),INDEX(OVER3_BASE,1,3+AM201)+OVER3_PER4*CEILING((AH201-OVER3_FROM)/4,1))*(1+FUEL),4)),""))))</f>
        <v/>
      </c>
      <c r="AZ201" s="24" t="str">
        <f aca="false">IF(OR(J201="",J201&lt;1),"",ROUND(IFERROR(INDEX(CAT_SCALE,MATCH(D201,CATS,0)),UC_DEFAULT)*IF(J201&gt;=UC_KNEE,10^(UC_A-UC_B*LOG10(J201)),10^(UC_A-UC_B*LOG10(UC_KNEE))*(UC_KNEE/J201)^UC_HEXP),1))</f>
        <v/>
      </c>
    </row>
    <row r="202" customFormat="false" ht="15" hidden="false" customHeight="false" outlineLevel="0" collapsed="false">
      <c r="A202" s="10"/>
      <c r="B202" s="10"/>
      <c r="C202" s="12"/>
      <c r="D202" s="10"/>
      <c r="E202" s="10"/>
      <c r="F202" s="10"/>
      <c r="G202" s="10"/>
      <c r="H202" s="10"/>
      <c r="I202" s="10"/>
      <c r="J202" s="10"/>
      <c r="K202" s="10"/>
      <c r="L202" s="12"/>
      <c r="M202" s="2" t="str">
        <f aca="false">IF(OR(N202="",AI202=""),"",IF(AND(N202&lt;=SS_MAX,AI202&lt;=SS_L,AJ202&lt;=SS_M,AK202&lt;=SS_S),"Small standard",IF(AND(N202&lt;=LS_MAX,AI202&lt;=LS_L,AJ202&lt;=LS_M,AK202&lt;=LS_S),"Large standard","Oversize")))</f>
        <v/>
      </c>
      <c r="N202" s="16" t="str">
        <f aca="false">IF(AH202="","",IF(AL202="",AH202,MAX(AH202,AL202)))</f>
        <v/>
      </c>
      <c r="O202" s="21" t="str">
        <f aca="false">IF(OR(N202="",AM202="",M202=""),"",IF(M202="Small standard",IF(N202&gt;SS_MAX,"",ROUND(INDEX(SS_FEES,SUMPRODUCT(--(SS_EDGES&lt;N202))+1,0+AM202)*(1+FUEL),4)),IF(M202="Large standard",IF(N202&gt;LS_MAX,"",ROUND(IF(N202&lt;=OVER3_FROM,INDEX(LS_FEES,SUMPRODUCT(--(LS_EDGES&lt;N202))+1,0+AM202),INDEX(OVER3_BASE,1,0+AM202)+OVER3_PER4*CEILING((N202-OVER3_FROM)/4,1))*(1+FUEL),4)),"")))</f>
        <v/>
      </c>
      <c r="P202" s="21" t="str">
        <f aca="false">IF(OR(N202="",AM202="",M202=""),"",IF(M202="Small standard",IF(N202&gt;SS_MAX,"",ROUND(INDEX(SS_FEES,SUMPRODUCT(--(SS_EDGES&lt;N202))+1,3+AM202)*(1+FUEL),4)),IF(M202="Large standard",IF(N202&gt;LS_MAX,"",ROUND(IF(N202&lt;=OVER3_FROM,INDEX(LS_FEES,SUMPRODUCT(--(LS_EDGES&lt;N202))+1,3+AM202),INDEX(OVER3_BASE,1,3+AM202)+OVER3_PER4*CEILING((N202-OVER3_FROM)/4,1))*(1+FUEL),4)),"")))</f>
        <v/>
      </c>
      <c r="Q202" s="20" t="str">
        <f aca="true">IF(OR(L202="",O202=""),"",ROUND(L202-IF(AND(TODAY()&gt;=PEAK_FROM,TODAY()&lt;=PEAK_TO),P202,O202),2))</f>
        <v/>
      </c>
      <c r="R202" s="16" t="str">
        <f aca="false">IF(N202="","",IF(M202="Small standard",IF(SUMPRODUCT(--(SS_EDGES&lt;N202))=0,"",INDEX(SS_EDGES,SUMPRODUCT(--(SS_EDGES&lt;N202)))),IF(M202="Large standard",IF(N202&gt;OVER3_FROM,OVER3_FROM+4*(CEILING((N202-OVER3_FROM)/4,1)-1),IF(SUMPRODUCT(--(LS_EDGES&lt;N202))=0,"",INDEX(LS_EDGES,SUMPRODUCT(--(LS_EDGES&lt;N202))))),"")))</f>
        <v/>
      </c>
      <c r="S202" s="22" t="str">
        <f aca="false">IF(R202="","",ROUND(N202-R202,3))</f>
        <v/>
      </c>
      <c r="T202" s="21" t="str">
        <f aca="false">IF(OR(R202="",O202="",AO202=""),"",IF(S202&gt;MAX_SHAVE,"",IF(ROUND(O202-AO202,4)&lt;MIN_UNIT,"",ROUND(O202-AO202,4))))</f>
        <v/>
      </c>
      <c r="U202" s="21" t="str">
        <f aca="false">IF(OR(AQ202="",O202=""),"",IF(ROUND(ROUND(O202-AQ202,4)-AS202,4)&lt;=MIN_UNIT,"",ROUND(ROUND(O202-AQ202,4)-AS202,4)))</f>
        <v/>
      </c>
      <c r="V202" s="21" t="str">
        <f aca="false">IF(OR(AV202="",O202=""),"",IF(AND(AT202=1,AU202&lt;=MAX_ENV),IF(ROUND(O202-AV202,4)&lt;MIN_UNIT,"",ROUND(O202-AV202,4)),""))</f>
        <v/>
      </c>
      <c r="W202" s="21" t="str">
        <f aca="false">IF(OR(AX202="",O202=""),"",IF(AL202&gt;=AH202*MIN_DIM_RATIO,IF(ROUND(O202-AX202,4)&lt;MIN_UNIT,"",ROUND(O202-AX202,4)),""))</f>
        <v/>
      </c>
      <c r="X202" s="21" t="str">
        <f aca="false">IF(OR(R202="",P202="",AP202=""),"",IF(S202&gt;MAX_SHAVE,"",IF(ROUND(P202-AP202,4)&lt;MIN_UNIT,"",ROUND(P202-AP202,4))))</f>
        <v/>
      </c>
      <c r="Y202" s="21" t="str">
        <f aca="false">IF(OR(AR202="",P202=""),"",IF(ROUND(ROUND(P202-AR202,4)-AS202,4)&lt;=MIN_UNIT,"",ROUND(ROUND(P202-AR202,4)-AS202,4)))</f>
        <v/>
      </c>
      <c r="Z202" s="21" t="str">
        <f aca="false">IF(OR(AW202="",P202=""),"",IF(AND(AT202=1,AU202&lt;=MAX_ENV),IF(ROUND(P202-AW202,4)&lt;MIN_UNIT,"",ROUND(P202-AW202,4)),""))</f>
        <v/>
      </c>
      <c r="AA202" s="21" t="str">
        <f aca="false">IF(OR(AY202="",P202=""),"",IF(AL202&gt;=AH202*MIN_DIM_RATIO,IF(ROUND(P202-AY202,4)&lt;MIN_UNIT,"",ROUND(P202-AY202,4)),""))</f>
        <v/>
      </c>
      <c r="AB202" s="2" t="str">
        <f aca="false">IF(COUNT(T202:W202)=0,"",CHOOSE(MATCH(MAX(T202:W202),T202:W202,0),"Weight","Price","Size tier","Box"))</f>
        <v/>
      </c>
      <c r="AC202" s="24" t="str">
        <f aca="false">IF(K202&lt;&gt;"",K202,AZ202)</f>
        <v/>
      </c>
      <c r="AD202" s="25" t="str">
        <f aca="false">IF(OR(AB202="",AC202=""),"",ROUND(AC202*IF(K202&lt;&gt;"",1,U_LOW)*((12-PEAK_MONTHS)*MAX(T202:W202)+PEAK_MONTHS*N(INDEX(X202:AA202,MATCH(MAX(T202:W202),T202:W202,0)))),0))</f>
        <v/>
      </c>
      <c r="AE202" s="25" t="str">
        <f aca="false">IF(OR(AB202="",AC202=""),"",ROUND(AC202*IF(K202&lt;&gt;"",1,U_HIGH)*((12-PEAK_MONTHS)*MAX(T202:W202)+PEAK_MONTHS*N(INDEX(X202:AA202,MATCH(MAX(T202:W202),T202:W202,0)))),0))</f>
        <v/>
      </c>
      <c r="AF202" s="18" t="str">
        <f aca="false">IF(AD202="","",RANK(AD202,$AD$7:$AD$506))</f>
        <v/>
      </c>
      <c r="AH202" s="16" t="str">
        <f aca="false">IF(E202&lt;&gt;"",E202,IF(F202&lt;&gt;"",ROUND(F202*16,3),""))</f>
        <v/>
      </c>
      <c r="AI202" s="16" t="str">
        <f aca="false">IF(COUNT(G202:I202)&lt;3,"",ROUND(LARGE(G202:I202,1),2))</f>
        <v/>
      </c>
      <c r="AJ202" s="16" t="str">
        <f aca="false">IF(COUNT(G202:I202)&lt;3,"",ROUND(LARGE(G202:I202,2),2))</f>
        <v/>
      </c>
      <c r="AK202" s="16" t="str">
        <f aca="false">IF(COUNT(G202:I202)&lt;3,"",ROUND(SMALL(G202:I202,1),2))</f>
        <v/>
      </c>
      <c r="AL202" s="16" t="str">
        <f aca="false">IF(AI202="","",IF(AI202*AJ202*AK202&lt;DIM_MIN_CUIN,"",ROUND(AI202*AJ202*AK202/DIM_DIV*16,2)))</f>
        <v/>
      </c>
      <c r="AM202" s="18" t="str">
        <f aca="false">IF(C202="","",IF(C202&lt;BAND_LO,1,IF(C202&lt;=BAND_HI,2,3)))</f>
        <v/>
      </c>
      <c r="AN202" s="19" t="str">
        <f aca="false">IF(C202="","",IFERROR(INDEX(CAT_REF,MATCH(D202,CATS,0)),REF_DEFAULT))</f>
        <v/>
      </c>
      <c r="AO202" s="21" t="str">
        <f aca="false">IF(OR(R202="",AM202="",M202=""),"",IF(M202="Small standard",IF(R202&gt;SS_MAX,"",ROUND(INDEX(SS_FEES,SUMPRODUCT(--(SS_EDGES&lt;R202))+1,0+AM202)*(1+FUEL),4)),IF(M202="Large standard",IF(R202&gt;LS_MAX,"",ROUND(IF(R202&lt;=OVER3_FROM,INDEX(LS_FEES,SUMPRODUCT(--(LS_EDGES&lt;R202))+1,0+AM202),INDEX(OVER3_BASE,1,0+AM202)+OVER3_PER4*CEILING((R202-OVER3_FROM)/4,1))*(1+FUEL),4)),"")))</f>
        <v/>
      </c>
      <c r="AP202" s="21" t="str">
        <f aca="false">IF(OR(R202="",AM202="",M202=""),"",IF(M202="Small standard",IF(R202&gt;SS_MAX,"",ROUND(INDEX(SS_FEES,SUMPRODUCT(--(SS_EDGES&lt;R202))+1,3+AM202)*(1+FUEL),4)),IF(M202="Large standard",IF(R202&gt;LS_MAX,"",ROUND(IF(R202&lt;=OVER3_FROM,INDEX(LS_FEES,SUMPRODUCT(--(LS_EDGES&lt;R202))+1,3+AM202),INDEX(OVER3_BASE,1,3+AM202)+OVER3_PER4*CEILING((R202-OVER3_FROM)/4,1))*(1+FUEL),4)),"")))</f>
        <v/>
      </c>
      <c r="AQ202" s="21" t="str">
        <f aca="false">IF(OR(AM202="",AM202=1),"",IF(OR(N202="",(AM202-1)="",M202=""),"",IF(M202="Small standard",IF(N202&gt;SS_MAX,"",ROUND(INDEX(SS_FEES,SUMPRODUCT(--(SS_EDGES&lt;N202))+1,0+(AM202-1))*(1+FUEL),4)),IF(M202="Large standard",IF(N202&gt;LS_MAX,"",ROUND(IF(N202&lt;=OVER3_FROM,INDEX(LS_FEES,SUMPRODUCT(--(LS_EDGES&lt;N202))+1,0+(AM202-1)),INDEX(OVER3_BASE,1,0+(AM202-1))+OVER3_PER4*CEILING((N202-OVER3_FROM)/4,1))*(1+FUEL),4)),""))))</f>
        <v/>
      </c>
      <c r="AR202" s="21" t="str">
        <f aca="false">IF(OR(AM202="",AM202=1),"",IF(OR(N202="",(AM202-1)="",M202=""),"",IF(M202="Small standard",IF(N202&gt;SS_MAX,"",ROUND(INDEX(SS_FEES,SUMPRODUCT(--(SS_EDGES&lt;N202))+1,3+(AM202-1))*(1+FUEL),4)),IF(M202="Large standard",IF(N202&gt;LS_MAX,"",ROUND(IF(N202&lt;=OVER3_FROM,INDEX(LS_FEES,SUMPRODUCT(--(LS_EDGES&lt;N202))+1,3+(AM202-1)),INDEX(OVER3_BASE,1,3+(AM202-1))+OVER3_PER4*CEILING((N202-OVER3_FROM)/4,1))*(1+FUEL),4)),""))))</f>
        <v/>
      </c>
      <c r="AS202" s="21" t="str">
        <f aca="false">IF(OR(AM202="",AM202=1),"",(C202-(IF(AM202=2,BAND_LO,BAND_HI)-0.01))*(1-AN202))</f>
        <v/>
      </c>
      <c r="AT202" s="18" t="str">
        <f aca="false">IF(AI202="","",(AI202&gt;SS_L)+(AJ202&gt;SS_M)+(AK202&gt;SS_S))</f>
        <v/>
      </c>
      <c r="AU202" s="23" t="str">
        <f aca="false">IF(OR(AT202="",AT202&lt;&gt;1),"",MAX(AI202/SS_L,AJ202/SS_M,AK202/SS_S))</f>
        <v/>
      </c>
      <c r="AV202" s="21" t="str">
        <f aca="false">IF(OR(M202&lt;&gt;"Large standard",N202="",N202&gt;SS_MAX),"",IF(OR(N202="",AM202="","Small standard"=""),"",IF("Small standard"="Small standard",IF(N202&gt;SS_MAX,"",ROUND(INDEX(SS_FEES,SUMPRODUCT(--(SS_EDGES&lt;N202))+1,0+AM202)*(1+FUEL),4)),IF("Small standard"="Large standard",IF(N202&gt;LS_MAX,"",ROUND(IF(N202&lt;=OVER3_FROM,INDEX(LS_FEES,SUMPRODUCT(--(LS_EDGES&lt;N202))+1,0+AM202),INDEX(OVER3_BASE,1,0+AM202)+OVER3_PER4*CEILING((N202-OVER3_FROM)/4,1))*(1+FUEL),4)),""))))</f>
        <v/>
      </c>
      <c r="AW202" s="21" t="str">
        <f aca="false">IF(OR(M202&lt;&gt;"Large standard",N202="",N202&gt;SS_MAX),"",IF(OR(N202="",AM202="","Small standard"=""),"",IF("Small standard"="Small standard",IF(N202&gt;SS_MAX,"",ROUND(INDEX(SS_FEES,SUMPRODUCT(--(SS_EDGES&lt;N202))+1,3+AM202)*(1+FUEL),4)),IF("Small standard"="Large standard",IF(N202&gt;LS_MAX,"",ROUND(IF(N202&lt;=OVER3_FROM,INDEX(LS_FEES,SUMPRODUCT(--(LS_EDGES&lt;N202))+1,3+AM202),INDEX(OVER3_BASE,1,3+AM202)+OVER3_PER4*CEILING((N202-OVER3_FROM)/4,1))*(1+FUEL),4)),""))))</f>
        <v/>
      </c>
      <c r="AX202" s="21" t="str">
        <f aca="false">IF(OR(AL202="",AH202=""),"",IF(OR(AH202="",AM202="",M202=""),"",IF(M202="Small standard",IF(AH202&gt;SS_MAX,"",ROUND(INDEX(SS_FEES,SUMPRODUCT(--(SS_EDGES&lt;AH202))+1,0+AM202)*(1+FUEL),4)),IF(M202="Large standard",IF(AH202&gt;LS_MAX,"",ROUND(IF(AH202&lt;=OVER3_FROM,INDEX(LS_FEES,SUMPRODUCT(--(LS_EDGES&lt;AH202))+1,0+AM202),INDEX(OVER3_BASE,1,0+AM202)+OVER3_PER4*CEILING((AH202-OVER3_FROM)/4,1))*(1+FUEL),4)),""))))</f>
        <v/>
      </c>
      <c r="AY202" s="21" t="str">
        <f aca="false">IF(OR(AL202="",AH202=""),"",IF(OR(AH202="",AM202="",M202=""),"",IF(M202="Small standard",IF(AH202&gt;SS_MAX,"",ROUND(INDEX(SS_FEES,SUMPRODUCT(--(SS_EDGES&lt;AH202))+1,3+AM202)*(1+FUEL),4)),IF(M202="Large standard",IF(AH202&gt;LS_MAX,"",ROUND(IF(AH202&lt;=OVER3_FROM,INDEX(LS_FEES,SUMPRODUCT(--(LS_EDGES&lt;AH202))+1,3+AM202),INDEX(OVER3_BASE,1,3+AM202)+OVER3_PER4*CEILING((AH202-OVER3_FROM)/4,1))*(1+FUEL),4)),""))))</f>
        <v/>
      </c>
      <c r="AZ202" s="24" t="str">
        <f aca="false">IF(OR(J202="",J202&lt;1),"",ROUND(IFERROR(INDEX(CAT_SCALE,MATCH(D202,CATS,0)),UC_DEFAULT)*IF(J202&gt;=UC_KNEE,10^(UC_A-UC_B*LOG10(J202)),10^(UC_A-UC_B*LOG10(UC_KNEE))*(UC_KNEE/J202)^UC_HEXP),1))</f>
        <v/>
      </c>
    </row>
    <row r="203" customFormat="false" ht="15" hidden="false" customHeight="false" outlineLevel="0" collapsed="false">
      <c r="A203" s="10"/>
      <c r="B203" s="10"/>
      <c r="C203" s="12"/>
      <c r="D203" s="10"/>
      <c r="E203" s="10"/>
      <c r="F203" s="10"/>
      <c r="G203" s="10"/>
      <c r="H203" s="10"/>
      <c r="I203" s="10"/>
      <c r="J203" s="10"/>
      <c r="K203" s="10"/>
      <c r="L203" s="12"/>
      <c r="M203" s="2" t="str">
        <f aca="false">IF(OR(N203="",AI203=""),"",IF(AND(N203&lt;=SS_MAX,AI203&lt;=SS_L,AJ203&lt;=SS_M,AK203&lt;=SS_S),"Small standard",IF(AND(N203&lt;=LS_MAX,AI203&lt;=LS_L,AJ203&lt;=LS_M,AK203&lt;=LS_S),"Large standard","Oversize")))</f>
        <v/>
      </c>
      <c r="N203" s="16" t="str">
        <f aca="false">IF(AH203="","",IF(AL203="",AH203,MAX(AH203,AL203)))</f>
        <v/>
      </c>
      <c r="O203" s="21" t="str">
        <f aca="false">IF(OR(N203="",AM203="",M203=""),"",IF(M203="Small standard",IF(N203&gt;SS_MAX,"",ROUND(INDEX(SS_FEES,SUMPRODUCT(--(SS_EDGES&lt;N203))+1,0+AM203)*(1+FUEL),4)),IF(M203="Large standard",IF(N203&gt;LS_MAX,"",ROUND(IF(N203&lt;=OVER3_FROM,INDEX(LS_FEES,SUMPRODUCT(--(LS_EDGES&lt;N203))+1,0+AM203),INDEX(OVER3_BASE,1,0+AM203)+OVER3_PER4*CEILING((N203-OVER3_FROM)/4,1))*(1+FUEL),4)),"")))</f>
        <v/>
      </c>
      <c r="P203" s="21" t="str">
        <f aca="false">IF(OR(N203="",AM203="",M203=""),"",IF(M203="Small standard",IF(N203&gt;SS_MAX,"",ROUND(INDEX(SS_FEES,SUMPRODUCT(--(SS_EDGES&lt;N203))+1,3+AM203)*(1+FUEL),4)),IF(M203="Large standard",IF(N203&gt;LS_MAX,"",ROUND(IF(N203&lt;=OVER3_FROM,INDEX(LS_FEES,SUMPRODUCT(--(LS_EDGES&lt;N203))+1,3+AM203),INDEX(OVER3_BASE,1,3+AM203)+OVER3_PER4*CEILING((N203-OVER3_FROM)/4,1))*(1+FUEL),4)),"")))</f>
        <v/>
      </c>
      <c r="Q203" s="20" t="str">
        <f aca="true">IF(OR(L203="",O203=""),"",ROUND(L203-IF(AND(TODAY()&gt;=PEAK_FROM,TODAY()&lt;=PEAK_TO),P203,O203),2))</f>
        <v/>
      </c>
      <c r="R203" s="16" t="str">
        <f aca="false">IF(N203="","",IF(M203="Small standard",IF(SUMPRODUCT(--(SS_EDGES&lt;N203))=0,"",INDEX(SS_EDGES,SUMPRODUCT(--(SS_EDGES&lt;N203)))),IF(M203="Large standard",IF(N203&gt;OVER3_FROM,OVER3_FROM+4*(CEILING((N203-OVER3_FROM)/4,1)-1),IF(SUMPRODUCT(--(LS_EDGES&lt;N203))=0,"",INDEX(LS_EDGES,SUMPRODUCT(--(LS_EDGES&lt;N203))))),"")))</f>
        <v/>
      </c>
      <c r="S203" s="22" t="str">
        <f aca="false">IF(R203="","",ROUND(N203-R203,3))</f>
        <v/>
      </c>
      <c r="T203" s="21" t="str">
        <f aca="false">IF(OR(R203="",O203="",AO203=""),"",IF(S203&gt;MAX_SHAVE,"",IF(ROUND(O203-AO203,4)&lt;MIN_UNIT,"",ROUND(O203-AO203,4))))</f>
        <v/>
      </c>
      <c r="U203" s="21" t="str">
        <f aca="false">IF(OR(AQ203="",O203=""),"",IF(ROUND(ROUND(O203-AQ203,4)-AS203,4)&lt;=MIN_UNIT,"",ROUND(ROUND(O203-AQ203,4)-AS203,4)))</f>
        <v/>
      </c>
      <c r="V203" s="21" t="str">
        <f aca="false">IF(OR(AV203="",O203=""),"",IF(AND(AT203=1,AU203&lt;=MAX_ENV),IF(ROUND(O203-AV203,4)&lt;MIN_UNIT,"",ROUND(O203-AV203,4)),""))</f>
        <v/>
      </c>
      <c r="W203" s="21" t="str">
        <f aca="false">IF(OR(AX203="",O203=""),"",IF(AL203&gt;=AH203*MIN_DIM_RATIO,IF(ROUND(O203-AX203,4)&lt;MIN_UNIT,"",ROUND(O203-AX203,4)),""))</f>
        <v/>
      </c>
      <c r="X203" s="21" t="str">
        <f aca="false">IF(OR(R203="",P203="",AP203=""),"",IF(S203&gt;MAX_SHAVE,"",IF(ROUND(P203-AP203,4)&lt;MIN_UNIT,"",ROUND(P203-AP203,4))))</f>
        <v/>
      </c>
      <c r="Y203" s="21" t="str">
        <f aca="false">IF(OR(AR203="",P203=""),"",IF(ROUND(ROUND(P203-AR203,4)-AS203,4)&lt;=MIN_UNIT,"",ROUND(ROUND(P203-AR203,4)-AS203,4)))</f>
        <v/>
      </c>
      <c r="Z203" s="21" t="str">
        <f aca="false">IF(OR(AW203="",P203=""),"",IF(AND(AT203=1,AU203&lt;=MAX_ENV),IF(ROUND(P203-AW203,4)&lt;MIN_UNIT,"",ROUND(P203-AW203,4)),""))</f>
        <v/>
      </c>
      <c r="AA203" s="21" t="str">
        <f aca="false">IF(OR(AY203="",P203=""),"",IF(AL203&gt;=AH203*MIN_DIM_RATIO,IF(ROUND(P203-AY203,4)&lt;MIN_UNIT,"",ROUND(P203-AY203,4)),""))</f>
        <v/>
      </c>
      <c r="AB203" s="2" t="str">
        <f aca="false">IF(COUNT(T203:W203)=0,"",CHOOSE(MATCH(MAX(T203:W203),T203:W203,0),"Weight","Price","Size tier","Box"))</f>
        <v/>
      </c>
      <c r="AC203" s="24" t="str">
        <f aca="false">IF(K203&lt;&gt;"",K203,AZ203)</f>
        <v/>
      </c>
      <c r="AD203" s="25" t="str">
        <f aca="false">IF(OR(AB203="",AC203=""),"",ROUND(AC203*IF(K203&lt;&gt;"",1,U_LOW)*((12-PEAK_MONTHS)*MAX(T203:W203)+PEAK_MONTHS*N(INDEX(X203:AA203,MATCH(MAX(T203:W203),T203:W203,0)))),0))</f>
        <v/>
      </c>
      <c r="AE203" s="25" t="str">
        <f aca="false">IF(OR(AB203="",AC203=""),"",ROUND(AC203*IF(K203&lt;&gt;"",1,U_HIGH)*((12-PEAK_MONTHS)*MAX(T203:W203)+PEAK_MONTHS*N(INDEX(X203:AA203,MATCH(MAX(T203:W203),T203:W203,0)))),0))</f>
        <v/>
      </c>
      <c r="AF203" s="18" t="str">
        <f aca="false">IF(AD203="","",RANK(AD203,$AD$7:$AD$506))</f>
        <v/>
      </c>
      <c r="AH203" s="16" t="str">
        <f aca="false">IF(E203&lt;&gt;"",E203,IF(F203&lt;&gt;"",ROUND(F203*16,3),""))</f>
        <v/>
      </c>
      <c r="AI203" s="16" t="str">
        <f aca="false">IF(COUNT(G203:I203)&lt;3,"",ROUND(LARGE(G203:I203,1),2))</f>
        <v/>
      </c>
      <c r="AJ203" s="16" t="str">
        <f aca="false">IF(COUNT(G203:I203)&lt;3,"",ROUND(LARGE(G203:I203,2),2))</f>
        <v/>
      </c>
      <c r="AK203" s="16" t="str">
        <f aca="false">IF(COUNT(G203:I203)&lt;3,"",ROUND(SMALL(G203:I203,1),2))</f>
        <v/>
      </c>
      <c r="AL203" s="16" t="str">
        <f aca="false">IF(AI203="","",IF(AI203*AJ203*AK203&lt;DIM_MIN_CUIN,"",ROUND(AI203*AJ203*AK203/DIM_DIV*16,2)))</f>
        <v/>
      </c>
      <c r="AM203" s="18" t="str">
        <f aca="false">IF(C203="","",IF(C203&lt;BAND_LO,1,IF(C203&lt;=BAND_HI,2,3)))</f>
        <v/>
      </c>
      <c r="AN203" s="19" t="str">
        <f aca="false">IF(C203="","",IFERROR(INDEX(CAT_REF,MATCH(D203,CATS,0)),REF_DEFAULT))</f>
        <v/>
      </c>
      <c r="AO203" s="21" t="str">
        <f aca="false">IF(OR(R203="",AM203="",M203=""),"",IF(M203="Small standard",IF(R203&gt;SS_MAX,"",ROUND(INDEX(SS_FEES,SUMPRODUCT(--(SS_EDGES&lt;R203))+1,0+AM203)*(1+FUEL),4)),IF(M203="Large standard",IF(R203&gt;LS_MAX,"",ROUND(IF(R203&lt;=OVER3_FROM,INDEX(LS_FEES,SUMPRODUCT(--(LS_EDGES&lt;R203))+1,0+AM203),INDEX(OVER3_BASE,1,0+AM203)+OVER3_PER4*CEILING((R203-OVER3_FROM)/4,1))*(1+FUEL),4)),"")))</f>
        <v/>
      </c>
      <c r="AP203" s="21" t="str">
        <f aca="false">IF(OR(R203="",AM203="",M203=""),"",IF(M203="Small standard",IF(R203&gt;SS_MAX,"",ROUND(INDEX(SS_FEES,SUMPRODUCT(--(SS_EDGES&lt;R203))+1,3+AM203)*(1+FUEL),4)),IF(M203="Large standard",IF(R203&gt;LS_MAX,"",ROUND(IF(R203&lt;=OVER3_FROM,INDEX(LS_FEES,SUMPRODUCT(--(LS_EDGES&lt;R203))+1,3+AM203),INDEX(OVER3_BASE,1,3+AM203)+OVER3_PER4*CEILING((R203-OVER3_FROM)/4,1))*(1+FUEL),4)),"")))</f>
        <v/>
      </c>
      <c r="AQ203" s="21" t="str">
        <f aca="false">IF(OR(AM203="",AM203=1),"",IF(OR(N203="",(AM203-1)="",M203=""),"",IF(M203="Small standard",IF(N203&gt;SS_MAX,"",ROUND(INDEX(SS_FEES,SUMPRODUCT(--(SS_EDGES&lt;N203))+1,0+(AM203-1))*(1+FUEL),4)),IF(M203="Large standard",IF(N203&gt;LS_MAX,"",ROUND(IF(N203&lt;=OVER3_FROM,INDEX(LS_FEES,SUMPRODUCT(--(LS_EDGES&lt;N203))+1,0+(AM203-1)),INDEX(OVER3_BASE,1,0+(AM203-1))+OVER3_PER4*CEILING((N203-OVER3_FROM)/4,1))*(1+FUEL),4)),""))))</f>
        <v/>
      </c>
      <c r="AR203" s="21" t="str">
        <f aca="false">IF(OR(AM203="",AM203=1),"",IF(OR(N203="",(AM203-1)="",M203=""),"",IF(M203="Small standard",IF(N203&gt;SS_MAX,"",ROUND(INDEX(SS_FEES,SUMPRODUCT(--(SS_EDGES&lt;N203))+1,3+(AM203-1))*(1+FUEL),4)),IF(M203="Large standard",IF(N203&gt;LS_MAX,"",ROUND(IF(N203&lt;=OVER3_FROM,INDEX(LS_FEES,SUMPRODUCT(--(LS_EDGES&lt;N203))+1,3+(AM203-1)),INDEX(OVER3_BASE,1,3+(AM203-1))+OVER3_PER4*CEILING((N203-OVER3_FROM)/4,1))*(1+FUEL),4)),""))))</f>
        <v/>
      </c>
      <c r="AS203" s="21" t="str">
        <f aca="false">IF(OR(AM203="",AM203=1),"",(C203-(IF(AM203=2,BAND_LO,BAND_HI)-0.01))*(1-AN203))</f>
        <v/>
      </c>
      <c r="AT203" s="18" t="str">
        <f aca="false">IF(AI203="","",(AI203&gt;SS_L)+(AJ203&gt;SS_M)+(AK203&gt;SS_S))</f>
        <v/>
      </c>
      <c r="AU203" s="23" t="str">
        <f aca="false">IF(OR(AT203="",AT203&lt;&gt;1),"",MAX(AI203/SS_L,AJ203/SS_M,AK203/SS_S))</f>
        <v/>
      </c>
      <c r="AV203" s="21" t="str">
        <f aca="false">IF(OR(M203&lt;&gt;"Large standard",N203="",N203&gt;SS_MAX),"",IF(OR(N203="",AM203="","Small standard"=""),"",IF("Small standard"="Small standard",IF(N203&gt;SS_MAX,"",ROUND(INDEX(SS_FEES,SUMPRODUCT(--(SS_EDGES&lt;N203))+1,0+AM203)*(1+FUEL),4)),IF("Small standard"="Large standard",IF(N203&gt;LS_MAX,"",ROUND(IF(N203&lt;=OVER3_FROM,INDEX(LS_FEES,SUMPRODUCT(--(LS_EDGES&lt;N203))+1,0+AM203),INDEX(OVER3_BASE,1,0+AM203)+OVER3_PER4*CEILING((N203-OVER3_FROM)/4,1))*(1+FUEL),4)),""))))</f>
        <v/>
      </c>
      <c r="AW203" s="21" t="str">
        <f aca="false">IF(OR(M203&lt;&gt;"Large standard",N203="",N203&gt;SS_MAX),"",IF(OR(N203="",AM203="","Small standard"=""),"",IF("Small standard"="Small standard",IF(N203&gt;SS_MAX,"",ROUND(INDEX(SS_FEES,SUMPRODUCT(--(SS_EDGES&lt;N203))+1,3+AM203)*(1+FUEL),4)),IF("Small standard"="Large standard",IF(N203&gt;LS_MAX,"",ROUND(IF(N203&lt;=OVER3_FROM,INDEX(LS_FEES,SUMPRODUCT(--(LS_EDGES&lt;N203))+1,3+AM203),INDEX(OVER3_BASE,1,3+AM203)+OVER3_PER4*CEILING((N203-OVER3_FROM)/4,1))*(1+FUEL),4)),""))))</f>
        <v/>
      </c>
      <c r="AX203" s="21" t="str">
        <f aca="false">IF(OR(AL203="",AH203=""),"",IF(OR(AH203="",AM203="",M203=""),"",IF(M203="Small standard",IF(AH203&gt;SS_MAX,"",ROUND(INDEX(SS_FEES,SUMPRODUCT(--(SS_EDGES&lt;AH203))+1,0+AM203)*(1+FUEL),4)),IF(M203="Large standard",IF(AH203&gt;LS_MAX,"",ROUND(IF(AH203&lt;=OVER3_FROM,INDEX(LS_FEES,SUMPRODUCT(--(LS_EDGES&lt;AH203))+1,0+AM203),INDEX(OVER3_BASE,1,0+AM203)+OVER3_PER4*CEILING((AH203-OVER3_FROM)/4,1))*(1+FUEL),4)),""))))</f>
        <v/>
      </c>
      <c r="AY203" s="21" t="str">
        <f aca="false">IF(OR(AL203="",AH203=""),"",IF(OR(AH203="",AM203="",M203=""),"",IF(M203="Small standard",IF(AH203&gt;SS_MAX,"",ROUND(INDEX(SS_FEES,SUMPRODUCT(--(SS_EDGES&lt;AH203))+1,3+AM203)*(1+FUEL),4)),IF(M203="Large standard",IF(AH203&gt;LS_MAX,"",ROUND(IF(AH203&lt;=OVER3_FROM,INDEX(LS_FEES,SUMPRODUCT(--(LS_EDGES&lt;AH203))+1,3+AM203),INDEX(OVER3_BASE,1,3+AM203)+OVER3_PER4*CEILING((AH203-OVER3_FROM)/4,1))*(1+FUEL),4)),""))))</f>
        <v/>
      </c>
      <c r="AZ203" s="24" t="str">
        <f aca="false">IF(OR(J203="",J203&lt;1),"",ROUND(IFERROR(INDEX(CAT_SCALE,MATCH(D203,CATS,0)),UC_DEFAULT)*IF(J203&gt;=UC_KNEE,10^(UC_A-UC_B*LOG10(J203)),10^(UC_A-UC_B*LOG10(UC_KNEE))*(UC_KNEE/J203)^UC_HEXP),1))</f>
        <v/>
      </c>
    </row>
    <row r="204" customFormat="false" ht="15" hidden="false" customHeight="false" outlineLevel="0" collapsed="false">
      <c r="A204" s="10"/>
      <c r="B204" s="10"/>
      <c r="C204" s="12"/>
      <c r="D204" s="10"/>
      <c r="E204" s="10"/>
      <c r="F204" s="10"/>
      <c r="G204" s="10"/>
      <c r="H204" s="10"/>
      <c r="I204" s="10"/>
      <c r="J204" s="10"/>
      <c r="K204" s="10"/>
      <c r="L204" s="12"/>
      <c r="M204" s="2" t="str">
        <f aca="false">IF(OR(N204="",AI204=""),"",IF(AND(N204&lt;=SS_MAX,AI204&lt;=SS_L,AJ204&lt;=SS_M,AK204&lt;=SS_S),"Small standard",IF(AND(N204&lt;=LS_MAX,AI204&lt;=LS_L,AJ204&lt;=LS_M,AK204&lt;=LS_S),"Large standard","Oversize")))</f>
        <v/>
      </c>
      <c r="N204" s="16" t="str">
        <f aca="false">IF(AH204="","",IF(AL204="",AH204,MAX(AH204,AL204)))</f>
        <v/>
      </c>
      <c r="O204" s="21" t="str">
        <f aca="false">IF(OR(N204="",AM204="",M204=""),"",IF(M204="Small standard",IF(N204&gt;SS_MAX,"",ROUND(INDEX(SS_FEES,SUMPRODUCT(--(SS_EDGES&lt;N204))+1,0+AM204)*(1+FUEL),4)),IF(M204="Large standard",IF(N204&gt;LS_MAX,"",ROUND(IF(N204&lt;=OVER3_FROM,INDEX(LS_FEES,SUMPRODUCT(--(LS_EDGES&lt;N204))+1,0+AM204),INDEX(OVER3_BASE,1,0+AM204)+OVER3_PER4*CEILING((N204-OVER3_FROM)/4,1))*(1+FUEL),4)),"")))</f>
        <v/>
      </c>
      <c r="P204" s="21" t="str">
        <f aca="false">IF(OR(N204="",AM204="",M204=""),"",IF(M204="Small standard",IF(N204&gt;SS_MAX,"",ROUND(INDEX(SS_FEES,SUMPRODUCT(--(SS_EDGES&lt;N204))+1,3+AM204)*(1+FUEL),4)),IF(M204="Large standard",IF(N204&gt;LS_MAX,"",ROUND(IF(N204&lt;=OVER3_FROM,INDEX(LS_FEES,SUMPRODUCT(--(LS_EDGES&lt;N204))+1,3+AM204),INDEX(OVER3_BASE,1,3+AM204)+OVER3_PER4*CEILING((N204-OVER3_FROM)/4,1))*(1+FUEL),4)),"")))</f>
        <v/>
      </c>
      <c r="Q204" s="20" t="str">
        <f aca="true">IF(OR(L204="",O204=""),"",ROUND(L204-IF(AND(TODAY()&gt;=PEAK_FROM,TODAY()&lt;=PEAK_TO),P204,O204),2))</f>
        <v/>
      </c>
      <c r="R204" s="16" t="str">
        <f aca="false">IF(N204="","",IF(M204="Small standard",IF(SUMPRODUCT(--(SS_EDGES&lt;N204))=0,"",INDEX(SS_EDGES,SUMPRODUCT(--(SS_EDGES&lt;N204)))),IF(M204="Large standard",IF(N204&gt;OVER3_FROM,OVER3_FROM+4*(CEILING((N204-OVER3_FROM)/4,1)-1),IF(SUMPRODUCT(--(LS_EDGES&lt;N204))=0,"",INDEX(LS_EDGES,SUMPRODUCT(--(LS_EDGES&lt;N204))))),"")))</f>
        <v/>
      </c>
      <c r="S204" s="22" t="str">
        <f aca="false">IF(R204="","",ROUND(N204-R204,3))</f>
        <v/>
      </c>
      <c r="T204" s="21" t="str">
        <f aca="false">IF(OR(R204="",O204="",AO204=""),"",IF(S204&gt;MAX_SHAVE,"",IF(ROUND(O204-AO204,4)&lt;MIN_UNIT,"",ROUND(O204-AO204,4))))</f>
        <v/>
      </c>
      <c r="U204" s="21" t="str">
        <f aca="false">IF(OR(AQ204="",O204=""),"",IF(ROUND(ROUND(O204-AQ204,4)-AS204,4)&lt;=MIN_UNIT,"",ROUND(ROUND(O204-AQ204,4)-AS204,4)))</f>
        <v/>
      </c>
      <c r="V204" s="21" t="str">
        <f aca="false">IF(OR(AV204="",O204=""),"",IF(AND(AT204=1,AU204&lt;=MAX_ENV),IF(ROUND(O204-AV204,4)&lt;MIN_UNIT,"",ROUND(O204-AV204,4)),""))</f>
        <v/>
      </c>
      <c r="W204" s="21" t="str">
        <f aca="false">IF(OR(AX204="",O204=""),"",IF(AL204&gt;=AH204*MIN_DIM_RATIO,IF(ROUND(O204-AX204,4)&lt;MIN_UNIT,"",ROUND(O204-AX204,4)),""))</f>
        <v/>
      </c>
      <c r="X204" s="21" t="str">
        <f aca="false">IF(OR(R204="",P204="",AP204=""),"",IF(S204&gt;MAX_SHAVE,"",IF(ROUND(P204-AP204,4)&lt;MIN_UNIT,"",ROUND(P204-AP204,4))))</f>
        <v/>
      </c>
      <c r="Y204" s="21" t="str">
        <f aca="false">IF(OR(AR204="",P204=""),"",IF(ROUND(ROUND(P204-AR204,4)-AS204,4)&lt;=MIN_UNIT,"",ROUND(ROUND(P204-AR204,4)-AS204,4)))</f>
        <v/>
      </c>
      <c r="Z204" s="21" t="str">
        <f aca="false">IF(OR(AW204="",P204=""),"",IF(AND(AT204=1,AU204&lt;=MAX_ENV),IF(ROUND(P204-AW204,4)&lt;MIN_UNIT,"",ROUND(P204-AW204,4)),""))</f>
        <v/>
      </c>
      <c r="AA204" s="21" t="str">
        <f aca="false">IF(OR(AY204="",P204=""),"",IF(AL204&gt;=AH204*MIN_DIM_RATIO,IF(ROUND(P204-AY204,4)&lt;MIN_UNIT,"",ROUND(P204-AY204,4)),""))</f>
        <v/>
      </c>
      <c r="AB204" s="2" t="str">
        <f aca="false">IF(COUNT(T204:W204)=0,"",CHOOSE(MATCH(MAX(T204:W204),T204:W204,0),"Weight","Price","Size tier","Box"))</f>
        <v/>
      </c>
      <c r="AC204" s="24" t="str">
        <f aca="false">IF(K204&lt;&gt;"",K204,AZ204)</f>
        <v/>
      </c>
      <c r="AD204" s="25" t="str">
        <f aca="false">IF(OR(AB204="",AC204=""),"",ROUND(AC204*IF(K204&lt;&gt;"",1,U_LOW)*((12-PEAK_MONTHS)*MAX(T204:W204)+PEAK_MONTHS*N(INDEX(X204:AA204,MATCH(MAX(T204:W204),T204:W204,0)))),0))</f>
        <v/>
      </c>
      <c r="AE204" s="25" t="str">
        <f aca="false">IF(OR(AB204="",AC204=""),"",ROUND(AC204*IF(K204&lt;&gt;"",1,U_HIGH)*((12-PEAK_MONTHS)*MAX(T204:W204)+PEAK_MONTHS*N(INDEX(X204:AA204,MATCH(MAX(T204:W204),T204:W204,0)))),0))</f>
        <v/>
      </c>
      <c r="AF204" s="18" t="str">
        <f aca="false">IF(AD204="","",RANK(AD204,$AD$7:$AD$506))</f>
        <v/>
      </c>
      <c r="AH204" s="16" t="str">
        <f aca="false">IF(E204&lt;&gt;"",E204,IF(F204&lt;&gt;"",ROUND(F204*16,3),""))</f>
        <v/>
      </c>
      <c r="AI204" s="16" t="str">
        <f aca="false">IF(COUNT(G204:I204)&lt;3,"",ROUND(LARGE(G204:I204,1),2))</f>
        <v/>
      </c>
      <c r="AJ204" s="16" t="str">
        <f aca="false">IF(COUNT(G204:I204)&lt;3,"",ROUND(LARGE(G204:I204,2),2))</f>
        <v/>
      </c>
      <c r="AK204" s="16" t="str">
        <f aca="false">IF(COUNT(G204:I204)&lt;3,"",ROUND(SMALL(G204:I204,1),2))</f>
        <v/>
      </c>
      <c r="AL204" s="16" t="str">
        <f aca="false">IF(AI204="","",IF(AI204*AJ204*AK204&lt;DIM_MIN_CUIN,"",ROUND(AI204*AJ204*AK204/DIM_DIV*16,2)))</f>
        <v/>
      </c>
      <c r="AM204" s="18" t="str">
        <f aca="false">IF(C204="","",IF(C204&lt;BAND_LO,1,IF(C204&lt;=BAND_HI,2,3)))</f>
        <v/>
      </c>
      <c r="AN204" s="19" t="str">
        <f aca="false">IF(C204="","",IFERROR(INDEX(CAT_REF,MATCH(D204,CATS,0)),REF_DEFAULT))</f>
        <v/>
      </c>
      <c r="AO204" s="21" t="str">
        <f aca="false">IF(OR(R204="",AM204="",M204=""),"",IF(M204="Small standard",IF(R204&gt;SS_MAX,"",ROUND(INDEX(SS_FEES,SUMPRODUCT(--(SS_EDGES&lt;R204))+1,0+AM204)*(1+FUEL),4)),IF(M204="Large standard",IF(R204&gt;LS_MAX,"",ROUND(IF(R204&lt;=OVER3_FROM,INDEX(LS_FEES,SUMPRODUCT(--(LS_EDGES&lt;R204))+1,0+AM204),INDEX(OVER3_BASE,1,0+AM204)+OVER3_PER4*CEILING((R204-OVER3_FROM)/4,1))*(1+FUEL),4)),"")))</f>
        <v/>
      </c>
      <c r="AP204" s="21" t="str">
        <f aca="false">IF(OR(R204="",AM204="",M204=""),"",IF(M204="Small standard",IF(R204&gt;SS_MAX,"",ROUND(INDEX(SS_FEES,SUMPRODUCT(--(SS_EDGES&lt;R204))+1,3+AM204)*(1+FUEL),4)),IF(M204="Large standard",IF(R204&gt;LS_MAX,"",ROUND(IF(R204&lt;=OVER3_FROM,INDEX(LS_FEES,SUMPRODUCT(--(LS_EDGES&lt;R204))+1,3+AM204),INDEX(OVER3_BASE,1,3+AM204)+OVER3_PER4*CEILING((R204-OVER3_FROM)/4,1))*(1+FUEL),4)),"")))</f>
        <v/>
      </c>
      <c r="AQ204" s="21" t="str">
        <f aca="false">IF(OR(AM204="",AM204=1),"",IF(OR(N204="",(AM204-1)="",M204=""),"",IF(M204="Small standard",IF(N204&gt;SS_MAX,"",ROUND(INDEX(SS_FEES,SUMPRODUCT(--(SS_EDGES&lt;N204))+1,0+(AM204-1))*(1+FUEL),4)),IF(M204="Large standard",IF(N204&gt;LS_MAX,"",ROUND(IF(N204&lt;=OVER3_FROM,INDEX(LS_FEES,SUMPRODUCT(--(LS_EDGES&lt;N204))+1,0+(AM204-1)),INDEX(OVER3_BASE,1,0+(AM204-1))+OVER3_PER4*CEILING((N204-OVER3_FROM)/4,1))*(1+FUEL),4)),""))))</f>
        <v/>
      </c>
      <c r="AR204" s="21" t="str">
        <f aca="false">IF(OR(AM204="",AM204=1),"",IF(OR(N204="",(AM204-1)="",M204=""),"",IF(M204="Small standard",IF(N204&gt;SS_MAX,"",ROUND(INDEX(SS_FEES,SUMPRODUCT(--(SS_EDGES&lt;N204))+1,3+(AM204-1))*(1+FUEL),4)),IF(M204="Large standard",IF(N204&gt;LS_MAX,"",ROUND(IF(N204&lt;=OVER3_FROM,INDEX(LS_FEES,SUMPRODUCT(--(LS_EDGES&lt;N204))+1,3+(AM204-1)),INDEX(OVER3_BASE,1,3+(AM204-1))+OVER3_PER4*CEILING((N204-OVER3_FROM)/4,1))*(1+FUEL),4)),""))))</f>
        <v/>
      </c>
      <c r="AS204" s="21" t="str">
        <f aca="false">IF(OR(AM204="",AM204=1),"",(C204-(IF(AM204=2,BAND_LO,BAND_HI)-0.01))*(1-AN204))</f>
        <v/>
      </c>
      <c r="AT204" s="18" t="str">
        <f aca="false">IF(AI204="","",(AI204&gt;SS_L)+(AJ204&gt;SS_M)+(AK204&gt;SS_S))</f>
        <v/>
      </c>
      <c r="AU204" s="23" t="str">
        <f aca="false">IF(OR(AT204="",AT204&lt;&gt;1),"",MAX(AI204/SS_L,AJ204/SS_M,AK204/SS_S))</f>
        <v/>
      </c>
      <c r="AV204" s="21" t="str">
        <f aca="false">IF(OR(M204&lt;&gt;"Large standard",N204="",N204&gt;SS_MAX),"",IF(OR(N204="",AM204="","Small standard"=""),"",IF("Small standard"="Small standard",IF(N204&gt;SS_MAX,"",ROUND(INDEX(SS_FEES,SUMPRODUCT(--(SS_EDGES&lt;N204))+1,0+AM204)*(1+FUEL),4)),IF("Small standard"="Large standard",IF(N204&gt;LS_MAX,"",ROUND(IF(N204&lt;=OVER3_FROM,INDEX(LS_FEES,SUMPRODUCT(--(LS_EDGES&lt;N204))+1,0+AM204),INDEX(OVER3_BASE,1,0+AM204)+OVER3_PER4*CEILING((N204-OVER3_FROM)/4,1))*(1+FUEL),4)),""))))</f>
        <v/>
      </c>
      <c r="AW204" s="21" t="str">
        <f aca="false">IF(OR(M204&lt;&gt;"Large standard",N204="",N204&gt;SS_MAX),"",IF(OR(N204="",AM204="","Small standard"=""),"",IF("Small standard"="Small standard",IF(N204&gt;SS_MAX,"",ROUND(INDEX(SS_FEES,SUMPRODUCT(--(SS_EDGES&lt;N204))+1,3+AM204)*(1+FUEL),4)),IF("Small standard"="Large standard",IF(N204&gt;LS_MAX,"",ROUND(IF(N204&lt;=OVER3_FROM,INDEX(LS_FEES,SUMPRODUCT(--(LS_EDGES&lt;N204))+1,3+AM204),INDEX(OVER3_BASE,1,3+AM204)+OVER3_PER4*CEILING((N204-OVER3_FROM)/4,1))*(1+FUEL),4)),""))))</f>
        <v/>
      </c>
      <c r="AX204" s="21" t="str">
        <f aca="false">IF(OR(AL204="",AH204=""),"",IF(OR(AH204="",AM204="",M204=""),"",IF(M204="Small standard",IF(AH204&gt;SS_MAX,"",ROUND(INDEX(SS_FEES,SUMPRODUCT(--(SS_EDGES&lt;AH204))+1,0+AM204)*(1+FUEL),4)),IF(M204="Large standard",IF(AH204&gt;LS_MAX,"",ROUND(IF(AH204&lt;=OVER3_FROM,INDEX(LS_FEES,SUMPRODUCT(--(LS_EDGES&lt;AH204))+1,0+AM204),INDEX(OVER3_BASE,1,0+AM204)+OVER3_PER4*CEILING((AH204-OVER3_FROM)/4,1))*(1+FUEL),4)),""))))</f>
        <v/>
      </c>
      <c r="AY204" s="21" t="str">
        <f aca="false">IF(OR(AL204="",AH204=""),"",IF(OR(AH204="",AM204="",M204=""),"",IF(M204="Small standard",IF(AH204&gt;SS_MAX,"",ROUND(INDEX(SS_FEES,SUMPRODUCT(--(SS_EDGES&lt;AH204))+1,3+AM204)*(1+FUEL),4)),IF(M204="Large standard",IF(AH204&gt;LS_MAX,"",ROUND(IF(AH204&lt;=OVER3_FROM,INDEX(LS_FEES,SUMPRODUCT(--(LS_EDGES&lt;AH204))+1,3+AM204),INDEX(OVER3_BASE,1,3+AM204)+OVER3_PER4*CEILING((AH204-OVER3_FROM)/4,1))*(1+FUEL),4)),""))))</f>
        <v/>
      </c>
      <c r="AZ204" s="24" t="str">
        <f aca="false">IF(OR(J204="",J204&lt;1),"",ROUND(IFERROR(INDEX(CAT_SCALE,MATCH(D204,CATS,0)),UC_DEFAULT)*IF(J204&gt;=UC_KNEE,10^(UC_A-UC_B*LOG10(J204)),10^(UC_A-UC_B*LOG10(UC_KNEE))*(UC_KNEE/J204)^UC_HEXP),1))</f>
        <v/>
      </c>
    </row>
    <row r="205" customFormat="false" ht="15" hidden="false" customHeight="false" outlineLevel="0" collapsed="false">
      <c r="A205" s="10"/>
      <c r="B205" s="10"/>
      <c r="C205" s="12"/>
      <c r="D205" s="10"/>
      <c r="E205" s="10"/>
      <c r="F205" s="10"/>
      <c r="G205" s="10"/>
      <c r="H205" s="10"/>
      <c r="I205" s="10"/>
      <c r="J205" s="10"/>
      <c r="K205" s="10"/>
      <c r="L205" s="12"/>
      <c r="M205" s="2" t="str">
        <f aca="false">IF(OR(N205="",AI205=""),"",IF(AND(N205&lt;=SS_MAX,AI205&lt;=SS_L,AJ205&lt;=SS_M,AK205&lt;=SS_S),"Small standard",IF(AND(N205&lt;=LS_MAX,AI205&lt;=LS_L,AJ205&lt;=LS_M,AK205&lt;=LS_S),"Large standard","Oversize")))</f>
        <v/>
      </c>
      <c r="N205" s="16" t="str">
        <f aca="false">IF(AH205="","",IF(AL205="",AH205,MAX(AH205,AL205)))</f>
        <v/>
      </c>
      <c r="O205" s="21" t="str">
        <f aca="false">IF(OR(N205="",AM205="",M205=""),"",IF(M205="Small standard",IF(N205&gt;SS_MAX,"",ROUND(INDEX(SS_FEES,SUMPRODUCT(--(SS_EDGES&lt;N205))+1,0+AM205)*(1+FUEL),4)),IF(M205="Large standard",IF(N205&gt;LS_MAX,"",ROUND(IF(N205&lt;=OVER3_FROM,INDEX(LS_FEES,SUMPRODUCT(--(LS_EDGES&lt;N205))+1,0+AM205),INDEX(OVER3_BASE,1,0+AM205)+OVER3_PER4*CEILING((N205-OVER3_FROM)/4,1))*(1+FUEL),4)),"")))</f>
        <v/>
      </c>
      <c r="P205" s="21" t="str">
        <f aca="false">IF(OR(N205="",AM205="",M205=""),"",IF(M205="Small standard",IF(N205&gt;SS_MAX,"",ROUND(INDEX(SS_FEES,SUMPRODUCT(--(SS_EDGES&lt;N205))+1,3+AM205)*(1+FUEL),4)),IF(M205="Large standard",IF(N205&gt;LS_MAX,"",ROUND(IF(N205&lt;=OVER3_FROM,INDEX(LS_FEES,SUMPRODUCT(--(LS_EDGES&lt;N205))+1,3+AM205),INDEX(OVER3_BASE,1,3+AM205)+OVER3_PER4*CEILING((N205-OVER3_FROM)/4,1))*(1+FUEL),4)),"")))</f>
        <v/>
      </c>
      <c r="Q205" s="20" t="str">
        <f aca="true">IF(OR(L205="",O205=""),"",ROUND(L205-IF(AND(TODAY()&gt;=PEAK_FROM,TODAY()&lt;=PEAK_TO),P205,O205),2))</f>
        <v/>
      </c>
      <c r="R205" s="16" t="str">
        <f aca="false">IF(N205="","",IF(M205="Small standard",IF(SUMPRODUCT(--(SS_EDGES&lt;N205))=0,"",INDEX(SS_EDGES,SUMPRODUCT(--(SS_EDGES&lt;N205)))),IF(M205="Large standard",IF(N205&gt;OVER3_FROM,OVER3_FROM+4*(CEILING((N205-OVER3_FROM)/4,1)-1),IF(SUMPRODUCT(--(LS_EDGES&lt;N205))=0,"",INDEX(LS_EDGES,SUMPRODUCT(--(LS_EDGES&lt;N205))))),"")))</f>
        <v/>
      </c>
      <c r="S205" s="22" t="str">
        <f aca="false">IF(R205="","",ROUND(N205-R205,3))</f>
        <v/>
      </c>
      <c r="T205" s="21" t="str">
        <f aca="false">IF(OR(R205="",O205="",AO205=""),"",IF(S205&gt;MAX_SHAVE,"",IF(ROUND(O205-AO205,4)&lt;MIN_UNIT,"",ROUND(O205-AO205,4))))</f>
        <v/>
      </c>
      <c r="U205" s="21" t="str">
        <f aca="false">IF(OR(AQ205="",O205=""),"",IF(ROUND(ROUND(O205-AQ205,4)-AS205,4)&lt;=MIN_UNIT,"",ROUND(ROUND(O205-AQ205,4)-AS205,4)))</f>
        <v/>
      </c>
      <c r="V205" s="21" t="str">
        <f aca="false">IF(OR(AV205="",O205=""),"",IF(AND(AT205=1,AU205&lt;=MAX_ENV),IF(ROUND(O205-AV205,4)&lt;MIN_UNIT,"",ROUND(O205-AV205,4)),""))</f>
        <v/>
      </c>
      <c r="W205" s="21" t="str">
        <f aca="false">IF(OR(AX205="",O205=""),"",IF(AL205&gt;=AH205*MIN_DIM_RATIO,IF(ROUND(O205-AX205,4)&lt;MIN_UNIT,"",ROUND(O205-AX205,4)),""))</f>
        <v/>
      </c>
      <c r="X205" s="21" t="str">
        <f aca="false">IF(OR(R205="",P205="",AP205=""),"",IF(S205&gt;MAX_SHAVE,"",IF(ROUND(P205-AP205,4)&lt;MIN_UNIT,"",ROUND(P205-AP205,4))))</f>
        <v/>
      </c>
      <c r="Y205" s="21" t="str">
        <f aca="false">IF(OR(AR205="",P205=""),"",IF(ROUND(ROUND(P205-AR205,4)-AS205,4)&lt;=MIN_UNIT,"",ROUND(ROUND(P205-AR205,4)-AS205,4)))</f>
        <v/>
      </c>
      <c r="Z205" s="21" t="str">
        <f aca="false">IF(OR(AW205="",P205=""),"",IF(AND(AT205=1,AU205&lt;=MAX_ENV),IF(ROUND(P205-AW205,4)&lt;MIN_UNIT,"",ROUND(P205-AW205,4)),""))</f>
        <v/>
      </c>
      <c r="AA205" s="21" t="str">
        <f aca="false">IF(OR(AY205="",P205=""),"",IF(AL205&gt;=AH205*MIN_DIM_RATIO,IF(ROUND(P205-AY205,4)&lt;MIN_UNIT,"",ROUND(P205-AY205,4)),""))</f>
        <v/>
      </c>
      <c r="AB205" s="2" t="str">
        <f aca="false">IF(COUNT(T205:W205)=0,"",CHOOSE(MATCH(MAX(T205:W205),T205:W205,0),"Weight","Price","Size tier","Box"))</f>
        <v/>
      </c>
      <c r="AC205" s="24" t="str">
        <f aca="false">IF(K205&lt;&gt;"",K205,AZ205)</f>
        <v/>
      </c>
      <c r="AD205" s="25" t="str">
        <f aca="false">IF(OR(AB205="",AC205=""),"",ROUND(AC205*IF(K205&lt;&gt;"",1,U_LOW)*((12-PEAK_MONTHS)*MAX(T205:W205)+PEAK_MONTHS*N(INDEX(X205:AA205,MATCH(MAX(T205:W205),T205:W205,0)))),0))</f>
        <v/>
      </c>
      <c r="AE205" s="25" t="str">
        <f aca="false">IF(OR(AB205="",AC205=""),"",ROUND(AC205*IF(K205&lt;&gt;"",1,U_HIGH)*((12-PEAK_MONTHS)*MAX(T205:W205)+PEAK_MONTHS*N(INDEX(X205:AA205,MATCH(MAX(T205:W205),T205:W205,0)))),0))</f>
        <v/>
      </c>
      <c r="AF205" s="18" t="str">
        <f aca="false">IF(AD205="","",RANK(AD205,$AD$7:$AD$506))</f>
        <v/>
      </c>
      <c r="AH205" s="16" t="str">
        <f aca="false">IF(E205&lt;&gt;"",E205,IF(F205&lt;&gt;"",ROUND(F205*16,3),""))</f>
        <v/>
      </c>
      <c r="AI205" s="16" t="str">
        <f aca="false">IF(COUNT(G205:I205)&lt;3,"",ROUND(LARGE(G205:I205,1),2))</f>
        <v/>
      </c>
      <c r="AJ205" s="16" t="str">
        <f aca="false">IF(COUNT(G205:I205)&lt;3,"",ROUND(LARGE(G205:I205,2),2))</f>
        <v/>
      </c>
      <c r="AK205" s="16" t="str">
        <f aca="false">IF(COUNT(G205:I205)&lt;3,"",ROUND(SMALL(G205:I205,1),2))</f>
        <v/>
      </c>
      <c r="AL205" s="16" t="str">
        <f aca="false">IF(AI205="","",IF(AI205*AJ205*AK205&lt;DIM_MIN_CUIN,"",ROUND(AI205*AJ205*AK205/DIM_DIV*16,2)))</f>
        <v/>
      </c>
      <c r="AM205" s="18" t="str">
        <f aca="false">IF(C205="","",IF(C205&lt;BAND_LO,1,IF(C205&lt;=BAND_HI,2,3)))</f>
        <v/>
      </c>
      <c r="AN205" s="19" t="str">
        <f aca="false">IF(C205="","",IFERROR(INDEX(CAT_REF,MATCH(D205,CATS,0)),REF_DEFAULT))</f>
        <v/>
      </c>
      <c r="AO205" s="21" t="str">
        <f aca="false">IF(OR(R205="",AM205="",M205=""),"",IF(M205="Small standard",IF(R205&gt;SS_MAX,"",ROUND(INDEX(SS_FEES,SUMPRODUCT(--(SS_EDGES&lt;R205))+1,0+AM205)*(1+FUEL),4)),IF(M205="Large standard",IF(R205&gt;LS_MAX,"",ROUND(IF(R205&lt;=OVER3_FROM,INDEX(LS_FEES,SUMPRODUCT(--(LS_EDGES&lt;R205))+1,0+AM205),INDEX(OVER3_BASE,1,0+AM205)+OVER3_PER4*CEILING((R205-OVER3_FROM)/4,1))*(1+FUEL),4)),"")))</f>
        <v/>
      </c>
      <c r="AP205" s="21" t="str">
        <f aca="false">IF(OR(R205="",AM205="",M205=""),"",IF(M205="Small standard",IF(R205&gt;SS_MAX,"",ROUND(INDEX(SS_FEES,SUMPRODUCT(--(SS_EDGES&lt;R205))+1,3+AM205)*(1+FUEL),4)),IF(M205="Large standard",IF(R205&gt;LS_MAX,"",ROUND(IF(R205&lt;=OVER3_FROM,INDEX(LS_FEES,SUMPRODUCT(--(LS_EDGES&lt;R205))+1,3+AM205),INDEX(OVER3_BASE,1,3+AM205)+OVER3_PER4*CEILING((R205-OVER3_FROM)/4,1))*(1+FUEL),4)),"")))</f>
        <v/>
      </c>
      <c r="AQ205" s="21" t="str">
        <f aca="false">IF(OR(AM205="",AM205=1),"",IF(OR(N205="",(AM205-1)="",M205=""),"",IF(M205="Small standard",IF(N205&gt;SS_MAX,"",ROUND(INDEX(SS_FEES,SUMPRODUCT(--(SS_EDGES&lt;N205))+1,0+(AM205-1))*(1+FUEL),4)),IF(M205="Large standard",IF(N205&gt;LS_MAX,"",ROUND(IF(N205&lt;=OVER3_FROM,INDEX(LS_FEES,SUMPRODUCT(--(LS_EDGES&lt;N205))+1,0+(AM205-1)),INDEX(OVER3_BASE,1,0+(AM205-1))+OVER3_PER4*CEILING((N205-OVER3_FROM)/4,1))*(1+FUEL),4)),""))))</f>
        <v/>
      </c>
      <c r="AR205" s="21" t="str">
        <f aca="false">IF(OR(AM205="",AM205=1),"",IF(OR(N205="",(AM205-1)="",M205=""),"",IF(M205="Small standard",IF(N205&gt;SS_MAX,"",ROUND(INDEX(SS_FEES,SUMPRODUCT(--(SS_EDGES&lt;N205))+1,3+(AM205-1))*(1+FUEL),4)),IF(M205="Large standard",IF(N205&gt;LS_MAX,"",ROUND(IF(N205&lt;=OVER3_FROM,INDEX(LS_FEES,SUMPRODUCT(--(LS_EDGES&lt;N205))+1,3+(AM205-1)),INDEX(OVER3_BASE,1,3+(AM205-1))+OVER3_PER4*CEILING((N205-OVER3_FROM)/4,1))*(1+FUEL),4)),""))))</f>
        <v/>
      </c>
      <c r="AS205" s="21" t="str">
        <f aca="false">IF(OR(AM205="",AM205=1),"",(C205-(IF(AM205=2,BAND_LO,BAND_HI)-0.01))*(1-AN205))</f>
        <v/>
      </c>
      <c r="AT205" s="18" t="str">
        <f aca="false">IF(AI205="","",(AI205&gt;SS_L)+(AJ205&gt;SS_M)+(AK205&gt;SS_S))</f>
        <v/>
      </c>
      <c r="AU205" s="23" t="str">
        <f aca="false">IF(OR(AT205="",AT205&lt;&gt;1),"",MAX(AI205/SS_L,AJ205/SS_M,AK205/SS_S))</f>
        <v/>
      </c>
      <c r="AV205" s="21" t="str">
        <f aca="false">IF(OR(M205&lt;&gt;"Large standard",N205="",N205&gt;SS_MAX),"",IF(OR(N205="",AM205="","Small standard"=""),"",IF("Small standard"="Small standard",IF(N205&gt;SS_MAX,"",ROUND(INDEX(SS_FEES,SUMPRODUCT(--(SS_EDGES&lt;N205))+1,0+AM205)*(1+FUEL),4)),IF("Small standard"="Large standard",IF(N205&gt;LS_MAX,"",ROUND(IF(N205&lt;=OVER3_FROM,INDEX(LS_FEES,SUMPRODUCT(--(LS_EDGES&lt;N205))+1,0+AM205),INDEX(OVER3_BASE,1,0+AM205)+OVER3_PER4*CEILING((N205-OVER3_FROM)/4,1))*(1+FUEL),4)),""))))</f>
        <v/>
      </c>
      <c r="AW205" s="21" t="str">
        <f aca="false">IF(OR(M205&lt;&gt;"Large standard",N205="",N205&gt;SS_MAX),"",IF(OR(N205="",AM205="","Small standard"=""),"",IF("Small standard"="Small standard",IF(N205&gt;SS_MAX,"",ROUND(INDEX(SS_FEES,SUMPRODUCT(--(SS_EDGES&lt;N205))+1,3+AM205)*(1+FUEL),4)),IF("Small standard"="Large standard",IF(N205&gt;LS_MAX,"",ROUND(IF(N205&lt;=OVER3_FROM,INDEX(LS_FEES,SUMPRODUCT(--(LS_EDGES&lt;N205))+1,3+AM205),INDEX(OVER3_BASE,1,3+AM205)+OVER3_PER4*CEILING((N205-OVER3_FROM)/4,1))*(1+FUEL),4)),""))))</f>
        <v/>
      </c>
      <c r="AX205" s="21" t="str">
        <f aca="false">IF(OR(AL205="",AH205=""),"",IF(OR(AH205="",AM205="",M205=""),"",IF(M205="Small standard",IF(AH205&gt;SS_MAX,"",ROUND(INDEX(SS_FEES,SUMPRODUCT(--(SS_EDGES&lt;AH205))+1,0+AM205)*(1+FUEL),4)),IF(M205="Large standard",IF(AH205&gt;LS_MAX,"",ROUND(IF(AH205&lt;=OVER3_FROM,INDEX(LS_FEES,SUMPRODUCT(--(LS_EDGES&lt;AH205))+1,0+AM205),INDEX(OVER3_BASE,1,0+AM205)+OVER3_PER4*CEILING((AH205-OVER3_FROM)/4,1))*(1+FUEL),4)),""))))</f>
        <v/>
      </c>
      <c r="AY205" s="21" t="str">
        <f aca="false">IF(OR(AL205="",AH205=""),"",IF(OR(AH205="",AM205="",M205=""),"",IF(M205="Small standard",IF(AH205&gt;SS_MAX,"",ROUND(INDEX(SS_FEES,SUMPRODUCT(--(SS_EDGES&lt;AH205))+1,3+AM205)*(1+FUEL),4)),IF(M205="Large standard",IF(AH205&gt;LS_MAX,"",ROUND(IF(AH205&lt;=OVER3_FROM,INDEX(LS_FEES,SUMPRODUCT(--(LS_EDGES&lt;AH205))+1,3+AM205),INDEX(OVER3_BASE,1,3+AM205)+OVER3_PER4*CEILING((AH205-OVER3_FROM)/4,1))*(1+FUEL),4)),""))))</f>
        <v/>
      </c>
      <c r="AZ205" s="24" t="str">
        <f aca="false">IF(OR(J205="",J205&lt;1),"",ROUND(IFERROR(INDEX(CAT_SCALE,MATCH(D205,CATS,0)),UC_DEFAULT)*IF(J205&gt;=UC_KNEE,10^(UC_A-UC_B*LOG10(J205)),10^(UC_A-UC_B*LOG10(UC_KNEE))*(UC_KNEE/J205)^UC_HEXP),1))</f>
        <v/>
      </c>
    </row>
    <row r="206" customFormat="false" ht="15" hidden="false" customHeight="false" outlineLevel="0" collapsed="false">
      <c r="A206" s="10"/>
      <c r="B206" s="10"/>
      <c r="C206" s="12"/>
      <c r="D206" s="10"/>
      <c r="E206" s="10"/>
      <c r="F206" s="10"/>
      <c r="G206" s="10"/>
      <c r="H206" s="10"/>
      <c r="I206" s="10"/>
      <c r="J206" s="10"/>
      <c r="K206" s="10"/>
      <c r="L206" s="12"/>
      <c r="M206" s="2" t="str">
        <f aca="false">IF(OR(N206="",AI206=""),"",IF(AND(N206&lt;=SS_MAX,AI206&lt;=SS_L,AJ206&lt;=SS_M,AK206&lt;=SS_S),"Small standard",IF(AND(N206&lt;=LS_MAX,AI206&lt;=LS_L,AJ206&lt;=LS_M,AK206&lt;=LS_S),"Large standard","Oversize")))</f>
        <v/>
      </c>
      <c r="N206" s="16" t="str">
        <f aca="false">IF(AH206="","",IF(AL206="",AH206,MAX(AH206,AL206)))</f>
        <v/>
      </c>
      <c r="O206" s="21" t="str">
        <f aca="false">IF(OR(N206="",AM206="",M206=""),"",IF(M206="Small standard",IF(N206&gt;SS_MAX,"",ROUND(INDEX(SS_FEES,SUMPRODUCT(--(SS_EDGES&lt;N206))+1,0+AM206)*(1+FUEL),4)),IF(M206="Large standard",IF(N206&gt;LS_MAX,"",ROUND(IF(N206&lt;=OVER3_FROM,INDEX(LS_FEES,SUMPRODUCT(--(LS_EDGES&lt;N206))+1,0+AM206),INDEX(OVER3_BASE,1,0+AM206)+OVER3_PER4*CEILING((N206-OVER3_FROM)/4,1))*(1+FUEL),4)),"")))</f>
        <v/>
      </c>
      <c r="P206" s="21" t="str">
        <f aca="false">IF(OR(N206="",AM206="",M206=""),"",IF(M206="Small standard",IF(N206&gt;SS_MAX,"",ROUND(INDEX(SS_FEES,SUMPRODUCT(--(SS_EDGES&lt;N206))+1,3+AM206)*(1+FUEL),4)),IF(M206="Large standard",IF(N206&gt;LS_MAX,"",ROUND(IF(N206&lt;=OVER3_FROM,INDEX(LS_FEES,SUMPRODUCT(--(LS_EDGES&lt;N206))+1,3+AM206),INDEX(OVER3_BASE,1,3+AM206)+OVER3_PER4*CEILING((N206-OVER3_FROM)/4,1))*(1+FUEL),4)),"")))</f>
        <v/>
      </c>
      <c r="Q206" s="20" t="str">
        <f aca="true">IF(OR(L206="",O206=""),"",ROUND(L206-IF(AND(TODAY()&gt;=PEAK_FROM,TODAY()&lt;=PEAK_TO),P206,O206),2))</f>
        <v/>
      </c>
      <c r="R206" s="16" t="str">
        <f aca="false">IF(N206="","",IF(M206="Small standard",IF(SUMPRODUCT(--(SS_EDGES&lt;N206))=0,"",INDEX(SS_EDGES,SUMPRODUCT(--(SS_EDGES&lt;N206)))),IF(M206="Large standard",IF(N206&gt;OVER3_FROM,OVER3_FROM+4*(CEILING((N206-OVER3_FROM)/4,1)-1),IF(SUMPRODUCT(--(LS_EDGES&lt;N206))=0,"",INDEX(LS_EDGES,SUMPRODUCT(--(LS_EDGES&lt;N206))))),"")))</f>
        <v/>
      </c>
      <c r="S206" s="22" t="str">
        <f aca="false">IF(R206="","",ROUND(N206-R206,3))</f>
        <v/>
      </c>
      <c r="T206" s="21" t="str">
        <f aca="false">IF(OR(R206="",O206="",AO206=""),"",IF(S206&gt;MAX_SHAVE,"",IF(ROUND(O206-AO206,4)&lt;MIN_UNIT,"",ROUND(O206-AO206,4))))</f>
        <v/>
      </c>
      <c r="U206" s="21" t="str">
        <f aca="false">IF(OR(AQ206="",O206=""),"",IF(ROUND(ROUND(O206-AQ206,4)-AS206,4)&lt;=MIN_UNIT,"",ROUND(ROUND(O206-AQ206,4)-AS206,4)))</f>
        <v/>
      </c>
      <c r="V206" s="21" t="str">
        <f aca="false">IF(OR(AV206="",O206=""),"",IF(AND(AT206=1,AU206&lt;=MAX_ENV),IF(ROUND(O206-AV206,4)&lt;MIN_UNIT,"",ROUND(O206-AV206,4)),""))</f>
        <v/>
      </c>
      <c r="W206" s="21" t="str">
        <f aca="false">IF(OR(AX206="",O206=""),"",IF(AL206&gt;=AH206*MIN_DIM_RATIO,IF(ROUND(O206-AX206,4)&lt;MIN_UNIT,"",ROUND(O206-AX206,4)),""))</f>
        <v/>
      </c>
      <c r="X206" s="21" t="str">
        <f aca="false">IF(OR(R206="",P206="",AP206=""),"",IF(S206&gt;MAX_SHAVE,"",IF(ROUND(P206-AP206,4)&lt;MIN_UNIT,"",ROUND(P206-AP206,4))))</f>
        <v/>
      </c>
      <c r="Y206" s="21" t="str">
        <f aca="false">IF(OR(AR206="",P206=""),"",IF(ROUND(ROUND(P206-AR206,4)-AS206,4)&lt;=MIN_UNIT,"",ROUND(ROUND(P206-AR206,4)-AS206,4)))</f>
        <v/>
      </c>
      <c r="Z206" s="21" t="str">
        <f aca="false">IF(OR(AW206="",P206=""),"",IF(AND(AT206=1,AU206&lt;=MAX_ENV),IF(ROUND(P206-AW206,4)&lt;MIN_UNIT,"",ROUND(P206-AW206,4)),""))</f>
        <v/>
      </c>
      <c r="AA206" s="21" t="str">
        <f aca="false">IF(OR(AY206="",P206=""),"",IF(AL206&gt;=AH206*MIN_DIM_RATIO,IF(ROUND(P206-AY206,4)&lt;MIN_UNIT,"",ROUND(P206-AY206,4)),""))</f>
        <v/>
      </c>
      <c r="AB206" s="2" t="str">
        <f aca="false">IF(COUNT(T206:W206)=0,"",CHOOSE(MATCH(MAX(T206:W206),T206:W206,0),"Weight","Price","Size tier","Box"))</f>
        <v/>
      </c>
      <c r="AC206" s="24" t="str">
        <f aca="false">IF(K206&lt;&gt;"",K206,AZ206)</f>
        <v/>
      </c>
      <c r="AD206" s="25" t="str">
        <f aca="false">IF(OR(AB206="",AC206=""),"",ROUND(AC206*IF(K206&lt;&gt;"",1,U_LOW)*((12-PEAK_MONTHS)*MAX(T206:W206)+PEAK_MONTHS*N(INDEX(X206:AA206,MATCH(MAX(T206:W206),T206:W206,0)))),0))</f>
        <v/>
      </c>
      <c r="AE206" s="25" t="str">
        <f aca="false">IF(OR(AB206="",AC206=""),"",ROUND(AC206*IF(K206&lt;&gt;"",1,U_HIGH)*((12-PEAK_MONTHS)*MAX(T206:W206)+PEAK_MONTHS*N(INDEX(X206:AA206,MATCH(MAX(T206:W206),T206:W206,0)))),0))</f>
        <v/>
      </c>
      <c r="AF206" s="18" t="str">
        <f aca="false">IF(AD206="","",RANK(AD206,$AD$7:$AD$506))</f>
        <v/>
      </c>
      <c r="AH206" s="16" t="str">
        <f aca="false">IF(E206&lt;&gt;"",E206,IF(F206&lt;&gt;"",ROUND(F206*16,3),""))</f>
        <v/>
      </c>
      <c r="AI206" s="16" t="str">
        <f aca="false">IF(COUNT(G206:I206)&lt;3,"",ROUND(LARGE(G206:I206,1),2))</f>
        <v/>
      </c>
      <c r="AJ206" s="16" t="str">
        <f aca="false">IF(COUNT(G206:I206)&lt;3,"",ROUND(LARGE(G206:I206,2),2))</f>
        <v/>
      </c>
      <c r="AK206" s="16" t="str">
        <f aca="false">IF(COUNT(G206:I206)&lt;3,"",ROUND(SMALL(G206:I206,1),2))</f>
        <v/>
      </c>
      <c r="AL206" s="16" t="str">
        <f aca="false">IF(AI206="","",IF(AI206*AJ206*AK206&lt;DIM_MIN_CUIN,"",ROUND(AI206*AJ206*AK206/DIM_DIV*16,2)))</f>
        <v/>
      </c>
      <c r="AM206" s="18" t="str">
        <f aca="false">IF(C206="","",IF(C206&lt;BAND_LO,1,IF(C206&lt;=BAND_HI,2,3)))</f>
        <v/>
      </c>
      <c r="AN206" s="19" t="str">
        <f aca="false">IF(C206="","",IFERROR(INDEX(CAT_REF,MATCH(D206,CATS,0)),REF_DEFAULT))</f>
        <v/>
      </c>
      <c r="AO206" s="21" t="str">
        <f aca="false">IF(OR(R206="",AM206="",M206=""),"",IF(M206="Small standard",IF(R206&gt;SS_MAX,"",ROUND(INDEX(SS_FEES,SUMPRODUCT(--(SS_EDGES&lt;R206))+1,0+AM206)*(1+FUEL),4)),IF(M206="Large standard",IF(R206&gt;LS_MAX,"",ROUND(IF(R206&lt;=OVER3_FROM,INDEX(LS_FEES,SUMPRODUCT(--(LS_EDGES&lt;R206))+1,0+AM206),INDEX(OVER3_BASE,1,0+AM206)+OVER3_PER4*CEILING((R206-OVER3_FROM)/4,1))*(1+FUEL),4)),"")))</f>
        <v/>
      </c>
      <c r="AP206" s="21" t="str">
        <f aca="false">IF(OR(R206="",AM206="",M206=""),"",IF(M206="Small standard",IF(R206&gt;SS_MAX,"",ROUND(INDEX(SS_FEES,SUMPRODUCT(--(SS_EDGES&lt;R206))+1,3+AM206)*(1+FUEL),4)),IF(M206="Large standard",IF(R206&gt;LS_MAX,"",ROUND(IF(R206&lt;=OVER3_FROM,INDEX(LS_FEES,SUMPRODUCT(--(LS_EDGES&lt;R206))+1,3+AM206),INDEX(OVER3_BASE,1,3+AM206)+OVER3_PER4*CEILING((R206-OVER3_FROM)/4,1))*(1+FUEL),4)),"")))</f>
        <v/>
      </c>
      <c r="AQ206" s="21" t="str">
        <f aca="false">IF(OR(AM206="",AM206=1),"",IF(OR(N206="",(AM206-1)="",M206=""),"",IF(M206="Small standard",IF(N206&gt;SS_MAX,"",ROUND(INDEX(SS_FEES,SUMPRODUCT(--(SS_EDGES&lt;N206))+1,0+(AM206-1))*(1+FUEL),4)),IF(M206="Large standard",IF(N206&gt;LS_MAX,"",ROUND(IF(N206&lt;=OVER3_FROM,INDEX(LS_FEES,SUMPRODUCT(--(LS_EDGES&lt;N206))+1,0+(AM206-1)),INDEX(OVER3_BASE,1,0+(AM206-1))+OVER3_PER4*CEILING((N206-OVER3_FROM)/4,1))*(1+FUEL),4)),""))))</f>
        <v/>
      </c>
      <c r="AR206" s="21" t="str">
        <f aca="false">IF(OR(AM206="",AM206=1),"",IF(OR(N206="",(AM206-1)="",M206=""),"",IF(M206="Small standard",IF(N206&gt;SS_MAX,"",ROUND(INDEX(SS_FEES,SUMPRODUCT(--(SS_EDGES&lt;N206))+1,3+(AM206-1))*(1+FUEL),4)),IF(M206="Large standard",IF(N206&gt;LS_MAX,"",ROUND(IF(N206&lt;=OVER3_FROM,INDEX(LS_FEES,SUMPRODUCT(--(LS_EDGES&lt;N206))+1,3+(AM206-1)),INDEX(OVER3_BASE,1,3+(AM206-1))+OVER3_PER4*CEILING((N206-OVER3_FROM)/4,1))*(1+FUEL),4)),""))))</f>
        <v/>
      </c>
      <c r="AS206" s="21" t="str">
        <f aca="false">IF(OR(AM206="",AM206=1),"",(C206-(IF(AM206=2,BAND_LO,BAND_HI)-0.01))*(1-AN206))</f>
        <v/>
      </c>
      <c r="AT206" s="18" t="str">
        <f aca="false">IF(AI206="","",(AI206&gt;SS_L)+(AJ206&gt;SS_M)+(AK206&gt;SS_S))</f>
        <v/>
      </c>
      <c r="AU206" s="23" t="str">
        <f aca="false">IF(OR(AT206="",AT206&lt;&gt;1),"",MAX(AI206/SS_L,AJ206/SS_M,AK206/SS_S))</f>
        <v/>
      </c>
      <c r="AV206" s="21" t="str">
        <f aca="false">IF(OR(M206&lt;&gt;"Large standard",N206="",N206&gt;SS_MAX),"",IF(OR(N206="",AM206="","Small standard"=""),"",IF("Small standard"="Small standard",IF(N206&gt;SS_MAX,"",ROUND(INDEX(SS_FEES,SUMPRODUCT(--(SS_EDGES&lt;N206))+1,0+AM206)*(1+FUEL),4)),IF("Small standard"="Large standard",IF(N206&gt;LS_MAX,"",ROUND(IF(N206&lt;=OVER3_FROM,INDEX(LS_FEES,SUMPRODUCT(--(LS_EDGES&lt;N206))+1,0+AM206),INDEX(OVER3_BASE,1,0+AM206)+OVER3_PER4*CEILING((N206-OVER3_FROM)/4,1))*(1+FUEL),4)),""))))</f>
        <v/>
      </c>
      <c r="AW206" s="21" t="str">
        <f aca="false">IF(OR(M206&lt;&gt;"Large standard",N206="",N206&gt;SS_MAX),"",IF(OR(N206="",AM206="","Small standard"=""),"",IF("Small standard"="Small standard",IF(N206&gt;SS_MAX,"",ROUND(INDEX(SS_FEES,SUMPRODUCT(--(SS_EDGES&lt;N206))+1,3+AM206)*(1+FUEL),4)),IF("Small standard"="Large standard",IF(N206&gt;LS_MAX,"",ROUND(IF(N206&lt;=OVER3_FROM,INDEX(LS_FEES,SUMPRODUCT(--(LS_EDGES&lt;N206))+1,3+AM206),INDEX(OVER3_BASE,1,3+AM206)+OVER3_PER4*CEILING((N206-OVER3_FROM)/4,1))*(1+FUEL),4)),""))))</f>
        <v/>
      </c>
      <c r="AX206" s="21" t="str">
        <f aca="false">IF(OR(AL206="",AH206=""),"",IF(OR(AH206="",AM206="",M206=""),"",IF(M206="Small standard",IF(AH206&gt;SS_MAX,"",ROUND(INDEX(SS_FEES,SUMPRODUCT(--(SS_EDGES&lt;AH206))+1,0+AM206)*(1+FUEL),4)),IF(M206="Large standard",IF(AH206&gt;LS_MAX,"",ROUND(IF(AH206&lt;=OVER3_FROM,INDEX(LS_FEES,SUMPRODUCT(--(LS_EDGES&lt;AH206))+1,0+AM206),INDEX(OVER3_BASE,1,0+AM206)+OVER3_PER4*CEILING((AH206-OVER3_FROM)/4,1))*(1+FUEL),4)),""))))</f>
        <v/>
      </c>
      <c r="AY206" s="21" t="str">
        <f aca="false">IF(OR(AL206="",AH206=""),"",IF(OR(AH206="",AM206="",M206=""),"",IF(M206="Small standard",IF(AH206&gt;SS_MAX,"",ROUND(INDEX(SS_FEES,SUMPRODUCT(--(SS_EDGES&lt;AH206))+1,3+AM206)*(1+FUEL),4)),IF(M206="Large standard",IF(AH206&gt;LS_MAX,"",ROUND(IF(AH206&lt;=OVER3_FROM,INDEX(LS_FEES,SUMPRODUCT(--(LS_EDGES&lt;AH206))+1,3+AM206),INDEX(OVER3_BASE,1,3+AM206)+OVER3_PER4*CEILING((AH206-OVER3_FROM)/4,1))*(1+FUEL),4)),""))))</f>
        <v/>
      </c>
      <c r="AZ206" s="24" t="str">
        <f aca="false">IF(OR(J206="",J206&lt;1),"",ROUND(IFERROR(INDEX(CAT_SCALE,MATCH(D206,CATS,0)),UC_DEFAULT)*IF(J206&gt;=UC_KNEE,10^(UC_A-UC_B*LOG10(J206)),10^(UC_A-UC_B*LOG10(UC_KNEE))*(UC_KNEE/J206)^UC_HEXP),1))</f>
        <v/>
      </c>
    </row>
    <row r="207" customFormat="false" ht="15" hidden="false" customHeight="false" outlineLevel="0" collapsed="false">
      <c r="A207" s="10"/>
      <c r="B207" s="10"/>
      <c r="C207" s="12"/>
      <c r="D207" s="10"/>
      <c r="E207" s="10"/>
      <c r="F207" s="10"/>
      <c r="G207" s="10"/>
      <c r="H207" s="10"/>
      <c r="I207" s="10"/>
      <c r="J207" s="10"/>
      <c r="K207" s="10"/>
      <c r="L207" s="12"/>
      <c r="M207" s="2" t="str">
        <f aca="false">IF(OR(N207="",AI207=""),"",IF(AND(N207&lt;=SS_MAX,AI207&lt;=SS_L,AJ207&lt;=SS_M,AK207&lt;=SS_S),"Small standard",IF(AND(N207&lt;=LS_MAX,AI207&lt;=LS_L,AJ207&lt;=LS_M,AK207&lt;=LS_S),"Large standard","Oversize")))</f>
        <v/>
      </c>
      <c r="N207" s="16" t="str">
        <f aca="false">IF(AH207="","",IF(AL207="",AH207,MAX(AH207,AL207)))</f>
        <v/>
      </c>
      <c r="O207" s="21" t="str">
        <f aca="false">IF(OR(N207="",AM207="",M207=""),"",IF(M207="Small standard",IF(N207&gt;SS_MAX,"",ROUND(INDEX(SS_FEES,SUMPRODUCT(--(SS_EDGES&lt;N207))+1,0+AM207)*(1+FUEL),4)),IF(M207="Large standard",IF(N207&gt;LS_MAX,"",ROUND(IF(N207&lt;=OVER3_FROM,INDEX(LS_FEES,SUMPRODUCT(--(LS_EDGES&lt;N207))+1,0+AM207),INDEX(OVER3_BASE,1,0+AM207)+OVER3_PER4*CEILING((N207-OVER3_FROM)/4,1))*(1+FUEL),4)),"")))</f>
        <v/>
      </c>
      <c r="P207" s="21" t="str">
        <f aca="false">IF(OR(N207="",AM207="",M207=""),"",IF(M207="Small standard",IF(N207&gt;SS_MAX,"",ROUND(INDEX(SS_FEES,SUMPRODUCT(--(SS_EDGES&lt;N207))+1,3+AM207)*(1+FUEL),4)),IF(M207="Large standard",IF(N207&gt;LS_MAX,"",ROUND(IF(N207&lt;=OVER3_FROM,INDEX(LS_FEES,SUMPRODUCT(--(LS_EDGES&lt;N207))+1,3+AM207),INDEX(OVER3_BASE,1,3+AM207)+OVER3_PER4*CEILING((N207-OVER3_FROM)/4,1))*(1+FUEL),4)),"")))</f>
        <v/>
      </c>
      <c r="Q207" s="20" t="str">
        <f aca="true">IF(OR(L207="",O207=""),"",ROUND(L207-IF(AND(TODAY()&gt;=PEAK_FROM,TODAY()&lt;=PEAK_TO),P207,O207),2))</f>
        <v/>
      </c>
      <c r="R207" s="16" t="str">
        <f aca="false">IF(N207="","",IF(M207="Small standard",IF(SUMPRODUCT(--(SS_EDGES&lt;N207))=0,"",INDEX(SS_EDGES,SUMPRODUCT(--(SS_EDGES&lt;N207)))),IF(M207="Large standard",IF(N207&gt;OVER3_FROM,OVER3_FROM+4*(CEILING((N207-OVER3_FROM)/4,1)-1),IF(SUMPRODUCT(--(LS_EDGES&lt;N207))=0,"",INDEX(LS_EDGES,SUMPRODUCT(--(LS_EDGES&lt;N207))))),"")))</f>
        <v/>
      </c>
      <c r="S207" s="22" t="str">
        <f aca="false">IF(R207="","",ROUND(N207-R207,3))</f>
        <v/>
      </c>
      <c r="T207" s="21" t="str">
        <f aca="false">IF(OR(R207="",O207="",AO207=""),"",IF(S207&gt;MAX_SHAVE,"",IF(ROUND(O207-AO207,4)&lt;MIN_UNIT,"",ROUND(O207-AO207,4))))</f>
        <v/>
      </c>
      <c r="U207" s="21" t="str">
        <f aca="false">IF(OR(AQ207="",O207=""),"",IF(ROUND(ROUND(O207-AQ207,4)-AS207,4)&lt;=MIN_UNIT,"",ROUND(ROUND(O207-AQ207,4)-AS207,4)))</f>
        <v/>
      </c>
      <c r="V207" s="21" t="str">
        <f aca="false">IF(OR(AV207="",O207=""),"",IF(AND(AT207=1,AU207&lt;=MAX_ENV),IF(ROUND(O207-AV207,4)&lt;MIN_UNIT,"",ROUND(O207-AV207,4)),""))</f>
        <v/>
      </c>
      <c r="W207" s="21" t="str">
        <f aca="false">IF(OR(AX207="",O207=""),"",IF(AL207&gt;=AH207*MIN_DIM_RATIO,IF(ROUND(O207-AX207,4)&lt;MIN_UNIT,"",ROUND(O207-AX207,4)),""))</f>
        <v/>
      </c>
      <c r="X207" s="21" t="str">
        <f aca="false">IF(OR(R207="",P207="",AP207=""),"",IF(S207&gt;MAX_SHAVE,"",IF(ROUND(P207-AP207,4)&lt;MIN_UNIT,"",ROUND(P207-AP207,4))))</f>
        <v/>
      </c>
      <c r="Y207" s="21" t="str">
        <f aca="false">IF(OR(AR207="",P207=""),"",IF(ROUND(ROUND(P207-AR207,4)-AS207,4)&lt;=MIN_UNIT,"",ROUND(ROUND(P207-AR207,4)-AS207,4)))</f>
        <v/>
      </c>
      <c r="Z207" s="21" t="str">
        <f aca="false">IF(OR(AW207="",P207=""),"",IF(AND(AT207=1,AU207&lt;=MAX_ENV),IF(ROUND(P207-AW207,4)&lt;MIN_UNIT,"",ROUND(P207-AW207,4)),""))</f>
        <v/>
      </c>
      <c r="AA207" s="21" t="str">
        <f aca="false">IF(OR(AY207="",P207=""),"",IF(AL207&gt;=AH207*MIN_DIM_RATIO,IF(ROUND(P207-AY207,4)&lt;MIN_UNIT,"",ROUND(P207-AY207,4)),""))</f>
        <v/>
      </c>
      <c r="AB207" s="2" t="str">
        <f aca="false">IF(COUNT(T207:W207)=0,"",CHOOSE(MATCH(MAX(T207:W207),T207:W207,0),"Weight","Price","Size tier","Box"))</f>
        <v/>
      </c>
      <c r="AC207" s="24" t="str">
        <f aca="false">IF(K207&lt;&gt;"",K207,AZ207)</f>
        <v/>
      </c>
      <c r="AD207" s="25" t="str">
        <f aca="false">IF(OR(AB207="",AC207=""),"",ROUND(AC207*IF(K207&lt;&gt;"",1,U_LOW)*((12-PEAK_MONTHS)*MAX(T207:W207)+PEAK_MONTHS*N(INDEX(X207:AA207,MATCH(MAX(T207:W207),T207:W207,0)))),0))</f>
        <v/>
      </c>
      <c r="AE207" s="25" t="str">
        <f aca="false">IF(OR(AB207="",AC207=""),"",ROUND(AC207*IF(K207&lt;&gt;"",1,U_HIGH)*((12-PEAK_MONTHS)*MAX(T207:W207)+PEAK_MONTHS*N(INDEX(X207:AA207,MATCH(MAX(T207:W207),T207:W207,0)))),0))</f>
        <v/>
      </c>
      <c r="AF207" s="18" t="str">
        <f aca="false">IF(AD207="","",RANK(AD207,$AD$7:$AD$506))</f>
        <v/>
      </c>
      <c r="AH207" s="16" t="str">
        <f aca="false">IF(E207&lt;&gt;"",E207,IF(F207&lt;&gt;"",ROUND(F207*16,3),""))</f>
        <v/>
      </c>
      <c r="AI207" s="16" t="str">
        <f aca="false">IF(COUNT(G207:I207)&lt;3,"",ROUND(LARGE(G207:I207,1),2))</f>
        <v/>
      </c>
      <c r="AJ207" s="16" t="str">
        <f aca="false">IF(COUNT(G207:I207)&lt;3,"",ROUND(LARGE(G207:I207,2),2))</f>
        <v/>
      </c>
      <c r="AK207" s="16" t="str">
        <f aca="false">IF(COUNT(G207:I207)&lt;3,"",ROUND(SMALL(G207:I207,1),2))</f>
        <v/>
      </c>
      <c r="AL207" s="16" t="str">
        <f aca="false">IF(AI207="","",IF(AI207*AJ207*AK207&lt;DIM_MIN_CUIN,"",ROUND(AI207*AJ207*AK207/DIM_DIV*16,2)))</f>
        <v/>
      </c>
      <c r="AM207" s="18" t="str">
        <f aca="false">IF(C207="","",IF(C207&lt;BAND_LO,1,IF(C207&lt;=BAND_HI,2,3)))</f>
        <v/>
      </c>
      <c r="AN207" s="19" t="str">
        <f aca="false">IF(C207="","",IFERROR(INDEX(CAT_REF,MATCH(D207,CATS,0)),REF_DEFAULT))</f>
        <v/>
      </c>
      <c r="AO207" s="21" t="str">
        <f aca="false">IF(OR(R207="",AM207="",M207=""),"",IF(M207="Small standard",IF(R207&gt;SS_MAX,"",ROUND(INDEX(SS_FEES,SUMPRODUCT(--(SS_EDGES&lt;R207))+1,0+AM207)*(1+FUEL),4)),IF(M207="Large standard",IF(R207&gt;LS_MAX,"",ROUND(IF(R207&lt;=OVER3_FROM,INDEX(LS_FEES,SUMPRODUCT(--(LS_EDGES&lt;R207))+1,0+AM207),INDEX(OVER3_BASE,1,0+AM207)+OVER3_PER4*CEILING((R207-OVER3_FROM)/4,1))*(1+FUEL),4)),"")))</f>
        <v/>
      </c>
      <c r="AP207" s="21" t="str">
        <f aca="false">IF(OR(R207="",AM207="",M207=""),"",IF(M207="Small standard",IF(R207&gt;SS_MAX,"",ROUND(INDEX(SS_FEES,SUMPRODUCT(--(SS_EDGES&lt;R207))+1,3+AM207)*(1+FUEL),4)),IF(M207="Large standard",IF(R207&gt;LS_MAX,"",ROUND(IF(R207&lt;=OVER3_FROM,INDEX(LS_FEES,SUMPRODUCT(--(LS_EDGES&lt;R207))+1,3+AM207),INDEX(OVER3_BASE,1,3+AM207)+OVER3_PER4*CEILING((R207-OVER3_FROM)/4,1))*(1+FUEL),4)),"")))</f>
        <v/>
      </c>
      <c r="AQ207" s="21" t="str">
        <f aca="false">IF(OR(AM207="",AM207=1),"",IF(OR(N207="",(AM207-1)="",M207=""),"",IF(M207="Small standard",IF(N207&gt;SS_MAX,"",ROUND(INDEX(SS_FEES,SUMPRODUCT(--(SS_EDGES&lt;N207))+1,0+(AM207-1))*(1+FUEL),4)),IF(M207="Large standard",IF(N207&gt;LS_MAX,"",ROUND(IF(N207&lt;=OVER3_FROM,INDEX(LS_FEES,SUMPRODUCT(--(LS_EDGES&lt;N207))+1,0+(AM207-1)),INDEX(OVER3_BASE,1,0+(AM207-1))+OVER3_PER4*CEILING((N207-OVER3_FROM)/4,1))*(1+FUEL),4)),""))))</f>
        <v/>
      </c>
      <c r="AR207" s="21" t="str">
        <f aca="false">IF(OR(AM207="",AM207=1),"",IF(OR(N207="",(AM207-1)="",M207=""),"",IF(M207="Small standard",IF(N207&gt;SS_MAX,"",ROUND(INDEX(SS_FEES,SUMPRODUCT(--(SS_EDGES&lt;N207))+1,3+(AM207-1))*(1+FUEL),4)),IF(M207="Large standard",IF(N207&gt;LS_MAX,"",ROUND(IF(N207&lt;=OVER3_FROM,INDEX(LS_FEES,SUMPRODUCT(--(LS_EDGES&lt;N207))+1,3+(AM207-1)),INDEX(OVER3_BASE,1,3+(AM207-1))+OVER3_PER4*CEILING((N207-OVER3_FROM)/4,1))*(1+FUEL),4)),""))))</f>
        <v/>
      </c>
      <c r="AS207" s="21" t="str">
        <f aca="false">IF(OR(AM207="",AM207=1),"",(C207-(IF(AM207=2,BAND_LO,BAND_HI)-0.01))*(1-AN207))</f>
        <v/>
      </c>
      <c r="AT207" s="18" t="str">
        <f aca="false">IF(AI207="","",(AI207&gt;SS_L)+(AJ207&gt;SS_M)+(AK207&gt;SS_S))</f>
        <v/>
      </c>
      <c r="AU207" s="23" t="str">
        <f aca="false">IF(OR(AT207="",AT207&lt;&gt;1),"",MAX(AI207/SS_L,AJ207/SS_M,AK207/SS_S))</f>
        <v/>
      </c>
      <c r="AV207" s="21" t="str">
        <f aca="false">IF(OR(M207&lt;&gt;"Large standard",N207="",N207&gt;SS_MAX),"",IF(OR(N207="",AM207="","Small standard"=""),"",IF("Small standard"="Small standard",IF(N207&gt;SS_MAX,"",ROUND(INDEX(SS_FEES,SUMPRODUCT(--(SS_EDGES&lt;N207))+1,0+AM207)*(1+FUEL),4)),IF("Small standard"="Large standard",IF(N207&gt;LS_MAX,"",ROUND(IF(N207&lt;=OVER3_FROM,INDEX(LS_FEES,SUMPRODUCT(--(LS_EDGES&lt;N207))+1,0+AM207),INDEX(OVER3_BASE,1,0+AM207)+OVER3_PER4*CEILING((N207-OVER3_FROM)/4,1))*(1+FUEL),4)),""))))</f>
        <v/>
      </c>
      <c r="AW207" s="21" t="str">
        <f aca="false">IF(OR(M207&lt;&gt;"Large standard",N207="",N207&gt;SS_MAX),"",IF(OR(N207="",AM207="","Small standard"=""),"",IF("Small standard"="Small standard",IF(N207&gt;SS_MAX,"",ROUND(INDEX(SS_FEES,SUMPRODUCT(--(SS_EDGES&lt;N207))+1,3+AM207)*(1+FUEL),4)),IF("Small standard"="Large standard",IF(N207&gt;LS_MAX,"",ROUND(IF(N207&lt;=OVER3_FROM,INDEX(LS_FEES,SUMPRODUCT(--(LS_EDGES&lt;N207))+1,3+AM207),INDEX(OVER3_BASE,1,3+AM207)+OVER3_PER4*CEILING((N207-OVER3_FROM)/4,1))*(1+FUEL),4)),""))))</f>
        <v/>
      </c>
      <c r="AX207" s="21" t="str">
        <f aca="false">IF(OR(AL207="",AH207=""),"",IF(OR(AH207="",AM207="",M207=""),"",IF(M207="Small standard",IF(AH207&gt;SS_MAX,"",ROUND(INDEX(SS_FEES,SUMPRODUCT(--(SS_EDGES&lt;AH207))+1,0+AM207)*(1+FUEL),4)),IF(M207="Large standard",IF(AH207&gt;LS_MAX,"",ROUND(IF(AH207&lt;=OVER3_FROM,INDEX(LS_FEES,SUMPRODUCT(--(LS_EDGES&lt;AH207))+1,0+AM207),INDEX(OVER3_BASE,1,0+AM207)+OVER3_PER4*CEILING((AH207-OVER3_FROM)/4,1))*(1+FUEL),4)),""))))</f>
        <v/>
      </c>
      <c r="AY207" s="21" t="str">
        <f aca="false">IF(OR(AL207="",AH207=""),"",IF(OR(AH207="",AM207="",M207=""),"",IF(M207="Small standard",IF(AH207&gt;SS_MAX,"",ROUND(INDEX(SS_FEES,SUMPRODUCT(--(SS_EDGES&lt;AH207))+1,3+AM207)*(1+FUEL),4)),IF(M207="Large standard",IF(AH207&gt;LS_MAX,"",ROUND(IF(AH207&lt;=OVER3_FROM,INDEX(LS_FEES,SUMPRODUCT(--(LS_EDGES&lt;AH207))+1,3+AM207),INDEX(OVER3_BASE,1,3+AM207)+OVER3_PER4*CEILING((AH207-OVER3_FROM)/4,1))*(1+FUEL),4)),""))))</f>
        <v/>
      </c>
      <c r="AZ207" s="24" t="str">
        <f aca="false">IF(OR(J207="",J207&lt;1),"",ROUND(IFERROR(INDEX(CAT_SCALE,MATCH(D207,CATS,0)),UC_DEFAULT)*IF(J207&gt;=UC_KNEE,10^(UC_A-UC_B*LOG10(J207)),10^(UC_A-UC_B*LOG10(UC_KNEE))*(UC_KNEE/J207)^UC_HEXP),1))</f>
        <v/>
      </c>
    </row>
    <row r="208" customFormat="false" ht="15" hidden="false" customHeight="false" outlineLevel="0" collapsed="false">
      <c r="A208" s="10"/>
      <c r="B208" s="10"/>
      <c r="C208" s="12"/>
      <c r="D208" s="10"/>
      <c r="E208" s="10"/>
      <c r="F208" s="10"/>
      <c r="G208" s="10"/>
      <c r="H208" s="10"/>
      <c r="I208" s="10"/>
      <c r="J208" s="10"/>
      <c r="K208" s="10"/>
      <c r="L208" s="12"/>
      <c r="M208" s="2" t="str">
        <f aca="false">IF(OR(N208="",AI208=""),"",IF(AND(N208&lt;=SS_MAX,AI208&lt;=SS_L,AJ208&lt;=SS_M,AK208&lt;=SS_S),"Small standard",IF(AND(N208&lt;=LS_MAX,AI208&lt;=LS_L,AJ208&lt;=LS_M,AK208&lt;=LS_S),"Large standard","Oversize")))</f>
        <v/>
      </c>
      <c r="N208" s="16" t="str">
        <f aca="false">IF(AH208="","",IF(AL208="",AH208,MAX(AH208,AL208)))</f>
        <v/>
      </c>
      <c r="O208" s="21" t="str">
        <f aca="false">IF(OR(N208="",AM208="",M208=""),"",IF(M208="Small standard",IF(N208&gt;SS_MAX,"",ROUND(INDEX(SS_FEES,SUMPRODUCT(--(SS_EDGES&lt;N208))+1,0+AM208)*(1+FUEL),4)),IF(M208="Large standard",IF(N208&gt;LS_MAX,"",ROUND(IF(N208&lt;=OVER3_FROM,INDEX(LS_FEES,SUMPRODUCT(--(LS_EDGES&lt;N208))+1,0+AM208),INDEX(OVER3_BASE,1,0+AM208)+OVER3_PER4*CEILING((N208-OVER3_FROM)/4,1))*(1+FUEL),4)),"")))</f>
        <v/>
      </c>
      <c r="P208" s="21" t="str">
        <f aca="false">IF(OR(N208="",AM208="",M208=""),"",IF(M208="Small standard",IF(N208&gt;SS_MAX,"",ROUND(INDEX(SS_FEES,SUMPRODUCT(--(SS_EDGES&lt;N208))+1,3+AM208)*(1+FUEL),4)),IF(M208="Large standard",IF(N208&gt;LS_MAX,"",ROUND(IF(N208&lt;=OVER3_FROM,INDEX(LS_FEES,SUMPRODUCT(--(LS_EDGES&lt;N208))+1,3+AM208),INDEX(OVER3_BASE,1,3+AM208)+OVER3_PER4*CEILING((N208-OVER3_FROM)/4,1))*(1+FUEL),4)),"")))</f>
        <v/>
      </c>
      <c r="Q208" s="20" t="str">
        <f aca="true">IF(OR(L208="",O208=""),"",ROUND(L208-IF(AND(TODAY()&gt;=PEAK_FROM,TODAY()&lt;=PEAK_TO),P208,O208),2))</f>
        <v/>
      </c>
      <c r="R208" s="16" t="str">
        <f aca="false">IF(N208="","",IF(M208="Small standard",IF(SUMPRODUCT(--(SS_EDGES&lt;N208))=0,"",INDEX(SS_EDGES,SUMPRODUCT(--(SS_EDGES&lt;N208)))),IF(M208="Large standard",IF(N208&gt;OVER3_FROM,OVER3_FROM+4*(CEILING((N208-OVER3_FROM)/4,1)-1),IF(SUMPRODUCT(--(LS_EDGES&lt;N208))=0,"",INDEX(LS_EDGES,SUMPRODUCT(--(LS_EDGES&lt;N208))))),"")))</f>
        <v/>
      </c>
      <c r="S208" s="22" t="str">
        <f aca="false">IF(R208="","",ROUND(N208-R208,3))</f>
        <v/>
      </c>
      <c r="T208" s="21" t="str">
        <f aca="false">IF(OR(R208="",O208="",AO208=""),"",IF(S208&gt;MAX_SHAVE,"",IF(ROUND(O208-AO208,4)&lt;MIN_UNIT,"",ROUND(O208-AO208,4))))</f>
        <v/>
      </c>
      <c r="U208" s="21" t="str">
        <f aca="false">IF(OR(AQ208="",O208=""),"",IF(ROUND(ROUND(O208-AQ208,4)-AS208,4)&lt;=MIN_UNIT,"",ROUND(ROUND(O208-AQ208,4)-AS208,4)))</f>
        <v/>
      </c>
      <c r="V208" s="21" t="str">
        <f aca="false">IF(OR(AV208="",O208=""),"",IF(AND(AT208=1,AU208&lt;=MAX_ENV),IF(ROUND(O208-AV208,4)&lt;MIN_UNIT,"",ROUND(O208-AV208,4)),""))</f>
        <v/>
      </c>
      <c r="W208" s="21" t="str">
        <f aca="false">IF(OR(AX208="",O208=""),"",IF(AL208&gt;=AH208*MIN_DIM_RATIO,IF(ROUND(O208-AX208,4)&lt;MIN_UNIT,"",ROUND(O208-AX208,4)),""))</f>
        <v/>
      </c>
      <c r="X208" s="21" t="str">
        <f aca="false">IF(OR(R208="",P208="",AP208=""),"",IF(S208&gt;MAX_SHAVE,"",IF(ROUND(P208-AP208,4)&lt;MIN_UNIT,"",ROUND(P208-AP208,4))))</f>
        <v/>
      </c>
      <c r="Y208" s="21" t="str">
        <f aca="false">IF(OR(AR208="",P208=""),"",IF(ROUND(ROUND(P208-AR208,4)-AS208,4)&lt;=MIN_UNIT,"",ROUND(ROUND(P208-AR208,4)-AS208,4)))</f>
        <v/>
      </c>
      <c r="Z208" s="21" t="str">
        <f aca="false">IF(OR(AW208="",P208=""),"",IF(AND(AT208=1,AU208&lt;=MAX_ENV),IF(ROUND(P208-AW208,4)&lt;MIN_UNIT,"",ROUND(P208-AW208,4)),""))</f>
        <v/>
      </c>
      <c r="AA208" s="21" t="str">
        <f aca="false">IF(OR(AY208="",P208=""),"",IF(AL208&gt;=AH208*MIN_DIM_RATIO,IF(ROUND(P208-AY208,4)&lt;MIN_UNIT,"",ROUND(P208-AY208,4)),""))</f>
        <v/>
      </c>
      <c r="AB208" s="2" t="str">
        <f aca="false">IF(COUNT(T208:W208)=0,"",CHOOSE(MATCH(MAX(T208:W208),T208:W208,0),"Weight","Price","Size tier","Box"))</f>
        <v/>
      </c>
      <c r="AC208" s="24" t="str">
        <f aca="false">IF(K208&lt;&gt;"",K208,AZ208)</f>
        <v/>
      </c>
      <c r="AD208" s="25" t="str">
        <f aca="false">IF(OR(AB208="",AC208=""),"",ROUND(AC208*IF(K208&lt;&gt;"",1,U_LOW)*((12-PEAK_MONTHS)*MAX(T208:W208)+PEAK_MONTHS*N(INDEX(X208:AA208,MATCH(MAX(T208:W208),T208:W208,0)))),0))</f>
        <v/>
      </c>
      <c r="AE208" s="25" t="str">
        <f aca="false">IF(OR(AB208="",AC208=""),"",ROUND(AC208*IF(K208&lt;&gt;"",1,U_HIGH)*((12-PEAK_MONTHS)*MAX(T208:W208)+PEAK_MONTHS*N(INDEX(X208:AA208,MATCH(MAX(T208:W208),T208:W208,0)))),0))</f>
        <v/>
      </c>
      <c r="AF208" s="18" t="str">
        <f aca="false">IF(AD208="","",RANK(AD208,$AD$7:$AD$506))</f>
        <v/>
      </c>
      <c r="AH208" s="16" t="str">
        <f aca="false">IF(E208&lt;&gt;"",E208,IF(F208&lt;&gt;"",ROUND(F208*16,3),""))</f>
        <v/>
      </c>
      <c r="AI208" s="16" t="str">
        <f aca="false">IF(COUNT(G208:I208)&lt;3,"",ROUND(LARGE(G208:I208,1),2))</f>
        <v/>
      </c>
      <c r="AJ208" s="16" t="str">
        <f aca="false">IF(COUNT(G208:I208)&lt;3,"",ROUND(LARGE(G208:I208,2),2))</f>
        <v/>
      </c>
      <c r="AK208" s="16" t="str">
        <f aca="false">IF(COUNT(G208:I208)&lt;3,"",ROUND(SMALL(G208:I208,1),2))</f>
        <v/>
      </c>
      <c r="AL208" s="16" t="str">
        <f aca="false">IF(AI208="","",IF(AI208*AJ208*AK208&lt;DIM_MIN_CUIN,"",ROUND(AI208*AJ208*AK208/DIM_DIV*16,2)))</f>
        <v/>
      </c>
      <c r="AM208" s="18" t="str">
        <f aca="false">IF(C208="","",IF(C208&lt;BAND_LO,1,IF(C208&lt;=BAND_HI,2,3)))</f>
        <v/>
      </c>
      <c r="AN208" s="19" t="str">
        <f aca="false">IF(C208="","",IFERROR(INDEX(CAT_REF,MATCH(D208,CATS,0)),REF_DEFAULT))</f>
        <v/>
      </c>
      <c r="AO208" s="21" t="str">
        <f aca="false">IF(OR(R208="",AM208="",M208=""),"",IF(M208="Small standard",IF(R208&gt;SS_MAX,"",ROUND(INDEX(SS_FEES,SUMPRODUCT(--(SS_EDGES&lt;R208))+1,0+AM208)*(1+FUEL),4)),IF(M208="Large standard",IF(R208&gt;LS_MAX,"",ROUND(IF(R208&lt;=OVER3_FROM,INDEX(LS_FEES,SUMPRODUCT(--(LS_EDGES&lt;R208))+1,0+AM208),INDEX(OVER3_BASE,1,0+AM208)+OVER3_PER4*CEILING((R208-OVER3_FROM)/4,1))*(1+FUEL),4)),"")))</f>
        <v/>
      </c>
      <c r="AP208" s="21" t="str">
        <f aca="false">IF(OR(R208="",AM208="",M208=""),"",IF(M208="Small standard",IF(R208&gt;SS_MAX,"",ROUND(INDEX(SS_FEES,SUMPRODUCT(--(SS_EDGES&lt;R208))+1,3+AM208)*(1+FUEL),4)),IF(M208="Large standard",IF(R208&gt;LS_MAX,"",ROUND(IF(R208&lt;=OVER3_FROM,INDEX(LS_FEES,SUMPRODUCT(--(LS_EDGES&lt;R208))+1,3+AM208),INDEX(OVER3_BASE,1,3+AM208)+OVER3_PER4*CEILING((R208-OVER3_FROM)/4,1))*(1+FUEL),4)),"")))</f>
        <v/>
      </c>
      <c r="AQ208" s="21" t="str">
        <f aca="false">IF(OR(AM208="",AM208=1),"",IF(OR(N208="",(AM208-1)="",M208=""),"",IF(M208="Small standard",IF(N208&gt;SS_MAX,"",ROUND(INDEX(SS_FEES,SUMPRODUCT(--(SS_EDGES&lt;N208))+1,0+(AM208-1))*(1+FUEL),4)),IF(M208="Large standard",IF(N208&gt;LS_MAX,"",ROUND(IF(N208&lt;=OVER3_FROM,INDEX(LS_FEES,SUMPRODUCT(--(LS_EDGES&lt;N208))+1,0+(AM208-1)),INDEX(OVER3_BASE,1,0+(AM208-1))+OVER3_PER4*CEILING((N208-OVER3_FROM)/4,1))*(1+FUEL),4)),""))))</f>
        <v/>
      </c>
      <c r="AR208" s="21" t="str">
        <f aca="false">IF(OR(AM208="",AM208=1),"",IF(OR(N208="",(AM208-1)="",M208=""),"",IF(M208="Small standard",IF(N208&gt;SS_MAX,"",ROUND(INDEX(SS_FEES,SUMPRODUCT(--(SS_EDGES&lt;N208))+1,3+(AM208-1))*(1+FUEL),4)),IF(M208="Large standard",IF(N208&gt;LS_MAX,"",ROUND(IF(N208&lt;=OVER3_FROM,INDEX(LS_FEES,SUMPRODUCT(--(LS_EDGES&lt;N208))+1,3+(AM208-1)),INDEX(OVER3_BASE,1,3+(AM208-1))+OVER3_PER4*CEILING((N208-OVER3_FROM)/4,1))*(1+FUEL),4)),""))))</f>
        <v/>
      </c>
      <c r="AS208" s="21" t="str">
        <f aca="false">IF(OR(AM208="",AM208=1),"",(C208-(IF(AM208=2,BAND_LO,BAND_HI)-0.01))*(1-AN208))</f>
        <v/>
      </c>
      <c r="AT208" s="18" t="str">
        <f aca="false">IF(AI208="","",(AI208&gt;SS_L)+(AJ208&gt;SS_M)+(AK208&gt;SS_S))</f>
        <v/>
      </c>
      <c r="AU208" s="23" t="str">
        <f aca="false">IF(OR(AT208="",AT208&lt;&gt;1),"",MAX(AI208/SS_L,AJ208/SS_M,AK208/SS_S))</f>
        <v/>
      </c>
      <c r="AV208" s="21" t="str">
        <f aca="false">IF(OR(M208&lt;&gt;"Large standard",N208="",N208&gt;SS_MAX),"",IF(OR(N208="",AM208="","Small standard"=""),"",IF("Small standard"="Small standard",IF(N208&gt;SS_MAX,"",ROUND(INDEX(SS_FEES,SUMPRODUCT(--(SS_EDGES&lt;N208))+1,0+AM208)*(1+FUEL),4)),IF("Small standard"="Large standard",IF(N208&gt;LS_MAX,"",ROUND(IF(N208&lt;=OVER3_FROM,INDEX(LS_FEES,SUMPRODUCT(--(LS_EDGES&lt;N208))+1,0+AM208),INDEX(OVER3_BASE,1,0+AM208)+OVER3_PER4*CEILING((N208-OVER3_FROM)/4,1))*(1+FUEL),4)),""))))</f>
        <v/>
      </c>
      <c r="AW208" s="21" t="str">
        <f aca="false">IF(OR(M208&lt;&gt;"Large standard",N208="",N208&gt;SS_MAX),"",IF(OR(N208="",AM208="","Small standard"=""),"",IF("Small standard"="Small standard",IF(N208&gt;SS_MAX,"",ROUND(INDEX(SS_FEES,SUMPRODUCT(--(SS_EDGES&lt;N208))+1,3+AM208)*(1+FUEL),4)),IF("Small standard"="Large standard",IF(N208&gt;LS_MAX,"",ROUND(IF(N208&lt;=OVER3_FROM,INDEX(LS_FEES,SUMPRODUCT(--(LS_EDGES&lt;N208))+1,3+AM208),INDEX(OVER3_BASE,1,3+AM208)+OVER3_PER4*CEILING((N208-OVER3_FROM)/4,1))*(1+FUEL),4)),""))))</f>
        <v/>
      </c>
      <c r="AX208" s="21" t="str">
        <f aca="false">IF(OR(AL208="",AH208=""),"",IF(OR(AH208="",AM208="",M208=""),"",IF(M208="Small standard",IF(AH208&gt;SS_MAX,"",ROUND(INDEX(SS_FEES,SUMPRODUCT(--(SS_EDGES&lt;AH208))+1,0+AM208)*(1+FUEL),4)),IF(M208="Large standard",IF(AH208&gt;LS_MAX,"",ROUND(IF(AH208&lt;=OVER3_FROM,INDEX(LS_FEES,SUMPRODUCT(--(LS_EDGES&lt;AH208))+1,0+AM208),INDEX(OVER3_BASE,1,0+AM208)+OVER3_PER4*CEILING((AH208-OVER3_FROM)/4,1))*(1+FUEL),4)),""))))</f>
        <v/>
      </c>
      <c r="AY208" s="21" t="str">
        <f aca="false">IF(OR(AL208="",AH208=""),"",IF(OR(AH208="",AM208="",M208=""),"",IF(M208="Small standard",IF(AH208&gt;SS_MAX,"",ROUND(INDEX(SS_FEES,SUMPRODUCT(--(SS_EDGES&lt;AH208))+1,3+AM208)*(1+FUEL),4)),IF(M208="Large standard",IF(AH208&gt;LS_MAX,"",ROUND(IF(AH208&lt;=OVER3_FROM,INDEX(LS_FEES,SUMPRODUCT(--(LS_EDGES&lt;AH208))+1,3+AM208),INDEX(OVER3_BASE,1,3+AM208)+OVER3_PER4*CEILING((AH208-OVER3_FROM)/4,1))*(1+FUEL),4)),""))))</f>
        <v/>
      </c>
      <c r="AZ208" s="24" t="str">
        <f aca="false">IF(OR(J208="",J208&lt;1),"",ROUND(IFERROR(INDEX(CAT_SCALE,MATCH(D208,CATS,0)),UC_DEFAULT)*IF(J208&gt;=UC_KNEE,10^(UC_A-UC_B*LOG10(J208)),10^(UC_A-UC_B*LOG10(UC_KNEE))*(UC_KNEE/J208)^UC_HEXP),1))</f>
        <v/>
      </c>
    </row>
    <row r="209" customFormat="false" ht="15" hidden="false" customHeight="false" outlineLevel="0" collapsed="false">
      <c r="A209" s="10"/>
      <c r="B209" s="10"/>
      <c r="C209" s="12"/>
      <c r="D209" s="10"/>
      <c r="E209" s="10"/>
      <c r="F209" s="10"/>
      <c r="G209" s="10"/>
      <c r="H209" s="10"/>
      <c r="I209" s="10"/>
      <c r="J209" s="10"/>
      <c r="K209" s="10"/>
      <c r="L209" s="12"/>
      <c r="M209" s="2" t="str">
        <f aca="false">IF(OR(N209="",AI209=""),"",IF(AND(N209&lt;=SS_MAX,AI209&lt;=SS_L,AJ209&lt;=SS_M,AK209&lt;=SS_S),"Small standard",IF(AND(N209&lt;=LS_MAX,AI209&lt;=LS_L,AJ209&lt;=LS_M,AK209&lt;=LS_S),"Large standard","Oversize")))</f>
        <v/>
      </c>
      <c r="N209" s="16" t="str">
        <f aca="false">IF(AH209="","",IF(AL209="",AH209,MAX(AH209,AL209)))</f>
        <v/>
      </c>
      <c r="O209" s="21" t="str">
        <f aca="false">IF(OR(N209="",AM209="",M209=""),"",IF(M209="Small standard",IF(N209&gt;SS_MAX,"",ROUND(INDEX(SS_FEES,SUMPRODUCT(--(SS_EDGES&lt;N209))+1,0+AM209)*(1+FUEL),4)),IF(M209="Large standard",IF(N209&gt;LS_MAX,"",ROUND(IF(N209&lt;=OVER3_FROM,INDEX(LS_FEES,SUMPRODUCT(--(LS_EDGES&lt;N209))+1,0+AM209),INDEX(OVER3_BASE,1,0+AM209)+OVER3_PER4*CEILING((N209-OVER3_FROM)/4,1))*(1+FUEL),4)),"")))</f>
        <v/>
      </c>
      <c r="P209" s="21" t="str">
        <f aca="false">IF(OR(N209="",AM209="",M209=""),"",IF(M209="Small standard",IF(N209&gt;SS_MAX,"",ROUND(INDEX(SS_FEES,SUMPRODUCT(--(SS_EDGES&lt;N209))+1,3+AM209)*(1+FUEL),4)),IF(M209="Large standard",IF(N209&gt;LS_MAX,"",ROUND(IF(N209&lt;=OVER3_FROM,INDEX(LS_FEES,SUMPRODUCT(--(LS_EDGES&lt;N209))+1,3+AM209),INDEX(OVER3_BASE,1,3+AM209)+OVER3_PER4*CEILING((N209-OVER3_FROM)/4,1))*(1+FUEL),4)),"")))</f>
        <v/>
      </c>
      <c r="Q209" s="20" t="str">
        <f aca="true">IF(OR(L209="",O209=""),"",ROUND(L209-IF(AND(TODAY()&gt;=PEAK_FROM,TODAY()&lt;=PEAK_TO),P209,O209),2))</f>
        <v/>
      </c>
      <c r="R209" s="16" t="str">
        <f aca="false">IF(N209="","",IF(M209="Small standard",IF(SUMPRODUCT(--(SS_EDGES&lt;N209))=0,"",INDEX(SS_EDGES,SUMPRODUCT(--(SS_EDGES&lt;N209)))),IF(M209="Large standard",IF(N209&gt;OVER3_FROM,OVER3_FROM+4*(CEILING((N209-OVER3_FROM)/4,1)-1),IF(SUMPRODUCT(--(LS_EDGES&lt;N209))=0,"",INDEX(LS_EDGES,SUMPRODUCT(--(LS_EDGES&lt;N209))))),"")))</f>
        <v/>
      </c>
      <c r="S209" s="22" t="str">
        <f aca="false">IF(R209="","",ROUND(N209-R209,3))</f>
        <v/>
      </c>
      <c r="T209" s="21" t="str">
        <f aca="false">IF(OR(R209="",O209="",AO209=""),"",IF(S209&gt;MAX_SHAVE,"",IF(ROUND(O209-AO209,4)&lt;MIN_UNIT,"",ROUND(O209-AO209,4))))</f>
        <v/>
      </c>
      <c r="U209" s="21" t="str">
        <f aca="false">IF(OR(AQ209="",O209=""),"",IF(ROUND(ROUND(O209-AQ209,4)-AS209,4)&lt;=MIN_UNIT,"",ROUND(ROUND(O209-AQ209,4)-AS209,4)))</f>
        <v/>
      </c>
      <c r="V209" s="21" t="str">
        <f aca="false">IF(OR(AV209="",O209=""),"",IF(AND(AT209=1,AU209&lt;=MAX_ENV),IF(ROUND(O209-AV209,4)&lt;MIN_UNIT,"",ROUND(O209-AV209,4)),""))</f>
        <v/>
      </c>
      <c r="W209" s="21" t="str">
        <f aca="false">IF(OR(AX209="",O209=""),"",IF(AL209&gt;=AH209*MIN_DIM_RATIO,IF(ROUND(O209-AX209,4)&lt;MIN_UNIT,"",ROUND(O209-AX209,4)),""))</f>
        <v/>
      </c>
      <c r="X209" s="21" t="str">
        <f aca="false">IF(OR(R209="",P209="",AP209=""),"",IF(S209&gt;MAX_SHAVE,"",IF(ROUND(P209-AP209,4)&lt;MIN_UNIT,"",ROUND(P209-AP209,4))))</f>
        <v/>
      </c>
      <c r="Y209" s="21" t="str">
        <f aca="false">IF(OR(AR209="",P209=""),"",IF(ROUND(ROUND(P209-AR209,4)-AS209,4)&lt;=MIN_UNIT,"",ROUND(ROUND(P209-AR209,4)-AS209,4)))</f>
        <v/>
      </c>
      <c r="Z209" s="21" t="str">
        <f aca="false">IF(OR(AW209="",P209=""),"",IF(AND(AT209=1,AU209&lt;=MAX_ENV),IF(ROUND(P209-AW209,4)&lt;MIN_UNIT,"",ROUND(P209-AW209,4)),""))</f>
        <v/>
      </c>
      <c r="AA209" s="21" t="str">
        <f aca="false">IF(OR(AY209="",P209=""),"",IF(AL209&gt;=AH209*MIN_DIM_RATIO,IF(ROUND(P209-AY209,4)&lt;MIN_UNIT,"",ROUND(P209-AY209,4)),""))</f>
        <v/>
      </c>
      <c r="AB209" s="2" t="str">
        <f aca="false">IF(COUNT(T209:W209)=0,"",CHOOSE(MATCH(MAX(T209:W209),T209:W209,0),"Weight","Price","Size tier","Box"))</f>
        <v/>
      </c>
      <c r="AC209" s="24" t="str">
        <f aca="false">IF(K209&lt;&gt;"",K209,AZ209)</f>
        <v/>
      </c>
      <c r="AD209" s="25" t="str">
        <f aca="false">IF(OR(AB209="",AC209=""),"",ROUND(AC209*IF(K209&lt;&gt;"",1,U_LOW)*((12-PEAK_MONTHS)*MAX(T209:W209)+PEAK_MONTHS*N(INDEX(X209:AA209,MATCH(MAX(T209:W209),T209:W209,0)))),0))</f>
        <v/>
      </c>
      <c r="AE209" s="25" t="str">
        <f aca="false">IF(OR(AB209="",AC209=""),"",ROUND(AC209*IF(K209&lt;&gt;"",1,U_HIGH)*((12-PEAK_MONTHS)*MAX(T209:W209)+PEAK_MONTHS*N(INDEX(X209:AA209,MATCH(MAX(T209:W209),T209:W209,0)))),0))</f>
        <v/>
      </c>
      <c r="AF209" s="18" t="str">
        <f aca="false">IF(AD209="","",RANK(AD209,$AD$7:$AD$506))</f>
        <v/>
      </c>
      <c r="AH209" s="16" t="str">
        <f aca="false">IF(E209&lt;&gt;"",E209,IF(F209&lt;&gt;"",ROUND(F209*16,3),""))</f>
        <v/>
      </c>
      <c r="AI209" s="16" t="str">
        <f aca="false">IF(COUNT(G209:I209)&lt;3,"",ROUND(LARGE(G209:I209,1),2))</f>
        <v/>
      </c>
      <c r="AJ209" s="16" t="str">
        <f aca="false">IF(COUNT(G209:I209)&lt;3,"",ROUND(LARGE(G209:I209,2),2))</f>
        <v/>
      </c>
      <c r="AK209" s="16" t="str">
        <f aca="false">IF(COUNT(G209:I209)&lt;3,"",ROUND(SMALL(G209:I209,1),2))</f>
        <v/>
      </c>
      <c r="AL209" s="16" t="str">
        <f aca="false">IF(AI209="","",IF(AI209*AJ209*AK209&lt;DIM_MIN_CUIN,"",ROUND(AI209*AJ209*AK209/DIM_DIV*16,2)))</f>
        <v/>
      </c>
      <c r="AM209" s="18" t="str">
        <f aca="false">IF(C209="","",IF(C209&lt;BAND_LO,1,IF(C209&lt;=BAND_HI,2,3)))</f>
        <v/>
      </c>
      <c r="AN209" s="19" t="str">
        <f aca="false">IF(C209="","",IFERROR(INDEX(CAT_REF,MATCH(D209,CATS,0)),REF_DEFAULT))</f>
        <v/>
      </c>
      <c r="AO209" s="21" t="str">
        <f aca="false">IF(OR(R209="",AM209="",M209=""),"",IF(M209="Small standard",IF(R209&gt;SS_MAX,"",ROUND(INDEX(SS_FEES,SUMPRODUCT(--(SS_EDGES&lt;R209))+1,0+AM209)*(1+FUEL),4)),IF(M209="Large standard",IF(R209&gt;LS_MAX,"",ROUND(IF(R209&lt;=OVER3_FROM,INDEX(LS_FEES,SUMPRODUCT(--(LS_EDGES&lt;R209))+1,0+AM209),INDEX(OVER3_BASE,1,0+AM209)+OVER3_PER4*CEILING((R209-OVER3_FROM)/4,1))*(1+FUEL),4)),"")))</f>
        <v/>
      </c>
      <c r="AP209" s="21" t="str">
        <f aca="false">IF(OR(R209="",AM209="",M209=""),"",IF(M209="Small standard",IF(R209&gt;SS_MAX,"",ROUND(INDEX(SS_FEES,SUMPRODUCT(--(SS_EDGES&lt;R209))+1,3+AM209)*(1+FUEL),4)),IF(M209="Large standard",IF(R209&gt;LS_MAX,"",ROUND(IF(R209&lt;=OVER3_FROM,INDEX(LS_FEES,SUMPRODUCT(--(LS_EDGES&lt;R209))+1,3+AM209),INDEX(OVER3_BASE,1,3+AM209)+OVER3_PER4*CEILING((R209-OVER3_FROM)/4,1))*(1+FUEL),4)),"")))</f>
        <v/>
      </c>
      <c r="AQ209" s="21" t="str">
        <f aca="false">IF(OR(AM209="",AM209=1),"",IF(OR(N209="",(AM209-1)="",M209=""),"",IF(M209="Small standard",IF(N209&gt;SS_MAX,"",ROUND(INDEX(SS_FEES,SUMPRODUCT(--(SS_EDGES&lt;N209))+1,0+(AM209-1))*(1+FUEL),4)),IF(M209="Large standard",IF(N209&gt;LS_MAX,"",ROUND(IF(N209&lt;=OVER3_FROM,INDEX(LS_FEES,SUMPRODUCT(--(LS_EDGES&lt;N209))+1,0+(AM209-1)),INDEX(OVER3_BASE,1,0+(AM209-1))+OVER3_PER4*CEILING((N209-OVER3_FROM)/4,1))*(1+FUEL),4)),""))))</f>
        <v/>
      </c>
      <c r="AR209" s="21" t="str">
        <f aca="false">IF(OR(AM209="",AM209=1),"",IF(OR(N209="",(AM209-1)="",M209=""),"",IF(M209="Small standard",IF(N209&gt;SS_MAX,"",ROUND(INDEX(SS_FEES,SUMPRODUCT(--(SS_EDGES&lt;N209))+1,3+(AM209-1))*(1+FUEL),4)),IF(M209="Large standard",IF(N209&gt;LS_MAX,"",ROUND(IF(N209&lt;=OVER3_FROM,INDEX(LS_FEES,SUMPRODUCT(--(LS_EDGES&lt;N209))+1,3+(AM209-1)),INDEX(OVER3_BASE,1,3+(AM209-1))+OVER3_PER4*CEILING((N209-OVER3_FROM)/4,1))*(1+FUEL),4)),""))))</f>
        <v/>
      </c>
      <c r="AS209" s="21" t="str">
        <f aca="false">IF(OR(AM209="",AM209=1),"",(C209-(IF(AM209=2,BAND_LO,BAND_HI)-0.01))*(1-AN209))</f>
        <v/>
      </c>
      <c r="AT209" s="18" t="str">
        <f aca="false">IF(AI209="","",(AI209&gt;SS_L)+(AJ209&gt;SS_M)+(AK209&gt;SS_S))</f>
        <v/>
      </c>
      <c r="AU209" s="23" t="str">
        <f aca="false">IF(OR(AT209="",AT209&lt;&gt;1),"",MAX(AI209/SS_L,AJ209/SS_M,AK209/SS_S))</f>
        <v/>
      </c>
      <c r="AV209" s="21" t="str">
        <f aca="false">IF(OR(M209&lt;&gt;"Large standard",N209="",N209&gt;SS_MAX),"",IF(OR(N209="",AM209="","Small standard"=""),"",IF("Small standard"="Small standard",IF(N209&gt;SS_MAX,"",ROUND(INDEX(SS_FEES,SUMPRODUCT(--(SS_EDGES&lt;N209))+1,0+AM209)*(1+FUEL),4)),IF("Small standard"="Large standard",IF(N209&gt;LS_MAX,"",ROUND(IF(N209&lt;=OVER3_FROM,INDEX(LS_FEES,SUMPRODUCT(--(LS_EDGES&lt;N209))+1,0+AM209),INDEX(OVER3_BASE,1,0+AM209)+OVER3_PER4*CEILING((N209-OVER3_FROM)/4,1))*(1+FUEL),4)),""))))</f>
        <v/>
      </c>
      <c r="AW209" s="21" t="str">
        <f aca="false">IF(OR(M209&lt;&gt;"Large standard",N209="",N209&gt;SS_MAX),"",IF(OR(N209="",AM209="","Small standard"=""),"",IF("Small standard"="Small standard",IF(N209&gt;SS_MAX,"",ROUND(INDEX(SS_FEES,SUMPRODUCT(--(SS_EDGES&lt;N209))+1,3+AM209)*(1+FUEL),4)),IF("Small standard"="Large standard",IF(N209&gt;LS_MAX,"",ROUND(IF(N209&lt;=OVER3_FROM,INDEX(LS_FEES,SUMPRODUCT(--(LS_EDGES&lt;N209))+1,3+AM209),INDEX(OVER3_BASE,1,3+AM209)+OVER3_PER4*CEILING((N209-OVER3_FROM)/4,1))*(1+FUEL),4)),""))))</f>
        <v/>
      </c>
      <c r="AX209" s="21" t="str">
        <f aca="false">IF(OR(AL209="",AH209=""),"",IF(OR(AH209="",AM209="",M209=""),"",IF(M209="Small standard",IF(AH209&gt;SS_MAX,"",ROUND(INDEX(SS_FEES,SUMPRODUCT(--(SS_EDGES&lt;AH209))+1,0+AM209)*(1+FUEL),4)),IF(M209="Large standard",IF(AH209&gt;LS_MAX,"",ROUND(IF(AH209&lt;=OVER3_FROM,INDEX(LS_FEES,SUMPRODUCT(--(LS_EDGES&lt;AH209))+1,0+AM209),INDEX(OVER3_BASE,1,0+AM209)+OVER3_PER4*CEILING((AH209-OVER3_FROM)/4,1))*(1+FUEL),4)),""))))</f>
        <v/>
      </c>
      <c r="AY209" s="21" t="str">
        <f aca="false">IF(OR(AL209="",AH209=""),"",IF(OR(AH209="",AM209="",M209=""),"",IF(M209="Small standard",IF(AH209&gt;SS_MAX,"",ROUND(INDEX(SS_FEES,SUMPRODUCT(--(SS_EDGES&lt;AH209))+1,3+AM209)*(1+FUEL),4)),IF(M209="Large standard",IF(AH209&gt;LS_MAX,"",ROUND(IF(AH209&lt;=OVER3_FROM,INDEX(LS_FEES,SUMPRODUCT(--(LS_EDGES&lt;AH209))+1,3+AM209),INDEX(OVER3_BASE,1,3+AM209)+OVER3_PER4*CEILING((AH209-OVER3_FROM)/4,1))*(1+FUEL),4)),""))))</f>
        <v/>
      </c>
      <c r="AZ209" s="24" t="str">
        <f aca="false">IF(OR(J209="",J209&lt;1),"",ROUND(IFERROR(INDEX(CAT_SCALE,MATCH(D209,CATS,0)),UC_DEFAULT)*IF(J209&gt;=UC_KNEE,10^(UC_A-UC_B*LOG10(J209)),10^(UC_A-UC_B*LOG10(UC_KNEE))*(UC_KNEE/J209)^UC_HEXP),1))</f>
        <v/>
      </c>
    </row>
    <row r="210" customFormat="false" ht="15" hidden="false" customHeight="false" outlineLevel="0" collapsed="false">
      <c r="A210" s="10"/>
      <c r="B210" s="10"/>
      <c r="C210" s="12"/>
      <c r="D210" s="10"/>
      <c r="E210" s="10"/>
      <c r="F210" s="10"/>
      <c r="G210" s="10"/>
      <c r="H210" s="10"/>
      <c r="I210" s="10"/>
      <c r="J210" s="10"/>
      <c r="K210" s="10"/>
      <c r="L210" s="12"/>
      <c r="M210" s="2" t="str">
        <f aca="false">IF(OR(N210="",AI210=""),"",IF(AND(N210&lt;=SS_MAX,AI210&lt;=SS_L,AJ210&lt;=SS_M,AK210&lt;=SS_S),"Small standard",IF(AND(N210&lt;=LS_MAX,AI210&lt;=LS_L,AJ210&lt;=LS_M,AK210&lt;=LS_S),"Large standard","Oversize")))</f>
        <v/>
      </c>
      <c r="N210" s="16" t="str">
        <f aca="false">IF(AH210="","",IF(AL210="",AH210,MAX(AH210,AL210)))</f>
        <v/>
      </c>
      <c r="O210" s="21" t="str">
        <f aca="false">IF(OR(N210="",AM210="",M210=""),"",IF(M210="Small standard",IF(N210&gt;SS_MAX,"",ROUND(INDEX(SS_FEES,SUMPRODUCT(--(SS_EDGES&lt;N210))+1,0+AM210)*(1+FUEL),4)),IF(M210="Large standard",IF(N210&gt;LS_MAX,"",ROUND(IF(N210&lt;=OVER3_FROM,INDEX(LS_FEES,SUMPRODUCT(--(LS_EDGES&lt;N210))+1,0+AM210),INDEX(OVER3_BASE,1,0+AM210)+OVER3_PER4*CEILING((N210-OVER3_FROM)/4,1))*(1+FUEL),4)),"")))</f>
        <v/>
      </c>
      <c r="P210" s="21" t="str">
        <f aca="false">IF(OR(N210="",AM210="",M210=""),"",IF(M210="Small standard",IF(N210&gt;SS_MAX,"",ROUND(INDEX(SS_FEES,SUMPRODUCT(--(SS_EDGES&lt;N210))+1,3+AM210)*(1+FUEL),4)),IF(M210="Large standard",IF(N210&gt;LS_MAX,"",ROUND(IF(N210&lt;=OVER3_FROM,INDEX(LS_FEES,SUMPRODUCT(--(LS_EDGES&lt;N210))+1,3+AM210),INDEX(OVER3_BASE,1,3+AM210)+OVER3_PER4*CEILING((N210-OVER3_FROM)/4,1))*(1+FUEL),4)),"")))</f>
        <v/>
      </c>
      <c r="Q210" s="20" t="str">
        <f aca="true">IF(OR(L210="",O210=""),"",ROUND(L210-IF(AND(TODAY()&gt;=PEAK_FROM,TODAY()&lt;=PEAK_TO),P210,O210),2))</f>
        <v/>
      </c>
      <c r="R210" s="16" t="str">
        <f aca="false">IF(N210="","",IF(M210="Small standard",IF(SUMPRODUCT(--(SS_EDGES&lt;N210))=0,"",INDEX(SS_EDGES,SUMPRODUCT(--(SS_EDGES&lt;N210)))),IF(M210="Large standard",IF(N210&gt;OVER3_FROM,OVER3_FROM+4*(CEILING((N210-OVER3_FROM)/4,1)-1),IF(SUMPRODUCT(--(LS_EDGES&lt;N210))=0,"",INDEX(LS_EDGES,SUMPRODUCT(--(LS_EDGES&lt;N210))))),"")))</f>
        <v/>
      </c>
      <c r="S210" s="22" t="str">
        <f aca="false">IF(R210="","",ROUND(N210-R210,3))</f>
        <v/>
      </c>
      <c r="T210" s="21" t="str">
        <f aca="false">IF(OR(R210="",O210="",AO210=""),"",IF(S210&gt;MAX_SHAVE,"",IF(ROUND(O210-AO210,4)&lt;MIN_UNIT,"",ROUND(O210-AO210,4))))</f>
        <v/>
      </c>
      <c r="U210" s="21" t="str">
        <f aca="false">IF(OR(AQ210="",O210=""),"",IF(ROUND(ROUND(O210-AQ210,4)-AS210,4)&lt;=MIN_UNIT,"",ROUND(ROUND(O210-AQ210,4)-AS210,4)))</f>
        <v/>
      </c>
      <c r="V210" s="21" t="str">
        <f aca="false">IF(OR(AV210="",O210=""),"",IF(AND(AT210=1,AU210&lt;=MAX_ENV),IF(ROUND(O210-AV210,4)&lt;MIN_UNIT,"",ROUND(O210-AV210,4)),""))</f>
        <v/>
      </c>
      <c r="W210" s="21" t="str">
        <f aca="false">IF(OR(AX210="",O210=""),"",IF(AL210&gt;=AH210*MIN_DIM_RATIO,IF(ROUND(O210-AX210,4)&lt;MIN_UNIT,"",ROUND(O210-AX210,4)),""))</f>
        <v/>
      </c>
      <c r="X210" s="21" t="str">
        <f aca="false">IF(OR(R210="",P210="",AP210=""),"",IF(S210&gt;MAX_SHAVE,"",IF(ROUND(P210-AP210,4)&lt;MIN_UNIT,"",ROUND(P210-AP210,4))))</f>
        <v/>
      </c>
      <c r="Y210" s="21" t="str">
        <f aca="false">IF(OR(AR210="",P210=""),"",IF(ROUND(ROUND(P210-AR210,4)-AS210,4)&lt;=MIN_UNIT,"",ROUND(ROUND(P210-AR210,4)-AS210,4)))</f>
        <v/>
      </c>
      <c r="Z210" s="21" t="str">
        <f aca="false">IF(OR(AW210="",P210=""),"",IF(AND(AT210=1,AU210&lt;=MAX_ENV),IF(ROUND(P210-AW210,4)&lt;MIN_UNIT,"",ROUND(P210-AW210,4)),""))</f>
        <v/>
      </c>
      <c r="AA210" s="21" t="str">
        <f aca="false">IF(OR(AY210="",P210=""),"",IF(AL210&gt;=AH210*MIN_DIM_RATIO,IF(ROUND(P210-AY210,4)&lt;MIN_UNIT,"",ROUND(P210-AY210,4)),""))</f>
        <v/>
      </c>
      <c r="AB210" s="2" t="str">
        <f aca="false">IF(COUNT(T210:W210)=0,"",CHOOSE(MATCH(MAX(T210:W210),T210:W210,0),"Weight","Price","Size tier","Box"))</f>
        <v/>
      </c>
      <c r="AC210" s="24" t="str">
        <f aca="false">IF(K210&lt;&gt;"",K210,AZ210)</f>
        <v/>
      </c>
      <c r="AD210" s="25" t="str">
        <f aca="false">IF(OR(AB210="",AC210=""),"",ROUND(AC210*IF(K210&lt;&gt;"",1,U_LOW)*((12-PEAK_MONTHS)*MAX(T210:W210)+PEAK_MONTHS*N(INDEX(X210:AA210,MATCH(MAX(T210:W210),T210:W210,0)))),0))</f>
        <v/>
      </c>
      <c r="AE210" s="25" t="str">
        <f aca="false">IF(OR(AB210="",AC210=""),"",ROUND(AC210*IF(K210&lt;&gt;"",1,U_HIGH)*((12-PEAK_MONTHS)*MAX(T210:W210)+PEAK_MONTHS*N(INDEX(X210:AA210,MATCH(MAX(T210:W210),T210:W210,0)))),0))</f>
        <v/>
      </c>
      <c r="AF210" s="18" t="str">
        <f aca="false">IF(AD210="","",RANK(AD210,$AD$7:$AD$506))</f>
        <v/>
      </c>
      <c r="AH210" s="16" t="str">
        <f aca="false">IF(E210&lt;&gt;"",E210,IF(F210&lt;&gt;"",ROUND(F210*16,3),""))</f>
        <v/>
      </c>
      <c r="AI210" s="16" t="str">
        <f aca="false">IF(COUNT(G210:I210)&lt;3,"",ROUND(LARGE(G210:I210,1),2))</f>
        <v/>
      </c>
      <c r="AJ210" s="16" t="str">
        <f aca="false">IF(COUNT(G210:I210)&lt;3,"",ROUND(LARGE(G210:I210,2),2))</f>
        <v/>
      </c>
      <c r="AK210" s="16" t="str">
        <f aca="false">IF(COUNT(G210:I210)&lt;3,"",ROUND(SMALL(G210:I210,1),2))</f>
        <v/>
      </c>
      <c r="AL210" s="16" t="str">
        <f aca="false">IF(AI210="","",IF(AI210*AJ210*AK210&lt;DIM_MIN_CUIN,"",ROUND(AI210*AJ210*AK210/DIM_DIV*16,2)))</f>
        <v/>
      </c>
      <c r="AM210" s="18" t="str">
        <f aca="false">IF(C210="","",IF(C210&lt;BAND_LO,1,IF(C210&lt;=BAND_HI,2,3)))</f>
        <v/>
      </c>
      <c r="AN210" s="19" t="str">
        <f aca="false">IF(C210="","",IFERROR(INDEX(CAT_REF,MATCH(D210,CATS,0)),REF_DEFAULT))</f>
        <v/>
      </c>
      <c r="AO210" s="21" t="str">
        <f aca="false">IF(OR(R210="",AM210="",M210=""),"",IF(M210="Small standard",IF(R210&gt;SS_MAX,"",ROUND(INDEX(SS_FEES,SUMPRODUCT(--(SS_EDGES&lt;R210))+1,0+AM210)*(1+FUEL),4)),IF(M210="Large standard",IF(R210&gt;LS_MAX,"",ROUND(IF(R210&lt;=OVER3_FROM,INDEX(LS_FEES,SUMPRODUCT(--(LS_EDGES&lt;R210))+1,0+AM210),INDEX(OVER3_BASE,1,0+AM210)+OVER3_PER4*CEILING((R210-OVER3_FROM)/4,1))*(1+FUEL),4)),"")))</f>
        <v/>
      </c>
      <c r="AP210" s="21" t="str">
        <f aca="false">IF(OR(R210="",AM210="",M210=""),"",IF(M210="Small standard",IF(R210&gt;SS_MAX,"",ROUND(INDEX(SS_FEES,SUMPRODUCT(--(SS_EDGES&lt;R210))+1,3+AM210)*(1+FUEL),4)),IF(M210="Large standard",IF(R210&gt;LS_MAX,"",ROUND(IF(R210&lt;=OVER3_FROM,INDEX(LS_FEES,SUMPRODUCT(--(LS_EDGES&lt;R210))+1,3+AM210),INDEX(OVER3_BASE,1,3+AM210)+OVER3_PER4*CEILING((R210-OVER3_FROM)/4,1))*(1+FUEL),4)),"")))</f>
        <v/>
      </c>
      <c r="AQ210" s="21" t="str">
        <f aca="false">IF(OR(AM210="",AM210=1),"",IF(OR(N210="",(AM210-1)="",M210=""),"",IF(M210="Small standard",IF(N210&gt;SS_MAX,"",ROUND(INDEX(SS_FEES,SUMPRODUCT(--(SS_EDGES&lt;N210))+1,0+(AM210-1))*(1+FUEL),4)),IF(M210="Large standard",IF(N210&gt;LS_MAX,"",ROUND(IF(N210&lt;=OVER3_FROM,INDEX(LS_FEES,SUMPRODUCT(--(LS_EDGES&lt;N210))+1,0+(AM210-1)),INDEX(OVER3_BASE,1,0+(AM210-1))+OVER3_PER4*CEILING((N210-OVER3_FROM)/4,1))*(1+FUEL),4)),""))))</f>
        <v/>
      </c>
      <c r="AR210" s="21" t="str">
        <f aca="false">IF(OR(AM210="",AM210=1),"",IF(OR(N210="",(AM210-1)="",M210=""),"",IF(M210="Small standard",IF(N210&gt;SS_MAX,"",ROUND(INDEX(SS_FEES,SUMPRODUCT(--(SS_EDGES&lt;N210))+1,3+(AM210-1))*(1+FUEL),4)),IF(M210="Large standard",IF(N210&gt;LS_MAX,"",ROUND(IF(N210&lt;=OVER3_FROM,INDEX(LS_FEES,SUMPRODUCT(--(LS_EDGES&lt;N210))+1,3+(AM210-1)),INDEX(OVER3_BASE,1,3+(AM210-1))+OVER3_PER4*CEILING((N210-OVER3_FROM)/4,1))*(1+FUEL),4)),""))))</f>
        <v/>
      </c>
      <c r="AS210" s="21" t="str">
        <f aca="false">IF(OR(AM210="",AM210=1),"",(C210-(IF(AM210=2,BAND_LO,BAND_HI)-0.01))*(1-AN210))</f>
        <v/>
      </c>
      <c r="AT210" s="18" t="str">
        <f aca="false">IF(AI210="","",(AI210&gt;SS_L)+(AJ210&gt;SS_M)+(AK210&gt;SS_S))</f>
        <v/>
      </c>
      <c r="AU210" s="23" t="str">
        <f aca="false">IF(OR(AT210="",AT210&lt;&gt;1),"",MAX(AI210/SS_L,AJ210/SS_M,AK210/SS_S))</f>
        <v/>
      </c>
      <c r="AV210" s="21" t="str">
        <f aca="false">IF(OR(M210&lt;&gt;"Large standard",N210="",N210&gt;SS_MAX),"",IF(OR(N210="",AM210="","Small standard"=""),"",IF("Small standard"="Small standard",IF(N210&gt;SS_MAX,"",ROUND(INDEX(SS_FEES,SUMPRODUCT(--(SS_EDGES&lt;N210))+1,0+AM210)*(1+FUEL),4)),IF("Small standard"="Large standard",IF(N210&gt;LS_MAX,"",ROUND(IF(N210&lt;=OVER3_FROM,INDEX(LS_FEES,SUMPRODUCT(--(LS_EDGES&lt;N210))+1,0+AM210),INDEX(OVER3_BASE,1,0+AM210)+OVER3_PER4*CEILING((N210-OVER3_FROM)/4,1))*(1+FUEL),4)),""))))</f>
        <v/>
      </c>
      <c r="AW210" s="21" t="str">
        <f aca="false">IF(OR(M210&lt;&gt;"Large standard",N210="",N210&gt;SS_MAX),"",IF(OR(N210="",AM210="","Small standard"=""),"",IF("Small standard"="Small standard",IF(N210&gt;SS_MAX,"",ROUND(INDEX(SS_FEES,SUMPRODUCT(--(SS_EDGES&lt;N210))+1,3+AM210)*(1+FUEL),4)),IF("Small standard"="Large standard",IF(N210&gt;LS_MAX,"",ROUND(IF(N210&lt;=OVER3_FROM,INDEX(LS_FEES,SUMPRODUCT(--(LS_EDGES&lt;N210))+1,3+AM210),INDEX(OVER3_BASE,1,3+AM210)+OVER3_PER4*CEILING((N210-OVER3_FROM)/4,1))*(1+FUEL),4)),""))))</f>
        <v/>
      </c>
      <c r="AX210" s="21" t="str">
        <f aca="false">IF(OR(AL210="",AH210=""),"",IF(OR(AH210="",AM210="",M210=""),"",IF(M210="Small standard",IF(AH210&gt;SS_MAX,"",ROUND(INDEX(SS_FEES,SUMPRODUCT(--(SS_EDGES&lt;AH210))+1,0+AM210)*(1+FUEL),4)),IF(M210="Large standard",IF(AH210&gt;LS_MAX,"",ROUND(IF(AH210&lt;=OVER3_FROM,INDEX(LS_FEES,SUMPRODUCT(--(LS_EDGES&lt;AH210))+1,0+AM210),INDEX(OVER3_BASE,1,0+AM210)+OVER3_PER4*CEILING((AH210-OVER3_FROM)/4,1))*(1+FUEL),4)),""))))</f>
        <v/>
      </c>
      <c r="AY210" s="21" t="str">
        <f aca="false">IF(OR(AL210="",AH210=""),"",IF(OR(AH210="",AM210="",M210=""),"",IF(M210="Small standard",IF(AH210&gt;SS_MAX,"",ROUND(INDEX(SS_FEES,SUMPRODUCT(--(SS_EDGES&lt;AH210))+1,3+AM210)*(1+FUEL),4)),IF(M210="Large standard",IF(AH210&gt;LS_MAX,"",ROUND(IF(AH210&lt;=OVER3_FROM,INDEX(LS_FEES,SUMPRODUCT(--(LS_EDGES&lt;AH210))+1,3+AM210),INDEX(OVER3_BASE,1,3+AM210)+OVER3_PER4*CEILING((AH210-OVER3_FROM)/4,1))*(1+FUEL),4)),""))))</f>
        <v/>
      </c>
      <c r="AZ210" s="24" t="str">
        <f aca="false">IF(OR(J210="",J210&lt;1),"",ROUND(IFERROR(INDEX(CAT_SCALE,MATCH(D210,CATS,0)),UC_DEFAULT)*IF(J210&gt;=UC_KNEE,10^(UC_A-UC_B*LOG10(J210)),10^(UC_A-UC_B*LOG10(UC_KNEE))*(UC_KNEE/J210)^UC_HEXP),1))</f>
        <v/>
      </c>
    </row>
    <row r="211" customFormat="false" ht="15" hidden="false" customHeight="false" outlineLevel="0" collapsed="false">
      <c r="A211" s="10"/>
      <c r="B211" s="10"/>
      <c r="C211" s="12"/>
      <c r="D211" s="10"/>
      <c r="E211" s="10"/>
      <c r="F211" s="10"/>
      <c r="G211" s="10"/>
      <c r="H211" s="10"/>
      <c r="I211" s="10"/>
      <c r="J211" s="10"/>
      <c r="K211" s="10"/>
      <c r="L211" s="12"/>
      <c r="M211" s="2" t="str">
        <f aca="false">IF(OR(N211="",AI211=""),"",IF(AND(N211&lt;=SS_MAX,AI211&lt;=SS_L,AJ211&lt;=SS_M,AK211&lt;=SS_S),"Small standard",IF(AND(N211&lt;=LS_MAX,AI211&lt;=LS_L,AJ211&lt;=LS_M,AK211&lt;=LS_S),"Large standard","Oversize")))</f>
        <v/>
      </c>
      <c r="N211" s="16" t="str">
        <f aca="false">IF(AH211="","",IF(AL211="",AH211,MAX(AH211,AL211)))</f>
        <v/>
      </c>
      <c r="O211" s="21" t="str">
        <f aca="false">IF(OR(N211="",AM211="",M211=""),"",IF(M211="Small standard",IF(N211&gt;SS_MAX,"",ROUND(INDEX(SS_FEES,SUMPRODUCT(--(SS_EDGES&lt;N211))+1,0+AM211)*(1+FUEL),4)),IF(M211="Large standard",IF(N211&gt;LS_MAX,"",ROUND(IF(N211&lt;=OVER3_FROM,INDEX(LS_FEES,SUMPRODUCT(--(LS_EDGES&lt;N211))+1,0+AM211),INDEX(OVER3_BASE,1,0+AM211)+OVER3_PER4*CEILING((N211-OVER3_FROM)/4,1))*(1+FUEL),4)),"")))</f>
        <v/>
      </c>
      <c r="P211" s="21" t="str">
        <f aca="false">IF(OR(N211="",AM211="",M211=""),"",IF(M211="Small standard",IF(N211&gt;SS_MAX,"",ROUND(INDEX(SS_FEES,SUMPRODUCT(--(SS_EDGES&lt;N211))+1,3+AM211)*(1+FUEL),4)),IF(M211="Large standard",IF(N211&gt;LS_MAX,"",ROUND(IF(N211&lt;=OVER3_FROM,INDEX(LS_FEES,SUMPRODUCT(--(LS_EDGES&lt;N211))+1,3+AM211),INDEX(OVER3_BASE,1,3+AM211)+OVER3_PER4*CEILING((N211-OVER3_FROM)/4,1))*(1+FUEL),4)),"")))</f>
        <v/>
      </c>
      <c r="Q211" s="20" t="str">
        <f aca="true">IF(OR(L211="",O211=""),"",ROUND(L211-IF(AND(TODAY()&gt;=PEAK_FROM,TODAY()&lt;=PEAK_TO),P211,O211),2))</f>
        <v/>
      </c>
      <c r="R211" s="16" t="str">
        <f aca="false">IF(N211="","",IF(M211="Small standard",IF(SUMPRODUCT(--(SS_EDGES&lt;N211))=0,"",INDEX(SS_EDGES,SUMPRODUCT(--(SS_EDGES&lt;N211)))),IF(M211="Large standard",IF(N211&gt;OVER3_FROM,OVER3_FROM+4*(CEILING((N211-OVER3_FROM)/4,1)-1),IF(SUMPRODUCT(--(LS_EDGES&lt;N211))=0,"",INDEX(LS_EDGES,SUMPRODUCT(--(LS_EDGES&lt;N211))))),"")))</f>
        <v/>
      </c>
      <c r="S211" s="22" t="str">
        <f aca="false">IF(R211="","",ROUND(N211-R211,3))</f>
        <v/>
      </c>
      <c r="T211" s="21" t="str">
        <f aca="false">IF(OR(R211="",O211="",AO211=""),"",IF(S211&gt;MAX_SHAVE,"",IF(ROUND(O211-AO211,4)&lt;MIN_UNIT,"",ROUND(O211-AO211,4))))</f>
        <v/>
      </c>
      <c r="U211" s="21" t="str">
        <f aca="false">IF(OR(AQ211="",O211=""),"",IF(ROUND(ROUND(O211-AQ211,4)-AS211,4)&lt;=MIN_UNIT,"",ROUND(ROUND(O211-AQ211,4)-AS211,4)))</f>
        <v/>
      </c>
      <c r="V211" s="21" t="str">
        <f aca="false">IF(OR(AV211="",O211=""),"",IF(AND(AT211=1,AU211&lt;=MAX_ENV),IF(ROUND(O211-AV211,4)&lt;MIN_UNIT,"",ROUND(O211-AV211,4)),""))</f>
        <v/>
      </c>
      <c r="W211" s="21" t="str">
        <f aca="false">IF(OR(AX211="",O211=""),"",IF(AL211&gt;=AH211*MIN_DIM_RATIO,IF(ROUND(O211-AX211,4)&lt;MIN_UNIT,"",ROUND(O211-AX211,4)),""))</f>
        <v/>
      </c>
      <c r="X211" s="21" t="str">
        <f aca="false">IF(OR(R211="",P211="",AP211=""),"",IF(S211&gt;MAX_SHAVE,"",IF(ROUND(P211-AP211,4)&lt;MIN_UNIT,"",ROUND(P211-AP211,4))))</f>
        <v/>
      </c>
      <c r="Y211" s="21" t="str">
        <f aca="false">IF(OR(AR211="",P211=""),"",IF(ROUND(ROUND(P211-AR211,4)-AS211,4)&lt;=MIN_UNIT,"",ROUND(ROUND(P211-AR211,4)-AS211,4)))</f>
        <v/>
      </c>
      <c r="Z211" s="21" t="str">
        <f aca="false">IF(OR(AW211="",P211=""),"",IF(AND(AT211=1,AU211&lt;=MAX_ENV),IF(ROUND(P211-AW211,4)&lt;MIN_UNIT,"",ROUND(P211-AW211,4)),""))</f>
        <v/>
      </c>
      <c r="AA211" s="21" t="str">
        <f aca="false">IF(OR(AY211="",P211=""),"",IF(AL211&gt;=AH211*MIN_DIM_RATIO,IF(ROUND(P211-AY211,4)&lt;MIN_UNIT,"",ROUND(P211-AY211,4)),""))</f>
        <v/>
      </c>
      <c r="AB211" s="2" t="str">
        <f aca="false">IF(COUNT(T211:W211)=0,"",CHOOSE(MATCH(MAX(T211:W211),T211:W211,0),"Weight","Price","Size tier","Box"))</f>
        <v/>
      </c>
      <c r="AC211" s="24" t="str">
        <f aca="false">IF(K211&lt;&gt;"",K211,AZ211)</f>
        <v/>
      </c>
      <c r="AD211" s="25" t="str">
        <f aca="false">IF(OR(AB211="",AC211=""),"",ROUND(AC211*IF(K211&lt;&gt;"",1,U_LOW)*((12-PEAK_MONTHS)*MAX(T211:W211)+PEAK_MONTHS*N(INDEX(X211:AA211,MATCH(MAX(T211:W211),T211:W211,0)))),0))</f>
        <v/>
      </c>
      <c r="AE211" s="25" t="str">
        <f aca="false">IF(OR(AB211="",AC211=""),"",ROUND(AC211*IF(K211&lt;&gt;"",1,U_HIGH)*((12-PEAK_MONTHS)*MAX(T211:W211)+PEAK_MONTHS*N(INDEX(X211:AA211,MATCH(MAX(T211:W211),T211:W211,0)))),0))</f>
        <v/>
      </c>
      <c r="AF211" s="18" t="str">
        <f aca="false">IF(AD211="","",RANK(AD211,$AD$7:$AD$506))</f>
        <v/>
      </c>
      <c r="AH211" s="16" t="str">
        <f aca="false">IF(E211&lt;&gt;"",E211,IF(F211&lt;&gt;"",ROUND(F211*16,3),""))</f>
        <v/>
      </c>
      <c r="AI211" s="16" t="str">
        <f aca="false">IF(COUNT(G211:I211)&lt;3,"",ROUND(LARGE(G211:I211,1),2))</f>
        <v/>
      </c>
      <c r="AJ211" s="16" t="str">
        <f aca="false">IF(COUNT(G211:I211)&lt;3,"",ROUND(LARGE(G211:I211,2),2))</f>
        <v/>
      </c>
      <c r="AK211" s="16" t="str">
        <f aca="false">IF(COUNT(G211:I211)&lt;3,"",ROUND(SMALL(G211:I211,1),2))</f>
        <v/>
      </c>
      <c r="AL211" s="16" t="str">
        <f aca="false">IF(AI211="","",IF(AI211*AJ211*AK211&lt;DIM_MIN_CUIN,"",ROUND(AI211*AJ211*AK211/DIM_DIV*16,2)))</f>
        <v/>
      </c>
      <c r="AM211" s="18" t="str">
        <f aca="false">IF(C211="","",IF(C211&lt;BAND_LO,1,IF(C211&lt;=BAND_HI,2,3)))</f>
        <v/>
      </c>
      <c r="AN211" s="19" t="str">
        <f aca="false">IF(C211="","",IFERROR(INDEX(CAT_REF,MATCH(D211,CATS,0)),REF_DEFAULT))</f>
        <v/>
      </c>
      <c r="AO211" s="21" t="str">
        <f aca="false">IF(OR(R211="",AM211="",M211=""),"",IF(M211="Small standard",IF(R211&gt;SS_MAX,"",ROUND(INDEX(SS_FEES,SUMPRODUCT(--(SS_EDGES&lt;R211))+1,0+AM211)*(1+FUEL),4)),IF(M211="Large standard",IF(R211&gt;LS_MAX,"",ROUND(IF(R211&lt;=OVER3_FROM,INDEX(LS_FEES,SUMPRODUCT(--(LS_EDGES&lt;R211))+1,0+AM211),INDEX(OVER3_BASE,1,0+AM211)+OVER3_PER4*CEILING((R211-OVER3_FROM)/4,1))*(1+FUEL),4)),"")))</f>
        <v/>
      </c>
      <c r="AP211" s="21" t="str">
        <f aca="false">IF(OR(R211="",AM211="",M211=""),"",IF(M211="Small standard",IF(R211&gt;SS_MAX,"",ROUND(INDEX(SS_FEES,SUMPRODUCT(--(SS_EDGES&lt;R211))+1,3+AM211)*(1+FUEL),4)),IF(M211="Large standard",IF(R211&gt;LS_MAX,"",ROUND(IF(R211&lt;=OVER3_FROM,INDEX(LS_FEES,SUMPRODUCT(--(LS_EDGES&lt;R211))+1,3+AM211),INDEX(OVER3_BASE,1,3+AM211)+OVER3_PER4*CEILING((R211-OVER3_FROM)/4,1))*(1+FUEL),4)),"")))</f>
        <v/>
      </c>
      <c r="AQ211" s="21" t="str">
        <f aca="false">IF(OR(AM211="",AM211=1),"",IF(OR(N211="",(AM211-1)="",M211=""),"",IF(M211="Small standard",IF(N211&gt;SS_MAX,"",ROUND(INDEX(SS_FEES,SUMPRODUCT(--(SS_EDGES&lt;N211))+1,0+(AM211-1))*(1+FUEL),4)),IF(M211="Large standard",IF(N211&gt;LS_MAX,"",ROUND(IF(N211&lt;=OVER3_FROM,INDEX(LS_FEES,SUMPRODUCT(--(LS_EDGES&lt;N211))+1,0+(AM211-1)),INDEX(OVER3_BASE,1,0+(AM211-1))+OVER3_PER4*CEILING((N211-OVER3_FROM)/4,1))*(1+FUEL),4)),""))))</f>
        <v/>
      </c>
      <c r="AR211" s="21" t="str">
        <f aca="false">IF(OR(AM211="",AM211=1),"",IF(OR(N211="",(AM211-1)="",M211=""),"",IF(M211="Small standard",IF(N211&gt;SS_MAX,"",ROUND(INDEX(SS_FEES,SUMPRODUCT(--(SS_EDGES&lt;N211))+1,3+(AM211-1))*(1+FUEL),4)),IF(M211="Large standard",IF(N211&gt;LS_MAX,"",ROUND(IF(N211&lt;=OVER3_FROM,INDEX(LS_FEES,SUMPRODUCT(--(LS_EDGES&lt;N211))+1,3+(AM211-1)),INDEX(OVER3_BASE,1,3+(AM211-1))+OVER3_PER4*CEILING((N211-OVER3_FROM)/4,1))*(1+FUEL),4)),""))))</f>
        <v/>
      </c>
      <c r="AS211" s="21" t="str">
        <f aca="false">IF(OR(AM211="",AM211=1),"",(C211-(IF(AM211=2,BAND_LO,BAND_HI)-0.01))*(1-AN211))</f>
        <v/>
      </c>
      <c r="AT211" s="18" t="str">
        <f aca="false">IF(AI211="","",(AI211&gt;SS_L)+(AJ211&gt;SS_M)+(AK211&gt;SS_S))</f>
        <v/>
      </c>
      <c r="AU211" s="23" t="str">
        <f aca="false">IF(OR(AT211="",AT211&lt;&gt;1),"",MAX(AI211/SS_L,AJ211/SS_M,AK211/SS_S))</f>
        <v/>
      </c>
      <c r="AV211" s="21" t="str">
        <f aca="false">IF(OR(M211&lt;&gt;"Large standard",N211="",N211&gt;SS_MAX),"",IF(OR(N211="",AM211="","Small standard"=""),"",IF("Small standard"="Small standard",IF(N211&gt;SS_MAX,"",ROUND(INDEX(SS_FEES,SUMPRODUCT(--(SS_EDGES&lt;N211))+1,0+AM211)*(1+FUEL),4)),IF("Small standard"="Large standard",IF(N211&gt;LS_MAX,"",ROUND(IF(N211&lt;=OVER3_FROM,INDEX(LS_FEES,SUMPRODUCT(--(LS_EDGES&lt;N211))+1,0+AM211),INDEX(OVER3_BASE,1,0+AM211)+OVER3_PER4*CEILING((N211-OVER3_FROM)/4,1))*(1+FUEL),4)),""))))</f>
        <v/>
      </c>
      <c r="AW211" s="21" t="str">
        <f aca="false">IF(OR(M211&lt;&gt;"Large standard",N211="",N211&gt;SS_MAX),"",IF(OR(N211="",AM211="","Small standard"=""),"",IF("Small standard"="Small standard",IF(N211&gt;SS_MAX,"",ROUND(INDEX(SS_FEES,SUMPRODUCT(--(SS_EDGES&lt;N211))+1,3+AM211)*(1+FUEL),4)),IF("Small standard"="Large standard",IF(N211&gt;LS_MAX,"",ROUND(IF(N211&lt;=OVER3_FROM,INDEX(LS_FEES,SUMPRODUCT(--(LS_EDGES&lt;N211))+1,3+AM211),INDEX(OVER3_BASE,1,3+AM211)+OVER3_PER4*CEILING((N211-OVER3_FROM)/4,1))*(1+FUEL),4)),""))))</f>
        <v/>
      </c>
      <c r="AX211" s="21" t="str">
        <f aca="false">IF(OR(AL211="",AH211=""),"",IF(OR(AH211="",AM211="",M211=""),"",IF(M211="Small standard",IF(AH211&gt;SS_MAX,"",ROUND(INDEX(SS_FEES,SUMPRODUCT(--(SS_EDGES&lt;AH211))+1,0+AM211)*(1+FUEL),4)),IF(M211="Large standard",IF(AH211&gt;LS_MAX,"",ROUND(IF(AH211&lt;=OVER3_FROM,INDEX(LS_FEES,SUMPRODUCT(--(LS_EDGES&lt;AH211))+1,0+AM211),INDEX(OVER3_BASE,1,0+AM211)+OVER3_PER4*CEILING((AH211-OVER3_FROM)/4,1))*(1+FUEL),4)),""))))</f>
        <v/>
      </c>
      <c r="AY211" s="21" t="str">
        <f aca="false">IF(OR(AL211="",AH211=""),"",IF(OR(AH211="",AM211="",M211=""),"",IF(M211="Small standard",IF(AH211&gt;SS_MAX,"",ROUND(INDEX(SS_FEES,SUMPRODUCT(--(SS_EDGES&lt;AH211))+1,3+AM211)*(1+FUEL),4)),IF(M211="Large standard",IF(AH211&gt;LS_MAX,"",ROUND(IF(AH211&lt;=OVER3_FROM,INDEX(LS_FEES,SUMPRODUCT(--(LS_EDGES&lt;AH211))+1,3+AM211),INDEX(OVER3_BASE,1,3+AM211)+OVER3_PER4*CEILING((AH211-OVER3_FROM)/4,1))*(1+FUEL),4)),""))))</f>
        <v/>
      </c>
      <c r="AZ211" s="24" t="str">
        <f aca="false">IF(OR(J211="",J211&lt;1),"",ROUND(IFERROR(INDEX(CAT_SCALE,MATCH(D211,CATS,0)),UC_DEFAULT)*IF(J211&gt;=UC_KNEE,10^(UC_A-UC_B*LOG10(J211)),10^(UC_A-UC_B*LOG10(UC_KNEE))*(UC_KNEE/J211)^UC_HEXP),1))</f>
        <v/>
      </c>
    </row>
    <row r="212" customFormat="false" ht="15" hidden="false" customHeight="false" outlineLevel="0" collapsed="false">
      <c r="A212" s="10"/>
      <c r="B212" s="10"/>
      <c r="C212" s="12"/>
      <c r="D212" s="10"/>
      <c r="E212" s="10"/>
      <c r="F212" s="10"/>
      <c r="G212" s="10"/>
      <c r="H212" s="10"/>
      <c r="I212" s="10"/>
      <c r="J212" s="10"/>
      <c r="K212" s="10"/>
      <c r="L212" s="12"/>
      <c r="M212" s="2" t="str">
        <f aca="false">IF(OR(N212="",AI212=""),"",IF(AND(N212&lt;=SS_MAX,AI212&lt;=SS_L,AJ212&lt;=SS_M,AK212&lt;=SS_S),"Small standard",IF(AND(N212&lt;=LS_MAX,AI212&lt;=LS_L,AJ212&lt;=LS_M,AK212&lt;=LS_S),"Large standard","Oversize")))</f>
        <v/>
      </c>
      <c r="N212" s="16" t="str">
        <f aca="false">IF(AH212="","",IF(AL212="",AH212,MAX(AH212,AL212)))</f>
        <v/>
      </c>
      <c r="O212" s="21" t="str">
        <f aca="false">IF(OR(N212="",AM212="",M212=""),"",IF(M212="Small standard",IF(N212&gt;SS_MAX,"",ROUND(INDEX(SS_FEES,SUMPRODUCT(--(SS_EDGES&lt;N212))+1,0+AM212)*(1+FUEL),4)),IF(M212="Large standard",IF(N212&gt;LS_MAX,"",ROUND(IF(N212&lt;=OVER3_FROM,INDEX(LS_FEES,SUMPRODUCT(--(LS_EDGES&lt;N212))+1,0+AM212),INDEX(OVER3_BASE,1,0+AM212)+OVER3_PER4*CEILING((N212-OVER3_FROM)/4,1))*(1+FUEL),4)),"")))</f>
        <v/>
      </c>
      <c r="P212" s="21" t="str">
        <f aca="false">IF(OR(N212="",AM212="",M212=""),"",IF(M212="Small standard",IF(N212&gt;SS_MAX,"",ROUND(INDEX(SS_FEES,SUMPRODUCT(--(SS_EDGES&lt;N212))+1,3+AM212)*(1+FUEL),4)),IF(M212="Large standard",IF(N212&gt;LS_MAX,"",ROUND(IF(N212&lt;=OVER3_FROM,INDEX(LS_FEES,SUMPRODUCT(--(LS_EDGES&lt;N212))+1,3+AM212),INDEX(OVER3_BASE,1,3+AM212)+OVER3_PER4*CEILING((N212-OVER3_FROM)/4,1))*(1+FUEL),4)),"")))</f>
        <v/>
      </c>
      <c r="Q212" s="20" t="str">
        <f aca="true">IF(OR(L212="",O212=""),"",ROUND(L212-IF(AND(TODAY()&gt;=PEAK_FROM,TODAY()&lt;=PEAK_TO),P212,O212),2))</f>
        <v/>
      </c>
      <c r="R212" s="16" t="str">
        <f aca="false">IF(N212="","",IF(M212="Small standard",IF(SUMPRODUCT(--(SS_EDGES&lt;N212))=0,"",INDEX(SS_EDGES,SUMPRODUCT(--(SS_EDGES&lt;N212)))),IF(M212="Large standard",IF(N212&gt;OVER3_FROM,OVER3_FROM+4*(CEILING((N212-OVER3_FROM)/4,1)-1),IF(SUMPRODUCT(--(LS_EDGES&lt;N212))=0,"",INDEX(LS_EDGES,SUMPRODUCT(--(LS_EDGES&lt;N212))))),"")))</f>
        <v/>
      </c>
      <c r="S212" s="22" t="str">
        <f aca="false">IF(R212="","",ROUND(N212-R212,3))</f>
        <v/>
      </c>
      <c r="T212" s="21" t="str">
        <f aca="false">IF(OR(R212="",O212="",AO212=""),"",IF(S212&gt;MAX_SHAVE,"",IF(ROUND(O212-AO212,4)&lt;MIN_UNIT,"",ROUND(O212-AO212,4))))</f>
        <v/>
      </c>
      <c r="U212" s="21" t="str">
        <f aca="false">IF(OR(AQ212="",O212=""),"",IF(ROUND(ROUND(O212-AQ212,4)-AS212,4)&lt;=MIN_UNIT,"",ROUND(ROUND(O212-AQ212,4)-AS212,4)))</f>
        <v/>
      </c>
      <c r="V212" s="21" t="str">
        <f aca="false">IF(OR(AV212="",O212=""),"",IF(AND(AT212=1,AU212&lt;=MAX_ENV),IF(ROUND(O212-AV212,4)&lt;MIN_UNIT,"",ROUND(O212-AV212,4)),""))</f>
        <v/>
      </c>
      <c r="W212" s="21" t="str">
        <f aca="false">IF(OR(AX212="",O212=""),"",IF(AL212&gt;=AH212*MIN_DIM_RATIO,IF(ROUND(O212-AX212,4)&lt;MIN_UNIT,"",ROUND(O212-AX212,4)),""))</f>
        <v/>
      </c>
      <c r="X212" s="21" t="str">
        <f aca="false">IF(OR(R212="",P212="",AP212=""),"",IF(S212&gt;MAX_SHAVE,"",IF(ROUND(P212-AP212,4)&lt;MIN_UNIT,"",ROUND(P212-AP212,4))))</f>
        <v/>
      </c>
      <c r="Y212" s="21" t="str">
        <f aca="false">IF(OR(AR212="",P212=""),"",IF(ROUND(ROUND(P212-AR212,4)-AS212,4)&lt;=MIN_UNIT,"",ROUND(ROUND(P212-AR212,4)-AS212,4)))</f>
        <v/>
      </c>
      <c r="Z212" s="21" t="str">
        <f aca="false">IF(OR(AW212="",P212=""),"",IF(AND(AT212=1,AU212&lt;=MAX_ENV),IF(ROUND(P212-AW212,4)&lt;MIN_UNIT,"",ROUND(P212-AW212,4)),""))</f>
        <v/>
      </c>
      <c r="AA212" s="21" t="str">
        <f aca="false">IF(OR(AY212="",P212=""),"",IF(AL212&gt;=AH212*MIN_DIM_RATIO,IF(ROUND(P212-AY212,4)&lt;MIN_UNIT,"",ROUND(P212-AY212,4)),""))</f>
        <v/>
      </c>
      <c r="AB212" s="2" t="str">
        <f aca="false">IF(COUNT(T212:W212)=0,"",CHOOSE(MATCH(MAX(T212:W212),T212:W212,0),"Weight","Price","Size tier","Box"))</f>
        <v/>
      </c>
      <c r="AC212" s="24" t="str">
        <f aca="false">IF(K212&lt;&gt;"",K212,AZ212)</f>
        <v/>
      </c>
      <c r="AD212" s="25" t="str">
        <f aca="false">IF(OR(AB212="",AC212=""),"",ROUND(AC212*IF(K212&lt;&gt;"",1,U_LOW)*((12-PEAK_MONTHS)*MAX(T212:W212)+PEAK_MONTHS*N(INDEX(X212:AA212,MATCH(MAX(T212:W212),T212:W212,0)))),0))</f>
        <v/>
      </c>
      <c r="AE212" s="25" t="str">
        <f aca="false">IF(OR(AB212="",AC212=""),"",ROUND(AC212*IF(K212&lt;&gt;"",1,U_HIGH)*((12-PEAK_MONTHS)*MAX(T212:W212)+PEAK_MONTHS*N(INDEX(X212:AA212,MATCH(MAX(T212:W212),T212:W212,0)))),0))</f>
        <v/>
      </c>
      <c r="AF212" s="18" t="str">
        <f aca="false">IF(AD212="","",RANK(AD212,$AD$7:$AD$506))</f>
        <v/>
      </c>
      <c r="AH212" s="16" t="str">
        <f aca="false">IF(E212&lt;&gt;"",E212,IF(F212&lt;&gt;"",ROUND(F212*16,3),""))</f>
        <v/>
      </c>
      <c r="AI212" s="16" t="str">
        <f aca="false">IF(COUNT(G212:I212)&lt;3,"",ROUND(LARGE(G212:I212,1),2))</f>
        <v/>
      </c>
      <c r="AJ212" s="16" t="str">
        <f aca="false">IF(COUNT(G212:I212)&lt;3,"",ROUND(LARGE(G212:I212,2),2))</f>
        <v/>
      </c>
      <c r="AK212" s="16" t="str">
        <f aca="false">IF(COUNT(G212:I212)&lt;3,"",ROUND(SMALL(G212:I212,1),2))</f>
        <v/>
      </c>
      <c r="AL212" s="16" t="str">
        <f aca="false">IF(AI212="","",IF(AI212*AJ212*AK212&lt;DIM_MIN_CUIN,"",ROUND(AI212*AJ212*AK212/DIM_DIV*16,2)))</f>
        <v/>
      </c>
      <c r="AM212" s="18" t="str">
        <f aca="false">IF(C212="","",IF(C212&lt;BAND_LO,1,IF(C212&lt;=BAND_HI,2,3)))</f>
        <v/>
      </c>
      <c r="AN212" s="19" t="str">
        <f aca="false">IF(C212="","",IFERROR(INDEX(CAT_REF,MATCH(D212,CATS,0)),REF_DEFAULT))</f>
        <v/>
      </c>
      <c r="AO212" s="21" t="str">
        <f aca="false">IF(OR(R212="",AM212="",M212=""),"",IF(M212="Small standard",IF(R212&gt;SS_MAX,"",ROUND(INDEX(SS_FEES,SUMPRODUCT(--(SS_EDGES&lt;R212))+1,0+AM212)*(1+FUEL),4)),IF(M212="Large standard",IF(R212&gt;LS_MAX,"",ROUND(IF(R212&lt;=OVER3_FROM,INDEX(LS_FEES,SUMPRODUCT(--(LS_EDGES&lt;R212))+1,0+AM212),INDEX(OVER3_BASE,1,0+AM212)+OVER3_PER4*CEILING((R212-OVER3_FROM)/4,1))*(1+FUEL),4)),"")))</f>
        <v/>
      </c>
      <c r="AP212" s="21" t="str">
        <f aca="false">IF(OR(R212="",AM212="",M212=""),"",IF(M212="Small standard",IF(R212&gt;SS_MAX,"",ROUND(INDEX(SS_FEES,SUMPRODUCT(--(SS_EDGES&lt;R212))+1,3+AM212)*(1+FUEL),4)),IF(M212="Large standard",IF(R212&gt;LS_MAX,"",ROUND(IF(R212&lt;=OVER3_FROM,INDEX(LS_FEES,SUMPRODUCT(--(LS_EDGES&lt;R212))+1,3+AM212),INDEX(OVER3_BASE,1,3+AM212)+OVER3_PER4*CEILING((R212-OVER3_FROM)/4,1))*(1+FUEL),4)),"")))</f>
        <v/>
      </c>
      <c r="AQ212" s="21" t="str">
        <f aca="false">IF(OR(AM212="",AM212=1),"",IF(OR(N212="",(AM212-1)="",M212=""),"",IF(M212="Small standard",IF(N212&gt;SS_MAX,"",ROUND(INDEX(SS_FEES,SUMPRODUCT(--(SS_EDGES&lt;N212))+1,0+(AM212-1))*(1+FUEL),4)),IF(M212="Large standard",IF(N212&gt;LS_MAX,"",ROUND(IF(N212&lt;=OVER3_FROM,INDEX(LS_FEES,SUMPRODUCT(--(LS_EDGES&lt;N212))+1,0+(AM212-1)),INDEX(OVER3_BASE,1,0+(AM212-1))+OVER3_PER4*CEILING((N212-OVER3_FROM)/4,1))*(1+FUEL),4)),""))))</f>
        <v/>
      </c>
      <c r="AR212" s="21" t="str">
        <f aca="false">IF(OR(AM212="",AM212=1),"",IF(OR(N212="",(AM212-1)="",M212=""),"",IF(M212="Small standard",IF(N212&gt;SS_MAX,"",ROUND(INDEX(SS_FEES,SUMPRODUCT(--(SS_EDGES&lt;N212))+1,3+(AM212-1))*(1+FUEL),4)),IF(M212="Large standard",IF(N212&gt;LS_MAX,"",ROUND(IF(N212&lt;=OVER3_FROM,INDEX(LS_FEES,SUMPRODUCT(--(LS_EDGES&lt;N212))+1,3+(AM212-1)),INDEX(OVER3_BASE,1,3+(AM212-1))+OVER3_PER4*CEILING((N212-OVER3_FROM)/4,1))*(1+FUEL),4)),""))))</f>
        <v/>
      </c>
      <c r="AS212" s="21" t="str">
        <f aca="false">IF(OR(AM212="",AM212=1),"",(C212-(IF(AM212=2,BAND_LO,BAND_HI)-0.01))*(1-AN212))</f>
        <v/>
      </c>
      <c r="AT212" s="18" t="str">
        <f aca="false">IF(AI212="","",(AI212&gt;SS_L)+(AJ212&gt;SS_M)+(AK212&gt;SS_S))</f>
        <v/>
      </c>
      <c r="AU212" s="23" t="str">
        <f aca="false">IF(OR(AT212="",AT212&lt;&gt;1),"",MAX(AI212/SS_L,AJ212/SS_M,AK212/SS_S))</f>
        <v/>
      </c>
      <c r="AV212" s="21" t="str">
        <f aca="false">IF(OR(M212&lt;&gt;"Large standard",N212="",N212&gt;SS_MAX),"",IF(OR(N212="",AM212="","Small standard"=""),"",IF("Small standard"="Small standard",IF(N212&gt;SS_MAX,"",ROUND(INDEX(SS_FEES,SUMPRODUCT(--(SS_EDGES&lt;N212))+1,0+AM212)*(1+FUEL),4)),IF("Small standard"="Large standard",IF(N212&gt;LS_MAX,"",ROUND(IF(N212&lt;=OVER3_FROM,INDEX(LS_FEES,SUMPRODUCT(--(LS_EDGES&lt;N212))+1,0+AM212),INDEX(OVER3_BASE,1,0+AM212)+OVER3_PER4*CEILING((N212-OVER3_FROM)/4,1))*(1+FUEL),4)),""))))</f>
        <v/>
      </c>
      <c r="AW212" s="21" t="str">
        <f aca="false">IF(OR(M212&lt;&gt;"Large standard",N212="",N212&gt;SS_MAX),"",IF(OR(N212="",AM212="","Small standard"=""),"",IF("Small standard"="Small standard",IF(N212&gt;SS_MAX,"",ROUND(INDEX(SS_FEES,SUMPRODUCT(--(SS_EDGES&lt;N212))+1,3+AM212)*(1+FUEL),4)),IF("Small standard"="Large standard",IF(N212&gt;LS_MAX,"",ROUND(IF(N212&lt;=OVER3_FROM,INDEX(LS_FEES,SUMPRODUCT(--(LS_EDGES&lt;N212))+1,3+AM212),INDEX(OVER3_BASE,1,3+AM212)+OVER3_PER4*CEILING((N212-OVER3_FROM)/4,1))*(1+FUEL),4)),""))))</f>
        <v/>
      </c>
      <c r="AX212" s="21" t="str">
        <f aca="false">IF(OR(AL212="",AH212=""),"",IF(OR(AH212="",AM212="",M212=""),"",IF(M212="Small standard",IF(AH212&gt;SS_MAX,"",ROUND(INDEX(SS_FEES,SUMPRODUCT(--(SS_EDGES&lt;AH212))+1,0+AM212)*(1+FUEL),4)),IF(M212="Large standard",IF(AH212&gt;LS_MAX,"",ROUND(IF(AH212&lt;=OVER3_FROM,INDEX(LS_FEES,SUMPRODUCT(--(LS_EDGES&lt;AH212))+1,0+AM212),INDEX(OVER3_BASE,1,0+AM212)+OVER3_PER4*CEILING((AH212-OVER3_FROM)/4,1))*(1+FUEL),4)),""))))</f>
        <v/>
      </c>
      <c r="AY212" s="21" t="str">
        <f aca="false">IF(OR(AL212="",AH212=""),"",IF(OR(AH212="",AM212="",M212=""),"",IF(M212="Small standard",IF(AH212&gt;SS_MAX,"",ROUND(INDEX(SS_FEES,SUMPRODUCT(--(SS_EDGES&lt;AH212))+1,3+AM212)*(1+FUEL),4)),IF(M212="Large standard",IF(AH212&gt;LS_MAX,"",ROUND(IF(AH212&lt;=OVER3_FROM,INDEX(LS_FEES,SUMPRODUCT(--(LS_EDGES&lt;AH212))+1,3+AM212),INDEX(OVER3_BASE,1,3+AM212)+OVER3_PER4*CEILING((AH212-OVER3_FROM)/4,1))*(1+FUEL),4)),""))))</f>
        <v/>
      </c>
      <c r="AZ212" s="24" t="str">
        <f aca="false">IF(OR(J212="",J212&lt;1),"",ROUND(IFERROR(INDEX(CAT_SCALE,MATCH(D212,CATS,0)),UC_DEFAULT)*IF(J212&gt;=UC_KNEE,10^(UC_A-UC_B*LOG10(J212)),10^(UC_A-UC_B*LOG10(UC_KNEE))*(UC_KNEE/J212)^UC_HEXP),1))</f>
        <v/>
      </c>
    </row>
    <row r="213" customFormat="false" ht="15" hidden="false" customHeight="false" outlineLevel="0" collapsed="false">
      <c r="A213" s="10"/>
      <c r="B213" s="10"/>
      <c r="C213" s="12"/>
      <c r="D213" s="10"/>
      <c r="E213" s="10"/>
      <c r="F213" s="10"/>
      <c r="G213" s="10"/>
      <c r="H213" s="10"/>
      <c r="I213" s="10"/>
      <c r="J213" s="10"/>
      <c r="K213" s="10"/>
      <c r="L213" s="12"/>
      <c r="M213" s="2" t="str">
        <f aca="false">IF(OR(N213="",AI213=""),"",IF(AND(N213&lt;=SS_MAX,AI213&lt;=SS_L,AJ213&lt;=SS_M,AK213&lt;=SS_S),"Small standard",IF(AND(N213&lt;=LS_MAX,AI213&lt;=LS_L,AJ213&lt;=LS_M,AK213&lt;=LS_S),"Large standard","Oversize")))</f>
        <v/>
      </c>
      <c r="N213" s="16" t="str">
        <f aca="false">IF(AH213="","",IF(AL213="",AH213,MAX(AH213,AL213)))</f>
        <v/>
      </c>
      <c r="O213" s="21" t="str">
        <f aca="false">IF(OR(N213="",AM213="",M213=""),"",IF(M213="Small standard",IF(N213&gt;SS_MAX,"",ROUND(INDEX(SS_FEES,SUMPRODUCT(--(SS_EDGES&lt;N213))+1,0+AM213)*(1+FUEL),4)),IF(M213="Large standard",IF(N213&gt;LS_MAX,"",ROUND(IF(N213&lt;=OVER3_FROM,INDEX(LS_FEES,SUMPRODUCT(--(LS_EDGES&lt;N213))+1,0+AM213),INDEX(OVER3_BASE,1,0+AM213)+OVER3_PER4*CEILING((N213-OVER3_FROM)/4,1))*(1+FUEL),4)),"")))</f>
        <v/>
      </c>
      <c r="P213" s="21" t="str">
        <f aca="false">IF(OR(N213="",AM213="",M213=""),"",IF(M213="Small standard",IF(N213&gt;SS_MAX,"",ROUND(INDEX(SS_FEES,SUMPRODUCT(--(SS_EDGES&lt;N213))+1,3+AM213)*(1+FUEL),4)),IF(M213="Large standard",IF(N213&gt;LS_MAX,"",ROUND(IF(N213&lt;=OVER3_FROM,INDEX(LS_FEES,SUMPRODUCT(--(LS_EDGES&lt;N213))+1,3+AM213),INDEX(OVER3_BASE,1,3+AM213)+OVER3_PER4*CEILING((N213-OVER3_FROM)/4,1))*(1+FUEL),4)),"")))</f>
        <v/>
      </c>
      <c r="Q213" s="20" t="str">
        <f aca="true">IF(OR(L213="",O213=""),"",ROUND(L213-IF(AND(TODAY()&gt;=PEAK_FROM,TODAY()&lt;=PEAK_TO),P213,O213),2))</f>
        <v/>
      </c>
      <c r="R213" s="16" t="str">
        <f aca="false">IF(N213="","",IF(M213="Small standard",IF(SUMPRODUCT(--(SS_EDGES&lt;N213))=0,"",INDEX(SS_EDGES,SUMPRODUCT(--(SS_EDGES&lt;N213)))),IF(M213="Large standard",IF(N213&gt;OVER3_FROM,OVER3_FROM+4*(CEILING((N213-OVER3_FROM)/4,1)-1),IF(SUMPRODUCT(--(LS_EDGES&lt;N213))=0,"",INDEX(LS_EDGES,SUMPRODUCT(--(LS_EDGES&lt;N213))))),"")))</f>
        <v/>
      </c>
      <c r="S213" s="22" t="str">
        <f aca="false">IF(R213="","",ROUND(N213-R213,3))</f>
        <v/>
      </c>
      <c r="T213" s="21" t="str">
        <f aca="false">IF(OR(R213="",O213="",AO213=""),"",IF(S213&gt;MAX_SHAVE,"",IF(ROUND(O213-AO213,4)&lt;MIN_UNIT,"",ROUND(O213-AO213,4))))</f>
        <v/>
      </c>
      <c r="U213" s="21" t="str">
        <f aca="false">IF(OR(AQ213="",O213=""),"",IF(ROUND(ROUND(O213-AQ213,4)-AS213,4)&lt;=MIN_UNIT,"",ROUND(ROUND(O213-AQ213,4)-AS213,4)))</f>
        <v/>
      </c>
      <c r="V213" s="21" t="str">
        <f aca="false">IF(OR(AV213="",O213=""),"",IF(AND(AT213=1,AU213&lt;=MAX_ENV),IF(ROUND(O213-AV213,4)&lt;MIN_UNIT,"",ROUND(O213-AV213,4)),""))</f>
        <v/>
      </c>
      <c r="W213" s="21" t="str">
        <f aca="false">IF(OR(AX213="",O213=""),"",IF(AL213&gt;=AH213*MIN_DIM_RATIO,IF(ROUND(O213-AX213,4)&lt;MIN_UNIT,"",ROUND(O213-AX213,4)),""))</f>
        <v/>
      </c>
      <c r="X213" s="21" t="str">
        <f aca="false">IF(OR(R213="",P213="",AP213=""),"",IF(S213&gt;MAX_SHAVE,"",IF(ROUND(P213-AP213,4)&lt;MIN_UNIT,"",ROUND(P213-AP213,4))))</f>
        <v/>
      </c>
      <c r="Y213" s="21" t="str">
        <f aca="false">IF(OR(AR213="",P213=""),"",IF(ROUND(ROUND(P213-AR213,4)-AS213,4)&lt;=MIN_UNIT,"",ROUND(ROUND(P213-AR213,4)-AS213,4)))</f>
        <v/>
      </c>
      <c r="Z213" s="21" t="str">
        <f aca="false">IF(OR(AW213="",P213=""),"",IF(AND(AT213=1,AU213&lt;=MAX_ENV),IF(ROUND(P213-AW213,4)&lt;MIN_UNIT,"",ROUND(P213-AW213,4)),""))</f>
        <v/>
      </c>
      <c r="AA213" s="21" t="str">
        <f aca="false">IF(OR(AY213="",P213=""),"",IF(AL213&gt;=AH213*MIN_DIM_RATIO,IF(ROUND(P213-AY213,4)&lt;MIN_UNIT,"",ROUND(P213-AY213,4)),""))</f>
        <v/>
      </c>
      <c r="AB213" s="2" t="str">
        <f aca="false">IF(COUNT(T213:W213)=0,"",CHOOSE(MATCH(MAX(T213:W213),T213:W213,0),"Weight","Price","Size tier","Box"))</f>
        <v/>
      </c>
      <c r="AC213" s="24" t="str">
        <f aca="false">IF(K213&lt;&gt;"",K213,AZ213)</f>
        <v/>
      </c>
      <c r="AD213" s="25" t="str">
        <f aca="false">IF(OR(AB213="",AC213=""),"",ROUND(AC213*IF(K213&lt;&gt;"",1,U_LOW)*((12-PEAK_MONTHS)*MAX(T213:W213)+PEAK_MONTHS*N(INDEX(X213:AA213,MATCH(MAX(T213:W213),T213:W213,0)))),0))</f>
        <v/>
      </c>
      <c r="AE213" s="25" t="str">
        <f aca="false">IF(OR(AB213="",AC213=""),"",ROUND(AC213*IF(K213&lt;&gt;"",1,U_HIGH)*((12-PEAK_MONTHS)*MAX(T213:W213)+PEAK_MONTHS*N(INDEX(X213:AA213,MATCH(MAX(T213:W213),T213:W213,0)))),0))</f>
        <v/>
      </c>
      <c r="AF213" s="18" t="str">
        <f aca="false">IF(AD213="","",RANK(AD213,$AD$7:$AD$506))</f>
        <v/>
      </c>
      <c r="AH213" s="16" t="str">
        <f aca="false">IF(E213&lt;&gt;"",E213,IF(F213&lt;&gt;"",ROUND(F213*16,3),""))</f>
        <v/>
      </c>
      <c r="AI213" s="16" t="str">
        <f aca="false">IF(COUNT(G213:I213)&lt;3,"",ROUND(LARGE(G213:I213,1),2))</f>
        <v/>
      </c>
      <c r="AJ213" s="16" t="str">
        <f aca="false">IF(COUNT(G213:I213)&lt;3,"",ROUND(LARGE(G213:I213,2),2))</f>
        <v/>
      </c>
      <c r="AK213" s="16" t="str">
        <f aca="false">IF(COUNT(G213:I213)&lt;3,"",ROUND(SMALL(G213:I213,1),2))</f>
        <v/>
      </c>
      <c r="AL213" s="16" t="str">
        <f aca="false">IF(AI213="","",IF(AI213*AJ213*AK213&lt;DIM_MIN_CUIN,"",ROUND(AI213*AJ213*AK213/DIM_DIV*16,2)))</f>
        <v/>
      </c>
      <c r="AM213" s="18" t="str">
        <f aca="false">IF(C213="","",IF(C213&lt;BAND_LO,1,IF(C213&lt;=BAND_HI,2,3)))</f>
        <v/>
      </c>
      <c r="AN213" s="19" t="str">
        <f aca="false">IF(C213="","",IFERROR(INDEX(CAT_REF,MATCH(D213,CATS,0)),REF_DEFAULT))</f>
        <v/>
      </c>
      <c r="AO213" s="21" t="str">
        <f aca="false">IF(OR(R213="",AM213="",M213=""),"",IF(M213="Small standard",IF(R213&gt;SS_MAX,"",ROUND(INDEX(SS_FEES,SUMPRODUCT(--(SS_EDGES&lt;R213))+1,0+AM213)*(1+FUEL),4)),IF(M213="Large standard",IF(R213&gt;LS_MAX,"",ROUND(IF(R213&lt;=OVER3_FROM,INDEX(LS_FEES,SUMPRODUCT(--(LS_EDGES&lt;R213))+1,0+AM213),INDEX(OVER3_BASE,1,0+AM213)+OVER3_PER4*CEILING((R213-OVER3_FROM)/4,1))*(1+FUEL),4)),"")))</f>
        <v/>
      </c>
      <c r="AP213" s="21" t="str">
        <f aca="false">IF(OR(R213="",AM213="",M213=""),"",IF(M213="Small standard",IF(R213&gt;SS_MAX,"",ROUND(INDEX(SS_FEES,SUMPRODUCT(--(SS_EDGES&lt;R213))+1,3+AM213)*(1+FUEL),4)),IF(M213="Large standard",IF(R213&gt;LS_MAX,"",ROUND(IF(R213&lt;=OVER3_FROM,INDEX(LS_FEES,SUMPRODUCT(--(LS_EDGES&lt;R213))+1,3+AM213),INDEX(OVER3_BASE,1,3+AM213)+OVER3_PER4*CEILING((R213-OVER3_FROM)/4,1))*(1+FUEL),4)),"")))</f>
        <v/>
      </c>
      <c r="AQ213" s="21" t="str">
        <f aca="false">IF(OR(AM213="",AM213=1),"",IF(OR(N213="",(AM213-1)="",M213=""),"",IF(M213="Small standard",IF(N213&gt;SS_MAX,"",ROUND(INDEX(SS_FEES,SUMPRODUCT(--(SS_EDGES&lt;N213))+1,0+(AM213-1))*(1+FUEL),4)),IF(M213="Large standard",IF(N213&gt;LS_MAX,"",ROUND(IF(N213&lt;=OVER3_FROM,INDEX(LS_FEES,SUMPRODUCT(--(LS_EDGES&lt;N213))+1,0+(AM213-1)),INDEX(OVER3_BASE,1,0+(AM213-1))+OVER3_PER4*CEILING((N213-OVER3_FROM)/4,1))*(1+FUEL),4)),""))))</f>
        <v/>
      </c>
      <c r="AR213" s="21" t="str">
        <f aca="false">IF(OR(AM213="",AM213=1),"",IF(OR(N213="",(AM213-1)="",M213=""),"",IF(M213="Small standard",IF(N213&gt;SS_MAX,"",ROUND(INDEX(SS_FEES,SUMPRODUCT(--(SS_EDGES&lt;N213))+1,3+(AM213-1))*(1+FUEL),4)),IF(M213="Large standard",IF(N213&gt;LS_MAX,"",ROUND(IF(N213&lt;=OVER3_FROM,INDEX(LS_FEES,SUMPRODUCT(--(LS_EDGES&lt;N213))+1,3+(AM213-1)),INDEX(OVER3_BASE,1,3+(AM213-1))+OVER3_PER4*CEILING((N213-OVER3_FROM)/4,1))*(1+FUEL),4)),""))))</f>
        <v/>
      </c>
      <c r="AS213" s="21" t="str">
        <f aca="false">IF(OR(AM213="",AM213=1),"",(C213-(IF(AM213=2,BAND_LO,BAND_HI)-0.01))*(1-AN213))</f>
        <v/>
      </c>
      <c r="AT213" s="18" t="str">
        <f aca="false">IF(AI213="","",(AI213&gt;SS_L)+(AJ213&gt;SS_M)+(AK213&gt;SS_S))</f>
        <v/>
      </c>
      <c r="AU213" s="23" t="str">
        <f aca="false">IF(OR(AT213="",AT213&lt;&gt;1),"",MAX(AI213/SS_L,AJ213/SS_M,AK213/SS_S))</f>
        <v/>
      </c>
      <c r="AV213" s="21" t="str">
        <f aca="false">IF(OR(M213&lt;&gt;"Large standard",N213="",N213&gt;SS_MAX),"",IF(OR(N213="",AM213="","Small standard"=""),"",IF("Small standard"="Small standard",IF(N213&gt;SS_MAX,"",ROUND(INDEX(SS_FEES,SUMPRODUCT(--(SS_EDGES&lt;N213))+1,0+AM213)*(1+FUEL),4)),IF("Small standard"="Large standard",IF(N213&gt;LS_MAX,"",ROUND(IF(N213&lt;=OVER3_FROM,INDEX(LS_FEES,SUMPRODUCT(--(LS_EDGES&lt;N213))+1,0+AM213),INDEX(OVER3_BASE,1,0+AM213)+OVER3_PER4*CEILING((N213-OVER3_FROM)/4,1))*(1+FUEL),4)),""))))</f>
        <v/>
      </c>
      <c r="AW213" s="21" t="str">
        <f aca="false">IF(OR(M213&lt;&gt;"Large standard",N213="",N213&gt;SS_MAX),"",IF(OR(N213="",AM213="","Small standard"=""),"",IF("Small standard"="Small standard",IF(N213&gt;SS_MAX,"",ROUND(INDEX(SS_FEES,SUMPRODUCT(--(SS_EDGES&lt;N213))+1,3+AM213)*(1+FUEL),4)),IF("Small standard"="Large standard",IF(N213&gt;LS_MAX,"",ROUND(IF(N213&lt;=OVER3_FROM,INDEX(LS_FEES,SUMPRODUCT(--(LS_EDGES&lt;N213))+1,3+AM213),INDEX(OVER3_BASE,1,3+AM213)+OVER3_PER4*CEILING((N213-OVER3_FROM)/4,1))*(1+FUEL),4)),""))))</f>
        <v/>
      </c>
      <c r="AX213" s="21" t="str">
        <f aca="false">IF(OR(AL213="",AH213=""),"",IF(OR(AH213="",AM213="",M213=""),"",IF(M213="Small standard",IF(AH213&gt;SS_MAX,"",ROUND(INDEX(SS_FEES,SUMPRODUCT(--(SS_EDGES&lt;AH213))+1,0+AM213)*(1+FUEL),4)),IF(M213="Large standard",IF(AH213&gt;LS_MAX,"",ROUND(IF(AH213&lt;=OVER3_FROM,INDEX(LS_FEES,SUMPRODUCT(--(LS_EDGES&lt;AH213))+1,0+AM213),INDEX(OVER3_BASE,1,0+AM213)+OVER3_PER4*CEILING((AH213-OVER3_FROM)/4,1))*(1+FUEL),4)),""))))</f>
        <v/>
      </c>
      <c r="AY213" s="21" t="str">
        <f aca="false">IF(OR(AL213="",AH213=""),"",IF(OR(AH213="",AM213="",M213=""),"",IF(M213="Small standard",IF(AH213&gt;SS_MAX,"",ROUND(INDEX(SS_FEES,SUMPRODUCT(--(SS_EDGES&lt;AH213))+1,3+AM213)*(1+FUEL),4)),IF(M213="Large standard",IF(AH213&gt;LS_MAX,"",ROUND(IF(AH213&lt;=OVER3_FROM,INDEX(LS_FEES,SUMPRODUCT(--(LS_EDGES&lt;AH213))+1,3+AM213),INDEX(OVER3_BASE,1,3+AM213)+OVER3_PER4*CEILING((AH213-OVER3_FROM)/4,1))*(1+FUEL),4)),""))))</f>
        <v/>
      </c>
      <c r="AZ213" s="24" t="str">
        <f aca="false">IF(OR(J213="",J213&lt;1),"",ROUND(IFERROR(INDEX(CAT_SCALE,MATCH(D213,CATS,0)),UC_DEFAULT)*IF(J213&gt;=UC_KNEE,10^(UC_A-UC_B*LOG10(J213)),10^(UC_A-UC_B*LOG10(UC_KNEE))*(UC_KNEE/J213)^UC_HEXP),1))</f>
        <v/>
      </c>
    </row>
    <row r="214" customFormat="false" ht="15" hidden="false" customHeight="false" outlineLevel="0" collapsed="false">
      <c r="A214" s="10"/>
      <c r="B214" s="10"/>
      <c r="C214" s="12"/>
      <c r="D214" s="10"/>
      <c r="E214" s="10"/>
      <c r="F214" s="10"/>
      <c r="G214" s="10"/>
      <c r="H214" s="10"/>
      <c r="I214" s="10"/>
      <c r="J214" s="10"/>
      <c r="K214" s="10"/>
      <c r="L214" s="12"/>
      <c r="M214" s="2" t="str">
        <f aca="false">IF(OR(N214="",AI214=""),"",IF(AND(N214&lt;=SS_MAX,AI214&lt;=SS_L,AJ214&lt;=SS_M,AK214&lt;=SS_S),"Small standard",IF(AND(N214&lt;=LS_MAX,AI214&lt;=LS_L,AJ214&lt;=LS_M,AK214&lt;=LS_S),"Large standard","Oversize")))</f>
        <v/>
      </c>
      <c r="N214" s="16" t="str">
        <f aca="false">IF(AH214="","",IF(AL214="",AH214,MAX(AH214,AL214)))</f>
        <v/>
      </c>
      <c r="O214" s="21" t="str">
        <f aca="false">IF(OR(N214="",AM214="",M214=""),"",IF(M214="Small standard",IF(N214&gt;SS_MAX,"",ROUND(INDEX(SS_FEES,SUMPRODUCT(--(SS_EDGES&lt;N214))+1,0+AM214)*(1+FUEL),4)),IF(M214="Large standard",IF(N214&gt;LS_MAX,"",ROUND(IF(N214&lt;=OVER3_FROM,INDEX(LS_FEES,SUMPRODUCT(--(LS_EDGES&lt;N214))+1,0+AM214),INDEX(OVER3_BASE,1,0+AM214)+OVER3_PER4*CEILING((N214-OVER3_FROM)/4,1))*(1+FUEL),4)),"")))</f>
        <v/>
      </c>
      <c r="P214" s="21" t="str">
        <f aca="false">IF(OR(N214="",AM214="",M214=""),"",IF(M214="Small standard",IF(N214&gt;SS_MAX,"",ROUND(INDEX(SS_FEES,SUMPRODUCT(--(SS_EDGES&lt;N214))+1,3+AM214)*(1+FUEL),4)),IF(M214="Large standard",IF(N214&gt;LS_MAX,"",ROUND(IF(N214&lt;=OVER3_FROM,INDEX(LS_FEES,SUMPRODUCT(--(LS_EDGES&lt;N214))+1,3+AM214),INDEX(OVER3_BASE,1,3+AM214)+OVER3_PER4*CEILING((N214-OVER3_FROM)/4,1))*(1+FUEL),4)),"")))</f>
        <v/>
      </c>
      <c r="Q214" s="20" t="str">
        <f aca="true">IF(OR(L214="",O214=""),"",ROUND(L214-IF(AND(TODAY()&gt;=PEAK_FROM,TODAY()&lt;=PEAK_TO),P214,O214),2))</f>
        <v/>
      </c>
      <c r="R214" s="16" t="str">
        <f aca="false">IF(N214="","",IF(M214="Small standard",IF(SUMPRODUCT(--(SS_EDGES&lt;N214))=0,"",INDEX(SS_EDGES,SUMPRODUCT(--(SS_EDGES&lt;N214)))),IF(M214="Large standard",IF(N214&gt;OVER3_FROM,OVER3_FROM+4*(CEILING((N214-OVER3_FROM)/4,1)-1),IF(SUMPRODUCT(--(LS_EDGES&lt;N214))=0,"",INDEX(LS_EDGES,SUMPRODUCT(--(LS_EDGES&lt;N214))))),"")))</f>
        <v/>
      </c>
      <c r="S214" s="22" t="str">
        <f aca="false">IF(R214="","",ROUND(N214-R214,3))</f>
        <v/>
      </c>
      <c r="T214" s="21" t="str">
        <f aca="false">IF(OR(R214="",O214="",AO214=""),"",IF(S214&gt;MAX_SHAVE,"",IF(ROUND(O214-AO214,4)&lt;MIN_UNIT,"",ROUND(O214-AO214,4))))</f>
        <v/>
      </c>
      <c r="U214" s="21" t="str">
        <f aca="false">IF(OR(AQ214="",O214=""),"",IF(ROUND(ROUND(O214-AQ214,4)-AS214,4)&lt;=MIN_UNIT,"",ROUND(ROUND(O214-AQ214,4)-AS214,4)))</f>
        <v/>
      </c>
      <c r="V214" s="21" t="str">
        <f aca="false">IF(OR(AV214="",O214=""),"",IF(AND(AT214=1,AU214&lt;=MAX_ENV),IF(ROUND(O214-AV214,4)&lt;MIN_UNIT,"",ROUND(O214-AV214,4)),""))</f>
        <v/>
      </c>
      <c r="W214" s="21" t="str">
        <f aca="false">IF(OR(AX214="",O214=""),"",IF(AL214&gt;=AH214*MIN_DIM_RATIO,IF(ROUND(O214-AX214,4)&lt;MIN_UNIT,"",ROUND(O214-AX214,4)),""))</f>
        <v/>
      </c>
      <c r="X214" s="21" t="str">
        <f aca="false">IF(OR(R214="",P214="",AP214=""),"",IF(S214&gt;MAX_SHAVE,"",IF(ROUND(P214-AP214,4)&lt;MIN_UNIT,"",ROUND(P214-AP214,4))))</f>
        <v/>
      </c>
      <c r="Y214" s="21" t="str">
        <f aca="false">IF(OR(AR214="",P214=""),"",IF(ROUND(ROUND(P214-AR214,4)-AS214,4)&lt;=MIN_UNIT,"",ROUND(ROUND(P214-AR214,4)-AS214,4)))</f>
        <v/>
      </c>
      <c r="Z214" s="21" t="str">
        <f aca="false">IF(OR(AW214="",P214=""),"",IF(AND(AT214=1,AU214&lt;=MAX_ENV),IF(ROUND(P214-AW214,4)&lt;MIN_UNIT,"",ROUND(P214-AW214,4)),""))</f>
        <v/>
      </c>
      <c r="AA214" s="21" t="str">
        <f aca="false">IF(OR(AY214="",P214=""),"",IF(AL214&gt;=AH214*MIN_DIM_RATIO,IF(ROUND(P214-AY214,4)&lt;MIN_UNIT,"",ROUND(P214-AY214,4)),""))</f>
        <v/>
      </c>
      <c r="AB214" s="2" t="str">
        <f aca="false">IF(COUNT(T214:W214)=0,"",CHOOSE(MATCH(MAX(T214:W214),T214:W214,0),"Weight","Price","Size tier","Box"))</f>
        <v/>
      </c>
      <c r="AC214" s="24" t="str">
        <f aca="false">IF(K214&lt;&gt;"",K214,AZ214)</f>
        <v/>
      </c>
      <c r="AD214" s="25" t="str">
        <f aca="false">IF(OR(AB214="",AC214=""),"",ROUND(AC214*IF(K214&lt;&gt;"",1,U_LOW)*((12-PEAK_MONTHS)*MAX(T214:W214)+PEAK_MONTHS*N(INDEX(X214:AA214,MATCH(MAX(T214:W214),T214:W214,0)))),0))</f>
        <v/>
      </c>
      <c r="AE214" s="25" t="str">
        <f aca="false">IF(OR(AB214="",AC214=""),"",ROUND(AC214*IF(K214&lt;&gt;"",1,U_HIGH)*((12-PEAK_MONTHS)*MAX(T214:W214)+PEAK_MONTHS*N(INDEX(X214:AA214,MATCH(MAX(T214:W214),T214:W214,0)))),0))</f>
        <v/>
      </c>
      <c r="AF214" s="18" t="str">
        <f aca="false">IF(AD214="","",RANK(AD214,$AD$7:$AD$506))</f>
        <v/>
      </c>
      <c r="AH214" s="16" t="str">
        <f aca="false">IF(E214&lt;&gt;"",E214,IF(F214&lt;&gt;"",ROUND(F214*16,3),""))</f>
        <v/>
      </c>
      <c r="AI214" s="16" t="str">
        <f aca="false">IF(COUNT(G214:I214)&lt;3,"",ROUND(LARGE(G214:I214,1),2))</f>
        <v/>
      </c>
      <c r="AJ214" s="16" t="str">
        <f aca="false">IF(COUNT(G214:I214)&lt;3,"",ROUND(LARGE(G214:I214,2),2))</f>
        <v/>
      </c>
      <c r="AK214" s="16" t="str">
        <f aca="false">IF(COUNT(G214:I214)&lt;3,"",ROUND(SMALL(G214:I214,1),2))</f>
        <v/>
      </c>
      <c r="AL214" s="16" t="str">
        <f aca="false">IF(AI214="","",IF(AI214*AJ214*AK214&lt;DIM_MIN_CUIN,"",ROUND(AI214*AJ214*AK214/DIM_DIV*16,2)))</f>
        <v/>
      </c>
      <c r="AM214" s="18" t="str">
        <f aca="false">IF(C214="","",IF(C214&lt;BAND_LO,1,IF(C214&lt;=BAND_HI,2,3)))</f>
        <v/>
      </c>
      <c r="AN214" s="19" t="str">
        <f aca="false">IF(C214="","",IFERROR(INDEX(CAT_REF,MATCH(D214,CATS,0)),REF_DEFAULT))</f>
        <v/>
      </c>
      <c r="AO214" s="21" t="str">
        <f aca="false">IF(OR(R214="",AM214="",M214=""),"",IF(M214="Small standard",IF(R214&gt;SS_MAX,"",ROUND(INDEX(SS_FEES,SUMPRODUCT(--(SS_EDGES&lt;R214))+1,0+AM214)*(1+FUEL),4)),IF(M214="Large standard",IF(R214&gt;LS_MAX,"",ROUND(IF(R214&lt;=OVER3_FROM,INDEX(LS_FEES,SUMPRODUCT(--(LS_EDGES&lt;R214))+1,0+AM214),INDEX(OVER3_BASE,1,0+AM214)+OVER3_PER4*CEILING((R214-OVER3_FROM)/4,1))*(1+FUEL),4)),"")))</f>
        <v/>
      </c>
      <c r="AP214" s="21" t="str">
        <f aca="false">IF(OR(R214="",AM214="",M214=""),"",IF(M214="Small standard",IF(R214&gt;SS_MAX,"",ROUND(INDEX(SS_FEES,SUMPRODUCT(--(SS_EDGES&lt;R214))+1,3+AM214)*(1+FUEL),4)),IF(M214="Large standard",IF(R214&gt;LS_MAX,"",ROUND(IF(R214&lt;=OVER3_FROM,INDEX(LS_FEES,SUMPRODUCT(--(LS_EDGES&lt;R214))+1,3+AM214),INDEX(OVER3_BASE,1,3+AM214)+OVER3_PER4*CEILING((R214-OVER3_FROM)/4,1))*(1+FUEL),4)),"")))</f>
        <v/>
      </c>
      <c r="AQ214" s="21" t="str">
        <f aca="false">IF(OR(AM214="",AM214=1),"",IF(OR(N214="",(AM214-1)="",M214=""),"",IF(M214="Small standard",IF(N214&gt;SS_MAX,"",ROUND(INDEX(SS_FEES,SUMPRODUCT(--(SS_EDGES&lt;N214))+1,0+(AM214-1))*(1+FUEL),4)),IF(M214="Large standard",IF(N214&gt;LS_MAX,"",ROUND(IF(N214&lt;=OVER3_FROM,INDEX(LS_FEES,SUMPRODUCT(--(LS_EDGES&lt;N214))+1,0+(AM214-1)),INDEX(OVER3_BASE,1,0+(AM214-1))+OVER3_PER4*CEILING((N214-OVER3_FROM)/4,1))*(1+FUEL),4)),""))))</f>
        <v/>
      </c>
      <c r="AR214" s="21" t="str">
        <f aca="false">IF(OR(AM214="",AM214=1),"",IF(OR(N214="",(AM214-1)="",M214=""),"",IF(M214="Small standard",IF(N214&gt;SS_MAX,"",ROUND(INDEX(SS_FEES,SUMPRODUCT(--(SS_EDGES&lt;N214))+1,3+(AM214-1))*(1+FUEL),4)),IF(M214="Large standard",IF(N214&gt;LS_MAX,"",ROUND(IF(N214&lt;=OVER3_FROM,INDEX(LS_FEES,SUMPRODUCT(--(LS_EDGES&lt;N214))+1,3+(AM214-1)),INDEX(OVER3_BASE,1,3+(AM214-1))+OVER3_PER4*CEILING((N214-OVER3_FROM)/4,1))*(1+FUEL),4)),""))))</f>
        <v/>
      </c>
      <c r="AS214" s="21" t="str">
        <f aca="false">IF(OR(AM214="",AM214=1),"",(C214-(IF(AM214=2,BAND_LO,BAND_HI)-0.01))*(1-AN214))</f>
        <v/>
      </c>
      <c r="AT214" s="18" t="str">
        <f aca="false">IF(AI214="","",(AI214&gt;SS_L)+(AJ214&gt;SS_M)+(AK214&gt;SS_S))</f>
        <v/>
      </c>
      <c r="AU214" s="23" t="str">
        <f aca="false">IF(OR(AT214="",AT214&lt;&gt;1),"",MAX(AI214/SS_L,AJ214/SS_M,AK214/SS_S))</f>
        <v/>
      </c>
      <c r="AV214" s="21" t="str">
        <f aca="false">IF(OR(M214&lt;&gt;"Large standard",N214="",N214&gt;SS_MAX),"",IF(OR(N214="",AM214="","Small standard"=""),"",IF("Small standard"="Small standard",IF(N214&gt;SS_MAX,"",ROUND(INDEX(SS_FEES,SUMPRODUCT(--(SS_EDGES&lt;N214))+1,0+AM214)*(1+FUEL),4)),IF("Small standard"="Large standard",IF(N214&gt;LS_MAX,"",ROUND(IF(N214&lt;=OVER3_FROM,INDEX(LS_FEES,SUMPRODUCT(--(LS_EDGES&lt;N214))+1,0+AM214),INDEX(OVER3_BASE,1,0+AM214)+OVER3_PER4*CEILING((N214-OVER3_FROM)/4,1))*(1+FUEL),4)),""))))</f>
        <v/>
      </c>
      <c r="AW214" s="21" t="str">
        <f aca="false">IF(OR(M214&lt;&gt;"Large standard",N214="",N214&gt;SS_MAX),"",IF(OR(N214="",AM214="","Small standard"=""),"",IF("Small standard"="Small standard",IF(N214&gt;SS_MAX,"",ROUND(INDEX(SS_FEES,SUMPRODUCT(--(SS_EDGES&lt;N214))+1,3+AM214)*(1+FUEL),4)),IF("Small standard"="Large standard",IF(N214&gt;LS_MAX,"",ROUND(IF(N214&lt;=OVER3_FROM,INDEX(LS_FEES,SUMPRODUCT(--(LS_EDGES&lt;N214))+1,3+AM214),INDEX(OVER3_BASE,1,3+AM214)+OVER3_PER4*CEILING((N214-OVER3_FROM)/4,1))*(1+FUEL),4)),""))))</f>
        <v/>
      </c>
      <c r="AX214" s="21" t="str">
        <f aca="false">IF(OR(AL214="",AH214=""),"",IF(OR(AH214="",AM214="",M214=""),"",IF(M214="Small standard",IF(AH214&gt;SS_MAX,"",ROUND(INDEX(SS_FEES,SUMPRODUCT(--(SS_EDGES&lt;AH214))+1,0+AM214)*(1+FUEL),4)),IF(M214="Large standard",IF(AH214&gt;LS_MAX,"",ROUND(IF(AH214&lt;=OVER3_FROM,INDEX(LS_FEES,SUMPRODUCT(--(LS_EDGES&lt;AH214))+1,0+AM214),INDEX(OVER3_BASE,1,0+AM214)+OVER3_PER4*CEILING((AH214-OVER3_FROM)/4,1))*(1+FUEL),4)),""))))</f>
        <v/>
      </c>
      <c r="AY214" s="21" t="str">
        <f aca="false">IF(OR(AL214="",AH214=""),"",IF(OR(AH214="",AM214="",M214=""),"",IF(M214="Small standard",IF(AH214&gt;SS_MAX,"",ROUND(INDEX(SS_FEES,SUMPRODUCT(--(SS_EDGES&lt;AH214))+1,3+AM214)*(1+FUEL),4)),IF(M214="Large standard",IF(AH214&gt;LS_MAX,"",ROUND(IF(AH214&lt;=OVER3_FROM,INDEX(LS_FEES,SUMPRODUCT(--(LS_EDGES&lt;AH214))+1,3+AM214),INDEX(OVER3_BASE,1,3+AM214)+OVER3_PER4*CEILING((AH214-OVER3_FROM)/4,1))*(1+FUEL),4)),""))))</f>
        <v/>
      </c>
      <c r="AZ214" s="24" t="str">
        <f aca="false">IF(OR(J214="",J214&lt;1),"",ROUND(IFERROR(INDEX(CAT_SCALE,MATCH(D214,CATS,0)),UC_DEFAULT)*IF(J214&gt;=UC_KNEE,10^(UC_A-UC_B*LOG10(J214)),10^(UC_A-UC_B*LOG10(UC_KNEE))*(UC_KNEE/J214)^UC_HEXP),1))</f>
        <v/>
      </c>
    </row>
    <row r="215" customFormat="false" ht="15" hidden="false" customHeight="false" outlineLevel="0" collapsed="false">
      <c r="A215" s="10"/>
      <c r="B215" s="10"/>
      <c r="C215" s="12"/>
      <c r="D215" s="10"/>
      <c r="E215" s="10"/>
      <c r="F215" s="10"/>
      <c r="G215" s="10"/>
      <c r="H215" s="10"/>
      <c r="I215" s="10"/>
      <c r="J215" s="10"/>
      <c r="K215" s="10"/>
      <c r="L215" s="12"/>
      <c r="M215" s="2" t="str">
        <f aca="false">IF(OR(N215="",AI215=""),"",IF(AND(N215&lt;=SS_MAX,AI215&lt;=SS_L,AJ215&lt;=SS_M,AK215&lt;=SS_S),"Small standard",IF(AND(N215&lt;=LS_MAX,AI215&lt;=LS_L,AJ215&lt;=LS_M,AK215&lt;=LS_S),"Large standard","Oversize")))</f>
        <v/>
      </c>
      <c r="N215" s="16" t="str">
        <f aca="false">IF(AH215="","",IF(AL215="",AH215,MAX(AH215,AL215)))</f>
        <v/>
      </c>
      <c r="O215" s="21" t="str">
        <f aca="false">IF(OR(N215="",AM215="",M215=""),"",IF(M215="Small standard",IF(N215&gt;SS_MAX,"",ROUND(INDEX(SS_FEES,SUMPRODUCT(--(SS_EDGES&lt;N215))+1,0+AM215)*(1+FUEL),4)),IF(M215="Large standard",IF(N215&gt;LS_MAX,"",ROUND(IF(N215&lt;=OVER3_FROM,INDEX(LS_FEES,SUMPRODUCT(--(LS_EDGES&lt;N215))+1,0+AM215),INDEX(OVER3_BASE,1,0+AM215)+OVER3_PER4*CEILING((N215-OVER3_FROM)/4,1))*(1+FUEL),4)),"")))</f>
        <v/>
      </c>
      <c r="P215" s="21" t="str">
        <f aca="false">IF(OR(N215="",AM215="",M215=""),"",IF(M215="Small standard",IF(N215&gt;SS_MAX,"",ROUND(INDEX(SS_FEES,SUMPRODUCT(--(SS_EDGES&lt;N215))+1,3+AM215)*(1+FUEL),4)),IF(M215="Large standard",IF(N215&gt;LS_MAX,"",ROUND(IF(N215&lt;=OVER3_FROM,INDEX(LS_FEES,SUMPRODUCT(--(LS_EDGES&lt;N215))+1,3+AM215),INDEX(OVER3_BASE,1,3+AM215)+OVER3_PER4*CEILING((N215-OVER3_FROM)/4,1))*(1+FUEL),4)),"")))</f>
        <v/>
      </c>
      <c r="Q215" s="20" t="str">
        <f aca="true">IF(OR(L215="",O215=""),"",ROUND(L215-IF(AND(TODAY()&gt;=PEAK_FROM,TODAY()&lt;=PEAK_TO),P215,O215),2))</f>
        <v/>
      </c>
      <c r="R215" s="16" t="str">
        <f aca="false">IF(N215="","",IF(M215="Small standard",IF(SUMPRODUCT(--(SS_EDGES&lt;N215))=0,"",INDEX(SS_EDGES,SUMPRODUCT(--(SS_EDGES&lt;N215)))),IF(M215="Large standard",IF(N215&gt;OVER3_FROM,OVER3_FROM+4*(CEILING((N215-OVER3_FROM)/4,1)-1),IF(SUMPRODUCT(--(LS_EDGES&lt;N215))=0,"",INDEX(LS_EDGES,SUMPRODUCT(--(LS_EDGES&lt;N215))))),"")))</f>
        <v/>
      </c>
      <c r="S215" s="22" t="str">
        <f aca="false">IF(R215="","",ROUND(N215-R215,3))</f>
        <v/>
      </c>
      <c r="T215" s="21" t="str">
        <f aca="false">IF(OR(R215="",O215="",AO215=""),"",IF(S215&gt;MAX_SHAVE,"",IF(ROUND(O215-AO215,4)&lt;MIN_UNIT,"",ROUND(O215-AO215,4))))</f>
        <v/>
      </c>
      <c r="U215" s="21" t="str">
        <f aca="false">IF(OR(AQ215="",O215=""),"",IF(ROUND(ROUND(O215-AQ215,4)-AS215,4)&lt;=MIN_UNIT,"",ROUND(ROUND(O215-AQ215,4)-AS215,4)))</f>
        <v/>
      </c>
      <c r="V215" s="21" t="str">
        <f aca="false">IF(OR(AV215="",O215=""),"",IF(AND(AT215=1,AU215&lt;=MAX_ENV),IF(ROUND(O215-AV215,4)&lt;MIN_UNIT,"",ROUND(O215-AV215,4)),""))</f>
        <v/>
      </c>
      <c r="W215" s="21" t="str">
        <f aca="false">IF(OR(AX215="",O215=""),"",IF(AL215&gt;=AH215*MIN_DIM_RATIO,IF(ROUND(O215-AX215,4)&lt;MIN_UNIT,"",ROUND(O215-AX215,4)),""))</f>
        <v/>
      </c>
      <c r="X215" s="21" t="str">
        <f aca="false">IF(OR(R215="",P215="",AP215=""),"",IF(S215&gt;MAX_SHAVE,"",IF(ROUND(P215-AP215,4)&lt;MIN_UNIT,"",ROUND(P215-AP215,4))))</f>
        <v/>
      </c>
      <c r="Y215" s="21" t="str">
        <f aca="false">IF(OR(AR215="",P215=""),"",IF(ROUND(ROUND(P215-AR215,4)-AS215,4)&lt;=MIN_UNIT,"",ROUND(ROUND(P215-AR215,4)-AS215,4)))</f>
        <v/>
      </c>
      <c r="Z215" s="21" t="str">
        <f aca="false">IF(OR(AW215="",P215=""),"",IF(AND(AT215=1,AU215&lt;=MAX_ENV),IF(ROUND(P215-AW215,4)&lt;MIN_UNIT,"",ROUND(P215-AW215,4)),""))</f>
        <v/>
      </c>
      <c r="AA215" s="21" t="str">
        <f aca="false">IF(OR(AY215="",P215=""),"",IF(AL215&gt;=AH215*MIN_DIM_RATIO,IF(ROUND(P215-AY215,4)&lt;MIN_UNIT,"",ROUND(P215-AY215,4)),""))</f>
        <v/>
      </c>
      <c r="AB215" s="2" t="str">
        <f aca="false">IF(COUNT(T215:W215)=0,"",CHOOSE(MATCH(MAX(T215:W215),T215:W215,0),"Weight","Price","Size tier","Box"))</f>
        <v/>
      </c>
      <c r="AC215" s="24" t="str">
        <f aca="false">IF(K215&lt;&gt;"",K215,AZ215)</f>
        <v/>
      </c>
      <c r="AD215" s="25" t="str">
        <f aca="false">IF(OR(AB215="",AC215=""),"",ROUND(AC215*IF(K215&lt;&gt;"",1,U_LOW)*((12-PEAK_MONTHS)*MAX(T215:W215)+PEAK_MONTHS*N(INDEX(X215:AA215,MATCH(MAX(T215:W215),T215:W215,0)))),0))</f>
        <v/>
      </c>
      <c r="AE215" s="25" t="str">
        <f aca="false">IF(OR(AB215="",AC215=""),"",ROUND(AC215*IF(K215&lt;&gt;"",1,U_HIGH)*((12-PEAK_MONTHS)*MAX(T215:W215)+PEAK_MONTHS*N(INDEX(X215:AA215,MATCH(MAX(T215:W215),T215:W215,0)))),0))</f>
        <v/>
      </c>
      <c r="AF215" s="18" t="str">
        <f aca="false">IF(AD215="","",RANK(AD215,$AD$7:$AD$506))</f>
        <v/>
      </c>
      <c r="AH215" s="16" t="str">
        <f aca="false">IF(E215&lt;&gt;"",E215,IF(F215&lt;&gt;"",ROUND(F215*16,3),""))</f>
        <v/>
      </c>
      <c r="AI215" s="16" t="str">
        <f aca="false">IF(COUNT(G215:I215)&lt;3,"",ROUND(LARGE(G215:I215,1),2))</f>
        <v/>
      </c>
      <c r="AJ215" s="16" t="str">
        <f aca="false">IF(COUNT(G215:I215)&lt;3,"",ROUND(LARGE(G215:I215,2),2))</f>
        <v/>
      </c>
      <c r="AK215" s="16" t="str">
        <f aca="false">IF(COUNT(G215:I215)&lt;3,"",ROUND(SMALL(G215:I215,1),2))</f>
        <v/>
      </c>
      <c r="AL215" s="16" t="str">
        <f aca="false">IF(AI215="","",IF(AI215*AJ215*AK215&lt;DIM_MIN_CUIN,"",ROUND(AI215*AJ215*AK215/DIM_DIV*16,2)))</f>
        <v/>
      </c>
      <c r="AM215" s="18" t="str">
        <f aca="false">IF(C215="","",IF(C215&lt;BAND_LO,1,IF(C215&lt;=BAND_HI,2,3)))</f>
        <v/>
      </c>
      <c r="AN215" s="19" t="str">
        <f aca="false">IF(C215="","",IFERROR(INDEX(CAT_REF,MATCH(D215,CATS,0)),REF_DEFAULT))</f>
        <v/>
      </c>
      <c r="AO215" s="21" t="str">
        <f aca="false">IF(OR(R215="",AM215="",M215=""),"",IF(M215="Small standard",IF(R215&gt;SS_MAX,"",ROUND(INDEX(SS_FEES,SUMPRODUCT(--(SS_EDGES&lt;R215))+1,0+AM215)*(1+FUEL),4)),IF(M215="Large standard",IF(R215&gt;LS_MAX,"",ROUND(IF(R215&lt;=OVER3_FROM,INDEX(LS_FEES,SUMPRODUCT(--(LS_EDGES&lt;R215))+1,0+AM215),INDEX(OVER3_BASE,1,0+AM215)+OVER3_PER4*CEILING((R215-OVER3_FROM)/4,1))*(1+FUEL),4)),"")))</f>
        <v/>
      </c>
      <c r="AP215" s="21" t="str">
        <f aca="false">IF(OR(R215="",AM215="",M215=""),"",IF(M215="Small standard",IF(R215&gt;SS_MAX,"",ROUND(INDEX(SS_FEES,SUMPRODUCT(--(SS_EDGES&lt;R215))+1,3+AM215)*(1+FUEL),4)),IF(M215="Large standard",IF(R215&gt;LS_MAX,"",ROUND(IF(R215&lt;=OVER3_FROM,INDEX(LS_FEES,SUMPRODUCT(--(LS_EDGES&lt;R215))+1,3+AM215),INDEX(OVER3_BASE,1,3+AM215)+OVER3_PER4*CEILING((R215-OVER3_FROM)/4,1))*(1+FUEL),4)),"")))</f>
        <v/>
      </c>
      <c r="AQ215" s="21" t="str">
        <f aca="false">IF(OR(AM215="",AM215=1),"",IF(OR(N215="",(AM215-1)="",M215=""),"",IF(M215="Small standard",IF(N215&gt;SS_MAX,"",ROUND(INDEX(SS_FEES,SUMPRODUCT(--(SS_EDGES&lt;N215))+1,0+(AM215-1))*(1+FUEL),4)),IF(M215="Large standard",IF(N215&gt;LS_MAX,"",ROUND(IF(N215&lt;=OVER3_FROM,INDEX(LS_FEES,SUMPRODUCT(--(LS_EDGES&lt;N215))+1,0+(AM215-1)),INDEX(OVER3_BASE,1,0+(AM215-1))+OVER3_PER4*CEILING((N215-OVER3_FROM)/4,1))*(1+FUEL),4)),""))))</f>
        <v/>
      </c>
      <c r="AR215" s="21" t="str">
        <f aca="false">IF(OR(AM215="",AM215=1),"",IF(OR(N215="",(AM215-1)="",M215=""),"",IF(M215="Small standard",IF(N215&gt;SS_MAX,"",ROUND(INDEX(SS_FEES,SUMPRODUCT(--(SS_EDGES&lt;N215))+1,3+(AM215-1))*(1+FUEL),4)),IF(M215="Large standard",IF(N215&gt;LS_MAX,"",ROUND(IF(N215&lt;=OVER3_FROM,INDEX(LS_FEES,SUMPRODUCT(--(LS_EDGES&lt;N215))+1,3+(AM215-1)),INDEX(OVER3_BASE,1,3+(AM215-1))+OVER3_PER4*CEILING((N215-OVER3_FROM)/4,1))*(1+FUEL),4)),""))))</f>
        <v/>
      </c>
      <c r="AS215" s="21" t="str">
        <f aca="false">IF(OR(AM215="",AM215=1),"",(C215-(IF(AM215=2,BAND_LO,BAND_HI)-0.01))*(1-AN215))</f>
        <v/>
      </c>
      <c r="AT215" s="18" t="str">
        <f aca="false">IF(AI215="","",(AI215&gt;SS_L)+(AJ215&gt;SS_M)+(AK215&gt;SS_S))</f>
        <v/>
      </c>
      <c r="AU215" s="23" t="str">
        <f aca="false">IF(OR(AT215="",AT215&lt;&gt;1),"",MAX(AI215/SS_L,AJ215/SS_M,AK215/SS_S))</f>
        <v/>
      </c>
      <c r="AV215" s="21" t="str">
        <f aca="false">IF(OR(M215&lt;&gt;"Large standard",N215="",N215&gt;SS_MAX),"",IF(OR(N215="",AM215="","Small standard"=""),"",IF("Small standard"="Small standard",IF(N215&gt;SS_MAX,"",ROUND(INDEX(SS_FEES,SUMPRODUCT(--(SS_EDGES&lt;N215))+1,0+AM215)*(1+FUEL),4)),IF("Small standard"="Large standard",IF(N215&gt;LS_MAX,"",ROUND(IF(N215&lt;=OVER3_FROM,INDEX(LS_FEES,SUMPRODUCT(--(LS_EDGES&lt;N215))+1,0+AM215),INDEX(OVER3_BASE,1,0+AM215)+OVER3_PER4*CEILING((N215-OVER3_FROM)/4,1))*(1+FUEL),4)),""))))</f>
        <v/>
      </c>
      <c r="AW215" s="21" t="str">
        <f aca="false">IF(OR(M215&lt;&gt;"Large standard",N215="",N215&gt;SS_MAX),"",IF(OR(N215="",AM215="","Small standard"=""),"",IF("Small standard"="Small standard",IF(N215&gt;SS_MAX,"",ROUND(INDEX(SS_FEES,SUMPRODUCT(--(SS_EDGES&lt;N215))+1,3+AM215)*(1+FUEL),4)),IF("Small standard"="Large standard",IF(N215&gt;LS_MAX,"",ROUND(IF(N215&lt;=OVER3_FROM,INDEX(LS_FEES,SUMPRODUCT(--(LS_EDGES&lt;N215))+1,3+AM215),INDEX(OVER3_BASE,1,3+AM215)+OVER3_PER4*CEILING((N215-OVER3_FROM)/4,1))*(1+FUEL),4)),""))))</f>
        <v/>
      </c>
      <c r="AX215" s="21" t="str">
        <f aca="false">IF(OR(AL215="",AH215=""),"",IF(OR(AH215="",AM215="",M215=""),"",IF(M215="Small standard",IF(AH215&gt;SS_MAX,"",ROUND(INDEX(SS_FEES,SUMPRODUCT(--(SS_EDGES&lt;AH215))+1,0+AM215)*(1+FUEL),4)),IF(M215="Large standard",IF(AH215&gt;LS_MAX,"",ROUND(IF(AH215&lt;=OVER3_FROM,INDEX(LS_FEES,SUMPRODUCT(--(LS_EDGES&lt;AH215))+1,0+AM215),INDEX(OVER3_BASE,1,0+AM215)+OVER3_PER4*CEILING((AH215-OVER3_FROM)/4,1))*(1+FUEL),4)),""))))</f>
        <v/>
      </c>
      <c r="AY215" s="21" t="str">
        <f aca="false">IF(OR(AL215="",AH215=""),"",IF(OR(AH215="",AM215="",M215=""),"",IF(M215="Small standard",IF(AH215&gt;SS_MAX,"",ROUND(INDEX(SS_FEES,SUMPRODUCT(--(SS_EDGES&lt;AH215))+1,3+AM215)*(1+FUEL),4)),IF(M215="Large standard",IF(AH215&gt;LS_MAX,"",ROUND(IF(AH215&lt;=OVER3_FROM,INDEX(LS_FEES,SUMPRODUCT(--(LS_EDGES&lt;AH215))+1,3+AM215),INDEX(OVER3_BASE,1,3+AM215)+OVER3_PER4*CEILING((AH215-OVER3_FROM)/4,1))*(1+FUEL),4)),""))))</f>
        <v/>
      </c>
      <c r="AZ215" s="24" t="str">
        <f aca="false">IF(OR(J215="",J215&lt;1),"",ROUND(IFERROR(INDEX(CAT_SCALE,MATCH(D215,CATS,0)),UC_DEFAULT)*IF(J215&gt;=UC_KNEE,10^(UC_A-UC_B*LOG10(J215)),10^(UC_A-UC_B*LOG10(UC_KNEE))*(UC_KNEE/J215)^UC_HEXP),1))</f>
        <v/>
      </c>
    </row>
    <row r="216" customFormat="false" ht="15" hidden="false" customHeight="false" outlineLevel="0" collapsed="false">
      <c r="A216" s="10"/>
      <c r="B216" s="10"/>
      <c r="C216" s="12"/>
      <c r="D216" s="10"/>
      <c r="E216" s="10"/>
      <c r="F216" s="10"/>
      <c r="G216" s="10"/>
      <c r="H216" s="10"/>
      <c r="I216" s="10"/>
      <c r="J216" s="10"/>
      <c r="K216" s="10"/>
      <c r="L216" s="12"/>
      <c r="M216" s="2" t="str">
        <f aca="false">IF(OR(N216="",AI216=""),"",IF(AND(N216&lt;=SS_MAX,AI216&lt;=SS_L,AJ216&lt;=SS_M,AK216&lt;=SS_S),"Small standard",IF(AND(N216&lt;=LS_MAX,AI216&lt;=LS_L,AJ216&lt;=LS_M,AK216&lt;=LS_S),"Large standard","Oversize")))</f>
        <v/>
      </c>
      <c r="N216" s="16" t="str">
        <f aca="false">IF(AH216="","",IF(AL216="",AH216,MAX(AH216,AL216)))</f>
        <v/>
      </c>
      <c r="O216" s="21" t="str">
        <f aca="false">IF(OR(N216="",AM216="",M216=""),"",IF(M216="Small standard",IF(N216&gt;SS_MAX,"",ROUND(INDEX(SS_FEES,SUMPRODUCT(--(SS_EDGES&lt;N216))+1,0+AM216)*(1+FUEL),4)),IF(M216="Large standard",IF(N216&gt;LS_MAX,"",ROUND(IF(N216&lt;=OVER3_FROM,INDEX(LS_FEES,SUMPRODUCT(--(LS_EDGES&lt;N216))+1,0+AM216),INDEX(OVER3_BASE,1,0+AM216)+OVER3_PER4*CEILING((N216-OVER3_FROM)/4,1))*(1+FUEL),4)),"")))</f>
        <v/>
      </c>
      <c r="P216" s="21" t="str">
        <f aca="false">IF(OR(N216="",AM216="",M216=""),"",IF(M216="Small standard",IF(N216&gt;SS_MAX,"",ROUND(INDEX(SS_FEES,SUMPRODUCT(--(SS_EDGES&lt;N216))+1,3+AM216)*(1+FUEL),4)),IF(M216="Large standard",IF(N216&gt;LS_MAX,"",ROUND(IF(N216&lt;=OVER3_FROM,INDEX(LS_FEES,SUMPRODUCT(--(LS_EDGES&lt;N216))+1,3+AM216),INDEX(OVER3_BASE,1,3+AM216)+OVER3_PER4*CEILING((N216-OVER3_FROM)/4,1))*(1+FUEL),4)),"")))</f>
        <v/>
      </c>
      <c r="Q216" s="20" t="str">
        <f aca="true">IF(OR(L216="",O216=""),"",ROUND(L216-IF(AND(TODAY()&gt;=PEAK_FROM,TODAY()&lt;=PEAK_TO),P216,O216),2))</f>
        <v/>
      </c>
      <c r="R216" s="16" t="str">
        <f aca="false">IF(N216="","",IF(M216="Small standard",IF(SUMPRODUCT(--(SS_EDGES&lt;N216))=0,"",INDEX(SS_EDGES,SUMPRODUCT(--(SS_EDGES&lt;N216)))),IF(M216="Large standard",IF(N216&gt;OVER3_FROM,OVER3_FROM+4*(CEILING((N216-OVER3_FROM)/4,1)-1),IF(SUMPRODUCT(--(LS_EDGES&lt;N216))=0,"",INDEX(LS_EDGES,SUMPRODUCT(--(LS_EDGES&lt;N216))))),"")))</f>
        <v/>
      </c>
      <c r="S216" s="22" t="str">
        <f aca="false">IF(R216="","",ROUND(N216-R216,3))</f>
        <v/>
      </c>
      <c r="T216" s="21" t="str">
        <f aca="false">IF(OR(R216="",O216="",AO216=""),"",IF(S216&gt;MAX_SHAVE,"",IF(ROUND(O216-AO216,4)&lt;MIN_UNIT,"",ROUND(O216-AO216,4))))</f>
        <v/>
      </c>
      <c r="U216" s="21" t="str">
        <f aca="false">IF(OR(AQ216="",O216=""),"",IF(ROUND(ROUND(O216-AQ216,4)-AS216,4)&lt;=MIN_UNIT,"",ROUND(ROUND(O216-AQ216,4)-AS216,4)))</f>
        <v/>
      </c>
      <c r="V216" s="21" t="str">
        <f aca="false">IF(OR(AV216="",O216=""),"",IF(AND(AT216=1,AU216&lt;=MAX_ENV),IF(ROUND(O216-AV216,4)&lt;MIN_UNIT,"",ROUND(O216-AV216,4)),""))</f>
        <v/>
      </c>
      <c r="W216" s="21" t="str">
        <f aca="false">IF(OR(AX216="",O216=""),"",IF(AL216&gt;=AH216*MIN_DIM_RATIO,IF(ROUND(O216-AX216,4)&lt;MIN_UNIT,"",ROUND(O216-AX216,4)),""))</f>
        <v/>
      </c>
      <c r="X216" s="21" t="str">
        <f aca="false">IF(OR(R216="",P216="",AP216=""),"",IF(S216&gt;MAX_SHAVE,"",IF(ROUND(P216-AP216,4)&lt;MIN_UNIT,"",ROUND(P216-AP216,4))))</f>
        <v/>
      </c>
      <c r="Y216" s="21" t="str">
        <f aca="false">IF(OR(AR216="",P216=""),"",IF(ROUND(ROUND(P216-AR216,4)-AS216,4)&lt;=MIN_UNIT,"",ROUND(ROUND(P216-AR216,4)-AS216,4)))</f>
        <v/>
      </c>
      <c r="Z216" s="21" t="str">
        <f aca="false">IF(OR(AW216="",P216=""),"",IF(AND(AT216=1,AU216&lt;=MAX_ENV),IF(ROUND(P216-AW216,4)&lt;MIN_UNIT,"",ROUND(P216-AW216,4)),""))</f>
        <v/>
      </c>
      <c r="AA216" s="21" t="str">
        <f aca="false">IF(OR(AY216="",P216=""),"",IF(AL216&gt;=AH216*MIN_DIM_RATIO,IF(ROUND(P216-AY216,4)&lt;MIN_UNIT,"",ROUND(P216-AY216,4)),""))</f>
        <v/>
      </c>
      <c r="AB216" s="2" t="str">
        <f aca="false">IF(COUNT(T216:W216)=0,"",CHOOSE(MATCH(MAX(T216:W216),T216:W216,0),"Weight","Price","Size tier","Box"))</f>
        <v/>
      </c>
      <c r="AC216" s="24" t="str">
        <f aca="false">IF(K216&lt;&gt;"",K216,AZ216)</f>
        <v/>
      </c>
      <c r="AD216" s="25" t="str">
        <f aca="false">IF(OR(AB216="",AC216=""),"",ROUND(AC216*IF(K216&lt;&gt;"",1,U_LOW)*((12-PEAK_MONTHS)*MAX(T216:W216)+PEAK_MONTHS*N(INDEX(X216:AA216,MATCH(MAX(T216:W216),T216:W216,0)))),0))</f>
        <v/>
      </c>
      <c r="AE216" s="25" t="str">
        <f aca="false">IF(OR(AB216="",AC216=""),"",ROUND(AC216*IF(K216&lt;&gt;"",1,U_HIGH)*((12-PEAK_MONTHS)*MAX(T216:W216)+PEAK_MONTHS*N(INDEX(X216:AA216,MATCH(MAX(T216:W216),T216:W216,0)))),0))</f>
        <v/>
      </c>
      <c r="AF216" s="18" t="str">
        <f aca="false">IF(AD216="","",RANK(AD216,$AD$7:$AD$506))</f>
        <v/>
      </c>
      <c r="AH216" s="16" t="str">
        <f aca="false">IF(E216&lt;&gt;"",E216,IF(F216&lt;&gt;"",ROUND(F216*16,3),""))</f>
        <v/>
      </c>
      <c r="AI216" s="16" t="str">
        <f aca="false">IF(COUNT(G216:I216)&lt;3,"",ROUND(LARGE(G216:I216,1),2))</f>
        <v/>
      </c>
      <c r="AJ216" s="16" t="str">
        <f aca="false">IF(COUNT(G216:I216)&lt;3,"",ROUND(LARGE(G216:I216,2),2))</f>
        <v/>
      </c>
      <c r="AK216" s="16" t="str">
        <f aca="false">IF(COUNT(G216:I216)&lt;3,"",ROUND(SMALL(G216:I216,1),2))</f>
        <v/>
      </c>
      <c r="AL216" s="16" t="str">
        <f aca="false">IF(AI216="","",IF(AI216*AJ216*AK216&lt;DIM_MIN_CUIN,"",ROUND(AI216*AJ216*AK216/DIM_DIV*16,2)))</f>
        <v/>
      </c>
      <c r="AM216" s="18" t="str">
        <f aca="false">IF(C216="","",IF(C216&lt;BAND_LO,1,IF(C216&lt;=BAND_HI,2,3)))</f>
        <v/>
      </c>
      <c r="AN216" s="19" t="str">
        <f aca="false">IF(C216="","",IFERROR(INDEX(CAT_REF,MATCH(D216,CATS,0)),REF_DEFAULT))</f>
        <v/>
      </c>
      <c r="AO216" s="21" t="str">
        <f aca="false">IF(OR(R216="",AM216="",M216=""),"",IF(M216="Small standard",IF(R216&gt;SS_MAX,"",ROUND(INDEX(SS_FEES,SUMPRODUCT(--(SS_EDGES&lt;R216))+1,0+AM216)*(1+FUEL),4)),IF(M216="Large standard",IF(R216&gt;LS_MAX,"",ROUND(IF(R216&lt;=OVER3_FROM,INDEX(LS_FEES,SUMPRODUCT(--(LS_EDGES&lt;R216))+1,0+AM216),INDEX(OVER3_BASE,1,0+AM216)+OVER3_PER4*CEILING((R216-OVER3_FROM)/4,1))*(1+FUEL),4)),"")))</f>
        <v/>
      </c>
      <c r="AP216" s="21" t="str">
        <f aca="false">IF(OR(R216="",AM216="",M216=""),"",IF(M216="Small standard",IF(R216&gt;SS_MAX,"",ROUND(INDEX(SS_FEES,SUMPRODUCT(--(SS_EDGES&lt;R216))+1,3+AM216)*(1+FUEL),4)),IF(M216="Large standard",IF(R216&gt;LS_MAX,"",ROUND(IF(R216&lt;=OVER3_FROM,INDEX(LS_FEES,SUMPRODUCT(--(LS_EDGES&lt;R216))+1,3+AM216),INDEX(OVER3_BASE,1,3+AM216)+OVER3_PER4*CEILING((R216-OVER3_FROM)/4,1))*(1+FUEL),4)),"")))</f>
        <v/>
      </c>
      <c r="AQ216" s="21" t="str">
        <f aca="false">IF(OR(AM216="",AM216=1),"",IF(OR(N216="",(AM216-1)="",M216=""),"",IF(M216="Small standard",IF(N216&gt;SS_MAX,"",ROUND(INDEX(SS_FEES,SUMPRODUCT(--(SS_EDGES&lt;N216))+1,0+(AM216-1))*(1+FUEL),4)),IF(M216="Large standard",IF(N216&gt;LS_MAX,"",ROUND(IF(N216&lt;=OVER3_FROM,INDEX(LS_FEES,SUMPRODUCT(--(LS_EDGES&lt;N216))+1,0+(AM216-1)),INDEX(OVER3_BASE,1,0+(AM216-1))+OVER3_PER4*CEILING((N216-OVER3_FROM)/4,1))*(1+FUEL),4)),""))))</f>
        <v/>
      </c>
      <c r="AR216" s="21" t="str">
        <f aca="false">IF(OR(AM216="",AM216=1),"",IF(OR(N216="",(AM216-1)="",M216=""),"",IF(M216="Small standard",IF(N216&gt;SS_MAX,"",ROUND(INDEX(SS_FEES,SUMPRODUCT(--(SS_EDGES&lt;N216))+1,3+(AM216-1))*(1+FUEL),4)),IF(M216="Large standard",IF(N216&gt;LS_MAX,"",ROUND(IF(N216&lt;=OVER3_FROM,INDEX(LS_FEES,SUMPRODUCT(--(LS_EDGES&lt;N216))+1,3+(AM216-1)),INDEX(OVER3_BASE,1,3+(AM216-1))+OVER3_PER4*CEILING((N216-OVER3_FROM)/4,1))*(1+FUEL),4)),""))))</f>
        <v/>
      </c>
      <c r="AS216" s="21" t="str">
        <f aca="false">IF(OR(AM216="",AM216=1),"",(C216-(IF(AM216=2,BAND_LO,BAND_HI)-0.01))*(1-AN216))</f>
        <v/>
      </c>
      <c r="AT216" s="18" t="str">
        <f aca="false">IF(AI216="","",(AI216&gt;SS_L)+(AJ216&gt;SS_M)+(AK216&gt;SS_S))</f>
        <v/>
      </c>
      <c r="AU216" s="23" t="str">
        <f aca="false">IF(OR(AT216="",AT216&lt;&gt;1),"",MAX(AI216/SS_L,AJ216/SS_M,AK216/SS_S))</f>
        <v/>
      </c>
      <c r="AV216" s="21" t="str">
        <f aca="false">IF(OR(M216&lt;&gt;"Large standard",N216="",N216&gt;SS_MAX),"",IF(OR(N216="",AM216="","Small standard"=""),"",IF("Small standard"="Small standard",IF(N216&gt;SS_MAX,"",ROUND(INDEX(SS_FEES,SUMPRODUCT(--(SS_EDGES&lt;N216))+1,0+AM216)*(1+FUEL),4)),IF("Small standard"="Large standard",IF(N216&gt;LS_MAX,"",ROUND(IF(N216&lt;=OVER3_FROM,INDEX(LS_FEES,SUMPRODUCT(--(LS_EDGES&lt;N216))+1,0+AM216),INDEX(OVER3_BASE,1,0+AM216)+OVER3_PER4*CEILING((N216-OVER3_FROM)/4,1))*(1+FUEL),4)),""))))</f>
        <v/>
      </c>
      <c r="AW216" s="21" t="str">
        <f aca="false">IF(OR(M216&lt;&gt;"Large standard",N216="",N216&gt;SS_MAX),"",IF(OR(N216="",AM216="","Small standard"=""),"",IF("Small standard"="Small standard",IF(N216&gt;SS_MAX,"",ROUND(INDEX(SS_FEES,SUMPRODUCT(--(SS_EDGES&lt;N216))+1,3+AM216)*(1+FUEL),4)),IF("Small standard"="Large standard",IF(N216&gt;LS_MAX,"",ROUND(IF(N216&lt;=OVER3_FROM,INDEX(LS_FEES,SUMPRODUCT(--(LS_EDGES&lt;N216))+1,3+AM216),INDEX(OVER3_BASE,1,3+AM216)+OVER3_PER4*CEILING((N216-OVER3_FROM)/4,1))*(1+FUEL),4)),""))))</f>
        <v/>
      </c>
      <c r="AX216" s="21" t="str">
        <f aca="false">IF(OR(AL216="",AH216=""),"",IF(OR(AH216="",AM216="",M216=""),"",IF(M216="Small standard",IF(AH216&gt;SS_MAX,"",ROUND(INDEX(SS_FEES,SUMPRODUCT(--(SS_EDGES&lt;AH216))+1,0+AM216)*(1+FUEL),4)),IF(M216="Large standard",IF(AH216&gt;LS_MAX,"",ROUND(IF(AH216&lt;=OVER3_FROM,INDEX(LS_FEES,SUMPRODUCT(--(LS_EDGES&lt;AH216))+1,0+AM216),INDEX(OVER3_BASE,1,0+AM216)+OVER3_PER4*CEILING((AH216-OVER3_FROM)/4,1))*(1+FUEL),4)),""))))</f>
        <v/>
      </c>
      <c r="AY216" s="21" t="str">
        <f aca="false">IF(OR(AL216="",AH216=""),"",IF(OR(AH216="",AM216="",M216=""),"",IF(M216="Small standard",IF(AH216&gt;SS_MAX,"",ROUND(INDEX(SS_FEES,SUMPRODUCT(--(SS_EDGES&lt;AH216))+1,3+AM216)*(1+FUEL),4)),IF(M216="Large standard",IF(AH216&gt;LS_MAX,"",ROUND(IF(AH216&lt;=OVER3_FROM,INDEX(LS_FEES,SUMPRODUCT(--(LS_EDGES&lt;AH216))+1,3+AM216),INDEX(OVER3_BASE,1,3+AM216)+OVER3_PER4*CEILING((AH216-OVER3_FROM)/4,1))*(1+FUEL),4)),""))))</f>
        <v/>
      </c>
      <c r="AZ216" s="24" t="str">
        <f aca="false">IF(OR(J216="",J216&lt;1),"",ROUND(IFERROR(INDEX(CAT_SCALE,MATCH(D216,CATS,0)),UC_DEFAULT)*IF(J216&gt;=UC_KNEE,10^(UC_A-UC_B*LOG10(J216)),10^(UC_A-UC_B*LOG10(UC_KNEE))*(UC_KNEE/J216)^UC_HEXP),1))</f>
        <v/>
      </c>
    </row>
    <row r="217" customFormat="false" ht="15" hidden="false" customHeight="false" outlineLevel="0" collapsed="false">
      <c r="A217" s="10"/>
      <c r="B217" s="10"/>
      <c r="C217" s="12"/>
      <c r="D217" s="10"/>
      <c r="E217" s="10"/>
      <c r="F217" s="10"/>
      <c r="G217" s="10"/>
      <c r="H217" s="10"/>
      <c r="I217" s="10"/>
      <c r="J217" s="10"/>
      <c r="K217" s="10"/>
      <c r="L217" s="12"/>
      <c r="M217" s="2" t="str">
        <f aca="false">IF(OR(N217="",AI217=""),"",IF(AND(N217&lt;=SS_MAX,AI217&lt;=SS_L,AJ217&lt;=SS_M,AK217&lt;=SS_S),"Small standard",IF(AND(N217&lt;=LS_MAX,AI217&lt;=LS_L,AJ217&lt;=LS_M,AK217&lt;=LS_S),"Large standard","Oversize")))</f>
        <v/>
      </c>
      <c r="N217" s="16" t="str">
        <f aca="false">IF(AH217="","",IF(AL217="",AH217,MAX(AH217,AL217)))</f>
        <v/>
      </c>
      <c r="O217" s="21" t="str">
        <f aca="false">IF(OR(N217="",AM217="",M217=""),"",IF(M217="Small standard",IF(N217&gt;SS_MAX,"",ROUND(INDEX(SS_FEES,SUMPRODUCT(--(SS_EDGES&lt;N217))+1,0+AM217)*(1+FUEL),4)),IF(M217="Large standard",IF(N217&gt;LS_MAX,"",ROUND(IF(N217&lt;=OVER3_FROM,INDEX(LS_FEES,SUMPRODUCT(--(LS_EDGES&lt;N217))+1,0+AM217),INDEX(OVER3_BASE,1,0+AM217)+OVER3_PER4*CEILING((N217-OVER3_FROM)/4,1))*(1+FUEL),4)),"")))</f>
        <v/>
      </c>
      <c r="P217" s="21" t="str">
        <f aca="false">IF(OR(N217="",AM217="",M217=""),"",IF(M217="Small standard",IF(N217&gt;SS_MAX,"",ROUND(INDEX(SS_FEES,SUMPRODUCT(--(SS_EDGES&lt;N217))+1,3+AM217)*(1+FUEL),4)),IF(M217="Large standard",IF(N217&gt;LS_MAX,"",ROUND(IF(N217&lt;=OVER3_FROM,INDEX(LS_FEES,SUMPRODUCT(--(LS_EDGES&lt;N217))+1,3+AM217),INDEX(OVER3_BASE,1,3+AM217)+OVER3_PER4*CEILING((N217-OVER3_FROM)/4,1))*(1+FUEL),4)),"")))</f>
        <v/>
      </c>
      <c r="Q217" s="20" t="str">
        <f aca="true">IF(OR(L217="",O217=""),"",ROUND(L217-IF(AND(TODAY()&gt;=PEAK_FROM,TODAY()&lt;=PEAK_TO),P217,O217),2))</f>
        <v/>
      </c>
      <c r="R217" s="16" t="str">
        <f aca="false">IF(N217="","",IF(M217="Small standard",IF(SUMPRODUCT(--(SS_EDGES&lt;N217))=0,"",INDEX(SS_EDGES,SUMPRODUCT(--(SS_EDGES&lt;N217)))),IF(M217="Large standard",IF(N217&gt;OVER3_FROM,OVER3_FROM+4*(CEILING((N217-OVER3_FROM)/4,1)-1),IF(SUMPRODUCT(--(LS_EDGES&lt;N217))=0,"",INDEX(LS_EDGES,SUMPRODUCT(--(LS_EDGES&lt;N217))))),"")))</f>
        <v/>
      </c>
      <c r="S217" s="22" t="str">
        <f aca="false">IF(R217="","",ROUND(N217-R217,3))</f>
        <v/>
      </c>
      <c r="T217" s="21" t="str">
        <f aca="false">IF(OR(R217="",O217="",AO217=""),"",IF(S217&gt;MAX_SHAVE,"",IF(ROUND(O217-AO217,4)&lt;MIN_UNIT,"",ROUND(O217-AO217,4))))</f>
        <v/>
      </c>
      <c r="U217" s="21" t="str">
        <f aca="false">IF(OR(AQ217="",O217=""),"",IF(ROUND(ROUND(O217-AQ217,4)-AS217,4)&lt;=MIN_UNIT,"",ROUND(ROUND(O217-AQ217,4)-AS217,4)))</f>
        <v/>
      </c>
      <c r="V217" s="21" t="str">
        <f aca="false">IF(OR(AV217="",O217=""),"",IF(AND(AT217=1,AU217&lt;=MAX_ENV),IF(ROUND(O217-AV217,4)&lt;MIN_UNIT,"",ROUND(O217-AV217,4)),""))</f>
        <v/>
      </c>
      <c r="W217" s="21" t="str">
        <f aca="false">IF(OR(AX217="",O217=""),"",IF(AL217&gt;=AH217*MIN_DIM_RATIO,IF(ROUND(O217-AX217,4)&lt;MIN_UNIT,"",ROUND(O217-AX217,4)),""))</f>
        <v/>
      </c>
      <c r="X217" s="21" t="str">
        <f aca="false">IF(OR(R217="",P217="",AP217=""),"",IF(S217&gt;MAX_SHAVE,"",IF(ROUND(P217-AP217,4)&lt;MIN_UNIT,"",ROUND(P217-AP217,4))))</f>
        <v/>
      </c>
      <c r="Y217" s="21" t="str">
        <f aca="false">IF(OR(AR217="",P217=""),"",IF(ROUND(ROUND(P217-AR217,4)-AS217,4)&lt;=MIN_UNIT,"",ROUND(ROUND(P217-AR217,4)-AS217,4)))</f>
        <v/>
      </c>
      <c r="Z217" s="21" t="str">
        <f aca="false">IF(OR(AW217="",P217=""),"",IF(AND(AT217=1,AU217&lt;=MAX_ENV),IF(ROUND(P217-AW217,4)&lt;MIN_UNIT,"",ROUND(P217-AW217,4)),""))</f>
        <v/>
      </c>
      <c r="AA217" s="21" t="str">
        <f aca="false">IF(OR(AY217="",P217=""),"",IF(AL217&gt;=AH217*MIN_DIM_RATIO,IF(ROUND(P217-AY217,4)&lt;MIN_UNIT,"",ROUND(P217-AY217,4)),""))</f>
        <v/>
      </c>
      <c r="AB217" s="2" t="str">
        <f aca="false">IF(COUNT(T217:W217)=0,"",CHOOSE(MATCH(MAX(T217:W217),T217:W217,0),"Weight","Price","Size tier","Box"))</f>
        <v/>
      </c>
      <c r="AC217" s="24" t="str">
        <f aca="false">IF(K217&lt;&gt;"",K217,AZ217)</f>
        <v/>
      </c>
      <c r="AD217" s="25" t="str">
        <f aca="false">IF(OR(AB217="",AC217=""),"",ROUND(AC217*IF(K217&lt;&gt;"",1,U_LOW)*((12-PEAK_MONTHS)*MAX(T217:W217)+PEAK_MONTHS*N(INDEX(X217:AA217,MATCH(MAX(T217:W217),T217:W217,0)))),0))</f>
        <v/>
      </c>
      <c r="AE217" s="25" t="str">
        <f aca="false">IF(OR(AB217="",AC217=""),"",ROUND(AC217*IF(K217&lt;&gt;"",1,U_HIGH)*((12-PEAK_MONTHS)*MAX(T217:W217)+PEAK_MONTHS*N(INDEX(X217:AA217,MATCH(MAX(T217:W217),T217:W217,0)))),0))</f>
        <v/>
      </c>
      <c r="AF217" s="18" t="str">
        <f aca="false">IF(AD217="","",RANK(AD217,$AD$7:$AD$506))</f>
        <v/>
      </c>
      <c r="AH217" s="16" t="str">
        <f aca="false">IF(E217&lt;&gt;"",E217,IF(F217&lt;&gt;"",ROUND(F217*16,3),""))</f>
        <v/>
      </c>
      <c r="AI217" s="16" t="str">
        <f aca="false">IF(COUNT(G217:I217)&lt;3,"",ROUND(LARGE(G217:I217,1),2))</f>
        <v/>
      </c>
      <c r="AJ217" s="16" t="str">
        <f aca="false">IF(COUNT(G217:I217)&lt;3,"",ROUND(LARGE(G217:I217,2),2))</f>
        <v/>
      </c>
      <c r="AK217" s="16" t="str">
        <f aca="false">IF(COUNT(G217:I217)&lt;3,"",ROUND(SMALL(G217:I217,1),2))</f>
        <v/>
      </c>
      <c r="AL217" s="16" t="str">
        <f aca="false">IF(AI217="","",IF(AI217*AJ217*AK217&lt;DIM_MIN_CUIN,"",ROUND(AI217*AJ217*AK217/DIM_DIV*16,2)))</f>
        <v/>
      </c>
      <c r="AM217" s="18" t="str">
        <f aca="false">IF(C217="","",IF(C217&lt;BAND_LO,1,IF(C217&lt;=BAND_HI,2,3)))</f>
        <v/>
      </c>
      <c r="AN217" s="19" t="str">
        <f aca="false">IF(C217="","",IFERROR(INDEX(CAT_REF,MATCH(D217,CATS,0)),REF_DEFAULT))</f>
        <v/>
      </c>
      <c r="AO217" s="21" t="str">
        <f aca="false">IF(OR(R217="",AM217="",M217=""),"",IF(M217="Small standard",IF(R217&gt;SS_MAX,"",ROUND(INDEX(SS_FEES,SUMPRODUCT(--(SS_EDGES&lt;R217))+1,0+AM217)*(1+FUEL),4)),IF(M217="Large standard",IF(R217&gt;LS_MAX,"",ROUND(IF(R217&lt;=OVER3_FROM,INDEX(LS_FEES,SUMPRODUCT(--(LS_EDGES&lt;R217))+1,0+AM217),INDEX(OVER3_BASE,1,0+AM217)+OVER3_PER4*CEILING((R217-OVER3_FROM)/4,1))*(1+FUEL),4)),"")))</f>
        <v/>
      </c>
      <c r="AP217" s="21" t="str">
        <f aca="false">IF(OR(R217="",AM217="",M217=""),"",IF(M217="Small standard",IF(R217&gt;SS_MAX,"",ROUND(INDEX(SS_FEES,SUMPRODUCT(--(SS_EDGES&lt;R217))+1,3+AM217)*(1+FUEL),4)),IF(M217="Large standard",IF(R217&gt;LS_MAX,"",ROUND(IF(R217&lt;=OVER3_FROM,INDEX(LS_FEES,SUMPRODUCT(--(LS_EDGES&lt;R217))+1,3+AM217),INDEX(OVER3_BASE,1,3+AM217)+OVER3_PER4*CEILING((R217-OVER3_FROM)/4,1))*(1+FUEL),4)),"")))</f>
        <v/>
      </c>
      <c r="AQ217" s="21" t="str">
        <f aca="false">IF(OR(AM217="",AM217=1),"",IF(OR(N217="",(AM217-1)="",M217=""),"",IF(M217="Small standard",IF(N217&gt;SS_MAX,"",ROUND(INDEX(SS_FEES,SUMPRODUCT(--(SS_EDGES&lt;N217))+1,0+(AM217-1))*(1+FUEL),4)),IF(M217="Large standard",IF(N217&gt;LS_MAX,"",ROUND(IF(N217&lt;=OVER3_FROM,INDEX(LS_FEES,SUMPRODUCT(--(LS_EDGES&lt;N217))+1,0+(AM217-1)),INDEX(OVER3_BASE,1,0+(AM217-1))+OVER3_PER4*CEILING((N217-OVER3_FROM)/4,1))*(1+FUEL),4)),""))))</f>
        <v/>
      </c>
      <c r="AR217" s="21" t="str">
        <f aca="false">IF(OR(AM217="",AM217=1),"",IF(OR(N217="",(AM217-1)="",M217=""),"",IF(M217="Small standard",IF(N217&gt;SS_MAX,"",ROUND(INDEX(SS_FEES,SUMPRODUCT(--(SS_EDGES&lt;N217))+1,3+(AM217-1))*(1+FUEL),4)),IF(M217="Large standard",IF(N217&gt;LS_MAX,"",ROUND(IF(N217&lt;=OVER3_FROM,INDEX(LS_FEES,SUMPRODUCT(--(LS_EDGES&lt;N217))+1,3+(AM217-1)),INDEX(OVER3_BASE,1,3+(AM217-1))+OVER3_PER4*CEILING((N217-OVER3_FROM)/4,1))*(1+FUEL),4)),""))))</f>
        <v/>
      </c>
      <c r="AS217" s="21" t="str">
        <f aca="false">IF(OR(AM217="",AM217=1),"",(C217-(IF(AM217=2,BAND_LO,BAND_HI)-0.01))*(1-AN217))</f>
        <v/>
      </c>
      <c r="AT217" s="18" t="str">
        <f aca="false">IF(AI217="","",(AI217&gt;SS_L)+(AJ217&gt;SS_M)+(AK217&gt;SS_S))</f>
        <v/>
      </c>
      <c r="AU217" s="23" t="str">
        <f aca="false">IF(OR(AT217="",AT217&lt;&gt;1),"",MAX(AI217/SS_L,AJ217/SS_M,AK217/SS_S))</f>
        <v/>
      </c>
      <c r="AV217" s="21" t="str">
        <f aca="false">IF(OR(M217&lt;&gt;"Large standard",N217="",N217&gt;SS_MAX),"",IF(OR(N217="",AM217="","Small standard"=""),"",IF("Small standard"="Small standard",IF(N217&gt;SS_MAX,"",ROUND(INDEX(SS_FEES,SUMPRODUCT(--(SS_EDGES&lt;N217))+1,0+AM217)*(1+FUEL),4)),IF("Small standard"="Large standard",IF(N217&gt;LS_MAX,"",ROUND(IF(N217&lt;=OVER3_FROM,INDEX(LS_FEES,SUMPRODUCT(--(LS_EDGES&lt;N217))+1,0+AM217),INDEX(OVER3_BASE,1,0+AM217)+OVER3_PER4*CEILING((N217-OVER3_FROM)/4,1))*(1+FUEL),4)),""))))</f>
        <v/>
      </c>
      <c r="AW217" s="21" t="str">
        <f aca="false">IF(OR(M217&lt;&gt;"Large standard",N217="",N217&gt;SS_MAX),"",IF(OR(N217="",AM217="","Small standard"=""),"",IF("Small standard"="Small standard",IF(N217&gt;SS_MAX,"",ROUND(INDEX(SS_FEES,SUMPRODUCT(--(SS_EDGES&lt;N217))+1,3+AM217)*(1+FUEL),4)),IF("Small standard"="Large standard",IF(N217&gt;LS_MAX,"",ROUND(IF(N217&lt;=OVER3_FROM,INDEX(LS_FEES,SUMPRODUCT(--(LS_EDGES&lt;N217))+1,3+AM217),INDEX(OVER3_BASE,1,3+AM217)+OVER3_PER4*CEILING((N217-OVER3_FROM)/4,1))*(1+FUEL),4)),""))))</f>
        <v/>
      </c>
      <c r="AX217" s="21" t="str">
        <f aca="false">IF(OR(AL217="",AH217=""),"",IF(OR(AH217="",AM217="",M217=""),"",IF(M217="Small standard",IF(AH217&gt;SS_MAX,"",ROUND(INDEX(SS_FEES,SUMPRODUCT(--(SS_EDGES&lt;AH217))+1,0+AM217)*(1+FUEL),4)),IF(M217="Large standard",IF(AH217&gt;LS_MAX,"",ROUND(IF(AH217&lt;=OVER3_FROM,INDEX(LS_FEES,SUMPRODUCT(--(LS_EDGES&lt;AH217))+1,0+AM217),INDEX(OVER3_BASE,1,0+AM217)+OVER3_PER4*CEILING((AH217-OVER3_FROM)/4,1))*(1+FUEL),4)),""))))</f>
        <v/>
      </c>
      <c r="AY217" s="21" t="str">
        <f aca="false">IF(OR(AL217="",AH217=""),"",IF(OR(AH217="",AM217="",M217=""),"",IF(M217="Small standard",IF(AH217&gt;SS_MAX,"",ROUND(INDEX(SS_FEES,SUMPRODUCT(--(SS_EDGES&lt;AH217))+1,3+AM217)*(1+FUEL),4)),IF(M217="Large standard",IF(AH217&gt;LS_MAX,"",ROUND(IF(AH217&lt;=OVER3_FROM,INDEX(LS_FEES,SUMPRODUCT(--(LS_EDGES&lt;AH217))+1,3+AM217),INDEX(OVER3_BASE,1,3+AM217)+OVER3_PER4*CEILING((AH217-OVER3_FROM)/4,1))*(1+FUEL),4)),""))))</f>
        <v/>
      </c>
      <c r="AZ217" s="24" t="str">
        <f aca="false">IF(OR(J217="",J217&lt;1),"",ROUND(IFERROR(INDEX(CAT_SCALE,MATCH(D217,CATS,0)),UC_DEFAULT)*IF(J217&gt;=UC_KNEE,10^(UC_A-UC_B*LOG10(J217)),10^(UC_A-UC_B*LOG10(UC_KNEE))*(UC_KNEE/J217)^UC_HEXP),1))</f>
        <v/>
      </c>
    </row>
    <row r="218" customFormat="false" ht="15" hidden="false" customHeight="false" outlineLevel="0" collapsed="false">
      <c r="A218" s="10"/>
      <c r="B218" s="10"/>
      <c r="C218" s="12"/>
      <c r="D218" s="10"/>
      <c r="E218" s="10"/>
      <c r="F218" s="10"/>
      <c r="G218" s="10"/>
      <c r="H218" s="10"/>
      <c r="I218" s="10"/>
      <c r="J218" s="10"/>
      <c r="K218" s="10"/>
      <c r="L218" s="12"/>
      <c r="M218" s="2" t="str">
        <f aca="false">IF(OR(N218="",AI218=""),"",IF(AND(N218&lt;=SS_MAX,AI218&lt;=SS_L,AJ218&lt;=SS_M,AK218&lt;=SS_S),"Small standard",IF(AND(N218&lt;=LS_MAX,AI218&lt;=LS_L,AJ218&lt;=LS_M,AK218&lt;=LS_S),"Large standard","Oversize")))</f>
        <v/>
      </c>
      <c r="N218" s="16" t="str">
        <f aca="false">IF(AH218="","",IF(AL218="",AH218,MAX(AH218,AL218)))</f>
        <v/>
      </c>
      <c r="O218" s="21" t="str">
        <f aca="false">IF(OR(N218="",AM218="",M218=""),"",IF(M218="Small standard",IF(N218&gt;SS_MAX,"",ROUND(INDEX(SS_FEES,SUMPRODUCT(--(SS_EDGES&lt;N218))+1,0+AM218)*(1+FUEL),4)),IF(M218="Large standard",IF(N218&gt;LS_MAX,"",ROUND(IF(N218&lt;=OVER3_FROM,INDEX(LS_FEES,SUMPRODUCT(--(LS_EDGES&lt;N218))+1,0+AM218),INDEX(OVER3_BASE,1,0+AM218)+OVER3_PER4*CEILING((N218-OVER3_FROM)/4,1))*(1+FUEL),4)),"")))</f>
        <v/>
      </c>
      <c r="P218" s="21" t="str">
        <f aca="false">IF(OR(N218="",AM218="",M218=""),"",IF(M218="Small standard",IF(N218&gt;SS_MAX,"",ROUND(INDEX(SS_FEES,SUMPRODUCT(--(SS_EDGES&lt;N218))+1,3+AM218)*(1+FUEL),4)),IF(M218="Large standard",IF(N218&gt;LS_MAX,"",ROUND(IF(N218&lt;=OVER3_FROM,INDEX(LS_FEES,SUMPRODUCT(--(LS_EDGES&lt;N218))+1,3+AM218),INDEX(OVER3_BASE,1,3+AM218)+OVER3_PER4*CEILING((N218-OVER3_FROM)/4,1))*(1+FUEL),4)),"")))</f>
        <v/>
      </c>
      <c r="Q218" s="20" t="str">
        <f aca="true">IF(OR(L218="",O218=""),"",ROUND(L218-IF(AND(TODAY()&gt;=PEAK_FROM,TODAY()&lt;=PEAK_TO),P218,O218),2))</f>
        <v/>
      </c>
      <c r="R218" s="16" t="str">
        <f aca="false">IF(N218="","",IF(M218="Small standard",IF(SUMPRODUCT(--(SS_EDGES&lt;N218))=0,"",INDEX(SS_EDGES,SUMPRODUCT(--(SS_EDGES&lt;N218)))),IF(M218="Large standard",IF(N218&gt;OVER3_FROM,OVER3_FROM+4*(CEILING((N218-OVER3_FROM)/4,1)-1),IF(SUMPRODUCT(--(LS_EDGES&lt;N218))=0,"",INDEX(LS_EDGES,SUMPRODUCT(--(LS_EDGES&lt;N218))))),"")))</f>
        <v/>
      </c>
      <c r="S218" s="22" t="str">
        <f aca="false">IF(R218="","",ROUND(N218-R218,3))</f>
        <v/>
      </c>
      <c r="T218" s="21" t="str">
        <f aca="false">IF(OR(R218="",O218="",AO218=""),"",IF(S218&gt;MAX_SHAVE,"",IF(ROUND(O218-AO218,4)&lt;MIN_UNIT,"",ROUND(O218-AO218,4))))</f>
        <v/>
      </c>
      <c r="U218" s="21" t="str">
        <f aca="false">IF(OR(AQ218="",O218=""),"",IF(ROUND(ROUND(O218-AQ218,4)-AS218,4)&lt;=MIN_UNIT,"",ROUND(ROUND(O218-AQ218,4)-AS218,4)))</f>
        <v/>
      </c>
      <c r="V218" s="21" t="str">
        <f aca="false">IF(OR(AV218="",O218=""),"",IF(AND(AT218=1,AU218&lt;=MAX_ENV),IF(ROUND(O218-AV218,4)&lt;MIN_UNIT,"",ROUND(O218-AV218,4)),""))</f>
        <v/>
      </c>
      <c r="W218" s="21" t="str">
        <f aca="false">IF(OR(AX218="",O218=""),"",IF(AL218&gt;=AH218*MIN_DIM_RATIO,IF(ROUND(O218-AX218,4)&lt;MIN_UNIT,"",ROUND(O218-AX218,4)),""))</f>
        <v/>
      </c>
      <c r="X218" s="21" t="str">
        <f aca="false">IF(OR(R218="",P218="",AP218=""),"",IF(S218&gt;MAX_SHAVE,"",IF(ROUND(P218-AP218,4)&lt;MIN_UNIT,"",ROUND(P218-AP218,4))))</f>
        <v/>
      </c>
      <c r="Y218" s="21" t="str">
        <f aca="false">IF(OR(AR218="",P218=""),"",IF(ROUND(ROUND(P218-AR218,4)-AS218,4)&lt;=MIN_UNIT,"",ROUND(ROUND(P218-AR218,4)-AS218,4)))</f>
        <v/>
      </c>
      <c r="Z218" s="21" t="str">
        <f aca="false">IF(OR(AW218="",P218=""),"",IF(AND(AT218=1,AU218&lt;=MAX_ENV),IF(ROUND(P218-AW218,4)&lt;MIN_UNIT,"",ROUND(P218-AW218,4)),""))</f>
        <v/>
      </c>
      <c r="AA218" s="21" t="str">
        <f aca="false">IF(OR(AY218="",P218=""),"",IF(AL218&gt;=AH218*MIN_DIM_RATIO,IF(ROUND(P218-AY218,4)&lt;MIN_UNIT,"",ROUND(P218-AY218,4)),""))</f>
        <v/>
      </c>
      <c r="AB218" s="2" t="str">
        <f aca="false">IF(COUNT(T218:W218)=0,"",CHOOSE(MATCH(MAX(T218:W218),T218:W218,0),"Weight","Price","Size tier","Box"))</f>
        <v/>
      </c>
      <c r="AC218" s="24" t="str">
        <f aca="false">IF(K218&lt;&gt;"",K218,AZ218)</f>
        <v/>
      </c>
      <c r="AD218" s="25" t="str">
        <f aca="false">IF(OR(AB218="",AC218=""),"",ROUND(AC218*IF(K218&lt;&gt;"",1,U_LOW)*((12-PEAK_MONTHS)*MAX(T218:W218)+PEAK_MONTHS*N(INDEX(X218:AA218,MATCH(MAX(T218:W218),T218:W218,0)))),0))</f>
        <v/>
      </c>
      <c r="AE218" s="25" t="str">
        <f aca="false">IF(OR(AB218="",AC218=""),"",ROUND(AC218*IF(K218&lt;&gt;"",1,U_HIGH)*((12-PEAK_MONTHS)*MAX(T218:W218)+PEAK_MONTHS*N(INDEX(X218:AA218,MATCH(MAX(T218:W218),T218:W218,0)))),0))</f>
        <v/>
      </c>
      <c r="AF218" s="18" t="str">
        <f aca="false">IF(AD218="","",RANK(AD218,$AD$7:$AD$506))</f>
        <v/>
      </c>
      <c r="AH218" s="16" t="str">
        <f aca="false">IF(E218&lt;&gt;"",E218,IF(F218&lt;&gt;"",ROUND(F218*16,3),""))</f>
        <v/>
      </c>
      <c r="AI218" s="16" t="str">
        <f aca="false">IF(COUNT(G218:I218)&lt;3,"",ROUND(LARGE(G218:I218,1),2))</f>
        <v/>
      </c>
      <c r="AJ218" s="16" t="str">
        <f aca="false">IF(COUNT(G218:I218)&lt;3,"",ROUND(LARGE(G218:I218,2),2))</f>
        <v/>
      </c>
      <c r="AK218" s="16" t="str">
        <f aca="false">IF(COUNT(G218:I218)&lt;3,"",ROUND(SMALL(G218:I218,1),2))</f>
        <v/>
      </c>
      <c r="AL218" s="16" t="str">
        <f aca="false">IF(AI218="","",IF(AI218*AJ218*AK218&lt;DIM_MIN_CUIN,"",ROUND(AI218*AJ218*AK218/DIM_DIV*16,2)))</f>
        <v/>
      </c>
      <c r="AM218" s="18" t="str">
        <f aca="false">IF(C218="","",IF(C218&lt;BAND_LO,1,IF(C218&lt;=BAND_HI,2,3)))</f>
        <v/>
      </c>
      <c r="AN218" s="19" t="str">
        <f aca="false">IF(C218="","",IFERROR(INDEX(CAT_REF,MATCH(D218,CATS,0)),REF_DEFAULT))</f>
        <v/>
      </c>
      <c r="AO218" s="21" t="str">
        <f aca="false">IF(OR(R218="",AM218="",M218=""),"",IF(M218="Small standard",IF(R218&gt;SS_MAX,"",ROUND(INDEX(SS_FEES,SUMPRODUCT(--(SS_EDGES&lt;R218))+1,0+AM218)*(1+FUEL),4)),IF(M218="Large standard",IF(R218&gt;LS_MAX,"",ROUND(IF(R218&lt;=OVER3_FROM,INDEX(LS_FEES,SUMPRODUCT(--(LS_EDGES&lt;R218))+1,0+AM218),INDEX(OVER3_BASE,1,0+AM218)+OVER3_PER4*CEILING((R218-OVER3_FROM)/4,1))*(1+FUEL),4)),"")))</f>
        <v/>
      </c>
      <c r="AP218" s="21" t="str">
        <f aca="false">IF(OR(R218="",AM218="",M218=""),"",IF(M218="Small standard",IF(R218&gt;SS_MAX,"",ROUND(INDEX(SS_FEES,SUMPRODUCT(--(SS_EDGES&lt;R218))+1,3+AM218)*(1+FUEL),4)),IF(M218="Large standard",IF(R218&gt;LS_MAX,"",ROUND(IF(R218&lt;=OVER3_FROM,INDEX(LS_FEES,SUMPRODUCT(--(LS_EDGES&lt;R218))+1,3+AM218),INDEX(OVER3_BASE,1,3+AM218)+OVER3_PER4*CEILING((R218-OVER3_FROM)/4,1))*(1+FUEL),4)),"")))</f>
        <v/>
      </c>
      <c r="AQ218" s="21" t="str">
        <f aca="false">IF(OR(AM218="",AM218=1),"",IF(OR(N218="",(AM218-1)="",M218=""),"",IF(M218="Small standard",IF(N218&gt;SS_MAX,"",ROUND(INDEX(SS_FEES,SUMPRODUCT(--(SS_EDGES&lt;N218))+1,0+(AM218-1))*(1+FUEL),4)),IF(M218="Large standard",IF(N218&gt;LS_MAX,"",ROUND(IF(N218&lt;=OVER3_FROM,INDEX(LS_FEES,SUMPRODUCT(--(LS_EDGES&lt;N218))+1,0+(AM218-1)),INDEX(OVER3_BASE,1,0+(AM218-1))+OVER3_PER4*CEILING((N218-OVER3_FROM)/4,1))*(1+FUEL),4)),""))))</f>
        <v/>
      </c>
      <c r="AR218" s="21" t="str">
        <f aca="false">IF(OR(AM218="",AM218=1),"",IF(OR(N218="",(AM218-1)="",M218=""),"",IF(M218="Small standard",IF(N218&gt;SS_MAX,"",ROUND(INDEX(SS_FEES,SUMPRODUCT(--(SS_EDGES&lt;N218))+1,3+(AM218-1))*(1+FUEL),4)),IF(M218="Large standard",IF(N218&gt;LS_MAX,"",ROUND(IF(N218&lt;=OVER3_FROM,INDEX(LS_FEES,SUMPRODUCT(--(LS_EDGES&lt;N218))+1,3+(AM218-1)),INDEX(OVER3_BASE,1,3+(AM218-1))+OVER3_PER4*CEILING((N218-OVER3_FROM)/4,1))*(1+FUEL),4)),""))))</f>
        <v/>
      </c>
      <c r="AS218" s="21" t="str">
        <f aca="false">IF(OR(AM218="",AM218=1),"",(C218-(IF(AM218=2,BAND_LO,BAND_HI)-0.01))*(1-AN218))</f>
        <v/>
      </c>
      <c r="AT218" s="18" t="str">
        <f aca="false">IF(AI218="","",(AI218&gt;SS_L)+(AJ218&gt;SS_M)+(AK218&gt;SS_S))</f>
        <v/>
      </c>
      <c r="AU218" s="23" t="str">
        <f aca="false">IF(OR(AT218="",AT218&lt;&gt;1),"",MAX(AI218/SS_L,AJ218/SS_M,AK218/SS_S))</f>
        <v/>
      </c>
      <c r="AV218" s="21" t="str">
        <f aca="false">IF(OR(M218&lt;&gt;"Large standard",N218="",N218&gt;SS_MAX),"",IF(OR(N218="",AM218="","Small standard"=""),"",IF("Small standard"="Small standard",IF(N218&gt;SS_MAX,"",ROUND(INDEX(SS_FEES,SUMPRODUCT(--(SS_EDGES&lt;N218))+1,0+AM218)*(1+FUEL),4)),IF("Small standard"="Large standard",IF(N218&gt;LS_MAX,"",ROUND(IF(N218&lt;=OVER3_FROM,INDEX(LS_FEES,SUMPRODUCT(--(LS_EDGES&lt;N218))+1,0+AM218),INDEX(OVER3_BASE,1,0+AM218)+OVER3_PER4*CEILING((N218-OVER3_FROM)/4,1))*(1+FUEL),4)),""))))</f>
        <v/>
      </c>
      <c r="AW218" s="21" t="str">
        <f aca="false">IF(OR(M218&lt;&gt;"Large standard",N218="",N218&gt;SS_MAX),"",IF(OR(N218="",AM218="","Small standard"=""),"",IF("Small standard"="Small standard",IF(N218&gt;SS_MAX,"",ROUND(INDEX(SS_FEES,SUMPRODUCT(--(SS_EDGES&lt;N218))+1,3+AM218)*(1+FUEL),4)),IF("Small standard"="Large standard",IF(N218&gt;LS_MAX,"",ROUND(IF(N218&lt;=OVER3_FROM,INDEX(LS_FEES,SUMPRODUCT(--(LS_EDGES&lt;N218))+1,3+AM218),INDEX(OVER3_BASE,1,3+AM218)+OVER3_PER4*CEILING((N218-OVER3_FROM)/4,1))*(1+FUEL),4)),""))))</f>
        <v/>
      </c>
      <c r="AX218" s="21" t="str">
        <f aca="false">IF(OR(AL218="",AH218=""),"",IF(OR(AH218="",AM218="",M218=""),"",IF(M218="Small standard",IF(AH218&gt;SS_MAX,"",ROUND(INDEX(SS_FEES,SUMPRODUCT(--(SS_EDGES&lt;AH218))+1,0+AM218)*(1+FUEL),4)),IF(M218="Large standard",IF(AH218&gt;LS_MAX,"",ROUND(IF(AH218&lt;=OVER3_FROM,INDEX(LS_FEES,SUMPRODUCT(--(LS_EDGES&lt;AH218))+1,0+AM218),INDEX(OVER3_BASE,1,0+AM218)+OVER3_PER4*CEILING((AH218-OVER3_FROM)/4,1))*(1+FUEL),4)),""))))</f>
        <v/>
      </c>
      <c r="AY218" s="21" t="str">
        <f aca="false">IF(OR(AL218="",AH218=""),"",IF(OR(AH218="",AM218="",M218=""),"",IF(M218="Small standard",IF(AH218&gt;SS_MAX,"",ROUND(INDEX(SS_FEES,SUMPRODUCT(--(SS_EDGES&lt;AH218))+1,3+AM218)*(1+FUEL),4)),IF(M218="Large standard",IF(AH218&gt;LS_MAX,"",ROUND(IF(AH218&lt;=OVER3_FROM,INDEX(LS_FEES,SUMPRODUCT(--(LS_EDGES&lt;AH218))+1,3+AM218),INDEX(OVER3_BASE,1,3+AM218)+OVER3_PER4*CEILING((AH218-OVER3_FROM)/4,1))*(1+FUEL),4)),""))))</f>
        <v/>
      </c>
      <c r="AZ218" s="24" t="str">
        <f aca="false">IF(OR(J218="",J218&lt;1),"",ROUND(IFERROR(INDEX(CAT_SCALE,MATCH(D218,CATS,0)),UC_DEFAULT)*IF(J218&gt;=UC_KNEE,10^(UC_A-UC_B*LOG10(J218)),10^(UC_A-UC_B*LOG10(UC_KNEE))*(UC_KNEE/J218)^UC_HEXP),1))</f>
        <v/>
      </c>
    </row>
    <row r="219" customFormat="false" ht="15" hidden="false" customHeight="false" outlineLevel="0" collapsed="false">
      <c r="A219" s="10"/>
      <c r="B219" s="10"/>
      <c r="C219" s="12"/>
      <c r="D219" s="10"/>
      <c r="E219" s="10"/>
      <c r="F219" s="10"/>
      <c r="G219" s="10"/>
      <c r="H219" s="10"/>
      <c r="I219" s="10"/>
      <c r="J219" s="10"/>
      <c r="K219" s="10"/>
      <c r="L219" s="12"/>
      <c r="M219" s="2" t="str">
        <f aca="false">IF(OR(N219="",AI219=""),"",IF(AND(N219&lt;=SS_MAX,AI219&lt;=SS_L,AJ219&lt;=SS_M,AK219&lt;=SS_S),"Small standard",IF(AND(N219&lt;=LS_MAX,AI219&lt;=LS_L,AJ219&lt;=LS_M,AK219&lt;=LS_S),"Large standard","Oversize")))</f>
        <v/>
      </c>
      <c r="N219" s="16" t="str">
        <f aca="false">IF(AH219="","",IF(AL219="",AH219,MAX(AH219,AL219)))</f>
        <v/>
      </c>
      <c r="O219" s="21" t="str">
        <f aca="false">IF(OR(N219="",AM219="",M219=""),"",IF(M219="Small standard",IF(N219&gt;SS_MAX,"",ROUND(INDEX(SS_FEES,SUMPRODUCT(--(SS_EDGES&lt;N219))+1,0+AM219)*(1+FUEL),4)),IF(M219="Large standard",IF(N219&gt;LS_MAX,"",ROUND(IF(N219&lt;=OVER3_FROM,INDEX(LS_FEES,SUMPRODUCT(--(LS_EDGES&lt;N219))+1,0+AM219),INDEX(OVER3_BASE,1,0+AM219)+OVER3_PER4*CEILING((N219-OVER3_FROM)/4,1))*(1+FUEL),4)),"")))</f>
        <v/>
      </c>
      <c r="P219" s="21" t="str">
        <f aca="false">IF(OR(N219="",AM219="",M219=""),"",IF(M219="Small standard",IF(N219&gt;SS_MAX,"",ROUND(INDEX(SS_FEES,SUMPRODUCT(--(SS_EDGES&lt;N219))+1,3+AM219)*(1+FUEL),4)),IF(M219="Large standard",IF(N219&gt;LS_MAX,"",ROUND(IF(N219&lt;=OVER3_FROM,INDEX(LS_FEES,SUMPRODUCT(--(LS_EDGES&lt;N219))+1,3+AM219),INDEX(OVER3_BASE,1,3+AM219)+OVER3_PER4*CEILING((N219-OVER3_FROM)/4,1))*(1+FUEL),4)),"")))</f>
        <v/>
      </c>
      <c r="Q219" s="20" t="str">
        <f aca="true">IF(OR(L219="",O219=""),"",ROUND(L219-IF(AND(TODAY()&gt;=PEAK_FROM,TODAY()&lt;=PEAK_TO),P219,O219),2))</f>
        <v/>
      </c>
      <c r="R219" s="16" t="str">
        <f aca="false">IF(N219="","",IF(M219="Small standard",IF(SUMPRODUCT(--(SS_EDGES&lt;N219))=0,"",INDEX(SS_EDGES,SUMPRODUCT(--(SS_EDGES&lt;N219)))),IF(M219="Large standard",IF(N219&gt;OVER3_FROM,OVER3_FROM+4*(CEILING((N219-OVER3_FROM)/4,1)-1),IF(SUMPRODUCT(--(LS_EDGES&lt;N219))=0,"",INDEX(LS_EDGES,SUMPRODUCT(--(LS_EDGES&lt;N219))))),"")))</f>
        <v/>
      </c>
      <c r="S219" s="22" t="str">
        <f aca="false">IF(R219="","",ROUND(N219-R219,3))</f>
        <v/>
      </c>
      <c r="T219" s="21" t="str">
        <f aca="false">IF(OR(R219="",O219="",AO219=""),"",IF(S219&gt;MAX_SHAVE,"",IF(ROUND(O219-AO219,4)&lt;MIN_UNIT,"",ROUND(O219-AO219,4))))</f>
        <v/>
      </c>
      <c r="U219" s="21" t="str">
        <f aca="false">IF(OR(AQ219="",O219=""),"",IF(ROUND(ROUND(O219-AQ219,4)-AS219,4)&lt;=MIN_UNIT,"",ROUND(ROUND(O219-AQ219,4)-AS219,4)))</f>
        <v/>
      </c>
      <c r="V219" s="21" t="str">
        <f aca="false">IF(OR(AV219="",O219=""),"",IF(AND(AT219=1,AU219&lt;=MAX_ENV),IF(ROUND(O219-AV219,4)&lt;MIN_UNIT,"",ROUND(O219-AV219,4)),""))</f>
        <v/>
      </c>
      <c r="W219" s="21" t="str">
        <f aca="false">IF(OR(AX219="",O219=""),"",IF(AL219&gt;=AH219*MIN_DIM_RATIO,IF(ROUND(O219-AX219,4)&lt;MIN_UNIT,"",ROUND(O219-AX219,4)),""))</f>
        <v/>
      </c>
      <c r="X219" s="21" t="str">
        <f aca="false">IF(OR(R219="",P219="",AP219=""),"",IF(S219&gt;MAX_SHAVE,"",IF(ROUND(P219-AP219,4)&lt;MIN_UNIT,"",ROUND(P219-AP219,4))))</f>
        <v/>
      </c>
      <c r="Y219" s="21" t="str">
        <f aca="false">IF(OR(AR219="",P219=""),"",IF(ROUND(ROUND(P219-AR219,4)-AS219,4)&lt;=MIN_UNIT,"",ROUND(ROUND(P219-AR219,4)-AS219,4)))</f>
        <v/>
      </c>
      <c r="Z219" s="21" t="str">
        <f aca="false">IF(OR(AW219="",P219=""),"",IF(AND(AT219=1,AU219&lt;=MAX_ENV),IF(ROUND(P219-AW219,4)&lt;MIN_UNIT,"",ROUND(P219-AW219,4)),""))</f>
        <v/>
      </c>
      <c r="AA219" s="21" t="str">
        <f aca="false">IF(OR(AY219="",P219=""),"",IF(AL219&gt;=AH219*MIN_DIM_RATIO,IF(ROUND(P219-AY219,4)&lt;MIN_UNIT,"",ROUND(P219-AY219,4)),""))</f>
        <v/>
      </c>
      <c r="AB219" s="2" t="str">
        <f aca="false">IF(COUNT(T219:W219)=0,"",CHOOSE(MATCH(MAX(T219:W219),T219:W219,0),"Weight","Price","Size tier","Box"))</f>
        <v/>
      </c>
      <c r="AC219" s="24" t="str">
        <f aca="false">IF(K219&lt;&gt;"",K219,AZ219)</f>
        <v/>
      </c>
      <c r="AD219" s="25" t="str">
        <f aca="false">IF(OR(AB219="",AC219=""),"",ROUND(AC219*IF(K219&lt;&gt;"",1,U_LOW)*((12-PEAK_MONTHS)*MAX(T219:W219)+PEAK_MONTHS*N(INDEX(X219:AA219,MATCH(MAX(T219:W219),T219:W219,0)))),0))</f>
        <v/>
      </c>
      <c r="AE219" s="25" t="str">
        <f aca="false">IF(OR(AB219="",AC219=""),"",ROUND(AC219*IF(K219&lt;&gt;"",1,U_HIGH)*((12-PEAK_MONTHS)*MAX(T219:W219)+PEAK_MONTHS*N(INDEX(X219:AA219,MATCH(MAX(T219:W219),T219:W219,0)))),0))</f>
        <v/>
      </c>
      <c r="AF219" s="18" t="str">
        <f aca="false">IF(AD219="","",RANK(AD219,$AD$7:$AD$506))</f>
        <v/>
      </c>
      <c r="AH219" s="16" t="str">
        <f aca="false">IF(E219&lt;&gt;"",E219,IF(F219&lt;&gt;"",ROUND(F219*16,3),""))</f>
        <v/>
      </c>
      <c r="AI219" s="16" t="str">
        <f aca="false">IF(COUNT(G219:I219)&lt;3,"",ROUND(LARGE(G219:I219,1),2))</f>
        <v/>
      </c>
      <c r="AJ219" s="16" t="str">
        <f aca="false">IF(COUNT(G219:I219)&lt;3,"",ROUND(LARGE(G219:I219,2),2))</f>
        <v/>
      </c>
      <c r="AK219" s="16" t="str">
        <f aca="false">IF(COUNT(G219:I219)&lt;3,"",ROUND(SMALL(G219:I219,1),2))</f>
        <v/>
      </c>
      <c r="AL219" s="16" t="str">
        <f aca="false">IF(AI219="","",IF(AI219*AJ219*AK219&lt;DIM_MIN_CUIN,"",ROUND(AI219*AJ219*AK219/DIM_DIV*16,2)))</f>
        <v/>
      </c>
      <c r="AM219" s="18" t="str">
        <f aca="false">IF(C219="","",IF(C219&lt;BAND_LO,1,IF(C219&lt;=BAND_HI,2,3)))</f>
        <v/>
      </c>
      <c r="AN219" s="19" t="str">
        <f aca="false">IF(C219="","",IFERROR(INDEX(CAT_REF,MATCH(D219,CATS,0)),REF_DEFAULT))</f>
        <v/>
      </c>
      <c r="AO219" s="21" t="str">
        <f aca="false">IF(OR(R219="",AM219="",M219=""),"",IF(M219="Small standard",IF(R219&gt;SS_MAX,"",ROUND(INDEX(SS_FEES,SUMPRODUCT(--(SS_EDGES&lt;R219))+1,0+AM219)*(1+FUEL),4)),IF(M219="Large standard",IF(R219&gt;LS_MAX,"",ROUND(IF(R219&lt;=OVER3_FROM,INDEX(LS_FEES,SUMPRODUCT(--(LS_EDGES&lt;R219))+1,0+AM219),INDEX(OVER3_BASE,1,0+AM219)+OVER3_PER4*CEILING((R219-OVER3_FROM)/4,1))*(1+FUEL),4)),"")))</f>
        <v/>
      </c>
      <c r="AP219" s="21" t="str">
        <f aca="false">IF(OR(R219="",AM219="",M219=""),"",IF(M219="Small standard",IF(R219&gt;SS_MAX,"",ROUND(INDEX(SS_FEES,SUMPRODUCT(--(SS_EDGES&lt;R219))+1,3+AM219)*(1+FUEL),4)),IF(M219="Large standard",IF(R219&gt;LS_MAX,"",ROUND(IF(R219&lt;=OVER3_FROM,INDEX(LS_FEES,SUMPRODUCT(--(LS_EDGES&lt;R219))+1,3+AM219),INDEX(OVER3_BASE,1,3+AM219)+OVER3_PER4*CEILING((R219-OVER3_FROM)/4,1))*(1+FUEL),4)),"")))</f>
        <v/>
      </c>
      <c r="AQ219" s="21" t="str">
        <f aca="false">IF(OR(AM219="",AM219=1),"",IF(OR(N219="",(AM219-1)="",M219=""),"",IF(M219="Small standard",IF(N219&gt;SS_MAX,"",ROUND(INDEX(SS_FEES,SUMPRODUCT(--(SS_EDGES&lt;N219))+1,0+(AM219-1))*(1+FUEL),4)),IF(M219="Large standard",IF(N219&gt;LS_MAX,"",ROUND(IF(N219&lt;=OVER3_FROM,INDEX(LS_FEES,SUMPRODUCT(--(LS_EDGES&lt;N219))+1,0+(AM219-1)),INDEX(OVER3_BASE,1,0+(AM219-1))+OVER3_PER4*CEILING((N219-OVER3_FROM)/4,1))*(1+FUEL),4)),""))))</f>
        <v/>
      </c>
      <c r="AR219" s="21" t="str">
        <f aca="false">IF(OR(AM219="",AM219=1),"",IF(OR(N219="",(AM219-1)="",M219=""),"",IF(M219="Small standard",IF(N219&gt;SS_MAX,"",ROUND(INDEX(SS_FEES,SUMPRODUCT(--(SS_EDGES&lt;N219))+1,3+(AM219-1))*(1+FUEL),4)),IF(M219="Large standard",IF(N219&gt;LS_MAX,"",ROUND(IF(N219&lt;=OVER3_FROM,INDEX(LS_FEES,SUMPRODUCT(--(LS_EDGES&lt;N219))+1,3+(AM219-1)),INDEX(OVER3_BASE,1,3+(AM219-1))+OVER3_PER4*CEILING((N219-OVER3_FROM)/4,1))*(1+FUEL),4)),""))))</f>
        <v/>
      </c>
      <c r="AS219" s="21" t="str">
        <f aca="false">IF(OR(AM219="",AM219=1),"",(C219-(IF(AM219=2,BAND_LO,BAND_HI)-0.01))*(1-AN219))</f>
        <v/>
      </c>
      <c r="AT219" s="18" t="str">
        <f aca="false">IF(AI219="","",(AI219&gt;SS_L)+(AJ219&gt;SS_M)+(AK219&gt;SS_S))</f>
        <v/>
      </c>
      <c r="AU219" s="23" t="str">
        <f aca="false">IF(OR(AT219="",AT219&lt;&gt;1),"",MAX(AI219/SS_L,AJ219/SS_M,AK219/SS_S))</f>
        <v/>
      </c>
      <c r="AV219" s="21" t="str">
        <f aca="false">IF(OR(M219&lt;&gt;"Large standard",N219="",N219&gt;SS_MAX),"",IF(OR(N219="",AM219="","Small standard"=""),"",IF("Small standard"="Small standard",IF(N219&gt;SS_MAX,"",ROUND(INDEX(SS_FEES,SUMPRODUCT(--(SS_EDGES&lt;N219))+1,0+AM219)*(1+FUEL),4)),IF("Small standard"="Large standard",IF(N219&gt;LS_MAX,"",ROUND(IF(N219&lt;=OVER3_FROM,INDEX(LS_FEES,SUMPRODUCT(--(LS_EDGES&lt;N219))+1,0+AM219),INDEX(OVER3_BASE,1,0+AM219)+OVER3_PER4*CEILING((N219-OVER3_FROM)/4,1))*(1+FUEL),4)),""))))</f>
        <v/>
      </c>
      <c r="AW219" s="21" t="str">
        <f aca="false">IF(OR(M219&lt;&gt;"Large standard",N219="",N219&gt;SS_MAX),"",IF(OR(N219="",AM219="","Small standard"=""),"",IF("Small standard"="Small standard",IF(N219&gt;SS_MAX,"",ROUND(INDEX(SS_FEES,SUMPRODUCT(--(SS_EDGES&lt;N219))+1,3+AM219)*(1+FUEL),4)),IF("Small standard"="Large standard",IF(N219&gt;LS_MAX,"",ROUND(IF(N219&lt;=OVER3_FROM,INDEX(LS_FEES,SUMPRODUCT(--(LS_EDGES&lt;N219))+1,3+AM219),INDEX(OVER3_BASE,1,3+AM219)+OVER3_PER4*CEILING((N219-OVER3_FROM)/4,1))*(1+FUEL),4)),""))))</f>
        <v/>
      </c>
      <c r="AX219" s="21" t="str">
        <f aca="false">IF(OR(AL219="",AH219=""),"",IF(OR(AH219="",AM219="",M219=""),"",IF(M219="Small standard",IF(AH219&gt;SS_MAX,"",ROUND(INDEX(SS_FEES,SUMPRODUCT(--(SS_EDGES&lt;AH219))+1,0+AM219)*(1+FUEL),4)),IF(M219="Large standard",IF(AH219&gt;LS_MAX,"",ROUND(IF(AH219&lt;=OVER3_FROM,INDEX(LS_FEES,SUMPRODUCT(--(LS_EDGES&lt;AH219))+1,0+AM219),INDEX(OVER3_BASE,1,0+AM219)+OVER3_PER4*CEILING((AH219-OVER3_FROM)/4,1))*(1+FUEL),4)),""))))</f>
        <v/>
      </c>
      <c r="AY219" s="21" t="str">
        <f aca="false">IF(OR(AL219="",AH219=""),"",IF(OR(AH219="",AM219="",M219=""),"",IF(M219="Small standard",IF(AH219&gt;SS_MAX,"",ROUND(INDEX(SS_FEES,SUMPRODUCT(--(SS_EDGES&lt;AH219))+1,3+AM219)*(1+FUEL),4)),IF(M219="Large standard",IF(AH219&gt;LS_MAX,"",ROUND(IF(AH219&lt;=OVER3_FROM,INDEX(LS_FEES,SUMPRODUCT(--(LS_EDGES&lt;AH219))+1,3+AM219),INDEX(OVER3_BASE,1,3+AM219)+OVER3_PER4*CEILING((AH219-OVER3_FROM)/4,1))*(1+FUEL),4)),""))))</f>
        <v/>
      </c>
      <c r="AZ219" s="24" t="str">
        <f aca="false">IF(OR(J219="",J219&lt;1),"",ROUND(IFERROR(INDEX(CAT_SCALE,MATCH(D219,CATS,0)),UC_DEFAULT)*IF(J219&gt;=UC_KNEE,10^(UC_A-UC_B*LOG10(J219)),10^(UC_A-UC_B*LOG10(UC_KNEE))*(UC_KNEE/J219)^UC_HEXP),1))</f>
        <v/>
      </c>
    </row>
    <row r="220" customFormat="false" ht="15" hidden="false" customHeight="false" outlineLevel="0" collapsed="false">
      <c r="A220" s="10"/>
      <c r="B220" s="10"/>
      <c r="C220" s="12"/>
      <c r="D220" s="10"/>
      <c r="E220" s="10"/>
      <c r="F220" s="10"/>
      <c r="G220" s="10"/>
      <c r="H220" s="10"/>
      <c r="I220" s="10"/>
      <c r="J220" s="10"/>
      <c r="K220" s="10"/>
      <c r="L220" s="12"/>
      <c r="M220" s="2" t="str">
        <f aca="false">IF(OR(N220="",AI220=""),"",IF(AND(N220&lt;=SS_MAX,AI220&lt;=SS_L,AJ220&lt;=SS_M,AK220&lt;=SS_S),"Small standard",IF(AND(N220&lt;=LS_MAX,AI220&lt;=LS_L,AJ220&lt;=LS_M,AK220&lt;=LS_S),"Large standard","Oversize")))</f>
        <v/>
      </c>
      <c r="N220" s="16" t="str">
        <f aca="false">IF(AH220="","",IF(AL220="",AH220,MAX(AH220,AL220)))</f>
        <v/>
      </c>
      <c r="O220" s="21" t="str">
        <f aca="false">IF(OR(N220="",AM220="",M220=""),"",IF(M220="Small standard",IF(N220&gt;SS_MAX,"",ROUND(INDEX(SS_FEES,SUMPRODUCT(--(SS_EDGES&lt;N220))+1,0+AM220)*(1+FUEL),4)),IF(M220="Large standard",IF(N220&gt;LS_MAX,"",ROUND(IF(N220&lt;=OVER3_FROM,INDEX(LS_FEES,SUMPRODUCT(--(LS_EDGES&lt;N220))+1,0+AM220),INDEX(OVER3_BASE,1,0+AM220)+OVER3_PER4*CEILING((N220-OVER3_FROM)/4,1))*(1+FUEL),4)),"")))</f>
        <v/>
      </c>
      <c r="P220" s="21" t="str">
        <f aca="false">IF(OR(N220="",AM220="",M220=""),"",IF(M220="Small standard",IF(N220&gt;SS_MAX,"",ROUND(INDEX(SS_FEES,SUMPRODUCT(--(SS_EDGES&lt;N220))+1,3+AM220)*(1+FUEL),4)),IF(M220="Large standard",IF(N220&gt;LS_MAX,"",ROUND(IF(N220&lt;=OVER3_FROM,INDEX(LS_FEES,SUMPRODUCT(--(LS_EDGES&lt;N220))+1,3+AM220),INDEX(OVER3_BASE,1,3+AM220)+OVER3_PER4*CEILING((N220-OVER3_FROM)/4,1))*(1+FUEL),4)),"")))</f>
        <v/>
      </c>
      <c r="Q220" s="20" t="str">
        <f aca="true">IF(OR(L220="",O220=""),"",ROUND(L220-IF(AND(TODAY()&gt;=PEAK_FROM,TODAY()&lt;=PEAK_TO),P220,O220),2))</f>
        <v/>
      </c>
      <c r="R220" s="16" t="str">
        <f aca="false">IF(N220="","",IF(M220="Small standard",IF(SUMPRODUCT(--(SS_EDGES&lt;N220))=0,"",INDEX(SS_EDGES,SUMPRODUCT(--(SS_EDGES&lt;N220)))),IF(M220="Large standard",IF(N220&gt;OVER3_FROM,OVER3_FROM+4*(CEILING((N220-OVER3_FROM)/4,1)-1),IF(SUMPRODUCT(--(LS_EDGES&lt;N220))=0,"",INDEX(LS_EDGES,SUMPRODUCT(--(LS_EDGES&lt;N220))))),"")))</f>
        <v/>
      </c>
      <c r="S220" s="22" t="str">
        <f aca="false">IF(R220="","",ROUND(N220-R220,3))</f>
        <v/>
      </c>
      <c r="T220" s="21" t="str">
        <f aca="false">IF(OR(R220="",O220="",AO220=""),"",IF(S220&gt;MAX_SHAVE,"",IF(ROUND(O220-AO220,4)&lt;MIN_UNIT,"",ROUND(O220-AO220,4))))</f>
        <v/>
      </c>
      <c r="U220" s="21" t="str">
        <f aca="false">IF(OR(AQ220="",O220=""),"",IF(ROUND(ROUND(O220-AQ220,4)-AS220,4)&lt;=MIN_UNIT,"",ROUND(ROUND(O220-AQ220,4)-AS220,4)))</f>
        <v/>
      </c>
      <c r="V220" s="21" t="str">
        <f aca="false">IF(OR(AV220="",O220=""),"",IF(AND(AT220=1,AU220&lt;=MAX_ENV),IF(ROUND(O220-AV220,4)&lt;MIN_UNIT,"",ROUND(O220-AV220,4)),""))</f>
        <v/>
      </c>
      <c r="W220" s="21" t="str">
        <f aca="false">IF(OR(AX220="",O220=""),"",IF(AL220&gt;=AH220*MIN_DIM_RATIO,IF(ROUND(O220-AX220,4)&lt;MIN_UNIT,"",ROUND(O220-AX220,4)),""))</f>
        <v/>
      </c>
      <c r="X220" s="21" t="str">
        <f aca="false">IF(OR(R220="",P220="",AP220=""),"",IF(S220&gt;MAX_SHAVE,"",IF(ROUND(P220-AP220,4)&lt;MIN_UNIT,"",ROUND(P220-AP220,4))))</f>
        <v/>
      </c>
      <c r="Y220" s="21" t="str">
        <f aca="false">IF(OR(AR220="",P220=""),"",IF(ROUND(ROUND(P220-AR220,4)-AS220,4)&lt;=MIN_UNIT,"",ROUND(ROUND(P220-AR220,4)-AS220,4)))</f>
        <v/>
      </c>
      <c r="Z220" s="21" t="str">
        <f aca="false">IF(OR(AW220="",P220=""),"",IF(AND(AT220=1,AU220&lt;=MAX_ENV),IF(ROUND(P220-AW220,4)&lt;MIN_UNIT,"",ROUND(P220-AW220,4)),""))</f>
        <v/>
      </c>
      <c r="AA220" s="21" t="str">
        <f aca="false">IF(OR(AY220="",P220=""),"",IF(AL220&gt;=AH220*MIN_DIM_RATIO,IF(ROUND(P220-AY220,4)&lt;MIN_UNIT,"",ROUND(P220-AY220,4)),""))</f>
        <v/>
      </c>
      <c r="AB220" s="2" t="str">
        <f aca="false">IF(COUNT(T220:W220)=0,"",CHOOSE(MATCH(MAX(T220:W220),T220:W220,0),"Weight","Price","Size tier","Box"))</f>
        <v/>
      </c>
      <c r="AC220" s="24" t="str">
        <f aca="false">IF(K220&lt;&gt;"",K220,AZ220)</f>
        <v/>
      </c>
      <c r="AD220" s="25" t="str">
        <f aca="false">IF(OR(AB220="",AC220=""),"",ROUND(AC220*IF(K220&lt;&gt;"",1,U_LOW)*((12-PEAK_MONTHS)*MAX(T220:W220)+PEAK_MONTHS*N(INDEX(X220:AA220,MATCH(MAX(T220:W220),T220:W220,0)))),0))</f>
        <v/>
      </c>
      <c r="AE220" s="25" t="str">
        <f aca="false">IF(OR(AB220="",AC220=""),"",ROUND(AC220*IF(K220&lt;&gt;"",1,U_HIGH)*((12-PEAK_MONTHS)*MAX(T220:W220)+PEAK_MONTHS*N(INDEX(X220:AA220,MATCH(MAX(T220:W220),T220:W220,0)))),0))</f>
        <v/>
      </c>
      <c r="AF220" s="18" t="str">
        <f aca="false">IF(AD220="","",RANK(AD220,$AD$7:$AD$506))</f>
        <v/>
      </c>
      <c r="AH220" s="16" t="str">
        <f aca="false">IF(E220&lt;&gt;"",E220,IF(F220&lt;&gt;"",ROUND(F220*16,3),""))</f>
        <v/>
      </c>
      <c r="AI220" s="16" t="str">
        <f aca="false">IF(COUNT(G220:I220)&lt;3,"",ROUND(LARGE(G220:I220,1),2))</f>
        <v/>
      </c>
      <c r="AJ220" s="16" t="str">
        <f aca="false">IF(COUNT(G220:I220)&lt;3,"",ROUND(LARGE(G220:I220,2),2))</f>
        <v/>
      </c>
      <c r="AK220" s="16" t="str">
        <f aca="false">IF(COUNT(G220:I220)&lt;3,"",ROUND(SMALL(G220:I220,1),2))</f>
        <v/>
      </c>
      <c r="AL220" s="16" t="str">
        <f aca="false">IF(AI220="","",IF(AI220*AJ220*AK220&lt;DIM_MIN_CUIN,"",ROUND(AI220*AJ220*AK220/DIM_DIV*16,2)))</f>
        <v/>
      </c>
      <c r="AM220" s="18" t="str">
        <f aca="false">IF(C220="","",IF(C220&lt;BAND_LO,1,IF(C220&lt;=BAND_HI,2,3)))</f>
        <v/>
      </c>
      <c r="AN220" s="19" t="str">
        <f aca="false">IF(C220="","",IFERROR(INDEX(CAT_REF,MATCH(D220,CATS,0)),REF_DEFAULT))</f>
        <v/>
      </c>
      <c r="AO220" s="21" t="str">
        <f aca="false">IF(OR(R220="",AM220="",M220=""),"",IF(M220="Small standard",IF(R220&gt;SS_MAX,"",ROUND(INDEX(SS_FEES,SUMPRODUCT(--(SS_EDGES&lt;R220))+1,0+AM220)*(1+FUEL),4)),IF(M220="Large standard",IF(R220&gt;LS_MAX,"",ROUND(IF(R220&lt;=OVER3_FROM,INDEX(LS_FEES,SUMPRODUCT(--(LS_EDGES&lt;R220))+1,0+AM220),INDEX(OVER3_BASE,1,0+AM220)+OVER3_PER4*CEILING((R220-OVER3_FROM)/4,1))*(1+FUEL),4)),"")))</f>
        <v/>
      </c>
      <c r="AP220" s="21" t="str">
        <f aca="false">IF(OR(R220="",AM220="",M220=""),"",IF(M220="Small standard",IF(R220&gt;SS_MAX,"",ROUND(INDEX(SS_FEES,SUMPRODUCT(--(SS_EDGES&lt;R220))+1,3+AM220)*(1+FUEL),4)),IF(M220="Large standard",IF(R220&gt;LS_MAX,"",ROUND(IF(R220&lt;=OVER3_FROM,INDEX(LS_FEES,SUMPRODUCT(--(LS_EDGES&lt;R220))+1,3+AM220),INDEX(OVER3_BASE,1,3+AM220)+OVER3_PER4*CEILING((R220-OVER3_FROM)/4,1))*(1+FUEL),4)),"")))</f>
        <v/>
      </c>
      <c r="AQ220" s="21" t="str">
        <f aca="false">IF(OR(AM220="",AM220=1),"",IF(OR(N220="",(AM220-1)="",M220=""),"",IF(M220="Small standard",IF(N220&gt;SS_MAX,"",ROUND(INDEX(SS_FEES,SUMPRODUCT(--(SS_EDGES&lt;N220))+1,0+(AM220-1))*(1+FUEL),4)),IF(M220="Large standard",IF(N220&gt;LS_MAX,"",ROUND(IF(N220&lt;=OVER3_FROM,INDEX(LS_FEES,SUMPRODUCT(--(LS_EDGES&lt;N220))+1,0+(AM220-1)),INDEX(OVER3_BASE,1,0+(AM220-1))+OVER3_PER4*CEILING((N220-OVER3_FROM)/4,1))*(1+FUEL),4)),""))))</f>
        <v/>
      </c>
      <c r="AR220" s="21" t="str">
        <f aca="false">IF(OR(AM220="",AM220=1),"",IF(OR(N220="",(AM220-1)="",M220=""),"",IF(M220="Small standard",IF(N220&gt;SS_MAX,"",ROUND(INDEX(SS_FEES,SUMPRODUCT(--(SS_EDGES&lt;N220))+1,3+(AM220-1))*(1+FUEL),4)),IF(M220="Large standard",IF(N220&gt;LS_MAX,"",ROUND(IF(N220&lt;=OVER3_FROM,INDEX(LS_FEES,SUMPRODUCT(--(LS_EDGES&lt;N220))+1,3+(AM220-1)),INDEX(OVER3_BASE,1,3+(AM220-1))+OVER3_PER4*CEILING((N220-OVER3_FROM)/4,1))*(1+FUEL),4)),""))))</f>
        <v/>
      </c>
      <c r="AS220" s="21" t="str">
        <f aca="false">IF(OR(AM220="",AM220=1),"",(C220-(IF(AM220=2,BAND_LO,BAND_HI)-0.01))*(1-AN220))</f>
        <v/>
      </c>
      <c r="AT220" s="18" t="str">
        <f aca="false">IF(AI220="","",(AI220&gt;SS_L)+(AJ220&gt;SS_M)+(AK220&gt;SS_S))</f>
        <v/>
      </c>
      <c r="AU220" s="23" t="str">
        <f aca="false">IF(OR(AT220="",AT220&lt;&gt;1),"",MAX(AI220/SS_L,AJ220/SS_M,AK220/SS_S))</f>
        <v/>
      </c>
      <c r="AV220" s="21" t="str">
        <f aca="false">IF(OR(M220&lt;&gt;"Large standard",N220="",N220&gt;SS_MAX),"",IF(OR(N220="",AM220="","Small standard"=""),"",IF("Small standard"="Small standard",IF(N220&gt;SS_MAX,"",ROUND(INDEX(SS_FEES,SUMPRODUCT(--(SS_EDGES&lt;N220))+1,0+AM220)*(1+FUEL),4)),IF("Small standard"="Large standard",IF(N220&gt;LS_MAX,"",ROUND(IF(N220&lt;=OVER3_FROM,INDEX(LS_FEES,SUMPRODUCT(--(LS_EDGES&lt;N220))+1,0+AM220),INDEX(OVER3_BASE,1,0+AM220)+OVER3_PER4*CEILING((N220-OVER3_FROM)/4,1))*(1+FUEL),4)),""))))</f>
        <v/>
      </c>
      <c r="AW220" s="21" t="str">
        <f aca="false">IF(OR(M220&lt;&gt;"Large standard",N220="",N220&gt;SS_MAX),"",IF(OR(N220="",AM220="","Small standard"=""),"",IF("Small standard"="Small standard",IF(N220&gt;SS_MAX,"",ROUND(INDEX(SS_FEES,SUMPRODUCT(--(SS_EDGES&lt;N220))+1,3+AM220)*(1+FUEL),4)),IF("Small standard"="Large standard",IF(N220&gt;LS_MAX,"",ROUND(IF(N220&lt;=OVER3_FROM,INDEX(LS_FEES,SUMPRODUCT(--(LS_EDGES&lt;N220))+1,3+AM220),INDEX(OVER3_BASE,1,3+AM220)+OVER3_PER4*CEILING((N220-OVER3_FROM)/4,1))*(1+FUEL),4)),""))))</f>
        <v/>
      </c>
      <c r="AX220" s="21" t="str">
        <f aca="false">IF(OR(AL220="",AH220=""),"",IF(OR(AH220="",AM220="",M220=""),"",IF(M220="Small standard",IF(AH220&gt;SS_MAX,"",ROUND(INDEX(SS_FEES,SUMPRODUCT(--(SS_EDGES&lt;AH220))+1,0+AM220)*(1+FUEL),4)),IF(M220="Large standard",IF(AH220&gt;LS_MAX,"",ROUND(IF(AH220&lt;=OVER3_FROM,INDEX(LS_FEES,SUMPRODUCT(--(LS_EDGES&lt;AH220))+1,0+AM220),INDEX(OVER3_BASE,1,0+AM220)+OVER3_PER4*CEILING((AH220-OVER3_FROM)/4,1))*(1+FUEL),4)),""))))</f>
        <v/>
      </c>
      <c r="AY220" s="21" t="str">
        <f aca="false">IF(OR(AL220="",AH220=""),"",IF(OR(AH220="",AM220="",M220=""),"",IF(M220="Small standard",IF(AH220&gt;SS_MAX,"",ROUND(INDEX(SS_FEES,SUMPRODUCT(--(SS_EDGES&lt;AH220))+1,3+AM220)*(1+FUEL),4)),IF(M220="Large standard",IF(AH220&gt;LS_MAX,"",ROUND(IF(AH220&lt;=OVER3_FROM,INDEX(LS_FEES,SUMPRODUCT(--(LS_EDGES&lt;AH220))+1,3+AM220),INDEX(OVER3_BASE,1,3+AM220)+OVER3_PER4*CEILING((AH220-OVER3_FROM)/4,1))*(1+FUEL),4)),""))))</f>
        <v/>
      </c>
      <c r="AZ220" s="24" t="str">
        <f aca="false">IF(OR(J220="",J220&lt;1),"",ROUND(IFERROR(INDEX(CAT_SCALE,MATCH(D220,CATS,0)),UC_DEFAULT)*IF(J220&gt;=UC_KNEE,10^(UC_A-UC_B*LOG10(J220)),10^(UC_A-UC_B*LOG10(UC_KNEE))*(UC_KNEE/J220)^UC_HEXP),1))</f>
        <v/>
      </c>
    </row>
    <row r="221" customFormat="false" ht="15" hidden="false" customHeight="false" outlineLevel="0" collapsed="false">
      <c r="A221" s="10"/>
      <c r="B221" s="10"/>
      <c r="C221" s="12"/>
      <c r="D221" s="10"/>
      <c r="E221" s="10"/>
      <c r="F221" s="10"/>
      <c r="G221" s="10"/>
      <c r="H221" s="10"/>
      <c r="I221" s="10"/>
      <c r="J221" s="10"/>
      <c r="K221" s="10"/>
      <c r="L221" s="12"/>
      <c r="M221" s="2" t="str">
        <f aca="false">IF(OR(N221="",AI221=""),"",IF(AND(N221&lt;=SS_MAX,AI221&lt;=SS_L,AJ221&lt;=SS_M,AK221&lt;=SS_S),"Small standard",IF(AND(N221&lt;=LS_MAX,AI221&lt;=LS_L,AJ221&lt;=LS_M,AK221&lt;=LS_S),"Large standard","Oversize")))</f>
        <v/>
      </c>
      <c r="N221" s="16" t="str">
        <f aca="false">IF(AH221="","",IF(AL221="",AH221,MAX(AH221,AL221)))</f>
        <v/>
      </c>
      <c r="O221" s="21" t="str">
        <f aca="false">IF(OR(N221="",AM221="",M221=""),"",IF(M221="Small standard",IF(N221&gt;SS_MAX,"",ROUND(INDEX(SS_FEES,SUMPRODUCT(--(SS_EDGES&lt;N221))+1,0+AM221)*(1+FUEL),4)),IF(M221="Large standard",IF(N221&gt;LS_MAX,"",ROUND(IF(N221&lt;=OVER3_FROM,INDEX(LS_FEES,SUMPRODUCT(--(LS_EDGES&lt;N221))+1,0+AM221),INDEX(OVER3_BASE,1,0+AM221)+OVER3_PER4*CEILING((N221-OVER3_FROM)/4,1))*(1+FUEL),4)),"")))</f>
        <v/>
      </c>
      <c r="P221" s="21" t="str">
        <f aca="false">IF(OR(N221="",AM221="",M221=""),"",IF(M221="Small standard",IF(N221&gt;SS_MAX,"",ROUND(INDEX(SS_FEES,SUMPRODUCT(--(SS_EDGES&lt;N221))+1,3+AM221)*(1+FUEL),4)),IF(M221="Large standard",IF(N221&gt;LS_MAX,"",ROUND(IF(N221&lt;=OVER3_FROM,INDEX(LS_FEES,SUMPRODUCT(--(LS_EDGES&lt;N221))+1,3+AM221),INDEX(OVER3_BASE,1,3+AM221)+OVER3_PER4*CEILING((N221-OVER3_FROM)/4,1))*(1+FUEL),4)),"")))</f>
        <v/>
      </c>
      <c r="Q221" s="20" t="str">
        <f aca="true">IF(OR(L221="",O221=""),"",ROUND(L221-IF(AND(TODAY()&gt;=PEAK_FROM,TODAY()&lt;=PEAK_TO),P221,O221),2))</f>
        <v/>
      </c>
      <c r="R221" s="16" t="str">
        <f aca="false">IF(N221="","",IF(M221="Small standard",IF(SUMPRODUCT(--(SS_EDGES&lt;N221))=0,"",INDEX(SS_EDGES,SUMPRODUCT(--(SS_EDGES&lt;N221)))),IF(M221="Large standard",IF(N221&gt;OVER3_FROM,OVER3_FROM+4*(CEILING((N221-OVER3_FROM)/4,1)-1),IF(SUMPRODUCT(--(LS_EDGES&lt;N221))=0,"",INDEX(LS_EDGES,SUMPRODUCT(--(LS_EDGES&lt;N221))))),"")))</f>
        <v/>
      </c>
      <c r="S221" s="22" t="str">
        <f aca="false">IF(R221="","",ROUND(N221-R221,3))</f>
        <v/>
      </c>
      <c r="T221" s="21" t="str">
        <f aca="false">IF(OR(R221="",O221="",AO221=""),"",IF(S221&gt;MAX_SHAVE,"",IF(ROUND(O221-AO221,4)&lt;MIN_UNIT,"",ROUND(O221-AO221,4))))</f>
        <v/>
      </c>
      <c r="U221" s="21" t="str">
        <f aca="false">IF(OR(AQ221="",O221=""),"",IF(ROUND(ROUND(O221-AQ221,4)-AS221,4)&lt;=MIN_UNIT,"",ROUND(ROUND(O221-AQ221,4)-AS221,4)))</f>
        <v/>
      </c>
      <c r="V221" s="21" t="str">
        <f aca="false">IF(OR(AV221="",O221=""),"",IF(AND(AT221=1,AU221&lt;=MAX_ENV),IF(ROUND(O221-AV221,4)&lt;MIN_UNIT,"",ROUND(O221-AV221,4)),""))</f>
        <v/>
      </c>
      <c r="W221" s="21" t="str">
        <f aca="false">IF(OR(AX221="",O221=""),"",IF(AL221&gt;=AH221*MIN_DIM_RATIO,IF(ROUND(O221-AX221,4)&lt;MIN_UNIT,"",ROUND(O221-AX221,4)),""))</f>
        <v/>
      </c>
      <c r="X221" s="21" t="str">
        <f aca="false">IF(OR(R221="",P221="",AP221=""),"",IF(S221&gt;MAX_SHAVE,"",IF(ROUND(P221-AP221,4)&lt;MIN_UNIT,"",ROUND(P221-AP221,4))))</f>
        <v/>
      </c>
      <c r="Y221" s="21" t="str">
        <f aca="false">IF(OR(AR221="",P221=""),"",IF(ROUND(ROUND(P221-AR221,4)-AS221,4)&lt;=MIN_UNIT,"",ROUND(ROUND(P221-AR221,4)-AS221,4)))</f>
        <v/>
      </c>
      <c r="Z221" s="21" t="str">
        <f aca="false">IF(OR(AW221="",P221=""),"",IF(AND(AT221=1,AU221&lt;=MAX_ENV),IF(ROUND(P221-AW221,4)&lt;MIN_UNIT,"",ROUND(P221-AW221,4)),""))</f>
        <v/>
      </c>
      <c r="AA221" s="21" t="str">
        <f aca="false">IF(OR(AY221="",P221=""),"",IF(AL221&gt;=AH221*MIN_DIM_RATIO,IF(ROUND(P221-AY221,4)&lt;MIN_UNIT,"",ROUND(P221-AY221,4)),""))</f>
        <v/>
      </c>
      <c r="AB221" s="2" t="str">
        <f aca="false">IF(COUNT(T221:W221)=0,"",CHOOSE(MATCH(MAX(T221:W221),T221:W221,0),"Weight","Price","Size tier","Box"))</f>
        <v/>
      </c>
      <c r="AC221" s="24" t="str">
        <f aca="false">IF(K221&lt;&gt;"",K221,AZ221)</f>
        <v/>
      </c>
      <c r="AD221" s="25" t="str">
        <f aca="false">IF(OR(AB221="",AC221=""),"",ROUND(AC221*IF(K221&lt;&gt;"",1,U_LOW)*((12-PEAK_MONTHS)*MAX(T221:W221)+PEAK_MONTHS*N(INDEX(X221:AA221,MATCH(MAX(T221:W221),T221:W221,0)))),0))</f>
        <v/>
      </c>
      <c r="AE221" s="25" t="str">
        <f aca="false">IF(OR(AB221="",AC221=""),"",ROUND(AC221*IF(K221&lt;&gt;"",1,U_HIGH)*((12-PEAK_MONTHS)*MAX(T221:W221)+PEAK_MONTHS*N(INDEX(X221:AA221,MATCH(MAX(T221:W221),T221:W221,0)))),0))</f>
        <v/>
      </c>
      <c r="AF221" s="18" t="str">
        <f aca="false">IF(AD221="","",RANK(AD221,$AD$7:$AD$506))</f>
        <v/>
      </c>
      <c r="AH221" s="16" t="str">
        <f aca="false">IF(E221&lt;&gt;"",E221,IF(F221&lt;&gt;"",ROUND(F221*16,3),""))</f>
        <v/>
      </c>
      <c r="AI221" s="16" t="str">
        <f aca="false">IF(COUNT(G221:I221)&lt;3,"",ROUND(LARGE(G221:I221,1),2))</f>
        <v/>
      </c>
      <c r="AJ221" s="16" t="str">
        <f aca="false">IF(COUNT(G221:I221)&lt;3,"",ROUND(LARGE(G221:I221,2),2))</f>
        <v/>
      </c>
      <c r="AK221" s="16" t="str">
        <f aca="false">IF(COUNT(G221:I221)&lt;3,"",ROUND(SMALL(G221:I221,1),2))</f>
        <v/>
      </c>
      <c r="AL221" s="16" t="str">
        <f aca="false">IF(AI221="","",IF(AI221*AJ221*AK221&lt;DIM_MIN_CUIN,"",ROUND(AI221*AJ221*AK221/DIM_DIV*16,2)))</f>
        <v/>
      </c>
      <c r="AM221" s="18" t="str">
        <f aca="false">IF(C221="","",IF(C221&lt;BAND_LO,1,IF(C221&lt;=BAND_HI,2,3)))</f>
        <v/>
      </c>
      <c r="AN221" s="19" t="str">
        <f aca="false">IF(C221="","",IFERROR(INDEX(CAT_REF,MATCH(D221,CATS,0)),REF_DEFAULT))</f>
        <v/>
      </c>
      <c r="AO221" s="21" t="str">
        <f aca="false">IF(OR(R221="",AM221="",M221=""),"",IF(M221="Small standard",IF(R221&gt;SS_MAX,"",ROUND(INDEX(SS_FEES,SUMPRODUCT(--(SS_EDGES&lt;R221))+1,0+AM221)*(1+FUEL),4)),IF(M221="Large standard",IF(R221&gt;LS_MAX,"",ROUND(IF(R221&lt;=OVER3_FROM,INDEX(LS_FEES,SUMPRODUCT(--(LS_EDGES&lt;R221))+1,0+AM221),INDEX(OVER3_BASE,1,0+AM221)+OVER3_PER4*CEILING((R221-OVER3_FROM)/4,1))*(1+FUEL),4)),"")))</f>
        <v/>
      </c>
      <c r="AP221" s="21" t="str">
        <f aca="false">IF(OR(R221="",AM221="",M221=""),"",IF(M221="Small standard",IF(R221&gt;SS_MAX,"",ROUND(INDEX(SS_FEES,SUMPRODUCT(--(SS_EDGES&lt;R221))+1,3+AM221)*(1+FUEL),4)),IF(M221="Large standard",IF(R221&gt;LS_MAX,"",ROUND(IF(R221&lt;=OVER3_FROM,INDEX(LS_FEES,SUMPRODUCT(--(LS_EDGES&lt;R221))+1,3+AM221),INDEX(OVER3_BASE,1,3+AM221)+OVER3_PER4*CEILING((R221-OVER3_FROM)/4,1))*(1+FUEL),4)),"")))</f>
        <v/>
      </c>
      <c r="AQ221" s="21" t="str">
        <f aca="false">IF(OR(AM221="",AM221=1),"",IF(OR(N221="",(AM221-1)="",M221=""),"",IF(M221="Small standard",IF(N221&gt;SS_MAX,"",ROUND(INDEX(SS_FEES,SUMPRODUCT(--(SS_EDGES&lt;N221))+1,0+(AM221-1))*(1+FUEL),4)),IF(M221="Large standard",IF(N221&gt;LS_MAX,"",ROUND(IF(N221&lt;=OVER3_FROM,INDEX(LS_FEES,SUMPRODUCT(--(LS_EDGES&lt;N221))+1,0+(AM221-1)),INDEX(OVER3_BASE,1,0+(AM221-1))+OVER3_PER4*CEILING((N221-OVER3_FROM)/4,1))*(1+FUEL),4)),""))))</f>
        <v/>
      </c>
      <c r="AR221" s="21" t="str">
        <f aca="false">IF(OR(AM221="",AM221=1),"",IF(OR(N221="",(AM221-1)="",M221=""),"",IF(M221="Small standard",IF(N221&gt;SS_MAX,"",ROUND(INDEX(SS_FEES,SUMPRODUCT(--(SS_EDGES&lt;N221))+1,3+(AM221-1))*(1+FUEL),4)),IF(M221="Large standard",IF(N221&gt;LS_MAX,"",ROUND(IF(N221&lt;=OVER3_FROM,INDEX(LS_FEES,SUMPRODUCT(--(LS_EDGES&lt;N221))+1,3+(AM221-1)),INDEX(OVER3_BASE,1,3+(AM221-1))+OVER3_PER4*CEILING((N221-OVER3_FROM)/4,1))*(1+FUEL),4)),""))))</f>
        <v/>
      </c>
      <c r="AS221" s="21" t="str">
        <f aca="false">IF(OR(AM221="",AM221=1),"",(C221-(IF(AM221=2,BAND_LO,BAND_HI)-0.01))*(1-AN221))</f>
        <v/>
      </c>
      <c r="AT221" s="18" t="str">
        <f aca="false">IF(AI221="","",(AI221&gt;SS_L)+(AJ221&gt;SS_M)+(AK221&gt;SS_S))</f>
        <v/>
      </c>
      <c r="AU221" s="23" t="str">
        <f aca="false">IF(OR(AT221="",AT221&lt;&gt;1),"",MAX(AI221/SS_L,AJ221/SS_M,AK221/SS_S))</f>
        <v/>
      </c>
      <c r="AV221" s="21" t="str">
        <f aca="false">IF(OR(M221&lt;&gt;"Large standard",N221="",N221&gt;SS_MAX),"",IF(OR(N221="",AM221="","Small standard"=""),"",IF("Small standard"="Small standard",IF(N221&gt;SS_MAX,"",ROUND(INDEX(SS_FEES,SUMPRODUCT(--(SS_EDGES&lt;N221))+1,0+AM221)*(1+FUEL),4)),IF("Small standard"="Large standard",IF(N221&gt;LS_MAX,"",ROUND(IF(N221&lt;=OVER3_FROM,INDEX(LS_FEES,SUMPRODUCT(--(LS_EDGES&lt;N221))+1,0+AM221),INDEX(OVER3_BASE,1,0+AM221)+OVER3_PER4*CEILING((N221-OVER3_FROM)/4,1))*(1+FUEL),4)),""))))</f>
        <v/>
      </c>
      <c r="AW221" s="21" t="str">
        <f aca="false">IF(OR(M221&lt;&gt;"Large standard",N221="",N221&gt;SS_MAX),"",IF(OR(N221="",AM221="","Small standard"=""),"",IF("Small standard"="Small standard",IF(N221&gt;SS_MAX,"",ROUND(INDEX(SS_FEES,SUMPRODUCT(--(SS_EDGES&lt;N221))+1,3+AM221)*(1+FUEL),4)),IF("Small standard"="Large standard",IF(N221&gt;LS_MAX,"",ROUND(IF(N221&lt;=OVER3_FROM,INDEX(LS_FEES,SUMPRODUCT(--(LS_EDGES&lt;N221))+1,3+AM221),INDEX(OVER3_BASE,1,3+AM221)+OVER3_PER4*CEILING((N221-OVER3_FROM)/4,1))*(1+FUEL),4)),""))))</f>
        <v/>
      </c>
      <c r="AX221" s="21" t="str">
        <f aca="false">IF(OR(AL221="",AH221=""),"",IF(OR(AH221="",AM221="",M221=""),"",IF(M221="Small standard",IF(AH221&gt;SS_MAX,"",ROUND(INDEX(SS_FEES,SUMPRODUCT(--(SS_EDGES&lt;AH221))+1,0+AM221)*(1+FUEL),4)),IF(M221="Large standard",IF(AH221&gt;LS_MAX,"",ROUND(IF(AH221&lt;=OVER3_FROM,INDEX(LS_FEES,SUMPRODUCT(--(LS_EDGES&lt;AH221))+1,0+AM221),INDEX(OVER3_BASE,1,0+AM221)+OVER3_PER4*CEILING((AH221-OVER3_FROM)/4,1))*(1+FUEL),4)),""))))</f>
        <v/>
      </c>
      <c r="AY221" s="21" t="str">
        <f aca="false">IF(OR(AL221="",AH221=""),"",IF(OR(AH221="",AM221="",M221=""),"",IF(M221="Small standard",IF(AH221&gt;SS_MAX,"",ROUND(INDEX(SS_FEES,SUMPRODUCT(--(SS_EDGES&lt;AH221))+1,3+AM221)*(1+FUEL),4)),IF(M221="Large standard",IF(AH221&gt;LS_MAX,"",ROUND(IF(AH221&lt;=OVER3_FROM,INDEX(LS_FEES,SUMPRODUCT(--(LS_EDGES&lt;AH221))+1,3+AM221),INDEX(OVER3_BASE,1,3+AM221)+OVER3_PER4*CEILING((AH221-OVER3_FROM)/4,1))*(1+FUEL),4)),""))))</f>
        <v/>
      </c>
      <c r="AZ221" s="24" t="str">
        <f aca="false">IF(OR(J221="",J221&lt;1),"",ROUND(IFERROR(INDEX(CAT_SCALE,MATCH(D221,CATS,0)),UC_DEFAULT)*IF(J221&gt;=UC_KNEE,10^(UC_A-UC_B*LOG10(J221)),10^(UC_A-UC_B*LOG10(UC_KNEE))*(UC_KNEE/J221)^UC_HEXP),1))</f>
        <v/>
      </c>
    </row>
    <row r="222" customFormat="false" ht="15" hidden="false" customHeight="false" outlineLevel="0" collapsed="false">
      <c r="A222" s="10"/>
      <c r="B222" s="10"/>
      <c r="C222" s="12"/>
      <c r="D222" s="10"/>
      <c r="E222" s="10"/>
      <c r="F222" s="10"/>
      <c r="G222" s="10"/>
      <c r="H222" s="10"/>
      <c r="I222" s="10"/>
      <c r="J222" s="10"/>
      <c r="K222" s="10"/>
      <c r="L222" s="12"/>
      <c r="M222" s="2" t="str">
        <f aca="false">IF(OR(N222="",AI222=""),"",IF(AND(N222&lt;=SS_MAX,AI222&lt;=SS_L,AJ222&lt;=SS_M,AK222&lt;=SS_S),"Small standard",IF(AND(N222&lt;=LS_MAX,AI222&lt;=LS_L,AJ222&lt;=LS_M,AK222&lt;=LS_S),"Large standard","Oversize")))</f>
        <v/>
      </c>
      <c r="N222" s="16" t="str">
        <f aca="false">IF(AH222="","",IF(AL222="",AH222,MAX(AH222,AL222)))</f>
        <v/>
      </c>
      <c r="O222" s="21" t="str">
        <f aca="false">IF(OR(N222="",AM222="",M222=""),"",IF(M222="Small standard",IF(N222&gt;SS_MAX,"",ROUND(INDEX(SS_FEES,SUMPRODUCT(--(SS_EDGES&lt;N222))+1,0+AM222)*(1+FUEL),4)),IF(M222="Large standard",IF(N222&gt;LS_MAX,"",ROUND(IF(N222&lt;=OVER3_FROM,INDEX(LS_FEES,SUMPRODUCT(--(LS_EDGES&lt;N222))+1,0+AM222),INDEX(OVER3_BASE,1,0+AM222)+OVER3_PER4*CEILING((N222-OVER3_FROM)/4,1))*(1+FUEL),4)),"")))</f>
        <v/>
      </c>
      <c r="P222" s="21" t="str">
        <f aca="false">IF(OR(N222="",AM222="",M222=""),"",IF(M222="Small standard",IF(N222&gt;SS_MAX,"",ROUND(INDEX(SS_FEES,SUMPRODUCT(--(SS_EDGES&lt;N222))+1,3+AM222)*(1+FUEL),4)),IF(M222="Large standard",IF(N222&gt;LS_MAX,"",ROUND(IF(N222&lt;=OVER3_FROM,INDEX(LS_FEES,SUMPRODUCT(--(LS_EDGES&lt;N222))+1,3+AM222),INDEX(OVER3_BASE,1,3+AM222)+OVER3_PER4*CEILING((N222-OVER3_FROM)/4,1))*(1+FUEL),4)),"")))</f>
        <v/>
      </c>
      <c r="Q222" s="20" t="str">
        <f aca="true">IF(OR(L222="",O222=""),"",ROUND(L222-IF(AND(TODAY()&gt;=PEAK_FROM,TODAY()&lt;=PEAK_TO),P222,O222),2))</f>
        <v/>
      </c>
      <c r="R222" s="16" t="str">
        <f aca="false">IF(N222="","",IF(M222="Small standard",IF(SUMPRODUCT(--(SS_EDGES&lt;N222))=0,"",INDEX(SS_EDGES,SUMPRODUCT(--(SS_EDGES&lt;N222)))),IF(M222="Large standard",IF(N222&gt;OVER3_FROM,OVER3_FROM+4*(CEILING((N222-OVER3_FROM)/4,1)-1),IF(SUMPRODUCT(--(LS_EDGES&lt;N222))=0,"",INDEX(LS_EDGES,SUMPRODUCT(--(LS_EDGES&lt;N222))))),"")))</f>
        <v/>
      </c>
      <c r="S222" s="22" t="str">
        <f aca="false">IF(R222="","",ROUND(N222-R222,3))</f>
        <v/>
      </c>
      <c r="T222" s="21" t="str">
        <f aca="false">IF(OR(R222="",O222="",AO222=""),"",IF(S222&gt;MAX_SHAVE,"",IF(ROUND(O222-AO222,4)&lt;MIN_UNIT,"",ROUND(O222-AO222,4))))</f>
        <v/>
      </c>
      <c r="U222" s="21" t="str">
        <f aca="false">IF(OR(AQ222="",O222=""),"",IF(ROUND(ROUND(O222-AQ222,4)-AS222,4)&lt;=MIN_UNIT,"",ROUND(ROUND(O222-AQ222,4)-AS222,4)))</f>
        <v/>
      </c>
      <c r="V222" s="21" t="str">
        <f aca="false">IF(OR(AV222="",O222=""),"",IF(AND(AT222=1,AU222&lt;=MAX_ENV),IF(ROUND(O222-AV222,4)&lt;MIN_UNIT,"",ROUND(O222-AV222,4)),""))</f>
        <v/>
      </c>
      <c r="W222" s="21" t="str">
        <f aca="false">IF(OR(AX222="",O222=""),"",IF(AL222&gt;=AH222*MIN_DIM_RATIO,IF(ROUND(O222-AX222,4)&lt;MIN_UNIT,"",ROUND(O222-AX222,4)),""))</f>
        <v/>
      </c>
      <c r="X222" s="21" t="str">
        <f aca="false">IF(OR(R222="",P222="",AP222=""),"",IF(S222&gt;MAX_SHAVE,"",IF(ROUND(P222-AP222,4)&lt;MIN_UNIT,"",ROUND(P222-AP222,4))))</f>
        <v/>
      </c>
      <c r="Y222" s="21" t="str">
        <f aca="false">IF(OR(AR222="",P222=""),"",IF(ROUND(ROUND(P222-AR222,4)-AS222,4)&lt;=MIN_UNIT,"",ROUND(ROUND(P222-AR222,4)-AS222,4)))</f>
        <v/>
      </c>
      <c r="Z222" s="21" t="str">
        <f aca="false">IF(OR(AW222="",P222=""),"",IF(AND(AT222=1,AU222&lt;=MAX_ENV),IF(ROUND(P222-AW222,4)&lt;MIN_UNIT,"",ROUND(P222-AW222,4)),""))</f>
        <v/>
      </c>
      <c r="AA222" s="21" t="str">
        <f aca="false">IF(OR(AY222="",P222=""),"",IF(AL222&gt;=AH222*MIN_DIM_RATIO,IF(ROUND(P222-AY222,4)&lt;MIN_UNIT,"",ROUND(P222-AY222,4)),""))</f>
        <v/>
      </c>
      <c r="AB222" s="2" t="str">
        <f aca="false">IF(COUNT(T222:W222)=0,"",CHOOSE(MATCH(MAX(T222:W222),T222:W222,0),"Weight","Price","Size tier","Box"))</f>
        <v/>
      </c>
      <c r="AC222" s="24" t="str">
        <f aca="false">IF(K222&lt;&gt;"",K222,AZ222)</f>
        <v/>
      </c>
      <c r="AD222" s="25" t="str">
        <f aca="false">IF(OR(AB222="",AC222=""),"",ROUND(AC222*IF(K222&lt;&gt;"",1,U_LOW)*((12-PEAK_MONTHS)*MAX(T222:W222)+PEAK_MONTHS*N(INDEX(X222:AA222,MATCH(MAX(T222:W222),T222:W222,0)))),0))</f>
        <v/>
      </c>
      <c r="AE222" s="25" t="str">
        <f aca="false">IF(OR(AB222="",AC222=""),"",ROUND(AC222*IF(K222&lt;&gt;"",1,U_HIGH)*((12-PEAK_MONTHS)*MAX(T222:W222)+PEAK_MONTHS*N(INDEX(X222:AA222,MATCH(MAX(T222:W222),T222:W222,0)))),0))</f>
        <v/>
      </c>
      <c r="AF222" s="18" t="str">
        <f aca="false">IF(AD222="","",RANK(AD222,$AD$7:$AD$506))</f>
        <v/>
      </c>
      <c r="AH222" s="16" t="str">
        <f aca="false">IF(E222&lt;&gt;"",E222,IF(F222&lt;&gt;"",ROUND(F222*16,3),""))</f>
        <v/>
      </c>
      <c r="AI222" s="16" t="str">
        <f aca="false">IF(COUNT(G222:I222)&lt;3,"",ROUND(LARGE(G222:I222,1),2))</f>
        <v/>
      </c>
      <c r="AJ222" s="16" t="str">
        <f aca="false">IF(COUNT(G222:I222)&lt;3,"",ROUND(LARGE(G222:I222,2),2))</f>
        <v/>
      </c>
      <c r="AK222" s="16" t="str">
        <f aca="false">IF(COUNT(G222:I222)&lt;3,"",ROUND(SMALL(G222:I222,1),2))</f>
        <v/>
      </c>
      <c r="AL222" s="16" t="str">
        <f aca="false">IF(AI222="","",IF(AI222*AJ222*AK222&lt;DIM_MIN_CUIN,"",ROUND(AI222*AJ222*AK222/DIM_DIV*16,2)))</f>
        <v/>
      </c>
      <c r="AM222" s="18" t="str">
        <f aca="false">IF(C222="","",IF(C222&lt;BAND_LO,1,IF(C222&lt;=BAND_HI,2,3)))</f>
        <v/>
      </c>
      <c r="AN222" s="19" t="str">
        <f aca="false">IF(C222="","",IFERROR(INDEX(CAT_REF,MATCH(D222,CATS,0)),REF_DEFAULT))</f>
        <v/>
      </c>
      <c r="AO222" s="21" t="str">
        <f aca="false">IF(OR(R222="",AM222="",M222=""),"",IF(M222="Small standard",IF(R222&gt;SS_MAX,"",ROUND(INDEX(SS_FEES,SUMPRODUCT(--(SS_EDGES&lt;R222))+1,0+AM222)*(1+FUEL),4)),IF(M222="Large standard",IF(R222&gt;LS_MAX,"",ROUND(IF(R222&lt;=OVER3_FROM,INDEX(LS_FEES,SUMPRODUCT(--(LS_EDGES&lt;R222))+1,0+AM222),INDEX(OVER3_BASE,1,0+AM222)+OVER3_PER4*CEILING((R222-OVER3_FROM)/4,1))*(1+FUEL),4)),"")))</f>
        <v/>
      </c>
      <c r="AP222" s="21" t="str">
        <f aca="false">IF(OR(R222="",AM222="",M222=""),"",IF(M222="Small standard",IF(R222&gt;SS_MAX,"",ROUND(INDEX(SS_FEES,SUMPRODUCT(--(SS_EDGES&lt;R222))+1,3+AM222)*(1+FUEL),4)),IF(M222="Large standard",IF(R222&gt;LS_MAX,"",ROUND(IF(R222&lt;=OVER3_FROM,INDEX(LS_FEES,SUMPRODUCT(--(LS_EDGES&lt;R222))+1,3+AM222),INDEX(OVER3_BASE,1,3+AM222)+OVER3_PER4*CEILING((R222-OVER3_FROM)/4,1))*(1+FUEL),4)),"")))</f>
        <v/>
      </c>
      <c r="AQ222" s="21" t="str">
        <f aca="false">IF(OR(AM222="",AM222=1),"",IF(OR(N222="",(AM222-1)="",M222=""),"",IF(M222="Small standard",IF(N222&gt;SS_MAX,"",ROUND(INDEX(SS_FEES,SUMPRODUCT(--(SS_EDGES&lt;N222))+1,0+(AM222-1))*(1+FUEL),4)),IF(M222="Large standard",IF(N222&gt;LS_MAX,"",ROUND(IF(N222&lt;=OVER3_FROM,INDEX(LS_FEES,SUMPRODUCT(--(LS_EDGES&lt;N222))+1,0+(AM222-1)),INDEX(OVER3_BASE,1,0+(AM222-1))+OVER3_PER4*CEILING((N222-OVER3_FROM)/4,1))*(1+FUEL),4)),""))))</f>
        <v/>
      </c>
      <c r="AR222" s="21" t="str">
        <f aca="false">IF(OR(AM222="",AM222=1),"",IF(OR(N222="",(AM222-1)="",M222=""),"",IF(M222="Small standard",IF(N222&gt;SS_MAX,"",ROUND(INDEX(SS_FEES,SUMPRODUCT(--(SS_EDGES&lt;N222))+1,3+(AM222-1))*(1+FUEL),4)),IF(M222="Large standard",IF(N222&gt;LS_MAX,"",ROUND(IF(N222&lt;=OVER3_FROM,INDEX(LS_FEES,SUMPRODUCT(--(LS_EDGES&lt;N222))+1,3+(AM222-1)),INDEX(OVER3_BASE,1,3+(AM222-1))+OVER3_PER4*CEILING((N222-OVER3_FROM)/4,1))*(1+FUEL),4)),""))))</f>
        <v/>
      </c>
      <c r="AS222" s="21" t="str">
        <f aca="false">IF(OR(AM222="",AM222=1),"",(C222-(IF(AM222=2,BAND_LO,BAND_HI)-0.01))*(1-AN222))</f>
        <v/>
      </c>
      <c r="AT222" s="18" t="str">
        <f aca="false">IF(AI222="","",(AI222&gt;SS_L)+(AJ222&gt;SS_M)+(AK222&gt;SS_S))</f>
        <v/>
      </c>
      <c r="AU222" s="23" t="str">
        <f aca="false">IF(OR(AT222="",AT222&lt;&gt;1),"",MAX(AI222/SS_L,AJ222/SS_M,AK222/SS_S))</f>
        <v/>
      </c>
      <c r="AV222" s="21" t="str">
        <f aca="false">IF(OR(M222&lt;&gt;"Large standard",N222="",N222&gt;SS_MAX),"",IF(OR(N222="",AM222="","Small standard"=""),"",IF("Small standard"="Small standard",IF(N222&gt;SS_MAX,"",ROUND(INDEX(SS_FEES,SUMPRODUCT(--(SS_EDGES&lt;N222))+1,0+AM222)*(1+FUEL),4)),IF("Small standard"="Large standard",IF(N222&gt;LS_MAX,"",ROUND(IF(N222&lt;=OVER3_FROM,INDEX(LS_FEES,SUMPRODUCT(--(LS_EDGES&lt;N222))+1,0+AM222),INDEX(OVER3_BASE,1,0+AM222)+OVER3_PER4*CEILING((N222-OVER3_FROM)/4,1))*(1+FUEL),4)),""))))</f>
        <v/>
      </c>
      <c r="AW222" s="21" t="str">
        <f aca="false">IF(OR(M222&lt;&gt;"Large standard",N222="",N222&gt;SS_MAX),"",IF(OR(N222="",AM222="","Small standard"=""),"",IF("Small standard"="Small standard",IF(N222&gt;SS_MAX,"",ROUND(INDEX(SS_FEES,SUMPRODUCT(--(SS_EDGES&lt;N222))+1,3+AM222)*(1+FUEL),4)),IF("Small standard"="Large standard",IF(N222&gt;LS_MAX,"",ROUND(IF(N222&lt;=OVER3_FROM,INDEX(LS_FEES,SUMPRODUCT(--(LS_EDGES&lt;N222))+1,3+AM222),INDEX(OVER3_BASE,1,3+AM222)+OVER3_PER4*CEILING((N222-OVER3_FROM)/4,1))*(1+FUEL),4)),""))))</f>
        <v/>
      </c>
      <c r="AX222" s="21" t="str">
        <f aca="false">IF(OR(AL222="",AH222=""),"",IF(OR(AH222="",AM222="",M222=""),"",IF(M222="Small standard",IF(AH222&gt;SS_MAX,"",ROUND(INDEX(SS_FEES,SUMPRODUCT(--(SS_EDGES&lt;AH222))+1,0+AM222)*(1+FUEL),4)),IF(M222="Large standard",IF(AH222&gt;LS_MAX,"",ROUND(IF(AH222&lt;=OVER3_FROM,INDEX(LS_FEES,SUMPRODUCT(--(LS_EDGES&lt;AH222))+1,0+AM222),INDEX(OVER3_BASE,1,0+AM222)+OVER3_PER4*CEILING((AH222-OVER3_FROM)/4,1))*(1+FUEL),4)),""))))</f>
        <v/>
      </c>
      <c r="AY222" s="21" t="str">
        <f aca="false">IF(OR(AL222="",AH222=""),"",IF(OR(AH222="",AM222="",M222=""),"",IF(M222="Small standard",IF(AH222&gt;SS_MAX,"",ROUND(INDEX(SS_FEES,SUMPRODUCT(--(SS_EDGES&lt;AH222))+1,3+AM222)*(1+FUEL),4)),IF(M222="Large standard",IF(AH222&gt;LS_MAX,"",ROUND(IF(AH222&lt;=OVER3_FROM,INDEX(LS_FEES,SUMPRODUCT(--(LS_EDGES&lt;AH222))+1,3+AM222),INDEX(OVER3_BASE,1,3+AM222)+OVER3_PER4*CEILING((AH222-OVER3_FROM)/4,1))*(1+FUEL),4)),""))))</f>
        <v/>
      </c>
      <c r="AZ222" s="24" t="str">
        <f aca="false">IF(OR(J222="",J222&lt;1),"",ROUND(IFERROR(INDEX(CAT_SCALE,MATCH(D222,CATS,0)),UC_DEFAULT)*IF(J222&gt;=UC_KNEE,10^(UC_A-UC_B*LOG10(J222)),10^(UC_A-UC_B*LOG10(UC_KNEE))*(UC_KNEE/J222)^UC_HEXP),1))</f>
        <v/>
      </c>
    </row>
    <row r="223" customFormat="false" ht="15" hidden="false" customHeight="false" outlineLevel="0" collapsed="false">
      <c r="A223" s="10"/>
      <c r="B223" s="10"/>
      <c r="C223" s="12"/>
      <c r="D223" s="10"/>
      <c r="E223" s="10"/>
      <c r="F223" s="10"/>
      <c r="G223" s="10"/>
      <c r="H223" s="10"/>
      <c r="I223" s="10"/>
      <c r="J223" s="10"/>
      <c r="K223" s="10"/>
      <c r="L223" s="12"/>
      <c r="M223" s="2" t="str">
        <f aca="false">IF(OR(N223="",AI223=""),"",IF(AND(N223&lt;=SS_MAX,AI223&lt;=SS_L,AJ223&lt;=SS_M,AK223&lt;=SS_S),"Small standard",IF(AND(N223&lt;=LS_MAX,AI223&lt;=LS_L,AJ223&lt;=LS_M,AK223&lt;=LS_S),"Large standard","Oversize")))</f>
        <v/>
      </c>
      <c r="N223" s="16" t="str">
        <f aca="false">IF(AH223="","",IF(AL223="",AH223,MAX(AH223,AL223)))</f>
        <v/>
      </c>
      <c r="O223" s="21" t="str">
        <f aca="false">IF(OR(N223="",AM223="",M223=""),"",IF(M223="Small standard",IF(N223&gt;SS_MAX,"",ROUND(INDEX(SS_FEES,SUMPRODUCT(--(SS_EDGES&lt;N223))+1,0+AM223)*(1+FUEL),4)),IF(M223="Large standard",IF(N223&gt;LS_MAX,"",ROUND(IF(N223&lt;=OVER3_FROM,INDEX(LS_FEES,SUMPRODUCT(--(LS_EDGES&lt;N223))+1,0+AM223),INDEX(OVER3_BASE,1,0+AM223)+OVER3_PER4*CEILING((N223-OVER3_FROM)/4,1))*(1+FUEL),4)),"")))</f>
        <v/>
      </c>
      <c r="P223" s="21" t="str">
        <f aca="false">IF(OR(N223="",AM223="",M223=""),"",IF(M223="Small standard",IF(N223&gt;SS_MAX,"",ROUND(INDEX(SS_FEES,SUMPRODUCT(--(SS_EDGES&lt;N223))+1,3+AM223)*(1+FUEL),4)),IF(M223="Large standard",IF(N223&gt;LS_MAX,"",ROUND(IF(N223&lt;=OVER3_FROM,INDEX(LS_FEES,SUMPRODUCT(--(LS_EDGES&lt;N223))+1,3+AM223),INDEX(OVER3_BASE,1,3+AM223)+OVER3_PER4*CEILING((N223-OVER3_FROM)/4,1))*(1+FUEL),4)),"")))</f>
        <v/>
      </c>
      <c r="Q223" s="20" t="str">
        <f aca="true">IF(OR(L223="",O223=""),"",ROUND(L223-IF(AND(TODAY()&gt;=PEAK_FROM,TODAY()&lt;=PEAK_TO),P223,O223),2))</f>
        <v/>
      </c>
      <c r="R223" s="16" t="str">
        <f aca="false">IF(N223="","",IF(M223="Small standard",IF(SUMPRODUCT(--(SS_EDGES&lt;N223))=0,"",INDEX(SS_EDGES,SUMPRODUCT(--(SS_EDGES&lt;N223)))),IF(M223="Large standard",IF(N223&gt;OVER3_FROM,OVER3_FROM+4*(CEILING((N223-OVER3_FROM)/4,1)-1),IF(SUMPRODUCT(--(LS_EDGES&lt;N223))=0,"",INDEX(LS_EDGES,SUMPRODUCT(--(LS_EDGES&lt;N223))))),"")))</f>
        <v/>
      </c>
      <c r="S223" s="22" t="str">
        <f aca="false">IF(R223="","",ROUND(N223-R223,3))</f>
        <v/>
      </c>
      <c r="T223" s="21" t="str">
        <f aca="false">IF(OR(R223="",O223="",AO223=""),"",IF(S223&gt;MAX_SHAVE,"",IF(ROUND(O223-AO223,4)&lt;MIN_UNIT,"",ROUND(O223-AO223,4))))</f>
        <v/>
      </c>
      <c r="U223" s="21" t="str">
        <f aca="false">IF(OR(AQ223="",O223=""),"",IF(ROUND(ROUND(O223-AQ223,4)-AS223,4)&lt;=MIN_UNIT,"",ROUND(ROUND(O223-AQ223,4)-AS223,4)))</f>
        <v/>
      </c>
      <c r="V223" s="21" t="str">
        <f aca="false">IF(OR(AV223="",O223=""),"",IF(AND(AT223=1,AU223&lt;=MAX_ENV),IF(ROUND(O223-AV223,4)&lt;MIN_UNIT,"",ROUND(O223-AV223,4)),""))</f>
        <v/>
      </c>
      <c r="W223" s="21" t="str">
        <f aca="false">IF(OR(AX223="",O223=""),"",IF(AL223&gt;=AH223*MIN_DIM_RATIO,IF(ROUND(O223-AX223,4)&lt;MIN_UNIT,"",ROUND(O223-AX223,4)),""))</f>
        <v/>
      </c>
      <c r="X223" s="21" t="str">
        <f aca="false">IF(OR(R223="",P223="",AP223=""),"",IF(S223&gt;MAX_SHAVE,"",IF(ROUND(P223-AP223,4)&lt;MIN_UNIT,"",ROUND(P223-AP223,4))))</f>
        <v/>
      </c>
      <c r="Y223" s="21" t="str">
        <f aca="false">IF(OR(AR223="",P223=""),"",IF(ROUND(ROUND(P223-AR223,4)-AS223,4)&lt;=MIN_UNIT,"",ROUND(ROUND(P223-AR223,4)-AS223,4)))</f>
        <v/>
      </c>
      <c r="Z223" s="21" t="str">
        <f aca="false">IF(OR(AW223="",P223=""),"",IF(AND(AT223=1,AU223&lt;=MAX_ENV),IF(ROUND(P223-AW223,4)&lt;MIN_UNIT,"",ROUND(P223-AW223,4)),""))</f>
        <v/>
      </c>
      <c r="AA223" s="21" t="str">
        <f aca="false">IF(OR(AY223="",P223=""),"",IF(AL223&gt;=AH223*MIN_DIM_RATIO,IF(ROUND(P223-AY223,4)&lt;MIN_UNIT,"",ROUND(P223-AY223,4)),""))</f>
        <v/>
      </c>
      <c r="AB223" s="2" t="str">
        <f aca="false">IF(COUNT(T223:W223)=0,"",CHOOSE(MATCH(MAX(T223:W223),T223:W223,0),"Weight","Price","Size tier","Box"))</f>
        <v/>
      </c>
      <c r="AC223" s="24" t="str">
        <f aca="false">IF(K223&lt;&gt;"",K223,AZ223)</f>
        <v/>
      </c>
      <c r="AD223" s="25" t="str">
        <f aca="false">IF(OR(AB223="",AC223=""),"",ROUND(AC223*IF(K223&lt;&gt;"",1,U_LOW)*((12-PEAK_MONTHS)*MAX(T223:W223)+PEAK_MONTHS*N(INDEX(X223:AA223,MATCH(MAX(T223:W223),T223:W223,0)))),0))</f>
        <v/>
      </c>
      <c r="AE223" s="25" t="str">
        <f aca="false">IF(OR(AB223="",AC223=""),"",ROUND(AC223*IF(K223&lt;&gt;"",1,U_HIGH)*((12-PEAK_MONTHS)*MAX(T223:W223)+PEAK_MONTHS*N(INDEX(X223:AA223,MATCH(MAX(T223:W223),T223:W223,0)))),0))</f>
        <v/>
      </c>
      <c r="AF223" s="18" t="str">
        <f aca="false">IF(AD223="","",RANK(AD223,$AD$7:$AD$506))</f>
        <v/>
      </c>
      <c r="AH223" s="16" t="str">
        <f aca="false">IF(E223&lt;&gt;"",E223,IF(F223&lt;&gt;"",ROUND(F223*16,3),""))</f>
        <v/>
      </c>
      <c r="AI223" s="16" t="str">
        <f aca="false">IF(COUNT(G223:I223)&lt;3,"",ROUND(LARGE(G223:I223,1),2))</f>
        <v/>
      </c>
      <c r="AJ223" s="16" t="str">
        <f aca="false">IF(COUNT(G223:I223)&lt;3,"",ROUND(LARGE(G223:I223,2),2))</f>
        <v/>
      </c>
      <c r="AK223" s="16" t="str">
        <f aca="false">IF(COUNT(G223:I223)&lt;3,"",ROUND(SMALL(G223:I223,1),2))</f>
        <v/>
      </c>
      <c r="AL223" s="16" t="str">
        <f aca="false">IF(AI223="","",IF(AI223*AJ223*AK223&lt;DIM_MIN_CUIN,"",ROUND(AI223*AJ223*AK223/DIM_DIV*16,2)))</f>
        <v/>
      </c>
      <c r="AM223" s="18" t="str">
        <f aca="false">IF(C223="","",IF(C223&lt;BAND_LO,1,IF(C223&lt;=BAND_HI,2,3)))</f>
        <v/>
      </c>
      <c r="AN223" s="19" t="str">
        <f aca="false">IF(C223="","",IFERROR(INDEX(CAT_REF,MATCH(D223,CATS,0)),REF_DEFAULT))</f>
        <v/>
      </c>
      <c r="AO223" s="21" t="str">
        <f aca="false">IF(OR(R223="",AM223="",M223=""),"",IF(M223="Small standard",IF(R223&gt;SS_MAX,"",ROUND(INDEX(SS_FEES,SUMPRODUCT(--(SS_EDGES&lt;R223))+1,0+AM223)*(1+FUEL),4)),IF(M223="Large standard",IF(R223&gt;LS_MAX,"",ROUND(IF(R223&lt;=OVER3_FROM,INDEX(LS_FEES,SUMPRODUCT(--(LS_EDGES&lt;R223))+1,0+AM223),INDEX(OVER3_BASE,1,0+AM223)+OVER3_PER4*CEILING((R223-OVER3_FROM)/4,1))*(1+FUEL),4)),"")))</f>
        <v/>
      </c>
      <c r="AP223" s="21" t="str">
        <f aca="false">IF(OR(R223="",AM223="",M223=""),"",IF(M223="Small standard",IF(R223&gt;SS_MAX,"",ROUND(INDEX(SS_FEES,SUMPRODUCT(--(SS_EDGES&lt;R223))+1,3+AM223)*(1+FUEL),4)),IF(M223="Large standard",IF(R223&gt;LS_MAX,"",ROUND(IF(R223&lt;=OVER3_FROM,INDEX(LS_FEES,SUMPRODUCT(--(LS_EDGES&lt;R223))+1,3+AM223),INDEX(OVER3_BASE,1,3+AM223)+OVER3_PER4*CEILING((R223-OVER3_FROM)/4,1))*(1+FUEL),4)),"")))</f>
        <v/>
      </c>
      <c r="AQ223" s="21" t="str">
        <f aca="false">IF(OR(AM223="",AM223=1),"",IF(OR(N223="",(AM223-1)="",M223=""),"",IF(M223="Small standard",IF(N223&gt;SS_MAX,"",ROUND(INDEX(SS_FEES,SUMPRODUCT(--(SS_EDGES&lt;N223))+1,0+(AM223-1))*(1+FUEL),4)),IF(M223="Large standard",IF(N223&gt;LS_MAX,"",ROUND(IF(N223&lt;=OVER3_FROM,INDEX(LS_FEES,SUMPRODUCT(--(LS_EDGES&lt;N223))+1,0+(AM223-1)),INDEX(OVER3_BASE,1,0+(AM223-1))+OVER3_PER4*CEILING((N223-OVER3_FROM)/4,1))*(1+FUEL),4)),""))))</f>
        <v/>
      </c>
      <c r="AR223" s="21" t="str">
        <f aca="false">IF(OR(AM223="",AM223=1),"",IF(OR(N223="",(AM223-1)="",M223=""),"",IF(M223="Small standard",IF(N223&gt;SS_MAX,"",ROUND(INDEX(SS_FEES,SUMPRODUCT(--(SS_EDGES&lt;N223))+1,3+(AM223-1))*(1+FUEL),4)),IF(M223="Large standard",IF(N223&gt;LS_MAX,"",ROUND(IF(N223&lt;=OVER3_FROM,INDEX(LS_FEES,SUMPRODUCT(--(LS_EDGES&lt;N223))+1,3+(AM223-1)),INDEX(OVER3_BASE,1,3+(AM223-1))+OVER3_PER4*CEILING((N223-OVER3_FROM)/4,1))*(1+FUEL),4)),""))))</f>
        <v/>
      </c>
      <c r="AS223" s="21" t="str">
        <f aca="false">IF(OR(AM223="",AM223=1),"",(C223-(IF(AM223=2,BAND_LO,BAND_HI)-0.01))*(1-AN223))</f>
        <v/>
      </c>
      <c r="AT223" s="18" t="str">
        <f aca="false">IF(AI223="","",(AI223&gt;SS_L)+(AJ223&gt;SS_M)+(AK223&gt;SS_S))</f>
        <v/>
      </c>
      <c r="AU223" s="23" t="str">
        <f aca="false">IF(OR(AT223="",AT223&lt;&gt;1),"",MAX(AI223/SS_L,AJ223/SS_M,AK223/SS_S))</f>
        <v/>
      </c>
      <c r="AV223" s="21" t="str">
        <f aca="false">IF(OR(M223&lt;&gt;"Large standard",N223="",N223&gt;SS_MAX),"",IF(OR(N223="",AM223="","Small standard"=""),"",IF("Small standard"="Small standard",IF(N223&gt;SS_MAX,"",ROUND(INDEX(SS_FEES,SUMPRODUCT(--(SS_EDGES&lt;N223))+1,0+AM223)*(1+FUEL),4)),IF("Small standard"="Large standard",IF(N223&gt;LS_MAX,"",ROUND(IF(N223&lt;=OVER3_FROM,INDEX(LS_FEES,SUMPRODUCT(--(LS_EDGES&lt;N223))+1,0+AM223),INDEX(OVER3_BASE,1,0+AM223)+OVER3_PER4*CEILING((N223-OVER3_FROM)/4,1))*(1+FUEL),4)),""))))</f>
        <v/>
      </c>
      <c r="AW223" s="21" t="str">
        <f aca="false">IF(OR(M223&lt;&gt;"Large standard",N223="",N223&gt;SS_MAX),"",IF(OR(N223="",AM223="","Small standard"=""),"",IF("Small standard"="Small standard",IF(N223&gt;SS_MAX,"",ROUND(INDEX(SS_FEES,SUMPRODUCT(--(SS_EDGES&lt;N223))+1,3+AM223)*(1+FUEL),4)),IF("Small standard"="Large standard",IF(N223&gt;LS_MAX,"",ROUND(IF(N223&lt;=OVER3_FROM,INDEX(LS_FEES,SUMPRODUCT(--(LS_EDGES&lt;N223))+1,3+AM223),INDEX(OVER3_BASE,1,3+AM223)+OVER3_PER4*CEILING((N223-OVER3_FROM)/4,1))*(1+FUEL),4)),""))))</f>
        <v/>
      </c>
      <c r="AX223" s="21" t="str">
        <f aca="false">IF(OR(AL223="",AH223=""),"",IF(OR(AH223="",AM223="",M223=""),"",IF(M223="Small standard",IF(AH223&gt;SS_MAX,"",ROUND(INDEX(SS_FEES,SUMPRODUCT(--(SS_EDGES&lt;AH223))+1,0+AM223)*(1+FUEL),4)),IF(M223="Large standard",IF(AH223&gt;LS_MAX,"",ROUND(IF(AH223&lt;=OVER3_FROM,INDEX(LS_FEES,SUMPRODUCT(--(LS_EDGES&lt;AH223))+1,0+AM223),INDEX(OVER3_BASE,1,0+AM223)+OVER3_PER4*CEILING((AH223-OVER3_FROM)/4,1))*(1+FUEL),4)),""))))</f>
        <v/>
      </c>
      <c r="AY223" s="21" t="str">
        <f aca="false">IF(OR(AL223="",AH223=""),"",IF(OR(AH223="",AM223="",M223=""),"",IF(M223="Small standard",IF(AH223&gt;SS_MAX,"",ROUND(INDEX(SS_FEES,SUMPRODUCT(--(SS_EDGES&lt;AH223))+1,3+AM223)*(1+FUEL),4)),IF(M223="Large standard",IF(AH223&gt;LS_MAX,"",ROUND(IF(AH223&lt;=OVER3_FROM,INDEX(LS_FEES,SUMPRODUCT(--(LS_EDGES&lt;AH223))+1,3+AM223),INDEX(OVER3_BASE,1,3+AM223)+OVER3_PER4*CEILING((AH223-OVER3_FROM)/4,1))*(1+FUEL),4)),""))))</f>
        <v/>
      </c>
      <c r="AZ223" s="24" t="str">
        <f aca="false">IF(OR(J223="",J223&lt;1),"",ROUND(IFERROR(INDEX(CAT_SCALE,MATCH(D223,CATS,0)),UC_DEFAULT)*IF(J223&gt;=UC_KNEE,10^(UC_A-UC_B*LOG10(J223)),10^(UC_A-UC_B*LOG10(UC_KNEE))*(UC_KNEE/J223)^UC_HEXP),1))</f>
        <v/>
      </c>
    </row>
    <row r="224" customFormat="false" ht="15" hidden="false" customHeight="false" outlineLevel="0" collapsed="false">
      <c r="A224" s="10"/>
      <c r="B224" s="10"/>
      <c r="C224" s="12"/>
      <c r="D224" s="10"/>
      <c r="E224" s="10"/>
      <c r="F224" s="10"/>
      <c r="G224" s="10"/>
      <c r="H224" s="10"/>
      <c r="I224" s="10"/>
      <c r="J224" s="10"/>
      <c r="K224" s="10"/>
      <c r="L224" s="12"/>
      <c r="M224" s="2" t="str">
        <f aca="false">IF(OR(N224="",AI224=""),"",IF(AND(N224&lt;=SS_MAX,AI224&lt;=SS_L,AJ224&lt;=SS_M,AK224&lt;=SS_S),"Small standard",IF(AND(N224&lt;=LS_MAX,AI224&lt;=LS_L,AJ224&lt;=LS_M,AK224&lt;=LS_S),"Large standard","Oversize")))</f>
        <v/>
      </c>
      <c r="N224" s="16" t="str">
        <f aca="false">IF(AH224="","",IF(AL224="",AH224,MAX(AH224,AL224)))</f>
        <v/>
      </c>
      <c r="O224" s="21" t="str">
        <f aca="false">IF(OR(N224="",AM224="",M224=""),"",IF(M224="Small standard",IF(N224&gt;SS_MAX,"",ROUND(INDEX(SS_FEES,SUMPRODUCT(--(SS_EDGES&lt;N224))+1,0+AM224)*(1+FUEL),4)),IF(M224="Large standard",IF(N224&gt;LS_MAX,"",ROUND(IF(N224&lt;=OVER3_FROM,INDEX(LS_FEES,SUMPRODUCT(--(LS_EDGES&lt;N224))+1,0+AM224),INDEX(OVER3_BASE,1,0+AM224)+OVER3_PER4*CEILING((N224-OVER3_FROM)/4,1))*(1+FUEL),4)),"")))</f>
        <v/>
      </c>
      <c r="P224" s="21" t="str">
        <f aca="false">IF(OR(N224="",AM224="",M224=""),"",IF(M224="Small standard",IF(N224&gt;SS_MAX,"",ROUND(INDEX(SS_FEES,SUMPRODUCT(--(SS_EDGES&lt;N224))+1,3+AM224)*(1+FUEL),4)),IF(M224="Large standard",IF(N224&gt;LS_MAX,"",ROUND(IF(N224&lt;=OVER3_FROM,INDEX(LS_FEES,SUMPRODUCT(--(LS_EDGES&lt;N224))+1,3+AM224),INDEX(OVER3_BASE,1,3+AM224)+OVER3_PER4*CEILING((N224-OVER3_FROM)/4,1))*(1+FUEL),4)),"")))</f>
        <v/>
      </c>
      <c r="Q224" s="20" t="str">
        <f aca="true">IF(OR(L224="",O224=""),"",ROUND(L224-IF(AND(TODAY()&gt;=PEAK_FROM,TODAY()&lt;=PEAK_TO),P224,O224),2))</f>
        <v/>
      </c>
      <c r="R224" s="16" t="str">
        <f aca="false">IF(N224="","",IF(M224="Small standard",IF(SUMPRODUCT(--(SS_EDGES&lt;N224))=0,"",INDEX(SS_EDGES,SUMPRODUCT(--(SS_EDGES&lt;N224)))),IF(M224="Large standard",IF(N224&gt;OVER3_FROM,OVER3_FROM+4*(CEILING((N224-OVER3_FROM)/4,1)-1),IF(SUMPRODUCT(--(LS_EDGES&lt;N224))=0,"",INDEX(LS_EDGES,SUMPRODUCT(--(LS_EDGES&lt;N224))))),"")))</f>
        <v/>
      </c>
      <c r="S224" s="22" t="str">
        <f aca="false">IF(R224="","",ROUND(N224-R224,3))</f>
        <v/>
      </c>
      <c r="T224" s="21" t="str">
        <f aca="false">IF(OR(R224="",O224="",AO224=""),"",IF(S224&gt;MAX_SHAVE,"",IF(ROUND(O224-AO224,4)&lt;MIN_UNIT,"",ROUND(O224-AO224,4))))</f>
        <v/>
      </c>
      <c r="U224" s="21" t="str">
        <f aca="false">IF(OR(AQ224="",O224=""),"",IF(ROUND(ROUND(O224-AQ224,4)-AS224,4)&lt;=MIN_UNIT,"",ROUND(ROUND(O224-AQ224,4)-AS224,4)))</f>
        <v/>
      </c>
      <c r="V224" s="21" t="str">
        <f aca="false">IF(OR(AV224="",O224=""),"",IF(AND(AT224=1,AU224&lt;=MAX_ENV),IF(ROUND(O224-AV224,4)&lt;MIN_UNIT,"",ROUND(O224-AV224,4)),""))</f>
        <v/>
      </c>
      <c r="W224" s="21" t="str">
        <f aca="false">IF(OR(AX224="",O224=""),"",IF(AL224&gt;=AH224*MIN_DIM_RATIO,IF(ROUND(O224-AX224,4)&lt;MIN_UNIT,"",ROUND(O224-AX224,4)),""))</f>
        <v/>
      </c>
      <c r="X224" s="21" t="str">
        <f aca="false">IF(OR(R224="",P224="",AP224=""),"",IF(S224&gt;MAX_SHAVE,"",IF(ROUND(P224-AP224,4)&lt;MIN_UNIT,"",ROUND(P224-AP224,4))))</f>
        <v/>
      </c>
      <c r="Y224" s="21" t="str">
        <f aca="false">IF(OR(AR224="",P224=""),"",IF(ROUND(ROUND(P224-AR224,4)-AS224,4)&lt;=MIN_UNIT,"",ROUND(ROUND(P224-AR224,4)-AS224,4)))</f>
        <v/>
      </c>
      <c r="Z224" s="21" t="str">
        <f aca="false">IF(OR(AW224="",P224=""),"",IF(AND(AT224=1,AU224&lt;=MAX_ENV),IF(ROUND(P224-AW224,4)&lt;MIN_UNIT,"",ROUND(P224-AW224,4)),""))</f>
        <v/>
      </c>
      <c r="AA224" s="21" t="str">
        <f aca="false">IF(OR(AY224="",P224=""),"",IF(AL224&gt;=AH224*MIN_DIM_RATIO,IF(ROUND(P224-AY224,4)&lt;MIN_UNIT,"",ROUND(P224-AY224,4)),""))</f>
        <v/>
      </c>
      <c r="AB224" s="2" t="str">
        <f aca="false">IF(COUNT(T224:W224)=0,"",CHOOSE(MATCH(MAX(T224:W224),T224:W224,0),"Weight","Price","Size tier","Box"))</f>
        <v/>
      </c>
      <c r="AC224" s="24" t="str">
        <f aca="false">IF(K224&lt;&gt;"",K224,AZ224)</f>
        <v/>
      </c>
      <c r="AD224" s="25" t="str">
        <f aca="false">IF(OR(AB224="",AC224=""),"",ROUND(AC224*IF(K224&lt;&gt;"",1,U_LOW)*((12-PEAK_MONTHS)*MAX(T224:W224)+PEAK_MONTHS*N(INDEX(X224:AA224,MATCH(MAX(T224:W224),T224:W224,0)))),0))</f>
        <v/>
      </c>
      <c r="AE224" s="25" t="str">
        <f aca="false">IF(OR(AB224="",AC224=""),"",ROUND(AC224*IF(K224&lt;&gt;"",1,U_HIGH)*((12-PEAK_MONTHS)*MAX(T224:W224)+PEAK_MONTHS*N(INDEX(X224:AA224,MATCH(MAX(T224:W224),T224:W224,0)))),0))</f>
        <v/>
      </c>
      <c r="AF224" s="18" t="str">
        <f aca="false">IF(AD224="","",RANK(AD224,$AD$7:$AD$506))</f>
        <v/>
      </c>
      <c r="AH224" s="16" t="str">
        <f aca="false">IF(E224&lt;&gt;"",E224,IF(F224&lt;&gt;"",ROUND(F224*16,3),""))</f>
        <v/>
      </c>
      <c r="AI224" s="16" t="str">
        <f aca="false">IF(COUNT(G224:I224)&lt;3,"",ROUND(LARGE(G224:I224,1),2))</f>
        <v/>
      </c>
      <c r="AJ224" s="16" t="str">
        <f aca="false">IF(COUNT(G224:I224)&lt;3,"",ROUND(LARGE(G224:I224,2),2))</f>
        <v/>
      </c>
      <c r="AK224" s="16" t="str">
        <f aca="false">IF(COUNT(G224:I224)&lt;3,"",ROUND(SMALL(G224:I224,1),2))</f>
        <v/>
      </c>
      <c r="AL224" s="16" t="str">
        <f aca="false">IF(AI224="","",IF(AI224*AJ224*AK224&lt;DIM_MIN_CUIN,"",ROUND(AI224*AJ224*AK224/DIM_DIV*16,2)))</f>
        <v/>
      </c>
      <c r="AM224" s="18" t="str">
        <f aca="false">IF(C224="","",IF(C224&lt;BAND_LO,1,IF(C224&lt;=BAND_HI,2,3)))</f>
        <v/>
      </c>
      <c r="AN224" s="19" t="str">
        <f aca="false">IF(C224="","",IFERROR(INDEX(CAT_REF,MATCH(D224,CATS,0)),REF_DEFAULT))</f>
        <v/>
      </c>
      <c r="AO224" s="21" t="str">
        <f aca="false">IF(OR(R224="",AM224="",M224=""),"",IF(M224="Small standard",IF(R224&gt;SS_MAX,"",ROUND(INDEX(SS_FEES,SUMPRODUCT(--(SS_EDGES&lt;R224))+1,0+AM224)*(1+FUEL),4)),IF(M224="Large standard",IF(R224&gt;LS_MAX,"",ROUND(IF(R224&lt;=OVER3_FROM,INDEX(LS_FEES,SUMPRODUCT(--(LS_EDGES&lt;R224))+1,0+AM224),INDEX(OVER3_BASE,1,0+AM224)+OVER3_PER4*CEILING((R224-OVER3_FROM)/4,1))*(1+FUEL),4)),"")))</f>
        <v/>
      </c>
      <c r="AP224" s="21" t="str">
        <f aca="false">IF(OR(R224="",AM224="",M224=""),"",IF(M224="Small standard",IF(R224&gt;SS_MAX,"",ROUND(INDEX(SS_FEES,SUMPRODUCT(--(SS_EDGES&lt;R224))+1,3+AM224)*(1+FUEL),4)),IF(M224="Large standard",IF(R224&gt;LS_MAX,"",ROUND(IF(R224&lt;=OVER3_FROM,INDEX(LS_FEES,SUMPRODUCT(--(LS_EDGES&lt;R224))+1,3+AM224),INDEX(OVER3_BASE,1,3+AM224)+OVER3_PER4*CEILING((R224-OVER3_FROM)/4,1))*(1+FUEL),4)),"")))</f>
        <v/>
      </c>
      <c r="AQ224" s="21" t="str">
        <f aca="false">IF(OR(AM224="",AM224=1),"",IF(OR(N224="",(AM224-1)="",M224=""),"",IF(M224="Small standard",IF(N224&gt;SS_MAX,"",ROUND(INDEX(SS_FEES,SUMPRODUCT(--(SS_EDGES&lt;N224))+1,0+(AM224-1))*(1+FUEL),4)),IF(M224="Large standard",IF(N224&gt;LS_MAX,"",ROUND(IF(N224&lt;=OVER3_FROM,INDEX(LS_FEES,SUMPRODUCT(--(LS_EDGES&lt;N224))+1,0+(AM224-1)),INDEX(OVER3_BASE,1,0+(AM224-1))+OVER3_PER4*CEILING((N224-OVER3_FROM)/4,1))*(1+FUEL),4)),""))))</f>
        <v/>
      </c>
      <c r="AR224" s="21" t="str">
        <f aca="false">IF(OR(AM224="",AM224=1),"",IF(OR(N224="",(AM224-1)="",M224=""),"",IF(M224="Small standard",IF(N224&gt;SS_MAX,"",ROUND(INDEX(SS_FEES,SUMPRODUCT(--(SS_EDGES&lt;N224))+1,3+(AM224-1))*(1+FUEL),4)),IF(M224="Large standard",IF(N224&gt;LS_MAX,"",ROUND(IF(N224&lt;=OVER3_FROM,INDEX(LS_FEES,SUMPRODUCT(--(LS_EDGES&lt;N224))+1,3+(AM224-1)),INDEX(OVER3_BASE,1,3+(AM224-1))+OVER3_PER4*CEILING((N224-OVER3_FROM)/4,1))*(1+FUEL),4)),""))))</f>
        <v/>
      </c>
      <c r="AS224" s="21" t="str">
        <f aca="false">IF(OR(AM224="",AM224=1),"",(C224-(IF(AM224=2,BAND_LO,BAND_HI)-0.01))*(1-AN224))</f>
        <v/>
      </c>
      <c r="AT224" s="18" t="str">
        <f aca="false">IF(AI224="","",(AI224&gt;SS_L)+(AJ224&gt;SS_M)+(AK224&gt;SS_S))</f>
        <v/>
      </c>
      <c r="AU224" s="23" t="str">
        <f aca="false">IF(OR(AT224="",AT224&lt;&gt;1),"",MAX(AI224/SS_L,AJ224/SS_M,AK224/SS_S))</f>
        <v/>
      </c>
      <c r="AV224" s="21" t="str">
        <f aca="false">IF(OR(M224&lt;&gt;"Large standard",N224="",N224&gt;SS_MAX),"",IF(OR(N224="",AM224="","Small standard"=""),"",IF("Small standard"="Small standard",IF(N224&gt;SS_MAX,"",ROUND(INDEX(SS_FEES,SUMPRODUCT(--(SS_EDGES&lt;N224))+1,0+AM224)*(1+FUEL),4)),IF("Small standard"="Large standard",IF(N224&gt;LS_MAX,"",ROUND(IF(N224&lt;=OVER3_FROM,INDEX(LS_FEES,SUMPRODUCT(--(LS_EDGES&lt;N224))+1,0+AM224),INDEX(OVER3_BASE,1,0+AM224)+OVER3_PER4*CEILING((N224-OVER3_FROM)/4,1))*(1+FUEL),4)),""))))</f>
        <v/>
      </c>
      <c r="AW224" s="21" t="str">
        <f aca="false">IF(OR(M224&lt;&gt;"Large standard",N224="",N224&gt;SS_MAX),"",IF(OR(N224="",AM224="","Small standard"=""),"",IF("Small standard"="Small standard",IF(N224&gt;SS_MAX,"",ROUND(INDEX(SS_FEES,SUMPRODUCT(--(SS_EDGES&lt;N224))+1,3+AM224)*(1+FUEL),4)),IF("Small standard"="Large standard",IF(N224&gt;LS_MAX,"",ROUND(IF(N224&lt;=OVER3_FROM,INDEX(LS_FEES,SUMPRODUCT(--(LS_EDGES&lt;N224))+1,3+AM224),INDEX(OVER3_BASE,1,3+AM224)+OVER3_PER4*CEILING((N224-OVER3_FROM)/4,1))*(1+FUEL),4)),""))))</f>
        <v/>
      </c>
      <c r="AX224" s="21" t="str">
        <f aca="false">IF(OR(AL224="",AH224=""),"",IF(OR(AH224="",AM224="",M224=""),"",IF(M224="Small standard",IF(AH224&gt;SS_MAX,"",ROUND(INDEX(SS_FEES,SUMPRODUCT(--(SS_EDGES&lt;AH224))+1,0+AM224)*(1+FUEL),4)),IF(M224="Large standard",IF(AH224&gt;LS_MAX,"",ROUND(IF(AH224&lt;=OVER3_FROM,INDEX(LS_FEES,SUMPRODUCT(--(LS_EDGES&lt;AH224))+1,0+AM224),INDEX(OVER3_BASE,1,0+AM224)+OVER3_PER4*CEILING((AH224-OVER3_FROM)/4,1))*(1+FUEL),4)),""))))</f>
        <v/>
      </c>
      <c r="AY224" s="21" t="str">
        <f aca="false">IF(OR(AL224="",AH224=""),"",IF(OR(AH224="",AM224="",M224=""),"",IF(M224="Small standard",IF(AH224&gt;SS_MAX,"",ROUND(INDEX(SS_FEES,SUMPRODUCT(--(SS_EDGES&lt;AH224))+1,3+AM224)*(1+FUEL),4)),IF(M224="Large standard",IF(AH224&gt;LS_MAX,"",ROUND(IF(AH224&lt;=OVER3_FROM,INDEX(LS_FEES,SUMPRODUCT(--(LS_EDGES&lt;AH224))+1,3+AM224),INDEX(OVER3_BASE,1,3+AM224)+OVER3_PER4*CEILING((AH224-OVER3_FROM)/4,1))*(1+FUEL),4)),""))))</f>
        <v/>
      </c>
      <c r="AZ224" s="24" t="str">
        <f aca="false">IF(OR(J224="",J224&lt;1),"",ROUND(IFERROR(INDEX(CAT_SCALE,MATCH(D224,CATS,0)),UC_DEFAULT)*IF(J224&gt;=UC_KNEE,10^(UC_A-UC_B*LOG10(J224)),10^(UC_A-UC_B*LOG10(UC_KNEE))*(UC_KNEE/J224)^UC_HEXP),1))</f>
        <v/>
      </c>
    </row>
    <row r="225" customFormat="false" ht="15" hidden="false" customHeight="false" outlineLevel="0" collapsed="false">
      <c r="A225" s="10"/>
      <c r="B225" s="10"/>
      <c r="C225" s="12"/>
      <c r="D225" s="10"/>
      <c r="E225" s="10"/>
      <c r="F225" s="10"/>
      <c r="G225" s="10"/>
      <c r="H225" s="10"/>
      <c r="I225" s="10"/>
      <c r="J225" s="10"/>
      <c r="K225" s="10"/>
      <c r="L225" s="12"/>
      <c r="M225" s="2" t="str">
        <f aca="false">IF(OR(N225="",AI225=""),"",IF(AND(N225&lt;=SS_MAX,AI225&lt;=SS_L,AJ225&lt;=SS_M,AK225&lt;=SS_S),"Small standard",IF(AND(N225&lt;=LS_MAX,AI225&lt;=LS_L,AJ225&lt;=LS_M,AK225&lt;=LS_S),"Large standard","Oversize")))</f>
        <v/>
      </c>
      <c r="N225" s="16" t="str">
        <f aca="false">IF(AH225="","",IF(AL225="",AH225,MAX(AH225,AL225)))</f>
        <v/>
      </c>
      <c r="O225" s="21" t="str">
        <f aca="false">IF(OR(N225="",AM225="",M225=""),"",IF(M225="Small standard",IF(N225&gt;SS_MAX,"",ROUND(INDEX(SS_FEES,SUMPRODUCT(--(SS_EDGES&lt;N225))+1,0+AM225)*(1+FUEL),4)),IF(M225="Large standard",IF(N225&gt;LS_MAX,"",ROUND(IF(N225&lt;=OVER3_FROM,INDEX(LS_FEES,SUMPRODUCT(--(LS_EDGES&lt;N225))+1,0+AM225),INDEX(OVER3_BASE,1,0+AM225)+OVER3_PER4*CEILING((N225-OVER3_FROM)/4,1))*(1+FUEL),4)),"")))</f>
        <v/>
      </c>
      <c r="P225" s="21" t="str">
        <f aca="false">IF(OR(N225="",AM225="",M225=""),"",IF(M225="Small standard",IF(N225&gt;SS_MAX,"",ROUND(INDEX(SS_FEES,SUMPRODUCT(--(SS_EDGES&lt;N225))+1,3+AM225)*(1+FUEL),4)),IF(M225="Large standard",IF(N225&gt;LS_MAX,"",ROUND(IF(N225&lt;=OVER3_FROM,INDEX(LS_FEES,SUMPRODUCT(--(LS_EDGES&lt;N225))+1,3+AM225),INDEX(OVER3_BASE,1,3+AM225)+OVER3_PER4*CEILING((N225-OVER3_FROM)/4,1))*(1+FUEL),4)),"")))</f>
        <v/>
      </c>
      <c r="Q225" s="20" t="str">
        <f aca="true">IF(OR(L225="",O225=""),"",ROUND(L225-IF(AND(TODAY()&gt;=PEAK_FROM,TODAY()&lt;=PEAK_TO),P225,O225),2))</f>
        <v/>
      </c>
      <c r="R225" s="16" t="str">
        <f aca="false">IF(N225="","",IF(M225="Small standard",IF(SUMPRODUCT(--(SS_EDGES&lt;N225))=0,"",INDEX(SS_EDGES,SUMPRODUCT(--(SS_EDGES&lt;N225)))),IF(M225="Large standard",IF(N225&gt;OVER3_FROM,OVER3_FROM+4*(CEILING((N225-OVER3_FROM)/4,1)-1),IF(SUMPRODUCT(--(LS_EDGES&lt;N225))=0,"",INDEX(LS_EDGES,SUMPRODUCT(--(LS_EDGES&lt;N225))))),"")))</f>
        <v/>
      </c>
      <c r="S225" s="22" t="str">
        <f aca="false">IF(R225="","",ROUND(N225-R225,3))</f>
        <v/>
      </c>
      <c r="T225" s="21" t="str">
        <f aca="false">IF(OR(R225="",O225="",AO225=""),"",IF(S225&gt;MAX_SHAVE,"",IF(ROUND(O225-AO225,4)&lt;MIN_UNIT,"",ROUND(O225-AO225,4))))</f>
        <v/>
      </c>
      <c r="U225" s="21" t="str">
        <f aca="false">IF(OR(AQ225="",O225=""),"",IF(ROUND(ROUND(O225-AQ225,4)-AS225,4)&lt;=MIN_UNIT,"",ROUND(ROUND(O225-AQ225,4)-AS225,4)))</f>
        <v/>
      </c>
      <c r="V225" s="21" t="str">
        <f aca="false">IF(OR(AV225="",O225=""),"",IF(AND(AT225=1,AU225&lt;=MAX_ENV),IF(ROUND(O225-AV225,4)&lt;MIN_UNIT,"",ROUND(O225-AV225,4)),""))</f>
        <v/>
      </c>
      <c r="W225" s="21" t="str">
        <f aca="false">IF(OR(AX225="",O225=""),"",IF(AL225&gt;=AH225*MIN_DIM_RATIO,IF(ROUND(O225-AX225,4)&lt;MIN_UNIT,"",ROUND(O225-AX225,4)),""))</f>
        <v/>
      </c>
      <c r="X225" s="21" t="str">
        <f aca="false">IF(OR(R225="",P225="",AP225=""),"",IF(S225&gt;MAX_SHAVE,"",IF(ROUND(P225-AP225,4)&lt;MIN_UNIT,"",ROUND(P225-AP225,4))))</f>
        <v/>
      </c>
      <c r="Y225" s="21" t="str">
        <f aca="false">IF(OR(AR225="",P225=""),"",IF(ROUND(ROUND(P225-AR225,4)-AS225,4)&lt;=MIN_UNIT,"",ROUND(ROUND(P225-AR225,4)-AS225,4)))</f>
        <v/>
      </c>
      <c r="Z225" s="21" t="str">
        <f aca="false">IF(OR(AW225="",P225=""),"",IF(AND(AT225=1,AU225&lt;=MAX_ENV),IF(ROUND(P225-AW225,4)&lt;MIN_UNIT,"",ROUND(P225-AW225,4)),""))</f>
        <v/>
      </c>
      <c r="AA225" s="21" t="str">
        <f aca="false">IF(OR(AY225="",P225=""),"",IF(AL225&gt;=AH225*MIN_DIM_RATIO,IF(ROUND(P225-AY225,4)&lt;MIN_UNIT,"",ROUND(P225-AY225,4)),""))</f>
        <v/>
      </c>
      <c r="AB225" s="2" t="str">
        <f aca="false">IF(COUNT(T225:W225)=0,"",CHOOSE(MATCH(MAX(T225:W225),T225:W225,0),"Weight","Price","Size tier","Box"))</f>
        <v/>
      </c>
      <c r="AC225" s="24" t="str">
        <f aca="false">IF(K225&lt;&gt;"",K225,AZ225)</f>
        <v/>
      </c>
      <c r="AD225" s="25" t="str">
        <f aca="false">IF(OR(AB225="",AC225=""),"",ROUND(AC225*IF(K225&lt;&gt;"",1,U_LOW)*((12-PEAK_MONTHS)*MAX(T225:W225)+PEAK_MONTHS*N(INDEX(X225:AA225,MATCH(MAX(T225:W225),T225:W225,0)))),0))</f>
        <v/>
      </c>
      <c r="AE225" s="25" t="str">
        <f aca="false">IF(OR(AB225="",AC225=""),"",ROUND(AC225*IF(K225&lt;&gt;"",1,U_HIGH)*((12-PEAK_MONTHS)*MAX(T225:W225)+PEAK_MONTHS*N(INDEX(X225:AA225,MATCH(MAX(T225:W225),T225:W225,0)))),0))</f>
        <v/>
      </c>
      <c r="AF225" s="18" t="str">
        <f aca="false">IF(AD225="","",RANK(AD225,$AD$7:$AD$506))</f>
        <v/>
      </c>
      <c r="AH225" s="16" t="str">
        <f aca="false">IF(E225&lt;&gt;"",E225,IF(F225&lt;&gt;"",ROUND(F225*16,3),""))</f>
        <v/>
      </c>
      <c r="AI225" s="16" t="str">
        <f aca="false">IF(COUNT(G225:I225)&lt;3,"",ROUND(LARGE(G225:I225,1),2))</f>
        <v/>
      </c>
      <c r="AJ225" s="16" t="str">
        <f aca="false">IF(COUNT(G225:I225)&lt;3,"",ROUND(LARGE(G225:I225,2),2))</f>
        <v/>
      </c>
      <c r="AK225" s="16" t="str">
        <f aca="false">IF(COUNT(G225:I225)&lt;3,"",ROUND(SMALL(G225:I225,1),2))</f>
        <v/>
      </c>
      <c r="AL225" s="16" t="str">
        <f aca="false">IF(AI225="","",IF(AI225*AJ225*AK225&lt;DIM_MIN_CUIN,"",ROUND(AI225*AJ225*AK225/DIM_DIV*16,2)))</f>
        <v/>
      </c>
      <c r="AM225" s="18" t="str">
        <f aca="false">IF(C225="","",IF(C225&lt;BAND_LO,1,IF(C225&lt;=BAND_HI,2,3)))</f>
        <v/>
      </c>
      <c r="AN225" s="19" t="str">
        <f aca="false">IF(C225="","",IFERROR(INDEX(CAT_REF,MATCH(D225,CATS,0)),REF_DEFAULT))</f>
        <v/>
      </c>
      <c r="AO225" s="21" t="str">
        <f aca="false">IF(OR(R225="",AM225="",M225=""),"",IF(M225="Small standard",IF(R225&gt;SS_MAX,"",ROUND(INDEX(SS_FEES,SUMPRODUCT(--(SS_EDGES&lt;R225))+1,0+AM225)*(1+FUEL),4)),IF(M225="Large standard",IF(R225&gt;LS_MAX,"",ROUND(IF(R225&lt;=OVER3_FROM,INDEX(LS_FEES,SUMPRODUCT(--(LS_EDGES&lt;R225))+1,0+AM225),INDEX(OVER3_BASE,1,0+AM225)+OVER3_PER4*CEILING((R225-OVER3_FROM)/4,1))*(1+FUEL),4)),"")))</f>
        <v/>
      </c>
      <c r="AP225" s="21" t="str">
        <f aca="false">IF(OR(R225="",AM225="",M225=""),"",IF(M225="Small standard",IF(R225&gt;SS_MAX,"",ROUND(INDEX(SS_FEES,SUMPRODUCT(--(SS_EDGES&lt;R225))+1,3+AM225)*(1+FUEL),4)),IF(M225="Large standard",IF(R225&gt;LS_MAX,"",ROUND(IF(R225&lt;=OVER3_FROM,INDEX(LS_FEES,SUMPRODUCT(--(LS_EDGES&lt;R225))+1,3+AM225),INDEX(OVER3_BASE,1,3+AM225)+OVER3_PER4*CEILING((R225-OVER3_FROM)/4,1))*(1+FUEL),4)),"")))</f>
        <v/>
      </c>
      <c r="AQ225" s="21" t="str">
        <f aca="false">IF(OR(AM225="",AM225=1),"",IF(OR(N225="",(AM225-1)="",M225=""),"",IF(M225="Small standard",IF(N225&gt;SS_MAX,"",ROUND(INDEX(SS_FEES,SUMPRODUCT(--(SS_EDGES&lt;N225))+1,0+(AM225-1))*(1+FUEL),4)),IF(M225="Large standard",IF(N225&gt;LS_MAX,"",ROUND(IF(N225&lt;=OVER3_FROM,INDEX(LS_FEES,SUMPRODUCT(--(LS_EDGES&lt;N225))+1,0+(AM225-1)),INDEX(OVER3_BASE,1,0+(AM225-1))+OVER3_PER4*CEILING((N225-OVER3_FROM)/4,1))*(1+FUEL),4)),""))))</f>
        <v/>
      </c>
      <c r="AR225" s="21" t="str">
        <f aca="false">IF(OR(AM225="",AM225=1),"",IF(OR(N225="",(AM225-1)="",M225=""),"",IF(M225="Small standard",IF(N225&gt;SS_MAX,"",ROUND(INDEX(SS_FEES,SUMPRODUCT(--(SS_EDGES&lt;N225))+1,3+(AM225-1))*(1+FUEL),4)),IF(M225="Large standard",IF(N225&gt;LS_MAX,"",ROUND(IF(N225&lt;=OVER3_FROM,INDEX(LS_FEES,SUMPRODUCT(--(LS_EDGES&lt;N225))+1,3+(AM225-1)),INDEX(OVER3_BASE,1,3+(AM225-1))+OVER3_PER4*CEILING((N225-OVER3_FROM)/4,1))*(1+FUEL),4)),""))))</f>
        <v/>
      </c>
      <c r="AS225" s="21" t="str">
        <f aca="false">IF(OR(AM225="",AM225=1),"",(C225-(IF(AM225=2,BAND_LO,BAND_HI)-0.01))*(1-AN225))</f>
        <v/>
      </c>
      <c r="AT225" s="18" t="str">
        <f aca="false">IF(AI225="","",(AI225&gt;SS_L)+(AJ225&gt;SS_M)+(AK225&gt;SS_S))</f>
        <v/>
      </c>
      <c r="AU225" s="23" t="str">
        <f aca="false">IF(OR(AT225="",AT225&lt;&gt;1),"",MAX(AI225/SS_L,AJ225/SS_M,AK225/SS_S))</f>
        <v/>
      </c>
      <c r="AV225" s="21" t="str">
        <f aca="false">IF(OR(M225&lt;&gt;"Large standard",N225="",N225&gt;SS_MAX),"",IF(OR(N225="",AM225="","Small standard"=""),"",IF("Small standard"="Small standard",IF(N225&gt;SS_MAX,"",ROUND(INDEX(SS_FEES,SUMPRODUCT(--(SS_EDGES&lt;N225))+1,0+AM225)*(1+FUEL),4)),IF("Small standard"="Large standard",IF(N225&gt;LS_MAX,"",ROUND(IF(N225&lt;=OVER3_FROM,INDEX(LS_FEES,SUMPRODUCT(--(LS_EDGES&lt;N225))+1,0+AM225),INDEX(OVER3_BASE,1,0+AM225)+OVER3_PER4*CEILING((N225-OVER3_FROM)/4,1))*(1+FUEL),4)),""))))</f>
        <v/>
      </c>
      <c r="AW225" s="21" t="str">
        <f aca="false">IF(OR(M225&lt;&gt;"Large standard",N225="",N225&gt;SS_MAX),"",IF(OR(N225="",AM225="","Small standard"=""),"",IF("Small standard"="Small standard",IF(N225&gt;SS_MAX,"",ROUND(INDEX(SS_FEES,SUMPRODUCT(--(SS_EDGES&lt;N225))+1,3+AM225)*(1+FUEL),4)),IF("Small standard"="Large standard",IF(N225&gt;LS_MAX,"",ROUND(IF(N225&lt;=OVER3_FROM,INDEX(LS_FEES,SUMPRODUCT(--(LS_EDGES&lt;N225))+1,3+AM225),INDEX(OVER3_BASE,1,3+AM225)+OVER3_PER4*CEILING((N225-OVER3_FROM)/4,1))*(1+FUEL),4)),""))))</f>
        <v/>
      </c>
      <c r="AX225" s="21" t="str">
        <f aca="false">IF(OR(AL225="",AH225=""),"",IF(OR(AH225="",AM225="",M225=""),"",IF(M225="Small standard",IF(AH225&gt;SS_MAX,"",ROUND(INDEX(SS_FEES,SUMPRODUCT(--(SS_EDGES&lt;AH225))+1,0+AM225)*(1+FUEL),4)),IF(M225="Large standard",IF(AH225&gt;LS_MAX,"",ROUND(IF(AH225&lt;=OVER3_FROM,INDEX(LS_FEES,SUMPRODUCT(--(LS_EDGES&lt;AH225))+1,0+AM225),INDEX(OVER3_BASE,1,0+AM225)+OVER3_PER4*CEILING((AH225-OVER3_FROM)/4,1))*(1+FUEL),4)),""))))</f>
        <v/>
      </c>
      <c r="AY225" s="21" t="str">
        <f aca="false">IF(OR(AL225="",AH225=""),"",IF(OR(AH225="",AM225="",M225=""),"",IF(M225="Small standard",IF(AH225&gt;SS_MAX,"",ROUND(INDEX(SS_FEES,SUMPRODUCT(--(SS_EDGES&lt;AH225))+1,3+AM225)*(1+FUEL),4)),IF(M225="Large standard",IF(AH225&gt;LS_MAX,"",ROUND(IF(AH225&lt;=OVER3_FROM,INDEX(LS_FEES,SUMPRODUCT(--(LS_EDGES&lt;AH225))+1,3+AM225),INDEX(OVER3_BASE,1,3+AM225)+OVER3_PER4*CEILING((AH225-OVER3_FROM)/4,1))*(1+FUEL),4)),""))))</f>
        <v/>
      </c>
      <c r="AZ225" s="24" t="str">
        <f aca="false">IF(OR(J225="",J225&lt;1),"",ROUND(IFERROR(INDEX(CAT_SCALE,MATCH(D225,CATS,0)),UC_DEFAULT)*IF(J225&gt;=UC_KNEE,10^(UC_A-UC_B*LOG10(J225)),10^(UC_A-UC_B*LOG10(UC_KNEE))*(UC_KNEE/J225)^UC_HEXP),1))</f>
        <v/>
      </c>
    </row>
    <row r="226" customFormat="false" ht="15" hidden="false" customHeight="false" outlineLevel="0" collapsed="false">
      <c r="A226" s="10"/>
      <c r="B226" s="10"/>
      <c r="C226" s="12"/>
      <c r="D226" s="10"/>
      <c r="E226" s="10"/>
      <c r="F226" s="10"/>
      <c r="G226" s="10"/>
      <c r="H226" s="10"/>
      <c r="I226" s="10"/>
      <c r="J226" s="10"/>
      <c r="K226" s="10"/>
      <c r="L226" s="12"/>
      <c r="M226" s="2" t="str">
        <f aca="false">IF(OR(N226="",AI226=""),"",IF(AND(N226&lt;=SS_MAX,AI226&lt;=SS_L,AJ226&lt;=SS_M,AK226&lt;=SS_S),"Small standard",IF(AND(N226&lt;=LS_MAX,AI226&lt;=LS_L,AJ226&lt;=LS_M,AK226&lt;=LS_S),"Large standard","Oversize")))</f>
        <v/>
      </c>
      <c r="N226" s="16" t="str">
        <f aca="false">IF(AH226="","",IF(AL226="",AH226,MAX(AH226,AL226)))</f>
        <v/>
      </c>
      <c r="O226" s="21" t="str">
        <f aca="false">IF(OR(N226="",AM226="",M226=""),"",IF(M226="Small standard",IF(N226&gt;SS_MAX,"",ROUND(INDEX(SS_FEES,SUMPRODUCT(--(SS_EDGES&lt;N226))+1,0+AM226)*(1+FUEL),4)),IF(M226="Large standard",IF(N226&gt;LS_MAX,"",ROUND(IF(N226&lt;=OVER3_FROM,INDEX(LS_FEES,SUMPRODUCT(--(LS_EDGES&lt;N226))+1,0+AM226),INDEX(OVER3_BASE,1,0+AM226)+OVER3_PER4*CEILING((N226-OVER3_FROM)/4,1))*(1+FUEL),4)),"")))</f>
        <v/>
      </c>
      <c r="P226" s="21" t="str">
        <f aca="false">IF(OR(N226="",AM226="",M226=""),"",IF(M226="Small standard",IF(N226&gt;SS_MAX,"",ROUND(INDEX(SS_FEES,SUMPRODUCT(--(SS_EDGES&lt;N226))+1,3+AM226)*(1+FUEL),4)),IF(M226="Large standard",IF(N226&gt;LS_MAX,"",ROUND(IF(N226&lt;=OVER3_FROM,INDEX(LS_FEES,SUMPRODUCT(--(LS_EDGES&lt;N226))+1,3+AM226),INDEX(OVER3_BASE,1,3+AM226)+OVER3_PER4*CEILING((N226-OVER3_FROM)/4,1))*(1+FUEL),4)),"")))</f>
        <v/>
      </c>
      <c r="Q226" s="20" t="str">
        <f aca="true">IF(OR(L226="",O226=""),"",ROUND(L226-IF(AND(TODAY()&gt;=PEAK_FROM,TODAY()&lt;=PEAK_TO),P226,O226),2))</f>
        <v/>
      </c>
      <c r="R226" s="16" t="str">
        <f aca="false">IF(N226="","",IF(M226="Small standard",IF(SUMPRODUCT(--(SS_EDGES&lt;N226))=0,"",INDEX(SS_EDGES,SUMPRODUCT(--(SS_EDGES&lt;N226)))),IF(M226="Large standard",IF(N226&gt;OVER3_FROM,OVER3_FROM+4*(CEILING((N226-OVER3_FROM)/4,1)-1),IF(SUMPRODUCT(--(LS_EDGES&lt;N226))=0,"",INDEX(LS_EDGES,SUMPRODUCT(--(LS_EDGES&lt;N226))))),"")))</f>
        <v/>
      </c>
      <c r="S226" s="22" t="str">
        <f aca="false">IF(R226="","",ROUND(N226-R226,3))</f>
        <v/>
      </c>
      <c r="T226" s="21" t="str">
        <f aca="false">IF(OR(R226="",O226="",AO226=""),"",IF(S226&gt;MAX_SHAVE,"",IF(ROUND(O226-AO226,4)&lt;MIN_UNIT,"",ROUND(O226-AO226,4))))</f>
        <v/>
      </c>
      <c r="U226" s="21" t="str">
        <f aca="false">IF(OR(AQ226="",O226=""),"",IF(ROUND(ROUND(O226-AQ226,4)-AS226,4)&lt;=MIN_UNIT,"",ROUND(ROUND(O226-AQ226,4)-AS226,4)))</f>
        <v/>
      </c>
      <c r="V226" s="21" t="str">
        <f aca="false">IF(OR(AV226="",O226=""),"",IF(AND(AT226=1,AU226&lt;=MAX_ENV),IF(ROUND(O226-AV226,4)&lt;MIN_UNIT,"",ROUND(O226-AV226,4)),""))</f>
        <v/>
      </c>
      <c r="W226" s="21" t="str">
        <f aca="false">IF(OR(AX226="",O226=""),"",IF(AL226&gt;=AH226*MIN_DIM_RATIO,IF(ROUND(O226-AX226,4)&lt;MIN_UNIT,"",ROUND(O226-AX226,4)),""))</f>
        <v/>
      </c>
      <c r="X226" s="21" t="str">
        <f aca="false">IF(OR(R226="",P226="",AP226=""),"",IF(S226&gt;MAX_SHAVE,"",IF(ROUND(P226-AP226,4)&lt;MIN_UNIT,"",ROUND(P226-AP226,4))))</f>
        <v/>
      </c>
      <c r="Y226" s="21" t="str">
        <f aca="false">IF(OR(AR226="",P226=""),"",IF(ROUND(ROUND(P226-AR226,4)-AS226,4)&lt;=MIN_UNIT,"",ROUND(ROUND(P226-AR226,4)-AS226,4)))</f>
        <v/>
      </c>
      <c r="Z226" s="21" t="str">
        <f aca="false">IF(OR(AW226="",P226=""),"",IF(AND(AT226=1,AU226&lt;=MAX_ENV),IF(ROUND(P226-AW226,4)&lt;MIN_UNIT,"",ROUND(P226-AW226,4)),""))</f>
        <v/>
      </c>
      <c r="AA226" s="21" t="str">
        <f aca="false">IF(OR(AY226="",P226=""),"",IF(AL226&gt;=AH226*MIN_DIM_RATIO,IF(ROUND(P226-AY226,4)&lt;MIN_UNIT,"",ROUND(P226-AY226,4)),""))</f>
        <v/>
      </c>
      <c r="AB226" s="2" t="str">
        <f aca="false">IF(COUNT(T226:W226)=0,"",CHOOSE(MATCH(MAX(T226:W226),T226:W226,0),"Weight","Price","Size tier","Box"))</f>
        <v/>
      </c>
      <c r="AC226" s="24" t="str">
        <f aca="false">IF(K226&lt;&gt;"",K226,AZ226)</f>
        <v/>
      </c>
      <c r="AD226" s="25" t="str">
        <f aca="false">IF(OR(AB226="",AC226=""),"",ROUND(AC226*IF(K226&lt;&gt;"",1,U_LOW)*((12-PEAK_MONTHS)*MAX(T226:W226)+PEAK_MONTHS*N(INDEX(X226:AA226,MATCH(MAX(T226:W226),T226:W226,0)))),0))</f>
        <v/>
      </c>
      <c r="AE226" s="25" t="str">
        <f aca="false">IF(OR(AB226="",AC226=""),"",ROUND(AC226*IF(K226&lt;&gt;"",1,U_HIGH)*((12-PEAK_MONTHS)*MAX(T226:W226)+PEAK_MONTHS*N(INDEX(X226:AA226,MATCH(MAX(T226:W226),T226:W226,0)))),0))</f>
        <v/>
      </c>
      <c r="AF226" s="18" t="str">
        <f aca="false">IF(AD226="","",RANK(AD226,$AD$7:$AD$506))</f>
        <v/>
      </c>
      <c r="AH226" s="16" t="str">
        <f aca="false">IF(E226&lt;&gt;"",E226,IF(F226&lt;&gt;"",ROUND(F226*16,3),""))</f>
        <v/>
      </c>
      <c r="AI226" s="16" t="str">
        <f aca="false">IF(COUNT(G226:I226)&lt;3,"",ROUND(LARGE(G226:I226,1),2))</f>
        <v/>
      </c>
      <c r="AJ226" s="16" t="str">
        <f aca="false">IF(COUNT(G226:I226)&lt;3,"",ROUND(LARGE(G226:I226,2),2))</f>
        <v/>
      </c>
      <c r="AK226" s="16" t="str">
        <f aca="false">IF(COUNT(G226:I226)&lt;3,"",ROUND(SMALL(G226:I226,1),2))</f>
        <v/>
      </c>
      <c r="AL226" s="16" t="str">
        <f aca="false">IF(AI226="","",IF(AI226*AJ226*AK226&lt;DIM_MIN_CUIN,"",ROUND(AI226*AJ226*AK226/DIM_DIV*16,2)))</f>
        <v/>
      </c>
      <c r="AM226" s="18" t="str">
        <f aca="false">IF(C226="","",IF(C226&lt;BAND_LO,1,IF(C226&lt;=BAND_HI,2,3)))</f>
        <v/>
      </c>
      <c r="AN226" s="19" t="str">
        <f aca="false">IF(C226="","",IFERROR(INDEX(CAT_REF,MATCH(D226,CATS,0)),REF_DEFAULT))</f>
        <v/>
      </c>
      <c r="AO226" s="21" t="str">
        <f aca="false">IF(OR(R226="",AM226="",M226=""),"",IF(M226="Small standard",IF(R226&gt;SS_MAX,"",ROUND(INDEX(SS_FEES,SUMPRODUCT(--(SS_EDGES&lt;R226))+1,0+AM226)*(1+FUEL),4)),IF(M226="Large standard",IF(R226&gt;LS_MAX,"",ROUND(IF(R226&lt;=OVER3_FROM,INDEX(LS_FEES,SUMPRODUCT(--(LS_EDGES&lt;R226))+1,0+AM226),INDEX(OVER3_BASE,1,0+AM226)+OVER3_PER4*CEILING((R226-OVER3_FROM)/4,1))*(1+FUEL),4)),"")))</f>
        <v/>
      </c>
      <c r="AP226" s="21" t="str">
        <f aca="false">IF(OR(R226="",AM226="",M226=""),"",IF(M226="Small standard",IF(R226&gt;SS_MAX,"",ROUND(INDEX(SS_FEES,SUMPRODUCT(--(SS_EDGES&lt;R226))+1,3+AM226)*(1+FUEL),4)),IF(M226="Large standard",IF(R226&gt;LS_MAX,"",ROUND(IF(R226&lt;=OVER3_FROM,INDEX(LS_FEES,SUMPRODUCT(--(LS_EDGES&lt;R226))+1,3+AM226),INDEX(OVER3_BASE,1,3+AM226)+OVER3_PER4*CEILING((R226-OVER3_FROM)/4,1))*(1+FUEL),4)),"")))</f>
        <v/>
      </c>
      <c r="AQ226" s="21" t="str">
        <f aca="false">IF(OR(AM226="",AM226=1),"",IF(OR(N226="",(AM226-1)="",M226=""),"",IF(M226="Small standard",IF(N226&gt;SS_MAX,"",ROUND(INDEX(SS_FEES,SUMPRODUCT(--(SS_EDGES&lt;N226))+1,0+(AM226-1))*(1+FUEL),4)),IF(M226="Large standard",IF(N226&gt;LS_MAX,"",ROUND(IF(N226&lt;=OVER3_FROM,INDEX(LS_FEES,SUMPRODUCT(--(LS_EDGES&lt;N226))+1,0+(AM226-1)),INDEX(OVER3_BASE,1,0+(AM226-1))+OVER3_PER4*CEILING((N226-OVER3_FROM)/4,1))*(1+FUEL),4)),""))))</f>
        <v/>
      </c>
      <c r="AR226" s="21" t="str">
        <f aca="false">IF(OR(AM226="",AM226=1),"",IF(OR(N226="",(AM226-1)="",M226=""),"",IF(M226="Small standard",IF(N226&gt;SS_MAX,"",ROUND(INDEX(SS_FEES,SUMPRODUCT(--(SS_EDGES&lt;N226))+1,3+(AM226-1))*(1+FUEL),4)),IF(M226="Large standard",IF(N226&gt;LS_MAX,"",ROUND(IF(N226&lt;=OVER3_FROM,INDEX(LS_FEES,SUMPRODUCT(--(LS_EDGES&lt;N226))+1,3+(AM226-1)),INDEX(OVER3_BASE,1,3+(AM226-1))+OVER3_PER4*CEILING((N226-OVER3_FROM)/4,1))*(1+FUEL),4)),""))))</f>
        <v/>
      </c>
      <c r="AS226" s="21" t="str">
        <f aca="false">IF(OR(AM226="",AM226=1),"",(C226-(IF(AM226=2,BAND_LO,BAND_HI)-0.01))*(1-AN226))</f>
        <v/>
      </c>
      <c r="AT226" s="18" t="str">
        <f aca="false">IF(AI226="","",(AI226&gt;SS_L)+(AJ226&gt;SS_M)+(AK226&gt;SS_S))</f>
        <v/>
      </c>
      <c r="AU226" s="23" t="str">
        <f aca="false">IF(OR(AT226="",AT226&lt;&gt;1),"",MAX(AI226/SS_L,AJ226/SS_M,AK226/SS_S))</f>
        <v/>
      </c>
      <c r="AV226" s="21" t="str">
        <f aca="false">IF(OR(M226&lt;&gt;"Large standard",N226="",N226&gt;SS_MAX),"",IF(OR(N226="",AM226="","Small standard"=""),"",IF("Small standard"="Small standard",IF(N226&gt;SS_MAX,"",ROUND(INDEX(SS_FEES,SUMPRODUCT(--(SS_EDGES&lt;N226))+1,0+AM226)*(1+FUEL),4)),IF("Small standard"="Large standard",IF(N226&gt;LS_MAX,"",ROUND(IF(N226&lt;=OVER3_FROM,INDEX(LS_FEES,SUMPRODUCT(--(LS_EDGES&lt;N226))+1,0+AM226),INDEX(OVER3_BASE,1,0+AM226)+OVER3_PER4*CEILING((N226-OVER3_FROM)/4,1))*(1+FUEL),4)),""))))</f>
        <v/>
      </c>
      <c r="AW226" s="21" t="str">
        <f aca="false">IF(OR(M226&lt;&gt;"Large standard",N226="",N226&gt;SS_MAX),"",IF(OR(N226="",AM226="","Small standard"=""),"",IF("Small standard"="Small standard",IF(N226&gt;SS_MAX,"",ROUND(INDEX(SS_FEES,SUMPRODUCT(--(SS_EDGES&lt;N226))+1,3+AM226)*(1+FUEL),4)),IF("Small standard"="Large standard",IF(N226&gt;LS_MAX,"",ROUND(IF(N226&lt;=OVER3_FROM,INDEX(LS_FEES,SUMPRODUCT(--(LS_EDGES&lt;N226))+1,3+AM226),INDEX(OVER3_BASE,1,3+AM226)+OVER3_PER4*CEILING((N226-OVER3_FROM)/4,1))*(1+FUEL),4)),""))))</f>
        <v/>
      </c>
      <c r="AX226" s="21" t="str">
        <f aca="false">IF(OR(AL226="",AH226=""),"",IF(OR(AH226="",AM226="",M226=""),"",IF(M226="Small standard",IF(AH226&gt;SS_MAX,"",ROUND(INDEX(SS_FEES,SUMPRODUCT(--(SS_EDGES&lt;AH226))+1,0+AM226)*(1+FUEL),4)),IF(M226="Large standard",IF(AH226&gt;LS_MAX,"",ROUND(IF(AH226&lt;=OVER3_FROM,INDEX(LS_FEES,SUMPRODUCT(--(LS_EDGES&lt;AH226))+1,0+AM226),INDEX(OVER3_BASE,1,0+AM226)+OVER3_PER4*CEILING((AH226-OVER3_FROM)/4,1))*(1+FUEL),4)),""))))</f>
        <v/>
      </c>
      <c r="AY226" s="21" t="str">
        <f aca="false">IF(OR(AL226="",AH226=""),"",IF(OR(AH226="",AM226="",M226=""),"",IF(M226="Small standard",IF(AH226&gt;SS_MAX,"",ROUND(INDEX(SS_FEES,SUMPRODUCT(--(SS_EDGES&lt;AH226))+1,3+AM226)*(1+FUEL),4)),IF(M226="Large standard",IF(AH226&gt;LS_MAX,"",ROUND(IF(AH226&lt;=OVER3_FROM,INDEX(LS_FEES,SUMPRODUCT(--(LS_EDGES&lt;AH226))+1,3+AM226),INDEX(OVER3_BASE,1,3+AM226)+OVER3_PER4*CEILING((AH226-OVER3_FROM)/4,1))*(1+FUEL),4)),""))))</f>
        <v/>
      </c>
      <c r="AZ226" s="24" t="str">
        <f aca="false">IF(OR(J226="",J226&lt;1),"",ROUND(IFERROR(INDEX(CAT_SCALE,MATCH(D226,CATS,0)),UC_DEFAULT)*IF(J226&gt;=UC_KNEE,10^(UC_A-UC_B*LOG10(J226)),10^(UC_A-UC_B*LOG10(UC_KNEE))*(UC_KNEE/J226)^UC_HEXP),1))</f>
        <v/>
      </c>
    </row>
    <row r="227" customFormat="false" ht="15" hidden="false" customHeight="false" outlineLevel="0" collapsed="false">
      <c r="A227" s="10"/>
      <c r="B227" s="10"/>
      <c r="C227" s="12"/>
      <c r="D227" s="10"/>
      <c r="E227" s="10"/>
      <c r="F227" s="10"/>
      <c r="G227" s="10"/>
      <c r="H227" s="10"/>
      <c r="I227" s="10"/>
      <c r="J227" s="10"/>
      <c r="K227" s="10"/>
      <c r="L227" s="12"/>
      <c r="M227" s="2" t="str">
        <f aca="false">IF(OR(N227="",AI227=""),"",IF(AND(N227&lt;=SS_MAX,AI227&lt;=SS_L,AJ227&lt;=SS_M,AK227&lt;=SS_S),"Small standard",IF(AND(N227&lt;=LS_MAX,AI227&lt;=LS_L,AJ227&lt;=LS_M,AK227&lt;=LS_S),"Large standard","Oversize")))</f>
        <v/>
      </c>
      <c r="N227" s="16" t="str">
        <f aca="false">IF(AH227="","",IF(AL227="",AH227,MAX(AH227,AL227)))</f>
        <v/>
      </c>
      <c r="O227" s="21" t="str">
        <f aca="false">IF(OR(N227="",AM227="",M227=""),"",IF(M227="Small standard",IF(N227&gt;SS_MAX,"",ROUND(INDEX(SS_FEES,SUMPRODUCT(--(SS_EDGES&lt;N227))+1,0+AM227)*(1+FUEL),4)),IF(M227="Large standard",IF(N227&gt;LS_MAX,"",ROUND(IF(N227&lt;=OVER3_FROM,INDEX(LS_FEES,SUMPRODUCT(--(LS_EDGES&lt;N227))+1,0+AM227),INDEX(OVER3_BASE,1,0+AM227)+OVER3_PER4*CEILING((N227-OVER3_FROM)/4,1))*(1+FUEL),4)),"")))</f>
        <v/>
      </c>
      <c r="P227" s="21" t="str">
        <f aca="false">IF(OR(N227="",AM227="",M227=""),"",IF(M227="Small standard",IF(N227&gt;SS_MAX,"",ROUND(INDEX(SS_FEES,SUMPRODUCT(--(SS_EDGES&lt;N227))+1,3+AM227)*(1+FUEL),4)),IF(M227="Large standard",IF(N227&gt;LS_MAX,"",ROUND(IF(N227&lt;=OVER3_FROM,INDEX(LS_FEES,SUMPRODUCT(--(LS_EDGES&lt;N227))+1,3+AM227),INDEX(OVER3_BASE,1,3+AM227)+OVER3_PER4*CEILING((N227-OVER3_FROM)/4,1))*(1+FUEL),4)),"")))</f>
        <v/>
      </c>
      <c r="Q227" s="20" t="str">
        <f aca="true">IF(OR(L227="",O227=""),"",ROUND(L227-IF(AND(TODAY()&gt;=PEAK_FROM,TODAY()&lt;=PEAK_TO),P227,O227),2))</f>
        <v/>
      </c>
      <c r="R227" s="16" t="str">
        <f aca="false">IF(N227="","",IF(M227="Small standard",IF(SUMPRODUCT(--(SS_EDGES&lt;N227))=0,"",INDEX(SS_EDGES,SUMPRODUCT(--(SS_EDGES&lt;N227)))),IF(M227="Large standard",IF(N227&gt;OVER3_FROM,OVER3_FROM+4*(CEILING((N227-OVER3_FROM)/4,1)-1),IF(SUMPRODUCT(--(LS_EDGES&lt;N227))=0,"",INDEX(LS_EDGES,SUMPRODUCT(--(LS_EDGES&lt;N227))))),"")))</f>
        <v/>
      </c>
      <c r="S227" s="22" t="str">
        <f aca="false">IF(R227="","",ROUND(N227-R227,3))</f>
        <v/>
      </c>
      <c r="T227" s="21" t="str">
        <f aca="false">IF(OR(R227="",O227="",AO227=""),"",IF(S227&gt;MAX_SHAVE,"",IF(ROUND(O227-AO227,4)&lt;MIN_UNIT,"",ROUND(O227-AO227,4))))</f>
        <v/>
      </c>
      <c r="U227" s="21" t="str">
        <f aca="false">IF(OR(AQ227="",O227=""),"",IF(ROUND(ROUND(O227-AQ227,4)-AS227,4)&lt;=MIN_UNIT,"",ROUND(ROUND(O227-AQ227,4)-AS227,4)))</f>
        <v/>
      </c>
      <c r="V227" s="21" t="str">
        <f aca="false">IF(OR(AV227="",O227=""),"",IF(AND(AT227=1,AU227&lt;=MAX_ENV),IF(ROUND(O227-AV227,4)&lt;MIN_UNIT,"",ROUND(O227-AV227,4)),""))</f>
        <v/>
      </c>
      <c r="W227" s="21" t="str">
        <f aca="false">IF(OR(AX227="",O227=""),"",IF(AL227&gt;=AH227*MIN_DIM_RATIO,IF(ROUND(O227-AX227,4)&lt;MIN_UNIT,"",ROUND(O227-AX227,4)),""))</f>
        <v/>
      </c>
      <c r="X227" s="21" t="str">
        <f aca="false">IF(OR(R227="",P227="",AP227=""),"",IF(S227&gt;MAX_SHAVE,"",IF(ROUND(P227-AP227,4)&lt;MIN_UNIT,"",ROUND(P227-AP227,4))))</f>
        <v/>
      </c>
      <c r="Y227" s="21" t="str">
        <f aca="false">IF(OR(AR227="",P227=""),"",IF(ROUND(ROUND(P227-AR227,4)-AS227,4)&lt;=MIN_UNIT,"",ROUND(ROUND(P227-AR227,4)-AS227,4)))</f>
        <v/>
      </c>
      <c r="Z227" s="21" t="str">
        <f aca="false">IF(OR(AW227="",P227=""),"",IF(AND(AT227=1,AU227&lt;=MAX_ENV),IF(ROUND(P227-AW227,4)&lt;MIN_UNIT,"",ROUND(P227-AW227,4)),""))</f>
        <v/>
      </c>
      <c r="AA227" s="21" t="str">
        <f aca="false">IF(OR(AY227="",P227=""),"",IF(AL227&gt;=AH227*MIN_DIM_RATIO,IF(ROUND(P227-AY227,4)&lt;MIN_UNIT,"",ROUND(P227-AY227,4)),""))</f>
        <v/>
      </c>
      <c r="AB227" s="2" t="str">
        <f aca="false">IF(COUNT(T227:W227)=0,"",CHOOSE(MATCH(MAX(T227:W227),T227:W227,0),"Weight","Price","Size tier","Box"))</f>
        <v/>
      </c>
      <c r="AC227" s="24" t="str">
        <f aca="false">IF(K227&lt;&gt;"",K227,AZ227)</f>
        <v/>
      </c>
      <c r="AD227" s="25" t="str">
        <f aca="false">IF(OR(AB227="",AC227=""),"",ROUND(AC227*IF(K227&lt;&gt;"",1,U_LOW)*((12-PEAK_MONTHS)*MAX(T227:W227)+PEAK_MONTHS*N(INDEX(X227:AA227,MATCH(MAX(T227:W227),T227:W227,0)))),0))</f>
        <v/>
      </c>
      <c r="AE227" s="25" t="str">
        <f aca="false">IF(OR(AB227="",AC227=""),"",ROUND(AC227*IF(K227&lt;&gt;"",1,U_HIGH)*((12-PEAK_MONTHS)*MAX(T227:W227)+PEAK_MONTHS*N(INDEX(X227:AA227,MATCH(MAX(T227:W227),T227:W227,0)))),0))</f>
        <v/>
      </c>
      <c r="AF227" s="18" t="str">
        <f aca="false">IF(AD227="","",RANK(AD227,$AD$7:$AD$506))</f>
        <v/>
      </c>
      <c r="AH227" s="16" t="str">
        <f aca="false">IF(E227&lt;&gt;"",E227,IF(F227&lt;&gt;"",ROUND(F227*16,3),""))</f>
        <v/>
      </c>
      <c r="AI227" s="16" t="str">
        <f aca="false">IF(COUNT(G227:I227)&lt;3,"",ROUND(LARGE(G227:I227,1),2))</f>
        <v/>
      </c>
      <c r="AJ227" s="16" t="str">
        <f aca="false">IF(COUNT(G227:I227)&lt;3,"",ROUND(LARGE(G227:I227,2),2))</f>
        <v/>
      </c>
      <c r="AK227" s="16" t="str">
        <f aca="false">IF(COUNT(G227:I227)&lt;3,"",ROUND(SMALL(G227:I227,1),2))</f>
        <v/>
      </c>
      <c r="AL227" s="16" t="str">
        <f aca="false">IF(AI227="","",IF(AI227*AJ227*AK227&lt;DIM_MIN_CUIN,"",ROUND(AI227*AJ227*AK227/DIM_DIV*16,2)))</f>
        <v/>
      </c>
      <c r="AM227" s="18" t="str">
        <f aca="false">IF(C227="","",IF(C227&lt;BAND_LO,1,IF(C227&lt;=BAND_HI,2,3)))</f>
        <v/>
      </c>
      <c r="AN227" s="19" t="str">
        <f aca="false">IF(C227="","",IFERROR(INDEX(CAT_REF,MATCH(D227,CATS,0)),REF_DEFAULT))</f>
        <v/>
      </c>
      <c r="AO227" s="21" t="str">
        <f aca="false">IF(OR(R227="",AM227="",M227=""),"",IF(M227="Small standard",IF(R227&gt;SS_MAX,"",ROUND(INDEX(SS_FEES,SUMPRODUCT(--(SS_EDGES&lt;R227))+1,0+AM227)*(1+FUEL),4)),IF(M227="Large standard",IF(R227&gt;LS_MAX,"",ROUND(IF(R227&lt;=OVER3_FROM,INDEX(LS_FEES,SUMPRODUCT(--(LS_EDGES&lt;R227))+1,0+AM227),INDEX(OVER3_BASE,1,0+AM227)+OVER3_PER4*CEILING((R227-OVER3_FROM)/4,1))*(1+FUEL),4)),"")))</f>
        <v/>
      </c>
      <c r="AP227" s="21" t="str">
        <f aca="false">IF(OR(R227="",AM227="",M227=""),"",IF(M227="Small standard",IF(R227&gt;SS_MAX,"",ROUND(INDEX(SS_FEES,SUMPRODUCT(--(SS_EDGES&lt;R227))+1,3+AM227)*(1+FUEL),4)),IF(M227="Large standard",IF(R227&gt;LS_MAX,"",ROUND(IF(R227&lt;=OVER3_FROM,INDEX(LS_FEES,SUMPRODUCT(--(LS_EDGES&lt;R227))+1,3+AM227),INDEX(OVER3_BASE,1,3+AM227)+OVER3_PER4*CEILING((R227-OVER3_FROM)/4,1))*(1+FUEL),4)),"")))</f>
        <v/>
      </c>
      <c r="AQ227" s="21" t="str">
        <f aca="false">IF(OR(AM227="",AM227=1),"",IF(OR(N227="",(AM227-1)="",M227=""),"",IF(M227="Small standard",IF(N227&gt;SS_MAX,"",ROUND(INDEX(SS_FEES,SUMPRODUCT(--(SS_EDGES&lt;N227))+1,0+(AM227-1))*(1+FUEL),4)),IF(M227="Large standard",IF(N227&gt;LS_MAX,"",ROUND(IF(N227&lt;=OVER3_FROM,INDEX(LS_FEES,SUMPRODUCT(--(LS_EDGES&lt;N227))+1,0+(AM227-1)),INDEX(OVER3_BASE,1,0+(AM227-1))+OVER3_PER4*CEILING((N227-OVER3_FROM)/4,1))*(1+FUEL),4)),""))))</f>
        <v/>
      </c>
      <c r="AR227" s="21" t="str">
        <f aca="false">IF(OR(AM227="",AM227=1),"",IF(OR(N227="",(AM227-1)="",M227=""),"",IF(M227="Small standard",IF(N227&gt;SS_MAX,"",ROUND(INDEX(SS_FEES,SUMPRODUCT(--(SS_EDGES&lt;N227))+1,3+(AM227-1))*(1+FUEL),4)),IF(M227="Large standard",IF(N227&gt;LS_MAX,"",ROUND(IF(N227&lt;=OVER3_FROM,INDEX(LS_FEES,SUMPRODUCT(--(LS_EDGES&lt;N227))+1,3+(AM227-1)),INDEX(OVER3_BASE,1,3+(AM227-1))+OVER3_PER4*CEILING((N227-OVER3_FROM)/4,1))*(1+FUEL),4)),""))))</f>
        <v/>
      </c>
      <c r="AS227" s="21" t="str">
        <f aca="false">IF(OR(AM227="",AM227=1),"",(C227-(IF(AM227=2,BAND_LO,BAND_HI)-0.01))*(1-AN227))</f>
        <v/>
      </c>
      <c r="AT227" s="18" t="str">
        <f aca="false">IF(AI227="","",(AI227&gt;SS_L)+(AJ227&gt;SS_M)+(AK227&gt;SS_S))</f>
        <v/>
      </c>
      <c r="AU227" s="23" t="str">
        <f aca="false">IF(OR(AT227="",AT227&lt;&gt;1),"",MAX(AI227/SS_L,AJ227/SS_M,AK227/SS_S))</f>
        <v/>
      </c>
      <c r="AV227" s="21" t="str">
        <f aca="false">IF(OR(M227&lt;&gt;"Large standard",N227="",N227&gt;SS_MAX),"",IF(OR(N227="",AM227="","Small standard"=""),"",IF("Small standard"="Small standard",IF(N227&gt;SS_MAX,"",ROUND(INDEX(SS_FEES,SUMPRODUCT(--(SS_EDGES&lt;N227))+1,0+AM227)*(1+FUEL),4)),IF("Small standard"="Large standard",IF(N227&gt;LS_MAX,"",ROUND(IF(N227&lt;=OVER3_FROM,INDEX(LS_FEES,SUMPRODUCT(--(LS_EDGES&lt;N227))+1,0+AM227),INDEX(OVER3_BASE,1,0+AM227)+OVER3_PER4*CEILING((N227-OVER3_FROM)/4,1))*(1+FUEL),4)),""))))</f>
        <v/>
      </c>
      <c r="AW227" s="21" t="str">
        <f aca="false">IF(OR(M227&lt;&gt;"Large standard",N227="",N227&gt;SS_MAX),"",IF(OR(N227="",AM227="","Small standard"=""),"",IF("Small standard"="Small standard",IF(N227&gt;SS_MAX,"",ROUND(INDEX(SS_FEES,SUMPRODUCT(--(SS_EDGES&lt;N227))+1,3+AM227)*(1+FUEL),4)),IF("Small standard"="Large standard",IF(N227&gt;LS_MAX,"",ROUND(IF(N227&lt;=OVER3_FROM,INDEX(LS_FEES,SUMPRODUCT(--(LS_EDGES&lt;N227))+1,3+AM227),INDEX(OVER3_BASE,1,3+AM227)+OVER3_PER4*CEILING((N227-OVER3_FROM)/4,1))*(1+FUEL),4)),""))))</f>
        <v/>
      </c>
      <c r="AX227" s="21" t="str">
        <f aca="false">IF(OR(AL227="",AH227=""),"",IF(OR(AH227="",AM227="",M227=""),"",IF(M227="Small standard",IF(AH227&gt;SS_MAX,"",ROUND(INDEX(SS_FEES,SUMPRODUCT(--(SS_EDGES&lt;AH227))+1,0+AM227)*(1+FUEL),4)),IF(M227="Large standard",IF(AH227&gt;LS_MAX,"",ROUND(IF(AH227&lt;=OVER3_FROM,INDEX(LS_FEES,SUMPRODUCT(--(LS_EDGES&lt;AH227))+1,0+AM227),INDEX(OVER3_BASE,1,0+AM227)+OVER3_PER4*CEILING((AH227-OVER3_FROM)/4,1))*(1+FUEL),4)),""))))</f>
        <v/>
      </c>
      <c r="AY227" s="21" t="str">
        <f aca="false">IF(OR(AL227="",AH227=""),"",IF(OR(AH227="",AM227="",M227=""),"",IF(M227="Small standard",IF(AH227&gt;SS_MAX,"",ROUND(INDEX(SS_FEES,SUMPRODUCT(--(SS_EDGES&lt;AH227))+1,3+AM227)*(1+FUEL),4)),IF(M227="Large standard",IF(AH227&gt;LS_MAX,"",ROUND(IF(AH227&lt;=OVER3_FROM,INDEX(LS_FEES,SUMPRODUCT(--(LS_EDGES&lt;AH227))+1,3+AM227),INDEX(OVER3_BASE,1,3+AM227)+OVER3_PER4*CEILING((AH227-OVER3_FROM)/4,1))*(1+FUEL),4)),""))))</f>
        <v/>
      </c>
      <c r="AZ227" s="24" t="str">
        <f aca="false">IF(OR(J227="",J227&lt;1),"",ROUND(IFERROR(INDEX(CAT_SCALE,MATCH(D227,CATS,0)),UC_DEFAULT)*IF(J227&gt;=UC_KNEE,10^(UC_A-UC_B*LOG10(J227)),10^(UC_A-UC_B*LOG10(UC_KNEE))*(UC_KNEE/J227)^UC_HEXP),1))</f>
        <v/>
      </c>
    </row>
    <row r="228" customFormat="false" ht="15" hidden="false" customHeight="false" outlineLevel="0" collapsed="false">
      <c r="A228" s="10"/>
      <c r="B228" s="10"/>
      <c r="C228" s="12"/>
      <c r="D228" s="10"/>
      <c r="E228" s="10"/>
      <c r="F228" s="10"/>
      <c r="G228" s="10"/>
      <c r="H228" s="10"/>
      <c r="I228" s="10"/>
      <c r="J228" s="10"/>
      <c r="K228" s="10"/>
      <c r="L228" s="12"/>
      <c r="M228" s="2" t="str">
        <f aca="false">IF(OR(N228="",AI228=""),"",IF(AND(N228&lt;=SS_MAX,AI228&lt;=SS_L,AJ228&lt;=SS_M,AK228&lt;=SS_S),"Small standard",IF(AND(N228&lt;=LS_MAX,AI228&lt;=LS_L,AJ228&lt;=LS_M,AK228&lt;=LS_S),"Large standard","Oversize")))</f>
        <v/>
      </c>
      <c r="N228" s="16" t="str">
        <f aca="false">IF(AH228="","",IF(AL228="",AH228,MAX(AH228,AL228)))</f>
        <v/>
      </c>
      <c r="O228" s="21" t="str">
        <f aca="false">IF(OR(N228="",AM228="",M228=""),"",IF(M228="Small standard",IF(N228&gt;SS_MAX,"",ROUND(INDEX(SS_FEES,SUMPRODUCT(--(SS_EDGES&lt;N228))+1,0+AM228)*(1+FUEL),4)),IF(M228="Large standard",IF(N228&gt;LS_MAX,"",ROUND(IF(N228&lt;=OVER3_FROM,INDEX(LS_FEES,SUMPRODUCT(--(LS_EDGES&lt;N228))+1,0+AM228),INDEX(OVER3_BASE,1,0+AM228)+OVER3_PER4*CEILING((N228-OVER3_FROM)/4,1))*(1+FUEL),4)),"")))</f>
        <v/>
      </c>
      <c r="P228" s="21" t="str">
        <f aca="false">IF(OR(N228="",AM228="",M228=""),"",IF(M228="Small standard",IF(N228&gt;SS_MAX,"",ROUND(INDEX(SS_FEES,SUMPRODUCT(--(SS_EDGES&lt;N228))+1,3+AM228)*(1+FUEL),4)),IF(M228="Large standard",IF(N228&gt;LS_MAX,"",ROUND(IF(N228&lt;=OVER3_FROM,INDEX(LS_FEES,SUMPRODUCT(--(LS_EDGES&lt;N228))+1,3+AM228),INDEX(OVER3_BASE,1,3+AM228)+OVER3_PER4*CEILING((N228-OVER3_FROM)/4,1))*(1+FUEL),4)),"")))</f>
        <v/>
      </c>
      <c r="Q228" s="20" t="str">
        <f aca="true">IF(OR(L228="",O228=""),"",ROUND(L228-IF(AND(TODAY()&gt;=PEAK_FROM,TODAY()&lt;=PEAK_TO),P228,O228),2))</f>
        <v/>
      </c>
      <c r="R228" s="16" t="str">
        <f aca="false">IF(N228="","",IF(M228="Small standard",IF(SUMPRODUCT(--(SS_EDGES&lt;N228))=0,"",INDEX(SS_EDGES,SUMPRODUCT(--(SS_EDGES&lt;N228)))),IF(M228="Large standard",IF(N228&gt;OVER3_FROM,OVER3_FROM+4*(CEILING((N228-OVER3_FROM)/4,1)-1),IF(SUMPRODUCT(--(LS_EDGES&lt;N228))=0,"",INDEX(LS_EDGES,SUMPRODUCT(--(LS_EDGES&lt;N228))))),"")))</f>
        <v/>
      </c>
      <c r="S228" s="22" t="str">
        <f aca="false">IF(R228="","",ROUND(N228-R228,3))</f>
        <v/>
      </c>
      <c r="T228" s="21" t="str">
        <f aca="false">IF(OR(R228="",O228="",AO228=""),"",IF(S228&gt;MAX_SHAVE,"",IF(ROUND(O228-AO228,4)&lt;MIN_UNIT,"",ROUND(O228-AO228,4))))</f>
        <v/>
      </c>
      <c r="U228" s="21" t="str">
        <f aca="false">IF(OR(AQ228="",O228=""),"",IF(ROUND(ROUND(O228-AQ228,4)-AS228,4)&lt;=MIN_UNIT,"",ROUND(ROUND(O228-AQ228,4)-AS228,4)))</f>
        <v/>
      </c>
      <c r="V228" s="21" t="str">
        <f aca="false">IF(OR(AV228="",O228=""),"",IF(AND(AT228=1,AU228&lt;=MAX_ENV),IF(ROUND(O228-AV228,4)&lt;MIN_UNIT,"",ROUND(O228-AV228,4)),""))</f>
        <v/>
      </c>
      <c r="W228" s="21" t="str">
        <f aca="false">IF(OR(AX228="",O228=""),"",IF(AL228&gt;=AH228*MIN_DIM_RATIO,IF(ROUND(O228-AX228,4)&lt;MIN_UNIT,"",ROUND(O228-AX228,4)),""))</f>
        <v/>
      </c>
      <c r="X228" s="21" t="str">
        <f aca="false">IF(OR(R228="",P228="",AP228=""),"",IF(S228&gt;MAX_SHAVE,"",IF(ROUND(P228-AP228,4)&lt;MIN_UNIT,"",ROUND(P228-AP228,4))))</f>
        <v/>
      </c>
      <c r="Y228" s="21" t="str">
        <f aca="false">IF(OR(AR228="",P228=""),"",IF(ROUND(ROUND(P228-AR228,4)-AS228,4)&lt;=MIN_UNIT,"",ROUND(ROUND(P228-AR228,4)-AS228,4)))</f>
        <v/>
      </c>
      <c r="Z228" s="21" t="str">
        <f aca="false">IF(OR(AW228="",P228=""),"",IF(AND(AT228=1,AU228&lt;=MAX_ENV),IF(ROUND(P228-AW228,4)&lt;MIN_UNIT,"",ROUND(P228-AW228,4)),""))</f>
        <v/>
      </c>
      <c r="AA228" s="21" t="str">
        <f aca="false">IF(OR(AY228="",P228=""),"",IF(AL228&gt;=AH228*MIN_DIM_RATIO,IF(ROUND(P228-AY228,4)&lt;MIN_UNIT,"",ROUND(P228-AY228,4)),""))</f>
        <v/>
      </c>
      <c r="AB228" s="2" t="str">
        <f aca="false">IF(COUNT(T228:W228)=0,"",CHOOSE(MATCH(MAX(T228:W228),T228:W228,0),"Weight","Price","Size tier","Box"))</f>
        <v/>
      </c>
      <c r="AC228" s="24" t="str">
        <f aca="false">IF(K228&lt;&gt;"",K228,AZ228)</f>
        <v/>
      </c>
      <c r="AD228" s="25" t="str">
        <f aca="false">IF(OR(AB228="",AC228=""),"",ROUND(AC228*IF(K228&lt;&gt;"",1,U_LOW)*((12-PEAK_MONTHS)*MAX(T228:W228)+PEAK_MONTHS*N(INDEX(X228:AA228,MATCH(MAX(T228:W228),T228:W228,0)))),0))</f>
        <v/>
      </c>
      <c r="AE228" s="25" t="str">
        <f aca="false">IF(OR(AB228="",AC228=""),"",ROUND(AC228*IF(K228&lt;&gt;"",1,U_HIGH)*((12-PEAK_MONTHS)*MAX(T228:W228)+PEAK_MONTHS*N(INDEX(X228:AA228,MATCH(MAX(T228:W228),T228:W228,0)))),0))</f>
        <v/>
      </c>
      <c r="AF228" s="18" t="str">
        <f aca="false">IF(AD228="","",RANK(AD228,$AD$7:$AD$506))</f>
        <v/>
      </c>
      <c r="AH228" s="16" t="str">
        <f aca="false">IF(E228&lt;&gt;"",E228,IF(F228&lt;&gt;"",ROUND(F228*16,3),""))</f>
        <v/>
      </c>
      <c r="AI228" s="16" t="str">
        <f aca="false">IF(COUNT(G228:I228)&lt;3,"",ROUND(LARGE(G228:I228,1),2))</f>
        <v/>
      </c>
      <c r="AJ228" s="16" t="str">
        <f aca="false">IF(COUNT(G228:I228)&lt;3,"",ROUND(LARGE(G228:I228,2),2))</f>
        <v/>
      </c>
      <c r="AK228" s="16" t="str">
        <f aca="false">IF(COUNT(G228:I228)&lt;3,"",ROUND(SMALL(G228:I228,1),2))</f>
        <v/>
      </c>
      <c r="AL228" s="16" t="str">
        <f aca="false">IF(AI228="","",IF(AI228*AJ228*AK228&lt;DIM_MIN_CUIN,"",ROUND(AI228*AJ228*AK228/DIM_DIV*16,2)))</f>
        <v/>
      </c>
      <c r="AM228" s="18" t="str">
        <f aca="false">IF(C228="","",IF(C228&lt;BAND_LO,1,IF(C228&lt;=BAND_HI,2,3)))</f>
        <v/>
      </c>
      <c r="AN228" s="19" t="str">
        <f aca="false">IF(C228="","",IFERROR(INDEX(CAT_REF,MATCH(D228,CATS,0)),REF_DEFAULT))</f>
        <v/>
      </c>
      <c r="AO228" s="21" t="str">
        <f aca="false">IF(OR(R228="",AM228="",M228=""),"",IF(M228="Small standard",IF(R228&gt;SS_MAX,"",ROUND(INDEX(SS_FEES,SUMPRODUCT(--(SS_EDGES&lt;R228))+1,0+AM228)*(1+FUEL),4)),IF(M228="Large standard",IF(R228&gt;LS_MAX,"",ROUND(IF(R228&lt;=OVER3_FROM,INDEX(LS_FEES,SUMPRODUCT(--(LS_EDGES&lt;R228))+1,0+AM228),INDEX(OVER3_BASE,1,0+AM228)+OVER3_PER4*CEILING((R228-OVER3_FROM)/4,1))*(1+FUEL),4)),"")))</f>
        <v/>
      </c>
      <c r="AP228" s="21" t="str">
        <f aca="false">IF(OR(R228="",AM228="",M228=""),"",IF(M228="Small standard",IF(R228&gt;SS_MAX,"",ROUND(INDEX(SS_FEES,SUMPRODUCT(--(SS_EDGES&lt;R228))+1,3+AM228)*(1+FUEL),4)),IF(M228="Large standard",IF(R228&gt;LS_MAX,"",ROUND(IF(R228&lt;=OVER3_FROM,INDEX(LS_FEES,SUMPRODUCT(--(LS_EDGES&lt;R228))+1,3+AM228),INDEX(OVER3_BASE,1,3+AM228)+OVER3_PER4*CEILING((R228-OVER3_FROM)/4,1))*(1+FUEL),4)),"")))</f>
        <v/>
      </c>
      <c r="AQ228" s="21" t="str">
        <f aca="false">IF(OR(AM228="",AM228=1),"",IF(OR(N228="",(AM228-1)="",M228=""),"",IF(M228="Small standard",IF(N228&gt;SS_MAX,"",ROUND(INDEX(SS_FEES,SUMPRODUCT(--(SS_EDGES&lt;N228))+1,0+(AM228-1))*(1+FUEL),4)),IF(M228="Large standard",IF(N228&gt;LS_MAX,"",ROUND(IF(N228&lt;=OVER3_FROM,INDEX(LS_FEES,SUMPRODUCT(--(LS_EDGES&lt;N228))+1,0+(AM228-1)),INDEX(OVER3_BASE,1,0+(AM228-1))+OVER3_PER4*CEILING((N228-OVER3_FROM)/4,1))*(1+FUEL),4)),""))))</f>
        <v/>
      </c>
      <c r="AR228" s="21" t="str">
        <f aca="false">IF(OR(AM228="",AM228=1),"",IF(OR(N228="",(AM228-1)="",M228=""),"",IF(M228="Small standard",IF(N228&gt;SS_MAX,"",ROUND(INDEX(SS_FEES,SUMPRODUCT(--(SS_EDGES&lt;N228))+1,3+(AM228-1))*(1+FUEL),4)),IF(M228="Large standard",IF(N228&gt;LS_MAX,"",ROUND(IF(N228&lt;=OVER3_FROM,INDEX(LS_FEES,SUMPRODUCT(--(LS_EDGES&lt;N228))+1,3+(AM228-1)),INDEX(OVER3_BASE,1,3+(AM228-1))+OVER3_PER4*CEILING((N228-OVER3_FROM)/4,1))*(1+FUEL),4)),""))))</f>
        <v/>
      </c>
      <c r="AS228" s="21" t="str">
        <f aca="false">IF(OR(AM228="",AM228=1),"",(C228-(IF(AM228=2,BAND_LO,BAND_HI)-0.01))*(1-AN228))</f>
        <v/>
      </c>
      <c r="AT228" s="18" t="str">
        <f aca="false">IF(AI228="","",(AI228&gt;SS_L)+(AJ228&gt;SS_M)+(AK228&gt;SS_S))</f>
        <v/>
      </c>
      <c r="AU228" s="23" t="str">
        <f aca="false">IF(OR(AT228="",AT228&lt;&gt;1),"",MAX(AI228/SS_L,AJ228/SS_M,AK228/SS_S))</f>
        <v/>
      </c>
      <c r="AV228" s="21" t="str">
        <f aca="false">IF(OR(M228&lt;&gt;"Large standard",N228="",N228&gt;SS_MAX),"",IF(OR(N228="",AM228="","Small standard"=""),"",IF("Small standard"="Small standard",IF(N228&gt;SS_MAX,"",ROUND(INDEX(SS_FEES,SUMPRODUCT(--(SS_EDGES&lt;N228))+1,0+AM228)*(1+FUEL),4)),IF("Small standard"="Large standard",IF(N228&gt;LS_MAX,"",ROUND(IF(N228&lt;=OVER3_FROM,INDEX(LS_FEES,SUMPRODUCT(--(LS_EDGES&lt;N228))+1,0+AM228),INDEX(OVER3_BASE,1,0+AM228)+OVER3_PER4*CEILING((N228-OVER3_FROM)/4,1))*(1+FUEL),4)),""))))</f>
        <v/>
      </c>
      <c r="AW228" s="21" t="str">
        <f aca="false">IF(OR(M228&lt;&gt;"Large standard",N228="",N228&gt;SS_MAX),"",IF(OR(N228="",AM228="","Small standard"=""),"",IF("Small standard"="Small standard",IF(N228&gt;SS_MAX,"",ROUND(INDEX(SS_FEES,SUMPRODUCT(--(SS_EDGES&lt;N228))+1,3+AM228)*(1+FUEL),4)),IF("Small standard"="Large standard",IF(N228&gt;LS_MAX,"",ROUND(IF(N228&lt;=OVER3_FROM,INDEX(LS_FEES,SUMPRODUCT(--(LS_EDGES&lt;N228))+1,3+AM228),INDEX(OVER3_BASE,1,3+AM228)+OVER3_PER4*CEILING((N228-OVER3_FROM)/4,1))*(1+FUEL),4)),""))))</f>
        <v/>
      </c>
      <c r="AX228" s="21" t="str">
        <f aca="false">IF(OR(AL228="",AH228=""),"",IF(OR(AH228="",AM228="",M228=""),"",IF(M228="Small standard",IF(AH228&gt;SS_MAX,"",ROUND(INDEX(SS_FEES,SUMPRODUCT(--(SS_EDGES&lt;AH228))+1,0+AM228)*(1+FUEL),4)),IF(M228="Large standard",IF(AH228&gt;LS_MAX,"",ROUND(IF(AH228&lt;=OVER3_FROM,INDEX(LS_FEES,SUMPRODUCT(--(LS_EDGES&lt;AH228))+1,0+AM228),INDEX(OVER3_BASE,1,0+AM228)+OVER3_PER4*CEILING((AH228-OVER3_FROM)/4,1))*(1+FUEL),4)),""))))</f>
        <v/>
      </c>
      <c r="AY228" s="21" t="str">
        <f aca="false">IF(OR(AL228="",AH228=""),"",IF(OR(AH228="",AM228="",M228=""),"",IF(M228="Small standard",IF(AH228&gt;SS_MAX,"",ROUND(INDEX(SS_FEES,SUMPRODUCT(--(SS_EDGES&lt;AH228))+1,3+AM228)*(1+FUEL),4)),IF(M228="Large standard",IF(AH228&gt;LS_MAX,"",ROUND(IF(AH228&lt;=OVER3_FROM,INDEX(LS_FEES,SUMPRODUCT(--(LS_EDGES&lt;AH228))+1,3+AM228),INDEX(OVER3_BASE,1,3+AM228)+OVER3_PER4*CEILING((AH228-OVER3_FROM)/4,1))*(1+FUEL),4)),""))))</f>
        <v/>
      </c>
      <c r="AZ228" s="24" t="str">
        <f aca="false">IF(OR(J228="",J228&lt;1),"",ROUND(IFERROR(INDEX(CAT_SCALE,MATCH(D228,CATS,0)),UC_DEFAULT)*IF(J228&gt;=UC_KNEE,10^(UC_A-UC_B*LOG10(J228)),10^(UC_A-UC_B*LOG10(UC_KNEE))*(UC_KNEE/J228)^UC_HEXP),1))</f>
        <v/>
      </c>
    </row>
    <row r="229" customFormat="false" ht="15" hidden="false" customHeight="false" outlineLevel="0" collapsed="false">
      <c r="A229" s="10"/>
      <c r="B229" s="10"/>
      <c r="C229" s="12"/>
      <c r="D229" s="10"/>
      <c r="E229" s="10"/>
      <c r="F229" s="10"/>
      <c r="G229" s="10"/>
      <c r="H229" s="10"/>
      <c r="I229" s="10"/>
      <c r="J229" s="10"/>
      <c r="K229" s="10"/>
      <c r="L229" s="12"/>
      <c r="M229" s="2" t="str">
        <f aca="false">IF(OR(N229="",AI229=""),"",IF(AND(N229&lt;=SS_MAX,AI229&lt;=SS_L,AJ229&lt;=SS_M,AK229&lt;=SS_S),"Small standard",IF(AND(N229&lt;=LS_MAX,AI229&lt;=LS_L,AJ229&lt;=LS_M,AK229&lt;=LS_S),"Large standard","Oversize")))</f>
        <v/>
      </c>
      <c r="N229" s="16" t="str">
        <f aca="false">IF(AH229="","",IF(AL229="",AH229,MAX(AH229,AL229)))</f>
        <v/>
      </c>
      <c r="O229" s="21" t="str">
        <f aca="false">IF(OR(N229="",AM229="",M229=""),"",IF(M229="Small standard",IF(N229&gt;SS_MAX,"",ROUND(INDEX(SS_FEES,SUMPRODUCT(--(SS_EDGES&lt;N229))+1,0+AM229)*(1+FUEL),4)),IF(M229="Large standard",IF(N229&gt;LS_MAX,"",ROUND(IF(N229&lt;=OVER3_FROM,INDEX(LS_FEES,SUMPRODUCT(--(LS_EDGES&lt;N229))+1,0+AM229),INDEX(OVER3_BASE,1,0+AM229)+OVER3_PER4*CEILING((N229-OVER3_FROM)/4,1))*(1+FUEL),4)),"")))</f>
        <v/>
      </c>
      <c r="P229" s="21" t="str">
        <f aca="false">IF(OR(N229="",AM229="",M229=""),"",IF(M229="Small standard",IF(N229&gt;SS_MAX,"",ROUND(INDEX(SS_FEES,SUMPRODUCT(--(SS_EDGES&lt;N229))+1,3+AM229)*(1+FUEL),4)),IF(M229="Large standard",IF(N229&gt;LS_MAX,"",ROUND(IF(N229&lt;=OVER3_FROM,INDEX(LS_FEES,SUMPRODUCT(--(LS_EDGES&lt;N229))+1,3+AM229),INDEX(OVER3_BASE,1,3+AM229)+OVER3_PER4*CEILING((N229-OVER3_FROM)/4,1))*(1+FUEL),4)),"")))</f>
        <v/>
      </c>
      <c r="Q229" s="20" t="str">
        <f aca="true">IF(OR(L229="",O229=""),"",ROUND(L229-IF(AND(TODAY()&gt;=PEAK_FROM,TODAY()&lt;=PEAK_TO),P229,O229),2))</f>
        <v/>
      </c>
      <c r="R229" s="16" t="str">
        <f aca="false">IF(N229="","",IF(M229="Small standard",IF(SUMPRODUCT(--(SS_EDGES&lt;N229))=0,"",INDEX(SS_EDGES,SUMPRODUCT(--(SS_EDGES&lt;N229)))),IF(M229="Large standard",IF(N229&gt;OVER3_FROM,OVER3_FROM+4*(CEILING((N229-OVER3_FROM)/4,1)-1),IF(SUMPRODUCT(--(LS_EDGES&lt;N229))=0,"",INDEX(LS_EDGES,SUMPRODUCT(--(LS_EDGES&lt;N229))))),"")))</f>
        <v/>
      </c>
      <c r="S229" s="22" t="str">
        <f aca="false">IF(R229="","",ROUND(N229-R229,3))</f>
        <v/>
      </c>
      <c r="T229" s="21" t="str">
        <f aca="false">IF(OR(R229="",O229="",AO229=""),"",IF(S229&gt;MAX_SHAVE,"",IF(ROUND(O229-AO229,4)&lt;MIN_UNIT,"",ROUND(O229-AO229,4))))</f>
        <v/>
      </c>
      <c r="U229" s="21" t="str">
        <f aca="false">IF(OR(AQ229="",O229=""),"",IF(ROUND(ROUND(O229-AQ229,4)-AS229,4)&lt;=MIN_UNIT,"",ROUND(ROUND(O229-AQ229,4)-AS229,4)))</f>
        <v/>
      </c>
      <c r="V229" s="21" t="str">
        <f aca="false">IF(OR(AV229="",O229=""),"",IF(AND(AT229=1,AU229&lt;=MAX_ENV),IF(ROUND(O229-AV229,4)&lt;MIN_UNIT,"",ROUND(O229-AV229,4)),""))</f>
        <v/>
      </c>
      <c r="W229" s="21" t="str">
        <f aca="false">IF(OR(AX229="",O229=""),"",IF(AL229&gt;=AH229*MIN_DIM_RATIO,IF(ROUND(O229-AX229,4)&lt;MIN_UNIT,"",ROUND(O229-AX229,4)),""))</f>
        <v/>
      </c>
      <c r="X229" s="21" t="str">
        <f aca="false">IF(OR(R229="",P229="",AP229=""),"",IF(S229&gt;MAX_SHAVE,"",IF(ROUND(P229-AP229,4)&lt;MIN_UNIT,"",ROUND(P229-AP229,4))))</f>
        <v/>
      </c>
      <c r="Y229" s="21" t="str">
        <f aca="false">IF(OR(AR229="",P229=""),"",IF(ROUND(ROUND(P229-AR229,4)-AS229,4)&lt;=MIN_UNIT,"",ROUND(ROUND(P229-AR229,4)-AS229,4)))</f>
        <v/>
      </c>
      <c r="Z229" s="21" t="str">
        <f aca="false">IF(OR(AW229="",P229=""),"",IF(AND(AT229=1,AU229&lt;=MAX_ENV),IF(ROUND(P229-AW229,4)&lt;MIN_UNIT,"",ROUND(P229-AW229,4)),""))</f>
        <v/>
      </c>
      <c r="AA229" s="21" t="str">
        <f aca="false">IF(OR(AY229="",P229=""),"",IF(AL229&gt;=AH229*MIN_DIM_RATIO,IF(ROUND(P229-AY229,4)&lt;MIN_UNIT,"",ROUND(P229-AY229,4)),""))</f>
        <v/>
      </c>
      <c r="AB229" s="2" t="str">
        <f aca="false">IF(COUNT(T229:W229)=0,"",CHOOSE(MATCH(MAX(T229:W229),T229:W229,0),"Weight","Price","Size tier","Box"))</f>
        <v/>
      </c>
      <c r="AC229" s="24" t="str">
        <f aca="false">IF(K229&lt;&gt;"",K229,AZ229)</f>
        <v/>
      </c>
      <c r="AD229" s="25" t="str">
        <f aca="false">IF(OR(AB229="",AC229=""),"",ROUND(AC229*IF(K229&lt;&gt;"",1,U_LOW)*((12-PEAK_MONTHS)*MAX(T229:W229)+PEAK_MONTHS*N(INDEX(X229:AA229,MATCH(MAX(T229:W229),T229:W229,0)))),0))</f>
        <v/>
      </c>
      <c r="AE229" s="25" t="str">
        <f aca="false">IF(OR(AB229="",AC229=""),"",ROUND(AC229*IF(K229&lt;&gt;"",1,U_HIGH)*((12-PEAK_MONTHS)*MAX(T229:W229)+PEAK_MONTHS*N(INDEX(X229:AA229,MATCH(MAX(T229:W229),T229:W229,0)))),0))</f>
        <v/>
      </c>
      <c r="AF229" s="18" t="str">
        <f aca="false">IF(AD229="","",RANK(AD229,$AD$7:$AD$506))</f>
        <v/>
      </c>
      <c r="AH229" s="16" t="str">
        <f aca="false">IF(E229&lt;&gt;"",E229,IF(F229&lt;&gt;"",ROUND(F229*16,3),""))</f>
        <v/>
      </c>
      <c r="AI229" s="16" t="str">
        <f aca="false">IF(COUNT(G229:I229)&lt;3,"",ROUND(LARGE(G229:I229,1),2))</f>
        <v/>
      </c>
      <c r="AJ229" s="16" t="str">
        <f aca="false">IF(COUNT(G229:I229)&lt;3,"",ROUND(LARGE(G229:I229,2),2))</f>
        <v/>
      </c>
      <c r="AK229" s="16" t="str">
        <f aca="false">IF(COUNT(G229:I229)&lt;3,"",ROUND(SMALL(G229:I229,1),2))</f>
        <v/>
      </c>
      <c r="AL229" s="16" t="str">
        <f aca="false">IF(AI229="","",IF(AI229*AJ229*AK229&lt;DIM_MIN_CUIN,"",ROUND(AI229*AJ229*AK229/DIM_DIV*16,2)))</f>
        <v/>
      </c>
      <c r="AM229" s="18" t="str">
        <f aca="false">IF(C229="","",IF(C229&lt;BAND_LO,1,IF(C229&lt;=BAND_HI,2,3)))</f>
        <v/>
      </c>
      <c r="AN229" s="19" t="str">
        <f aca="false">IF(C229="","",IFERROR(INDEX(CAT_REF,MATCH(D229,CATS,0)),REF_DEFAULT))</f>
        <v/>
      </c>
      <c r="AO229" s="21" t="str">
        <f aca="false">IF(OR(R229="",AM229="",M229=""),"",IF(M229="Small standard",IF(R229&gt;SS_MAX,"",ROUND(INDEX(SS_FEES,SUMPRODUCT(--(SS_EDGES&lt;R229))+1,0+AM229)*(1+FUEL),4)),IF(M229="Large standard",IF(R229&gt;LS_MAX,"",ROUND(IF(R229&lt;=OVER3_FROM,INDEX(LS_FEES,SUMPRODUCT(--(LS_EDGES&lt;R229))+1,0+AM229),INDEX(OVER3_BASE,1,0+AM229)+OVER3_PER4*CEILING((R229-OVER3_FROM)/4,1))*(1+FUEL),4)),"")))</f>
        <v/>
      </c>
      <c r="AP229" s="21" t="str">
        <f aca="false">IF(OR(R229="",AM229="",M229=""),"",IF(M229="Small standard",IF(R229&gt;SS_MAX,"",ROUND(INDEX(SS_FEES,SUMPRODUCT(--(SS_EDGES&lt;R229))+1,3+AM229)*(1+FUEL),4)),IF(M229="Large standard",IF(R229&gt;LS_MAX,"",ROUND(IF(R229&lt;=OVER3_FROM,INDEX(LS_FEES,SUMPRODUCT(--(LS_EDGES&lt;R229))+1,3+AM229),INDEX(OVER3_BASE,1,3+AM229)+OVER3_PER4*CEILING((R229-OVER3_FROM)/4,1))*(1+FUEL),4)),"")))</f>
        <v/>
      </c>
      <c r="AQ229" s="21" t="str">
        <f aca="false">IF(OR(AM229="",AM229=1),"",IF(OR(N229="",(AM229-1)="",M229=""),"",IF(M229="Small standard",IF(N229&gt;SS_MAX,"",ROUND(INDEX(SS_FEES,SUMPRODUCT(--(SS_EDGES&lt;N229))+1,0+(AM229-1))*(1+FUEL),4)),IF(M229="Large standard",IF(N229&gt;LS_MAX,"",ROUND(IF(N229&lt;=OVER3_FROM,INDEX(LS_FEES,SUMPRODUCT(--(LS_EDGES&lt;N229))+1,0+(AM229-1)),INDEX(OVER3_BASE,1,0+(AM229-1))+OVER3_PER4*CEILING((N229-OVER3_FROM)/4,1))*(1+FUEL),4)),""))))</f>
        <v/>
      </c>
      <c r="AR229" s="21" t="str">
        <f aca="false">IF(OR(AM229="",AM229=1),"",IF(OR(N229="",(AM229-1)="",M229=""),"",IF(M229="Small standard",IF(N229&gt;SS_MAX,"",ROUND(INDEX(SS_FEES,SUMPRODUCT(--(SS_EDGES&lt;N229))+1,3+(AM229-1))*(1+FUEL),4)),IF(M229="Large standard",IF(N229&gt;LS_MAX,"",ROUND(IF(N229&lt;=OVER3_FROM,INDEX(LS_FEES,SUMPRODUCT(--(LS_EDGES&lt;N229))+1,3+(AM229-1)),INDEX(OVER3_BASE,1,3+(AM229-1))+OVER3_PER4*CEILING((N229-OVER3_FROM)/4,1))*(1+FUEL),4)),""))))</f>
        <v/>
      </c>
      <c r="AS229" s="21" t="str">
        <f aca="false">IF(OR(AM229="",AM229=1),"",(C229-(IF(AM229=2,BAND_LO,BAND_HI)-0.01))*(1-AN229))</f>
        <v/>
      </c>
      <c r="AT229" s="18" t="str">
        <f aca="false">IF(AI229="","",(AI229&gt;SS_L)+(AJ229&gt;SS_M)+(AK229&gt;SS_S))</f>
        <v/>
      </c>
      <c r="AU229" s="23" t="str">
        <f aca="false">IF(OR(AT229="",AT229&lt;&gt;1),"",MAX(AI229/SS_L,AJ229/SS_M,AK229/SS_S))</f>
        <v/>
      </c>
      <c r="AV229" s="21" t="str">
        <f aca="false">IF(OR(M229&lt;&gt;"Large standard",N229="",N229&gt;SS_MAX),"",IF(OR(N229="",AM229="","Small standard"=""),"",IF("Small standard"="Small standard",IF(N229&gt;SS_MAX,"",ROUND(INDEX(SS_FEES,SUMPRODUCT(--(SS_EDGES&lt;N229))+1,0+AM229)*(1+FUEL),4)),IF("Small standard"="Large standard",IF(N229&gt;LS_MAX,"",ROUND(IF(N229&lt;=OVER3_FROM,INDEX(LS_FEES,SUMPRODUCT(--(LS_EDGES&lt;N229))+1,0+AM229),INDEX(OVER3_BASE,1,0+AM229)+OVER3_PER4*CEILING((N229-OVER3_FROM)/4,1))*(1+FUEL),4)),""))))</f>
        <v/>
      </c>
      <c r="AW229" s="21" t="str">
        <f aca="false">IF(OR(M229&lt;&gt;"Large standard",N229="",N229&gt;SS_MAX),"",IF(OR(N229="",AM229="","Small standard"=""),"",IF("Small standard"="Small standard",IF(N229&gt;SS_MAX,"",ROUND(INDEX(SS_FEES,SUMPRODUCT(--(SS_EDGES&lt;N229))+1,3+AM229)*(1+FUEL),4)),IF("Small standard"="Large standard",IF(N229&gt;LS_MAX,"",ROUND(IF(N229&lt;=OVER3_FROM,INDEX(LS_FEES,SUMPRODUCT(--(LS_EDGES&lt;N229))+1,3+AM229),INDEX(OVER3_BASE,1,3+AM229)+OVER3_PER4*CEILING((N229-OVER3_FROM)/4,1))*(1+FUEL),4)),""))))</f>
        <v/>
      </c>
      <c r="AX229" s="21" t="str">
        <f aca="false">IF(OR(AL229="",AH229=""),"",IF(OR(AH229="",AM229="",M229=""),"",IF(M229="Small standard",IF(AH229&gt;SS_MAX,"",ROUND(INDEX(SS_FEES,SUMPRODUCT(--(SS_EDGES&lt;AH229))+1,0+AM229)*(1+FUEL),4)),IF(M229="Large standard",IF(AH229&gt;LS_MAX,"",ROUND(IF(AH229&lt;=OVER3_FROM,INDEX(LS_FEES,SUMPRODUCT(--(LS_EDGES&lt;AH229))+1,0+AM229),INDEX(OVER3_BASE,1,0+AM229)+OVER3_PER4*CEILING((AH229-OVER3_FROM)/4,1))*(1+FUEL),4)),""))))</f>
        <v/>
      </c>
      <c r="AY229" s="21" t="str">
        <f aca="false">IF(OR(AL229="",AH229=""),"",IF(OR(AH229="",AM229="",M229=""),"",IF(M229="Small standard",IF(AH229&gt;SS_MAX,"",ROUND(INDEX(SS_FEES,SUMPRODUCT(--(SS_EDGES&lt;AH229))+1,3+AM229)*(1+FUEL),4)),IF(M229="Large standard",IF(AH229&gt;LS_MAX,"",ROUND(IF(AH229&lt;=OVER3_FROM,INDEX(LS_FEES,SUMPRODUCT(--(LS_EDGES&lt;AH229))+1,3+AM229),INDEX(OVER3_BASE,1,3+AM229)+OVER3_PER4*CEILING((AH229-OVER3_FROM)/4,1))*(1+FUEL),4)),""))))</f>
        <v/>
      </c>
      <c r="AZ229" s="24" t="str">
        <f aca="false">IF(OR(J229="",J229&lt;1),"",ROUND(IFERROR(INDEX(CAT_SCALE,MATCH(D229,CATS,0)),UC_DEFAULT)*IF(J229&gt;=UC_KNEE,10^(UC_A-UC_B*LOG10(J229)),10^(UC_A-UC_B*LOG10(UC_KNEE))*(UC_KNEE/J229)^UC_HEXP),1))</f>
        <v/>
      </c>
    </row>
    <row r="230" customFormat="false" ht="15" hidden="false" customHeight="false" outlineLevel="0" collapsed="false">
      <c r="A230" s="10"/>
      <c r="B230" s="10"/>
      <c r="C230" s="12"/>
      <c r="D230" s="10"/>
      <c r="E230" s="10"/>
      <c r="F230" s="10"/>
      <c r="G230" s="10"/>
      <c r="H230" s="10"/>
      <c r="I230" s="10"/>
      <c r="J230" s="10"/>
      <c r="K230" s="10"/>
      <c r="L230" s="12"/>
      <c r="M230" s="2" t="str">
        <f aca="false">IF(OR(N230="",AI230=""),"",IF(AND(N230&lt;=SS_MAX,AI230&lt;=SS_L,AJ230&lt;=SS_M,AK230&lt;=SS_S),"Small standard",IF(AND(N230&lt;=LS_MAX,AI230&lt;=LS_L,AJ230&lt;=LS_M,AK230&lt;=LS_S),"Large standard","Oversize")))</f>
        <v/>
      </c>
      <c r="N230" s="16" t="str">
        <f aca="false">IF(AH230="","",IF(AL230="",AH230,MAX(AH230,AL230)))</f>
        <v/>
      </c>
      <c r="O230" s="21" t="str">
        <f aca="false">IF(OR(N230="",AM230="",M230=""),"",IF(M230="Small standard",IF(N230&gt;SS_MAX,"",ROUND(INDEX(SS_FEES,SUMPRODUCT(--(SS_EDGES&lt;N230))+1,0+AM230)*(1+FUEL),4)),IF(M230="Large standard",IF(N230&gt;LS_MAX,"",ROUND(IF(N230&lt;=OVER3_FROM,INDEX(LS_FEES,SUMPRODUCT(--(LS_EDGES&lt;N230))+1,0+AM230),INDEX(OVER3_BASE,1,0+AM230)+OVER3_PER4*CEILING((N230-OVER3_FROM)/4,1))*(1+FUEL),4)),"")))</f>
        <v/>
      </c>
      <c r="P230" s="21" t="str">
        <f aca="false">IF(OR(N230="",AM230="",M230=""),"",IF(M230="Small standard",IF(N230&gt;SS_MAX,"",ROUND(INDEX(SS_FEES,SUMPRODUCT(--(SS_EDGES&lt;N230))+1,3+AM230)*(1+FUEL),4)),IF(M230="Large standard",IF(N230&gt;LS_MAX,"",ROUND(IF(N230&lt;=OVER3_FROM,INDEX(LS_FEES,SUMPRODUCT(--(LS_EDGES&lt;N230))+1,3+AM230),INDEX(OVER3_BASE,1,3+AM230)+OVER3_PER4*CEILING((N230-OVER3_FROM)/4,1))*(1+FUEL),4)),"")))</f>
        <v/>
      </c>
      <c r="Q230" s="20" t="str">
        <f aca="true">IF(OR(L230="",O230=""),"",ROUND(L230-IF(AND(TODAY()&gt;=PEAK_FROM,TODAY()&lt;=PEAK_TO),P230,O230),2))</f>
        <v/>
      </c>
      <c r="R230" s="16" t="str">
        <f aca="false">IF(N230="","",IF(M230="Small standard",IF(SUMPRODUCT(--(SS_EDGES&lt;N230))=0,"",INDEX(SS_EDGES,SUMPRODUCT(--(SS_EDGES&lt;N230)))),IF(M230="Large standard",IF(N230&gt;OVER3_FROM,OVER3_FROM+4*(CEILING((N230-OVER3_FROM)/4,1)-1),IF(SUMPRODUCT(--(LS_EDGES&lt;N230))=0,"",INDEX(LS_EDGES,SUMPRODUCT(--(LS_EDGES&lt;N230))))),"")))</f>
        <v/>
      </c>
      <c r="S230" s="22" t="str">
        <f aca="false">IF(R230="","",ROUND(N230-R230,3))</f>
        <v/>
      </c>
      <c r="T230" s="21" t="str">
        <f aca="false">IF(OR(R230="",O230="",AO230=""),"",IF(S230&gt;MAX_SHAVE,"",IF(ROUND(O230-AO230,4)&lt;MIN_UNIT,"",ROUND(O230-AO230,4))))</f>
        <v/>
      </c>
      <c r="U230" s="21" t="str">
        <f aca="false">IF(OR(AQ230="",O230=""),"",IF(ROUND(ROUND(O230-AQ230,4)-AS230,4)&lt;=MIN_UNIT,"",ROUND(ROUND(O230-AQ230,4)-AS230,4)))</f>
        <v/>
      </c>
      <c r="V230" s="21" t="str">
        <f aca="false">IF(OR(AV230="",O230=""),"",IF(AND(AT230=1,AU230&lt;=MAX_ENV),IF(ROUND(O230-AV230,4)&lt;MIN_UNIT,"",ROUND(O230-AV230,4)),""))</f>
        <v/>
      </c>
      <c r="W230" s="21" t="str">
        <f aca="false">IF(OR(AX230="",O230=""),"",IF(AL230&gt;=AH230*MIN_DIM_RATIO,IF(ROUND(O230-AX230,4)&lt;MIN_UNIT,"",ROUND(O230-AX230,4)),""))</f>
        <v/>
      </c>
      <c r="X230" s="21" t="str">
        <f aca="false">IF(OR(R230="",P230="",AP230=""),"",IF(S230&gt;MAX_SHAVE,"",IF(ROUND(P230-AP230,4)&lt;MIN_UNIT,"",ROUND(P230-AP230,4))))</f>
        <v/>
      </c>
      <c r="Y230" s="21" t="str">
        <f aca="false">IF(OR(AR230="",P230=""),"",IF(ROUND(ROUND(P230-AR230,4)-AS230,4)&lt;=MIN_UNIT,"",ROUND(ROUND(P230-AR230,4)-AS230,4)))</f>
        <v/>
      </c>
      <c r="Z230" s="21" t="str">
        <f aca="false">IF(OR(AW230="",P230=""),"",IF(AND(AT230=1,AU230&lt;=MAX_ENV),IF(ROUND(P230-AW230,4)&lt;MIN_UNIT,"",ROUND(P230-AW230,4)),""))</f>
        <v/>
      </c>
      <c r="AA230" s="21" t="str">
        <f aca="false">IF(OR(AY230="",P230=""),"",IF(AL230&gt;=AH230*MIN_DIM_RATIO,IF(ROUND(P230-AY230,4)&lt;MIN_UNIT,"",ROUND(P230-AY230,4)),""))</f>
        <v/>
      </c>
      <c r="AB230" s="2" t="str">
        <f aca="false">IF(COUNT(T230:W230)=0,"",CHOOSE(MATCH(MAX(T230:W230),T230:W230,0),"Weight","Price","Size tier","Box"))</f>
        <v/>
      </c>
      <c r="AC230" s="24" t="str">
        <f aca="false">IF(K230&lt;&gt;"",K230,AZ230)</f>
        <v/>
      </c>
      <c r="AD230" s="25" t="str">
        <f aca="false">IF(OR(AB230="",AC230=""),"",ROUND(AC230*IF(K230&lt;&gt;"",1,U_LOW)*((12-PEAK_MONTHS)*MAX(T230:W230)+PEAK_MONTHS*N(INDEX(X230:AA230,MATCH(MAX(T230:W230),T230:W230,0)))),0))</f>
        <v/>
      </c>
      <c r="AE230" s="25" t="str">
        <f aca="false">IF(OR(AB230="",AC230=""),"",ROUND(AC230*IF(K230&lt;&gt;"",1,U_HIGH)*((12-PEAK_MONTHS)*MAX(T230:W230)+PEAK_MONTHS*N(INDEX(X230:AA230,MATCH(MAX(T230:W230),T230:W230,0)))),0))</f>
        <v/>
      </c>
      <c r="AF230" s="18" t="str">
        <f aca="false">IF(AD230="","",RANK(AD230,$AD$7:$AD$506))</f>
        <v/>
      </c>
      <c r="AH230" s="16" t="str">
        <f aca="false">IF(E230&lt;&gt;"",E230,IF(F230&lt;&gt;"",ROUND(F230*16,3),""))</f>
        <v/>
      </c>
      <c r="AI230" s="16" t="str">
        <f aca="false">IF(COUNT(G230:I230)&lt;3,"",ROUND(LARGE(G230:I230,1),2))</f>
        <v/>
      </c>
      <c r="AJ230" s="16" t="str">
        <f aca="false">IF(COUNT(G230:I230)&lt;3,"",ROUND(LARGE(G230:I230,2),2))</f>
        <v/>
      </c>
      <c r="AK230" s="16" t="str">
        <f aca="false">IF(COUNT(G230:I230)&lt;3,"",ROUND(SMALL(G230:I230,1),2))</f>
        <v/>
      </c>
      <c r="AL230" s="16" t="str">
        <f aca="false">IF(AI230="","",IF(AI230*AJ230*AK230&lt;DIM_MIN_CUIN,"",ROUND(AI230*AJ230*AK230/DIM_DIV*16,2)))</f>
        <v/>
      </c>
      <c r="AM230" s="18" t="str">
        <f aca="false">IF(C230="","",IF(C230&lt;BAND_LO,1,IF(C230&lt;=BAND_HI,2,3)))</f>
        <v/>
      </c>
      <c r="AN230" s="19" t="str">
        <f aca="false">IF(C230="","",IFERROR(INDEX(CAT_REF,MATCH(D230,CATS,0)),REF_DEFAULT))</f>
        <v/>
      </c>
      <c r="AO230" s="21" t="str">
        <f aca="false">IF(OR(R230="",AM230="",M230=""),"",IF(M230="Small standard",IF(R230&gt;SS_MAX,"",ROUND(INDEX(SS_FEES,SUMPRODUCT(--(SS_EDGES&lt;R230))+1,0+AM230)*(1+FUEL),4)),IF(M230="Large standard",IF(R230&gt;LS_MAX,"",ROUND(IF(R230&lt;=OVER3_FROM,INDEX(LS_FEES,SUMPRODUCT(--(LS_EDGES&lt;R230))+1,0+AM230),INDEX(OVER3_BASE,1,0+AM230)+OVER3_PER4*CEILING((R230-OVER3_FROM)/4,1))*(1+FUEL),4)),"")))</f>
        <v/>
      </c>
      <c r="AP230" s="21" t="str">
        <f aca="false">IF(OR(R230="",AM230="",M230=""),"",IF(M230="Small standard",IF(R230&gt;SS_MAX,"",ROUND(INDEX(SS_FEES,SUMPRODUCT(--(SS_EDGES&lt;R230))+1,3+AM230)*(1+FUEL),4)),IF(M230="Large standard",IF(R230&gt;LS_MAX,"",ROUND(IF(R230&lt;=OVER3_FROM,INDEX(LS_FEES,SUMPRODUCT(--(LS_EDGES&lt;R230))+1,3+AM230),INDEX(OVER3_BASE,1,3+AM230)+OVER3_PER4*CEILING((R230-OVER3_FROM)/4,1))*(1+FUEL),4)),"")))</f>
        <v/>
      </c>
      <c r="AQ230" s="21" t="str">
        <f aca="false">IF(OR(AM230="",AM230=1),"",IF(OR(N230="",(AM230-1)="",M230=""),"",IF(M230="Small standard",IF(N230&gt;SS_MAX,"",ROUND(INDEX(SS_FEES,SUMPRODUCT(--(SS_EDGES&lt;N230))+1,0+(AM230-1))*(1+FUEL),4)),IF(M230="Large standard",IF(N230&gt;LS_MAX,"",ROUND(IF(N230&lt;=OVER3_FROM,INDEX(LS_FEES,SUMPRODUCT(--(LS_EDGES&lt;N230))+1,0+(AM230-1)),INDEX(OVER3_BASE,1,0+(AM230-1))+OVER3_PER4*CEILING((N230-OVER3_FROM)/4,1))*(1+FUEL),4)),""))))</f>
        <v/>
      </c>
      <c r="AR230" s="21" t="str">
        <f aca="false">IF(OR(AM230="",AM230=1),"",IF(OR(N230="",(AM230-1)="",M230=""),"",IF(M230="Small standard",IF(N230&gt;SS_MAX,"",ROUND(INDEX(SS_FEES,SUMPRODUCT(--(SS_EDGES&lt;N230))+1,3+(AM230-1))*(1+FUEL),4)),IF(M230="Large standard",IF(N230&gt;LS_MAX,"",ROUND(IF(N230&lt;=OVER3_FROM,INDEX(LS_FEES,SUMPRODUCT(--(LS_EDGES&lt;N230))+1,3+(AM230-1)),INDEX(OVER3_BASE,1,3+(AM230-1))+OVER3_PER4*CEILING((N230-OVER3_FROM)/4,1))*(1+FUEL),4)),""))))</f>
        <v/>
      </c>
      <c r="AS230" s="21" t="str">
        <f aca="false">IF(OR(AM230="",AM230=1),"",(C230-(IF(AM230=2,BAND_LO,BAND_HI)-0.01))*(1-AN230))</f>
        <v/>
      </c>
      <c r="AT230" s="18" t="str">
        <f aca="false">IF(AI230="","",(AI230&gt;SS_L)+(AJ230&gt;SS_M)+(AK230&gt;SS_S))</f>
        <v/>
      </c>
      <c r="AU230" s="23" t="str">
        <f aca="false">IF(OR(AT230="",AT230&lt;&gt;1),"",MAX(AI230/SS_L,AJ230/SS_M,AK230/SS_S))</f>
        <v/>
      </c>
      <c r="AV230" s="21" t="str">
        <f aca="false">IF(OR(M230&lt;&gt;"Large standard",N230="",N230&gt;SS_MAX),"",IF(OR(N230="",AM230="","Small standard"=""),"",IF("Small standard"="Small standard",IF(N230&gt;SS_MAX,"",ROUND(INDEX(SS_FEES,SUMPRODUCT(--(SS_EDGES&lt;N230))+1,0+AM230)*(1+FUEL),4)),IF("Small standard"="Large standard",IF(N230&gt;LS_MAX,"",ROUND(IF(N230&lt;=OVER3_FROM,INDEX(LS_FEES,SUMPRODUCT(--(LS_EDGES&lt;N230))+1,0+AM230),INDEX(OVER3_BASE,1,0+AM230)+OVER3_PER4*CEILING((N230-OVER3_FROM)/4,1))*(1+FUEL),4)),""))))</f>
        <v/>
      </c>
      <c r="AW230" s="21" t="str">
        <f aca="false">IF(OR(M230&lt;&gt;"Large standard",N230="",N230&gt;SS_MAX),"",IF(OR(N230="",AM230="","Small standard"=""),"",IF("Small standard"="Small standard",IF(N230&gt;SS_MAX,"",ROUND(INDEX(SS_FEES,SUMPRODUCT(--(SS_EDGES&lt;N230))+1,3+AM230)*(1+FUEL),4)),IF("Small standard"="Large standard",IF(N230&gt;LS_MAX,"",ROUND(IF(N230&lt;=OVER3_FROM,INDEX(LS_FEES,SUMPRODUCT(--(LS_EDGES&lt;N230))+1,3+AM230),INDEX(OVER3_BASE,1,3+AM230)+OVER3_PER4*CEILING((N230-OVER3_FROM)/4,1))*(1+FUEL),4)),""))))</f>
        <v/>
      </c>
      <c r="AX230" s="21" t="str">
        <f aca="false">IF(OR(AL230="",AH230=""),"",IF(OR(AH230="",AM230="",M230=""),"",IF(M230="Small standard",IF(AH230&gt;SS_MAX,"",ROUND(INDEX(SS_FEES,SUMPRODUCT(--(SS_EDGES&lt;AH230))+1,0+AM230)*(1+FUEL),4)),IF(M230="Large standard",IF(AH230&gt;LS_MAX,"",ROUND(IF(AH230&lt;=OVER3_FROM,INDEX(LS_FEES,SUMPRODUCT(--(LS_EDGES&lt;AH230))+1,0+AM230),INDEX(OVER3_BASE,1,0+AM230)+OVER3_PER4*CEILING((AH230-OVER3_FROM)/4,1))*(1+FUEL),4)),""))))</f>
        <v/>
      </c>
      <c r="AY230" s="21" t="str">
        <f aca="false">IF(OR(AL230="",AH230=""),"",IF(OR(AH230="",AM230="",M230=""),"",IF(M230="Small standard",IF(AH230&gt;SS_MAX,"",ROUND(INDEX(SS_FEES,SUMPRODUCT(--(SS_EDGES&lt;AH230))+1,3+AM230)*(1+FUEL),4)),IF(M230="Large standard",IF(AH230&gt;LS_MAX,"",ROUND(IF(AH230&lt;=OVER3_FROM,INDEX(LS_FEES,SUMPRODUCT(--(LS_EDGES&lt;AH230))+1,3+AM230),INDEX(OVER3_BASE,1,3+AM230)+OVER3_PER4*CEILING((AH230-OVER3_FROM)/4,1))*(1+FUEL),4)),""))))</f>
        <v/>
      </c>
      <c r="AZ230" s="24" t="str">
        <f aca="false">IF(OR(J230="",J230&lt;1),"",ROUND(IFERROR(INDEX(CAT_SCALE,MATCH(D230,CATS,0)),UC_DEFAULT)*IF(J230&gt;=UC_KNEE,10^(UC_A-UC_B*LOG10(J230)),10^(UC_A-UC_B*LOG10(UC_KNEE))*(UC_KNEE/J230)^UC_HEXP),1))</f>
        <v/>
      </c>
    </row>
    <row r="231" customFormat="false" ht="15" hidden="false" customHeight="false" outlineLevel="0" collapsed="false">
      <c r="A231" s="10"/>
      <c r="B231" s="10"/>
      <c r="C231" s="12"/>
      <c r="D231" s="10"/>
      <c r="E231" s="10"/>
      <c r="F231" s="10"/>
      <c r="G231" s="10"/>
      <c r="H231" s="10"/>
      <c r="I231" s="10"/>
      <c r="J231" s="10"/>
      <c r="K231" s="10"/>
      <c r="L231" s="12"/>
      <c r="M231" s="2" t="str">
        <f aca="false">IF(OR(N231="",AI231=""),"",IF(AND(N231&lt;=SS_MAX,AI231&lt;=SS_L,AJ231&lt;=SS_M,AK231&lt;=SS_S),"Small standard",IF(AND(N231&lt;=LS_MAX,AI231&lt;=LS_L,AJ231&lt;=LS_M,AK231&lt;=LS_S),"Large standard","Oversize")))</f>
        <v/>
      </c>
      <c r="N231" s="16" t="str">
        <f aca="false">IF(AH231="","",IF(AL231="",AH231,MAX(AH231,AL231)))</f>
        <v/>
      </c>
      <c r="O231" s="21" t="str">
        <f aca="false">IF(OR(N231="",AM231="",M231=""),"",IF(M231="Small standard",IF(N231&gt;SS_MAX,"",ROUND(INDEX(SS_FEES,SUMPRODUCT(--(SS_EDGES&lt;N231))+1,0+AM231)*(1+FUEL),4)),IF(M231="Large standard",IF(N231&gt;LS_MAX,"",ROUND(IF(N231&lt;=OVER3_FROM,INDEX(LS_FEES,SUMPRODUCT(--(LS_EDGES&lt;N231))+1,0+AM231),INDEX(OVER3_BASE,1,0+AM231)+OVER3_PER4*CEILING((N231-OVER3_FROM)/4,1))*(1+FUEL),4)),"")))</f>
        <v/>
      </c>
      <c r="P231" s="21" t="str">
        <f aca="false">IF(OR(N231="",AM231="",M231=""),"",IF(M231="Small standard",IF(N231&gt;SS_MAX,"",ROUND(INDEX(SS_FEES,SUMPRODUCT(--(SS_EDGES&lt;N231))+1,3+AM231)*(1+FUEL),4)),IF(M231="Large standard",IF(N231&gt;LS_MAX,"",ROUND(IF(N231&lt;=OVER3_FROM,INDEX(LS_FEES,SUMPRODUCT(--(LS_EDGES&lt;N231))+1,3+AM231),INDEX(OVER3_BASE,1,3+AM231)+OVER3_PER4*CEILING((N231-OVER3_FROM)/4,1))*(1+FUEL),4)),"")))</f>
        <v/>
      </c>
      <c r="Q231" s="20" t="str">
        <f aca="true">IF(OR(L231="",O231=""),"",ROUND(L231-IF(AND(TODAY()&gt;=PEAK_FROM,TODAY()&lt;=PEAK_TO),P231,O231),2))</f>
        <v/>
      </c>
      <c r="R231" s="16" t="str">
        <f aca="false">IF(N231="","",IF(M231="Small standard",IF(SUMPRODUCT(--(SS_EDGES&lt;N231))=0,"",INDEX(SS_EDGES,SUMPRODUCT(--(SS_EDGES&lt;N231)))),IF(M231="Large standard",IF(N231&gt;OVER3_FROM,OVER3_FROM+4*(CEILING((N231-OVER3_FROM)/4,1)-1),IF(SUMPRODUCT(--(LS_EDGES&lt;N231))=0,"",INDEX(LS_EDGES,SUMPRODUCT(--(LS_EDGES&lt;N231))))),"")))</f>
        <v/>
      </c>
      <c r="S231" s="22" t="str">
        <f aca="false">IF(R231="","",ROUND(N231-R231,3))</f>
        <v/>
      </c>
      <c r="T231" s="21" t="str">
        <f aca="false">IF(OR(R231="",O231="",AO231=""),"",IF(S231&gt;MAX_SHAVE,"",IF(ROUND(O231-AO231,4)&lt;MIN_UNIT,"",ROUND(O231-AO231,4))))</f>
        <v/>
      </c>
      <c r="U231" s="21" t="str">
        <f aca="false">IF(OR(AQ231="",O231=""),"",IF(ROUND(ROUND(O231-AQ231,4)-AS231,4)&lt;=MIN_UNIT,"",ROUND(ROUND(O231-AQ231,4)-AS231,4)))</f>
        <v/>
      </c>
      <c r="V231" s="21" t="str">
        <f aca="false">IF(OR(AV231="",O231=""),"",IF(AND(AT231=1,AU231&lt;=MAX_ENV),IF(ROUND(O231-AV231,4)&lt;MIN_UNIT,"",ROUND(O231-AV231,4)),""))</f>
        <v/>
      </c>
      <c r="W231" s="21" t="str">
        <f aca="false">IF(OR(AX231="",O231=""),"",IF(AL231&gt;=AH231*MIN_DIM_RATIO,IF(ROUND(O231-AX231,4)&lt;MIN_UNIT,"",ROUND(O231-AX231,4)),""))</f>
        <v/>
      </c>
      <c r="X231" s="21" t="str">
        <f aca="false">IF(OR(R231="",P231="",AP231=""),"",IF(S231&gt;MAX_SHAVE,"",IF(ROUND(P231-AP231,4)&lt;MIN_UNIT,"",ROUND(P231-AP231,4))))</f>
        <v/>
      </c>
      <c r="Y231" s="21" t="str">
        <f aca="false">IF(OR(AR231="",P231=""),"",IF(ROUND(ROUND(P231-AR231,4)-AS231,4)&lt;=MIN_UNIT,"",ROUND(ROUND(P231-AR231,4)-AS231,4)))</f>
        <v/>
      </c>
      <c r="Z231" s="21" t="str">
        <f aca="false">IF(OR(AW231="",P231=""),"",IF(AND(AT231=1,AU231&lt;=MAX_ENV),IF(ROUND(P231-AW231,4)&lt;MIN_UNIT,"",ROUND(P231-AW231,4)),""))</f>
        <v/>
      </c>
      <c r="AA231" s="21" t="str">
        <f aca="false">IF(OR(AY231="",P231=""),"",IF(AL231&gt;=AH231*MIN_DIM_RATIO,IF(ROUND(P231-AY231,4)&lt;MIN_UNIT,"",ROUND(P231-AY231,4)),""))</f>
        <v/>
      </c>
      <c r="AB231" s="2" t="str">
        <f aca="false">IF(COUNT(T231:W231)=0,"",CHOOSE(MATCH(MAX(T231:W231),T231:W231,0),"Weight","Price","Size tier","Box"))</f>
        <v/>
      </c>
      <c r="AC231" s="24" t="str">
        <f aca="false">IF(K231&lt;&gt;"",K231,AZ231)</f>
        <v/>
      </c>
      <c r="AD231" s="25" t="str">
        <f aca="false">IF(OR(AB231="",AC231=""),"",ROUND(AC231*IF(K231&lt;&gt;"",1,U_LOW)*((12-PEAK_MONTHS)*MAX(T231:W231)+PEAK_MONTHS*N(INDEX(X231:AA231,MATCH(MAX(T231:W231),T231:W231,0)))),0))</f>
        <v/>
      </c>
      <c r="AE231" s="25" t="str">
        <f aca="false">IF(OR(AB231="",AC231=""),"",ROUND(AC231*IF(K231&lt;&gt;"",1,U_HIGH)*((12-PEAK_MONTHS)*MAX(T231:W231)+PEAK_MONTHS*N(INDEX(X231:AA231,MATCH(MAX(T231:W231),T231:W231,0)))),0))</f>
        <v/>
      </c>
      <c r="AF231" s="18" t="str">
        <f aca="false">IF(AD231="","",RANK(AD231,$AD$7:$AD$506))</f>
        <v/>
      </c>
      <c r="AH231" s="16" t="str">
        <f aca="false">IF(E231&lt;&gt;"",E231,IF(F231&lt;&gt;"",ROUND(F231*16,3),""))</f>
        <v/>
      </c>
      <c r="AI231" s="16" t="str">
        <f aca="false">IF(COUNT(G231:I231)&lt;3,"",ROUND(LARGE(G231:I231,1),2))</f>
        <v/>
      </c>
      <c r="AJ231" s="16" t="str">
        <f aca="false">IF(COUNT(G231:I231)&lt;3,"",ROUND(LARGE(G231:I231,2),2))</f>
        <v/>
      </c>
      <c r="AK231" s="16" t="str">
        <f aca="false">IF(COUNT(G231:I231)&lt;3,"",ROUND(SMALL(G231:I231,1),2))</f>
        <v/>
      </c>
      <c r="AL231" s="16" t="str">
        <f aca="false">IF(AI231="","",IF(AI231*AJ231*AK231&lt;DIM_MIN_CUIN,"",ROUND(AI231*AJ231*AK231/DIM_DIV*16,2)))</f>
        <v/>
      </c>
      <c r="AM231" s="18" t="str">
        <f aca="false">IF(C231="","",IF(C231&lt;BAND_LO,1,IF(C231&lt;=BAND_HI,2,3)))</f>
        <v/>
      </c>
      <c r="AN231" s="19" t="str">
        <f aca="false">IF(C231="","",IFERROR(INDEX(CAT_REF,MATCH(D231,CATS,0)),REF_DEFAULT))</f>
        <v/>
      </c>
      <c r="AO231" s="21" t="str">
        <f aca="false">IF(OR(R231="",AM231="",M231=""),"",IF(M231="Small standard",IF(R231&gt;SS_MAX,"",ROUND(INDEX(SS_FEES,SUMPRODUCT(--(SS_EDGES&lt;R231))+1,0+AM231)*(1+FUEL),4)),IF(M231="Large standard",IF(R231&gt;LS_MAX,"",ROUND(IF(R231&lt;=OVER3_FROM,INDEX(LS_FEES,SUMPRODUCT(--(LS_EDGES&lt;R231))+1,0+AM231),INDEX(OVER3_BASE,1,0+AM231)+OVER3_PER4*CEILING((R231-OVER3_FROM)/4,1))*(1+FUEL),4)),"")))</f>
        <v/>
      </c>
      <c r="AP231" s="21" t="str">
        <f aca="false">IF(OR(R231="",AM231="",M231=""),"",IF(M231="Small standard",IF(R231&gt;SS_MAX,"",ROUND(INDEX(SS_FEES,SUMPRODUCT(--(SS_EDGES&lt;R231))+1,3+AM231)*(1+FUEL),4)),IF(M231="Large standard",IF(R231&gt;LS_MAX,"",ROUND(IF(R231&lt;=OVER3_FROM,INDEX(LS_FEES,SUMPRODUCT(--(LS_EDGES&lt;R231))+1,3+AM231),INDEX(OVER3_BASE,1,3+AM231)+OVER3_PER4*CEILING((R231-OVER3_FROM)/4,1))*(1+FUEL),4)),"")))</f>
        <v/>
      </c>
      <c r="AQ231" s="21" t="str">
        <f aca="false">IF(OR(AM231="",AM231=1),"",IF(OR(N231="",(AM231-1)="",M231=""),"",IF(M231="Small standard",IF(N231&gt;SS_MAX,"",ROUND(INDEX(SS_FEES,SUMPRODUCT(--(SS_EDGES&lt;N231))+1,0+(AM231-1))*(1+FUEL),4)),IF(M231="Large standard",IF(N231&gt;LS_MAX,"",ROUND(IF(N231&lt;=OVER3_FROM,INDEX(LS_FEES,SUMPRODUCT(--(LS_EDGES&lt;N231))+1,0+(AM231-1)),INDEX(OVER3_BASE,1,0+(AM231-1))+OVER3_PER4*CEILING((N231-OVER3_FROM)/4,1))*(1+FUEL),4)),""))))</f>
        <v/>
      </c>
      <c r="AR231" s="21" t="str">
        <f aca="false">IF(OR(AM231="",AM231=1),"",IF(OR(N231="",(AM231-1)="",M231=""),"",IF(M231="Small standard",IF(N231&gt;SS_MAX,"",ROUND(INDEX(SS_FEES,SUMPRODUCT(--(SS_EDGES&lt;N231))+1,3+(AM231-1))*(1+FUEL),4)),IF(M231="Large standard",IF(N231&gt;LS_MAX,"",ROUND(IF(N231&lt;=OVER3_FROM,INDEX(LS_FEES,SUMPRODUCT(--(LS_EDGES&lt;N231))+1,3+(AM231-1)),INDEX(OVER3_BASE,1,3+(AM231-1))+OVER3_PER4*CEILING((N231-OVER3_FROM)/4,1))*(1+FUEL),4)),""))))</f>
        <v/>
      </c>
      <c r="AS231" s="21" t="str">
        <f aca="false">IF(OR(AM231="",AM231=1),"",(C231-(IF(AM231=2,BAND_LO,BAND_HI)-0.01))*(1-AN231))</f>
        <v/>
      </c>
      <c r="AT231" s="18" t="str">
        <f aca="false">IF(AI231="","",(AI231&gt;SS_L)+(AJ231&gt;SS_M)+(AK231&gt;SS_S))</f>
        <v/>
      </c>
      <c r="AU231" s="23" t="str">
        <f aca="false">IF(OR(AT231="",AT231&lt;&gt;1),"",MAX(AI231/SS_L,AJ231/SS_M,AK231/SS_S))</f>
        <v/>
      </c>
      <c r="AV231" s="21" t="str">
        <f aca="false">IF(OR(M231&lt;&gt;"Large standard",N231="",N231&gt;SS_MAX),"",IF(OR(N231="",AM231="","Small standard"=""),"",IF("Small standard"="Small standard",IF(N231&gt;SS_MAX,"",ROUND(INDEX(SS_FEES,SUMPRODUCT(--(SS_EDGES&lt;N231))+1,0+AM231)*(1+FUEL),4)),IF("Small standard"="Large standard",IF(N231&gt;LS_MAX,"",ROUND(IF(N231&lt;=OVER3_FROM,INDEX(LS_FEES,SUMPRODUCT(--(LS_EDGES&lt;N231))+1,0+AM231),INDEX(OVER3_BASE,1,0+AM231)+OVER3_PER4*CEILING((N231-OVER3_FROM)/4,1))*(1+FUEL),4)),""))))</f>
        <v/>
      </c>
      <c r="AW231" s="21" t="str">
        <f aca="false">IF(OR(M231&lt;&gt;"Large standard",N231="",N231&gt;SS_MAX),"",IF(OR(N231="",AM231="","Small standard"=""),"",IF("Small standard"="Small standard",IF(N231&gt;SS_MAX,"",ROUND(INDEX(SS_FEES,SUMPRODUCT(--(SS_EDGES&lt;N231))+1,3+AM231)*(1+FUEL),4)),IF("Small standard"="Large standard",IF(N231&gt;LS_MAX,"",ROUND(IF(N231&lt;=OVER3_FROM,INDEX(LS_FEES,SUMPRODUCT(--(LS_EDGES&lt;N231))+1,3+AM231),INDEX(OVER3_BASE,1,3+AM231)+OVER3_PER4*CEILING((N231-OVER3_FROM)/4,1))*(1+FUEL),4)),""))))</f>
        <v/>
      </c>
      <c r="AX231" s="21" t="str">
        <f aca="false">IF(OR(AL231="",AH231=""),"",IF(OR(AH231="",AM231="",M231=""),"",IF(M231="Small standard",IF(AH231&gt;SS_MAX,"",ROUND(INDEX(SS_FEES,SUMPRODUCT(--(SS_EDGES&lt;AH231))+1,0+AM231)*(1+FUEL),4)),IF(M231="Large standard",IF(AH231&gt;LS_MAX,"",ROUND(IF(AH231&lt;=OVER3_FROM,INDEX(LS_FEES,SUMPRODUCT(--(LS_EDGES&lt;AH231))+1,0+AM231),INDEX(OVER3_BASE,1,0+AM231)+OVER3_PER4*CEILING((AH231-OVER3_FROM)/4,1))*(1+FUEL),4)),""))))</f>
        <v/>
      </c>
      <c r="AY231" s="21" t="str">
        <f aca="false">IF(OR(AL231="",AH231=""),"",IF(OR(AH231="",AM231="",M231=""),"",IF(M231="Small standard",IF(AH231&gt;SS_MAX,"",ROUND(INDEX(SS_FEES,SUMPRODUCT(--(SS_EDGES&lt;AH231))+1,3+AM231)*(1+FUEL),4)),IF(M231="Large standard",IF(AH231&gt;LS_MAX,"",ROUND(IF(AH231&lt;=OVER3_FROM,INDEX(LS_FEES,SUMPRODUCT(--(LS_EDGES&lt;AH231))+1,3+AM231),INDEX(OVER3_BASE,1,3+AM231)+OVER3_PER4*CEILING((AH231-OVER3_FROM)/4,1))*(1+FUEL),4)),""))))</f>
        <v/>
      </c>
      <c r="AZ231" s="24" t="str">
        <f aca="false">IF(OR(J231="",J231&lt;1),"",ROUND(IFERROR(INDEX(CAT_SCALE,MATCH(D231,CATS,0)),UC_DEFAULT)*IF(J231&gt;=UC_KNEE,10^(UC_A-UC_B*LOG10(J231)),10^(UC_A-UC_B*LOG10(UC_KNEE))*(UC_KNEE/J231)^UC_HEXP),1))</f>
        <v/>
      </c>
    </row>
    <row r="232" customFormat="false" ht="15" hidden="false" customHeight="false" outlineLevel="0" collapsed="false">
      <c r="A232" s="10"/>
      <c r="B232" s="10"/>
      <c r="C232" s="12"/>
      <c r="D232" s="10"/>
      <c r="E232" s="10"/>
      <c r="F232" s="10"/>
      <c r="G232" s="10"/>
      <c r="H232" s="10"/>
      <c r="I232" s="10"/>
      <c r="J232" s="10"/>
      <c r="K232" s="10"/>
      <c r="L232" s="12"/>
      <c r="M232" s="2" t="str">
        <f aca="false">IF(OR(N232="",AI232=""),"",IF(AND(N232&lt;=SS_MAX,AI232&lt;=SS_L,AJ232&lt;=SS_M,AK232&lt;=SS_S),"Small standard",IF(AND(N232&lt;=LS_MAX,AI232&lt;=LS_L,AJ232&lt;=LS_M,AK232&lt;=LS_S),"Large standard","Oversize")))</f>
        <v/>
      </c>
      <c r="N232" s="16" t="str">
        <f aca="false">IF(AH232="","",IF(AL232="",AH232,MAX(AH232,AL232)))</f>
        <v/>
      </c>
      <c r="O232" s="21" t="str">
        <f aca="false">IF(OR(N232="",AM232="",M232=""),"",IF(M232="Small standard",IF(N232&gt;SS_MAX,"",ROUND(INDEX(SS_FEES,SUMPRODUCT(--(SS_EDGES&lt;N232))+1,0+AM232)*(1+FUEL),4)),IF(M232="Large standard",IF(N232&gt;LS_MAX,"",ROUND(IF(N232&lt;=OVER3_FROM,INDEX(LS_FEES,SUMPRODUCT(--(LS_EDGES&lt;N232))+1,0+AM232),INDEX(OVER3_BASE,1,0+AM232)+OVER3_PER4*CEILING((N232-OVER3_FROM)/4,1))*(1+FUEL),4)),"")))</f>
        <v/>
      </c>
      <c r="P232" s="21" t="str">
        <f aca="false">IF(OR(N232="",AM232="",M232=""),"",IF(M232="Small standard",IF(N232&gt;SS_MAX,"",ROUND(INDEX(SS_FEES,SUMPRODUCT(--(SS_EDGES&lt;N232))+1,3+AM232)*(1+FUEL),4)),IF(M232="Large standard",IF(N232&gt;LS_MAX,"",ROUND(IF(N232&lt;=OVER3_FROM,INDEX(LS_FEES,SUMPRODUCT(--(LS_EDGES&lt;N232))+1,3+AM232),INDEX(OVER3_BASE,1,3+AM232)+OVER3_PER4*CEILING((N232-OVER3_FROM)/4,1))*(1+FUEL),4)),"")))</f>
        <v/>
      </c>
      <c r="Q232" s="20" t="str">
        <f aca="true">IF(OR(L232="",O232=""),"",ROUND(L232-IF(AND(TODAY()&gt;=PEAK_FROM,TODAY()&lt;=PEAK_TO),P232,O232),2))</f>
        <v/>
      </c>
      <c r="R232" s="16" t="str">
        <f aca="false">IF(N232="","",IF(M232="Small standard",IF(SUMPRODUCT(--(SS_EDGES&lt;N232))=0,"",INDEX(SS_EDGES,SUMPRODUCT(--(SS_EDGES&lt;N232)))),IF(M232="Large standard",IF(N232&gt;OVER3_FROM,OVER3_FROM+4*(CEILING((N232-OVER3_FROM)/4,1)-1),IF(SUMPRODUCT(--(LS_EDGES&lt;N232))=0,"",INDEX(LS_EDGES,SUMPRODUCT(--(LS_EDGES&lt;N232))))),"")))</f>
        <v/>
      </c>
      <c r="S232" s="22" t="str">
        <f aca="false">IF(R232="","",ROUND(N232-R232,3))</f>
        <v/>
      </c>
      <c r="T232" s="21" t="str">
        <f aca="false">IF(OR(R232="",O232="",AO232=""),"",IF(S232&gt;MAX_SHAVE,"",IF(ROUND(O232-AO232,4)&lt;MIN_UNIT,"",ROUND(O232-AO232,4))))</f>
        <v/>
      </c>
      <c r="U232" s="21" t="str">
        <f aca="false">IF(OR(AQ232="",O232=""),"",IF(ROUND(ROUND(O232-AQ232,4)-AS232,4)&lt;=MIN_UNIT,"",ROUND(ROUND(O232-AQ232,4)-AS232,4)))</f>
        <v/>
      </c>
      <c r="V232" s="21" t="str">
        <f aca="false">IF(OR(AV232="",O232=""),"",IF(AND(AT232=1,AU232&lt;=MAX_ENV),IF(ROUND(O232-AV232,4)&lt;MIN_UNIT,"",ROUND(O232-AV232,4)),""))</f>
        <v/>
      </c>
      <c r="W232" s="21" t="str">
        <f aca="false">IF(OR(AX232="",O232=""),"",IF(AL232&gt;=AH232*MIN_DIM_RATIO,IF(ROUND(O232-AX232,4)&lt;MIN_UNIT,"",ROUND(O232-AX232,4)),""))</f>
        <v/>
      </c>
      <c r="X232" s="21" t="str">
        <f aca="false">IF(OR(R232="",P232="",AP232=""),"",IF(S232&gt;MAX_SHAVE,"",IF(ROUND(P232-AP232,4)&lt;MIN_UNIT,"",ROUND(P232-AP232,4))))</f>
        <v/>
      </c>
      <c r="Y232" s="21" t="str">
        <f aca="false">IF(OR(AR232="",P232=""),"",IF(ROUND(ROUND(P232-AR232,4)-AS232,4)&lt;=MIN_UNIT,"",ROUND(ROUND(P232-AR232,4)-AS232,4)))</f>
        <v/>
      </c>
      <c r="Z232" s="21" t="str">
        <f aca="false">IF(OR(AW232="",P232=""),"",IF(AND(AT232=1,AU232&lt;=MAX_ENV),IF(ROUND(P232-AW232,4)&lt;MIN_UNIT,"",ROUND(P232-AW232,4)),""))</f>
        <v/>
      </c>
      <c r="AA232" s="21" t="str">
        <f aca="false">IF(OR(AY232="",P232=""),"",IF(AL232&gt;=AH232*MIN_DIM_RATIO,IF(ROUND(P232-AY232,4)&lt;MIN_UNIT,"",ROUND(P232-AY232,4)),""))</f>
        <v/>
      </c>
      <c r="AB232" s="2" t="str">
        <f aca="false">IF(COUNT(T232:W232)=0,"",CHOOSE(MATCH(MAX(T232:W232),T232:W232,0),"Weight","Price","Size tier","Box"))</f>
        <v/>
      </c>
      <c r="AC232" s="24" t="str">
        <f aca="false">IF(K232&lt;&gt;"",K232,AZ232)</f>
        <v/>
      </c>
      <c r="AD232" s="25" t="str">
        <f aca="false">IF(OR(AB232="",AC232=""),"",ROUND(AC232*IF(K232&lt;&gt;"",1,U_LOW)*((12-PEAK_MONTHS)*MAX(T232:W232)+PEAK_MONTHS*N(INDEX(X232:AA232,MATCH(MAX(T232:W232),T232:W232,0)))),0))</f>
        <v/>
      </c>
      <c r="AE232" s="25" t="str">
        <f aca="false">IF(OR(AB232="",AC232=""),"",ROUND(AC232*IF(K232&lt;&gt;"",1,U_HIGH)*((12-PEAK_MONTHS)*MAX(T232:W232)+PEAK_MONTHS*N(INDEX(X232:AA232,MATCH(MAX(T232:W232),T232:W232,0)))),0))</f>
        <v/>
      </c>
      <c r="AF232" s="18" t="str">
        <f aca="false">IF(AD232="","",RANK(AD232,$AD$7:$AD$506))</f>
        <v/>
      </c>
      <c r="AH232" s="16" t="str">
        <f aca="false">IF(E232&lt;&gt;"",E232,IF(F232&lt;&gt;"",ROUND(F232*16,3),""))</f>
        <v/>
      </c>
      <c r="AI232" s="16" t="str">
        <f aca="false">IF(COUNT(G232:I232)&lt;3,"",ROUND(LARGE(G232:I232,1),2))</f>
        <v/>
      </c>
      <c r="AJ232" s="16" t="str">
        <f aca="false">IF(COUNT(G232:I232)&lt;3,"",ROUND(LARGE(G232:I232,2),2))</f>
        <v/>
      </c>
      <c r="AK232" s="16" t="str">
        <f aca="false">IF(COUNT(G232:I232)&lt;3,"",ROUND(SMALL(G232:I232,1),2))</f>
        <v/>
      </c>
      <c r="AL232" s="16" t="str">
        <f aca="false">IF(AI232="","",IF(AI232*AJ232*AK232&lt;DIM_MIN_CUIN,"",ROUND(AI232*AJ232*AK232/DIM_DIV*16,2)))</f>
        <v/>
      </c>
      <c r="AM232" s="18" t="str">
        <f aca="false">IF(C232="","",IF(C232&lt;BAND_LO,1,IF(C232&lt;=BAND_HI,2,3)))</f>
        <v/>
      </c>
      <c r="AN232" s="19" t="str">
        <f aca="false">IF(C232="","",IFERROR(INDEX(CAT_REF,MATCH(D232,CATS,0)),REF_DEFAULT))</f>
        <v/>
      </c>
      <c r="AO232" s="21" t="str">
        <f aca="false">IF(OR(R232="",AM232="",M232=""),"",IF(M232="Small standard",IF(R232&gt;SS_MAX,"",ROUND(INDEX(SS_FEES,SUMPRODUCT(--(SS_EDGES&lt;R232))+1,0+AM232)*(1+FUEL),4)),IF(M232="Large standard",IF(R232&gt;LS_MAX,"",ROUND(IF(R232&lt;=OVER3_FROM,INDEX(LS_FEES,SUMPRODUCT(--(LS_EDGES&lt;R232))+1,0+AM232),INDEX(OVER3_BASE,1,0+AM232)+OVER3_PER4*CEILING((R232-OVER3_FROM)/4,1))*(1+FUEL),4)),"")))</f>
        <v/>
      </c>
      <c r="AP232" s="21" t="str">
        <f aca="false">IF(OR(R232="",AM232="",M232=""),"",IF(M232="Small standard",IF(R232&gt;SS_MAX,"",ROUND(INDEX(SS_FEES,SUMPRODUCT(--(SS_EDGES&lt;R232))+1,3+AM232)*(1+FUEL),4)),IF(M232="Large standard",IF(R232&gt;LS_MAX,"",ROUND(IF(R232&lt;=OVER3_FROM,INDEX(LS_FEES,SUMPRODUCT(--(LS_EDGES&lt;R232))+1,3+AM232),INDEX(OVER3_BASE,1,3+AM232)+OVER3_PER4*CEILING((R232-OVER3_FROM)/4,1))*(1+FUEL),4)),"")))</f>
        <v/>
      </c>
      <c r="AQ232" s="21" t="str">
        <f aca="false">IF(OR(AM232="",AM232=1),"",IF(OR(N232="",(AM232-1)="",M232=""),"",IF(M232="Small standard",IF(N232&gt;SS_MAX,"",ROUND(INDEX(SS_FEES,SUMPRODUCT(--(SS_EDGES&lt;N232))+1,0+(AM232-1))*(1+FUEL),4)),IF(M232="Large standard",IF(N232&gt;LS_MAX,"",ROUND(IF(N232&lt;=OVER3_FROM,INDEX(LS_FEES,SUMPRODUCT(--(LS_EDGES&lt;N232))+1,0+(AM232-1)),INDEX(OVER3_BASE,1,0+(AM232-1))+OVER3_PER4*CEILING((N232-OVER3_FROM)/4,1))*(1+FUEL),4)),""))))</f>
        <v/>
      </c>
      <c r="AR232" s="21" t="str">
        <f aca="false">IF(OR(AM232="",AM232=1),"",IF(OR(N232="",(AM232-1)="",M232=""),"",IF(M232="Small standard",IF(N232&gt;SS_MAX,"",ROUND(INDEX(SS_FEES,SUMPRODUCT(--(SS_EDGES&lt;N232))+1,3+(AM232-1))*(1+FUEL),4)),IF(M232="Large standard",IF(N232&gt;LS_MAX,"",ROUND(IF(N232&lt;=OVER3_FROM,INDEX(LS_FEES,SUMPRODUCT(--(LS_EDGES&lt;N232))+1,3+(AM232-1)),INDEX(OVER3_BASE,1,3+(AM232-1))+OVER3_PER4*CEILING((N232-OVER3_FROM)/4,1))*(1+FUEL),4)),""))))</f>
        <v/>
      </c>
      <c r="AS232" s="21" t="str">
        <f aca="false">IF(OR(AM232="",AM232=1),"",(C232-(IF(AM232=2,BAND_LO,BAND_HI)-0.01))*(1-AN232))</f>
        <v/>
      </c>
      <c r="AT232" s="18" t="str">
        <f aca="false">IF(AI232="","",(AI232&gt;SS_L)+(AJ232&gt;SS_M)+(AK232&gt;SS_S))</f>
        <v/>
      </c>
      <c r="AU232" s="23" t="str">
        <f aca="false">IF(OR(AT232="",AT232&lt;&gt;1),"",MAX(AI232/SS_L,AJ232/SS_M,AK232/SS_S))</f>
        <v/>
      </c>
      <c r="AV232" s="21" t="str">
        <f aca="false">IF(OR(M232&lt;&gt;"Large standard",N232="",N232&gt;SS_MAX),"",IF(OR(N232="",AM232="","Small standard"=""),"",IF("Small standard"="Small standard",IF(N232&gt;SS_MAX,"",ROUND(INDEX(SS_FEES,SUMPRODUCT(--(SS_EDGES&lt;N232))+1,0+AM232)*(1+FUEL),4)),IF("Small standard"="Large standard",IF(N232&gt;LS_MAX,"",ROUND(IF(N232&lt;=OVER3_FROM,INDEX(LS_FEES,SUMPRODUCT(--(LS_EDGES&lt;N232))+1,0+AM232),INDEX(OVER3_BASE,1,0+AM232)+OVER3_PER4*CEILING((N232-OVER3_FROM)/4,1))*(1+FUEL),4)),""))))</f>
        <v/>
      </c>
      <c r="AW232" s="21" t="str">
        <f aca="false">IF(OR(M232&lt;&gt;"Large standard",N232="",N232&gt;SS_MAX),"",IF(OR(N232="",AM232="","Small standard"=""),"",IF("Small standard"="Small standard",IF(N232&gt;SS_MAX,"",ROUND(INDEX(SS_FEES,SUMPRODUCT(--(SS_EDGES&lt;N232))+1,3+AM232)*(1+FUEL),4)),IF("Small standard"="Large standard",IF(N232&gt;LS_MAX,"",ROUND(IF(N232&lt;=OVER3_FROM,INDEX(LS_FEES,SUMPRODUCT(--(LS_EDGES&lt;N232))+1,3+AM232),INDEX(OVER3_BASE,1,3+AM232)+OVER3_PER4*CEILING((N232-OVER3_FROM)/4,1))*(1+FUEL),4)),""))))</f>
        <v/>
      </c>
      <c r="AX232" s="21" t="str">
        <f aca="false">IF(OR(AL232="",AH232=""),"",IF(OR(AH232="",AM232="",M232=""),"",IF(M232="Small standard",IF(AH232&gt;SS_MAX,"",ROUND(INDEX(SS_FEES,SUMPRODUCT(--(SS_EDGES&lt;AH232))+1,0+AM232)*(1+FUEL),4)),IF(M232="Large standard",IF(AH232&gt;LS_MAX,"",ROUND(IF(AH232&lt;=OVER3_FROM,INDEX(LS_FEES,SUMPRODUCT(--(LS_EDGES&lt;AH232))+1,0+AM232),INDEX(OVER3_BASE,1,0+AM232)+OVER3_PER4*CEILING((AH232-OVER3_FROM)/4,1))*(1+FUEL),4)),""))))</f>
        <v/>
      </c>
      <c r="AY232" s="21" t="str">
        <f aca="false">IF(OR(AL232="",AH232=""),"",IF(OR(AH232="",AM232="",M232=""),"",IF(M232="Small standard",IF(AH232&gt;SS_MAX,"",ROUND(INDEX(SS_FEES,SUMPRODUCT(--(SS_EDGES&lt;AH232))+1,3+AM232)*(1+FUEL),4)),IF(M232="Large standard",IF(AH232&gt;LS_MAX,"",ROUND(IF(AH232&lt;=OVER3_FROM,INDEX(LS_FEES,SUMPRODUCT(--(LS_EDGES&lt;AH232))+1,3+AM232),INDEX(OVER3_BASE,1,3+AM232)+OVER3_PER4*CEILING((AH232-OVER3_FROM)/4,1))*(1+FUEL),4)),""))))</f>
        <v/>
      </c>
      <c r="AZ232" s="24" t="str">
        <f aca="false">IF(OR(J232="",J232&lt;1),"",ROUND(IFERROR(INDEX(CAT_SCALE,MATCH(D232,CATS,0)),UC_DEFAULT)*IF(J232&gt;=UC_KNEE,10^(UC_A-UC_B*LOG10(J232)),10^(UC_A-UC_B*LOG10(UC_KNEE))*(UC_KNEE/J232)^UC_HEXP),1))</f>
        <v/>
      </c>
    </row>
    <row r="233" customFormat="false" ht="15" hidden="false" customHeight="false" outlineLevel="0" collapsed="false">
      <c r="A233" s="10"/>
      <c r="B233" s="10"/>
      <c r="C233" s="12"/>
      <c r="D233" s="10"/>
      <c r="E233" s="10"/>
      <c r="F233" s="10"/>
      <c r="G233" s="10"/>
      <c r="H233" s="10"/>
      <c r="I233" s="10"/>
      <c r="J233" s="10"/>
      <c r="K233" s="10"/>
      <c r="L233" s="12"/>
      <c r="M233" s="2" t="str">
        <f aca="false">IF(OR(N233="",AI233=""),"",IF(AND(N233&lt;=SS_MAX,AI233&lt;=SS_L,AJ233&lt;=SS_M,AK233&lt;=SS_S),"Small standard",IF(AND(N233&lt;=LS_MAX,AI233&lt;=LS_L,AJ233&lt;=LS_M,AK233&lt;=LS_S),"Large standard","Oversize")))</f>
        <v/>
      </c>
      <c r="N233" s="16" t="str">
        <f aca="false">IF(AH233="","",IF(AL233="",AH233,MAX(AH233,AL233)))</f>
        <v/>
      </c>
      <c r="O233" s="21" t="str">
        <f aca="false">IF(OR(N233="",AM233="",M233=""),"",IF(M233="Small standard",IF(N233&gt;SS_MAX,"",ROUND(INDEX(SS_FEES,SUMPRODUCT(--(SS_EDGES&lt;N233))+1,0+AM233)*(1+FUEL),4)),IF(M233="Large standard",IF(N233&gt;LS_MAX,"",ROUND(IF(N233&lt;=OVER3_FROM,INDEX(LS_FEES,SUMPRODUCT(--(LS_EDGES&lt;N233))+1,0+AM233),INDEX(OVER3_BASE,1,0+AM233)+OVER3_PER4*CEILING((N233-OVER3_FROM)/4,1))*(1+FUEL),4)),"")))</f>
        <v/>
      </c>
      <c r="P233" s="21" t="str">
        <f aca="false">IF(OR(N233="",AM233="",M233=""),"",IF(M233="Small standard",IF(N233&gt;SS_MAX,"",ROUND(INDEX(SS_FEES,SUMPRODUCT(--(SS_EDGES&lt;N233))+1,3+AM233)*(1+FUEL),4)),IF(M233="Large standard",IF(N233&gt;LS_MAX,"",ROUND(IF(N233&lt;=OVER3_FROM,INDEX(LS_FEES,SUMPRODUCT(--(LS_EDGES&lt;N233))+1,3+AM233),INDEX(OVER3_BASE,1,3+AM233)+OVER3_PER4*CEILING((N233-OVER3_FROM)/4,1))*(1+FUEL),4)),"")))</f>
        <v/>
      </c>
      <c r="Q233" s="20" t="str">
        <f aca="true">IF(OR(L233="",O233=""),"",ROUND(L233-IF(AND(TODAY()&gt;=PEAK_FROM,TODAY()&lt;=PEAK_TO),P233,O233),2))</f>
        <v/>
      </c>
      <c r="R233" s="16" t="str">
        <f aca="false">IF(N233="","",IF(M233="Small standard",IF(SUMPRODUCT(--(SS_EDGES&lt;N233))=0,"",INDEX(SS_EDGES,SUMPRODUCT(--(SS_EDGES&lt;N233)))),IF(M233="Large standard",IF(N233&gt;OVER3_FROM,OVER3_FROM+4*(CEILING((N233-OVER3_FROM)/4,1)-1),IF(SUMPRODUCT(--(LS_EDGES&lt;N233))=0,"",INDEX(LS_EDGES,SUMPRODUCT(--(LS_EDGES&lt;N233))))),"")))</f>
        <v/>
      </c>
      <c r="S233" s="22" t="str">
        <f aca="false">IF(R233="","",ROUND(N233-R233,3))</f>
        <v/>
      </c>
      <c r="T233" s="21" t="str">
        <f aca="false">IF(OR(R233="",O233="",AO233=""),"",IF(S233&gt;MAX_SHAVE,"",IF(ROUND(O233-AO233,4)&lt;MIN_UNIT,"",ROUND(O233-AO233,4))))</f>
        <v/>
      </c>
      <c r="U233" s="21" t="str">
        <f aca="false">IF(OR(AQ233="",O233=""),"",IF(ROUND(ROUND(O233-AQ233,4)-AS233,4)&lt;=MIN_UNIT,"",ROUND(ROUND(O233-AQ233,4)-AS233,4)))</f>
        <v/>
      </c>
      <c r="V233" s="21" t="str">
        <f aca="false">IF(OR(AV233="",O233=""),"",IF(AND(AT233=1,AU233&lt;=MAX_ENV),IF(ROUND(O233-AV233,4)&lt;MIN_UNIT,"",ROUND(O233-AV233,4)),""))</f>
        <v/>
      </c>
      <c r="W233" s="21" t="str">
        <f aca="false">IF(OR(AX233="",O233=""),"",IF(AL233&gt;=AH233*MIN_DIM_RATIO,IF(ROUND(O233-AX233,4)&lt;MIN_UNIT,"",ROUND(O233-AX233,4)),""))</f>
        <v/>
      </c>
      <c r="X233" s="21" t="str">
        <f aca="false">IF(OR(R233="",P233="",AP233=""),"",IF(S233&gt;MAX_SHAVE,"",IF(ROUND(P233-AP233,4)&lt;MIN_UNIT,"",ROUND(P233-AP233,4))))</f>
        <v/>
      </c>
      <c r="Y233" s="21" t="str">
        <f aca="false">IF(OR(AR233="",P233=""),"",IF(ROUND(ROUND(P233-AR233,4)-AS233,4)&lt;=MIN_UNIT,"",ROUND(ROUND(P233-AR233,4)-AS233,4)))</f>
        <v/>
      </c>
      <c r="Z233" s="21" t="str">
        <f aca="false">IF(OR(AW233="",P233=""),"",IF(AND(AT233=1,AU233&lt;=MAX_ENV),IF(ROUND(P233-AW233,4)&lt;MIN_UNIT,"",ROUND(P233-AW233,4)),""))</f>
        <v/>
      </c>
      <c r="AA233" s="21" t="str">
        <f aca="false">IF(OR(AY233="",P233=""),"",IF(AL233&gt;=AH233*MIN_DIM_RATIO,IF(ROUND(P233-AY233,4)&lt;MIN_UNIT,"",ROUND(P233-AY233,4)),""))</f>
        <v/>
      </c>
      <c r="AB233" s="2" t="str">
        <f aca="false">IF(COUNT(T233:W233)=0,"",CHOOSE(MATCH(MAX(T233:W233),T233:W233,0),"Weight","Price","Size tier","Box"))</f>
        <v/>
      </c>
      <c r="AC233" s="24" t="str">
        <f aca="false">IF(K233&lt;&gt;"",K233,AZ233)</f>
        <v/>
      </c>
      <c r="AD233" s="25" t="str">
        <f aca="false">IF(OR(AB233="",AC233=""),"",ROUND(AC233*IF(K233&lt;&gt;"",1,U_LOW)*((12-PEAK_MONTHS)*MAX(T233:W233)+PEAK_MONTHS*N(INDEX(X233:AA233,MATCH(MAX(T233:W233),T233:W233,0)))),0))</f>
        <v/>
      </c>
      <c r="AE233" s="25" t="str">
        <f aca="false">IF(OR(AB233="",AC233=""),"",ROUND(AC233*IF(K233&lt;&gt;"",1,U_HIGH)*((12-PEAK_MONTHS)*MAX(T233:W233)+PEAK_MONTHS*N(INDEX(X233:AA233,MATCH(MAX(T233:W233),T233:W233,0)))),0))</f>
        <v/>
      </c>
      <c r="AF233" s="18" t="str">
        <f aca="false">IF(AD233="","",RANK(AD233,$AD$7:$AD$506))</f>
        <v/>
      </c>
      <c r="AH233" s="16" t="str">
        <f aca="false">IF(E233&lt;&gt;"",E233,IF(F233&lt;&gt;"",ROUND(F233*16,3),""))</f>
        <v/>
      </c>
      <c r="AI233" s="16" t="str">
        <f aca="false">IF(COUNT(G233:I233)&lt;3,"",ROUND(LARGE(G233:I233,1),2))</f>
        <v/>
      </c>
      <c r="AJ233" s="16" t="str">
        <f aca="false">IF(COUNT(G233:I233)&lt;3,"",ROUND(LARGE(G233:I233,2),2))</f>
        <v/>
      </c>
      <c r="AK233" s="16" t="str">
        <f aca="false">IF(COUNT(G233:I233)&lt;3,"",ROUND(SMALL(G233:I233,1),2))</f>
        <v/>
      </c>
      <c r="AL233" s="16" t="str">
        <f aca="false">IF(AI233="","",IF(AI233*AJ233*AK233&lt;DIM_MIN_CUIN,"",ROUND(AI233*AJ233*AK233/DIM_DIV*16,2)))</f>
        <v/>
      </c>
      <c r="AM233" s="18" t="str">
        <f aca="false">IF(C233="","",IF(C233&lt;BAND_LO,1,IF(C233&lt;=BAND_HI,2,3)))</f>
        <v/>
      </c>
      <c r="AN233" s="19" t="str">
        <f aca="false">IF(C233="","",IFERROR(INDEX(CAT_REF,MATCH(D233,CATS,0)),REF_DEFAULT))</f>
        <v/>
      </c>
      <c r="AO233" s="21" t="str">
        <f aca="false">IF(OR(R233="",AM233="",M233=""),"",IF(M233="Small standard",IF(R233&gt;SS_MAX,"",ROUND(INDEX(SS_FEES,SUMPRODUCT(--(SS_EDGES&lt;R233))+1,0+AM233)*(1+FUEL),4)),IF(M233="Large standard",IF(R233&gt;LS_MAX,"",ROUND(IF(R233&lt;=OVER3_FROM,INDEX(LS_FEES,SUMPRODUCT(--(LS_EDGES&lt;R233))+1,0+AM233),INDEX(OVER3_BASE,1,0+AM233)+OVER3_PER4*CEILING((R233-OVER3_FROM)/4,1))*(1+FUEL),4)),"")))</f>
        <v/>
      </c>
      <c r="AP233" s="21" t="str">
        <f aca="false">IF(OR(R233="",AM233="",M233=""),"",IF(M233="Small standard",IF(R233&gt;SS_MAX,"",ROUND(INDEX(SS_FEES,SUMPRODUCT(--(SS_EDGES&lt;R233))+1,3+AM233)*(1+FUEL),4)),IF(M233="Large standard",IF(R233&gt;LS_MAX,"",ROUND(IF(R233&lt;=OVER3_FROM,INDEX(LS_FEES,SUMPRODUCT(--(LS_EDGES&lt;R233))+1,3+AM233),INDEX(OVER3_BASE,1,3+AM233)+OVER3_PER4*CEILING((R233-OVER3_FROM)/4,1))*(1+FUEL),4)),"")))</f>
        <v/>
      </c>
      <c r="AQ233" s="21" t="str">
        <f aca="false">IF(OR(AM233="",AM233=1),"",IF(OR(N233="",(AM233-1)="",M233=""),"",IF(M233="Small standard",IF(N233&gt;SS_MAX,"",ROUND(INDEX(SS_FEES,SUMPRODUCT(--(SS_EDGES&lt;N233))+1,0+(AM233-1))*(1+FUEL),4)),IF(M233="Large standard",IF(N233&gt;LS_MAX,"",ROUND(IF(N233&lt;=OVER3_FROM,INDEX(LS_FEES,SUMPRODUCT(--(LS_EDGES&lt;N233))+1,0+(AM233-1)),INDEX(OVER3_BASE,1,0+(AM233-1))+OVER3_PER4*CEILING((N233-OVER3_FROM)/4,1))*(1+FUEL),4)),""))))</f>
        <v/>
      </c>
      <c r="AR233" s="21" t="str">
        <f aca="false">IF(OR(AM233="",AM233=1),"",IF(OR(N233="",(AM233-1)="",M233=""),"",IF(M233="Small standard",IF(N233&gt;SS_MAX,"",ROUND(INDEX(SS_FEES,SUMPRODUCT(--(SS_EDGES&lt;N233))+1,3+(AM233-1))*(1+FUEL),4)),IF(M233="Large standard",IF(N233&gt;LS_MAX,"",ROUND(IF(N233&lt;=OVER3_FROM,INDEX(LS_FEES,SUMPRODUCT(--(LS_EDGES&lt;N233))+1,3+(AM233-1)),INDEX(OVER3_BASE,1,3+(AM233-1))+OVER3_PER4*CEILING((N233-OVER3_FROM)/4,1))*(1+FUEL),4)),""))))</f>
        <v/>
      </c>
      <c r="AS233" s="21" t="str">
        <f aca="false">IF(OR(AM233="",AM233=1),"",(C233-(IF(AM233=2,BAND_LO,BAND_HI)-0.01))*(1-AN233))</f>
        <v/>
      </c>
      <c r="AT233" s="18" t="str">
        <f aca="false">IF(AI233="","",(AI233&gt;SS_L)+(AJ233&gt;SS_M)+(AK233&gt;SS_S))</f>
        <v/>
      </c>
      <c r="AU233" s="23" t="str">
        <f aca="false">IF(OR(AT233="",AT233&lt;&gt;1),"",MAX(AI233/SS_L,AJ233/SS_M,AK233/SS_S))</f>
        <v/>
      </c>
      <c r="AV233" s="21" t="str">
        <f aca="false">IF(OR(M233&lt;&gt;"Large standard",N233="",N233&gt;SS_MAX),"",IF(OR(N233="",AM233="","Small standard"=""),"",IF("Small standard"="Small standard",IF(N233&gt;SS_MAX,"",ROUND(INDEX(SS_FEES,SUMPRODUCT(--(SS_EDGES&lt;N233))+1,0+AM233)*(1+FUEL),4)),IF("Small standard"="Large standard",IF(N233&gt;LS_MAX,"",ROUND(IF(N233&lt;=OVER3_FROM,INDEX(LS_FEES,SUMPRODUCT(--(LS_EDGES&lt;N233))+1,0+AM233),INDEX(OVER3_BASE,1,0+AM233)+OVER3_PER4*CEILING((N233-OVER3_FROM)/4,1))*(1+FUEL),4)),""))))</f>
        <v/>
      </c>
      <c r="AW233" s="21" t="str">
        <f aca="false">IF(OR(M233&lt;&gt;"Large standard",N233="",N233&gt;SS_MAX),"",IF(OR(N233="",AM233="","Small standard"=""),"",IF("Small standard"="Small standard",IF(N233&gt;SS_MAX,"",ROUND(INDEX(SS_FEES,SUMPRODUCT(--(SS_EDGES&lt;N233))+1,3+AM233)*(1+FUEL),4)),IF("Small standard"="Large standard",IF(N233&gt;LS_MAX,"",ROUND(IF(N233&lt;=OVER3_FROM,INDEX(LS_FEES,SUMPRODUCT(--(LS_EDGES&lt;N233))+1,3+AM233),INDEX(OVER3_BASE,1,3+AM233)+OVER3_PER4*CEILING((N233-OVER3_FROM)/4,1))*(1+FUEL),4)),""))))</f>
        <v/>
      </c>
      <c r="AX233" s="21" t="str">
        <f aca="false">IF(OR(AL233="",AH233=""),"",IF(OR(AH233="",AM233="",M233=""),"",IF(M233="Small standard",IF(AH233&gt;SS_MAX,"",ROUND(INDEX(SS_FEES,SUMPRODUCT(--(SS_EDGES&lt;AH233))+1,0+AM233)*(1+FUEL),4)),IF(M233="Large standard",IF(AH233&gt;LS_MAX,"",ROUND(IF(AH233&lt;=OVER3_FROM,INDEX(LS_FEES,SUMPRODUCT(--(LS_EDGES&lt;AH233))+1,0+AM233),INDEX(OVER3_BASE,1,0+AM233)+OVER3_PER4*CEILING((AH233-OVER3_FROM)/4,1))*(1+FUEL),4)),""))))</f>
        <v/>
      </c>
      <c r="AY233" s="21" t="str">
        <f aca="false">IF(OR(AL233="",AH233=""),"",IF(OR(AH233="",AM233="",M233=""),"",IF(M233="Small standard",IF(AH233&gt;SS_MAX,"",ROUND(INDEX(SS_FEES,SUMPRODUCT(--(SS_EDGES&lt;AH233))+1,3+AM233)*(1+FUEL),4)),IF(M233="Large standard",IF(AH233&gt;LS_MAX,"",ROUND(IF(AH233&lt;=OVER3_FROM,INDEX(LS_FEES,SUMPRODUCT(--(LS_EDGES&lt;AH233))+1,3+AM233),INDEX(OVER3_BASE,1,3+AM233)+OVER3_PER4*CEILING((AH233-OVER3_FROM)/4,1))*(1+FUEL),4)),""))))</f>
        <v/>
      </c>
      <c r="AZ233" s="24" t="str">
        <f aca="false">IF(OR(J233="",J233&lt;1),"",ROUND(IFERROR(INDEX(CAT_SCALE,MATCH(D233,CATS,0)),UC_DEFAULT)*IF(J233&gt;=UC_KNEE,10^(UC_A-UC_B*LOG10(J233)),10^(UC_A-UC_B*LOG10(UC_KNEE))*(UC_KNEE/J233)^UC_HEXP),1))</f>
        <v/>
      </c>
    </row>
    <row r="234" customFormat="false" ht="15" hidden="false" customHeight="false" outlineLevel="0" collapsed="false">
      <c r="A234" s="10"/>
      <c r="B234" s="10"/>
      <c r="C234" s="12"/>
      <c r="D234" s="10"/>
      <c r="E234" s="10"/>
      <c r="F234" s="10"/>
      <c r="G234" s="10"/>
      <c r="H234" s="10"/>
      <c r="I234" s="10"/>
      <c r="J234" s="10"/>
      <c r="K234" s="10"/>
      <c r="L234" s="12"/>
      <c r="M234" s="2" t="str">
        <f aca="false">IF(OR(N234="",AI234=""),"",IF(AND(N234&lt;=SS_MAX,AI234&lt;=SS_L,AJ234&lt;=SS_M,AK234&lt;=SS_S),"Small standard",IF(AND(N234&lt;=LS_MAX,AI234&lt;=LS_L,AJ234&lt;=LS_M,AK234&lt;=LS_S),"Large standard","Oversize")))</f>
        <v/>
      </c>
      <c r="N234" s="16" t="str">
        <f aca="false">IF(AH234="","",IF(AL234="",AH234,MAX(AH234,AL234)))</f>
        <v/>
      </c>
      <c r="O234" s="21" t="str">
        <f aca="false">IF(OR(N234="",AM234="",M234=""),"",IF(M234="Small standard",IF(N234&gt;SS_MAX,"",ROUND(INDEX(SS_FEES,SUMPRODUCT(--(SS_EDGES&lt;N234))+1,0+AM234)*(1+FUEL),4)),IF(M234="Large standard",IF(N234&gt;LS_MAX,"",ROUND(IF(N234&lt;=OVER3_FROM,INDEX(LS_FEES,SUMPRODUCT(--(LS_EDGES&lt;N234))+1,0+AM234),INDEX(OVER3_BASE,1,0+AM234)+OVER3_PER4*CEILING((N234-OVER3_FROM)/4,1))*(1+FUEL),4)),"")))</f>
        <v/>
      </c>
      <c r="P234" s="21" t="str">
        <f aca="false">IF(OR(N234="",AM234="",M234=""),"",IF(M234="Small standard",IF(N234&gt;SS_MAX,"",ROUND(INDEX(SS_FEES,SUMPRODUCT(--(SS_EDGES&lt;N234))+1,3+AM234)*(1+FUEL),4)),IF(M234="Large standard",IF(N234&gt;LS_MAX,"",ROUND(IF(N234&lt;=OVER3_FROM,INDEX(LS_FEES,SUMPRODUCT(--(LS_EDGES&lt;N234))+1,3+AM234),INDEX(OVER3_BASE,1,3+AM234)+OVER3_PER4*CEILING((N234-OVER3_FROM)/4,1))*(1+FUEL),4)),"")))</f>
        <v/>
      </c>
      <c r="Q234" s="20" t="str">
        <f aca="true">IF(OR(L234="",O234=""),"",ROUND(L234-IF(AND(TODAY()&gt;=PEAK_FROM,TODAY()&lt;=PEAK_TO),P234,O234),2))</f>
        <v/>
      </c>
      <c r="R234" s="16" t="str">
        <f aca="false">IF(N234="","",IF(M234="Small standard",IF(SUMPRODUCT(--(SS_EDGES&lt;N234))=0,"",INDEX(SS_EDGES,SUMPRODUCT(--(SS_EDGES&lt;N234)))),IF(M234="Large standard",IF(N234&gt;OVER3_FROM,OVER3_FROM+4*(CEILING((N234-OVER3_FROM)/4,1)-1),IF(SUMPRODUCT(--(LS_EDGES&lt;N234))=0,"",INDEX(LS_EDGES,SUMPRODUCT(--(LS_EDGES&lt;N234))))),"")))</f>
        <v/>
      </c>
      <c r="S234" s="22" t="str">
        <f aca="false">IF(R234="","",ROUND(N234-R234,3))</f>
        <v/>
      </c>
      <c r="T234" s="21" t="str">
        <f aca="false">IF(OR(R234="",O234="",AO234=""),"",IF(S234&gt;MAX_SHAVE,"",IF(ROUND(O234-AO234,4)&lt;MIN_UNIT,"",ROUND(O234-AO234,4))))</f>
        <v/>
      </c>
      <c r="U234" s="21" t="str">
        <f aca="false">IF(OR(AQ234="",O234=""),"",IF(ROUND(ROUND(O234-AQ234,4)-AS234,4)&lt;=MIN_UNIT,"",ROUND(ROUND(O234-AQ234,4)-AS234,4)))</f>
        <v/>
      </c>
      <c r="V234" s="21" t="str">
        <f aca="false">IF(OR(AV234="",O234=""),"",IF(AND(AT234=1,AU234&lt;=MAX_ENV),IF(ROUND(O234-AV234,4)&lt;MIN_UNIT,"",ROUND(O234-AV234,4)),""))</f>
        <v/>
      </c>
      <c r="W234" s="21" t="str">
        <f aca="false">IF(OR(AX234="",O234=""),"",IF(AL234&gt;=AH234*MIN_DIM_RATIO,IF(ROUND(O234-AX234,4)&lt;MIN_UNIT,"",ROUND(O234-AX234,4)),""))</f>
        <v/>
      </c>
      <c r="X234" s="21" t="str">
        <f aca="false">IF(OR(R234="",P234="",AP234=""),"",IF(S234&gt;MAX_SHAVE,"",IF(ROUND(P234-AP234,4)&lt;MIN_UNIT,"",ROUND(P234-AP234,4))))</f>
        <v/>
      </c>
      <c r="Y234" s="21" t="str">
        <f aca="false">IF(OR(AR234="",P234=""),"",IF(ROUND(ROUND(P234-AR234,4)-AS234,4)&lt;=MIN_UNIT,"",ROUND(ROUND(P234-AR234,4)-AS234,4)))</f>
        <v/>
      </c>
      <c r="Z234" s="21" t="str">
        <f aca="false">IF(OR(AW234="",P234=""),"",IF(AND(AT234=1,AU234&lt;=MAX_ENV),IF(ROUND(P234-AW234,4)&lt;MIN_UNIT,"",ROUND(P234-AW234,4)),""))</f>
        <v/>
      </c>
      <c r="AA234" s="21" t="str">
        <f aca="false">IF(OR(AY234="",P234=""),"",IF(AL234&gt;=AH234*MIN_DIM_RATIO,IF(ROUND(P234-AY234,4)&lt;MIN_UNIT,"",ROUND(P234-AY234,4)),""))</f>
        <v/>
      </c>
      <c r="AB234" s="2" t="str">
        <f aca="false">IF(COUNT(T234:W234)=0,"",CHOOSE(MATCH(MAX(T234:W234),T234:W234,0),"Weight","Price","Size tier","Box"))</f>
        <v/>
      </c>
      <c r="AC234" s="24" t="str">
        <f aca="false">IF(K234&lt;&gt;"",K234,AZ234)</f>
        <v/>
      </c>
      <c r="AD234" s="25" t="str">
        <f aca="false">IF(OR(AB234="",AC234=""),"",ROUND(AC234*IF(K234&lt;&gt;"",1,U_LOW)*((12-PEAK_MONTHS)*MAX(T234:W234)+PEAK_MONTHS*N(INDEX(X234:AA234,MATCH(MAX(T234:W234),T234:W234,0)))),0))</f>
        <v/>
      </c>
      <c r="AE234" s="25" t="str">
        <f aca="false">IF(OR(AB234="",AC234=""),"",ROUND(AC234*IF(K234&lt;&gt;"",1,U_HIGH)*((12-PEAK_MONTHS)*MAX(T234:W234)+PEAK_MONTHS*N(INDEX(X234:AA234,MATCH(MAX(T234:W234),T234:W234,0)))),0))</f>
        <v/>
      </c>
      <c r="AF234" s="18" t="str">
        <f aca="false">IF(AD234="","",RANK(AD234,$AD$7:$AD$506))</f>
        <v/>
      </c>
      <c r="AH234" s="16" t="str">
        <f aca="false">IF(E234&lt;&gt;"",E234,IF(F234&lt;&gt;"",ROUND(F234*16,3),""))</f>
        <v/>
      </c>
      <c r="AI234" s="16" t="str">
        <f aca="false">IF(COUNT(G234:I234)&lt;3,"",ROUND(LARGE(G234:I234,1),2))</f>
        <v/>
      </c>
      <c r="AJ234" s="16" t="str">
        <f aca="false">IF(COUNT(G234:I234)&lt;3,"",ROUND(LARGE(G234:I234,2),2))</f>
        <v/>
      </c>
      <c r="AK234" s="16" t="str">
        <f aca="false">IF(COUNT(G234:I234)&lt;3,"",ROUND(SMALL(G234:I234,1),2))</f>
        <v/>
      </c>
      <c r="AL234" s="16" t="str">
        <f aca="false">IF(AI234="","",IF(AI234*AJ234*AK234&lt;DIM_MIN_CUIN,"",ROUND(AI234*AJ234*AK234/DIM_DIV*16,2)))</f>
        <v/>
      </c>
      <c r="AM234" s="18" t="str">
        <f aca="false">IF(C234="","",IF(C234&lt;BAND_LO,1,IF(C234&lt;=BAND_HI,2,3)))</f>
        <v/>
      </c>
      <c r="AN234" s="19" t="str">
        <f aca="false">IF(C234="","",IFERROR(INDEX(CAT_REF,MATCH(D234,CATS,0)),REF_DEFAULT))</f>
        <v/>
      </c>
      <c r="AO234" s="21" t="str">
        <f aca="false">IF(OR(R234="",AM234="",M234=""),"",IF(M234="Small standard",IF(R234&gt;SS_MAX,"",ROUND(INDEX(SS_FEES,SUMPRODUCT(--(SS_EDGES&lt;R234))+1,0+AM234)*(1+FUEL),4)),IF(M234="Large standard",IF(R234&gt;LS_MAX,"",ROUND(IF(R234&lt;=OVER3_FROM,INDEX(LS_FEES,SUMPRODUCT(--(LS_EDGES&lt;R234))+1,0+AM234),INDEX(OVER3_BASE,1,0+AM234)+OVER3_PER4*CEILING((R234-OVER3_FROM)/4,1))*(1+FUEL),4)),"")))</f>
        <v/>
      </c>
      <c r="AP234" s="21" t="str">
        <f aca="false">IF(OR(R234="",AM234="",M234=""),"",IF(M234="Small standard",IF(R234&gt;SS_MAX,"",ROUND(INDEX(SS_FEES,SUMPRODUCT(--(SS_EDGES&lt;R234))+1,3+AM234)*(1+FUEL),4)),IF(M234="Large standard",IF(R234&gt;LS_MAX,"",ROUND(IF(R234&lt;=OVER3_FROM,INDEX(LS_FEES,SUMPRODUCT(--(LS_EDGES&lt;R234))+1,3+AM234),INDEX(OVER3_BASE,1,3+AM234)+OVER3_PER4*CEILING((R234-OVER3_FROM)/4,1))*(1+FUEL),4)),"")))</f>
        <v/>
      </c>
      <c r="AQ234" s="21" t="str">
        <f aca="false">IF(OR(AM234="",AM234=1),"",IF(OR(N234="",(AM234-1)="",M234=""),"",IF(M234="Small standard",IF(N234&gt;SS_MAX,"",ROUND(INDEX(SS_FEES,SUMPRODUCT(--(SS_EDGES&lt;N234))+1,0+(AM234-1))*(1+FUEL),4)),IF(M234="Large standard",IF(N234&gt;LS_MAX,"",ROUND(IF(N234&lt;=OVER3_FROM,INDEX(LS_FEES,SUMPRODUCT(--(LS_EDGES&lt;N234))+1,0+(AM234-1)),INDEX(OVER3_BASE,1,0+(AM234-1))+OVER3_PER4*CEILING((N234-OVER3_FROM)/4,1))*(1+FUEL),4)),""))))</f>
        <v/>
      </c>
      <c r="AR234" s="21" t="str">
        <f aca="false">IF(OR(AM234="",AM234=1),"",IF(OR(N234="",(AM234-1)="",M234=""),"",IF(M234="Small standard",IF(N234&gt;SS_MAX,"",ROUND(INDEX(SS_FEES,SUMPRODUCT(--(SS_EDGES&lt;N234))+1,3+(AM234-1))*(1+FUEL),4)),IF(M234="Large standard",IF(N234&gt;LS_MAX,"",ROUND(IF(N234&lt;=OVER3_FROM,INDEX(LS_FEES,SUMPRODUCT(--(LS_EDGES&lt;N234))+1,3+(AM234-1)),INDEX(OVER3_BASE,1,3+(AM234-1))+OVER3_PER4*CEILING((N234-OVER3_FROM)/4,1))*(1+FUEL),4)),""))))</f>
        <v/>
      </c>
      <c r="AS234" s="21" t="str">
        <f aca="false">IF(OR(AM234="",AM234=1),"",(C234-(IF(AM234=2,BAND_LO,BAND_HI)-0.01))*(1-AN234))</f>
        <v/>
      </c>
      <c r="AT234" s="18" t="str">
        <f aca="false">IF(AI234="","",(AI234&gt;SS_L)+(AJ234&gt;SS_M)+(AK234&gt;SS_S))</f>
        <v/>
      </c>
      <c r="AU234" s="23" t="str">
        <f aca="false">IF(OR(AT234="",AT234&lt;&gt;1),"",MAX(AI234/SS_L,AJ234/SS_M,AK234/SS_S))</f>
        <v/>
      </c>
      <c r="AV234" s="21" t="str">
        <f aca="false">IF(OR(M234&lt;&gt;"Large standard",N234="",N234&gt;SS_MAX),"",IF(OR(N234="",AM234="","Small standard"=""),"",IF("Small standard"="Small standard",IF(N234&gt;SS_MAX,"",ROUND(INDEX(SS_FEES,SUMPRODUCT(--(SS_EDGES&lt;N234))+1,0+AM234)*(1+FUEL),4)),IF("Small standard"="Large standard",IF(N234&gt;LS_MAX,"",ROUND(IF(N234&lt;=OVER3_FROM,INDEX(LS_FEES,SUMPRODUCT(--(LS_EDGES&lt;N234))+1,0+AM234),INDEX(OVER3_BASE,1,0+AM234)+OVER3_PER4*CEILING((N234-OVER3_FROM)/4,1))*(1+FUEL),4)),""))))</f>
        <v/>
      </c>
      <c r="AW234" s="21" t="str">
        <f aca="false">IF(OR(M234&lt;&gt;"Large standard",N234="",N234&gt;SS_MAX),"",IF(OR(N234="",AM234="","Small standard"=""),"",IF("Small standard"="Small standard",IF(N234&gt;SS_MAX,"",ROUND(INDEX(SS_FEES,SUMPRODUCT(--(SS_EDGES&lt;N234))+1,3+AM234)*(1+FUEL),4)),IF("Small standard"="Large standard",IF(N234&gt;LS_MAX,"",ROUND(IF(N234&lt;=OVER3_FROM,INDEX(LS_FEES,SUMPRODUCT(--(LS_EDGES&lt;N234))+1,3+AM234),INDEX(OVER3_BASE,1,3+AM234)+OVER3_PER4*CEILING((N234-OVER3_FROM)/4,1))*(1+FUEL),4)),""))))</f>
        <v/>
      </c>
      <c r="AX234" s="21" t="str">
        <f aca="false">IF(OR(AL234="",AH234=""),"",IF(OR(AH234="",AM234="",M234=""),"",IF(M234="Small standard",IF(AH234&gt;SS_MAX,"",ROUND(INDEX(SS_FEES,SUMPRODUCT(--(SS_EDGES&lt;AH234))+1,0+AM234)*(1+FUEL),4)),IF(M234="Large standard",IF(AH234&gt;LS_MAX,"",ROUND(IF(AH234&lt;=OVER3_FROM,INDEX(LS_FEES,SUMPRODUCT(--(LS_EDGES&lt;AH234))+1,0+AM234),INDEX(OVER3_BASE,1,0+AM234)+OVER3_PER4*CEILING((AH234-OVER3_FROM)/4,1))*(1+FUEL),4)),""))))</f>
        <v/>
      </c>
      <c r="AY234" s="21" t="str">
        <f aca="false">IF(OR(AL234="",AH234=""),"",IF(OR(AH234="",AM234="",M234=""),"",IF(M234="Small standard",IF(AH234&gt;SS_MAX,"",ROUND(INDEX(SS_FEES,SUMPRODUCT(--(SS_EDGES&lt;AH234))+1,3+AM234)*(1+FUEL),4)),IF(M234="Large standard",IF(AH234&gt;LS_MAX,"",ROUND(IF(AH234&lt;=OVER3_FROM,INDEX(LS_FEES,SUMPRODUCT(--(LS_EDGES&lt;AH234))+1,3+AM234),INDEX(OVER3_BASE,1,3+AM234)+OVER3_PER4*CEILING((AH234-OVER3_FROM)/4,1))*(1+FUEL),4)),""))))</f>
        <v/>
      </c>
      <c r="AZ234" s="24" t="str">
        <f aca="false">IF(OR(J234="",J234&lt;1),"",ROUND(IFERROR(INDEX(CAT_SCALE,MATCH(D234,CATS,0)),UC_DEFAULT)*IF(J234&gt;=UC_KNEE,10^(UC_A-UC_B*LOG10(J234)),10^(UC_A-UC_B*LOG10(UC_KNEE))*(UC_KNEE/J234)^UC_HEXP),1))</f>
        <v/>
      </c>
    </row>
    <row r="235" customFormat="false" ht="15" hidden="false" customHeight="false" outlineLevel="0" collapsed="false">
      <c r="A235" s="10"/>
      <c r="B235" s="10"/>
      <c r="C235" s="12"/>
      <c r="D235" s="10"/>
      <c r="E235" s="10"/>
      <c r="F235" s="10"/>
      <c r="G235" s="10"/>
      <c r="H235" s="10"/>
      <c r="I235" s="10"/>
      <c r="J235" s="10"/>
      <c r="K235" s="10"/>
      <c r="L235" s="12"/>
      <c r="M235" s="2" t="str">
        <f aca="false">IF(OR(N235="",AI235=""),"",IF(AND(N235&lt;=SS_MAX,AI235&lt;=SS_L,AJ235&lt;=SS_M,AK235&lt;=SS_S),"Small standard",IF(AND(N235&lt;=LS_MAX,AI235&lt;=LS_L,AJ235&lt;=LS_M,AK235&lt;=LS_S),"Large standard","Oversize")))</f>
        <v/>
      </c>
      <c r="N235" s="16" t="str">
        <f aca="false">IF(AH235="","",IF(AL235="",AH235,MAX(AH235,AL235)))</f>
        <v/>
      </c>
      <c r="O235" s="21" t="str">
        <f aca="false">IF(OR(N235="",AM235="",M235=""),"",IF(M235="Small standard",IF(N235&gt;SS_MAX,"",ROUND(INDEX(SS_FEES,SUMPRODUCT(--(SS_EDGES&lt;N235))+1,0+AM235)*(1+FUEL),4)),IF(M235="Large standard",IF(N235&gt;LS_MAX,"",ROUND(IF(N235&lt;=OVER3_FROM,INDEX(LS_FEES,SUMPRODUCT(--(LS_EDGES&lt;N235))+1,0+AM235),INDEX(OVER3_BASE,1,0+AM235)+OVER3_PER4*CEILING((N235-OVER3_FROM)/4,1))*(1+FUEL),4)),"")))</f>
        <v/>
      </c>
      <c r="P235" s="21" t="str">
        <f aca="false">IF(OR(N235="",AM235="",M235=""),"",IF(M235="Small standard",IF(N235&gt;SS_MAX,"",ROUND(INDEX(SS_FEES,SUMPRODUCT(--(SS_EDGES&lt;N235))+1,3+AM235)*(1+FUEL),4)),IF(M235="Large standard",IF(N235&gt;LS_MAX,"",ROUND(IF(N235&lt;=OVER3_FROM,INDEX(LS_FEES,SUMPRODUCT(--(LS_EDGES&lt;N235))+1,3+AM235),INDEX(OVER3_BASE,1,3+AM235)+OVER3_PER4*CEILING((N235-OVER3_FROM)/4,1))*(1+FUEL),4)),"")))</f>
        <v/>
      </c>
      <c r="Q235" s="20" t="str">
        <f aca="true">IF(OR(L235="",O235=""),"",ROUND(L235-IF(AND(TODAY()&gt;=PEAK_FROM,TODAY()&lt;=PEAK_TO),P235,O235),2))</f>
        <v/>
      </c>
      <c r="R235" s="16" t="str">
        <f aca="false">IF(N235="","",IF(M235="Small standard",IF(SUMPRODUCT(--(SS_EDGES&lt;N235))=0,"",INDEX(SS_EDGES,SUMPRODUCT(--(SS_EDGES&lt;N235)))),IF(M235="Large standard",IF(N235&gt;OVER3_FROM,OVER3_FROM+4*(CEILING((N235-OVER3_FROM)/4,1)-1),IF(SUMPRODUCT(--(LS_EDGES&lt;N235))=0,"",INDEX(LS_EDGES,SUMPRODUCT(--(LS_EDGES&lt;N235))))),"")))</f>
        <v/>
      </c>
      <c r="S235" s="22" t="str">
        <f aca="false">IF(R235="","",ROUND(N235-R235,3))</f>
        <v/>
      </c>
      <c r="T235" s="21" t="str">
        <f aca="false">IF(OR(R235="",O235="",AO235=""),"",IF(S235&gt;MAX_SHAVE,"",IF(ROUND(O235-AO235,4)&lt;MIN_UNIT,"",ROUND(O235-AO235,4))))</f>
        <v/>
      </c>
      <c r="U235" s="21" t="str">
        <f aca="false">IF(OR(AQ235="",O235=""),"",IF(ROUND(ROUND(O235-AQ235,4)-AS235,4)&lt;=MIN_UNIT,"",ROUND(ROUND(O235-AQ235,4)-AS235,4)))</f>
        <v/>
      </c>
      <c r="V235" s="21" t="str">
        <f aca="false">IF(OR(AV235="",O235=""),"",IF(AND(AT235=1,AU235&lt;=MAX_ENV),IF(ROUND(O235-AV235,4)&lt;MIN_UNIT,"",ROUND(O235-AV235,4)),""))</f>
        <v/>
      </c>
      <c r="W235" s="21" t="str">
        <f aca="false">IF(OR(AX235="",O235=""),"",IF(AL235&gt;=AH235*MIN_DIM_RATIO,IF(ROUND(O235-AX235,4)&lt;MIN_UNIT,"",ROUND(O235-AX235,4)),""))</f>
        <v/>
      </c>
      <c r="X235" s="21" t="str">
        <f aca="false">IF(OR(R235="",P235="",AP235=""),"",IF(S235&gt;MAX_SHAVE,"",IF(ROUND(P235-AP235,4)&lt;MIN_UNIT,"",ROUND(P235-AP235,4))))</f>
        <v/>
      </c>
      <c r="Y235" s="21" t="str">
        <f aca="false">IF(OR(AR235="",P235=""),"",IF(ROUND(ROUND(P235-AR235,4)-AS235,4)&lt;=MIN_UNIT,"",ROUND(ROUND(P235-AR235,4)-AS235,4)))</f>
        <v/>
      </c>
      <c r="Z235" s="21" t="str">
        <f aca="false">IF(OR(AW235="",P235=""),"",IF(AND(AT235=1,AU235&lt;=MAX_ENV),IF(ROUND(P235-AW235,4)&lt;MIN_UNIT,"",ROUND(P235-AW235,4)),""))</f>
        <v/>
      </c>
      <c r="AA235" s="21" t="str">
        <f aca="false">IF(OR(AY235="",P235=""),"",IF(AL235&gt;=AH235*MIN_DIM_RATIO,IF(ROUND(P235-AY235,4)&lt;MIN_UNIT,"",ROUND(P235-AY235,4)),""))</f>
        <v/>
      </c>
      <c r="AB235" s="2" t="str">
        <f aca="false">IF(COUNT(T235:W235)=0,"",CHOOSE(MATCH(MAX(T235:W235),T235:W235,0),"Weight","Price","Size tier","Box"))</f>
        <v/>
      </c>
      <c r="AC235" s="24" t="str">
        <f aca="false">IF(K235&lt;&gt;"",K235,AZ235)</f>
        <v/>
      </c>
      <c r="AD235" s="25" t="str">
        <f aca="false">IF(OR(AB235="",AC235=""),"",ROUND(AC235*IF(K235&lt;&gt;"",1,U_LOW)*((12-PEAK_MONTHS)*MAX(T235:W235)+PEAK_MONTHS*N(INDEX(X235:AA235,MATCH(MAX(T235:W235),T235:W235,0)))),0))</f>
        <v/>
      </c>
      <c r="AE235" s="25" t="str">
        <f aca="false">IF(OR(AB235="",AC235=""),"",ROUND(AC235*IF(K235&lt;&gt;"",1,U_HIGH)*((12-PEAK_MONTHS)*MAX(T235:W235)+PEAK_MONTHS*N(INDEX(X235:AA235,MATCH(MAX(T235:W235),T235:W235,0)))),0))</f>
        <v/>
      </c>
      <c r="AF235" s="18" t="str">
        <f aca="false">IF(AD235="","",RANK(AD235,$AD$7:$AD$506))</f>
        <v/>
      </c>
      <c r="AH235" s="16" t="str">
        <f aca="false">IF(E235&lt;&gt;"",E235,IF(F235&lt;&gt;"",ROUND(F235*16,3),""))</f>
        <v/>
      </c>
      <c r="AI235" s="16" t="str">
        <f aca="false">IF(COUNT(G235:I235)&lt;3,"",ROUND(LARGE(G235:I235,1),2))</f>
        <v/>
      </c>
      <c r="AJ235" s="16" t="str">
        <f aca="false">IF(COUNT(G235:I235)&lt;3,"",ROUND(LARGE(G235:I235,2),2))</f>
        <v/>
      </c>
      <c r="AK235" s="16" t="str">
        <f aca="false">IF(COUNT(G235:I235)&lt;3,"",ROUND(SMALL(G235:I235,1),2))</f>
        <v/>
      </c>
      <c r="AL235" s="16" t="str">
        <f aca="false">IF(AI235="","",IF(AI235*AJ235*AK235&lt;DIM_MIN_CUIN,"",ROUND(AI235*AJ235*AK235/DIM_DIV*16,2)))</f>
        <v/>
      </c>
      <c r="AM235" s="18" t="str">
        <f aca="false">IF(C235="","",IF(C235&lt;BAND_LO,1,IF(C235&lt;=BAND_HI,2,3)))</f>
        <v/>
      </c>
      <c r="AN235" s="19" t="str">
        <f aca="false">IF(C235="","",IFERROR(INDEX(CAT_REF,MATCH(D235,CATS,0)),REF_DEFAULT))</f>
        <v/>
      </c>
      <c r="AO235" s="21" t="str">
        <f aca="false">IF(OR(R235="",AM235="",M235=""),"",IF(M235="Small standard",IF(R235&gt;SS_MAX,"",ROUND(INDEX(SS_FEES,SUMPRODUCT(--(SS_EDGES&lt;R235))+1,0+AM235)*(1+FUEL),4)),IF(M235="Large standard",IF(R235&gt;LS_MAX,"",ROUND(IF(R235&lt;=OVER3_FROM,INDEX(LS_FEES,SUMPRODUCT(--(LS_EDGES&lt;R235))+1,0+AM235),INDEX(OVER3_BASE,1,0+AM235)+OVER3_PER4*CEILING((R235-OVER3_FROM)/4,1))*(1+FUEL),4)),"")))</f>
        <v/>
      </c>
      <c r="AP235" s="21" t="str">
        <f aca="false">IF(OR(R235="",AM235="",M235=""),"",IF(M235="Small standard",IF(R235&gt;SS_MAX,"",ROUND(INDEX(SS_FEES,SUMPRODUCT(--(SS_EDGES&lt;R235))+1,3+AM235)*(1+FUEL),4)),IF(M235="Large standard",IF(R235&gt;LS_MAX,"",ROUND(IF(R235&lt;=OVER3_FROM,INDEX(LS_FEES,SUMPRODUCT(--(LS_EDGES&lt;R235))+1,3+AM235),INDEX(OVER3_BASE,1,3+AM235)+OVER3_PER4*CEILING((R235-OVER3_FROM)/4,1))*(1+FUEL),4)),"")))</f>
        <v/>
      </c>
      <c r="AQ235" s="21" t="str">
        <f aca="false">IF(OR(AM235="",AM235=1),"",IF(OR(N235="",(AM235-1)="",M235=""),"",IF(M235="Small standard",IF(N235&gt;SS_MAX,"",ROUND(INDEX(SS_FEES,SUMPRODUCT(--(SS_EDGES&lt;N235))+1,0+(AM235-1))*(1+FUEL),4)),IF(M235="Large standard",IF(N235&gt;LS_MAX,"",ROUND(IF(N235&lt;=OVER3_FROM,INDEX(LS_FEES,SUMPRODUCT(--(LS_EDGES&lt;N235))+1,0+(AM235-1)),INDEX(OVER3_BASE,1,0+(AM235-1))+OVER3_PER4*CEILING((N235-OVER3_FROM)/4,1))*(1+FUEL),4)),""))))</f>
        <v/>
      </c>
      <c r="AR235" s="21" t="str">
        <f aca="false">IF(OR(AM235="",AM235=1),"",IF(OR(N235="",(AM235-1)="",M235=""),"",IF(M235="Small standard",IF(N235&gt;SS_MAX,"",ROUND(INDEX(SS_FEES,SUMPRODUCT(--(SS_EDGES&lt;N235))+1,3+(AM235-1))*(1+FUEL),4)),IF(M235="Large standard",IF(N235&gt;LS_MAX,"",ROUND(IF(N235&lt;=OVER3_FROM,INDEX(LS_FEES,SUMPRODUCT(--(LS_EDGES&lt;N235))+1,3+(AM235-1)),INDEX(OVER3_BASE,1,3+(AM235-1))+OVER3_PER4*CEILING((N235-OVER3_FROM)/4,1))*(1+FUEL),4)),""))))</f>
        <v/>
      </c>
      <c r="AS235" s="21" t="str">
        <f aca="false">IF(OR(AM235="",AM235=1),"",(C235-(IF(AM235=2,BAND_LO,BAND_HI)-0.01))*(1-AN235))</f>
        <v/>
      </c>
      <c r="AT235" s="18" t="str">
        <f aca="false">IF(AI235="","",(AI235&gt;SS_L)+(AJ235&gt;SS_M)+(AK235&gt;SS_S))</f>
        <v/>
      </c>
      <c r="AU235" s="23" t="str">
        <f aca="false">IF(OR(AT235="",AT235&lt;&gt;1),"",MAX(AI235/SS_L,AJ235/SS_M,AK235/SS_S))</f>
        <v/>
      </c>
      <c r="AV235" s="21" t="str">
        <f aca="false">IF(OR(M235&lt;&gt;"Large standard",N235="",N235&gt;SS_MAX),"",IF(OR(N235="",AM235="","Small standard"=""),"",IF("Small standard"="Small standard",IF(N235&gt;SS_MAX,"",ROUND(INDEX(SS_FEES,SUMPRODUCT(--(SS_EDGES&lt;N235))+1,0+AM235)*(1+FUEL),4)),IF("Small standard"="Large standard",IF(N235&gt;LS_MAX,"",ROUND(IF(N235&lt;=OVER3_FROM,INDEX(LS_FEES,SUMPRODUCT(--(LS_EDGES&lt;N235))+1,0+AM235),INDEX(OVER3_BASE,1,0+AM235)+OVER3_PER4*CEILING((N235-OVER3_FROM)/4,1))*(1+FUEL),4)),""))))</f>
        <v/>
      </c>
      <c r="AW235" s="21" t="str">
        <f aca="false">IF(OR(M235&lt;&gt;"Large standard",N235="",N235&gt;SS_MAX),"",IF(OR(N235="",AM235="","Small standard"=""),"",IF("Small standard"="Small standard",IF(N235&gt;SS_MAX,"",ROUND(INDEX(SS_FEES,SUMPRODUCT(--(SS_EDGES&lt;N235))+1,3+AM235)*(1+FUEL),4)),IF("Small standard"="Large standard",IF(N235&gt;LS_MAX,"",ROUND(IF(N235&lt;=OVER3_FROM,INDEX(LS_FEES,SUMPRODUCT(--(LS_EDGES&lt;N235))+1,3+AM235),INDEX(OVER3_BASE,1,3+AM235)+OVER3_PER4*CEILING((N235-OVER3_FROM)/4,1))*(1+FUEL),4)),""))))</f>
        <v/>
      </c>
      <c r="AX235" s="21" t="str">
        <f aca="false">IF(OR(AL235="",AH235=""),"",IF(OR(AH235="",AM235="",M235=""),"",IF(M235="Small standard",IF(AH235&gt;SS_MAX,"",ROUND(INDEX(SS_FEES,SUMPRODUCT(--(SS_EDGES&lt;AH235))+1,0+AM235)*(1+FUEL),4)),IF(M235="Large standard",IF(AH235&gt;LS_MAX,"",ROUND(IF(AH235&lt;=OVER3_FROM,INDEX(LS_FEES,SUMPRODUCT(--(LS_EDGES&lt;AH235))+1,0+AM235),INDEX(OVER3_BASE,1,0+AM235)+OVER3_PER4*CEILING((AH235-OVER3_FROM)/4,1))*(1+FUEL),4)),""))))</f>
        <v/>
      </c>
      <c r="AY235" s="21" t="str">
        <f aca="false">IF(OR(AL235="",AH235=""),"",IF(OR(AH235="",AM235="",M235=""),"",IF(M235="Small standard",IF(AH235&gt;SS_MAX,"",ROUND(INDEX(SS_FEES,SUMPRODUCT(--(SS_EDGES&lt;AH235))+1,3+AM235)*(1+FUEL),4)),IF(M235="Large standard",IF(AH235&gt;LS_MAX,"",ROUND(IF(AH235&lt;=OVER3_FROM,INDEX(LS_FEES,SUMPRODUCT(--(LS_EDGES&lt;AH235))+1,3+AM235),INDEX(OVER3_BASE,1,3+AM235)+OVER3_PER4*CEILING((AH235-OVER3_FROM)/4,1))*(1+FUEL),4)),""))))</f>
        <v/>
      </c>
      <c r="AZ235" s="24" t="str">
        <f aca="false">IF(OR(J235="",J235&lt;1),"",ROUND(IFERROR(INDEX(CAT_SCALE,MATCH(D235,CATS,0)),UC_DEFAULT)*IF(J235&gt;=UC_KNEE,10^(UC_A-UC_B*LOG10(J235)),10^(UC_A-UC_B*LOG10(UC_KNEE))*(UC_KNEE/J235)^UC_HEXP),1))</f>
        <v/>
      </c>
    </row>
    <row r="236" customFormat="false" ht="15" hidden="false" customHeight="false" outlineLevel="0" collapsed="false">
      <c r="A236" s="10"/>
      <c r="B236" s="10"/>
      <c r="C236" s="12"/>
      <c r="D236" s="10"/>
      <c r="E236" s="10"/>
      <c r="F236" s="10"/>
      <c r="G236" s="10"/>
      <c r="H236" s="10"/>
      <c r="I236" s="10"/>
      <c r="J236" s="10"/>
      <c r="K236" s="10"/>
      <c r="L236" s="12"/>
      <c r="M236" s="2" t="str">
        <f aca="false">IF(OR(N236="",AI236=""),"",IF(AND(N236&lt;=SS_MAX,AI236&lt;=SS_L,AJ236&lt;=SS_M,AK236&lt;=SS_S),"Small standard",IF(AND(N236&lt;=LS_MAX,AI236&lt;=LS_L,AJ236&lt;=LS_M,AK236&lt;=LS_S),"Large standard","Oversize")))</f>
        <v/>
      </c>
      <c r="N236" s="16" t="str">
        <f aca="false">IF(AH236="","",IF(AL236="",AH236,MAX(AH236,AL236)))</f>
        <v/>
      </c>
      <c r="O236" s="21" t="str">
        <f aca="false">IF(OR(N236="",AM236="",M236=""),"",IF(M236="Small standard",IF(N236&gt;SS_MAX,"",ROUND(INDEX(SS_FEES,SUMPRODUCT(--(SS_EDGES&lt;N236))+1,0+AM236)*(1+FUEL),4)),IF(M236="Large standard",IF(N236&gt;LS_MAX,"",ROUND(IF(N236&lt;=OVER3_FROM,INDEX(LS_FEES,SUMPRODUCT(--(LS_EDGES&lt;N236))+1,0+AM236),INDEX(OVER3_BASE,1,0+AM236)+OVER3_PER4*CEILING((N236-OVER3_FROM)/4,1))*(1+FUEL),4)),"")))</f>
        <v/>
      </c>
      <c r="P236" s="21" t="str">
        <f aca="false">IF(OR(N236="",AM236="",M236=""),"",IF(M236="Small standard",IF(N236&gt;SS_MAX,"",ROUND(INDEX(SS_FEES,SUMPRODUCT(--(SS_EDGES&lt;N236))+1,3+AM236)*(1+FUEL),4)),IF(M236="Large standard",IF(N236&gt;LS_MAX,"",ROUND(IF(N236&lt;=OVER3_FROM,INDEX(LS_FEES,SUMPRODUCT(--(LS_EDGES&lt;N236))+1,3+AM236),INDEX(OVER3_BASE,1,3+AM236)+OVER3_PER4*CEILING((N236-OVER3_FROM)/4,1))*(1+FUEL),4)),"")))</f>
        <v/>
      </c>
      <c r="Q236" s="20" t="str">
        <f aca="true">IF(OR(L236="",O236=""),"",ROUND(L236-IF(AND(TODAY()&gt;=PEAK_FROM,TODAY()&lt;=PEAK_TO),P236,O236),2))</f>
        <v/>
      </c>
      <c r="R236" s="16" t="str">
        <f aca="false">IF(N236="","",IF(M236="Small standard",IF(SUMPRODUCT(--(SS_EDGES&lt;N236))=0,"",INDEX(SS_EDGES,SUMPRODUCT(--(SS_EDGES&lt;N236)))),IF(M236="Large standard",IF(N236&gt;OVER3_FROM,OVER3_FROM+4*(CEILING((N236-OVER3_FROM)/4,1)-1),IF(SUMPRODUCT(--(LS_EDGES&lt;N236))=0,"",INDEX(LS_EDGES,SUMPRODUCT(--(LS_EDGES&lt;N236))))),"")))</f>
        <v/>
      </c>
      <c r="S236" s="22" t="str">
        <f aca="false">IF(R236="","",ROUND(N236-R236,3))</f>
        <v/>
      </c>
      <c r="T236" s="21" t="str">
        <f aca="false">IF(OR(R236="",O236="",AO236=""),"",IF(S236&gt;MAX_SHAVE,"",IF(ROUND(O236-AO236,4)&lt;MIN_UNIT,"",ROUND(O236-AO236,4))))</f>
        <v/>
      </c>
      <c r="U236" s="21" t="str">
        <f aca="false">IF(OR(AQ236="",O236=""),"",IF(ROUND(ROUND(O236-AQ236,4)-AS236,4)&lt;=MIN_UNIT,"",ROUND(ROUND(O236-AQ236,4)-AS236,4)))</f>
        <v/>
      </c>
      <c r="V236" s="21" t="str">
        <f aca="false">IF(OR(AV236="",O236=""),"",IF(AND(AT236=1,AU236&lt;=MAX_ENV),IF(ROUND(O236-AV236,4)&lt;MIN_UNIT,"",ROUND(O236-AV236,4)),""))</f>
        <v/>
      </c>
      <c r="W236" s="21" t="str">
        <f aca="false">IF(OR(AX236="",O236=""),"",IF(AL236&gt;=AH236*MIN_DIM_RATIO,IF(ROUND(O236-AX236,4)&lt;MIN_UNIT,"",ROUND(O236-AX236,4)),""))</f>
        <v/>
      </c>
      <c r="X236" s="21" t="str">
        <f aca="false">IF(OR(R236="",P236="",AP236=""),"",IF(S236&gt;MAX_SHAVE,"",IF(ROUND(P236-AP236,4)&lt;MIN_UNIT,"",ROUND(P236-AP236,4))))</f>
        <v/>
      </c>
      <c r="Y236" s="21" t="str">
        <f aca="false">IF(OR(AR236="",P236=""),"",IF(ROUND(ROUND(P236-AR236,4)-AS236,4)&lt;=MIN_UNIT,"",ROUND(ROUND(P236-AR236,4)-AS236,4)))</f>
        <v/>
      </c>
      <c r="Z236" s="21" t="str">
        <f aca="false">IF(OR(AW236="",P236=""),"",IF(AND(AT236=1,AU236&lt;=MAX_ENV),IF(ROUND(P236-AW236,4)&lt;MIN_UNIT,"",ROUND(P236-AW236,4)),""))</f>
        <v/>
      </c>
      <c r="AA236" s="21" t="str">
        <f aca="false">IF(OR(AY236="",P236=""),"",IF(AL236&gt;=AH236*MIN_DIM_RATIO,IF(ROUND(P236-AY236,4)&lt;MIN_UNIT,"",ROUND(P236-AY236,4)),""))</f>
        <v/>
      </c>
      <c r="AB236" s="2" t="str">
        <f aca="false">IF(COUNT(T236:W236)=0,"",CHOOSE(MATCH(MAX(T236:W236),T236:W236,0),"Weight","Price","Size tier","Box"))</f>
        <v/>
      </c>
      <c r="AC236" s="24" t="str">
        <f aca="false">IF(K236&lt;&gt;"",K236,AZ236)</f>
        <v/>
      </c>
      <c r="AD236" s="25" t="str">
        <f aca="false">IF(OR(AB236="",AC236=""),"",ROUND(AC236*IF(K236&lt;&gt;"",1,U_LOW)*((12-PEAK_MONTHS)*MAX(T236:W236)+PEAK_MONTHS*N(INDEX(X236:AA236,MATCH(MAX(T236:W236),T236:W236,0)))),0))</f>
        <v/>
      </c>
      <c r="AE236" s="25" t="str">
        <f aca="false">IF(OR(AB236="",AC236=""),"",ROUND(AC236*IF(K236&lt;&gt;"",1,U_HIGH)*((12-PEAK_MONTHS)*MAX(T236:W236)+PEAK_MONTHS*N(INDEX(X236:AA236,MATCH(MAX(T236:W236),T236:W236,0)))),0))</f>
        <v/>
      </c>
      <c r="AF236" s="18" t="str">
        <f aca="false">IF(AD236="","",RANK(AD236,$AD$7:$AD$506))</f>
        <v/>
      </c>
      <c r="AH236" s="16" t="str">
        <f aca="false">IF(E236&lt;&gt;"",E236,IF(F236&lt;&gt;"",ROUND(F236*16,3),""))</f>
        <v/>
      </c>
      <c r="AI236" s="16" t="str">
        <f aca="false">IF(COUNT(G236:I236)&lt;3,"",ROUND(LARGE(G236:I236,1),2))</f>
        <v/>
      </c>
      <c r="AJ236" s="16" t="str">
        <f aca="false">IF(COUNT(G236:I236)&lt;3,"",ROUND(LARGE(G236:I236,2),2))</f>
        <v/>
      </c>
      <c r="AK236" s="16" t="str">
        <f aca="false">IF(COUNT(G236:I236)&lt;3,"",ROUND(SMALL(G236:I236,1),2))</f>
        <v/>
      </c>
      <c r="AL236" s="16" t="str">
        <f aca="false">IF(AI236="","",IF(AI236*AJ236*AK236&lt;DIM_MIN_CUIN,"",ROUND(AI236*AJ236*AK236/DIM_DIV*16,2)))</f>
        <v/>
      </c>
      <c r="AM236" s="18" t="str">
        <f aca="false">IF(C236="","",IF(C236&lt;BAND_LO,1,IF(C236&lt;=BAND_HI,2,3)))</f>
        <v/>
      </c>
      <c r="AN236" s="19" t="str">
        <f aca="false">IF(C236="","",IFERROR(INDEX(CAT_REF,MATCH(D236,CATS,0)),REF_DEFAULT))</f>
        <v/>
      </c>
      <c r="AO236" s="21" t="str">
        <f aca="false">IF(OR(R236="",AM236="",M236=""),"",IF(M236="Small standard",IF(R236&gt;SS_MAX,"",ROUND(INDEX(SS_FEES,SUMPRODUCT(--(SS_EDGES&lt;R236))+1,0+AM236)*(1+FUEL),4)),IF(M236="Large standard",IF(R236&gt;LS_MAX,"",ROUND(IF(R236&lt;=OVER3_FROM,INDEX(LS_FEES,SUMPRODUCT(--(LS_EDGES&lt;R236))+1,0+AM236),INDEX(OVER3_BASE,1,0+AM236)+OVER3_PER4*CEILING((R236-OVER3_FROM)/4,1))*(1+FUEL),4)),"")))</f>
        <v/>
      </c>
      <c r="AP236" s="21" t="str">
        <f aca="false">IF(OR(R236="",AM236="",M236=""),"",IF(M236="Small standard",IF(R236&gt;SS_MAX,"",ROUND(INDEX(SS_FEES,SUMPRODUCT(--(SS_EDGES&lt;R236))+1,3+AM236)*(1+FUEL),4)),IF(M236="Large standard",IF(R236&gt;LS_MAX,"",ROUND(IF(R236&lt;=OVER3_FROM,INDEX(LS_FEES,SUMPRODUCT(--(LS_EDGES&lt;R236))+1,3+AM236),INDEX(OVER3_BASE,1,3+AM236)+OVER3_PER4*CEILING((R236-OVER3_FROM)/4,1))*(1+FUEL),4)),"")))</f>
        <v/>
      </c>
      <c r="AQ236" s="21" t="str">
        <f aca="false">IF(OR(AM236="",AM236=1),"",IF(OR(N236="",(AM236-1)="",M236=""),"",IF(M236="Small standard",IF(N236&gt;SS_MAX,"",ROUND(INDEX(SS_FEES,SUMPRODUCT(--(SS_EDGES&lt;N236))+1,0+(AM236-1))*(1+FUEL),4)),IF(M236="Large standard",IF(N236&gt;LS_MAX,"",ROUND(IF(N236&lt;=OVER3_FROM,INDEX(LS_FEES,SUMPRODUCT(--(LS_EDGES&lt;N236))+1,0+(AM236-1)),INDEX(OVER3_BASE,1,0+(AM236-1))+OVER3_PER4*CEILING((N236-OVER3_FROM)/4,1))*(1+FUEL),4)),""))))</f>
        <v/>
      </c>
      <c r="AR236" s="21" t="str">
        <f aca="false">IF(OR(AM236="",AM236=1),"",IF(OR(N236="",(AM236-1)="",M236=""),"",IF(M236="Small standard",IF(N236&gt;SS_MAX,"",ROUND(INDEX(SS_FEES,SUMPRODUCT(--(SS_EDGES&lt;N236))+1,3+(AM236-1))*(1+FUEL),4)),IF(M236="Large standard",IF(N236&gt;LS_MAX,"",ROUND(IF(N236&lt;=OVER3_FROM,INDEX(LS_FEES,SUMPRODUCT(--(LS_EDGES&lt;N236))+1,3+(AM236-1)),INDEX(OVER3_BASE,1,3+(AM236-1))+OVER3_PER4*CEILING((N236-OVER3_FROM)/4,1))*(1+FUEL),4)),""))))</f>
        <v/>
      </c>
      <c r="AS236" s="21" t="str">
        <f aca="false">IF(OR(AM236="",AM236=1),"",(C236-(IF(AM236=2,BAND_LO,BAND_HI)-0.01))*(1-AN236))</f>
        <v/>
      </c>
      <c r="AT236" s="18" t="str">
        <f aca="false">IF(AI236="","",(AI236&gt;SS_L)+(AJ236&gt;SS_M)+(AK236&gt;SS_S))</f>
        <v/>
      </c>
      <c r="AU236" s="23" t="str">
        <f aca="false">IF(OR(AT236="",AT236&lt;&gt;1),"",MAX(AI236/SS_L,AJ236/SS_M,AK236/SS_S))</f>
        <v/>
      </c>
      <c r="AV236" s="21" t="str">
        <f aca="false">IF(OR(M236&lt;&gt;"Large standard",N236="",N236&gt;SS_MAX),"",IF(OR(N236="",AM236="","Small standard"=""),"",IF("Small standard"="Small standard",IF(N236&gt;SS_MAX,"",ROUND(INDEX(SS_FEES,SUMPRODUCT(--(SS_EDGES&lt;N236))+1,0+AM236)*(1+FUEL),4)),IF("Small standard"="Large standard",IF(N236&gt;LS_MAX,"",ROUND(IF(N236&lt;=OVER3_FROM,INDEX(LS_FEES,SUMPRODUCT(--(LS_EDGES&lt;N236))+1,0+AM236),INDEX(OVER3_BASE,1,0+AM236)+OVER3_PER4*CEILING((N236-OVER3_FROM)/4,1))*(1+FUEL),4)),""))))</f>
        <v/>
      </c>
      <c r="AW236" s="21" t="str">
        <f aca="false">IF(OR(M236&lt;&gt;"Large standard",N236="",N236&gt;SS_MAX),"",IF(OR(N236="",AM236="","Small standard"=""),"",IF("Small standard"="Small standard",IF(N236&gt;SS_MAX,"",ROUND(INDEX(SS_FEES,SUMPRODUCT(--(SS_EDGES&lt;N236))+1,3+AM236)*(1+FUEL),4)),IF("Small standard"="Large standard",IF(N236&gt;LS_MAX,"",ROUND(IF(N236&lt;=OVER3_FROM,INDEX(LS_FEES,SUMPRODUCT(--(LS_EDGES&lt;N236))+1,3+AM236),INDEX(OVER3_BASE,1,3+AM236)+OVER3_PER4*CEILING((N236-OVER3_FROM)/4,1))*(1+FUEL),4)),""))))</f>
        <v/>
      </c>
      <c r="AX236" s="21" t="str">
        <f aca="false">IF(OR(AL236="",AH236=""),"",IF(OR(AH236="",AM236="",M236=""),"",IF(M236="Small standard",IF(AH236&gt;SS_MAX,"",ROUND(INDEX(SS_FEES,SUMPRODUCT(--(SS_EDGES&lt;AH236))+1,0+AM236)*(1+FUEL),4)),IF(M236="Large standard",IF(AH236&gt;LS_MAX,"",ROUND(IF(AH236&lt;=OVER3_FROM,INDEX(LS_FEES,SUMPRODUCT(--(LS_EDGES&lt;AH236))+1,0+AM236),INDEX(OVER3_BASE,1,0+AM236)+OVER3_PER4*CEILING((AH236-OVER3_FROM)/4,1))*(1+FUEL),4)),""))))</f>
        <v/>
      </c>
      <c r="AY236" s="21" t="str">
        <f aca="false">IF(OR(AL236="",AH236=""),"",IF(OR(AH236="",AM236="",M236=""),"",IF(M236="Small standard",IF(AH236&gt;SS_MAX,"",ROUND(INDEX(SS_FEES,SUMPRODUCT(--(SS_EDGES&lt;AH236))+1,3+AM236)*(1+FUEL),4)),IF(M236="Large standard",IF(AH236&gt;LS_MAX,"",ROUND(IF(AH236&lt;=OVER3_FROM,INDEX(LS_FEES,SUMPRODUCT(--(LS_EDGES&lt;AH236))+1,3+AM236),INDEX(OVER3_BASE,1,3+AM236)+OVER3_PER4*CEILING((AH236-OVER3_FROM)/4,1))*(1+FUEL),4)),""))))</f>
        <v/>
      </c>
      <c r="AZ236" s="24" t="str">
        <f aca="false">IF(OR(J236="",J236&lt;1),"",ROUND(IFERROR(INDEX(CAT_SCALE,MATCH(D236,CATS,0)),UC_DEFAULT)*IF(J236&gt;=UC_KNEE,10^(UC_A-UC_B*LOG10(J236)),10^(UC_A-UC_B*LOG10(UC_KNEE))*(UC_KNEE/J236)^UC_HEXP),1))</f>
        <v/>
      </c>
    </row>
    <row r="237" customFormat="false" ht="15" hidden="false" customHeight="false" outlineLevel="0" collapsed="false">
      <c r="A237" s="10"/>
      <c r="B237" s="10"/>
      <c r="C237" s="12"/>
      <c r="D237" s="10"/>
      <c r="E237" s="10"/>
      <c r="F237" s="10"/>
      <c r="G237" s="10"/>
      <c r="H237" s="10"/>
      <c r="I237" s="10"/>
      <c r="J237" s="10"/>
      <c r="K237" s="10"/>
      <c r="L237" s="12"/>
      <c r="M237" s="2" t="str">
        <f aca="false">IF(OR(N237="",AI237=""),"",IF(AND(N237&lt;=SS_MAX,AI237&lt;=SS_L,AJ237&lt;=SS_M,AK237&lt;=SS_S),"Small standard",IF(AND(N237&lt;=LS_MAX,AI237&lt;=LS_L,AJ237&lt;=LS_M,AK237&lt;=LS_S),"Large standard","Oversize")))</f>
        <v/>
      </c>
      <c r="N237" s="16" t="str">
        <f aca="false">IF(AH237="","",IF(AL237="",AH237,MAX(AH237,AL237)))</f>
        <v/>
      </c>
      <c r="O237" s="21" t="str">
        <f aca="false">IF(OR(N237="",AM237="",M237=""),"",IF(M237="Small standard",IF(N237&gt;SS_MAX,"",ROUND(INDEX(SS_FEES,SUMPRODUCT(--(SS_EDGES&lt;N237))+1,0+AM237)*(1+FUEL),4)),IF(M237="Large standard",IF(N237&gt;LS_MAX,"",ROUND(IF(N237&lt;=OVER3_FROM,INDEX(LS_FEES,SUMPRODUCT(--(LS_EDGES&lt;N237))+1,0+AM237),INDEX(OVER3_BASE,1,0+AM237)+OVER3_PER4*CEILING((N237-OVER3_FROM)/4,1))*(1+FUEL),4)),"")))</f>
        <v/>
      </c>
      <c r="P237" s="21" t="str">
        <f aca="false">IF(OR(N237="",AM237="",M237=""),"",IF(M237="Small standard",IF(N237&gt;SS_MAX,"",ROUND(INDEX(SS_FEES,SUMPRODUCT(--(SS_EDGES&lt;N237))+1,3+AM237)*(1+FUEL),4)),IF(M237="Large standard",IF(N237&gt;LS_MAX,"",ROUND(IF(N237&lt;=OVER3_FROM,INDEX(LS_FEES,SUMPRODUCT(--(LS_EDGES&lt;N237))+1,3+AM237),INDEX(OVER3_BASE,1,3+AM237)+OVER3_PER4*CEILING((N237-OVER3_FROM)/4,1))*(1+FUEL),4)),"")))</f>
        <v/>
      </c>
      <c r="Q237" s="20" t="str">
        <f aca="true">IF(OR(L237="",O237=""),"",ROUND(L237-IF(AND(TODAY()&gt;=PEAK_FROM,TODAY()&lt;=PEAK_TO),P237,O237),2))</f>
        <v/>
      </c>
      <c r="R237" s="16" t="str">
        <f aca="false">IF(N237="","",IF(M237="Small standard",IF(SUMPRODUCT(--(SS_EDGES&lt;N237))=0,"",INDEX(SS_EDGES,SUMPRODUCT(--(SS_EDGES&lt;N237)))),IF(M237="Large standard",IF(N237&gt;OVER3_FROM,OVER3_FROM+4*(CEILING((N237-OVER3_FROM)/4,1)-1),IF(SUMPRODUCT(--(LS_EDGES&lt;N237))=0,"",INDEX(LS_EDGES,SUMPRODUCT(--(LS_EDGES&lt;N237))))),"")))</f>
        <v/>
      </c>
      <c r="S237" s="22" t="str">
        <f aca="false">IF(R237="","",ROUND(N237-R237,3))</f>
        <v/>
      </c>
      <c r="T237" s="21" t="str">
        <f aca="false">IF(OR(R237="",O237="",AO237=""),"",IF(S237&gt;MAX_SHAVE,"",IF(ROUND(O237-AO237,4)&lt;MIN_UNIT,"",ROUND(O237-AO237,4))))</f>
        <v/>
      </c>
      <c r="U237" s="21" t="str">
        <f aca="false">IF(OR(AQ237="",O237=""),"",IF(ROUND(ROUND(O237-AQ237,4)-AS237,4)&lt;=MIN_UNIT,"",ROUND(ROUND(O237-AQ237,4)-AS237,4)))</f>
        <v/>
      </c>
      <c r="V237" s="21" t="str">
        <f aca="false">IF(OR(AV237="",O237=""),"",IF(AND(AT237=1,AU237&lt;=MAX_ENV),IF(ROUND(O237-AV237,4)&lt;MIN_UNIT,"",ROUND(O237-AV237,4)),""))</f>
        <v/>
      </c>
      <c r="W237" s="21" t="str">
        <f aca="false">IF(OR(AX237="",O237=""),"",IF(AL237&gt;=AH237*MIN_DIM_RATIO,IF(ROUND(O237-AX237,4)&lt;MIN_UNIT,"",ROUND(O237-AX237,4)),""))</f>
        <v/>
      </c>
      <c r="X237" s="21" t="str">
        <f aca="false">IF(OR(R237="",P237="",AP237=""),"",IF(S237&gt;MAX_SHAVE,"",IF(ROUND(P237-AP237,4)&lt;MIN_UNIT,"",ROUND(P237-AP237,4))))</f>
        <v/>
      </c>
      <c r="Y237" s="21" t="str">
        <f aca="false">IF(OR(AR237="",P237=""),"",IF(ROUND(ROUND(P237-AR237,4)-AS237,4)&lt;=MIN_UNIT,"",ROUND(ROUND(P237-AR237,4)-AS237,4)))</f>
        <v/>
      </c>
      <c r="Z237" s="21" t="str">
        <f aca="false">IF(OR(AW237="",P237=""),"",IF(AND(AT237=1,AU237&lt;=MAX_ENV),IF(ROUND(P237-AW237,4)&lt;MIN_UNIT,"",ROUND(P237-AW237,4)),""))</f>
        <v/>
      </c>
      <c r="AA237" s="21" t="str">
        <f aca="false">IF(OR(AY237="",P237=""),"",IF(AL237&gt;=AH237*MIN_DIM_RATIO,IF(ROUND(P237-AY237,4)&lt;MIN_UNIT,"",ROUND(P237-AY237,4)),""))</f>
        <v/>
      </c>
      <c r="AB237" s="2" t="str">
        <f aca="false">IF(COUNT(T237:W237)=0,"",CHOOSE(MATCH(MAX(T237:W237),T237:W237,0),"Weight","Price","Size tier","Box"))</f>
        <v/>
      </c>
      <c r="AC237" s="24" t="str">
        <f aca="false">IF(K237&lt;&gt;"",K237,AZ237)</f>
        <v/>
      </c>
      <c r="AD237" s="25" t="str">
        <f aca="false">IF(OR(AB237="",AC237=""),"",ROUND(AC237*IF(K237&lt;&gt;"",1,U_LOW)*((12-PEAK_MONTHS)*MAX(T237:W237)+PEAK_MONTHS*N(INDEX(X237:AA237,MATCH(MAX(T237:W237),T237:W237,0)))),0))</f>
        <v/>
      </c>
      <c r="AE237" s="25" t="str">
        <f aca="false">IF(OR(AB237="",AC237=""),"",ROUND(AC237*IF(K237&lt;&gt;"",1,U_HIGH)*((12-PEAK_MONTHS)*MAX(T237:W237)+PEAK_MONTHS*N(INDEX(X237:AA237,MATCH(MAX(T237:W237),T237:W237,0)))),0))</f>
        <v/>
      </c>
      <c r="AF237" s="18" t="str">
        <f aca="false">IF(AD237="","",RANK(AD237,$AD$7:$AD$506))</f>
        <v/>
      </c>
      <c r="AH237" s="16" t="str">
        <f aca="false">IF(E237&lt;&gt;"",E237,IF(F237&lt;&gt;"",ROUND(F237*16,3),""))</f>
        <v/>
      </c>
      <c r="AI237" s="16" t="str">
        <f aca="false">IF(COUNT(G237:I237)&lt;3,"",ROUND(LARGE(G237:I237,1),2))</f>
        <v/>
      </c>
      <c r="AJ237" s="16" t="str">
        <f aca="false">IF(COUNT(G237:I237)&lt;3,"",ROUND(LARGE(G237:I237,2),2))</f>
        <v/>
      </c>
      <c r="AK237" s="16" t="str">
        <f aca="false">IF(COUNT(G237:I237)&lt;3,"",ROUND(SMALL(G237:I237,1),2))</f>
        <v/>
      </c>
      <c r="AL237" s="16" t="str">
        <f aca="false">IF(AI237="","",IF(AI237*AJ237*AK237&lt;DIM_MIN_CUIN,"",ROUND(AI237*AJ237*AK237/DIM_DIV*16,2)))</f>
        <v/>
      </c>
      <c r="AM237" s="18" t="str">
        <f aca="false">IF(C237="","",IF(C237&lt;BAND_LO,1,IF(C237&lt;=BAND_HI,2,3)))</f>
        <v/>
      </c>
      <c r="AN237" s="19" t="str">
        <f aca="false">IF(C237="","",IFERROR(INDEX(CAT_REF,MATCH(D237,CATS,0)),REF_DEFAULT))</f>
        <v/>
      </c>
      <c r="AO237" s="21" t="str">
        <f aca="false">IF(OR(R237="",AM237="",M237=""),"",IF(M237="Small standard",IF(R237&gt;SS_MAX,"",ROUND(INDEX(SS_FEES,SUMPRODUCT(--(SS_EDGES&lt;R237))+1,0+AM237)*(1+FUEL),4)),IF(M237="Large standard",IF(R237&gt;LS_MAX,"",ROUND(IF(R237&lt;=OVER3_FROM,INDEX(LS_FEES,SUMPRODUCT(--(LS_EDGES&lt;R237))+1,0+AM237),INDEX(OVER3_BASE,1,0+AM237)+OVER3_PER4*CEILING((R237-OVER3_FROM)/4,1))*(1+FUEL),4)),"")))</f>
        <v/>
      </c>
      <c r="AP237" s="21" t="str">
        <f aca="false">IF(OR(R237="",AM237="",M237=""),"",IF(M237="Small standard",IF(R237&gt;SS_MAX,"",ROUND(INDEX(SS_FEES,SUMPRODUCT(--(SS_EDGES&lt;R237))+1,3+AM237)*(1+FUEL),4)),IF(M237="Large standard",IF(R237&gt;LS_MAX,"",ROUND(IF(R237&lt;=OVER3_FROM,INDEX(LS_FEES,SUMPRODUCT(--(LS_EDGES&lt;R237))+1,3+AM237),INDEX(OVER3_BASE,1,3+AM237)+OVER3_PER4*CEILING((R237-OVER3_FROM)/4,1))*(1+FUEL),4)),"")))</f>
        <v/>
      </c>
      <c r="AQ237" s="21" t="str">
        <f aca="false">IF(OR(AM237="",AM237=1),"",IF(OR(N237="",(AM237-1)="",M237=""),"",IF(M237="Small standard",IF(N237&gt;SS_MAX,"",ROUND(INDEX(SS_FEES,SUMPRODUCT(--(SS_EDGES&lt;N237))+1,0+(AM237-1))*(1+FUEL),4)),IF(M237="Large standard",IF(N237&gt;LS_MAX,"",ROUND(IF(N237&lt;=OVER3_FROM,INDEX(LS_FEES,SUMPRODUCT(--(LS_EDGES&lt;N237))+1,0+(AM237-1)),INDEX(OVER3_BASE,1,0+(AM237-1))+OVER3_PER4*CEILING((N237-OVER3_FROM)/4,1))*(1+FUEL),4)),""))))</f>
        <v/>
      </c>
      <c r="AR237" s="21" t="str">
        <f aca="false">IF(OR(AM237="",AM237=1),"",IF(OR(N237="",(AM237-1)="",M237=""),"",IF(M237="Small standard",IF(N237&gt;SS_MAX,"",ROUND(INDEX(SS_FEES,SUMPRODUCT(--(SS_EDGES&lt;N237))+1,3+(AM237-1))*(1+FUEL),4)),IF(M237="Large standard",IF(N237&gt;LS_MAX,"",ROUND(IF(N237&lt;=OVER3_FROM,INDEX(LS_FEES,SUMPRODUCT(--(LS_EDGES&lt;N237))+1,3+(AM237-1)),INDEX(OVER3_BASE,1,3+(AM237-1))+OVER3_PER4*CEILING((N237-OVER3_FROM)/4,1))*(1+FUEL),4)),""))))</f>
        <v/>
      </c>
      <c r="AS237" s="21" t="str">
        <f aca="false">IF(OR(AM237="",AM237=1),"",(C237-(IF(AM237=2,BAND_LO,BAND_HI)-0.01))*(1-AN237))</f>
        <v/>
      </c>
      <c r="AT237" s="18" t="str">
        <f aca="false">IF(AI237="","",(AI237&gt;SS_L)+(AJ237&gt;SS_M)+(AK237&gt;SS_S))</f>
        <v/>
      </c>
      <c r="AU237" s="23" t="str">
        <f aca="false">IF(OR(AT237="",AT237&lt;&gt;1),"",MAX(AI237/SS_L,AJ237/SS_M,AK237/SS_S))</f>
        <v/>
      </c>
      <c r="AV237" s="21" t="str">
        <f aca="false">IF(OR(M237&lt;&gt;"Large standard",N237="",N237&gt;SS_MAX),"",IF(OR(N237="",AM237="","Small standard"=""),"",IF("Small standard"="Small standard",IF(N237&gt;SS_MAX,"",ROUND(INDEX(SS_FEES,SUMPRODUCT(--(SS_EDGES&lt;N237))+1,0+AM237)*(1+FUEL),4)),IF("Small standard"="Large standard",IF(N237&gt;LS_MAX,"",ROUND(IF(N237&lt;=OVER3_FROM,INDEX(LS_FEES,SUMPRODUCT(--(LS_EDGES&lt;N237))+1,0+AM237),INDEX(OVER3_BASE,1,0+AM237)+OVER3_PER4*CEILING((N237-OVER3_FROM)/4,1))*(1+FUEL),4)),""))))</f>
        <v/>
      </c>
      <c r="AW237" s="21" t="str">
        <f aca="false">IF(OR(M237&lt;&gt;"Large standard",N237="",N237&gt;SS_MAX),"",IF(OR(N237="",AM237="","Small standard"=""),"",IF("Small standard"="Small standard",IF(N237&gt;SS_MAX,"",ROUND(INDEX(SS_FEES,SUMPRODUCT(--(SS_EDGES&lt;N237))+1,3+AM237)*(1+FUEL),4)),IF("Small standard"="Large standard",IF(N237&gt;LS_MAX,"",ROUND(IF(N237&lt;=OVER3_FROM,INDEX(LS_FEES,SUMPRODUCT(--(LS_EDGES&lt;N237))+1,3+AM237),INDEX(OVER3_BASE,1,3+AM237)+OVER3_PER4*CEILING((N237-OVER3_FROM)/4,1))*(1+FUEL),4)),""))))</f>
        <v/>
      </c>
      <c r="AX237" s="21" t="str">
        <f aca="false">IF(OR(AL237="",AH237=""),"",IF(OR(AH237="",AM237="",M237=""),"",IF(M237="Small standard",IF(AH237&gt;SS_MAX,"",ROUND(INDEX(SS_FEES,SUMPRODUCT(--(SS_EDGES&lt;AH237))+1,0+AM237)*(1+FUEL),4)),IF(M237="Large standard",IF(AH237&gt;LS_MAX,"",ROUND(IF(AH237&lt;=OVER3_FROM,INDEX(LS_FEES,SUMPRODUCT(--(LS_EDGES&lt;AH237))+1,0+AM237),INDEX(OVER3_BASE,1,0+AM237)+OVER3_PER4*CEILING((AH237-OVER3_FROM)/4,1))*(1+FUEL),4)),""))))</f>
        <v/>
      </c>
      <c r="AY237" s="21" t="str">
        <f aca="false">IF(OR(AL237="",AH237=""),"",IF(OR(AH237="",AM237="",M237=""),"",IF(M237="Small standard",IF(AH237&gt;SS_MAX,"",ROUND(INDEX(SS_FEES,SUMPRODUCT(--(SS_EDGES&lt;AH237))+1,3+AM237)*(1+FUEL),4)),IF(M237="Large standard",IF(AH237&gt;LS_MAX,"",ROUND(IF(AH237&lt;=OVER3_FROM,INDEX(LS_FEES,SUMPRODUCT(--(LS_EDGES&lt;AH237))+1,3+AM237),INDEX(OVER3_BASE,1,3+AM237)+OVER3_PER4*CEILING((AH237-OVER3_FROM)/4,1))*(1+FUEL),4)),""))))</f>
        <v/>
      </c>
      <c r="AZ237" s="24" t="str">
        <f aca="false">IF(OR(J237="",J237&lt;1),"",ROUND(IFERROR(INDEX(CAT_SCALE,MATCH(D237,CATS,0)),UC_DEFAULT)*IF(J237&gt;=UC_KNEE,10^(UC_A-UC_B*LOG10(J237)),10^(UC_A-UC_B*LOG10(UC_KNEE))*(UC_KNEE/J237)^UC_HEXP),1))</f>
        <v/>
      </c>
    </row>
    <row r="238" customFormat="false" ht="15" hidden="false" customHeight="false" outlineLevel="0" collapsed="false">
      <c r="A238" s="10"/>
      <c r="B238" s="10"/>
      <c r="C238" s="12"/>
      <c r="D238" s="10"/>
      <c r="E238" s="10"/>
      <c r="F238" s="10"/>
      <c r="G238" s="10"/>
      <c r="H238" s="10"/>
      <c r="I238" s="10"/>
      <c r="J238" s="10"/>
      <c r="K238" s="10"/>
      <c r="L238" s="12"/>
      <c r="M238" s="2" t="str">
        <f aca="false">IF(OR(N238="",AI238=""),"",IF(AND(N238&lt;=SS_MAX,AI238&lt;=SS_L,AJ238&lt;=SS_M,AK238&lt;=SS_S),"Small standard",IF(AND(N238&lt;=LS_MAX,AI238&lt;=LS_L,AJ238&lt;=LS_M,AK238&lt;=LS_S),"Large standard","Oversize")))</f>
        <v/>
      </c>
      <c r="N238" s="16" t="str">
        <f aca="false">IF(AH238="","",IF(AL238="",AH238,MAX(AH238,AL238)))</f>
        <v/>
      </c>
      <c r="O238" s="21" t="str">
        <f aca="false">IF(OR(N238="",AM238="",M238=""),"",IF(M238="Small standard",IF(N238&gt;SS_MAX,"",ROUND(INDEX(SS_FEES,SUMPRODUCT(--(SS_EDGES&lt;N238))+1,0+AM238)*(1+FUEL),4)),IF(M238="Large standard",IF(N238&gt;LS_MAX,"",ROUND(IF(N238&lt;=OVER3_FROM,INDEX(LS_FEES,SUMPRODUCT(--(LS_EDGES&lt;N238))+1,0+AM238),INDEX(OVER3_BASE,1,0+AM238)+OVER3_PER4*CEILING((N238-OVER3_FROM)/4,1))*(1+FUEL),4)),"")))</f>
        <v/>
      </c>
      <c r="P238" s="21" t="str">
        <f aca="false">IF(OR(N238="",AM238="",M238=""),"",IF(M238="Small standard",IF(N238&gt;SS_MAX,"",ROUND(INDEX(SS_FEES,SUMPRODUCT(--(SS_EDGES&lt;N238))+1,3+AM238)*(1+FUEL),4)),IF(M238="Large standard",IF(N238&gt;LS_MAX,"",ROUND(IF(N238&lt;=OVER3_FROM,INDEX(LS_FEES,SUMPRODUCT(--(LS_EDGES&lt;N238))+1,3+AM238),INDEX(OVER3_BASE,1,3+AM238)+OVER3_PER4*CEILING((N238-OVER3_FROM)/4,1))*(1+FUEL),4)),"")))</f>
        <v/>
      </c>
      <c r="Q238" s="20" t="str">
        <f aca="true">IF(OR(L238="",O238=""),"",ROUND(L238-IF(AND(TODAY()&gt;=PEAK_FROM,TODAY()&lt;=PEAK_TO),P238,O238),2))</f>
        <v/>
      </c>
      <c r="R238" s="16" t="str">
        <f aca="false">IF(N238="","",IF(M238="Small standard",IF(SUMPRODUCT(--(SS_EDGES&lt;N238))=0,"",INDEX(SS_EDGES,SUMPRODUCT(--(SS_EDGES&lt;N238)))),IF(M238="Large standard",IF(N238&gt;OVER3_FROM,OVER3_FROM+4*(CEILING((N238-OVER3_FROM)/4,1)-1),IF(SUMPRODUCT(--(LS_EDGES&lt;N238))=0,"",INDEX(LS_EDGES,SUMPRODUCT(--(LS_EDGES&lt;N238))))),"")))</f>
        <v/>
      </c>
      <c r="S238" s="22" t="str">
        <f aca="false">IF(R238="","",ROUND(N238-R238,3))</f>
        <v/>
      </c>
      <c r="T238" s="21" t="str">
        <f aca="false">IF(OR(R238="",O238="",AO238=""),"",IF(S238&gt;MAX_SHAVE,"",IF(ROUND(O238-AO238,4)&lt;MIN_UNIT,"",ROUND(O238-AO238,4))))</f>
        <v/>
      </c>
      <c r="U238" s="21" t="str">
        <f aca="false">IF(OR(AQ238="",O238=""),"",IF(ROUND(ROUND(O238-AQ238,4)-AS238,4)&lt;=MIN_UNIT,"",ROUND(ROUND(O238-AQ238,4)-AS238,4)))</f>
        <v/>
      </c>
      <c r="V238" s="21" t="str">
        <f aca="false">IF(OR(AV238="",O238=""),"",IF(AND(AT238=1,AU238&lt;=MAX_ENV),IF(ROUND(O238-AV238,4)&lt;MIN_UNIT,"",ROUND(O238-AV238,4)),""))</f>
        <v/>
      </c>
      <c r="W238" s="21" t="str">
        <f aca="false">IF(OR(AX238="",O238=""),"",IF(AL238&gt;=AH238*MIN_DIM_RATIO,IF(ROUND(O238-AX238,4)&lt;MIN_UNIT,"",ROUND(O238-AX238,4)),""))</f>
        <v/>
      </c>
      <c r="X238" s="21" t="str">
        <f aca="false">IF(OR(R238="",P238="",AP238=""),"",IF(S238&gt;MAX_SHAVE,"",IF(ROUND(P238-AP238,4)&lt;MIN_UNIT,"",ROUND(P238-AP238,4))))</f>
        <v/>
      </c>
      <c r="Y238" s="21" t="str">
        <f aca="false">IF(OR(AR238="",P238=""),"",IF(ROUND(ROUND(P238-AR238,4)-AS238,4)&lt;=MIN_UNIT,"",ROUND(ROUND(P238-AR238,4)-AS238,4)))</f>
        <v/>
      </c>
      <c r="Z238" s="21" t="str">
        <f aca="false">IF(OR(AW238="",P238=""),"",IF(AND(AT238=1,AU238&lt;=MAX_ENV),IF(ROUND(P238-AW238,4)&lt;MIN_UNIT,"",ROUND(P238-AW238,4)),""))</f>
        <v/>
      </c>
      <c r="AA238" s="21" t="str">
        <f aca="false">IF(OR(AY238="",P238=""),"",IF(AL238&gt;=AH238*MIN_DIM_RATIO,IF(ROUND(P238-AY238,4)&lt;MIN_UNIT,"",ROUND(P238-AY238,4)),""))</f>
        <v/>
      </c>
      <c r="AB238" s="2" t="str">
        <f aca="false">IF(COUNT(T238:W238)=0,"",CHOOSE(MATCH(MAX(T238:W238),T238:W238,0),"Weight","Price","Size tier","Box"))</f>
        <v/>
      </c>
      <c r="AC238" s="24" t="str">
        <f aca="false">IF(K238&lt;&gt;"",K238,AZ238)</f>
        <v/>
      </c>
      <c r="AD238" s="25" t="str">
        <f aca="false">IF(OR(AB238="",AC238=""),"",ROUND(AC238*IF(K238&lt;&gt;"",1,U_LOW)*((12-PEAK_MONTHS)*MAX(T238:W238)+PEAK_MONTHS*N(INDEX(X238:AA238,MATCH(MAX(T238:W238),T238:W238,0)))),0))</f>
        <v/>
      </c>
      <c r="AE238" s="25" t="str">
        <f aca="false">IF(OR(AB238="",AC238=""),"",ROUND(AC238*IF(K238&lt;&gt;"",1,U_HIGH)*((12-PEAK_MONTHS)*MAX(T238:W238)+PEAK_MONTHS*N(INDEX(X238:AA238,MATCH(MAX(T238:W238),T238:W238,0)))),0))</f>
        <v/>
      </c>
      <c r="AF238" s="18" t="str">
        <f aca="false">IF(AD238="","",RANK(AD238,$AD$7:$AD$506))</f>
        <v/>
      </c>
      <c r="AH238" s="16" t="str">
        <f aca="false">IF(E238&lt;&gt;"",E238,IF(F238&lt;&gt;"",ROUND(F238*16,3),""))</f>
        <v/>
      </c>
      <c r="AI238" s="16" t="str">
        <f aca="false">IF(COUNT(G238:I238)&lt;3,"",ROUND(LARGE(G238:I238,1),2))</f>
        <v/>
      </c>
      <c r="AJ238" s="16" t="str">
        <f aca="false">IF(COUNT(G238:I238)&lt;3,"",ROUND(LARGE(G238:I238,2),2))</f>
        <v/>
      </c>
      <c r="AK238" s="16" t="str">
        <f aca="false">IF(COUNT(G238:I238)&lt;3,"",ROUND(SMALL(G238:I238,1),2))</f>
        <v/>
      </c>
      <c r="AL238" s="16" t="str">
        <f aca="false">IF(AI238="","",IF(AI238*AJ238*AK238&lt;DIM_MIN_CUIN,"",ROUND(AI238*AJ238*AK238/DIM_DIV*16,2)))</f>
        <v/>
      </c>
      <c r="AM238" s="18" t="str">
        <f aca="false">IF(C238="","",IF(C238&lt;BAND_LO,1,IF(C238&lt;=BAND_HI,2,3)))</f>
        <v/>
      </c>
      <c r="AN238" s="19" t="str">
        <f aca="false">IF(C238="","",IFERROR(INDEX(CAT_REF,MATCH(D238,CATS,0)),REF_DEFAULT))</f>
        <v/>
      </c>
      <c r="AO238" s="21" t="str">
        <f aca="false">IF(OR(R238="",AM238="",M238=""),"",IF(M238="Small standard",IF(R238&gt;SS_MAX,"",ROUND(INDEX(SS_FEES,SUMPRODUCT(--(SS_EDGES&lt;R238))+1,0+AM238)*(1+FUEL),4)),IF(M238="Large standard",IF(R238&gt;LS_MAX,"",ROUND(IF(R238&lt;=OVER3_FROM,INDEX(LS_FEES,SUMPRODUCT(--(LS_EDGES&lt;R238))+1,0+AM238),INDEX(OVER3_BASE,1,0+AM238)+OVER3_PER4*CEILING((R238-OVER3_FROM)/4,1))*(1+FUEL),4)),"")))</f>
        <v/>
      </c>
      <c r="AP238" s="21" t="str">
        <f aca="false">IF(OR(R238="",AM238="",M238=""),"",IF(M238="Small standard",IF(R238&gt;SS_MAX,"",ROUND(INDEX(SS_FEES,SUMPRODUCT(--(SS_EDGES&lt;R238))+1,3+AM238)*(1+FUEL),4)),IF(M238="Large standard",IF(R238&gt;LS_MAX,"",ROUND(IF(R238&lt;=OVER3_FROM,INDEX(LS_FEES,SUMPRODUCT(--(LS_EDGES&lt;R238))+1,3+AM238),INDEX(OVER3_BASE,1,3+AM238)+OVER3_PER4*CEILING((R238-OVER3_FROM)/4,1))*(1+FUEL),4)),"")))</f>
        <v/>
      </c>
      <c r="AQ238" s="21" t="str">
        <f aca="false">IF(OR(AM238="",AM238=1),"",IF(OR(N238="",(AM238-1)="",M238=""),"",IF(M238="Small standard",IF(N238&gt;SS_MAX,"",ROUND(INDEX(SS_FEES,SUMPRODUCT(--(SS_EDGES&lt;N238))+1,0+(AM238-1))*(1+FUEL),4)),IF(M238="Large standard",IF(N238&gt;LS_MAX,"",ROUND(IF(N238&lt;=OVER3_FROM,INDEX(LS_FEES,SUMPRODUCT(--(LS_EDGES&lt;N238))+1,0+(AM238-1)),INDEX(OVER3_BASE,1,0+(AM238-1))+OVER3_PER4*CEILING((N238-OVER3_FROM)/4,1))*(1+FUEL),4)),""))))</f>
        <v/>
      </c>
      <c r="AR238" s="21" t="str">
        <f aca="false">IF(OR(AM238="",AM238=1),"",IF(OR(N238="",(AM238-1)="",M238=""),"",IF(M238="Small standard",IF(N238&gt;SS_MAX,"",ROUND(INDEX(SS_FEES,SUMPRODUCT(--(SS_EDGES&lt;N238))+1,3+(AM238-1))*(1+FUEL),4)),IF(M238="Large standard",IF(N238&gt;LS_MAX,"",ROUND(IF(N238&lt;=OVER3_FROM,INDEX(LS_FEES,SUMPRODUCT(--(LS_EDGES&lt;N238))+1,3+(AM238-1)),INDEX(OVER3_BASE,1,3+(AM238-1))+OVER3_PER4*CEILING((N238-OVER3_FROM)/4,1))*(1+FUEL),4)),""))))</f>
        <v/>
      </c>
      <c r="AS238" s="21" t="str">
        <f aca="false">IF(OR(AM238="",AM238=1),"",(C238-(IF(AM238=2,BAND_LO,BAND_HI)-0.01))*(1-AN238))</f>
        <v/>
      </c>
      <c r="AT238" s="18" t="str">
        <f aca="false">IF(AI238="","",(AI238&gt;SS_L)+(AJ238&gt;SS_M)+(AK238&gt;SS_S))</f>
        <v/>
      </c>
      <c r="AU238" s="23" t="str">
        <f aca="false">IF(OR(AT238="",AT238&lt;&gt;1),"",MAX(AI238/SS_L,AJ238/SS_M,AK238/SS_S))</f>
        <v/>
      </c>
      <c r="AV238" s="21" t="str">
        <f aca="false">IF(OR(M238&lt;&gt;"Large standard",N238="",N238&gt;SS_MAX),"",IF(OR(N238="",AM238="","Small standard"=""),"",IF("Small standard"="Small standard",IF(N238&gt;SS_MAX,"",ROUND(INDEX(SS_FEES,SUMPRODUCT(--(SS_EDGES&lt;N238))+1,0+AM238)*(1+FUEL),4)),IF("Small standard"="Large standard",IF(N238&gt;LS_MAX,"",ROUND(IF(N238&lt;=OVER3_FROM,INDEX(LS_FEES,SUMPRODUCT(--(LS_EDGES&lt;N238))+1,0+AM238),INDEX(OVER3_BASE,1,0+AM238)+OVER3_PER4*CEILING((N238-OVER3_FROM)/4,1))*(1+FUEL),4)),""))))</f>
        <v/>
      </c>
      <c r="AW238" s="21" t="str">
        <f aca="false">IF(OR(M238&lt;&gt;"Large standard",N238="",N238&gt;SS_MAX),"",IF(OR(N238="",AM238="","Small standard"=""),"",IF("Small standard"="Small standard",IF(N238&gt;SS_MAX,"",ROUND(INDEX(SS_FEES,SUMPRODUCT(--(SS_EDGES&lt;N238))+1,3+AM238)*(1+FUEL),4)),IF("Small standard"="Large standard",IF(N238&gt;LS_MAX,"",ROUND(IF(N238&lt;=OVER3_FROM,INDEX(LS_FEES,SUMPRODUCT(--(LS_EDGES&lt;N238))+1,3+AM238),INDEX(OVER3_BASE,1,3+AM238)+OVER3_PER4*CEILING((N238-OVER3_FROM)/4,1))*(1+FUEL),4)),""))))</f>
        <v/>
      </c>
      <c r="AX238" s="21" t="str">
        <f aca="false">IF(OR(AL238="",AH238=""),"",IF(OR(AH238="",AM238="",M238=""),"",IF(M238="Small standard",IF(AH238&gt;SS_MAX,"",ROUND(INDEX(SS_FEES,SUMPRODUCT(--(SS_EDGES&lt;AH238))+1,0+AM238)*(1+FUEL),4)),IF(M238="Large standard",IF(AH238&gt;LS_MAX,"",ROUND(IF(AH238&lt;=OVER3_FROM,INDEX(LS_FEES,SUMPRODUCT(--(LS_EDGES&lt;AH238))+1,0+AM238),INDEX(OVER3_BASE,1,0+AM238)+OVER3_PER4*CEILING((AH238-OVER3_FROM)/4,1))*(1+FUEL),4)),""))))</f>
        <v/>
      </c>
      <c r="AY238" s="21" t="str">
        <f aca="false">IF(OR(AL238="",AH238=""),"",IF(OR(AH238="",AM238="",M238=""),"",IF(M238="Small standard",IF(AH238&gt;SS_MAX,"",ROUND(INDEX(SS_FEES,SUMPRODUCT(--(SS_EDGES&lt;AH238))+1,3+AM238)*(1+FUEL),4)),IF(M238="Large standard",IF(AH238&gt;LS_MAX,"",ROUND(IF(AH238&lt;=OVER3_FROM,INDEX(LS_FEES,SUMPRODUCT(--(LS_EDGES&lt;AH238))+1,3+AM238),INDEX(OVER3_BASE,1,3+AM238)+OVER3_PER4*CEILING((AH238-OVER3_FROM)/4,1))*(1+FUEL),4)),""))))</f>
        <v/>
      </c>
      <c r="AZ238" s="24" t="str">
        <f aca="false">IF(OR(J238="",J238&lt;1),"",ROUND(IFERROR(INDEX(CAT_SCALE,MATCH(D238,CATS,0)),UC_DEFAULT)*IF(J238&gt;=UC_KNEE,10^(UC_A-UC_B*LOG10(J238)),10^(UC_A-UC_B*LOG10(UC_KNEE))*(UC_KNEE/J238)^UC_HEXP),1))</f>
        <v/>
      </c>
    </row>
    <row r="239" customFormat="false" ht="15" hidden="false" customHeight="false" outlineLevel="0" collapsed="false">
      <c r="A239" s="10"/>
      <c r="B239" s="10"/>
      <c r="C239" s="12"/>
      <c r="D239" s="10"/>
      <c r="E239" s="10"/>
      <c r="F239" s="10"/>
      <c r="G239" s="10"/>
      <c r="H239" s="10"/>
      <c r="I239" s="10"/>
      <c r="J239" s="10"/>
      <c r="K239" s="10"/>
      <c r="L239" s="12"/>
      <c r="M239" s="2" t="str">
        <f aca="false">IF(OR(N239="",AI239=""),"",IF(AND(N239&lt;=SS_MAX,AI239&lt;=SS_L,AJ239&lt;=SS_M,AK239&lt;=SS_S),"Small standard",IF(AND(N239&lt;=LS_MAX,AI239&lt;=LS_L,AJ239&lt;=LS_M,AK239&lt;=LS_S),"Large standard","Oversize")))</f>
        <v/>
      </c>
      <c r="N239" s="16" t="str">
        <f aca="false">IF(AH239="","",IF(AL239="",AH239,MAX(AH239,AL239)))</f>
        <v/>
      </c>
      <c r="O239" s="21" t="str">
        <f aca="false">IF(OR(N239="",AM239="",M239=""),"",IF(M239="Small standard",IF(N239&gt;SS_MAX,"",ROUND(INDEX(SS_FEES,SUMPRODUCT(--(SS_EDGES&lt;N239))+1,0+AM239)*(1+FUEL),4)),IF(M239="Large standard",IF(N239&gt;LS_MAX,"",ROUND(IF(N239&lt;=OVER3_FROM,INDEX(LS_FEES,SUMPRODUCT(--(LS_EDGES&lt;N239))+1,0+AM239),INDEX(OVER3_BASE,1,0+AM239)+OVER3_PER4*CEILING((N239-OVER3_FROM)/4,1))*(1+FUEL),4)),"")))</f>
        <v/>
      </c>
      <c r="P239" s="21" t="str">
        <f aca="false">IF(OR(N239="",AM239="",M239=""),"",IF(M239="Small standard",IF(N239&gt;SS_MAX,"",ROUND(INDEX(SS_FEES,SUMPRODUCT(--(SS_EDGES&lt;N239))+1,3+AM239)*(1+FUEL),4)),IF(M239="Large standard",IF(N239&gt;LS_MAX,"",ROUND(IF(N239&lt;=OVER3_FROM,INDEX(LS_FEES,SUMPRODUCT(--(LS_EDGES&lt;N239))+1,3+AM239),INDEX(OVER3_BASE,1,3+AM239)+OVER3_PER4*CEILING((N239-OVER3_FROM)/4,1))*(1+FUEL),4)),"")))</f>
        <v/>
      </c>
      <c r="Q239" s="20" t="str">
        <f aca="true">IF(OR(L239="",O239=""),"",ROUND(L239-IF(AND(TODAY()&gt;=PEAK_FROM,TODAY()&lt;=PEAK_TO),P239,O239),2))</f>
        <v/>
      </c>
      <c r="R239" s="16" t="str">
        <f aca="false">IF(N239="","",IF(M239="Small standard",IF(SUMPRODUCT(--(SS_EDGES&lt;N239))=0,"",INDEX(SS_EDGES,SUMPRODUCT(--(SS_EDGES&lt;N239)))),IF(M239="Large standard",IF(N239&gt;OVER3_FROM,OVER3_FROM+4*(CEILING((N239-OVER3_FROM)/4,1)-1),IF(SUMPRODUCT(--(LS_EDGES&lt;N239))=0,"",INDEX(LS_EDGES,SUMPRODUCT(--(LS_EDGES&lt;N239))))),"")))</f>
        <v/>
      </c>
      <c r="S239" s="22" t="str">
        <f aca="false">IF(R239="","",ROUND(N239-R239,3))</f>
        <v/>
      </c>
      <c r="T239" s="21" t="str">
        <f aca="false">IF(OR(R239="",O239="",AO239=""),"",IF(S239&gt;MAX_SHAVE,"",IF(ROUND(O239-AO239,4)&lt;MIN_UNIT,"",ROUND(O239-AO239,4))))</f>
        <v/>
      </c>
      <c r="U239" s="21" t="str">
        <f aca="false">IF(OR(AQ239="",O239=""),"",IF(ROUND(ROUND(O239-AQ239,4)-AS239,4)&lt;=MIN_UNIT,"",ROUND(ROUND(O239-AQ239,4)-AS239,4)))</f>
        <v/>
      </c>
      <c r="V239" s="21" t="str">
        <f aca="false">IF(OR(AV239="",O239=""),"",IF(AND(AT239=1,AU239&lt;=MAX_ENV),IF(ROUND(O239-AV239,4)&lt;MIN_UNIT,"",ROUND(O239-AV239,4)),""))</f>
        <v/>
      </c>
      <c r="W239" s="21" t="str">
        <f aca="false">IF(OR(AX239="",O239=""),"",IF(AL239&gt;=AH239*MIN_DIM_RATIO,IF(ROUND(O239-AX239,4)&lt;MIN_UNIT,"",ROUND(O239-AX239,4)),""))</f>
        <v/>
      </c>
      <c r="X239" s="21" t="str">
        <f aca="false">IF(OR(R239="",P239="",AP239=""),"",IF(S239&gt;MAX_SHAVE,"",IF(ROUND(P239-AP239,4)&lt;MIN_UNIT,"",ROUND(P239-AP239,4))))</f>
        <v/>
      </c>
      <c r="Y239" s="21" t="str">
        <f aca="false">IF(OR(AR239="",P239=""),"",IF(ROUND(ROUND(P239-AR239,4)-AS239,4)&lt;=MIN_UNIT,"",ROUND(ROUND(P239-AR239,4)-AS239,4)))</f>
        <v/>
      </c>
      <c r="Z239" s="21" t="str">
        <f aca="false">IF(OR(AW239="",P239=""),"",IF(AND(AT239=1,AU239&lt;=MAX_ENV),IF(ROUND(P239-AW239,4)&lt;MIN_UNIT,"",ROUND(P239-AW239,4)),""))</f>
        <v/>
      </c>
      <c r="AA239" s="21" t="str">
        <f aca="false">IF(OR(AY239="",P239=""),"",IF(AL239&gt;=AH239*MIN_DIM_RATIO,IF(ROUND(P239-AY239,4)&lt;MIN_UNIT,"",ROUND(P239-AY239,4)),""))</f>
        <v/>
      </c>
      <c r="AB239" s="2" t="str">
        <f aca="false">IF(COUNT(T239:W239)=0,"",CHOOSE(MATCH(MAX(T239:W239),T239:W239,0),"Weight","Price","Size tier","Box"))</f>
        <v/>
      </c>
      <c r="AC239" s="24" t="str">
        <f aca="false">IF(K239&lt;&gt;"",K239,AZ239)</f>
        <v/>
      </c>
      <c r="AD239" s="25" t="str">
        <f aca="false">IF(OR(AB239="",AC239=""),"",ROUND(AC239*IF(K239&lt;&gt;"",1,U_LOW)*((12-PEAK_MONTHS)*MAX(T239:W239)+PEAK_MONTHS*N(INDEX(X239:AA239,MATCH(MAX(T239:W239),T239:W239,0)))),0))</f>
        <v/>
      </c>
      <c r="AE239" s="25" t="str">
        <f aca="false">IF(OR(AB239="",AC239=""),"",ROUND(AC239*IF(K239&lt;&gt;"",1,U_HIGH)*((12-PEAK_MONTHS)*MAX(T239:W239)+PEAK_MONTHS*N(INDEX(X239:AA239,MATCH(MAX(T239:W239),T239:W239,0)))),0))</f>
        <v/>
      </c>
      <c r="AF239" s="18" t="str">
        <f aca="false">IF(AD239="","",RANK(AD239,$AD$7:$AD$506))</f>
        <v/>
      </c>
      <c r="AH239" s="16" t="str">
        <f aca="false">IF(E239&lt;&gt;"",E239,IF(F239&lt;&gt;"",ROUND(F239*16,3),""))</f>
        <v/>
      </c>
      <c r="AI239" s="16" t="str">
        <f aca="false">IF(COUNT(G239:I239)&lt;3,"",ROUND(LARGE(G239:I239,1),2))</f>
        <v/>
      </c>
      <c r="AJ239" s="16" t="str">
        <f aca="false">IF(COUNT(G239:I239)&lt;3,"",ROUND(LARGE(G239:I239,2),2))</f>
        <v/>
      </c>
      <c r="AK239" s="16" t="str">
        <f aca="false">IF(COUNT(G239:I239)&lt;3,"",ROUND(SMALL(G239:I239,1),2))</f>
        <v/>
      </c>
      <c r="AL239" s="16" t="str">
        <f aca="false">IF(AI239="","",IF(AI239*AJ239*AK239&lt;DIM_MIN_CUIN,"",ROUND(AI239*AJ239*AK239/DIM_DIV*16,2)))</f>
        <v/>
      </c>
      <c r="AM239" s="18" t="str">
        <f aca="false">IF(C239="","",IF(C239&lt;BAND_LO,1,IF(C239&lt;=BAND_HI,2,3)))</f>
        <v/>
      </c>
      <c r="AN239" s="19" t="str">
        <f aca="false">IF(C239="","",IFERROR(INDEX(CAT_REF,MATCH(D239,CATS,0)),REF_DEFAULT))</f>
        <v/>
      </c>
      <c r="AO239" s="21" t="str">
        <f aca="false">IF(OR(R239="",AM239="",M239=""),"",IF(M239="Small standard",IF(R239&gt;SS_MAX,"",ROUND(INDEX(SS_FEES,SUMPRODUCT(--(SS_EDGES&lt;R239))+1,0+AM239)*(1+FUEL),4)),IF(M239="Large standard",IF(R239&gt;LS_MAX,"",ROUND(IF(R239&lt;=OVER3_FROM,INDEX(LS_FEES,SUMPRODUCT(--(LS_EDGES&lt;R239))+1,0+AM239),INDEX(OVER3_BASE,1,0+AM239)+OVER3_PER4*CEILING((R239-OVER3_FROM)/4,1))*(1+FUEL),4)),"")))</f>
        <v/>
      </c>
      <c r="AP239" s="21" t="str">
        <f aca="false">IF(OR(R239="",AM239="",M239=""),"",IF(M239="Small standard",IF(R239&gt;SS_MAX,"",ROUND(INDEX(SS_FEES,SUMPRODUCT(--(SS_EDGES&lt;R239))+1,3+AM239)*(1+FUEL),4)),IF(M239="Large standard",IF(R239&gt;LS_MAX,"",ROUND(IF(R239&lt;=OVER3_FROM,INDEX(LS_FEES,SUMPRODUCT(--(LS_EDGES&lt;R239))+1,3+AM239),INDEX(OVER3_BASE,1,3+AM239)+OVER3_PER4*CEILING((R239-OVER3_FROM)/4,1))*(1+FUEL),4)),"")))</f>
        <v/>
      </c>
      <c r="AQ239" s="21" t="str">
        <f aca="false">IF(OR(AM239="",AM239=1),"",IF(OR(N239="",(AM239-1)="",M239=""),"",IF(M239="Small standard",IF(N239&gt;SS_MAX,"",ROUND(INDEX(SS_FEES,SUMPRODUCT(--(SS_EDGES&lt;N239))+1,0+(AM239-1))*(1+FUEL),4)),IF(M239="Large standard",IF(N239&gt;LS_MAX,"",ROUND(IF(N239&lt;=OVER3_FROM,INDEX(LS_FEES,SUMPRODUCT(--(LS_EDGES&lt;N239))+1,0+(AM239-1)),INDEX(OVER3_BASE,1,0+(AM239-1))+OVER3_PER4*CEILING((N239-OVER3_FROM)/4,1))*(1+FUEL),4)),""))))</f>
        <v/>
      </c>
      <c r="AR239" s="21" t="str">
        <f aca="false">IF(OR(AM239="",AM239=1),"",IF(OR(N239="",(AM239-1)="",M239=""),"",IF(M239="Small standard",IF(N239&gt;SS_MAX,"",ROUND(INDEX(SS_FEES,SUMPRODUCT(--(SS_EDGES&lt;N239))+1,3+(AM239-1))*(1+FUEL),4)),IF(M239="Large standard",IF(N239&gt;LS_MAX,"",ROUND(IF(N239&lt;=OVER3_FROM,INDEX(LS_FEES,SUMPRODUCT(--(LS_EDGES&lt;N239))+1,3+(AM239-1)),INDEX(OVER3_BASE,1,3+(AM239-1))+OVER3_PER4*CEILING((N239-OVER3_FROM)/4,1))*(1+FUEL),4)),""))))</f>
        <v/>
      </c>
      <c r="AS239" s="21" t="str">
        <f aca="false">IF(OR(AM239="",AM239=1),"",(C239-(IF(AM239=2,BAND_LO,BAND_HI)-0.01))*(1-AN239))</f>
        <v/>
      </c>
      <c r="AT239" s="18" t="str">
        <f aca="false">IF(AI239="","",(AI239&gt;SS_L)+(AJ239&gt;SS_M)+(AK239&gt;SS_S))</f>
        <v/>
      </c>
      <c r="AU239" s="23" t="str">
        <f aca="false">IF(OR(AT239="",AT239&lt;&gt;1),"",MAX(AI239/SS_L,AJ239/SS_M,AK239/SS_S))</f>
        <v/>
      </c>
      <c r="AV239" s="21" t="str">
        <f aca="false">IF(OR(M239&lt;&gt;"Large standard",N239="",N239&gt;SS_MAX),"",IF(OR(N239="",AM239="","Small standard"=""),"",IF("Small standard"="Small standard",IF(N239&gt;SS_MAX,"",ROUND(INDEX(SS_FEES,SUMPRODUCT(--(SS_EDGES&lt;N239))+1,0+AM239)*(1+FUEL),4)),IF("Small standard"="Large standard",IF(N239&gt;LS_MAX,"",ROUND(IF(N239&lt;=OVER3_FROM,INDEX(LS_FEES,SUMPRODUCT(--(LS_EDGES&lt;N239))+1,0+AM239),INDEX(OVER3_BASE,1,0+AM239)+OVER3_PER4*CEILING((N239-OVER3_FROM)/4,1))*(1+FUEL),4)),""))))</f>
        <v/>
      </c>
      <c r="AW239" s="21" t="str">
        <f aca="false">IF(OR(M239&lt;&gt;"Large standard",N239="",N239&gt;SS_MAX),"",IF(OR(N239="",AM239="","Small standard"=""),"",IF("Small standard"="Small standard",IF(N239&gt;SS_MAX,"",ROUND(INDEX(SS_FEES,SUMPRODUCT(--(SS_EDGES&lt;N239))+1,3+AM239)*(1+FUEL),4)),IF("Small standard"="Large standard",IF(N239&gt;LS_MAX,"",ROUND(IF(N239&lt;=OVER3_FROM,INDEX(LS_FEES,SUMPRODUCT(--(LS_EDGES&lt;N239))+1,3+AM239),INDEX(OVER3_BASE,1,3+AM239)+OVER3_PER4*CEILING((N239-OVER3_FROM)/4,1))*(1+FUEL),4)),""))))</f>
        <v/>
      </c>
      <c r="AX239" s="21" t="str">
        <f aca="false">IF(OR(AL239="",AH239=""),"",IF(OR(AH239="",AM239="",M239=""),"",IF(M239="Small standard",IF(AH239&gt;SS_MAX,"",ROUND(INDEX(SS_FEES,SUMPRODUCT(--(SS_EDGES&lt;AH239))+1,0+AM239)*(1+FUEL),4)),IF(M239="Large standard",IF(AH239&gt;LS_MAX,"",ROUND(IF(AH239&lt;=OVER3_FROM,INDEX(LS_FEES,SUMPRODUCT(--(LS_EDGES&lt;AH239))+1,0+AM239),INDEX(OVER3_BASE,1,0+AM239)+OVER3_PER4*CEILING((AH239-OVER3_FROM)/4,1))*(1+FUEL),4)),""))))</f>
        <v/>
      </c>
      <c r="AY239" s="21" t="str">
        <f aca="false">IF(OR(AL239="",AH239=""),"",IF(OR(AH239="",AM239="",M239=""),"",IF(M239="Small standard",IF(AH239&gt;SS_MAX,"",ROUND(INDEX(SS_FEES,SUMPRODUCT(--(SS_EDGES&lt;AH239))+1,3+AM239)*(1+FUEL),4)),IF(M239="Large standard",IF(AH239&gt;LS_MAX,"",ROUND(IF(AH239&lt;=OVER3_FROM,INDEX(LS_FEES,SUMPRODUCT(--(LS_EDGES&lt;AH239))+1,3+AM239),INDEX(OVER3_BASE,1,3+AM239)+OVER3_PER4*CEILING((AH239-OVER3_FROM)/4,1))*(1+FUEL),4)),""))))</f>
        <v/>
      </c>
      <c r="AZ239" s="24" t="str">
        <f aca="false">IF(OR(J239="",J239&lt;1),"",ROUND(IFERROR(INDEX(CAT_SCALE,MATCH(D239,CATS,0)),UC_DEFAULT)*IF(J239&gt;=UC_KNEE,10^(UC_A-UC_B*LOG10(J239)),10^(UC_A-UC_B*LOG10(UC_KNEE))*(UC_KNEE/J239)^UC_HEXP),1))</f>
        <v/>
      </c>
    </row>
    <row r="240" customFormat="false" ht="15" hidden="false" customHeight="false" outlineLevel="0" collapsed="false">
      <c r="A240" s="10"/>
      <c r="B240" s="10"/>
      <c r="C240" s="12"/>
      <c r="D240" s="10"/>
      <c r="E240" s="10"/>
      <c r="F240" s="10"/>
      <c r="G240" s="10"/>
      <c r="H240" s="10"/>
      <c r="I240" s="10"/>
      <c r="J240" s="10"/>
      <c r="K240" s="10"/>
      <c r="L240" s="12"/>
      <c r="M240" s="2" t="str">
        <f aca="false">IF(OR(N240="",AI240=""),"",IF(AND(N240&lt;=SS_MAX,AI240&lt;=SS_L,AJ240&lt;=SS_M,AK240&lt;=SS_S),"Small standard",IF(AND(N240&lt;=LS_MAX,AI240&lt;=LS_L,AJ240&lt;=LS_M,AK240&lt;=LS_S),"Large standard","Oversize")))</f>
        <v/>
      </c>
      <c r="N240" s="16" t="str">
        <f aca="false">IF(AH240="","",IF(AL240="",AH240,MAX(AH240,AL240)))</f>
        <v/>
      </c>
      <c r="O240" s="21" t="str">
        <f aca="false">IF(OR(N240="",AM240="",M240=""),"",IF(M240="Small standard",IF(N240&gt;SS_MAX,"",ROUND(INDEX(SS_FEES,SUMPRODUCT(--(SS_EDGES&lt;N240))+1,0+AM240)*(1+FUEL),4)),IF(M240="Large standard",IF(N240&gt;LS_MAX,"",ROUND(IF(N240&lt;=OVER3_FROM,INDEX(LS_FEES,SUMPRODUCT(--(LS_EDGES&lt;N240))+1,0+AM240),INDEX(OVER3_BASE,1,0+AM240)+OVER3_PER4*CEILING((N240-OVER3_FROM)/4,1))*(1+FUEL),4)),"")))</f>
        <v/>
      </c>
      <c r="P240" s="21" t="str">
        <f aca="false">IF(OR(N240="",AM240="",M240=""),"",IF(M240="Small standard",IF(N240&gt;SS_MAX,"",ROUND(INDEX(SS_FEES,SUMPRODUCT(--(SS_EDGES&lt;N240))+1,3+AM240)*(1+FUEL),4)),IF(M240="Large standard",IF(N240&gt;LS_MAX,"",ROUND(IF(N240&lt;=OVER3_FROM,INDEX(LS_FEES,SUMPRODUCT(--(LS_EDGES&lt;N240))+1,3+AM240),INDEX(OVER3_BASE,1,3+AM240)+OVER3_PER4*CEILING((N240-OVER3_FROM)/4,1))*(1+FUEL),4)),"")))</f>
        <v/>
      </c>
      <c r="Q240" s="20" t="str">
        <f aca="true">IF(OR(L240="",O240=""),"",ROUND(L240-IF(AND(TODAY()&gt;=PEAK_FROM,TODAY()&lt;=PEAK_TO),P240,O240),2))</f>
        <v/>
      </c>
      <c r="R240" s="16" t="str">
        <f aca="false">IF(N240="","",IF(M240="Small standard",IF(SUMPRODUCT(--(SS_EDGES&lt;N240))=0,"",INDEX(SS_EDGES,SUMPRODUCT(--(SS_EDGES&lt;N240)))),IF(M240="Large standard",IF(N240&gt;OVER3_FROM,OVER3_FROM+4*(CEILING((N240-OVER3_FROM)/4,1)-1),IF(SUMPRODUCT(--(LS_EDGES&lt;N240))=0,"",INDEX(LS_EDGES,SUMPRODUCT(--(LS_EDGES&lt;N240))))),"")))</f>
        <v/>
      </c>
      <c r="S240" s="22" t="str">
        <f aca="false">IF(R240="","",ROUND(N240-R240,3))</f>
        <v/>
      </c>
      <c r="T240" s="21" t="str">
        <f aca="false">IF(OR(R240="",O240="",AO240=""),"",IF(S240&gt;MAX_SHAVE,"",IF(ROUND(O240-AO240,4)&lt;MIN_UNIT,"",ROUND(O240-AO240,4))))</f>
        <v/>
      </c>
      <c r="U240" s="21" t="str">
        <f aca="false">IF(OR(AQ240="",O240=""),"",IF(ROUND(ROUND(O240-AQ240,4)-AS240,4)&lt;=MIN_UNIT,"",ROUND(ROUND(O240-AQ240,4)-AS240,4)))</f>
        <v/>
      </c>
      <c r="V240" s="21" t="str">
        <f aca="false">IF(OR(AV240="",O240=""),"",IF(AND(AT240=1,AU240&lt;=MAX_ENV),IF(ROUND(O240-AV240,4)&lt;MIN_UNIT,"",ROUND(O240-AV240,4)),""))</f>
        <v/>
      </c>
      <c r="W240" s="21" t="str">
        <f aca="false">IF(OR(AX240="",O240=""),"",IF(AL240&gt;=AH240*MIN_DIM_RATIO,IF(ROUND(O240-AX240,4)&lt;MIN_UNIT,"",ROUND(O240-AX240,4)),""))</f>
        <v/>
      </c>
      <c r="X240" s="21" t="str">
        <f aca="false">IF(OR(R240="",P240="",AP240=""),"",IF(S240&gt;MAX_SHAVE,"",IF(ROUND(P240-AP240,4)&lt;MIN_UNIT,"",ROUND(P240-AP240,4))))</f>
        <v/>
      </c>
      <c r="Y240" s="21" t="str">
        <f aca="false">IF(OR(AR240="",P240=""),"",IF(ROUND(ROUND(P240-AR240,4)-AS240,4)&lt;=MIN_UNIT,"",ROUND(ROUND(P240-AR240,4)-AS240,4)))</f>
        <v/>
      </c>
      <c r="Z240" s="21" t="str">
        <f aca="false">IF(OR(AW240="",P240=""),"",IF(AND(AT240=1,AU240&lt;=MAX_ENV),IF(ROUND(P240-AW240,4)&lt;MIN_UNIT,"",ROUND(P240-AW240,4)),""))</f>
        <v/>
      </c>
      <c r="AA240" s="21" t="str">
        <f aca="false">IF(OR(AY240="",P240=""),"",IF(AL240&gt;=AH240*MIN_DIM_RATIO,IF(ROUND(P240-AY240,4)&lt;MIN_UNIT,"",ROUND(P240-AY240,4)),""))</f>
        <v/>
      </c>
      <c r="AB240" s="2" t="str">
        <f aca="false">IF(COUNT(T240:W240)=0,"",CHOOSE(MATCH(MAX(T240:W240),T240:W240,0),"Weight","Price","Size tier","Box"))</f>
        <v/>
      </c>
      <c r="AC240" s="24" t="str">
        <f aca="false">IF(K240&lt;&gt;"",K240,AZ240)</f>
        <v/>
      </c>
      <c r="AD240" s="25" t="str">
        <f aca="false">IF(OR(AB240="",AC240=""),"",ROUND(AC240*IF(K240&lt;&gt;"",1,U_LOW)*((12-PEAK_MONTHS)*MAX(T240:W240)+PEAK_MONTHS*N(INDEX(X240:AA240,MATCH(MAX(T240:W240),T240:W240,0)))),0))</f>
        <v/>
      </c>
      <c r="AE240" s="25" t="str">
        <f aca="false">IF(OR(AB240="",AC240=""),"",ROUND(AC240*IF(K240&lt;&gt;"",1,U_HIGH)*((12-PEAK_MONTHS)*MAX(T240:W240)+PEAK_MONTHS*N(INDEX(X240:AA240,MATCH(MAX(T240:W240),T240:W240,0)))),0))</f>
        <v/>
      </c>
      <c r="AF240" s="18" t="str">
        <f aca="false">IF(AD240="","",RANK(AD240,$AD$7:$AD$506))</f>
        <v/>
      </c>
      <c r="AH240" s="16" t="str">
        <f aca="false">IF(E240&lt;&gt;"",E240,IF(F240&lt;&gt;"",ROUND(F240*16,3),""))</f>
        <v/>
      </c>
      <c r="AI240" s="16" t="str">
        <f aca="false">IF(COUNT(G240:I240)&lt;3,"",ROUND(LARGE(G240:I240,1),2))</f>
        <v/>
      </c>
      <c r="AJ240" s="16" t="str">
        <f aca="false">IF(COUNT(G240:I240)&lt;3,"",ROUND(LARGE(G240:I240,2),2))</f>
        <v/>
      </c>
      <c r="AK240" s="16" t="str">
        <f aca="false">IF(COUNT(G240:I240)&lt;3,"",ROUND(SMALL(G240:I240,1),2))</f>
        <v/>
      </c>
      <c r="AL240" s="16" t="str">
        <f aca="false">IF(AI240="","",IF(AI240*AJ240*AK240&lt;DIM_MIN_CUIN,"",ROUND(AI240*AJ240*AK240/DIM_DIV*16,2)))</f>
        <v/>
      </c>
      <c r="AM240" s="18" t="str">
        <f aca="false">IF(C240="","",IF(C240&lt;BAND_LO,1,IF(C240&lt;=BAND_HI,2,3)))</f>
        <v/>
      </c>
      <c r="AN240" s="19" t="str">
        <f aca="false">IF(C240="","",IFERROR(INDEX(CAT_REF,MATCH(D240,CATS,0)),REF_DEFAULT))</f>
        <v/>
      </c>
      <c r="AO240" s="21" t="str">
        <f aca="false">IF(OR(R240="",AM240="",M240=""),"",IF(M240="Small standard",IF(R240&gt;SS_MAX,"",ROUND(INDEX(SS_FEES,SUMPRODUCT(--(SS_EDGES&lt;R240))+1,0+AM240)*(1+FUEL),4)),IF(M240="Large standard",IF(R240&gt;LS_MAX,"",ROUND(IF(R240&lt;=OVER3_FROM,INDEX(LS_FEES,SUMPRODUCT(--(LS_EDGES&lt;R240))+1,0+AM240),INDEX(OVER3_BASE,1,0+AM240)+OVER3_PER4*CEILING((R240-OVER3_FROM)/4,1))*(1+FUEL),4)),"")))</f>
        <v/>
      </c>
      <c r="AP240" s="21" t="str">
        <f aca="false">IF(OR(R240="",AM240="",M240=""),"",IF(M240="Small standard",IF(R240&gt;SS_MAX,"",ROUND(INDEX(SS_FEES,SUMPRODUCT(--(SS_EDGES&lt;R240))+1,3+AM240)*(1+FUEL),4)),IF(M240="Large standard",IF(R240&gt;LS_MAX,"",ROUND(IF(R240&lt;=OVER3_FROM,INDEX(LS_FEES,SUMPRODUCT(--(LS_EDGES&lt;R240))+1,3+AM240),INDEX(OVER3_BASE,1,3+AM240)+OVER3_PER4*CEILING((R240-OVER3_FROM)/4,1))*(1+FUEL),4)),"")))</f>
        <v/>
      </c>
      <c r="AQ240" s="21" t="str">
        <f aca="false">IF(OR(AM240="",AM240=1),"",IF(OR(N240="",(AM240-1)="",M240=""),"",IF(M240="Small standard",IF(N240&gt;SS_MAX,"",ROUND(INDEX(SS_FEES,SUMPRODUCT(--(SS_EDGES&lt;N240))+1,0+(AM240-1))*(1+FUEL),4)),IF(M240="Large standard",IF(N240&gt;LS_MAX,"",ROUND(IF(N240&lt;=OVER3_FROM,INDEX(LS_FEES,SUMPRODUCT(--(LS_EDGES&lt;N240))+1,0+(AM240-1)),INDEX(OVER3_BASE,1,0+(AM240-1))+OVER3_PER4*CEILING((N240-OVER3_FROM)/4,1))*(1+FUEL),4)),""))))</f>
        <v/>
      </c>
      <c r="AR240" s="21" t="str">
        <f aca="false">IF(OR(AM240="",AM240=1),"",IF(OR(N240="",(AM240-1)="",M240=""),"",IF(M240="Small standard",IF(N240&gt;SS_MAX,"",ROUND(INDEX(SS_FEES,SUMPRODUCT(--(SS_EDGES&lt;N240))+1,3+(AM240-1))*(1+FUEL),4)),IF(M240="Large standard",IF(N240&gt;LS_MAX,"",ROUND(IF(N240&lt;=OVER3_FROM,INDEX(LS_FEES,SUMPRODUCT(--(LS_EDGES&lt;N240))+1,3+(AM240-1)),INDEX(OVER3_BASE,1,3+(AM240-1))+OVER3_PER4*CEILING((N240-OVER3_FROM)/4,1))*(1+FUEL),4)),""))))</f>
        <v/>
      </c>
      <c r="AS240" s="21" t="str">
        <f aca="false">IF(OR(AM240="",AM240=1),"",(C240-(IF(AM240=2,BAND_LO,BAND_HI)-0.01))*(1-AN240))</f>
        <v/>
      </c>
      <c r="AT240" s="18" t="str">
        <f aca="false">IF(AI240="","",(AI240&gt;SS_L)+(AJ240&gt;SS_M)+(AK240&gt;SS_S))</f>
        <v/>
      </c>
      <c r="AU240" s="23" t="str">
        <f aca="false">IF(OR(AT240="",AT240&lt;&gt;1),"",MAX(AI240/SS_L,AJ240/SS_M,AK240/SS_S))</f>
        <v/>
      </c>
      <c r="AV240" s="21" t="str">
        <f aca="false">IF(OR(M240&lt;&gt;"Large standard",N240="",N240&gt;SS_MAX),"",IF(OR(N240="",AM240="","Small standard"=""),"",IF("Small standard"="Small standard",IF(N240&gt;SS_MAX,"",ROUND(INDEX(SS_FEES,SUMPRODUCT(--(SS_EDGES&lt;N240))+1,0+AM240)*(1+FUEL),4)),IF("Small standard"="Large standard",IF(N240&gt;LS_MAX,"",ROUND(IF(N240&lt;=OVER3_FROM,INDEX(LS_FEES,SUMPRODUCT(--(LS_EDGES&lt;N240))+1,0+AM240),INDEX(OVER3_BASE,1,0+AM240)+OVER3_PER4*CEILING((N240-OVER3_FROM)/4,1))*(1+FUEL),4)),""))))</f>
        <v/>
      </c>
      <c r="AW240" s="21" t="str">
        <f aca="false">IF(OR(M240&lt;&gt;"Large standard",N240="",N240&gt;SS_MAX),"",IF(OR(N240="",AM240="","Small standard"=""),"",IF("Small standard"="Small standard",IF(N240&gt;SS_MAX,"",ROUND(INDEX(SS_FEES,SUMPRODUCT(--(SS_EDGES&lt;N240))+1,3+AM240)*(1+FUEL),4)),IF("Small standard"="Large standard",IF(N240&gt;LS_MAX,"",ROUND(IF(N240&lt;=OVER3_FROM,INDEX(LS_FEES,SUMPRODUCT(--(LS_EDGES&lt;N240))+1,3+AM240),INDEX(OVER3_BASE,1,3+AM240)+OVER3_PER4*CEILING((N240-OVER3_FROM)/4,1))*(1+FUEL),4)),""))))</f>
        <v/>
      </c>
      <c r="AX240" s="21" t="str">
        <f aca="false">IF(OR(AL240="",AH240=""),"",IF(OR(AH240="",AM240="",M240=""),"",IF(M240="Small standard",IF(AH240&gt;SS_MAX,"",ROUND(INDEX(SS_FEES,SUMPRODUCT(--(SS_EDGES&lt;AH240))+1,0+AM240)*(1+FUEL),4)),IF(M240="Large standard",IF(AH240&gt;LS_MAX,"",ROUND(IF(AH240&lt;=OVER3_FROM,INDEX(LS_FEES,SUMPRODUCT(--(LS_EDGES&lt;AH240))+1,0+AM240),INDEX(OVER3_BASE,1,0+AM240)+OVER3_PER4*CEILING((AH240-OVER3_FROM)/4,1))*(1+FUEL),4)),""))))</f>
        <v/>
      </c>
      <c r="AY240" s="21" t="str">
        <f aca="false">IF(OR(AL240="",AH240=""),"",IF(OR(AH240="",AM240="",M240=""),"",IF(M240="Small standard",IF(AH240&gt;SS_MAX,"",ROUND(INDEX(SS_FEES,SUMPRODUCT(--(SS_EDGES&lt;AH240))+1,3+AM240)*(1+FUEL),4)),IF(M240="Large standard",IF(AH240&gt;LS_MAX,"",ROUND(IF(AH240&lt;=OVER3_FROM,INDEX(LS_FEES,SUMPRODUCT(--(LS_EDGES&lt;AH240))+1,3+AM240),INDEX(OVER3_BASE,1,3+AM240)+OVER3_PER4*CEILING((AH240-OVER3_FROM)/4,1))*(1+FUEL),4)),""))))</f>
        <v/>
      </c>
      <c r="AZ240" s="24" t="str">
        <f aca="false">IF(OR(J240="",J240&lt;1),"",ROUND(IFERROR(INDEX(CAT_SCALE,MATCH(D240,CATS,0)),UC_DEFAULT)*IF(J240&gt;=UC_KNEE,10^(UC_A-UC_B*LOG10(J240)),10^(UC_A-UC_B*LOG10(UC_KNEE))*(UC_KNEE/J240)^UC_HEXP),1))</f>
        <v/>
      </c>
    </row>
    <row r="241" customFormat="false" ht="15" hidden="false" customHeight="false" outlineLevel="0" collapsed="false">
      <c r="A241" s="10"/>
      <c r="B241" s="10"/>
      <c r="C241" s="12"/>
      <c r="D241" s="10"/>
      <c r="E241" s="10"/>
      <c r="F241" s="10"/>
      <c r="G241" s="10"/>
      <c r="H241" s="10"/>
      <c r="I241" s="10"/>
      <c r="J241" s="10"/>
      <c r="K241" s="10"/>
      <c r="L241" s="12"/>
      <c r="M241" s="2" t="str">
        <f aca="false">IF(OR(N241="",AI241=""),"",IF(AND(N241&lt;=SS_MAX,AI241&lt;=SS_L,AJ241&lt;=SS_M,AK241&lt;=SS_S),"Small standard",IF(AND(N241&lt;=LS_MAX,AI241&lt;=LS_L,AJ241&lt;=LS_M,AK241&lt;=LS_S),"Large standard","Oversize")))</f>
        <v/>
      </c>
      <c r="N241" s="16" t="str">
        <f aca="false">IF(AH241="","",IF(AL241="",AH241,MAX(AH241,AL241)))</f>
        <v/>
      </c>
      <c r="O241" s="21" t="str">
        <f aca="false">IF(OR(N241="",AM241="",M241=""),"",IF(M241="Small standard",IF(N241&gt;SS_MAX,"",ROUND(INDEX(SS_FEES,SUMPRODUCT(--(SS_EDGES&lt;N241))+1,0+AM241)*(1+FUEL),4)),IF(M241="Large standard",IF(N241&gt;LS_MAX,"",ROUND(IF(N241&lt;=OVER3_FROM,INDEX(LS_FEES,SUMPRODUCT(--(LS_EDGES&lt;N241))+1,0+AM241),INDEX(OVER3_BASE,1,0+AM241)+OVER3_PER4*CEILING((N241-OVER3_FROM)/4,1))*(1+FUEL),4)),"")))</f>
        <v/>
      </c>
      <c r="P241" s="21" t="str">
        <f aca="false">IF(OR(N241="",AM241="",M241=""),"",IF(M241="Small standard",IF(N241&gt;SS_MAX,"",ROUND(INDEX(SS_FEES,SUMPRODUCT(--(SS_EDGES&lt;N241))+1,3+AM241)*(1+FUEL),4)),IF(M241="Large standard",IF(N241&gt;LS_MAX,"",ROUND(IF(N241&lt;=OVER3_FROM,INDEX(LS_FEES,SUMPRODUCT(--(LS_EDGES&lt;N241))+1,3+AM241),INDEX(OVER3_BASE,1,3+AM241)+OVER3_PER4*CEILING((N241-OVER3_FROM)/4,1))*(1+FUEL),4)),"")))</f>
        <v/>
      </c>
      <c r="Q241" s="20" t="str">
        <f aca="true">IF(OR(L241="",O241=""),"",ROUND(L241-IF(AND(TODAY()&gt;=PEAK_FROM,TODAY()&lt;=PEAK_TO),P241,O241),2))</f>
        <v/>
      </c>
      <c r="R241" s="16" t="str">
        <f aca="false">IF(N241="","",IF(M241="Small standard",IF(SUMPRODUCT(--(SS_EDGES&lt;N241))=0,"",INDEX(SS_EDGES,SUMPRODUCT(--(SS_EDGES&lt;N241)))),IF(M241="Large standard",IF(N241&gt;OVER3_FROM,OVER3_FROM+4*(CEILING((N241-OVER3_FROM)/4,1)-1),IF(SUMPRODUCT(--(LS_EDGES&lt;N241))=0,"",INDEX(LS_EDGES,SUMPRODUCT(--(LS_EDGES&lt;N241))))),"")))</f>
        <v/>
      </c>
      <c r="S241" s="22" t="str">
        <f aca="false">IF(R241="","",ROUND(N241-R241,3))</f>
        <v/>
      </c>
      <c r="T241" s="21" t="str">
        <f aca="false">IF(OR(R241="",O241="",AO241=""),"",IF(S241&gt;MAX_SHAVE,"",IF(ROUND(O241-AO241,4)&lt;MIN_UNIT,"",ROUND(O241-AO241,4))))</f>
        <v/>
      </c>
      <c r="U241" s="21" t="str">
        <f aca="false">IF(OR(AQ241="",O241=""),"",IF(ROUND(ROUND(O241-AQ241,4)-AS241,4)&lt;=MIN_UNIT,"",ROUND(ROUND(O241-AQ241,4)-AS241,4)))</f>
        <v/>
      </c>
      <c r="V241" s="21" t="str">
        <f aca="false">IF(OR(AV241="",O241=""),"",IF(AND(AT241=1,AU241&lt;=MAX_ENV),IF(ROUND(O241-AV241,4)&lt;MIN_UNIT,"",ROUND(O241-AV241,4)),""))</f>
        <v/>
      </c>
      <c r="W241" s="21" t="str">
        <f aca="false">IF(OR(AX241="",O241=""),"",IF(AL241&gt;=AH241*MIN_DIM_RATIO,IF(ROUND(O241-AX241,4)&lt;MIN_UNIT,"",ROUND(O241-AX241,4)),""))</f>
        <v/>
      </c>
      <c r="X241" s="21" t="str">
        <f aca="false">IF(OR(R241="",P241="",AP241=""),"",IF(S241&gt;MAX_SHAVE,"",IF(ROUND(P241-AP241,4)&lt;MIN_UNIT,"",ROUND(P241-AP241,4))))</f>
        <v/>
      </c>
      <c r="Y241" s="21" t="str">
        <f aca="false">IF(OR(AR241="",P241=""),"",IF(ROUND(ROUND(P241-AR241,4)-AS241,4)&lt;=MIN_UNIT,"",ROUND(ROUND(P241-AR241,4)-AS241,4)))</f>
        <v/>
      </c>
      <c r="Z241" s="21" t="str">
        <f aca="false">IF(OR(AW241="",P241=""),"",IF(AND(AT241=1,AU241&lt;=MAX_ENV),IF(ROUND(P241-AW241,4)&lt;MIN_UNIT,"",ROUND(P241-AW241,4)),""))</f>
        <v/>
      </c>
      <c r="AA241" s="21" t="str">
        <f aca="false">IF(OR(AY241="",P241=""),"",IF(AL241&gt;=AH241*MIN_DIM_RATIO,IF(ROUND(P241-AY241,4)&lt;MIN_UNIT,"",ROUND(P241-AY241,4)),""))</f>
        <v/>
      </c>
      <c r="AB241" s="2" t="str">
        <f aca="false">IF(COUNT(T241:W241)=0,"",CHOOSE(MATCH(MAX(T241:W241),T241:W241,0),"Weight","Price","Size tier","Box"))</f>
        <v/>
      </c>
      <c r="AC241" s="24" t="str">
        <f aca="false">IF(K241&lt;&gt;"",K241,AZ241)</f>
        <v/>
      </c>
      <c r="AD241" s="25" t="str">
        <f aca="false">IF(OR(AB241="",AC241=""),"",ROUND(AC241*IF(K241&lt;&gt;"",1,U_LOW)*((12-PEAK_MONTHS)*MAX(T241:W241)+PEAK_MONTHS*N(INDEX(X241:AA241,MATCH(MAX(T241:W241),T241:W241,0)))),0))</f>
        <v/>
      </c>
      <c r="AE241" s="25" t="str">
        <f aca="false">IF(OR(AB241="",AC241=""),"",ROUND(AC241*IF(K241&lt;&gt;"",1,U_HIGH)*((12-PEAK_MONTHS)*MAX(T241:W241)+PEAK_MONTHS*N(INDEX(X241:AA241,MATCH(MAX(T241:W241),T241:W241,0)))),0))</f>
        <v/>
      </c>
      <c r="AF241" s="18" t="str">
        <f aca="false">IF(AD241="","",RANK(AD241,$AD$7:$AD$506))</f>
        <v/>
      </c>
      <c r="AH241" s="16" t="str">
        <f aca="false">IF(E241&lt;&gt;"",E241,IF(F241&lt;&gt;"",ROUND(F241*16,3),""))</f>
        <v/>
      </c>
      <c r="AI241" s="16" t="str">
        <f aca="false">IF(COUNT(G241:I241)&lt;3,"",ROUND(LARGE(G241:I241,1),2))</f>
        <v/>
      </c>
      <c r="AJ241" s="16" t="str">
        <f aca="false">IF(COUNT(G241:I241)&lt;3,"",ROUND(LARGE(G241:I241,2),2))</f>
        <v/>
      </c>
      <c r="AK241" s="16" t="str">
        <f aca="false">IF(COUNT(G241:I241)&lt;3,"",ROUND(SMALL(G241:I241,1),2))</f>
        <v/>
      </c>
      <c r="AL241" s="16" t="str">
        <f aca="false">IF(AI241="","",IF(AI241*AJ241*AK241&lt;DIM_MIN_CUIN,"",ROUND(AI241*AJ241*AK241/DIM_DIV*16,2)))</f>
        <v/>
      </c>
      <c r="AM241" s="18" t="str">
        <f aca="false">IF(C241="","",IF(C241&lt;BAND_LO,1,IF(C241&lt;=BAND_HI,2,3)))</f>
        <v/>
      </c>
      <c r="AN241" s="19" t="str">
        <f aca="false">IF(C241="","",IFERROR(INDEX(CAT_REF,MATCH(D241,CATS,0)),REF_DEFAULT))</f>
        <v/>
      </c>
      <c r="AO241" s="21" t="str">
        <f aca="false">IF(OR(R241="",AM241="",M241=""),"",IF(M241="Small standard",IF(R241&gt;SS_MAX,"",ROUND(INDEX(SS_FEES,SUMPRODUCT(--(SS_EDGES&lt;R241))+1,0+AM241)*(1+FUEL),4)),IF(M241="Large standard",IF(R241&gt;LS_MAX,"",ROUND(IF(R241&lt;=OVER3_FROM,INDEX(LS_FEES,SUMPRODUCT(--(LS_EDGES&lt;R241))+1,0+AM241),INDEX(OVER3_BASE,1,0+AM241)+OVER3_PER4*CEILING((R241-OVER3_FROM)/4,1))*(1+FUEL),4)),"")))</f>
        <v/>
      </c>
      <c r="AP241" s="21" t="str">
        <f aca="false">IF(OR(R241="",AM241="",M241=""),"",IF(M241="Small standard",IF(R241&gt;SS_MAX,"",ROUND(INDEX(SS_FEES,SUMPRODUCT(--(SS_EDGES&lt;R241))+1,3+AM241)*(1+FUEL),4)),IF(M241="Large standard",IF(R241&gt;LS_MAX,"",ROUND(IF(R241&lt;=OVER3_FROM,INDEX(LS_FEES,SUMPRODUCT(--(LS_EDGES&lt;R241))+1,3+AM241),INDEX(OVER3_BASE,1,3+AM241)+OVER3_PER4*CEILING((R241-OVER3_FROM)/4,1))*(1+FUEL),4)),"")))</f>
        <v/>
      </c>
      <c r="AQ241" s="21" t="str">
        <f aca="false">IF(OR(AM241="",AM241=1),"",IF(OR(N241="",(AM241-1)="",M241=""),"",IF(M241="Small standard",IF(N241&gt;SS_MAX,"",ROUND(INDEX(SS_FEES,SUMPRODUCT(--(SS_EDGES&lt;N241))+1,0+(AM241-1))*(1+FUEL),4)),IF(M241="Large standard",IF(N241&gt;LS_MAX,"",ROUND(IF(N241&lt;=OVER3_FROM,INDEX(LS_FEES,SUMPRODUCT(--(LS_EDGES&lt;N241))+1,0+(AM241-1)),INDEX(OVER3_BASE,1,0+(AM241-1))+OVER3_PER4*CEILING((N241-OVER3_FROM)/4,1))*(1+FUEL),4)),""))))</f>
        <v/>
      </c>
      <c r="AR241" s="21" t="str">
        <f aca="false">IF(OR(AM241="",AM241=1),"",IF(OR(N241="",(AM241-1)="",M241=""),"",IF(M241="Small standard",IF(N241&gt;SS_MAX,"",ROUND(INDEX(SS_FEES,SUMPRODUCT(--(SS_EDGES&lt;N241))+1,3+(AM241-1))*(1+FUEL),4)),IF(M241="Large standard",IF(N241&gt;LS_MAX,"",ROUND(IF(N241&lt;=OVER3_FROM,INDEX(LS_FEES,SUMPRODUCT(--(LS_EDGES&lt;N241))+1,3+(AM241-1)),INDEX(OVER3_BASE,1,3+(AM241-1))+OVER3_PER4*CEILING((N241-OVER3_FROM)/4,1))*(1+FUEL),4)),""))))</f>
        <v/>
      </c>
      <c r="AS241" s="21" t="str">
        <f aca="false">IF(OR(AM241="",AM241=1),"",(C241-(IF(AM241=2,BAND_LO,BAND_HI)-0.01))*(1-AN241))</f>
        <v/>
      </c>
      <c r="AT241" s="18" t="str">
        <f aca="false">IF(AI241="","",(AI241&gt;SS_L)+(AJ241&gt;SS_M)+(AK241&gt;SS_S))</f>
        <v/>
      </c>
      <c r="AU241" s="23" t="str">
        <f aca="false">IF(OR(AT241="",AT241&lt;&gt;1),"",MAX(AI241/SS_L,AJ241/SS_M,AK241/SS_S))</f>
        <v/>
      </c>
      <c r="AV241" s="21" t="str">
        <f aca="false">IF(OR(M241&lt;&gt;"Large standard",N241="",N241&gt;SS_MAX),"",IF(OR(N241="",AM241="","Small standard"=""),"",IF("Small standard"="Small standard",IF(N241&gt;SS_MAX,"",ROUND(INDEX(SS_FEES,SUMPRODUCT(--(SS_EDGES&lt;N241))+1,0+AM241)*(1+FUEL),4)),IF("Small standard"="Large standard",IF(N241&gt;LS_MAX,"",ROUND(IF(N241&lt;=OVER3_FROM,INDEX(LS_FEES,SUMPRODUCT(--(LS_EDGES&lt;N241))+1,0+AM241),INDEX(OVER3_BASE,1,0+AM241)+OVER3_PER4*CEILING((N241-OVER3_FROM)/4,1))*(1+FUEL),4)),""))))</f>
        <v/>
      </c>
      <c r="AW241" s="21" t="str">
        <f aca="false">IF(OR(M241&lt;&gt;"Large standard",N241="",N241&gt;SS_MAX),"",IF(OR(N241="",AM241="","Small standard"=""),"",IF("Small standard"="Small standard",IF(N241&gt;SS_MAX,"",ROUND(INDEX(SS_FEES,SUMPRODUCT(--(SS_EDGES&lt;N241))+1,3+AM241)*(1+FUEL),4)),IF("Small standard"="Large standard",IF(N241&gt;LS_MAX,"",ROUND(IF(N241&lt;=OVER3_FROM,INDEX(LS_FEES,SUMPRODUCT(--(LS_EDGES&lt;N241))+1,3+AM241),INDEX(OVER3_BASE,1,3+AM241)+OVER3_PER4*CEILING((N241-OVER3_FROM)/4,1))*(1+FUEL),4)),""))))</f>
        <v/>
      </c>
      <c r="AX241" s="21" t="str">
        <f aca="false">IF(OR(AL241="",AH241=""),"",IF(OR(AH241="",AM241="",M241=""),"",IF(M241="Small standard",IF(AH241&gt;SS_MAX,"",ROUND(INDEX(SS_FEES,SUMPRODUCT(--(SS_EDGES&lt;AH241))+1,0+AM241)*(1+FUEL),4)),IF(M241="Large standard",IF(AH241&gt;LS_MAX,"",ROUND(IF(AH241&lt;=OVER3_FROM,INDEX(LS_FEES,SUMPRODUCT(--(LS_EDGES&lt;AH241))+1,0+AM241),INDEX(OVER3_BASE,1,0+AM241)+OVER3_PER4*CEILING((AH241-OVER3_FROM)/4,1))*(1+FUEL),4)),""))))</f>
        <v/>
      </c>
      <c r="AY241" s="21" t="str">
        <f aca="false">IF(OR(AL241="",AH241=""),"",IF(OR(AH241="",AM241="",M241=""),"",IF(M241="Small standard",IF(AH241&gt;SS_MAX,"",ROUND(INDEX(SS_FEES,SUMPRODUCT(--(SS_EDGES&lt;AH241))+1,3+AM241)*(1+FUEL),4)),IF(M241="Large standard",IF(AH241&gt;LS_MAX,"",ROUND(IF(AH241&lt;=OVER3_FROM,INDEX(LS_FEES,SUMPRODUCT(--(LS_EDGES&lt;AH241))+1,3+AM241),INDEX(OVER3_BASE,1,3+AM241)+OVER3_PER4*CEILING((AH241-OVER3_FROM)/4,1))*(1+FUEL),4)),""))))</f>
        <v/>
      </c>
      <c r="AZ241" s="24" t="str">
        <f aca="false">IF(OR(J241="",J241&lt;1),"",ROUND(IFERROR(INDEX(CAT_SCALE,MATCH(D241,CATS,0)),UC_DEFAULT)*IF(J241&gt;=UC_KNEE,10^(UC_A-UC_B*LOG10(J241)),10^(UC_A-UC_B*LOG10(UC_KNEE))*(UC_KNEE/J241)^UC_HEXP),1))</f>
        <v/>
      </c>
    </row>
    <row r="242" customFormat="false" ht="15" hidden="false" customHeight="false" outlineLevel="0" collapsed="false">
      <c r="A242" s="10"/>
      <c r="B242" s="10"/>
      <c r="C242" s="12"/>
      <c r="D242" s="10"/>
      <c r="E242" s="10"/>
      <c r="F242" s="10"/>
      <c r="G242" s="10"/>
      <c r="H242" s="10"/>
      <c r="I242" s="10"/>
      <c r="J242" s="10"/>
      <c r="K242" s="10"/>
      <c r="L242" s="12"/>
      <c r="M242" s="2" t="str">
        <f aca="false">IF(OR(N242="",AI242=""),"",IF(AND(N242&lt;=SS_MAX,AI242&lt;=SS_L,AJ242&lt;=SS_M,AK242&lt;=SS_S),"Small standard",IF(AND(N242&lt;=LS_MAX,AI242&lt;=LS_L,AJ242&lt;=LS_M,AK242&lt;=LS_S),"Large standard","Oversize")))</f>
        <v/>
      </c>
      <c r="N242" s="16" t="str">
        <f aca="false">IF(AH242="","",IF(AL242="",AH242,MAX(AH242,AL242)))</f>
        <v/>
      </c>
      <c r="O242" s="21" t="str">
        <f aca="false">IF(OR(N242="",AM242="",M242=""),"",IF(M242="Small standard",IF(N242&gt;SS_MAX,"",ROUND(INDEX(SS_FEES,SUMPRODUCT(--(SS_EDGES&lt;N242))+1,0+AM242)*(1+FUEL),4)),IF(M242="Large standard",IF(N242&gt;LS_MAX,"",ROUND(IF(N242&lt;=OVER3_FROM,INDEX(LS_FEES,SUMPRODUCT(--(LS_EDGES&lt;N242))+1,0+AM242),INDEX(OVER3_BASE,1,0+AM242)+OVER3_PER4*CEILING((N242-OVER3_FROM)/4,1))*(1+FUEL),4)),"")))</f>
        <v/>
      </c>
      <c r="P242" s="21" t="str">
        <f aca="false">IF(OR(N242="",AM242="",M242=""),"",IF(M242="Small standard",IF(N242&gt;SS_MAX,"",ROUND(INDEX(SS_FEES,SUMPRODUCT(--(SS_EDGES&lt;N242))+1,3+AM242)*(1+FUEL),4)),IF(M242="Large standard",IF(N242&gt;LS_MAX,"",ROUND(IF(N242&lt;=OVER3_FROM,INDEX(LS_FEES,SUMPRODUCT(--(LS_EDGES&lt;N242))+1,3+AM242),INDEX(OVER3_BASE,1,3+AM242)+OVER3_PER4*CEILING((N242-OVER3_FROM)/4,1))*(1+FUEL),4)),"")))</f>
        <v/>
      </c>
      <c r="Q242" s="20" t="str">
        <f aca="true">IF(OR(L242="",O242=""),"",ROUND(L242-IF(AND(TODAY()&gt;=PEAK_FROM,TODAY()&lt;=PEAK_TO),P242,O242),2))</f>
        <v/>
      </c>
      <c r="R242" s="16" t="str">
        <f aca="false">IF(N242="","",IF(M242="Small standard",IF(SUMPRODUCT(--(SS_EDGES&lt;N242))=0,"",INDEX(SS_EDGES,SUMPRODUCT(--(SS_EDGES&lt;N242)))),IF(M242="Large standard",IF(N242&gt;OVER3_FROM,OVER3_FROM+4*(CEILING((N242-OVER3_FROM)/4,1)-1),IF(SUMPRODUCT(--(LS_EDGES&lt;N242))=0,"",INDEX(LS_EDGES,SUMPRODUCT(--(LS_EDGES&lt;N242))))),"")))</f>
        <v/>
      </c>
      <c r="S242" s="22" t="str">
        <f aca="false">IF(R242="","",ROUND(N242-R242,3))</f>
        <v/>
      </c>
      <c r="T242" s="21" t="str">
        <f aca="false">IF(OR(R242="",O242="",AO242=""),"",IF(S242&gt;MAX_SHAVE,"",IF(ROUND(O242-AO242,4)&lt;MIN_UNIT,"",ROUND(O242-AO242,4))))</f>
        <v/>
      </c>
      <c r="U242" s="21" t="str">
        <f aca="false">IF(OR(AQ242="",O242=""),"",IF(ROUND(ROUND(O242-AQ242,4)-AS242,4)&lt;=MIN_UNIT,"",ROUND(ROUND(O242-AQ242,4)-AS242,4)))</f>
        <v/>
      </c>
      <c r="V242" s="21" t="str">
        <f aca="false">IF(OR(AV242="",O242=""),"",IF(AND(AT242=1,AU242&lt;=MAX_ENV),IF(ROUND(O242-AV242,4)&lt;MIN_UNIT,"",ROUND(O242-AV242,4)),""))</f>
        <v/>
      </c>
      <c r="W242" s="21" t="str">
        <f aca="false">IF(OR(AX242="",O242=""),"",IF(AL242&gt;=AH242*MIN_DIM_RATIO,IF(ROUND(O242-AX242,4)&lt;MIN_UNIT,"",ROUND(O242-AX242,4)),""))</f>
        <v/>
      </c>
      <c r="X242" s="21" t="str">
        <f aca="false">IF(OR(R242="",P242="",AP242=""),"",IF(S242&gt;MAX_SHAVE,"",IF(ROUND(P242-AP242,4)&lt;MIN_UNIT,"",ROUND(P242-AP242,4))))</f>
        <v/>
      </c>
      <c r="Y242" s="21" t="str">
        <f aca="false">IF(OR(AR242="",P242=""),"",IF(ROUND(ROUND(P242-AR242,4)-AS242,4)&lt;=MIN_UNIT,"",ROUND(ROUND(P242-AR242,4)-AS242,4)))</f>
        <v/>
      </c>
      <c r="Z242" s="21" t="str">
        <f aca="false">IF(OR(AW242="",P242=""),"",IF(AND(AT242=1,AU242&lt;=MAX_ENV),IF(ROUND(P242-AW242,4)&lt;MIN_UNIT,"",ROUND(P242-AW242,4)),""))</f>
        <v/>
      </c>
      <c r="AA242" s="21" t="str">
        <f aca="false">IF(OR(AY242="",P242=""),"",IF(AL242&gt;=AH242*MIN_DIM_RATIO,IF(ROUND(P242-AY242,4)&lt;MIN_UNIT,"",ROUND(P242-AY242,4)),""))</f>
        <v/>
      </c>
      <c r="AB242" s="2" t="str">
        <f aca="false">IF(COUNT(T242:W242)=0,"",CHOOSE(MATCH(MAX(T242:W242),T242:W242,0),"Weight","Price","Size tier","Box"))</f>
        <v/>
      </c>
      <c r="AC242" s="24" t="str">
        <f aca="false">IF(K242&lt;&gt;"",K242,AZ242)</f>
        <v/>
      </c>
      <c r="AD242" s="25" t="str">
        <f aca="false">IF(OR(AB242="",AC242=""),"",ROUND(AC242*IF(K242&lt;&gt;"",1,U_LOW)*((12-PEAK_MONTHS)*MAX(T242:W242)+PEAK_MONTHS*N(INDEX(X242:AA242,MATCH(MAX(T242:W242),T242:W242,0)))),0))</f>
        <v/>
      </c>
      <c r="AE242" s="25" t="str">
        <f aca="false">IF(OR(AB242="",AC242=""),"",ROUND(AC242*IF(K242&lt;&gt;"",1,U_HIGH)*((12-PEAK_MONTHS)*MAX(T242:W242)+PEAK_MONTHS*N(INDEX(X242:AA242,MATCH(MAX(T242:W242),T242:W242,0)))),0))</f>
        <v/>
      </c>
      <c r="AF242" s="18" t="str">
        <f aca="false">IF(AD242="","",RANK(AD242,$AD$7:$AD$506))</f>
        <v/>
      </c>
      <c r="AH242" s="16" t="str">
        <f aca="false">IF(E242&lt;&gt;"",E242,IF(F242&lt;&gt;"",ROUND(F242*16,3),""))</f>
        <v/>
      </c>
      <c r="AI242" s="16" t="str">
        <f aca="false">IF(COUNT(G242:I242)&lt;3,"",ROUND(LARGE(G242:I242,1),2))</f>
        <v/>
      </c>
      <c r="AJ242" s="16" t="str">
        <f aca="false">IF(COUNT(G242:I242)&lt;3,"",ROUND(LARGE(G242:I242,2),2))</f>
        <v/>
      </c>
      <c r="AK242" s="16" t="str">
        <f aca="false">IF(COUNT(G242:I242)&lt;3,"",ROUND(SMALL(G242:I242,1),2))</f>
        <v/>
      </c>
      <c r="AL242" s="16" t="str">
        <f aca="false">IF(AI242="","",IF(AI242*AJ242*AK242&lt;DIM_MIN_CUIN,"",ROUND(AI242*AJ242*AK242/DIM_DIV*16,2)))</f>
        <v/>
      </c>
      <c r="AM242" s="18" t="str">
        <f aca="false">IF(C242="","",IF(C242&lt;BAND_LO,1,IF(C242&lt;=BAND_HI,2,3)))</f>
        <v/>
      </c>
      <c r="AN242" s="19" t="str">
        <f aca="false">IF(C242="","",IFERROR(INDEX(CAT_REF,MATCH(D242,CATS,0)),REF_DEFAULT))</f>
        <v/>
      </c>
      <c r="AO242" s="21" t="str">
        <f aca="false">IF(OR(R242="",AM242="",M242=""),"",IF(M242="Small standard",IF(R242&gt;SS_MAX,"",ROUND(INDEX(SS_FEES,SUMPRODUCT(--(SS_EDGES&lt;R242))+1,0+AM242)*(1+FUEL),4)),IF(M242="Large standard",IF(R242&gt;LS_MAX,"",ROUND(IF(R242&lt;=OVER3_FROM,INDEX(LS_FEES,SUMPRODUCT(--(LS_EDGES&lt;R242))+1,0+AM242),INDEX(OVER3_BASE,1,0+AM242)+OVER3_PER4*CEILING((R242-OVER3_FROM)/4,1))*(1+FUEL),4)),"")))</f>
        <v/>
      </c>
      <c r="AP242" s="21" t="str">
        <f aca="false">IF(OR(R242="",AM242="",M242=""),"",IF(M242="Small standard",IF(R242&gt;SS_MAX,"",ROUND(INDEX(SS_FEES,SUMPRODUCT(--(SS_EDGES&lt;R242))+1,3+AM242)*(1+FUEL),4)),IF(M242="Large standard",IF(R242&gt;LS_MAX,"",ROUND(IF(R242&lt;=OVER3_FROM,INDEX(LS_FEES,SUMPRODUCT(--(LS_EDGES&lt;R242))+1,3+AM242),INDEX(OVER3_BASE,1,3+AM242)+OVER3_PER4*CEILING((R242-OVER3_FROM)/4,1))*(1+FUEL),4)),"")))</f>
        <v/>
      </c>
      <c r="AQ242" s="21" t="str">
        <f aca="false">IF(OR(AM242="",AM242=1),"",IF(OR(N242="",(AM242-1)="",M242=""),"",IF(M242="Small standard",IF(N242&gt;SS_MAX,"",ROUND(INDEX(SS_FEES,SUMPRODUCT(--(SS_EDGES&lt;N242))+1,0+(AM242-1))*(1+FUEL),4)),IF(M242="Large standard",IF(N242&gt;LS_MAX,"",ROUND(IF(N242&lt;=OVER3_FROM,INDEX(LS_FEES,SUMPRODUCT(--(LS_EDGES&lt;N242))+1,0+(AM242-1)),INDEX(OVER3_BASE,1,0+(AM242-1))+OVER3_PER4*CEILING((N242-OVER3_FROM)/4,1))*(1+FUEL),4)),""))))</f>
        <v/>
      </c>
      <c r="AR242" s="21" t="str">
        <f aca="false">IF(OR(AM242="",AM242=1),"",IF(OR(N242="",(AM242-1)="",M242=""),"",IF(M242="Small standard",IF(N242&gt;SS_MAX,"",ROUND(INDEX(SS_FEES,SUMPRODUCT(--(SS_EDGES&lt;N242))+1,3+(AM242-1))*(1+FUEL),4)),IF(M242="Large standard",IF(N242&gt;LS_MAX,"",ROUND(IF(N242&lt;=OVER3_FROM,INDEX(LS_FEES,SUMPRODUCT(--(LS_EDGES&lt;N242))+1,3+(AM242-1)),INDEX(OVER3_BASE,1,3+(AM242-1))+OVER3_PER4*CEILING((N242-OVER3_FROM)/4,1))*(1+FUEL),4)),""))))</f>
        <v/>
      </c>
      <c r="AS242" s="21" t="str">
        <f aca="false">IF(OR(AM242="",AM242=1),"",(C242-(IF(AM242=2,BAND_LO,BAND_HI)-0.01))*(1-AN242))</f>
        <v/>
      </c>
      <c r="AT242" s="18" t="str">
        <f aca="false">IF(AI242="","",(AI242&gt;SS_L)+(AJ242&gt;SS_M)+(AK242&gt;SS_S))</f>
        <v/>
      </c>
      <c r="AU242" s="23" t="str">
        <f aca="false">IF(OR(AT242="",AT242&lt;&gt;1),"",MAX(AI242/SS_L,AJ242/SS_M,AK242/SS_S))</f>
        <v/>
      </c>
      <c r="AV242" s="21" t="str">
        <f aca="false">IF(OR(M242&lt;&gt;"Large standard",N242="",N242&gt;SS_MAX),"",IF(OR(N242="",AM242="","Small standard"=""),"",IF("Small standard"="Small standard",IF(N242&gt;SS_MAX,"",ROUND(INDEX(SS_FEES,SUMPRODUCT(--(SS_EDGES&lt;N242))+1,0+AM242)*(1+FUEL),4)),IF("Small standard"="Large standard",IF(N242&gt;LS_MAX,"",ROUND(IF(N242&lt;=OVER3_FROM,INDEX(LS_FEES,SUMPRODUCT(--(LS_EDGES&lt;N242))+1,0+AM242),INDEX(OVER3_BASE,1,0+AM242)+OVER3_PER4*CEILING((N242-OVER3_FROM)/4,1))*(1+FUEL),4)),""))))</f>
        <v/>
      </c>
      <c r="AW242" s="21" t="str">
        <f aca="false">IF(OR(M242&lt;&gt;"Large standard",N242="",N242&gt;SS_MAX),"",IF(OR(N242="",AM242="","Small standard"=""),"",IF("Small standard"="Small standard",IF(N242&gt;SS_MAX,"",ROUND(INDEX(SS_FEES,SUMPRODUCT(--(SS_EDGES&lt;N242))+1,3+AM242)*(1+FUEL),4)),IF("Small standard"="Large standard",IF(N242&gt;LS_MAX,"",ROUND(IF(N242&lt;=OVER3_FROM,INDEX(LS_FEES,SUMPRODUCT(--(LS_EDGES&lt;N242))+1,3+AM242),INDEX(OVER3_BASE,1,3+AM242)+OVER3_PER4*CEILING((N242-OVER3_FROM)/4,1))*(1+FUEL),4)),""))))</f>
        <v/>
      </c>
      <c r="AX242" s="21" t="str">
        <f aca="false">IF(OR(AL242="",AH242=""),"",IF(OR(AH242="",AM242="",M242=""),"",IF(M242="Small standard",IF(AH242&gt;SS_MAX,"",ROUND(INDEX(SS_FEES,SUMPRODUCT(--(SS_EDGES&lt;AH242))+1,0+AM242)*(1+FUEL),4)),IF(M242="Large standard",IF(AH242&gt;LS_MAX,"",ROUND(IF(AH242&lt;=OVER3_FROM,INDEX(LS_FEES,SUMPRODUCT(--(LS_EDGES&lt;AH242))+1,0+AM242),INDEX(OVER3_BASE,1,0+AM242)+OVER3_PER4*CEILING((AH242-OVER3_FROM)/4,1))*(1+FUEL),4)),""))))</f>
        <v/>
      </c>
      <c r="AY242" s="21" t="str">
        <f aca="false">IF(OR(AL242="",AH242=""),"",IF(OR(AH242="",AM242="",M242=""),"",IF(M242="Small standard",IF(AH242&gt;SS_MAX,"",ROUND(INDEX(SS_FEES,SUMPRODUCT(--(SS_EDGES&lt;AH242))+1,3+AM242)*(1+FUEL),4)),IF(M242="Large standard",IF(AH242&gt;LS_MAX,"",ROUND(IF(AH242&lt;=OVER3_FROM,INDEX(LS_FEES,SUMPRODUCT(--(LS_EDGES&lt;AH242))+1,3+AM242),INDEX(OVER3_BASE,1,3+AM242)+OVER3_PER4*CEILING((AH242-OVER3_FROM)/4,1))*(1+FUEL),4)),""))))</f>
        <v/>
      </c>
      <c r="AZ242" s="24" t="str">
        <f aca="false">IF(OR(J242="",J242&lt;1),"",ROUND(IFERROR(INDEX(CAT_SCALE,MATCH(D242,CATS,0)),UC_DEFAULT)*IF(J242&gt;=UC_KNEE,10^(UC_A-UC_B*LOG10(J242)),10^(UC_A-UC_B*LOG10(UC_KNEE))*(UC_KNEE/J242)^UC_HEXP),1))</f>
        <v/>
      </c>
    </row>
    <row r="243" customFormat="false" ht="15" hidden="false" customHeight="false" outlineLevel="0" collapsed="false">
      <c r="A243" s="10"/>
      <c r="B243" s="10"/>
      <c r="C243" s="12"/>
      <c r="D243" s="10"/>
      <c r="E243" s="10"/>
      <c r="F243" s="10"/>
      <c r="G243" s="10"/>
      <c r="H243" s="10"/>
      <c r="I243" s="10"/>
      <c r="J243" s="10"/>
      <c r="K243" s="10"/>
      <c r="L243" s="12"/>
      <c r="M243" s="2" t="str">
        <f aca="false">IF(OR(N243="",AI243=""),"",IF(AND(N243&lt;=SS_MAX,AI243&lt;=SS_L,AJ243&lt;=SS_M,AK243&lt;=SS_S),"Small standard",IF(AND(N243&lt;=LS_MAX,AI243&lt;=LS_L,AJ243&lt;=LS_M,AK243&lt;=LS_S),"Large standard","Oversize")))</f>
        <v/>
      </c>
      <c r="N243" s="16" t="str">
        <f aca="false">IF(AH243="","",IF(AL243="",AH243,MAX(AH243,AL243)))</f>
        <v/>
      </c>
      <c r="O243" s="21" t="str">
        <f aca="false">IF(OR(N243="",AM243="",M243=""),"",IF(M243="Small standard",IF(N243&gt;SS_MAX,"",ROUND(INDEX(SS_FEES,SUMPRODUCT(--(SS_EDGES&lt;N243))+1,0+AM243)*(1+FUEL),4)),IF(M243="Large standard",IF(N243&gt;LS_MAX,"",ROUND(IF(N243&lt;=OVER3_FROM,INDEX(LS_FEES,SUMPRODUCT(--(LS_EDGES&lt;N243))+1,0+AM243),INDEX(OVER3_BASE,1,0+AM243)+OVER3_PER4*CEILING((N243-OVER3_FROM)/4,1))*(1+FUEL),4)),"")))</f>
        <v/>
      </c>
      <c r="P243" s="21" t="str">
        <f aca="false">IF(OR(N243="",AM243="",M243=""),"",IF(M243="Small standard",IF(N243&gt;SS_MAX,"",ROUND(INDEX(SS_FEES,SUMPRODUCT(--(SS_EDGES&lt;N243))+1,3+AM243)*(1+FUEL),4)),IF(M243="Large standard",IF(N243&gt;LS_MAX,"",ROUND(IF(N243&lt;=OVER3_FROM,INDEX(LS_FEES,SUMPRODUCT(--(LS_EDGES&lt;N243))+1,3+AM243),INDEX(OVER3_BASE,1,3+AM243)+OVER3_PER4*CEILING((N243-OVER3_FROM)/4,1))*(1+FUEL),4)),"")))</f>
        <v/>
      </c>
      <c r="Q243" s="20" t="str">
        <f aca="true">IF(OR(L243="",O243=""),"",ROUND(L243-IF(AND(TODAY()&gt;=PEAK_FROM,TODAY()&lt;=PEAK_TO),P243,O243),2))</f>
        <v/>
      </c>
      <c r="R243" s="16" t="str">
        <f aca="false">IF(N243="","",IF(M243="Small standard",IF(SUMPRODUCT(--(SS_EDGES&lt;N243))=0,"",INDEX(SS_EDGES,SUMPRODUCT(--(SS_EDGES&lt;N243)))),IF(M243="Large standard",IF(N243&gt;OVER3_FROM,OVER3_FROM+4*(CEILING((N243-OVER3_FROM)/4,1)-1),IF(SUMPRODUCT(--(LS_EDGES&lt;N243))=0,"",INDEX(LS_EDGES,SUMPRODUCT(--(LS_EDGES&lt;N243))))),"")))</f>
        <v/>
      </c>
      <c r="S243" s="22" t="str">
        <f aca="false">IF(R243="","",ROUND(N243-R243,3))</f>
        <v/>
      </c>
      <c r="T243" s="21" t="str">
        <f aca="false">IF(OR(R243="",O243="",AO243=""),"",IF(S243&gt;MAX_SHAVE,"",IF(ROUND(O243-AO243,4)&lt;MIN_UNIT,"",ROUND(O243-AO243,4))))</f>
        <v/>
      </c>
      <c r="U243" s="21" t="str">
        <f aca="false">IF(OR(AQ243="",O243=""),"",IF(ROUND(ROUND(O243-AQ243,4)-AS243,4)&lt;=MIN_UNIT,"",ROUND(ROUND(O243-AQ243,4)-AS243,4)))</f>
        <v/>
      </c>
      <c r="V243" s="21" t="str">
        <f aca="false">IF(OR(AV243="",O243=""),"",IF(AND(AT243=1,AU243&lt;=MAX_ENV),IF(ROUND(O243-AV243,4)&lt;MIN_UNIT,"",ROUND(O243-AV243,4)),""))</f>
        <v/>
      </c>
      <c r="W243" s="21" t="str">
        <f aca="false">IF(OR(AX243="",O243=""),"",IF(AL243&gt;=AH243*MIN_DIM_RATIO,IF(ROUND(O243-AX243,4)&lt;MIN_UNIT,"",ROUND(O243-AX243,4)),""))</f>
        <v/>
      </c>
      <c r="X243" s="21" t="str">
        <f aca="false">IF(OR(R243="",P243="",AP243=""),"",IF(S243&gt;MAX_SHAVE,"",IF(ROUND(P243-AP243,4)&lt;MIN_UNIT,"",ROUND(P243-AP243,4))))</f>
        <v/>
      </c>
      <c r="Y243" s="21" t="str">
        <f aca="false">IF(OR(AR243="",P243=""),"",IF(ROUND(ROUND(P243-AR243,4)-AS243,4)&lt;=MIN_UNIT,"",ROUND(ROUND(P243-AR243,4)-AS243,4)))</f>
        <v/>
      </c>
      <c r="Z243" s="21" t="str">
        <f aca="false">IF(OR(AW243="",P243=""),"",IF(AND(AT243=1,AU243&lt;=MAX_ENV),IF(ROUND(P243-AW243,4)&lt;MIN_UNIT,"",ROUND(P243-AW243,4)),""))</f>
        <v/>
      </c>
      <c r="AA243" s="21" t="str">
        <f aca="false">IF(OR(AY243="",P243=""),"",IF(AL243&gt;=AH243*MIN_DIM_RATIO,IF(ROUND(P243-AY243,4)&lt;MIN_UNIT,"",ROUND(P243-AY243,4)),""))</f>
        <v/>
      </c>
      <c r="AB243" s="2" t="str">
        <f aca="false">IF(COUNT(T243:W243)=0,"",CHOOSE(MATCH(MAX(T243:W243),T243:W243,0),"Weight","Price","Size tier","Box"))</f>
        <v/>
      </c>
      <c r="AC243" s="24" t="str">
        <f aca="false">IF(K243&lt;&gt;"",K243,AZ243)</f>
        <v/>
      </c>
      <c r="AD243" s="25" t="str">
        <f aca="false">IF(OR(AB243="",AC243=""),"",ROUND(AC243*IF(K243&lt;&gt;"",1,U_LOW)*((12-PEAK_MONTHS)*MAX(T243:W243)+PEAK_MONTHS*N(INDEX(X243:AA243,MATCH(MAX(T243:W243),T243:W243,0)))),0))</f>
        <v/>
      </c>
      <c r="AE243" s="25" t="str">
        <f aca="false">IF(OR(AB243="",AC243=""),"",ROUND(AC243*IF(K243&lt;&gt;"",1,U_HIGH)*((12-PEAK_MONTHS)*MAX(T243:W243)+PEAK_MONTHS*N(INDEX(X243:AA243,MATCH(MAX(T243:W243),T243:W243,0)))),0))</f>
        <v/>
      </c>
      <c r="AF243" s="18" t="str">
        <f aca="false">IF(AD243="","",RANK(AD243,$AD$7:$AD$506))</f>
        <v/>
      </c>
      <c r="AH243" s="16" t="str">
        <f aca="false">IF(E243&lt;&gt;"",E243,IF(F243&lt;&gt;"",ROUND(F243*16,3),""))</f>
        <v/>
      </c>
      <c r="AI243" s="16" t="str">
        <f aca="false">IF(COUNT(G243:I243)&lt;3,"",ROUND(LARGE(G243:I243,1),2))</f>
        <v/>
      </c>
      <c r="AJ243" s="16" t="str">
        <f aca="false">IF(COUNT(G243:I243)&lt;3,"",ROUND(LARGE(G243:I243,2),2))</f>
        <v/>
      </c>
      <c r="AK243" s="16" t="str">
        <f aca="false">IF(COUNT(G243:I243)&lt;3,"",ROUND(SMALL(G243:I243,1),2))</f>
        <v/>
      </c>
      <c r="AL243" s="16" t="str">
        <f aca="false">IF(AI243="","",IF(AI243*AJ243*AK243&lt;DIM_MIN_CUIN,"",ROUND(AI243*AJ243*AK243/DIM_DIV*16,2)))</f>
        <v/>
      </c>
      <c r="AM243" s="18" t="str">
        <f aca="false">IF(C243="","",IF(C243&lt;BAND_LO,1,IF(C243&lt;=BAND_HI,2,3)))</f>
        <v/>
      </c>
      <c r="AN243" s="19" t="str">
        <f aca="false">IF(C243="","",IFERROR(INDEX(CAT_REF,MATCH(D243,CATS,0)),REF_DEFAULT))</f>
        <v/>
      </c>
      <c r="AO243" s="21" t="str">
        <f aca="false">IF(OR(R243="",AM243="",M243=""),"",IF(M243="Small standard",IF(R243&gt;SS_MAX,"",ROUND(INDEX(SS_FEES,SUMPRODUCT(--(SS_EDGES&lt;R243))+1,0+AM243)*(1+FUEL),4)),IF(M243="Large standard",IF(R243&gt;LS_MAX,"",ROUND(IF(R243&lt;=OVER3_FROM,INDEX(LS_FEES,SUMPRODUCT(--(LS_EDGES&lt;R243))+1,0+AM243),INDEX(OVER3_BASE,1,0+AM243)+OVER3_PER4*CEILING((R243-OVER3_FROM)/4,1))*(1+FUEL),4)),"")))</f>
        <v/>
      </c>
      <c r="AP243" s="21" t="str">
        <f aca="false">IF(OR(R243="",AM243="",M243=""),"",IF(M243="Small standard",IF(R243&gt;SS_MAX,"",ROUND(INDEX(SS_FEES,SUMPRODUCT(--(SS_EDGES&lt;R243))+1,3+AM243)*(1+FUEL),4)),IF(M243="Large standard",IF(R243&gt;LS_MAX,"",ROUND(IF(R243&lt;=OVER3_FROM,INDEX(LS_FEES,SUMPRODUCT(--(LS_EDGES&lt;R243))+1,3+AM243),INDEX(OVER3_BASE,1,3+AM243)+OVER3_PER4*CEILING((R243-OVER3_FROM)/4,1))*(1+FUEL),4)),"")))</f>
        <v/>
      </c>
      <c r="AQ243" s="21" t="str">
        <f aca="false">IF(OR(AM243="",AM243=1),"",IF(OR(N243="",(AM243-1)="",M243=""),"",IF(M243="Small standard",IF(N243&gt;SS_MAX,"",ROUND(INDEX(SS_FEES,SUMPRODUCT(--(SS_EDGES&lt;N243))+1,0+(AM243-1))*(1+FUEL),4)),IF(M243="Large standard",IF(N243&gt;LS_MAX,"",ROUND(IF(N243&lt;=OVER3_FROM,INDEX(LS_FEES,SUMPRODUCT(--(LS_EDGES&lt;N243))+1,0+(AM243-1)),INDEX(OVER3_BASE,1,0+(AM243-1))+OVER3_PER4*CEILING((N243-OVER3_FROM)/4,1))*(1+FUEL),4)),""))))</f>
        <v/>
      </c>
      <c r="AR243" s="21" t="str">
        <f aca="false">IF(OR(AM243="",AM243=1),"",IF(OR(N243="",(AM243-1)="",M243=""),"",IF(M243="Small standard",IF(N243&gt;SS_MAX,"",ROUND(INDEX(SS_FEES,SUMPRODUCT(--(SS_EDGES&lt;N243))+1,3+(AM243-1))*(1+FUEL),4)),IF(M243="Large standard",IF(N243&gt;LS_MAX,"",ROUND(IF(N243&lt;=OVER3_FROM,INDEX(LS_FEES,SUMPRODUCT(--(LS_EDGES&lt;N243))+1,3+(AM243-1)),INDEX(OVER3_BASE,1,3+(AM243-1))+OVER3_PER4*CEILING((N243-OVER3_FROM)/4,1))*(1+FUEL),4)),""))))</f>
        <v/>
      </c>
      <c r="AS243" s="21" t="str">
        <f aca="false">IF(OR(AM243="",AM243=1),"",(C243-(IF(AM243=2,BAND_LO,BAND_HI)-0.01))*(1-AN243))</f>
        <v/>
      </c>
      <c r="AT243" s="18" t="str">
        <f aca="false">IF(AI243="","",(AI243&gt;SS_L)+(AJ243&gt;SS_M)+(AK243&gt;SS_S))</f>
        <v/>
      </c>
      <c r="AU243" s="23" t="str">
        <f aca="false">IF(OR(AT243="",AT243&lt;&gt;1),"",MAX(AI243/SS_L,AJ243/SS_M,AK243/SS_S))</f>
        <v/>
      </c>
      <c r="AV243" s="21" t="str">
        <f aca="false">IF(OR(M243&lt;&gt;"Large standard",N243="",N243&gt;SS_MAX),"",IF(OR(N243="",AM243="","Small standard"=""),"",IF("Small standard"="Small standard",IF(N243&gt;SS_MAX,"",ROUND(INDEX(SS_FEES,SUMPRODUCT(--(SS_EDGES&lt;N243))+1,0+AM243)*(1+FUEL),4)),IF("Small standard"="Large standard",IF(N243&gt;LS_MAX,"",ROUND(IF(N243&lt;=OVER3_FROM,INDEX(LS_FEES,SUMPRODUCT(--(LS_EDGES&lt;N243))+1,0+AM243),INDEX(OVER3_BASE,1,0+AM243)+OVER3_PER4*CEILING((N243-OVER3_FROM)/4,1))*(1+FUEL),4)),""))))</f>
        <v/>
      </c>
      <c r="AW243" s="21" t="str">
        <f aca="false">IF(OR(M243&lt;&gt;"Large standard",N243="",N243&gt;SS_MAX),"",IF(OR(N243="",AM243="","Small standard"=""),"",IF("Small standard"="Small standard",IF(N243&gt;SS_MAX,"",ROUND(INDEX(SS_FEES,SUMPRODUCT(--(SS_EDGES&lt;N243))+1,3+AM243)*(1+FUEL),4)),IF("Small standard"="Large standard",IF(N243&gt;LS_MAX,"",ROUND(IF(N243&lt;=OVER3_FROM,INDEX(LS_FEES,SUMPRODUCT(--(LS_EDGES&lt;N243))+1,3+AM243),INDEX(OVER3_BASE,1,3+AM243)+OVER3_PER4*CEILING((N243-OVER3_FROM)/4,1))*(1+FUEL),4)),""))))</f>
        <v/>
      </c>
      <c r="AX243" s="21" t="str">
        <f aca="false">IF(OR(AL243="",AH243=""),"",IF(OR(AH243="",AM243="",M243=""),"",IF(M243="Small standard",IF(AH243&gt;SS_MAX,"",ROUND(INDEX(SS_FEES,SUMPRODUCT(--(SS_EDGES&lt;AH243))+1,0+AM243)*(1+FUEL),4)),IF(M243="Large standard",IF(AH243&gt;LS_MAX,"",ROUND(IF(AH243&lt;=OVER3_FROM,INDEX(LS_FEES,SUMPRODUCT(--(LS_EDGES&lt;AH243))+1,0+AM243),INDEX(OVER3_BASE,1,0+AM243)+OVER3_PER4*CEILING((AH243-OVER3_FROM)/4,1))*(1+FUEL),4)),""))))</f>
        <v/>
      </c>
      <c r="AY243" s="21" t="str">
        <f aca="false">IF(OR(AL243="",AH243=""),"",IF(OR(AH243="",AM243="",M243=""),"",IF(M243="Small standard",IF(AH243&gt;SS_MAX,"",ROUND(INDEX(SS_FEES,SUMPRODUCT(--(SS_EDGES&lt;AH243))+1,3+AM243)*(1+FUEL),4)),IF(M243="Large standard",IF(AH243&gt;LS_MAX,"",ROUND(IF(AH243&lt;=OVER3_FROM,INDEX(LS_FEES,SUMPRODUCT(--(LS_EDGES&lt;AH243))+1,3+AM243),INDEX(OVER3_BASE,1,3+AM243)+OVER3_PER4*CEILING((AH243-OVER3_FROM)/4,1))*(1+FUEL),4)),""))))</f>
        <v/>
      </c>
      <c r="AZ243" s="24" t="str">
        <f aca="false">IF(OR(J243="",J243&lt;1),"",ROUND(IFERROR(INDEX(CAT_SCALE,MATCH(D243,CATS,0)),UC_DEFAULT)*IF(J243&gt;=UC_KNEE,10^(UC_A-UC_B*LOG10(J243)),10^(UC_A-UC_B*LOG10(UC_KNEE))*(UC_KNEE/J243)^UC_HEXP),1))</f>
        <v/>
      </c>
    </row>
    <row r="244" customFormat="false" ht="15" hidden="false" customHeight="false" outlineLevel="0" collapsed="false">
      <c r="A244" s="10"/>
      <c r="B244" s="10"/>
      <c r="C244" s="12"/>
      <c r="D244" s="10"/>
      <c r="E244" s="10"/>
      <c r="F244" s="10"/>
      <c r="G244" s="10"/>
      <c r="H244" s="10"/>
      <c r="I244" s="10"/>
      <c r="J244" s="10"/>
      <c r="K244" s="10"/>
      <c r="L244" s="12"/>
      <c r="M244" s="2" t="str">
        <f aca="false">IF(OR(N244="",AI244=""),"",IF(AND(N244&lt;=SS_MAX,AI244&lt;=SS_L,AJ244&lt;=SS_M,AK244&lt;=SS_S),"Small standard",IF(AND(N244&lt;=LS_MAX,AI244&lt;=LS_L,AJ244&lt;=LS_M,AK244&lt;=LS_S),"Large standard","Oversize")))</f>
        <v/>
      </c>
      <c r="N244" s="16" t="str">
        <f aca="false">IF(AH244="","",IF(AL244="",AH244,MAX(AH244,AL244)))</f>
        <v/>
      </c>
      <c r="O244" s="21" t="str">
        <f aca="false">IF(OR(N244="",AM244="",M244=""),"",IF(M244="Small standard",IF(N244&gt;SS_MAX,"",ROUND(INDEX(SS_FEES,SUMPRODUCT(--(SS_EDGES&lt;N244))+1,0+AM244)*(1+FUEL),4)),IF(M244="Large standard",IF(N244&gt;LS_MAX,"",ROUND(IF(N244&lt;=OVER3_FROM,INDEX(LS_FEES,SUMPRODUCT(--(LS_EDGES&lt;N244))+1,0+AM244),INDEX(OVER3_BASE,1,0+AM244)+OVER3_PER4*CEILING((N244-OVER3_FROM)/4,1))*(1+FUEL),4)),"")))</f>
        <v/>
      </c>
      <c r="P244" s="21" t="str">
        <f aca="false">IF(OR(N244="",AM244="",M244=""),"",IF(M244="Small standard",IF(N244&gt;SS_MAX,"",ROUND(INDEX(SS_FEES,SUMPRODUCT(--(SS_EDGES&lt;N244))+1,3+AM244)*(1+FUEL),4)),IF(M244="Large standard",IF(N244&gt;LS_MAX,"",ROUND(IF(N244&lt;=OVER3_FROM,INDEX(LS_FEES,SUMPRODUCT(--(LS_EDGES&lt;N244))+1,3+AM244),INDEX(OVER3_BASE,1,3+AM244)+OVER3_PER4*CEILING((N244-OVER3_FROM)/4,1))*(1+FUEL),4)),"")))</f>
        <v/>
      </c>
      <c r="Q244" s="20" t="str">
        <f aca="true">IF(OR(L244="",O244=""),"",ROUND(L244-IF(AND(TODAY()&gt;=PEAK_FROM,TODAY()&lt;=PEAK_TO),P244,O244),2))</f>
        <v/>
      </c>
      <c r="R244" s="16" t="str">
        <f aca="false">IF(N244="","",IF(M244="Small standard",IF(SUMPRODUCT(--(SS_EDGES&lt;N244))=0,"",INDEX(SS_EDGES,SUMPRODUCT(--(SS_EDGES&lt;N244)))),IF(M244="Large standard",IF(N244&gt;OVER3_FROM,OVER3_FROM+4*(CEILING((N244-OVER3_FROM)/4,1)-1),IF(SUMPRODUCT(--(LS_EDGES&lt;N244))=0,"",INDEX(LS_EDGES,SUMPRODUCT(--(LS_EDGES&lt;N244))))),"")))</f>
        <v/>
      </c>
      <c r="S244" s="22" t="str">
        <f aca="false">IF(R244="","",ROUND(N244-R244,3))</f>
        <v/>
      </c>
      <c r="T244" s="21" t="str">
        <f aca="false">IF(OR(R244="",O244="",AO244=""),"",IF(S244&gt;MAX_SHAVE,"",IF(ROUND(O244-AO244,4)&lt;MIN_UNIT,"",ROUND(O244-AO244,4))))</f>
        <v/>
      </c>
      <c r="U244" s="21" t="str">
        <f aca="false">IF(OR(AQ244="",O244=""),"",IF(ROUND(ROUND(O244-AQ244,4)-AS244,4)&lt;=MIN_UNIT,"",ROUND(ROUND(O244-AQ244,4)-AS244,4)))</f>
        <v/>
      </c>
      <c r="V244" s="21" t="str">
        <f aca="false">IF(OR(AV244="",O244=""),"",IF(AND(AT244=1,AU244&lt;=MAX_ENV),IF(ROUND(O244-AV244,4)&lt;MIN_UNIT,"",ROUND(O244-AV244,4)),""))</f>
        <v/>
      </c>
      <c r="W244" s="21" t="str">
        <f aca="false">IF(OR(AX244="",O244=""),"",IF(AL244&gt;=AH244*MIN_DIM_RATIO,IF(ROUND(O244-AX244,4)&lt;MIN_UNIT,"",ROUND(O244-AX244,4)),""))</f>
        <v/>
      </c>
      <c r="X244" s="21" t="str">
        <f aca="false">IF(OR(R244="",P244="",AP244=""),"",IF(S244&gt;MAX_SHAVE,"",IF(ROUND(P244-AP244,4)&lt;MIN_UNIT,"",ROUND(P244-AP244,4))))</f>
        <v/>
      </c>
      <c r="Y244" s="21" t="str">
        <f aca="false">IF(OR(AR244="",P244=""),"",IF(ROUND(ROUND(P244-AR244,4)-AS244,4)&lt;=MIN_UNIT,"",ROUND(ROUND(P244-AR244,4)-AS244,4)))</f>
        <v/>
      </c>
      <c r="Z244" s="21" t="str">
        <f aca="false">IF(OR(AW244="",P244=""),"",IF(AND(AT244=1,AU244&lt;=MAX_ENV),IF(ROUND(P244-AW244,4)&lt;MIN_UNIT,"",ROUND(P244-AW244,4)),""))</f>
        <v/>
      </c>
      <c r="AA244" s="21" t="str">
        <f aca="false">IF(OR(AY244="",P244=""),"",IF(AL244&gt;=AH244*MIN_DIM_RATIO,IF(ROUND(P244-AY244,4)&lt;MIN_UNIT,"",ROUND(P244-AY244,4)),""))</f>
        <v/>
      </c>
      <c r="AB244" s="2" t="str">
        <f aca="false">IF(COUNT(T244:W244)=0,"",CHOOSE(MATCH(MAX(T244:W244),T244:W244,0),"Weight","Price","Size tier","Box"))</f>
        <v/>
      </c>
      <c r="AC244" s="24" t="str">
        <f aca="false">IF(K244&lt;&gt;"",K244,AZ244)</f>
        <v/>
      </c>
      <c r="AD244" s="25" t="str">
        <f aca="false">IF(OR(AB244="",AC244=""),"",ROUND(AC244*IF(K244&lt;&gt;"",1,U_LOW)*((12-PEAK_MONTHS)*MAX(T244:W244)+PEAK_MONTHS*N(INDEX(X244:AA244,MATCH(MAX(T244:W244),T244:W244,0)))),0))</f>
        <v/>
      </c>
      <c r="AE244" s="25" t="str">
        <f aca="false">IF(OR(AB244="",AC244=""),"",ROUND(AC244*IF(K244&lt;&gt;"",1,U_HIGH)*((12-PEAK_MONTHS)*MAX(T244:W244)+PEAK_MONTHS*N(INDEX(X244:AA244,MATCH(MAX(T244:W244),T244:W244,0)))),0))</f>
        <v/>
      </c>
      <c r="AF244" s="18" t="str">
        <f aca="false">IF(AD244="","",RANK(AD244,$AD$7:$AD$506))</f>
        <v/>
      </c>
      <c r="AH244" s="16" t="str">
        <f aca="false">IF(E244&lt;&gt;"",E244,IF(F244&lt;&gt;"",ROUND(F244*16,3),""))</f>
        <v/>
      </c>
      <c r="AI244" s="16" t="str">
        <f aca="false">IF(COUNT(G244:I244)&lt;3,"",ROUND(LARGE(G244:I244,1),2))</f>
        <v/>
      </c>
      <c r="AJ244" s="16" t="str">
        <f aca="false">IF(COUNT(G244:I244)&lt;3,"",ROUND(LARGE(G244:I244,2),2))</f>
        <v/>
      </c>
      <c r="AK244" s="16" t="str">
        <f aca="false">IF(COUNT(G244:I244)&lt;3,"",ROUND(SMALL(G244:I244,1),2))</f>
        <v/>
      </c>
      <c r="AL244" s="16" t="str">
        <f aca="false">IF(AI244="","",IF(AI244*AJ244*AK244&lt;DIM_MIN_CUIN,"",ROUND(AI244*AJ244*AK244/DIM_DIV*16,2)))</f>
        <v/>
      </c>
      <c r="AM244" s="18" t="str">
        <f aca="false">IF(C244="","",IF(C244&lt;BAND_LO,1,IF(C244&lt;=BAND_HI,2,3)))</f>
        <v/>
      </c>
      <c r="AN244" s="19" t="str">
        <f aca="false">IF(C244="","",IFERROR(INDEX(CAT_REF,MATCH(D244,CATS,0)),REF_DEFAULT))</f>
        <v/>
      </c>
      <c r="AO244" s="21" t="str">
        <f aca="false">IF(OR(R244="",AM244="",M244=""),"",IF(M244="Small standard",IF(R244&gt;SS_MAX,"",ROUND(INDEX(SS_FEES,SUMPRODUCT(--(SS_EDGES&lt;R244))+1,0+AM244)*(1+FUEL),4)),IF(M244="Large standard",IF(R244&gt;LS_MAX,"",ROUND(IF(R244&lt;=OVER3_FROM,INDEX(LS_FEES,SUMPRODUCT(--(LS_EDGES&lt;R244))+1,0+AM244),INDEX(OVER3_BASE,1,0+AM244)+OVER3_PER4*CEILING((R244-OVER3_FROM)/4,1))*(1+FUEL),4)),"")))</f>
        <v/>
      </c>
      <c r="AP244" s="21" t="str">
        <f aca="false">IF(OR(R244="",AM244="",M244=""),"",IF(M244="Small standard",IF(R244&gt;SS_MAX,"",ROUND(INDEX(SS_FEES,SUMPRODUCT(--(SS_EDGES&lt;R244))+1,3+AM244)*(1+FUEL),4)),IF(M244="Large standard",IF(R244&gt;LS_MAX,"",ROUND(IF(R244&lt;=OVER3_FROM,INDEX(LS_FEES,SUMPRODUCT(--(LS_EDGES&lt;R244))+1,3+AM244),INDEX(OVER3_BASE,1,3+AM244)+OVER3_PER4*CEILING((R244-OVER3_FROM)/4,1))*(1+FUEL),4)),"")))</f>
        <v/>
      </c>
      <c r="AQ244" s="21" t="str">
        <f aca="false">IF(OR(AM244="",AM244=1),"",IF(OR(N244="",(AM244-1)="",M244=""),"",IF(M244="Small standard",IF(N244&gt;SS_MAX,"",ROUND(INDEX(SS_FEES,SUMPRODUCT(--(SS_EDGES&lt;N244))+1,0+(AM244-1))*(1+FUEL),4)),IF(M244="Large standard",IF(N244&gt;LS_MAX,"",ROUND(IF(N244&lt;=OVER3_FROM,INDEX(LS_FEES,SUMPRODUCT(--(LS_EDGES&lt;N244))+1,0+(AM244-1)),INDEX(OVER3_BASE,1,0+(AM244-1))+OVER3_PER4*CEILING((N244-OVER3_FROM)/4,1))*(1+FUEL),4)),""))))</f>
        <v/>
      </c>
      <c r="AR244" s="21" t="str">
        <f aca="false">IF(OR(AM244="",AM244=1),"",IF(OR(N244="",(AM244-1)="",M244=""),"",IF(M244="Small standard",IF(N244&gt;SS_MAX,"",ROUND(INDEX(SS_FEES,SUMPRODUCT(--(SS_EDGES&lt;N244))+1,3+(AM244-1))*(1+FUEL),4)),IF(M244="Large standard",IF(N244&gt;LS_MAX,"",ROUND(IF(N244&lt;=OVER3_FROM,INDEX(LS_FEES,SUMPRODUCT(--(LS_EDGES&lt;N244))+1,3+(AM244-1)),INDEX(OVER3_BASE,1,3+(AM244-1))+OVER3_PER4*CEILING((N244-OVER3_FROM)/4,1))*(1+FUEL),4)),""))))</f>
        <v/>
      </c>
      <c r="AS244" s="21" t="str">
        <f aca="false">IF(OR(AM244="",AM244=1),"",(C244-(IF(AM244=2,BAND_LO,BAND_HI)-0.01))*(1-AN244))</f>
        <v/>
      </c>
      <c r="AT244" s="18" t="str">
        <f aca="false">IF(AI244="","",(AI244&gt;SS_L)+(AJ244&gt;SS_M)+(AK244&gt;SS_S))</f>
        <v/>
      </c>
      <c r="AU244" s="23" t="str">
        <f aca="false">IF(OR(AT244="",AT244&lt;&gt;1),"",MAX(AI244/SS_L,AJ244/SS_M,AK244/SS_S))</f>
        <v/>
      </c>
      <c r="AV244" s="21" t="str">
        <f aca="false">IF(OR(M244&lt;&gt;"Large standard",N244="",N244&gt;SS_MAX),"",IF(OR(N244="",AM244="","Small standard"=""),"",IF("Small standard"="Small standard",IF(N244&gt;SS_MAX,"",ROUND(INDEX(SS_FEES,SUMPRODUCT(--(SS_EDGES&lt;N244))+1,0+AM244)*(1+FUEL),4)),IF("Small standard"="Large standard",IF(N244&gt;LS_MAX,"",ROUND(IF(N244&lt;=OVER3_FROM,INDEX(LS_FEES,SUMPRODUCT(--(LS_EDGES&lt;N244))+1,0+AM244),INDEX(OVER3_BASE,1,0+AM244)+OVER3_PER4*CEILING((N244-OVER3_FROM)/4,1))*(1+FUEL),4)),""))))</f>
        <v/>
      </c>
      <c r="AW244" s="21" t="str">
        <f aca="false">IF(OR(M244&lt;&gt;"Large standard",N244="",N244&gt;SS_MAX),"",IF(OR(N244="",AM244="","Small standard"=""),"",IF("Small standard"="Small standard",IF(N244&gt;SS_MAX,"",ROUND(INDEX(SS_FEES,SUMPRODUCT(--(SS_EDGES&lt;N244))+1,3+AM244)*(1+FUEL),4)),IF("Small standard"="Large standard",IF(N244&gt;LS_MAX,"",ROUND(IF(N244&lt;=OVER3_FROM,INDEX(LS_FEES,SUMPRODUCT(--(LS_EDGES&lt;N244))+1,3+AM244),INDEX(OVER3_BASE,1,3+AM244)+OVER3_PER4*CEILING((N244-OVER3_FROM)/4,1))*(1+FUEL),4)),""))))</f>
        <v/>
      </c>
      <c r="AX244" s="21" t="str">
        <f aca="false">IF(OR(AL244="",AH244=""),"",IF(OR(AH244="",AM244="",M244=""),"",IF(M244="Small standard",IF(AH244&gt;SS_MAX,"",ROUND(INDEX(SS_FEES,SUMPRODUCT(--(SS_EDGES&lt;AH244))+1,0+AM244)*(1+FUEL),4)),IF(M244="Large standard",IF(AH244&gt;LS_MAX,"",ROUND(IF(AH244&lt;=OVER3_FROM,INDEX(LS_FEES,SUMPRODUCT(--(LS_EDGES&lt;AH244))+1,0+AM244),INDEX(OVER3_BASE,1,0+AM244)+OVER3_PER4*CEILING((AH244-OVER3_FROM)/4,1))*(1+FUEL),4)),""))))</f>
        <v/>
      </c>
      <c r="AY244" s="21" t="str">
        <f aca="false">IF(OR(AL244="",AH244=""),"",IF(OR(AH244="",AM244="",M244=""),"",IF(M244="Small standard",IF(AH244&gt;SS_MAX,"",ROUND(INDEX(SS_FEES,SUMPRODUCT(--(SS_EDGES&lt;AH244))+1,3+AM244)*(1+FUEL),4)),IF(M244="Large standard",IF(AH244&gt;LS_MAX,"",ROUND(IF(AH244&lt;=OVER3_FROM,INDEX(LS_FEES,SUMPRODUCT(--(LS_EDGES&lt;AH244))+1,3+AM244),INDEX(OVER3_BASE,1,3+AM244)+OVER3_PER4*CEILING((AH244-OVER3_FROM)/4,1))*(1+FUEL),4)),""))))</f>
        <v/>
      </c>
      <c r="AZ244" s="24" t="str">
        <f aca="false">IF(OR(J244="",J244&lt;1),"",ROUND(IFERROR(INDEX(CAT_SCALE,MATCH(D244,CATS,0)),UC_DEFAULT)*IF(J244&gt;=UC_KNEE,10^(UC_A-UC_B*LOG10(J244)),10^(UC_A-UC_B*LOG10(UC_KNEE))*(UC_KNEE/J244)^UC_HEXP),1))</f>
        <v/>
      </c>
    </row>
    <row r="245" customFormat="false" ht="15" hidden="false" customHeight="false" outlineLevel="0" collapsed="false">
      <c r="A245" s="10"/>
      <c r="B245" s="10"/>
      <c r="C245" s="12"/>
      <c r="D245" s="10"/>
      <c r="E245" s="10"/>
      <c r="F245" s="10"/>
      <c r="G245" s="10"/>
      <c r="H245" s="10"/>
      <c r="I245" s="10"/>
      <c r="J245" s="10"/>
      <c r="K245" s="10"/>
      <c r="L245" s="12"/>
      <c r="M245" s="2" t="str">
        <f aca="false">IF(OR(N245="",AI245=""),"",IF(AND(N245&lt;=SS_MAX,AI245&lt;=SS_L,AJ245&lt;=SS_M,AK245&lt;=SS_S),"Small standard",IF(AND(N245&lt;=LS_MAX,AI245&lt;=LS_L,AJ245&lt;=LS_M,AK245&lt;=LS_S),"Large standard","Oversize")))</f>
        <v/>
      </c>
      <c r="N245" s="16" t="str">
        <f aca="false">IF(AH245="","",IF(AL245="",AH245,MAX(AH245,AL245)))</f>
        <v/>
      </c>
      <c r="O245" s="21" t="str">
        <f aca="false">IF(OR(N245="",AM245="",M245=""),"",IF(M245="Small standard",IF(N245&gt;SS_MAX,"",ROUND(INDEX(SS_FEES,SUMPRODUCT(--(SS_EDGES&lt;N245))+1,0+AM245)*(1+FUEL),4)),IF(M245="Large standard",IF(N245&gt;LS_MAX,"",ROUND(IF(N245&lt;=OVER3_FROM,INDEX(LS_FEES,SUMPRODUCT(--(LS_EDGES&lt;N245))+1,0+AM245),INDEX(OVER3_BASE,1,0+AM245)+OVER3_PER4*CEILING((N245-OVER3_FROM)/4,1))*(1+FUEL),4)),"")))</f>
        <v/>
      </c>
      <c r="P245" s="21" t="str">
        <f aca="false">IF(OR(N245="",AM245="",M245=""),"",IF(M245="Small standard",IF(N245&gt;SS_MAX,"",ROUND(INDEX(SS_FEES,SUMPRODUCT(--(SS_EDGES&lt;N245))+1,3+AM245)*(1+FUEL),4)),IF(M245="Large standard",IF(N245&gt;LS_MAX,"",ROUND(IF(N245&lt;=OVER3_FROM,INDEX(LS_FEES,SUMPRODUCT(--(LS_EDGES&lt;N245))+1,3+AM245),INDEX(OVER3_BASE,1,3+AM245)+OVER3_PER4*CEILING((N245-OVER3_FROM)/4,1))*(1+FUEL),4)),"")))</f>
        <v/>
      </c>
      <c r="Q245" s="20" t="str">
        <f aca="true">IF(OR(L245="",O245=""),"",ROUND(L245-IF(AND(TODAY()&gt;=PEAK_FROM,TODAY()&lt;=PEAK_TO),P245,O245),2))</f>
        <v/>
      </c>
      <c r="R245" s="16" t="str">
        <f aca="false">IF(N245="","",IF(M245="Small standard",IF(SUMPRODUCT(--(SS_EDGES&lt;N245))=0,"",INDEX(SS_EDGES,SUMPRODUCT(--(SS_EDGES&lt;N245)))),IF(M245="Large standard",IF(N245&gt;OVER3_FROM,OVER3_FROM+4*(CEILING((N245-OVER3_FROM)/4,1)-1),IF(SUMPRODUCT(--(LS_EDGES&lt;N245))=0,"",INDEX(LS_EDGES,SUMPRODUCT(--(LS_EDGES&lt;N245))))),"")))</f>
        <v/>
      </c>
      <c r="S245" s="22" t="str">
        <f aca="false">IF(R245="","",ROUND(N245-R245,3))</f>
        <v/>
      </c>
      <c r="T245" s="21" t="str">
        <f aca="false">IF(OR(R245="",O245="",AO245=""),"",IF(S245&gt;MAX_SHAVE,"",IF(ROUND(O245-AO245,4)&lt;MIN_UNIT,"",ROUND(O245-AO245,4))))</f>
        <v/>
      </c>
      <c r="U245" s="21" t="str">
        <f aca="false">IF(OR(AQ245="",O245=""),"",IF(ROUND(ROUND(O245-AQ245,4)-AS245,4)&lt;=MIN_UNIT,"",ROUND(ROUND(O245-AQ245,4)-AS245,4)))</f>
        <v/>
      </c>
      <c r="V245" s="21" t="str">
        <f aca="false">IF(OR(AV245="",O245=""),"",IF(AND(AT245=1,AU245&lt;=MAX_ENV),IF(ROUND(O245-AV245,4)&lt;MIN_UNIT,"",ROUND(O245-AV245,4)),""))</f>
        <v/>
      </c>
      <c r="W245" s="21" t="str">
        <f aca="false">IF(OR(AX245="",O245=""),"",IF(AL245&gt;=AH245*MIN_DIM_RATIO,IF(ROUND(O245-AX245,4)&lt;MIN_UNIT,"",ROUND(O245-AX245,4)),""))</f>
        <v/>
      </c>
      <c r="X245" s="21" t="str">
        <f aca="false">IF(OR(R245="",P245="",AP245=""),"",IF(S245&gt;MAX_SHAVE,"",IF(ROUND(P245-AP245,4)&lt;MIN_UNIT,"",ROUND(P245-AP245,4))))</f>
        <v/>
      </c>
      <c r="Y245" s="21" t="str">
        <f aca="false">IF(OR(AR245="",P245=""),"",IF(ROUND(ROUND(P245-AR245,4)-AS245,4)&lt;=MIN_UNIT,"",ROUND(ROUND(P245-AR245,4)-AS245,4)))</f>
        <v/>
      </c>
      <c r="Z245" s="21" t="str">
        <f aca="false">IF(OR(AW245="",P245=""),"",IF(AND(AT245=1,AU245&lt;=MAX_ENV),IF(ROUND(P245-AW245,4)&lt;MIN_UNIT,"",ROUND(P245-AW245,4)),""))</f>
        <v/>
      </c>
      <c r="AA245" s="21" t="str">
        <f aca="false">IF(OR(AY245="",P245=""),"",IF(AL245&gt;=AH245*MIN_DIM_RATIO,IF(ROUND(P245-AY245,4)&lt;MIN_UNIT,"",ROUND(P245-AY245,4)),""))</f>
        <v/>
      </c>
      <c r="AB245" s="2" t="str">
        <f aca="false">IF(COUNT(T245:W245)=0,"",CHOOSE(MATCH(MAX(T245:W245),T245:W245,0),"Weight","Price","Size tier","Box"))</f>
        <v/>
      </c>
      <c r="AC245" s="24" t="str">
        <f aca="false">IF(K245&lt;&gt;"",K245,AZ245)</f>
        <v/>
      </c>
      <c r="AD245" s="25" t="str">
        <f aca="false">IF(OR(AB245="",AC245=""),"",ROUND(AC245*IF(K245&lt;&gt;"",1,U_LOW)*((12-PEAK_MONTHS)*MAX(T245:W245)+PEAK_MONTHS*N(INDEX(X245:AA245,MATCH(MAX(T245:W245),T245:W245,0)))),0))</f>
        <v/>
      </c>
      <c r="AE245" s="25" t="str">
        <f aca="false">IF(OR(AB245="",AC245=""),"",ROUND(AC245*IF(K245&lt;&gt;"",1,U_HIGH)*((12-PEAK_MONTHS)*MAX(T245:W245)+PEAK_MONTHS*N(INDEX(X245:AA245,MATCH(MAX(T245:W245),T245:W245,0)))),0))</f>
        <v/>
      </c>
      <c r="AF245" s="18" t="str">
        <f aca="false">IF(AD245="","",RANK(AD245,$AD$7:$AD$506))</f>
        <v/>
      </c>
      <c r="AH245" s="16" t="str">
        <f aca="false">IF(E245&lt;&gt;"",E245,IF(F245&lt;&gt;"",ROUND(F245*16,3),""))</f>
        <v/>
      </c>
      <c r="AI245" s="16" t="str">
        <f aca="false">IF(COUNT(G245:I245)&lt;3,"",ROUND(LARGE(G245:I245,1),2))</f>
        <v/>
      </c>
      <c r="AJ245" s="16" t="str">
        <f aca="false">IF(COUNT(G245:I245)&lt;3,"",ROUND(LARGE(G245:I245,2),2))</f>
        <v/>
      </c>
      <c r="AK245" s="16" t="str">
        <f aca="false">IF(COUNT(G245:I245)&lt;3,"",ROUND(SMALL(G245:I245,1),2))</f>
        <v/>
      </c>
      <c r="AL245" s="16" t="str">
        <f aca="false">IF(AI245="","",IF(AI245*AJ245*AK245&lt;DIM_MIN_CUIN,"",ROUND(AI245*AJ245*AK245/DIM_DIV*16,2)))</f>
        <v/>
      </c>
      <c r="AM245" s="18" t="str">
        <f aca="false">IF(C245="","",IF(C245&lt;BAND_LO,1,IF(C245&lt;=BAND_HI,2,3)))</f>
        <v/>
      </c>
      <c r="AN245" s="19" t="str">
        <f aca="false">IF(C245="","",IFERROR(INDEX(CAT_REF,MATCH(D245,CATS,0)),REF_DEFAULT))</f>
        <v/>
      </c>
      <c r="AO245" s="21" t="str">
        <f aca="false">IF(OR(R245="",AM245="",M245=""),"",IF(M245="Small standard",IF(R245&gt;SS_MAX,"",ROUND(INDEX(SS_FEES,SUMPRODUCT(--(SS_EDGES&lt;R245))+1,0+AM245)*(1+FUEL),4)),IF(M245="Large standard",IF(R245&gt;LS_MAX,"",ROUND(IF(R245&lt;=OVER3_FROM,INDEX(LS_FEES,SUMPRODUCT(--(LS_EDGES&lt;R245))+1,0+AM245),INDEX(OVER3_BASE,1,0+AM245)+OVER3_PER4*CEILING((R245-OVER3_FROM)/4,1))*(1+FUEL),4)),"")))</f>
        <v/>
      </c>
      <c r="AP245" s="21" t="str">
        <f aca="false">IF(OR(R245="",AM245="",M245=""),"",IF(M245="Small standard",IF(R245&gt;SS_MAX,"",ROUND(INDEX(SS_FEES,SUMPRODUCT(--(SS_EDGES&lt;R245))+1,3+AM245)*(1+FUEL),4)),IF(M245="Large standard",IF(R245&gt;LS_MAX,"",ROUND(IF(R245&lt;=OVER3_FROM,INDEX(LS_FEES,SUMPRODUCT(--(LS_EDGES&lt;R245))+1,3+AM245),INDEX(OVER3_BASE,1,3+AM245)+OVER3_PER4*CEILING((R245-OVER3_FROM)/4,1))*(1+FUEL),4)),"")))</f>
        <v/>
      </c>
      <c r="AQ245" s="21" t="str">
        <f aca="false">IF(OR(AM245="",AM245=1),"",IF(OR(N245="",(AM245-1)="",M245=""),"",IF(M245="Small standard",IF(N245&gt;SS_MAX,"",ROUND(INDEX(SS_FEES,SUMPRODUCT(--(SS_EDGES&lt;N245))+1,0+(AM245-1))*(1+FUEL),4)),IF(M245="Large standard",IF(N245&gt;LS_MAX,"",ROUND(IF(N245&lt;=OVER3_FROM,INDEX(LS_FEES,SUMPRODUCT(--(LS_EDGES&lt;N245))+1,0+(AM245-1)),INDEX(OVER3_BASE,1,0+(AM245-1))+OVER3_PER4*CEILING((N245-OVER3_FROM)/4,1))*(1+FUEL),4)),""))))</f>
        <v/>
      </c>
      <c r="AR245" s="21" t="str">
        <f aca="false">IF(OR(AM245="",AM245=1),"",IF(OR(N245="",(AM245-1)="",M245=""),"",IF(M245="Small standard",IF(N245&gt;SS_MAX,"",ROUND(INDEX(SS_FEES,SUMPRODUCT(--(SS_EDGES&lt;N245))+1,3+(AM245-1))*(1+FUEL),4)),IF(M245="Large standard",IF(N245&gt;LS_MAX,"",ROUND(IF(N245&lt;=OVER3_FROM,INDEX(LS_FEES,SUMPRODUCT(--(LS_EDGES&lt;N245))+1,3+(AM245-1)),INDEX(OVER3_BASE,1,3+(AM245-1))+OVER3_PER4*CEILING((N245-OVER3_FROM)/4,1))*(1+FUEL),4)),""))))</f>
        <v/>
      </c>
      <c r="AS245" s="21" t="str">
        <f aca="false">IF(OR(AM245="",AM245=1),"",(C245-(IF(AM245=2,BAND_LO,BAND_HI)-0.01))*(1-AN245))</f>
        <v/>
      </c>
      <c r="AT245" s="18" t="str">
        <f aca="false">IF(AI245="","",(AI245&gt;SS_L)+(AJ245&gt;SS_M)+(AK245&gt;SS_S))</f>
        <v/>
      </c>
      <c r="AU245" s="23" t="str">
        <f aca="false">IF(OR(AT245="",AT245&lt;&gt;1),"",MAX(AI245/SS_L,AJ245/SS_M,AK245/SS_S))</f>
        <v/>
      </c>
      <c r="AV245" s="21" t="str">
        <f aca="false">IF(OR(M245&lt;&gt;"Large standard",N245="",N245&gt;SS_MAX),"",IF(OR(N245="",AM245="","Small standard"=""),"",IF("Small standard"="Small standard",IF(N245&gt;SS_MAX,"",ROUND(INDEX(SS_FEES,SUMPRODUCT(--(SS_EDGES&lt;N245))+1,0+AM245)*(1+FUEL),4)),IF("Small standard"="Large standard",IF(N245&gt;LS_MAX,"",ROUND(IF(N245&lt;=OVER3_FROM,INDEX(LS_FEES,SUMPRODUCT(--(LS_EDGES&lt;N245))+1,0+AM245),INDEX(OVER3_BASE,1,0+AM245)+OVER3_PER4*CEILING((N245-OVER3_FROM)/4,1))*(1+FUEL),4)),""))))</f>
        <v/>
      </c>
      <c r="AW245" s="21" t="str">
        <f aca="false">IF(OR(M245&lt;&gt;"Large standard",N245="",N245&gt;SS_MAX),"",IF(OR(N245="",AM245="","Small standard"=""),"",IF("Small standard"="Small standard",IF(N245&gt;SS_MAX,"",ROUND(INDEX(SS_FEES,SUMPRODUCT(--(SS_EDGES&lt;N245))+1,3+AM245)*(1+FUEL),4)),IF("Small standard"="Large standard",IF(N245&gt;LS_MAX,"",ROUND(IF(N245&lt;=OVER3_FROM,INDEX(LS_FEES,SUMPRODUCT(--(LS_EDGES&lt;N245))+1,3+AM245),INDEX(OVER3_BASE,1,3+AM245)+OVER3_PER4*CEILING((N245-OVER3_FROM)/4,1))*(1+FUEL),4)),""))))</f>
        <v/>
      </c>
      <c r="AX245" s="21" t="str">
        <f aca="false">IF(OR(AL245="",AH245=""),"",IF(OR(AH245="",AM245="",M245=""),"",IF(M245="Small standard",IF(AH245&gt;SS_MAX,"",ROUND(INDEX(SS_FEES,SUMPRODUCT(--(SS_EDGES&lt;AH245))+1,0+AM245)*(1+FUEL),4)),IF(M245="Large standard",IF(AH245&gt;LS_MAX,"",ROUND(IF(AH245&lt;=OVER3_FROM,INDEX(LS_FEES,SUMPRODUCT(--(LS_EDGES&lt;AH245))+1,0+AM245),INDEX(OVER3_BASE,1,0+AM245)+OVER3_PER4*CEILING((AH245-OVER3_FROM)/4,1))*(1+FUEL),4)),""))))</f>
        <v/>
      </c>
      <c r="AY245" s="21" t="str">
        <f aca="false">IF(OR(AL245="",AH245=""),"",IF(OR(AH245="",AM245="",M245=""),"",IF(M245="Small standard",IF(AH245&gt;SS_MAX,"",ROUND(INDEX(SS_FEES,SUMPRODUCT(--(SS_EDGES&lt;AH245))+1,3+AM245)*(1+FUEL),4)),IF(M245="Large standard",IF(AH245&gt;LS_MAX,"",ROUND(IF(AH245&lt;=OVER3_FROM,INDEX(LS_FEES,SUMPRODUCT(--(LS_EDGES&lt;AH245))+1,3+AM245),INDEX(OVER3_BASE,1,3+AM245)+OVER3_PER4*CEILING((AH245-OVER3_FROM)/4,1))*(1+FUEL),4)),""))))</f>
        <v/>
      </c>
      <c r="AZ245" s="24" t="str">
        <f aca="false">IF(OR(J245="",J245&lt;1),"",ROUND(IFERROR(INDEX(CAT_SCALE,MATCH(D245,CATS,0)),UC_DEFAULT)*IF(J245&gt;=UC_KNEE,10^(UC_A-UC_B*LOG10(J245)),10^(UC_A-UC_B*LOG10(UC_KNEE))*(UC_KNEE/J245)^UC_HEXP),1))</f>
        <v/>
      </c>
    </row>
    <row r="246" customFormat="false" ht="15" hidden="false" customHeight="false" outlineLevel="0" collapsed="false">
      <c r="A246" s="10"/>
      <c r="B246" s="10"/>
      <c r="C246" s="12"/>
      <c r="D246" s="10"/>
      <c r="E246" s="10"/>
      <c r="F246" s="10"/>
      <c r="G246" s="10"/>
      <c r="H246" s="10"/>
      <c r="I246" s="10"/>
      <c r="J246" s="10"/>
      <c r="K246" s="10"/>
      <c r="L246" s="12"/>
      <c r="M246" s="2" t="str">
        <f aca="false">IF(OR(N246="",AI246=""),"",IF(AND(N246&lt;=SS_MAX,AI246&lt;=SS_L,AJ246&lt;=SS_M,AK246&lt;=SS_S),"Small standard",IF(AND(N246&lt;=LS_MAX,AI246&lt;=LS_L,AJ246&lt;=LS_M,AK246&lt;=LS_S),"Large standard","Oversize")))</f>
        <v/>
      </c>
      <c r="N246" s="16" t="str">
        <f aca="false">IF(AH246="","",IF(AL246="",AH246,MAX(AH246,AL246)))</f>
        <v/>
      </c>
      <c r="O246" s="21" t="str">
        <f aca="false">IF(OR(N246="",AM246="",M246=""),"",IF(M246="Small standard",IF(N246&gt;SS_MAX,"",ROUND(INDEX(SS_FEES,SUMPRODUCT(--(SS_EDGES&lt;N246))+1,0+AM246)*(1+FUEL),4)),IF(M246="Large standard",IF(N246&gt;LS_MAX,"",ROUND(IF(N246&lt;=OVER3_FROM,INDEX(LS_FEES,SUMPRODUCT(--(LS_EDGES&lt;N246))+1,0+AM246),INDEX(OVER3_BASE,1,0+AM246)+OVER3_PER4*CEILING((N246-OVER3_FROM)/4,1))*(1+FUEL),4)),"")))</f>
        <v/>
      </c>
      <c r="P246" s="21" t="str">
        <f aca="false">IF(OR(N246="",AM246="",M246=""),"",IF(M246="Small standard",IF(N246&gt;SS_MAX,"",ROUND(INDEX(SS_FEES,SUMPRODUCT(--(SS_EDGES&lt;N246))+1,3+AM246)*(1+FUEL),4)),IF(M246="Large standard",IF(N246&gt;LS_MAX,"",ROUND(IF(N246&lt;=OVER3_FROM,INDEX(LS_FEES,SUMPRODUCT(--(LS_EDGES&lt;N246))+1,3+AM246),INDEX(OVER3_BASE,1,3+AM246)+OVER3_PER4*CEILING((N246-OVER3_FROM)/4,1))*(1+FUEL),4)),"")))</f>
        <v/>
      </c>
      <c r="Q246" s="20" t="str">
        <f aca="true">IF(OR(L246="",O246=""),"",ROUND(L246-IF(AND(TODAY()&gt;=PEAK_FROM,TODAY()&lt;=PEAK_TO),P246,O246),2))</f>
        <v/>
      </c>
      <c r="R246" s="16" t="str">
        <f aca="false">IF(N246="","",IF(M246="Small standard",IF(SUMPRODUCT(--(SS_EDGES&lt;N246))=0,"",INDEX(SS_EDGES,SUMPRODUCT(--(SS_EDGES&lt;N246)))),IF(M246="Large standard",IF(N246&gt;OVER3_FROM,OVER3_FROM+4*(CEILING((N246-OVER3_FROM)/4,1)-1),IF(SUMPRODUCT(--(LS_EDGES&lt;N246))=0,"",INDEX(LS_EDGES,SUMPRODUCT(--(LS_EDGES&lt;N246))))),"")))</f>
        <v/>
      </c>
      <c r="S246" s="22" t="str">
        <f aca="false">IF(R246="","",ROUND(N246-R246,3))</f>
        <v/>
      </c>
      <c r="T246" s="21" t="str">
        <f aca="false">IF(OR(R246="",O246="",AO246=""),"",IF(S246&gt;MAX_SHAVE,"",IF(ROUND(O246-AO246,4)&lt;MIN_UNIT,"",ROUND(O246-AO246,4))))</f>
        <v/>
      </c>
      <c r="U246" s="21" t="str">
        <f aca="false">IF(OR(AQ246="",O246=""),"",IF(ROUND(ROUND(O246-AQ246,4)-AS246,4)&lt;=MIN_UNIT,"",ROUND(ROUND(O246-AQ246,4)-AS246,4)))</f>
        <v/>
      </c>
      <c r="V246" s="21" t="str">
        <f aca="false">IF(OR(AV246="",O246=""),"",IF(AND(AT246=1,AU246&lt;=MAX_ENV),IF(ROUND(O246-AV246,4)&lt;MIN_UNIT,"",ROUND(O246-AV246,4)),""))</f>
        <v/>
      </c>
      <c r="W246" s="21" t="str">
        <f aca="false">IF(OR(AX246="",O246=""),"",IF(AL246&gt;=AH246*MIN_DIM_RATIO,IF(ROUND(O246-AX246,4)&lt;MIN_UNIT,"",ROUND(O246-AX246,4)),""))</f>
        <v/>
      </c>
      <c r="X246" s="21" t="str">
        <f aca="false">IF(OR(R246="",P246="",AP246=""),"",IF(S246&gt;MAX_SHAVE,"",IF(ROUND(P246-AP246,4)&lt;MIN_UNIT,"",ROUND(P246-AP246,4))))</f>
        <v/>
      </c>
      <c r="Y246" s="21" t="str">
        <f aca="false">IF(OR(AR246="",P246=""),"",IF(ROUND(ROUND(P246-AR246,4)-AS246,4)&lt;=MIN_UNIT,"",ROUND(ROUND(P246-AR246,4)-AS246,4)))</f>
        <v/>
      </c>
      <c r="Z246" s="21" t="str">
        <f aca="false">IF(OR(AW246="",P246=""),"",IF(AND(AT246=1,AU246&lt;=MAX_ENV),IF(ROUND(P246-AW246,4)&lt;MIN_UNIT,"",ROUND(P246-AW246,4)),""))</f>
        <v/>
      </c>
      <c r="AA246" s="21" t="str">
        <f aca="false">IF(OR(AY246="",P246=""),"",IF(AL246&gt;=AH246*MIN_DIM_RATIO,IF(ROUND(P246-AY246,4)&lt;MIN_UNIT,"",ROUND(P246-AY246,4)),""))</f>
        <v/>
      </c>
      <c r="AB246" s="2" t="str">
        <f aca="false">IF(COUNT(T246:W246)=0,"",CHOOSE(MATCH(MAX(T246:W246),T246:W246,0),"Weight","Price","Size tier","Box"))</f>
        <v/>
      </c>
      <c r="AC246" s="24" t="str">
        <f aca="false">IF(K246&lt;&gt;"",K246,AZ246)</f>
        <v/>
      </c>
      <c r="AD246" s="25" t="str">
        <f aca="false">IF(OR(AB246="",AC246=""),"",ROUND(AC246*IF(K246&lt;&gt;"",1,U_LOW)*((12-PEAK_MONTHS)*MAX(T246:W246)+PEAK_MONTHS*N(INDEX(X246:AA246,MATCH(MAX(T246:W246),T246:W246,0)))),0))</f>
        <v/>
      </c>
      <c r="AE246" s="25" t="str">
        <f aca="false">IF(OR(AB246="",AC246=""),"",ROUND(AC246*IF(K246&lt;&gt;"",1,U_HIGH)*((12-PEAK_MONTHS)*MAX(T246:W246)+PEAK_MONTHS*N(INDEX(X246:AA246,MATCH(MAX(T246:W246),T246:W246,0)))),0))</f>
        <v/>
      </c>
      <c r="AF246" s="18" t="str">
        <f aca="false">IF(AD246="","",RANK(AD246,$AD$7:$AD$506))</f>
        <v/>
      </c>
      <c r="AH246" s="16" t="str">
        <f aca="false">IF(E246&lt;&gt;"",E246,IF(F246&lt;&gt;"",ROUND(F246*16,3),""))</f>
        <v/>
      </c>
      <c r="AI246" s="16" t="str">
        <f aca="false">IF(COUNT(G246:I246)&lt;3,"",ROUND(LARGE(G246:I246,1),2))</f>
        <v/>
      </c>
      <c r="AJ246" s="16" t="str">
        <f aca="false">IF(COUNT(G246:I246)&lt;3,"",ROUND(LARGE(G246:I246,2),2))</f>
        <v/>
      </c>
      <c r="AK246" s="16" t="str">
        <f aca="false">IF(COUNT(G246:I246)&lt;3,"",ROUND(SMALL(G246:I246,1),2))</f>
        <v/>
      </c>
      <c r="AL246" s="16" t="str">
        <f aca="false">IF(AI246="","",IF(AI246*AJ246*AK246&lt;DIM_MIN_CUIN,"",ROUND(AI246*AJ246*AK246/DIM_DIV*16,2)))</f>
        <v/>
      </c>
      <c r="AM246" s="18" t="str">
        <f aca="false">IF(C246="","",IF(C246&lt;BAND_LO,1,IF(C246&lt;=BAND_HI,2,3)))</f>
        <v/>
      </c>
      <c r="AN246" s="19" t="str">
        <f aca="false">IF(C246="","",IFERROR(INDEX(CAT_REF,MATCH(D246,CATS,0)),REF_DEFAULT))</f>
        <v/>
      </c>
      <c r="AO246" s="21" t="str">
        <f aca="false">IF(OR(R246="",AM246="",M246=""),"",IF(M246="Small standard",IF(R246&gt;SS_MAX,"",ROUND(INDEX(SS_FEES,SUMPRODUCT(--(SS_EDGES&lt;R246))+1,0+AM246)*(1+FUEL),4)),IF(M246="Large standard",IF(R246&gt;LS_MAX,"",ROUND(IF(R246&lt;=OVER3_FROM,INDEX(LS_FEES,SUMPRODUCT(--(LS_EDGES&lt;R246))+1,0+AM246),INDEX(OVER3_BASE,1,0+AM246)+OVER3_PER4*CEILING((R246-OVER3_FROM)/4,1))*(1+FUEL),4)),"")))</f>
        <v/>
      </c>
      <c r="AP246" s="21" t="str">
        <f aca="false">IF(OR(R246="",AM246="",M246=""),"",IF(M246="Small standard",IF(R246&gt;SS_MAX,"",ROUND(INDEX(SS_FEES,SUMPRODUCT(--(SS_EDGES&lt;R246))+1,3+AM246)*(1+FUEL),4)),IF(M246="Large standard",IF(R246&gt;LS_MAX,"",ROUND(IF(R246&lt;=OVER3_FROM,INDEX(LS_FEES,SUMPRODUCT(--(LS_EDGES&lt;R246))+1,3+AM246),INDEX(OVER3_BASE,1,3+AM246)+OVER3_PER4*CEILING((R246-OVER3_FROM)/4,1))*(1+FUEL),4)),"")))</f>
        <v/>
      </c>
      <c r="AQ246" s="21" t="str">
        <f aca="false">IF(OR(AM246="",AM246=1),"",IF(OR(N246="",(AM246-1)="",M246=""),"",IF(M246="Small standard",IF(N246&gt;SS_MAX,"",ROUND(INDEX(SS_FEES,SUMPRODUCT(--(SS_EDGES&lt;N246))+1,0+(AM246-1))*(1+FUEL),4)),IF(M246="Large standard",IF(N246&gt;LS_MAX,"",ROUND(IF(N246&lt;=OVER3_FROM,INDEX(LS_FEES,SUMPRODUCT(--(LS_EDGES&lt;N246))+1,0+(AM246-1)),INDEX(OVER3_BASE,1,0+(AM246-1))+OVER3_PER4*CEILING((N246-OVER3_FROM)/4,1))*(1+FUEL),4)),""))))</f>
        <v/>
      </c>
      <c r="AR246" s="21" t="str">
        <f aca="false">IF(OR(AM246="",AM246=1),"",IF(OR(N246="",(AM246-1)="",M246=""),"",IF(M246="Small standard",IF(N246&gt;SS_MAX,"",ROUND(INDEX(SS_FEES,SUMPRODUCT(--(SS_EDGES&lt;N246))+1,3+(AM246-1))*(1+FUEL),4)),IF(M246="Large standard",IF(N246&gt;LS_MAX,"",ROUND(IF(N246&lt;=OVER3_FROM,INDEX(LS_FEES,SUMPRODUCT(--(LS_EDGES&lt;N246))+1,3+(AM246-1)),INDEX(OVER3_BASE,1,3+(AM246-1))+OVER3_PER4*CEILING((N246-OVER3_FROM)/4,1))*(1+FUEL),4)),""))))</f>
        <v/>
      </c>
      <c r="AS246" s="21" t="str">
        <f aca="false">IF(OR(AM246="",AM246=1),"",(C246-(IF(AM246=2,BAND_LO,BAND_HI)-0.01))*(1-AN246))</f>
        <v/>
      </c>
      <c r="AT246" s="18" t="str">
        <f aca="false">IF(AI246="","",(AI246&gt;SS_L)+(AJ246&gt;SS_M)+(AK246&gt;SS_S))</f>
        <v/>
      </c>
      <c r="AU246" s="23" t="str">
        <f aca="false">IF(OR(AT246="",AT246&lt;&gt;1),"",MAX(AI246/SS_L,AJ246/SS_M,AK246/SS_S))</f>
        <v/>
      </c>
      <c r="AV246" s="21" t="str">
        <f aca="false">IF(OR(M246&lt;&gt;"Large standard",N246="",N246&gt;SS_MAX),"",IF(OR(N246="",AM246="","Small standard"=""),"",IF("Small standard"="Small standard",IF(N246&gt;SS_MAX,"",ROUND(INDEX(SS_FEES,SUMPRODUCT(--(SS_EDGES&lt;N246))+1,0+AM246)*(1+FUEL),4)),IF("Small standard"="Large standard",IF(N246&gt;LS_MAX,"",ROUND(IF(N246&lt;=OVER3_FROM,INDEX(LS_FEES,SUMPRODUCT(--(LS_EDGES&lt;N246))+1,0+AM246),INDEX(OVER3_BASE,1,0+AM246)+OVER3_PER4*CEILING((N246-OVER3_FROM)/4,1))*(1+FUEL),4)),""))))</f>
        <v/>
      </c>
      <c r="AW246" s="21" t="str">
        <f aca="false">IF(OR(M246&lt;&gt;"Large standard",N246="",N246&gt;SS_MAX),"",IF(OR(N246="",AM246="","Small standard"=""),"",IF("Small standard"="Small standard",IF(N246&gt;SS_MAX,"",ROUND(INDEX(SS_FEES,SUMPRODUCT(--(SS_EDGES&lt;N246))+1,3+AM246)*(1+FUEL),4)),IF("Small standard"="Large standard",IF(N246&gt;LS_MAX,"",ROUND(IF(N246&lt;=OVER3_FROM,INDEX(LS_FEES,SUMPRODUCT(--(LS_EDGES&lt;N246))+1,3+AM246),INDEX(OVER3_BASE,1,3+AM246)+OVER3_PER4*CEILING((N246-OVER3_FROM)/4,1))*(1+FUEL),4)),""))))</f>
        <v/>
      </c>
      <c r="AX246" s="21" t="str">
        <f aca="false">IF(OR(AL246="",AH246=""),"",IF(OR(AH246="",AM246="",M246=""),"",IF(M246="Small standard",IF(AH246&gt;SS_MAX,"",ROUND(INDEX(SS_FEES,SUMPRODUCT(--(SS_EDGES&lt;AH246))+1,0+AM246)*(1+FUEL),4)),IF(M246="Large standard",IF(AH246&gt;LS_MAX,"",ROUND(IF(AH246&lt;=OVER3_FROM,INDEX(LS_FEES,SUMPRODUCT(--(LS_EDGES&lt;AH246))+1,0+AM246),INDEX(OVER3_BASE,1,0+AM246)+OVER3_PER4*CEILING((AH246-OVER3_FROM)/4,1))*(1+FUEL),4)),""))))</f>
        <v/>
      </c>
      <c r="AY246" s="21" t="str">
        <f aca="false">IF(OR(AL246="",AH246=""),"",IF(OR(AH246="",AM246="",M246=""),"",IF(M246="Small standard",IF(AH246&gt;SS_MAX,"",ROUND(INDEX(SS_FEES,SUMPRODUCT(--(SS_EDGES&lt;AH246))+1,3+AM246)*(1+FUEL),4)),IF(M246="Large standard",IF(AH246&gt;LS_MAX,"",ROUND(IF(AH246&lt;=OVER3_FROM,INDEX(LS_FEES,SUMPRODUCT(--(LS_EDGES&lt;AH246))+1,3+AM246),INDEX(OVER3_BASE,1,3+AM246)+OVER3_PER4*CEILING((AH246-OVER3_FROM)/4,1))*(1+FUEL),4)),""))))</f>
        <v/>
      </c>
      <c r="AZ246" s="24" t="str">
        <f aca="false">IF(OR(J246="",J246&lt;1),"",ROUND(IFERROR(INDEX(CAT_SCALE,MATCH(D246,CATS,0)),UC_DEFAULT)*IF(J246&gt;=UC_KNEE,10^(UC_A-UC_B*LOG10(J246)),10^(UC_A-UC_B*LOG10(UC_KNEE))*(UC_KNEE/J246)^UC_HEXP),1))</f>
        <v/>
      </c>
    </row>
    <row r="247" customFormat="false" ht="15" hidden="false" customHeight="false" outlineLevel="0" collapsed="false">
      <c r="A247" s="10"/>
      <c r="B247" s="10"/>
      <c r="C247" s="12"/>
      <c r="D247" s="10"/>
      <c r="E247" s="10"/>
      <c r="F247" s="10"/>
      <c r="G247" s="10"/>
      <c r="H247" s="10"/>
      <c r="I247" s="10"/>
      <c r="J247" s="10"/>
      <c r="K247" s="10"/>
      <c r="L247" s="12"/>
      <c r="M247" s="2" t="str">
        <f aca="false">IF(OR(N247="",AI247=""),"",IF(AND(N247&lt;=SS_MAX,AI247&lt;=SS_L,AJ247&lt;=SS_M,AK247&lt;=SS_S),"Small standard",IF(AND(N247&lt;=LS_MAX,AI247&lt;=LS_L,AJ247&lt;=LS_M,AK247&lt;=LS_S),"Large standard","Oversize")))</f>
        <v/>
      </c>
      <c r="N247" s="16" t="str">
        <f aca="false">IF(AH247="","",IF(AL247="",AH247,MAX(AH247,AL247)))</f>
        <v/>
      </c>
      <c r="O247" s="21" t="str">
        <f aca="false">IF(OR(N247="",AM247="",M247=""),"",IF(M247="Small standard",IF(N247&gt;SS_MAX,"",ROUND(INDEX(SS_FEES,SUMPRODUCT(--(SS_EDGES&lt;N247))+1,0+AM247)*(1+FUEL),4)),IF(M247="Large standard",IF(N247&gt;LS_MAX,"",ROUND(IF(N247&lt;=OVER3_FROM,INDEX(LS_FEES,SUMPRODUCT(--(LS_EDGES&lt;N247))+1,0+AM247),INDEX(OVER3_BASE,1,0+AM247)+OVER3_PER4*CEILING((N247-OVER3_FROM)/4,1))*(1+FUEL),4)),"")))</f>
        <v/>
      </c>
      <c r="P247" s="21" t="str">
        <f aca="false">IF(OR(N247="",AM247="",M247=""),"",IF(M247="Small standard",IF(N247&gt;SS_MAX,"",ROUND(INDEX(SS_FEES,SUMPRODUCT(--(SS_EDGES&lt;N247))+1,3+AM247)*(1+FUEL),4)),IF(M247="Large standard",IF(N247&gt;LS_MAX,"",ROUND(IF(N247&lt;=OVER3_FROM,INDEX(LS_FEES,SUMPRODUCT(--(LS_EDGES&lt;N247))+1,3+AM247),INDEX(OVER3_BASE,1,3+AM247)+OVER3_PER4*CEILING((N247-OVER3_FROM)/4,1))*(1+FUEL),4)),"")))</f>
        <v/>
      </c>
      <c r="Q247" s="20" t="str">
        <f aca="true">IF(OR(L247="",O247=""),"",ROUND(L247-IF(AND(TODAY()&gt;=PEAK_FROM,TODAY()&lt;=PEAK_TO),P247,O247),2))</f>
        <v/>
      </c>
      <c r="R247" s="16" t="str">
        <f aca="false">IF(N247="","",IF(M247="Small standard",IF(SUMPRODUCT(--(SS_EDGES&lt;N247))=0,"",INDEX(SS_EDGES,SUMPRODUCT(--(SS_EDGES&lt;N247)))),IF(M247="Large standard",IF(N247&gt;OVER3_FROM,OVER3_FROM+4*(CEILING((N247-OVER3_FROM)/4,1)-1),IF(SUMPRODUCT(--(LS_EDGES&lt;N247))=0,"",INDEX(LS_EDGES,SUMPRODUCT(--(LS_EDGES&lt;N247))))),"")))</f>
        <v/>
      </c>
      <c r="S247" s="22" t="str">
        <f aca="false">IF(R247="","",ROUND(N247-R247,3))</f>
        <v/>
      </c>
      <c r="T247" s="21" t="str">
        <f aca="false">IF(OR(R247="",O247="",AO247=""),"",IF(S247&gt;MAX_SHAVE,"",IF(ROUND(O247-AO247,4)&lt;MIN_UNIT,"",ROUND(O247-AO247,4))))</f>
        <v/>
      </c>
      <c r="U247" s="21" t="str">
        <f aca="false">IF(OR(AQ247="",O247=""),"",IF(ROUND(ROUND(O247-AQ247,4)-AS247,4)&lt;=MIN_UNIT,"",ROUND(ROUND(O247-AQ247,4)-AS247,4)))</f>
        <v/>
      </c>
      <c r="V247" s="21" t="str">
        <f aca="false">IF(OR(AV247="",O247=""),"",IF(AND(AT247=1,AU247&lt;=MAX_ENV),IF(ROUND(O247-AV247,4)&lt;MIN_UNIT,"",ROUND(O247-AV247,4)),""))</f>
        <v/>
      </c>
      <c r="W247" s="21" t="str">
        <f aca="false">IF(OR(AX247="",O247=""),"",IF(AL247&gt;=AH247*MIN_DIM_RATIO,IF(ROUND(O247-AX247,4)&lt;MIN_UNIT,"",ROUND(O247-AX247,4)),""))</f>
        <v/>
      </c>
      <c r="X247" s="21" t="str">
        <f aca="false">IF(OR(R247="",P247="",AP247=""),"",IF(S247&gt;MAX_SHAVE,"",IF(ROUND(P247-AP247,4)&lt;MIN_UNIT,"",ROUND(P247-AP247,4))))</f>
        <v/>
      </c>
      <c r="Y247" s="21" t="str">
        <f aca="false">IF(OR(AR247="",P247=""),"",IF(ROUND(ROUND(P247-AR247,4)-AS247,4)&lt;=MIN_UNIT,"",ROUND(ROUND(P247-AR247,4)-AS247,4)))</f>
        <v/>
      </c>
      <c r="Z247" s="21" t="str">
        <f aca="false">IF(OR(AW247="",P247=""),"",IF(AND(AT247=1,AU247&lt;=MAX_ENV),IF(ROUND(P247-AW247,4)&lt;MIN_UNIT,"",ROUND(P247-AW247,4)),""))</f>
        <v/>
      </c>
      <c r="AA247" s="21" t="str">
        <f aca="false">IF(OR(AY247="",P247=""),"",IF(AL247&gt;=AH247*MIN_DIM_RATIO,IF(ROUND(P247-AY247,4)&lt;MIN_UNIT,"",ROUND(P247-AY247,4)),""))</f>
        <v/>
      </c>
      <c r="AB247" s="2" t="str">
        <f aca="false">IF(COUNT(T247:W247)=0,"",CHOOSE(MATCH(MAX(T247:W247),T247:W247,0),"Weight","Price","Size tier","Box"))</f>
        <v/>
      </c>
      <c r="AC247" s="24" t="str">
        <f aca="false">IF(K247&lt;&gt;"",K247,AZ247)</f>
        <v/>
      </c>
      <c r="AD247" s="25" t="str">
        <f aca="false">IF(OR(AB247="",AC247=""),"",ROUND(AC247*IF(K247&lt;&gt;"",1,U_LOW)*((12-PEAK_MONTHS)*MAX(T247:W247)+PEAK_MONTHS*N(INDEX(X247:AA247,MATCH(MAX(T247:W247),T247:W247,0)))),0))</f>
        <v/>
      </c>
      <c r="AE247" s="25" t="str">
        <f aca="false">IF(OR(AB247="",AC247=""),"",ROUND(AC247*IF(K247&lt;&gt;"",1,U_HIGH)*((12-PEAK_MONTHS)*MAX(T247:W247)+PEAK_MONTHS*N(INDEX(X247:AA247,MATCH(MAX(T247:W247),T247:W247,0)))),0))</f>
        <v/>
      </c>
      <c r="AF247" s="18" t="str">
        <f aca="false">IF(AD247="","",RANK(AD247,$AD$7:$AD$506))</f>
        <v/>
      </c>
      <c r="AH247" s="16" t="str">
        <f aca="false">IF(E247&lt;&gt;"",E247,IF(F247&lt;&gt;"",ROUND(F247*16,3),""))</f>
        <v/>
      </c>
      <c r="AI247" s="16" t="str">
        <f aca="false">IF(COUNT(G247:I247)&lt;3,"",ROUND(LARGE(G247:I247,1),2))</f>
        <v/>
      </c>
      <c r="AJ247" s="16" t="str">
        <f aca="false">IF(COUNT(G247:I247)&lt;3,"",ROUND(LARGE(G247:I247,2),2))</f>
        <v/>
      </c>
      <c r="AK247" s="16" t="str">
        <f aca="false">IF(COUNT(G247:I247)&lt;3,"",ROUND(SMALL(G247:I247,1),2))</f>
        <v/>
      </c>
      <c r="AL247" s="16" t="str">
        <f aca="false">IF(AI247="","",IF(AI247*AJ247*AK247&lt;DIM_MIN_CUIN,"",ROUND(AI247*AJ247*AK247/DIM_DIV*16,2)))</f>
        <v/>
      </c>
      <c r="AM247" s="18" t="str">
        <f aca="false">IF(C247="","",IF(C247&lt;BAND_LO,1,IF(C247&lt;=BAND_HI,2,3)))</f>
        <v/>
      </c>
      <c r="AN247" s="19" t="str">
        <f aca="false">IF(C247="","",IFERROR(INDEX(CAT_REF,MATCH(D247,CATS,0)),REF_DEFAULT))</f>
        <v/>
      </c>
      <c r="AO247" s="21" t="str">
        <f aca="false">IF(OR(R247="",AM247="",M247=""),"",IF(M247="Small standard",IF(R247&gt;SS_MAX,"",ROUND(INDEX(SS_FEES,SUMPRODUCT(--(SS_EDGES&lt;R247))+1,0+AM247)*(1+FUEL),4)),IF(M247="Large standard",IF(R247&gt;LS_MAX,"",ROUND(IF(R247&lt;=OVER3_FROM,INDEX(LS_FEES,SUMPRODUCT(--(LS_EDGES&lt;R247))+1,0+AM247),INDEX(OVER3_BASE,1,0+AM247)+OVER3_PER4*CEILING((R247-OVER3_FROM)/4,1))*(1+FUEL),4)),"")))</f>
        <v/>
      </c>
      <c r="AP247" s="21" t="str">
        <f aca="false">IF(OR(R247="",AM247="",M247=""),"",IF(M247="Small standard",IF(R247&gt;SS_MAX,"",ROUND(INDEX(SS_FEES,SUMPRODUCT(--(SS_EDGES&lt;R247))+1,3+AM247)*(1+FUEL),4)),IF(M247="Large standard",IF(R247&gt;LS_MAX,"",ROUND(IF(R247&lt;=OVER3_FROM,INDEX(LS_FEES,SUMPRODUCT(--(LS_EDGES&lt;R247))+1,3+AM247),INDEX(OVER3_BASE,1,3+AM247)+OVER3_PER4*CEILING((R247-OVER3_FROM)/4,1))*(1+FUEL),4)),"")))</f>
        <v/>
      </c>
      <c r="AQ247" s="21" t="str">
        <f aca="false">IF(OR(AM247="",AM247=1),"",IF(OR(N247="",(AM247-1)="",M247=""),"",IF(M247="Small standard",IF(N247&gt;SS_MAX,"",ROUND(INDEX(SS_FEES,SUMPRODUCT(--(SS_EDGES&lt;N247))+1,0+(AM247-1))*(1+FUEL),4)),IF(M247="Large standard",IF(N247&gt;LS_MAX,"",ROUND(IF(N247&lt;=OVER3_FROM,INDEX(LS_FEES,SUMPRODUCT(--(LS_EDGES&lt;N247))+1,0+(AM247-1)),INDEX(OVER3_BASE,1,0+(AM247-1))+OVER3_PER4*CEILING((N247-OVER3_FROM)/4,1))*(1+FUEL),4)),""))))</f>
        <v/>
      </c>
      <c r="AR247" s="21" t="str">
        <f aca="false">IF(OR(AM247="",AM247=1),"",IF(OR(N247="",(AM247-1)="",M247=""),"",IF(M247="Small standard",IF(N247&gt;SS_MAX,"",ROUND(INDEX(SS_FEES,SUMPRODUCT(--(SS_EDGES&lt;N247))+1,3+(AM247-1))*(1+FUEL),4)),IF(M247="Large standard",IF(N247&gt;LS_MAX,"",ROUND(IF(N247&lt;=OVER3_FROM,INDEX(LS_FEES,SUMPRODUCT(--(LS_EDGES&lt;N247))+1,3+(AM247-1)),INDEX(OVER3_BASE,1,3+(AM247-1))+OVER3_PER4*CEILING((N247-OVER3_FROM)/4,1))*(1+FUEL),4)),""))))</f>
        <v/>
      </c>
      <c r="AS247" s="21" t="str">
        <f aca="false">IF(OR(AM247="",AM247=1),"",(C247-(IF(AM247=2,BAND_LO,BAND_HI)-0.01))*(1-AN247))</f>
        <v/>
      </c>
      <c r="AT247" s="18" t="str">
        <f aca="false">IF(AI247="","",(AI247&gt;SS_L)+(AJ247&gt;SS_M)+(AK247&gt;SS_S))</f>
        <v/>
      </c>
      <c r="AU247" s="23" t="str">
        <f aca="false">IF(OR(AT247="",AT247&lt;&gt;1),"",MAX(AI247/SS_L,AJ247/SS_M,AK247/SS_S))</f>
        <v/>
      </c>
      <c r="AV247" s="21" t="str">
        <f aca="false">IF(OR(M247&lt;&gt;"Large standard",N247="",N247&gt;SS_MAX),"",IF(OR(N247="",AM247="","Small standard"=""),"",IF("Small standard"="Small standard",IF(N247&gt;SS_MAX,"",ROUND(INDEX(SS_FEES,SUMPRODUCT(--(SS_EDGES&lt;N247))+1,0+AM247)*(1+FUEL),4)),IF("Small standard"="Large standard",IF(N247&gt;LS_MAX,"",ROUND(IF(N247&lt;=OVER3_FROM,INDEX(LS_FEES,SUMPRODUCT(--(LS_EDGES&lt;N247))+1,0+AM247),INDEX(OVER3_BASE,1,0+AM247)+OVER3_PER4*CEILING((N247-OVER3_FROM)/4,1))*(1+FUEL),4)),""))))</f>
        <v/>
      </c>
      <c r="AW247" s="21" t="str">
        <f aca="false">IF(OR(M247&lt;&gt;"Large standard",N247="",N247&gt;SS_MAX),"",IF(OR(N247="",AM247="","Small standard"=""),"",IF("Small standard"="Small standard",IF(N247&gt;SS_MAX,"",ROUND(INDEX(SS_FEES,SUMPRODUCT(--(SS_EDGES&lt;N247))+1,3+AM247)*(1+FUEL),4)),IF("Small standard"="Large standard",IF(N247&gt;LS_MAX,"",ROUND(IF(N247&lt;=OVER3_FROM,INDEX(LS_FEES,SUMPRODUCT(--(LS_EDGES&lt;N247))+1,3+AM247),INDEX(OVER3_BASE,1,3+AM247)+OVER3_PER4*CEILING((N247-OVER3_FROM)/4,1))*(1+FUEL),4)),""))))</f>
        <v/>
      </c>
      <c r="AX247" s="21" t="str">
        <f aca="false">IF(OR(AL247="",AH247=""),"",IF(OR(AH247="",AM247="",M247=""),"",IF(M247="Small standard",IF(AH247&gt;SS_MAX,"",ROUND(INDEX(SS_FEES,SUMPRODUCT(--(SS_EDGES&lt;AH247))+1,0+AM247)*(1+FUEL),4)),IF(M247="Large standard",IF(AH247&gt;LS_MAX,"",ROUND(IF(AH247&lt;=OVER3_FROM,INDEX(LS_FEES,SUMPRODUCT(--(LS_EDGES&lt;AH247))+1,0+AM247),INDEX(OVER3_BASE,1,0+AM247)+OVER3_PER4*CEILING((AH247-OVER3_FROM)/4,1))*(1+FUEL),4)),""))))</f>
        <v/>
      </c>
      <c r="AY247" s="21" t="str">
        <f aca="false">IF(OR(AL247="",AH247=""),"",IF(OR(AH247="",AM247="",M247=""),"",IF(M247="Small standard",IF(AH247&gt;SS_MAX,"",ROUND(INDEX(SS_FEES,SUMPRODUCT(--(SS_EDGES&lt;AH247))+1,3+AM247)*(1+FUEL),4)),IF(M247="Large standard",IF(AH247&gt;LS_MAX,"",ROUND(IF(AH247&lt;=OVER3_FROM,INDEX(LS_FEES,SUMPRODUCT(--(LS_EDGES&lt;AH247))+1,3+AM247),INDEX(OVER3_BASE,1,3+AM247)+OVER3_PER4*CEILING((AH247-OVER3_FROM)/4,1))*(1+FUEL),4)),""))))</f>
        <v/>
      </c>
      <c r="AZ247" s="24" t="str">
        <f aca="false">IF(OR(J247="",J247&lt;1),"",ROUND(IFERROR(INDEX(CAT_SCALE,MATCH(D247,CATS,0)),UC_DEFAULT)*IF(J247&gt;=UC_KNEE,10^(UC_A-UC_B*LOG10(J247)),10^(UC_A-UC_B*LOG10(UC_KNEE))*(UC_KNEE/J247)^UC_HEXP),1))</f>
        <v/>
      </c>
    </row>
    <row r="248" customFormat="false" ht="15" hidden="false" customHeight="false" outlineLevel="0" collapsed="false">
      <c r="A248" s="10"/>
      <c r="B248" s="10"/>
      <c r="C248" s="12"/>
      <c r="D248" s="10"/>
      <c r="E248" s="10"/>
      <c r="F248" s="10"/>
      <c r="G248" s="10"/>
      <c r="H248" s="10"/>
      <c r="I248" s="10"/>
      <c r="J248" s="10"/>
      <c r="K248" s="10"/>
      <c r="L248" s="12"/>
      <c r="M248" s="2" t="str">
        <f aca="false">IF(OR(N248="",AI248=""),"",IF(AND(N248&lt;=SS_MAX,AI248&lt;=SS_L,AJ248&lt;=SS_M,AK248&lt;=SS_S),"Small standard",IF(AND(N248&lt;=LS_MAX,AI248&lt;=LS_L,AJ248&lt;=LS_M,AK248&lt;=LS_S),"Large standard","Oversize")))</f>
        <v/>
      </c>
      <c r="N248" s="16" t="str">
        <f aca="false">IF(AH248="","",IF(AL248="",AH248,MAX(AH248,AL248)))</f>
        <v/>
      </c>
      <c r="O248" s="21" t="str">
        <f aca="false">IF(OR(N248="",AM248="",M248=""),"",IF(M248="Small standard",IF(N248&gt;SS_MAX,"",ROUND(INDEX(SS_FEES,SUMPRODUCT(--(SS_EDGES&lt;N248))+1,0+AM248)*(1+FUEL),4)),IF(M248="Large standard",IF(N248&gt;LS_MAX,"",ROUND(IF(N248&lt;=OVER3_FROM,INDEX(LS_FEES,SUMPRODUCT(--(LS_EDGES&lt;N248))+1,0+AM248),INDEX(OVER3_BASE,1,0+AM248)+OVER3_PER4*CEILING((N248-OVER3_FROM)/4,1))*(1+FUEL),4)),"")))</f>
        <v/>
      </c>
      <c r="P248" s="21" t="str">
        <f aca="false">IF(OR(N248="",AM248="",M248=""),"",IF(M248="Small standard",IF(N248&gt;SS_MAX,"",ROUND(INDEX(SS_FEES,SUMPRODUCT(--(SS_EDGES&lt;N248))+1,3+AM248)*(1+FUEL),4)),IF(M248="Large standard",IF(N248&gt;LS_MAX,"",ROUND(IF(N248&lt;=OVER3_FROM,INDEX(LS_FEES,SUMPRODUCT(--(LS_EDGES&lt;N248))+1,3+AM248),INDEX(OVER3_BASE,1,3+AM248)+OVER3_PER4*CEILING((N248-OVER3_FROM)/4,1))*(1+FUEL),4)),"")))</f>
        <v/>
      </c>
      <c r="Q248" s="20" t="str">
        <f aca="true">IF(OR(L248="",O248=""),"",ROUND(L248-IF(AND(TODAY()&gt;=PEAK_FROM,TODAY()&lt;=PEAK_TO),P248,O248),2))</f>
        <v/>
      </c>
      <c r="R248" s="16" t="str">
        <f aca="false">IF(N248="","",IF(M248="Small standard",IF(SUMPRODUCT(--(SS_EDGES&lt;N248))=0,"",INDEX(SS_EDGES,SUMPRODUCT(--(SS_EDGES&lt;N248)))),IF(M248="Large standard",IF(N248&gt;OVER3_FROM,OVER3_FROM+4*(CEILING((N248-OVER3_FROM)/4,1)-1),IF(SUMPRODUCT(--(LS_EDGES&lt;N248))=0,"",INDEX(LS_EDGES,SUMPRODUCT(--(LS_EDGES&lt;N248))))),"")))</f>
        <v/>
      </c>
      <c r="S248" s="22" t="str">
        <f aca="false">IF(R248="","",ROUND(N248-R248,3))</f>
        <v/>
      </c>
      <c r="T248" s="21" t="str">
        <f aca="false">IF(OR(R248="",O248="",AO248=""),"",IF(S248&gt;MAX_SHAVE,"",IF(ROUND(O248-AO248,4)&lt;MIN_UNIT,"",ROUND(O248-AO248,4))))</f>
        <v/>
      </c>
      <c r="U248" s="21" t="str">
        <f aca="false">IF(OR(AQ248="",O248=""),"",IF(ROUND(ROUND(O248-AQ248,4)-AS248,4)&lt;=MIN_UNIT,"",ROUND(ROUND(O248-AQ248,4)-AS248,4)))</f>
        <v/>
      </c>
      <c r="V248" s="21" t="str">
        <f aca="false">IF(OR(AV248="",O248=""),"",IF(AND(AT248=1,AU248&lt;=MAX_ENV),IF(ROUND(O248-AV248,4)&lt;MIN_UNIT,"",ROUND(O248-AV248,4)),""))</f>
        <v/>
      </c>
      <c r="W248" s="21" t="str">
        <f aca="false">IF(OR(AX248="",O248=""),"",IF(AL248&gt;=AH248*MIN_DIM_RATIO,IF(ROUND(O248-AX248,4)&lt;MIN_UNIT,"",ROUND(O248-AX248,4)),""))</f>
        <v/>
      </c>
      <c r="X248" s="21" t="str">
        <f aca="false">IF(OR(R248="",P248="",AP248=""),"",IF(S248&gt;MAX_SHAVE,"",IF(ROUND(P248-AP248,4)&lt;MIN_UNIT,"",ROUND(P248-AP248,4))))</f>
        <v/>
      </c>
      <c r="Y248" s="21" t="str">
        <f aca="false">IF(OR(AR248="",P248=""),"",IF(ROUND(ROUND(P248-AR248,4)-AS248,4)&lt;=MIN_UNIT,"",ROUND(ROUND(P248-AR248,4)-AS248,4)))</f>
        <v/>
      </c>
      <c r="Z248" s="21" t="str">
        <f aca="false">IF(OR(AW248="",P248=""),"",IF(AND(AT248=1,AU248&lt;=MAX_ENV),IF(ROUND(P248-AW248,4)&lt;MIN_UNIT,"",ROUND(P248-AW248,4)),""))</f>
        <v/>
      </c>
      <c r="AA248" s="21" t="str">
        <f aca="false">IF(OR(AY248="",P248=""),"",IF(AL248&gt;=AH248*MIN_DIM_RATIO,IF(ROUND(P248-AY248,4)&lt;MIN_UNIT,"",ROUND(P248-AY248,4)),""))</f>
        <v/>
      </c>
      <c r="AB248" s="2" t="str">
        <f aca="false">IF(COUNT(T248:W248)=0,"",CHOOSE(MATCH(MAX(T248:W248),T248:W248,0),"Weight","Price","Size tier","Box"))</f>
        <v/>
      </c>
      <c r="AC248" s="24" t="str">
        <f aca="false">IF(K248&lt;&gt;"",K248,AZ248)</f>
        <v/>
      </c>
      <c r="AD248" s="25" t="str">
        <f aca="false">IF(OR(AB248="",AC248=""),"",ROUND(AC248*IF(K248&lt;&gt;"",1,U_LOW)*((12-PEAK_MONTHS)*MAX(T248:W248)+PEAK_MONTHS*N(INDEX(X248:AA248,MATCH(MAX(T248:W248),T248:W248,0)))),0))</f>
        <v/>
      </c>
      <c r="AE248" s="25" t="str">
        <f aca="false">IF(OR(AB248="",AC248=""),"",ROUND(AC248*IF(K248&lt;&gt;"",1,U_HIGH)*((12-PEAK_MONTHS)*MAX(T248:W248)+PEAK_MONTHS*N(INDEX(X248:AA248,MATCH(MAX(T248:W248),T248:W248,0)))),0))</f>
        <v/>
      </c>
      <c r="AF248" s="18" t="str">
        <f aca="false">IF(AD248="","",RANK(AD248,$AD$7:$AD$506))</f>
        <v/>
      </c>
      <c r="AH248" s="16" t="str">
        <f aca="false">IF(E248&lt;&gt;"",E248,IF(F248&lt;&gt;"",ROUND(F248*16,3),""))</f>
        <v/>
      </c>
      <c r="AI248" s="16" t="str">
        <f aca="false">IF(COUNT(G248:I248)&lt;3,"",ROUND(LARGE(G248:I248,1),2))</f>
        <v/>
      </c>
      <c r="AJ248" s="16" t="str">
        <f aca="false">IF(COUNT(G248:I248)&lt;3,"",ROUND(LARGE(G248:I248,2),2))</f>
        <v/>
      </c>
      <c r="AK248" s="16" t="str">
        <f aca="false">IF(COUNT(G248:I248)&lt;3,"",ROUND(SMALL(G248:I248,1),2))</f>
        <v/>
      </c>
      <c r="AL248" s="16" t="str">
        <f aca="false">IF(AI248="","",IF(AI248*AJ248*AK248&lt;DIM_MIN_CUIN,"",ROUND(AI248*AJ248*AK248/DIM_DIV*16,2)))</f>
        <v/>
      </c>
      <c r="AM248" s="18" t="str">
        <f aca="false">IF(C248="","",IF(C248&lt;BAND_LO,1,IF(C248&lt;=BAND_HI,2,3)))</f>
        <v/>
      </c>
      <c r="AN248" s="19" t="str">
        <f aca="false">IF(C248="","",IFERROR(INDEX(CAT_REF,MATCH(D248,CATS,0)),REF_DEFAULT))</f>
        <v/>
      </c>
      <c r="AO248" s="21" t="str">
        <f aca="false">IF(OR(R248="",AM248="",M248=""),"",IF(M248="Small standard",IF(R248&gt;SS_MAX,"",ROUND(INDEX(SS_FEES,SUMPRODUCT(--(SS_EDGES&lt;R248))+1,0+AM248)*(1+FUEL),4)),IF(M248="Large standard",IF(R248&gt;LS_MAX,"",ROUND(IF(R248&lt;=OVER3_FROM,INDEX(LS_FEES,SUMPRODUCT(--(LS_EDGES&lt;R248))+1,0+AM248),INDEX(OVER3_BASE,1,0+AM248)+OVER3_PER4*CEILING((R248-OVER3_FROM)/4,1))*(1+FUEL),4)),"")))</f>
        <v/>
      </c>
      <c r="AP248" s="21" t="str">
        <f aca="false">IF(OR(R248="",AM248="",M248=""),"",IF(M248="Small standard",IF(R248&gt;SS_MAX,"",ROUND(INDEX(SS_FEES,SUMPRODUCT(--(SS_EDGES&lt;R248))+1,3+AM248)*(1+FUEL),4)),IF(M248="Large standard",IF(R248&gt;LS_MAX,"",ROUND(IF(R248&lt;=OVER3_FROM,INDEX(LS_FEES,SUMPRODUCT(--(LS_EDGES&lt;R248))+1,3+AM248),INDEX(OVER3_BASE,1,3+AM248)+OVER3_PER4*CEILING((R248-OVER3_FROM)/4,1))*(1+FUEL),4)),"")))</f>
        <v/>
      </c>
      <c r="AQ248" s="21" t="str">
        <f aca="false">IF(OR(AM248="",AM248=1),"",IF(OR(N248="",(AM248-1)="",M248=""),"",IF(M248="Small standard",IF(N248&gt;SS_MAX,"",ROUND(INDEX(SS_FEES,SUMPRODUCT(--(SS_EDGES&lt;N248))+1,0+(AM248-1))*(1+FUEL),4)),IF(M248="Large standard",IF(N248&gt;LS_MAX,"",ROUND(IF(N248&lt;=OVER3_FROM,INDEX(LS_FEES,SUMPRODUCT(--(LS_EDGES&lt;N248))+1,0+(AM248-1)),INDEX(OVER3_BASE,1,0+(AM248-1))+OVER3_PER4*CEILING((N248-OVER3_FROM)/4,1))*(1+FUEL),4)),""))))</f>
        <v/>
      </c>
      <c r="AR248" s="21" t="str">
        <f aca="false">IF(OR(AM248="",AM248=1),"",IF(OR(N248="",(AM248-1)="",M248=""),"",IF(M248="Small standard",IF(N248&gt;SS_MAX,"",ROUND(INDEX(SS_FEES,SUMPRODUCT(--(SS_EDGES&lt;N248))+1,3+(AM248-1))*(1+FUEL),4)),IF(M248="Large standard",IF(N248&gt;LS_MAX,"",ROUND(IF(N248&lt;=OVER3_FROM,INDEX(LS_FEES,SUMPRODUCT(--(LS_EDGES&lt;N248))+1,3+(AM248-1)),INDEX(OVER3_BASE,1,3+(AM248-1))+OVER3_PER4*CEILING((N248-OVER3_FROM)/4,1))*(1+FUEL),4)),""))))</f>
        <v/>
      </c>
      <c r="AS248" s="21" t="str">
        <f aca="false">IF(OR(AM248="",AM248=1),"",(C248-(IF(AM248=2,BAND_LO,BAND_HI)-0.01))*(1-AN248))</f>
        <v/>
      </c>
      <c r="AT248" s="18" t="str">
        <f aca="false">IF(AI248="","",(AI248&gt;SS_L)+(AJ248&gt;SS_M)+(AK248&gt;SS_S))</f>
        <v/>
      </c>
      <c r="AU248" s="23" t="str">
        <f aca="false">IF(OR(AT248="",AT248&lt;&gt;1),"",MAX(AI248/SS_L,AJ248/SS_M,AK248/SS_S))</f>
        <v/>
      </c>
      <c r="AV248" s="21" t="str">
        <f aca="false">IF(OR(M248&lt;&gt;"Large standard",N248="",N248&gt;SS_MAX),"",IF(OR(N248="",AM248="","Small standard"=""),"",IF("Small standard"="Small standard",IF(N248&gt;SS_MAX,"",ROUND(INDEX(SS_FEES,SUMPRODUCT(--(SS_EDGES&lt;N248))+1,0+AM248)*(1+FUEL),4)),IF("Small standard"="Large standard",IF(N248&gt;LS_MAX,"",ROUND(IF(N248&lt;=OVER3_FROM,INDEX(LS_FEES,SUMPRODUCT(--(LS_EDGES&lt;N248))+1,0+AM248),INDEX(OVER3_BASE,1,0+AM248)+OVER3_PER4*CEILING((N248-OVER3_FROM)/4,1))*(1+FUEL),4)),""))))</f>
        <v/>
      </c>
      <c r="AW248" s="21" t="str">
        <f aca="false">IF(OR(M248&lt;&gt;"Large standard",N248="",N248&gt;SS_MAX),"",IF(OR(N248="",AM248="","Small standard"=""),"",IF("Small standard"="Small standard",IF(N248&gt;SS_MAX,"",ROUND(INDEX(SS_FEES,SUMPRODUCT(--(SS_EDGES&lt;N248))+1,3+AM248)*(1+FUEL),4)),IF("Small standard"="Large standard",IF(N248&gt;LS_MAX,"",ROUND(IF(N248&lt;=OVER3_FROM,INDEX(LS_FEES,SUMPRODUCT(--(LS_EDGES&lt;N248))+1,3+AM248),INDEX(OVER3_BASE,1,3+AM248)+OVER3_PER4*CEILING((N248-OVER3_FROM)/4,1))*(1+FUEL),4)),""))))</f>
        <v/>
      </c>
      <c r="AX248" s="21" t="str">
        <f aca="false">IF(OR(AL248="",AH248=""),"",IF(OR(AH248="",AM248="",M248=""),"",IF(M248="Small standard",IF(AH248&gt;SS_MAX,"",ROUND(INDEX(SS_FEES,SUMPRODUCT(--(SS_EDGES&lt;AH248))+1,0+AM248)*(1+FUEL),4)),IF(M248="Large standard",IF(AH248&gt;LS_MAX,"",ROUND(IF(AH248&lt;=OVER3_FROM,INDEX(LS_FEES,SUMPRODUCT(--(LS_EDGES&lt;AH248))+1,0+AM248),INDEX(OVER3_BASE,1,0+AM248)+OVER3_PER4*CEILING((AH248-OVER3_FROM)/4,1))*(1+FUEL),4)),""))))</f>
        <v/>
      </c>
      <c r="AY248" s="21" t="str">
        <f aca="false">IF(OR(AL248="",AH248=""),"",IF(OR(AH248="",AM248="",M248=""),"",IF(M248="Small standard",IF(AH248&gt;SS_MAX,"",ROUND(INDEX(SS_FEES,SUMPRODUCT(--(SS_EDGES&lt;AH248))+1,3+AM248)*(1+FUEL),4)),IF(M248="Large standard",IF(AH248&gt;LS_MAX,"",ROUND(IF(AH248&lt;=OVER3_FROM,INDEX(LS_FEES,SUMPRODUCT(--(LS_EDGES&lt;AH248))+1,3+AM248),INDEX(OVER3_BASE,1,3+AM248)+OVER3_PER4*CEILING((AH248-OVER3_FROM)/4,1))*(1+FUEL),4)),""))))</f>
        <v/>
      </c>
      <c r="AZ248" s="24" t="str">
        <f aca="false">IF(OR(J248="",J248&lt;1),"",ROUND(IFERROR(INDEX(CAT_SCALE,MATCH(D248,CATS,0)),UC_DEFAULT)*IF(J248&gt;=UC_KNEE,10^(UC_A-UC_B*LOG10(J248)),10^(UC_A-UC_B*LOG10(UC_KNEE))*(UC_KNEE/J248)^UC_HEXP),1))</f>
        <v/>
      </c>
    </row>
    <row r="249" customFormat="false" ht="15" hidden="false" customHeight="false" outlineLevel="0" collapsed="false">
      <c r="A249" s="10"/>
      <c r="B249" s="10"/>
      <c r="C249" s="12"/>
      <c r="D249" s="10"/>
      <c r="E249" s="10"/>
      <c r="F249" s="10"/>
      <c r="G249" s="10"/>
      <c r="H249" s="10"/>
      <c r="I249" s="10"/>
      <c r="J249" s="10"/>
      <c r="K249" s="10"/>
      <c r="L249" s="12"/>
      <c r="M249" s="2" t="str">
        <f aca="false">IF(OR(N249="",AI249=""),"",IF(AND(N249&lt;=SS_MAX,AI249&lt;=SS_L,AJ249&lt;=SS_M,AK249&lt;=SS_S),"Small standard",IF(AND(N249&lt;=LS_MAX,AI249&lt;=LS_L,AJ249&lt;=LS_M,AK249&lt;=LS_S),"Large standard","Oversize")))</f>
        <v/>
      </c>
      <c r="N249" s="16" t="str">
        <f aca="false">IF(AH249="","",IF(AL249="",AH249,MAX(AH249,AL249)))</f>
        <v/>
      </c>
      <c r="O249" s="21" t="str">
        <f aca="false">IF(OR(N249="",AM249="",M249=""),"",IF(M249="Small standard",IF(N249&gt;SS_MAX,"",ROUND(INDEX(SS_FEES,SUMPRODUCT(--(SS_EDGES&lt;N249))+1,0+AM249)*(1+FUEL),4)),IF(M249="Large standard",IF(N249&gt;LS_MAX,"",ROUND(IF(N249&lt;=OVER3_FROM,INDEX(LS_FEES,SUMPRODUCT(--(LS_EDGES&lt;N249))+1,0+AM249),INDEX(OVER3_BASE,1,0+AM249)+OVER3_PER4*CEILING((N249-OVER3_FROM)/4,1))*(1+FUEL),4)),"")))</f>
        <v/>
      </c>
      <c r="P249" s="21" t="str">
        <f aca="false">IF(OR(N249="",AM249="",M249=""),"",IF(M249="Small standard",IF(N249&gt;SS_MAX,"",ROUND(INDEX(SS_FEES,SUMPRODUCT(--(SS_EDGES&lt;N249))+1,3+AM249)*(1+FUEL),4)),IF(M249="Large standard",IF(N249&gt;LS_MAX,"",ROUND(IF(N249&lt;=OVER3_FROM,INDEX(LS_FEES,SUMPRODUCT(--(LS_EDGES&lt;N249))+1,3+AM249),INDEX(OVER3_BASE,1,3+AM249)+OVER3_PER4*CEILING((N249-OVER3_FROM)/4,1))*(1+FUEL),4)),"")))</f>
        <v/>
      </c>
      <c r="Q249" s="20" t="str">
        <f aca="true">IF(OR(L249="",O249=""),"",ROUND(L249-IF(AND(TODAY()&gt;=PEAK_FROM,TODAY()&lt;=PEAK_TO),P249,O249),2))</f>
        <v/>
      </c>
      <c r="R249" s="16" t="str">
        <f aca="false">IF(N249="","",IF(M249="Small standard",IF(SUMPRODUCT(--(SS_EDGES&lt;N249))=0,"",INDEX(SS_EDGES,SUMPRODUCT(--(SS_EDGES&lt;N249)))),IF(M249="Large standard",IF(N249&gt;OVER3_FROM,OVER3_FROM+4*(CEILING((N249-OVER3_FROM)/4,1)-1),IF(SUMPRODUCT(--(LS_EDGES&lt;N249))=0,"",INDEX(LS_EDGES,SUMPRODUCT(--(LS_EDGES&lt;N249))))),"")))</f>
        <v/>
      </c>
      <c r="S249" s="22" t="str">
        <f aca="false">IF(R249="","",ROUND(N249-R249,3))</f>
        <v/>
      </c>
      <c r="T249" s="21" t="str">
        <f aca="false">IF(OR(R249="",O249="",AO249=""),"",IF(S249&gt;MAX_SHAVE,"",IF(ROUND(O249-AO249,4)&lt;MIN_UNIT,"",ROUND(O249-AO249,4))))</f>
        <v/>
      </c>
      <c r="U249" s="21" t="str">
        <f aca="false">IF(OR(AQ249="",O249=""),"",IF(ROUND(ROUND(O249-AQ249,4)-AS249,4)&lt;=MIN_UNIT,"",ROUND(ROUND(O249-AQ249,4)-AS249,4)))</f>
        <v/>
      </c>
      <c r="V249" s="21" t="str">
        <f aca="false">IF(OR(AV249="",O249=""),"",IF(AND(AT249=1,AU249&lt;=MAX_ENV),IF(ROUND(O249-AV249,4)&lt;MIN_UNIT,"",ROUND(O249-AV249,4)),""))</f>
        <v/>
      </c>
      <c r="W249" s="21" t="str">
        <f aca="false">IF(OR(AX249="",O249=""),"",IF(AL249&gt;=AH249*MIN_DIM_RATIO,IF(ROUND(O249-AX249,4)&lt;MIN_UNIT,"",ROUND(O249-AX249,4)),""))</f>
        <v/>
      </c>
      <c r="X249" s="21" t="str">
        <f aca="false">IF(OR(R249="",P249="",AP249=""),"",IF(S249&gt;MAX_SHAVE,"",IF(ROUND(P249-AP249,4)&lt;MIN_UNIT,"",ROUND(P249-AP249,4))))</f>
        <v/>
      </c>
      <c r="Y249" s="21" t="str">
        <f aca="false">IF(OR(AR249="",P249=""),"",IF(ROUND(ROUND(P249-AR249,4)-AS249,4)&lt;=MIN_UNIT,"",ROUND(ROUND(P249-AR249,4)-AS249,4)))</f>
        <v/>
      </c>
      <c r="Z249" s="21" t="str">
        <f aca="false">IF(OR(AW249="",P249=""),"",IF(AND(AT249=1,AU249&lt;=MAX_ENV),IF(ROUND(P249-AW249,4)&lt;MIN_UNIT,"",ROUND(P249-AW249,4)),""))</f>
        <v/>
      </c>
      <c r="AA249" s="21" t="str">
        <f aca="false">IF(OR(AY249="",P249=""),"",IF(AL249&gt;=AH249*MIN_DIM_RATIO,IF(ROUND(P249-AY249,4)&lt;MIN_UNIT,"",ROUND(P249-AY249,4)),""))</f>
        <v/>
      </c>
      <c r="AB249" s="2" t="str">
        <f aca="false">IF(COUNT(T249:W249)=0,"",CHOOSE(MATCH(MAX(T249:W249),T249:W249,0),"Weight","Price","Size tier","Box"))</f>
        <v/>
      </c>
      <c r="AC249" s="24" t="str">
        <f aca="false">IF(K249&lt;&gt;"",K249,AZ249)</f>
        <v/>
      </c>
      <c r="AD249" s="25" t="str">
        <f aca="false">IF(OR(AB249="",AC249=""),"",ROUND(AC249*IF(K249&lt;&gt;"",1,U_LOW)*((12-PEAK_MONTHS)*MAX(T249:W249)+PEAK_MONTHS*N(INDEX(X249:AA249,MATCH(MAX(T249:W249),T249:W249,0)))),0))</f>
        <v/>
      </c>
      <c r="AE249" s="25" t="str">
        <f aca="false">IF(OR(AB249="",AC249=""),"",ROUND(AC249*IF(K249&lt;&gt;"",1,U_HIGH)*((12-PEAK_MONTHS)*MAX(T249:W249)+PEAK_MONTHS*N(INDEX(X249:AA249,MATCH(MAX(T249:W249),T249:W249,0)))),0))</f>
        <v/>
      </c>
      <c r="AF249" s="18" t="str">
        <f aca="false">IF(AD249="","",RANK(AD249,$AD$7:$AD$506))</f>
        <v/>
      </c>
      <c r="AH249" s="16" t="str">
        <f aca="false">IF(E249&lt;&gt;"",E249,IF(F249&lt;&gt;"",ROUND(F249*16,3),""))</f>
        <v/>
      </c>
      <c r="AI249" s="16" t="str">
        <f aca="false">IF(COUNT(G249:I249)&lt;3,"",ROUND(LARGE(G249:I249,1),2))</f>
        <v/>
      </c>
      <c r="AJ249" s="16" t="str">
        <f aca="false">IF(COUNT(G249:I249)&lt;3,"",ROUND(LARGE(G249:I249,2),2))</f>
        <v/>
      </c>
      <c r="AK249" s="16" t="str">
        <f aca="false">IF(COUNT(G249:I249)&lt;3,"",ROUND(SMALL(G249:I249,1),2))</f>
        <v/>
      </c>
      <c r="AL249" s="16" t="str">
        <f aca="false">IF(AI249="","",IF(AI249*AJ249*AK249&lt;DIM_MIN_CUIN,"",ROUND(AI249*AJ249*AK249/DIM_DIV*16,2)))</f>
        <v/>
      </c>
      <c r="AM249" s="18" t="str">
        <f aca="false">IF(C249="","",IF(C249&lt;BAND_LO,1,IF(C249&lt;=BAND_HI,2,3)))</f>
        <v/>
      </c>
      <c r="AN249" s="19" t="str">
        <f aca="false">IF(C249="","",IFERROR(INDEX(CAT_REF,MATCH(D249,CATS,0)),REF_DEFAULT))</f>
        <v/>
      </c>
      <c r="AO249" s="21" t="str">
        <f aca="false">IF(OR(R249="",AM249="",M249=""),"",IF(M249="Small standard",IF(R249&gt;SS_MAX,"",ROUND(INDEX(SS_FEES,SUMPRODUCT(--(SS_EDGES&lt;R249))+1,0+AM249)*(1+FUEL),4)),IF(M249="Large standard",IF(R249&gt;LS_MAX,"",ROUND(IF(R249&lt;=OVER3_FROM,INDEX(LS_FEES,SUMPRODUCT(--(LS_EDGES&lt;R249))+1,0+AM249),INDEX(OVER3_BASE,1,0+AM249)+OVER3_PER4*CEILING((R249-OVER3_FROM)/4,1))*(1+FUEL),4)),"")))</f>
        <v/>
      </c>
      <c r="AP249" s="21" t="str">
        <f aca="false">IF(OR(R249="",AM249="",M249=""),"",IF(M249="Small standard",IF(R249&gt;SS_MAX,"",ROUND(INDEX(SS_FEES,SUMPRODUCT(--(SS_EDGES&lt;R249))+1,3+AM249)*(1+FUEL),4)),IF(M249="Large standard",IF(R249&gt;LS_MAX,"",ROUND(IF(R249&lt;=OVER3_FROM,INDEX(LS_FEES,SUMPRODUCT(--(LS_EDGES&lt;R249))+1,3+AM249),INDEX(OVER3_BASE,1,3+AM249)+OVER3_PER4*CEILING((R249-OVER3_FROM)/4,1))*(1+FUEL),4)),"")))</f>
        <v/>
      </c>
      <c r="AQ249" s="21" t="str">
        <f aca="false">IF(OR(AM249="",AM249=1),"",IF(OR(N249="",(AM249-1)="",M249=""),"",IF(M249="Small standard",IF(N249&gt;SS_MAX,"",ROUND(INDEX(SS_FEES,SUMPRODUCT(--(SS_EDGES&lt;N249))+1,0+(AM249-1))*(1+FUEL),4)),IF(M249="Large standard",IF(N249&gt;LS_MAX,"",ROUND(IF(N249&lt;=OVER3_FROM,INDEX(LS_FEES,SUMPRODUCT(--(LS_EDGES&lt;N249))+1,0+(AM249-1)),INDEX(OVER3_BASE,1,0+(AM249-1))+OVER3_PER4*CEILING((N249-OVER3_FROM)/4,1))*(1+FUEL),4)),""))))</f>
        <v/>
      </c>
      <c r="AR249" s="21" t="str">
        <f aca="false">IF(OR(AM249="",AM249=1),"",IF(OR(N249="",(AM249-1)="",M249=""),"",IF(M249="Small standard",IF(N249&gt;SS_MAX,"",ROUND(INDEX(SS_FEES,SUMPRODUCT(--(SS_EDGES&lt;N249))+1,3+(AM249-1))*(1+FUEL),4)),IF(M249="Large standard",IF(N249&gt;LS_MAX,"",ROUND(IF(N249&lt;=OVER3_FROM,INDEX(LS_FEES,SUMPRODUCT(--(LS_EDGES&lt;N249))+1,3+(AM249-1)),INDEX(OVER3_BASE,1,3+(AM249-1))+OVER3_PER4*CEILING((N249-OVER3_FROM)/4,1))*(1+FUEL),4)),""))))</f>
        <v/>
      </c>
      <c r="AS249" s="21" t="str">
        <f aca="false">IF(OR(AM249="",AM249=1),"",(C249-(IF(AM249=2,BAND_LO,BAND_HI)-0.01))*(1-AN249))</f>
        <v/>
      </c>
      <c r="AT249" s="18" t="str">
        <f aca="false">IF(AI249="","",(AI249&gt;SS_L)+(AJ249&gt;SS_M)+(AK249&gt;SS_S))</f>
        <v/>
      </c>
      <c r="AU249" s="23" t="str">
        <f aca="false">IF(OR(AT249="",AT249&lt;&gt;1),"",MAX(AI249/SS_L,AJ249/SS_M,AK249/SS_S))</f>
        <v/>
      </c>
      <c r="AV249" s="21" t="str">
        <f aca="false">IF(OR(M249&lt;&gt;"Large standard",N249="",N249&gt;SS_MAX),"",IF(OR(N249="",AM249="","Small standard"=""),"",IF("Small standard"="Small standard",IF(N249&gt;SS_MAX,"",ROUND(INDEX(SS_FEES,SUMPRODUCT(--(SS_EDGES&lt;N249))+1,0+AM249)*(1+FUEL),4)),IF("Small standard"="Large standard",IF(N249&gt;LS_MAX,"",ROUND(IF(N249&lt;=OVER3_FROM,INDEX(LS_FEES,SUMPRODUCT(--(LS_EDGES&lt;N249))+1,0+AM249),INDEX(OVER3_BASE,1,0+AM249)+OVER3_PER4*CEILING((N249-OVER3_FROM)/4,1))*(1+FUEL),4)),""))))</f>
        <v/>
      </c>
      <c r="AW249" s="21" t="str">
        <f aca="false">IF(OR(M249&lt;&gt;"Large standard",N249="",N249&gt;SS_MAX),"",IF(OR(N249="",AM249="","Small standard"=""),"",IF("Small standard"="Small standard",IF(N249&gt;SS_MAX,"",ROUND(INDEX(SS_FEES,SUMPRODUCT(--(SS_EDGES&lt;N249))+1,3+AM249)*(1+FUEL),4)),IF("Small standard"="Large standard",IF(N249&gt;LS_MAX,"",ROUND(IF(N249&lt;=OVER3_FROM,INDEX(LS_FEES,SUMPRODUCT(--(LS_EDGES&lt;N249))+1,3+AM249),INDEX(OVER3_BASE,1,3+AM249)+OVER3_PER4*CEILING((N249-OVER3_FROM)/4,1))*(1+FUEL),4)),""))))</f>
        <v/>
      </c>
      <c r="AX249" s="21" t="str">
        <f aca="false">IF(OR(AL249="",AH249=""),"",IF(OR(AH249="",AM249="",M249=""),"",IF(M249="Small standard",IF(AH249&gt;SS_MAX,"",ROUND(INDEX(SS_FEES,SUMPRODUCT(--(SS_EDGES&lt;AH249))+1,0+AM249)*(1+FUEL),4)),IF(M249="Large standard",IF(AH249&gt;LS_MAX,"",ROUND(IF(AH249&lt;=OVER3_FROM,INDEX(LS_FEES,SUMPRODUCT(--(LS_EDGES&lt;AH249))+1,0+AM249),INDEX(OVER3_BASE,1,0+AM249)+OVER3_PER4*CEILING((AH249-OVER3_FROM)/4,1))*(1+FUEL),4)),""))))</f>
        <v/>
      </c>
      <c r="AY249" s="21" t="str">
        <f aca="false">IF(OR(AL249="",AH249=""),"",IF(OR(AH249="",AM249="",M249=""),"",IF(M249="Small standard",IF(AH249&gt;SS_MAX,"",ROUND(INDEX(SS_FEES,SUMPRODUCT(--(SS_EDGES&lt;AH249))+1,3+AM249)*(1+FUEL),4)),IF(M249="Large standard",IF(AH249&gt;LS_MAX,"",ROUND(IF(AH249&lt;=OVER3_FROM,INDEX(LS_FEES,SUMPRODUCT(--(LS_EDGES&lt;AH249))+1,3+AM249),INDEX(OVER3_BASE,1,3+AM249)+OVER3_PER4*CEILING((AH249-OVER3_FROM)/4,1))*(1+FUEL),4)),""))))</f>
        <v/>
      </c>
      <c r="AZ249" s="24" t="str">
        <f aca="false">IF(OR(J249="",J249&lt;1),"",ROUND(IFERROR(INDEX(CAT_SCALE,MATCH(D249,CATS,0)),UC_DEFAULT)*IF(J249&gt;=UC_KNEE,10^(UC_A-UC_B*LOG10(J249)),10^(UC_A-UC_B*LOG10(UC_KNEE))*(UC_KNEE/J249)^UC_HEXP),1))</f>
        <v/>
      </c>
    </row>
    <row r="250" customFormat="false" ht="15" hidden="false" customHeight="false" outlineLevel="0" collapsed="false">
      <c r="A250" s="10"/>
      <c r="B250" s="10"/>
      <c r="C250" s="12"/>
      <c r="D250" s="10"/>
      <c r="E250" s="10"/>
      <c r="F250" s="10"/>
      <c r="G250" s="10"/>
      <c r="H250" s="10"/>
      <c r="I250" s="10"/>
      <c r="J250" s="10"/>
      <c r="K250" s="10"/>
      <c r="L250" s="12"/>
      <c r="M250" s="2" t="str">
        <f aca="false">IF(OR(N250="",AI250=""),"",IF(AND(N250&lt;=SS_MAX,AI250&lt;=SS_L,AJ250&lt;=SS_M,AK250&lt;=SS_S),"Small standard",IF(AND(N250&lt;=LS_MAX,AI250&lt;=LS_L,AJ250&lt;=LS_M,AK250&lt;=LS_S),"Large standard","Oversize")))</f>
        <v/>
      </c>
      <c r="N250" s="16" t="str">
        <f aca="false">IF(AH250="","",IF(AL250="",AH250,MAX(AH250,AL250)))</f>
        <v/>
      </c>
      <c r="O250" s="21" t="str">
        <f aca="false">IF(OR(N250="",AM250="",M250=""),"",IF(M250="Small standard",IF(N250&gt;SS_MAX,"",ROUND(INDEX(SS_FEES,SUMPRODUCT(--(SS_EDGES&lt;N250))+1,0+AM250)*(1+FUEL),4)),IF(M250="Large standard",IF(N250&gt;LS_MAX,"",ROUND(IF(N250&lt;=OVER3_FROM,INDEX(LS_FEES,SUMPRODUCT(--(LS_EDGES&lt;N250))+1,0+AM250),INDEX(OVER3_BASE,1,0+AM250)+OVER3_PER4*CEILING((N250-OVER3_FROM)/4,1))*(1+FUEL),4)),"")))</f>
        <v/>
      </c>
      <c r="P250" s="21" t="str">
        <f aca="false">IF(OR(N250="",AM250="",M250=""),"",IF(M250="Small standard",IF(N250&gt;SS_MAX,"",ROUND(INDEX(SS_FEES,SUMPRODUCT(--(SS_EDGES&lt;N250))+1,3+AM250)*(1+FUEL),4)),IF(M250="Large standard",IF(N250&gt;LS_MAX,"",ROUND(IF(N250&lt;=OVER3_FROM,INDEX(LS_FEES,SUMPRODUCT(--(LS_EDGES&lt;N250))+1,3+AM250),INDEX(OVER3_BASE,1,3+AM250)+OVER3_PER4*CEILING((N250-OVER3_FROM)/4,1))*(1+FUEL),4)),"")))</f>
        <v/>
      </c>
      <c r="Q250" s="20" t="str">
        <f aca="true">IF(OR(L250="",O250=""),"",ROUND(L250-IF(AND(TODAY()&gt;=PEAK_FROM,TODAY()&lt;=PEAK_TO),P250,O250),2))</f>
        <v/>
      </c>
      <c r="R250" s="16" t="str">
        <f aca="false">IF(N250="","",IF(M250="Small standard",IF(SUMPRODUCT(--(SS_EDGES&lt;N250))=0,"",INDEX(SS_EDGES,SUMPRODUCT(--(SS_EDGES&lt;N250)))),IF(M250="Large standard",IF(N250&gt;OVER3_FROM,OVER3_FROM+4*(CEILING((N250-OVER3_FROM)/4,1)-1),IF(SUMPRODUCT(--(LS_EDGES&lt;N250))=0,"",INDEX(LS_EDGES,SUMPRODUCT(--(LS_EDGES&lt;N250))))),"")))</f>
        <v/>
      </c>
      <c r="S250" s="22" t="str">
        <f aca="false">IF(R250="","",ROUND(N250-R250,3))</f>
        <v/>
      </c>
      <c r="T250" s="21" t="str">
        <f aca="false">IF(OR(R250="",O250="",AO250=""),"",IF(S250&gt;MAX_SHAVE,"",IF(ROUND(O250-AO250,4)&lt;MIN_UNIT,"",ROUND(O250-AO250,4))))</f>
        <v/>
      </c>
      <c r="U250" s="21" t="str">
        <f aca="false">IF(OR(AQ250="",O250=""),"",IF(ROUND(ROUND(O250-AQ250,4)-AS250,4)&lt;=MIN_UNIT,"",ROUND(ROUND(O250-AQ250,4)-AS250,4)))</f>
        <v/>
      </c>
      <c r="V250" s="21" t="str">
        <f aca="false">IF(OR(AV250="",O250=""),"",IF(AND(AT250=1,AU250&lt;=MAX_ENV),IF(ROUND(O250-AV250,4)&lt;MIN_UNIT,"",ROUND(O250-AV250,4)),""))</f>
        <v/>
      </c>
      <c r="W250" s="21" t="str">
        <f aca="false">IF(OR(AX250="",O250=""),"",IF(AL250&gt;=AH250*MIN_DIM_RATIO,IF(ROUND(O250-AX250,4)&lt;MIN_UNIT,"",ROUND(O250-AX250,4)),""))</f>
        <v/>
      </c>
      <c r="X250" s="21" t="str">
        <f aca="false">IF(OR(R250="",P250="",AP250=""),"",IF(S250&gt;MAX_SHAVE,"",IF(ROUND(P250-AP250,4)&lt;MIN_UNIT,"",ROUND(P250-AP250,4))))</f>
        <v/>
      </c>
      <c r="Y250" s="21" t="str">
        <f aca="false">IF(OR(AR250="",P250=""),"",IF(ROUND(ROUND(P250-AR250,4)-AS250,4)&lt;=MIN_UNIT,"",ROUND(ROUND(P250-AR250,4)-AS250,4)))</f>
        <v/>
      </c>
      <c r="Z250" s="21" t="str">
        <f aca="false">IF(OR(AW250="",P250=""),"",IF(AND(AT250=1,AU250&lt;=MAX_ENV),IF(ROUND(P250-AW250,4)&lt;MIN_UNIT,"",ROUND(P250-AW250,4)),""))</f>
        <v/>
      </c>
      <c r="AA250" s="21" t="str">
        <f aca="false">IF(OR(AY250="",P250=""),"",IF(AL250&gt;=AH250*MIN_DIM_RATIO,IF(ROUND(P250-AY250,4)&lt;MIN_UNIT,"",ROUND(P250-AY250,4)),""))</f>
        <v/>
      </c>
      <c r="AB250" s="2" t="str">
        <f aca="false">IF(COUNT(T250:W250)=0,"",CHOOSE(MATCH(MAX(T250:W250),T250:W250,0),"Weight","Price","Size tier","Box"))</f>
        <v/>
      </c>
      <c r="AC250" s="24" t="str">
        <f aca="false">IF(K250&lt;&gt;"",K250,AZ250)</f>
        <v/>
      </c>
      <c r="AD250" s="25" t="str">
        <f aca="false">IF(OR(AB250="",AC250=""),"",ROUND(AC250*IF(K250&lt;&gt;"",1,U_LOW)*((12-PEAK_MONTHS)*MAX(T250:W250)+PEAK_MONTHS*N(INDEX(X250:AA250,MATCH(MAX(T250:W250),T250:W250,0)))),0))</f>
        <v/>
      </c>
      <c r="AE250" s="25" t="str">
        <f aca="false">IF(OR(AB250="",AC250=""),"",ROUND(AC250*IF(K250&lt;&gt;"",1,U_HIGH)*((12-PEAK_MONTHS)*MAX(T250:W250)+PEAK_MONTHS*N(INDEX(X250:AA250,MATCH(MAX(T250:W250),T250:W250,0)))),0))</f>
        <v/>
      </c>
      <c r="AF250" s="18" t="str">
        <f aca="false">IF(AD250="","",RANK(AD250,$AD$7:$AD$506))</f>
        <v/>
      </c>
      <c r="AH250" s="16" t="str">
        <f aca="false">IF(E250&lt;&gt;"",E250,IF(F250&lt;&gt;"",ROUND(F250*16,3),""))</f>
        <v/>
      </c>
      <c r="AI250" s="16" t="str">
        <f aca="false">IF(COUNT(G250:I250)&lt;3,"",ROUND(LARGE(G250:I250,1),2))</f>
        <v/>
      </c>
      <c r="AJ250" s="16" t="str">
        <f aca="false">IF(COUNT(G250:I250)&lt;3,"",ROUND(LARGE(G250:I250,2),2))</f>
        <v/>
      </c>
      <c r="AK250" s="16" t="str">
        <f aca="false">IF(COUNT(G250:I250)&lt;3,"",ROUND(SMALL(G250:I250,1),2))</f>
        <v/>
      </c>
      <c r="AL250" s="16" t="str">
        <f aca="false">IF(AI250="","",IF(AI250*AJ250*AK250&lt;DIM_MIN_CUIN,"",ROUND(AI250*AJ250*AK250/DIM_DIV*16,2)))</f>
        <v/>
      </c>
      <c r="AM250" s="18" t="str">
        <f aca="false">IF(C250="","",IF(C250&lt;BAND_LO,1,IF(C250&lt;=BAND_HI,2,3)))</f>
        <v/>
      </c>
      <c r="AN250" s="19" t="str">
        <f aca="false">IF(C250="","",IFERROR(INDEX(CAT_REF,MATCH(D250,CATS,0)),REF_DEFAULT))</f>
        <v/>
      </c>
      <c r="AO250" s="21" t="str">
        <f aca="false">IF(OR(R250="",AM250="",M250=""),"",IF(M250="Small standard",IF(R250&gt;SS_MAX,"",ROUND(INDEX(SS_FEES,SUMPRODUCT(--(SS_EDGES&lt;R250))+1,0+AM250)*(1+FUEL),4)),IF(M250="Large standard",IF(R250&gt;LS_MAX,"",ROUND(IF(R250&lt;=OVER3_FROM,INDEX(LS_FEES,SUMPRODUCT(--(LS_EDGES&lt;R250))+1,0+AM250),INDEX(OVER3_BASE,1,0+AM250)+OVER3_PER4*CEILING((R250-OVER3_FROM)/4,1))*(1+FUEL),4)),"")))</f>
        <v/>
      </c>
      <c r="AP250" s="21" t="str">
        <f aca="false">IF(OR(R250="",AM250="",M250=""),"",IF(M250="Small standard",IF(R250&gt;SS_MAX,"",ROUND(INDEX(SS_FEES,SUMPRODUCT(--(SS_EDGES&lt;R250))+1,3+AM250)*(1+FUEL),4)),IF(M250="Large standard",IF(R250&gt;LS_MAX,"",ROUND(IF(R250&lt;=OVER3_FROM,INDEX(LS_FEES,SUMPRODUCT(--(LS_EDGES&lt;R250))+1,3+AM250),INDEX(OVER3_BASE,1,3+AM250)+OVER3_PER4*CEILING((R250-OVER3_FROM)/4,1))*(1+FUEL),4)),"")))</f>
        <v/>
      </c>
      <c r="AQ250" s="21" t="str">
        <f aca="false">IF(OR(AM250="",AM250=1),"",IF(OR(N250="",(AM250-1)="",M250=""),"",IF(M250="Small standard",IF(N250&gt;SS_MAX,"",ROUND(INDEX(SS_FEES,SUMPRODUCT(--(SS_EDGES&lt;N250))+1,0+(AM250-1))*(1+FUEL),4)),IF(M250="Large standard",IF(N250&gt;LS_MAX,"",ROUND(IF(N250&lt;=OVER3_FROM,INDEX(LS_FEES,SUMPRODUCT(--(LS_EDGES&lt;N250))+1,0+(AM250-1)),INDEX(OVER3_BASE,1,0+(AM250-1))+OVER3_PER4*CEILING((N250-OVER3_FROM)/4,1))*(1+FUEL),4)),""))))</f>
        <v/>
      </c>
      <c r="AR250" s="21" t="str">
        <f aca="false">IF(OR(AM250="",AM250=1),"",IF(OR(N250="",(AM250-1)="",M250=""),"",IF(M250="Small standard",IF(N250&gt;SS_MAX,"",ROUND(INDEX(SS_FEES,SUMPRODUCT(--(SS_EDGES&lt;N250))+1,3+(AM250-1))*(1+FUEL),4)),IF(M250="Large standard",IF(N250&gt;LS_MAX,"",ROUND(IF(N250&lt;=OVER3_FROM,INDEX(LS_FEES,SUMPRODUCT(--(LS_EDGES&lt;N250))+1,3+(AM250-1)),INDEX(OVER3_BASE,1,3+(AM250-1))+OVER3_PER4*CEILING((N250-OVER3_FROM)/4,1))*(1+FUEL),4)),""))))</f>
        <v/>
      </c>
      <c r="AS250" s="21" t="str">
        <f aca="false">IF(OR(AM250="",AM250=1),"",(C250-(IF(AM250=2,BAND_LO,BAND_HI)-0.01))*(1-AN250))</f>
        <v/>
      </c>
      <c r="AT250" s="18" t="str">
        <f aca="false">IF(AI250="","",(AI250&gt;SS_L)+(AJ250&gt;SS_M)+(AK250&gt;SS_S))</f>
        <v/>
      </c>
      <c r="AU250" s="23" t="str">
        <f aca="false">IF(OR(AT250="",AT250&lt;&gt;1),"",MAX(AI250/SS_L,AJ250/SS_M,AK250/SS_S))</f>
        <v/>
      </c>
      <c r="AV250" s="21" t="str">
        <f aca="false">IF(OR(M250&lt;&gt;"Large standard",N250="",N250&gt;SS_MAX),"",IF(OR(N250="",AM250="","Small standard"=""),"",IF("Small standard"="Small standard",IF(N250&gt;SS_MAX,"",ROUND(INDEX(SS_FEES,SUMPRODUCT(--(SS_EDGES&lt;N250))+1,0+AM250)*(1+FUEL),4)),IF("Small standard"="Large standard",IF(N250&gt;LS_MAX,"",ROUND(IF(N250&lt;=OVER3_FROM,INDEX(LS_FEES,SUMPRODUCT(--(LS_EDGES&lt;N250))+1,0+AM250),INDEX(OVER3_BASE,1,0+AM250)+OVER3_PER4*CEILING((N250-OVER3_FROM)/4,1))*(1+FUEL),4)),""))))</f>
        <v/>
      </c>
      <c r="AW250" s="21" t="str">
        <f aca="false">IF(OR(M250&lt;&gt;"Large standard",N250="",N250&gt;SS_MAX),"",IF(OR(N250="",AM250="","Small standard"=""),"",IF("Small standard"="Small standard",IF(N250&gt;SS_MAX,"",ROUND(INDEX(SS_FEES,SUMPRODUCT(--(SS_EDGES&lt;N250))+1,3+AM250)*(1+FUEL),4)),IF("Small standard"="Large standard",IF(N250&gt;LS_MAX,"",ROUND(IF(N250&lt;=OVER3_FROM,INDEX(LS_FEES,SUMPRODUCT(--(LS_EDGES&lt;N250))+1,3+AM250),INDEX(OVER3_BASE,1,3+AM250)+OVER3_PER4*CEILING((N250-OVER3_FROM)/4,1))*(1+FUEL),4)),""))))</f>
        <v/>
      </c>
      <c r="AX250" s="21" t="str">
        <f aca="false">IF(OR(AL250="",AH250=""),"",IF(OR(AH250="",AM250="",M250=""),"",IF(M250="Small standard",IF(AH250&gt;SS_MAX,"",ROUND(INDEX(SS_FEES,SUMPRODUCT(--(SS_EDGES&lt;AH250))+1,0+AM250)*(1+FUEL),4)),IF(M250="Large standard",IF(AH250&gt;LS_MAX,"",ROUND(IF(AH250&lt;=OVER3_FROM,INDEX(LS_FEES,SUMPRODUCT(--(LS_EDGES&lt;AH250))+1,0+AM250),INDEX(OVER3_BASE,1,0+AM250)+OVER3_PER4*CEILING((AH250-OVER3_FROM)/4,1))*(1+FUEL),4)),""))))</f>
        <v/>
      </c>
      <c r="AY250" s="21" t="str">
        <f aca="false">IF(OR(AL250="",AH250=""),"",IF(OR(AH250="",AM250="",M250=""),"",IF(M250="Small standard",IF(AH250&gt;SS_MAX,"",ROUND(INDEX(SS_FEES,SUMPRODUCT(--(SS_EDGES&lt;AH250))+1,3+AM250)*(1+FUEL),4)),IF(M250="Large standard",IF(AH250&gt;LS_MAX,"",ROUND(IF(AH250&lt;=OVER3_FROM,INDEX(LS_FEES,SUMPRODUCT(--(LS_EDGES&lt;AH250))+1,3+AM250),INDEX(OVER3_BASE,1,3+AM250)+OVER3_PER4*CEILING((AH250-OVER3_FROM)/4,1))*(1+FUEL),4)),""))))</f>
        <v/>
      </c>
      <c r="AZ250" s="24" t="str">
        <f aca="false">IF(OR(J250="",J250&lt;1),"",ROUND(IFERROR(INDEX(CAT_SCALE,MATCH(D250,CATS,0)),UC_DEFAULT)*IF(J250&gt;=UC_KNEE,10^(UC_A-UC_B*LOG10(J250)),10^(UC_A-UC_B*LOG10(UC_KNEE))*(UC_KNEE/J250)^UC_HEXP),1))</f>
        <v/>
      </c>
    </row>
    <row r="251" customFormat="false" ht="15" hidden="false" customHeight="false" outlineLevel="0" collapsed="false">
      <c r="A251" s="10"/>
      <c r="B251" s="10"/>
      <c r="C251" s="12"/>
      <c r="D251" s="10"/>
      <c r="E251" s="10"/>
      <c r="F251" s="10"/>
      <c r="G251" s="10"/>
      <c r="H251" s="10"/>
      <c r="I251" s="10"/>
      <c r="J251" s="10"/>
      <c r="K251" s="10"/>
      <c r="L251" s="12"/>
      <c r="M251" s="2" t="str">
        <f aca="false">IF(OR(N251="",AI251=""),"",IF(AND(N251&lt;=SS_MAX,AI251&lt;=SS_L,AJ251&lt;=SS_M,AK251&lt;=SS_S),"Small standard",IF(AND(N251&lt;=LS_MAX,AI251&lt;=LS_L,AJ251&lt;=LS_M,AK251&lt;=LS_S),"Large standard","Oversize")))</f>
        <v/>
      </c>
      <c r="N251" s="16" t="str">
        <f aca="false">IF(AH251="","",IF(AL251="",AH251,MAX(AH251,AL251)))</f>
        <v/>
      </c>
      <c r="O251" s="21" t="str">
        <f aca="false">IF(OR(N251="",AM251="",M251=""),"",IF(M251="Small standard",IF(N251&gt;SS_MAX,"",ROUND(INDEX(SS_FEES,SUMPRODUCT(--(SS_EDGES&lt;N251))+1,0+AM251)*(1+FUEL),4)),IF(M251="Large standard",IF(N251&gt;LS_MAX,"",ROUND(IF(N251&lt;=OVER3_FROM,INDEX(LS_FEES,SUMPRODUCT(--(LS_EDGES&lt;N251))+1,0+AM251),INDEX(OVER3_BASE,1,0+AM251)+OVER3_PER4*CEILING((N251-OVER3_FROM)/4,1))*(1+FUEL),4)),"")))</f>
        <v/>
      </c>
      <c r="P251" s="21" t="str">
        <f aca="false">IF(OR(N251="",AM251="",M251=""),"",IF(M251="Small standard",IF(N251&gt;SS_MAX,"",ROUND(INDEX(SS_FEES,SUMPRODUCT(--(SS_EDGES&lt;N251))+1,3+AM251)*(1+FUEL),4)),IF(M251="Large standard",IF(N251&gt;LS_MAX,"",ROUND(IF(N251&lt;=OVER3_FROM,INDEX(LS_FEES,SUMPRODUCT(--(LS_EDGES&lt;N251))+1,3+AM251),INDEX(OVER3_BASE,1,3+AM251)+OVER3_PER4*CEILING((N251-OVER3_FROM)/4,1))*(1+FUEL),4)),"")))</f>
        <v/>
      </c>
      <c r="Q251" s="20" t="str">
        <f aca="true">IF(OR(L251="",O251=""),"",ROUND(L251-IF(AND(TODAY()&gt;=PEAK_FROM,TODAY()&lt;=PEAK_TO),P251,O251),2))</f>
        <v/>
      </c>
      <c r="R251" s="16" t="str">
        <f aca="false">IF(N251="","",IF(M251="Small standard",IF(SUMPRODUCT(--(SS_EDGES&lt;N251))=0,"",INDEX(SS_EDGES,SUMPRODUCT(--(SS_EDGES&lt;N251)))),IF(M251="Large standard",IF(N251&gt;OVER3_FROM,OVER3_FROM+4*(CEILING((N251-OVER3_FROM)/4,1)-1),IF(SUMPRODUCT(--(LS_EDGES&lt;N251))=0,"",INDEX(LS_EDGES,SUMPRODUCT(--(LS_EDGES&lt;N251))))),"")))</f>
        <v/>
      </c>
      <c r="S251" s="22" t="str">
        <f aca="false">IF(R251="","",ROUND(N251-R251,3))</f>
        <v/>
      </c>
      <c r="T251" s="21" t="str">
        <f aca="false">IF(OR(R251="",O251="",AO251=""),"",IF(S251&gt;MAX_SHAVE,"",IF(ROUND(O251-AO251,4)&lt;MIN_UNIT,"",ROUND(O251-AO251,4))))</f>
        <v/>
      </c>
      <c r="U251" s="21" t="str">
        <f aca="false">IF(OR(AQ251="",O251=""),"",IF(ROUND(ROUND(O251-AQ251,4)-AS251,4)&lt;=MIN_UNIT,"",ROUND(ROUND(O251-AQ251,4)-AS251,4)))</f>
        <v/>
      </c>
      <c r="V251" s="21" t="str">
        <f aca="false">IF(OR(AV251="",O251=""),"",IF(AND(AT251=1,AU251&lt;=MAX_ENV),IF(ROUND(O251-AV251,4)&lt;MIN_UNIT,"",ROUND(O251-AV251,4)),""))</f>
        <v/>
      </c>
      <c r="W251" s="21" t="str">
        <f aca="false">IF(OR(AX251="",O251=""),"",IF(AL251&gt;=AH251*MIN_DIM_RATIO,IF(ROUND(O251-AX251,4)&lt;MIN_UNIT,"",ROUND(O251-AX251,4)),""))</f>
        <v/>
      </c>
      <c r="X251" s="21" t="str">
        <f aca="false">IF(OR(R251="",P251="",AP251=""),"",IF(S251&gt;MAX_SHAVE,"",IF(ROUND(P251-AP251,4)&lt;MIN_UNIT,"",ROUND(P251-AP251,4))))</f>
        <v/>
      </c>
      <c r="Y251" s="21" t="str">
        <f aca="false">IF(OR(AR251="",P251=""),"",IF(ROUND(ROUND(P251-AR251,4)-AS251,4)&lt;=MIN_UNIT,"",ROUND(ROUND(P251-AR251,4)-AS251,4)))</f>
        <v/>
      </c>
      <c r="Z251" s="21" t="str">
        <f aca="false">IF(OR(AW251="",P251=""),"",IF(AND(AT251=1,AU251&lt;=MAX_ENV),IF(ROUND(P251-AW251,4)&lt;MIN_UNIT,"",ROUND(P251-AW251,4)),""))</f>
        <v/>
      </c>
      <c r="AA251" s="21" t="str">
        <f aca="false">IF(OR(AY251="",P251=""),"",IF(AL251&gt;=AH251*MIN_DIM_RATIO,IF(ROUND(P251-AY251,4)&lt;MIN_UNIT,"",ROUND(P251-AY251,4)),""))</f>
        <v/>
      </c>
      <c r="AB251" s="2" t="str">
        <f aca="false">IF(COUNT(T251:W251)=0,"",CHOOSE(MATCH(MAX(T251:W251),T251:W251,0),"Weight","Price","Size tier","Box"))</f>
        <v/>
      </c>
      <c r="AC251" s="24" t="str">
        <f aca="false">IF(K251&lt;&gt;"",K251,AZ251)</f>
        <v/>
      </c>
      <c r="AD251" s="25" t="str">
        <f aca="false">IF(OR(AB251="",AC251=""),"",ROUND(AC251*IF(K251&lt;&gt;"",1,U_LOW)*((12-PEAK_MONTHS)*MAX(T251:W251)+PEAK_MONTHS*N(INDEX(X251:AA251,MATCH(MAX(T251:W251),T251:W251,0)))),0))</f>
        <v/>
      </c>
      <c r="AE251" s="25" t="str">
        <f aca="false">IF(OR(AB251="",AC251=""),"",ROUND(AC251*IF(K251&lt;&gt;"",1,U_HIGH)*((12-PEAK_MONTHS)*MAX(T251:W251)+PEAK_MONTHS*N(INDEX(X251:AA251,MATCH(MAX(T251:W251),T251:W251,0)))),0))</f>
        <v/>
      </c>
      <c r="AF251" s="18" t="str">
        <f aca="false">IF(AD251="","",RANK(AD251,$AD$7:$AD$506))</f>
        <v/>
      </c>
      <c r="AH251" s="16" t="str">
        <f aca="false">IF(E251&lt;&gt;"",E251,IF(F251&lt;&gt;"",ROUND(F251*16,3),""))</f>
        <v/>
      </c>
      <c r="AI251" s="16" t="str">
        <f aca="false">IF(COUNT(G251:I251)&lt;3,"",ROUND(LARGE(G251:I251,1),2))</f>
        <v/>
      </c>
      <c r="AJ251" s="16" t="str">
        <f aca="false">IF(COUNT(G251:I251)&lt;3,"",ROUND(LARGE(G251:I251,2),2))</f>
        <v/>
      </c>
      <c r="AK251" s="16" t="str">
        <f aca="false">IF(COUNT(G251:I251)&lt;3,"",ROUND(SMALL(G251:I251,1),2))</f>
        <v/>
      </c>
      <c r="AL251" s="16" t="str">
        <f aca="false">IF(AI251="","",IF(AI251*AJ251*AK251&lt;DIM_MIN_CUIN,"",ROUND(AI251*AJ251*AK251/DIM_DIV*16,2)))</f>
        <v/>
      </c>
      <c r="AM251" s="18" t="str">
        <f aca="false">IF(C251="","",IF(C251&lt;BAND_LO,1,IF(C251&lt;=BAND_HI,2,3)))</f>
        <v/>
      </c>
      <c r="AN251" s="19" t="str">
        <f aca="false">IF(C251="","",IFERROR(INDEX(CAT_REF,MATCH(D251,CATS,0)),REF_DEFAULT))</f>
        <v/>
      </c>
      <c r="AO251" s="21" t="str">
        <f aca="false">IF(OR(R251="",AM251="",M251=""),"",IF(M251="Small standard",IF(R251&gt;SS_MAX,"",ROUND(INDEX(SS_FEES,SUMPRODUCT(--(SS_EDGES&lt;R251))+1,0+AM251)*(1+FUEL),4)),IF(M251="Large standard",IF(R251&gt;LS_MAX,"",ROUND(IF(R251&lt;=OVER3_FROM,INDEX(LS_FEES,SUMPRODUCT(--(LS_EDGES&lt;R251))+1,0+AM251),INDEX(OVER3_BASE,1,0+AM251)+OVER3_PER4*CEILING((R251-OVER3_FROM)/4,1))*(1+FUEL),4)),"")))</f>
        <v/>
      </c>
      <c r="AP251" s="21" t="str">
        <f aca="false">IF(OR(R251="",AM251="",M251=""),"",IF(M251="Small standard",IF(R251&gt;SS_MAX,"",ROUND(INDEX(SS_FEES,SUMPRODUCT(--(SS_EDGES&lt;R251))+1,3+AM251)*(1+FUEL),4)),IF(M251="Large standard",IF(R251&gt;LS_MAX,"",ROUND(IF(R251&lt;=OVER3_FROM,INDEX(LS_FEES,SUMPRODUCT(--(LS_EDGES&lt;R251))+1,3+AM251),INDEX(OVER3_BASE,1,3+AM251)+OVER3_PER4*CEILING((R251-OVER3_FROM)/4,1))*(1+FUEL),4)),"")))</f>
        <v/>
      </c>
      <c r="AQ251" s="21" t="str">
        <f aca="false">IF(OR(AM251="",AM251=1),"",IF(OR(N251="",(AM251-1)="",M251=""),"",IF(M251="Small standard",IF(N251&gt;SS_MAX,"",ROUND(INDEX(SS_FEES,SUMPRODUCT(--(SS_EDGES&lt;N251))+1,0+(AM251-1))*(1+FUEL),4)),IF(M251="Large standard",IF(N251&gt;LS_MAX,"",ROUND(IF(N251&lt;=OVER3_FROM,INDEX(LS_FEES,SUMPRODUCT(--(LS_EDGES&lt;N251))+1,0+(AM251-1)),INDEX(OVER3_BASE,1,0+(AM251-1))+OVER3_PER4*CEILING((N251-OVER3_FROM)/4,1))*(1+FUEL),4)),""))))</f>
        <v/>
      </c>
      <c r="AR251" s="21" t="str">
        <f aca="false">IF(OR(AM251="",AM251=1),"",IF(OR(N251="",(AM251-1)="",M251=""),"",IF(M251="Small standard",IF(N251&gt;SS_MAX,"",ROUND(INDEX(SS_FEES,SUMPRODUCT(--(SS_EDGES&lt;N251))+1,3+(AM251-1))*(1+FUEL),4)),IF(M251="Large standard",IF(N251&gt;LS_MAX,"",ROUND(IF(N251&lt;=OVER3_FROM,INDEX(LS_FEES,SUMPRODUCT(--(LS_EDGES&lt;N251))+1,3+(AM251-1)),INDEX(OVER3_BASE,1,3+(AM251-1))+OVER3_PER4*CEILING((N251-OVER3_FROM)/4,1))*(1+FUEL),4)),""))))</f>
        <v/>
      </c>
      <c r="AS251" s="21" t="str">
        <f aca="false">IF(OR(AM251="",AM251=1),"",(C251-(IF(AM251=2,BAND_LO,BAND_HI)-0.01))*(1-AN251))</f>
        <v/>
      </c>
      <c r="AT251" s="18" t="str">
        <f aca="false">IF(AI251="","",(AI251&gt;SS_L)+(AJ251&gt;SS_M)+(AK251&gt;SS_S))</f>
        <v/>
      </c>
      <c r="AU251" s="23" t="str">
        <f aca="false">IF(OR(AT251="",AT251&lt;&gt;1),"",MAX(AI251/SS_L,AJ251/SS_M,AK251/SS_S))</f>
        <v/>
      </c>
      <c r="AV251" s="21" t="str">
        <f aca="false">IF(OR(M251&lt;&gt;"Large standard",N251="",N251&gt;SS_MAX),"",IF(OR(N251="",AM251="","Small standard"=""),"",IF("Small standard"="Small standard",IF(N251&gt;SS_MAX,"",ROUND(INDEX(SS_FEES,SUMPRODUCT(--(SS_EDGES&lt;N251))+1,0+AM251)*(1+FUEL),4)),IF("Small standard"="Large standard",IF(N251&gt;LS_MAX,"",ROUND(IF(N251&lt;=OVER3_FROM,INDEX(LS_FEES,SUMPRODUCT(--(LS_EDGES&lt;N251))+1,0+AM251),INDEX(OVER3_BASE,1,0+AM251)+OVER3_PER4*CEILING((N251-OVER3_FROM)/4,1))*(1+FUEL),4)),""))))</f>
        <v/>
      </c>
      <c r="AW251" s="21" t="str">
        <f aca="false">IF(OR(M251&lt;&gt;"Large standard",N251="",N251&gt;SS_MAX),"",IF(OR(N251="",AM251="","Small standard"=""),"",IF("Small standard"="Small standard",IF(N251&gt;SS_MAX,"",ROUND(INDEX(SS_FEES,SUMPRODUCT(--(SS_EDGES&lt;N251))+1,3+AM251)*(1+FUEL),4)),IF("Small standard"="Large standard",IF(N251&gt;LS_MAX,"",ROUND(IF(N251&lt;=OVER3_FROM,INDEX(LS_FEES,SUMPRODUCT(--(LS_EDGES&lt;N251))+1,3+AM251),INDEX(OVER3_BASE,1,3+AM251)+OVER3_PER4*CEILING((N251-OVER3_FROM)/4,1))*(1+FUEL),4)),""))))</f>
        <v/>
      </c>
      <c r="AX251" s="21" t="str">
        <f aca="false">IF(OR(AL251="",AH251=""),"",IF(OR(AH251="",AM251="",M251=""),"",IF(M251="Small standard",IF(AH251&gt;SS_MAX,"",ROUND(INDEX(SS_FEES,SUMPRODUCT(--(SS_EDGES&lt;AH251))+1,0+AM251)*(1+FUEL),4)),IF(M251="Large standard",IF(AH251&gt;LS_MAX,"",ROUND(IF(AH251&lt;=OVER3_FROM,INDEX(LS_FEES,SUMPRODUCT(--(LS_EDGES&lt;AH251))+1,0+AM251),INDEX(OVER3_BASE,1,0+AM251)+OVER3_PER4*CEILING((AH251-OVER3_FROM)/4,1))*(1+FUEL),4)),""))))</f>
        <v/>
      </c>
      <c r="AY251" s="21" t="str">
        <f aca="false">IF(OR(AL251="",AH251=""),"",IF(OR(AH251="",AM251="",M251=""),"",IF(M251="Small standard",IF(AH251&gt;SS_MAX,"",ROUND(INDEX(SS_FEES,SUMPRODUCT(--(SS_EDGES&lt;AH251))+1,3+AM251)*(1+FUEL),4)),IF(M251="Large standard",IF(AH251&gt;LS_MAX,"",ROUND(IF(AH251&lt;=OVER3_FROM,INDEX(LS_FEES,SUMPRODUCT(--(LS_EDGES&lt;AH251))+1,3+AM251),INDEX(OVER3_BASE,1,3+AM251)+OVER3_PER4*CEILING((AH251-OVER3_FROM)/4,1))*(1+FUEL),4)),""))))</f>
        <v/>
      </c>
      <c r="AZ251" s="24" t="str">
        <f aca="false">IF(OR(J251="",J251&lt;1),"",ROUND(IFERROR(INDEX(CAT_SCALE,MATCH(D251,CATS,0)),UC_DEFAULT)*IF(J251&gt;=UC_KNEE,10^(UC_A-UC_B*LOG10(J251)),10^(UC_A-UC_B*LOG10(UC_KNEE))*(UC_KNEE/J251)^UC_HEXP),1))</f>
        <v/>
      </c>
    </row>
    <row r="252" customFormat="false" ht="15" hidden="false" customHeight="false" outlineLevel="0" collapsed="false">
      <c r="A252" s="10"/>
      <c r="B252" s="10"/>
      <c r="C252" s="12"/>
      <c r="D252" s="10"/>
      <c r="E252" s="10"/>
      <c r="F252" s="10"/>
      <c r="G252" s="10"/>
      <c r="H252" s="10"/>
      <c r="I252" s="10"/>
      <c r="J252" s="10"/>
      <c r="K252" s="10"/>
      <c r="L252" s="12"/>
      <c r="M252" s="2" t="str">
        <f aca="false">IF(OR(N252="",AI252=""),"",IF(AND(N252&lt;=SS_MAX,AI252&lt;=SS_L,AJ252&lt;=SS_M,AK252&lt;=SS_S),"Small standard",IF(AND(N252&lt;=LS_MAX,AI252&lt;=LS_L,AJ252&lt;=LS_M,AK252&lt;=LS_S),"Large standard","Oversize")))</f>
        <v/>
      </c>
      <c r="N252" s="16" t="str">
        <f aca="false">IF(AH252="","",IF(AL252="",AH252,MAX(AH252,AL252)))</f>
        <v/>
      </c>
      <c r="O252" s="21" t="str">
        <f aca="false">IF(OR(N252="",AM252="",M252=""),"",IF(M252="Small standard",IF(N252&gt;SS_MAX,"",ROUND(INDEX(SS_FEES,SUMPRODUCT(--(SS_EDGES&lt;N252))+1,0+AM252)*(1+FUEL),4)),IF(M252="Large standard",IF(N252&gt;LS_MAX,"",ROUND(IF(N252&lt;=OVER3_FROM,INDEX(LS_FEES,SUMPRODUCT(--(LS_EDGES&lt;N252))+1,0+AM252),INDEX(OVER3_BASE,1,0+AM252)+OVER3_PER4*CEILING((N252-OVER3_FROM)/4,1))*(1+FUEL),4)),"")))</f>
        <v/>
      </c>
      <c r="P252" s="21" t="str">
        <f aca="false">IF(OR(N252="",AM252="",M252=""),"",IF(M252="Small standard",IF(N252&gt;SS_MAX,"",ROUND(INDEX(SS_FEES,SUMPRODUCT(--(SS_EDGES&lt;N252))+1,3+AM252)*(1+FUEL),4)),IF(M252="Large standard",IF(N252&gt;LS_MAX,"",ROUND(IF(N252&lt;=OVER3_FROM,INDEX(LS_FEES,SUMPRODUCT(--(LS_EDGES&lt;N252))+1,3+AM252),INDEX(OVER3_BASE,1,3+AM252)+OVER3_PER4*CEILING((N252-OVER3_FROM)/4,1))*(1+FUEL),4)),"")))</f>
        <v/>
      </c>
      <c r="Q252" s="20" t="str">
        <f aca="true">IF(OR(L252="",O252=""),"",ROUND(L252-IF(AND(TODAY()&gt;=PEAK_FROM,TODAY()&lt;=PEAK_TO),P252,O252),2))</f>
        <v/>
      </c>
      <c r="R252" s="16" t="str">
        <f aca="false">IF(N252="","",IF(M252="Small standard",IF(SUMPRODUCT(--(SS_EDGES&lt;N252))=0,"",INDEX(SS_EDGES,SUMPRODUCT(--(SS_EDGES&lt;N252)))),IF(M252="Large standard",IF(N252&gt;OVER3_FROM,OVER3_FROM+4*(CEILING((N252-OVER3_FROM)/4,1)-1),IF(SUMPRODUCT(--(LS_EDGES&lt;N252))=0,"",INDEX(LS_EDGES,SUMPRODUCT(--(LS_EDGES&lt;N252))))),"")))</f>
        <v/>
      </c>
      <c r="S252" s="22" t="str">
        <f aca="false">IF(R252="","",ROUND(N252-R252,3))</f>
        <v/>
      </c>
      <c r="T252" s="21" t="str">
        <f aca="false">IF(OR(R252="",O252="",AO252=""),"",IF(S252&gt;MAX_SHAVE,"",IF(ROUND(O252-AO252,4)&lt;MIN_UNIT,"",ROUND(O252-AO252,4))))</f>
        <v/>
      </c>
      <c r="U252" s="21" t="str">
        <f aca="false">IF(OR(AQ252="",O252=""),"",IF(ROUND(ROUND(O252-AQ252,4)-AS252,4)&lt;=MIN_UNIT,"",ROUND(ROUND(O252-AQ252,4)-AS252,4)))</f>
        <v/>
      </c>
      <c r="V252" s="21" t="str">
        <f aca="false">IF(OR(AV252="",O252=""),"",IF(AND(AT252=1,AU252&lt;=MAX_ENV),IF(ROUND(O252-AV252,4)&lt;MIN_UNIT,"",ROUND(O252-AV252,4)),""))</f>
        <v/>
      </c>
      <c r="W252" s="21" t="str">
        <f aca="false">IF(OR(AX252="",O252=""),"",IF(AL252&gt;=AH252*MIN_DIM_RATIO,IF(ROUND(O252-AX252,4)&lt;MIN_UNIT,"",ROUND(O252-AX252,4)),""))</f>
        <v/>
      </c>
      <c r="X252" s="21" t="str">
        <f aca="false">IF(OR(R252="",P252="",AP252=""),"",IF(S252&gt;MAX_SHAVE,"",IF(ROUND(P252-AP252,4)&lt;MIN_UNIT,"",ROUND(P252-AP252,4))))</f>
        <v/>
      </c>
      <c r="Y252" s="21" t="str">
        <f aca="false">IF(OR(AR252="",P252=""),"",IF(ROUND(ROUND(P252-AR252,4)-AS252,4)&lt;=MIN_UNIT,"",ROUND(ROUND(P252-AR252,4)-AS252,4)))</f>
        <v/>
      </c>
      <c r="Z252" s="21" t="str">
        <f aca="false">IF(OR(AW252="",P252=""),"",IF(AND(AT252=1,AU252&lt;=MAX_ENV),IF(ROUND(P252-AW252,4)&lt;MIN_UNIT,"",ROUND(P252-AW252,4)),""))</f>
        <v/>
      </c>
      <c r="AA252" s="21" t="str">
        <f aca="false">IF(OR(AY252="",P252=""),"",IF(AL252&gt;=AH252*MIN_DIM_RATIO,IF(ROUND(P252-AY252,4)&lt;MIN_UNIT,"",ROUND(P252-AY252,4)),""))</f>
        <v/>
      </c>
      <c r="AB252" s="2" t="str">
        <f aca="false">IF(COUNT(T252:W252)=0,"",CHOOSE(MATCH(MAX(T252:W252),T252:W252,0),"Weight","Price","Size tier","Box"))</f>
        <v/>
      </c>
      <c r="AC252" s="24" t="str">
        <f aca="false">IF(K252&lt;&gt;"",K252,AZ252)</f>
        <v/>
      </c>
      <c r="AD252" s="25" t="str">
        <f aca="false">IF(OR(AB252="",AC252=""),"",ROUND(AC252*IF(K252&lt;&gt;"",1,U_LOW)*((12-PEAK_MONTHS)*MAX(T252:W252)+PEAK_MONTHS*N(INDEX(X252:AA252,MATCH(MAX(T252:W252),T252:W252,0)))),0))</f>
        <v/>
      </c>
      <c r="AE252" s="25" t="str">
        <f aca="false">IF(OR(AB252="",AC252=""),"",ROUND(AC252*IF(K252&lt;&gt;"",1,U_HIGH)*((12-PEAK_MONTHS)*MAX(T252:W252)+PEAK_MONTHS*N(INDEX(X252:AA252,MATCH(MAX(T252:W252),T252:W252,0)))),0))</f>
        <v/>
      </c>
      <c r="AF252" s="18" t="str">
        <f aca="false">IF(AD252="","",RANK(AD252,$AD$7:$AD$506))</f>
        <v/>
      </c>
      <c r="AH252" s="16" t="str">
        <f aca="false">IF(E252&lt;&gt;"",E252,IF(F252&lt;&gt;"",ROUND(F252*16,3),""))</f>
        <v/>
      </c>
      <c r="AI252" s="16" t="str">
        <f aca="false">IF(COUNT(G252:I252)&lt;3,"",ROUND(LARGE(G252:I252,1),2))</f>
        <v/>
      </c>
      <c r="AJ252" s="16" t="str">
        <f aca="false">IF(COUNT(G252:I252)&lt;3,"",ROUND(LARGE(G252:I252,2),2))</f>
        <v/>
      </c>
      <c r="AK252" s="16" t="str">
        <f aca="false">IF(COUNT(G252:I252)&lt;3,"",ROUND(SMALL(G252:I252,1),2))</f>
        <v/>
      </c>
      <c r="AL252" s="16" t="str">
        <f aca="false">IF(AI252="","",IF(AI252*AJ252*AK252&lt;DIM_MIN_CUIN,"",ROUND(AI252*AJ252*AK252/DIM_DIV*16,2)))</f>
        <v/>
      </c>
      <c r="AM252" s="18" t="str">
        <f aca="false">IF(C252="","",IF(C252&lt;BAND_LO,1,IF(C252&lt;=BAND_HI,2,3)))</f>
        <v/>
      </c>
      <c r="AN252" s="19" t="str">
        <f aca="false">IF(C252="","",IFERROR(INDEX(CAT_REF,MATCH(D252,CATS,0)),REF_DEFAULT))</f>
        <v/>
      </c>
      <c r="AO252" s="21" t="str">
        <f aca="false">IF(OR(R252="",AM252="",M252=""),"",IF(M252="Small standard",IF(R252&gt;SS_MAX,"",ROUND(INDEX(SS_FEES,SUMPRODUCT(--(SS_EDGES&lt;R252))+1,0+AM252)*(1+FUEL),4)),IF(M252="Large standard",IF(R252&gt;LS_MAX,"",ROUND(IF(R252&lt;=OVER3_FROM,INDEX(LS_FEES,SUMPRODUCT(--(LS_EDGES&lt;R252))+1,0+AM252),INDEX(OVER3_BASE,1,0+AM252)+OVER3_PER4*CEILING((R252-OVER3_FROM)/4,1))*(1+FUEL),4)),"")))</f>
        <v/>
      </c>
      <c r="AP252" s="21" t="str">
        <f aca="false">IF(OR(R252="",AM252="",M252=""),"",IF(M252="Small standard",IF(R252&gt;SS_MAX,"",ROUND(INDEX(SS_FEES,SUMPRODUCT(--(SS_EDGES&lt;R252))+1,3+AM252)*(1+FUEL),4)),IF(M252="Large standard",IF(R252&gt;LS_MAX,"",ROUND(IF(R252&lt;=OVER3_FROM,INDEX(LS_FEES,SUMPRODUCT(--(LS_EDGES&lt;R252))+1,3+AM252),INDEX(OVER3_BASE,1,3+AM252)+OVER3_PER4*CEILING((R252-OVER3_FROM)/4,1))*(1+FUEL),4)),"")))</f>
        <v/>
      </c>
      <c r="AQ252" s="21" t="str">
        <f aca="false">IF(OR(AM252="",AM252=1),"",IF(OR(N252="",(AM252-1)="",M252=""),"",IF(M252="Small standard",IF(N252&gt;SS_MAX,"",ROUND(INDEX(SS_FEES,SUMPRODUCT(--(SS_EDGES&lt;N252))+1,0+(AM252-1))*(1+FUEL),4)),IF(M252="Large standard",IF(N252&gt;LS_MAX,"",ROUND(IF(N252&lt;=OVER3_FROM,INDEX(LS_FEES,SUMPRODUCT(--(LS_EDGES&lt;N252))+1,0+(AM252-1)),INDEX(OVER3_BASE,1,0+(AM252-1))+OVER3_PER4*CEILING((N252-OVER3_FROM)/4,1))*(1+FUEL),4)),""))))</f>
        <v/>
      </c>
      <c r="AR252" s="21" t="str">
        <f aca="false">IF(OR(AM252="",AM252=1),"",IF(OR(N252="",(AM252-1)="",M252=""),"",IF(M252="Small standard",IF(N252&gt;SS_MAX,"",ROUND(INDEX(SS_FEES,SUMPRODUCT(--(SS_EDGES&lt;N252))+1,3+(AM252-1))*(1+FUEL),4)),IF(M252="Large standard",IF(N252&gt;LS_MAX,"",ROUND(IF(N252&lt;=OVER3_FROM,INDEX(LS_FEES,SUMPRODUCT(--(LS_EDGES&lt;N252))+1,3+(AM252-1)),INDEX(OVER3_BASE,1,3+(AM252-1))+OVER3_PER4*CEILING((N252-OVER3_FROM)/4,1))*(1+FUEL),4)),""))))</f>
        <v/>
      </c>
      <c r="AS252" s="21" t="str">
        <f aca="false">IF(OR(AM252="",AM252=1),"",(C252-(IF(AM252=2,BAND_LO,BAND_HI)-0.01))*(1-AN252))</f>
        <v/>
      </c>
      <c r="AT252" s="18" t="str">
        <f aca="false">IF(AI252="","",(AI252&gt;SS_L)+(AJ252&gt;SS_M)+(AK252&gt;SS_S))</f>
        <v/>
      </c>
      <c r="AU252" s="23" t="str">
        <f aca="false">IF(OR(AT252="",AT252&lt;&gt;1),"",MAX(AI252/SS_L,AJ252/SS_M,AK252/SS_S))</f>
        <v/>
      </c>
      <c r="AV252" s="21" t="str">
        <f aca="false">IF(OR(M252&lt;&gt;"Large standard",N252="",N252&gt;SS_MAX),"",IF(OR(N252="",AM252="","Small standard"=""),"",IF("Small standard"="Small standard",IF(N252&gt;SS_MAX,"",ROUND(INDEX(SS_FEES,SUMPRODUCT(--(SS_EDGES&lt;N252))+1,0+AM252)*(1+FUEL),4)),IF("Small standard"="Large standard",IF(N252&gt;LS_MAX,"",ROUND(IF(N252&lt;=OVER3_FROM,INDEX(LS_FEES,SUMPRODUCT(--(LS_EDGES&lt;N252))+1,0+AM252),INDEX(OVER3_BASE,1,0+AM252)+OVER3_PER4*CEILING((N252-OVER3_FROM)/4,1))*(1+FUEL),4)),""))))</f>
        <v/>
      </c>
      <c r="AW252" s="21" t="str">
        <f aca="false">IF(OR(M252&lt;&gt;"Large standard",N252="",N252&gt;SS_MAX),"",IF(OR(N252="",AM252="","Small standard"=""),"",IF("Small standard"="Small standard",IF(N252&gt;SS_MAX,"",ROUND(INDEX(SS_FEES,SUMPRODUCT(--(SS_EDGES&lt;N252))+1,3+AM252)*(1+FUEL),4)),IF("Small standard"="Large standard",IF(N252&gt;LS_MAX,"",ROUND(IF(N252&lt;=OVER3_FROM,INDEX(LS_FEES,SUMPRODUCT(--(LS_EDGES&lt;N252))+1,3+AM252),INDEX(OVER3_BASE,1,3+AM252)+OVER3_PER4*CEILING((N252-OVER3_FROM)/4,1))*(1+FUEL),4)),""))))</f>
        <v/>
      </c>
      <c r="AX252" s="21" t="str">
        <f aca="false">IF(OR(AL252="",AH252=""),"",IF(OR(AH252="",AM252="",M252=""),"",IF(M252="Small standard",IF(AH252&gt;SS_MAX,"",ROUND(INDEX(SS_FEES,SUMPRODUCT(--(SS_EDGES&lt;AH252))+1,0+AM252)*(1+FUEL),4)),IF(M252="Large standard",IF(AH252&gt;LS_MAX,"",ROUND(IF(AH252&lt;=OVER3_FROM,INDEX(LS_FEES,SUMPRODUCT(--(LS_EDGES&lt;AH252))+1,0+AM252),INDEX(OVER3_BASE,1,0+AM252)+OVER3_PER4*CEILING((AH252-OVER3_FROM)/4,1))*(1+FUEL),4)),""))))</f>
        <v/>
      </c>
      <c r="AY252" s="21" t="str">
        <f aca="false">IF(OR(AL252="",AH252=""),"",IF(OR(AH252="",AM252="",M252=""),"",IF(M252="Small standard",IF(AH252&gt;SS_MAX,"",ROUND(INDEX(SS_FEES,SUMPRODUCT(--(SS_EDGES&lt;AH252))+1,3+AM252)*(1+FUEL),4)),IF(M252="Large standard",IF(AH252&gt;LS_MAX,"",ROUND(IF(AH252&lt;=OVER3_FROM,INDEX(LS_FEES,SUMPRODUCT(--(LS_EDGES&lt;AH252))+1,3+AM252),INDEX(OVER3_BASE,1,3+AM252)+OVER3_PER4*CEILING((AH252-OVER3_FROM)/4,1))*(1+FUEL),4)),""))))</f>
        <v/>
      </c>
      <c r="AZ252" s="24" t="str">
        <f aca="false">IF(OR(J252="",J252&lt;1),"",ROUND(IFERROR(INDEX(CAT_SCALE,MATCH(D252,CATS,0)),UC_DEFAULT)*IF(J252&gt;=UC_KNEE,10^(UC_A-UC_B*LOG10(J252)),10^(UC_A-UC_B*LOG10(UC_KNEE))*(UC_KNEE/J252)^UC_HEXP),1))</f>
        <v/>
      </c>
    </row>
    <row r="253" customFormat="false" ht="15" hidden="false" customHeight="false" outlineLevel="0" collapsed="false">
      <c r="A253" s="10"/>
      <c r="B253" s="10"/>
      <c r="C253" s="12"/>
      <c r="D253" s="10"/>
      <c r="E253" s="10"/>
      <c r="F253" s="10"/>
      <c r="G253" s="10"/>
      <c r="H253" s="10"/>
      <c r="I253" s="10"/>
      <c r="J253" s="10"/>
      <c r="K253" s="10"/>
      <c r="L253" s="12"/>
      <c r="M253" s="2" t="str">
        <f aca="false">IF(OR(N253="",AI253=""),"",IF(AND(N253&lt;=SS_MAX,AI253&lt;=SS_L,AJ253&lt;=SS_M,AK253&lt;=SS_S),"Small standard",IF(AND(N253&lt;=LS_MAX,AI253&lt;=LS_L,AJ253&lt;=LS_M,AK253&lt;=LS_S),"Large standard","Oversize")))</f>
        <v/>
      </c>
      <c r="N253" s="16" t="str">
        <f aca="false">IF(AH253="","",IF(AL253="",AH253,MAX(AH253,AL253)))</f>
        <v/>
      </c>
      <c r="O253" s="21" t="str">
        <f aca="false">IF(OR(N253="",AM253="",M253=""),"",IF(M253="Small standard",IF(N253&gt;SS_MAX,"",ROUND(INDEX(SS_FEES,SUMPRODUCT(--(SS_EDGES&lt;N253))+1,0+AM253)*(1+FUEL),4)),IF(M253="Large standard",IF(N253&gt;LS_MAX,"",ROUND(IF(N253&lt;=OVER3_FROM,INDEX(LS_FEES,SUMPRODUCT(--(LS_EDGES&lt;N253))+1,0+AM253),INDEX(OVER3_BASE,1,0+AM253)+OVER3_PER4*CEILING((N253-OVER3_FROM)/4,1))*(1+FUEL),4)),"")))</f>
        <v/>
      </c>
      <c r="P253" s="21" t="str">
        <f aca="false">IF(OR(N253="",AM253="",M253=""),"",IF(M253="Small standard",IF(N253&gt;SS_MAX,"",ROUND(INDEX(SS_FEES,SUMPRODUCT(--(SS_EDGES&lt;N253))+1,3+AM253)*(1+FUEL),4)),IF(M253="Large standard",IF(N253&gt;LS_MAX,"",ROUND(IF(N253&lt;=OVER3_FROM,INDEX(LS_FEES,SUMPRODUCT(--(LS_EDGES&lt;N253))+1,3+AM253),INDEX(OVER3_BASE,1,3+AM253)+OVER3_PER4*CEILING((N253-OVER3_FROM)/4,1))*(1+FUEL),4)),"")))</f>
        <v/>
      </c>
      <c r="Q253" s="20" t="str">
        <f aca="true">IF(OR(L253="",O253=""),"",ROUND(L253-IF(AND(TODAY()&gt;=PEAK_FROM,TODAY()&lt;=PEAK_TO),P253,O253),2))</f>
        <v/>
      </c>
      <c r="R253" s="16" t="str">
        <f aca="false">IF(N253="","",IF(M253="Small standard",IF(SUMPRODUCT(--(SS_EDGES&lt;N253))=0,"",INDEX(SS_EDGES,SUMPRODUCT(--(SS_EDGES&lt;N253)))),IF(M253="Large standard",IF(N253&gt;OVER3_FROM,OVER3_FROM+4*(CEILING((N253-OVER3_FROM)/4,1)-1),IF(SUMPRODUCT(--(LS_EDGES&lt;N253))=0,"",INDEX(LS_EDGES,SUMPRODUCT(--(LS_EDGES&lt;N253))))),"")))</f>
        <v/>
      </c>
      <c r="S253" s="22" t="str">
        <f aca="false">IF(R253="","",ROUND(N253-R253,3))</f>
        <v/>
      </c>
      <c r="T253" s="21" t="str">
        <f aca="false">IF(OR(R253="",O253="",AO253=""),"",IF(S253&gt;MAX_SHAVE,"",IF(ROUND(O253-AO253,4)&lt;MIN_UNIT,"",ROUND(O253-AO253,4))))</f>
        <v/>
      </c>
      <c r="U253" s="21" t="str">
        <f aca="false">IF(OR(AQ253="",O253=""),"",IF(ROUND(ROUND(O253-AQ253,4)-AS253,4)&lt;=MIN_UNIT,"",ROUND(ROUND(O253-AQ253,4)-AS253,4)))</f>
        <v/>
      </c>
      <c r="V253" s="21" t="str">
        <f aca="false">IF(OR(AV253="",O253=""),"",IF(AND(AT253=1,AU253&lt;=MAX_ENV),IF(ROUND(O253-AV253,4)&lt;MIN_UNIT,"",ROUND(O253-AV253,4)),""))</f>
        <v/>
      </c>
      <c r="W253" s="21" t="str">
        <f aca="false">IF(OR(AX253="",O253=""),"",IF(AL253&gt;=AH253*MIN_DIM_RATIO,IF(ROUND(O253-AX253,4)&lt;MIN_UNIT,"",ROUND(O253-AX253,4)),""))</f>
        <v/>
      </c>
      <c r="X253" s="21" t="str">
        <f aca="false">IF(OR(R253="",P253="",AP253=""),"",IF(S253&gt;MAX_SHAVE,"",IF(ROUND(P253-AP253,4)&lt;MIN_UNIT,"",ROUND(P253-AP253,4))))</f>
        <v/>
      </c>
      <c r="Y253" s="21" t="str">
        <f aca="false">IF(OR(AR253="",P253=""),"",IF(ROUND(ROUND(P253-AR253,4)-AS253,4)&lt;=MIN_UNIT,"",ROUND(ROUND(P253-AR253,4)-AS253,4)))</f>
        <v/>
      </c>
      <c r="Z253" s="21" t="str">
        <f aca="false">IF(OR(AW253="",P253=""),"",IF(AND(AT253=1,AU253&lt;=MAX_ENV),IF(ROUND(P253-AW253,4)&lt;MIN_UNIT,"",ROUND(P253-AW253,4)),""))</f>
        <v/>
      </c>
      <c r="AA253" s="21" t="str">
        <f aca="false">IF(OR(AY253="",P253=""),"",IF(AL253&gt;=AH253*MIN_DIM_RATIO,IF(ROUND(P253-AY253,4)&lt;MIN_UNIT,"",ROUND(P253-AY253,4)),""))</f>
        <v/>
      </c>
      <c r="AB253" s="2" t="str">
        <f aca="false">IF(COUNT(T253:W253)=0,"",CHOOSE(MATCH(MAX(T253:W253),T253:W253,0),"Weight","Price","Size tier","Box"))</f>
        <v/>
      </c>
      <c r="AC253" s="24" t="str">
        <f aca="false">IF(K253&lt;&gt;"",K253,AZ253)</f>
        <v/>
      </c>
      <c r="AD253" s="25" t="str">
        <f aca="false">IF(OR(AB253="",AC253=""),"",ROUND(AC253*IF(K253&lt;&gt;"",1,U_LOW)*((12-PEAK_MONTHS)*MAX(T253:W253)+PEAK_MONTHS*N(INDEX(X253:AA253,MATCH(MAX(T253:W253),T253:W253,0)))),0))</f>
        <v/>
      </c>
      <c r="AE253" s="25" t="str">
        <f aca="false">IF(OR(AB253="",AC253=""),"",ROUND(AC253*IF(K253&lt;&gt;"",1,U_HIGH)*((12-PEAK_MONTHS)*MAX(T253:W253)+PEAK_MONTHS*N(INDEX(X253:AA253,MATCH(MAX(T253:W253),T253:W253,0)))),0))</f>
        <v/>
      </c>
      <c r="AF253" s="18" t="str">
        <f aca="false">IF(AD253="","",RANK(AD253,$AD$7:$AD$506))</f>
        <v/>
      </c>
      <c r="AH253" s="16" t="str">
        <f aca="false">IF(E253&lt;&gt;"",E253,IF(F253&lt;&gt;"",ROUND(F253*16,3),""))</f>
        <v/>
      </c>
      <c r="AI253" s="16" t="str">
        <f aca="false">IF(COUNT(G253:I253)&lt;3,"",ROUND(LARGE(G253:I253,1),2))</f>
        <v/>
      </c>
      <c r="AJ253" s="16" t="str">
        <f aca="false">IF(COUNT(G253:I253)&lt;3,"",ROUND(LARGE(G253:I253,2),2))</f>
        <v/>
      </c>
      <c r="AK253" s="16" t="str">
        <f aca="false">IF(COUNT(G253:I253)&lt;3,"",ROUND(SMALL(G253:I253,1),2))</f>
        <v/>
      </c>
      <c r="AL253" s="16" t="str">
        <f aca="false">IF(AI253="","",IF(AI253*AJ253*AK253&lt;DIM_MIN_CUIN,"",ROUND(AI253*AJ253*AK253/DIM_DIV*16,2)))</f>
        <v/>
      </c>
      <c r="AM253" s="18" t="str">
        <f aca="false">IF(C253="","",IF(C253&lt;BAND_LO,1,IF(C253&lt;=BAND_HI,2,3)))</f>
        <v/>
      </c>
      <c r="AN253" s="19" t="str">
        <f aca="false">IF(C253="","",IFERROR(INDEX(CAT_REF,MATCH(D253,CATS,0)),REF_DEFAULT))</f>
        <v/>
      </c>
      <c r="AO253" s="21" t="str">
        <f aca="false">IF(OR(R253="",AM253="",M253=""),"",IF(M253="Small standard",IF(R253&gt;SS_MAX,"",ROUND(INDEX(SS_FEES,SUMPRODUCT(--(SS_EDGES&lt;R253))+1,0+AM253)*(1+FUEL),4)),IF(M253="Large standard",IF(R253&gt;LS_MAX,"",ROUND(IF(R253&lt;=OVER3_FROM,INDEX(LS_FEES,SUMPRODUCT(--(LS_EDGES&lt;R253))+1,0+AM253),INDEX(OVER3_BASE,1,0+AM253)+OVER3_PER4*CEILING((R253-OVER3_FROM)/4,1))*(1+FUEL),4)),"")))</f>
        <v/>
      </c>
      <c r="AP253" s="21" t="str">
        <f aca="false">IF(OR(R253="",AM253="",M253=""),"",IF(M253="Small standard",IF(R253&gt;SS_MAX,"",ROUND(INDEX(SS_FEES,SUMPRODUCT(--(SS_EDGES&lt;R253))+1,3+AM253)*(1+FUEL),4)),IF(M253="Large standard",IF(R253&gt;LS_MAX,"",ROUND(IF(R253&lt;=OVER3_FROM,INDEX(LS_FEES,SUMPRODUCT(--(LS_EDGES&lt;R253))+1,3+AM253),INDEX(OVER3_BASE,1,3+AM253)+OVER3_PER4*CEILING((R253-OVER3_FROM)/4,1))*(1+FUEL),4)),"")))</f>
        <v/>
      </c>
      <c r="AQ253" s="21" t="str">
        <f aca="false">IF(OR(AM253="",AM253=1),"",IF(OR(N253="",(AM253-1)="",M253=""),"",IF(M253="Small standard",IF(N253&gt;SS_MAX,"",ROUND(INDEX(SS_FEES,SUMPRODUCT(--(SS_EDGES&lt;N253))+1,0+(AM253-1))*(1+FUEL),4)),IF(M253="Large standard",IF(N253&gt;LS_MAX,"",ROUND(IF(N253&lt;=OVER3_FROM,INDEX(LS_FEES,SUMPRODUCT(--(LS_EDGES&lt;N253))+1,0+(AM253-1)),INDEX(OVER3_BASE,1,0+(AM253-1))+OVER3_PER4*CEILING((N253-OVER3_FROM)/4,1))*(1+FUEL),4)),""))))</f>
        <v/>
      </c>
      <c r="AR253" s="21" t="str">
        <f aca="false">IF(OR(AM253="",AM253=1),"",IF(OR(N253="",(AM253-1)="",M253=""),"",IF(M253="Small standard",IF(N253&gt;SS_MAX,"",ROUND(INDEX(SS_FEES,SUMPRODUCT(--(SS_EDGES&lt;N253))+1,3+(AM253-1))*(1+FUEL),4)),IF(M253="Large standard",IF(N253&gt;LS_MAX,"",ROUND(IF(N253&lt;=OVER3_FROM,INDEX(LS_FEES,SUMPRODUCT(--(LS_EDGES&lt;N253))+1,3+(AM253-1)),INDEX(OVER3_BASE,1,3+(AM253-1))+OVER3_PER4*CEILING((N253-OVER3_FROM)/4,1))*(1+FUEL),4)),""))))</f>
        <v/>
      </c>
      <c r="AS253" s="21" t="str">
        <f aca="false">IF(OR(AM253="",AM253=1),"",(C253-(IF(AM253=2,BAND_LO,BAND_HI)-0.01))*(1-AN253))</f>
        <v/>
      </c>
      <c r="AT253" s="18" t="str">
        <f aca="false">IF(AI253="","",(AI253&gt;SS_L)+(AJ253&gt;SS_M)+(AK253&gt;SS_S))</f>
        <v/>
      </c>
      <c r="AU253" s="23" t="str">
        <f aca="false">IF(OR(AT253="",AT253&lt;&gt;1),"",MAX(AI253/SS_L,AJ253/SS_M,AK253/SS_S))</f>
        <v/>
      </c>
      <c r="AV253" s="21" t="str">
        <f aca="false">IF(OR(M253&lt;&gt;"Large standard",N253="",N253&gt;SS_MAX),"",IF(OR(N253="",AM253="","Small standard"=""),"",IF("Small standard"="Small standard",IF(N253&gt;SS_MAX,"",ROUND(INDEX(SS_FEES,SUMPRODUCT(--(SS_EDGES&lt;N253))+1,0+AM253)*(1+FUEL),4)),IF("Small standard"="Large standard",IF(N253&gt;LS_MAX,"",ROUND(IF(N253&lt;=OVER3_FROM,INDEX(LS_FEES,SUMPRODUCT(--(LS_EDGES&lt;N253))+1,0+AM253),INDEX(OVER3_BASE,1,0+AM253)+OVER3_PER4*CEILING((N253-OVER3_FROM)/4,1))*(1+FUEL),4)),""))))</f>
        <v/>
      </c>
      <c r="AW253" s="21" t="str">
        <f aca="false">IF(OR(M253&lt;&gt;"Large standard",N253="",N253&gt;SS_MAX),"",IF(OR(N253="",AM253="","Small standard"=""),"",IF("Small standard"="Small standard",IF(N253&gt;SS_MAX,"",ROUND(INDEX(SS_FEES,SUMPRODUCT(--(SS_EDGES&lt;N253))+1,3+AM253)*(1+FUEL),4)),IF("Small standard"="Large standard",IF(N253&gt;LS_MAX,"",ROUND(IF(N253&lt;=OVER3_FROM,INDEX(LS_FEES,SUMPRODUCT(--(LS_EDGES&lt;N253))+1,3+AM253),INDEX(OVER3_BASE,1,3+AM253)+OVER3_PER4*CEILING((N253-OVER3_FROM)/4,1))*(1+FUEL),4)),""))))</f>
        <v/>
      </c>
      <c r="AX253" s="21" t="str">
        <f aca="false">IF(OR(AL253="",AH253=""),"",IF(OR(AH253="",AM253="",M253=""),"",IF(M253="Small standard",IF(AH253&gt;SS_MAX,"",ROUND(INDEX(SS_FEES,SUMPRODUCT(--(SS_EDGES&lt;AH253))+1,0+AM253)*(1+FUEL),4)),IF(M253="Large standard",IF(AH253&gt;LS_MAX,"",ROUND(IF(AH253&lt;=OVER3_FROM,INDEX(LS_FEES,SUMPRODUCT(--(LS_EDGES&lt;AH253))+1,0+AM253),INDEX(OVER3_BASE,1,0+AM253)+OVER3_PER4*CEILING((AH253-OVER3_FROM)/4,1))*(1+FUEL),4)),""))))</f>
        <v/>
      </c>
      <c r="AY253" s="21" t="str">
        <f aca="false">IF(OR(AL253="",AH253=""),"",IF(OR(AH253="",AM253="",M253=""),"",IF(M253="Small standard",IF(AH253&gt;SS_MAX,"",ROUND(INDEX(SS_FEES,SUMPRODUCT(--(SS_EDGES&lt;AH253))+1,3+AM253)*(1+FUEL),4)),IF(M253="Large standard",IF(AH253&gt;LS_MAX,"",ROUND(IF(AH253&lt;=OVER3_FROM,INDEX(LS_FEES,SUMPRODUCT(--(LS_EDGES&lt;AH253))+1,3+AM253),INDEX(OVER3_BASE,1,3+AM253)+OVER3_PER4*CEILING((AH253-OVER3_FROM)/4,1))*(1+FUEL),4)),""))))</f>
        <v/>
      </c>
      <c r="AZ253" s="24" t="str">
        <f aca="false">IF(OR(J253="",J253&lt;1),"",ROUND(IFERROR(INDEX(CAT_SCALE,MATCH(D253,CATS,0)),UC_DEFAULT)*IF(J253&gt;=UC_KNEE,10^(UC_A-UC_B*LOG10(J253)),10^(UC_A-UC_B*LOG10(UC_KNEE))*(UC_KNEE/J253)^UC_HEXP),1))</f>
        <v/>
      </c>
    </row>
    <row r="254" customFormat="false" ht="15" hidden="false" customHeight="false" outlineLevel="0" collapsed="false">
      <c r="A254" s="10"/>
      <c r="B254" s="10"/>
      <c r="C254" s="12"/>
      <c r="D254" s="10"/>
      <c r="E254" s="10"/>
      <c r="F254" s="10"/>
      <c r="G254" s="10"/>
      <c r="H254" s="10"/>
      <c r="I254" s="10"/>
      <c r="J254" s="10"/>
      <c r="K254" s="10"/>
      <c r="L254" s="12"/>
      <c r="M254" s="2" t="str">
        <f aca="false">IF(OR(N254="",AI254=""),"",IF(AND(N254&lt;=SS_MAX,AI254&lt;=SS_L,AJ254&lt;=SS_M,AK254&lt;=SS_S),"Small standard",IF(AND(N254&lt;=LS_MAX,AI254&lt;=LS_L,AJ254&lt;=LS_M,AK254&lt;=LS_S),"Large standard","Oversize")))</f>
        <v/>
      </c>
      <c r="N254" s="16" t="str">
        <f aca="false">IF(AH254="","",IF(AL254="",AH254,MAX(AH254,AL254)))</f>
        <v/>
      </c>
      <c r="O254" s="21" t="str">
        <f aca="false">IF(OR(N254="",AM254="",M254=""),"",IF(M254="Small standard",IF(N254&gt;SS_MAX,"",ROUND(INDEX(SS_FEES,SUMPRODUCT(--(SS_EDGES&lt;N254))+1,0+AM254)*(1+FUEL),4)),IF(M254="Large standard",IF(N254&gt;LS_MAX,"",ROUND(IF(N254&lt;=OVER3_FROM,INDEX(LS_FEES,SUMPRODUCT(--(LS_EDGES&lt;N254))+1,0+AM254),INDEX(OVER3_BASE,1,0+AM254)+OVER3_PER4*CEILING((N254-OVER3_FROM)/4,1))*(1+FUEL),4)),"")))</f>
        <v/>
      </c>
      <c r="P254" s="21" t="str">
        <f aca="false">IF(OR(N254="",AM254="",M254=""),"",IF(M254="Small standard",IF(N254&gt;SS_MAX,"",ROUND(INDEX(SS_FEES,SUMPRODUCT(--(SS_EDGES&lt;N254))+1,3+AM254)*(1+FUEL),4)),IF(M254="Large standard",IF(N254&gt;LS_MAX,"",ROUND(IF(N254&lt;=OVER3_FROM,INDEX(LS_FEES,SUMPRODUCT(--(LS_EDGES&lt;N254))+1,3+AM254),INDEX(OVER3_BASE,1,3+AM254)+OVER3_PER4*CEILING((N254-OVER3_FROM)/4,1))*(1+FUEL),4)),"")))</f>
        <v/>
      </c>
      <c r="Q254" s="20" t="str">
        <f aca="true">IF(OR(L254="",O254=""),"",ROUND(L254-IF(AND(TODAY()&gt;=PEAK_FROM,TODAY()&lt;=PEAK_TO),P254,O254),2))</f>
        <v/>
      </c>
      <c r="R254" s="16" t="str">
        <f aca="false">IF(N254="","",IF(M254="Small standard",IF(SUMPRODUCT(--(SS_EDGES&lt;N254))=0,"",INDEX(SS_EDGES,SUMPRODUCT(--(SS_EDGES&lt;N254)))),IF(M254="Large standard",IF(N254&gt;OVER3_FROM,OVER3_FROM+4*(CEILING((N254-OVER3_FROM)/4,1)-1),IF(SUMPRODUCT(--(LS_EDGES&lt;N254))=0,"",INDEX(LS_EDGES,SUMPRODUCT(--(LS_EDGES&lt;N254))))),"")))</f>
        <v/>
      </c>
      <c r="S254" s="22" t="str">
        <f aca="false">IF(R254="","",ROUND(N254-R254,3))</f>
        <v/>
      </c>
      <c r="T254" s="21" t="str">
        <f aca="false">IF(OR(R254="",O254="",AO254=""),"",IF(S254&gt;MAX_SHAVE,"",IF(ROUND(O254-AO254,4)&lt;MIN_UNIT,"",ROUND(O254-AO254,4))))</f>
        <v/>
      </c>
      <c r="U254" s="21" t="str">
        <f aca="false">IF(OR(AQ254="",O254=""),"",IF(ROUND(ROUND(O254-AQ254,4)-AS254,4)&lt;=MIN_UNIT,"",ROUND(ROUND(O254-AQ254,4)-AS254,4)))</f>
        <v/>
      </c>
      <c r="V254" s="21" t="str">
        <f aca="false">IF(OR(AV254="",O254=""),"",IF(AND(AT254=1,AU254&lt;=MAX_ENV),IF(ROUND(O254-AV254,4)&lt;MIN_UNIT,"",ROUND(O254-AV254,4)),""))</f>
        <v/>
      </c>
      <c r="W254" s="21" t="str">
        <f aca="false">IF(OR(AX254="",O254=""),"",IF(AL254&gt;=AH254*MIN_DIM_RATIO,IF(ROUND(O254-AX254,4)&lt;MIN_UNIT,"",ROUND(O254-AX254,4)),""))</f>
        <v/>
      </c>
      <c r="X254" s="21" t="str">
        <f aca="false">IF(OR(R254="",P254="",AP254=""),"",IF(S254&gt;MAX_SHAVE,"",IF(ROUND(P254-AP254,4)&lt;MIN_UNIT,"",ROUND(P254-AP254,4))))</f>
        <v/>
      </c>
      <c r="Y254" s="21" t="str">
        <f aca="false">IF(OR(AR254="",P254=""),"",IF(ROUND(ROUND(P254-AR254,4)-AS254,4)&lt;=MIN_UNIT,"",ROUND(ROUND(P254-AR254,4)-AS254,4)))</f>
        <v/>
      </c>
      <c r="Z254" s="21" t="str">
        <f aca="false">IF(OR(AW254="",P254=""),"",IF(AND(AT254=1,AU254&lt;=MAX_ENV),IF(ROUND(P254-AW254,4)&lt;MIN_UNIT,"",ROUND(P254-AW254,4)),""))</f>
        <v/>
      </c>
      <c r="AA254" s="21" t="str">
        <f aca="false">IF(OR(AY254="",P254=""),"",IF(AL254&gt;=AH254*MIN_DIM_RATIO,IF(ROUND(P254-AY254,4)&lt;MIN_UNIT,"",ROUND(P254-AY254,4)),""))</f>
        <v/>
      </c>
      <c r="AB254" s="2" t="str">
        <f aca="false">IF(COUNT(T254:W254)=0,"",CHOOSE(MATCH(MAX(T254:W254),T254:W254,0),"Weight","Price","Size tier","Box"))</f>
        <v/>
      </c>
      <c r="AC254" s="24" t="str">
        <f aca="false">IF(K254&lt;&gt;"",K254,AZ254)</f>
        <v/>
      </c>
      <c r="AD254" s="25" t="str">
        <f aca="false">IF(OR(AB254="",AC254=""),"",ROUND(AC254*IF(K254&lt;&gt;"",1,U_LOW)*((12-PEAK_MONTHS)*MAX(T254:W254)+PEAK_MONTHS*N(INDEX(X254:AA254,MATCH(MAX(T254:W254),T254:W254,0)))),0))</f>
        <v/>
      </c>
      <c r="AE254" s="25" t="str">
        <f aca="false">IF(OR(AB254="",AC254=""),"",ROUND(AC254*IF(K254&lt;&gt;"",1,U_HIGH)*((12-PEAK_MONTHS)*MAX(T254:W254)+PEAK_MONTHS*N(INDEX(X254:AA254,MATCH(MAX(T254:W254),T254:W254,0)))),0))</f>
        <v/>
      </c>
      <c r="AF254" s="18" t="str">
        <f aca="false">IF(AD254="","",RANK(AD254,$AD$7:$AD$506))</f>
        <v/>
      </c>
      <c r="AH254" s="16" t="str">
        <f aca="false">IF(E254&lt;&gt;"",E254,IF(F254&lt;&gt;"",ROUND(F254*16,3),""))</f>
        <v/>
      </c>
      <c r="AI254" s="16" t="str">
        <f aca="false">IF(COUNT(G254:I254)&lt;3,"",ROUND(LARGE(G254:I254,1),2))</f>
        <v/>
      </c>
      <c r="AJ254" s="16" t="str">
        <f aca="false">IF(COUNT(G254:I254)&lt;3,"",ROUND(LARGE(G254:I254,2),2))</f>
        <v/>
      </c>
      <c r="AK254" s="16" t="str">
        <f aca="false">IF(COUNT(G254:I254)&lt;3,"",ROUND(SMALL(G254:I254,1),2))</f>
        <v/>
      </c>
      <c r="AL254" s="16" t="str">
        <f aca="false">IF(AI254="","",IF(AI254*AJ254*AK254&lt;DIM_MIN_CUIN,"",ROUND(AI254*AJ254*AK254/DIM_DIV*16,2)))</f>
        <v/>
      </c>
      <c r="AM254" s="18" t="str">
        <f aca="false">IF(C254="","",IF(C254&lt;BAND_LO,1,IF(C254&lt;=BAND_HI,2,3)))</f>
        <v/>
      </c>
      <c r="AN254" s="19" t="str">
        <f aca="false">IF(C254="","",IFERROR(INDEX(CAT_REF,MATCH(D254,CATS,0)),REF_DEFAULT))</f>
        <v/>
      </c>
      <c r="AO254" s="21" t="str">
        <f aca="false">IF(OR(R254="",AM254="",M254=""),"",IF(M254="Small standard",IF(R254&gt;SS_MAX,"",ROUND(INDEX(SS_FEES,SUMPRODUCT(--(SS_EDGES&lt;R254))+1,0+AM254)*(1+FUEL),4)),IF(M254="Large standard",IF(R254&gt;LS_MAX,"",ROUND(IF(R254&lt;=OVER3_FROM,INDEX(LS_FEES,SUMPRODUCT(--(LS_EDGES&lt;R254))+1,0+AM254),INDEX(OVER3_BASE,1,0+AM254)+OVER3_PER4*CEILING((R254-OVER3_FROM)/4,1))*(1+FUEL),4)),"")))</f>
        <v/>
      </c>
      <c r="AP254" s="21" t="str">
        <f aca="false">IF(OR(R254="",AM254="",M254=""),"",IF(M254="Small standard",IF(R254&gt;SS_MAX,"",ROUND(INDEX(SS_FEES,SUMPRODUCT(--(SS_EDGES&lt;R254))+1,3+AM254)*(1+FUEL),4)),IF(M254="Large standard",IF(R254&gt;LS_MAX,"",ROUND(IF(R254&lt;=OVER3_FROM,INDEX(LS_FEES,SUMPRODUCT(--(LS_EDGES&lt;R254))+1,3+AM254),INDEX(OVER3_BASE,1,3+AM254)+OVER3_PER4*CEILING((R254-OVER3_FROM)/4,1))*(1+FUEL),4)),"")))</f>
        <v/>
      </c>
      <c r="AQ254" s="21" t="str">
        <f aca="false">IF(OR(AM254="",AM254=1),"",IF(OR(N254="",(AM254-1)="",M254=""),"",IF(M254="Small standard",IF(N254&gt;SS_MAX,"",ROUND(INDEX(SS_FEES,SUMPRODUCT(--(SS_EDGES&lt;N254))+1,0+(AM254-1))*(1+FUEL),4)),IF(M254="Large standard",IF(N254&gt;LS_MAX,"",ROUND(IF(N254&lt;=OVER3_FROM,INDEX(LS_FEES,SUMPRODUCT(--(LS_EDGES&lt;N254))+1,0+(AM254-1)),INDEX(OVER3_BASE,1,0+(AM254-1))+OVER3_PER4*CEILING((N254-OVER3_FROM)/4,1))*(1+FUEL),4)),""))))</f>
        <v/>
      </c>
      <c r="AR254" s="21" t="str">
        <f aca="false">IF(OR(AM254="",AM254=1),"",IF(OR(N254="",(AM254-1)="",M254=""),"",IF(M254="Small standard",IF(N254&gt;SS_MAX,"",ROUND(INDEX(SS_FEES,SUMPRODUCT(--(SS_EDGES&lt;N254))+1,3+(AM254-1))*(1+FUEL),4)),IF(M254="Large standard",IF(N254&gt;LS_MAX,"",ROUND(IF(N254&lt;=OVER3_FROM,INDEX(LS_FEES,SUMPRODUCT(--(LS_EDGES&lt;N254))+1,3+(AM254-1)),INDEX(OVER3_BASE,1,3+(AM254-1))+OVER3_PER4*CEILING((N254-OVER3_FROM)/4,1))*(1+FUEL),4)),""))))</f>
        <v/>
      </c>
      <c r="AS254" s="21" t="str">
        <f aca="false">IF(OR(AM254="",AM254=1),"",(C254-(IF(AM254=2,BAND_LO,BAND_HI)-0.01))*(1-AN254))</f>
        <v/>
      </c>
      <c r="AT254" s="18" t="str">
        <f aca="false">IF(AI254="","",(AI254&gt;SS_L)+(AJ254&gt;SS_M)+(AK254&gt;SS_S))</f>
        <v/>
      </c>
      <c r="AU254" s="23" t="str">
        <f aca="false">IF(OR(AT254="",AT254&lt;&gt;1),"",MAX(AI254/SS_L,AJ254/SS_M,AK254/SS_S))</f>
        <v/>
      </c>
      <c r="AV254" s="21" t="str">
        <f aca="false">IF(OR(M254&lt;&gt;"Large standard",N254="",N254&gt;SS_MAX),"",IF(OR(N254="",AM254="","Small standard"=""),"",IF("Small standard"="Small standard",IF(N254&gt;SS_MAX,"",ROUND(INDEX(SS_FEES,SUMPRODUCT(--(SS_EDGES&lt;N254))+1,0+AM254)*(1+FUEL),4)),IF("Small standard"="Large standard",IF(N254&gt;LS_MAX,"",ROUND(IF(N254&lt;=OVER3_FROM,INDEX(LS_FEES,SUMPRODUCT(--(LS_EDGES&lt;N254))+1,0+AM254),INDEX(OVER3_BASE,1,0+AM254)+OVER3_PER4*CEILING((N254-OVER3_FROM)/4,1))*(1+FUEL),4)),""))))</f>
        <v/>
      </c>
      <c r="AW254" s="21" t="str">
        <f aca="false">IF(OR(M254&lt;&gt;"Large standard",N254="",N254&gt;SS_MAX),"",IF(OR(N254="",AM254="","Small standard"=""),"",IF("Small standard"="Small standard",IF(N254&gt;SS_MAX,"",ROUND(INDEX(SS_FEES,SUMPRODUCT(--(SS_EDGES&lt;N254))+1,3+AM254)*(1+FUEL),4)),IF("Small standard"="Large standard",IF(N254&gt;LS_MAX,"",ROUND(IF(N254&lt;=OVER3_FROM,INDEX(LS_FEES,SUMPRODUCT(--(LS_EDGES&lt;N254))+1,3+AM254),INDEX(OVER3_BASE,1,3+AM254)+OVER3_PER4*CEILING((N254-OVER3_FROM)/4,1))*(1+FUEL),4)),""))))</f>
        <v/>
      </c>
      <c r="AX254" s="21" t="str">
        <f aca="false">IF(OR(AL254="",AH254=""),"",IF(OR(AH254="",AM254="",M254=""),"",IF(M254="Small standard",IF(AH254&gt;SS_MAX,"",ROUND(INDEX(SS_FEES,SUMPRODUCT(--(SS_EDGES&lt;AH254))+1,0+AM254)*(1+FUEL),4)),IF(M254="Large standard",IF(AH254&gt;LS_MAX,"",ROUND(IF(AH254&lt;=OVER3_FROM,INDEX(LS_FEES,SUMPRODUCT(--(LS_EDGES&lt;AH254))+1,0+AM254),INDEX(OVER3_BASE,1,0+AM254)+OVER3_PER4*CEILING((AH254-OVER3_FROM)/4,1))*(1+FUEL),4)),""))))</f>
        <v/>
      </c>
      <c r="AY254" s="21" t="str">
        <f aca="false">IF(OR(AL254="",AH254=""),"",IF(OR(AH254="",AM254="",M254=""),"",IF(M254="Small standard",IF(AH254&gt;SS_MAX,"",ROUND(INDEX(SS_FEES,SUMPRODUCT(--(SS_EDGES&lt;AH254))+1,3+AM254)*(1+FUEL),4)),IF(M254="Large standard",IF(AH254&gt;LS_MAX,"",ROUND(IF(AH254&lt;=OVER3_FROM,INDEX(LS_FEES,SUMPRODUCT(--(LS_EDGES&lt;AH254))+1,3+AM254),INDEX(OVER3_BASE,1,3+AM254)+OVER3_PER4*CEILING((AH254-OVER3_FROM)/4,1))*(1+FUEL),4)),""))))</f>
        <v/>
      </c>
      <c r="AZ254" s="24" t="str">
        <f aca="false">IF(OR(J254="",J254&lt;1),"",ROUND(IFERROR(INDEX(CAT_SCALE,MATCH(D254,CATS,0)),UC_DEFAULT)*IF(J254&gt;=UC_KNEE,10^(UC_A-UC_B*LOG10(J254)),10^(UC_A-UC_B*LOG10(UC_KNEE))*(UC_KNEE/J254)^UC_HEXP),1))</f>
        <v/>
      </c>
    </row>
    <row r="255" customFormat="false" ht="15" hidden="false" customHeight="false" outlineLevel="0" collapsed="false">
      <c r="A255" s="10"/>
      <c r="B255" s="10"/>
      <c r="C255" s="12"/>
      <c r="D255" s="10"/>
      <c r="E255" s="10"/>
      <c r="F255" s="10"/>
      <c r="G255" s="10"/>
      <c r="H255" s="10"/>
      <c r="I255" s="10"/>
      <c r="J255" s="10"/>
      <c r="K255" s="10"/>
      <c r="L255" s="12"/>
      <c r="M255" s="2" t="str">
        <f aca="false">IF(OR(N255="",AI255=""),"",IF(AND(N255&lt;=SS_MAX,AI255&lt;=SS_L,AJ255&lt;=SS_M,AK255&lt;=SS_S),"Small standard",IF(AND(N255&lt;=LS_MAX,AI255&lt;=LS_L,AJ255&lt;=LS_M,AK255&lt;=LS_S),"Large standard","Oversize")))</f>
        <v/>
      </c>
      <c r="N255" s="16" t="str">
        <f aca="false">IF(AH255="","",IF(AL255="",AH255,MAX(AH255,AL255)))</f>
        <v/>
      </c>
      <c r="O255" s="21" t="str">
        <f aca="false">IF(OR(N255="",AM255="",M255=""),"",IF(M255="Small standard",IF(N255&gt;SS_MAX,"",ROUND(INDEX(SS_FEES,SUMPRODUCT(--(SS_EDGES&lt;N255))+1,0+AM255)*(1+FUEL),4)),IF(M255="Large standard",IF(N255&gt;LS_MAX,"",ROUND(IF(N255&lt;=OVER3_FROM,INDEX(LS_FEES,SUMPRODUCT(--(LS_EDGES&lt;N255))+1,0+AM255),INDEX(OVER3_BASE,1,0+AM255)+OVER3_PER4*CEILING((N255-OVER3_FROM)/4,1))*(1+FUEL),4)),"")))</f>
        <v/>
      </c>
      <c r="P255" s="21" t="str">
        <f aca="false">IF(OR(N255="",AM255="",M255=""),"",IF(M255="Small standard",IF(N255&gt;SS_MAX,"",ROUND(INDEX(SS_FEES,SUMPRODUCT(--(SS_EDGES&lt;N255))+1,3+AM255)*(1+FUEL),4)),IF(M255="Large standard",IF(N255&gt;LS_MAX,"",ROUND(IF(N255&lt;=OVER3_FROM,INDEX(LS_FEES,SUMPRODUCT(--(LS_EDGES&lt;N255))+1,3+AM255),INDEX(OVER3_BASE,1,3+AM255)+OVER3_PER4*CEILING((N255-OVER3_FROM)/4,1))*(1+FUEL),4)),"")))</f>
        <v/>
      </c>
      <c r="Q255" s="20" t="str">
        <f aca="true">IF(OR(L255="",O255=""),"",ROUND(L255-IF(AND(TODAY()&gt;=PEAK_FROM,TODAY()&lt;=PEAK_TO),P255,O255),2))</f>
        <v/>
      </c>
      <c r="R255" s="16" t="str">
        <f aca="false">IF(N255="","",IF(M255="Small standard",IF(SUMPRODUCT(--(SS_EDGES&lt;N255))=0,"",INDEX(SS_EDGES,SUMPRODUCT(--(SS_EDGES&lt;N255)))),IF(M255="Large standard",IF(N255&gt;OVER3_FROM,OVER3_FROM+4*(CEILING((N255-OVER3_FROM)/4,1)-1),IF(SUMPRODUCT(--(LS_EDGES&lt;N255))=0,"",INDEX(LS_EDGES,SUMPRODUCT(--(LS_EDGES&lt;N255))))),"")))</f>
        <v/>
      </c>
      <c r="S255" s="22" t="str">
        <f aca="false">IF(R255="","",ROUND(N255-R255,3))</f>
        <v/>
      </c>
      <c r="T255" s="21" t="str">
        <f aca="false">IF(OR(R255="",O255="",AO255=""),"",IF(S255&gt;MAX_SHAVE,"",IF(ROUND(O255-AO255,4)&lt;MIN_UNIT,"",ROUND(O255-AO255,4))))</f>
        <v/>
      </c>
      <c r="U255" s="21" t="str">
        <f aca="false">IF(OR(AQ255="",O255=""),"",IF(ROUND(ROUND(O255-AQ255,4)-AS255,4)&lt;=MIN_UNIT,"",ROUND(ROUND(O255-AQ255,4)-AS255,4)))</f>
        <v/>
      </c>
      <c r="V255" s="21" t="str">
        <f aca="false">IF(OR(AV255="",O255=""),"",IF(AND(AT255=1,AU255&lt;=MAX_ENV),IF(ROUND(O255-AV255,4)&lt;MIN_UNIT,"",ROUND(O255-AV255,4)),""))</f>
        <v/>
      </c>
      <c r="W255" s="21" t="str">
        <f aca="false">IF(OR(AX255="",O255=""),"",IF(AL255&gt;=AH255*MIN_DIM_RATIO,IF(ROUND(O255-AX255,4)&lt;MIN_UNIT,"",ROUND(O255-AX255,4)),""))</f>
        <v/>
      </c>
      <c r="X255" s="21" t="str">
        <f aca="false">IF(OR(R255="",P255="",AP255=""),"",IF(S255&gt;MAX_SHAVE,"",IF(ROUND(P255-AP255,4)&lt;MIN_UNIT,"",ROUND(P255-AP255,4))))</f>
        <v/>
      </c>
      <c r="Y255" s="21" t="str">
        <f aca="false">IF(OR(AR255="",P255=""),"",IF(ROUND(ROUND(P255-AR255,4)-AS255,4)&lt;=MIN_UNIT,"",ROUND(ROUND(P255-AR255,4)-AS255,4)))</f>
        <v/>
      </c>
      <c r="Z255" s="21" t="str">
        <f aca="false">IF(OR(AW255="",P255=""),"",IF(AND(AT255=1,AU255&lt;=MAX_ENV),IF(ROUND(P255-AW255,4)&lt;MIN_UNIT,"",ROUND(P255-AW255,4)),""))</f>
        <v/>
      </c>
      <c r="AA255" s="21" t="str">
        <f aca="false">IF(OR(AY255="",P255=""),"",IF(AL255&gt;=AH255*MIN_DIM_RATIO,IF(ROUND(P255-AY255,4)&lt;MIN_UNIT,"",ROUND(P255-AY255,4)),""))</f>
        <v/>
      </c>
      <c r="AB255" s="2" t="str">
        <f aca="false">IF(COUNT(T255:W255)=0,"",CHOOSE(MATCH(MAX(T255:W255),T255:W255,0),"Weight","Price","Size tier","Box"))</f>
        <v/>
      </c>
      <c r="AC255" s="24" t="str">
        <f aca="false">IF(K255&lt;&gt;"",K255,AZ255)</f>
        <v/>
      </c>
      <c r="AD255" s="25" t="str">
        <f aca="false">IF(OR(AB255="",AC255=""),"",ROUND(AC255*IF(K255&lt;&gt;"",1,U_LOW)*((12-PEAK_MONTHS)*MAX(T255:W255)+PEAK_MONTHS*N(INDEX(X255:AA255,MATCH(MAX(T255:W255),T255:W255,0)))),0))</f>
        <v/>
      </c>
      <c r="AE255" s="25" t="str">
        <f aca="false">IF(OR(AB255="",AC255=""),"",ROUND(AC255*IF(K255&lt;&gt;"",1,U_HIGH)*((12-PEAK_MONTHS)*MAX(T255:W255)+PEAK_MONTHS*N(INDEX(X255:AA255,MATCH(MAX(T255:W255),T255:W255,0)))),0))</f>
        <v/>
      </c>
      <c r="AF255" s="18" t="str">
        <f aca="false">IF(AD255="","",RANK(AD255,$AD$7:$AD$506))</f>
        <v/>
      </c>
      <c r="AH255" s="16" t="str">
        <f aca="false">IF(E255&lt;&gt;"",E255,IF(F255&lt;&gt;"",ROUND(F255*16,3),""))</f>
        <v/>
      </c>
      <c r="AI255" s="16" t="str">
        <f aca="false">IF(COUNT(G255:I255)&lt;3,"",ROUND(LARGE(G255:I255,1),2))</f>
        <v/>
      </c>
      <c r="AJ255" s="16" t="str">
        <f aca="false">IF(COUNT(G255:I255)&lt;3,"",ROUND(LARGE(G255:I255,2),2))</f>
        <v/>
      </c>
      <c r="AK255" s="16" t="str">
        <f aca="false">IF(COUNT(G255:I255)&lt;3,"",ROUND(SMALL(G255:I255,1),2))</f>
        <v/>
      </c>
      <c r="AL255" s="16" t="str">
        <f aca="false">IF(AI255="","",IF(AI255*AJ255*AK255&lt;DIM_MIN_CUIN,"",ROUND(AI255*AJ255*AK255/DIM_DIV*16,2)))</f>
        <v/>
      </c>
      <c r="AM255" s="18" t="str">
        <f aca="false">IF(C255="","",IF(C255&lt;BAND_LO,1,IF(C255&lt;=BAND_HI,2,3)))</f>
        <v/>
      </c>
      <c r="AN255" s="19" t="str">
        <f aca="false">IF(C255="","",IFERROR(INDEX(CAT_REF,MATCH(D255,CATS,0)),REF_DEFAULT))</f>
        <v/>
      </c>
      <c r="AO255" s="21" t="str">
        <f aca="false">IF(OR(R255="",AM255="",M255=""),"",IF(M255="Small standard",IF(R255&gt;SS_MAX,"",ROUND(INDEX(SS_FEES,SUMPRODUCT(--(SS_EDGES&lt;R255))+1,0+AM255)*(1+FUEL),4)),IF(M255="Large standard",IF(R255&gt;LS_MAX,"",ROUND(IF(R255&lt;=OVER3_FROM,INDEX(LS_FEES,SUMPRODUCT(--(LS_EDGES&lt;R255))+1,0+AM255),INDEX(OVER3_BASE,1,0+AM255)+OVER3_PER4*CEILING((R255-OVER3_FROM)/4,1))*(1+FUEL),4)),"")))</f>
        <v/>
      </c>
      <c r="AP255" s="21" t="str">
        <f aca="false">IF(OR(R255="",AM255="",M255=""),"",IF(M255="Small standard",IF(R255&gt;SS_MAX,"",ROUND(INDEX(SS_FEES,SUMPRODUCT(--(SS_EDGES&lt;R255))+1,3+AM255)*(1+FUEL),4)),IF(M255="Large standard",IF(R255&gt;LS_MAX,"",ROUND(IF(R255&lt;=OVER3_FROM,INDEX(LS_FEES,SUMPRODUCT(--(LS_EDGES&lt;R255))+1,3+AM255),INDEX(OVER3_BASE,1,3+AM255)+OVER3_PER4*CEILING((R255-OVER3_FROM)/4,1))*(1+FUEL),4)),"")))</f>
        <v/>
      </c>
      <c r="AQ255" s="21" t="str">
        <f aca="false">IF(OR(AM255="",AM255=1),"",IF(OR(N255="",(AM255-1)="",M255=""),"",IF(M255="Small standard",IF(N255&gt;SS_MAX,"",ROUND(INDEX(SS_FEES,SUMPRODUCT(--(SS_EDGES&lt;N255))+1,0+(AM255-1))*(1+FUEL),4)),IF(M255="Large standard",IF(N255&gt;LS_MAX,"",ROUND(IF(N255&lt;=OVER3_FROM,INDEX(LS_FEES,SUMPRODUCT(--(LS_EDGES&lt;N255))+1,0+(AM255-1)),INDEX(OVER3_BASE,1,0+(AM255-1))+OVER3_PER4*CEILING((N255-OVER3_FROM)/4,1))*(1+FUEL),4)),""))))</f>
        <v/>
      </c>
      <c r="AR255" s="21" t="str">
        <f aca="false">IF(OR(AM255="",AM255=1),"",IF(OR(N255="",(AM255-1)="",M255=""),"",IF(M255="Small standard",IF(N255&gt;SS_MAX,"",ROUND(INDEX(SS_FEES,SUMPRODUCT(--(SS_EDGES&lt;N255))+1,3+(AM255-1))*(1+FUEL),4)),IF(M255="Large standard",IF(N255&gt;LS_MAX,"",ROUND(IF(N255&lt;=OVER3_FROM,INDEX(LS_FEES,SUMPRODUCT(--(LS_EDGES&lt;N255))+1,3+(AM255-1)),INDEX(OVER3_BASE,1,3+(AM255-1))+OVER3_PER4*CEILING((N255-OVER3_FROM)/4,1))*(1+FUEL),4)),""))))</f>
        <v/>
      </c>
      <c r="AS255" s="21" t="str">
        <f aca="false">IF(OR(AM255="",AM255=1),"",(C255-(IF(AM255=2,BAND_LO,BAND_HI)-0.01))*(1-AN255))</f>
        <v/>
      </c>
      <c r="AT255" s="18" t="str">
        <f aca="false">IF(AI255="","",(AI255&gt;SS_L)+(AJ255&gt;SS_M)+(AK255&gt;SS_S))</f>
        <v/>
      </c>
      <c r="AU255" s="23" t="str">
        <f aca="false">IF(OR(AT255="",AT255&lt;&gt;1),"",MAX(AI255/SS_L,AJ255/SS_M,AK255/SS_S))</f>
        <v/>
      </c>
      <c r="AV255" s="21" t="str">
        <f aca="false">IF(OR(M255&lt;&gt;"Large standard",N255="",N255&gt;SS_MAX),"",IF(OR(N255="",AM255="","Small standard"=""),"",IF("Small standard"="Small standard",IF(N255&gt;SS_MAX,"",ROUND(INDEX(SS_FEES,SUMPRODUCT(--(SS_EDGES&lt;N255))+1,0+AM255)*(1+FUEL),4)),IF("Small standard"="Large standard",IF(N255&gt;LS_MAX,"",ROUND(IF(N255&lt;=OVER3_FROM,INDEX(LS_FEES,SUMPRODUCT(--(LS_EDGES&lt;N255))+1,0+AM255),INDEX(OVER3_BASE,1,0+AM255)+OVER3_PER4*CEILING((N255-OVER3_FROM)/4,1))*(1+FUEL),4)),""))))</f>
        <v/>
      </c>
      <c r="AW255" s="21" t="str">
        <f aca="false">IF(OR(M255&lt;&gt;"Large standard",N255="",N255&gt;SS_MAX),"",IF(OR(N255="",AM255="","Small standard"=""),"",IF("Small standard"="Small standard",IF(N255&gt;SS_MAX,"",ROUND(INDEX(SS_FEES,SUMPRODUCT(--(SS_EDGES&lt;N255))+1,3+AM255)*(1+FUEL),4)),IF("Small standard"="Large standard",IF(N255&gt;LS_MAX,"",ROUND(IF(N255&lt;=OVER3_FROM,INDEX(LS_FEES,SUMPRODUCT(--(LS_EDGES&lt;N255))+1,3+AM255),INDEX(OVER3_BASE,1,3+AM255)+OVER3_PER4*CEILING((N255-OVER3_FROM)/4,1))*(1+FUEL),4)),""))))</f>
        <v/>
      </c>
      <c r="AX255" s="21" t="str">
        <f aca="false">IF(OR(AL255="",AH255=""),"",IF(OR(AH255="",AM255="",M255=""),"",IF(M255="Small standard",IF(AH255&gt;SS_MAX,"",ROUND(INDEX(SS_FEES,SUMPRODUCT(--(SS_EDGES&lt;AH255))+1,0+AM255)*(1+FUEL),4)),IF(M255="Large standard",IF(AH255&gt;LS_MAX,"",ROUND(IF(AH255&lt;=OVER3_FROM,INDEX(LS_FEES,SUMPRODUCT(--(LS_EDGES&lt;AH255))+1,0+AM255),INDEX(OVER3_BASE,1,0+AM255)+OVER3_PER4*CEILING((AH255-OVER3_FROM)/4,1))*(1+FUEL),4)),""))))</f>
        <v/>
      </c>
      <c r="AY255" s="21" t="str">
        <f aca="false">IF(OR(AL255="",AH255=""),"",IF(OR(AH255="",AM255="",M255=""),"",IF(M255="Small standard",IF(AH255&gt;SS_MAX,"",ROUND(INDEX(SS_FEES,SUMPRODUCT(--(SS_EDGES&lt;AH255))+1,3+AM255)*(1+FUEL),4)),IF(M255="Large standard",IF(AH255&gt;LS_MAX,"",ROUND(IF(AH255&lt;=OVER3_FROM,INDEX(LS_FEES,SUMPRODUCT(--(LS_EDGES&lt;AH255))+1,3+AM255),INDEX(OVER3_BASE,1,3+AM255)+OVER3_PER4*CEILING((AH255-OVER3_FROM)/4,1))*(1+FUEL),4)),""))))</f>
        <v/>
      </c>
      <c r="AZ255" s="24" t="str">
        <f aca="false">IF(OR(J255="",J255&lt;1),"",ROUND(IFERROR(INDEX(CAT_SCALE,MATCH(D255,CATS,0)),UC_DEFAULT)*IF(J255&gt;=UC_KNEE,10^(UC_A-UC_B*LOG10(J255)),10^(UC_A-UC_B*LOG10(UC_KNEE))*(UC_KNEE/J255)^UC_HEXP),1))</f>
        <v/>
      </c>
    </row>
    <row r="256" customFormat="false" ht="15" hidden="false" customHeight="false" outlineLevel="0" collapsed="false">
      <c r="A256" s="10"/>
      <c r="B256" s="10"/>
      <c r="C256" s="12"/>
      <c r="D256" s="10"/>
      <c r="E256" s="10"/>
      <c r="F256" s="10"/>
      <c r="G256" s="10"/>
      <c r="H256" s="10"/>
      <c r="I256" s="10"/>
      <c r="J256" s="10"/>
      <c r="K256" s="10"/>
      <c r="L256" s="12"/>
      <c r="M256" s="2" t="str">
        <f aca="false">IF(OR(N256="",AI256=""),"",IF(AND(N256&lt;=SS_MAX,AI256&lt;=SS_L,AJ256&lt;=SS_M,AK256&lt;=SS_S),"Small standard",IF(AND(N256&lt;=LS_MAX,AI256&lt;=LS_L,AJ256&lt;=LS_M,AK256&lt;=LS_S),"Large standard","Oversize")))</f>
        <v/>
      </c>
      <c r="N256" s="16" t="str">
        <f aca="false">IF(AH256="","",IF(AL256="",AH256,MAX(AH256,AL256)))</f>
        <v/>
      </c>
      <c r="O256" s="21" t="str">
        <f aca="false">IF(OR(N256="",AM256="",M256=""),"",IF(M256="Small standard",IF(N256&gt;SS_MAX,"",ROUND(INDEX(SS_FEES,SUMPRODUCT(--(SS_EDGES&lt;N256))+1,0+AM256)*(1+FUEL),4)),IF(M256="Large standard",IF(N256&gt;LS_MAX,"",ROUND(IF(N256&lt;=OVER3_FROM,INDEX(LS_FEES,SUMPRODUCT(--(LS_EDGES&lt;N256))+1,0+AM256),INDEX(OVER3_BASE,1,0+AM256)+OVER3_PER4*CEILING((N256-OVER3_FROM)/4,1))*(1+FUEL),4)),"")))</f>
        <v/>
      </c>
      <c r="P256" s="21" t="str">
        <f aca="false">IF(OR(N256="",AM256="",M256=""),"",IF(M256="Small standard",IF(N256&gt;SS_MAX,"",ROUND(INDEX(SS_FEES,SUMPRODUCT(--(SS_EDGES&lt;N256))+1,3+AM256)*(1+FUEL),4)),IF(M256="Large standard",IF(N256&gt;LS_MAX,"",ROUND(IF(N256&lt;=OVER3_FROM,INDEX(LS_FEES,SUMPRODUCT(--(LS_EDGES&lt;N256))+1,3+AM256),INDEX(OVER3_BASE,1,3+AM256)+OVER3_PER4*CEILING((N256-OVER3_FROM)/4,1))*(1+FUEL),4)),"")))</f>
        <v/>
      </c>
      <c r="Q256" s="20" t="str">
        <f aca="true">IF(OR(L256="",O256=""),"",ROUND(L256-IF(AND(TODAY()&gt;=PEAK_FROM,TODAY()&lt;=PEAK_TO),P256,O256),2))</f>
        <v/>
      </c>
      <c r="R256" s="16" t="str">
        <f aca="false">IF(N256="","",IF(M256="Small standard",IF(SUMPRODUCT(--(SS_EDGES&lt;N256))=0,"",INDEX(SS_EDGES,SUMPRODUCT(--(SS_EDGES&lt;N256)))),IF(M256="Large standard",IF(N256&gt;OVER3_FROM,OVER3_FROM+4*(CEILING((N256-OVER3_FROM)/4,1)-1),IF(SUMPRODUCT(--(LS_EDGES&lt;N256))=0,"",INDEX(LS_EDGES,SUMPRODUCT(--(LS_EDGES&lt;N256))))),"")))</f>
        <v/>
      </c>
      <c r="S256" s="22" t="str">
        <f aca="false">IF(R256="","",ROUND(N256-R256,3))</f>
        <v/>
      </c>
      <c r="T256" s="21" t="str">
        <f aca="false">IF(OR(R256="",O256="",AO256=""),"",IF(S256&gt;MAX_SHAVE,"",IF(ROUND(O256-AO256,4)&lt;MIN_UNIT,"",ROUND(O256-AO256,4))))</f>
        <v/>
      </c>
      <c r="U256" s="21" t="str">
        <f aca="false">IF(OR(AQ256="",O256=""),"",IF(ROUND(ROUND(O256-AQ256,4)-AS256,4)&lt;=MIN_UNIT,"",ROUND(ROUND(O256-AQ256,4)-AS256,4)))</f>
        <v/>
      </c>
      <c r="V256" s="21" t="str">
        <f aca="false">IF(OR(AV256="",O256=""),"",IF(AND(AT256=1,AU256&lt;=MAX_ENV),IF(ROUND(O256-AV256,4)&lt;MIN_UNIT,"",ROUND(O256-AV256,4)),""))</f>
        <v/>
      </c>
      <c r="W256" s="21" t="str">
        <f aca="false">IF(OR(AX256="",O256=""),"",IF(AL256&gt;=AH256*MIN_DIM_RATIO,IF(ROUND(O256-AX256,4)&lt;MIN_UNIT,"",ROUND(O256-AX256,4)),""))</f>
        <v/>
      </c>
      <c r="X256" s="21" t="str">
        <f aca="false">IF(OR(R256="",P256="",AP256=""),"",IF(S256&gt;MAX_SHAVE,"",IF(ROUND(P256-AP256,4)&lt;MIN_UNIT,"",ROUND(P256-AP256,4))))</f>
        <v/>
      </c>
      <c r="Y256" s="21" t="str">
        <f aca="false">IF(OR(AR256="",P256=""),"",IF(ROUND(ROUND(P256-AR256,4)-AS256,4)&lt;=MIN_UNIT,"",ROUND(ROUND(P256-AR256,4)-AS256,4)))</f>
        <v/>
      </c>
      <c r="Z256" s="21" t="str">
        <f aca="false">IF(OR(AW256="",P256=""),"",IF(AND(AT256=1,AU256&lt;=MAX_ENV),IF(ROUND(P256-AW256,4)&lt;MIN_UNIT,"",ROUND(P256-AW256,4)),""))</f>
        <v/>
      </c>
      <c r="AA256" s="21" t="str">
        <f aca="false">IF(OR(AY256="",P256=""),"",IF(AL256&gt;=AH256*MIN_DIM_RATIO,IF(ROUND(P256-AY256,4)&lt;MIN_UNIT,"",ROUND(P256-AY256,4)),""))</f>
        <v/>
      </c>
      <c r="AB256" s="2" t="str">
        <f aca="false">IF(COUNT(T256:W256)=0,"",CHOOSE(MATCH(MAX(T256:W256),T256:W256,0),"Weight","Price","Size tier","Box"))</f>
        <v/>
      </c>
      <c r="AC256" s="24" t="str">
        <f aca="false">IF(K256&lt;&gt;"",K256,AZ256)</f>
        <v/>
      </c>
      <c r="AD256" s="25" t="str">
        <f aca="false">IF(OR(AB256="",AC256=""),"",ROUND(AC256*IF(K256&lt;&gt;"",1,U_LOW)*((12-PEAK_MONTHS)*MAX(T256:W256)+PEAK_MONTHS*N(INDEX(X256:AA256,MATCH(MAX(T256:W256),T256:W256,0)))),0))</f>
        <v/>
      </c>
      <c r="AE256" s="25" t="str">
        <f aca="false">IF(OR(AB256="",AC256=""),"",ROUND(AC256*IF(K256&lt;&gt;"",1,U_HIGH)*((12-PEAK_MONTHS)*MAX(T256:W256)+PEAK_MONTHS*N(INDEX(X256:AA256,MATCH(MAX(T256:W256),T256:W256,0)))),0))</f>
        <v/>
      </c>
      <c r="AF256" s="18" t="str">
        <f aca="false">IF(AD256="","",RANK(AD256,$AD$7:$AD$506))</f>
        <v/>
      </c>
      <c r="AH256" s="16" t="str">
        <f aca="false">IF(E256&lt;&gt;"",E256,IF(F256&lt;&gt;"",ROUND(F256*16,3),""))</f>
        <v/>
      </c>
      <c r="AI256" s="16" t="str">
        <f aca="false">IF(COUNT(G256:I256)&lt;3,"",ROUND(LARGE(G256:I256,1),2))</f>
        <v/>
      </c>
      <c r="AJ256" s="16" t="str">
        <f aca="false">IF(COUNT(G256:I256)&lt;3,"",ROUND(LARGE(G256:I256,2),2))</f>
        <v/>
      </c>
      <c r="AK256" s="16" t="str">
        <f aca="false">IF(COUNT(G256:I256)&lt;3,"",ROUND(SMALL(G256:I256,1),2))</f>
        <v/>
      </c>
      <c r="AL256" s="16" t="str">
        <f aca="false">IF(AI256="","",IF(AI256*AJ256*AK256&lt;DIM_MIN_CUIN,"",ROUND(AI256*AJ256*AK256/DIM_DIV*16,2)))</f>
        <v/>
      </c>
      <c r="AM256" s="18" t="str">
        <f aca="false">IF(C256="","",IF(C256&lt;BAND_LO,1,IF(C256&lt;=BAND_HI,2,3)))</f>
        <v/>
      </c>
      <c r="AN256" s="19" t="str">
        <f aca="false">IF(C256="","",IFERROR(INDEX(CAT_REF,MATCH(D256,CATS,0)),REF_DEFAULT))</f>
        <v/>
      </c>
      <c r="AO256" s="21" t="str">
        <f aca="false">IF(OR(R256="",AM256="",M256=""),"",IF(M256="Small standard",IF(R256&gt;SS_MAX,"",ROUND(INDEX(SS_FEES,SUMPRODUCT(--(SS_EDGES&lt;R256))+1,0+AM256)*(1+FUEL),4)),IF(M256="Large standard",IF(R256&gt;LS_MAX,"",ROUND(IF(R256&lt;=OVER3_FROM,INDEX(LS_FEES,SUMPRODUCT(--(LS_EDGES&lt;R256))+1,0+AM256),INDEX(OVER3_BASE,1,0+AM256)+OVER3_PER4*CEILING((R256-OVER3_FROM)/4,1))*(1+FUEL),4)),"")))</f>
        <v/>
      </c>
      <c r="AP256" s="21" t="str">
        <f aca="false">IF(OR(R256="",AM256="",M256=""),"",IF(M256="Small standard",IF(R256&gt;SS_MAX,"",ROUND(INDEX(SS_FEES,SUMPRODUCT(--(SS_EDGES&lt;R256))+1,3+AM256)*(1+FUEL),4)),IF(M256="Large standard",IF(R256&gt;LS_MAX,"",ROUND(IF(R256&lt;=OVER3_FROM,INDEX(LS_FEES,SUMPRODUCT(--(LS_EDGES&lt;R256))+1,3+AM256),INDEX(OVER3_BASE,1,3+AM256)+OVER3_PER4*CEILING((R256-OVER3_FROM)/4,1))*(1+FUEL),4)),"")))</f>
        <v/>
      </c>
      <c r="AQ256" s="21" t="str">
        <f aca="false">IF(OR(AM256="",AM256=1),"",IF(OR(N256="",(AM256-1)="",M256=""),"",IF(M256="Small standard",IF(N256&gt;SS_MAX,"",ROUND(INDEX(SS_FEES,SUMPRODUCT(--(SS_EDGES&lt;N256))+1,0+(AM256-1))*(1+FUEL),4)),IF(M256="Large standard",IF(N256&gt;LS_MAX,"",ROUND(IF(N256&lt;=OVER3_FROM,INDEX(LS_FEES,SUMPRODUCT(--(LS_EDGES&lt;N256))+1,0+(AM256-1)),INDEX(OVER3_BASE,1,0+(AM256-1))+OVER3_PER4*CEILING((N256-OVER3_FROM)/4,1))*(1+FUEL),4)),""))))</f>
        <v/>
      </c>
      <c r="AR256" s="21" t="str">
        <f aca="false">IF(OR(AM256="",AM256=1),"",IF(OR(N256="",(AM256-1)="",M256=""),"",IF(M256="Small standard",IF(N256&gt;SS_MAX,"",ROUND(INDEX(SS_FEES,SUMPRODUCT(--(SS_EDGES&lt;N256))+1,3+(AM256-1))*(1+FUEL),4)),IF(M256="Large standard",IF(N256&gt;LS_MAX,"",ROUND(IF(N256&lt;=OVER3_FROM,INDEX(LS_FEES,SUMPRODUCT(--(LS_EDGES&lt;N256))+1,3+(AM256-1)),INDEX(OVER3_BASE,1,3+(AM256-1))+OVER3_PER4*CEILING((N256-OVER3_FROM)/4,1))*(1+FUEL),4)),""))))</f>
        <v/>
      </c>
      <c r="AS256" s="21" t="str">
        <f aca="false">IF(OR(AM256="",AM256=1),"",(C256-(IF(AM256=2,BAND_LO,BAND_HI)-0.01))*(1-AN256))</f>
        <v/>
      </c>
      <c r="AT256" s="18" t="str">
        <f aca="false">IF(AI256="","",(AI256&gt;SS_L)+(AJ256&gt;SS_M)+(AK256&gt;SS_S))</f>
        <v/>
      </c>
      <c r="AU256" s="23" t="str">
        <f aca="false">IF(OR(AT256="",AT256&lt;&gt;1),"",MAX(AI256/SS_L,AJ256/SS_M,AK256/SS_S))</f>
        <v/>
      </c>
      <c r="AV256" s="21" t="str">
        <f aca="false">IF(OR(M256&lt;&gt;"Large standard",N256="",N256&gt;SS_MAX),"",IF(OR(N256="",AM256="","Small standard"=""),"",IF("Small standard"="Small standard",IF(N256&gt;SS_MAX,"",ROUND(INDEX(SS_FEES,SUMPRODUCT(--(SS_EDGES&lt;N256))+1,0+AM256)*(1+FUEL),4)),IF("Small standard"="Large standard",IF(N256&gt;LS_MAX,"",ROUND(IF(N256&lt;=OVER3_FROM,INDEX(LS_FEES,SUMPRODUCT(--(LS_EDGES&lt;N256))+1,0+AM256),INDEX(OVER3_BASE,1,0+AM256)+OVER3_PER4*CEILING((N256-OVER3_FROM)/4,1))*(1+FUEL),4)),""))))</f>
        <v/>
      </c>
      <c r="AW256" s="21" t="str">
        <f aca="false">IF(OR(M256&lt;&gt;"Large standard",N256="",N256&gt;SS_MAX),"",IF(OR(N256="",AM256="","Small standard"=""),"",IF("Small standard"="Small standard",IF(N256&gt;SS_MAX,"",ROUND(INDEX(SS_FEES,SUMPRODUCT(--(SS_EDGES&lt;N256))+1,3+AM256)*(1+FUEL),4)),IF("Small standard"="Large standard",IF(N256&gt;LS_MAX,"",ROUND(IF(N256&lt;=OVER3_FROM,INDEX(LS_FEES,SUMPRODUCT(--(LS_EDGES&lt;N256))+1,3+AM256),INDEX(OVER3_BASE,1,3+AM256)+OVER3_PER4*CEILING((N256-OVER3_FROM)/4,1))*(1+FUEL),4)),""))))</f>
        <v/>
      </c>
      <c r="AX256" s="21" t="str">
        <f aca="false">IF(OR(AL256="",AH256=""),"",IF(OR(AH256="",AM256="",M256=""),"",IF(M256="Small standard",IF(AH256&gt;SS_MAX,"",ROUND(INDEX(SS_FEES,SUMPRODUCT(--(SS_EDGES&lt;AH256))+1,0+AM256)*(1+FUEL),4)),IF(M256="Large standard",IF(AH256&gt;LS_MAX,"",ROUND(IF(AH256&lt;=OVER3_FROM,INDEX(LS_FEES,SUMPRODUCT(--(LS_EDGES&lt;AH256))+1,0+AM256),INDEX(OVER3_BASE,1,0+AM256)+OVER3_PER4*CEILING((AH256-OVER3_FROM)/4,1))*(1+FUEL),4)),""))))</f>
        <v/>
      </c>
      <c r="AY256" s="21" t="str">
        <f aca="false">IF(OR(AL256="",AH256=""),"",IF(OR(AH256="",AM256="",M256=""),"",IF(M256="Small standard",IF(AH256&gt;SS_MAX,"",ROUND(INDEX(SS_FEES,SUMPRODUCT(--(SS_EDGES&lt;AH256))+1,3+AM256)*(1+FUEL),4)),IF(M256="Large standard",IF(AH256&gt;LS_MAX,"",ROUND(IF(AH256&lt;=OVER3_FROM,INDEX(LS_FEES,SUMPRODUCT(--(LS_EDGES&lt;AH256))+1,3+AM256),INDEX(OVER3_BASE,1,3+AM256)+OVER3_PER4*CEILING((AH256-OVER3_FROM)/4,1))*(1+FUEL),4)),""))))</f>
        <v/>
      </c>
      <c r="AZ256" s="24" t="str">
        <f aca="false">IF(OR(J256="",J256&lt;1),"",ROUND(IFERROR(INDEX(CAT_SCALE,MATCH(D256,CATS,0)),UC_DEFAULT)*IF(J256&gt;=UC_KNEE,10^(UC_A-UC_B*LOG10(J256)),10^(UC_A-UC_B*LOG10(UC_KNEE))*(UC_KNEE/J256)^UC_HEXP),1))</f>
        <v/>
      </c>
    </row>
    <row r="257" customFormat="false" ht="15" hidden="false" customHeight="false" outlineLevel="0" collapsed="false">
      <c r="A257" s="10"/>
      <c r="B257" s="10"/>
      <c r="C257" s="12"/>
      <c r="D257" s="10"/>
      <c r="E257" s="10"/>
      <c r="F257" s="10"/>
      <c r="G257" s="10"/>
      <c r="H257" s="10"/>
      <c r="I257" s="10"/>
      <c r="J257" s="10"/>
      <c r="K257" s="10"/>
      <c r="L257" s="12"/>
      <c r="M257" s="2" t="str">
        <f aca="false">IF(OR(N257="",AI257=""),"",IF(AND(N257&lt;=SS_MAX,AI257&lt;=SS_L,AJ257&lt;=SS_M,AK257&lt;=SS_S),"Small standard",IF(AND(N257&lt;=LS_MAX,AI257&lt;=LS_L,AJ257&lt;=LS_M,AK257&lt;=LS_S),"Large standard","Oversize")))</f>
        <v/>
      </c>
      <c r="N257" s="16" t="str">
        <f aca="false">IF(AH257="","",IF(AL257="",AH257,MAX(AH257,AL257)))</f>
        <v/>
      </c>
      <c r="O257" s="21" t="str">
        <f aca="false">IF(OR(N257="",AM257="",M257=""),"",IF(M257="Small standard",IF(N257&gt;SS_MAX,"",ROUND(INDEX(SS_FEES,SUMPRODUCT(--(SS_EDGES&lt;N257))+1,0+AM257)*(1+FUEL),4)),IF(M257="Large standard",IF(N257&gt;LS_MAX,"",ROUND(IF(N257&lt;=OVER3_FROM,INDEX(LS_FEES,SUMPRODUCT(--(LS_EDGES&lt;N257))+1,0+AM257),INDEX(OVER3_BASE,1,0+AM257)+OVER3_PER4*CEILING((N257-OVER3_FROM)/4,1))*(1+FUEL),4)),"")))</f>
        <v/>
      </c>
      <c r="P257" s="21" t="str">
        <f aca="false">IF(OR(N257="",AM257="",M257=""),"",IF(M257="Small standard",IF(N257&gt;SS_MAX,"",ROUND(INDEX(SS_FEES,SUMPRODUCT(--(SS_EDGES&lt;N257))+1,3+AM257)*(1+FUEL),4)),IF(M257="Large standard",IF(N257&gt;LS_MAX,"",ROUND(IF(N257&lt;=OVER3_FROM,INDEX(LS_FEES,SUMPRODUCT(--(LS_EDGES&lt;N257))+1,3+AM257),INDEX(OVER3_BASE,1,3+AM257)+OVER3_PER4*CEILING((N257-OVER3_FROM)/4,1))*(1+FUEL),4)),"")))</f>
        <v/>
      </c>
      <c r="Q257" s="20" t="str">
        <f aca="true">IF(OR(L257="",O257=""),"",ROUND(L257-IF(AND(TODAY()&gt;=PEAK_FROM,TODAY()&lt;=PEAK_TO),P257,O257),2))</f>
        <v/>
      </c>
      <c r="R257" s="16" t="str">
        <f aca="false">IF(N257="","",IF(M257="Small standard",IF(SUMPRODUCT(--(SS_EDGES&lt;N257))=0,"",INDEX(SS_EDGES,SUMPRODUCT(--(SS_EDGES&lt;N257)))),IF(M257="Large standard",IF(N257&gt;OVER3_FROM,OVER3_FROM+4*(CEILING((N257-OVER3_FROM)/4,1)-1),IF(SUMPRODUCT(--(LS_EDGES&lt;N257))=0,"",INDEX(LS_EDGES,SUMPRODUCT(--(LS_EDGES&lt;N257))))),"")))</f>
        <v/>
      </c>
      <c r="S257" s="22" t="str">
        <f aca="false">IF(R257="","",ROUND(N257-R257,3))</f>
        <v/>
      </c>
      <c r="T257" s="21" t="str">
        <f aca="false">IF(OR(R257="",O257="",AO257=""),"",IF(S257&gt;MAX_SHAVE,"",IF(ROUND(O257-AO257,4)&lt;MIN_UNIT,"",ROUND(O257-AO257,4))))</f>
        <v/>
      </c>
      <c r="U257" s="21" t="str">
        <f aca="false">IF(OR(AQ257="",O257=""),"",IF(ROUND(ROUND(O257-AQ257,4)-AS257,4)&lt;=MIN_UNIT,"",ROUND(ROUND(O257-AQ257,4)-AS257,4)))</f>
        <v/>
      </c>
      <c r="V257" s="21" t="str">
        <f aca="false">IF(OR(AV257="",O257=""),"",IF(AND(AT257=1,AU257&lt;=MAX_ENV),IF(ROUND(O257-AV257,4)&lt;MIN_UNIT,"",ROUND(O257-AV257,4)),""))</f>
        <v/>
      </c>
      <c r="W257" s="21" t="str">
        <f aca="false">IF(OR(AX257="",O257=""),"",IF(AL257&gt;=AH257*MIN_DIM_RATIO,IF(ROUND(O257-AX257,4)&lt;MIN_UNIT,"",ROUND(O257-AX257,4)),""))</f>
        <v/>
      </c>
      <c r="X257" s="21" t="str">
        <f aca="false">IF(OR(R257="",P257="",AP257=""),"",IF(S257&gt;MAX_SHAVE,"",IF(ROUND(P257-AP257,4)&lt;MIN_UNIT,"",ROUND(P257-AP257,4))))</f>
        <v/>
      </c>
      <c r="Y257" s="21" t="str">
        <f aca="false">IF(OR(AR257="",P257=""),"",IF(ROUND(ROUND(P257-AR257,4)-AS257,4)&lt;=MIN_UNIT,"",ROUND(ROUND(P257-AR257,4)-AS257,4)))</f>
        <v/>
      </c>
      <c r="Z257" s="21" t="str">
        <f aca="false">IF(OR(AW257="",P257=""),"",IF(AND(AT257=1,AU257&lt;=MAX_ENV),IF(ROUND(P257-AW257,4)&lt;MIN_UNIT,"",ROUND(P257-AW257,4)),""))</f>
        <v/>
      </c>
      <c r="AA257" s="21" t="str">
        <f aca="false">IF(OR(AY257="",P257=""),"",IF(AL257&gt;=AH257*MIN_DIM_RATIO,IF(ROUND(P257-AY257,4)&lt;MIN_UNIT,"",ROUND(P257-AY257,4)),""))</f>
        <v/>
      </c>
      <c r="AB257" s="2" t="str">
        <f aca="false">IF(COUNT(T257:W257)=0,"",CHOOSE(MATCH(MAX(T257:W257),T257:W257,0),"Weight","Price","Size tier","Box"))</f>
        <v/>
      </c>
      <c r="AC257" s="24" t="str">
        <f aca="false">IF(K257&lt;&gt;"",K257,AZ257)</f>
        <v/>
      </c>
      <c r="AD257" s="25" t="str">
        <f aca="false">IF(OR(AB257="",AC257=""),"",ROUND(AC257*IF(K257&lt;&gt;"",1,U_LOW)*((12-PEAK_MONTHS)*MAX(T257:W257)+PEAK_MONTHS*N(INDEX(X257:AA257,MATCH(MAX(T257:W257),T257:W257,0)))),0))</f>
        <v/>
      </c>
      <c r="AE257" s="25" t="str">
        <f aca="false">IF(OR(AB257="",AC257=""),"",ROUND(AC257*IF(K257&lt;&gt;"",1,U_HIGH)*((12-PEAK_MONTHS)*MAX(T257:W257)+PEAK_MONTHS*N(INDEX(X257:AA257,MATCH(MAX(T257:W257),T257:W257,0)))),0))</f>
        <v/>
      </c>
      <c r="AF257" s="18" t="str">
        <f aca="false">IF(AD257="","",RANK(AD257,$AD$7:$AD$506))</f>
        <v/>
      </c>
      <c r="AH257" s="16" t="str">
        <f aca="false">IF(E257&lt;&gt;"",E257,IF(F257&lt;&gt;"",ROUND(F257*16,3),""))</f>
        <v/>
      </c>
      <c r="AI257" s="16" t="str">
        <f aca="false">IF(COUNT(G257:I257)&lt;3,"",ROUND(LARGE(G257:I257,1),2))</f>
        <v/>
      </c>
      <c r="AJ257" s="16" t="str">
        <f aca="false">IF(COUNT(G257:I257)&lt;3,"",ROUND(LARGE(G257:I257,2),2))</f>
        <v/>
      </c>
      <c r="AK257" s="16" t="str">
        <f aca="false">IF(COUNT(G257:I257)&lt;3,"",ROUND(SMALL(G257:I257,1),2))</f>
        <v/>
      </c>
      <c r="AL257" s="16" t="str">
        <f aca="false">IF(AI257="","",IF(AI257*AJ257*AK257&lt;DIM_MIN_CUIN,"",ROUND(AI257*AJ257*AK257/DIM_DIV*16,2)))</f>
        <v/>
      </c>
      <c r="AM257" s="18" t="str">
        <f aca="false">IF(C257="","",IF(C257&lt;BAND_LO,1,IF(C257&lt;=BAND_HI,2,3)))</f>
        <v/>
      </c>
      <c r="AN257" s="19" t="str">
        <f aca="false">IF(C257="","",IFERROR(INDEX(CAT_REF,MATCH(D257,CATS,0)),REF_DEFAULT))</f>
        <v/>
      </c>
      <c r="AO257" s="21" t="str">
        <f aca="false">IF(OR(R257="",AM257="",M257=""),"",IF(M257="Small standard",IF(R257&gt;SS_MAX,"",ROUND(INDEX(SS_FEES,SUMPRODUCT(--(SS_EDGES&lt;R257))+1,0+AM257)*(1+FUEL),4)),IF(M257="Large standard",IF(R257&gt;LS_MAX,"",ROUND(IF(R257&lt;=OVER3_FROM,INDEX(LS_FEES,SUMPRODUCT(--(LS_EDGES&lt;R257))+1,0+AM257),INDEX(OVER3_BASE,1,0+AM257)+OVER3_PER4*CEILING((R257-OVER3_FROM)/4,1))*(1+FUEL),4)),"")))</f>
        <v/>
      </c>
      <c r="AP257" s="21" t="str">
        <f aca="false">IF(OR(R257="",AM257="",M257=""),"",IF(M257="Small standard",IF(R257&gt;SS_MAX,"",ROUND(INDEX(SS_FEES,SUMPRODUCT(--(SS_EDGES&lt;R257))+1,3+AM257)*(1+FUEL),4)),IF(M257="Large standard",IF(R257&gt;LS_MAX,"",ROUND(IF(R257&lt;=OVER3_FROM,INDEX(LS_FEES,SUMPRODUCT(--(LS_EDGES&lt;R257))+1,3+AM257),INDEX(OVER3_BASE,1,3+AM257)+OVER3_PER4*CEILING((R257-OVER3_FROM)/4,1))*(1+FUEL),4)),"")))</f>
        <v/>
      </c>
      <c r="AQ257" s="21" t="str">
        <f aca="false">IF(OR(AM257="",AM257=1),"",IF(OR(N257="",(AM257-1)="",M257=""),"",IF(M257="Small standard",IF(N257&gt;SS_MAX,"",ROUND(INDEX(SS_FEES,SUMPRODUCT(--(SS_EDGES&lt;N257))+1,0+(AM257-1))*(1+FUEL),4)),IF(M257="Large standard",IF(N257&gt;LS_MAX,"",ROUND(IF(N257&lt;=OVER3_FROM,INDEX(LS_FEES,SUMPRODUCT(--(LS_EDGES&lt;N257))+1,0+(AM257-1)),INDEX(OVER3_BASE,1,0+(AM257-1))+OVER3_PER4*CEILING((N257-OVER3_FROM)/4,1))*(1+FUEL),4)),""))))</f>
        <v/>
      </c>
      <c r="AR257" s="21" t="str">
        <f aca="false">IF(OR(AM257="",AM257=1),"",IF(OR(N257="",(AM257-1)="",M257=""),"",IF(M257="Small standard",IF(N257&gt;SS_MAX,"",ROUND(INDEX(SS_FEES,SUMPRODUCT(--(SS_EDGES&lt;N257))+1,3+(AM257-1))*(1+FUEL),4)),IF(M257="Large standard",IF(N257&gt;LS_MAX,"",ROUND(IF(N257&lt;=OVER3_FROM,INDEX(LS_FEES,SUMPRODUCT(--(LS_EDGES&lt;N257))+1,3+(AM257-1)),INDEX(OVER3_BASE,1,3+(AM257-1))+OVER3_PER4*CEILING((N257-OVER3_FROM)/4,1))*(1+FUEL),4)),""))))</f>
        <v/>
      </c>
      <c r="AS257" s="21" t="str">
        <f aca="false">IF(OR(AM257="",AM257=1),"",(C257-(IF(AM257=2,BAND_LO,BAND_HI)-0.01))*(1-AN257))</f>
        <v/>
      </c>
      <c r="AT257" s="18" t="str">
        <f aca="false">IF(AI257="","",(AI257&gt;SS_L)+(AJ257&gt;SS_M)+(AK257&gt;SS_S))</f>
        <v/>
      </c>
      <c r="AU257" s="23" t="str">
        <f aca="false">IF(OR(AT257="",AT257&lt;&gt;1),"",MAX(AI257/SS_L,AJ257/SS_M,AK257/SS_S))</f>
        <v/>
      </c>
      <c r="AV257" s="21" t="str">
        <f aca="false">IF(OR(M257&lt;&gt;"Large standard",N257="",N257&gt;SS_MAX),"",IF(OR(N257="",AM257="","Small standard"=""),"",IF("Small standard"="Small standard",IF(N257&gt;SS_MAX,"",ROUND(INDEX(SS_FEES,SUMPRODUCT(--(SS_EDGES&lt;N257))+1,0+AM257)*(1+FUEL),4)),IF("Small standard"="Large standard",IF(N257&gt;LS_MAX,"",ROUND(IF(N257&lt;=OVER3_FROM,INDEX(LS_FEES,SUMPRODUCT(--(LS_EDGES&lt;N257))+1,0+AM257),INDEX(OVER3_BASE,1,0+AM257)+OVER3_PER4*CEILING((N257-OVER3_FROM)/4,1))*(1+FUEL),4)),""))))</f>
        <v/>
      </c>
      <c r="AW257" s="21" t="str">
        <f aca="false">IF(OR(M257&lt;&gt;"Large standard",N257="",N257&gt;SS_MAX),"",IF(OR(N257="",AM257="","Small standard"=""),"",IF("Small standard"="Small standard",IF(N257&gt;SS_MAX,"",ROUND(INDEX(SS_FEES,SUMPRODUCT(--(SS_EDGES&lt;N257))+1,3+AM257)*(1+FUEL),4)),IF("Small standard"="Large standard",IF(N257&gt;LS_MAX,"",ROUND(IF(N257&lt;=OVER3_FROM,INDEX(LS_FEES,SUMPRODUCT(--(LS_EDGES&lt;N257))+1,3+AM257),INDEX(OVER3_BASE,1,3+AM257)+OVER3_PER4*CEILING((N257-OVER3_FROM)/4,1))*(1+FUEL),4)),""))))</f>
        <v/>
      </c>
      <c r="AX257" s="21" t="str">
        <f aca="false">IF(OR(AL257="",AH257=""),"",IF(OR(AH257="",AM257="",M257=""),"",IF(M257="Small standard",IF(AH257&gt;SS_MAX,"",ROUND(INDEX(SS_FEES,SUMPRODUCT(--(SS_EDGES&lt;AH257))+1,0+AM257)*(1+FUEL),4)),IF(M257="Large standard",IF(AH257&gt;LS_MAX,"",ROUND(IF(AH257&lt;=OVER3_FROM,INDEX(LS_FEES,SUMPRODUCT(--(LS_EDGES&lt;AH257))+1,0+AM257),INDEX(OVER3_BASE,1,0+AM257)+OVER3_PER4*CEILING((AH257-OVER3_FROM)/4,1))*(1+FUEL),4)),""))))</f>
        <v/>
      </c>
      <c r="AY257" s="21" t="str">
        <f aca="false">IF(OR(AL257="",AH257=""),"",IF(OR(AH257="",AM257="",M257=""),"",IF(M257="Small standard",IF(AH257&gt;SS_MAX,"",ROUND(INDEX(SS_FEES,SUMPRODUCT(--(SS_EDGES&lt;AH257))+1,3+AM257)*(1+FUEL),4)),IF(M257="Large standard",IF(AH257&gt;LS_MAX,"",ROUND(IF(AH257&lt;=OVER3_FROM,INDEX(LS_FEES,SUMPRODUCT(--(LS_EDGES&lt;AH257))+1,3+AM257),INDEX(OVER3_BASE,1,3+AM257)+OVER3_PER4*CEILING((AH257-OVER3_FROM)/4,1))*(1+FUEL),4)),""))))</f>
        <v/>
      </c>
      <c r="AZ257" s="24" t="str">
        <f aca="false">IF(OR(J257="",J257&lt;1),"",ROUND(IFERROR(INDEX(CAT_SCALE,MATCH(D257,CATS,0)),UC_DEFAULT)*IF(J257&gt;=UC_KNEE,10^(UC_A-UC_B*LOG10(J257)),10^(UC_A-UC_B*LOG10(UC_KNEE))*(UC_KNEE/J257)^UC_HEXP),1))</f>
        <v/>
      </c>
    </row>
    <row r="258" customFormat="false" ht="15" hidden="false" customHeight="false" outlineLevel="0" collapsed="false">
      <c r="A258" s="10"/>
      <c r="B258" s="10"/>
      <c r="C258" s="12"/>
      <c r="D258" s="10"/>
      <c r="E258" s="10"/>
      <c r="F258" s="10"/>
      <c r="G258" s="10"/>
      <c r="H258" s="10"/>
      <c r="I258" s="10"/>
      <c r="J258" s="10"/>
      <c r="K258" s="10"/>
      <c r="L258" s="12"/>
      <c r="M258" s="2" t="str">
        <f aca="false">IF(OR(N258="",AI258=""),"",IF(AND(N258&lt;=SS_MAX,AI258&lt;=SS_L,AJ258&lt;=SS_M,AK258&lt;=SS_S),"Small standard",IF(AND(N258&lt;=LS_MAX,AI258&lt;=LS_L,AJ258&lt;=LS_M,AK258&lt;=LS_S),"Large standard","Oversize")))</f>
        <v/>
      </c>
      <c r="N258" s="16" t="str">
        <f aca="false">IF(AH258="","",IF(AL258="",AH258,MAX(AH258,AL258)))</f>
        <v/>
      </c>
      <c r="O258" s="21" t="str">
        <f aca="false">IF(OR(N258="",AM258="",M258=""),"",IF(M258="Small standard",IF(N258&gt;SS_MAX,"",ROUND(INDEX(SS_FEES,SUMPRODUCT(--(SS_EDGES&lt;N258))+1,0+AM258)*(1+FUEL),4)),IF(M258="Large standard",IF(N258&gt;LS_MAX,"",ROUND(IF(N258&lt;=OVER3_FROM,INDEX(LS_FEES,SUMPRODUCT(--(LS_EDGES&lt;N258))+1,0+AM258),INDEX(OVER3_BASE,1,0+AM258)+OVER3_PER4*CEILING((N258-OVER3_FROM)/4,1))*(1+FUEL),4)),"")))</f>
        <v/>
      </c>
      <c r="P258" s="21" t="str">
        <f aca="false">IF(OR(N258="",AM258="",M258=""),"",IF(M258="Small standard",IF(N258&gt;SS_MAX,"",ROUND(INDEX(SS_FEES,SUMPRODUCT(--(SS_EDGES&lt;N258))+1,3+AM258)*(1+FUEL),4)),IF(M258="Large standard",IF(N258&gt;LS_MAX,"",ROUND(IF(N258&lt;=OVER3_FROM,INDEX(LS_FEES,SUMPRODUCT(--(LS_EDGES&lt;N258))+1,3+AM258),INDEX(OVER3_BASE,1,3+AM258)+OVER3_PER4*CEILING((N258-OVER3_FROM)/4,1))*(1+FUEL),4)),"")))</f>
        <v/>
      </c>
      <c r="Q258" s="20" t="str">
        <f aca="true">IF(OR(L258="",O258=""),"",ROUND(L258-IF(AND(TODAY()&gt;=PEAK_FROM,TODAY()&lt;=PEAK_TO),P258,O258),2))</f>
        <v/>
      </c>
      <c r="R258" s="16" t="str">
        <f aca="false">IF(N258="","",IF(M258="Small standard",IF(SUMPRODUCT(--(SS_EDGES&lt;N258))=0,"",INDEX(SS_EDGES,SUMPRODUCT(--(SS_EDGES&lt;N258)))),IF(M258="Large standard",IF(N258&gt;OVER3_FROM,OVER3_FROM+4*(CEILING((N258-OVER3_FROM)/4,1)-1),IF(SUMPRODUCT(--(LS_EDGES&lt;N258))=0,"",INDEX(LS_EDGES,SUMPRODUCT(--(LS_EDGES&lt;N258))))),"")))</f>
        <v/>
      </c>
      <c r="S258" s="22" t="str">
        <f aca="false">IF(R258="","",ROUND(N258-R258,3))</f>
        <v/>
      </c>
      <c r="T258" s="21" t="str">
        <f aca="false">IF(OR(R258="",O258="",AO258=""),"",IF(S258&gt;MAX_SHAVE,"",IF(ROUND(O258-AO258,4)&lt;MIN_UNIT,"",ROUND(O258-AO258,4))))</f>
        <v/>
      </c>
      <c r="U258" s="21" t="str">
        <f aca="false">IF(OR(AQ258="",O258=""),"",IF(ROUND(ROUND(O258-AQ258,4)-AS258,4)&lt;=MIN_UNIT,"",ROUND(ROUND(O258-AQ258,4)-AS258,4)))</f>
        <v/>
      </c>
      <c r="V258" s="21" t="str">
        <f aca="false">IF(OR(AV258="",O258=""),"",IF(AND(AT258=1,AU258&lt;=MAX_ENV),IF(ROUND(O258-AV258,4)&lt;MIN_UNIT,"",ROUND(O258-AV258,4)),""))</f>
        <v/>
      </c>
      <c r="W258" s="21" t="str">
        <f aca="false">IF(OR(AX258="",O258=""),"",IF(AL258&gt;=AH258*MIN_DIM_RATIO,IF(ROUND(O258-AX258,4)&lt;MIN_UNIT,"",ROUND(O258-AX258,4)),""))</f>
        <v/>
      </c>
      <c r="X258" s="21" t="str">
        <f aca="false">IF(OR(R258="",P258="",AP258=""),"",IF(S258&gt;MAX_SHAVE,"",IF(ROUND(P258-AP258,4)&lt;MIN_UNIT,"",ROUND(P258-AP258,4))))</f>
        <v/>
      </c>
      <c r="Y258" s="21" t="str">
        <f aca="false">IF(OR(AR258="",P258=""),"",IF(ROUND(ROUND(P258-AR258,4)-AS258,4)&lt;=MIN_UNIT,"",ROUND(ROUND(P258-AR258,4)-AS258,4)))</f>
        <v/>
      </c>
      <c r="Z258" s="21" t="str">
        <f aca="false">IF(OR(AW258="",P258=""),"",IF(AND(AT258=1,AU258&lt;=MAX_ENV),IF(ROUND(P258-AW258,4)&lt;MIN_UNIT,"",ROUND(P258-AW258,4)),""))</f>
        <v/>
      </c>
      <c r="AA258" s="21" t="str">
        <f aca="false">IF(OR(AY258="",P258=""),"",IF(AL258&gt;=AH258*MIN_DIM_RATIO,IF(ROUND(P258-AY258,4)&lt;MIN_UNIT,"",ROUND(P258-AY258,4)),""))</f>
        <v/>
      </c>
      <c r="AB258" s="2" t="str">
        <f aca="false">IF(COUNT(T258:W258)=0,"",CHOOSE(MATCH(MAX(T258:W258),T258:W258,0),"Weight","Price","Size tier","Box"))</f>
        <v/>
      </c>
      <c r="AC258" s="24" t="str">
        <f aca="false">IF(K258&lt;&gt;"",K258,AZ258)</f>
        <v/>
      </c>
      <c r="AD258" s="25" t="str">
        <f aca="false">IF(OR(AB258="",AC258=""),"",ROUND(AC258*IF(K258&lt;&gt;"",1,U_LOW)*((12-PEAK_MONTHS)*MAX(T258:W258)+PEAK_MONTHS*N(INDEX(X258:AA258,MATCH(MAX(T258:W258),T258:W258,0)))),0))</f>
        <v/>
      </c>
      <c r="AE258" s="25" t="str">
        <f aca="false">IF(OR(AB258="",AC258=""),"",ROUND(AC258*IF(K258&lt;&gt;"",1,U_HIGH)*((12-PEAK_MONTHS)*MAX(T258:W258)+PEAK_MONTHS*N(INDEX(X258:AA258,MATCH(MAX(T258:W258),T258:W258,0)))),0))</f>
        <v/>
      </c>
      <c r="AF258" s="18" t="str">
        <f aca="false">IF(AD258="","",RANK(AD258,$AD$7:$AD$506))</f>
        <v/>
      </c>
      <c r="AH258" s="16" t="str">
        <f aca="false">IF(E258&lt;&gt;"",E258,IF(F258&lt;&gt;"",ROUND(F258*16,3),""))</f>
        <v/>
      </c>
      <c r="AI258" s="16" t="str">
        <f aca="false">IF(COUNT(G258:I258)&lt;3,"",ROUND(LARGE(G258:I258,1),2))</f>
        <v/>
      </c>
      <c r="AJ258" s="16" t="str">
        <f aca="false">IF(COUNT(G258:I258)&lt;3,"",ROUND(LARGE(G258:I258,2),2))</f>
        <v/>
      </c>
      <c r="AK258" s="16" t="str">
        <f aca="false">IF(COUNT(G258:I258)&lt;3,"",ROUND(SMALL(G258:I258,1),2))</f>
        <v/>
      </c>
      <c r="AL258" s="16" t="str">
        <f aca="false">IF(AI258="","",IF(AI258*AJ258*AK258&lt;DIM_MIN_CUIN,"",ROUND(AI258*AJ258*AK258/DIM_DIV*16,2)))</f>
        <v/>
      </c>
      <c r="AM258" s="18" t="str">
        <f aca="false">IF(C258="","",IF(C258&lt;BAND_LO,1,IF(C258&lt;=BAND_HI,2,3)))</f>
        <v/>
      </c>
      <c r="AN258" s="19" t="str">
        <f aca="false">IF(C258="","",IFERROR(INDEX(CAT_REF,MATCH(D258,CATS,0)),REF_DEFAULT))</f>
        <v/>
      </c>
      <c r="AO258" s="21" t="str">
        <f aca="false">IF(OR(R258="",AM258="",M258=""),"",IF(M258="Small standard",IF(R258&gt;SS_MAX,"",ROUND(INDEX(SS_FEES,SUMPRODUCT(--(SS_EDGES&lt;R258))+1,0+AM258)*(1+FUEL),4)),IF(M258="Large standard",IF(R258&gt;LS_MAX,"",ROUND(IF(R258&lt;=OVER3_FROM,INDEX(LS_FEES,SUMPRODUCT(--(LS_EDGES&lt;R258))+1,0+AM258),INDEX(OVER3_BASE,1,0+AM258)+OVER3_PER4*CEILING((R258-OVER3_FROM)/4,1))*(1+FUEL),4)),"")))</f>
        <v/>
      </c>
      <c r="AP258" s="21" t="str">
        <f aca="false">IF(OR(R258="",AM258="",M258=""),"",IF(M258="Small standard",IF(R258&gt;SS_MAX,"",ROUND(INDEX(SS_FEES,SUMPRODUCT(--(SS_EDGES&lt;R258))+1,3+AM258)*(1+FUEL),4)),IF(M258="Large standard",IF(R258&gt;LS_MAX,"",ROUND(IF(R258&lt;=OVER3_FROM,INDEX(LS_FEES,SUMPRODUCT(--(LS_EDGES&lt;R258))+1,3+AM258),INDEX(OVER3_BASE,1,3+AM258)+OVER3_PER4*CEILING((R258-OVER3_FROM)/4,1))*(1+FUEL),4)),"")))</f>
        <v/>
      </c>
      <c r="AQ258" s="21" t="str">
        <f aca="false">IF(OR(AM258="",AM258=1),"",IF(OR(N258="",(AM258-1)="",M258=""),"",IF(M258="Small standard",IF(N258&gt;SS_MAX,"",ROUND(INDEX(SS_FEES,SUMPRODUCT(--(SS_EDGES&lt;N258))+1,0+(AM258-1))*(1+FUEL),4)),IF(M258="Large standard",IF(N258&gt;LS_MAX,"",ROUND(IF(N258&lt;=OVER3_FROM,INDEX(LS_FEES,SUMPRODUCT(--(LS_EDGES&lt;N258))+1,0+(AM258-1)),INDEX(OVER3_BASE,1,0+(AM258-1))+OVER3_PER4*CEILING((N258-OVER3_FROM)/4,1))*(1+FUEL),4)),""))))</f>
        <v/>
      </c>
      <c r="AR258" s="21" t="str">
        <f aca="false">IF(OR(AM258="",AM258=1),"",IF(OR(N258="",(AM258-1)="",M258=""),"",IF(M258="Small standard",IF(N258&gt;SS_MAX,"",ROUND(INDEX(SS_FEES,SUMPRODUCT(--(SS_EDGES&lt;N258))+1,3+(AM258-1))*(1+FUEL),4)),IF(M258="Large standard",IF(N258&gt;LS_MAX,"",ROUND(IF(N258&lt;=OVER3_FROM,INDEX(LS_FEES,SUMPRODUCT(--(LS_EDGES&lt;N258))+1,3+(AM258-1)),INDEX(OVER3_BASE,1,3+(AM258-1))+OVER3_PER4*CEILING((N258-OVER3_FROM)/4,1))*(1+FUEL),4)),""))))</f>
        <v/>
      </c>
      <c r="AS258" s="21" t="str">
        <f aca="false">IF(OR(AM258="",AM258=1),"",(C258-(IF(AM258=2,BAND_LO,BAND_HI)-0.01))*(1-AN258))</f>
        <v/>
      </c>
      <c r="AT258" s="18" t="str">
        <f aca="false">IF(AI258="","",(AI258&gt;SS_L)+(AJ258&gt;SS_M)+(AK258&gt;SS_S))</f>
        <v/>
      </c>
      <c r="AU258" s="23" t="str">
        <f aca="false">IF(OR(AT258="",AT258&lt;&gt;1),"",MAX(AI258/SS_L,AJ258/SS_M,AK258/SS_S))</f>
        <v/>
      </c>
      <c r="AV258" s="21" t="str">
        <f aca="false">IF(OR(M258&lt;&gt;"Large standard",N258="",N258&gt;SS_MAX),"",IF(OR(N258="",AM258="","Small standard"=""),"",IF("Small standard"="Small standard",IF(N258&gt;SS_MAX,"",ROUND(INDEX(SS_FEES,SUMPRODUCT(--(SS_EDGES&lt;N258))+1,0+AM258)*(1+FUEL),4)),IF("Small standard"="Large standard",IF(N258&gt;LS_MAX,"",ROUND(IF(N258&lt;=OVER3_FROM,INDEX(LS_FEES,SUMPRODUCT(--(LS_EDGES&lt;N258))+1,0+AM258),INDEX(OVER3_BASE,1,0+AM258)+OVER3_PER4*CEILING((N258-OVER3_FROM)/4,1))*(1+FUEL),4)),""))))</f>
        <v/>
      </c>
      <c r="AW258" s="21" t="str">
        <f aca="false">IF(OR(M258&lt;&gt;"Large standard",N258="",N258&gt;SS_MAX),"",IF(OR(N258="",AM258="","Small standard"=""),"",IF("Small standard"="Small standard",IF(N258&gt;SS_MAX,"",ROUND(INDEX(SS_FEES,SUMPRODUCT(--(SS_EDGES&lt;N258))+1,3+AM258)*(1+FUEL),4)),IF("Small standard"="Large standard",IF(N258&gt;LS_MAX,"",ROUND(IF(N258&lt;=OVER3_FROM,INDEX(LS_FEES,SUMPRODUCT(--(LS_EDGES&lt;N258))+1,3+AM258),INDEX(OVER3_BASE,1,3+AM258)+OVER3_PER4*CEILING((N258-OVER3_FROM)/4,1))*(1+FUEL),4)),""))))</f>
        <v/>
      </c>
      <c r="AX258" s="21" t="str">
        <f aca="false">IF(OR(AL258="",AH258=""),"",IF(OR(AH258="",AM258="",M258=""),"",IF(M258="Small standard",IF(AH258&gt;SS_MAX,"",ROUND(INDEX(SS_FEES,SUMPRODUCT(--(SS_EDGES&lt;AH258))+1,0+AM258)*(1+FUEL),4)),IF(M258="Large standard",IF(AH258&gt;LS_MAX,"",ROUND(IF(AH258&lt;=OVER3_FROM,INDEX(LS_FEES,SUMPRODUCT(--(LS_EDGES&lt;AH258))+1,0+AM258),INDEX(OVER3_BASE,1,0+AM258)+OVER3_PER4*CEILING((AH258-OVER3_FROM)/4,1))*(1+FUEL),4)),""))))</f>
        <v/>
      </c>
      <c r="AY258" s="21" t="str">
        <f aca="false">IF(OR(AL258="",AH258=""),"",IF(OR(AH258="",AM258="",M258=""),"",IF(M258="Small standard",IF(AH258&gt;SS_MAX,"",ROUND(INDEX(SS_FEES,SUMPRODUCT(--(SS_EDGES&lt;AH258))+1,3+AM258)*(1+FUEL),4)),IF(M258="Large standard",IF(AH258&gt;LS_MAX,"",ROUND(IF(AH258&lt;=OVER3_FROM,INDEX(LS_FEES,SUMPRODUCT(--(LS_EDGES&lt;AH258))+1,3+AM258),INDEX(OVER3_BASE,1,3+AM258)+OVER3_PER4*CEILING((AH258-OVER3_FROM)/4,1))*(1+FUEL),4)),""))))</f>
        <v/>
      </c>
      <c r="AZ258" s="24" t="str">
        <f aca="false">IF(OR(J258="",J258&lt;1),"",ROUND(IFERROR(INDEX(CAT_SCALE,MATCH(D258,CATS,0)),UC_DEFAULT)*IF(J258&gt;=UC_KNEE,10^(UC_A-UC_B*LOG10(J258)),10^(UC_A-UC_B*LOG10(UC_KNEE))*(UC_KNEE/J258)^UC_HEXP),1))</f>
        <v/>
      </c>
    </row>
    <row r="259" customFormat="false" ht="15" hidden="false" customHeight="false" outlineLevel="0" collapsed="false">
      <c r="A259" s="10"/>
      <c r="B259" s="10"/>
      <c r="C259" s="12"/>
      <c r="D259" s="10"/>
      <c r="E259" s="10"/>
      <c r="F259" s="10"/>
      <c r="G259" s="10"/>
      <c r="H259" s="10"/>
      <c r="I259" s="10"/>
      <c r="J259" s="10"/>
      <c r="K259" s="10"/>
      <c r="L259" s="12"/>
      <c r="M259" s="2" t="str">
        <f aca="false">IF(OR(N259="",AI259=""),"",IF(AND(N259&lt;=SS_MAX,AI259&lt;=SS_L,AJ259&lt;=SS_M,AK259&lt;=SS_S),"Small standard",IF(AND(N259&lt;=LS_MAX,AI259&lt;=LS_L,AJ259&lt;=LS_M,AK259&lt;=LS_S),"Large standard","Oversize")))</f>
        <v/>
      </c>
      <c r="N259" s="16" t="str">
        <f aca="false">IF(AH259="","",IF(AL259="",AH259,MAX(AH259,AL259)))</f>
        <v/>
      </c>
      <c r="O259" s="21" t="str">
        <f aca="false">IF(OR(N259="",AM259="",M259=""),"",IF(M259="Small standard",IF(N259&gt;SS_MAX,"",ROUND(INDEX(SS_FEES,SUMPRODUCT(--(SS_EDGES&lt;N259))+1,0+AM259)*(1+FUEL),4)),IF(M259="Large standard",IF(N259&gt;LS_MAX,"",ROUND(IF(N259&lt;=OVER3_FROM,INDEX(LS_FEES,SUMPRODUCT(--(LS_EDGES&lt;N259))+1,0+AM259),INDEX(OVER3_BASE,1,0+AM259)+OVER3_PER4*CEILING((N259-OVER3_FROM)/4,1))*(1+FUEL),4)),"")))</f>
        <v/>
      </c>
      <c r="P259" s="21" t="str">
        <f aca="false">IF(OR(N259="",AM259="",M259=""),"",IF(M259="Small standard",IF(N259&gt;SS_MAX,"",ROUND(INDEX(SS_FEES,SUMPRODUCT(--(SS_EDGES&lt;N259))+1,3+AM259)*(1+FUEL),4)),IF(M259="Large standard",IF(N259&gt;LS_MAX,"",ROUND(IF(N259&lt;=OVER3_FROM,INDEX(LS_FEES,SUMPRODUCT(--(LS_EDGES&lt;N259))+1,3+AM259),INDEX(OVER3_BASE,1,3+AM259)+OVER3_PER4*CEILING((N259-OVER3_FROM)/4,1))*(1+FUEL),4)),"")))</f>
        <v/>
      </c>
      <c r="Q259" s="20" t="str">
        <f aca="true">IF(OR(L259="",O259=""),"",ROUND(L259-IF(AND(TODAY()&gt;=PEAK_FROM,TODAY()&lt;=PEAK_TO),P259,O259),2))</f>
        <v/>
      </c>
      <c r="R259" s="16" t="str">
        <f aca="false">IF(N259="","",IF(M259="Small standard",IF(SUMPRODUCT(--(SS_EDGES&lt;N259))=0,"",INDEX(SS_EDGES,SUMPRODUCT(--(SS_EDGES&lt;N259)))),IF(M259="Large standard",IF(N259&gt;OVER3_FROM,OVER3_FROM+4*(CEILING((N259-OVER3_FROM)/4,1)-1),IF(SUMPRODUCT(--(LS_EDGES&lt;N259))=0,"",INDEX(LS_EDGES,SUMPRODUCT(--(LS_EDGES&lt;N259))))),"")))</f>
        <v/>
      </c>
      <c r="S259" s="22" t="str">
        <f aca="false">IF(R259="","",ROUND(N259-R259,3))</f>
        <v/>
      </c>
      <c r="T259" s="21" t="str">
        <f aca="false">IF(OR(R259="",O259="",AO259=""),"",IF(S259&gt;MAX_SHAVE,"",IF(ROUND(O259-AO259,4)&lt;MIN_UNIT,"",ROUND(O259-AO259,4))))</f>
        <v/>
      </c>
      <c r="U259" s="21" t="str">
        <f aca="false">IF(OR(AQ259="",O259=""),"",IF(ROUND(ROUND(O259-AQ259,4)-AS259,4)&lt;=MIN_UNIT,"",ROUND(ROUND(O259-AQ259,4)-AS259,4)))</f>
        <v/>
      </c>
      <c r="V259" s="21" t="str">
        <f aca="false">IF(OR(AV259="",O259=""),"",IF(AND(AT259=1,AU259&lt;=MAX_ENV),IF(ROUND(O259-AV259,4)&lt;MIN_UNIT,"",ROUND(O259-AV259,4)),""))</f>
        <v/>
      </c>
      <c r="W259" s="21" t="str">
        <f aca="false">IF(OR(AX259="",O259=""),"",IF(AL259&gt;=AH259*MIN_DIM_RATIO,IF(ROUND(O259-AX259,4)&lt;MIN_UNIT,"",ROUND(O259-AX259,4)),""))</f>
        <v/>
      </c>
      <c r="X259" s="21" t="str">
        <f aca="false">IF(OR(R259="",P259="",AP259=""),"",IF(S259&gt;MAX_SHAVE,"",IF(ROUND(P259-AP259,4)&lt;MIN_UNIT,"",ROUND(P259-AP259,4))))</f>
        <v/>
      </c>
      <c r="Y259" s="21" t="str">
        <f aca="false">IF(OR(AR259="",P259=""),"",IF(ROUND(ROUND(P259-AR259,4)-AS259,4)&lt;=MIN_UNIT,"",ROUND(ROUND(P259-AR259,4)-AS259,4)))</f>
        <v/>
      </c>
      <c r="Z259" s="21" t="str">
        <f aca="false">IF(OR(AW259="",P259=""),"",IF(AND(AT259=1,AU259&lt;=MAX_ENV),IF(ROUND(P259-AW259,4)&lt;MIN_UNIT,"",ROUND(P259-AW259,4)),""))</f>
        <v/>
      </c>
      <c r="AA259" s="21" t="str">
        <f aca="false">IF(OR(AY259="",P259=""),"",IF(AL259&gt;=AH259*MIN_DIM_RATIO,IF(ROUND(P259-AY259,4)&lt;MIN_UNIT,"",ROUND(P259-AY259,4)),""))</f>
        <v/>
      </c>
      <c r="AB259" s="2" t="str">
        <f aca="false">IF(COUNT(T259:W259)=0,"",CHOOSE(MATCH(MAX(T259:W259),T259:W259,0),"Weight","Price","Size tier","Box"))</f>
        <v/>
      </c>
      <c r="AC259" s="24" t="str">
        <f aca="false">IF(K259&lt;&gt;"",K259,AZ259)</f>
        <v/>
      </c>
      <c r="AD259" s="25" t="str">
        <f aca="false">IF(OR(AB259="",AC259=""),"",ROUND(AC259*IF(K259&lt;&gt;"",1,U_LOW)*((12-PEAK_MONTHS)*MAX(T259:W259)+PEAK_MONTHS*N(INDEX(X259:AA259,MATCH(MAX(T259:W259),T259:W259,0)))),0))</f>
        <v/>
      </c>
      <c r="AE259" s="25" t="str">
        <f aca="false">IF(OR(AB259="",AC259=""),"",ROUND(AC259*IF(K259&lt;&gt;"",1,U_HIGH)*((12-PEAK_MONTHS)*MAX(T259:W259)+PEAK_MONTHS*N(INDEX(X259:AA259,MATCH(MAX(T259:W259),T259:W259,0)))),0))</f>
        <v/>
      </c>
      <c r="AF259" s="18" t="str">
        <f aca="false">IF(AD259="","",RANK(AD259,$AD$7:$AD$506))</f>
        <v/>
      </c>
      <c r="AH259" s="16" t="str">
        <f aca="false">IF(E259&lt;&gt;"",E259,IF(F259&lt;&gt;"",ROUND(F259*16,3),""))</f>
        <v/>
      </c>
      <c r="AI259" s="16" t="str">
        <f aca="false">IF(COUNT(G259:I259)&lt;3,"",ROUND(LARGE(G259:I259,1),2))</f>
        <v/>
      </c>
      <c r="AJ259" s="16" t="str">
        <f aca="false">IF(COUNT(G259:I259)&lt;3,"",ROUND(LARGE(G259:I259,2),2))</f>
        <v/>
      </c>
      <c r="AK259" s="16" t="str">
        <f aca="false">IF(COUNT(G259:I259)&lt;3,"",ROUND(SMALL(G259:I259,1),2))</f>
        <v/>
      </c>
      <c r="AL259" s="16" t="str">
        <f aca="false">IF(AI259="","",IF(AI259*AJ259*AK259&lt;DIM_MIN_CUIN,"",ROUND(AI259*AJ259*AK259/DIM_DIV*16,2)))</f>
        <v/>
      </c>
      <c r="AM259" s="18" t="str">
        <f aca="false">IF(C259="","",IF(C259&lt;BAND_LO,1,IF(C259&lt;=BAND_HI,2,3)))</f>
        <v/>
      </c>
      <c r="AN259" s="19" t="str">
        <f aca="false">IF(C259="","",IFERROR(INDEX(CAT_REF,MATCH(D259,CATS,0)),REF_DEFAULT))</f>
        <v/>
      </c>
      <c r="AO259" s="21" t="str">
        <f aca="false">IF(OR(R259="",AM259="",M259=""),"",IF(M259="Small standard",IF(R259&gt;SS_MAX,"",ROUND(INDEX(SS_FEES,SUMPRODUCT(--(SS_EDGES&lt;R259))+1,0+AM259)*(1+FUEL),4)),IF(M259="Large standard",IF(R259&gt;LS_MAX,"",ROUND(IF(R259&lt;=OVER3_FROM,INDEX(LS_FEES,SUMPRODUCT(--(LS_EDGES&lt;R259))+1,0+AM259),INDEX(OVER3_BASE,1,0+AM259)+OVER3_PER4*CEILING((R259-OVER3_FROM)/4,1))*(1+FUEL),4)),"")))</f>
        <v/>
      </c>
      <c r="AP259" s="21" t="str">
        <f aca="false">IF(OR(R259="",AM259="",M259=""),"",IF(M259="Small standard",IF(R259&gt;SS_MAX,"",ROUND(INDEX(SS_FEES,SUMPRODUCT(--(SS_EDGES&lt;R259))+1,3+AM259)*(1+FUEL),4)),IF(M259="Large standard",IF(R259&gt;LS_MAX,"",ROUND(IF(R259&lt;=OVER3_FROM,INDEX(LS_FEES,SUMPRODUCT(--(LS_EDGES&lt;R259))+1,3+AM259),INDEX(OVER3_BASE,1,3+AM259)+OVER3_PER4*CEILING((R259-OVER3_FROM)/4,1))*(1+FUEL),4)),"")))</f>
        <v/>
      </c>
      <c r="AQ259" s="21" t="str">
        <f aca="false">IF(OR(AM259="",AM259=1),"",IF(OR(N259="",(AM259-1)="",M259=""),"",IF(M259="Small standard",IF(N259&gt;SS_MAX,"",ROUND(INDEX(SS_FEES,SUMPRODUCT(--(SS_EDGES&lt;N259))+1,0+(AM259-1))*(1+FUEL),4)),IF(M259="Large standard",IF(N259&gt;LS_MAX,"",ROUND(IF(N259&lt;=OVER3_FROM,INDEX(LS_FEES,SUMPRODUCT(--(LS_EDGES&lt;N259))+1,0+(AM259-1)),INDEX(OVER3_BASE,1,0+(AM259-1))+OVER3_PER4*CEILING((N259-OVER3_FROM)/4,1))*(1+FUEL),4)),""))))</f>
        <v/>
      </c>
      <c r="AR259" s="21" t="str">
        <f aca="false">IF(OR(AM259="",AM259=1),"",IF(OR(N259="",(AM259-1)="",M259=""),"",IF(M259="Small standard",IF(N259&gt;SS_MAX,"",ROUND(INDEX(SS_FEES,SUMPRODUCT(--(SS_EDGES&lt;N259))+1,3+(AM259-1))*(1+FUEL),4)),IF(M259="Large standard",IF(N259&gt;LS_MAX,"",ROUND(IF(N259&lt;=OVER3_FROM,INDEX(LS_FEES,SUMPRODUCT(--(LS_EDGES&lt;N259))+1,3+(AM259-1)),INDEX(OVER3_BASE,1,3+(AM259-1))+OVER3_PER4*CEILING((N259-OVER3_FROM)/4,1))*(1+FUEL),4)),""))))</f>
        <v/>
      </c>
      <c r="AS259" s="21" t="str">
        <f aca="false">IF(OR(AM259="",AM259=1),"",(C259-(IF(AM259=2,BAND_LO,BAND_HI)-0.01))*(1-AN259))</f>
        <v/>
      </c>
      <c r="AT259" s="18" t="str">
        <f aca="false">IF(AI259="","",(AI259&gt;SS_L)+(AJ259&gt;SS_M)+(AK259&gt;SS_S))</f>
        <v/>
      </c>
      <c r="AU259" s="23" t="str">
        <f aca="false">IF(OR(AT259="",AT259&lt;&gt;1),"",MAX(AI259/SS_L,AJ259/SS_M,AK259/SS_S))</f>
        <v/>
      </c>
      <c r="AV259" s="21" t="str">
        <f aca="false">IF(OR(M259&lt;&gt;"Large standard",N259="",N259&gt;SS_MAX),"",IF(OR(N259="",AM259="","Small standard"=""),"",IF("Small standard"="Small standard",IF(N259&gt;SS_MAX,"",ROUND(INDEX(SS_FEES,SUMPRODUCT(--(SS_EDGES&lt;N259))+1,0+AM259)*(1+FUEL),4)),IF("Small standard"="Large standard",IF(N259&gt;LS_MAX,"",ROUND(IF(N259&lt;=OVER3_FROM,INDEX(LS_FEES,SUMPRODUCT(--(LS_EDGES&lt;N259))+1,0+AM259),INDEX(OVER3_BASE,1,0+AM259)+OVER3_PER4*CEILING((N259-OVER3_FROM)/4,1))*(1+FUEL),4)),""))))</f>
        <v/>
      </c>
      <c r="AW259" s="21" t="str">
        <f aca="false">IF(OR(M259&lt;&gt;"Large standard",N259="",N259&gt;SS_MAX),"",IF(OR(N259="",AM259="","Small standard"=""),"",IF("Small standard"="Small standard",IF(N259&gt;SS_MAX,"",ROUND(INDEX(SS_FEES,SUMPRODUCT(--(SS_EDGES&lt;N259))+1,3+AM259)*(1+FUEL),4)),IF("Small standard"="Large standard",IF(N259&gt;LS_MAX,"",ROUND(IF(N259&lt;=OVER3_FROM,INDEX(LS_FEES,SUMPRODUCT(--(LS_EDGES&lt;N259))+1,3+AM259),INDEX(OVER3_BASE,1,3+AM259)+OVER3_PER4*CEILING((N259-OVER3_FROM)/4,1))*(1+FUEL),4)),""))))</f>
        <v/>
      </c>
      <c r="AX259" s="21" t="str">
        <f aca="false">IF(OR(AL259="",AH259=""),"",IF(OR(AH259="",AM259="",M259=""),"",IF(M259="Small standard",IF(AH259&gt;SS_MAX,"",ROUND(INDEX(SS_FEES,SUMPRODUCT(--(SS_EDGES&lt;AH259))+1,0+AM259)*(1+FUEL),4)),IF(M259="Large standard",IF(AH259&gt;LS_MAX,"",ROUND(IF(AH259&lt;=OVER3_FROM,INDEX(LS_FEES,SUMPRODUCT(--(LS_EDGES&lt;AH259))+1,0+AM259),INDEX(OVER3_BASE,1,0+AM259)+OVER3_PER4*CEILING((AH259-OVER3_FROM)/4,1))*(1+FUEL),4)),""))))</f>
        <v/>
      </c>
      <c r="AY259" s="21" t="str">
        <f aca="false">IF(OR(AL259="",AH259=""),"",IF(OR(AH259="",AM259="",M259=""),"",IF(M259="Small standard",IF(AH259&gt;SS_MAX,"",ROUND(INDEX(SS_FEES,SUMPRODUCT(--(SS_EDGES&lt;AH259))+1,3+AM259)*(1+FUEL),4)),IF(M259="Large standard",IF(AH259&gt;LS_MAX,"",ROUND(IF(AH259&lt;=OVER3_FROM,INDEX(LS_FEES,SUMPRODUCT(--(LS_EDGES&lt;AH259))+1,3+AM259),INDEX(OVER3_BASE,1,3+AM259)+OVER3_PER4*CEILING((AH259-OVER3_FROM)/4,1))*(1+FUEL),4)),""))))</f>
        <v/>
      </c>
      <c r="AZ259" s="24" t="str">
        <f aca="false">IF(OR(J259="",J259&lt;1),"",ROUND(IFERROR(INDEX(CAT_SCALE,MATCH(D259,CATS,0)),UC_DEFAULT)*IF(J259&gt;=UC_KNEE,10^(UC_A-UC_B*LOG10(J259)),10^(UC_A-UC_B*LOG10(UC_KNEE))*(UC_KNEE/J259)^UC_HEXP),1))</f>
        <v/>
      </c>
    </row>
    <row r="260" customFormat="false" ht="15" hidden="false" customHeight="false" outlineLevel="0" collapsed="false">
      <c r="A260" s="10"/>
      <c r="B260" s="10"/>
      <c r="C260" s="12"/>
      <c r="D260" s="10"/>
      <c r="E260" s="10"/>
      <c r="F260" s="10"/>
      <c r="G260" s="10"/>
      <c r="H260" s="10"/>
      <c r="I260" s="10"/>
      <c r="J260" s="10"/>
      <c r="K260" s="10"/>
      <c r="L260" s="12"/>
      <c r="M260" s="2" t="str">
        <f aca="false">IF(OR(N260="",AI260=""),"",IF(AND(N260&lt;=SS_MAX,AI260&lt;=SS_L,AJ260&lt;=SS_M,AK260&lt;=SS_S),"Small standard",IF(AND(N260&lt;=LS_MAX,AI260&lt;=LS_L,AJ260&lt;=LS_M,AK260&lt;=LS_S),"Large standard","Oversize")))</f>
        <v/>
      </c>
      <c r="N260" s="16" t="str">
        <f aca="false">IF(AH260="","",IF(AL260="",AH260,MAX(AH260,AL260)))</f>
        <v/>
      </c>
      <c r="O260" s="21" t="str">
        <f aca="false">IF(OR(N260="",AM260="",M260=""),"",IF(M260="Small standard",IF(N260&gt;SS_MAX,"",ROUND(INDEX(SS_FEES,SUMPRODUCT(--(SS_EDGES&lt;N260))+1,0+AM260)*(1+FUEL),4)),IF(M260="Large standard",IF(N260&gt;LS_MAX,"",ROUND(IF(N260&lt;=OVER3_FROM,INDEX(LS_FEES,SUMPRODUCT(--(LS_EDGES&lt;N260))+1,0+AM260),INDEX(OVER3_BASE,1,0+AM260)+OVER3_PER4*CEILING((N260-OVER3_FROM)/4,1))*(1+FUEL),4)),"")))</f>
        <v/>
      </c>
      <c r="P260" s="21" t="str">
        <f aca="false">IF(OR(N260="",AM260="",M260=""),"",IF(M260="Small standard",IF(N260&gt;SS_MAX,"",ROUND(INDEX(SS_FEES,SUMPRODUCT(--(SS_EDGES&lt;N260))+1,3+AM260)*(1+FUEL),4)),IF(M260="Large standard",IF(N260&gt;LS_MAX,"",ROUND(IF(N260&lt;=OVER3_FROM,INDEX(LS_FEES,SUMPRODUCT(--(LS_EDGES&lt;N260))+1,3+AM260),INDEX(OVER3_BASE,1,3+AM260)+OVER3_PER4*CEILING((N260-OVER3_FROM)/4,1))*(1+FUEL),4)),"")))</f>
        <v/>
      </c>
      <c r="Q260" s="20" t="str">
        <f aca="true">IF(OR(L260="",O260=""),"",ROUND(L260-IF(AND(TODAY()&gt;=PEAK_FROM,TODAY()&lt;=PEAK_TO),P260,O260),2))</f>
        <v/>
      </c>
      <c r="R260" s="16" t="str">
        <f aca="false">IF(N260="","",IF(M260="Small standard",IF(SUMPRODUCT(--(SS_EDGES&lt;N260))=0,"",INDEX(SS_EDGES,SUMPRODUCT(--(SS_EDGES&lt;N260)))),IF(M260="Large standard",IF(N260&gt;OVER3_FROM,OVER3_FROM+4*(CEILING((N260-OVER3_FROM)/4,1)-1),IF(SUMPRODUCT(--(LS_EDGES&lt;N260))=0,"",INDEX(LS_EDGES,SUMPRODUCT(--(LS_EDGES&lt;N260))))),"")))</f>
        <v/>
      </c>
      <c r="S260" s="22" t="str">
        <f aca="false">IF(R260="","",ROUND(N260-R260,3))</f>
        <v/>
      </c>
      <c r="T260" s="21" t="str">
        <f aca="false">IF(OR(R260="",O260="",AO260=""),"",IF(S260&gt;MAX_SHAVE,"",IF(ROUND(O260-AO260,4)&lt;MIN_UNIT,"",ROUND(O260-AO260,4))))</f>
        <v/>
      </c>
      <c r="U260" s="21" t="str">
        <f aca="false">IF(OR(AQ260="",O260=""),"",IF(ROUND(ROUND(O260-AQ260,4)-AS260,4)&lt;=MIN_UNIT,"",ROUND(ROUND(O260-AQ260,4)-AS260,4)))</f>
        <v/>
      </c>
      <c r="V260" s="21" t="str">
        <f aca="false">IF(OR(AV260="",O260=""),"",IF(AND(AT260=1,AU260&lt;=MAX_ENV),IF(ROUND(O260-AV260,4)&lt;MIN_UNIT,"",ROUND(O260-AV260,4)),""))</f>
        <v/>
      </c>
      <c r="W260" s="21" t="str">
        <f aca="false">IF(OR(AX260="",O260=""),"",IF(AL260&gt;=AH260*MIN_DIM_RATIO,IF(ROUND(O260-AX260,4)&lt;MIN_UNIT,"",ROUND(O260-AX260,4)),""))</f>
        <v/>
      </c>
      <c r="X260" s="21" t="str">
        <f aca="false">IF(OR(R260="",P260="",AP260=""),"",IF(S260&gt;MAX_SHAVE,"",IF(ROUND(P260-AP260,4)&lt;MIN_UNIT,"",ROUND(P260-AP260,4))))</f>
        <v/>
      </c>
      <c r="Y260" s="21" t="str">
        <f aca="false">IF(OR(AR260="",P260=""),"",IF(ROUND(ROUND(P260-AR260,4)-AS260,4)&lt;=MIN_UNIT,"",ROUND(ROUND(P260-AR260,4)-AS260,4)))</f>
        <v/>
      </c>
      <c r="Z260" s="21" t="str">
        <f aca="false">IF(OR(AW260="",P260=""),"",IF(AND(AT260=1,AU260&lt;=MAX_ENV),IF(ROUND(P260-AW260,4)&lt;MIN_UNIT,"",ROUND(P260-AW260,4)),""))</f>
        <v/>
      </c>
      <c r="AA260" s="21" t="str">
        <f aca="false">IF(OR(AY260="",P260=""),"",IF(AL260&gt;=AH260*MIN_DIM_RATIO,IF(ROUND(P260-AY260,4)&lt;MIN_UNIT,"",ROUND(P260-AY260,4)),""))</f>
        <v/>
      </c>
      <c r="AB260" s="2" t="str">
        <f aca="false">IF(COUNT(T260:W260)=0,"",CHOOSE(MATCH(MAX(T260:W260),T260:W260,0),"Weight","Price","Size tier","Box"))</f>
        <v/>
      </c>
      <c r="AC260" s="24" t="str">
        <f aca="false">IF(K260&lt;&gt;"",K260,AZ260)</f>
        <v/>
      </c>
      <c r="AD260" s="25" t="str">
        <f aca="false">IF(OR(AB260="",AC260=""),"",ROUND(AC260*IF(K260&lt;&gt;"",1,U_LOW)*((12-PEAK_MONTHS)*MAX(T260:W260)+PEAK_MONTHS*N(INDEX(X260:AA260,MATCH(MAX(T260:W260),T260:W260,0)))),0))</f>
        <v/>
      </c>
      <c r="AE260" s="25" t="str">
        <f aca="false">IF(OR(AB260="",AC260=""),"",ROUND(AC260*IF(K260&lt;&gt;"",1,U_HIGH)*((12-PEAK_MONTHS)*MAX(T260:W260)+PEAK_MONTHS*N(INDEX(X260:AA260,MATCH(MAX(T260:W260),T260:W260,0)))),0))</f>
        <v/>
      </c>
      <c r="AF260" s="18" t="str">
        <f aca="false">IF(AD260="","",RANK(AD260,$AD$7:$AD$506))</f>
        <v/>
      </c>
      <c r="AH260" s="16" t="str">
        <f aca="false">IF(E260&lt;&gt;"",E260,IF(F260&lt;&gt;"",ROUND(F260*16,3),""))</f>
        <v/>
      </c>
      <c r="AI260" s="16" t="str">
        <f aca="false">IF(COUNT(G260:I260)&lt;3,"",ROUND(LARGE(G260:I260,1),2))</f>
        <v/>
      </c>
      <c r="AJ260" s="16" t="str">
        <f aca="false">IF(COUNT(G260:I260)&lt;3,"",ROUND(LARGE(G260:I260,2),2))</f>
        <v/>
      </c>
      <c r="AK260" s="16" t="str">
        <f aca="false">IF(COUNT(G260:I260)&lt;3,"",ROUND(SMALL(G260:I260,1),2))</f>
        <v/>
      </c>
      <c r="AL260" s="16" t="str">
        <f aca="false">IF(AI260="","",IF(AI260*AJ260*AK260&lt;DIM_MIN_CUIN,"",ROUND(AI260*AJ260*AK260/DIM_DIV*16,2)))</f>
        <v/>
      </c>
      <c r="AM260" s="18" t="str">
        <f aca="false">IF(C260="","",IF(C260&lt;BAND_LO,1,IF(C260&lt;=BAND_HI,2,3)))</f>
        <v/>
      </c>
      <c r="AN260" s="19" t="str">
        <f aca="false">IF(C260="","",IFERROR(INDEX(CAT_REF,MATCH(D260,CATS,0)),REF_DEFAULT))</f>
        <v/>
      </c>
      <c r="AO260" s="21" t="str">
        <f aca="false">IF(OR(R260="",AM260="",M260=""),"",IF(M260="Small standard",IF(R260&gt;SS_MAX,"",ROUND(INDEX(SS_FEES,SUMPRODUCT(--(SS_EDGES&lt;R260))+1,0+AM260)*(1+FUEL),4)),IF(M260="Large standard",IF(R260&gt;LS_MAX,"",ROUND(IF(R260&lt;=OVER3_FROM,INDEX(LS_FEES,SUMPRODUCT(--(LS_EDGES&lt;R260))+1,0+AM260),INDEX(OVER3_BASE,1,0+AM260)+OVER3_PER4*CEILING((R260-OVER3_FROM)/4,1))*(1+FUEL),4)),"")))</f>
        <v/>
      </c>
      <c r="AP260" s="21" t="str">
        <f aca="false">IF(OR(R260="",AM260="",M260=""),"",IF(M260="Small standard",IF(R260&gt;SS_MAX,"",ROUND(INDEX(SS_FEES,SUMPRODUCT(--(SS_EDGES&lt;R260))+1,3+AM260)*(1+FUEL),4)),IF(M260="Large standard",IF(R260&gt;LS_MAX,"",ROUND(IF(R260&lt;=OVER3_FROM,INDEX(LS_FEES,SUMPRODUCT(--(LS_EDGES&lt;R260))+1,3+AM260),INDEX(OVER3_BASE,1,3+AM260)+OVER3_PER4*CEILING((R260-OVER3_FROM)/4,1))*(1+FUEL),4)),"")))</f>
        <v/>
      </c>
      <c r="AQ260" s="21" t="str">
        <f aca="false">IF(OR(AM260="",AM260=1),"",IF(OR(N260="",(AM260-1)="",M260=""),"",IF(M260="Small standard",IF(N260&gt;SS_MAX,"",ROUND(INDEX(SS_FEES,SUMPRODUCT(--(SS_EDGES&lt;N260))+1,0+(AM260-1))*(1+FUEL),4)),IF(M260="Large standard",IF(N260&gt;LS_MAX,"",ROUND(IF(N260&lt;=OVER3_FROM,INDEX(LS_FEES,SUMPRODUCT(--(LS_EDGES&lt;N260))+1,0+(AM260-1)),INDEX(OVER3_BASE,1,0+(AM260-1))+OVER3_PER4*CEILING((N260-OVER3_FROM)/4,1))*(1+FUEL),4)),""))))</f>
        <v/>
      </c>
      <c r="AR260" s="21" t="str">
        <f aca="false">IF(OR(AM260="",AM260=1),"",IF(OR(N260="",(AM260-1)="",M260=""),"",IF(M260="Small standard",IF(N260&gt;SS_MAX,"",ROUND(INDEX(SS_FEES,SUMPRODUCT(--(SS_EDGES&lt;N260))+1,3+(AM260-1))*(1+FUEL),4)),IF(M260="Large standard",IF(N260&gt;LS_MAX,"",ROUND(IF(N260&lt;=OVER3_FROM,INDEX(LS_FEES,SUMPRODUCT(--(LS_EDGES&lt;N260))+1,3+(AM260-1)),INDEX(OVER3_BASE,1,3+(AM260-1))+OVER3_PER4*CEILING((N260-OVER3_FROM)/4,1))*(1+FUEL),4)),""))))</f>
        <v/>
      </c>
      <c r="AS260" s="21" t="str">
        <f aca="false">IF(OR(AM260="",AM260=1),"",(C260-(IF(AM260=2,BAND_LO,BAND_HI)-0.01))*(1-AN260))</f>
        <v/>
      </c>
      <c r="AT260" s="18" t="str">
        <f aca="false">IF(AI260="","",(AI260&gt;SS_L)+(AJ260&gt;SS_M)+(AK260&gt;SS_S))</f>
        <v/>
      </c>
      <c r="AU260" s="23" t="str">
        <f aca="false">IF(OR(AT260="",AT260&lt;&gt;1),"",MAX(AI260/SS_L,AJ260/SS_M,AK260/SS_S))</f>
        <v/>
      </c>
      <c r="AV260" s="21" t="str">
        <f aca="false">IF(OR(M260&lt;&gt;"Large standard",N260="",N260&gt;SS_MAX),"",IF(OR(N260="",AM260="","Small standard"=""),"",IF("Small standard"="Small standard",IF(N260&gt;SS_MAX,"",ROUND(INDEX(SS_FEES,SUMPRODUCT(--(SS_EDGES&lt;N260))+1,0+AM260)*(1+FUEL),4)),IF("Small standard"="Large standard",IF(N260&gt;LS_MAX,"",ROUND(IF(N260&lt;=OVER3_FROM,INDEX(LS_FEES,SUMPRODUCT(--(LS_EDGES&lt;N260))+1,0+AM260),INDEX(OVER3_BASE,1,0+AM260)+OVER3_PER4*CEILING((N260-OVER3_FROM)/4,1))*(1+FUEL),4)),""))))</f>
        <v/>
      </c>
      <c r="AW260" s="21" t="str">
        <f aca="false">IF(OR(M260&lt;&gt;"Large standard",N260="",N260&gt;SS_MAX),"",IF(OR(N260="",AM260="","Small standard"=""),"",IF("Small standard"="Small standard",IF(N260&gt;SS_MAX,"",ROUND(INDEX(SS_FEES,SUMPRODUCT(--(SS_EDGES&lt;N260))+1,3+AM260)*(1+FUEL),4)),IF("Small standard"="Large standard",IF(N260&gt;LS_MAX,"",ROUND(IF(N260&lt;=OVER3_FROM,INDEX(LS_FEES,SUMPRODUCT(--(LS_EDGES&lt;N260))+1,3+AM260),INDEX(OVER3_BASE,1,3+AM260)+OVER3_PER4*CEILING((N260-OVER3_FROM)/4,1))*(1+FUEL),4)),""))))</f>
        <v/>
      </c>
      <c r="AX260" s="21" t="str">
        <f aca="false">IF(OR(AL260="",AH260=""),"",IF(OR(AH260="",AM260="",M260=""),"",IF(M260="Small standard",IF(AH260&gt;SS_MAX,"",ROUND(INDEX(SS_FEES,SUMPRODUCT(--(SS_EDGES&lt;AH260))+1,0+AM260)*(1+FUEL),4)),IF(M260="Large standard",IF(AH260&gt;LS_MAX,"",ROUND(IF(AH260&lt;=OVER3_FROM,INDEX(LS_FEES,SUMPRODUCT(--(LS_EDGES&lt;AH260))+1,0+AM260),INDEX(OVER3_BASE,1,0+AM260)+OVER3_PER4*CEILING((AH260-OVER3_FROM)/4,1))*(1+FUEL),4)),""))))</f>
        <v/>
      </c>
      <c r="AY260" s="21" t="str">
        <f aca="false">IF(OR(AL260="",AH260=""),"",IF(OR(AH260="",AM260="",M260=""),"",IF(M260="Small standard",IF(AH260&gt;SS_MAX,"",ROUND(INDEX(SS_FEES,SUMPRODUCT(--(SS_EDGES&lt;AH260))+1,3+AM260)*(1+FUEL),4)),IF(M260="Large standard",IF(AH260&gt;LS_MAX,"",ROUND(IF(AH260&lt;=OVER3_FROM,INDEX(LS_FEES,SUMPRODUCT(--(LS_EDGES&lt;AH260))+1,3+AM260),INDEX(OVER3_BASE,1,3+AM260)+OVER3_PER4*CEILING((AH260-OVER3_FROM)/4,1))*(1+FUEL),4)),""))))</f>
        <v/>
      </c>
      <c r="AZ260" s="24" t="str">
        <f aca="false">IF(OR(J260="",J260&lt;1),"",ROUND(IFERROR(INDEX(CAT_SCALE,MATCH(D260,CATS,0)),UC_DEFAULT)*IF(J260&gt;=UC_KNEE,10^(UC_A-UC_B*LOG10(J260)),10^(UC_A-UC_B*LOG10(UC_KNEE))*(UC_KNEE/J260)^UC_HEXP),1))</f>
        <v/>
      </c>
    </row>
    <row r="261" customFormat="false" ht="15" hidden="false" customHeight="false" outlineLevel="0" collapsed="false">
      <c r="A261" s="10"/>
      <c r="B261" s="10"/>
      <c r="C261" s="12"/>
      <c r="D261" s="10"/>
      <c r="E261" s="10"/>
      <c r="F261" s="10"/>
      <c r="G261" s="10"/>
      <c r="H261" s="10"/>
      <c r="I261" s="10"/>
      <c r="J261" s="10"/>
      <c r="K261" s="10"/>
      <c r="L261" s="12"/>
      <c r="M261" s="2" t="str">
        <f aca="false">IF(OR(N261="",AI261=""),"",IF(AND(N261&lt;=SS_MAX,AI261&lt;=SS_L,AJ261&lt;=SS_M,AK261&lt;=SS_S),"Small standard",IF(AND(N261&lt;=LS_MAX,AI261&lt;=LS_L,AJ261&lt;=LS_M,AK261&lt;=LS_S),"Large standard","Oversize")))</f>
        <v/>
      </c>
      <c r="N261" s="16" t="str">
        <f aca="false">IF(AH261="","",IF(AL261="",AH261,MAX(AH261,AL261)))</f>
        <v/>
      </c>
      <c r="O261" s="21" t="str">
        <f aca="false">IF(OR(N261="",AM261="",M261=""),"",IF(M261="Small standard",IF(N261&gt;SS_MAX,"",ROUND(INDEX(SS_FEES,SUMPRODUCT(--(SS_EDGES&lt;N261))+1,0+AM261)*(1+FUEL),4)),IF(M261="Large standard",IF(N261&gt;LS_MAX,"",ROUND(IF(N261&lt;=OVER3_FROM,INDEX(LS_FEES,SUMPRODUCT(--(LS_EDGES&lt;N261))+1,0+AM261),INDEX(OVER3_BASE,1,0+AM261)+OVER3_PER4*CEILING((N261-OVER3_FROM)/4,1))*(1+FUEL),4)),"")))</f>
        <v/>
      </c>
      <c r="P261" s="21" t="str">
        <f aca="false">IF(OR(N261="",AM261="",M261=""),"",IF(M261="Small standard",IF(N261&gt;SS_MAX,"",ROUND(INDEX(SS_FEES,SUMPRODUCT(--(SS_EDGES&lt;N261))+1,3+AM261)*(1+FUEL),4)),IF(M261="Large standard",IF(N261&gt;LS_MAX,"",ROUND(IF(N261&lt;=OVER3_FROM,INDEX(LS_FEES,SUMPRODUCT(--(LS_EDGES&lt;N261))+1,3+AM261),INDEX(OVER3_BASE,1,3+AM261)+OVER3_PER4*CEILING((N261-OVER3_FROM)/4,1))*(1+FUEL),4)),"")))</f>
        <v/>
      </c>
      <c r="Q261" s="20" t="str">
        <f aca="true">IF(OR(L261="",O261=""),"",ROUND(L261-IF(AND(TODAY()&gt;=PEAK_FROM,TODAY()&lt;=PEAK_TO),P261,O261),2))</f>
        <v/>
      </c>
      <c r="R261" s="16" t="str">
        <f aca="false">IF(N261="","",IF(M261="Small standard",IF(SUMPRODUCT(--(SS_EDGES&lt;N261))=0,"",INDEX(SS_EDGES,SUMPRODUCT(--(SS_EDGES&lt;N261)))),IF(M261="Large standard",IF(N261&gt;OVER3_FROM,OVER3_FROM+4*(CEILING((N261-OVER3_FROM)/4,1)-1),IF(SUMPRODUCT(--(LS_EDGES&lt;N261))=0,"",INDEX(LS_EDGES,SUMPRODUCT(--(LS_EDGES&lt;N261))))),"")))</f>
        <v/>
      </c>
      <c r="S261" s="22" t="str">
        <f aca="false">IF(R261="","",ROUND(N261-R261,3))</f>
        <v/>
      </c>
      <c r="T261" s="21" t="str">
        <f aca="false">IF(OR(R261="",O261="",AO261=""),"",IF(S261&gt;MAX_SHAVE,"",IF(ROUND(O261-AO261,4)&lt;MIN_UNIT,"",ROUND(O261-AO261,4))))</f>
        <v/>
      </c>
      <c r="U261" s="21" t="str">
        <f aca="false">IF(OR(AQ261="",O261=""),"",IF(ROUND(ROUND(O261-AQ261,4)-AS261,4)&lt;=MIN_UNIT,"",ROUND(ROUND(O261-AQ261,4)-AS261,4)))</f>
        <v/>
      </c>
      <c r="V261" s="21" t="str">
        <f aca="false">IF(OR(AV261="",O261=""),"",IF(AND(AT261=1,AU261&lt;=MAX_ENV),IF(ROUND(O261-AV261,4)&lt;MIN_UNIT,"",ROUND(O261-AV261,4)),""))</f>
        <v/>
      </c>
      <c r="W261" s="21" t="str">
        <f aca="false">IF(OR(AX261="",O261=""),"",IF(AL261&gt;=AH261*MIN_DIM_RATIO,IF(ROUND(O261-AX261,4)&lt;MIN_UNIT,"",ROUND(O261-AX261,4)),""))</f>
        <v/>
      </c>
      <c r="X261" s="21" t="str">
        <f aca="false">IF(OR(R261="",P261="",AP261=""),"",IF(S261&gt;MAX_SHAVE,"",IF(ROUND(P261-AP261,4)&lt;MIN_UNIT,"",ROUND(P261-AP261,4))))</f>
        <v/>
      </c>
      <c r="Y261" s="21" t="str">
        <f aca="false">IF(OR(AR261="",P261=""),"",IF(ROUND(ROUND(P261-AR261,4)-AS261,4)&lt;=MIN_UNIT,"",ROUND(ROUND(P261-AR261,4)-AS261,4)))</f>
        <v/>
      </c>
      <c r="Z261" s="21" t="str">
        <f aca="false">IF(OR(AW261="",P261=""),"",IF(AND(AT261=1,AU261&lt;=MAX_ENV),IF(ROUND(P261-AW261,4)&lt;MIN_UNIT,"",ROUND(P261-AW261,4)),""))</f>
        <v/>
      </c>
      <c r="AA261" s="21" t="str">
        <f aca="false">IF(OR(AY261="",P261=""),"",IF(AL261&gt;=AH261*MIN_DIM_RATIO,IF(ROUND(P261-AY261,4)&lt;MIN_UNIT,"",ROUND(P261-AY261,4)),""))</f>
        <v/>
      </c>
      <c r="AB261" s="2" t="str">
        <f aca="false">IF(COUNT(T261:W261)=0,"",CHOOSE(MATCH(MAX(T261:W261),T261:W261,0),"Weight","Price","Size tier","Box"))</f>
        <v/>
      </c>
      <c r="AC261" s="24" t="str">
        <f aca="false">IF(K261&lt;&gt;"",K261,AZ261)</f>
        <v/>
      </c>
      <c r="AD261" s="25" t="str">
        <f aca="false">IF(OR(AB261="",AC261=""),"",ROUND(AC261*IF(K261&lt;&gt;"",1,U_LOW)*((12-PEAK_MONTHS)*MAX(T261:W261)+PEAK_MONTHS*N(INDEX(X261:AA261,MATCH(MAX(T261:W261),T261:W261,0)))),0))</f>
        <v/>
      </c>
      <c r="AE261" s="25" t="str">
        <f aca="false">IF(OR(AB261="",AC261=""),"",ROUND(AC261*IF(K261&lt;&gt;"",1,U_HIGH)*((12-PEAK_MONTHS)*MAX(T261:W261)+PEAK_MONTHS*N(INDEX(X261:AA261,MATCH(MAX(T261:W261),T261:W261,0)))),0))</f>
        <v/>
      </c>
      <c r="AF261" s="18" t="str">
        <f aca="false">IF(AD261="","",RANK(AD261,$AD$7:$AD$506))</f>
        <v/>
      </c>
      <c r="AH261" s="16" t="str">
        <f aca="false">IF(E261&lt;&gt;"",E261,IF(F261&lt;&gt;"",ROUND(F261*16,3),""))</f>
        <v/>
      </c>
      <c r="AI261" s="16" t="str">
        <f aca="false">IF(COUNT(G261:I261)&lt;3,"",ROUND(LARGE(G261:I261,1),2))</f>
        <v/>
      </c>
      <c r="AJ261" s="16" t="str">
        <f aca="false">IF(COUNT(G261:I261)&lt;3,"",ROUND(LARGE(G261:I261,2),2))</f>
        <v/>
      </c>
      <c r="AK261" s="16" t="str">
        <f aca="false">IF(COUNT(G261:I261)&lt;3,"",ROUND(SMALL(G261:I261,1),2))</f>
        <v/>
      </c>
      <c r="AL261" s="16" t="str">
        <f aca="false">IF(AI261="","",IF(AI261*AJ261*AK261&lt;DIM_MIN_CUIN,"",ROUND(AI261*AJ261*AK261/DIM_DIV*16,2)))</f>
        <v/>
      </c>
      <c r="AM261" s="18" t="str">
        <f aca="false">IF(C261="","",IF(C261&lt;BAND_LO,1,IF(C261&lt;=BAND_HI,2,3)))</f>
        <v/>
      </c>
      <c r="AN261" s="19" t="str">
        <f aca="false">IF(C261="","",IFERROR(INDEX(CAT_REF,MATCH(D261,CATS,0)),REF_DEFAULT))</f>
        <v/>
      </c>
      <c r="AO261" s="21" t="str">
        <f aca="false">IF(OR(R261="",AM261="",M261=""),"",IF(M261="Small standard",IF(R261&gt;SS_MAX,"",ROUND(INDEX(SS_FEES,SUMPRODUCT(--(SS_EDGES&lt;R261))+1,0+AM261)*(1+FUEL),4)),IF(M261="Large standard",IF(R261&gt;LS_MAX,"",ROUND(IF(R261&lt;=OVER3_FROM,INDEX(LS_FEES,SUMPRODUCT(--(LS_EDGES&lt;R261))+1,0+AM261),INDEX(OVER3_BASE,1,0+AM261)+OVER3_PER4*CEILING((R261-OVER3_FROM)/4,1))*(1+FUEL),4)),"")))</f>
        <v/>
      </c>
      <c r="AP261" s="21" t="str">
        <f aca="false">IF(OR(R261="",AM261="",M261=""),"",IF(M261="Small standard",IF(R261&gt;SS_MAX,"",ROUND(INDEX(SS_FEES,SUMPRODUCT(--(SS_EDGES&lt;R261))+1,3+AM261)*(1+FUEL),4)),IF(M261="Large standard",IF(R261&gt;LS_MAX,"",ROUND(IF(R261&lt;=OVER3_FROM,INDEX(LS_FEES,SUMPRODUCT(--(LS_EDGES&lt;R261))+1,3+AM261),INDEX(OVER3_BASE,1,3+AM261)+OVER3_PER4*CEILING((R261-OVER3_FROM)/4,1))*(1+FUEL),4)),"")))</f>
        <v/>
      </c>
      <c r="AQ261" s="21" t="str">
        <f aca="false">IF(OR(AM261="",AM261=1),"",IF(OR(N261="",(AM261-1)="",M261=""),"",IF(M261="Small standard",IF(N261&gt;SS_MAX,"",ROUND(INDEX(SS_FEES,SUMPRODUCT(--(SS_EDGES&lt;N261))+1,0+(AM261-1))*(1+FUEL),4)),IF(M261="Large standard",IF(N261&gt;LS_MAX,"",ROUND(IF(N261&lt;=OVER3_FROM,INDEX(LS_FEES,SUMPRODUCT(--(LS_EDGES&lt;N261))+1,0+(AM261-1)),INDEX(OVER3_BASE,1,0+(AM261-1))+OVER3_PER4*CEILING((N261-OVER3_FROM)/4,1))*(1+FUEL),4)),""))))</f>
        <v/>
      </c>
      <c r="AR261" s="21" t="str">
        <f aca="false">IF(OR(AM261="",AM261=1),"",IF(OR(N261="",(AM261-1)="",M261=""),"",IF(M261="Small standard",IF(N261&gt;SS_MAX,"",ROUND(INDEX(SS_FEES,SUMPRODUCT(--(SS_EDGES&lt;N261))+1,3+(AM261-1))*(1+FUEL),4)),IF(M261="Large standard",IF(N261&gt;LS_MAX,"",ROUND(IF(N261&lt;=OVER3_FROM,INDEX(LS_FEES,SUMPRODUCT(--(LS_EDGES&lt;N261))+1,3+(AM261-1)),INDEX(OVER3_BASE,1,3+(AM261-1))+OVER3_PER4*CEILING((N261-OVER3_FROM)/4,1))*(1+FUEL),4)),""))))</f>
        <v/>
      </c>
      <c r="AS261" s="21" t="str">
        <f aca="false">IF(OR(AM261="",AM261=1),"",(C261-(IF(AM261=2,BAND_LO,BAND_HI)-0.01))*(1-AN261))</f>
        <v/>
      </c>
      <c r="AT261" s="18" t="str">
        <f aca="false">IF(AI261="","",(AI261&gt;SS_L)+(AJ261&gt;SS_M)+(AK261&gt;SS_S))</f>
        <v/>
      </c>
      <c r="AU261" s="23" t="str">
        <f aca="false">IF(OR(AT261="",AT261&lt;&gt;1),"",MAX(AI261/SS_L,AJ261/SS_M,AK261/SS_S))</f>
        <v/>
      </c>
      <c r="AV261" s="21" t="str">
        <f aca="false">IF(OR(M261&lt;&gt;"Large standard",N261="",N261&gt;SS_MAX),"",IF(OR(N261="",AM261="","Small standard"=""),"",IF("Small standard"="Small standard",IF(N261&gt;SS_MAX,"",ROUND(INDEX(SS_FEES,SUMPRODUCT(--(SS_EDGES&lt;N261))+1,0+AM261)*(1+FUEL),4)),IF("Small standard"="Large standard",IF(N261&gt;LS_MAX,"",ROUND(IF(N261&lt;=OVER3_FROM,INDEX(LS_FEES,SUMPRODUCT(--(LS_EDGES&lt;N261))+1,0+AM261),INDEX(OVER3_BASE,1,0+AM261)+OVER3_PER4*CEILING((N261-OVER3_FROM)/4,1))*(1+FUEL),4)),""))))</f>
        <v/>
      </c>
      <c r="AW261" s="21" t="str">
        <f aca="false">IF(OR(M261&lt;&gt;"Large standard",N261="",N261&gt;SS_MAX),"",IF(OR(N261="",AM261="","Small standard"=""),"",IF("Small standard"="Small standard",IF(N261&gt;SS_MAX,"",ROUND(INDEX(SS_FEES,SUMPRODUCT(--(SS_EDGES&lt;N261))+1,3+AM261)*(1+FUEL),4)),IF("Small standard"="Large standard",IF(N261&gt;LS_MAX,"",ROUND(IF(N261&lt;=OVER3_FROM,INDEX(LS_FEES,SUMPRODUCT(--(LS_EDGES&lt;N261))+1,3+AM261),INDEX(OVER3_BASE,1,3+AM261)+OVER3_PER4*CEILING((N261-OVER3_FROM)/4,1))*(1+FUEL),4)),""))))</f>
        <v/>
      </c>
      <c r="AX261" s="21" t="str">
        <f aca="false">IF(OR(AL261="",AH261=""),"",IF(OR(AH261="",AM261="",M261=""),"",IF(M261="Small standard",IF(AH261&gt;SS_MAX,"",ROUND(INDEX(SS_FEES,SUMPRODUCT(--(SS_EDGES&lt;AH261))+1,0+AM261)*(1+FUEL),4)),IF(M261="Large standard",IF(AH261&gt;LS_MAX,"",ROUND(IF(AH261&lt;=OVER3_FROM,INDEX(LS_FEES,SUMPRODUCT(--(LS_EDGES&lt;AH261))+1,0+AM261),INDEX(OVER3_BASE,1,0+AM261)+OVER3_PER4*CEILING((AH261-OVER3_FROM)/4,1))*(1+FUEL),4)),""))))</f>
        <v/>
      </c>
      <c r="AY261" s="21" t="str">
        <f aca="false">IF(OR(AL261="",AH261=""),"",IF(OR(AH261="",AM261="",M261=""),"",IF(M261="Small standard",IF(AH261&gt;SS_MAX,"",ROUND(INDEX(SS_FEES,SUMPRODUCT(--(SS_EDGES&lt;AH261))+1,3+AM261)*(1+FUEL),4)),IF(M261="Large standard",IF(AH261&gt;LS_MAX,"",ROUND(IF(AH261&lt;=OVER3_FROM,INDEX(LS_FEES,SUMPRODUCT(--(LS_EDGES&lt;AH261))+1,3+AM261),INDEX(OVER3_BASE,1,3+AM261)+OVER3_PER4*CEILING((AH261-OVER3_FROM)/4,1))*(1+FUEL),4)),""))))</f>
        <v/>
      </c>
      <c r="AZ261" s="24" t="str">
        <f aca="false">IF(OR(J261="",J261&lt;1),"",ROUND(IFERROR(INDEX(CAT_SCALE,MATCH(D261,CATS,0)),UC_DEFAULT)*IF(J261&gt;=UC_KNEE,10^(UC_A-UC_B*LOG10(J261)),10^(UC_A-UC_B*LOG10(UC_KNEE))*(UC_KNEE/J261)^UC_HEXP),1))</f>
        <v/>
      </c>
    </row>
    <row r="262" customFormat="false" ht="15" hidden="false" customHeight="false" outlineLevel="0" collapsed="false">
      <c r="A262" s="10"/>
      <c r="B262" s="10"/>
      <c r="C262" s="12"/>
      <c r="D262" s="10"/>
      <c r="E262" s="10"/>
      <c r="F262" s="10"/>
      <c r="G262" s="10"/>
      <c r="H262" s="10"/>
      <c r="I262" s="10"/>
      <c r="J262" s="10"/>
      <c r="K262" s="10"/>
      <c r="L262" s="12"/>
      <c r="M262" s="2" t="str">
        <f aca="false">IF(OR(N262="",AI262=""),"",IF(AND(N262&lt;=SS_MAX,AI262&lt;=SS_L,AJ262&lt;=SS_M,AK262&lt;=SS_S),"Small standard",IF(AND(N262&lt;=LS_MAX,AI262&lt;=LS_L,AJ262&lt;=LS_M,AK262&lt;=LS_S),"Large standard","Oversize")))</f>
        <v/>
      </c>
      <c r="N262" s="16" t="str">
        <f aca="false">IF(AH262="","",IF(AL262="",AH262,MAX(AH262,AL262)))</f>
        <v/>
      </c>
      <c r="O262" s="21" t="str">
        <f aca="false">IF(OR(N262="",AM262="",M262=""),"",IF(M262="Small standard",IF(N262&gt;SS_MAX,"",ROUND(INDEX(SS_FEES,SUMPRODUCT(--(SS_EDGES&lt;N262))+1,0+AM262)*(1+FUEL),4)),IF(M262="Large standard",IF(N262&gt;LS_MAX,"",ROUND(IF(N262&lt;=OVER3_FROM,INDEX(LS_FEES,SUMPRODUCT(--(LS_EDGES&lt;N262))+1,0+AM262),INDEX(OVER3_BASE,1,0+AM262)+OVER3_PER4*CEILING((N262-OVER3_FROM)/4,1))*(1+FUEL),4)),"")))</f>
        <v/>
      </c>
      <c r="P262" s="21" t="str">
        <f aca="false">IF(OR(N262="",AM262="",M262=""),"",IF(M262="Small standard",IF(N262&gt;SS_MAX,"",ROUND(INDEX(SS_FEES,SUMPRODUCT(--(SS_EDGES&lt;N262))+1,3+AM262)*(1+FUEL),4)),IF(M262="Large standard",IF(N262&gt;LS_MAX,"",ROUND(IF(N262&lt;=OVER3_FROM,INDEX(LS_FEES,SUMPRODUCT(--(LS_EDGES&lt;N262))+1,3+AM262),INDEX(OVER3_BASE,1,3+AM262)+OVER3_PER4*CEILING((N262-OVER3_FROM)/4,1))*(1+FUEL),4)),"")))</f>
        <v/>
      </c>
      <c r="Q262" s="20" t="str">
        <f aca="true">IF(OR(L262="",O262=""),"",ROUND(L262-IF(AND(TODAY()&gt;=PEAK_FROM,TODAY()&lt;=PEAK_TO),P262,O262),2))</f>
        <v/>
      </c>
      <c r="R262" s="16" t="str">
        <f aca="false">IF(N262="","",IF(M262="Small standard",IF(SUMPRODUCT(--(SS_EDGES&lt;N262))=0,"",INDEX(SS_EDGES,SUMPRODUCT(--(SS_EDGES&lt;N262)))),IF(M262="Large standard",IF(N262&gt;OVER3_FROM,OVER3_FROM+4*(CEILING((N262-OVER3_FROM)/4,1)-1),IF(SUMPRODUCT(--(LS_EDGES&lt;N262))=0,"",INDEX(LS_EDGES,SUMPRODUCT(--(LS_EDGES&lt;N262))))),"")))</f>
        <v/>
      </c>
      <c r="S262" s="22" t="str">
        <f aca="false">IF(R262="","",ROUND(N262-R262,3))</f>
        <v/>
      </c>
      <c r="T262" s="21" t="str">
        <f aca="false">IF(OR(R262="",O262="",AO262=""),"",IF(S262&gt;MAX_SHAVE,"",IF(ROUND(O262-AO262,4)&lt;MIN_UNIT,"",ROUND(O262-AO262,4))))</f>
        <v/>
      </c>
      <c r="U262" s="21" t="str">
        <f aca="false">IF(OR(AQ262="",O262=""),"",IF(ROUND(ROUND(O262-AQ262,4)-AS262,4)&lt;=MIN_UNIT,"",ROUND(ROUND(O262-AQ262,4)-AS262,4)))</f>
        <v/>
      </c>
      <c r="V262" s="21" t="str">
        <f aca="false">IF(OR(AV262="",O262=""),"",IF(AND(AT262=1,AU262&lt;=MAX_ENV),IF(ROUND(O262-AV262,4)&lt;MIN_UNIT,"",ROUND(O262-AV262,4)),""))</f>
        <v/>
      </c>
      <c r="W262" s="21" t="str">
        <f aca="false">IF(OR(AX262="",O262=""),"",IF(AL262&gt;=AH262*MIN_DIM_RATIO,IF(ROUND(O262-AX262,4)&lt;MIN_UNIT,"",ROUND(O262-AX262,4)),""))</f>
        <v/>
      </c>
      <c r="X262" s="21" t="str">
        <f aca="false">IF(OR(R262="",P262="",AP262=""),"",IF(S262&gt;MAX_SHAVE,"",IF(ROUND(P262-AP262,4)&lt;MIN_UNIT,"",ROUND(P262-AP262,4))))</f>
        <v/>
      </c>
      <c r="Y262" s="21" t="str">
        <f aca="false">IF(OR(AR262="",P262=""),"",IF(ROUND(ROUND(P262-AR262,4)-AS262,4)&lt;=MIN_UNIT,"",ROUND(ROUND(P262-AR262,4)-AS262,4)))</f>
        <v/>
      </c>
      <c r="Z262" s="21" t="str">
        <f aca="false">IF(OR(AW262="",P262=""),"",IF(AND(AT262=1,AU262&lt;=MAX_ENV),IF(ROUND(P262-AW262,4)&lt;MIN_UNIT,"",ROUND(P262-AW262,4)),""))</f>
        <v/>
      </c>
      <c r="AA262" s="21" t="str">
        <f aca="false">IF(OR(AY262="",P262=""),"",IF(AL262&gt;=AH262*MIN_DIM_RATIO,IF(ROUND(P262-AY262,4)&lt;MIN_UNIT,"",ROUND(P262-AY262,4)),""))</f>
        <v/>
      </c>
      <c r="AB262" s="2" t="str">
        <f aca="false">IF(COUNT(T262:W262)=0,"",CHOOSE(MATCH(MAX(T262:W262),T262:W262,0),"Weight","Price","Size tier","Box"))</f>
        <v/>
      </c>
      <c r="AC262" s="24" t="str">
        <f aca="false">IF(K262&lt;&gt;"",K262,AZ262)</f>
        <v/>
      </c>
      <c r="AD262" s="25" t="str">
        <f aca="false">IF(OR(AB262="",AC262=""),"",ROUND(AC262*IF(K262&lt;&gt;"",1,U_LOW)*((12-PEAK_MONTHS)*MAX(T262:W262)+PEAK_MONTHS*N(INDEX(X262:AA262,MATCH(MAX(T262:W262),T262:W262,0)))),0))</f>
        <v/>
      </c>
      <c r="AE262" s="25" t="str">
        <f aca="false">IF(OR(AB262="",AC262=""),"",ROUND(AC262*IF(K262&lt;&gt;"",1,U_HIGH)*((12-PEAK_MONTHS)*MAX(T262:W262)+PEAK_MONTHS*N(INDEX(X262:AA262,MATCH(MAX(T262:W262),T262:W262,0)))),0))</f>
        <v/>
      </c>
      <c r="AF262" s="18" t="str">
        <f aca="false">IF(AD262="","",RANK(AD262,$AD$7:$AD$506))</f>
        <v/>
      </c>
      <c r="AH262" s="16" t="str">
        <f aca="false">IF(E262&lt;&gt;"",E262,IF(F262&lt;&gt;"",ROUND(F262*16,3),""))</f>
        <v/>
      </c>
      <c r="AI262" s="16" t="str">
        <f aca="false">IF(COUNT(G262:I262)&lt;3,"",ROUND(LARGE(G262:I262,1),2))</f>
        <v/>
      </c>
      <c r="AJ262" s="16" t="str">
        <f aca="false">IF(COUNT(G262:I262)&lt;3,"",ROUND(LARGE(G262:I262,2),2))</f>
        <v/>
      </c>
      <c r="AK262" s="16" t="str">
        <f aca="false">IF(COUNT(G262:I262)&lt;3,"",ROUND(SMALL(G262:I262,1),2))</f>
        <v/>
      </c>
      <c r="AL262" s="16" t="str">
        <f aca="false">IF(AI262="","",IF(AI262*AJ262*AK262&lt;DIM_MIN_CUIN,"",ROUND(AI262*AJ262*AK262/DIM_DIV*16,2)))</f>
        <v/>
      </c>
      <c r="AM262" s="18" t="str">
        <f aca="false">IF(C262="","",IF(C262&lt;BAND_LO,1,IF(C262&lt;=BAND_HI,2,3)))</f>
        <v/>
      </c>
      <c r="AN262" s="19" t="str">
        <f aca="false">IF(C262="","",IFERROR(INDEX(CAT_REF,MATCH(D262,CATS,0)),REF_DEFAULT))</f>
        <v/>
      </c>
      <c r="AO262" s="21" t="str">
        <f aca="false">IF(OR(R262="",AM262="",M262=""),"",IF(M262="Small standard",IF(R262&gt;SS_MAX,"",ROUND(INDEX(SS_FEES,SUMPRODUCT(--(SS_EDGES&lt;R262))+1,0+AM262)*(1+FUEL),4)),IF(M262="Large standard",IF(R262&gt;LS_MAX,"",ROUND(IF(R262&lt;=OVER3_FROM,INDEX(LS_FEES,SUMPRODUCT(--(LS_EDGES&lt;R262))+1,0+AM262),INDEX(OVER3_BASE,1,0+AM262)+OVER3_PER4*CEILING((R262-OVER3_FROM)/4,1))*(1+FUEL),4)),"")))</f>
        <v/>
      </c>
      <c r="AP262" s="21" t="str">
        <f aca="false">IF(OR(R262="",AM262="",M262=""),"",IF(M262="Small standard",IF(R262&gt;SS_MAX,"",ROUND(INDEX(SS_FEES,SUMPRODUCT(--(SS_EDGES&lt;R262))+1,3+AM262)*(1+FUEL),4)),IF(M262="Large standard",IF(R262&gt;LS_MAX,"",ROUND(IF(R262&lt;=OVER3_FROM,INDEX(LS_FEES,SUMPRODUCT(--(LS_EDGES&lt;R262))+1,3+AM262),INDEX(OVER3_BASE,1,3+AM262)+OVER3_PER4*CEILING((R262-OVER3_FROM)/4,1))*(1+FUEL),4)),"")))</f>
        <v/>
      </c>
      <c r="AQ262" s="21" t="str">
        <f aca="false">IF(OR(AM262="",AM262=1),"",IF(OR(N262="",(AM262-1)="",M262=""),"",IF(M262="Small standard",IF(N262&gt;SS_MAX,"",ROUND(INDEX(SS_FEES,SUMPRODUCT(--(SS_EDGES&lt;N262))+1,0+(AM262-1))*(1+FUEL),4)),IF(M262="Large standard",IF(N262&gt;LS_MAX,"",ROUND(IF(N262&lt;=OVER3_FROM,INDEX(LS_FEES,SUMPRODUCT(--(LS_EDGES&lt;N262))+1,0+(AM262-1)),INDEX(OVER3_BASE,1,0+(AM262-1))+OVER3_PER4*CEILING((N262-OVER3_FROM)/4,1))*(1+FUEL),4)),""))))</f>
        <v/>
      </c>
      <c r="AR262" s="21" t="str">
        <f aca="false">IF(OR(AM262="",AM262=1),"",IF(OR(N262="",(AM262-1)="",M262=""),"",IF(M262="Small standard",IF(N262&gt;SS_MAX,"",ROUND(INDEX(SS_FEES,SUMPRODUCT(--(SS_EDGES&lt;N262))+1,3+(AM262-1))*(1+FUEL),4)),IF(M262="Large standard",IF(N262&gt;LS_MAX,"",ROUND(IF(N262&lt;=OVER3_FROM,INDEX(LS_FEES,SUMPRODUCT(--(LS_EDGES&lt;N262))+1,3+(AM262-1)),INDEX(OVER3_BASE,1,3+(AM262-1))+OVER3_PER4*CEILING((N262-OVER3_FROM)/4,1))*(1+FUEL),4)),""))))</f>
        <v/>
      </c>
      <c r="AS262" s="21" t="str">
        <f aca="false">IF(OR(AM262="",AM262=1),"",(C262-(IF(AM262=2,BAND_LO,BAND_HI)-0.01))*(1-AN262))</f>
        <v/>
      </c>
      <c r="AT262" s="18" t="str">
        <f aca="false">IF(AI262="","",(AI262&gt;SS_L)+(AJ262&gt;SS_M)+(AK262&gt;SS_S))</f>
        <v/>
      </c>
      <c r="AU262" s="23" t="str">
        <f aca="false">IF(OR(AT262="",AT262&lt;&gt;1),"",MAX(AI262/SS_L,AJ262/SS_M,AK262/SS_S))</f>
        <v/>
      </c>
      <c r="AV262" s="21" t="str">
        <f aca="false">IF(OR(M262&lt;&gt;"Large standard",N262="",N262&gt;SS_MAX),"",IF(OR(N262="",AM262="","Small standard"=""),"",IF("Small standard"="Small standard",IF(N262&gt;SS_MAX,"",ROUND(INDEX(SS_FEES,SUMPRODUCT(--(SS_EDGES&lt;N262))+1,0+AM262)*(1+FUEL),4)),IF("Small standard"="Large standard",IF(N262&gt;LS_MAX,"",ROUND(IF(N262&lt;=OVER3_FROM,INDEX(LS_FEES,SUMPRODUCT(--(LS_EDGES&lt;N262))+1,0+AM262),INDEX(OVER3_BASE,1,0+AM262)+OVER3_PER4*CEILING((N262-OVER3_FROM)/4,1))*(1+FUEL),4)),""))))</f>
        <v/>
      </c>
      <c r="AW262" s="21" t="str">
        <f aca="false">IF(OR(M262&lt;&gt;"Large standard",N262="",N262&gt;SS_MAX),"",IF(OR(N262="",AM262="","Small standard"=""),"",IF("Small standard"="Small standard",IF(N262&gt;SS_MAX,"",ROUND(INDEX(SS_FEES,SUMPRODUCT(--(SS_EDGES&lt;N262))+1,3+AM262)*(1+FUEL),4)),IF("Small standard"="Large standard",IF(N262&gt;LS_MAX,"",ROUND(IF(N262&lt;=OVER3_FROM,INDEX(LS_FEES,SUMPRODUCT(--(LS_EDGES&lt;N262))+1,3+AM262),INDEX(OVER3_BASE,1,3+AM262)+OVER3_PER4*CEILING((N262-OVER3_FROM)/4,1))*(1+FUEL),4)),""))))</f>
        <v/>
      </c>
      <c r="AX262" s="21" t="str">
        <f aca="false">IF(OR(AL262="",AH262=""),"",IF(OR(AH262="",AM262="",M262=""),"",IF(M262="Small standard",IF(AH262&gt;SS_MAX,"",ROUND(INDEX(SS_FEES,SUMPRODUCT(--(SS_EDGES&lt;AH262))+1,0+AM262)*(1+FUEL),4)),IF(M262="Large standard",IF(AH262&gt;LS_MAX,"",ROUND(IF(AH262&lt;=OVER3_FROM,INDEX(LS_FEES,SUMPRODUCT(--(LS_EDGES&lt;AH262))+1,0+AM262),INDEX(OVER3_BASE,1,0+AM262)+OVER3_PER4*CEILING((AH262-OVER3_FROM)/4,1))*(1+FUEL),4)),""))))</f>
        <v/>
      </c>
      <c r="AY262" s="21" t="str">
        <f aca="false">IF(OR(AL262="",AH262=""),"",IF(OR(AH262="",AM262="",M262=""),"",IF(M262="Small standard",IF(AH262&gt;SS_MAX,"",ROUND(INDEX(SS_FEES,SUMPRODUCT(--(SS_EDGES&lt;AH262))+1,3+AM262)*(1+FUEL),4)),IF(M262="Large standard",IF(AH262&gt;LS_MAX,"",ROUND(IF(AH262&lt;=OVER3_FROM,INDEX(LS_FEES,SUMPRODUCT(--(LS_EDGES&lt;AH262))+1,3+AM262),INDEX(OVER3_BASE,1,3+AM262)+OVER3_PER4*CEILING((AH262-OVER3_FROM)/4,1))*(1+FUEL),4)),""))))</f>
        <v/>
      </c>
      <c r="AZ262" s="24" t="str">
        <f aca="false">IF(OR(J262="",J262&lt;1),"",ROUND(IFERROR(INDEX(CAT_SCALE,MATCH(D262,CATS,0)),UC_DEFAULT)*IF(J262&gt;=UC_KNEE,10^(UC_A-UC_B*LOG10(J262)),10^(UC_A-UC_B*LOG10(UC_KNEE))*(UC_KNEE/J262)^UC_HEXP),1))</f>
        <v/>
      </c>
    </row>
    <row r="263" customFormat="false" ht="15" hidden="false" customHeight="false" outlineLevel="0" collapsed="false">
      <c r="A263" s="10"/>
      <c r="B263" s="10"/>
      <c r="C263" s="12"/>
      <c r="D263" s="10"/>
      <c r="E263" s="10"/>
      <c r="F263" s="10"/>
      <c r="G263" s="10"/>
      <c r="H263" s="10"/>
      <c r="I263" s="10"/>
      <c r="J263" s="10"/>
      <c r="K263" s="10"/>
      <c r="L263" s="12"/>
      <c r="M263" s="2" t="str">
        <f aca="false">IF(OR(N263="",AI263=""),"",IF(AND(N263&lt;=SS_MAX,AI263&lt;=SS_L,AJ263&lt;=SS_M,AK263&lt;=SS_S),"Small standard",IF(AND(N263&lt;=LS_MAX,AI263&lt;=LS_L,AJ263&lt;=LS_M,AK263&lt;=LS_S),"Large standard","Oversize")))</f>
        <v/>
      </c>
      <c r="N263" s="16" t="str">
        <f aca="false">IF(AH263="","",IF(AL263="",AH263,MAX(AH263,AL263)))</f>
        <v/>
      </c>
      <c r="O263" s="21" t="str">
        <f aca="false">IF(OR(N263="",AM263="",M263=""),"",IF(M263="Small standard",IF(N263&gt;SS_MAX,"",ROUND(INDEX(SS_FEES,SUMPRODUCT(--(SS_EDGES&lt;N263))+1,0+AM263)*(1+FUEL),4)),IF(M263="Large standard",IF(N263&gt;LS_MAX,"",ROUND(IF(N263&lt;=OVER3_FROM,INDEX(LS_FEES,SUMPRODUCT(--(LS_EDGES&lt;N263))+1,0+AM263),INDEX(OVER3_BASE,1,0+AM263)+OVER3_PER4*CEILING((N263-OVER3_FROM)/4,1))*(1+FUEL),4)),"")))</f>
        <v/>
      </c>
      <c r="P263" s="21" t="str">
        <f aca="false">IF(OR(N263="",AM263="",M263=""),"",IF(M263="Small standard",IF(N263&gt;SS_MAX,"",ROUND(INDEX(SS_FEES,SUMPRODUCT(--(SS_EDGES&lt;N263))+1,3+AM263)*(1+FUEL),4)),IF(M263="Large standard",IF(N263&gt;LS_MAX,"",ROUND(IF(N263&lt;=OVER3_FROM,INDEX(LS_FEES,SUMPRODUCT(--(LS_EDGES&lt;N263))+1,3+AM263),INDEX(OVER3_BASE,1,3+AM263)+OVER3_PER4*CEILING((N263-OVER3_FROM)/4,1))*(1+FUEL),4)),"")))</f>
        <v/>
      </c>
      <c r="Q263" s="20" t="str">
        <f aca="true">IF(OR(L263="",O263=""),"",ROUND(L263-IF(AND(TODAY()&gt;=PEAK_FROM,TODAY()&lt;=PEAK_TO),P263,O263),2))</f>
        <v/>
      </c>
      <c r="R263" s="16" t="str">
        <f aca="false">IF(N263="","",IF(M263="Small standard",IF(SUMPRODUCT(--(SS_EDGES&lt;N263))=0,"",INDEX(SS_EDGES,SUMPRODUCT(--(SS_EDGES&lt;N263)))),IF(M263="Large standard",IF(N263&gt;OVER3_FROM,OVER3_FROM+4*(CEILING((N263-OVER3_FROM)/4,1)-1),IF(SUMPRODUCT(--(LS_EDGES&lt;N263))=0,"",INDEX(LS_EDGES,SUMPRODUCT(--(LS_EDGES&lt;N263))))),"")))</f>
        <v/>
      </c>
      <c r="S263" s="22" t="str">
        <f aca="false">IF(R263="","",ROUND(N263-R263,3))</f>
        <v/>
      </c>
      <c r="T263" s="21" t="str">
        <f aca="false">IF(OR(R263="",O263="",AO263=""),"",IF(S263&gt;MAX_SHAVE,"",IF(ROUND(O263-AO263,4)&lt;MIN_UNIT,"",ROUND(O263-AO263,4))))</f>
        <v/>
      </c>
      <c r="U263" s="21" t="str">
        <f aca="false">IF(OR(AQ263="",O263=""),"",IF(ROUND(ROUND(O263-AQ263,4)-AS263,4)&lt;=MIN_UNIT,"",ROUND(ROUND(O263-AQ263,4)-AS263,4)))</f>
        <v/>
      </c>
      <c r="V263" s="21" t="str">
        <f aca="false">IF(OR(AV263="",O263=""),"",IF(AND(AT263=1,AU263&lt;=MAX_ENV),IF(ROUND(O263-AV263,4)&lt;MIN_UNIT,"",ROUND(O263-AV263,4)),""))</f>
        <v/>
      </c>
      <c r="W263" s="21" t="str">
        <f aca="false">IF(OR(AX263="",O263=""),"",IF(AL263&gt;=AH263*MIN_DIM_RATIO,IF(ROUND(O263-AX263,4)&lt;MIN_UNIT,"",ROUND(O263-AX263,4)),""))</f>
        <v/>
      </c>
      <c r="X263" s="21" t="str">
        <f aca="false">IF(OR(R263="",P263="",AP263=""),"",IF(S263&gt;MAX_SHAVE,"",IF(ROUND(P263-AP263,4)&lt;MIN_UNIT,"",ROUND(P263-AP263,4))))</f>
        <v/>
      </c>
      <c r="Y263" s="21" t="str">
        <f aca="false">IF(OR(AR263="",P263=""),"",IF(ROUND(ROUND(P263-AR263,4)-AS263,4)&lt;=MIN_UNIT,"",ROUND(ROUND(P263-AR263,4)-AS263,4)))</f>
        <v/>
      </c>
      <c r="Z263" s="21" t="str">
        <f aca="false">IF(OR(AW263="",P263=""),"",IF(AND(AT263=1,AU263&lt;=MAX_ENV),IF(ROUND(P263-AW263,4)&lt;MIN_UNIT,"",ROUND(P263-AW263,4)),""))</f>
        <v/>
      </c>
      <c r="AA263" s="21" t="str">
        <f aca="false">IF(OR(AY263="",P263=""),"",IF(AL263&gt;=AH263*MIN_DIM_RATIO,IF(ROUND(P263-AY263,4)&lt;MIN_UNIT,"",ROUND(P263-AY263,4)),""))</f>
        <v/>
      </c>
      <c r="AB263" s="2" t="str">
        <f aca="false">IF(COUNT(T263:W263)=0,"",CHOOSE(MATCH(MAX(T263:W263),T263:W263,0),"Weight","Price","Size tier","Box"))</f>
        <v/>
      </c>
      <c r="AC263" s="24" t="str">
        <f aca="false">IF(K263&lt;&gt;"",K263,AZ263)</f>
        <v/>
      </c>
      <c r="AD263" s="25" t="str">
        <f aca="false">IF(OR(AB263="",AC263=""),"",ROUND(AC263*IF(K263&lt;&gt;"",1,U_LOW)*((12-PEAK_MONTHS)*MAX(T263:W263)+PEAK_MONTHS*N(INDEX(X263:AA263,MATCH(MAX(T263:W263),T263:W263,0)))),0))</f>
        <v/>
      </c>
      <c r="AE263" s="25" t="str">
        <f aca="false">IF(OR(AB263="",AC263=""),"",ROUND(AC263*IF(K263&lt;&gt;"",1,U_HIGH)*((12-PEAK_MONTHS)*MAX(T263:W263)+PEAK_MONTHS*N(INDEX(X263:AA263,MATCH(MAX(T263:W263),T263:W263,0)))),0))</f>
        <v/>
      </c>
      <c r="AF263" s="18" t="str">
        <f aca="false">IF(AD263="","",RANK(AD263,$AD$7:$AD$506))</f>
        <v/>
      </c>
      <c r="AH263" s="16" t="str">
        <f aca="false">IF(E263&lt;&gt;"",E263,IF(F263&lt;&gt;"",ROUND(F263*16,3),""))</f>
        <v/>
      </c>
      <c r="AI263" s="16" t="str">
        <f aca="false">IF(COUNT(G263:I263)&lt;3,"",ROUND(LARGE(G263:I263,1),2))</f>
        <v/>
      </c>
      <c r="AJ263" s="16" t="str">
        <f aca="false">IF(COUNT(G263:I263)&lt;3,"",ROUND(LARGE(G263:I263,2),2))</f>
        <v/>
      </c>
      <c r="AK263" s="16" t="str">
        <f aca="false">IF(COUNT(G263:I263)&lt;3,"",ROUND(SMALL(G263:I263,1),2))</f>
        <v/>
      </c>
      <c r="AL263" s="16" t="str">
        <f aca="false">IF(AI263="","",IF(AI263*AJ263*AK263&lt;DIM_MIN_CUIN,"",ROUND(AI263*AJ263*AK263/DIM_DIV*16,2)))</f>
        <v/>
      </c>
      <c r="AM263" s="18" t="str">
        <f aca="false">IF(C263="","",IF(C263&lt;BAND_LO,1,IF(C263&lt;=BAND_HI,2,3)))</f>
        <v/>
      </c>
      <c r="AN263" s="19" t="str">
        <f aca="false">IF(C263="","",IFERROR(INDEX(CAT_REF,MATCH(D263,CATS,0)),REF_DEFAULT))</f>
        <v/>
      </c>
      <c r="AO263" s="21" t="str">
        <f aca="false">IF(OR(R263="",AM263="",M263=""),"",IF(M263="Small standard",IF(R263&gt;SS_MAX,"",ROUND(INDEX(SS_FEES,SUMPRODUCT(--(SS_EDGES&lt;R263))+1,0+AM263)*(1+FUEL),4)),IF(M263="Large standard",IF(R263&gt;LS_MAX,"",ROUND(IF(R263&lt;=OVER3_FROM,INDEX(LS_FEES,SUMPRODUCT(--(LS_EDGES&lt;R263))+1,0+AM263),INDEX(OVER3_BASE,1,0+AM263)+OVER3_PER4*CEILING((R263-OVER3_FROM)/4,1))*(1+FUEL),4)),"")))</f>
        <v/>
      </c>
      <c r="AP263" s="21" t="str">
        <f aca="false">IF(OR(R263="",AM263="",M263=""),"",IF(M263="Small standard",IF(R263&gt;SS_MAX,"",ROUND(INDEX(SS_FEES,SUMPRODUCT(--(SS_EDGES&lt;R263))+1,3+AM263)*(1+FUEL),4)),IF(M263="Large standard",IF(R263&gt;LS_MAX,"",ROUND(IF(R263&lt;=OVER3_FROM,INDEX(LS_FEES,SUMPRODUCT(--(LS_EDGES&lt;R263))+1,3+AM263),INDEX(OVER3_BASE,1,3+AM263)+OVER3_PER4*CEILING((R263-OVER3_FROM)/4,1))*(1+FUEL),4)),"")))</f>
        <v/>
      </c>
      <c r="AQ263" s="21" t="str">
        <f aca="false">IF(OR(AM263="",AM263=1),"",IF(OR(N263="",(AM263-1)="",M263=""),"",IF(M263="Small standard",IF(N263&gt;SS_MAX,"",ROUND(INDEX(SS_FEES,SUMPRODUCT(--(SS_EDGES&lt;N263))+1,0+(AM263-1))*(1+FUEL),4)),IF(M263="Large standard",IF(N263&gt;LS_MAX,"",ROUND(IF(N263&lt;=OVER3_FROM,INDEX(LS_FEES,SUMPRODUCT(--(LS_EDGES&lt;N263))+1,0+(AM263-1)),INDEX(OVER3_BASE,1,0+(AM263-1))+OVER3_PER4*CEILING((N263-OVER3_FROM)/4,1))*(1+FUEL),4)),""))))</f>
        <v/>
      </c>
      <c r="AR263" s="21" t="str">
        <f aca="false">IF(OR(AM263="",AM263=1),"",IF(OR(N263="",(AM263-1)="",M263=""),"",IF(M263="Small standard",IF(N263&gt;SS_MAX,"",ROUND(INDEX(SS_FEES,SUMPRODUCT(--(SS_EDGES&lt;N263))+1,3+(AM263-1))*(1+FUEL),4)),IF(M263="Large standard",IF(N263&gt;LS_MAX,"",ROUND(IF(N263&lt;=OVER3_FROM,INDEX(LS_FEES,SUMPRODUCT(--(LS_EDGES&lt;N263))+1,3+(AM263-1)),INDEX(OVER3_BASE,1,3+(AM263-1))+OVER3_PER4*CEILING((N263-OVER3_FROM)/4,1))*(1+FUEL),4)),""))))</f>
        <v/>
      </c>
      <c r="AS263" s="21" t="str">
        <f aca="false">IF(OR(AM263="",AM263=1),"",(C263-(IF(AM263=2,BAND_LO,BAND_HI)-0.01))*(1-AN263))</f>
        <v/>
      </c>
      <c r="AT263" s="18" t="str">
        <f aca="false">IF(AI263="","",(AI263&gt;SS_L)+(AJ263&gt;SS_M)+(AK263&gt;SS_S))</f>
        <v/>
      </c>
      <c r="AU263" s="23" t="str">
        <f aca="false">IF(OR(AT263="",AT263&lt;&gt;1),"",MAX(AI263/SS_L,AJ263/SS_M,AK263/SS_S))</f>
        <v/>
      </c>
      <c r="AV263" s="21" t="str">
        <f aca="false">IF(OR(M263&lt;&gt;"Large standard",N263="",N263&gt;SS_MAX),"",IF(OR(N263="",AM263="","Small standard"=""),"",IF("Small standard"="Small standard",IF(N263&gt;SS_MAX,"",ROUND(INDEX(SS_FEES,SUMPRODUCT(--(SS_EDGES&lt;N263))+1,0+AM263)*(1+FUEL),4)),IF("Small standard"="Large standard",IF(N263&gt;LS_MAX,"",ROUND(IF(N263&lt;=OVER3_FROM,INDEX(LS_FEES,SUMPRODUCT(--(LS_EDGES&lt;N263))+1,0+AM263),INDEX(OVER3_BASE,1,0+AM263)+OVER3_PER4*CEILING((N263-OVER3_FROM)/4,1))*(1+FUEL),4)),""))))</f>
        <v/>
      </c>
      <c r="AW263" s="21" t="str">
        <f aca="false">IF(OR(M263&lt;&gt;"Large standard",N263="",N263&gt;SS_MAX),"",IF(OR(N263="",AM263="","Small standard"=""),"",IF("Small standard"="Small standard",IF(N263&gt;SS_MAX,"",ROUND(INDEX(SS_FEES,SUMPRODUCT(--(SS_EDGES&lt;N263))+1,3+AM263)*(1+FUEL),4)),IF("Small standard"="Large standard",IF(N263&gt;LS_MAX,"",ROUND(IF(N263&lt;=OVER3_FROM,INDEX(LS_FEES,SUMPRODUCT(--(LS_EDGES&lt;N263))+1,3+AM263),INDEX(OVER3_BASE,1,3+AM263)+OVER3_PER4*CEILING((N263-OVER3_FROM)/4,1))*(1+FUEL),4)),""))))</f>
        <v/>
      </c>
      <c r="AX263" s="21" t="str">
        <f aca="false">IF(OR(AL263="",AH263=""),"",IF(OR(AH263="",AM263="",M263=""),"",IF(M263="Small standard",IF(AH263&gt;SS_MAX,"",ROUND(INDEX(SS_FEES,SUMPRODUCT(--(SS_EDGES&lt;AH263))+1,0+AM263)*(1+FUEL),4)),IF(M263="Large standard",IF(AH263&gt;LS_MAX,"",ROUND(IF(AH263&lt;=OVER3_FROM,INDEX(LS_FEES,SUMPRODUCT(--(LS_EDGES&lt;AH263))+1,0+AM263),INDEX(OVER3_BASE,1,0+AM263)+OVER3_PER4*CEILING((AH263-OVER3_FROM)/4,1))*(1+FUEL),4)),""))))</f>
        <v/>
      </c>
      <c r="AY263" s="21" t="str">
        <f aca="false">IF(OR(AL263="",AH263=""),"",IF(OR(AH263="",AM263="",M263=""),"",IF(M263="Small standard",IF(AH263&gt;SS_MAX,"",ROUND(INDEX(SS_FEES,SUMPRODUCT(--(SS_EDGES&lt;AH263))+1,3+AM263)*(1+FUEL),4)),IF(M263="Large standard",IF(AH263&gt;LS_MAX,"",ROUND(IF(AH263&lt;=OVER3_FROM,INDEX(LS_FEES,SUMPRODUCT(--(LS_EDGES&lt;AH263))+1,3+AM263),INDEX(OVER3_BASE,1,3+AM263)+OVER3_PER4*CEILING((AH263-OVER3_FROM)/4,1))*(1+FUEL),4)),""))))</f>
        <v/>
      </c>
      <c r="AZ263" s="24" t="str">
        <f aca="false">IF(OR(J263="",J263&lt;1),"",ROUND(IFERROR(INDEX(CAT_SCALE,MATCH(D263,CATS,0)),UC_DEFAULT)*IF(J263&gt;=UC_KNEE,10^(UC_A-UC_B*LOG10(J263)),10^(UC_A-UC_B*LOG10(UC_KNEE))*(UC_KNEE/J263)^UC_HEXP),1))</f>
        <v/>
      </c>
    </row>
    <row r="264" customFormat="false" ht="15" hidden="false" customHeight="false" outlineLevel="0" collapsed="false">
      <c r="A264" s="10"/>
      <c r="B264" s="10"/>
      <c r="C264" s="12"/>
      <c r="D264" s="10"/>
      <c r="E264" s="10"/>
      <c r="F264" s="10"/>
      <c r="G264" s="10"/>
      <c r="H264" s="10"/>
      <c r="I264" s="10"/>
      <c r="J264" s="10"/>
      <c r="K264" s="10"/>
      <c r="L264" s="12"/>
      <c r="M264" s="2" t="str">
        <f aca="false">IF(OR(N264="",AI264=""),"",IF(AND(N264&lt;=SS_MAX,AI264&lt;=SS_L,AJ264&lt;=SS_M,AK264&lt;=SS_S),"Small standard",IF(AND(N264&lt;=LS_MAX,AI264&lt;=LS_L,AJ264&lt;=LS_M,AK264&lt;=LS_S),"Large standard","Oversize")))</f>
        <v/>
      </c>
      <c r="N264" s="16" t="str">
        <f aca="false">IF(AH264="","",IF(AL264="",AH264,MAX(AH264,AL264)))</f>
        <v/>
      </c>
      <c r="O264" s="21" t="str">
        <f aca="false">IF(OR(N264="",AM264="",M264=""),"",IF(M264="Small standard",IF(N264&gt;SS_MAX,"",ROUND(INDEX(SS_FEES,SUMPRODUCT(--(SS_EDGES&lt;N264))+1,0+AM264)*(1+FUEL),4)),IF(M264="Large standard",IF(N264&gt;LS_MAX,"",ROUND(IF(N264&lt;=OVER3_FROM,INDEX(LS_FEES,SUMPRODUCT(--(LS_EDGES&lt;N264))+1,0+AM264),INDEX(OVER3_BASE,1,0+AM264)+OVER3_PER4*CEILING((N264-OVER3_FROM)/4,1))*(1+FUEL),4)),"")))</f>
        <v/>
      </c>
      <c r="P264" s="21" t="str">
        <f aca="false">IF(OR(N264="",AM264="",M264=""),"",IF(M264="Small standard",IF(N264&gt;SS_MAX,"",ROUND(INDEX(SS_FEES,SUMPRODUCT(--(SS_EDGES&lt;N264))+1,3+AM264)*(1+FUEL),4)),IF(M264="Large standard",IF(N264&gt;LS_MAX,"",ROUND(IF(N264&lt;=OVER3_FROM,INDEX(LS_FEES,SUMPRODUCT(--(LS_EDGES&lt;N264))+1,3+AM264),INDEX(OVER3_BASE,1,3+AM264)+OVER3_PER4*CEILING((N264-OVER3_FROM)/4,1))*(1+FUEL),4)),"")))</f>
        <v/>
      </c>
      <c r="Q264" s="20" t="str">
        <f aca="true">IF(OR(L264="",O264=""),"",ROUND(L264-IF(AND(TODAY()&gt;=PEAK_FROM,TODAY()&lt;=PEAK_TO),P264,O264),2))</f>
        <v/>
      </c>
      <c r="R264" s="16" t="str">
        <f aca="false">IF(N264="","",IF(M264="Small standard",IF(SUMPRODUCT(--(SS_EDGES&lt;N264))=0,"",INDEX(SS_EDGES,SUMPRODUCT(--(SS_EDGES&lt;N264)))),IF(M264="Large standard",IF(N264&gt;OVER3_FROM,OVER3_FROM+4*(CEILING((N264-OVER3_FROM)/4,1)-1),IF(SUMPRODUCT(--(LS_EDGES&lt;N264))=0,"",INDEX(LS_EDGES,SUMPRODUCT(--(LS_EDGES&lt;N264))))),"")))</f>
        <v/>
      </c>
      <c r="S264" s="22" t="str">
        <f aca="false">IF(R264="","",ROUND(N264-R264,3))</f>
        <v/>
      </c>
      <c r="T264" s="21" t="str">
        <f aca="false">IF(OR(R264="",O264="",AO264=""),"",IF(S264&gt;MAX_SHAVE,"",IF(ROUND(O264-AO264,4)&lt;MIN_UNIT,"",ROUND(O264-AO264,4))))</f>
        <v/>
      </c>
      <c r="U264" s="21" t="str">
        <f aca="false">IF(OR(AQ264="",O264=""),"",IF(ROUND(ROUND(O264-AQ264,4)-AS264,4)&lt;=MIN_UNIT,"",ROUND(ROUND(O264-AQ264,4)-AS264,4)))</f>
        <v/>
      </c>
      <c r="V264" s="21" t="str">
        <f aca="false">IF(OR(AV264="",O264=""),"",IF(AND(AT264=1,AU264&lt;=MAX_ENV),IF(ROUND(O264-AV264,4)&lt;MIN_UNIT,"",ROUND(O264-AV264,4)),""))</f>
        <v/>
      </c>
      <c r="W264" s="21" t="str">
        <f aca="false">IF(OR(AX264="",O264=""),"",IF(AL264&gt;=AH264*MIN_DIM_RATIO,IF(ROUND(O264-AX264,4)&lt;MIN_UNIT,"",ROUND(O264-AX264,4)),""))</f>
        <v/>
      </c>
      <c r="X264" s="21" t="str">
        <f aca="false">IF(OR(R264="",P264="",AP264=""),"",IF(S264&gt;MAX_SHAVE,"",IF(ROUND(P264-AP264,4)&lt;MIN_UNIT,"",ROUND(P264-AP264,4))))</f>
        <v/>
      </c>
      <c r="Y264" s="21" t="str">
        <f aca="false">IF(OR(AR264="",P264=""),"",IF(ROUND(ROUND(P264-AR264,4)-AS264,4)&lt;=MIN_UNIT,"",ROUND(ROUND(P264-AR264,4)-AS264,4)))</f>
        <v/>
      </c>
      <c r="Z264" s="21" t="str">
        <f aca="false">IF(OR(AW264="",P264=""),"",IF(AND(AT264=1,AU264&lt;=MAX_ENV),IF(ROUND(P264-AW264,4)&lt;MIN_UNIT,"",ROUND(P264-AW264,4)),""))</f>
        <v/>
      </c>
      <c r="AA264" s="21" t="str">
        <f aca="false">IF(OR(AY264="",P264=""),"",IF(AL264&gt;=AH264*MIN_DIM_RATIO,IF(ROUND(P264-AY264,4)&lt;MIN_UNIT,"",ROUND(P264-AY264,4)),""))</f>
        <v/>
      </c>
      <c r="AB264" s="2" t="str">
        <f aca="false">IF(COUNT(T264:W264)=0,"",CHOOSE(MATCH(MAX(T264:W264),T264:W264,0),"Weight","Price","Size tier","Box"))</f>
        <v/>
      </c>
      <c r="AC264" s="24" t="str">
        <f aca="false">IF(K264&lt;&gt;"",K264,AZ264)</f>
        <v/>
      </c>
      <c r="AD264" s="25" t="str">
        <f aca="false">IF(OR(AB264="",AC264=""),"",ROUND(AC264*IF(K264&lt;&gt;"",1,U_LOW)*((12-PEAK_MONTHS)*MAX(T264:W264)+PEAK_MONTHS*N(INDEX(X264:AA264,MATCH(MAX(T264:W264),T264:W264,0)))),0))</f>
        <v/>
      </c>
      <c r="AE264" s="25" t="str">
        <f aca="false">IF(OR(AB264="",AC264=""),"",ROUND(AC264*IF(K264&lt;&gt;"",1,U_HIGH)*((12-PEAK_MONTHS)*MAX(T264:W264)+PEAK_MONTHS*N(INDEX(X264:AA264,MATCH(MAX(T264:W264),T264:W264,0)))),0))</f>
        <v/>
      </c>
      <c r="AF264" s="18" t="str">
        <f aca="false">IF(AD264="","",RANK(AD264,$AD$7:$AD$506))</f>
        <v/>
      </c>
      <c r="AH264" s="16" t="str">
        <f aca="false">IF(E264&lt;&gt;"",E264,IF(F264&lt;&gt;"",ROUND(F264*16,3),""))</f>
        <v/>
      </c>
      <c r="AI264" s="16" t="str">
        <f aca="false">IF(COUNT(G264:I264)&lt;3,"",ROUND(LARGE(G264:I264,1),2))</f>
        <v/>
      </c>
      <c r="AJ264" s="16" t="str">
        <f aca="false">IF(COUNT(G264:I264)&lt;3,"",ROUND(LARGE(G264:I264,2),2))</f>
        <v/>
      </c>
      <c r="AK264" s="16" t="str">
        <f aca="false">IF(COUNT(G264:I264)&lt;3,"",ROUND(SMALL(G264:I264,1),2))</f>
        <v/>
      </c>
      <c r="AL264" s="16" t="str">
        <f aca="false">IF(AI264="","",IF(AI264*AJ264*AK264&lt;DIM_MIN_CUIN,"",ROUND(AI264*AJ264*AK264/DIM_DIV*16,2)))</f>
        <v/>
      </c>
      <c r="AM264" s="18" t="str">
        <f aca="false">IF(C264="","",IF(C264&lt;BAND_LO,1,IF(C264&lt;=BAND_HI,2,3)))</f>
        <v/>
      </c>
      <c r="AN264" s="19" t="str">
        <f aca="false">IF(C264="","",IFERROR(INDEX(CAT_REF,MATCH(D264,CATS,0)),REF_DEFAULT))</f>
        <v/>
      </c>
      <c r="AO264" s="21" t="str">
        <f aca="false">IF(OR(R264="",AM264="",M264=""),"",IF(M264="Small standard",IF(R264&gt;SS_MAX,"",ROUND(INDEX(SS_FEES,SUMPRODUCT(--(SS_EDGES&lt;R264))+1,0+AM264)*(1+FUEL),4)),IF(M264="Large standard",IF(R264&gt;LS_MAX,"",ROUND(IF(R264&lt;=OVER3_FROM,INDEX(LS_FEES,SUMPRODUCT(--(LS_EDGES&lt;R264))+1,0+AM264),INDEX(OVER3_BASE,1,0+AM264)+OVER3_PER4*CEILING((R264-OVER3_FROM)/4,1))*(1+FUEL),4)),"")))</f>
        <v/>
      </c>
      <c r="AP264" s="21" t="str">
        <f aca="false">IF(OR(R264="",AM264="",M264=""),"",IF(M264="Small standard",IF(R264&gt;SS_MAX,"",ROUND(INDEX(SS_FEES,SUMPRODUCT(--(SS_EDGES&lt;R264))+1,3+AM264)*(1+FUEL),4)),IF(M264="Large standard",IF(R264&gt;LS_MAX,"",ROUND(IF(R264&lt;=OVER3_FROM,INDEX(LS_FEES,SUMPRODUCT(--(LS_EDGES&lt;R264))+1,3+AM264),INDEX(OVER3_BASE,1,3+AM264)+OVER3_PER4*CEILING((R264-OVER3_FROM)/4,1))*(1+FUEL),4)),"")))</f>
        <v/>
      </c>
      <c r="AQ264" s="21" t="str">
        <f aca="false">IF(OR(AM264="",AM264=1),"",IF(OR(N264="",(AM264-1)="",M264=""),"",IF(M264="Small standard",IF(N264&gt;SS_MAX,"",ROUND(INDEX(SS_FEES,SUMPRODUCT(--(SS_EDGES&lt;N264))+1,0+(AM264-1))*(1+FUEL),4)),IF(M264="Large standard",IF(N264&gt;LS_MAX,"",ROUND(IF(N264&lt;=OVER3_FROM,INDEX(LS_FEES,SUMPRODUCT(--(LS_EDGES&lt;N264))+1,0+(AM264-1)),INDEX(OVER3_BASE,1,0+(AM264-1))+OVER3_PER4*CEILING((N264-OVER3_FROM)/4,1))*(1+FUEL),4)),""))))</f>
        <v/>
      </c>
      <c r="AR264" s="21" t="str">
        <f aca="false">IF(OR(AM264="",AM264=1),"",IF(OR(N264="",(AM264-1)="",M264=""),"",IF(M264="Small standard",IF(N264&gt;SS_MAX,"",ROUND(INDEX(SS_FEES,SUMPRODUCT(--(SS_EDGES&lt;N264))+1,3+(AM264-1))*(1+FUEL),4)),IF(M264="Large standard",IF(N264&gt;LS_MAX,"",ROUND(IF(N264&lt;=OVER3_FROM,INDEX(LS_FEES,SUMPRODUCT(--(LS_EDGES&lt;N264))+1,3+(AM264-1)),INDEX(OVER3_BASE,1,3+(AM264-1))+OVER3_PER4*CEILING((N264-OVER3_FROM)/4,1))*(1+FUEL),4)),""))))</f>
        <v/>
      </c>
      <c r="AS264" s="21" t="str">
        <f aca="false">IF(OR(AM264="",AM264=1),"",(C264-(IF(AM264=2,BAND_LO,BAND_HI)-0.01))*(1-AN264))</f>
        <v/>
      </c>
      <c r="AT264" s="18" t="str">
        <f aca="false">IF(AI264="","",(AI264&gt;SS_L)+(AJ264&gt;SS_M)+(AK264&gt;SS_S))</f>
        <v/>
      </c>
      <c r="AU264" s="23" t="str">
        <f aca="false">IF(OR(AT264="",AT264&lt;&gt;1),"",MAX(AI264/SS_L,AJ264/SS_M,AK264/SS_S))</f>
        <v/>
      </c>
      <c r="AV264" s="21" t="str">
        <f aca="false">IF(OR(M264&lt;&gt;"Large standard",N264="",N264&gt;SS_MAX),"",IF(OR(N264="",AM264="","Small standard"=""),"",IF("Small standard"="Small standard",IF(N264&gt;SS_MAX,"",ROUND(INDEX(SS_FEES,SUMPRODUCT(--(SS_EDGES&lt;N264))+1,0+AM264)*(1+FUEL),4)),IF("Small standard"="Large standard",IF(N264&gt;LS_MAX,"",ROUND(IF(N264&lt;=OVER3_FROM,INDEX(LS_FEES,SUMPRODUCT(--(LS_EDGES&lt;N264))+1,0+AM264),INDEX(OVER3_BASE,1,0+AM264)+OVER3_PER4*CEILING((N264-OVER3_FROM)/4,1))*(1+FUEL),4)),""))))</f>
        <v/>
      </c>
      <c r="AW264" s="21" t="str">
        <f aca="false">IF(OR(M264&lt;&gt;"Large standard",N264="",N264&gt;SS_MAX),"",IF(OR(N264="",AM264="","Small standard"=""),"",IF("Small standard"="Small standard",IF(N264&gt;SS_MAX,"",ROUND(INDEX(SS_FEES,SUMPRODUCT(--(SS_EDGES&lt;N264))+1,3+AM264)*(1+FUEL),4)),IF("Small standard"="Large standard",IF(N264&gt;LS_MAX,"",ROUND(IF(N264&lt;=OVER3_FROM,INDEX(LS_FEES,SUMPRODUCT(--(LS_EDGES&lt;N264))+1,3+AM264),INDEX(OVER3_BASE,1,3+AM264)+OVER3_PER4*CEILING((N264-OVER3_FROM)/4,1))*(1+FUEL),4)),""))))</f>
        <v/>
      </c>
      <c r="AX264" s="21" t="str">
        <f aca="false">IF(OR(AL264="",AH264=""),"",IF(OR(AH264="",AM264="",M264=""),"",IF(M264="Small standard",IF(AH264&gt;SS_MAX,"",ROUND(INDEX(SS_FEES,SUMPRODUCT(--(SS_EDGES&lt;AH264))+1,0+AM264)*(1+FUEL),4)),IF(M264="Large standard",IF(AH264&gt;LS_MAX,"",ROUND(IF(AH264&lt;=OVER3_FROM,INDEX(LS_FEES,SUMPRODUCT(--(LS_EDGES&lt;AH264))+1,0+AM264),INDEX(OVER3_BASE,1,0+AM264)+OVER3_PER4*CEILING((AH264-OVER3_FROM)/4,1))*(1+FUEL),4)),""))))</f>
        <v/>
      </c>
      <c r="AY264" s="21" t="str">
        <f aca="false">IF(OR(AL264="",AH264=""),"",IF(OR(AH264="",AM264="",M264=""),"",IF(M264="Small standard",IF(AH264&gt;SS_MAX,"",ROUND(INDEX(SS_FEES,SUMPRODUCT(--(SS_EDGES&lt;AH264))+1,3+AM264)*(1+FUEL),4)),IF(M264="Large standard",IF(AH264&gt;LS_MAX,"",ROUND(IF(AH264&lt;=OVER3_FROM,INDEX(LS_FEES,SUMPRODUCT(--(LS_EDGES&lt;AH264))+1,3+AM264),INDEX(OVER3_BASE,1,3+AM264)+OVER3_PER4*CEILING((AH264-OVER3_FROM)/4,1))*(1+FUEL),4)),""))))</f>
        <v/>
      </c>
      <c r="AZ264" s="24" t="str">
        <f aca="false">IF(OR(J264="",J264&lt;1),"",ROUND(IFERROR(INDEX(CAT_SCALE,MATCH(D264,CATS,0)),UC_DEFAULT)*IF(J264&gt;=UC_KNEE,10^(UC_A-UC_B*LOG10(J264)),10^(UC_A-UC_B*LOG10(UC_KNEE))*(UC_KNEE/J264)^UC_HEXP),1))</f>
        <v/>
      </c>
    </row>
    <row r="265" customFormat="false" ht="15" hidden="false" customHeight="false" outlineLevel="0" collapsed="false">
      <c r="A265" s="10"/>
      <c r="B265" s="10"/>
      <c r="C265" s="12"/>
      <c r="D265" s="10"/>
      <c r="E265" s="10"/>
      <c r="F265" s="10"/>
      <c r="G265" s="10"/>
      <c r="H265" s="10"/>
      <c r="I265" s="10"/>
      <c r="J265" s="10"/>
      <c r="K265" s="10"/>
      <c r="L265" s="12"/>
      <c r="M265" s="2" t="str">
        <f aca="false">IF(OR(N265="",AI265=""),"",IF(AND(N265&lt;=SS_MAX,AI265&lt;=SS_L,AJ265&lt;=SS_M,AK265&lt;=SS_S),"Small standard",IF(AND(N265&lt;=LS_MAX,AI265&lt;=LS_L,AJ265&lt;=LS_M,AK265&lt;=LS_S),"Large standard","Oversize")))</f>
        <v/>
      </c>
      <c r="N265" s="16" t="str">
        <f aca="false">IF(AH265="","",IF(AL265="",AH265,MAX(AH265,AL265)))</f>
        <v/>
      </c>
      <c r="O265" s="21" t="str">
        <f aca="false">IF(OR(N265="",AM265="",M265=""),"",IF(M265="Small standard",IF(N265&gt;SS_MAX,"",ROUND(INDEX(SS_FEES,SUMPRODUCT(--(SS_EDGES&lt;N265))+1,0+AM265)*(1+FUEL),4)),IF(M265="Large standard",IF(N265&gt;LS_MAX,"",ROUND(IF(N265&lt;=OVER3_FROM,INDEX(LS_FEES,SUMPRODUCT(--(LS_EDGES&lt;N265))+1,0+AM265),INDEX(OVER3_BASE,1,0+AM265)+OVER3_PER4*CEILING((N265-OVER3_FROM)/4,1))*(1+FUEL),4)),"")))</f>
        <v/>
      </c>
      <c r="P265" s="21" t="str">
        <f aca="false">IF(OR(N265="",AM265="",M265=""),"",IF(M265="Small standard",IF(N265&gt;SS_MAX,"",ROUND(INDEX(SS_FEES,SUMPRODUCT(--(SS_EDGES&lt;N265))+1,3+AM265)*(1+FUEL),4)),IF(M265="Large standard",IF(N265&gt;LS_MAX,"",ROUND(IF(N265&lt;=OVER3_FROM,INDEX(LS_FEES,SUMPRODUCT(--(LS_EDGES&lt;N265))+1,3+AM265),INDEX(OVER3_BASE,1,3+AM265)+OVER3_PER4*CEILING((N265-OVER3_FROM)/4,1))*(1+FUEL),4)),"")))</f>
        <v/>
      </c>
      <c r="Q265" s="20" t="str">
        <f aca="true">IF(OR(L265="",O265=""),"",ROUND(L265-IF(AND(TODAY()&gt;=PEAK_FROM,TODAY()&lt;=PEAK_TO),P265,O265),2))</f>
        <v/>
      </c>
      <c r="R265" s="16" t="str">
        <f aca="false">IF(N265="","",IF(M265="Small standard",IF(SUMPRODUCT(--(SS_EDGES&lt;N265))=0,"",INDEX(SS_EDGES,SUMPRODUCT(--(SS_EDGES&lt;N265)))),IF(M265="Large standard",IF(N265&gt;OVER3_FROM,OVER3_FROM+4*(CEILING((N265-OVER3_FROM)/4,1)-1),IF(SUMPRODUCT(--(LS_EDGES&lt;N265))=0,"",INDEX(LS_EDGES,SUMPRODUCT(--(LS_EDGES&lt;N265))))),"")))</f>
        <v/>
      </c>
      <c r="S265" s="22" t="str">
        <f aca="false">IF(R265="","",ROUND(N265-R265,3))</f>
        <v/>
      </c>
      <c r="T265" s="21" t="str">
        <f aca="false">IF(OR(R265="",O265="",AO265=""),"",IF(S265&gt;MAX_SHAVE,"",IF(ROUND(O265-AO265,4)&lt;MIN_UNIT,"",ROUND(O265-AO265,4))))</f>
        <v/>
      </c>
      <c r="U265" s="21" t="str">
        <f aca="false">IF(OR(AQ265="",O265=""),"",IF(ROUND(ROUND(O265-AQ265,4)-AS265,4)&lt;=MIN_UNIT,"",ROUND(ROUND(O265-AQ265,4)-AS265,4)))</f>
        <v/>
      </c>
      <c r="V265" s="21" t="str">
        <f aca="false">IF(OR(AV265="",O265=""),"",IF(AND(AT265=1,AU265&lt;=MAX_ENV),IF(ROUND(O265-AV265,4)&lt;MIN_UNIT,"",ROUND(O265-AV265,4)),""))</f>
        <v/>
      </c>
      <c r="W265" s="21" t="str">
        <f aca="false">IF(OR(AX265="",O265=""),"",IF(AL265&gt;=AH265*MIN_DIM_RATIO,IF(ROUND(O265-AX265,4)&lt;MIN_UNIT,"",ROUND(O265-AX265,4)),""))</f>
        <v/>
      </c>
      <c r="X265" s="21" t="str">
        <f aca="false">IF(OR(R265="",P265="",AP265=""),"",IF(S265&gt;MAX_SHAVE,"",IF(ROUND(P265-AP265,4)&lt;MIN_UNIT,"",ROUND(P265-AP265,4))))</f>
        <v/>
      </c>
      <c r="Y265" s="21" t="str">
        <f aca="false">IF(OR(AR265="",P265=""),"",IF(ROUND(ROUND(P265-AR265,4)-AS265,4)&lt;=MIN_UNIT,"",ROUND(ROUND(P265-AR265,4)-AS265,4)))</f>
        <v/>
      </c>
      <c r="Z265" s="21" t="str">
        <f aca="false">IF(OR(AW265="",P265=""),"",IF(AND(AT265=1,AU265&lt;=MAX_ENV),IF(ROUND(P265-AW265,4)&lt;MIN_UNIT,"",ROUND(P265-AW265,4)),""))</f>
        <v/>
      </c>
      <c r="AA265" s="21" t="str">
        <f aca="false">IF(OR(AY265="",P265=""),"",IF(AL265&gt;=AH265*MIN_DIM_RATIO,IF(ROUND(P265-AY265,4)&lt;MIN_UNIT,"",ROUND(P265-AY265,4)),""))</f>
        <v/>
      </c>
      <c r="AB265" s="2" t="str">
        <f aca="false">IF(COUNT(T265:W265)=0,"",CHOOSE(MATCH(MAX(T265:W265),T265:W265,0),"Weight","Price","Size tier","Box"))</f>
        <v/>
      </c>
      <c r="AC265" s="24" t="str">
        <f aca="false">IF(K265&lt;&gt;"",K265,AZ265)</f>
        <v/>
      </c>
      <c r="AD265" s="25" t="str">
        <f aca="false">IF(OR(AB265="",AC265=""),"",ROUND(AC265*IF(K265&lt;&gt;"",1,U_LOW)*((12-PEAK_MONTHS)*MAX(T265:W265)+PEAK_MONTHS*N(INDEX(X265:AA265,MATCH(MAX(T265:W265),T265:W265,0)))),0))</f>
        <v/>
      </c>
      <c r="AE265" s="25" t="str">
        <f aca="false">IF(OR(AB265="",AC265=""),"",ROUND(AC265*IF(K265&lt;&gt;"",1,U_HIGH)*((12-PEAK_MONTHS)*MAX(T265:W265)+PEAK_MONTHS*N(INDEX(X265:AA265,MATCH(MAX(T265:W265),T265:W265,0)))),0))</f>
        <v/>
      </c>
      <c r="AF265" s="18" t="str">
        <f aca="false">IF(AD265="","",RANK(AD265,$AD$7:$AD$506))</f>
        <v/>
      </c>
      <c r="AH265" s="16" t="str">
        <f aca="false">IF(E265&lt;&gt;"",E265,IF(F265&lt;&gt;"",ROUND(F265*16,3),""))</f>
        <v/>
      </c>
      <c r="AI265" s="16" t="str">
        <f aca="false">IF(COUNT(G265:I265)&lt;3,"",ROUND(LARGE(G265:I265,1),2))</f>
        <v/>
      </c>
      <c r="AJ265" s="16" t="str">
        <f aca="false">IF(COUNT(G265:I265)&lt;3,"",ROUND(LARGE(G265:I265,2),2))</f>
        <v/>
      </c>
      <c r="AK265" s="16" t="str">
        <f aca="false">IF(COUNT(G265:I265)&lt;3,"",ROUND(SMALL(G265:I265,1),2))</f>
        <v/>
      </c>
      <c r="AL265" s="16" t="str">
        <f aca="false">IF(AI265="","",IF(AI265*AJ265*AK265&lt;DIM_MIN_CUIN,"",ROUND(AI265*AJ265*AK265/DIM_DIV*16,2)))</f>
        <v/>
      </c>
      <c r="AM265" s="18" t="str">
        <f aca="false">IF(C265="","",IF(C265&lt;BAND_LO,1,IF(C265&lt;=BAND_HI,2,3)))</f>
        <v/>
      </c>
      <c r="AN265" s="19" t="str">
        <f aca="false">IF(C265="","",IFERROR(INDEX(CAT_REF,MATCH(D265,CATS,0)),REF_DEFAULT))</f>
        <v/>
      </c>
      <c r="AO265" s="21" t="str">
        <f aca="false">IF(OR(R265="",AM265="",M265=""),"",IF(M265="Small standard",IF(R265&gt;SS_MAX,"",ROUND(INDEX(SS_FEES,SUMPRODUCT(--(SS_EDGES&lt;R265))+1,0+AM265)*(1+FUEL),4)),IF(M265="Large standard",IF(R265&gt;LS_MAX,"",ROUND(IF(R265&lt;=OVER3_FROM,INDEX(LS_FEES,SUMPRODUCT(--(LS_EDGES&lt;R265))+1,0+AM265),INDEX(OVER3_BASE,1,0+AM265)+OVER3_PER4*CEILING((R265-OVER3_FROM)/4,1))*(1+FUEL),4)),"")))</f>
        <v/>
      </c>
      <c r="AP265" s="21" t="str">
        <f aca="false">IF(OR(R265="",AM265="",M265=""),"",IF(M265="Small standard",IF(R265&gt;SS_MAX,"",ROUND(INDEX(SS_FEES,SUMPRODUCT(--(SS_EDGES&lt;R265))+1,3+AM265)*(1+FUEL),4)),IF(M265="Large standard",IF(R265&gt;LS_MAX,"",ROUND(IF(R265&lt;=OVER3_FROM,INDEX(LS_FEES,SUMPRODUCT(--(LS_EDGES&lt;R265))+1,3+AM265),INDEX(OVER3_BASE,1,3+AM265)+OVER3_PER4*CEILING((R265-OVER3_FROM)/4,1))*(1+FUEL),4)),"")))</f>
        <v/>
      </c>
      <c r="AQ265" s="21" t="str">
        <f aca="false">IF(OR(AM265="",AM265=1),"",IF(OR(N265="",(AM265-1)="",M265=""),"",IF(M265="Small standard",IF(N265&gt;SS_MAX,"",ROUND(INDEX(SS_FEES,SUMPRODUCT(--(SS_EDGES&lt;N265))+1,0+(AM265-1))*(1+FUEL),4)),IF(M265="Large standard",IF(N265&gt;LS_MAX,"",ROUND(IF(N265&lt;=OVER3_FROM,INDEX(LS_FEES,SUMPRODUCT(--(LS_EDGES&lt;N265))+1,0+(AM265-1)),INDEX(OVER3_BASE,1,0+(AM265-1))+OVER3_PER4*CEILING((N265-OVER3_FROM)/4,1))*(1+FUEL),4)),""))))</f>
        <v/>
      </c>
      <c r="AR265" s="21" t="str">
        <f aca="false">IF(OR(AM265="",AM265=1),"",IF(OR(N265="",(AM265-1)="",M265=""),"",IF(M265="Small standard",IF(N265&gt;SS_MAX,"",ROUND(INDEX(SS_FEES,SUMPRODUCT(--(SS_EDGES&lt;N265))+1,3+(AM265-1))*(1+FUEL),4)),IF(M265="Large standard",IF(N265&gt;LS_MAX,"",ROUND(IF(N265&lt;=OVER3_FROM,INDEX(LS_FEES,SUMPRODUCT(--(LS_EDGES&lt;N265))+1,3+(AM265-1)),INDEX(OVER3_BASE,1,3+(AM265-1))+OVER3_PER4*CEILING((N265-OVER3_FROM)/4,1))*(1+FUEL),4)),""))))</f>
        <v/>
      </c>
      <c r="AS265" s="21" t="str">
        <f aca="false">IF(OR(AM265="",AM265=1),"",(C265-(IF(AM265=2,BAND_LO,BAND_HI)-0.01))*(1-AN265))</f>
        <v/>
      </c>
      <c r="AT265" s="18" t="str">
        <f aca="false">IF(AI265="","",(AI265&gt;SS_L)+(AJ265&gt;SS_M)+(AK265&gt;SS_S))</f>
        <v/>
      </c>
      <c r="AU265" s="23" t="str">
        <f aca="false">IF(OR(AT265="",AT265&lt;&gt;1),"",MAX(AI265/SS_L,AJ265/SS_M,AK265/SS_S))</f>
        <v/>
      </c>
      <c r="AV265" s="21" t="str">
        <f aca="false">IF(OR(M265&lt;&gt;"Large standard",N265="",N265&gt;SS_MAX),"",IF(OR(N265="",AM265="","Small standard"=""),"",IF("Small standard"="Small standard",IF(N265&gt;SS_MAX,"",ROUND(INDEX(SS_FEES,SUMPRODUCT(--(SS_EDGES&lt;N265))+1,0+AM265)*(1+FUEL),4)),IF("Small standard"="Large standard",IF(N265&gt;LS_MAX,"",ROUND(IF(N265&lt;=OVER3_FROM,INDEX(LS_FEES,SUMPRODUCT(--(LS_EDGES&lt;N265))+1,0+AM265),INDEX(OVER3_BASE,1,0+AM265)+OVER3_PER4*CEILING((N265-OVER3_FROM)/4,1))*(1+FUEL),4)),""))))</f>
        <v/>
      </c>
      <c r="AW265" s="21" t="str">
        <f aca="false">IF(OR(M265&lt;&gt;"Large standard",N265="",N265&gt;SS_MAX),"",IF(OR(N265="",AM265="","Small standard"=""),"",IF("Small standard"="Small standard",IF(N265&gt;SS_MAX,"",ROUND(INDEX(SS_FEES,SUMPRODUCT(--(SS_EDGES&lt;N265))+1,3+AM265)*(1+FUEL),4)),IF("Small standard"="Large standard",IF(N265&gt;LS_MAX,"",ROUND(IF(N265&lt;=OVER3_FROM,INDEX(LS_FEES,SUMPRODUCT(--(LS_EDGES&lt;N265))+1,3+AM265),INDEX(OVER3_BASE,1,3+AM265)+OVER3_PER4*CEILING((N265-OVER3_FROM)/4,1))*(1+FUEL),4)),""))))</f>
        <v/>
      </c>
      <c r="AX265" s="21" t="str">
        <f aca="false">IF(OR(AL265="",AH265=""),"",IF(OR(AH265="",AM265="",M265=""),"",IF(M265="Small standard",IF(AH265&gt;SS_MAX,"",ROUND(INDEX(SS_FEES,SUMPRODUCT(--(SS_EDGES&lt;AH265))+1,0+AM265)*(1+FUEL),4)),IF(M265="Large standard",IF(AH265&gt;LS_MAX,"",ROUND(IF(AH265&lt;=OVER3_FROM,INDEX(LS_FEES,SUMPRODUCT(--(LS_EDGES&lt;AH265))+1,0+AM265),INDEX(OVER3_BASE,1,0+AM265)+OVER3_PER4*CEILING((AH265-OVER3_FROM)/4,1))*(1+FUEL),4)),""))))</f>
        <v/>
      </c>
      <c r="AY265" s="21" t="str">
        <f aca="false">IF(OR(AL265="",AH265=""),"",IF(OR(AH265="",AM265="",M265=""),"",IF(M265="Small standard",IF(AH265&gt;SS_MAX,"",ROUND(INDEX(SS_FEES,SUMPRODUCT(--(SS_EDGES&lt;AH265))+1,3+AM265)*(1+FUEL),4)),IF(M265="Large standard",IF(AH265&gt;LS_MAX,"",ROUND(IF(AH265&lt;=OVER3_FROM,INDEX(LS_FEES,SUMPRODUCT(--(LS_EDGES&lt;AH265))+1,3+AM265),INDEX(OVER3_BASE,1,3+AM265)+OVER3_PER4*CEILING((AH265-OVER3_FROM)/4,1))*(1+FUEL),4)),""))))</f>
        <v/>
      </c>
      <c r="AZ265" s="24" t="str">
        <f aca="false">IF(OR(J265="",J265&lt;1),"",ROUND(IFERROR(INDEX(CAT_SCALE,MATCH(D265,CATS,0)),UC_DEFAULT)*IF(J265&gt;=UC_KNEE,10^(UC_A-UC_B*LOG10(J265)),10^(UC_A-UC_B*LOG10(UC_KNEE))*(UC_KNEE/J265)^UC_HEXP),1))</f>
        <v/>
      </c>
    </row>
    <row r="266" customFormat="false" ht="15" hidden="false" customHeight="false" outlineLevel="0" collapsed="false">
      <c r="A266" s="10"/>
      <c r="B266" s="10"/>
      <c r="C266" s="12"/>
      <c r="D266" s="10"/>
      <c r="E266" s="10"/>
      <c r="F266" s="10"/>
      <c r="G266" s="10"/>
      <c r="H266" s="10"/>
      <c r="I266" s="10"/>
      <c r="J266" s="10"/>
      <c r="K266" s="10"/>
      <c r="L266" s="12"/>
      <c r="M266" s="2" t="str">
        <f aca="false">IF(OR(N266="",AI266=""),"",IF(AND(N266&lt;=SS_MAX,AI266&lt;=SS_L,AJ266&lt;=SS_M,AK266&lt;=SS_S),"Small standard",IF(AND(N266&lt;=LS_MAX,AI266&lt;=LS_L,AJ266&lt;=LS_M,AK266&lt;=LS_S),"Large standard","Oversize")))</f>
        <v/>
      </c>
      <c r="N266" s="16" t="str">
        <f aca="false">IF(AH266="","",IF(AL266="",AH266,MAX(AH266,AL266)))</f>
        <v/>
      </c>
      <c r="O266" s="21" t="str">
        <f aca="false">IF(OR(N266="",AM266="",M266=""),"",IF(M266="Small standard",IF(N266&gt;SS_MAX,"",ROUND(INDEX(SS_FEES,SUMPRODUCT(--(SS_EDGES&lt;N266))+1,0+AM266)*(1+FUEL),4)),IF(M266="Large standard",IF(N266&gt;LS_MAX,"",ROUND(IF(N266&lt;=OVER3_FROM,INDEX(LS_FEES,SUMPRODUCT(--(LS_EDGES&lt;N266))+1,0+AM266),INDEX(OVER3_BASE,1,0+AM266)+OVER3_PER4*CEILING((N266-OVER3_FROM)/4,1))*(1+FUEL),4)),"")))</f>
        <v/>
      </c>
      <c r="P266" s="21" t="str">
        <f aca="false">IF(OR(N266="",AM266="",M266=""),"",IF(M266="Small standard",IF(N266&gt;SS_MAX,"",ROUND(INDEX(SS_FEES,SUMPRODUCT(--(SS_EDGES&lt;N266))+1,3+AM266)*(1+FUEL),4)),IF(M266="Large standard",IF(N266&gt;LS_MAX,"",ROUND(IF(N266&lt;=OVER3_FROM,INDEX(LS_FEES,SUMPRODUCT(--(LS_EDGES&lt;N266))+1,3+AM266),INDEX(OVER3_BASE,1,3+AM266)+OVER3_PER4*CEILING((N266-OVER3_FROM)/4,1))*(1+FUEL),4)),"")))</f>
        <v/>
      </c>
      <c r="Q266" s="20" t="str">
        <f aca="true">IF(OR(L266="",O266=""),"",ROUND(L266-IF(AND(TODAY()&gt;=PEAK_FROM,TODAY()&lt;=PEAK_TO),P266,O266),2))</f>
        <v/>
      </c>
      <c r="R266" s="16" t="str">
        <f aca="false">IF(N266="","",IF(M266="Small standard",IF(SUMPRODUCT(--(SS_EDGES&lt;N266))=0,"",INDEX(SS_EDGES,SUMPRODUCT(--(SS_EDGES&lt;N266)))),IF(M266="Large standard",IF(N266&gt;OVER3_FROM,OVER3_FROM+4*(CEILING((N266-OVER3_FROM)/4,1)-1),IF(SUMPRODUCT(--(LS_EDGES&lt;N266))=0,"",INDEX(LS_EDGES,SUMPRODUCT(--(LS_EDGES&lt;N266))))),"")))</f>
        <v/>
      </c>
      <c r="S266" s="22" t="str">
        <f aca="false">IF(R266="","",ROUND(N266-R266,3))</f>
        <v/>
      </c>
      <c r="T266" s="21" t="str">
        <f aca="false">IF(OR(R266="",O266="",AO266=""),"",IF(S266&gt;MAX_SHAVE,"",IF(ROUND(O266-AO266,4)&lt;MIN_UNIT,"",ROUND(O266-AO266,4))))</f>
        <v/>
      </c>
      <c r="U266" s="21" t="str">
        <f aca="false">IF(OR(AQ266="",O266=""),"",IF(ROUND(ROUND(O266-AQ266,4)-AS266,4)&lt;=MIN_UNIT,"",ROUND(ROUND(O266-AQ266,4)-AS266,4)))</f>
        <v/>
      </c>
      <c r="V266" s="21" t="str">
        <f aca="false">IF(OR(AV266="",O266=""),"",IF(AND(AT266=1,AU266&lt;=MAX_ENV),IF(ROUND(O266-AV266,4)&lt;MIN_UNIT,"",ROUND(O266-AV266,4)),""))</f>
        <v/>
      </c>
      <c r="W266" s="21" t="str">
        <f aca="false">IF(OR(AX266="",O266=""),"",IF(AL266&gt;=AH266*MIN_DIM_RATIO,IF(ROUND(O266-AX266,4)&lt;MIN_UNIT,"",ROUND(O266-AX266,4)),""))</f>
        <v/>
      </c>
      <c r="X266" s="21" t="str">
        <f aca="false">IF(OR(R266="",P266="",AP266=""),"",IF(S266&gt;MAX_SHAVE,"",IF(ROUND(P266-AP266,4)&lt;MIN_UNIT,"",ROUND(P266-AP266,4))))</f>
        <v/>
      </c>
      <c r="Y266" s="21" t="str">
        <f aca="false">IF(OR(AR266="",P266=""),"",IF(ROUND(ROUND(P266-AR266,4)-AS266,4)&lt;=MIN_UNIT,"",ROUND(ROUND(P266-AR266,4)-AS266,4)))</f>
        <v/>
      </c>
      <c r="Z266" s="21" t="str">
        <f aca="false">IF(OR(AW266="",P266=""),"",IF(AND(AT266=1,AU266&lt;=MAX_ENV),IF(ROUND(P266-AW266,4)&lt;MIN_UNIT,"",ROUND(P266-AW266,4)),""))</f>
        <v/>
      </c>
      <c r="AA266" s="21" t="str">
        <f aca="false">IF(OR(AY266="",P266=""),"",IF(AL266&gt;=AH266*MIN_DIM_RATIO,IF(ROUND(P266-AY266,4)&lt;MIN_UNIT,"",ROUND(P266-AY266,4)),""))</f>
        <v/>
      </c>
      <c r="AB266" s="2" t="str">
        <f aca="false">IF(COUNT(T266:W266)=0,"",CHOOSE(MATCH(MAX(T266:W266),T266:W266,0),"Weight","Price","Size tier","Box"))</f>
        <v/>
      </c>
      <c r="AC266" s="24" t="str">
        <f aca="false">IF(K266&lt;&gt;"",K266,AZ266)</f>
        <v/>
      </c>
      <c r="AD266" s="25" t="str">
        <f aca="false">IF(OR(AB266="",AC266=""),"",ROUND(AC266*IF(K266&lt;&gt;"",1,U_LOW)*((12-PEAK_MONTHS)*MAX(T266:W266)+PEAK_MONTHS*N(INDEX(X266:AA266,MATCH(MAX(T266:W266),T266:W266,0)))),0))</f>
        <v/>
      </c>
      <c r="AE266" s="25" t="str">
        <f aca="false">IF(OR(AB266="",AC266=""),"",ROUND(AC266*IF(K266&lt;&gt;"",1,U_HIGH)*((12-PEAK_MONTHS)*MAX(T266:W266)+PEAK_MONTHS*N(INDEX(X266:AA266,MATCH(MAX(T266:W266),T266:W266,0)))),0))</f>
        <v/>
      </c>
      <c r="AF266" s="18" t="str">
        <f aca="false">IF(AD266="","",RANK(AD266,$AD$7:$AD$506))</f>
        <v/>
      </c>
      <c r="AH266" s="16" t="str">
        <f aca="false">IF(E266&lt;&gt;"",E266,IF(F266&lt;&gt;"",ROUND(F266*16,3),""))</f>
        <v/>
      </c>
      <c r="AI266" s="16" t="str">
        <f aca="false">IF(COUNT(G266:I266)&lt;3,"",ROUND(LARGE(G266:I266,1),2))</f>
        <v/>
      </c>
      <c r="AJ266" s="16" t="str">
        <f aca="false">IF(COUNT(G266:I266)&lt;3,"",ROUND(LARGE(G266:I266,2),2))</f>
        <v/>
      </c>
      <c r="AK266" s="16" t="str">
        <f aca="false">IF(COUNT(G266:I266)&lt;3,"",ROUND(SMALL(G266:I266,1),2))</f>
        <v/>
      </c>
      <c r="AL266" s="16" t="str">
        <f aca="false">IF(AI266="","",IF(AI266*AJ266*AK266&lt;DIM_MIN_CUIN,"",ROUND(AI266*AJ266*AK266/DIM_DIV*16,2)))</f>
        <v/>
      </c>
      <c r="AM266" s="18" t="str">
        <f aca="false">IF(C266="","",IF(C266&lt;BAND_LO,1,IF(C266&lt;=BAND_HI,2,3)))</f>
        <v/>
      </c>
      <c r="AN266" s="19" t="str">
        <f aca="false">IF(C266="","",IFERROR(INDEX(CAT_REF,MATCH(D266,CATS,0)),REF_DEFAULT))</f>
        <v/>
      </c>
      <c r="AO266" s="21" t="str">
        <f aca="false">IF(OR(R266="",AM266="",M266=""),"",IF(M266="Small standard",IF(R266&gt;SS_MAX,"",ROUND(INDEX(SS_FEES,SUMPRODUCT(--(SS_EDGES&lt;R266))+1,0+AM266)*(1+FUEL),4)),IF(M266="Large standard",IF(R266&gt;LS_MAX,"",ROUND(IF(R266&lt;=OVER3_FROM,INDEX(LS_FEES,SUMPRODUCT(--(LS_EDGES&lt;R266))+1,0+AM266),INDEX(OVER3_BASE,1,0+AM266)+OVER3_PER4*CEILING((R266-OVER3_FROM)/4,1))*(1+FUEL),4)),"")))</f>
        <v/>
      </c>
      <c r="AP266" s="21" t="str">
        <f aca="false">IF(OR(R266="",AM266="",M266=""),"",IF(M266="Small standard",IF(R266&gt;SS_MAX,"",ROUND(INDEX(SS_FEES,SUMPRODUCT(--(SS_EDGES&lt;R266))+1,3+AM266)*(1+FUEL),4)),IF(M266="Large standard",IF(R266&gt;LS_MAX,"",ROUND(IF(R266&lt;=OVER3_FROM,INDEX(LS_FEES,SUMPRODUCT(--(LS_EDGES&lt;R266))+1,3+AM266),INDEX(OVER3_BASE,1,3+AM266)+OVER3_PER4*CEILING((R266-OVER3_FROM)/4,1))*(1+FUEL),4)),"")))</f>
        <v/>
      </c>
      <c r="AQ266" s="21" t="str">
        <f aca="false">IF(OR(AM266="",AM266=1),"",IF(OR(N266="",(AM266-1)="",M266=""),"",IF(M266="Small standard",IF(N266&gt;SS_MAX,"",ROUND(INDEX(SS_FEES,SUMPRODUCT(--(SS_EDGES&lt;N266))+1,0+(AM266-1))*(1+FUEL),4)),IF(M266="Large standard",IF(N266&gt;LS_MAX,"",ROUND(IF(N266&lt;=OVER3_FROM,INDEX(LS_FEES,SUMPRODUCT(--(LS_EDGES&lt;N266))+1,0+(AM266-1)),INDEX(OVER3_BASE,1,0+(AM266-1))+OVER3_PER4*CEILING((N266-OVER3_FROM)/4,1))*(1+FUEL),4)),""))))</f>
        <v/>
      </c>
      <c r="AR266" s="21" t="str">
        <f aca="false">IF(OR(AM266="",AM266=1),"",IF(OR(N266="",(AM266-1)="",M266=""),"",IF(M266="Small standard",IF(N266&gt;SS_MAX,"",ROUND(INDEX(SS_FEES,SUMPRODUCT(--(SS_EDGES&lt;N266))+1,3+(AM266-1))*(1+FUEL),4)),IF(M266="Large standard",IF(N266&gt;LS_MAX,"",ROUND(IF(N266&lt;=OVER3_FROM,INDEX(LS_FEES,SUMPRODUCT(--(LS_EDGES&lt;N266))+1,3+(AM266-1)),INDEX(OVER3_BASE,1,3+(AM266-1))+OVER3_PER4*CEILING((N266-OVER3_FROM)/4,1))*(1+FUEL),4)),""))))</f>
        <v/>
      </c>
      <c r="AS266" s="21" t="str">
        <f aca="false">IF(OR(AM266="",AM266=1),"",(C266-(IF(AM266=2,BAND_LO,BAND_HI)-0.01))*(1-AN266))</f>
        <v/>
      </c>
      <c r="AT266" s="18" t="str">
        <f aca="false">IF(AI266="","",(AI266&gt;SS_L)+(AJ266&gt;SS_M)+(AK266&gt;SS_S))</f>
        <v/>
      </c>
      <c r="AU266" s="23" t="str">
        <f aca="false">IF(OR(AT266="",AT266&lt;&gt;1),"",MAX(AI266/SS_L,AJ266/SS_M,AK266/SS_S))</f>
        <v/>
      </c>
      <c r="AV266" s="21" t="str">
        <f aca="false">IF(OR(M266&lt;&gt;"Large standard",N266="",N266&gt;SS_MAX),"",IF(OR(N266="",AM266="","Small standard"=""),"",IF("Small standard"="Small standard",IF(N266&gt;SS_MAX,"",ROUND(INDEX(SS_FEES,SUMPRODUCT(--(SS_EDGES&lt;N266))+1,0+AM266)*(1+FUEL),4)),IF("Small standard"="Large standard",IF(N266&gt;LS_MAX,"",ROUND(IF(N266&lt;=OVER3_FROM,INDEX(LS_FEES,SUMPRODUCT(--(LS_EDGES&lt;N266))+1,0+AM266),INDEX(OVER3_BASE,1,0+AM266)+OVER3_PER4*CEILING((N266-OVER3_FROM)/4,1))*(1+FUEL),4)),""))))</f>
        <v/>
      </c>
      <c r="AW266" s="21" t="str">
        <f aca="false">IF(OR(M266&lt;&gt;"Large standard",N266="",N266&gt;SS_MAX),"",IF(OR(N266="",AM266="","Small standard"=""),"",IF("Small standard"="Small standard",IF(N266&gt;SS_MAX,"",ROUND(INDEX(SS_FEES,SUMPRODUCT(--(SS_EDGES&lt;N266))+1,3+AM266)*(1+FUEL),4)),IF("Small standard"="Large standard",IF(N266&gt;LS_MAX,"",ROUND(IF(N266&lt;=OVER3_FROM,INDEX(LS_FEES,SUMPRODUCT(--(LS_EDGES&lt;N266))+1,3+AM266),INDEX(OVER3_BASE,1,3+AM266)+OVER3_PER4*CEILING((N266-OVER3_FROM)/4,1))*(1+FUEL),4)),""))))</f>
        <v/>
      </c>
      <c r="AX266" s="21" t="str">
        <f aca="false">IF(OR(AL266="",AH266=""),"",IF(OR(AH266="",AM266="",M266=""),"",IF(M266="Small standard",IF(AH266&gt;SS_MAX,"",ROUND(INDEX(SS_FEES,SUMPRODUCT(--(SS_EDGES&lt;AH266))+1,0+AM266)*(1+FUEL),4)),IF(M266="Large standard",IF(AH266&gt;LS_MAX,"",ROUND(IF(AH266&lt;=OVER3_FROM,INDEX(LS_FEES,SUMPRODUCT(--(LS_EDGES&lt;AH266))+1,0+AM266),INDEX(OVER3_BASE,1,0+AM266)+OVER3_PER4*CEILING((AH266-OVER3_FROM)/4,1))*(1+FUEL),4)),""))))</f>
        <v/>
      </c>
      <c r="AY266" s="21" t="str">
        <f aca="false">IF(OR(AL266="",AH266=""),"",IF(OR(AH266="",AM266="",M266=""),"",IF(M266="Small standard",IF(AH266&gt;SS_MAX,"",ROUND(INDEX(SS_FEES,SUMPRODUCT(--(SS_EDGES&lt;AH266))+1,3+AM266)*(1+FUEL),4)),IF(M266="Large standard",IF(AH266&gt;LS_MAX,"",ROUND(IF(AH266&lt;=OVER3_FROM,INDEX(LS_FEES,SUMPRODUCT(--(LS_EDGES&lt;AH266))+1,3+AM266),INDEX(OVER3_BASE,1,3+AM266)+OVER3_PER4*CEILING((AH266-OVER3_FROM)/4,1))*(1+FUEL),4)),""))))</f>
        <v/>
      </c>
      <c r="AZ266" s="24" t="str">
        <f aca="false">IF(OR(J266="",J266&lt;1),"",ROUND(IFERROR(INDEX(CAT_SCALE,MATCH(D266,CATS,0)),UC_DEFAULT)*IF(J266&gt;=UC_KNEE,10^(UC_A-UC_B*LOG10(J266)),10^(UC_A-UC_B*LOG10(UC_KNEE))*(UC_KNEE/J266)^UC_HEXP),1))</f>
        <v/>
      </c>
    </row>
    <row r="267" customFormat="false" ht="15" hidden="false" customHeight="false" outlineLevel="0" collapsed="false">
      <c r="A267" s="10"/>
      <c r="B267" s="10"/>
      <c r="C267" s="12"/>
      <c r="D267" s="10"/>
      <c r="E267" s="10"/>
      <c r="F267" s="10"/>
      <c r="G267" s="10"/>
      <c r="H267" s="10"/>
      <c r="I267" s="10"/>
      <c r="J267" s="10"/>
      <c r="K267" s="10"/>
      <c r="L267" s="12"/>
      <c r="M267" s="2" t="str">
        <f aca="false">IF(OR(N267="",AI267=""),"",IF(AND(N267&lt;=SS_MAX,AI267&lt;=SS_L,AJ267&lt;=SS_M,AK267&lt;=SS_S),"Small standard",IF(AND(N267&lt;=LS_MAX,AI267&lt;=LS_L,AJ267&lt;=LS_M,AK267&lt;=LS_S),"Large standard","Oversize")))</f>
        <v/>
      </c>
      <c r="N267" s="16" t="str">
        <f aca="false">IF(AH267="","",IF(AL267="",AH267,MAX(AH267,AL267)))</f>
        <v/>
      </c>
      <c r="O267" s="21" t="str">
        <f aca="false">IF(OR(N267="",AM267="",M267=""),"",IF(M267="Small standard",IF(N267&gt;SS_MAX,"",ROUND(INDEX(SS_FEES,SUMPRODUCT(--(SS_EDGES&lt;N267))+1,0+AM267)*(1+FUEL),4)),IF(M267="Large standard",IF(N267&gt;LS_MAX,"",ROUND(IF(N267&lt;=OVER3_FROM,INDEX(LS_FEES,SUMPRODUCT(--(LS_EDGES&lt;N267))+1,0+AM267),INDEX(OVER3_BASE,1,0+AM267)+OVER3_PER4*CEILING((N267-OVER3_FROM)/4,1))*(1+FUEL),4)),"")))</f>
        <v/>
      </c>
      <c r="P267" s="21" t="str">
        <f aca="false">IF(OR(N267="",AM267="",M267=""),"",IF(M267="Small standard",IF(N267&gt;SS_MAX,"",ROUND(INDEX(SS_FEES,SUMPRODUCT(--(SS_EDGES&lt;N267))+1,3+AM267)*(1+FUEL),4)),IF(M267="Large standard",IF(N267&gt;LS_MAX,"",ROUND(IF(N267&lt;=OVER3_FROM,INDEX(LS_FEES,SUMPRODUCT(--(LS_EDGES&lt;N267))+1,3+AM267),INDEX(OVER3_BASE,1,3+AM267)+OVER3_PER4*CEILING((N267-OVER3_FROM)/4,1))*(1+FUEL),4)),"")))</f>
        <v/>
      </c>
      <c r="Q267" s="20" t="str">
        <f aca="true">IF(OR(L267="",O267=""),"",ROUND(L267-IF(AND(TODAY()&gt;=PEAK_FROM,TODAY()&lt;=PEAK_TO),P267,O267),2))</f>
        <v/>
      </c>
      <c r="R267" s="16" t="str">
        <f aca="false">IF(N267="","",IF(M267="Small standard",IF(SUMPRODUCT(--(SS_EDGES&lt;N267))=0,"",INDEX(SS_EDGES,SUMPRODUCT(--(SS_EDGES&lt;N267)))),IF(M267="Large standard",IF(N267&gt;OVER3_FROM,OVER3_FROM+4*(CEILING((N267-OVER3_FROM)/4,1)-1),IF(SUMPRODUCT(--(LS_EDGES&lt;N267))=0,"",INDEX(LS_EDGES,SUMPRODUCT(--(LS_EDGES&lt;N267))))),"")))</f>
        <v/>
      </c>
      <c r="S267" s="22" t="str">
        <f aca="false">IF(R267="","",ROUND(N267-R267,3))</f>
        <v/>
      </c>
      <c r="T267" s="21" t="str">
        <f aca="false">IF(OR(R267="",O267="",AO267=""),"",IF(S267&gt;MAX_SHAVE,"",IF(ROUND(O267-AO267,4)&lt;MIN_UNIT,"",ROUND(O267-AO267,4))))</f>
        <v/>
      </c>
      <c r="U267" s="21" t="str">
        <f aca="false">IF(OR(AQ267="",O267=""),"",IF(ROUND(ROUND(O267-AQ267,4)-AS267,4)&lt;=MIN_UNIT,"",ROUND(ROUND(O267-AQ267,4)-AS267,4)))</f>
        <v/>
      </c>
      <c r="V267" s="21" t="str">
        <f aca="false">IF(OR(AV267="",O267=""),"",IF(AND(AT267=1,AU267&lt;=MAX_ENV),IF(ROUND(O267-AV267,4)&lt;MIN_UNIT,"",ROUND(O267-AV267,4)),""))</f>
        <v/>
      </c>
      <c r="W267" s="21" t="str">
        <f aca="false">IF(OR(AX267="",O267=""),"",IF(AL267&gt;=AH267*MIN_DIM_RATIO,IF(ROUND(O267-AX267,4)&lt;MIN_UNIT,"",ROUND(O267-AX267,4)),""))</f>
        <v/>
      </c>
      <c r="X267" s="21" t="str">
        <f aca="false">IF(OR(R267="",P267="",AP267=""),"",IF(S267&gt;MAX_SHAVE,"",IF(ROUND(P267-AP267,4)&lt;MIN_UNIT,"",ROUND(P267-AP267,4))))</f>
        <v/>
      </c>
      <c r="Y267" s="21" t="str">
        <f aca="false">IF(OR(AR267="",P267=""),"",IF(ROUND(ROUND(P267-AR267,4)-AS267,4)&lt;=MIN_UNIT,"",ROUND(ROUND(P267-AR267,4)-AS267,4)))</f>
        <v/>
      </c>
      <c r="Z267" s="21" t="str">
        <f aca="false">IF(OR(AW267="",P267=""),"",IF(AND(AT267=1,AU267&lt;=MAX_ENV),IF(ROUND(P267-AW267,4)&lt;MIN_UNIT,"",ROUND(P267-AW267,4)),""))</f>
        <v/>
      </c>
      <c r="AA267" s="21" t="str">
        <f aca="false">IF(OR(AY267="",P267=""),"",IF(AL267&gt;=AH267*MIN_DIM_RATIO,IF(ROUND(P267-AY267,4)&lt;MIN_UNIT,"",ROUND(P267-AY267,4)),""))</f>
        <v/>
      </c>
      <c r="AB267" s="2" t="str">
        <f aca="false">IF(COUNT(T267:W267)=0,"",CHOOSE(MATCH(MAX(T267:W267),T267:W267,0),"Weight","Price","Size tier","Box"))</f>
        <v/>
      </c>
      <c r="AC267" s="24" t="str">
        <f aca="false">IF(K267&lt;&gt;"",K267,AZ267)</f>
        <v/>
      </c>
      <c r="AD267" s="25" t="str">
        <f aca="false">IF(OR(AB267="",AC267=""),"",ROUND(AC267*IF(K267&lt;&gt;"",1,U_LOW)*((12-PEAK_MONTHS)*MAX(T267:W267)+PEAK_MONTHS*N(INDEX(X267:AA267,MATCH(MAX(T267:W267),T267:W267,0)))),0))</f>
        <v/>
      </c>
      <c r="AE267" s="25" t="str">
        <f aca="false">IF(OR(AB267="",AC267=""),"",ROUND(AC267*IF(K267&lt;&gt;"",1,U_HIGH)*((12-PEAK_MONTHS)*MAX(T267:W267)+PEAK_MONTHS*N(INDEX(X267:AA267,MATCH(MAX(T267:W267),T267:W267,0)))),0))</f>
        <v/>
      </c>
      <c r="AF267" s="18" t="str">
        <f aca="false">IF(AD267="","",RANK(AD267,$AD$7:$AD$506))</f>
        <v/>
      </c>
      <c r="AH267" s="16" t="str">
        <f aca="false">IF(E267&lt;&gt;"",E267,IF(F267&lt;&gt;"",ROUND(F267*16,3),""))</f>
        <v/>
      </c>
      <c r="AI267" s="16" t="str">
        <f aca="false">IF(COUNT(G267:I267)&lt;3,"",ROUND(LARGE(G267:I267,1),2))</f>
        <v/>
      </c>
      <c r="AJ267" s="16" t="str">
        <f aca="false">IF(COUNT(G267:I267)&lt;3,"",ROUND(LARGE(G267:I267,2),2))</f>
        <v/>
      </c>
      <c r="AK267" s="16" t="str">
        <f aca="false">IF(COUNT(G267:I267)&lt;3,"",ROUND(SMALL(G267:I267,1),2))</f>
        <v/>
      </c>
      <c r="AL267" s="16" t="str">
        <f aca="false">IF(AI267="","",IF(AI267*AJ267*AK267&lt;DIM_MIN_CUIN,"",ROUND(AI267*AJ267*AK267/DIM_DIV*16,2)))</f>
        <v/>
      </c>
      <c r="AM267" s="18" t="str">
        <f aca="false">IF(C267="","",IF(C267&lt;BAND_LO,1,IF(C267&lt;=BAND_HI,2,3)))</f>
        <v/>
      </c>
      <c r="AN267" s="19" t="str">
        <f aca="false">IF(C267="","",IFERROR(INDEX(CAT_REF,MATCH(D267,CATS,0)),REF_DEFAULT))</f>
        <v/>
      </c>
      <c r="AO267" s="21" t="str">
        <f aca="false">IF(OR(R267="",AM267="",M267=""),"",IF(M267="Small standard",IF(R267&gt;SS_MAX,"",ROUND(INDEX(SS_FEES,SUMPRODUCT(--(SS_EDGES&lt;R267))+1,0+AM267)*(1+FUEL),4)),IF(M267="Large standard",IF(R267&gt;LS_MAX,"",ROUND(IF(R267&lt;=OVER3_FROM,INDEX(LS_FEES,SUMPRODUCT(--(LS_EDGES&lt;R267))+1,0+AM267),INDEX(OVER3_BASE,1,0+AM267)+OVER3_PER4*CEILING((R267-OVER3_FROM)/4,1))*(1+FUEL),4)),"")))</f>
        <v/>
      </c>
      <c r="AP267" s="21" t="str">
        <f aca="false">IF(OR(R267="",AM267="",M267=""),"",IF(M267="Small standard",IF(R267&gt;SS_MAX,"",ROUND(INDEX(SS_FEES,SUMPRODUCT(--(SS_EDGES&lt;R267))+1,3+AM267)*(1+FUEL),4)),IF(M267="Large standard",IF(R267&gt;LS_MAX,"",ROUND(IF(R267&lt;=OVER3_FROM,INDEX(LS_FEES,SUMPRODUCT(--(LS_EDGES&lt;R267))+1,3+AM267),INDEX(OVER3_BASE,1,3+AM267)+OVER3_PER4*CEILING((R267-OVER3_FROM)/4,1))*(1+FUEL),4)),"")))</f>
        <v/>
      </c>
      <c r="AQ267" s="21" t="str">
        <f aca="false">IF(OR(AM267="",AM267=1),"",IF(OR(N267="",(AM267-1)="",M267=""),"",IF(M267="Small standard",IF(N267&gt;SS_MAX,"",ROUND(INDEX(SS_FEES,SUMPRODUCT(--(SS_EDGES&lt;N267))+1,0+(AM267-1))*(1+FUEL),4)),IF(M267="Large standard",IF(N267&gt;LS_MAX,"",ROUND(IF(N267&lt;=OVER3_FROM,INDEX(LS_FEES,SUMPRODUCT(--(LS_EDGES&lt;N267))+1,0+(AM267-1)),INDEX(OVER3_BASE,1,0+(AM267-1))+OVER3_PER4*CEILING((N267-OVER3_FROM)/4,1))*(1+FUEL),4)),""))))</f>
        <v/>
      </c>
      <c r="AR267" s="21" t="str">
        <f aca="false">IF(OR(AM267="",AM267=1),"",IF(OR(N267="",(AM267-1)="",M267=""),"",IF(M267="Small standard",IF(N267&gt;SS_MAX,"",ROUND(INDEX(SS_FEES,SUMPRODUCT(--(SS_EDGES&lt;N267))+1,3+(AM267-1))*(1+FUEL),4)),IF(M267="Large standard",IF(N267&gt;LS_MAX,"",ROUND(IF(N267&lt;=OVER3_FROM,INDEX(LS_FEES,SUMPRODUCT(--(LS_EDGES&lt;N267))+1,3+(AM267-1)),INDEX(OVER3_BASE,1,3+(AM267-1))+OVER3_PER4*CEILING((N267-OVER3_FROM)/4,1))*(1+FUEL),4)),""))))</f>
        <v/>
      </c>
      <c r="AS267" s="21" t="str">
        <f aca="false">IF(OR(AM267="",AM267=1),"",(C267-(IF(AM267=2,BAND_LO,BAND_HI)-0.01))*(1-AN267))</f>
        <v/>
      </c>
      <c r="AT267" s="18" t="str">
        <f aca="false">IF(AI267="","",(AI267&gt;SS_L)+(AJ267&gt;SS_M)+(AK267&gt;SS_S))</f>
        <v/>
      </c>
      <c r="AU267" s="23" t="str">
        <f aca="false">IF(OR(AT267="",AT267&lt;&gt;1),"",MAX(AI267/SS_L,AJ267/SS_M,AK267/SS_S))</f>
        <v/>
      </c>
      <c r="AV267" s="21" t="str">
        <f aca="false">IF(OR(M267&lt;&gt;"Large standard",N267="",N267&gt;SS_MAX),"",IF(OR(N267="",AM267="","Small standard"=""),"",IF("Small standard"="Small standard",IF(N267&gt;SS_MAX,"",ROUND(INDEX(SS_FEES,SUMPRODUCT(--(SS_EDGES&lt;N267))+1,0+AM267)*(1+FUEL),4)),IF("Small standard"="Large standard",IF(N267&gt;LS_MAX,"",ROUND(IF(N267&lt;=OVER3_FROM,INDEX(LS_FEES,SUMPRODUCT(--(LS_EDGES&lt;N267))+1,0+AM267),INDEX(OVER3_BASE,1,0+AM267)+OVER3_PER4*CEILING((N267-OVER3_FROM)/4,1))*(1+FUEL),4)),""))))</f>
        <v/>
      </c>
      <c r="AW267" s="21" t="str">
        <f aca="false">IF(OR(M267&lt;&gt;"Large standard",N267="",N267&gt;SS_MAX),"",IF(OR(N267="",AM267="","Small standard"=""),"",IF("Small standard"="Small standard",IF(N267&gt;SS_MAX,"",ROUND(INDEX(SS_FEES,SUMPRODUCT(--(SS_EDGES&lt;N267))+1,3+AM267)*(1+FUEL),4)),IF("Small standard"="Large standard",IF(N267&gt;LS_MAX,"",ROUND(IF(N267&lt;=OVER3_FROM,INDEX(LS_FEES,SUMPRODUCT(--(LS_EDGES&lt;N267))+1,3+AM267),INDEX(OVER3_BASE,1,3+AM267)+OVER3_PER4*CEILING((N267-OVER3_FROM)/4,1))*(1+FUEL),4)),""))))</f>
        <v/>
      </c>
      <c r="AX267" s="21" t="str">
        <f aca="false">IF(OR(AL267="",AH267=""),"",IF(OR(AH267="",AM267="",M267=""),"",IF(M267="Small standard",IF(AH267&gt;SS_MAX,"",ROUND(INDEX(SS_FEES,SUMPRODUCT(--(SS_EDGES&lt;AH267))+1,0+AM267)*(1+FUEL),4)),IF(M267="Large standard",IF(AH267&gt;LS_MAX,"",ROUND(IF(AH267&lt;=OVER3_FROM,INDEX(LS_FEES,SUMPRODUCT(--(LS_EDGES&lt;AH267))+1,0+AM267),INDEX(OVER3_BASE,1,0+AM267)+OVER3_PER4*CEILING((AH267-OVER3_FROM)/4,1))*(1+FUEL),4)),""))))</f>
        <v/>
      </c>
      <c r="AY267" s="21" t="str">
        <f aca="false">IF(OR(AL267="",AH267=""),"",IF(OR(AH267="",AM267="",M267=""),"",IF(M267="Small standard",IF(AH267&gt;SS_MAX,"",ROUND(INDEX(SS_FEES,SUMPRODUCT(--(SS_EDGES&lt;AH267))+1,3+AM267)*(1+FUEL),4)),IF(M267="Large standard",IF(AH267&gt;LS_MAX,"",ROUND(IF(AH267&lt;=OVER3_FROM,INDEX(LS_FEES,SUMPRODUCT(--(LS_EDGES&lt;AH267))+1,3+AM267),INDEX(OVER3_BASE,1,3+AM267)+OVER3_PER4*CEILING((AH267-OVER3_FROM)/4,1))*(1+FUEL),4)),""))))</f>
        <v/>
      </c>
      <c r="AZ267" s="24" t="str">
        <f aca="false">IF(OR(J267="",J267&lt;1),"",ROUND(IFERROR(INDEX(CAT_SCALE,MATCH(D267,CATS,0)),UC_DEFAULT)*IF(J267&gt;=UC_KNEE,10^(UC_A-UC_B*LOG10(J267)),10^(UC_A-UC_B*LOG10(UC_KNEE))*(UC_KNEE/J267)^UC_HEXP),1))</f>
        <v/>
      </c>
    </row>
    <row r="268" customFormat="false" ht="15" hidden="false" customHeight="false" outlineLevel="0" collapsed="false">
      <c r="A268" s="10"/>
      <c r="B268" s="10"/>
      <c r="C268" s="12"/>
      <c r="D268" s="10"/>
      <c r="E268" s="10"/>
      <c r="F268" s="10"/>
      <c r="G268" s="10"/>
      <c r="H268" s="10"/>
      <c r="I268" s="10"/>
      <c r="J268" s="10"/>
      <c r="K268" s="10"/>
      <c r="L268" s="12"/>
      <c r="M268" s="2" t="str">
        <f aca="false">IF(OR(N268="",AI268=""),"",IF(AND(N268&lt;=SS_MAX,AI268&lt;=SS_L,AJ268&lt;=SS_M,AK268&lt;=SS_S),"Small standard",IF(AND(N268&lt;=LS_MAX,AI268&lt;=LS_L,AJ268&lt;=LS_M,AK268&lt;=LS_S),"Large standard","Oversize")))</f>
        <v/>
      </c>
      <c r="N268" s="16" t="str">
        <f aca="false">IF(AH268="","",IF(AL268="",AH268,MAX(AH268,AL268)))</f>
        <v/>
      </c>
      <c r="O268" s="21" t="str">
        <f aca="false">IF(OR(N268="",AM268="",M268=""),"",IF(M268="Small standard",IF(N268&gt;SS_MAX,"",ROUND(INDEX(SS_FEES,SUMPRODUCT(--(SS_EDGES&lt;N268))+1,0+AM268)*(1+FUEL),4)),IF(M268="Large standard",IF(N268&gt;LS_MAX,"",ROUND(IF(N268&lt;=OVER3_FROM,INDEX(LS_FEES,SUMPRODUCT(--(LS_EDGES&lt;N268))+1,0+AM268),INDEX(OVER3_BASE,1,0+AM268)+OVER3_PER4*CEILING((N268-OVER3_FROM)/4,1))*(1+FUEL),4)),"")))</f>
        <v/>
      </c>
      <c r="P268" s="21" t="str">
        <f aca="false">IF(OR(N268="",AM268="",M268=""),"",IF(M268="Small standard",IF(N268&gt;SS_MAX,"",ROUND(INDEX(SS_FEES,SUMPRODUCT(--(SS_EDGES&lt;N268))+1,3+AM268)*(1+FUEL),4)),IF(M268="Large standard",IF(N268&gt;LS_MAX,"",ROUND(IF(N268&lt;=OVER3_FROM,INDEX(LS_FEES,SUMPRODUCT(--(LS_EDGES&lt;N268))+1,3+AM268),INDEX(OVER3_BASE,1,3+AM268)+OVER3_PER4*CEILING((N268-OVER3_FROM)/4,1))*(1+FUEL),4)),"")))</f>
        <v/>
      </c>
      <c r="Q268" s="20" t="str">
        <f aca="true">IF(OR(L268="",O268=""),"",ROUND(L268-IF(AND(TODAY()&gt;=PEAK_FROM,TODAY()&lt;=PEAK_TO),P268,O268),2))</f>
        <v/>
      </c>
      <c r="R268" s="16" t="str">
        <f aca="false">IF(N268="","",IF(M268="Small standard",IF(SUMPRODUCT(--(SS_EDGES&lt;N268))=0,"",INDEX(SS_EDGES,SUMPRODUCT(--(SS_EDGES&lt;N268)))),IF(M268="Large standard",IF(N268&gt;OVER3_FROM,OVER3_FROM+4*(CEILING((N268-OVER3_FROM)/4,1)-1),IF(SUMPRODUCT(--(LS_EDGES&lt;N268))=0,"",INDEX(LS_EDGES,SUMPRODUCT(--(LS_EDGES&lt;N268))))),"")))</f>
        <v/>
      </c>
      <c r="S268" s="22" t="str">
        <f aca="false">IF(R268="","",ROUND(N268-R268,3))</f>
        <v/>
      </c>
      <c r="T268" s="21" t="str">
        <f aca="false">IF(OR(R268="",O268="",AO268=""),"",IF(S268&gt;MAX_SHAVE,"",IF(ROUND(O268-AO268,4)&lt;MIN_UNIT,"",ROUND(O268-AO268,4))))</f>
        <v/>
      </c>
      <c r="U268" s="21" t="str">
        <f aca="false">IF(OR(AQ268="",O268=""),"",IF(ROUND(ROUND(O268-AQ268,4)-AS268,4)&lt;=MIN_UNIT,"",ROUND(ROUND(O268-AQ268,4)-AS268,4)))</f>
        <v/>
      </c>
      <c r="V268" s="21" t="str">
        <f aca="false">IF(OR(AV268="",O268=""),"",IF(AND(AT268=1,AU268&lt;=MAX_ENV),IF(ROUND(O268-AV268,4)&lt;MIN_UNIT,"",ROUND(O268-AV268,4)),""))</f>
        <v/>
      </c>
      <c r="W268" s="21" t="str">
        <f aca="false">IF(OR(AX268="",O268=""),"",IF(AL268&gt;=AH268*MIN_DIM_RATIO,IF(ROUND(O268-AX268,4)&lt;MIN_UNIT,"",ROUND(O268-AX268,4)),""))</f>
        <v/>
      </c>
      <c r="X268" s="21" t="str">
        <f aca="false">IF(OR(R268="",P268="",AP268=""),"",IF(S268&gt;MAX_SHAVE,"",IF(ROUND(P268-AP268,4)&lt;MIN_UNIT,"",ROUND(P268-AP268,4))))</f>
        <v/>
      </c>
      <c r="Y268" s="21" t="str">
        <f aca="false">IF(OR(AR268="",P268=""),"",IF(ROUND(ROUND(P268-AR268,4)-AS268,4)&lt;=MIN_UNIT,"",ROUND(ROUND(P268-AR268,4)-AS268,4)))</f>
        <v/>
      </c>
      <c r="Z268" s="21" t="str">
        <f aca="false">IF(OR(AW268="",P268=""),"",IF(AND(AT268=1,AU268&lt;=MAX_ENV),IF(ROUND(P268-AW268,4)&lt;MIN_UNIT,"",ROUND(P268-AW268,4)),""))</f>
        <v/>
      </c>
      <c r="AA268" s="21" t="str">
        <f aca="false">IF(OR(AY268="",P268=""),"",IF(AL268&gt;=AH268*MIN_DIM_RATIO,IF(ROUND(P268-AY268,4)&lt;MIN_UNIT,"",ROUND(P268-AY268,4)),""))</f>
        <v/>
      </c>
      <c r="AB268" s="2" t="str">
        <f aca="false">IF(COUNT(T268:W268)=0,"",CHOOSE(MATCH(MAX(T268:W268),T268:W268,0),"Weight","Price","Size tier","Box"))</f>
        <v/>
      </c>
      <c r="AC268" s="24" t="str">
        <f aca="false">IF(K268&lt;&gt;"",K268,AZ268)</f>
        <v/>
      </c>
      <c r="AD268" s="25" t="str">
        <f aca="false">IF(OR(AB268="",AC268=""),"",ROUND(AC268*IF(K268&lt;&gt;"",1,U_LOW)*((12-PEAK_MONTHS)*MAX(T268:W268)+PEAK_MONTHS*N(INDEX(X268:AA268,MATCH(MAX(T268:W268),T268:W268,0)))),0))</f>
        <v/>
      </c>
      <c r="AE268" s="25" t="str">
        <f aca="false">IF(OR(AB268="",AC268=""),"",ROUND(AC268*IF(K268&lt;&gt;"",1,U_HIGH)*((12-PEAK_MONTHS)*MAX(T268:W268)+PEAK_MONTHS*N(INDEX(X268:AA268,MATCH(MAX(T268:W268),T268:W268,0)))),0))</f>
        <v/>
      </c>
      <c r="AF268" s="18" t="str">
        <f aca="false">IF(AD268="","",RANK(AD268,$AD$7:$AD$506))</f>
        <v/>
      </c>
      <c r="AH268" s="16" t="str">
        <f aca="false">IF(E268&lt;&gt;"",E268,IF(F268&lt;&gt;"",ROUND(F268*16,3),""))</f>
        <v/>
      </c>
      <c r="AI268" s="16" t="str">
        <f aca="false">IF(COUNT(G268:I268)&lt;3,"",ROUND(LARGE(G268:I268,1),2))</f>
        <v/>
      </c>
      <c r="AJ268" s="16" t="str">
        <f aca="false">IF(COUNT(G268:I268)&lt;3,"",ROUND(LARGE(G268:I268,2),2))</f>
        <v/>
      </c>
      <c r="AK268" s="16" t="str">
        <f aca="false">IF(COUNT(G268:I268)&lt;3,"",ROUND(SMALL(G268:I268,1),2))</f>
        <v/>
      </c>
      <c r="AL268" s="16" t="str">
        <f aca="false">IF(AI268="","",IF(AI268*AJ268*AK268&lt;DIM_MIN_CUIN,"",ROUND(AI268*AJ268*AK268/DIM_DIV*16,2)))</f>
        <v/>
      </c>
      <c r="AM268" s="18" t="str">
        <f aca="false">IF(C268="","",IF(C268&lt;BAND_LO,1,IF(C268&lt;=BAND_HI,2,3)))</f>
        <v/>
      </c>
      <c r="AN268" s="19" t="str">
        <f aca="false">IF(C268="","",IFERROR(INDEX(CAT_REF,MATCH(D268,CATS,0)),REF_DEFAULT))</f>
        <v/>
      </c>
      <c r="AO268" s="21" t="str">
        <f aca="false">IF(OR(R268="",AM268="",M268=""),"",IF(M268="Small standard",IF(R268&gt;SS_MAX,"",ROUND(INDEX(SS_FEES,SUMPRODUCT(--(SS_EDGES&lt;R268))+1,0+AM268)*(1+FUEL),4)),IF(M268="Large standard",IF(R268&gt;LS_MAX,"",ROUND(IF(R268&lt;=OVER3_FROM,INDEX(LS_FEES,SUMPRODUCT(--(LS_EDGES&lt;R268))+1,0+AM268),INDEX(OVER3_BASE,1,0+AM268)+OVER3_PER4*CEILING((R268-OVER3_FROM)/4,1))*(1+FUEL),4)),"")))</f>
        <v/>
      </c>
      <c r="AP268" s="21" t="str">
        <f aca="false">IF(OR(R268="",AM268="",M268=""),"",IF(M268="Small standard",IF(R268&gt;SS_MAX,"",ROUND(INDEX(SS_FEES,SUMPRODUCT(--(SS_EDGES&lt;R268))+1,3+AM268)*(1+FUEL),4)),IF(M268="Large standard",IF(R268&gt;LS_MAX,"",ROUND(IF(R268&lt;=OVER3_FROM,INDEX(LS_FEES,SUMPRODUCT(--(LS_EDGES&lt;R268))+1,3+AM268),INDEX(OVER3_BASE,1,3+AM268)+OVER3_PER4*CEILING((R268-OVER3_FROM)/4,1))*(1+FUEL),4)),"")))</f>
        <v/>
      </c>
      <c r="AQ268" s="21" t="str">
        <f aca="false">IF(OR(AM268="",AM268=1),"",IF(OR(N268="",(AM268-1)="",M268=""),"",IF(M268="Small standard",IF(N268&gt;SS_MAX,"",ROUND(INDEX(SS_FEES,SUMPRODUCT(--(SS_EDGES&lt;N268))+1,0+(AM268-1))*(1+FUEL),4)),IF(M268="Large standard",IF(N268&gt;LS_MAX,"",ROUND(IF(N268&lt;=OVER3_FROM,INDEX(LS_FEES,SUMPRODUCT(--(LS_EDGES&lt;N268))+1,0+(AM268-1)),INDEX(OVER3_BASE,1,0+(AM268-1))+OVER3_PER4*CEILING((N268-OVER3_FROM)/4,1))*(1+FUEL),4)),""))))</f>
        <v/>
      </c>
      <c r="AR268" s="21" t="str">
        <f aca="false">IF(OR(AM268="",AM268=1),"",IF(OR(N268="",(AM268-1)="",M268=""),"",IF(M268="Small standard",IF(N268&gt;SS_MAX,"",ROUND(INDEX(SS_FEES,SUMPRODUCT(--(SS_EDGES&lt;N268))+1,3+(AM268-1))*(1+FUEL),4)),IF(M268="Large standard",IF(N268&gt;LS_MAX,"",ROUND(IF(N268&lt;=OVER3_FROM,INDEX(LS_FEES,SUMPRODUCT(--(LS_EDGES&lt;N268))+1,3+(AM268-1)),INDEX(OVER3_BASE,1,3+(AM268-1))+OVER3_PER4*CEILING((N268-OVER3_FROM)/4,1))*(1+FUEL),4)),""))))</f>
        <v/>
      </c>
      <c r="AS268" s="21" t="str">
        <f aca="false">IF(OR(AM268="",AM268=1),"",(C268-(IF(AM268=2,BAND_LO,BAND_HI)-0.01))*(1-AN268))</f>
        <v/>
      </c>
      <c r="AT268" s="18" t="str">
        <f aca="false">IF(AI268="","",(AI268&gt;SS_L)+(AJ268&gt;SS_M)+(AK268&gt;SS_S))</f>
        <v/>
      </c>
      <c r="AU268" s="23" t="str">
        <f aca="false">IF(OR(AT268="",AT268&lt;&gt;1),"",MAX(AI268/SS_L,AJ268/SS_M,AK268/SS_S))</f>
        <v/>
      </c>
      <c r="AV268" s="21" t="str">
        <f aca="false">IF(OR(M268&lt;&gt;"Large standard",N268="",N268&gt;SS_MAX),"",IF(OR(N268="",AM268="","Small standard"=""),"",IF("Small standard"="Small standard",IF(N268&gt;SS_MAX,"",ROUND(INDEX(SS_FEES,SUMPRODUCT(--(SS_EDGES&lt;N268))+1,0+AM268)*(1+FUEL),4)),IF("Small standard"="Large standard",IF(N268&gt;LS_MAX,"",ROUND(IF(N268&lt;=OVER3_FROM,INDEX(LS_FEES,SUMPRODUCT(--(LS_EDGES&lt;N268))+1,0+AM268),INDEX(OVER3_BASE,1,0+AM268)+OVER3_PER4*CEILING((N268-OVER3_FROM)/4,1))*(1+FUEL),4)),""))))</f>
        <v/>
      </c>
      <c r="AW268" s="21" t="str">
        <f aca="false">IF(OR(M268&lt;&gt;"Large standard",N268="",N268&gt;SS_MAX),"",IF(OR(N268="",AM268="","Small standard"=""),"",IF("Small standard"="Small standard",IF(N268&gt;SS_MAX,"",ROUND(INDEX(SS_FEES,SUMPRODUCT(--(SS_EDGES&lt;N268))+1,3+AM268)*(1+FUEL),4)),IF("Small standard"="Large standard",IF(N268&gt;LS_MAX,"",ROUND(IF(N268&lt;=OVER3_FROM,INDEX(LS_FEES,SUMPRODUCT(--(LS_EDGES&lt;N268))+1,3+AM268),INDEX(OVER3_BASE,1,3+AM268)+OVER3_PER4*CEILING((N268-OVER3_FROM)/4,1))*(1+FUEL),4)),""))))</f>
        <v/>
      </c>
      <c r="AX268" s="21" t="str">
        <f aca="false">IF(OR(AL268="",AH268=""),"",IF(OR(AH268="",AM268="",M268=""),"",IF(M268="Small standard",IF(AH268&gt;SS_MAX,"",ROUND(INDEX(SS_FEES,SUMPRODUCT(--(SS_EDGES&lt;AH268))+1,0+AM268)*(1+FUEL),4)),IF(M268="Large standard",IF(AH268&gt;LS_MAX,"",ROUND(IF(AH268&lt;=OVER3_FROM,INDEX(LS_FEES,SUMPRODUCT(--(LS_EDGES&lt;AH268))+1,0+AM268),INDEX(OVER3_BASE,1,0+AM268)+OVER3_PER4*CEILING((AH268-OVER3_FROM)/4,1))*(1+FUEL),4)),""))))</f>
        <v/>
      </c>
      <c r="AY268" s="21" t="str">
        <f aca="false">IF(OR(AL268="",AH268=""),"",IF(OR(AH268="",AM268="",M268=""),"",IF(M268="Small standard",IF(AH268&gt;SS_MAX,"",ROUND(INDEX(SS_FEES,SUMPRODUCT(--(SS_EDGES&lt;AH268))+1,3+AM268)*(1+FUEL),4)),IF(M268="Large standard",IF(AH268&gt;LS_MAX,"",ROUND(IF(AH268&lt;=OVER3_FROM,INDEX(LS_FEES,SUMPRODUCT(--(LS_EDGES&lt;AH268))+1,3+AM268),INDEX(OVER3_BASE,1,3+AM268)+OVER3_PER4*CEILING((AH268-OVER3_FROM)/4,1))*(1+FUEL),4)),""))))</f>
        <v/>
      </c>
      <c r="AZ268" s="24" t="str">
        <f aca="false">IF(OR(J268="",J268&lt;1),"",ROUND(IFERROR(INDEX(CAT_SCALE,MATCH(D268,CATS,0)),UC_DEFAULT)*IF(J268&gt;=UC_KNEE,10^(UC_A-UC_B*LOG10(J268)),10^(UC_A-UC_B*LOG10(UC_KNEE))*(UC_KNEE/J268)^UC_HEXP),1))</f>
        <v/>
      </c>
    </row>
    <row r="269" customFormat="false" ht="15" hidden="false" customHeight="false" outlineLevel="0" collapsed="false">
      <c r="A269" s="10"/>
      <c r="B269" s="10"/>
      <c r="C269" s="12"/>
      <c r="D269" s="10"/>
      <c r="E269" s="10"/>
      <c r="F269" s="10"/>
      <c r="G269" s="10"/>
      <c r="H269" s="10"/>
      <c r="I269" s="10"/>
      <c r="J269" s="10"/>
      <c r="K269" s="10"/>
      <c r="L269" s="12"/>
      <c r="M269" s="2" t="str">
        <f aca="false">IF(OR(N269="",AI269=""),"",IF(AND(N269&lt;=SS_MAX,AI269&lt;=SS_L,AJ269&lt;=SS_M,AK269&lt;=SS_S),"Small standard",IF(AND(N269&lt;=LS_MAX,AI269&lt;=LS_L,AJ269&lt;=LS_M,AK269&lt;=LS_S),"Large standard","Oversize")))</f>
        <v/>
      </c>
      <c r="N269" s="16" t="str">
        <f aca="false">IF(AH269="","",IF(AL269="",AH269,MAX(AH269,AL269)))</f>
        <v/>
      </c>
      <c r="O269" s="21" t="str">
        <f aca="false">IF(OR(N269="",AM269="",M269=""),"",IF(M269="Small standard",IF(N269&gt;SS_MAX,"",ROUND(INDEX(SS_FEES,SUMPRODUCT(--(SS_EDGES&lt;N269))+1,0+AM269)*(1+FUEL),4)),IF(M269="Large standard",IF(N269&gt;LS_MAX,"",ROUND(IF(N269&lt;=OVER3_FROM,INDEX(LS_FEES,SUMPRODUCT(--(LS_EDGES&lt;N269))+1,0+AM269),INDEX(OVER3_BASE,1,0+AM269)+OVER3_PER4*CEILING((N269-OVER3_FROM)/4,1))*(1+FUEL),4)),"")))</f>
        <v/>
      </c>
      <c r="P269" s="21" t="str">
        <f aca="false">IF(OR(N269="",AM269="",M269=""),"",IF(M269="Small standard",IF(N269&gt;SS_MAX,"",ROUND(INDEX(SS_FEES,SUMPRODUCT(--(SS_EDGES&lt;N269))+1,3+AM269)*(1+FUEL),4)),IF(M269="Large standard",IF(N269&gt;LS_MAX,"",ROUND(IF(N269&lt;=OVER3_FROM,INDEX(LS_FEES,SUMPRODUCT(--(LS_EDGES&lt;N269))+1,3+AM269),INDEX(OVER3_BASE,1,3+AM269)+OVER3_PER4*CEILING((N269-OVER3_FROM)/4,1))*(1+FUEL),4)),"")))</f>
        <v/>
      </c>
      <c r="Q269" s="20" t="str">
        <f aca="true">IF(OR(L269="",O269=""),"",ROUND(L269-IF(AND(TODAY()&gt;=PEAK_FROM,TODAY()&lt;=PEAK_TO),P269,O269),2))</f>
        <v/>
      </c>
      <c r="R269" s="16" t="str">
        <f aca="false">IF(N269="","",IF(M269="Small standard",IF(SUMPRODUCT(--(SS_EDGES&lt;N269))=0,"",INDEX(SS_EDGES,SUMPRODUCT(--(SS_EDGES&lt;N269)))),IF(M269="Large standard",IF(N269&gt;OVER3_FROM,OVER3_FROM+4*(CEILING((N269-OVER3_FROM)/4,1)-1),IF(SUMPRODUCT(--(LS_EDGES&lt;N269))=0,"",INDEX(LS_EDGES,SUMPRODUCT(--(LS_EDGES&lt;N269))))),"")))</f>
        <v/>
      </c>
      <c r="S269" s="22" t="str">
        <f aca="false">IF(R269="","",ROUND(N269-R269,3))</f>
        <v/>
      </c>
      <c r="T269" s="21" t="str">
        <f aca="false">IF(OR(R269="",O269="",AO269=""),"",IF(S269&gt;MAX_SHAVE,"",IF(ROUND(O269-AO269,4)&lt;MIN_UNIT,"",ROUND(O269-AO269,4))))</f>
        <v/>
      </c>
      <c r="U269" s="21" t="str">
        <f aca="false">IF(OR(AQ269="",O269=""),"",IF(ROUND(ROUND(O269-AQ269,4)-AS269,4)&lt;=MIN_UNIT,"",ROUND(ROUND(O269-AQ269,4)-AS269,4)))</f>
        <v/>
      </c>
      <c r="V269" s="21" t="str">
        <f aca="false">IF(OR(AV269="",O269=""),"",IF(AND(AT269=1,AU269&lt;=MAX_ENV),IF(ROUND(O269-AV269,4)&lt;MIN_UNIT,"",ROUND(O269-AV269,4)),""))</f>
        <v/>
      </c>
      <c r="W269" s="21" t="str">
        <f aca="false">IF(OR(AX269="",O269=""),"",IF(AL269&gt;=AH269*MIN_DIM_RATIO,IF(ROUND(O269-AX269,4)&lt;MIN_UNIT,"",ROUND(O269-AX269,4)),""))</f>
        <v/>
      </c>
      <c r="X269" s="21" t="str">
        <f aca="false">IF(OR(R269="",P269="",AP269=""),"",IF(S269&gt;MAX_SHAVE,"",IF(ROUND(P269-AP269,4)&lt;MIN_UNIT,"",ROUND(P269-AP269,4))))</f>
        <v/>
      </c>
      <c r="Y269" s="21" t="str">
        <f aca="false">IF(OR(AR269="",P269=""),"",IF(ROUND(ROUND(P269-AR269,4)-AS269,4)&lt;=MIN_UNIT,"",ROUND(ROUND(P269-AR269,4)-AS269,4)))</f>
        <v/>
      </c>
      <c r="Z269" s="21" t="str">
        <f aca="false">IF(OR(AW269="",P269=""),"",IF(AND(AT269=1,AU269&lt;=MAX_ENV),IF(ROUND(P269-AW269,4)&lt;MIN_UNIT,"",ROUND(P269-AW269,4)),""))</f>
        <v/>
      </c>
      <c r="AA269" s="21" t="str">
        <f aca="false">IF(OR(AY269="",P269=""),"",IF(AL269&gt;=AH269*MIN_DIM_RATIO,IF(ROUND(P269-AY269,4)&lt;MIN_UNIT,"",ROUND(P269-AY269,4)),""))</f>
        <v/>
      </c>
      <c r="AB269" s="2" t="str">
        <f aca="false">IF(COUNT(T269:W269)=0,"",CHOOSE(MATCH(MAX(T269:W269),T269:W269,0),"Weight","Price","Size tier","Box"))</f>
        <v/>
      </c>
      <c r="AC269" s="24" t="str">
        <f aca="false">IF(K269&lt;&gt;"",K269,AZ269)</f>
        <v/>
      </c>
      <c r="AD269" s="25" t="str">
        <f aca="false">IF(OR(AB269="",AC269=""),"",ROUND(AC269*IF(K269&lt;&gt;"",1,U_LOW)*((12-PEAK_MONTHS)*MAX(T269:W269)+PEAK_MONTHS*N(INDEX(X269:AA269,MATCH(MAX(T269:W269),T269:W269,0)))),0))</f>
        <v/>
      </c>
      <c r="AE269" s="25" t="str">
        <f aca="false">IF(OR(AB269="",AC269=""),"",ROUND(AC269*IF(K269&lt;&gt;"",1,U_HIGH)*((12-PEAK_MONTHS)*MAX(T269:W269)+PEAK_MONTHS*N(INDEX(X269:AA269,MATCH(MAX(T269:W269),T269:W269,0)))),0))</f>
        <v/>
      </c>
      <c r="AF269" s="18" t="str">
        <f aca="false">IF(AD269="","",RANK(AD269,$AD$7:$AD$506))</f>
        <v/>
      </c>
      <c r="AH269" s="16" t="str">
        <f aca="false">IF(E269&lt;&gt;"",E269,IF(F269&lt;&gt;"",ROUND(F269*16,3),""))</f>
        <v/>
      </c>
      <c r="AI269" s="16" t="str">
        <f aca="false">IF(COUNT(G269:I269)&lt;3,"",ROUND(LARGE(G269:I269,1),2))</f>
        <v/>
      </c>
      <c r="AJ269" s="16" t="str">
        <f aca="false">IF(COUNT(G269:I269)&lt;3,"",ROUND(LARGE(G269:I269,2),2))</f>
        <v/>
      </c>
      <c r="AK269" s="16" t="str">
        <f aca="false">IF(COUNT(G269:I269)&lt;3,"",ROUND(SMALL(G269:I269,1),2))</f>
        <v/>
      </c>
      <c r="AL269" s="16" t="str">
        <f aca="false">IF(AI269="","",IF(AI269*AJ269*AK269&lt;DIM_MIN_CUIN,"",ROUND(AI269*AJ269*AK269/DIM_DIV*16,2)))</f>
        <v/>
      </c>
      <c r="AM269" s="18" t="str">
        <f aca="false">IF(C269="","",IF(C269&lt;BAND_LO,1,IF(C269&lt;=BAND_HI,2,3)))</f>
        <v/>
      </c>
      <c r="AN269" s="19" t="str">
        <f aca="false">IF(C269="","",IFERROR(INDEX(CAT_REF,MATCH(D269,CATS,0)),REF_DEFAULT))</f>
        <v/>
      </c>
      <c r="AO269" s="21" t="str">
        <f aca="false">IF(OR(R269="",AM269="",M269=""),"",IF(M269="Small standard",IF(R269&gt;SS_MAX,"",ROUND(INDEX(SS_FEES,SUMPRODUCT(--(SS_EDGES&lt;R269))+1,0+AM269)*(1+FUEL),4)),IF(M269="Large standard",IF(R269&gt;LS_MAX,"",ROUND(IF(R269&lt;=OVER3_FROM,INDEX(LS_FEES,SUMPRODUCT(--(LS_EDGES&lt;R269))+1,0+AM269),INDEX(OVER3_BASE,1,0+AM269)+OVER3_PER4*CEILING((R269-OVER3_FROM)/4,1))*(1+FUEL),4)),"")))</f>
        <v/>
      </c>
      <c r="AP269" s="21" t="str">
        <f aca="false">IF(OR(R269="",AM269="",M269=""),"",IF(M269="Small standard",IF(R269&gt;SS_MAX,"",ROUND(INDEX(SS_FEES,SUMPRODUCT(--(SS_EDGES&lt;R269))+1,3+AM269)*(1+FUEL),4)),IF(M269="Large standard",IF(R269&gt;LS_MAX,"",ROUND(IF(R269&lt;=OVER3_FROM,INDEX(LS_FEES,SUMPRODUCT(--(LS_EDGES&lt;R269))+1,3+AM269),INDEX(OVER3_BASE,1,3+AM269)+OVER3_PER4*CEILING((R269-OVER3_FROM)/4,1))*(1+FUEL),4)),"")))</f>
        <v/>
      </c>
      <c r="AQ269" s="21" t="str">
        <f aca="false">IF(OR(AM269="",AM269=1),"",IF(OR(N269="",(AM269-1)="",M269=""),"",IF(M269="Small standard",IF(N269&gt;SS_MAX,"",ROUND(INDEX(SS_FEES,SUMPRODUCT(--(SS_EDGES&lt;N269))+1,0+(AM269-1))*(1+FUEL),4)),IF(M269="Large standard",IF(N269&gt;LS_MAX,"",ROUND(IF(N269&lt;=OVER3_FROM,INDEX(LS_FEES,SUMPRODUCT(--(LS_EDGES&lt;N269))+1,0+(AM269-1)),INDEX(OVER3_BASE,1,0+(AM269-1))+OVER3_PER4*CEILING((N269-OVER3_FROM)/4,1))*(1+FUEL),4)),""))))</f>
        <v/>
      </c>
      <c r="AR269" s="21" t="str">
        <f aca="false">IF(OR(AM269="",AM269=1),"",IF(OR(N269="",(AM269-1)="",M269=""),"",IF(M269="Small standard",IF(N269&gt;SS_MAX,"",ROUND(INDEX(SS_FEES,SUMPRODUCT(--(SS_EDGES&lt;N269))+1,3+(AM269-1))*(1+FUEL),4)),IF(M269="Large standard",IF(N269&gt;LS_MAX,"",ROUND(IF(N269&lt;=OVER3_FROM,INDEX(LS_FEES,SUMPRODUCT(--(LS_EDGES&lt;N269))+1,3+(AM269-1)),INDEX(OVER3_BASE,1,3+(AM269-1))+OVER3_PER4*CEILING((N269-OVER3_FROM)/4,1))*(1+FUEL),4)),""))))</f>
        <v/>
      </c>
      <c r="AS269" s="21" t="str">
        <f aca="false">IF(OR(AM269="",AM269=1),"",(C269-(IF(AM269=2,BAND_LO,BAND_HI)-0.01))*(1-AN269))</f>
        <v/>
      </c>
      <c r="AT269" s="18" t="str">
        <f aca="false">IF(AI269="","",(AI269&gt;SS_L)+(AJ269&gt;SS_M)+(AK269&gt;SS_S))</f>
        <v/>
      </c>
      <c r="AU269" s="23" t="str">
        <f aca="false">IF(OR(AT269="",AT269&lt;&gt;1),"",MAX(AI269/SS_L,AJ269/SS_M,AK269/SS_S))</f>
        <v/>
      </c>
      <c r="AV269" s="21" t="str">
        <f aca="false">IF(OR(M269&lt;&gt;"Large standard",N269="",N269&gt;SS_MAX),"",IF(OR(N269="",AM269="","Small standard"=""),"",IF("Small standard"="Small standard",IF(N269&gt;SS_MAX,"",ROUND(INDEX(SS_FEES,SUMPRODUCT(--(SS_EDGES&lt;N269))+1,0+AM269)*(1+FUEL),4)),IF("Small standard"="Large standard",IF(N269&gt;LS_MAX,"",ROUND(IF(N269&lt;=OVER3_FROM,INDEX(LS_FEES,SUMPRODUCT(--(LS_EDGES&lt;N269))+1,0+AM269),INDEX(OVER3_BASE,1,0+AM269)+OVER3_PER4*CEILING((N269-OVER3_FROM)/4,1))*(1+FUEL),4)),""))))</f>
        <v/>
      </c>
      <c r="AW269" s="21" t="str">
        <f aca="false">IF(OR(M269&lt;&gt;"Large standard",N269="",N269&gt;SS_MAX),"",IF(OR(N269="",AM269="","Small standard"=""),"",IF("Small standard"="Small standard",IF(N269&gt;SS_MAX,"",ROUND(INDEX(SS_FEES,SUMPRODUCT(--(SS_EDGES&lt;N269))+1,3+AM269)*(1+FUEL),4)),IF("Small standard"="Large standard",IF(N269&gt;LS_MAX,"",ROUND(IF(N269&lt;=OVER3_FROM,INDEX(LS_FEES,SUMPRODUCT(--(LS_EDGES&lt;N269))+1,3+AM269),INDEX(OVER3_BASE,1,3+AM269)+OVER3_PER4*CEILING((N269-OVER3_FROM)/4,1))*(1+FUEL),4)),""))))</f>
        <v/>
      </c>
      <c r="AX269" s="21" t="str">
        <f aca="false">IF(OR(AL269="",AH269=""),"",IF(OR(AH269="",AM269="",M269=""),"",IF(M269="Small standard",IF(AH269&gt;SS_MAX,"",ROUND(INDEX(SS_FEES,SUMPRODUCT(--(SS_EDGES&lt;AH269))+1,0+AM269)*(1+FUEL),4)),IF(M269="Large standard",IF(AH269&gt;LS_MAX,"",ROUND(IF(AH269&lt;=OVER3_FROM,INDEX(LS_FEES,SUMPRODUCT(--(LS_EDGES&lt;AH269))+1,0+AM269),INDEX(OVER3_BASE,1,0+AM269)+OVER3_PER4*CEILING((AH269-OVER3_FROM)/4,1))*(1+FUEL),4)),""))))</f>
        <v/>
      </c>
      <c r="AY269" s="21" t="str">
        <f aca="false">IF(OR(AL269="",AH269=""),"",IF(OR(AH269="",AM269="",M269=""),"",IF(M269="Small standard",IF(AH269&gt;SS_MAX,"",ROUND(INDEX(SS_FEES,SUMPRODUCT(--(SS_EDGES&lt;AH269))+1,3+AM269)*(1+FUEL),4)),IF(M269="Large standard",IF(AH269&gt;LS_MAX,"",ROUND(IF(AH269&lt;=OVER3_FROM,INDEX(LS_FEES,SUMPRODUCT(--(LS_EDGES&lt;AH269))+1,3+AM269),INDEX(OVER3_BASE,1,3+AM269)+OVER3_PER4*CEILING((AH269-OVER3_FROM)/4,1))*(1+FUEL),4)),""))))</f>
        <v/>
      </c>
      <c r="AZ269" s="24" t="str">
        <f aca="false">IF(OR(J269="",J269&lt;1),"",ROUND(IFERROR(INDEX(CAT_SCALE,MATCH(D269,CATS,0)),UC_DEFAULT)*IF(J269&gt;=UC_KNEE,10^(UC_A-UC_B*LOG10(J269)),10^(UC_A-UC_B*LOG10(UC_KNEE))*(UC_KNEE/J269)^UC_HEXP),1))</f>
        <v/>
      </c>
    </row>
    <row r="270" customFormat="false" ht="15" hidden="false" customHeight="false" outlineLevel="0" collapsed="false">
      <c r="A270" s="10"/>
      <c r="B270" s="10"/>
      <c r="C270" s="12"/>
      <c r="D270" s="10"/>
      <c r="E270" s="10"/>
      <c r="F270" s="10"/>
      <c r="G270" s="10"/>
      <c r="H270" s="10"/>
      <c r="I270" s="10"/>
      <c r="J270" s="10"/>
      <c r="K270" s="10"/>
      <c r="L270" s="12"/>
      <c r="M270" s="2" t="str">
        <f aca="false">IF(OR(N270="",AI270=""),"",IF(AND(N270&lt;=SS_MAX,AI270&lt;=SS_L,AJ270&lt;=SS_M,AK270&lt;=SS_S),"Small standard",IF(AND(N270&lt;=LS_MAX,AI270&lt;=LS_L,AJ270&lt;=LS_M,AK270&lt;=LS_S),"Large standard","Oversize")))</f>
        <v/>
      </c>
      <c r="N270" s="16" t="str">
        <f aca="false">IF(AH270="","",IF(AL270="",AH270,MAX(AH270,AL270)))</f>
        <v/>
      </c>
      <c r="O270" s="21" t="str">
        <f aca="false">IF(OR(N270="",AM270="",M270=""),"",IF(M270="Small standard",IF(N270&gt;SS_MAX,"",ROUND(INDEX(SS_FEES,SUMPRODUCT(--(SS_EDGES&lt;N270))+1,0+AM270)*(1+FUEL),4)),IF(M270="Large standard",IF(N270&gt;LS_MAX,"",ROUND(IF(N270&lt;=OVER3_FROM,INDEX(LS_FEES,SUMPRODUCT(--(LS_EDGES&lt;N270))+1,0+AM270),INDEX(OVER3_BASE,1,0+AM270)+OVER3_PER4*CEILING((N270-OVER3_FROM)/4,1))*(1+FUEL),4)),"")))</f>
        <v/>
      </c>
      <c r="P270" s="21" t="str">
        <f aca="false">IF(OR(N270="",AM270="",M270=""),"",IF(M270="Small standard",IF(N270&gt;SS_MAX,"",ROUND(INDEX(SS_FEES,SUMPRODUCT(--(SS_EDGES&lt;N270))+1,3+AM270)*(1+FUEL),4)),IF(M270="Large standard",IF(N270&gt;LS_MAX,"",ROUND(IF(N270&lt;=OVER3_FROM,INDEX(LS_FEES,SUMPRODUCT(--(LS_EDGES&lt;N270))+1,3+AM270),INDEX(OVER3_BASE,1,3+AM270)+OVER3_PER4*CEILING((N270-OVER3_FROM)/4,1))*(1+FUEL),4)),"")))</f>
        <v/>
      </c>
      <c r="Q270" s="20" t="str">
        <f aca="true">IF(OR(L270="",O270=""),"",ROUND(L270-IF(AND(TODAY()&gt;=PEAK_FROM,TODAY()&lt;=PEAK_TO),P270,O270),2))</f>
        <v/>
      </c>
      <c r="R270" s="16" t="str">
        <f aca="false">IF(N270="","",IF(M270="Small standard",IF(SUMPRODUCT(--(SS_EDGES&lt;N270))=0,"",INDEX(SS_EDGES,SUMPRODUCT(--(SS_EDGES&lt;N270)))),IF(M270="Large standard",IF(N270&gt;OVER3_FROM,OVER3_FROM+4*(CEILING((N270-OVER3_FROM)/4,1)-1),IF(SUMPRODUCT(--(LS_EDGES&lt;N270))=0,"",INDEX(LS_EDGES,SUMPRODUCT(--(LS_EDGES&lt;N270))))),"")))</f>
        <v/>
      </c>
      <c r="S270" s="22" t="str">
        <f aca="false">IF(R270="","",ROUND(N270-R270,3))</f>
        <v/>
      </c>
      <c r="T270" s="21" t="str">
        <f aca="false">IF(OR(R270="",O270="",AO270=""),"",IF(S270&gt;MAX_SHAVE,"",IF(ROUND(O270-AO270,4)&lt;MIN_UNIT,"",ROUND(O270-AO270,4))))</f>
        <v/>
      </c>
      <c r="U270" s="21" t="str">
        <f aca="false">IF(OR(AQ270="",O270=""),"",IF(ROUND(ROUND(O270-AQ270,4)-AS270,4)&lt;=MIN_UNIT,"",ROUND(ROUND(O270-AQ270,4)-AS270,4)))</f>
        <v/>
      </c>
      <c r="V270" s="21" t="str">
        <f aca="false">IF(OR(AV270="",O270=""),"",IF(AND(AT270=1,AU270&lt;=MAX_ENV),IF(ROUND(O270-AV270,4)&lt;MIN_UNIT,"",ROUND(O270-AV270,4)),""))</f>
        <v/>
      </c>
      <c r="W270" s="21" t="str">
        <f aca="false">IF(OR(AX270="",O270=""),"",IF(AL270&gt;=AH270*MIN_DIM_RATIO,IF(ROUND(O270-AX270,4)&lt;MIN_UNIT,"",ROUND(O270-AX270,4)),""))</f>
        <v/>
      </c>
      <c r="X270" s="21" t="str">
        <f aca="false">IF(OR(R270="",P270="",AP270=""),"",IF(S270&gt;MAX_SHAVE,"",IF(ROUND(P270-AP270,4)&lt;MIN_UNIT,"",ROUND(P270-AP270,4))))</f>
        <v/>
      </c>
      <c r="Y270" s="21" t="str">
        <f aca="false">IF(OR(AR270="",P270=""),"",IF(ROUND(ROUND(P270-AR270,4)-AS270,4)&lt;=MIN_UNIT,"",ROUND(ROUND(P270-AR270,4)-AS270,4)))</f>
        <v/>
      </c>
      <c r="Z270" s="21" t="str">
        <f aca="false">IF(OR(AW270="",P270=""),"",IF(AND(AT270=1,AU270&lt;=MAX_ENV),IF(ROUND(P270-AW270,4)&lt;MIN_UNIT,"",ROUND(P270-AW270,4)),""))</f>
        <v/>
      </c>
      <c r="AA270" s="21" t="str">
        <f aca="false">IF(OR(AY270="",P270=""),"",IF(AL270&gt;=AH270*MIN_DIM_RATIO,IF(ROUND(P270-AY270,4)&lt;MIN_UNIT,"",ROUND(P270-AY270,4)),""))</f>
        <v/>
      </c>
      <c r="AB270" s="2" t="str">
        <f aca="false">IF(COUNT(T270:W270)=0,"",CHOOSE(MATCH(MAX(T270:W270),T270:W270,0),"Weight","Price","Size tier","Box"))</f>
        <v/>
      </c>
      <c r="AC270" s="24" t="str">
        <f aca="false">IF(K270&lt;&gt;"",K270,AZ270)</f>
        <v/>
      </c>
      <c r="AD270" s="25" t="str">
        <f aca="false">IF(OR(AB270="",AC270=""),"",ROUND(AC270*IF(K270&lt;&gt;"",1,U_LOW)*((12-PEAK_MONTHS)*MAX(T270:W270)+PEAK_MONTHS*N(INDEX(X270:AA270,MATCH(MAX(T270:W270),T270:W270,0)))),0))</f>
        <v/>
      </c>
      <c r="AE270" s="25" t="str">
        <f aca="false">IF(OR(AB270="",AC270=""),"",ROUND(AC270*IF(K270&lt;&gt;"",1,U_HIGH)*((12-PEAK_MONTHS)*MAX(T270:W270)+PEAK_MONTHS*N(INDEX(X270:AA270,MATCH(MAX(T270:W270),T270:W270,0)))),0))</f>
        <v/>
      </c>
      <c r="AF270" s="18" t="str">
        <f aca="false">IF(AD270="","",RANK(AD270,$AD$7:$AD$506))</f>
        <v/>
      </c>
      <c r="AH270" s="16" t="str">
        <f aca="false">IF(E270&lt;&gt;"",E270,IF(F270&lt;&gt;"",ROUND(F270*16,3),""))</f>
        <v/>
      </c>
      <c r="AI270" s="16" t="str">
        <f aca="false">IF(COUNT(G270:I270)&lt;3,"",ROUND(LARGE(G270:I270,1),2))</f>
        <v/>
      </c>
      <c r="AJ270" s="16" t="str">
        <f aca="false">IF(COUNT(G270:I270)&lt;3,"",ROUND(LARGE(G270:I270,2),2))</f>
        <v/>
      </c>
      <c r="AK270" s="16" t="str">
        <f aca="false">IF(COUNT(G270:I270)&lt;3,"",ROUND(SMALL(G270:I270,1),2))</f>
        <v/>
      </c>
      <c r="AL270" s="16" t="str">
        <f aca="false">IF(AI270="","",IF(AI270*AJ270*AK270&lt;DIM_MIN_CUIN,"",ROUND(AI270*AJ270*AK270/DIM_DIV*16,2)))</f>
        <v/>
      </c>
      <c r="AM270" s="18" t="str">
        <f aca="false">IF(C270="","",IF(C270&lt;BAND_LO,1,IF(C270&lt;=BAND_HI,2,3)))</f>
        <v/>
      </c>
      <c r="AN270" s="19" t="str">
        <f aca="false">IF(C270="","",IFERROR(INDEX(CAT_REF,MATCH(D270,CATS,0)),REF_DEFAULT))</f>
        <v/>
      </c>
      <c r="AO270" s="21" t="str">
        <f aca="false">IF(OR(R270="",AM270="",M270=""),"",IF(M270="Small standard",IF(R270&gt;SS_MAX,"",ROUND(INDEX(SS_FEES,SUMPRODUCT(--(SS_EDGES&lt;R270))+1,0+AM270)*(1+FUEL),4)),IF(M270="Large standard",IF(R270&gt;LS_MAX,"",ROUND(IF(R270&lt;=OVER3_FROM,INDEX(LS_FEES,SUMPRODUCT(--(LS_EDGES&lt;R270))+1,0+AM270),INDEX(OVER3_BASE,1,0+AM270)+OVER3_PER4*CEILING((R270-OVER3_FROM)/4,1))*(1+FUEL),4)),"")))</f>
        <v/>
      </c>
      <c r="AP270" s="21" t="str">
        <f aca="false">IF(OR(R270="",AM270="",M270=""),"",IF(M270="Small standard",IF(R270&gt;SS_MAX,"",ROUND(INDEX(SS_FEES,SUMPRODUCT(--(SS_EDGES&lt;R270))+1,3+AM270)*(1+FUEL),4)),IF(M270="Large standard",IF(R270&gt;LS_MAX,"",ROUND(IF(R270&lt;=OVER3_FROM,INDEX(LS_FEES,SUMPRODUCT(--(LS_EDGES&lt;R270))+1,3+AM270),INDEX(OVER3_BASE,1,3+AM270)+OVER3_PER4*CEILING((R270-OVER3_FROM)/4,1))*(1+FUEL),4)),"")))</f>
        <v/>
      </c>
      <c r="AQ270" s="21" t="str">
        <f aca="false">IF(OR(AM270="",AM270=1),"",IF(OR(N270="",(AM270-1)="",M270=""),"",IF(M270="Small standard",IF(N270&gt;SS_MAX,"",ROUND(INDEX(SS_FEES,SUMPRODUCT(--(SS_EDGES&lt;N270))+1,0+(AM270-1))*(1+FUEL),4)),IF(M270="Large standard",IF(N270&gt;LS_MAX,"",ROUND(IF(N270&lt;=OVER3_FROM,INDEX(LS_FEES,SUMPRODUCT(--(LS_EDGES&lt;N270))+1,0+(AM270-1)),INDEX(OVER3_BASE,1,0+(AM270-1))+OVER3_PER4*CEILING((N270-OVER3_FROM)/4,1))*(1+FUEL),4)),""))))</f>
        <v/>
      </c>
      <c r="AR270" s="21" t="str">
        <f aca="false">IF(OR(AM270="",AM270=1),"",IF(OR(N270="",(AM270-1)="",M270=""),"",IF(M270="Small standard",IF(N270&gt;SS_MAX,"",ROUND(INDEX(SS_FEES,SUMPRODUCT(--(SS_EDGES&lt;N270))+1,3+(AM270-1))*(1+FUEL),4)),IF(M270="Large standard",IF(N270&gt;LS_MAX,"",ROUND(IF(N270&lt;=OVER3_FROM,INDEX(LS_FEES,SUMPRODUCT(--(LS_EDGES&lt;N270))+1,3+(AM270-1)),INDEX(OVER3_BASE,1,3+(AM270-1))+OVER3_PER4*CEILING((N270-OVER3_FROM)/4,1))*(1+FUEL),4)),""))))</f>
        <v/>
      </c>
      <c r="AS270" s="21" t="str">
        <f aca="false">IF(OR(AM270="",AM270=1),"",(C270-(IF(AM270=2,BAND_LO,BAND_HI)-0.01))*(1-AN270))</f>
        <v/>
      </c>
      <c r="AT270" s="18" t="str">
        <f aca="false">IF(AI270="","",(AI270&gt;SS_L)+(AJ270&gt;SS_M)+(AK270&gt;SS_S))</f>
        <v/>
      </c>
      <c r="AU270" s="23" t="str">
        <f aca="false">IF(OR(AT270="",AT270&lt;&gt;1),"",MAX(AI270/SS_L,AJ270/SS_M,AK270/SS_S))</f>
        <v/>
      </c>
      <c r="AV270" s="21" t="str">
        <f aca="false">IF(OR(M270&lt;&gt;"Large standard",N270="",N270&gt;SS_MAX),"",IF(OR(N270="",AM270="","Small standard"=""),"",IF("Small standard"="Small standard",IF(N270&gt;SS_MAX,"",ROUND(INDEX(SS_FEES,SUMPRODUCT(--(SS_EDGES&lt;N270))+1,0+AM270)*(1+FUEL),4)),IF("Small standard"="Large standard",IF(N270&gt;LS_MAX,"",ROUND(IF(N270&lt;=OVER3_FROM,INDEX(LS_FEES,SUMPRODUCT(--(LS_EDGES&lt;N270))+1,0+AM270),INDEX(OVER3_BASE,1,0+AM270)+OVER3_PER4*CEILING((N270-OVER3_FROM)/4,1))*(1+FUEL),4)),""))))</f>
        <v/>
      </c>
      <c r="AW270" s="21" t="str">
        <f aca="false">IF(OR(M270&lt;&gt;"Large standard",N270="",N270&gt;SS_MAX),"",IF(OR(N270="",AM270="","Small standard"=""),"",IF("Small standard"="Small standard",IF(N270&gt;SS_MAX,"",ROUND(INDEX(SS_FEES,SUMPRODUCT(--(SS_EDGES&lt;N270))+1,3+AM270)*(1+FUEL),4)),IF("Small standard"="Large standard",IF(N270&gt;LS_MAX,"",ROUND(IF(N270&lt;=OVER3_FROM,INDEX(LS_FEES,SUMPRODUCT(--(LS_EDGES&lt;N270))+1,3+AM270),INDEX(OVER3_BASE,1,3+AM270)+OVER3_PER4*CEILING((N270-OVER3_FROM)/4,1))*(1+FUEL),4)),""))))</f>
        <v/>
      </c>
      <c r="AX270" s="21" t="str">
        <f aca="false">IF(OR(AL270="",AH270=""),"",IF(OR(AH270="",AM270="",M270=""),"",IF(M270="Small standard",IF(AH270&gt;SS_MAX,"",ROUND(INDEX(SS_FEES,SUMPRODUCT(--(SS_EDGES&lt;AH270))+1,0+AM270)*(1+FUEL),4)),IF(M270="Large standard",IF(AH270&gt;LS_MAX,"",ROUND(IF(AH270&lt;=OVER3_FROM,INDEX(LS_FEES,SUMPRODUCT(--(LS_EDGES&lt;AH270))+1,0+AM270),INDEX(OVER3_BASE,1,0+AM270)+OVER3_PER4*CEILING((AH270-OVER3_FROM)/4,1))*(1+FUEL),4)),""))))</f>
        <v/>
      </c>
      <c r="AY270" s="21" t="str">
        <f aca="false">IF(OR(AL270="",AH270=""),"",IF(OR(AH270="",AM270="",M270=""),"",IF(M270="Small standard",IF(AH270&gt;SS_MAX,"",ROUND(INDEX(SS_FEES,SUMPRODUCT(--(SS_EDGES&lt;AH270))+1,3+AM270)*(1+FUEL),4)),IF(M270="Large standard",IF(AH270&gt;LS_MAX,"",ROUND(IF(AH270&lt;=OVER3_FROM,INDEX(LS_FEES,SUMPRODUCT(--(LS_EDGES&lt;AH270))+1,3+AM270),INDEX(OVER3_BASE,1,3+AM270)+OVER3_PER4*CEILING((AH270-OVER3_FROM)/4,1))*(1+FUEL),4)),""))))</f>
        <v/>
      </c>
      <c r="AZ270" s="24" t="str">
        <f aca="false">IF(OR(J270="",J270&lt;1),"",ROUND(IFERROR(INDEX(CAT_SCALE,MATCH(D270,CATS,0)),UC_DEFAULT)*IF(J270&gt;=UC_KNEE,10^(UC_A-UC_B*LOG10(J270)),10^(UC_A-UC_B*LOG10(UC_KNEE))*(UC_KNEE/J270)^UC_HEXP),1))</f>
        <v/>
      </c>
    </row>
    <row r="271" customFormat="false" ht="15" hidden="false" customHeight="false" outlineLevel="0" collapsed="false">
      <c r="A271" s="10"/>
      <c r="B271" s="10"/>
      <c r="C271" s="12"/>
      <c r="D271" s="10"/>
      <c r="E271" s="10"/>
      <c r="F271" s="10"/>
      <c r="G271" s="10"/>
      <c r="H271" s="10"/>
      <c r="I271" s="10"/>
      <c r="J271" s="10"/>
      <c r="K271" s="10"/>
      <c r="L271" s="12"/>
      <c r="M271" s="2" t="str">
        <f aca="false">IF(OR(N271="",AI271=""),"",IF(AND(N271&lt;=SS_MAX,AI271&lt;=SS_L,AJ271&lt;=SS_M,AK271&lt;=SS_S),"Small standard",IF(AND(N271&lt;=LS_MAX,AI271&lt;=LS_L,AJ271&lt;=LS_M,AK271&lt;=LS_S),"Large standard","Oversize")))</f>
        <v/>
      </c>
      <c r="N271" s="16" t="str">
        <f aca="false">IF(AH271="","",IF(AL271="",AH271,MAX(AH271,AL271)))</f>
        <v/>
      </c>
      <c r="O271" s="21" t="str">
        <f aca="false">IF(OR(N271="",AM271="",M271=""),"",IF(M271="Small standard",IF(N271&gt;SS_MAX,"",ROUND(INDEX(SS_FEES,SUMPRODUCT(--(SS_EDGES&lt;N271))+1,0+AM271)*(1+FUEL),4)),IF(M271="Large standard",IF(N271&gt;LS_MAX,"",ROUND(IF(N271&lt;=OVER3_FROM,INDEX(LS_FEES,SUMPRODUCT(--(LS_EDGES&lt;N271))+1,0+AM271),INDEX(OVER3_BASE,1,0+AM271)+OVER3_PER4*CEILING((N271-OVER3_FROM)/4,1))*(1+FUEL),4)),"")))</f>
        <v/>
      </c>
      <c r="P271" s="21" t="str">
        <f aca="false">IF(OR(N271="",AM271="",M271=""),"",IF(M271="Small standard",IF(N271&gt;SS_MAX,"",ROUND(INDEX(SS_FEES,SUMPRODUCT(--(SS_EDGES&lt;N271))+1,3+AM271)*(1+FUEL),4)),IF(M271="Large standard",IF(N271&gt;LS_MAX,"",ROUND(IF(N271&lt;=OVER3_FROM,INDEX(LS_FEES,SUMPRODUCT(--(LS_EDGES&lt;N271))+1,3+AM271),INDEX(OVER3_BASE,1,3+AM271)+OVER3_PER4*CEILING((N271-OVER3_FROM)/4,1))*(1+FUEL),4)),"")))</f>
        <v/>
      </c>
      <c r="Q271" s="20" t="str">
        <f aca="true">IF(OR(L271="",O271=""),"",ROUND(L271-IF(AND(TODAY()&gt;=PEAK_FROM,TODAY()&lt;=PEAK_TO),P271,O271),2))</f>
        <v/>
      </c>
      <c r="R271" s="16" t="str">
        <f aca="false">IF(N271="","",IF(M271="Small standard",IF(SUMPRODUCT(--(SS_EDGES&lt;N271))=0,"",INDEX(SS_EDGES,SUMPRODUCT(--(SS_EDGES&lt;N271)))),IF(M271="Large standard",IF(N271&gt;OVER3_FROM,OVER3_FROM+4*(CEILING((N271-OVER3_FROM)/4,1)-1),IF(SUMPRODUCT(--(LS_EDGES&lt;N271))=0,"",INDEX(LS_EDGES,SUMPRODUCT(--(LS_EDGES&lt;N271))))),"")))</f>
        <v/>
      </c>
      <c r="S271" s="22" t="str">
        <f aca="false">IF(R271="","",ROUND(N271-R271,3))</f>
        <v/>
      </c>
      <c r="T271" s="21" t="str">
        <f aca="false">IF(OR(R271="",O271="",AO271=""),"",IF(S271&gt;MAX_SHAVE,"",IF(ROUND(O271-AO271,4)&lt;MIN_UNIT,"",ROUND(O271-AO271,4))))</f>
        <v/>
      </c>
      <c r="U271" s="21" t="str">
        <f aca="false">IF(OR(AQ271="",O271=""),"",IF(ROUND(ROUND(O271-AQ271,4)-AS271,4)&lt;=MIN_UNIT,"",ROUND(ROUND(O271-AQ271,4)-AS271,4)))</f>
        <v/>
      </c>
      <c r="V271" s="21" t="str">
        <f aca="false">IF(OR(AV271="",O271=""),"",IF(AND(AT271=1,AU271&lt;=MAX_ENV),IF(ROUND(O271-AV271,4)&lt;MIN_UNIT,"",ROUND(O271-AV271,4)),""))</f>
        <v/>
      </c>
      <c r="W271" s="21" t="str">
        <f aca="false">IF(OR(AX271="",O271=""),"",IF(AL271&gt;=AH271*MIN_DIM_RATIO,IF(ROUND(O271-AX271,4)&lt;MIN_UNIT,"",ROUND(O271-AX271,4)),""))</f>
        <v/>
      </c>
      <c r="X271" s="21" t="str">
        <f aca="false">IF(OR(R271="",P271="",AP271=""),"",IF(S271&gt;MAX_SHAVE,"",IF(ROUND(P271-AP271,4)&lt;MIN_UNIT,"",ROUND(P271-AP271,4))))</f>
        <v/>
      </c>
      <c r="Y271" s="21" t="str">
        <f aca="false">IF(OR(AR271="",P271=""),"",IF(ROUND(ROUND(P271-AR271,4)-AS271,4)&lt;=MIN_UNIT,"",ROUND(ROUND(P271-AR271,4)-AS271,4)))</f>
        <v/>
      </c>
      <c r="Z271" s="21" t="str">
        <f aca="false">IF(OR(AW271="",P271=""),"",IF(AND(AT271=1,AU271&lt;=MAX_ENV),IF(ROUND(P271-AW271,4)&lt;MIN_UNIT,"",ROUND(P271-AW271,4)),""))</f>
        <v/>
      </c>
      <c r="AA271" s="21" t="str">
        <f aca="false">IF(OR(AY271="",P271=""),"",IF(AL271&gt;=AH271*MIN_DIM_RATIO,IF(ROUND(P271-AY271,4)&lt;MIN_UNIT,"",ROUND(P271-AY271,4)),""))</f>
        <v/>
      </c>
      <c r="AB271" s="2" t="str">
        <f aca="false">IF(COUNT(T271:W271)=0,"",CHOOSE(MATCH(MAX(T271:W271),T271:W271,0),"Weight","Price","Size tier","Box"))</f>
        <v/>
      </c>
      <c r="AC271" s="24" t="str">
        <f aca="false">IF(K271&lt;&gt;"",K271,AZ271)</f>
        <v/>
      </c>
      <c r="AD271" s="25" t="str">
        <f aca="false">IF(OR(AB271="",AC271=""),"",ROUND(AC271*IF(K271&lt;&gt;"",1,U_LOW)*((12-PEAK_MONTHS)*MAX(T271:W271)+PEAK_MONTHS*N(INDEX(X271:AA271,MATCH(MAX(T271:W271),T271:W271,0)))),0))</f>
        <v/>
      </c>
      <c r="AE271" s="25" t="str">
        <f aca="false">IF(OR(AB271="",AC271=""),"",ROUND(AC271*IF(K271&lt;&gt;"",1,U_HIGH)*((12-PEAK_MONTHS)*MAX(T271:W271)+PEAK_MONTHS*N(INDEX(X271:AA271,MATCH(MAX(T271:W271),T271:W271,0)))),0))</f>
        <v/>
      </c>
      <c r="AF271" s="18" t="str">
        <f aca="false">IF(AD271="","",RANK(AD271,$AD$7:$AD$506))</f>
        <v/>
      </c>
      <c r="AH271" s="16" t="str">
        <f aca="false">IF(E271&lt;&gt;"",E271,IF(F271&lt;&gt;"",ROUND(F271*16,3),""))</f>
        <v/>
      </c>
      <c r="AI271" s="16" t="str">
        <f aca="false">IF(COUNT(G271:I271)&lt;3,"",ROUND(LARGE(G271:I271,1),2))</f>
        <v/>
      </c>
      <c r="AJ271" s="16" t="str">
        <f aca="false">IF(COUNT(G271:I271)&lt;3,"",ROUND(LARGE(G271:I271,2),2))</f>
        <v/>
      </c>
      <c r="AK271" s="16" t="str">
        <f aca="false">IF(COUNT(G271:I271)&lt;3,"",ROUND(SMALL(G271:I271,1),2))</f>
        <v/>
      </c>
      <c r="AL271" s="16" t="str">
        <f aca="false">IF(AI271="","",IF(AI271*AJ271*AK271&lt;DIM_MIN_CUIN,"",ROUND(AI271*AJ271*AK271/DIM_DIV*16,2)))</f>
        <v/>
      </c>
      <c r="AM271" s="18" t="str">
        <f aca="false">IF(C271="","",IF(C271&lt;BAND_LO,1,IF(C271&lt;=BAND_HI,2,3)))</f>
        <v/>
      </c>
      <c r="AN271" s="19" t="str">
        <f aca="false">IF(C271="","",IFERROR(INDEX(CAT_REF,MATCH(D271,CATS,0)),REF_DEFAULT))</f>
        <v/>
      </c>
      <c r="AO271" s="21" t="str">
        <f aca="false">IF(OR(R271="",AM271="",M271=""),"",IF(M271="Small standard",IF(R271&gt;SS_MAX,"",ROUND(INDEX(SS_FEES,SUMPRODUCT(--(SS_EDGES&lt;R271))+1,0+AM271)*(1+FUEL),4)),IF(M271="Large standard",IF(R271&gt;LS_MAX,"",ROUND(IF(R271&lt;=OVER3_FROM,INDEX(LS_FEES,SUMPRODUCT(--(LS_EDGES&lt;R271))+1,0+AM271),INDEX(OVER3_BASE,1,0+AM271)+OVER3_PER4*CEILING((R271-OVER3_FROM)/4,1))*(1+FUEL),4)),"")))</f>
        <v/>
      </c>
      <c r="AP271" s="21" t="str">
        <f aca="false">IF(OR(R271="",AM271="",M271=""),"",IF(M271="Small standard",IF(R271&gt;SS_MAX,"",ROUND(INDEX(SS_FEES,SUMPRODUCT(--(SS_EDGES&lt;R271))+1,3+AM271)*(1+FUEL),4)),IF(M271="Large standard",IF(R271&gt;LS_MAX,"",ROUND(IF(R271&lt;=OVER3_FROM,INDEX(LS_FEES,SUMPRODUCT(--(LS_EDGES&lt;R271))+1,3+AM271),INDEX(OVER3_BASE,1,3+AM271)+OVER3_PER4*CEILING((R271-OVER3_FROM)/4,1))*(1+FUEL),4)),"")))</f>
        <v/>
      </c>
      <c r="AQ271" s="21" t="str">
        <f aca="false">IF(OR(AM271="",AM271=1),"",IF(OR(N271="",(AM271-1)="",M271=""),"",IF(M271="Small standard",IF(N271&gt;SS_MAX,"",ROUND(INDEX(SS_FEES,SUMPRODUCT(--(SS_EDGES&lt;N271))+1,0+(AM271-1))*(1+FUEL),4)),IF(M271="Large standard",IF(N271&gt;LS_MAX,"",ROUND(IF(N271&lt;=OVER3_FROM,INDEX(LS_FEES,SUMPRODUCT(--(LS_EDGES&lt;N271))+1,0+(AM271-1)),INDEX(OVER3_BASE,1,0+(AM271-1))+OVER3_PER4*CEILING((N271-OVER3_FROM)/4,1))*(1+FUEL),4)),""))))</f>
        <v/>
      </c>
      <c r="AR271" s="21" t="str">
        <f aca="false">IF(OR(AM271="",AM271=1),"",IF(OR(N271="",(AM271-1)="",M271=""),"",IF(M271="Small standard",IF(N271&gt;SS_MAX,"",ROUND(INDEX(SS_FEES,SUMPRODUCT(--(SS_EDGES&lt;N271))+1,3+(AM271-1))*(1+FUEL),4)),IF(M271="Large standard",IF(N271&gt;LS_MAX,"",ROUND(IF(N271&lt;=OVER3_FROM,INDEX(LS_FEES,SUMPRODUCT(--(LS_EDGES&lt;N271))+1,3+(AM271-1)),INDEX(OVER3_BASE,1,3+(AM271-1))+OVER3_PER4*CEILING((N271-OVER3_FROM)/4,1))*(1+FUEL),4)),""))))</f>
        <v/>
      </c>
      <c r="AS271" s="21" t="str">
        <f aca="false">IF(OR(AM271="",AM271=1),"",(C271-(IF(AM271=2,BAND_LO,BAND_HI)-0.01))*(1-AN271))</f>
        <v/>
      </c>
      <c r="AT271" s="18" t="str">
        <f aca="false">IF(AI271="","",(AI271&gt;SS_L)+(AJ271&gt;SS_M)+(AK271&gt;SS_S))</f>
        <v/>
      </c>
      <c r="AU271" s="23" t="str">
        <f aca="false">IF(OR(AT271="",AT271&lt;&gt;1),"",MAX(AI271/SS_L,AJ271/SS_M,AK271/SS_S))</f>
        <v/>
      </c>
      <c r="AV271" s="21" t="str">
        <f aca="false">IF(OR(M271&lt;&gt;"Large standard",N271="",N271&gt;SS_MAX),"",IF(OR(N271="",AM271="","Small standard"=""),"",IF("Small standard"="Small standard",IF(N271&gt;SS_MAX,"",ROUND(INDEX(SS_FEES,SUMPRODUCT(--(SS_EDGES&lt;N271))+1,0+AM271)*(1+FUEL),4)),IF("Small standard"="Large standard",IF(N271&gt;LS_MAX,"",ROUND(IF(N271&lt;=OVER3_FROM,INDEX(LS_FEES,SUMPRODUCT(--(LS_EDGES&lt;N271))+1,0+AM271),INDEX(OVER3_BASE,1,0+AM271)+OVER3_PER4*CEILING((N271-OVER3_FROM)/4,1))*(1+FUEL),4)),""))))</f>
        <v/>
      </c>
      <c r="AW271" s="21" t="str">
        <f aca="false">IF(OR(M271&lt;&gt;"Large standard",N271="",N271&gt;SS_MAX),"",IF(OR(N271="",AM271="","Small standard"=""),"",IF("Small standard"="Small standard",IF(N271&gt;SS_MAX,"",ROUND(INDEX(SS_FEES,SUMPRODUCT(--(SS_EDGES&lt;N271))+1,3+AM271)*(1+FUEL),4)),IF("Small standard"="Large standard",IF(N271&gt;LS_MAX,"",ROUND(IF(N271&lt;=OVER3_FROM,INDEX(LS_FEES,SUMPRODUCT(--(LS_EDGES&lt;N271))+1,3+AM271),INDEX(OVER3_BASE,1,3+AM271)+OVER3_PER4*CEILING((N271-OVER3_FROM)/4,1))*(1+FUEL),4)),""))))</f>
        <v/>
      </c>
      <c r="AX271" s="21" t="str">
        <f aca="false">IF(OR(AL271="",AH271=""),"",IF(OR(AH271="",AM271="",M271=""),"",IF(M271="Small standard",IF(AH271&gt;SS_MAX,"",ROUND(INDEX(SS_FEES,SUMPRODUCT(--(SS_EDGES&lt;AH271))+1,0+AM271)*(1+FUEL),4)),IF(M271="Large standard",IF(AH271&gt;LS_MAX,"",ROUND(IF(AH271&lt;=OVER3_FROM,INDEX(LS_FEES,SUMPRODUCT(--(LS_EDGES&lt;AH271))+1,0+AM271),INDEX(OVER3_BASE,1,0+AM271)+OVER3_PER4*CEILING((AH271-OVER3_FROM)/4,1))*(1+FUEL),4)),""))))</f>
        <v/>
      </c>
      <c r="AY271" s="21" t="str">
        <f aca="false">IF(OR(AL271="",AH271=""),"",IF(OR(AH271="",AM271="",M271=""),"",IF(M271="Small standard",IF(AH271&gt;SS_MAX,"",ROUND(INDEX(SS_FEES,SUMPRODUCT(--(SS_EDGES&lt;AH271))+1,3+AM271)*(1+FUEL),4)),IF(M271="Large standard",IF(AH271&gt;LS_MAX,"",ROUND(IF(AH271&lt;=OVER3_FROM,INDEX(LS_FEES,SUMPRODUCT(--(LS_EDGES&lt;AH271))+1,3+AM271),INDEX(OVER3_BASE,1,3+AM271)+OVER3_PER4*CEILING((AH271-OVER3_FROM)/4,1))*(1+FUEL),4)),""))))</f>
        <v/>
      </c>
      <c r="AZ271" s="24" t="str">
        <f aca="false">IF(OR(J271="",J271&lt;1),"",ROUND(IFERROR(INDEX(CAT_SCALE,MATCH(D271,CATS,0)),UC_DEFAULT)*IF(J271&gt;=UC_KNEE,10^(UC_A-UC_B*LOG10(J271)),10^(UC_A-UC_B*LOG10(UC_KNEE))*(UC_KNEE/J271)^UC_HEXP),1))</f>
        <v/>
      </c>
    </row>
    <row r="272" customFormat="false" ht="15" hidden="false" customHeight="false" outlineLevel="0" collapsed="false">
      <c r="A272" s="10"/>
      <c r="B272" s="10"/>
      <c r="C272" s="12"/>
      <c r="D272" s="10"/>
      <c r="E272" s="10"/>
      <c r="F272" s="10"/>
      <c r="G272" s="10"/>
      <c r="H272" s="10"/>
      <c r="I272" s="10"/>
      <c r="J272" s="10"/>
      <c r="K272" s="10"/>
      <c r="L272" s="12"/>
      <c r="M272" s="2" t="str">
        <f aca="false">IF(OR(N272="",AI272=""),"",IF(AND(N272&lt;=SS_MAX,AI272&lt;=SS_L,AJ272&lt;=SS_M,AK272&lt;=SS_S),"Small standard",IF(AND(N272&lt;=LS_MAX,AI272&lt;=LS_L,AJ272&lt;=LS_M,AK272&lt;=LS_S),"Large standard","Oversize")))</f>
        <v/>
      </c>
      <c r="N272" s="16" t="str">
        <f aca="false">IF(AH272="","",IF(AL272="",AH272,MAX(AH272,AL272)))</f>
        <v/>
      </c>
      <c r="O272" s="21" t="str">
        <f aca="false">IF(OR(N272="",AM272="",M272=""),"",IF(M272="Small standard",IF(N272&gt;SS_MAX,"",ROUND(INDEX(SS_FEES,SUMPRODUCT(--(SS_EDGES&lt;N272))+1,0+AM272)*(1+FUEL),4)),IF(M272="Large standard",IF(N272&gt;LS_MAX,"",ROUND(IF(N272&lt;=OVER3_FROM,INDEX(LS_FEES,SUMPRODUCT(--(LS_EDGES&lt;N272))+1,0+AM272),INDEX(OVER3_BASE,1,0+AM272)+OVER3_PER4*CEILING((N272-OVER3_FROM)/4,1))*(1+FUEL),4)),"")))</f>
        <v/>
      </c>
      <c r="P272" s="21" t="str">
        <f aca="false">IF(OR(N272="",AM272="",M272=""),"",IF(M272="Small standard",IF(N272&gt;SS_MAX,"",ROUND(INDEX(SS_FEES,SUMPRODUCT(--(SS_EDGES&lt;N272))+1,3+AM272)*(1+FUEL),4)),IF(M272="Large standard",IF(N272&gt;LS_MAX,"",ROUND(IF(N272&lt;=OVER3_FROM,INDEX(LS_FEES,SUMPRODUCT(--(LS_EDGES&lt;N272))+1,3+AM272),INDEX(OVER3_BASE,1,3+AM272)+OVER3_PER4*CEILING((N272-OVER3_FROM)/4,1))*(1+FUEL),4)),"")))</f>
        <v/>
      </c>
      <c r="Q272" s="20" t="str">
        <f aca="true">IF(OR(L272="",O272=""),"",ROUND(L272-IF(AND(TODAY()&gt;=PEAK_FROM,TODAY()&lt;=PEAK_TO),P272,O272),2))</f>
        <v/>
      </c>
      <c r="R272" s="16" t="str">
        <f aca="false">IF(N272="","",IF(M272="Small standard",IF(SUMPRODUCT(--(SS_EDGES&lt;N272))=0,"",INDEX(SS_EDGES,SUMPRODUCT(--(SS_EDGES&lt;N272)))),IF(M272="Large standard",IF(N272&gt;OVER3_FROM,OVER3_FROM+4*(CEILING((N272-OVER3_FROM)/4,1)-1),IF(SUMPRODUCT(--(LS_EDGES&lt;N272))=0,"",INDEX(LS_EDGES,SUMPRODUCT(--(LS_EDGES&lt;N272))))),"")))</f>
        <v/>
      </c>
      <c r="S272" s="22" t="str">
        <f aca="false">IF(R272="","",ROUND(N272-R272,3))</f>
        <v/>
      </c>
      <c r="T272" s="21" t="str">
        <f aca="false">IF(OR(R272="",O272="",AO272=""),"",IF(S272&gt;MAX_SHAVE,"",IF(ROUND(O272-AO272,4)&lt;MIN_UNIT,"",ROUND(O272-AO272,4))))</f>
        <v/>
      </c>
      <c r="U272" s="21" t="str">
        <f aca="false">IF(OR(AQ272="",O272=""),"",IF(ROUND(ROUND(O272-AQ272,4)-AS272,4)&lt;=MIN_UNIT,"",ROUND(ROUND(O272-AQ272,4)-AS272,4)))</f>
        <v/>
      </c>
      <c r="V272" s="21" t="str">
        <f aca="false">IF(OR(AV272="",O272=""),"",IF(AND(AT272=1,AU272&lt;=MAX_ENV),IF(ROUND(O272-AV272,4)&lt;MIN_UNIT,"",ROUND(O272-AV272,4)),""))</f>
        <v/>
      </c>
      <c r="W272" s="21" t="str">
        <f aca="false">IF(OR(AX272="",O272=""),"",IF(AL272&gt;=AH272*MIN_DIM_RATIO,IF(ROUND(O272-AX272,4)&lt;MIN_UNIT,"",ROUND(O272-AX272,4)),""))</f>
        <v/>
      </c>
      <c r="X272" s="21" t="str">
        <f aca="false">IF(OR(R272="",P272="",AP272=""),"",IF(S272&gt;MAX_SHAVE,"",IF(ROUND(P272-AP272,4)&lt;MIN_UNIT,"",ROUND(P272-AP272,4))))</f>
        <v/>
      </c>
      <c r="Y272" s="21" t="str">
        <f aca="false">IF(OR(AR272="",P272=""),"",IF(ROUND(ROUND(P272-AR272,4)-AS272,4)&lt;=MIN_UNIT,"",ROUND(ROUND(P272-AR272,4)-AS272,4)))</f>
        <v/>
      </c>
      <c r="Z272" s="21" t="str">
        <f aca="false">IF(OR(AW272="",P272=""),"",IF(AND(AT272=1,AU272&lt;=MAX_ENV),IF(ROUND(P272-AW272,4)&lt;MIN_UNIT,"",ROUND(P272-AW272,4)),""))</f>
        <v/>
      </c>
      <c r="AA272" s="21" t="str">
        <f aca="false">IF(OR(AY272="",P272=""),"",IF(AL272&gt;=AH272*MIN_DIM_RATIO,IF(ROUND(P272-AY272,4)&lt;MIN_UNIT,"",ROUND(P272-AY272,4)),""))</f>
        <v/>
      </c>
      <c r="AB272" s="2" t="str">
        <f aca="false">IF(COUNT(T272:W272)=0,"",CHOOSE(MATCH(MAX(T272:W272),T272:W272,0),"Weight","Price","Size tier","Box"))</f>
        <v/>
      </c>
      <c r="AC272" s="24" t="str">
        <f aca="false">IF(K272&lt;&gt;"",K272,AZ272)</f>
        <v/>
      </c>
      <c r="AD272" s="25" t="str">
        <f aca="false">IF(OR(AB272="",AC272=""),"",ROUND(AC272*IF(K272&lt;&gt;"",1,U_LOW)*((12-PEAK_MONTHS)*MAX(T272:W272)+PEAK_MONTHS*N(INDEX(X272:AA272,MATCH(MAX(T272:W272),T272:W272,0)))),0))</f>
        <v/>
      </c>
      <c r="AE272" s="25" t="str">
        <f aca="false">IF(OR(AB272="",AC272=""),"",ROUND(AC272*IF(K272&lt;&gt;"",1,U_HIGH)*((12-PEAK_MONTHS)*MAX(T272:W272)+PEAK_MONTHS*N(INDEX(X272:AA272,MATCH(MAX(T272:W272),T272:W272,0)))),0))</f>
        <v/>
      </c>
      <c r="AF272" s="18" t="str">
        <f aca="false">IF(AD272="","",RANK(AD272,$AD$7:$AD$506))</f>
        <v/>
      </c>
      <c r="AH272" s="16" t="str">
        <f aca="false">IF(E272&lt;&gt;"",E272,IF(F272&lt;&gt;"",ROUND(F272*16,3),""))</f>
        <v/>
      </c>
      <c r="AI272" s="16" t="str">
        <f aca="false">IF(COUNT(G272:I272)&lt;3,"",ROUND(LARGE(G272:I272,1),2))</f>
        <v/>
      </c>
      <c r="AJ272" s="16" t="str">
        <f aca="false">IF(COUNT(G272:I272)&lt;3,"",ROUND(LARGE(G272:I272,2),2))</f>
        <v/>
      </c>
      <c r="AK272" s="16" t="str">
        <f aca="false">IF(COUNT(G272:I272)&lt;3,"",ROUND(SMALL(G272:I272,1),2))</f>
        <v/>
      </c>
      <c r="AL272" s="16" t="str">
        <f aca="false">IF(AI272="","",IF(AI272*AJ272*AK272&lt;DIM_MIN_CUIN,"",ROUND(AI272*AJ272*AK272/DIM_DIV*16,2)))</f>
        <v/>
      </c>
      <c r="AM272" s="18" t="str">
        <f aca="false">IF(C272="","",IF(C272&lt;BAND_LO,1,IF(C272&lt;=BAND_HI,2,3)))</f>
        <v/>
      </c>
      <c r="AN272" s="19" t="str">
        <f aca="false">IF(C272="","",IFERROR(INDEX(CAT_REF,MATCH(D272,CATS,0)),REF_DEFAULT))</f>
        <v/>
      </c>
      <c r="AO272" s="21" t="str">
        <f aca="false">IF(OR(R272="",AM272="",M272=""),"",IF(M272="Small standard",IF(R272&gt;SS_MAX,"",ROUND(INDEX(SS_FEES,SUMPRODUCT(--(SS_EDGES&lt;R272))+1,0+AM272)*(1+FUEL),4)),IF(M272="Large standard",IF(R272&gt;LS_MAX,"",ROUND(IF(R272&lt;=OVER3_FROM,INDEX(LS_FEES,SUMPRODUCT(--(LS_EDGES&lt;R272))+1,0+AM272),INDEX(OVER3_BASE,1,0+AM272)+OVER3_PER4*CEILING((R272-OVER3_FROM)/4,1))*(1+FUEL),4)),"")))</f>
        <v/>
      </c>
      <c r="AP272" s="21" t="str">
        <f aca="false">IF(OR(R272="",AM272="",M272=""),"",IF(M272="Small standard",IF(R272&gt;SS_MAX,"",ROUND(INDEX(SS_FEES,SUMPRODUCT(--(SS_EDGES&lt;R272))+1,3+AM272)*(1+FUEL),4)),IF(M272="Large standard",IF(R272&gt;LS_MAX,"",ROUND(IF(R272&lt;=OVER3_FROM,INDEX(LS_FEES,SUMPRODUCT(--(LS_EDGES&lt;R272))+1,3+AM272),INDEX(OVER3_BASE,1,3+AM272)+OVER3_PER4*CEILING((R272-OVER3_FROM)/4,1))*(1+FUEL),4)),"")))</f>
        <v/>
      </c>
      <c r="AQ272" s="21" t="str">
        <f aca="false">IF(OR(AM272="",AM272=1),"",IF(OR(N272="",(AM272-1)="",M272=""),"",IF(M272="Small standard",IF(N272&gt;SS_MAX,"",ROUND(INDEX(SS_FEES,SUMPRODUCT(--(SS_EDGES&lt;N272))+1,0+(AM272-1))*(1+FUEL),4)),IF(M272="Large standard",IF(N272&gt;LS_MAX,"",ROUND(IF(N272&lt;=OVER3_FROM,INDEX(LS_FEES,SUMPRODUCT(--(LS_EDGES&lt;N272))+1,0+(AM272-1)),INDEX(OVER3_BASE,1,0+(AM272-1))+OVER3_PER4*CEILING((N272-OVER3_FROM)/4,1))*(1+FUEL),4)),""))))</f>
        <v/>
      </c>
      <c r="AR272" s="21" t="str">
        <f aca="false">IF(OR(AM272="",AM272=1),"",IF(OR(N272="",(AM272-1)="",M272=""),"",IF(M272="Small standard",IF(N272&gt;SS_MAX,"",ROUND(INDEX(SS_FEES,SUMPRODUCT(--(SS_EDGES&lt;N272))+1,3+(AM272-1))*(1+FUEL),4)),IF(M272="Large standard",IF(N272&gt;LS_MAX,"",ROUND(IF(N272&lt;=OVER3_FROM,INDEX(LS_FEES,SUMPRODUCT(--(LS_EDGES&lt;N272))+1,3+(AM272-1)),INDEX(OVER3_BASE,1,3+(AM272-1))+OVER3_PER4*CEILING((N272-OVER3_FROM)/4,1))*(1+FUEL),4)),""))))</f>
        <v/>
      </c>
      <c r="AS272" s="21" t="str">
        <f aca="false">IF(OR(AM272="",AM272=1),"",(C272-(IF(AM272=2,BAND_LO,BAND_HI)-0.01))*(1-AN272))</f>
        <v/>
      </c>
      <c r="AT272" s="18" t="str">
        <f aca="false">IF(AI272="","",(AI272&gt;SS_L)+(AJ272&gt;SS_M)+(AK272&gt;SS_S))</f>
        <v/>
      </c>
      <c r="AU272" s="23" t="str">
        <f aca="false">IF(OR(AT272="",AT272&lt;&gt;1),"",MAX(AI272/SS_L,AJ272/SS_M,AK272/SS_S))</f>
        <v/>
      </c>
      <c r="AV272" s="21" t="str">
        <f aca="false">IF(OR(M272&lt;&gt;"Large standard",N272="",N272&gt;SS_MAX),"",IF(OR(N272="",AM272="","Small standard"=""),"",IF("Small standard"="Small standard",IF(N272&gt;SS_MAX,"",ROUND(INDEX(SS_FEES,SUMPRODUCT(--(SS_EDGES&lt;N272))+1,0+AM272)*(1+FUEL),4)),IF("Small standard"="Large standard",IF(N272&gt;LS_MAX,"",ROUND(IF(N272&lt;=OVER3_FROM,INDEX(LS_FEES,SUMPRODUCT(--(LS_EDGES&lt;N272))+1,0+AM272),INDEX(OVER3_BASE,1,0+AM272)+OVER3_PER4*CEILING((N272-OVER3_FROM)/4,1))*(1+FUEL),4)),""))))</f>
        <v/>
      </c>
      <c r="AW272" s="21" t="str">
        <f aca="false">IF(OR(M272&lt;&gt;"Large standard",N272="",N272&gt;SS_MAX),"",IF(OR(N272="",AM272="","Small standard"=""),"",IF("Small standard"="Small standard",IF(N272&gt;SS_MAX,"",ROUND(INDEX(SS_FEES,SUMPRODUCT(--(SS_EDGES&lt;N272))+1,3+AM272)*(1+FUEL),4)),IF("Small standard"="Large standard",IF(N272&gt;LS_MAX,"",ROUND(IF(N272&lt;=OVER3_FROM,INDEX(LS_FEES,SUMPRODUCT(--(LS_EDGES&lt;N272))+1,3+AM272),INDEX(OVER3_BASE,1,3+AM272)+OVER3_PER4*CEILING((N272-OVER3_FROM)/4,1))*(1+FUEL),4)),""))))</f>
        <v/>
      </c>
      <c r="AX272" s="21" t="str">
        <f aca="false">IF(OR(AL272="",AH272=""),"",IF(OR(AH272="",AM272="",M272=""),"",IF(M272="Small standard",IF(AH272&gt;SS_MAX,"",ROUND(INDEX(SS_FEES,SUMPRODUCT(--(SS_EDGES&lt;AH272))+1,0+AM272)*(1+FUEL),4)),IF(M272="Large standard",IF(AH272&gt;LS_MAX,"",ROUND(IF(AH272&lt;=OVER3_FROM,INDEX(LS_FEES,SUMPRODUCT(--(LS_EDGES&lt;AH272))+1,0+AM272),INDEX(OVER3_BASE,1,0+AM272)+OVER3_PER4*CEILING((AH272-OVER3_FROM)/4,1))*(1+FUEL),4)),""))))</f>
        <v/>
      </c>
      <c r="AY272" s="21" t="str">
        <f aca="false">IF(OR(AL272="",AH272=""),"",IF(OR(AH272="",AM272="",M272=""),"",IF(M272="Small standard",IF(AH272&gt;SS_MAX,"",ROUND(INDEX(SS_FEES,SUMPRODUCT(--(SS_EDGES&lt;AH272))+1,3+AM272)*(1+FUEL),4)),IF(M272="Large standard",IF(AH272&gt;LS_MAX,"",ROUND(IF(AH272&lt;=OVER3_FROM,INDEX(LS_FEES,SUMPRODUCT(--(LS_EDGES&lt;AH272))+1,3+AM272),INDEX(OVER3_BASE,1,3+AM272)+OVER3_PER4*CEILING((AH272-OVER3_FROM)/4,1))*(1+FUEL),4)),""))))</f>
        <v/>
      </c>
      <c r="AZ272" s="24" t="str">
        <f aca="false">IF(OR(J272="",J272&lt;1),"",ROUND(IFERROR(INDEX(CAT_SCALE,MATCH(D272,CATS,0)),UC_DEFAULT)*IF(J272&gt;=UC_KNEE,10^(UC_A-UC_B*LOG10(J272)),10^(UC_A-UC_B*LOG10(UC_KNEE))*(UC_KNEE/J272)^UC_HEXP),1))</f>
        <v/>
      </c>
    </row>
    <row r="273" customFormat="false" ht="15" hidden="false" customHeight="false" outlineLevel="0" collapsed="false">
      <c r="A273" s="10"/>
      <c r="B273" s="10"/>
      <c r="C273" s="12"/>
      <c r="D273" s="10"/>
      <c r="E273" s="10"/>
      <c r="F273" s="10"/>
      <c r="G273" s="10"/>
      <c r="H273" s="10"/>
      <c r="I273" s="10"/>
      <c r="J273" s="10"/>
      <c r="K273" s="10"/>
      <c r="L273" s="12"/>
      <c r="M273" s="2" t="str">
        <f aca="false">IF(OR(N273="",AI273=""),"",IF(AND(N273&lt;=SS_MAX,AI273&lt;=SS_L,AJ273&lt;=SS_M,AK273&lt;=SS_S),"Small standard",IF(AND(N273&lt;=LS_MAX,AI273&lt;=LS_L,AJ273&lt;=LS_M,AK273&lt;=LS_S),"Large standard","Oversize")))</f>
        <v/>
      </c>
      <c r="N273" s="16" t="str">
        <f aca="false">IF(AH273="","",IF(AL273="",AH273,MAX(AH273,AL273)))</f>
        <v/>
      </c>
      <c r="O273" s="21" t="str">
        <f aca="false">IF(OR(N273="",AM273="",M273=""),"",IF(M273="Small standard",IF(N273&gt;SS_MAX,"",ROUND(INDEX(SS_FEES,SUMPRODUCT(--(SS_EDGES&lt;N273))+1,0+AM273)*(1+FUEL),4)),IF(M273="Large standard",IF(N273&gt;LS_MAX,"",ROUND(IF(N273&lt;=OVER3_FROM,INDEX(LS_FEES,SUMPRODUCT(--(LS_EDGES&lt;N273))+1,0+AM273),INDEX(OVER3_BASE,1,0+AM273)+OVER3_PER4*CEILING((N273-OVER3_FROM)/4,1))*(1+FUEL),4)),"")))</f>
        <v/>
      </c>
      <c r="P273" s="21" t="str">
        <f aca="false">IF(OR(N273="",AM273="",M273=""),"",IF(M273="Small standard",IF(N273&gt;SS_MAX,"",ROUND(INDEX(SS_FEES,SUMPRODUCT(--(SS_EDGES&lt;N273))+1,3+AM273)*(1+FUEL),4)),IF(M273="Large standard",IF(N273&gt;LS_MAX,"",ROUND(IF(N273&lt;=OVER3_FROM,INDEX(LS_FEES,SUMPRODUCT(--(LS_EDGES&lt;N273))+1,3+AM273),INDEX(OVER3_BASE,1,3+AM273)+OVER3_PER4*CEILING((N273-OVER3_FROM)/4,1))*(1+FUEL),4)),"")))</f>
        <v/>
      </c>
      <c r="Q273" s="20" t="str">
        <f aca="true">IF(OR(L273="",O273=""),"",ROUND(L273-IF(AND(TODAY()&gt;=PEAK_FROM,TODAY()&lt;=PEAK_TO),P273,O273),2))</f>
        <v/>
      </c>
      <c r="R273" s="16" t="str">
        <f aca="false">IF(N273="","",IF(M273="Small standard",IF(SUMPRODUCT(--(SS_EDGES&lt;N273))=0,"",INDEX(SS_EDGES,SUMPRODUCT(--(SS_EDGES&lt;N273)))),IF(M273="Large standard",IF(N273&gt;OVER3_FROM,OVER3_FROM+4*(CEILING((N273-OVER3_FROM)/4,1)-1),IF(SUMPRODUCT(--(LS_EDGES&lt;N273))=0,"",INDEX(LS_EDGES,SUMPRODUCT(--(LS_EDGES&lt;N273))))),"")))</f>
        <v/>
      </c>
      <c r="S273" s="22" t="str">
        <f aca="false">IF(R273="","",ROUND(N273-R273,3))</f>
        <v/>
      </c>
      <c r="T273" s="21" t="str">
        <f aca="false">IF(OR(R273="",O273="",AO273=""),"",IF(S273&gt;MAX_SHAVE,"",IF(ROUND(O273-AO273,4)&lt;MIN_UNIT,"",ROUND(O273-AO273,4))))</f>
        <v/>
      </c>
      <c r="U273" s="21" t="str">
        <f aca="false">IF(OR(AQ273="",O273=""),"",IF(ROUND(ROUND(O273-AQ273,4)-AS273,4)&lt;=MIN_UNIT,"",ROUND(ROUND(O273-AQ273,4)-AS273,4)))</f>
        <v/>
      </c>
      <c r="V273" s="21" t="str">
        <f aca="false">IF(OR(AV273="",O273=""),"",IF(AND(AT273=1,AU273&lt;=MAX_ENV),IF(ROUND(O273-AV273,4)&lt;MIN_UNIT,"",ROUND(O273-AV273,4)),""))</f>
        <v/>
      </c>
      <c r="W273" s="21" t="str">
        <f aca="false">IF(OR(AX273="",O273=""),"",IF(AL273&gt;=AH273*MIN_DIM_RATIO,IF(ROUND(O273-AX273,4)&lt;MIN_UNIT,"",ROUND(O273-AX273,4)),""))</f>
        <v/>
      </c>
      <c r="X273" s="21" t="str">
        <f aca="false">IF(OR(R273="",P273="",AP273=""),"",IF(S273&gt;MAX_SHAVE,"",IF(ROUND(P273-AP273,4)&lt;MIN_UNIT,"",ROUND(P273-AP273,4))))</f>
        <v/>
      </c>
      <c r="Y273" s="21" t="str">
        <f aca="false">IF(OR(AR273="",P273=""),"",IF(ROUND(ROUND(P273-AR273,4)-AS273,4)&lt;=MIN_UNIT,"",ROUND(ROUND(P273-AR273,4)-AS273,4)))</f>
        <v/>
      </c>
      <c r="Z273" s="21" t="str">
        <f aca="false">IF(OR(AW273="",P273=""),"",IF(AND(AT273=1,AU273&lt;=MAX_ENV),IF(ROUND(P273-AW273,4)&lt;MIN_UNIT,"",ROUND(P273-AW273,4)),""))</f>
        <v/>
      </c>
      <c r="AA273" s="21" t="str">
        <f aca="false">IF(OR(AY273="",P273=""),"",IF(AL273&gt;=AH273*MIN_DIM_RATIO,IF(ROUND(P273-AY273,4)&lt;MIN_UNIT,"",ROUND(P273-AY273,4)),""))</f>
        <v/>
      </c>
      <c r="AB273" s="2" t="str">
        <f aca="false">IF(COUNT(T273:W273)=0,"",CHOOSE(MATCH(MAX(T273:W273),T273:W273,0),"Weight","Price","Size tier","Box"))</f>
        <v/>
      </c>
      <c r="AC273" s="24" t="str">
        <f aca="false">IF(K273&lt;&gt;"",K273,AZ273)</f>
        <v/>
      </c>
      <c r="AD273" s="25" t="str">
        <f aca="false">IF(OR(AB273="",AC273=""),"",ROUND(AC273*IF(K273&lt;&gt;"",1,U_LOW)*((12-PEAK_MONTHS)*MAX(T273:W273)+PEAK_MONTHS*N(INDEX(X273:AA273,MATCH(MAX(T273:W273),T273:W273,0)))),0))</f>
        <v/>
      </c>
      <c r="AE273" s="25" t="str">
        <f aca="false">IF(OR(AB273="",AC273=""),"",ROUND(AC273*IF(K273&lt;&gt;"",1,U_HIGH)*((12-PEAK_MONTHS)*MAX(T273:W273)+PEAK_MONTHS*N(INDEX(X273:AA273,MATCH(MAX(T273:W273),T273:W273,0)))),0))</f>
        <v/>
      </c>
      <c r="AF273" s="18" t="str">
        <f aca="false">IF(AD273="","",RANK(AD273,$AD$7:$AD$506))</f>
        <v/>
      </c>
      <c r="AH273" s="16" t="str">
        <f aca="false">IF(E273&lt;&gt;"",E273,IF(F273&lt;&gt;"",ROUND(F273*16,3),""))</f>
        <v/>
      </c>
      <c r="AI273" s="16" t="str">
        <f aca="false">IF(COUNT(G273:I273)&lt;3,"",ROUND(LARGE(G273:I273,1),2))</f>
        <v/>
      </c>
      <c r="AJ273" s="16" t="str">
        <f aca="false">IF(COUNT(G273:I273)&lt;3,"",ROUND(LARGE(G273:I273,2),2))</f>
        <v/>
      </c>
      <c r="AK273" s="16" t="str">
        <f aca="false">IF(COUNT(G273:I273)&lt;3,"",ROUND(SMALL(G273:I273,1),2))</f>
        <v/>
      </c>
      <c r="AL273" s="16" t="str">
        <f aca="false">IF(AI273="","",IF(AI273*AJ273*AK273&lt;DIM_MIN_CUIN,"",ROUND(AI273*AJ273*AK273/DIM_DIV*16,2)))</f>
        <v/>
      </c>
      <c r="AM273" s="18" t="str">
        <f aca="false">IF(C273="","",IF(C273&lt;BAND_LO,1,IF(C273&lt;=BAND_HI,2,3)))</f>
        <v/>
      </c>
      <c r="AN273" s="19" t="str">
        <f aca="false">IF(C273="","",IFERROR(INDEX(CAT_REF,MATCH(D273,CATS,0)),REF_DEFAULT))</f>
        <v/>
      </c>
      <c r="AO273" s="21" t="str">
        <f aca="false">IF(OR(R273="",AM273="",M273=""),"",IF(M273="Small standard",IF(R273&gt;SS_MAX,"",ROUND(INDEX(SS_FEES,SUMPRODUCT(--(SS_EDGES&lt;R273))+1,0+AM273)*(1+FUEL),4)),IF(M273="Large standard",IF(R273&gt;LS_MAX,"",ROUND(IF(R273&lt;=OVER3_FROM,INDEX(LS_FEES,SUMPRODUCT(--(LS_EDGES&lt;R273))+1,0+AM273),INDEX(OVER3_BASE,1,0+AM273)+OVER3_PER4*CEILING((R273-OVER3_FROM)/4,1))*(1+FUEL),4)),"")))</f>
        <v/>
      </c>
      <c r="AP273" s="21" t="str">
        <f aca="false">IF(OR(R273="",AM273="",M273=""),"",IF(M273="Small standard",IF(R273&gt;SS_MAX,"",ROUND(INDEX(SS_FEES,SUMPRODUCT(--(SS_EDGES&lt;R273))+1,3+AM273)*(1+FUEL),4)),IF(M273="Large standard",IF(R273&gt;LS_MAX,"",ROUND(IF(R273&lt;=OVER3_FROM,INDEX(LS_FEES,SUMPRODUCT(--(LS_EDGES&lt;R273))+1,3+AM273),INDEX(OVER3_BASE,1,3+AM273)+OVER3_PER4*CEILING((R273-OVER3_FROM)/4,1))*(1+FUEL),4)),"")))</f>
        <v/>
      </c>
      <c r="AQ273" s="21" t="str">
        <f aca="false">IF(OR(AM273="",AM273=1),"",IF(OR(N273="",(AM273-1)="",M273=""),"",IF(M273="Small standard",IF(N273&gt;SS_MAX,"",ROUND(INDEX(SS_FEES,SUMPRODUCT(--(SS_EDGES&lt;N273))+1,0+(AM273-1))*(1+FUEL),4)),IF(M273="Large standard",IF(N273&gt;LS_MAX,"",ROUND(IF(N273&lt;=OVER3_FROM,INDEX(LS_FEES,SUMPRODUCT(--(LS_EDGES&lt;N273))+1,0+(AM273-1)),INDEX(OVER3_BASE,1,0+(AM273-1))+OVER3_PER4*CEILING((N273-OVER3_FROM)/4,1))*(1+FUEL),4)),""))))</f>
        <v/>
      </c>
      <c r="AR273" s="21" t="str">
        <f aca="false">IF(OR(AM273="",AM273=1),"",IF(OR(N273="",(AM273-1)="",M273=""),"",IF(M273="Small standard",IF(N273&gt;SS_MAX,"",ROUND(INDEX(SS_FEES,SUMPRODUCT(--(SS_EDGES&lt;N273))+1,3+(AM273-1))*(1+FUEL),4)),IF(M273="Large standard",IF(N273&gt;LS_MAX,"",ROUND(IF(N273&lt;=OVER3_FROM,INDEX(LS_FEES,SUMPRODUCT(--(LS_EDGES&lt;N273))+1,3+(AM273-1)),INDEX(OVER3_BASE,1,3+(AM273-1))+OVER3_PER4*CEILING((N273-OVER3_FROM)/4,1))*(1+FUEL),4)),""))))</f>
        <v/>
      </c>
      <c r="AS273" s="21" t="str">
        <f aca="false">IF(OR(AM273="",AM273=1),"",(C273-(IF(AM273=2,BAND_LO,BAND_HI)-0.01))*(1-AN273))</f>
        <v/>
      </c>
      <c r="AT273" s="18" t="str">
        <f aca="false">IF(AI273="","",(AI273&gt;SS_L)+(AJ273&gt;SS_M)+(AK273&gt;SS_S))</f>
        <v/>
      </c>
      <c r="AU273" s="23" t="str">
        <f aca="false">IF(OR(AT273="",AT273&lt;&gt;1),"",MAX(AI273/SS_L,AJ273/SS_M,AK273/SS_S))</f>
        <v/>
      </c>
      <c r="AV273" s="21" t="str">
        <f aca="false">IF(OR(M273&lt;&gt;"Large standard",N273="",N273&gt;SS_MAX),"",IF(OR(N273="",AM273="","Small standard"=""),"",IF("Small standard"="Small standard",IF(N273&gt;SS_MAX,"",ROUND(INDEX(SS_FEES,SUMPRODUCT(--(SS_EDGES&lt;N273))+1,0+AM273)*(1+FUEL),4)),IF("Small standard"="Large standard",IF(N273&gt;LS_MAX,"",ROUND(IF(N273&lt;=OVER3_FROM,INDEX(LS_FEES,SUMPRODUCT(--(LS_EDGES&lt;N273))+1,0+AM273),INDEX(OVER3_BASE,1,0+AM273)+OVER3_PER4*CEILING((N273-OVER3_FROM)/4,1))*(1+FUEL),4)),""))))</f>
        <v/>
      </c>
      <c r="AW273" s="21" t="str">
        <f aca="false">IF(OR(M273&lt;&gt;"Large standard",N273="",N273&gt;SS_MAX),"",IF(OR(N273="",AM273="","Small standard"=""),"",IF("Small standard"="Small standard",IF(N273&gt;SS_MAX,"",ROUND(INDEX(SS_FEES,SUMPRODUCT(--(SS_EDGES&lt;N273))+1,3+AM273)*(1+FUEL),4)),IF("Small standard"="Large standard",IF(N273&gt;LS_MAX,"",ROUND(IF(N273&lt;=OVER3_FROM,INDEX(LS_FEES,SUMPRODUCT(--(LS_EDGES&lt;N273))+1,3+AM273),INDEX(OVER3_BASE,1,3+AM273)+OVER3_PER4*CEILING((N273-OVER3_FROM)/4,1))*(1+FUEL),4)),""))))</f>
        <v/>
      </c>
      <c r="AX273" s="21" t="str">
        <f aca="false">IF(OR(AL273="",AH273=""),"",IF(OR(AH273="",AM273="",M273=""),"",IF(M273="Small standard",IF(AH273&gt;SS_MAX,"",ROUND(INDEX(SS_FEES,SUMPRODUCT(--(SS_EDGES&lt;AH273))+1,0+AM273)*(1+FUEL),4)),IF(M273="Large standard",IF(AH273&gt;LS_MAX,"",ROUND(IF(AH273&lt;=OVER3_FROM,INDEX(LS_FEES,SUMPRODUCT(--(LS_EDGES&lt;AH273))+1,0+AM273),INDEX(OVER3_BASE,1,0+AM273)+OVER3_PER4*CEILING((AH273-OVER3_FROM)/4,1))*(1+FUEL),4)),""))))</f>
        <v/>
      </c>
      <c r="AY273" s="21" t="str">
        <f aca="false">IF(OR(AL273="",AH273=""),"",IF(OR(AH273="",AM273="",M273=""),"",IF(M273="Small standard",IF(AH273&gt;SS_MAX,"",ROUND(INDEX(SS_FEES,SUMPRODUCT(--(SS_EDGES&lt;AH273))+1,3+AM273)*(1+FUEL),4)),IF(M273="Large standard",IF(AH273&gt;LS_MAX,"",ROUND(IF(AH273&lt;=OVER3_FROM,INDEX(LS_FEES,SUMPRODUCT(--(LS_EDGES&lt;AH273))+1,3+AM273),INDEX(OVER3_BASE,1,3+AM273)+OVER3_PER4*CEILING((AH273-OVER3_FROM)/4,1))*(1+FUEL),4)),""))))</f>
        <v/>
      </c>
      <c r="AZ273" s="24" t="str">
        <f aca="false">IF(OR(J273="",J273&lt;1),"",ROUND(IFERROR(INDEX(CAT_SCALE,MATCH(D273,CATS,0)),UC_DEFAULT)*IF(J273&gt;=UC_KNEE,10^(UC_A-UC_B*LOG10(J273)),10^(UC_A-UC_B*LOG10(UC_KNEE))*(UC_KNEE/J273)^UC_HEXP),1))</f>
        <v/>
      </c>
    </row>
    <row r="274" customFormat="false" ht="15" hidden="false" customHeight="false" outlineLevel="0" collapsed="false">
      <c r="A274" s="10"/>
      <c r="B274" s="10"/>
      <c r="C274" s="12"/>
      <c r="D274" s="10"/>
      <c r="E274" s="10"/>
      <c r="F274" s="10"/>
      <c r="G274" s="10"/>
      <c r="H274" s="10"/>
      <c r="I274" s="10"/>
      <c r="J274" s="10"/>
      <c r="K274" s="10"/>
      <c r="L274" s="12"/>
      <c r="M274" s="2" t="str">
        <f aca="false">IF(OR(N274="",AI274=""),"",IF(AND(N274&lt;=SS_MAX,AI274&lt;=SS_L,AJ274&lt;=SS_M,AK274&lt;=SS_S),"Small standard",IF(AND(N274&lt;=LS_MAX,AI274&lt;=LS_L,AJ274&lt;=LS_M,AK274&lt;=LS_S),"Large standard","Oversize")))</f>
        <v/>
      </c>
      <c r="N274" s="16" t="str">
        <f aca="false">IF(AH274="","",IF(AL274="",AH274,MAX(AH274,AL274)))</f>
        <v/>
      </c>
      <c r="O274" s="21" t="str">
        <f aca="false">IF(OR(N274="",AM274="",M274=""),"",IF(M274="Small standard",IF(N274&gt;SS_MAX,"",ROUND(INDEX(SS_FEES,SUMPRODUCT(--(SS_EDGES&lt;N274))+1,0+AM274)*(1+FUEL),4)),IF(M274="Large standard",IF(N274&gt;LS_MAX,"",ROUND(IF(N274&lt;=OVER3_FROM,INDEX(LS_FEES,SUMPRODUCT(--(LS_EDGES&lt;N274))+1,0+AM274),INDEX(OVER3_BASE,1,0+AM274)+OVER3_PER4*CEILING((N274-OVER3_FROM)/4,1))*(1+FUEL),4)),"")))</f>
        <v/>
      </c>
      <c r="P274" s="21" t="str">
        <f aca="false">IF(OR(N274="",AM274="",M274=""),"",IF(M274="Small standard",IF(N274&gt;SS_MAX,"",ROUND(INDEX(SS_FEES,SUMPRODUCT(--(SS_EDGES&lt;N274))+1,3+AM274)*(1+FUEL),4)),IF(M274="Large standard",IF(N274&gt;LS_MAX,"",ROUND(IF(N274&lt;=OVER3_FROM,INDEX(LS_FEES,SUMPRODUCT(--(LS_EDGES&lt;N274))+1,3+AM274),INDEX(OVER3_BASE,1,3+AM274)+OVER3_PER4*CEILING((N274-OVER3_FROM)/4,1))*(1+FUEL),4)),"")))</f>
        <v/>
      </c>
      <c r="Q274" s="20" t="str">
        <f aca="true">IF(OR(L274="",O274=""),"",ROUND(L274-IF(AND(TODAY()&gt;=PEAK_FROM,TODAY()&lt;=PEAK_TO),P274,O274),2))</f>
        <v/>
      </c>
      <c r="R274" s="16" t="str">
        <f aca="false">IF(N274="","",IF(M274="Small standard",IF(SUMPRODUCT(--(SS_EDGES&lt;N274))=0,"",INDEX(SS_EDGES,SUMPRODUCT(--(SS_EDGES&lt;N274)))),IF(M274="Large standard",IF(N274&gt;OVER3_FROM,OVER3_FROM+4*(CEILING((N274-OVER3_FROM)/4,1)-1),IF(SUMPRODUCT(--(LS_EDGES&lt;N274))=0,"",INDEX(LS_EDGES,SUMPRODUCT(--(LS_EDGES&lt;N274))))),"")))</f>
        <v/>
      </c>
      <c r="S274" s="22" t="str">
        <f aca="false">IF(R274="","",ROUND(N274-R274,3))</f>
        <v/>
      </c>
      <c r="T274" s="21" t="str">
        <f aca="false">IF(OR(R274="",O274="",AO274=""),"",IF(S274&gt;MAX_SHAVE,"",IF(ROUND(O274-AO274,4)&lt;MIN_UNIT,"",ROUND(O274-AO274,4))))</f>
        <v/>
      </c>
      <c r="U274" s="21" t="str">
        <f aca="false">IF(OR(AQ274="",O274=""),"",IF(ROUND(ROUND(O274-AQ274,4)-AS274,4)&lt;=MIN_UNIT,"",ROUND(ROUND(O274-AQ274,4)-AS274,4)))</f>
        <v/>
      </c>
      <c r="V274" s="21" t="str">
        <f aca="false">IF(OR(AV274="",O274=""),"",IF(AND(AT274=1,AU274&lt;=MAX_ENV),IF(ROUND(O274-AV274,4)&lt;MIN_UNIT,"",ROUND(O274-AV274,4)),""))</f>
        <v/>
      </c>
      <c r="W274" s="21" t="str">
        <f aca="false">IF(OR(AX274="",O274=""),"",IF(AL274&gt;=AH274*MIN_DIM_RATIO,IF(ROUND(O274-AX274,4)&lt;MIN_UNIT,"",ROUND(O274-AX274,4)),""))</f>
        <v/>
      </c>
      <c r="X274" s="21" t="str">
        <f aca="false">IF(OR(R274="",P274="",AP274=""),"",IF(S274&gt;MAX_SHAVE,"",IF(ROUND(P274-AP274,4)&lt;MIN_UNIT,"",ROUND(P274-AP274,4))))</f>
        <v/>
      </c>
      <c r="Y274" s="21" t="str">
        <f aca="false">IF(OR(AR274="",P274=""),"",IF(ROUND(ROUND(P274-AR274,4)-AS274,4)&lt;=MIN_UNIT,"",ROUND(ROUND(P274-AR274,4)-AS274,4)))</f>
        <v/>
      </c>
      <c r="Z274" s="21" t="str">
        <f aca="false">IF(OR(AW274="",P274=""),"",IF(AND(AT274=1,AU274&lt;=MAX_ENV),IF(ROUND(P274-AW274,4)&lt;MIN_UNIT,"",ROUND(P274-AW274,4)),""))</f>
        <v/>
      </c>
      <c r="AA274" s="21" t="str">
        <f aca="false">IF(OR(AY274="",P274=""),"",IF(AL274&gt;=AH274*MIN_DIM_RATIO,IF(ROUND(P274-AY274,4)&lt;MIN_UNIT,"",ROUND(P274-AY274,4)),""))</f>
        <v/>
      </c>
      <c r="AB274" s="2" t="str">
        <f aca="false">IF(COUNT(T274:W274)=0,"",CHOOSE(MATCH(MAX(T274:W274),T274:W274,0),"Weight","Price","Size tier","Box"))</f>
        <v/>
      </c>
      <c r="AC274" s="24" t="str">
        <f aca="false">IF(K274&lt;&gt;"",K274,AZ274)</f>
        <v/>
      </c>
      <c r="AD274" s="25" t="str">
        <f aca="false">IF(OR(AB274="",AC274=""),"",ROUND(AC274*IF(K274&lt;&gt;"",1,U_LOW)*((12-PEAK_MONTHS)*MAX(T274:W274)+PEAK_MONTHS*N(INDEX(X274:AA274,MATCH(MAX(T274:W274),T274:W274,0)))),0))</f>
        <v/>
      </c>
      <c r="AE274" s="25" t="str">
        <f aca="false">IF(OR(AB274="",AC274=""),"",ROUND(AC274*IF(K274&lt;&gt;"",1,U_HIGH)*((12-PEAK_MONTHS)*MAX(T274:W274)+PEAK_MONTHS*N(INDEX(X274:AA274,MATCH(MAX(T274:W274),T274:W274,0)))),0))</f>
        <v/>
      </c>
      <c r="AF274" s="18" t="str">
        <f aca="false">IF(AD274="","",RANK(AD274,$AD$7:$AD$506))</f>
        <v/>
      </c>
      <c r="AH274" s="16" t="str">
        <f aca="false">IF(E274&lt;&gt;"",E274,IF(F274&lt;&gt;"",ROUND(F274*16,3),""))</f>
        <v/>
      </c>
      <c r="AI274" s="16" t="str">
        <f aca="false">IF(COUNT(G274:I274)&lt;3,"",ROUND(LARGE(G274:I274,1),2))</f>
        <v/>
      </c>
      <c r="AJ274" s="16" t="str">
        <f aca="false">IF(COUNT(G274:I274)&lt;3,"",ROUND(LARGE(G274:I274,2),2))</f>
        <v/>
      </c>
      <c r="AK274" s="16" t="str">
        <f aca="false">IF(COUNT(G274:I274)&lt;3,"",ROUND(SMALL(G274:I274,1),2))</f>
        <v/>
      </c>
      <c r="AL274" s="16" t="str">
        <f aca="false">IF(AI274="","",IF(AI274*AJ274*AK274&lt;DIM_MIN_CUIN,"",ROUND(AI274*AJ274*AK274/DIM_DIV*16,2)))</f>
        <v/>
      </c>
      <c r="AM274" s="18" t="str">
        <f aca="false">IF(C274="","",IF(C274&lt;BAND_LO,1,IF(C274&lt;=BAND_HI,2,3)))</f>
        <v/>
      </c>
      <c r="AN274" s="19" t="str">
        <f aca="false">IF(C274="","",IFERROR(INDEX(CAT_REF,MATCH(D274,CATS,0)),REF_DEFAULT))</f>
        <v/>
      </c>
      <c r="AO274" s="21" t="str">
        <f aca="false">IF(OR(R274="",AM274="",M274=""),"",IF(M274="Small standard",IF(R274&gt;SS_MAX,"",ROUND(INDEX(SS_FEES,SUMPRODUCT(--(SS_EDGES&lt;R274))+1,0+AM274)*(1+FUEL),4)),IF(M274="Large standard",IF(R274&gt;LS_MAX,"",ROUND(IF(R274&lt;=OVER3_FROM,INDEX(LS_FEES,SUMPRODUCT(--(LS_EDGES&lt;R274))+1,0+AM274),INDEX(OVER3_BASE,1,0+AM274)+OVER3_PER4*CEILING((R274-OVER3_FROM)/4,1))*(1+FUEL),4)),"")))</f>
        <v/>
      </c>
      <c r="AP274" s="21" t="str">
        <f aca="false">IF(OR(R274="",AM274="",M274=""),"",IF(M274="Small standard",IF(R274&gt;SS_MAX,"",ROUND(INDEX(SS_FEES,SUMPRODUCT(--(SS_EDGES&lt;R274))+1,3+AM274)*(1+FUEL),4)),IF(M274="Large standard",IF(R274&gt;LS_MAX,"",ROUND(IF(R274&lt;=OVER3_FROM,INDEX(LS_FEES,SUMPRODUCT(--(LS_EDGES&lt;R274))+1,3+AM274),INDEX(OVER3_BASE,1,3+AM274)+OVER3_PER4*CEILING((R274-OVER3_FROM)/4,1))*(1+FUEL),4)),"")))</f>
        <v/>
      </c>
      <c r="AQ274" s="21" t="str">
        <f aca="false">IF(OR(AM274="",AM274=1),"",IF(OR(N274="",(AM274-1)="",M274=""),"",IF(M274="Small standard",IF(N274&gt;SS_MAX,"",ROUND(INDEX(SS_FEES,SUMPRODUCT(--(SS_EDGES&lt;N274))+1,0+(AM274-1))*(1+FUEL),4)),IF(M274="Large standard",IF(N274&gt;LS_MAX,"",ROUND(IF(N274&lt;=OVER3_FROM,INDEX(LS_FEES,SUMPRODUCT(--(LS_EDGES&lt;N274))+1,0+(AM274-1)),INDEX(OVER3_BASE,1,0+(AM274-1))+OVER3_PER4*CEILING((N274-OVER3_FROM)/4,1))*(1+FUEL),4)),""))))</f>
        <v/>
      </c>
      <c r="AR274" s="21" t="str">
        <f aca="false">IF(OR(AM274="",AM274=1),"",IF(OR(N274="",(AM274-1)="",M274=""),"",IF(M274="Small standard",IF(N274&gt;SS_MAX,"",ROUND(INDEX(SS_FEES,SUMPRODUCT(--(SS_EDGES&lt;N274))+1,3+(AM274-1))*(1+FUEL),4)),IF(M274="Large standard",IF(N274&gt;LS_MAX,"",ROUND(IF(N274&lt;=OVER3_FROM,INDEX(LS_FEES,SUMPRODUCT(--(LS_EDGES&lt;N274))+1,3+(AM274-1)),INDEX(OVER3_BASE,1,3+(AM274-1))+OVER3_PER4*CEILING((N274-OVER3_FROM)/4,1))*(1+FUEL),4)),""))))</f>
        <v/>
      </c>
      <c r="AS274" s="21" t="str">
        <f aca="false">IF(OR(AM274="",AM274=1),"",(C274-(IF(AM274=2,BAND_LO,BAND_HI)-0.01))*(1-AN274))</f>
        <v/>
      </c>
      <c r="AT274" s="18" t="str">
        <f aca="false">IF(AI274="","",(AI274&gt;SS_L)+(AJ274&gt;SS_M)+(AK274&gt;SS_S))</f>
        <v/>
      </c>
      <c r="AU274" s="23" t="str">
        <f aca="false">IF(OR(AT274="",AT274&lt;&gt;1),"",MAX(AI274/SS_L,AJ274/SS_M,AK274/SS_S))</f>
        <v/>
      </c>
      <c r="AV274" s="21" t="str">
        <f aca="false">IF(OR(M274&lt;&gt;"Large standard",N274="",N274&gt;SS_MAX),"",IF(OR(N274="",AM274="","Small standard"=""),"",IF("Small standard"="Small standard",IF(N274&gt;SS_MAX,"",ROUND(INDEX(SS_FEES,SUMPRODUCT(--(SS_EDGES&lt;N274))+1,0+AM274)*(1+FUEL),4)),IF("Small standard"="Large standard",IF(N274&gt;LS_MAX,"",ROUND(IF(N274&lt;=OVER3_FROM,INDEX(LS_FEES,SUMPRODUCT(--(LS_EDGES&lt;N274))+1,0+AM274),INDEX(OVER3_BASE,1,0+AM274)+OVER3_PER4*CEILING((N274-OVER3_FROM)/4,1))*(1+FUEL),4)),""))))</f>
        <v/>
      </c>
      <c r="AW274" s="21" t="str">
        <f aca="false">IF(OR(M274&lt;&gt;"Large standard",N274="",N274&gt;SS_MAX),"",IF(OR(N274="",AM274="","Small standard"=""),"",IF("Small standard"="Small standard",IF(N274&gt;SS_MAX,"",ROUND(INDEX(SS_FEES,SUMPRODUCT(--(SS_EDGES&lt;N274))+1,3+AM274)*(1+FUEL),4)),IF("Small standard"="Large standard",IF(N274&gt;LS_MAX,"",ROUND(IF(N274&lt;=OVER3_FROM,INDEX(LS_FEES,SUMPRODUCT(--(LS_EDGES&lt;N274))+1,3+AM274),INDEX(OVER3_BASE,1,3+AM274)+OVER3_PER4*CEILING((N274-OVER3_FROM)/4,1))*(1+FUEL),4)),""))))</f>
        <v/>
      </c>
      <c r="AX274" s="21" t="str">
        <f aca="false">IF(OR(AL274="",AH274=""),"",IF(OR(AH274="",AM274="",M274=""),"",IF(M274="Small standard",IF(AH274&gt;SS_MAX,"",ROUND(INDEX(SS_FEES,SUMPRODUCT(--(SS_EDGES&lt;AH274))+1,0+AM274)*(1+FUEL),4)),IF(M274="Large standard",IF(AH274&gt;LS_MAX,"",ROUND(IF(AH274&lt;=OVER3_FROM,INDEX(LS_FEES,SUMPRODUCT(--(LS_EDGES&lt;AH274))+1,0+AM274),INDEX(OVER3_BASE,1,0+AM274)+OVER3_PER4*CEILING((AH274-OVER3_FROM)/4,1))*(1+FUEL),4)),""))))</f>
        <v/>
      </c>
      <c r="AY274" s="21" t="str">
        <f aca="false">IF(OR(AL274="",AH274=""),"",IF(OR(AH274="",AM274="",M274=""),"",IF(M274="Small standard",IF(AH274&gt;SS_MAX,"",ROUND(INDEX(SS_FEES,SUMPRODUCT(--(SS_EDGES&lt;AH274))+1,3+AM274)*(1+FUEL),4)),IF(M274="Large standard",IF(AH274&gt;LS_MAX,"",ROUND(IF(AH274&lt;=OVER3_FROM,INDEX(LS_FEES,SUMPRODUCT(--(LS_EDGES&lt;AH274))+1,3+AM274),INDEX(OVER3_BASE,1,3+AM274)+OVER3_PER4*CEILING((AH274-OVER3_FROM)/4,1))*(1+FUEL),4)),""))))</f>
        <v/>
      </c>
      <c r="AZ274" s="24" t="str">
        <f aca="false">IF(OR(J274="",J274&lt;1),"",ROUND(IFERROR(INDEX(CAT_SCALE,MATCH(D274,CATS,0)),UC_DEFAULT)*IF(J274&gt;=UC_KNEE,10^(UC_A-UC_B*LOG10(J274)),10^(UC_A-UC_B*LOG10(UC_KNEE))*(UC_KNEE/J274)^UC_HEXP),1))</f>
        <v/>
      </c>
    </row>
    <row r="275" customFormat="false" ht="15" hidden="false" customHeight="false" outlineLevel="0" collapsed="false">
      <c r="A275" s="10"/>
      <c r="B275" s="10"/>
      <c r="C275" s="12"/>
      <c r="D275" s="10"/>
      <c r="E275" s="10"/>
      <c r="F275" s="10"/>
      <c r="G275" s="10"/>
      <c r="H275" s="10"/>
      <c r="I275" s="10"/>
      <c r="J275" s="10"/>
      <c r="K275" s="10"/>
      <c r="L275" s="12"/>
      <c r="M275" s="2" t="str">
        <f aca="false">IF(OR(N275="",AI275=""),"",IF(AND(N275&lt;=SS_MAX,AI275&lt;=SS_L,AJ275&lt;=SS_M,AK275&lt;=SS_S),"Small standard",IF(AND(N275&lt;=LS_MAX,AI275&lt;=LS_L,AJ275&lt;=LS_M,AK275&lt;=LS_S),"Large standard","Oversize")))</f>
        <v/>
      </c>
      <c r="N275" s="16" t="str">
        <f aca="false">IF(AH275="","",IF(AL275="",AH275,MAX(AH275,AL275)))</f>
        <v/>
      </c>
      <c r="O275" s="21" t="str">
        <f aca="false">IF(OR(N275="",AM275="",M275=""),"",IF(M275="Small standard",IF(N275&gt;SS_MAX,"",ROUND(INDEX(SS_FEES,SUMPRODUCT(--(SS_EDGES&lt;N275))+1,0+AM275)*(1+FUEL),4)),IF(M275="Large standard",IF(N275&gt;LS_MAX,"",ROUND(IF(N275&lt;=OVER3_FROM,INDEX(LS_FEES,SUMPRODUCT(--(LS_EDGES&lt;N275))+1,0+AM275),INDEX(OVER3_BASE,1,0+AM275)+OVER3_PER4*CEILING((N275-OVER3_FROM)/4,1))*(1+FUEL),4)),"")))</f>
        <v/>
      </c>
      <c r="P275" s="21" t="str">
        <f aca="false">IF(OR(N275="",AM275="",M275=""),"",IF(M275="Small standard",IF(N275&gt;SS_MAX,"",ROUND(INDEX(SS_FEES,SUMPRODUCT(--(SS_EDGES&lt;N275))+1,3+AM275)*(1+FUEL),4)),IF(M275="Large standard",IF(N275&gt;LS_MAX,"",ROUND(IF(N275&lt;=OVER3_FROM,INDEX(LS_FEES,SUMPRODUCT(--(LS_EDGES&lt;N275))+1,3+AM275),INDEX(OVER3_BASE,1,3+AM275)+OVER3_PER4*CEILING((N275-OVER3_FROM)/4,1))*(1+FUEL),4)),"")))</f>
        <v/>
      </c>
      <c r="Q275" s="20" t="str">
        <f aca="true">IF(OR(L275="",O275=""),"",ROUND(L275-IF(AND(TODAY()&gt;=PEAK_FROM,TODAY()&lt;=PEAK_TO),P275,O275),2))</f>
        <v/>
      </c>
      <c r="R275" s="16" t="str">
        <f aca="false">IF(N275="","",IF(M275="Small standard",IF(SUMPRODUCT(--(SS_EDGES&lt;N275))=0,"",INDEX(SS_EDGES,SUMPRODUCT(--(SS_EDGES&lt;N275)))),IF(M275="Large standard",IF(N275&gt;OVER3_FROM,OVER3_FROM+4*(CEILING((N275-OVER3_FROM)/4,1)-1),IF(SUMPRODUCT(--(LS_EDGES&lt;N275))=0,"",INDEX(LS_EDGES,SUMPRODUCT(--(LS_EDGES&lt;N275))))),"")))</f>
        <v/>
      </c>
      <c r="S275" s="22" t="str">
        <f aca="false">IF(R275="","",ROUND(N275-R275,3))</f>
        <v/>
      </c>
      <c r="T275" s="21" t="str">
        <f aca="false">IF(OR(R275="",O275="",AO275=""),"",IF(S275&gt;MAX_SHAVE,"",IF(ROUND(O275-AO275,4)&lt;MIN_UNIT,"",ROUND(O275-AO275,4))))</f>
        <v/>
      </c>
      <c r="U275" s="21" t="str">
        <f aca="false">IF(OR(AQ275="",O275=""),"",IF(ROUND(ROUND(O275-AQ275,4)-AS275,4)&lt;=MIN_UNIT,"",ROUND(ROUND(O275-AQ275,4)-AS275,4)))</f>
        <v/>
      </c>
      <c r="V275" s="21" t="str">
        <f aca="false">IF(OR(AV275="",O275=""),"",IF(AND(AT275=1,AU275&lt;=MAX_ENV),IF(ROUND(O275-AV275,4)&lt;MIN_UNIT,"",ROUND(O275-AV275,4)),""))</f>
        <v/>
      </c>
      <c r="W275" s="21" t="str">
        <f aca="false">IF(OR(AX275="",O275=""),"",IF(AL275&gt;=AH275*MIN_DIM_RATIO,IF(ROUND(O275-AX275,4)&lt;MIN_UNIT,"",ROUND(O275-AX275,4)),""))</f>
        <v/>
      </c>
      <c r="X275" s="21" t="str">
        <f aca="false">IF(OR(R275="",P275="",AP275=""),"",IF(S275&gt;MAX_SHAVE,"",IF(ROUND(P275-AP275,4)&lt;MIN_UNIT,"",ROUND(P275-AP275,4))))</f>
        <v/>
      </c>
      <c r="Y275" s="21" t="str">
        <f aca="false">IF(OR(AR275="",P275=""),"",IF(ROUND(ROUND(P275-AR275,4)-AS275,4)&lt;=MIN_UNIT,"",ROUND(ROUND(P275-AR275,4)-AS275,4)))</f>
        <v/>
      </c>
      <c r="Z275" s="21" t="str">
        <f aca="false">IF(OR(AW275="",P275=""),"",IF(AND(AT275=1,AU275&lt;=MAX_ENV),IF(ROUND(P275-AW275,4)&lt;MIN_UNIT,"",ROUND(P275-AW275,4)),""))</f>
        <v/>
      </c>
      <c r="AA275" s="21" t="str">
        <f aca="false">IF(OR(AY275="",P275=""),"",IF(AL275&gt;=AH275*MIN_DIM_RATIO,IF(ROUND(P275-AY275,4)&lt;MIN_UNIT,"",ROUND(P275-AY275,4)),""))</f>
        <v/>
      </c>
      <c r="AB275" s="2" t="str">
        <f aca="false">IF(COUNT(T275:W275)=0,"",CHOOSE(MATCH(MAX(T275:W275),T275:W275,0),"Weight","Price","Size tier","Box"))</f>
        <v/>
      </c>
      <c r="AC275" s="24" t="str">
        <f aca="false">IF(K275&lt;&gt;"",K275,AZ275)</f>
        <v/>
      </c>
      <c r="AD275" s="25" t="str">
        <f aca="false">IF(OR(AB275="",AC275=""),"",ROUND(AC275*IF(K275&lt;&gt;"",1,U_LOW)*((12-PEAK_MONTHS)*MAX(T275:W275)+PEAK_MONTHS*N(INDEX(X275:AA275,MATCH(MAX(T275:W275),T275:W275,0)))),0))</f>
        <v/>
      </c>
      <c r="AE275" s="25" t="str">
        <f aca="false">IF(OR(AB275="",AC275=""),"",ROUND(AC275*IF(K275&lt;&gt;"",1,U_HIGH)*((12-PEAK_MONTHS)*MAX(T275:W275)+PEAK_MONTHS*N(INDEX(X275:AA275,MATCH(MAX(T275:W275),T275:W275,0)))),0))</f>
        <v/>
      </c>
      <c r="AF275" s="18" t="str">
        <f aca="false">IF(AD275="","",RANK(AD275,$AD$7:$AD$506))</f>
        <v/>
      </c>
      <c r="AH275" s="16" t="str">
        <f aca="false">IF(E275&lt;&gt;"",E275,IF(F275&lt;&gt;"",ROUND(F275*16,3),""))</f>
        <v/>
      </c>
      <c r="AI275" s="16" t="str">
        <f aca="false">IF(COUNT(G275:I275)&lt;3,"",ROUND(LARGE(G275:I275,1),2))</f>
        <v/>
      </c>
      <c r="AJ275" s="16" t="str">
        <f aca="false">IF(COUNT(G275:I275)&lt;3,"",ROUND(LARGE(G275:I275,2),2))</f>
        <v/>
      </c>
      <c r="AK275" s="16" t="str">
        <f aca="false">IF(COUNT(G275:I275)&lt;3,"",ROUND(SMALL(G275:I275,1),2))</f>
        <v/>
      </c>
      <c r="AL275" s="16" t="str">
        <f aca="false">IF(AI275="","",IF(AI275*AJ275*AK275&lt;DIM_MIN_CUIN,"",ROUND(AI275*AJ275*AK275/DIM_DIV*16,2)))</f>
        <v/>
      </c>
      <c r="AM275" s="18" t="str">
        <f aca="false">IF(C275="","",IF(C275&lt;BAND_LO,1,IF(C275&lt;=BAND_HI,2,3)))</f>
        <v/>
      </c>
      <c r="AN275" s="19" t="str">
        <f aca="false">IF(C275="","",IFERROR(INDEX(CAT_REF,MATCH(D275,CATS,0)),REF_DEFAULT))</f>
        <v/>
      </c>
      <c r="AO275" s="21" t="str">
        <f aca="false">IF(OR(R275="",AM275="",M275=""),"",IF(M275="Small standard",IF(R275&gt;SS_MAX,"",ROUND(INDEX(SS_FEES,SUMPRODUCT(--(SS_EDGES&lt;R275))+1,0+AM275)*(1+FUEL),4)),IF(M275="Large standard",IF(R275&gt;LS_MAX,"",ROUND(IF(R275&lt;=OVER3_FROM,INDEX(LS_FEES,SUMPRODUCT(--(LS_EDGES&lt;R275))+1,0+AM275),INDEX(OVER3_BASE,1,0+AM275)+OVER3_PER4*CEILING((R275-OVER3_FROM)/4,1))*(1+FUEL),4)),"")))</f>
        <v/>
      </c>
      <c r="AP275" s="21" t="str">
        <f aca="false">IF(OR(R275="",AM275="",M275=""),"",IF(M275="Small standard",IF(R275&gt;SS_MAX,"",ROUND(INDEX(SS_FEES,SUMPRODUCT(--(SS_EDGES&lt;R275))+1,3+AM275)*(1+FUEL),4)),IF(M275="Large standard",IF(R275&gt;LS_MAX,"",ROUND(IF(R275&lt;=OVER3_FROM,INDEX(LS_FEES,SUMPRODUCT(--(LS_EDGES&lt;R275))+1,3+AM275),INDEX(OVER3_BASE,1,3+AM275)+OVER3_PER4*CEILING((R275-OVER3_FROM)/4,1))*(1+FUEL),4)),"")))</f>
        <v/>
      </c>
      <c r="AQ275" s="21" t="str">
        <f aca="false">IF(OR(AM275="",AM275=1),"",IF(OR(N275="",(AM275-1)="",M275=""),"",IF(M275="Small standard",IF(N275&gt;SS_MAX,"",ROUND(INDEX(SS_FEES,SUMPRODUCT(--(SS_EDGES&lt;N275))+1,0+(AM275-1))*(1+FUEL),4)),IF(M275="Large standard",IF(N275&gt;LS_MAX,"",ROUND(IF(N275&lt;=OVER3_FROM,INDEX(LS_FEES,SUMPRODUCT(--(LS_EDGES&lt;N275))+1,0+(AM275-1)),INDEX(OVER3_BASE,1,0+(AM275-1))+OVER3_PER4*CEILING((N275-OVER3_FROM)/4,1))*(1+FUEL),4)),""))))</f>
        <v/>
      </c>
      <c r="AR275" s="21" t="str">
        <f aca="false">IF(OR(AM275="",AM275=1),"",IF(OR(N275="",(AM275-1)="",M275=""),"",IF(M275="Small standard",IF(N275&gt;SS_MAX,"",ROUND(INDEX(SS_FEES,SUMPRODUCT(--(SS_EDGES&lt;N275))+1,3+(AM275-1))*(1+FUEL),4)),IF(M275="Large standard",IF(N275&gt;LS_MAX,"",ROUND(IF(N275&lt;=OVER3_FROM,INDEX(LS_FEES,SUMPRODUCT(--(LS_EDGES&lt;N275))+1,3+(AM275-1)),INDEX(OVER3_BASE,1,3+(AM275-1))+OVER3_PER4*CEILING((N275-OVER3_FROM)/4,1))*(1+FUEL),4)),""))))</f>
        <v/>
      </c>
      <c r="AS275" s="21" t="str">
        <f aca="false">IF(OR(AM275="",AM275=1),"",(C275-(IF(AM275=2,BAND_LO,BAND_HI)-0.01))*(1-AN275))</f>
        <v/>
      </c>
      <c r="AT275" s="18" t="str">
        <f aca="false">IF(AI275="","",(AI275&gt;SS_L)+(AJ275&gt;SS_M)+(AK275&gt;SS_S))</f>
        <v/>
      </c>
      <c r="AU275" s="23" t="str">
        <f aca="false">IF(OR(AT275="",AT275&lt;&gt;1),"",MAX(AI275/SS_L,AJ275/SS_M,AK275/SS_S))</f>
        <v/>
      </c>
      <c r="AV275" s="21" t="str">
        <f aca="false">IF(OR(M275&lt;&gt;"Large standard",N275="",N275&gt;SS_MAX),"",IF(OR(N275="",AM275="","Small standard"=""),"",IF("Small standard"="Small standard",IF(N275&gt;SS_MAX,"",ROUND(INDEX(SS_FEES,SUMPRODUCT(--(SS_EDGES&lt;N275))+1,0+AM275)*(1+FUEL),4)),IF("Small standard"="Large standard",IF(N275&gt;LS_MAX,"",ROUND(IF(N275&lt;=OVER3_FROM,INDEX(LS_FEES,SUMPRODUCT(--(LS_EDGES&lt;N275))+1,0+AM275),INDEX(OVER3_BASE,1,0+AM275)+OVER3_PER4*CEILING((N275-OVER3_FROM)/4,1))*(1+FUEL),4)),""))))</f>
        <v/>
      </c>
      <c r="AW275" s="21" t="str">
        <f aca="false">IF(OR(M275&lt;&gt;"Large standard",N275="",N275&gt;SS_MAX),"",IF(OR(N275="",AM275="","Small standard"=""),"",IF("Small standard"="Small standard",IF(N275&gt;SS_MAX,"",ROUND(INDEX(SS_FEES,SUMPRODUCT(--(SS_EDGES&lt;N275))+1,3+AM275)*(1+FUEL),4)),IF("Small standard"="Large standard",IF(N275&gt;LS_MAX,"",ROUND(IF(N275&lt;=OVER3_FROM,INDEX(LS_FEES,SUMPRODUCT(--(LS_EDGES&lt;N275))+1,3+AM275),INDEX(OVER3_BASE,1,3+AM275)+OVER3_PER4*CEILING((N275-OVER3_FROM)/4,1))*(1+FUEL),4)),""))))</f>
        <v/>
      </c>
      <c r="AX275" s="21" t="str">
        <f aca="false">IF(OR(AL275="",AH275=""),"",IF(OR(AH275="",AM275="",M275=""),"",IF(M275="Small standard",IF(AH275&gt;SS_MAX,"",ROUND(INDEX(SS_FEES,SUMPRODUCT(--(SS_EDGES&lt;AH275))+1,0+AM275)*(1+FUEL),4)),IF(M275="Large standard",IF(AH275&gt;LS_MAX,"",ROUND(IF(AH275&lt;=OVER3_FROM,INDEX(LS_FEES,SUMPRODUCT(--(LS_EDGES&lt;AH275))+1,0+AM275),INDEX(OVER3_BASE,1,0+AM275)+OVER3_PER4*CEILING((AH275-OVER3_FROM)/4,1))*(1+FUEL),4)),""))))</f>
        <v/>
      </c>
      <c r="AY275" s="21" t="str">
        <f aca="false">IF(OR(AL275="",AH275=""),"",IF(OR(AH275="",AM275="",M275=""),"",IF(M275="Small standard",IF(AH275&gt;SS_MAX,"",ROUND(INDEX(SS_FEES,SUMPRODUCT(--(SS_EDGES&lt;AH275))+1,3+AM275)*(1+FUEL),4)),IF(M275="Large standard",IF(AH275&gt;LS_MAX,"",ROUND(IF(AH275&lt;=OVER3_FROM,INDEX(LS_FEES,SUMPRODUCT(--(LS_EDGES&lt;AH275))+1,3+AM275),INDEX(OVER3_BASE,1,3+AM275)+OVER3_PER4*CEILING((AH275-OVER3_FROM)/4,1))*(1+FUEL),4)),""))))</f>
        <v/>
      </c>
      <c r="AZ275" s="24" t="str">
        <f aca="false">IF(OR(J275="",J275&lt;1),"",ROUND(IFERROR(INDEX(CAT_SCALE,MATCH(D275,CATS,0)),UC_DEFAULT)*IF(J275&gt;=UC_KNEE,10^(UC_A-UC_B*LOG10(J275)),10^(UC_A-UC_B*LOG10(UC_KNEE))*(UC_KNEE/J275)^UC_HEXP),1))</f>
        <v/>
      </c>
    </row>
    <row r="276" customFormat="false" ht="15" hidden="false" customHeight="false" outlineLevel="0" collapsed="false">
      <c r="A276" s="10"/>
      <c r="B276" s="10"/>
      <c r="C276" s="12"/>
      <c r="D276" s="10"/>
      <c r="E276" s="10"/>
      <c r="F276" s="10"/>
      <c r="G276" s="10"/>
      <c r="H276" s="10"/>
      <c r="I276" s="10"/>
      <c r="J276" s="10"/>
      <c r="K276" s="10"/>
      <c r="L276" s="12"/>
      <c r="M276" s="2" t="str">
        <f aca="false">IF(OR(N276="",AI276=""),"",IF(AND(N276&lt;=SS_MAX,AI276&lt;=SS_L,AJ276&lt;=SS_M,AK276&lt;=SS_S),"Small standard",IF(AND(N276&lt;=LS_MAX,AI276&lt;=LS_L,AJ276&lt;=LS_M,AK276&lt;=LS_S),"Large standard","Oversize")))</f>
        <v/>
      </c>
      <c r="N276" s="16" t="str">
        <f aca="false">IF(AH276="","",IF(AL276="",AH276,MAX(AH276,AL276)))</f>
        <v/>
      </c>
      <c r="O276" s="21" t="str">
        <f aca="false">IF(OR(N276="",AM276="",M276=""),"",IF(M276="Small standard",IF(N276&gt;SS_MAX,"",ROUND(INDEX(SS_FEES,SUMPRODUCT(--(SS_EDGES&lt;N276))+1,0+AM276)*(1+FUEL),4)),IF(M276="Large standard",IF(N276&gt;LS_MAX,"",ROUND(IF(N276&lt;=OVER3_FROM,INDEX(LS_FEES,SUMPRODUCT(--(LS_EDGES&lt;N276))+1,0+AM276),INDEX(OVER3_BASE,1,0+AM276)+OVER3_PER4*CEILING((N276-OVER3_FROM)/4,1))*(1+FUEL),4)),"")))</f>
        <v/>
      </c>
      <c r="P276" s="21" t="str">
        <f aca="false">IF(OR(N276="",AM276="",M276=""),"",IF(M276="Small standard",IF(N276&gt;SS_MAX,"",ROUND(INDEX(SS_FEES,SUMPRODUCT(--(SS_EDGES&lt;N276))+1,3+AM276)*(1+FUEL),4)),IF(M276="Large standard",IF(N276&gt;LS_MAX,"",ROUND(IF(N276&lt;=OVER3_FROM,INDEX(LS_FEES,SUMPRODUCT(--(LS_EDGES&lt;N276))+1,3+AM276),INDEX(OVER3_BASE,1,3+AM276)+OVER3_PER4*CEILING((N276-OVER3_FROM)/4,1))*(1+FUEL),4)),"")))</f>
        <v/>
      </c>
      <c r="Q276" s="20" t="str">
        <f aca="true">IF(OR(L276="",O276=""),"",ROUND(L276-IF(AND(TODAY()&gt;=PEAK_FROM,TODAY()&lt;=PEAK_TO),P276,O276),2))</f>
        <v/>
      </c>
      <c r="R276" s="16" t="str">
        <f aca="false">IF(N276="","",IF(M276="Small standard",IF(SUMPRODUCT(--(SS_EDGES&lt;N276))=0,"",INDEX(SS_EDGES,SUMPRODUCT(--(SS_EDGES&lt;N276)))),IF(M276="Large standard",IF(N276&gt;OVER3_FROM,OVER3_FROM+4*(CEILING((N276-OVER3_FROM)/4,1)-1),IF(SUMPRODUCT(--(LS_EDGES&lt;N276))=0,"",INDEX(LS_EDGES,SUMPRODUCT(--(LS_EDGES&lt;N276))))),"")))</f>
        <v/>
      </c>
      <c r="S276" s="22" t="str">
        <f aca="false">IF(R276="","",ROUND(N276-R276,3))</f>
        <v/>
      </c>
      <c r="T276" s="21" t="str">
        <f aca="false">IF(OR(R276="",O276="",AO276=""),"",IF(S276&gt;MAX_SHAVE,"",IF(ROUND(O276-AO276,4)&lt;MIN_UNIT,"",ROUND(O276-AO276,4))))</f>
        <v/>
      </c>
      <c r="U276" s="21" t="str">
        <f aca="false">IF(OR(AQ276="",O276=""),"",IF(ROUND(ROUND(O276-AQ276,4)-AS276,4)&lt;=MIN_UNIT,"",ROUND(ROUND(O276-AQ276,4)-AS276,4)))</f>
        <v/>
      </c>
      <c r="V276" s="21" t="str">
        <f aca="false">IF(OR(AV276="",O276=""),"",IF(AND(AT276=1,AU276&lt;=MAX_ENV),IF(ROUND(O276-AV276,4)&lt;MIN_UNIT,"",ROUND(O276-AV276,4)),""))</f>
        <v/>
      </c>
      <c r="W276" s="21" t="str">
        <f aca="false">IF(OR(AX276="",O276=""),"",IF(AL276&gt;=AH276*MIN_DIM_RATIO,IF(ROUND(O276-AX276,4)&lt;MIN_UNIT,"",ROUND(O276-AX276,4)),""))</f>
        <v/>
      </c>
      <c r="X276" s="21" t="str">
        <f aca="false">IF(OR(R276="",P276="",AP276=""),"",IF(S276&gt;MAX_SHAVE,"",IF(ROUND(P276-AP276,4)&lt;MIN_UNIT,"",ROUND(P276-AP276,4))))</f>
        <v/>
      </c>
      <c r="Y276" s="21" t="str">
        <f aca="false">IF(OR(AR276="",P276=""),"",IF(ROUND(ROUND(P276-AR276,4)-AS276,4)&lt;=MIN_UNIT,"",ROUND(ROUND(P276-AR276,4)-AS276,4)))</f>
        <v/>
      </c>
      <c r="Z276" s="21" t="str">
        <f aca="false">IF(OR(AW276="",P276=""),"",IF(AND(AT276=1,AU276&lt;=MAX_ENV),IF(ROUND(P276-AW276,4)&lt;MIN_UNIT,"",ROUND(P276-AW276,4)),""))</f>
        <v/>
      </c>
      <c r="AA276" s="21" t="str">
        <f aca="false">IF(OR(AY276="",P276=""),"",IF(AL276&gt;=AH276*MIN_DIM_RATIO,IF(ROUND(P276-AY276,4)&lt;MIN_UNIT,"",ROUND(P276-AY276,4)),""))</f>
        <v/>
      </c>
      <c r="AB276" s="2" t="str">
        <f aca="false">IF(COUNT(T276:W276)=0,"",CHOOSE(MATCH(MAX(T276:W276),T276:W276,0),"Weight","Price","Size tier","Box"))</f>
        <v/>
      </c>
      <c r="AC276" s="24" t="str">
        <f aca="false">IF(K276&lt;&gt;"",K276,AZ276)</f>
        <v/>
      </c>
      <c r="AD276" s="25" t="str">
        <f aca="false">IF(OR(AB276="",AC276=""),"",ROUND(AC276*IF(K276&lt;&gt;"",1,U_LOW)*((12-PEAK_MONTHS)*MAX(T276:W276)+PEAK_MONTHS*N(INDEX(X276:AA276,MATCH(MAX(T276:W276),T276:W276,0)))),0))</f>
        <v/>
      </c>
      <c r="AE276" s="25" t="str">
        <f aca="false">IF(OR(AB276="",AC276=""),"",ROUND(AC276*IF(K276&lt;&gt;"",1,U_HIGH)*((12-PEAK_MONTHS)*MAX(T276:W276)+PEAK_MONTHS*N(INDEX(X276:AA276,MATCH(MAX(T276:W276),T276:W276,0)))),0))</f>
        <v/>
      </c>
      <c r="AF276" s="18" t="str">
        <f aca="false">IF(AD276="","",RANK(AD276,$AD$7:$AD$506))</f>
        <v/>
      </c>
      <c r="AH276" s="16" t="str">
        <f aca="false">IF(E276&lt;&gt;"",E276,IF(F276&lt;&gt;"",ROUND(F276*16,3),""))</f>
        <v/>
      </c>
      <c r="AI276" s="16" t="str">
        <f aca="false">IF(COUNT(G276:I276)&lt;3,"",ROUND(LARGE(G276:I276,1),2))</f>
        <v/>
      </c>
      <c r="AJ276" s="16" t="str">
        <f aca="false">IF(COUNT(G276:I276)&lt;3,"",ROUND(LARGE(G276:I276,2),2))</f>
        <v/>
      </c>
      <c r="AK276" s="16" t="str">
        <f aca="false">IF(COUNT(G276:I276)&lt;3,"",ROUND(SMALL(G276:I276,1),2))</f>
        <v/>
      </c>
      <c r="AL276" s="16" t="str">
        <f aca="false">IF(AI276="","",IF(AI276*AJ276*AK276&lt;DIM_MIN_CUIN,"",ROUND(AI276*AJ276*AK276/DIM_DIV*16,2)))</f>
        <v/>
      </c>
      <c r="AM276" s="18" t="str">
        <f aca="false">IF(C276="","",IF(C276&lt;BAND_LO,1,IF(C276&lt;=BAND_HI,2,3)))</f>
        <v/>
      </c>
      <c r="AN276" s="19" t="str">
        <f aca="false">IF(C276="","",IFERROR(INDEX(CAT_REF,MATCH(D276,CATS,0)),REF_DEFAULT))</f>
        <v/>
      </c>
      <c r="AO276" s="21" t="str">
        <f aca="false">IF(OR(R276="",AM276="",M276=""),"",IF(M276="Small standard",IF(R276&gt;SS_MAX,"",ROUND(INDEX(SS_FEES,SUMPRODUCT(--(SS_EDGES&lt;R276))+1,0+AM276)*(1+FUEL),4)),IF(M276="Large standard",IF(R276&gt;LS_MAX,"",ROUND(IF(R276&lt;=OVER3_FROM,INDEX(LS_FEES,SUMPRODUCT(--(LS_EDGES&lt;R276))+1,0+AM276),INDEX(OVER3_BASE,1,0+AM276)+OVER3_PER4*CEILING((R276-OVER3_FROM)/4,1))*(1+FUEL),4)),"")))</f>
        <v/>
      </c>
      <c r="AP276" s="21" t="str">
        <f aca="false">IF(OR(R276="",AM276="",M276=""),"",IF(M276="Small standard",IF(R276&gt;SS_MAX,"",ROUND(INDEX(SS_FEES,SUMPRODUCT(--(SS_EDGES&lt;R276))+1,3+AM276)*(1+FUEL),4)),IF(M276="Large standard",IF(R276&gt;LS_MAX,"",ROUND(IF(R276&lt;=OVER3_FROM,INDEX(LS_FEES,SUMPRODUCT(--(LS_EDGES&lt;R276))+1,3+AM276),INDEX(OVER3_BASE,1,3+AM276)+OVER3_PER4*CEILING((R276-OVER3_FROM)/4,1))*(1+FUEL),4)),"")))</f>
        <v/>
      </c>
      <c r="AQ276" s="21" t="str">
        <f aca="false">IF(OR(AM276="",AM276=1),"",IF(OR(N276="",(AM276-1)="",M276=""),"",IF(M276="Small standard",IF(N276&gt;SS_MAX,"",ROUND(INDEX(SS_FEES,SUMPRODUCT(--(SS_EDGES&lt;N276))+1,0+(AM276-1))*(1+FUEL),4)),IF(M276="Large standard",IF(N276&gt;LS_MAX,"",ROUND(IF(N276&lt;=OVER3_FROM,INDEX(LS_FEES,SUMPRODUCT(--(LS_EDGES&lt;N276))+1,0+(AM276-1)),INDEX(OVER3_BASE,1,0+(AM276-1))+OVER3_PER4*CEILING((N276-OVER3_FROM)/4,1))*(1+FUEL),4)),""))))</f>
        <v/>
      </c>
      <c r="AR276" s="21" t="str">
        <f aca="false">IF(OR(AM276="",AM276=1),"",IF(OR(N276="",(AM276-1)="",M276=""),"",IF(M276="Small standard",IF(N276&gt;SS_MAX,"",ROUND(INDEX(SS_FEES,SUMPRODUCT(--(SS_EDGES&lt;N276))+1,3+(AM276-1))*(1+FUEL),4)),IF(M276="Large standard",IF(N276&gt;LS_MAX,"",ROUND(IF(N276&lt;=OVER3_FROM,INDEX(LS_FEES,SUMPRODUCT(--(LS_EDGES&lt;N276))+1,3+(AM276-1)),INDEX(OVER3_BASE,1,3+(AM276-1))+OVER3_PER4*CEILING((N276-OVER3_FROM)/4,1))*(1+FUEL),4)),""))))</f>
        <v/>
      </c>
      <c r="AS276" s="21" t="str">
        <f aca="false">IF(OR(AM276="",AM276=1),"",(C276-(IF(AM276=2,BAND_LO,BAND_HI)-0.01))*(1-AN276))</f>
        <v/>
      </c>
      <c r="AT276" s="18" t="str">
        <f aca="false">IF(AI276="","",(AI276&gt;SS_L)+(AJ276&gt;SS_M)+(AK276&gt;SS_S))</f>
        <v/>
      </c>
      <c r="AU276" s="23" t="str">
        <f aca="false">IF(OR(AT276="",AT276&lt;&gt;1),"",MAX(AI276/SS_L,AJ276/SS_M,AK276/SS_S))</f>
        <v/>
      </c>
      <c r="AV276" s="21" t="str">
        <f aca="false">IF(OR(M276&lt;&gt;"Large standard",N276="",N276&gt;SS_MAX),"",IF(OR(N276="",AM276="","Small standard"=""),"",IF("Small standard"="Small standard",IF(N276&gt;SS_MAX,"",ROUND(INDEX(SS_FEES,SUMPRODUCT(--(SS_EDGES&lt;N276))+1,0+AM276)*(1+FUEL),4)),IF("Small standard"="Large standard",IF(N276&gt;LS_MAX,"",ROUND(IF(N276&lt;=OVER3_FROM,INDEX(LS_FEES,SUMPRODUCT(--(LS_EDGES&lt;N276))+1,0+AM276),INDEX(OVER3_BASE,1,0+AM276)+OVER3_PER4*CEILING((N276-OVER3_FROM)/4,1))*(1+FUEL),4)),""))))</f>
        <v/>
      </c>
      <c r="AW276" s="21" t="str">
        <f aca="false">IF(OR(M276&lt;&gt;"Large standard",N276="",N276&gt;SS_MAX),"",IF(OR(N276="",AM276="","Small standard"=""),"",IF("Small standard"="Small standard",IF(N276&gt;SS_MAX,"",ROUND(INDEX(SS_FEES,SUMPRODUCT(--(SS_EDGES&lt;N276))+1,3+AM276)*(1+FUEL),4)),IF("Small standard"="Large standard",IF(N276&gt;LS_MAX,"",ROUND(IF(N276&lt;=OVER3_FROM,INDEX(LS_FEES,SUMPRODUCT(--(LS_EDGES&lt;N276))+1,3+AM276),INDEX(OVER3_BASE,1,3+AM276)+OVER3_PER4*CEILING((N276-OVER3_FROM)/4,1))*(1+FUEL),4)),""))))</f>
        <v/>
      </c>
      <c r="AX276" s="21" t="str">
        <f aca="false">IF(OR(AL276="",AH276=""),"",IF(OR(AH276="",AM276="",M276=""),"",IF(M276="Small standard",IF(AH276&gt;SS_MAX,"",ROUND(INDEX(SS_FEES,SUMPRODUCT(--(SS_EDGES&lt;AH276))+1,0+AM276)*(1+FUEL),4)),IF(M276="Large standard",IF(AH276&gt;LS_MAX,"",ROUND(IF(AH276&lt;=OVER3_FROM,INDEX(LS_FEES,SUMPRODUCT(--(LS_EDGES&lt;AH276))+1,0+AM276),INDEX(OVER3_BASE,1,0+AM276)+OVER3_PER4*CEILING((AH276-OVER3_FROM)/4,1))*(1+FUEL),4)),""))))</f>
        <v/>
      </c>
      <c r="AY276" s="21" t="str">
        <f aca="false">IF(OR(AL276="",AH276=""),"",IF(OR(AH276="",AM276="",M276=""),"",IF(M276="Small standard",IF(AH276&gt;SS_MAX,"",ROUND(INDEX(SS_FEES,SUMPRODUCT(--(SS_EDGES&lt;AH276))+1,3+AM276)*(1+FUEL),4)),IF(M276="Large standard",IF(AH276&gt;LS_MAX,"",ROUND(IF(AH276&lt;=OVER3_FROM,INDEX(LS_FEES,SUMPRODUCT(--(LS_EDGES&lt;AH276))+1,3+AM276),INDEX(OVER3_BASE,1,3+AM276)+OVER3_PER4*CEILING((AH276-OVER3_FROM)/4,1))*(1+FUEL),4)),""))))</f>
        <v/>
      </c>
      <c r="AZ276" s="24" t="str">
        <f aca="false">IF(OR(J276="",J276&lt;1),"",ROUND(IFERROR(INDEX(CAT_SCALE,MATCH(D276,CATS,0)),UC_DEFAULT)*IF(J276&gt;=UC_KNEE,10^(UC_A-UC_B*LOG10(J276)),10^(UC_A-UC_B*LOG10(UC_KNEE))*(UC_KNEE/J276)^UC_HEXP),1))</f>
        <v/>
      </c>
    </row>
    <row r="277" customFormat="false" ht="15" hidden="false" customHeight="false" outlineLevel="0" collapsed="false">
      <c r="A277" s="10"/>
      <c r="B277" s="10"/>
      <c r="C277" s="12"/>
      <c r="D277" s="10"/>
      <c r="E277" s="10"/>
      <c r="F277" s="10"/>
      <c r="G277" s="10"/>
      <c r="H277" s="10"/>
      <c r="I277" s="10"/>
      <c r="J277" s="10"/>
      <c r="K277" s="10"/>
      <c r="L277" s="12"/>
      <c r="M277" s="2" t="str">
        <f aca="false">IF(OR(N277="",AI277=""),"",IF(AND(N277&lt;=SS_MAX,AI277&lt;=SS_L,AJ277&lt;=SS_M,AK277&lt;=SS_S),"Small standard",IF(AND(N277&lt;=LS_MAX,AI277&lt;=LS_L,AJ277&lt;=LS_M,AK277&lt;=LS_S),"Large standard","Oversize")))</f>
        <v/>
      </c>
      <c r="N277" s="16" t="str">
        <f aca="false">IF(AH277="","",IF(AL277="",AH277,MAX(AH277,AL277)))</f>
        <v/>
      </c>
      <c r="O277" s="21" t="str">
        <f aca="false">IF(OR(N277="",AM277="",M277=""),"",IF(M277="Small standard",IF(N277&gt;SS_MAX,"",ROUND(INDEX(SS_FEES,SUMPRODUCT(--(SS_EDGES&lt;N277))+1,0+AM277)*(1+FUEL),4)),IF(M277="Large standard",IF(N277&gt;LS_MAX,"",ROUND(IF(N277&lt;=OVER3_FROM,INDEX(LS_FEES,SUMPRODUCT(--(LS_EDGES&lt;N277))+1,0+AM277),INDEX(OVER3_BASE,1,0+AM277)+OVER3_PER4*CEILING((N277-OVER3_FROM)/4,1))*(1+FUEL),4)),"")))</f>
        <v/>
      </c>
      <c r="P277" s="21" t="str">
        <f aca="false">IF(OR(N277="",AM277="",M277=""),"",IF(M277="Small standard",IF(N277&gt;SS_MAX,"",ROUND(INDEX(SS_FEES,SUMPRODUCT(--(SS_EDGES&lt;N277))+1,3+AM277)*(1+FUEL),4)),IF(M277="Large standard",IF(N277&gt;LS_MAX,"",ROUND(IF(N277&lt;=OVER3_FROM,INDEX(LS_FEES,SUMPRODUCT(--(LS_EDGES&lt;N277))+1,3+AM277),INDEX(OVER3_BASE,1,3+AM277)+OVER3_PER4*CEILING((N277-OVER3_FROM)/4,1))*(1+FUEL),4)),"")))</f>
        <v/>
      </c>
      <c r="Q277" s="20" t="str">
        <f aca="true">IF(OR(L277="",O277=""),"",ROUND(L277-IF(AND(TODAY()&gt;=PEAK_FROM,TODAY()&lt;=PEAK_TO),P277,O277),2))</f>
        <v/>
      </c>
      <c r="R277" s="16" t="str">
        <f aca="false">IF(N277="","",IF(M277="Small standard",IF(SUMPRODUCT(--(SS_EDGES&lt;N277))=0,"",INDEX(SS_EDGES,SUMPRODUCT(--(SS_EDGES&lt;N277)))),IF(M277="Large standard",IF(N277&gt;OVER3_FROM,OVER3_FROM+4*(CEILING((N277-OVER3_FROM)/4,1)-1),IF(SUMPRODUCT(--(LS_EDGES&lt;N277))=0,"",INDEX(LS_EDGES,SUMPRODUCT(--(LS_EDGES&lt;N277))))),"")))</f>
        <v/>
      </c>
      <c r="S277" s="22" t="str">
        <f aca="false">IF(R277="","",ROUND(N277-R277,3))</f>
        <v/>
      </c>
      <c r="T277" s="21" t="str">
        <f aca="false">IF(OR(R277="",O277="",AO277=""),"",IF(S277&gt;MAX_SHAVE,"",IF(ROUND(O277-AO277,4)&lt;MIN_UNIT,"",ROUND(O277-AO277,4))))</f>
        <v/>
      </c>
      <c r="U277" s="21" t="str">
        <f aca="false">IF(OR(AQ277="",O277=""),"",IF(ROUND(ROUND(O277-AQ277,4)-AS277,4)&lt;=MIN_UNIT,"",ROUND(ROUND(O277-AQ277,4)-AS277,4)))</f>
        <v/>
      </c>
      <c r="V277" s="21" t="str">
        <f aca="false">IF(OR(AV277="",O277=""),"",IF(AND(AT277=1,AU277&lt;=MAX_ENV),IF(ROUND(O277-AV277,4)&lt;MIN_UNIT,"",ROUND(O277-AV277,4)),""))</f>
        <v/>
      </c>
      <c r="W277" s="21" t="str">
        <f aca="false">IF(OR(AX277="",O277=""),"",IF(AL277&gt;=AH277*MIN_DIM_RATIO,IF(ROUND(O277-AX277,4)&lt;MIN_UNIT,"",ROUND(O277-AX277,4)),""))</f>
        <v/>
      </c>
      <c r="X277" s="21" t="str">
        <f aca="false">IF(OR(R277="",P277="",AP277=""),"",IF(S277&gt;MAX_SHAVE,"",IF(ROUND(P277-AP277,4)&lt;MIN_UNIT,"",ROUND(P277-AP277,4))))</f>
        <v/>
      </c>
      <c r="Y277" s="21" t="str">
        <f aca="false">IF(OR(AR277="",P277=""),"",IF(ROUND(ROUND(P277-AR277,4)-AS277,4)&lt;=MIN_UNIT,"",ROUND(ROUND(P277-AR277,4)-AS277,4)))</f>
        <v/>
      </c>
      <c r="Z277" s="21" t="str">
        <f aca="false">IF(OR(AW277="",P277=""),"",IF(AND(AT277=1,AU277&lt;=MAX_ENV),IF(ROUND(P277-AW277,4)&lt;MIN_UNIT,"",ROUND(P277-AW277,4)),""))</f>
        <v/>
      </c>
      <c r="AA277" s="21" t="str">
        <f aca="false">IF(OR(AY277="",P277=""),"",IF(AL277&gt;=AH277*MIN_DIM_RATIO,IF(ROUND(P277-AY277,4)&lt;MIN_UNIT,"",ROUND(P277-AY277,4)),""))</f>
        <v/>
      </c>
      <c r="AB277" s="2" t="str">
        <f aca="false">IF(COUNT(T277:W277)=0,"",CHOOSE(MATCH(MAX(T277:W277),T277:W277,0),"Weight","Price","Size tier","Box"))</f>
        <v/>
      </c>
      <c r="AC277" s="24" t="str">
        <f aca="false">IF(K277&lt;&gt;"",K277,AZ277)</f>
        <v/>
      </c>
      <c r="AD277" s="25" t="str">
        <f aca="false">IF(OR(AB277="",AC277=""),"",ROUND(AC277*IF(K277&lt;&gt;"",1,U_LOW)*((12-PEAK_MONTHS)*MAX(T277:W277)+PEAK_MONTHS*N(INDEX(X277:AA277,MATCH(MAX(T277:W277),T277:W277,0)))),0))</f>
        <v/>
      </c>
      <c r="AE277" s="25" t="str">
        <f aca="false">IF(OR(AB277="",AC277=""),"",ROUND(AC277*IF(K277&lt;&gt;"",1,U_HIGH)*((12-PEAK_MONTHS)*MAX(T277:W277)+PEAK_MONTHS*N(INDEX(X277:AA277,MATCH(MAX(T277:W277),T277:W277,0)))),0))</f>
        <v/>
      </c>
      <c r="AF277" s="18" t="str">
        <f aca="false">IF(AD277="","",RANK(AD277,$AD$7:$AD$506))</f>
        <v/>
      </c>
      <c r="AH277" s="16" t="str">
        <f aca="false">IF(E277&lt;&gt;"",E277,IF(F277&lt;&gt;"",ROUND(F277*16,3),""))</f>
        <v/>
      </c>
      <c r="AI277" s="16" t="str">
        <f aca="false">IF(COUNT(G277:I277)&lt;3,"",ROUND(LARGE(G277:I277,1),2))</f>
        <v/>
      </c>
      <c r="AJ277" s="16" t="str">
        <f aca="false">IF(COUNT(G277:I277)&lt;3,"",ROUND(LARGE(G277:I277,2),2))</f>
        <v/>
      </c>
      <c r="AK277" s="16" t="str">
        <f aca="false">IF(COUNT(G277:I277)&lt;3,"",ROUND(SMALL(G277:I277,1),2))</f>
        <v/>
      </c>
      <c r="AL277" s="16" t="str">
        <f aca="false">IF(AI277="","",IF(AI277*AJ277*AK277&lt;DIM_MIN_CUIN,"",ROUND(AI277*AJ277*AK277/DIM_DIV*16,2)))</f>
        <v/>
      </c>
      <c r="AM277" s="18" t="str">
        <f aca="false">IF(C277="","",IF(C277&lt;BAND_LO,1,IF(C277&lt;=BAND_HI,2,3)))</f>
        <v/>
      </c>
      <c r="AN277" s="19" t="str">
        <f aca="false">IF(C277="","",IFERROR(INDEX(CAT_REF,MATCH(D277,CATS,0)),REF_DEFAULT))</f>
        <v/>
      </c>
      <c r="AO277" s="21" t="str">
        <f aca="false">IF(OR(R277="",AM277="",M277=""),"",IF(M277="Small standard",IF(R277&gt;SS_MAX,"",ROUND(INDEX(SS_FEES,SUMPRODUCT(--(SS_EDGES&lt;R277))+1,0+AM277)*(1+FUEL),4)),IF(M277="Large standard",IF(R277&gt;LS_MAX,"",ROUND(IF(R277&lt;=OVER3_FROM,INDEX(LS_FEES,SUMPRODUCT(--(LS_EDGES&lt;R277))+1,0+AM277),INDEX(OVER3_BASE,1,0+AM277)+OVER3_PER4*CEILING((R277-OVER3_FROM)/4,1))*(1+FUEL),4)),"")))</f>
        <v/>
      </c>
      <c r="AP277" s="21" t="str">
        <f aca="false">IF(OR(R277="",AM277="",M277=""),"",IF(M277="Small standard",IF(R277&gt;SS_MAX,"",ROUND(INDEX(SS_FEES,SUMPRODUCT(--(SS_EDGES&lt;R277))+1,3+AM277)*(1+FUEL),4)),IF(M277="Large standard",IF(R277&gt;LS_MAX,"",ROUND(IF(R277&lt;=OVER3_FROM,INDEX(LS_FEES,SUMPRODUCT(--(LS_EDGES&lt;R277))+1,3+AM277),INDEX(OVER3_BASE,1,3+AM277)+OVER3_PER4*CEILING((R277-OVER3_FROM)/4,1))*(1+FUEL),4)),"")))</f>
        <v/>
      </c>
      <c r="AQ277" s="21" t="str">
        <f aca="false">IF(OR(AM277="",AM277=1),"",IF(OR(N277="",(AM277-1)="",M277=""),"",IF(M277="Small standard",IF(N277&gt;SS_MAX,"",ROUND(INDEX(SS_FEES,SUMPRODUCT(--(SS_EDGES&lt;N277))+1,0+(AM277-1))*(1+FUEL),4)),IF(M277="Large standard",IF(N277&gt;LS_MAX,"",ROUND(IF(N277&lt;=OVER3_FROM,INDEX(LS_FEES,SUMPRODUCT(--(LS_EDGES&lt;N277))+1,0+(AM277-1)),INDEX(OVER3_BASE,1,0+(AM277-1))+OVER3_PER4*CEILING((N277-OVER3_FROM)/4,1))*(1+FUEL),4)),""))))</f>
        <v/>
      </c>
      <c r="AR277" s="21" t="str">
        <f aca="false">IF(OR(AM277="",AM277=1),"",IF(OR(N277="",(AM277-1)="",M277=""),"",IF(M277="Small standard",IF(N277&gt;SS_MAX,"",ROUND(INDEX(SS_FEES,SUMPRODUCT(--(SS_EDGES&lt;N277))+1,3+(AM277-1))*(1+FUEL),4)),IF(M277="Large standard",IF(N277&gt;LS_MAX,"",ROUND(IF(N277&lt;=OVER3_FROM,INDEX(LS_FEES,SUMPRODUCT(--(LS_EDGES&lt;N277))+1,3+(AM277-1)),INDEX(OVER3_BASE,1,3+(AM277-1))+OVER3_PER4*CEILING((N277-OVER3_FROM)/4,1))*(1+FUEL),4)),""))))</f>
        <v/>
      </c>
      <c r="AS277" s="21" t="str">
        <f aca="false">IF(OR(AM277="",AM277=1),"",(C277-(IF(AM277=2,BAND_LO,BAND_HI)-0.01))*(1-AN277))</f>
        <v/>
      </c>
      <c r="AT277" s="18" t="str">
        <f aca="false">IF(AI277="","",(AI277&gt;SS_L)+(AJ277&gt;SS_M)+(AK277&gt;SS_S))</f>
        <v/>
      </c>
      <c r="AU277" s="23" t="str">
        <f aca="false">IF(OR(AT277="",AT277&lt;&gt;1),"",MAX(AI277/SS_L,AJ277/SS_M,AK277/SS_S))</f>
        <v/>
      </c>
      <c r="AV277" s="21" t="str">
        <f aca="false">IF(OR(M277&lt;&gt;"Large standard",N277="",N277&gt;SS_MAX),"",IF(OR(N277="",AM277="","Small standard"=""),"",IF("Small standard"="Small standard",IF(N277&gt;SS_MAX,"",ROUND(INDEX(SS_FEES,SUMPRODUCT(--(SS_EDGES&lt;N277))+1,0+AM277)*(1+FUEL),4)),IF("Small standard"="Large standard",IF(N277&gt;LS_MAX,"",ROUND(IF(N277&lt;=OVER3_FROM,INDEX(LS_FEES,SUMPRODUCT(--(LS_EDGES&lt;N277))+1,0+AM277),INDEX(OVER3_BASE,1,0+AM277)+OVER3_PER4*CEILING((N277-OVER3_FROM)/4,1))*(1+FUEL),4)),""))))</f>
        <v/>
      </c>
      <c r="AW277" s="21" t="str">
        <f aca="false">IF(OR(M277&lt;&gt;"Large standard",N277="",N277&gt;SS_MAX),"",IF(OR(N277="",AM277="","Small standard"=""),"",IF("Small standard"="Small standard",IF(N277&gt;SS_MAX,"",ROUND(INDEX(SS_FEES,SUMPRODUCT(--(SS_EDGES&lt;N277))+1,3+AM277)*(1+FUEL),4)),IF("Small standard"="Large standard",IF(N277&gt;LS_MAX,"",ROUND(IF(N277&lt;=OVER3_FROM,INDEX(LS_FEES,SUMPRODUCT(--(LS_EDGES&lt;N277))+1,3+AM277),INDEX(OVER3_BASE,1,3+AM277)+OVER3_PER4*CEILING((N277-OVER3_FROM)/4,1))*(1+FUEL),4)),""))))</f>
        <v/>
      </c>
      <c r="AX277" s="21" t="str">
        <f aca="false">IF(OR(AL277="",AH277=""),"",IF(OR(AH277="",AM277="",M277=""),"",IF(M277="Small standard",IF(AH277&gt;SS_MAX,"",ROUND(INDEX(SS_FEES,SUMPRODUCT(--(SS_EDGES&lt;AH277))+1,0+AM277)*(1+FUEL),4)),IF(M277="Large standard",IF(AH277&gt;LS_MAX,"",ROUND(IF(AH277&lt;=OVER3_FROM,INDEX(LS_FEES,SUMPRODUCT(--(LS_EDGES&lt;AH277))+1,0+AM277),INDEX(OVER3_BASE,1,0+AM277)+OVER3_PER4*CEILING((AH277-OVER3_FROM)/4,1))*(1+FUEL),4)),""))))</f>
        <v/>
      </c>
      <c r="AY277" s="21" t="str">
        <f aca="false">IF(OR(AL277="",AH277=""),"",IF(OR(AH277="",AM277="",M277=""),"",IF(M277="Small standard",IF(AH277&gt;SS_MAX,"",ROUND(INDEX(SS_FEES,SUMPRODUCT(--(SS_EDGES&lt;AH277))+1,3+AM277)*(1+FUEL),4)),IF(M277="Large standard",IF(AH277&gt;LS_MAX,"",ROUND(IF(AH277&lt;=OVER3_FROM,INDEX(LS_FEES,SUMPRODUCT(--(LS_EDGES&lt;AH277))+1,3+AM277),INDEX(OVER3_BASE,1,3+AM277)+OVER3_PER4*CEILING((AH277-OVER3_FROM)/4,1))*(1+FUEL),4)),""))))</f>
        <v/>
      </c>
      <c r="AZ277" s="24" t="str">
        <f aca="false">IF(OR(J277="",J277&lt;1),"",ROUND(IFERROR(INDEX(CAT_SCALE,MATCH(D277,CATS,0)),UC_DEFAULT)*IF(J277&gt;=UC_KNEE,10^(UC_A-UC_B*LOG10(J277)),10^(UC_A-UC_B*LOG10(UC_KNEE))*(UC_KNEE/J277)^UC_HEXP),1))</f>
        <v/>
      </c>
    </row>
    <row r="278" customFormat="false" ht="15" hidden="false" customHeight="false" outlineLevel="0" collapsed="false">
      <c r="A278" s="10"/>
      <c r="B278" s="10"/>
      <c r="C278" s="12"/>
      <c r="D278" s="10"/>
      <c r="E278" s="10"/>
      <c r="F278" s="10"/>
      <c r="G278" s="10"/>
      <c r="H278" s="10"/>
      <c r="I278" s="10"/>
      <c r="J278" s="10"/>
      <c r="K278" s="10"/>
      <c r="L278" s="12"/>
      <c r="M278" s="2" t="str">
        <f aca="false">IF(OR(N278="",AI278=""),"",IF(AND(N278&lt;=SS_MAX,AI278&lt;=SS_L,AJ278&lt;=SS_M,AK278&lt;=SS_S),"Small standard",IF(AND(N278&lt;=LS_MAX,AI278&lt;=LS_L,AJ278&lt;=LS_M,AK278&lt;=LS_S),"Large standard","Oversize")))</f>
        <v/>
      </c>
      <c r="N278" s="16" t="str">
        <f aca="false">IF(AH278="","",IF(AL278="",AH278,MAX(AH278,AL278)))</f>
        <v/>
      </c>
      <c r="O278" s="21" t="str">
        <f aca="false">IF(OR(N278="",AM278="",M278=""),"",IF(M278="Small standard",IF(N278&gt;SS_MAX,"",ROUND(INDEX(SS_FEES,SUMPRODUCT(--(SS_EDGES&lt;N278))+1,0+AM278)*(1+FUEL),4)),IF(M278="Large standard",IF(N278&gt;LS_MAX,"",ROUND(IF(N278&lt;=OVER3_FROM,INDEX(LS_FEES,SUMPRODUCT(--(LS_EDGES&lt;N278))+1,0+AM278),INDEX(OVER3_BASE,1,0+AM278)+OVER3_PER4*CEILING((N278-OVER3_FROM)/4,1))*(1+FUEL),4)),"")))</f>
        <v/>
      </c>
      <c r="P278" s="21" t="str">
        <f aca="false">IF(OR(N278="",AM278="",M278=""),"",IF(M278="Small standard",IF(N278&gt;SS_MAX,"",ROUND(INDEX(SS_FEES,SUMPRODUCT(--(SS_EDGES&lt;N278))+1,3+AM278)*(1+FUEL),4)),IF(M278="Large standard",IF(N278&gt;LS_MAX,"",ROUND(IF(N278&lt;=OVER3_FROM,INDEX(LS_FEES,SUMPRODUCT(--(LS_EDGES&lt;N278))+1,3+AM278),INDEX(OVER3_BASE,1,3+AM278)+OVER3_PER4*CEILING((N278-OVER3_FROM)/4,1))*(1+FUEL),4)),"")))</f>
        <v/>
      </c>
      <c r="Q278" s="20" t="str">
        <f aca="true">IF(OR(L278="",O278=""),"",ROUND(L278-IF(AND(TODAY()&gt;=PEAK_FROM,TODAY()&lt;=PEAK_TO),P278,O278),2))</f>
        <v/>
      </c>
      <c r="R278" s="16" t="str">
        <f aca="false">IF(N278="","",IF(M278="Small standard",IF(SUMPRODUCT(--(SS_EDGES&lt;N278))=0,"",INDEX(SS_EDGES,SUMPRODUCT(--(SS_EDGES&lt;N278)))),IF(M278="Large standard",IF(N278&gt;OVER3_FROM,OVER3_FROM+4*(CEILING((N278-OVER3_FROM)/4,1)-1),IF(SUMPRODUCT(--(LS_EDGES&lt;N278))=0,"",INDEX(LS_EDGES,SUMPRODUCT(--(LS_EDGES&lt;N278))))),"")))</f>
        <v/>
      </c>
      <c r="S278" s="22" t="str">
        <f aca="false">IF(R278="","",ROUND(N278-R278,3))</f>
        <v/>
      </c>
      <c r="T278" s="21" t="str">
        <f aca="false">IF(OR(R278="",O278="",AO278=""),"",IF(S278&gt;MAX_SHAVE,"",IF(ROUND(O278-AO278,4)&lt;MIN_UNIT,"",ROUND(O278-AO278,4))))</f>
        <v/>
      </c>
      <c r="U278" s="21" t="str">
        <f aca="false">IF(OR(AQ278="",O278=""),"",IF(ROUND(ROUND(O278-AQ278,4)-AS278,4)&lt;=MIN_UNIT,"",ROUND(ROUND(O278-AQ278,4)-AS278,4)))</f>
        <v/>
      </c>
      <c r="V278" s="21" t="str">
        <f aca="false">IF(OR(AV278="",O278=""),"",IF(AND(AT278=1,AU278&lt;=MAX_ENV),IF(ROUND(O278-AV278,4)&lt;MIN_UNIT,"",ROUND(O278-AV278,4)),""))</f>
        <v/>
      </c>
      <c r="W278" s="21" t="str">
        <f aca="false">IF(OR(AX278="",O278=""),"",IF(AL278&gt;=AH278*MIN_DIM_RATIO,IF(ROUND(O278-AX278,4)&lt;MIN_UNIT,"",ROUND(O278-AX278,4)),""))</f>
        <v/>
      </c>
      <c r="X278" s="21" t="str">
        <f aca="false">IF(OR(R278="",P278="",AP278=""),"",IF(S278&gt;MAX_SHAVE,"",IF(ROUND(P278-AP278,4)&lt;MIN_UNIT,"",ROUND(P278-AP278,4))))</f>
        <v/>
      </c>
      <c r="Y278" s="21" t="str">
        <f aca="false">IF(OR(AR278="",P278=""),"",IF(ROUND(ROUND(P278-AR278,4)-AS278,4)&lt;=MIN_UNIT,"",ROUND(ROUND(P278-AR278,4)-AS278,4)))</f>
        <v/>
      </c>
      <c r="Z278" s="21" t="str">
        <f aca="false">IF(OR(AW278="",P278=""),"",IF(AND(AT278=1,AU278&lt;=MAX_ENV),IF(ROUND(P278-AW278,4)&lt;MIN_UNIT,"",ROUND(P278-AW278,4)),""))</f>
        <v/>
      </c>
      <c r="AA278" s="21" t="str">
        <f aca="false">IF(OR(AY278="",P278=""),"",IF(AL278&gt;=AH278*MIN_DIM_RATIO,IF(ROUND(P278-AY278,4)&lt;MIN_UNIT,"",ROUND(P278-AY278,4)),""))</f>
        <v/>
      </c>
      <c r="AB278" s="2" t="str">
        <f aca="false">IF(COUNT(T278:W278)=0,"",CHOOSE(MATCH(MAX(T278:W278),T278:W278,0),"Weight","Price","Size tier","Box"))</f>
        <v/>
      </c>
      <c r="AC278" s="24" t="str">
        <f aca="false">IF(K278&lt;&gt;"",K278,AZ278)</f>
        <v/>
      </c>
      <c r="AD278" s="25" t="str">
        <f aca="false">IF(OR(AB278="",AC278=""),"",ROUND(AC278*IF(K278&lt;&gt;"",1,U_LOW)*((12-PEAK_MONTHS)*MAX(T278:W278)+PEAK_MONTHS*N(INDEX(X278:AA278,MATCH(MAX(T278:W278),T278:W278,0)))),0))</f>
        <v/>
      </c>
      <c r="AE278" s="25" t="str">
        <f aca="false">IF(OR(AB278="",AC278=""),"",ROUND(AC278*IF(K278&lt;&gt;"",1,U_HIGH)*((12-PEAK_MONTHS)*MAX(T278:W278)+PEAK_MONTHS*N(INDEX(X278:AA278,MATCH(MAX(T278:W278),T278:W278,0)))),0))</f>
        <v/>
      </c>
      <c r="AF278" s="18" t="str">
        <f aca="false">IF(AD278="","",RANK(AD278,$AD$7:$AD$506))</f>
        <v/>
      </c>
      <c r="AH278" s="16" t="str">
        <f aca="false">IF(E278&lt;&gt;"",E278,IF(F278&lt;&gt;"",ROUND(F278*16,3),""))</f>
        <v/>
      </c>
      <c r="AI278" s="16" t="str">
        <f aca="false">IF(COUNT(G278:I278)&lt;3,"",ROUND(LARGE(G278:I278,1),2))</f>
        <v/>
      </c>
      <c r="AJ278" s="16" t="str">
        <f aca="false">IF(COUNT(G278:I278)&lt;3,"",ROUND(LARGE(G278:I278,2),2))</f>
        <v/>
      </c>
      <c r="AK278" s="16" t="str">
        <f aca="false">IF(COUNT(G278:I278)&lt;3,"",ROUND(SMALL(G278:I278,1),2))</f>
        <v/>
      </c>
      <c r="AL278" s="16" t="str">
        <f aca="false">IF(AI278="","",IF(AI278*AJ278*AK278&lt;DIM_MIN_CUIN,"",ROUND(AI278*AJ278*AK278/DIM_DIV*16,2)))</f>
        <v/>
      </c>
      <c r="AM278" s="18" t="str">
        <f aca="false">IF(C278="","",IF(C278&lt;BAND_LO,1,IF(C278&lt;=BAND_HI,2,3)))</f>
        <v/>
      </c>
      <c r="AN278" s="19" t="str">
        <f aca="false">IF(C278="","",IFERROR(INDEX(CAT_REF,MATCH(D278,CATS,0)),REF_DEFAULT))</f>
        <v/>
      </c>
      <c r="AO278" s="21" t="str">
        <f aca="false">IF(OR(R278="",AM278="",M278=""),"",IF(M278="Small standard",IF(R278&gt;SS_MAX,"",ROUND(INDEX(SS_FEES,SUMPRODUCT(--(SS_EDGES&lt;R278))+1,0+AM278)*(1+FUEL),4)),IF(M278="Large standard",IF(R278&gt;LS_MAX,"",ROUND(IF(R278&lt;=OVER3_FROM,INDEX(LS_FEES,SUMPRODUCT(--(LS_EDGES&lt;R278))+1,0+AM278),INDEX(OVER3_BASE,1,0+AM278)+OVER3_PER4*CEILING((R278-OVER3_FROM)/4,1))*(1+FUEL),4)),"")))</f>
        <v/>
      </c>
      <c r="AP278" s="21" t="str">
        <f aca="false">IF(OR(R278="",AM278="",M278=""),"",IF(M278="Small standard",IF(R278&gt;SS_MAX,"",ROUND(INDEX(SS_FEES,SUMPRODUCT(--(SS_EDGES&lt;R278))+1,3+AM278)*(1+FUEL),4)),IF(M278="Large standard",IF(R278&gt;LS_MAX,"",ROUND(IF(R278&lt;=OVER3_FROM,INDEX(LS_FEES,SUMPRODUCT(--(LS_EDGES&lt;R278))+1,3+AM278),INDEX(OVER3_BASE,1,3+AM278)+OVER3_PER4*CEILING((R278-OVER3_FROM)/4,1))*(1+FUEL),4)),"")))</f>
        <v/>
      </c>
      <c r="AQ278" s="21" t="str">
        <f aca="false">IF(OR(AM278="",AM278=1),"",IF(OR(N278="",(AM278-1)="",M278=""),"",IF(M278="Small standard",IF(N278&gt;SS_MAX,"",ROUND(INDEX(SS_FEES,SUMPRODUCT(--(SS_EDGES&lt;N278))+1,0+(AM278-1))*(1+FUEL),4)),IF(M278="Large standard",IF(N278&gt;LS_MAX,"",ROUND(IF(N278&lt;=OVER3_FROM,INDEX(LS_FEES,SUMPRODUCT(--(LS_EDGES&lt;N278))+1,0+(AM278-1)),INDEX(OVER3_BASE,1,0+(AM278-1))+OVER3_PER4*CEILING((N278-OVER3_FROM)/4,1))*(1+FUEL),4)),""))))</f>
        <v/>
      </c>
      <c r="AR278" s="21" t="str">
        <f aca="false">IF(OR(AM278="",AM278=1),"",IF(OR(N278="",(AM278-1)="",M278=""),"",IF(M278="Small standard",IF(N278&gt;SS_MAX,"",ROUND(INDEX(SS_FEES,SUMPRODUCT(--(SS_EDGES&lt;N278))+1,3+(AM278-1))*(1+FUEL),4)),IF(M278="Large standard",IF(N278&gt;LS_MAX,"",ROUND(IF(N278&lt;=OVER3_FROM,INDEX(LS_FEES,SUMPRODUCT(--(LS_EDGES&lt;N278))+1,3+(AM278-1)),INDEX(OVER3_BASE,1,3+(AM278-1))+OVER3_PER4*CEILING((N278-OVER3_FROM)/4,1))*(1+FUEL),4)),""))))</f>
        <v/>
      </c>
      <c r="AS278" s="21" t="str">
        <f aca="false">IF(OR(AM278="",AM278=1),"",(C278-(IF(AM278=2,BAND_LO,BAND_HI)-0.01))*(1-AN278))</f>
        <v/>
      </c>
      <c r="AT278" s="18" t="str">
        <f aca="false">IF(AI278="","",(AI278&gt;SS_L)+(AJ278&gt;SS_M)+(AK278&gt;SS_S))</f>
        <v/>
      </c>
      <c r="AU278" s="23" t="str">
        <f aca="false">IF(OR(AT278="",AT278&lt;&gt;1),"",MAX(AI278/SS_L,AJ278/SS_M,AK278/SS_S))</f>
        <v/>
      </c>
      <c r="AV278" s="21" t="str">
        <f aca="false">IF(OR(M278&lt;&gt;"Large standard",N278="",N278&gt;SS_MAX),"",IF(OR(N278="",AM278="","Small standard"=""),"",IF("Small standard"="Small standard",IF(N278&gt;SS_MAX,"",ROUND(INDEX(SS_FEES,SUMPRODUCT(--(SS_EDGES&lt;N278))+1,0+AM278)*(1+FUEL),4)),IF("Small standard"="Large standard",IF(N278&gt;LS_MAX,"",ROUND(IF(N278&lt;=OVER3_FROM,INDEX(LS_FEES,SUMPRODUCT(--(LS_EDGES&lt;N278))+1,0+AM278),INDEX(OVER3_BASE,1,0+AM278)+OVER3_PER4*CEILING((N278-OVER3_FROM)/4,1))*(1+FUEL),4)),""))))</f>
        <v/>
      </c>
      <c r="AW278" s="21" t="str">
        <f aca="false">IF(OR(M278&lt;&gt;"Large standard",N278="",N278&gt;SS_MAX),"",IF(OR(N278="",AM278="","Small standard"=""),"",IF("Small standard"="Small standard",IF(N278&gt;SS_MAX,"",ROUND(INDEX(SS_FEES,SUMPRODUCT(--(SS_EDGES&lt;N278))+1,3+AM278)*(1+FUEL),4)),IF("Small standard"="Large standard",IF(N278&gt;LS_MAX,"",ROUND(IF(N278&lt;=OVER3_FROM,INDEX(LS_FEES,SUMPRODUCT(--(LS_EDGES&lt;N278))+1,3+AM278),INDEX(OVER3_BASE,1,3+AM278)+OVER3_PER4*CEILING((N278-OVER3_FROM)/4,1))*(1+FUEL),4)),""))))</f>
        <v/>
      </c>
      <c r="AX278" s="21" t="str">
        <f aca="false">IF(OR(AL278="",AH278=""),"",IF(OR(AH278="",AM278="",M278=""),"",IF(M278="Small standard",IF(AH278&gt;SS_MAX,"",ROUND(INDEX(SS_FEES,SUMPRODUCT(--(SS_EDGES&lt;AH278))+1,0+AM278)*(1+FUEL),4)),IF(M278="Large standard",IF(AH278&gt;LS_MAX,"",ROUND(IF(AH278&lt;=OVER3_FROM,INDEX(LS_FEES,SUMPRODUCT(--(LS_EDGES&lt;AH278))+1,0+AM278),INDEX(OVER3_BASE,1,0+AM278)+OVER3_PER4*CEILING((AH278-OVER3_FROM)/4,1))*(1+FUEL),4)),""))))</f>
        <v/>
      </c>
      <c r="AY278" s="21" t="str">
        <f aca="false">IF(OR(AL278="",AH278=""),"",IF(OR(AH278="",AM278="",M278=""),"",IF(M278="Small standard",IF(AH278&gt;SS_MAX,"",ROUND(INDEX(SS_FEES,SUMPRODUCT(--(SS_EDGES&lt;AH278))+1,3+AM278)*(1+FUEL),4)),IF(M278="Large standard",IF(AH278&gt;LS_MAX,"",ROUND(IF(AH278&lt;=OVER3_FROM,INDEX(LS_FEES,SUMPRODUCT(--(LS_EDGES&lt;AH278))+1,3+AM278),INDEX(OVER3_BASE,1,3+AM278)+OVER3_PER4*CEILING((AH278-OVER3_FROM)/4,1))*(1+FUEL),4)),""))))</f>
        <v/>
      </c>
      <c r="AZ278" s="24" t="str">
        <f aca="false">IF(OR(J278="",J278&lt;1),"",ROUND(IFERROR(INDEX(CAT_SCALE,MATCH(D278,CATS,0)),UC_DEFAULT)*IF(J278&gt;=UC_KNEE,10^(UC_A-UC_B*LOG10(J278)),10^(UC_A-UC_B*LOG10(UC_KNEE))*(UC_KNEE/J278)^UC_HEXP),1))</f>
        <v/>
      </c>
    </row>
    <row r="279" customFormat="false" ht="15" hidden="false" customHeight="false" outlineLevel="0" collapsed="false">
      <c r="A279" s="10"/>
      <c r="B279" s="10"/>
      <c r="C279" s="12"/>
      <c r="D279" s="10"/>
      <c r="E279" s="10"/>
      <c r="F279" s="10"/>
      <c r="G279" s="10"/>
      <c r="H279" s="10"/>
      <c r="I279" s="10"/>
      <c r="J279" s="10"/>
      <c r="K279" s="10"/>
      <c r="L279" s="12"/>
      <c r="M279" s="2" t="str">
        <f aca="false">IF(OR(N279="",AI279=""),"",IF(AND(N279&lt;=SS_MAX,AI279&lt;=SS_L,AJ279&lt;=SS_M,AK279&lt;=SS_S),"Small standard",IF(AND(N279&lt;=LS_MAX,AI279&lt;=LS_L,AJ279&lt;=LS_M,AK279&lt;=LS_S),"Large standard","Oversize")))</f>
        <v/>
      </c>
      <c r="N279" s="16" t="str">
        <f aca="false">IF(AH279="","",IF(AL279="",AH279,MAX(AH279,AL279)))</f>
        <v/>
      </c>
      <c r="O279" s="21" t="str">
        <f aca="false">IF(OR(N279="",AM279="",M279=""),"",IF(M279="Small standard",IF(N279&gt;SS_MAX,"",ROUND(INDEX(SS_FEES,SUMPRODUCT(--(SS_EDGES&lt;N279))+1,0+AM279)*(1+FUEL),4)),IF(M279="Large standard",IF(N279&gt;LS_MAX,"",ROUND(IF(N279&lt;=OVER3_FROM,INDEX(LS_FEES,SUMPRODUCT(--(LS_EDGES&lt;N279))+1,0+AM279),INDEX(OVER3_BASE,1,0+AM279)+OVER3_PER4*CEILING((N279-OVER3_FROM)/4,1))*(1+FUEL),4)),"")))</f>
        <v/>
      </c>
      <c r="P279" s="21" t="str">
        <f aca="false">IF(OR(N279="",AM279="",M279=""),"",IF(M279="Small standard",IF(N279&gt;SS_MAX,"",ROUND(INDEX(SS_FEES,SUMPRODUCT(--(SS_EDGES&lt;N279))+1,3+AM279)*(1+FUEL),4)),IF(M279="Large standard",IF(N279&gt;LS_MAX,"",ROUND(IF(N279&lt;=OVER3_FROM,INDEX(LS_FEES,SUMPRODUCT(--(LS_EDGES&lt;N279))+1,3+AM279),INDEX(OVER3_BASE,1,3+AM279)+OVER3_PER4*CEILING((N279-OVER3_FROM)/4,1))*(1+FUEL),4)),"")))</f>
        <v/>
      </c>
      <c r="Q279" s="20" t="str">
        <f aca="true">IF(OR(L279="",O279=""),"",ROUND(L279-IF(AND(TODAY()&gt;=PEAK_FROM,TODAY()&lt;=PEAK_TO),P279,O279),2))</f>
        <v/>
      </c>
      <c r="R279" s="16" t="str">
        <f aca="false">IF(N279="","",IF(M279="Small standard",IF(SUMPRODUCT(--(SS_EDGES&lt;N279))=0,"",INDEX(SS_EDGES,SUMPRODUCT(--(SS_EDGES&lt;N279)))),IF(M279="Large standard",IF(N279&gt;OVER3_FROM,OVER3_FROM+4*(CEILING((N279-OVER3_FROM)/4,1)-1),IF(SUMPRODUCT(--(LS_EDGES&lt;N279))=0,"",INDEX(LS_EDGES,SUMPRODUCT(--(LS_EDGES&lt;N279))))),"")))</f>
        <v/>
      </c>
      <c r="S279" s="22" t="str">
        <f aca="false">IF(R279="","",ROUND(N279-R279,3))</f>
        <v/>
      </c>
      <c r="T279" s="21" t="str">
        <f aca="false">IF(OR(R279="",O279="",AO279=""),"",IF(S279&gt;MAX_SHAVE,"",IF(ROUND(O279-AO279,4)&lt;MIN_UNIT,"",ROUND(O279-AO279,4))))</f>
        <v/>
      </c>
      <c r="U279" s="21" t="str">
        <f aca="false">IF(OR(AQ279="",O279=""),"",IF(ROUND(ROUND(O279-AQ279,4)-AS279,4)&lt;=MIN_UNIT,"",ROUND(ROUND(O279-AQ279,4)-AS279,4)))</f>
        <v/>
      </c>
      <c r="V279" s="21" t="str">
        <f aca="false">IF(OR(AV279="",O279=""),"",IF(AND(AT279=1,AU279&lt;=MAX_ENV),IF(ROUND(O279-AV279,4)&lt;MIN_UNIT,"",ROUND(O279-AV279,4)),""))</f>
        <v/>
      </c>
      <c r="W279" s="21" t="str">
        <f aca="false">IF(OR(AX279="",O279=""),"",IF(AL279&gt;=AH279*MIN_DIM_RATIO,IF(ROUND(O279-AX279,4)&lt;MIN_UNIT,"",ROUND(O279-AX279,4)),""))</f>
        <v/>
      </c>
      <c r="X279" s="21" t="str">
        <f aca="false">IF(OR(R279="",P279="",AP279=""),"",IF(S279&gt;MAX_SHAVE,"",IF(ROUND(P279-AP279,4)&lt;MIN_UNIT,"",ROUND(P279-AP279,4))))</f>
        <v/>
      </c>
      <c r="Y279" s="21" t="str">
        <f aca="false">IF(OR(AR279="",P279=""),"",IF(ROUND(ROUND(P279-AR279,4)-AS279,4)&lt;=MIN_UNIT,"",ROUND(ROUND(P279-AR279,4)-AS279,4)))</f>
        <v/>
      </c>
      <c r="Z279" s="21" t="str">
        <f aca="false">IF(OR(AW279="",P279=""),"",IF(AND(AT279=1,AU279&lt;=MAX_ENV),IF(ROUND(P279-AW279,4)&lt;MIN_UNIT,"",ROUND(P279-AW279,4)),""))</f>
        <v/>
      </c>
      <c r="AA279" s="21" t="str">
        <f aca="false">IF(OR(AY279="",P279=""),"",IF(AL279&gt;=AH279*MIN_DIM_RATIO,IF(ROUND(P279-AY279,4)&lt;MIN_UNIT,"",ROUND(P279-AY279,4)),""))</f>
        <v/>
      </c>
      <c r="AB279" s="2" t="str">
        <f aca="false">IF(COUNT(T279:W279)=0,"",CHOOSE(MATCH(MAX(T279:W279),T279:W279,0),"Weight","Price","Size tier","Box"))</f>
        <v/>
      </c>
      <c r="AC279" s="24" t="str">
        <f aca="false">IF(K279&lt;&gt;"",K279,AZ279)</f>
        <v/>
      </c>
      <c r="AD279" s="25" t="str">
        <f aca="false">IF(OR(AB279="",AC279=""),"",ROUND(AC279*IF(K279&lt;&gt;"",1,U_LOW)*((12-PEAK_MONTHS)*MAX(T279:W279)+PEAK_MONTHS*N(INDEX(X279:AA279,MATCH(MAX(T279:W279),T279:W279,0)))),0))</f>
        <v/>
      </c>
      <c r="AE279" s="25" t="str">
        <f aca="false">IF(OR(AB279="",AC279=""),"",ROUND(AC279*IF(K279&lt;&gt;"",1,U_HIGH)*((12-PEAK_MONTHS)*MAX(T279:W279)+PEAK_MONTHS*N(INDEX(X279:AA279,MATCH(MAX(T279:W279),T279:W279,0)))),0))</f>
        <v/>
      </c>
      <c r="AF279" s="18" t="str">
        <f aca="false">IF(AD279="","",RANK(AD279,$AD$7:$AD$506))</f>
        <v/>
      </c>
      <c r="AH279" s="16" t="str">
        <f aca="false">IF(E279&lt;&gt;"",E279,IF(F279&lt;&gt;"",ROUND(F279*16,3),""))</f>
        <v/>
      </c>
      <c r="AI279" s="16" t="str">
        <f aca="false">IF(COUNT(G279:I279)&lt;3,"",ROUND(LARGE(G279:I279,1),2))</f>
        <v/>
      </c>
      <c r="AJ279" s="16" t="str">
        <f aca="false">IF(COUNT(G279:I279)&lt;3,"",ROUND(LARGE(G279:I279,2),2))</f>
        <v/>
      </c>
      <c r="AK279" s="16" t="str">
        <f aca="false">IF(COUNT(G279:I279)&lt;3,"",ROUND(SMALL(G279:I279,1),2))</f>
        <v/>
      </c>
      <c r="AL279" s="16" t="str">
        <f aca="false">IF(AI279="","",IF(AI279*AJ279*AK279&lt;DIM_MIN_CUIN,"",ROUND(AI279*AJ279*AK279/DIM_DIV*16,2)))</f>
        <v/>
      </c>
      <c r="AM279" s="18" t="str">
        <f aca="false">IF(C279="","",IF(C279&lt;BAND_LO,1,IF(C279&lt;=BAND_HI,2,3)))</f>
        <v/>
      </c>
      <c r="AN279" s="19" t="str">
        <f aca="false">IF(C279="","",IFERROR(INDEX(CAT_REF,MATCH(D279,CATS,0)),REF_DEFAULT))</f>
        <v/>
      </c>
      <c r="AO279" s="21" t="str">
        <f aca="false">IF(OR(R279="",AM279="",M279=""),"",IF(M279="Small standard",IF(R279&gt;SS_MAX,"",ROUND(INDEX(SS_FEES,SUMPRODUCT(--(SS_EDGES&lt;R279))+1,0+AM279)*(1+FUEL),4)),IF(M279="Large standard",IF(R279&gt;LS_MAX,"",ROUND(IF(R279&lt;=OVER3_FROM,INDEX(LS_FEES,SUMPRODUCT(--(LS_EDGES&lt;R279))+1,0+AM279),INDEX(OVER3_BASE,1,0+AM279)+OVER3_PER4*CEILING((R279-OVER3_FROM)/4,1))*(1+FUEL),4)),"")))</f>
        <v/>
      </c>
      <c r="AP279" s="21" t="str">
        <f aca="false">IF(OR(R279="",AM279="",M279=""),"",IF(M279="Small standard",IF(R279&gt;SS_MAX,"",ROUND(INDEX(SS_FEES,SUMPRODUCT(--(SS_EDGES&lt;R279))+1,3+AM279)*(1+FUEL),4)),IF(M279="Large standard",IF(R279&gt;LS_MAX,"",ROUND(IF(R279&lt;=OVER3_FROM,INDEX(LS_FEES,SUMPRODUCT(--(LS_EDGES&lt;R279))+1,3+AM279),INDEX(OVER3_BASE,1,3+AM279)+OVER3_PER4*CEILING((R279-OVER3_FROM)/4,1))*(1+FUEL),4)),"")))</f>
        <v/>
      </c>
      <c r="AQ279" s="21" t="str">
        <f aca="false">IF(OR(AM279="",AM279=1),"",IF(OR(N279="",(AM279-1)="",M279=""),"",IF(M279="Small standard",IF(N279&gt;SS_MAX,"",ROUND(INDEX(SS_FEES,SUMPRODUCT(--(SS_EDGES&lt;N279))+1,0+(AM279-1))*(1+FUEL),4)),IF(M279="Large standard",IF(N279&gt;LS_MAX,"",ROUND(IF(N279&lt;=OVER3_FROM,INDEX(LS_FEES,SUMPRODUCT(--(LS_EDGES&lt;N279))+1,0+(AM279-1)),INDEX(OVER3_BASE,1,0+(AM279-1))+OVER3_PER4*CEILING((N279-OVER3_FROM)/4,1))*(1+FUEL),4)),""))))</f>
        <v/>
      </c>
      <c r="AR279" s="21" t="str">
        <f aca="false">IF(OR(AM279="",AM279=1),"",IF(OR(N279="",(AM279-1)="",M279=""),"",IF(M279="Small standard",IF(N279&gt;SS_MAX,"",ROUND(INDEX(SS_FEES,SUMPRODUCT(--(SS_EDGES&lt;N279))+1,3+(AM279-1))*(1+FUEL),4)),IF(M279="Large standard",IF(N279&gt;LS_MAX,"",ROUND(IF(N279&lt;=OVER3_FROM,INDEX(LS_FEES,SUMPRODUCT(--(LS_EDGES&lt;N279))+1,3+(AM279-1)),INDEX(OVER3_BASE,1,3+(AM279-1))+OVER3_PER4*CEILING((N279-OVER3_FROM)/4,1))*(1+FUEL),4)),""))))</f>
        <v/>
      </c>
      <c r="AS279" s="21" t="str">
        <f aca="false">IF(OR(AM279="",AM279=1),"",(C279-(IF(AM279=2,BAND_LO,BAND_HI)-0.01))*(1-AN279))</f>
        <v/>
      </c>
      <c r="AT279" s="18" t="str">
        <f aca="false">IF(AI279="","",(AI279&gt;SS_L)+(AJ279&gt;SS_M)+(AK279&gt;SS_S))</f>
        <v/>
      </c>
      <c r="AU279" s="23" t="str">
        <f aca="false">IF(OR(AT279="",AT279&lt;&gt;1),"",MAX(AI279/SS_L,AJ279/SS_M,AK279/SS_S))</f>
        <v/>
      </c>
      <c r="AV279" s="21" t="str">
        <f aca="false">IF(OR(M279&lt;&gt;"Large standard",N279="",N279&gt;SS_MAX),"",IF(OR(N279="",AM279="","Small standard"=""),"",IF("Small standard"="Small standard",IF(N279&gt;SS_MAX,"",ROUND(INDEX(SS_FEES,SUMPRODUCT(--(SS_EDGES&lt;N279))+1,0+AM279)*(1+FUEL),4)),IF("Small standard"="Large standard",IF(N279&gt;LS_MAX,"",ROUND(IF(N279&lt;=OVER3_FROM,INDEX(LS_FEES,SUMPRODUCT(--(LS_EDGES&lt;N279))+1,0+AM279),INDEX(OVER3_BASE,1,0+AM279)+OVER3_PER4*CEILING((N279-OVER3_FROM)/4,1))*(1+FUEL),4)),""))))</f>
        <v/>
      </c>
      <c r="AW279" s="21" t="str">
        <f aca="false">IF(OR(M279&lt;&gt;"Large standard",N279="",N279&gt;SS_MAX),"",IF(OR(N279="",AM279="","Small standard"=""),"",IF("Small standard"="Small standard",IF(N279&gt;SS_MAX,"",ROUND(INDEX(SS_FEES,SUMPRODUCT(--(SS_EDGES&lt;N279))+1,3+AM279)*(1+FUEL),4)),IF("Small standard"="Large standard",IF(N279&gt;LS_MAX,"",ROUND(IF(N279&lt;=OVER3_FROM,INDEX(LS_FEES,SUMPRODUCT(--(LS_EDGES&lt;N279))+1,3+AM279),INDEX(OVER3_BASE,1,3+AM279)+OVER3_PER4*CEILING((N279-OVER3_FROM)/4,1))*(1+FUEL),4)),""))))</f>
        <v/>
      </c>
      <c r="AX279" s="21" t="str">
        <f aca="false">IF(OR(AL279="",AH279=""),"",IF(OR(AH279="",AM279="",M279=""),"",IF(M279="Small standard",IF(AH279&gt;SS_MAX,"",ROUND(INDEX(SS_FEES,SUMPRODUCT(--(SS_EDGES&lt;AH279))+1,0+AM279)*(1+FUEL),4)),IF(M279="Large standard",IF(AH279&gt;LS_MAX,"",ROUND(IF(AH279&lt;=OVER3_FROM,INDEX(LS_FEES,SUMPRODUCT(--(LS_EDGES&lt;AH279))+1,0+AM279),INDEX(OVER3_BASE,1,0+AM279)+OVER3_PER4*CEILING((AH279-OVER3_FROM)/4,1))*(1+FUEL),4)),""))))</f>
        <v/>
      </c>
      <c r="AY279" s="21" t="str">
        <f aca="false">IF(OR(AL279="",AH279=""),"",IF(OR(AH279="",AM279="",M279=""),"",IF(M279="Small standard",IF(AH279&gt;SS_MAX,"",ROUND(INDEX(SS_FEES,SUMPRODUCT(--(SS_EDGES&lt;AH279))+1,3+AM279)*(1+FUEL),4)),IF(M279="Large standard",IF(AH279&gt;LS_MAX,"",ROUND(IF(AH279&lt;=OVER3_FROM,INDEX(LS_FEES,SUMPRODUCT(--(LS_EDGES&lt;AH279))+1,3+AM279),INDEX(OVER3_BASE,1,3+AM279)+OVER3_PER4*CEILING((AH279-OVER3_FROM)/4,1))*(1+FUEL),4)),""))))</f>
        <v/>
      </c>
      <c r="AZ279" s="24" t="str">
        <f aca="false">IF(OR(J279="",J279&lt;1),"",ROUND(IFERROR(INDEX(CAT_SCALE,MATCH(D279,CATS,0)),UC_DEFAULT)*IF(J279&gt;=UC_KNEE,10^(UC_A-UC_B*LOG10(J279)),10^(UC_A-UC_B*LOG10(UC_KNEE))*(UC_KNEE/J279)^UC_HEXP),1))</f>
        <v/>
      </c>
    </row>
    <row r="280" customFormat="false" ht="15" hidden="false" customHeight="false" outlineLevel="0" collapsed="false">
      <c r="A280" s="10"/>
      <c r="B280" s="10"/>
      <c r="C280" s="12"/>
      <c r="D280" s="10"/>
      <c r="E280" s="10"/>
      <c r="F280" s="10"/>
      <c r="G280" s="10"/>
      <c r="H280" s="10"/>
      <c r="I280" s="10"/>
      <c r="J280" s="10"/>
      <c r="K280" s="10"/>
      <c r="L280" s="12"/>
      <c r="M280" s="2" t="str">
        <f aca="false">IF(OR(N280="",AI280=""),"",IF(AND(N280&lt;=SS_MAX,AI280&lt;=SS_L,AJ280&lt;=SS_M,AK280&lt;=SS_S),"Small standard",IF(AND(N280&lt;=LS_MAX,AI280&lt;=LS_L,AJ280&lt;=LS_M,AK280&lt;=LS_S),"Large standard","Oversize")))</f>
        <v/>
      </c>
      <c r="N280" s="16" t="str">
        <f aca="false">IF(AH280="","",IF(AL280="",AH280,MAX(AH280,AL280)))</f>
        <v/>
      </c>
      <c r="O280" s="21" t="str">
        <f aca="false">IF(OR(N280="",AM280="",M280=""),"",IF(M280="Small standard",IF(N280&gt;SS_MAX,"",ROUND(INDEX(SS_FEES,SUMPRODUCT(--(SS_EDGES&lt;N280))+1,0+AM280)*(1+FUEL),4)),IF(M280="Large standard",IF(N280&gt;LS_MAX,"",ROUND(IF(N280&lt;=OVER3_FROM,INDEX(LS_FEES,SUMPRODUCT(--(LS_EDGES&lt;N280))+1,0+AM280),INDEX(OVER3_BASE,1,0+AM280)+OVER3_PER4*CEILING((N280-OVER3_FROM)/4,1))*(1+FUEL),4)),"")))</f>
        <v/>
      </c>
      <c r="P280" s="21" t="str">
        <f aca="false">IF(OR(N280="",AM280="",M280=""),"",IF(M280="Small standard",IF(N280&gt;SS_MAX,"",ROUND(INDEX(SS_FEES,SUMPRODUCT(--(SS_EDGES&lt;N280))+1,3+AM280)*(1+FUEL),4)),IF(M280="Large standard",IF(N280&gt;LS_MAX,"",ROUND(IF(N280&lt;=OVER3_FROM,INDEX(LS_FEES,SUMPRODUCT(--(LS_EDGES&lt;N280))+1,3+AM280),INDEX(OVER3_BASE,1,3+AM280)+OVER3_PER4*CEILING((N280-OVER3_FROM)/4,1))*(1+FUEL),4)),"")))</f>
        <v/>
      </c>
      <c r="Q280" s="20" t="str">
        <f aca="true">IF(OR(L280="",O280=""),"",ROUND(L280-IF(AND(TODAY()&gt;=PEAK_FROM,TODAY()&lt;=PEAK_TO),P280,O280),2))</f>
        <v/>
      </c>
      <c r="R280" s="16" t="str">
        <f aca="false">IF(N280="","",IF(M280="Small standard",IF(SUMPRODUCT(--(SS_EDGES&lt;N280))=0,"",INDEX(SS_EDGES,SUMPRODUCT(--(SS_EDGES&lt;N280)))),IF(M280="Large standard",IF(N280&gt;OVER3_FROM,OVER3_FROM+4*(CEILING((N280-OVER3_FROM)/4,1)-1),IF(SUMPRODUCT(--(LS_EDGES&lt;N280))=0,"",INDEX(LS_EDGES,SUMPRODUCT(--(LS_EDGES&lt;N280))))),"")))</f>
        <v/>
      </c>
      <c r="S280" s="22" t="str">
        <f aca="false">IF(R280="","",ROUND(N280-R280,3))</f>
        <v/>
      </c>
      <c r="T280" s="21" t="str">
        <f aca="false">IF(OR(R280="",O280="",AO280=""),"",IF(S280&gt;MAX_SHAVE,"",IF(ROUND(O280-AO280,4)&lt;MIN_UNIT,"",ROUND(O280-AO280,4))))</f>
        <v/>
      </c>
      <c r="U280" s="21" t="str">
        <f aca="false">IF(OR(AQ280="",O280=""),"",IF(ROUND(ROUND(O280-AQ280,4)-AS280,4)&lt;=MIN_UNIT,"",ROUND(ROUND(O280-AQ280,4)-AS280,4)))</f>
        <v/>
      </c>
      <c r="V280" s="21" t="str">
        <f aca="false">IF(OR(AV280="",O280=""),"",IF(AND(AT280=1,AU280&lt;=MAX_ENV),IF(ROUND(O280-AV280,4)&lt;MIN_UNIT,"",ROUND(O280-AV280,4)),""))</f>
        <v/>
      </c>
      <c r="W280" s="21" t="str">
        <f aca="false">IF(OR(AX280="",O280=""),"",IF(AL280&gt;=AH280*MIN_DIM_RATIO,IF(ROUND(O280-AX280,4)&lt;MIN_UNIT,"",ROUND(O280-AX280,4)),""))</f>
        <v/>
      </c>
      <c r="X280" s="21" t="str">
        <f aca="false">IF(OR(R280="",P280="",AP280=""),"",IF(S280&gt;MAX_SHAVE,"",IF(ROUND(P280-AP280,4)&lt;MIN_UNIT,"",ROUND(P280-AP280,4))))</f>
        <v/>
      </c>
      <c r="Y280" s="21" t="str">
        <f aca="false">IF(OR(AR280="",P280=""),"",IF(ROUND(ROUND(P280-AR280,4)-AS280,4)&lt;=MIN_UNIT,"",ROUND(ROUND(P280-AR280,4)-AS280,4)))</f>
        <v/>
      </c>
      <c r="Z280" s="21" t="str">
        <f aca="false">IF(OR(AW280="",P280=""),"",IF(AND(AT280=1,AU280&lt;=MAX_ENV),IF(ROUND(P280-AW280,4)&lt;MIN_UNIT,"",ROUND(P280-AW280,4)),""))</f>
        <v/>
      </c>
      <c r="AA280" s="21" t="str">
        <f aca="false">IF(OR(AY280="",P280=""),"",IF(AL280&gt;=AH280*MIN_DIM_RATIO,IF(ROUND(P280-AY280,4)&lt;MIN_UNIT,"",ROUND(P280-AY280,4)),""))</f>
        <v/>
      </c>
      <c r="AB280" s="2" t="str">
        <f aca="false">IF(COUNT(T280:W280)=0,"",CHOOSE(MATCH(MAX(T280:W280),T280:W280,0),"Weight","Price","Size tier","Box"))</f>
        <v/>
      </c>
      <c r="AC280" s="24" t="str">
        <f aca="false">IF(K280&lt;&gt;"",K280,AZ280)</f>
        <v/>
      </c>
      <c r="AD280" s="25" t="str">
        <f aca="false">IF(OR(AB280="",AC280=""),"",ROUND(AC280*IF(K280&lt;&gt;"",1,U_LOW)*((12-PEAK_MONTHS)*MAX(T280:W280)+PEAK_MONTHS*N(INDEX(X280:AA280,MATCH(MAX(T280:W280),T280:W280,0)))),0))</f>
        <v/>
      </c>
      <c r="AE280" s="25" t="str">
        <f aca="false">IF(OR(AB280="",AC280=""),"",ROUND(AC280*IF(K280&lt;&gt;"",1,U_HIGH)*((12-PEAK_MONTHS)*MAX(T280:W280)+PEAK_MONTHS*N(INDEX(X280:AA280,MATCH(MAX(T280:W280),T280:W280,0)))),0))</f>
        <v/>
      </c>
      <c r="AF280" s="18" t="str">
        <f aca="false">IF(AD280="","",RANK(AD280,$AD$7:$AD$506))</f>
        <v/>
      </c>
      <c r="AH280" s="16" t="str">
        <f aca="false">IF(E280&lt;&gt;"",E280,IF(F280&lt;&gt;"",ROUND(F280*16,3),""))</f>
        <v/>
      </c>
      <c r="AI280" s="16" t="str">
        <f aca="false">IF(COUNT(G280:I280)&lt;3,"",ROUND(LARGE(G280:I280,1),2))</f>
        <v/>
      </c>
      <c r="AJ280" s="16" t="str">
        <f aca="false">IF(COUNT(G280:I280)&lt;3,"",ROUND(LARGE(G280:I280,2),2))</f>
        <v/>
      </c>
      <c r="AK280" s="16" t="str">
        <f aca="false">IF(COUNT(G280:I280)&lt;3,"",ROUND(SMALL(G280:I280,1),2))</f>
        <v/>
      </c>
      <c r="AL280" s="16" t="str">
        <f aca="false">IF(AI280="","",IF(AI280*AJ280*AK280&lt;DIM_MIN_CUIN,"",ROUND(AI280*AJ280*AK280/DIM_DIV*16,2)))</f>
        <v/>
      </c>
      <c r="AM280" s="18" t="str">
        <f aca="false">IF(C280="","",IF(C280&lt;BAND_LO,1,IF(C280&lt;=BAND_HI,2,3)))</f>
        <v/>
      </c>
      <c r="AN280" s="19" t="str">
        <f aca="false">IF(C280="","",IFERROR(INDEX(CAT_REF,MATCH(D280,CATS,0)),REF_DEFAULT))</f>
        <v/>
      </c>
      <c r="AO280" s="21" t="str">
        <f aca="false">IF(OR(R280="",AM280="",M280=""),"",IF(M280="Small standard",IF(R280&gt;SS_MAX,"",ROUND(INDEX(SS_FEES,SUMPRODUCT(--(SS_EDGES&lt;R280))+1,0+AM280)*(1+FUEL),4)),IF(M280="Large standard",IF(R280&gt;LS_MAX,"",ROUND(IF(R280&lt;=OVER3_FROM,INDEX(LS_FEES,SUMPRODUCT(--(LS_EDGES&lt;R280))+1,0+AM280),INDEX(OVER3_BASE,1,0+AM280)+OVER3_PER4*CEILING((R280-OVER3_FROM)/4,1))*(1+FUEL),4)),"")))</f>
        <v/>
      </c>
      <c r="AP280" s="21" t="str">
        <f aca="false">IF(OR(R280="",AM280="",M280=""),"",IF(M280="Small standard",IF(R280&gt;SS_MAX,"",ROUND(INDEX(SS_FEES,SUMPRODUCT(--(SS_EDGES&lt;R280))+1,3+AM280)*(1+FUEL),4)),IF(M280="Large standard",IF(R280&gt;LS_MAX,"",ROUND(IF(R280&lt;=OVER3_FROM,INDEX(LS_FEES,SUMPRODUCT(--(LS_EDGES&lt;R280))+1,3+AM280),INDEX(OVER3_BASE,1,3+AM280)+OVER3_PER4*CEILING((R280-OVER3_FROM)/4,1))*(1+FUEL),4)),"")))</f>
        <v/>
      </c>
      <c r="AQ280" s="21" t="str">
        <f aca="false">IF(OR(AM280="",AM280=1),"",IF(OR(N280="",(AM280-1)="",M280=""),"",IF(M280="Small standard",IF(N280&gt;SS_MAX,"",ROUND(INDEX(SS_FEES,SUMPRODUCT(--(SS_EDGES&lt;N280))+1,0+(AM280-1))*(1+FUEL),4)),IF(M280="Large standard",IF(N280&gt;LS_MAX,"",ROUND(IF(N280&lt;=OVER3_FROM,INDEX(LS_FEES,SUMPRODUCT(--(LS_EDGES&lt;N280))+1,0+(AM280-1)),INDEX(OVER3_BASE,1,0+(AM280-1))+OVER3_PER4*CEILING((N280-OVER3_FROM)/4,1))*(1+FUEL),4)),""))))</f>
        <v/>
      </c>
      <c r="AR280" s="21" t="str">
        <f aca="false">IF(OR(AM280="",AM280=1),"",IF(OR(N280="",(AM280-1)="",M280=""),"",IF(M280="Small standard",IF(N280&gt;SS_MAX,"",ROUND(INDEX(SS_FEES,SUMPRODUCT(--(SS_EDGES&lt;N280))+1,3+(AM280-1))*(1+FUEL),4)),IF(M280="Large standard",IF(N280&gt;LS_MAX,"",ROUND(IF(N280&lt;=OVER3_FROM,INDEX(LS_FEES,SUMPRODUCT(--(LS_EDGES&lt;N280))+1,3+(AM280-1)),INDEX(OVER3_BASE,1,3+(AM280-1))+OVER3_PER4*CEILING((N280-OVER3_FROM)/4,1))*(1+FUEL),4)),""))))</f>
        <v/>
      </c>
      <c r="AS280" s="21" t="str">
        <f aca="false">IF(OR(AM280="",AM280=1),"",(C280-(IF(AM280=2,BAND_LO,BAND_HI)-0.01))*(1-AN280))</f>
        <v/>
      </c>
      <c r="AT280" s="18" t="str">
        <f aca="false">IF(AI280="","",(AI280&gt;SS_L)+(AJ280&gt;SS_M)+(AK280&gt;SS_S))</f>
        <v/>
      </c>
      <c r="AU280" s="23" t="str">
        <f aca="false">IF(OR(AT280="",AT280&lt;&gt;1),"",MAX(AI280/SS_L,AJ280/SS_M,AK280/SS_S))</f>
        <v/>
      </c>
      <c r="AV280" s="21" t="str">
        <f aca="false">IF(OR(M280&lt;&gt;"Large standard",N280="",N280&gt;SS_MAX),"",IF(OR(N280="",AM280="","Small standard"=""),"",IF("Small standard"="Small standard",IF(N280&gt;SS_MAX,"",ROUND(INDEX(SS_FEES,SUMPRODUCT(--(SS_EDGES&lt;N280))+1,0+AM280)*(1+FUEL),4)),IF("Small standard"="Large standard",IF(N280&gt;LS_MAX,"",ROUND(IF(N280&lt;=OVER3_FROM,INDEX(LS_FEES,SUMPRODUCT(--(LS_EDGES&lt;N280))+1,0+AM280),INDEX(OVER3_BASE,1,0+AM280)+OVER3_PER4*CEILING((N280-OVER3_FROM)/4,1))*(1+FUEL),4)),""))))</f>
        <v/>
      </c>
      <c r="AW280" s="21" t="str">
        <f aca="false">IF(OR(M280&lt;&gt;"Large standard",N280="",N280&gt;SS_MAX),"",IF(OR(N280="",AM280="","Small standard"=""),"",IF("Small standard"="Small standard",IF(N280&gt;SS_MAX,"",ROUND(INDEX(SS_FEES,SUMPRODUCT(--(SS_EDGES&lt;N280))+1,3+AM280)*(1+FUEL),4)),IF("Small standard"="Large standard",IF(N280&gt;LS_MAX,"",ROUND(IF(N280&lt;=OVER3_FROM,INDEX(LS_FEES,SUMPRODUCT(--(LS_EDGES&lt;N280))+1,3+AM280),INDEX(OVER3_BASE,1,3+AM280)+OVER3_PER4*CEILING((N280-OVER3_FROM)/4,1))*(1+FUEL),4)),""))))</f>
        <v/>
      </c>
      <c r="AX280" s="21" t="str">
        <f aca="false">IF(OR(AL280="",AH280=""),"",IF(OR(AH280="",AM280="",M280=""),"",IF(M280="Small standard",IF(AH280&gt;SS_MAX,"",ROUND(INDEX(SS_FEES,SUMPRODUCT(--(SS_EDGES&lt;AH280))+1,0+AM280)*(1+FUEL),4)),IF(M280="Large standard",IF(AH280&gt;LS_MAX,"",ROUND(IF(AH280&lt;=OVER3_FROM,INDEX(LS_FEES,SUMPRODUCT(--(LS_EDGES&lt;AH280))+1,0+AM280),INDEX(OVER3_BASE,1,0+AM280)+OVER3_PER4*CEILING((AH280-OVER3_FROM)/4,1))*(1+FUEL),4)),""))))</f>
        <v/>
      </c>
      <c r="AY280" s="21" t="str">
        <f aca="false">IF(OR(AL280="",AH280=""),"",IF(OR(AH280="",AM280="",M280=""),"",IF(M280="Small standard",IF(AH280&gt;SS_MAX,"",ROUND(INDEX(SS_FEES,SUMPRODUCT(--(SS_EDGES&lt;AH280))+1,3+AM280)*(1+FUEL),4)),IF(M280="Large standard",IF(AH280&gt;LS_MAX,"",ROUND(IF(AH280&lt;=OVER3_FROM,INDEX(LS_FEES,SUMPRODUCT(--(LS_EDGES&lt;AH280))+1,3+AM280),INDEX(OVER3_BASE,1,3+AM280)+OVER3_PER4*CEILING((AH280-OVER3_FROM)/4,1))*(1+FUEL),4)),""))))</f>
        <v/>
      </c>
      <c r="AZ280" s="24" t="str">
        <f aca="false">IF(OR(J280="",J280&lt;1),"",ROUND(IFERROR(INDEX(CAT_SCALE,MATCH(D280,CATS,0)),UC_DEFAULT)*IF(J280&gt;=UC_KNEE,10^(UC_A-UC_B*LOG10(J280)),10^(UC_A-UC_B*LOG10(UC_KNEE))*(UC_KNEE/J280)^UC_HEXP),1))</f>
        <v/>
      </c>
    </row>
    <row r="281" customFormat="false" ht="15" hidden="false" customHeight="false" outlineLevel="0" collapsed="false">
      <c r="A281" s="10"/>
      <c r="B281" s="10"/>
      <c r="C281" s="12"/>
      <c r="D281" s="10"/>
      <c r="E281" s="10"/>
      <c r="F281" s="10"/>
      <c r="G281" s="10"/>
      <c r="H281" s="10"/>
      <c r="I281" s="10"/>
      <c r="J281" s="10"/>
      <c r="K281" s="10"/>
      <c r="L281" s="12"/>
      <c r="M281" s="2" t="str">
        <f aca="false">IF(OR(N281="",AI281=""),"",IF(AND(N281&lt;=SS_MAX,AI281&lt;=SS_L,AJ281&lt;=SS_M,AK281&lt;=SS_S),"Small standard",IF(AND(N281&lt;=LS_MAX,AI281&lt;=LS_L,AJ281&lt;=LS_M,AK281&lt;=LS_S),"Large standard","Oversize")))</f>
        <v/>
      </c>
      <c r="N281" s="16" t="str">
        <f aca="false">IF(AH281="","",IF(AL281="",AH281,MAX(AH281,AL281)))</f>
        <v/>
      </c>
      <c r="O281" s="21" t="str">
        <f aca="false">IF(OR(N281="",AM281="",M281=""),"",IF(M281="Small standard",IF(N281&gt;SS_MAX,"",ROUND(INDEX(SS_FEES,SUMPRODUCT(--(SS_EDGES&lt;N281))+1,0+AM281)*(1+FUEL),4)),IF(M281="Large standard",IF(N281&gt;LS_MAX,"",ROUND(IF(N281&lt;=OVER3_FROM,INDEX(LS_FEES,SUMPRODUCT(--(LS_EDGES&lt;N281))+1,0+AM281),INDEX(OVER3_BASE,1,0+AM281)+OVER3_PER4*CEILING((N281-OVER3_FROM)/4,1))*(1+FUEL),4)),"")))</f>
        <v/>
      </c>
      <c r="P281" s="21" t="str">
        <f aca="false">IF(OR(N281="",AM281="",M281=""),"",IF(M281="Small standard",IF(N281&gt;SS_MAX,"",ROUND(INDEX(SS_FEES,SUMPRODUCT(--(SS_EDGES&lt;N281))+1,3+AM281)*(1+FUEL),4)),IF(M281="Large standard",IF(N281&gt;LS_MAX,"",ROUND(IF(N281&lt;=OVER3_FROM,INDEX(LS_FEES,SUMPRODUCT(--(LS_EDGES&lt;N281))+1,3+AM281),INDEX(OVER3_BASE,1,3+AM281)+OVER3_PER4*CEILING((N281-OVER3_FROM)/4,1))*(1+FUEL),4)),"")))</f>
        <v/>
      </c>
      <c r="Q281" s="20" t="str">
        <f aca="true">IF(OR(L281="",O281=""),"",ROUND(L281-IF(AND(TODAY()&gt;=PEAK_FROM,TODAY()&lt;=PEAK_TO),P281,O281),2))</f>
        <v/>
      </c>
      <c r="R281" s="16" t="str">
        <f aca="false">IF(N281="","",IF(M281="Small standard",IF(SUMPRODUCT(--(SS_EDGES&lt;N281))=0,"",INDEX(SS_EDGES,SUMPRODUCT(--(SS_EDGES&lt;N281)))),IF(M281="Large standard",IF(N281&gt;OVER3_FROM,OVER3_FROM+4*(CEILING((N281-OVER3_FROM)/4,1)-1),IF(SUMPRODUCT(--(LS_EDGES&lt;N281))=0,"",INDEX(LS_EDGES,SUMPRODUCT(--(LS_EDGES&lt;N281))))),"")))</f>
        <v/>
      </c>
      <c r="S281" s="22" t="str">
        <f aca="false">IF(R281="","",ROUND(N281-R281,3))</f>
        <v/>
      </c>
      <c r="T281" s="21" t="str">
        <f aca="false">IF(OR(R281="",O281="",AO281=""),"",IF(S281&gt;MAX_SHAVE,"",IF(ROUND(O281-AO281,4)&lt;MIN_UNIT,"",ROUND(O281-AO281,4))))</f>
        <v/>
      </c>
      <c r="U281" s="21" t="str">
        <f aca="false">IF(OR(AQ281="",O281=""),"",IF(ROUND(ROUND(O281-AQ281,4)-AS281,4)&lt;=MIN_UNIT,"",ROUND(ROUND(O281-AQ281,4)-AS281,4)))</f>
        <v/>
      </c>
      <c r="V281" s="21" t="str">
        <f aca="false">IF(OR(AV281="",O281=""),"",IF(AND(AT281=1,AU281&lt;=MAX_ENV),IF(ROUND(O281-AV281,4)&lt;MIN_UNIT,"",ROUND(O281-AV281,4)),""))</f>
        <v/>
      </c>
      <c r="W281" s="21" t="str">
        <f aca="false">IF(OR(AX281="",O281=""),"",IF(AL281&gt;=AH281*MIN_DIM_RATIO,IF(ROUND(O281-AX281,4)&lt;MIN_UNIT,"",ROUND(O281-AX281,4)),""))</f>
        <v/>
      </c>
      <c r="X281" s="21" t="str">
        <f aca="false">IF(OR(R281="",P281="",AP281=""),"",IF(S281&gt;MAX_SHAVE,"",IF(ROUND(P281-AP281,4)&lt;MIN_UNIT,"",ROUND(P281-AP281,4))))</f>
        <v/>
      </c>
      <c r="Y281" s="21" t="str">
        <f aca="false">IF(OR(AR281="",P281=""),"",IF(ROUND(ROUND(P281-AR281,4)-AS281,4)&lt;=MIN_UNIT,"",ROUND(ROUND(P281-AR281,4)-AS281,4)))</f>
        <v/>
      </c>
      <c r="Z281" s="21" t="str">
        <f aca="false">IF(OR(AW281="",P281=""),"",IF(AND(AT281=1,AU281&lt;=MAX_ENV),IF(ROUND(P281-AW281,4)&lt;MIN_UNIT,"",ROUND(P281-AW281,4)),""))</f>
        <v/>
      </c>
      <c r="AA281" s="21" t="str">
        <f aca="false">IF(OR(AY281="",P281=""),"",IF(AL281&gt;=AH281*MIN_DIM_RATIO,IF(ROUND(P281-AY281,4)&lt;MIN_UNIT,"",ROUND(P281-AY281,4)),""))</f>
        <v/>
      </c>
      <c r="AB281" s="2" t="str">
        <f aca="false">IF(COUNT(T281:W281)=0,"",CHOOSE(MATCH(MAX(T281:W281),T281:W281,0),"Weight","Price","Size tier","Box"))</f>
        <v/>
      </c>
      <c r="AC281" s="24" t="str">
        <f aca="false">IF(K281&lt;&gt;"",K281,AZ281)</f>
        <v/>
      </c>
      <c r="AD281" s="25" t="str">
        <f aca="false">IF(OR(AB281="",AC281=""),"",ROUND(AC281*IF(K281&lt;&gt;"",1,U_LOW)*((12-PEAK_MONTHS)*MAX(T281:W281)+PEAK_MONTHS*N(INDEX(X281:AA281,MATCH(MAX(T281:W281),T281:W281,0)))),0))</f>
        <v/>
      </c>
      <c r="AE281" s="25" t="str">
        <f aca="false">IF(OR(AB281="",AC281=""),"",ROUND(AC281*IF(K281&lt;&gt;"",1,U_HIGH)*((12-PEAK_MONTHS)*MAX(T281:W281)+PEAK_MONTHS*N(INDEX(X281:AA281,MATCH(MAX(T281:W281),T281:W281,0)))),0))</f>
        <v/>
      </c>
      <c r="AF281" s="18" t="str">
        <f aca="false">IF(AD281="","",RANK(AD281,$AD$7:$AD$506))</f>
        <v/>
      </c>
      <c r="AH281" s="16" t="str">
        <f aca="false">IF(E281&lt;&gt;"",E281,IF(F281&lt;&gt;"",ROUND(F281*16,3),""))</f>
        <v/>
      </c>
      <c r="AI281" s="16" t="str">
        <f aca="false">IF(COUNT(G281:I281)&lt;3,"",ROUND(LARGE(G281:I281,1),2))</f>
        <v/>
      </c>
      <c r="AJ281" s="16" t="str">
        <f aca="false">IF(COUNT(G281:I281)&lt;3,"",ROUND(LARGE(G281:I281,2),2))</f>
        <v/>
      </c>
      <c r="AK281" s="16" t="str">
        <f aca="false">IF(COUNT(G281:I281)&lt;3,"",ROUND(SMALL(G281:I281,1),2))</f>
        <v/>
      </c>
      <c r="AL281" s="16" t="str">
        <f aca="false">IF(AI281="","",IF(AI281*AJ281*AK281&lt;DIM_MIN_CUIN,"",ROUND(AI281*AJ281*AK281/DIM_DIV*16,2)))</f>
        <v/>
      </c>
      <c r="AM281" s="18" t="str">
        <f aca="false">IF(C281="","",IF(C281&lt;BAND_LO,1,IF(C281&lt;=BAND_HI,2,3)))</f>
        <v/>
      </c>
      <c r="AN281" s="19" t="str">
        <f aca="false">IF(C281="","",IFERROR(INDEX(CAT_REF,MATCH(D281,CATS,0)),REF_DEFAULT))</f>
        <v/>
      </c>
      <c r="AO281" s="21" t="str">
        <f aca="false">IF(OR(R281="",AM281="",M281=""),"",IF(M281="Small standard",IF(R281&gt;SS_MAX,"",ROUND(INDEX(SS_FEES,SUMPRODUCT(--(SS_EDGES&lt;R281))+1,0+AM281)*(1+FUEL),4)),IF(M281="Large standard",IF(R281&gt;LS_MAX,"",ROUND(IF(R281&lt;=OVER3_FROM,INDEX(LS_FEES,SUMPRODUCT(--(LS_EDGES&lt;R281))+1,0+AM281),INDEX(OVER3_BASE,1,0+AM281)+OVER3_PER4*CEILING((R281-OVER3_FROM)/4,1))*(1+FUEL),4)),"")))</f>
        <v/>
      </c>
      <c r="AP281" s="21" t="str">
        <f aca="false">IF(OR(R281="",AM281="",M281=""),"",IF(M281="Small standard",IF(R281&gt;SS_MAX,"",ROUND(INDEX(SS_FEES,SUMPRODUCT(--(SS_EDGES&lt;R281))+1,3+AM281)*(1+FUEL),4)),IF(M281="Large standard",IF(R281&gt;LS_MAX,"",ROUND(IF(R281&lt;=OVER3_FROM,INDEX(LS_FEES,SUMPRODUCT(--(LS_EDGES&lt;R281))+1,3+AM281),INDEX(OVER3_BASE,1,3+AM281)+OVER3_PER4*CEILING((R281-OVER3_FROM)/4,1))*(1+FUEL),4)),"")))</f>
        <v/>
      </c>
      <c r="AQ281" s="21" t="str">
        <f aca="false">IF(OR(AM281="",AM281=1),"",IF(OR(N281="",(AM281-1)="",M281=""),"",IF(M281="Small standard",IF(N281&gt;SS_MAX,"",ROUND(INDEX(SS_FEES,SUMPRODUCT(--(SS_EDGES&lt;N281))+1,0+(AM281-1))*(1+FUEL),4)),IF(M281="Large standard",IF(N281&gt;LS_MAX,"",ROUND(IF(N281&lt;=OVER3_FROM,INDEX(LS_FEES,SUMPRODUCT(--(LS_EDGES&lt;N281))+1,0+(AM281-1)),INDEX(OVER3_BASE,1,0+(AM281-1))+OVER3_PER4*CEILING((N281-OVER3_FROM)/4,1))*(1+FUEL),4)),""))))</f>
        <v/>
      </c>
      <c r="AR281" s="21" t="str">
        <f aca="false">IF(OR(AM281="",AM281=1),"",IF(OR(N281="",(AM281-1)="",M281=""),"",IF(M281="Small standard",IF(N281&gt;SS_MAX,"",ROUND(INDEX(SS_FEES,SUMPRODUCT(--(SS_EDGES&lt;N281))+1,3+(AM281-1))*(1+FUEL),4)),IF(M281="Large standard",IF(N281&gt;LS_MAX,"",ROUND(IF(N281&lt;=OVER3_FROM,INDEX(LS_FEES,SUMPRODUCT(--(LS_EDGES&lt;N281))+1,3+(AM281-1)),INDEX(OVER3_BASE,1,3+(AM281-1))+OVER3_PER4*CEILING((N281-OVER3_FROM)/4,1))*(1+FUEL),4)),""))))</f>
        <v/>
      </c>
      <c r="AS281" s="21" t="str">
        <f aca="false">IF(OR(AM281="",AM281=1),"",(C281-(IF(AM281=2,BAND_LO,BAND_HI)-0.01))*(1-AN281))</f>
        <v/>
      </c>
      <c r="AT281" s="18" t="str">
        <f aca="false">IF(AI281="","",(AI281&gt;SS_L)+(AJ281&gt;SS_M)+(AK281&gt;SS_S))</f>
        <v/>
      </c>
      <c r="AU281" s="23" t="str">
        <f aca="false">IF(OR(AT281="",AT281&lt;&gt;1),"",MAX(AI281/SS_L,AJ281/SS_M,AK281/SS_S))</f>
        <v/>
      </c>
      <c r="AV281" s="21" t="str">
        <f aca="false">IF(OR(M281&lt;&gt;"Large standard",N281="",N281&gt;SS_MAX),"",IF(OR(N281="",AM281="","Small standard"=""),"",IF("Small standard"="Small standard",IF(N281&gt;SS_MAX,"",ROUND(INDEX(SS_FEES,SUMPRODUCT(--(SS_EDGES&lt;N281))+1,0+AM281)*(1+FUEL),4)),IF("Small standard"="Large standard",IF(N281&gt;LS_MAX,"",ROUND(IF(N281&lt;=OVER3_FROM,INDEX(LS_FEES,SUMPRODUCT(--(LS_EDGES&lt;N281))+1,0+AM281),INDEX(OVER3_BASE,1,0+AM281)+OVER3_PER4*CEILING((N281-OVER3_FROM)/4,1))*(1+FUEL),4)),""))))</f>
        <v/>
      </c>
      <c r="AW281" s="21" t="str">
        <f aca="false">IF(OR(M281&lt;&gt;"Large standard",N281="",N281&gt;SS_MAX),"",IF(OR(N281="",AM281="","Small standard"=""),"",IF("Small standard"="Small standard",IF(N281&gt;SS_MAX,"",ROUND(INDEX(SS_FEES,SUMPRODUCT(--(SS_EDGES&lt;N281))+1,3+AM281)*(1+FUEL),4)),IF("Small standard"="Large standard",IF(N281&gt;LS_MAX,"",ROUND(IF(N281&lt;=OVER3_FROM,INDEX(LS_FEES,SUMPRODUCT(--(LS_EDGES&lt;N281))+1,3+AM281),INDEX(OVER3_BASE,1,3+AM281)+OVER3_PER4*CEILING((N281-OVER3_FROM)/4,1))*(1+FUEL),4)),""))))</f>
        <v/>
      </c>
      <c r="AX281" s="21" t="str">
        <f aca="false">IF(OR(AL281="",AH281=""),"",IF(OR(AH281="",AM281="",M281=""),"",IF(M281="Small standard",IF(AH281&gt;SS_MAX,"",ROUND(INDEX(SS_FEES,SUMPRODUCT(--(SS_EDGES&lt;AH281))+1,0+AM281)*(1+FUEL),4)),IF(M281="Large standard",IF(AH281&gt;LS_MAX,"",ROUND(IF(AH281&lt;=OVER3_FROM,INDEX(LS_FEES,SUMPRODUCT(--(LS_EDGES&lt;AH281))+1,0+AM281),INDEX(OVER3_BASE,1,0+AM281)+OVER3_PER4*CEILING((AH281-OVER3_FROM)/4,1))*(1+FUEL),4)),""))))</f>
        <v/>
      </c>
      <c r="AY281" s="21" t="str">
        <f aca="false">IF(OR(AL281="",AH281=""),"",IF(OR(AH281="",AM281="",M281=""),"",IF(M281="Small standard",IF(AH281&gt;SS_MAX,"",ROUND(INDEX(SS_FEES,SUMPRODUCT(--(SS_EDGES&lt;AH281))+1,3+AM281)*(1+FUEL),4)),IF(M281="Large standard",IF(AH281&gt;LS_MAX,"",ROUND(IF(AH281&lt;=OVER3_FROM,INDEX(LS_FEES,SUMPRODUCT(--(LS_EDGES&lt;AH281))+1,3+AM281),INDEX(OVER3_BASE,1,3+AM281)+OVER3_PER4*CEILING((AH281-OVER3_FROM)/4,1))*(1+FUEL),4)),""))))</f>
        <v/>
      </c>
      <c r="AZ281" s="24" t="str">
        <f aca="false">IF(OR(J281="",J281&lt;1),"",ROUND(IFERROR(INDEX(CAT_SCALE,MATCH(D281,CATS,0)),UC_DEFAULT)*IF(J281&gt;=UC_KNEE,10^(UC_A-UC_B*LOG10(J281)),10^(UC_A-UC_B*LOG10(UC_KNEE))*(UC_KNEE/J281)^UC_HEXP),1))</f>
        <v/>
      </c>
    </row>
    <row r="282" customFormat="false" ht="15" hidden="false" customHeight="false" outlineLevel="0" collapsed="false">
      <c r="A282" s="10"/>
      <c r="B282" s="10"/>
      <c r="C282" s="12"/>
      <c r="D282" s="10"/>
      <c r="E282" s="10"/>
      <c r="F282" s="10"/>
      <c r="G282" s="10"/>
      <c r="H282" s="10"/>
      <c r="I282" s="10"/>
      <c r="J282" s="10"/>
      <c r="K282" s="10"/>
      <c r="L282" s="12"/>
      <c r="M282" s="2" t="str">
        <f aca="false">IF(OR(N282="",AI282=""),"",IF(AND(N282&lt;=SS_MAX,AI282&lt;=SS_L,AJ282&lt;=SS_M,AK282&lt;=SS_S),"Small standard",IF(AND(N282&lt;=LS_MAX,AI282&lt;=LS_L,AJ282&lt;=LS_M,AK282&lt;=LS_S),"Large standard","Oversize")))</f>
        <v/>
      </c>
      <c r="N282" s="16" t="str">
        <f aca="false">IF(AH282="","",IF(AL282="",AH282,MAX(AH282,AL282)))</f>
        <v/>
      </c>
      <c r="O282" s="21" t="str">
        <f aca="false">IF(OR(N282="",AM282="",M282=""),"",IF(M282="Small standard",IF(N282&gt;SS_MAX,"",ROUND(INDEX(SS_FEES,SUMPRODUCT(--(SS_EDGES&lt;N282))+1,0+AM282)*(1+FUEL),4)),IF(M282="Large standard",IF(N282&gt;LS_MAX,"",ROUND(IF(N282&lt;=OVER3_FROM,INDEX(LS_FEES,SUMPRODUCT(--(LS_EDGES&lt;N282))+1,0+AM282),INDEX(OVER3_BASE,1,0+AM282)+OVER3_PER4*CEILING((N282-OVER3_FROM)/4,1))*(1+FUEL),4)),"")))</f>
        <v/>
      </c>
      <c r="P282" s="21" t="str">
        <f aca="false">IF(OR(N282="",AM282="",M282=""),"",IF(M282="Small standard",IF(N282&gt;SS_MAX,"",ROUND(INDEX(SS_FEES,SUMPRODUCT(--(SS_EDGES&lt;N282))+1,3+AM282)*(1+FUEL),4)),IF(M282="Large standard",IF(N282&gt;LS_MAX,"",ROUND(IF(N282&lt;=OVER3_FROM,INDEX(LS_FEES,SUMPRODUCT(--(LS_EDGES&lt;N282))+1,3+AM282),INDEX(OVER3_BASE,1,3+AM282)+OVER3_PER4*CEILING((N282-OVER3_FROM)/4,1))*(1+FUEL),4)),"")))</f>
        <v/>
      </c>
      <c r="Q282" s="20" t="str">
        <f aca="true">IF(OR(L282="",O282=""),"",ROUND(L282-IF(AND(TODAY()&gt;=PEAK_FROM,TODAY()&lt;=PEAK_TO),P282,O282),2))</f>
        <v/>
      </c>
      <c r="R282" s="16" t="str">
        <f aca="false">IF(N282="","",IF(M282="Small standard",IF(SUMPRODUCT(--(SS_EDGES&lt;N282))=0,"",INDEX(SS_EDGES,SUMPRODUCT(--(SS_EDGES&lt;N282)))),IF(M282="Large standard",IF(N282&gt;OVER3_FROM,OVER3_FROM+4*(CEILING((N282-OVER3_FROM)/4,1)-1),IF(SUMPRODUCT(--(LS_EDGES&lt;N282))=0,"",INDEX(LS_EDGES,SUMPRODUCT(--(LS_EDGES&lt;N282))))),"")))</f>
        <v/>
      </c>
      <c r="S282" s="22" t="str">
        <f aca="false">IF(R282="","",ROUND(N282-R282,3))</f>
        <v/>
      </c>
      <c r="T282" s="21" t="str">
        <f aca="false">IF(OR(R282="",O282="",AO282=""),"",IF(S282&gt;MAX_SHAVE,"",IF(ROUND(O282-AO282,4)&lt;MIN_UNIT,"",ROUND(O282-AO282,4))))</f>
        <v/>
      </c>
      <c r="U282" s="21" t="str">
        <f aca="false">IF(OR(AQ282="",O282=""),"",IF(ROUND(ROUND(O282-AQ282,4)-AS282,4)&lt;=MIN_UNIT,"",ROUND(ROUND(O282-AQ282,4)-AS282,4)))</f>
        <v/>
      </c>
      <c r="V282" s="21" t="str">
        <f aca="false">IF(OR(AV282="",O282=""),"",IF(AND(AT282=1,AU282&lt;=MAX_ENV),IF(ROUND(O282-AV282,4)&lt;MIN_UNIT,"",ROUND(O282-AV282,4)),""))</f>
        <v/>
      </c>
      <c r="W282" s="21" t="str">
        <f aca="false">IF(OR(AX282="",O282=""),"",IF(AL282&gt;=AH282*MIN_DIM_RATIO,IF(ROUND(O282-AX282,4)&lt;MIN_UNIT,"",ROUND(O282-AX282,4)),""))</f>
        <v/>
      </c>
      <c r="X282" s="21" t="str">
        <f aca="false">IF(OR(R282="",P282="",AP282=""),"",IF(S282&gt;MAX_SHAVE,"",IF(ROUND(P282-AP282,4)&lt;MIN_UNIT,"",ROUND(P282-AP282,4))))</f>
        <v/>
      </c>
      <c r="Y282" s="21" t="str">
        <f aca="false">IF(OR(AR282="",P282=""),"",IF(ROUND(ROUND(P282-AR282,4)-AS282,4)&lt;=MIN_UNIT,"",ROUND(ROUND(P282-AR282,4)-AS282,4)))</f>
        <v/>
      </c>
      <c r="Z282" s="21" t="str">
        <f aca="false">IF(OR(AW282="",P282=""),"",IF(AND(AT282=1,AU282&lt;=MAX_ENV),IF(ROUND(P282-AW282,4)&lt;MIN_UNIT,"",ROUND(P282-AW282,4)),""))</f>
        <v/>
      </c>
      <c r="AA282" s="21" t="str">
        <f aca="false">IF(OR(AY282="",P282=""),"",IF(AL282&gt;=AH282*MIN_DIM_RATIO,IF(ROUND(P282-AY282,4)&lt;MIN_UNIT,"",ROUND(P282-AY282,4)),""))</f>
        <v/>
      </c>
      <c r="AB282" s="2" t="str">
        <f aca="false">IF(COUNT(T282:W282)=0,"",CHOOSE(MATCH(MAX(T282:W282),T282:W282,0),"Weight","Price","Size tier","Box"))</f>
        <v/>
      </c>
      <c r="AC282" s="24" t="str">
        <f aca="false">IF(K282&lt;&gt;"",K282,AZ282)</f>
        <v/>
      </c>
      <c r="AD282" s="25" t="str">
        <f aca="false">IF(OR(AB282="",AC282=""),"",ROUND(AC282*IF(K282&lt;&gt;"",1,U_LOW)*((12-PEAK_MONTHS)*MAX(T282:W282)+PEAK_MONTHS*N(INDEX(X282:AA282,MATCH(MAX(T282:W282),T282:W282,0)))),0))</f>
        <v/>
      </c>
      <c r="AE282" s="25" t="str">
        <f aca="false">IF(OR(AB282="",AC282=""),"",ROUND(AC282*IF(K282&lt;&gt;"",1,U_HIGH)*((12-PEAK_MONTHS)*MAX(T282:W282)+PEAK_MONTHS*N(INDEX(X282:AA282,MATCH(MAX(T282:W282),T282:W282,0)))),0))</f>
        <v/>
      </c>
      <c r="AF282" s="18" t="str">
        <f aca="false">IF(AD282="","",RANK(AD282,$AD$7:$AD$506))</f>
        <v/>
      </c>
      <c r="AH282" s="16" t="str">
        <f aca="false">IF(E282&lt;&gt;"",E282,IF(F282&lt;&gt;"",ROUND(F282*16,3),""))</f>
        <v/>
      </c>
      <c r="AI282" s="16" t="str">
        <f aca="false">IF(COUNT(G282:I282)&lt;3,"",ROUND(LARGE(G282:I282,1),2))</f>
        <v/>
      </c>
      <c r="AJ282" s="16" t="str">
        <f aca="false">IF(COUNT(G282:I282)&lt;3,"",ROUND(LARGE(G282:I282,2),2))</f>
        <v/>
      </c>
      <c r="AK282" s="16" t="str">
        <f aca="false">IF(COUNT(G282:I282)&lt;3,"",ROUND(SMALL(G282:I282,1),2))</f>
        <v/>
      </c>
      <c r="AL282" s="16" t="str">
        <f aca="false">IF(AI282="","",IF(AI282*AJ282*AK282&lt;DIM_MIN_CUIN,"",ROUND(AI282*AJ282*AK282/DIM_DIV*16,2)))</f>
        <v/>
      </c>
      <c r="AM282" s="18" t="str">
        <f aca="false">IF(C282="","",IF(C282&lt;BAND_LO,1,IF(C282&lt;=BAND_HI,2,3)))</f>
        <v/>
      </c>
      <c r="AN282" s="19" t="str">
        <f aca="false">IF(C282="","",IFERROR(INDEX(CAT_REF,MATCH(D282,CATS,0)),REF_DEFAULT))</f>
        <v/>
      </c>
      <c r="AO282" s="21" t="str">
        <f aca="false">IF(OR(R282="",AM282="",M282=""),"",IF(M282="Small standard",IF(R282&gt;SS_MAX,"",ROUND(INDEX(SS_FEES,SUMPRODUCT(--(SS_EDGES&lt;R282))+1,0+AM282)*(1+FUEL),4)),IF(M282="Large standard",IF(R282&gt;LS_MAX,"",ROUND(IF(R282&lt;=OVER3_FROM,INDEX(LS_FEES,SUMPRODUCT(--(LS_EDGES&lt;R282))+1,0+AM282),INDEX(OVER3_BASE,1,0+AM282)+OVER3_PER4*CEILING((R282-OVER3_FROM)/4,1))*(1+FUEL),4)),"")))</f>
        <v/>
      </c>
      <c r="AP282" s="21" t="str">
        <f aca="false">IF(OR(R282="",AM282="",M282=""),"",IF(M282="Small standard",IF(R282&gt;SS_MAX,"",ROUND(INDEX(SS_FEES,SUMPRODUCT(--(SS_EDGES&lt;R282))+1,3+AM282)*(1+FUEL),4)),IF(M282="Large standard",IF(R282&gt;LS_MAX,"",ROUND(IF(R282&lt;=OVER3_FROM,INDEX(LS_FEES,SUMPRODUCT(--(LS_EDGES&lt;R282))+1,3+AM282),INDEX(OVER3_BASE,1,3+AM282)+OVER3_PER4*CEILING((R282-OVER3_FROM)/4,1))*(1+FUEL),4)),"")))</f>
        <v/>
      </c>
      <c r="AQ282" s="21" t="str">
        <f aca="false">IF(OR(AM282="",AM282=1),"",IF(OR(N282="",(AM282-1)="",M282=""),"",IF(M282="Small standard",IF(N282&gt;SS_MAX,"",ROUND(INDEX(SS_FEES,SUMPRODUCT(--(SS_EDGES&lt;N282))+1,0+(AM282-1))*(1+FUEL),4)),IF(M282="Large standard",IF(N282&gt;LS_MAX,"",ROUND(IF(N282&lt;=OVER3_FROM,INDEX(LS_FEES,SUMPRODUCT(--(LS_EDGES&lt;N282))+1,0+(AM282-1)),INDEX(OVER3_BASE,1,0+(AM282-1))+OVER3_PER4*CEILING((N282-OVER3_FROM)/4,1))*(1+FUEL),4)),""))))</f>
        <v/>
      </c>
      <c r="AR282" s="21" t="str">
        <f aca="false">IF(OR(AM282="",AM282=1),"",IF(OR(N282="",(AM282-1)="",M282=""),"",IF(M282="Small standard",IF(N282&gt;SS_MAX,"",ROUND(INDEX(SS_FEES,SUMPRODUCT(--(SS_EDGES&lt;N282))+1,3+(AM282-1))*(1+FUEL),4)),IF(M282="Large standard",IF(N282&gt;LS_MAX,"",ROUND(IF(N282&lt;=OVER3_FROM,INDEX(LS_FEES,SUMPRODUCT(--(LS_EDGES&lt;N282))+1,3+(AM282-1)),INDEX(OVER3_BASE,1,3+(AM282-1))+OVER3_PER4*CEILING((N282-OVER3_FROM)/4,1))*(1+FUEL),4)),""))))</f>
        <v/>
      </c>
      <c r="AS282" s="21" t="str">
        <f aca="false">IF(OR(AM282="",AM282=1),"",(C282-(IF(AM282=2,BAND_LO,BAND_HI)-0.01))*(1-AN282))</f>
        <v/>
      </c>
      <c r="AT282" s="18" t="str">
        <f aca="false">IF(AI282="","",(AI282&gt;SS_L)+(AJ282&gt;SS_M)+(AK282&gt;SS_S))</f>
        <v/>
      </c>
      <c r="AU282" s="23" t="str">
        <f aca="false">IF(OR(AT282="",AT282&lt;&gt;1),"",MAX(AI282/SS_L,AJ282/SS_M,AK282/SS_S))</f>
        <v/>
      </c>
      <c r="AV282" s="21" t="str">
        <f aca="false">IF(OR(M282&lt;&gt;"Large standard",N282="",N282&gt;SS_MAX),"",IF(OR(N282="",AM282="","Small standard"=""),"",IF("Small standard"="Small standard",IF(N282&gt;SS_MAX,"",ROUND(INDEX(SS_FEES,SUMPRODUCT(--(SS_EDGES&lt;N282))+1,0+AM282)*(1+FUEL),4)),IF("Small standard"="Large standard",IF(N282&gt;LS_MAX,"",ROUND(IF(N282&lt;=OVER3_FROM,INDEX(LS_FEES,SUMPRODUCT(--(LS_EDGES&lt;N282))+1,0+AM282),INDEX(OVER3_BASE,1,0+AM282)+OVER3_PER4*CEILING((N282-OVER3_FROM)/4,1))*(1+FUEL),4)),""))))</f>
        <v/>
      </c>
      <c r="AW282" s="21" t="str">
        <f aca="false">IF(OR(M282&lt;&gt;"Large standard",N282="",N282&gt;SS_MAX),"",IF(OR(N282="",AM282="","Small standard"=""),"",IF("Small standard"="Small standard",IF(N282&gt;SS_MAX,"",ROUND(INDEX(SS_FEES,SUMPRODUCT(--(SS_EDGES&lt;N282))+1,3+AM282)*(1+FUEL),4)),IF("Small standard"="Large standard",IF(N282&gt;LS_MAX,"",ROUND(IF(N282&lt;=OVER3_FROM,INDEX(LS_FEES,SUMPRODUCT(--(LS_EDGES&lt;N282))+1,3+AM282),INDEX(OVER3_BASE,1,3+AM282)+OVER3_PER4*CEILING((N282-OVER3_FROM)/4,1))*(1+FUEL),4)),""))))</f>
        <v/>
      </c>
      <c r="AX282" s="21" t="str">
        <f aca="false">IF(OR(AL282="",AH282=""),"",IF(OR(AH282="",AM282="",M282=""),"",IF(M282="Small standard",IF(AH282&gt;SS_MAX,"",ROUND(INDEX(SS_FEES,SUMPRODUCT(--(SS_EDGES&lt;AH282))+1,0+AM282)*(1+FUEL),4)),IF(M282="Large standard",IF(AH282&gt;LS_MAX,"",ROUND(IF(AH282&lt;=OVER3_FROM,INDEX(LS_FEES,SUMPRODUCT(--(LS_EDGES&lt;AH282))+1,0+AM282),INDEX(OVER3_BASE,1,0+AM282)+OVER3_PER4*CEILING((AH282-OVER3_FROM)/4,1))*(1+FUEL),4)),""))))</f>
        <v/>
      </c>
      <c r="AY282" s="21" t="str">
        <f aca="false">IF(OR(AL282="",AH282=""),"",IF(OR(AH282="",AM282="",M282=""),"",IF(M282="Small standard",IF(AH282&gt;SS_MAX,"",ROUND(INDEX(SS_FEES,SUMPRODUCT(--(SS_EDGES&lt;AH282))+1,3+AM282)*(1+FUEL),4)),IF(M282="Large standard",IF(AH282&gt;LS_MAX,"",ROUND(IF(AH282&lt;=OVER3_FROM,INDEX(LS_FEES,SUMPRODUCT(--(LS_EDGES&lt;AH282))+1,3+AM282),INDEX(OVER3_BASE,1,3+AM282)+OVER3_PER4*CEILING((AH282-OVER3_FROM)/4,1))*(1+FUEL),4)),""))))</f>
        <v/>
      </c>
      <c r="AZ282" s="24" t="str">
        <f aca="false">IF(OR(J282="",J282&lt;1),"",ROUND(IFERROR(INDEX(CAT_SCALE,MATCH(D282,CATS,0)),UC_DEFAULT)*IF(J282&gt;=UC_KNEE,10^(UC_A-UC_B*LOG10(J282)),10^(UC_A-UC_B*LOG10(UC_KNEE))*(UC_KNEE/J282)^UC_HEXP),1))</f>
        <v/>
      </c>
    </row>
    <row r="283" customFormat="false" ht="15" hidden="false" customHeight="false" outlineLevel="0" collapsed="false">
      <c r="A283" s="10"/>
      <c r="B283" s="10"/>
      <c r="C283" s="12"/>
      <c r="D283" s="10"/>
      <c r="E283" s="10"/>
      <c r="F283" s="10"/>
      <c r="G283" s="10"/>
      <c r="H283" s="10"/>
      <c r="I283" s="10"/>
      <c r="J283" s="10"/>
      <c r="K283" s="10"/>
      <c r="L283" s="12"/>
      <c r="M283" s="2" t="str">
        <f aca="false">IF(OR(N283="",AI283=""),"",IF(AND(N283&lt;=SS_MAX,AI283&lt;=SS_L,AJ283&lt;=SS_M,AK283&lt;=SS_S),"Small standard",IF(AND(N283&lt;=LS_MAX,AI283&lt;=LS_L,AJ283&lt;=LS_M,AK283&lt;=LS_S),"Large standard","Oversize")))</f>
        <v/>
      </c>
      <c r="N283" s="16" t="str">
        <f aca="false">IF(AH283="","",IF(AL283="",AH283,MAX(AH283,AL283)))</f>
        <v/>
      </c>
      <c r="O283" s="21" t="str">
        <f aca="false">IF(OR(N283="",AM283="",M283=""),"",IF(M283="Small standard",IF(N283&gt;SS_MAX,"",ROUND(INDEX(SS_FEES,SUMPRODUCT(--(SS_EDGES&lt;N283))+1,0+AM283)*(1+FUEL),4)),IF(M283="Large standard",IF(N283&gt;LS_MAX,"",ROUND(IF(N283&lt;=OVER3_FROM,INDEX(LS_FEES,SUMPRODUCT(--(LS_EDGES&lt;N283))+1,0+AM283),INDEX(OVER3_BASE,1,0+AM283)+OVER3_PER4*CEILING((N283-OVER3_FROM)/4,1))*(1+FUEL),4)),"")))</f>
        <v/>
      </c>
      <c r="P283" s="21" t="str">
        <f aca="false">IF(OR(N283="",AM283="",M283=""),"",IF(M283="Small standard",IF(N283&gt;SS_MAX,"",ROUND(INDEX(SS_FEES,SUMPRODUCT(--(SS_EDGES&lt;N283))+1,3+AM283)*(1+FUEL),4)),IF(M283="Large standard",IF(N283&gt;LS_MAX,"",ROUND(IF(N283&lt;=OVER3_FROM,INDEX(LS_FEES,SUMPRODUCT(--(LS_EDGES&lt;N283))+1,3+AM283),INDEX(OVER3_BASE,1,3+AM283)+OVER3_PER4*CEILING((N283-OVER3_FROM)/4,1))*(1+FUEL),4)),"")))</f>
        <v/>
      </c>
      <c r="Q283" s="20" t="str">
        <f aca="true">IF(OR(L283="",O283=""),"",ROUND(L283-IF(AND(TODAY()&gt;=PEAK_FROM,TODAY()&lt;=PEAK_TO),P283,O283),2))</f>
        <v/>
      </c>
      <c r="R283" s="16" t="str">
        <f aca="false">IF(N283="","",IF(M283="Small standard",IF(SUMPRODUCT(--(SS_EDGES&lt;N283))=0,"",INDEX(SS_EDGES,SUMPRODUCT(--(SS_EDGES&lt;N283)))),IF(M283="Large standard",IF(N283&gt;OVER3_FROM,OVER3_FROM+4*(CEILING((N283-OVER3_FROM)/4,1)-1),IF(SUMPRODUCT(--(LS_EDGES&lt;N283))=0,"",INDEX(LS_EDGES,SUMPRODUCT(--(LS_EDGES&lt;N283))))),"")))</f>
        <v/>
      </c>
      <c r="S283" s="22" t="str">
        <f aca="false">IF(R283="","",ROUND(N283-R283,3))</f>
        <v/>
      </c>
      <c r="T283" s="21" t="str">
        <f aca="false">IF(OR(R283="",O283="",AO283=""),"",IF(S283&gt;MAX_SHAVE,"",IF(ROUND(O283-AO283,4)&lt;MIN_UNIT,"",ROUND(O283-AO283,4))))</f>
        <v/>
      </c>
      <c r="U283" s="21" t="str">
        <f aca="false">IF(OR(AQ283="",O283=""),"",IF(ROUND(ROUND(O283-AQ283,4)-AS283,4)&lt;=MIN_UNIT,"",ROUND(ROUND(O283-AQ283,4)-AS283,4)))</f>
        <v/>
      </c>
      <c r="V283" s="21" t="str">
        <f aca="false">IF(OR(AV283="",O283=""),"",IF(AND(AT283=1,AU283&lt;=MAX_ENV),IF(ROUND(O283-AV283,4)&lt;MIN_UNIT,"",ROUND(O283-AV283,4)),""))</f>
        <v/>
      </c>
      <c r="W283" s="21" t="str">
        <f aca="false">IF(OR(AX283="",O283=""),"",IF(AL283&gt;=AH283*MIN_DIM_RATIO,IF(ROUND(O283-AX283,4)&lt;MIN_UNIT,"",ROUND(O283-AX283,4)),""))</f>
        <v/>
      </c>
      <c r="X283" s="21" t="str">
        <f aca="false">IF(OR(R283="",P283="",AP283=""),"",IF(S283&gt;MAX_SHAVE,"",IF(ROUND(P283-AP283,4)&lt;MIN_UNIT,"",ROUND(P283-AP283,4))))</f>
        <v/>
      </c>
      <c r="Y283" s="21" t="str">
        <f aca="false">IF(OR(AR283="",P283=""),"",IF(ROUND(ROUND(P283-AR283,4)-AS283,4)&lt;=MIN_UNIT,"",ROUND(ROUND(P283-AR283,4)-AS283,4)))</f>
        <v/>
      </c>
      <c r="Z283" s="21" t="str">
        <f aca="false">IF(OR(AW283="",P283=""),"",IF(AND(AT283=1,AU283&lt;=MAX_ENV),IF(ROUND(P283-AW283,4)&lt;MIN_UNIT,"",ROUND(P283-AW283,4)),""))</f>
        <v/>
      </c>
      <c r="AA283" s="21" t="str">
        <f aca="false">IF(OR(AY283="",P283=""),"",IF(AL283&gt;=AH283*MIN_DIM_RATIO,IF(ROUND(P283-AY283,4)&lt;MIN_UNIT,"",ROUND(P283-AY283,4)),""))</f>
        <v/>
      </c>
      <c r="AB283" s="2" t="str">
        <f aca="false">IF(COUNT(T283:W283)=0,"",CHOOSE(MATCH(MAX(T283:W283),T283:W283,0),"Weight","Price","Size tier","Box"))</f>
        <v/>
      </c>
      <c r="AC283" s="24" t="str">
        <f aca="false">IF(K283&lt;&gt;"",K283,AZ283)</f>
        <v/>
      </c>
      <c r="AD283" s="25" t="str">
        <f aca="false">IF(OR(AB283="",AC283=""),"",ROUND(AC283*IF(K283&lt;&gt;"",1,U_LOW)*((12-PEAK_MONTHS)*MAX(T283:W283)+PEAK_MONTHS*N(INDEX(X283:AA283,MATCH(MAX(T283:W283),T283:W283,0)))),0))</f>
        <v/>
      </c>
      <c r="AE283" s="25" t="str">
        <f aca="false">IF(OR(AB283="",AC283=""),"",ROUND(AC283*IF(K283&lt;&gt;"",1,U_HIGH)*((12-PEAK_MONTHS)*MAX(T283:W283)+PEAK_MONTHS*N(INDEX(X283:AA283,MATCH(MAX(T283:W283),T283:W283,0)))),0))</f>
        <v/>
      </c>
      <c r="AF283" s="18" t="str">
        <f aca="false">IF(AD283="","",RANK(AD283,$AD$7:$AD$506))</f>
        <v/>
      </c>
      <c r="AH283" s="16" t="str">
        <f aca="false">IF(E283&lt;&gt;"",E283,IF(F283&lt;&gt;"",ROUND(F283*16,3),""))</f>
        <v/>
      </c>
      <c r="AI283" s="16" t="str">
        <f aca="false">IF(COUNT(G283:I283)&lt;3,"",ROUND(LARGE(G283:I283,1),2))</f>
        <v/>
      </c>
      <c r="AJ283" s="16" t="str">
        <f aca="false">IF(COUNT(G283:I283)&lt;3,"",ROUND(LARGE(G283:I283,2),2))</f>
        <v/>
      </c>
      <c r="AK283" s="16" t="str">
        <f aca="false">IF(COUNT(G283:I283)&lt;3,"",ROUND(SMALL(G283:I283,1),2))</f>
        <v/>
      </c>
      <c r="AL283" s="16" t="str">
        <f aca="false">IF(AI283="","",IF(AI283*AJ283*AK283&lt;DIM_MIN_CUIN,"",ROUND(AI283*AJ283*AK283/DIM_DIV*16,2)))</f>
        <v/>
      </c>
      <c r="AM283" s="18" t="str">
        <f aca="false">IF(C283="","",IF(C283&lt;BAND_LO,1,IF(C283&lt;=BAND_HI,2,3)))</f>
        <v/>
      </c>
      <c r="AN283" s="19" t="str">
        <f aca="false">IF(C283="","",IFERROR(INDEX(CAT_REF,MATCH(D283,CATS,0)),REF_DEFAULT))</f>
        <v/>
      </c>
      <c r="AO283" s="21" t="str">
        <f aca="false">IF(OR(R283="",AM283="",M283=""),"",IF(M283="Small standard",IF(R283&gt;SS_MAX,"",ROUND(INDEX(SS_FEES,SUMPRODUCT(--(SS_EDGES&lt;R283))+1,0+AM283)*(1+FUEL),4)),IF(M283="Large standard",IF(R283&gt;LS_MAX,"",ROUND(IF(R283&lt;=OVER3_FROM,INDEX(LS_FEES,SUMPRODUCT(--(LS_EDGES&lt;R283))+1,0+AM283),INDEX(OVER3_BASE,1,0+AM283)+OVER3_PER4*CEILING((R283-OVER3_FROM)/4,1))*(1+FUEL),4)),"")))</f>
        <v/>
      </c>
      <c r="AP283" s="21" t="str">
        <f aca="false">IF(OR(R283="",AM283="",M283=""),"",IF(M283="Small standard",IF(R283&gt;SS_MAX,"",ROUND(INDEX(SS_FEES,SUMPRODUCT(--(SS_EDGES&lt;R283))+1,3+AM283)*(1+FUEL),4)),IF(M283="Large standard",IF(R283&gt;LS_MAX,"",ROUND(IF(R283&lt;=OVER3_FROM,INDEX(LS_FEES,SUMPRODUCT(--(LS_EDGES&lt;R283))+1,3+AM283),INDEX(OVER3_BASE,1,3+AM283)+OVER3_PER4*CEILING((R283-OVER3_FROM)/4,1))*(1+FUEL),4)),"")))</f>
        <v/>
      </c>
      <c r="AQ283" s="21" t="str">
        <f aca="false">IF(OR(AM283="",AM283=1),"",IF(OR(N283="",(AM283-1)="",M283=""),"",IF(M283="Small standard",IF(N283&gt;SS_MAX,"",ROUND(INDEX(SS_FEES,SUMPRODUCT(--(SS_EDGES&lt;N283))+1,0+(AM283-1))*(1+FUEL),4)),IF(M283="Large standard",IF(N283&gt;LS_MAX,"",ROUND(IF(N283&lt;=OVER3_FROM,INDEX(LS_FEES,SUMPRODUCT(--(LS_EDGES&lt;N283))+1,0+(AM283-1)),INDEX(OVER3_BASE,1,0+(AM283-1))+OVER3_PER4*CEILING((N283-OVER3_FROM)/4,1))*(1+FUEL),4)),""))))</f>
        <v/>
      </c>
      <c r="AR283" s="21" t="str">
        <f aca="false">IF(OR(AM283="",AM283=1),"",IF(OR(N283="",(AM283-1)="",M283=""),"",IF(M283="Small standard",IF(N283&gt;SS_MAX,"",ROUND(INDEX(SS_FEES,SUMPRODUCT(--(SS_EDGES&lt;N283))+1,3+(AM283-1))*(1+FUEL),4)),IF(M283="Large standard",IF(N283&gt;LS_MAX,"",ROUND(IF(N283&lt;=OVER3_FROM,INDEX(LS_FEES,SUMPRODUCT(--(LS_EDGES&lt;N283))+1,3+(AM283-1)),INDEX(OVER3_BASE,1,3+(AM283-1))+OVER3_PER4*CEILING((N283-OVER3_FROM)/4,1))*(1+FUEL),4)),""))))</f>
        <v/>
      </c>
      <c r="AS283" s="21" t="str">
        <f aca="false">IF(OR(AM283="",AM283=1),"",(C283-(IF(AM283=2,BAND_LO,BAND_HI)-0.01))*(1-AN283))</f>
        <v/>
      </c>
      <c r="AT283" s="18" t="str">
        <f aca="false">IF(AI283="","",(AI283&gt;SS_L)+(AJ283&gt;SS_M)+(AK283&gt;SS_S))</f>
        <v/>
      </c>
      <c r="AU283" s="23" t="str">
        <f aca="false">IF(OR(AT283="",AT283&lt;&gt;1),"",MAX(AI283/SS_L,AJ283/SS_M,AK283/SS_S))</f>
        <v/>
      </c>
      <c r="AV283" s="21" t="str">
        <f aca="false">IF(OR(M283&lt;&gt;"Large standard",N283="",N283&gt;SS_MAX),"",IF(OR(N283="",AM283="","Small standard"=""),"",IF("Small standard"="Small standard",IF(N283&gt;SS_MAX,"",ROUND(INDEX(SS_FEES,SUMPRODUCT(--(SS_EDGES&lt;N283))+1,0+AM283)*(1+FUEL),4)),IF("Small standard"="Large standard",IF(N283&gt;LS_MAX,"",ROUND(IF(N283&lt;=OVER3_FROM,INDEX(LS_FEES,SUMPRODUCT(--(LS_EDGES&lt;N283))+1,0+AM283),INDEX(OVER3_BASE,1,0+AM283)+OVER3_PER4*CEILING((N283-OVER3_FROM)/4,1))*(1+FUEL),4)),""))))</f>
        <v/>
      </c>
      <c r="AW283" s="21" t="str">
        <f aca="false">IF(OR(M283&lt;&gt;"Large standard",N283="",N283&gt;SS_MAX),"",IF(OR(N283="",AM283="","Small standard"=""),"",IF("Small standard"="Small standard",IF(N283&gt;SS_MAX,"",ROUND(INDEX(SS_FEES,SUMPRODUCT(--(SS_EDGES&lt;N283))+1,3+AM283)*(1+FUEL),4)),IF("Small standard"="Large standard",IF(N283&gt;LS_MAX,"",ROUND(IF(N283&lt;=OVER3_FROM,INDEX(LS_FEES,SUMPRODUCT(--(LS_EDGES&lt;N283))+1,3+AM283),INDEX(OVER3_BASE,1,3+AM283)+OVER3_PER4*CEILING((N283-OVER3_FROM)/4,1))*(1+FUEL),4)),""))))</f>
        <v/>
      </c>
      <c r="AX283" s="21" t="str">
        <f aca="false">IF(OR(AL283="",AH283=""),"",IF(OR(AH283="",AM283="",M283=""),"",IF(M283="Small standard",IF(AH283&gt;SS_MAX,"",ROUND(INDEX(SS_FEES,SUMPRODUCT(--(SS_EDGES&lt;AH283))+1,0+AM283)*(1+FUEL),4)),IF(M283="Large standard",IF(AH283&gt;LS_MAX,"",ROUND(IF(AH283&lt;=OVER3_FROM,INDEX(LS_FEES,SUMPRODUCT(--(LS_EDGES&lt;AH283))+1,0+AM283),INDEX(OVER3_BASE,1,0+AM283)+OVER3_PER4*CEILING((AH283-OVER3_FROM)/4,1))*(1+FUEL),4)),""))))</f>
        <v/>
      </c>
      <c r="AY283" s="21" t="str">
        <f aca="false">IF(OR(AL283="",AH283=""),"",IF(OR(AH283="",AM283="",M283=""),"",IF(M283="Small standard",IF(AH283&gt;SS_MAX,"",ROUND(INDEX(SS_FEES,SUMPRODUCT(--(SS_EDGES&lt;AH283))+1,3+AM283)*(1+FUEL),4)),IF(M283="Large standard",IF(AH283&gt;LS_MAX,"",ROUND(IF(AH283&lt;=OVER3_FROM,INDEX(LS_FEES,SUMPRODUCT(--(LS_EDGES&lt;AH283))+1,3+AM283),INDEX(OVER3_BASE,1,3+AM283)+OVER3_PER4*CEILING((AH283-OVER3_FROM)/4,1))*(1+FUEL),4)),""))))</f>
        <v/>
      </c>
      <c r="AZ283" s="24" t="str">
        <f aca="false">IF(OR(J283="",J283&lt;1),"",ROUND(IFERROR(INDEX(CAT_SCALE,MATCH(D283,CATS,0)),UC_DEFAULT)*IF(J283&gt;=UC_KNEE,10^(UC_A-UC_B*LOG10(J283)),10^(UC_A-UC_B*LOG10(UC_KNEE))*(UC_KNEE/J283)^UC_HEXP),1))</f>
        <v/>
      </c>
    </row>
    <row r="284" customFormat="false" ht="15" hidden="false" customHeight="false" outlineLevel="0" collapsed="false">
      <c r="A284" s="10"/>
      <c r="B284" s="10"/>
      <c r="C284" s="12"/>
      <c r="D284" s="10"/>
      <c r="E284" s="10"/>
      <c r="F284" s="10"/>
      <c r="G284" s="10"/>
      <c r="H284" s="10"/>
      <c r="I284" s="10"/>
      <c r="J284" s="10"/>
      <c r="K284" s="10"/>
      <c r="L284" s="12"/>
      <c r="M284" s="2" t="str">
        <f aca="false">IF(OR(N284="",AI284=""),"",IF(AND(N284&lt;=SS_MAX,AI284&lt;=SS_L,AJ284&lt;=SS_M,AK284&lt;=SS_S),"Small standard",IF(AND(N284&lt;=LS_MAX,AI284&lt;=LS_L,AJ284&lt;=LS_M,AK284&lt;=LS_S),"Large standard","Oversize")))</f>
        <v/>
      </c>
      <c r="N284" s="16" t="str">
        <f aca="false">IF(AH284="","",IF(AL284="",AH284,MAX(AH284,AL284)))</f>
        <v/>
      </c>
      <c r="O284" s="21" t="str">
        <f aca="false">IF(OR(N284="",AM284="",M284=""),"",IF(M284="Small standard",IF(N284&gt;SS_MAX,"",ROUND(INDEX(SS_FEES,SUMPRODUCT(--(SS_EDGES&lt;N284))+1,0+AM284)*(1+FUEL),4)),IF(M284="Large standard",IF(N284&gt;LS_MAX,"",ROUND(IF(N284&lt;=OVER3_FROM,INDEX(LS_FEES,SUMPRODUCT(--(LS_EDGES&lt;N284))+1,0+AM284),INDEX(OVER3_BASE,1,0+AM284)+OVER3_PER4*CEILING((N284-OVER3_FROM)/4,1))*(1+FUEL),4)),"")))</f>
        <v/>
      </c>
      <c r="P284" s="21" t="str">
        <f aca="false">IF(OR(N284="",AM284="",M284=""),"",IF(M284="Small standard",IF(N284&gt;SS_MAX,"",ROUND(INDEX(SS_FEES,SUMPRODUCT(--(SS_EDGES&lt;N284))+1,3+AM284)*(1+FUEL),4)),IF(M284="Large standard",IF(N284&gt;LS_MAX,"",ROUND(IF(N284&lt;=OVER3_FROM,INDEX(LS_FEES,SUMPRODUCT(--(LS_EDGES&lt;N284))+1,3+AM284),INDEX(OVER3_BASE,1,3+AM284)+OVER3_PER4*CEILING((N284-OVER3_FROM)/4,1))*(1+FUEL),4)),"")))</f>
        <v/>
      </c>
      <c r="Q284" s="20" t="str">
        <f aca="true">IF(OR(L284="",O284=""),"",ROUND(L284-IF(AND(TODAY()&gt;=PEAK_FROM,TODAY()&lt;=PEAK_TO),P284,O284),2))</f>
        <v/>
      </c>
      <c r="R284" s="16" t="str">
        <f aca="false">IF(N284="","",IF(M284="Small standard",IF(SUMPRODUCT(--(SS_EDGES&lt;N284))=0,"",INDEX(SS_EDGES,SUMPRODUCT(--(SS_EDGES&lt;N284)))),IF(M284="Large standard",IF(N284&gt;OVER3_FROM,OVER3_FROM+4*(CEILING((N284-OVER3_FROM)/4,1)-1),IF(SUMPRODUCT(--(LS_EDGES&lt;N284))=0,"",INDEX(LS_EDGES,SUMPRODUCT(--(LS_EDGES&lt;N284))))),"")))</f>
        <v/>
      </c>
      <c r="S284" s="22" t="str">
        <f aca="false">IF(R284="","",ROUND(N284-R284,3))</f>
        <v/>
      </c>
      <c r="T284" s="21" t="str">
        <f aca="false">IF(OR(R284="",O284="",AO284=""),"",IF(S284&gt;MAX_SHAVE,"",IF(ROUND(O284-AO284,4)&lt;MIN_UNIT,"",ROUND(O284-AO284,4))))</f>
        <v/>
      </c>
      <c r="U284" s="21" t="str">
        <f aca="false">IF(OR(AQ284="",O284=""),"",IF(ROUND(ROUND(O284-AQ284,4)-AS284,4)&lt;=MIN_UNIT,"",ROUND(ROUND(O284-AQ284,4)-AS284,4)))</f>
        <v/>
      </c>
      <c r="V284" s="21" t="str">
        <f aca="false">IF(OR(AV284="",O284=""),"",IF(AND(AT284=1,AU284&lt;=MAX_ENV),IF(ROUND(O284-AV284,4)&lt;MIN_UNIT,"",ROUND(O284-AV284,4)),""))</f>
        <v/>
      </c>
      <c r="W284" s="21" t="str">
        <f aca="false">IF(OR(AX284="",O284=""),"",IF(AL284&gt;=AH284*MIN_DIM_RATIO,IF(ROUND(O284-AX284,4)&lt;MIN_UNIT,"",ROUND(O284-AX284,4)),""))</f>
        <v/>
      </c>
      <c r="X284" s="21" t="str">
        <f aca="false">IF(OR(R284="",P284="",AP284=""),"",IF(S284&gt;MAX_SHAVE,"",IF(ROUND(P284-AP284,4)&lt;MIN_UNIT,"",ROUND(P284-AP284,4))))</f>
        <v/>
      </c>
      <c r="Y284" s="21" t="str">
        <f aca="false">IF(OR(AR284="",P284=""),"",IF(ROUND(ROUND(P284-AR284,4)-AS284,4)&lt;=MIN_UNIT,"",ROUND(ROUND(P284-AR284,4)-AS284,4)))</f>
        <v/>
      </c>
      <c r="Z284" s="21" t="str">
        <f aca="false">IF(OR(AW284="",P284=""),"",IF(AND(AT284=1,AU284&lt;=MAX_ENV),IF(ROUND(P284-AW284,4)&lt;MIN_UNIT,"",ROUND(P284-AW284,4)),""))</f>
        <v/>
      </c>
      <c r="AA284" s="21" t="str">
        <f aca="false">IF(OR(AY284="",P284=""),"",IF(AL284&gt;=AH284*MIN_DIM_RATIO,IF(ROUND(P284-AY284,4)&lt;MIN_UNIT,"",ROUND(P284-AY284,4)),""))</f>
        <v/>
      </c>
      <c r="AB284" s="2" t="str">
        <f aca="false">IF(COUNT(T284:W284)=0,"",CHOOSE(MATCH(MAX(T284:W284),T284:W284,0),"Weight","Price","Size tier","Box"))</f>
        <v/>
      </c>
      <c r="AC284" s="24" t="str">
        <f aca="false">IF(K284&lt;&gt;"",K284,AZ284)</f>
        <v/>
      </c>
      <c r="AD284" s="25" t="str">
        <f aca="false">IF(OR(AB284="",AC284=""),"",ROUND(AC284*IF(K284&lt;&gt;"",1,U_LOW)*((12-PEAK_MONTHS)*MAX(T284:W284)+PEAK_MONTHS*N(INDEX(X284:AA284,MATCH(MAX(T284:W284),T284:W284,0)))),0))</f>
        <v/>
      </c>
      <c r="AE284" s="25" t="str">
        <f aca="false">IF(OR(AB284="",AC284=""),"",ROUND(AC284*IF(K284&lt;&gt;"",1,U_HIGH)*((12-PEAK_MONTHS)*MAX(T284:W284)+PEAK_MONTHS*N(INDEX(X284:AA284,MATCH(MAX(T284:W284),T284:W284,0)))),0))</f>
        <v/>
      </c>
      <c r="AF284" s="18" t="str">
        <f aca="false">IF(AD284="","",RANK(AD284,$AD$7:$AD$506))</f>
        <v/>
      </c>
      <c r="AH284" s="16" t="str">
        <f aca="false">IF(E284&lt;&gt;"",E284,IF(F284&lt;&gt;"",ROUND(F284*16,3),""))</f>
        <v/>
      </c>
      <c r="AI284" s="16" t="str">
        <f aca="false">IF(COUNT(G284:I284)&lt;3,"",ROUND(LARGE(G284:I284,1),2))</f>
        <v/>
      </c>
      <c r="AJ284" s="16" t="str">
        <f aca="false">IF(COUNT(G284:I284)&lt;3,"",ROUND(LARGE(G284:I284,2),2))</f>
        <v/>
      </c>
      <c r="AK284" s="16" t="str">
        <f aca="false">IF(COUNT(G284:I284)&lt;3,"",ROUND(SMALL(G284:I284,1),2))</f>
        <v/>
      </c>
      <c r="AL284" s="16" t="str">
        <f aca="false">IF(AI284="","",IF(AI284*AJ284*AK284&lt;DIM_MIN_CUIN,"",ROUND(AI284*AJ284*AK284/DIM_DIV*16,2)))</f>
        <v/>
      </c>
      <c r="AM284" s="18" t="str">
        <f aca="false">IF(C284="","",IF(C284&lt;BAND_LO,1,IF(C284&lt;=BAND_HI,2,3)))</f>
        <v/>
      </c>
      <c r="AN284" s="19" t="str">
        <f aca="false">IF(C284="","",IFERROR(INDEX(CAT_REF,MATCH(D284,CATS,0)),REF_DEFAULT))</f>
        <v/>
      </c>
      <c r="AO284" s="21" t="str">
        <f aca="false">IF(OR(R284="",AM284="",M284=""),"",IF(M284="Small standard",IF(R284&gt;SS_MAX,"",ROUND(INDEX(SS_FEES,SUMPRODUCT(--(SS_EDGES&lt;R284))+1,0+AM284)*(1+FUEL),4)),IF(M284="Large standard",IF(R284&gt;LS_MAX,"",ROUND(IF(R284&lt;=OVER3_FROM,INDEX(LS_FEES,SUMPRODUCT(--(LS_EDGES&lt;R284))+1,0+AM284),INDEX(OVER3_BASE,1,0+AM284)+OVER3_PER4*CEILING((R284-OVER3_FROM)/4,1))*(1+FUEL),4)),"")))</f>
        <v/>
      </c>
      <c r="AP284" s="21" t="str">
        <f aca="false">IF(OR(R284="",AM284="",M284=""),"",IF(M284="Small standard",IF(R284&gt;SS_MAX,"",ROUND(INDEX(SS_FEES,SUMPRODUCT(--(SS_EDGES&lt;R284))+1,3+AM284)*(1+FUEL),4)),IF(M284="Large standard",IF(R284&gt;LS_MAX,"",ROUND(IF(R284&lt;=OVER3_FROM,INDEX(LS_FEES,SUMPRODUCT(--(LS_EDGES&lt;R284))+1,3+AM284),INDEX(OVER3_BASE,1,3+AM284)+OVER3_PER4*CEILING((R284-OVER3_FROM)/4,1))*(1+FUEL),4)),"")))</f>
        <v/>
      </c>
      <c r="AQ284" s="21" t="str">
        <f aca="false">IF(OR(AM284="",AM284=1),"",IF(OR(N284="",(AM284-1)="",M284=""),"",IF(M284="Small standard",IF(N284&gt;SS_MAX,"",ROUND(INDEX(SS_FEES,SUMPRODUCT(--(SS_EDGES&lt;N284))+1,0+(AM284-1))*(1+FUEL),4)),IF(M284="Large standard",IF(N284&gt;LS_MAX,"",ROUND(IF(N284&lt;=OVER3_FROM,INDEX(LS_FEES,SUMPRODUCT(--(LS_EDGES&lt;N284))+1,0+(AM284-1)),INDEX(OVER3_BASE,1,0+(AM284-1))+OVER3_PER4*CEILING((N284-OVER3_FROM)/4,1))*(1+FUEL),4)),""))))</f>
        <v/>
      </c>
      <c r="AR284" s="21" t="str">
        <f aca="false">IF(OR(AM284="",AM284=1),"",IF(OR(N284="",(AM284-1)="",M284=""),"",IF(M284="Small standard",IF(N284&gt;SS_MAX,"",ROUND(INDEX(SS_FEES,SUMPRODUCT(--(SS_EDGES&lt;N284))+1,3+(AM284-1))*(1+FUEL),4)),IF(M284="Large standard",IF(N284&gt;LS_MAX,"",ROUND(IF(N284&lt;=OVER3_FROM,INDEX(LS_FEES,SUMPRODUCT(--(LS_EDGES&lt;N284))+1,3+(AM284-1)),INDEX(OVER3_BASE,1,3+(AM284-1))+OVER3_PER4*CEILING((N284-OVER3_FROM)/4,1))*(1+FUEL),4)),""))))</f>
        <v/>
      </c>
      <c r="AS284" s="21" t="str">
        <f aca="false">IF(OR(AM284="",AM284=1),"",(C284-(IF(AM284=2,BAND_LO,BAND_HI)-0.01))*(1-AN284))</f>
        <v/>
      </c>
      <c r="AT284" s="18" t="str">
        <f aca="false">IF(AI284="","",(AI284&gt;SS_L)+(AJ284&gt;SS_M)+(AK284&gt;SS_S))</f>
        <v/>
      </c>
      <c r="AU284" s="23" t="str">
        <f aca="false">IF(OR(AT284="",AT284&lt;&gt;1),"",MAX(AI284/SS_L,AJ284/SS_M,AK284/SS_S))</f>
        <v/>
      </c>
      <c r="AV284" s="21" t="str">
        <f aca="false">IF(OR(M284&lt;&gt;"Large standard",N284="",N284&gt;SS_MAX),"",IF(OR(N284="",AM284="","Small standard"=""),"",IF("Small standard"="Small standard",IF(N284&gt;SS_MAX,"",ROUND(INDEX(SS_FEES,SUMPRODUCT(--(SS_EDGES&lt;N284))+1,0+AM284)*(1+FUEL),4)),IF("Small standard"="Large standard",IF(N284&gt;LS_MAX,"",ROUND(IF(N284&lt;=OVER3_FROM,INDEX(LS_FEES,SUMPRODUCT(--(LS_EDGES&lt;N284))+1,0+AM284),INDEX(OVER3_BASE,1,0+AM284)+OVER3_PER4*CEILING((N284-OVER3_FROM)/4,1))*(1+FUEL),4)),""))))</f>
        <v/>
      </c>
      <c r="AW284" s="21" t="str">
        <f aca="false">IF(OR(M284&lt;&gt;"Large standard",N284="",N284&gt;SS_MAX),"",IF(OR(N284="",AM284="","Small standard"=""),"",IF("Small standard"="Small standard",IF(N284&gt;SS_MAX,"",ROUND(INDEX(SS_FEES,SUMPRODUCT(--(SS_EDGES&lt;N284))+1,3+AM284)*(1+FUEL),4)),IF("Small standard"="Large standard",IF(N284&gt;LS_MAX,"",ROUND(IF(N284&lt;=OVER3_FROM,INDEX(LS_FEES,SUMPRODUCT(--(LS_EDGES&lt;N284))+1,3+AM284),INDEX(OVER3_BASE,1,3+AM284)+OVER3_PER4*CEILING((N284-OVER3_FROM)/4,1))*(1+FUEL),4)),""))))</f>
        <v/>
      </c>
      <c r="AX284" s="21" t="str">
        <f aca="false">IF(OR(AL284="",AH284=""),"",IF(OR(AH284="",AM284="",M284=""),"",IF(M284="Small standard",IF(AH284&gt;SS_MAX,"",ROUND(INDEX(SS_FEES,SUMPRODUCT(--(SS_EDGES&lt;AH284))+1,0+AM284)*(1+FUEL),4)),IF(M284="Large standard",IF(AH284&gt;LS_MAX,"",ROUND(IF(AH284&lt;=OVER3_FROM,INDEX(LS_FEES,SUMPRODUCT(--(LS_EDGES&lt;AH284))+1,0+AM284),INDEX(OVER3_BASE,1,0+AM284)+OVER3_PER4*CEILING((AH284-OVER3_FROM)/4,1))*(1+FUEL),4)),""))))</f>
        <v/>
      </c>
      <c r="AY284" s="21" t="str">
        <f aca="false">IF(OR(AL284="",AH284=""),"",IF(OR(AH284="",AM284="",M284=""),"",IF(M284="Small standard",IF(AH284&gt;SS_MAX,"",ROUND(INDEX(SS_FEES,SUMPRODUCT(--(SS_EDGES&lt;AH284))+1,3+AM284)*(1+FUEL),4)),IF(M284="Large standard",IF(AH284&gt;LS_MAX,"",ROUND(IF(AH284&lt;=OVER3_FROM,INDEX(LS_FEES,SUMPRODUCT(--(LS_EDGES&lt;AH284))+1,3+AM284),INDEX(OVER3_BASE,1,3+AM284)+OVER3_PER4*CEILING((AH284-OVER3_FROM)/4,1))*(1+FUEL),4)),""))))</f>
        <v/>
      </c>
      <c r="AZ284" s="24" t="str">
        <f aca="false">IF(OR(J284="",J284&lt;1),"",ROUND(IFERROR(INDEX(CAT_SCALE,MATCH(D284,CATS,0)),UC_DEFAULT)*IF(J284&gt;=UC_KNEE,10^(UC_A-UC_B*LOG10(J284)),10^(UC_A-UC_B*LOG10(UC_KNEE))*(UC_KNEE/J284)^UC_HEXP),1))</f>
        <v/>
      </c>
    </row>
    <row r="285" customFormat="false" ht="15" hidden="false" customHeight="false" outlineLevel="0" collapsed="false">
      <c r="A285" s="10"/>
      <c r="B285" s="10"/>
      <c r="C285" s="12"/>
      <c r="D285" s="10"/>
      <c r="E285" s="10"/>
      <c r="F285" s="10"/>
      <c r="G285" s="10"/>
      <c r="H285" s="10"/>
      <c r="I285" s="10"/>
      <c r="J285" s="10"/>
      <c r="K285" s="10"/>
      <c r="L285" s="12"/>
      <c r="M285" s="2" t="str">
        <f aca="false">IF(OR(N285="",AI285=""),"",IF(AND(N285&lt;=SS_MAX,AI285&lt;=SS_L,AJ285&lt;=SS_M,AK285&lt;=SS_S),"Small standard",IF(AND(N285&lt;=LS_MAX,AI285&lt;=LS_L,AJ285&lt;=LS_M,AK285&lt;=LS_S),"Large standard","Oversize")))</f>
        <v/>
      </c>
      <c r="N285" s="16" t="str">
        <f aca="false">IF(AH285="","",IF(AL285="",AH285,MAX(AH285,AL285)))</f>
        <v/>
      </c>
      <c r="O285" s="21" t="str">
        <f aca="false">IF(OR(N285="",AM285="",M285=""),"",IF(M285="Small standard",IF(N285&gt;SS_MAX,"",ROUND(INDEX(SS_FEES,SUMPRODUCT(--(SS_EDGES&lt;N285))+1,0+AM285)*(1+FUEL),4)),IF(M285="Large standard",IF(N285&gt;LS_MAX,"",ROUND(IF(N285&lt;=OVER3_FROM,INDEX(LS_FEES,SUMPRODUCT(--(LS_EDGES&lt;N285))+1,0+AM285),INDEX(OVER3_BASE,1,0+AM285)+OVER3_PER4*CEILING((N285-OVER3_FROM)/4,1))*(1+FUEL),4)),"")))</f>
        <v/>
      </c>
      <c r="P285" s="21" t="str">
        <f aca="false">IF(OR(N285="",AM285="",M285=""),"",IF(M285="Small standard",IF(N285&gt;SS_MAX,"",ROUND(INDEX(SS_FEES,SUMPRODUCT(--(SS_EDGES&lt;N285))+1,3+AM285)*(1+FUEL),4)),IF(M285="Large standard",IF(N285&gt;LS_MAX,"",ROUND(IF(N285&lt;=OVER3_FROM,INDEX(LS_FEES,SUMPRODUCT(--(LS_EDGES&lt;N285))+1,3+AM285),INDEX(OVER3_BASE,1,3+AM285)+OVER3_PER4*CEILING((N285-OVER3_FROM)/4,1))*(1+FUEL),4)),"")))</f>
        <v/>
      </c>
      <c r="Q285" s="20" t="str">
        <f aca="true">IF(OR(L285="",O285=""),"",ROUND(L285-IF(AND(TODAY()&gt;=PEAK_FROM,TODAY()&lt;=PEAK_TO),P285,O285),2))</f>
        <v/>
      </c>
      <c r="R285" s="16" t="str">
        <f aca="false">IF(N285="","",IF(M285="Small standard",IF(SUMPRODUCT(--(SS_EDGES&lt;N285))=0,"",INDEX(SS_EDGES,SUMPRODUCT(--(SS_EDGES&lt;N285)))),IF(M285="Large standard",IF(N285&gt;OVER3_FROM,OVER3_FROM+4*(CEILING((N285-OVER3_FROM)/4,1)-1),IF(SUMPRODUCT(--(LS_EDGES&lt;N285))=0,"",INDEX(LS_EDGES,SUMPRODUCT(--(LS_EDGES&lt;N285))))),"")))</f>
        <v/>
      </c>
      <c r="S285" s="22" t="str">
        <f aca="false">IF(R285="","",ROUND(N285-R285,3))</f>
        <v/>
      </c>
      <c r="T285" s="21" t="str">
        <f aca="false">IF(OR(R285="",O285="",AO285=""),"",IF(S285&gt;MAX_SHAVE,"",IF(ROUND(O285-AO285,4)&lt;MIN_UNIT,"",ROUND(O285-AO285,4))))</f>
        <v/>
      </c>
      <c r="U285" s="21" t="str">
        <f aca="false">IF(OR(AQ285="",O285=""),"",IF(ROUND(ROUND(O285-AQ285,4)-AS285,4)&lt;=MIN_UNIT,"",ROUND(ROUND(O285-AQ285,4)-AS285,4)))</f>
        <v/>
      </c>
      <c r="V285" s="21" t="str">
        <f aca="false">IF(OR(AV285="",O285=""),"",IF(AND(AT285=1,AU285&lt;=MAX_ENV),IF(ROUND(O285-AV285,4)&lt;MIN_UNIT,"",ROUND(O285-AV285,4)),""))</f>
        <v/>
      </c>
      <c r="W285" s="21" t="str">
        <f aca="false">IF(OR(AX285="",O285=""),"",IF(AL285&gt;=AH285*MIN_DIM_RATIO,IF(ROUND(O285-AX285,4)&lt;MIN_UNIT,"",ROUND(O285-AX285,4)),""))</f>
        <v/>
      </c>
      <c r="X285" s="21" t="str">
        <f aca="false">IF(OR(R285="",P285="",AP285=""),"",IF(S285&gt;MAX_SHAVE,"",IF(ROUND(P285-AP285,4)&lt;MIN_UNIT,"",ROUND(P285-AP285,4))))</f>
        <v/>
      </c>
      <c r="Y285" s="21" t="str">
        <f aca="false">IF(OR(AR285="",P285=""),"",IF(ROUND(ROUND(P285-AR285,4)-AS285,4)&lt;=MIN_UNIT,"",ROUND(ROUND(P285-AR285,4)-AS285,4)))</f>
        <v/>
      </c>
      <c r="Z285" s="21" t="str">
        <f aca="false">IF(OR(AW285="",P285=""),"",IF(AND(AT285=1,AU285&lt;=MAX_ENV),IF(ROUND(P285-AW285,4)&lt;MIN_UNIT,"",ROUND(P285-AW285,4)),""))</f>
        <v/>
      </c>
      <c r="AA285" s="21" t="str">
        <f aca="false">IF(OR(AY285="",P285=""),"",IF(AL285&gt;=AH285*MIN_DIM_RATIO,IF(ROUND(P285-AY285,4)&lt;MIN_UNIT,"",ROUND(P285-AY285,4)),""))</f>
        <v/>
      </c>
      <c r="AB285" s="2" t="str">
        <f aca="false">IF(COUNT(T285:W285)=0,"",CHOOSE(MATCH(MAX(T285:W285),T285:W285,0),"Weight","Price","Size tier","Box"))</f>
        <v/>
      </c>
      <c r="AC285" s="24" t="str">
        <f aca="false">IF(K285&lt;&gt;"",K285,AZ285)</f>
        <v/>
      </c>
      <c r="AD285" s="25" t="str">
        <f aca="false">IF(OR(AB285="",AC285=""),"",ROUND(AC285*IF(K285&lt;&gt;"",1,U_LOW)*((12-PEAK_MONTHS)*MAX(T285:W285)+PEAK_MONTHS*N(INDEX(X285:AA285,MATCH(MAX(T285:W285),T285:W285,0)))),0))</f>
        <v/>
      </c>
      <c r="AE285" s="25" t="str">
        <f aca="false">IF(OR(AB285="",AC285=""),"",ROUND(AC285*IF(K285&lt;&gt;"",1,U_HIGH)*((12-PEAK_MONTHS)*MAX(T285:W285)+PEAK_MONTHS*N(INDEX(X285:AA285,MATCH(MAX(T285:W285),T285:W285,0)))),0))</f>
        <v/>
      </c>
      <c r="AF285" s="18" t="str">
        <f aca="false">IF(AD285="","",RANK(AD285,$AD$7:$AD$506))</f>
        <v/>
      </c>
      <c r="AH285" s="16" t="str">
        <f aca="false">IF(E285&lt;&gt;"",E285,IF(F285&lt;&gt;"",ROUND(F285*16,3),""))</f>
        <v/>
      </c>
      <c r="AI285" s="16" t="str">
        <f aca="false">IF(COUNT(G285:I285)&lt;3,"",ROUND(LARGE(G285:I285,1),2))</f>
        <v/>
      </c>
      <c r="AJ285" s="16" t="str">
        <f aca="false">IF(COUNT(G285:I285)&lt;3,"",ROUND(LARGE(G285:I285,2),2))</f>
        <v/>
      </c>
      <c r="AK285" s="16" t="str">
        <f aca="false">IF(COUNT(G285:I285)&lt;3,"",ROUND(SMALL(G285:I285,1),2))</f>
        <v/>
      </c>
      <c r="AL285" s="16" t="str">
        <f aca="false">IF(AI285="","",IF(AI285*AJ285*AK285&lt;DIM_MIN_CUIN,"",ROUND(AI285*AJ285*AK285/DIM_DIV*16,2)))</f>
        <v/>
      </c>
      <c r="AM285" s="18" t="str">
        <f aca="false">IF(C285="","",IF(C285&lt;BAND_LO,1,IF(C285&lt;=BAND_HI,2,3)))</f>
        <v/>
      </c>
      <c r="AN285" s="19" t="str">
        <f aca="false">IF(C285="","",IFERROR(INDEX(CAT_REF,MATCH(D285,CATS,0)),REF_DEFAULT))</f>
        <v/>
      </c>
      <c r="AO285" s="21" t="str">
        <f aca="false">IF(OR(R285="",AM285="",M285=""),"",IF(M285="Small standard",IF(R285&gt;SS_MAX,"",ROUND(INDEX(SS_FEES,SUMPRODUCT(--(SS_EDGES&lt;R285))+1,0+AM285)*(1+FUEL),4)),IF(M285="Large standard",IF(R285&gt;LS_MAX,"",ROUND(IF(R285&lt;=OVER3_FROM,INDEX(LS_FEES,SUMPRODUCT(--(LS_EDGES&lt;R285))+1,0+AM285),INDEX(OVER3_BASE,1,0+AM285)+OVER3_PER4*CEILING((R285-OVER3_FROM)/4,1))*(1+FUEL),4)),"")))</f>
        <v/>
      </c>
      <c r="AP285" s="21" t="str">
        <f aca="false">IF(OR(R285="",AM285="",M285=""),"",IF(M285="Small standard",IF(R285&gt;SS_MAX,"",ROUND(INDEX(SS_FEES,SUMPRODUCT(--(SS_EDGES&lt;R285))+1,3+AM285)*(1+FUEL),4)),IF(M285="Large standard",IF(R285&gt;LS_MAX,"",ROUND(IF(R285&lt;=OVER3_FROM,INDEX(LS_FEES,SUMPRODUCT(--(LS_EDGES&lt;R285))+1,3+AM285),INDEX(OVER3_BASE,1,3+AM285)+OVER3_PER4*CEILING((R285-OVER3_FROM)/4,1))*(1+FUEL),4)),"")))</f>
        <v/>
      </c>
      <c r="AQ285" s="21" t="str">
        <f aca="false">IF(OR(AM285="",AM285=1),"",IF(OR(N285="",(AM285-1)="",M285=""),"",IF(M285="Small standard",IF(N285&gt;SS_MAX,"",ROUND(INDEX(SS_FEES,SUMPRODUCT(--(SS_EDGES&lt;N285))+1,0+(AM285-1))*(1+FUEL),4)),IF(M285="Large standard",IF(N285&gt;LS_MAX,"",ROUND(IF(N285&lt;=OVER3_FROM,INDEX(LS_FEES,SUMPRODUCT(--(LS_EDGES&lt;N285))+1,0+(AM285-1)),INDEX(OVER3_BASE,1,0+(AM285-1))+OVER3_PER4*CEILING((N285-OVER3_FROM)/4,1))*(1+FUEL),4)),""))))</f>
        <v/>
      </c>
      <c r="AR285" s="21" t="str">
        <f aca="false">IF(OR(AM285="",AM285=1),"",IF(OR(N285="",(AM285-1)="",M285=""),"",IF(M285="Small standard",IF(N285&gt;SS_MAX,"",ROUND(INDEX(SS_FEES,SUMPRODUCT(--(SS_EDGES&lt;N285))+1,3+(AM285-1))*(1+FUEL),4)),IF(M285="Large standard",IF(N285&gt;LS_MAX,"",ROUND(IF(N285&lt;=OVER3_FROM,INDEX(LS_FEES,SUMPRODUCT(--(LS_EDGES&lt;N285))+1,3+(AM285-1)),INDEX(OVER3_BASE,1,3+(AM285-1))+OVER3_PER4*CEILING((N285-OVER3_FROM)/4,1))*(1+FUEL),4)),""))))</f>
        <v/>
      </c>
      <c r="AS285" s="21" t="str">
        <f aca="false">IF(OR(AM285="",AM285=1),"",(C285-(IF(AM285=2,BAND_LO,BAND_HI)-0.01))*(1-AN285))</f>
        <v/>
      </c>
      <c r="AT285" s="18" t="str">
        <f aca="false">IF(AI285="","",(AI285&gt;SS_L)+(AJ285&gt;SS_M)+(AK285&gt;SS_S))</f>
        <v/>
      </c>
      <c r="AU285" s="23" t="str">
        <f aca="false">IF(OR(AT285="",AT285&lt;&gt;1),"",MAX(AI285/SS_L,AJ285/SS_M,AK285/SS_S))</f>
        <v/>
      </c>
      <c r="AV285" s="21" t="str">
        <f aca="false">IF(OR(M285&lt;&gt;"Large standard",N285="",N285&gt;SS_MAX),"",IF(OR(N285="",AM285="","Small standard"=""),"",IF("Small standard"="Small standard",IF(N285&gt;SS_MAX,"",ROUND(INDEX(SS_FEES,SUMPRODUCT(--(SS_EDGES&lt;N285))+1,0+AM285)*(1+FUEL),4)),IF("Small standard"="Large standard",IF(N285&gt;LS_MAX,"",ROUND(IF(N285&lt;=OVER3_FROM,INDEX(LS_FEES,SUMPRODUCT(--(LS_EDGES&lt;N285))+1,0+AM285),INDEX(OVER3_BASE,1,0+AM285)+OVER3_PER4*CEILING((N285-OVER3_FROM)/4,1))*(1+FUEL),4)),""))))</f>
        <v/>
      </c>
      <c r="AW285" s="21" t="str">
        <f aca="false">IF(OR(M285&lt;&gt;"Large standard",N285="",N285&gt;SS_MAX),"",IF(OR(N285="",AM285="","Small standard"=""),"",IF("Small standard"="Small standard",IF(N285&gt;SS_MAX,"",ROUND(INDEX(SS_FEES,SUMPRODUCT(--(SS_EDGES&lt;N285))+1,3+AM285)*(1+FUEL),4)),IF("Small standard"="Large standard",IF(N285&gt;LS_MAX,"",ROUND(IF(N285&lt;=OVER3_FROM,INDEX(LS_FEES,SUMPRODUCT(--(LS_EDGES&lt;N285))+1,3+AM285),INDEX(OVER3_BASE,1,3+AM285)+OVER3_PER4*CEILING((N285-OVER3_FROM)/4,1))*(1+FUEL),4)),""))))</f>
        <v/>
      </c>
      <c r="AX285" s="21" t="str">
        <f aca="false">IF(OR(AL285="",AH285=""),"",IF(OR(AH285="",AM285="",M285=""),"",IF(M285="Small standard",IF(AH285&gt;SS_MAX,"",ROUND(INDEX(SS_FEES,SUMPRODUCT(--(SS_EDGES&lt;AH285))+1,0+AM285)*(1+FUEL),4)),IF(M285="Large standard",IF(AH285&gt;LS_MAX,"",ROUND(IF(AH285&lt;=OVER3_FROM,INDEX(LS_FEES,SUMPRODUCT(--(LS_EDGES&lt;AH285))+1,0+AM285),INDEX(OVER3_BASE,1,0+AM285)+OVER3_PER4*CEILING((AH285-OVER3_FROM)/4,1))*(1+FUEL),4)),""))))</f>
        <v/>
      </c>
      <c r="AY285" s="21" t="str">
        <f aca="false">IF(OR(AL285="",AH285=""),"",IF(OR(AH285="",AM285="",M285=""),"",IF(M285="Small standard",IF(AH285&gt;SS_MAX,"",ROUND(INDEX(SS_FEES,SUMPRODUCT(--(SS_EDGES&lt;AH285))+1,3+AM285)*(1+FUEL),4)),IF(M285="Large standard",IF(AH285&gt;LS_MAX,"",ROUND(IF(AH285&lt;=OVER3_FROM,INDEX(LS_FEES,SUMPRODUCT(--(LS_EDGES&lt;AH285))+1,3+AM285),INDEX(OVER3_BASE,1,3+AM285)+OVER3_PER4*CEILING((AH285-OVER3_FROM)/4,1))*(1+FUEL),4)),""))))</f>
        <v/>
      </c>
      <c r="AZ285" s="24" t="str">
        <f aca="false">IF(OR(J285="",J285&lt;1),"",ROUND(IFERROR(INDEX(CAT_SCALE,MATCH(D285,CATS,0)),UC_DEFAULT)*IF(J285&gt;=UC_KNEE,10^(UC_A-UC_B*LOG10(J285)),10^(UC_A-UC_B*LOG10(UC_KNEE))*(UC_KNEE/J285)^UC_HEXP),1))</f>
        <v/>
      </c>
    </row>
    <row r="286" customFormat="false" ht="15" hidden="false" customHeight="false" outlineLevel="0" collapsed="false">
      <c r="A286" s="10"/>
      <c r="B286" s="10"/>
      <c r="C286" s="12"/>
      <c r="D286" s="10"/>
      <c r="E286" s="10"/>
      <c r="F286" s="10"/>
      <c r="G286" s="10"/>
      <c r="H286" s="10"/>
      <c r="I286" s="10"/>
      <c r="J286" s="10"/>
      <c r="K286" s="10"/>
      <c r="L286" s="12"/>
      <c r="M286" s="2" t="str">
        <f aca="false">IF(OR(N286="",AI286=""),"",IF(AND(N286&lt;=SS_MAX,AI286&lt;=SS_L,AJ286&lt;=SS_M,AK286&lt;=SS_S),"Small standard",IF(AND(N286&lt;=LS_MAX,AI286&lt;=LS_L,AJ286&lt;=LS_M,AK286&lt;=LS_S),"Large standard","Oversize")))</f>
        <v/>
      </c>
      <c r="N286" s="16" t="str">
        <f aca="false">IF(AH286="","",IF(AL286="",AH286,MAX(AH286,AL286)))</f>
        <v/>
      </c>
      <c r="O286" s="21" t="str">
        <f aca="false">IF(OR(N286="",AM286="",M286=""),"",IF(M286="Small standard",IF(N286&gt;SS_MAX,"",ROUND(INDEX(SS_FEES,SUMPRODUCT(--(SS_EDGES&lt;N286))+1,0+AM286)*(1+FUEL),4)),IF(M286="Large standard",IF(N286&gt;LS_MAX,"",ROUND(IF(N286&lt;=OVER3_FROM,INDEX(LS_FEES,SUMPRODUCT(--(LS_EDGES&lt;N286))+1,0+AM286),INDEX(OVER3_BASE,1,0+AM286)+OVER3_PER4*CEILING((N286-OVER3_FROM)/4,1))*(1+FUEL),4)),"")))</f>
        <v/>
      </c>
      <c r="P286" s="21" t="str">
        <f aca="false">IF(OR(N286="",AM286="",M286=""),"",IF(M286="Small standard",IF(N286&gt;SS_MAX,"",ROUND(INDEX(SS_FEES,SUMPRODUCT(--(SS_EDGES&lt;N286))+1,3+AM286)*(1+FUEL),4)),IF(M286="Large standard",IF(N286&gt;LS_MAX,"",ROUND(IF(N286&lt;=OVER3_FROM,INDEX(LS_FEES,SUMPRODUCT(--(LS_EDGES&lt;N286))+1,3+AM286),INDEX(OVER3_BASE,1,3+AM286)+OVER3_PER4*CEILING((N286-OVER3_FROM)/4,1))*(1+FUEL),4)),"")))</f>
        <v/>
      </c>
      <c r="Q286" s="20" t="str">
        <f aca="true">IF(OR(L286="",O286=""),"",ROUND(L286-IF(AND(TODAY()&gt;=PEAK_FROM,TODAY()&lt;=PEAK_TO),P286,O286),2))</f>
        <v/>
      </c>
      <c r="R286" s="16" t="str">
        <f aca="false">IF(N286="","",IF(M286="Small standard",IF(SUMPRODUCT(--(SS_EDGES&lt;N286))=0,"",INDEX(SS_EDGES,SUMPRODUCT(--(SS_EDGES&lt;N286)))),IF(M286="Large standard",IF(N286&gt;OVER3_FROM,OVER3_FROM+4*(CEILING((N286-OVER3_FROM)/4,1)-1),IF(SUMPRODUCT(--(LS_EDGES&lt;N286))=0,"",INDEX(LS_EDGES,SUMPRODUCT(--(LS_EDGES&lt;N286))))),"")))</f>
        <v/>
      </c>
      <c r="S286" s="22" t="str">
        <f aca="false">IF(R286="","",ROUND(N286-R286,3))</f>
        <v/>
      </c>
      <c r="T286" s="21" t="str">
        <f aca="false">IF(OR(R286="",O286="",AO286=""),"",IF(S286&gt;MAX_SHAVE,"",IF(ROUND(O286-AO286,4)&lt;MIN_UNIT,"",ROUND(O286-AO286,4))))</f>
        <v/>
      </c>
      <c r="U286" s="21" t="str">
        <f aca="false">IF(OR(AQ286="",O286=""),"",IF(ROUND(ROUND(O286-AQ286,4)-AS286,4)&lt;=MIN_UNIT,"",ROUND(ROUND(O286-AQ286,4)-AS286,4)))</f>
        <v/>
      </c>
      <c r="V286" s="21" t="str">
        <f aca="false">IF(OR(AV286="",O286=""),"",IF(AND(AT286=1,AU286&lt;=MAX_ENV),IF(ROUND(O286-AV286,4)&lt;MIN_UNIT,"",ROUND(O286-AV286,4)),""))</f>
        <v/>
      </c>
      <c r="W286" s="21" t="str">
        <f aca="false">IF(OR(AX286="",O286=""),"",IF(AL286&gt;=AH286*MIN_DIM_RATIO,IF(ROUND(O286-AX286,4)&lt;MIN_UNIT,"",ROUND(O286-AX286,4)),""))</f>
        <v/>
      </c>
      <c r="X286" s="21" t="str">
        <f aca="false">IF(OR(R286="",P286="",AP286=""),"",IF(S286&gt;MAX_SHAVE,"",IF(ROUND(P286-AP286,4)&lt;MIN_UNIT,"",ROUND(P286-AP286,4))))</f>
        <v/>
      </c>
      <c r="Y286" s="21" t="str">
        <f aca="false">IF(OR(AR286="",P286=""),"",IF(ROUND(ROUND(P286-AR286,4)-AS286,4)&lt;=MIN_UNIT,"",ROUND(ROUND(P286-AR286,4)-AS286,4)))</f>
        <v/>
      </c>
      <c r="Z286" s="21" t="str">
        <f aca="false">IF(OR(AW286="",P286=""),"",IF(AND(AT286=1,AU286&lt;=MAX_ENV),IF(ROUND(P286-AW286,4)&lt;MIN_UNIT,"",ROUND(P286-AW286,4)),""))</f>
        <v/>
      </c>
      <c r="AA286" s="21" t="str">
        <f aca="false">IF(OR(AY286="",P286=""),"",IF(AL286&gt;=AH286*MIN_DIM_RATIO,IF(ROUND(P286-AY286,4)&lt;MIN_UNIT,"",ROUND(P286-AY286,4)),""))</f>
        <v/>
      </c>
      <c r="AB286" s="2" t="str">
        <f aca="false">IF(COUNT(T286:W286)=0,"",CHOOSE(MATCH(MAX(T286:W286),T286:W286,0),"Weight","Price","Size tier","Box"))</f>
        <v/>
      </c>
      <c r="AC286" s="24" t="str">
        <f aca="false">IF(K286&lt;&gt;"",K286,AZ286)</f>
        <v/>
      </c>
      <c r="AD286" s="25" t="str">
        <f aca="false">IF(OR(AB286="",AC286=""),"",ROUND(AC286*IF(K286&lt;&gt;"",1,U_LOW)*((12-PEAK_MONTHS)*MAX(T286:W286)+PEAK_MONTHS*N(INDEX(X286:AA286,MATCH(MAX(T286:W286),T286:W286,0)))),0))</f>
        <v/>
      </c>
      <c r="AE286" s="25" t="str">
        <f aca="false">IF(OR(AB286="",AC286=""),"",ROUND(AC286*IF(K286&lt;&gt;"",1,U_HIGH)*((12-PEAK_MONTHS)*MAX(T286:W286)+PEAK_MONTHS*N(INDEX(X286:AA286,MATCH(MAX(T286:W286),T286:W286,0)))),0))</f>
        <v/>
      </c>
      <c r="AF286" s="18" t="str">
        <f aca="false">IF(AD286="","",RANK(AD286,$AD$7:$AD$506))</f>
        <v/>
      </c>
      <c r="AH286" s="16" t="str">
        <f aca="false">IF(E286&lt;&gt;"",E286,IF(F286&lt;&gt;"",ROUND(F286*16,3),""))</f>
        <v/>
      </c>
      <c r="AI286" s="16" t="str">
        <f aca="false">IF(COUNT(G286:I286)&lt;3,"",ROUND(LARGE(G286:I286,1),2))</f>
        <v/>
      </c>
      <c r="AJ286" s="16" t="str">
        <f aca="false">IF(COUNT(G286:I286)&lt;3,"",ROUND(LARGE(G286:I286,2),2))</f>
        <v/>
      </c>
      <c r="AK286" s="16" t="str">
        <f aca="false">IF(COUNT(G286:I286)&lt;3,"",ROUND(SMALL(G286:I286,1),2))</f>
        <v/>
      </c>
      <c r="AL286" s="16" t="str">
        <f aca="false">IF(AI286="","",IF(AI286*AJ286*AK286&lt;DIM_MIN_CUIN,"",ROUND(AI286*AJ286*AK286/DIM_DIV*16,2)))</f>
        <v/>
      </c>
      <c r="AM286" s="18" t="str">
        <f aca="false">IF(C286="","",IF(C286&lt;BAND_LO,1,IF(C286&lt;=BAND_HI,2,3)))</f>
        <v/>
      </c>
      <c r="AN286" s="19" t="str">
        <f aca="false">IF(C286="","",IFERROR(INDEX(CAT_REF,MATCH(D286,CATS,0)),REF_DEFAULT))</f>
        <v/>
      </c>
      <c r="AO286" s="21" t="str">
        <f aca="false">IF(OR(R286="",AM286="",M286=""),"",IF(M286="Small standard",IF(R286&gt;SS_MAX,"",ROUND(INDEX(SS_FEES,SUMPRODUCT(--(SS_EDGES&lt;R286))+1,0+AM286)*(1+FUEL),4)),IF(M286="Large standard",IF(R286&gt;LS_MAX,"",ROUND(IF(R286&lt;=OVER3_FROM,INDEX(LS_FEES,SUMPRODUCT(--(LS_EDGES&lt;R286))+1,0+AM286),INDEX(OVER3_BASE,1,0+AM286)+OVER3_PER4*CEILING((R286-OVER3_FROM)/4,1))*(1+FUEL),4)),"")))</f>
        <v/>
      </c>
      <c r="AP286" s="21" t="str">
        <f aca="false">IF(OR(R286="",AM286="",M286=""),"",IF(M286="Small standard",IF(R286&gt;SS_MAX,"",ROUND(INDEX(SS_FEES,SUMPRODUCT(--(SS_EDGES&lt;R286))+1,3+AM286)*(1+FUEL),4)),IF(M286="Large standard",IF(R286&gt;LS_MAX,"",ROUND(IF(R286&lt;=OVER3_FROM,INDEX(LS_FEES,SUMPRODUCT(--(LS_EDGES&lt;R286))+1,3+AM286),INDEX(OVER3_BASE,1,3+AM286)+OVER3_PER4*CEILING((R286-OVER3_FROM)/4,1))*(1+FUEL),4)),"")))</f>
        <v/>
      </c>
      <c r="AQ286" s="21" t="str">
        <f aca="false">IF(OR(AM286="",AM286=1),"",IF(OR(N286="",(AM286-1)="",M286=""),"",IF(M286="Small standard",IF(N286&gt;SS_MAX,"",ROUND(INDEX(SS_FEES,SUMPRODUCT(--(SS_EDGES&lt;N286))+1,0+(AM286-1))*(1+FUEL),4)),IF(M286="Large standard",IF(N286&gt;LS_MAX,"",ROUND(IF(N286&lt;=OVER3_FROM,INDEX(LS_FEES,SUMPRODUCT(--(LS_EDGES&lt;N286))+1,0+(AM286-1)),INDEX(OVER3_BASE,1,0+(AM286-1))+OVER3_PER4*CEILING((N286-OVER3_FROM)/4,1))*(1+FUEL),4)),""))))</f>
        <v/>
      </c>
      <c r="AR286" s="21" t="str">
        <f aca="false">IF(OR(AM286="",AM286=1),"",IF(OR(N286="",(AM286-1)="",M286=""),"",IF(M286="Small standard",IF(N286&gt;SS_MAX,"",ROUND(INDEX(SS_FEES,SUMPRODUCT(--(SS_EDGES&lt;N286))+1,3+(AM286-1))*(1+FUEL),4)),IF(M286="Large standard",IF(N286&gt;LS_MAX,"",ROUND(IF(N286&lt;=OVER3_FROM,INDEX(LS_FEES,SUMPRODUCT(--(LS_EDGES&lt;N286))+1,3+(AM286-1)),INDEX(OVER3_BASE,1,3+(AM286-1))+OVER3_PER4*CEILING((N286-OVER3_FROM)/4,1))*(1+FUEL),4)),""))))</f>
        <v/>
      </c>
      <c r="AS286" s="21" t="str">
        <f aca="false">IF(OR(AM286="",AM286=1),"",(C286-(IF(AM286=2,BAND_LO,BAND_HI)-0.01))*(1-AN286))</f>
        <v/>
      </c>
      <c r="AT286" s="18" t="str">
        <f aca="false">IF(AI286="","",(AI286&gt;SS_L)+(AJ286&gt;SS_M)+(AK286&gt;SS_S))</f>
        <v/>
      </c>
      <c r="AU286" s="23" t="str">
        <f aca="false">IF(OR(AT286="",AT286&lt;&gt;1),"",MAX(AI286/SS_L,AJ286/SS_M,AK286/SS_S))</f>
        <v/>
      </c>
      <c r="AV286" s="21" t="str">
        <f aca="false">IF(OR(M286&lt;&gt;"Large standard",N286="",N286&gt;SS_MAX),"",IF(OR(N286="",AM286="","Small standard"=""),"",IF("Small standard"="Small standard",IF(N286&gt;SS_MAX,"",ROUND(INDEX(SS_FEES,SUMPRODUCT(--(SS_EDGES&lt;N286))+1,0+AM286)*(1+FUEL),4)),IF("Small standard"="Large standard",IF(N286&gt;LS_MAX,"",ROUND(IF(N286&lt;=OVER3_FROM,INDEX(LS_FEES,SUMPRODUCT(--(LS_EDGES&lt;N286))+1,0+AM286),INDEX(OVER3_BASE,1,0+AM286)+OVER3_PER4*CEILING((N286-OVER3_FROM)/4,1))*(1+FUEL),4)),""))))</f>
        <v/>
      </c>
      <c r="AW286" s="21" t="str">
        <f aca="false">IF(OR(M286&lt;&gt;"Large standard",N286="",N286&gt;SS_MAX),"",IF(OR(N286="",AM286="","Small standard"=""),"",IF("Small standard"="Small standard",IF(N286&gt;SS_MAX,"",ROUND(INDEX(SS_FEES,SUMPRODUCT(--(SS_EDGES&lt;N286))+1,3+AM286)*(1+FUEL),4)),IF("Small standard"="Large standard",IF(N286&gt;LS_MAX,"",ROUND(IF(N286&lt;=OVER3_FROM,INDEX(LS_FEES,SUMPRODUCT(--(LS_EDGES&lt;N286))+1,3+AM286),INDEX(OVER3_BASE,1,3+AM286)+OVER3_PER4*CEILING((N286-OVER3_FROM)/4,1))*(1+FUEL),4)),""))))</f>
        <v/>
      </c>
      <c r="AX286" s="21" t="str">
        <f aca="false">IF(OR(AL286="",AH286=""),"",IF(OR(AH286="",AM286="",M286=""),"",IF(M286="Small standard",IF(AH286&gt;SS_MAX,"",ROUND(INDEX(SS_FEES,SUMPRODUCT(--(SS_EDGES&lt;AH286))+1,0+AM286)*(1+FUEL),4)),IF(M286="Large standard",IF(AH286&gt;LS_MAX,"",ROUND(IF(AH286&lt;=OVER3_FROM,INDEX(LS_FEES,SUMPRODUCT(--(LS_EDGES&lt;AH286))+1,0+AM286),INDEX(OVER3_BASE,1,0+AM286)+OVER3_PER4*CEILING((AH286-OVER3_FROM)/4,1))*(1+FUEL),4)),""))))</f>
        <v/>
      </c>
      <c r="AY286" s="21" t="str">
        <f aca="false">IF(OR(AL286="",AH286=""),"",IF(OR(AH286="",AM286="",M286=""),"",IF(M286="Small standard",IF(AH286&gt;SS_MAX,"",ROUND(INDEX(SS_FEES,SUMPRODUCT(--(SS_EDGES&lt;AH286))+1,3+AM286)*(1+FUEL),4)),IF(M286="Large standard",IF(AH286&gt;LS_MAX,"",ROUND(IF(AH286&lt;=OVER3_FROM,INDEX(LS_FEES,SUMPRODUCT(--(LS_EDGES&lt;AH286))+1,3+AM286),INDEX(OVER3_BASE,1,3+AM286)+OVER3_PER4*CEILING((AH286-OVER3_FROM)/4,1))*(1+FUEL),4)),""))))</f>
        <v/>
      </c>
      <c r="AZ286" s="24" t="str">
        <f aca="false">IF(OR(J286="",J286&lt;1),"",ROUND(IFERROR(INDEX(CAT_SCALE,MATCH(D286,CATS,0)),UC_DEFAULT)*IF(J286&gt;=UC_KNEE,10^(UC_A-UC_B*LOG10(J286)),10^(UC_A-UC_B*LOG10(UC_KNEE))*(UC_KNEE/J286)^UC_HEXP),1))</f>
        <v/>
      </c>
    </row>
    <row r="287" customFormat="false" ht="15" hidden="false" customHeight="false" outlineLevel="0" collapsed="false">
      <c r="A287" s="10"/>
      <c r="B287" s="10"/>
      <c r="C287" s="12"/>
      <c r="D287" s="10"/>
      <c r="E287" s="10"/>
      <c r="F287" s="10"/>
      <c r="G287" s="10"/>
      <c r="H287" s="10"/>
      <c r="I287" s="10"/>
      <c r="J287" s="10"/>
      <c r="K287" s="10"/>
      <c r="L287" s="12"/>
      <c r="M287" s="2" t="str">
        <f aca="false">IF(OR(N287="",AI287=""),"",IF(AND(N287&lt;=SS_MAX,AI287&lt;=SS_L,AJ287&lt;=SS_M,AK287&lt;=SS_S),"Small standard",IF(AND(N287&lt;=LS_MAX,AI287&lt;=LS_L,AJ287&lt;=LS_M,AK287&lt;=LS_S),"Large standard","Oversize")))</f>
        <v/>
      </c>
      <c r="N287" s="16" t="str">
        <f aca="false">IF(AH287="","",IF(AL287="",AH287,MAX(AH287,AL287)))</f>
        <v/>
      </c>
      <c r="O287" s="21" t="str">
        <f aca="false">IF(OR(N287="",AM287="",M287=""),"",IF(M287="Small standard",IF(N287&gt;SS_MAX,"",ROUND(INDEX(SS_FEES,SUMPRODUCT(--(SS_EDGES&lt;N287))+1,0+AM287)*(1+FUEL),4)),IF(M287="Large standard",IF(N287&gt;LS_MAX,"",ROUND(IF(N287&lt;=OVER3_FROM,INDEX(LS_FEES,SUMPRODUCT(--(LS_EDGES&lt;N287))+1,0+AM287),INDEX(OVER3_BASE,1,0+AM287)+OVER3_PER4*CEILING((N287-OVER3_FROM)/4,1))*(1+FUEL),4)),"")))</f>
        <v/>
      </c>
      <c r="P287" s="21" t="str">
        <f aca="false">IF(OR(N287="",AM287="",M287=""),"",IF(M287="Small standard",IF(N287&gt;SS_MAX,"",ROUND(INDEX(SS_FEES,SUMPRODUCT(--(SS_EDGES&lt;N287))+1,3+AM287)*(1+FUEL),4)),IF(M287="Large standard",IF(N287&gt;LS_MAX,"",ROUND(IF(N287&lt;=OVER3_FROM,INDEX(LS_FEES,SUMPRODUCT(--(LS_EDGES&lt;N287))+1,3+AM287),INDEX(OVER3_BASE,1,3+AM287)+OVER3_PER4*CEILING((N287-OVER3_FROM)/4,1))*(1+FUEL),4)),"")))</f>
        <v/>
      </c>
      <c r="Q287" s="20" t="str">
        <f aca="true">IF(OR(L287="",O287=""),"",ROUND(L287-IF(AND(TODAY()&gt;=PEAK_FROM,TODAY()&lt;=PEAK_TO),P287,O287),2))</f>
        <v/>
      </c>
      <c r="R287" s="16" t="str">
        <f aca="false">IF(N287="","",IF(M287="Small standard",IF(SUMPRODUCT(--(SS_EDGES&lt;N287))=0,"",INDEX(SS_EDGES,SUMPRODUCT(--(SS_EDGES&lt;N287)))),IF(M287="Large standard",IF(N287&gt;OVER3_FROM,OVER3_FROM+4*(CEILING((N287-OVER3_FROM)/4,1)-1),IF(SUMPRODUCT(--(LS_EDGES&lt;N287))=0,"",INDEX(LS_EDGES,SUMPRODUCT(--(LS_EDGES&lt;N287))))),"")))</f>
        <v/>
      </c>
      <c r="S287" s="22" t="str">
        <f aca="false">IF(R287="","",ROUND(N287-R287,3))</f>
        <v/>
      </c>
      <c r="T287" s="21" t="str">
        <f aca="false">IF(OR(R287="",O287="",AO287=""),"",IF(S287&gt;MAX_SHAVE,"",IF(ROUND(O287-AO287,4)&lt;MIN_UNIT,"",ROUND(O287-AO287,4))))</f>
        <v/>
      </c>
      <c r="U287" s="21" t="str">
        <f aca="false">IF(OR(AQ287="",O287=""),"",IF(ROUND(ROUND(O287-AQ287,4)-AS287,4)&lt;=MIN_UNIT,"",ROUND(ROUND(O287-AQ287,4)-AS287,4)))</f>
        <v/>
      </c>
      <c r="V287" s="21" t="str">
        <f aca="false">IF(OR(AV287="",O287=""),"",IF(AND(AT287=1,AU287&lt;=MAX_ENV),IF(ROUND(O287-AV287,4)&lt;MIN_UNIT,"",ROUND(O287-AV287,4)),""))</f>
        <v/>
      </c>
      <c r="W287" s="21" t="str">
        <f aca="false">IF(OR(AX287="",O287=""),"",IF(AL287&gt;=AH287*MIN_DIM_RATIO,IF(ROUND(O287-AX287,4)&lt;MIN_UNIT,"",ROUND(O287-AX287,4)),""))</f>
        <v/>
      </c>
      <c r="X287" s="21" t="str">
        <f aca="false">IF(OR(R287="",P287="",AP287=""),"",IF(S287&gt;MAX_SHAVE,"",IF(ROUND(P287-AP287,4)&lt;MIN_UNIT,"",ROUND(P287-AP287,4))))</f>
        <v/>
      </c>
      <c r="Y287" s="21" t="str">
        <f aca="false">IF(OR(AR287="",P287=""),"",IF(ROUND(ROUND(P287-AR287,4)-AS287,4)&lt;=MIN_UNIT,"",ROUND(ROUND(P287-AR287,4)-AS287,4)))</f>
        <v/>
      </c>
      <c r="Z287" s="21" t="str">
        <f aca="false">IF(OR(AW287="",P287=""),"",IF(AND(AT287=1,AU287&lt;=MAX_ENV),IF(ROUND(P287-AW287,4)&lt;MIN_UNIT,"",ROUND(P287-AW287,4)),""))</f>
        <v/>
      </c>
      <c r="AA287" s="21" t="str">
        <f aca="false">IF(OR(AY287="",P287=""),"",IF(AL287&gt;=AH287*MIN_DIM_RATIO,IF(ROUND(P287-AY287,4)&lt;MIN_UNIT,"",ROUND(P287-AY287,4)),""))</f>
        <v/>
      </c>
      <c r="AB287" s="2" t="str">
        <f aca="false">IF(COUNT(T287:W287)=0,"",CHOOSE(MATCH(MAX(T287:W287),T287:W287,0),"Weight","Price","Size tier","Box"))</f>
        <v/>
      </c>
      <c r="AC287" s="24" t="str">
        <f aca="false">IF(K287&lt;&gt;"",K287,AZ287)</f>
        <v/>
      </c>
      <c r="AD287" s="25" t="str">
        <f aca="false">IF(OR(AB287="",AC287=""),"",ROUND(AC287*IF(K287&lt;&gt;"",1,U_LOW)*((12-PEAK_MONTHS)*MAX(T287:W287)+PEAK_MONTHS*N(INDEX(X287:AA287,MATCH(MAX(T287:W287),T287:W287,0)))),0))</f>
        <v/>
      </c>
      <c r="AE287" s="25" t="str">
        <f aca="false">IF(OR(AB287="",AC287=""),"",ROUND(AC287*IF(K287&lt;&gt;"",1,U_HIGH)*((12-PEAK_MONTHS)*MAX(T287:W287)+PEAK_MONTHS*N(INDEX(X287:AA287,MATCH(MAX(T287:W287),T287:W287,0)))),0))</f>
        <v/>
      </c>
      <c r="AF287" s="18" t="str">
        <f aca="false">IF(AD287="","",RANK(AD287,$AD$7:$AD$506))</f>
        <v/>
      </c>
      <c r="AH287" s="16" t="str">
        <f aca="false">IF(E287&lt;&gt;"",E287,IF(F287&lt;&gt;"",ROUND(F287*16,3),""))</f>
        <v/>
      </c>
      <c r="AI287" s="16" t="str">
        <f aca="false">IF(COUNT(G287:I287)&lt;3,"",ROUND(LARGE(G287:I287,1),2))</f>
        <v/>
      </c>
      <c r="AJ287" s="16" t="str">
        <f aca="false">IF(COUNT(G287:I287)&lt;3,"",ROUND(LARGE(G287:I287,2),2))</f>
        <v/>
      </c>
      <c r="AK287" s="16" t="str">
        <f aca="false">IF(COUNT(G287:I287)&lt;3,"",ROUND(SMALL(G287:I287,1),2))</f>
        <v/>
      </c>
      <c r="AL287" s="16" t="str">
        <f aca="false">IF(AI287="","",IF(AI287*AJ287*AK287&lt;DIM_MIN_CUIN,"",ROUND(AI287*AJ287*AK287/DIM_DIV*16,2)))</f>
        <v/>
      </c>
      <c r="AM287" s="18" t="str">
        <f aca="false">IF(C287="","",IF(C287&lt;BAND_LO,1,IF(C287&lt;=BAND_HI,2,3)))</f>
        <v/>
      </c>
      <c r="AN287" s="19" t="str">
        <f aca="false">IF(C287="","",IFERROR(INDEX(CAT_REF,MATCH(D287,CATS,0)),REF_DEFAULT))</f>
        <v/>
      </c>
      <c r="AO287" s="21" t="str">
        <f aca="false">IF(OR(R287="",AM287="",M287=""),"",IF(M287="Small standard",IF(R287&gt;SS_MAX,"",ROUND(INDEX(SS_FEES,SUMPRODUCT(--(SS_EDGES&lt;R287))+1,0+AM287)*(1+FUEL),4)),IF(M287="Large standard",IF(R287&gt;LS_MAX,"",ROUND(IF(R287&lt;=OVER3_FROM,INDEX(LS_FEES,SUMPRODUCT(--(LS_EDGES&lt;R287))+1,0+AM287),INDEX(OVER3_BASE,1,0+AM287)+OVER3_PER4*CEILING((R287-OVER3_FROM)/4,1))*(1+FUEL),4)),"")))</f>
        <v/>
      </c>
      <c r="AP287" s="21" t="str">
        <f aca="false">IF(OR(R287="",AM287="",M287=""),"",IF(M287="Small standard",IF(R287&gt;SS_MAX,"",ROUND(INDEX(SS_FEES,SUMPRODUCT(--(SS_EDGES&lt;R287))+1,3+AM287)*(1+FUEL),4)),IF(M287="Large standard",IF(R287&gt;LS_MAX,"",ROUND(IF(R287&lt;=OVER3_FROM,INDEX(LS_FEES,SUMPRODUCT(--(LS_EDGES&lt;R287))+1,3+AM287),INDEX(OVER3_BASE,1,3+AM287)+OVER3_PER4*CEILING((R287-OVER3_FROM)/4,1))*(1+FUEL),4)),"")))</f>
        <v/>
      </c>
      <c r="AQ287" s="21" t="str">
        <f aca="false">IF(OR(AM287="",AM287=1),"",IF(OR(N287="",(AM287-1)="",M287=""),"",IF(M287="Small standard",IF(N287&gt;SS_MAX,"",ROUND(INDEX(SS_FEES,SUMPRODUCT(--(SS_EDGES&lt;N287))+1,0+(AM287-1))*(1+FUEL),4)),IF(M287="Large standard",IF(N287&gt;LS_MAX,"",ROUND(IF(N287&lt;=OVER3_FROM,INDEX(LS_FEES,SUMPRODUCT(--(LS_EDGES&lt;N287))+1,0+(AM287-1)),INDEX(OVER3_BASE,1,0+(AM287-1))+OVER3_PER4*CEILING((N287-OVER3_FROM)/4,1))*(1+FUEL),4)),""))))</f>
        <v/>
      </c>
      <c r="AR287" s="21" t="str">
        <f aca="false">IF(OR(AM287="",AM287=1),"",IF(OR(N287="",(AM287-1)="",M287=""),"",IF(M287="Small standard",IF(N287&gt;SS_MAX,"",ROUND(INDEX(SS_FEES,SUMPRODUCT(--(SS_EDGES&lt;N287))+1,3+(AM287-1))*(1+FUEL),4)),IF(M287="Large standard",IF(N287&gt;LS_MAX,"",ROUND(IF(N287&lt;=OVER3_FROM,INDEX(LS_FEES,SUMPRODUCT(--(LS_EDGES&lt;N287))+1,3+(AM287-1)),INDEX(OVER3_BASE,1,3+(AM287-1))+OVER3_PER4*CEILING((N287-OVER3_FROM)/4,1))*(1+FUEL),4)),""))))</f>
        <v/>
      </c>
      <c r="AS287" s="21" t="str">
        <f aca="false">IF(OR(AM287="",AM287=1),"",(C287-(IF(AM287=2,BAND_LO,BAND_HI)-0.01))*(1-AN287))</f>
        <v/>
      </c>
      <c r="AT287" s="18" t="str">
        <f aca="false">IF(AI287="","",(AI287&gt;SS_L)+(AJ287&gt;SS_M)+(AK287&gt;SS_S))</f>
        <v/>
      </c>
      <c r="AU287" s="23" t="str">
        <f aca="false">IF(OR(AT287="",AT287&lt;&gt;1),"",MAX(AI287/SS_L,AJ287/SS_M,AK287/SS_S))</f>
        <v/>
      </c>
      <c r="AV287" s="21" t="str">
        <f aca="false">IF(OR(M287&lt;&gt;"Large standard",N287="",N287&gt;SS_MAX),"",IF(OR(N287="",AM287="","Small standard"=""),"",IF("Small standard"="Small standard",IF(N287&gt;SS_MAX,"",ROUND(INDEX(SS_FEES,SUMPRODUCT(--(SS_EDGES&lt;N287))+1,0+AM287)*(1+FUEL),4)),IF("Small standard"="Large standard",IF(N287&gt;LS_MAX,"",ROUND(IF(N287&lt;=OVER3_FROM,INDEX(LS_FEES,SUMPRODUCT(--(LS_EDGES&lt;N287))+1,0+AM287),INDEX(OVER3_BASE,1,0+AM287)+OVER3_PER4*CEILING((N287-OVER3_FROM)/4,1))*(1+FUEL),4)),""))))</f>
        <v/>
      </c>
      <c r="AW287" s="21" t="str">
        <f aca="false">IF(OR(M287&lt;&gt;"Large standard",N287="",N287&gt;SS_MAX),"",IF(OR(N287="",AM287="","Small standard"=""),"",IF("Small standard"="Small standard",IF(N287&gt;SS_MAX,"",ROUND(INDEX(SS_FEES,SUMPRODUCT(--(SS_EDGES&lt;N287))+1,3+AM287)*(1+FUEL),4)),IF("Small standard"="Large standard",IF(N287&gt;LS_MAX,"",ROUND(IF(N287&lt;=OVER3_FROM,INDEX(LS_FEES,SUMPRODUCT(--(LS_EDGES&lt;N287))+1,3+AM287),INDEX(OVER3_BASE,1,3+AM287)+OVER3_PER4*CEILING((N287-OVER3_FROM)/4,1))*(1+FUEL),4)),""))))</f>
        <v/>
      </c>
      <c r="AX287" s="21" t="str">
        <f aca="false">IF(OR(AL287="",AH287=""),"",IF(OR(AH287="",AM287="",M287=""),"",IF(M287="Small standard",IF(AH287&gt;SS_MAX,"",ROUND(INDEX(SS_FEES,SUMPRODUCT(--(SS_EDGES&lt;AH287))+1,0+AM287)*(1+FUEL),4)),IF(M287="Large standard",IF(AH287&gt;LS_MAX,"",ROUND(IF(AH287&lt;=OVER3_FROM,INDEX(LS_FEES,SUMPRODUCT(--(LS_EDGES&lt;AH287))+1,0+AM287),INDEX(OVER3_BASE,1,0+AM287)+OVER3_PER4*CEILING((AH287-OVER3_FROM)/4,1))*(1+FUEL),4)),""))))</f>
        <v/>
      </c>
      <c r="AY287" s="21" t="str">
        <f aca="false">IF(OR(AL287="",AH287=""),"",IF(OR(AH287="",AM287="",M287=""),"",IF(M287="Small standard",IF(AH287&gt;SS_MAX,"",ROUND(INDEX(SS_FEES,SUMPRODUCT(--(SS_EDGES&lt;AH287))+1,3+AM287)*(1+FUEL),4)),IF(M287="Large standard",IF(AH287&gt;LS_MAX,"",ROUND(IF(AH287&lt;=OVER3_FROM,INDEX(LS_FEES,SUMPRODUCT(--(LS_EDGES&lt;AH287))+1,3+AM287),INDEX(OVER3_BASE,1,3+AM287)+OVER3_PER4*CEILING((AH287-OVER3_FROM)/4,1))*(1+FUEL),4)),""))))</f>
        <v/>
      </c>
      <c r="AZ287" s="24" t="str">
        <f aca="false">IF(OR(J287="",J287&lt;1),"",ROUND(IFERROR(INDEX(CAT_SCALE,MATCH(D287,CATS,0)),UC_DEFAULT)*IF(J287&gt;=UC_KNEE,10^(UC_A-UC_B*LOG10(J287)),10^(UC_A-UC_B*LOG10(UC_KNEE))*(UC_KNEE/J287)^UC_HEXP),1))</f>
        <v/>
      </c>
    </row>
    <row r="288" customFormat="false" ht="15" hidden="false" customHeight="false" outlineLevel="0" collapsed="false">
      <c r="A288" s="10"/>
      <c r="B288" s="10"/>
      <c r="C288" s="12"/>
      <c r="D288" s="10"/>
      <c r="E288" s="10"/>
      <c r="F288" s="10"/>
      <c r="G288" s="10"/>
      <c r="H288" s="10"/>
      <c r="I288" s="10"/>
      <c r="J288" s="10"/>
      <c r="K288" s="10"/>
      <c r="L288" s="12"/>
      <c r="M288" s="2" t="str">
        <f aca="false">IF(OR(N288="",AI288=""),"",IF(AND(N288&lt;=SS_MAX,AI288&lt;=SS_L,AJ288&lt;=SS_M,AK288&lt;=SS_S),"Small standard",IF(AND(N288&lt;=LS_MAX,AI288&lt;=LS_L,AJ288&lt;=LS_M,AK288&lt;=LS_S),"Large standard","Oversize")))</f>
        <v/>
      </c>
      <c r="N288" s="16" t="str">
        <f aca="false">IF(AH288="","",IF(AL288="",AH288,MAX(AH288,AL288)))</f>
        <v/>
      </c>
      <c r="O288" s="21" t="str">
        <f aca="false">IF(OR(N288="",AM288="",M288=""),"",IF(M288="Small standard",IF(N288&gt;SS_MAX,"",ROUND(INDEX(SS_FEES,SUMPRODUCT(--(SS_EDGES&lt;N288))+1,0+AM288)*(1+FUEL),4)),IF(M288="Large standard",IF(N288&gt;LS_MAX,"",ROUND(IF(N288&lt;=OVER3_FROM,INDEX(LS_FEES,SUMPRODUCT(--(LS_EDGES&lt;N288))+1,0+AM288),INDEX(OVER3_BASE,1,0+AM288)+OVER3_PER4*CEILING((N288-OVER3_FROM)/4,1))*(1+FUEL),4)),"")))</f>
        <v/>
      </c>
      <c r="P288" s="21" t="str">
        <f aca="false">IF(OR(N288="",AM288="",M288=""),"",IF(M288="Small standard",IF(N288&gt;SS_MAX,"",ROUND(INDEX(SS_FEES,SUMPRODUCT(--(SS_EDGES&lt;N288))+1,3+AM288)*(1+FUEL),4)),IF(M288="Large standard",IF(N288&gt;LS_MAX,"",ROUND(IF(N288&lt;=OVER3_FROM,INDEX(LS_FEES,SUMPRODUCT(--(LS_EDGES&lt;N288))+1,3+AM288),INDEX(OVER3_BASE,1,3+AM288)+OVER3_PER4*CEILING((N288-OVER3_FROM)/4,1))*(1+FUEL),4)),"")))</f>
        <v/>
      </c>
      <c r="Q288" s="20" t="str">
        <f aca="true">IF(OR(L288="",O288=""),"",ROUND(L288-IF(AND(TODAY()&gt;=PEAK_FROM,TODAY()&lt;=PEAK_TO),P288,O288),2))</f>
        <v/>
      </c>
      <c r="R288" s="16" t="str">
        <f aca="false">IF(N288="","",IF(M288="Small standard",IF(SUMPRODUCT(--(SS_EDGES&lt;N288))=0,"",INDEX(SS_EDGES,SUMPRODUCT(--(SS_EDGES&lt;N288)))),IF(M288="Large standard",IF(N288&gt;OVER3_FROM,OVER3_FROM+4*(CEILING((N288-OVER3_FROM)/4,1)-1),IF(SUMPRODUCT(--(LS_EDGES&lt;N288))=0,"",INDEX(LS_EDGES,SUMPRODUCT(--(LS_EDGES&lt;N288))))),"")))</f>
        <v/>
      </c>
      <c r="S288" s="22" t="str">
        <f aca="false">IF(R288="","",ROUND(N288-R288,3))</f>
        <v/>
      </c>
      <c r="T288" s="21" t="str">
        <f aca="false">IF(OR(R288="",O288="",AO288=""),"",IF(S288&gt;MAX_SHAVE,"",IF(ROUND(O288-AO288,4)&lt;MIN_UNIT,"",ROUND(O288-AO288,4))))</f>
        <v/>
      </c>
      <c r="U288" s="21" t="str">
        <f aca="false">IF(OR(AQ288="",O288=""),"",IF(ROUND(ROUND(O288-AQ288,4)-AS288,4)&lt;=MIN_UNIT,"",ROUND(ROUND(O288-AQ288,4)-AS288,4)))</f>
        <v/>
      </c>
      <c r="V288" s="21" t="str">
        <f aca="false">IF(OR(AV288="",O288=""),"",IF(AND(AT288=1,AU288&lt;=MAX_ENV),IF(ROUND(O288-AV288,4)&lt;MIN_UNIT,"",ROUND(O288-AV288,4)),""))</f>
        <v/>
      </c>
      <c r="W288" s="21" t="str">
        <f aca="false">IF(OR(AX288="",O288=""),"",IF(AL288&gt;=AH288*MIN_DIM_RATIO,IF(ROUND(O288-AX288,4)&lt;MIN_UNIT,"",ROUND(O288-AX288,4)),""))</f>
        <v/>
      </c>
      <c r="X288" s="21" t="str">
        <f aca="false">IF(OR(R288="",P288="",AP288=""),"",IF(S288&gt;MAX_SHAVE,"",IF(ROUND(P288-AP288,4)&lt;MIN_UNIT,"",ROUND(P288-AP288,4))))</f>
        <v/>
      </c>
      <c r="Y288" s="21" t="str">
        <f aca="false">IF(OR(AR288="",P288=""),"",IF(ROUND(ROUND(P288-AR288,4)-AS288,4)&lt;=MIN_UNIT,"",ROUND(ROUND(P288-AR288,4)-AS288,4)))</f>
        <v/>
      </c>
      <c r="Z288" s="21" t="str">
        <f aca="false">IF(OR(AW288="",P288=""),"",IF(AND(AT288=1,AU288&lt;=MAX_ENV),IF(ROUND(P288-AW288,4)&lt;MIN_UNIT,"",ROUND(P288-AW288,4)),""))</f>
        <v/>
      </c>
      <c r="AA288" s="21" t="str">
        <f aca="false">IF(OR(AY288="",P288=""),"",IF(AL288&gt;=AH288*MIN_DIM_RATIO,IF(ROUND(P288-AY288,4)&lt;MIN_UNIT,"",ROUND(P288-AY288,4)),""))</f>
        <v/>
      </c>
      <c r="AB288" s="2" t="str">
        <f aca="false">IF(COUNT(T288:W288)=0,"",CHOOSE(MATCH(MAX(T288:W288),T288:W288,0),"Weight","Price","Size tier","Box"))</f>
        <v/>
      </c>
      <c r="AC288" s="24" t="str">
        <f aca="false">IF(K288&lt;&gt;"",K288,AZ288)</f>
        <v/>
      </c>
      <c r="AD288" s="25" t="str">
        <f aca="false">IF(OR(AB288="",AC288=""),"",ROUND(AC288*IF(K288&lt;&gt;"",1,U_LOW)*((12-PEAK_MONTHS)*MAX(T288:W288)+PEAK_MONTHS*N(INDEX(X288:AA288,MATCH(MAX(T288:W288),T288:W288,0)))),0))</f>
        <v/>
      </c>
      <c r="AE288" s="25" t="str">
        <f aca="false">IF(OR(AB288="",AC288=""),"",ROUND(AC288*IF(K288&lt;&gt;"",1,U_HIGH)*((12-PEAK_MONTHS)*MAX(T288:W288)+PEAK_MONTHS*N(INDEX(X288:AA288,MATCH(MAX(T288:W288),T288:W288,0)))),0))</f>
        <v/>
      </c>
      <c r="AF288" s="18" t="str">
        <f aca="false">IF(AD288="","",RANK(AD288,$AD$7:$AD$506))</f>
        <v/>
      </c>
      <c r="AH288" s="16" t="str">
        <f aca="false">IF(E288&lt;&gt;"",E288,IF(F288&lt;&gt;"",ROUND(F288*16,3),""))</f>
        <v/>
      </c>
      <c r="AI288" s="16" t="str">
        <f aca="false">IF(COUNT(G288:I288)&lt;3,"",ROUND(LARGE(G288:I288,1),2))</f>
        <v/>
      </c>
      <c r="AJ288" s="16" t="str">
        <f aca="false">IF(COUNT(G288:I288)&lt;3,"",ROUND(LARGE(G288:I288,2),2))</f>
        <v/>
      </c>
      <c r="AK288" s="16" t="str">
        <f aca="false">IF(COUNT(G288:I288)&lt;3,"",ROUND(SMALL(G288:I288,1),2))</f>
        <v/>
      </c>
      <c r="AL288" s="16" t="str">
        <f aca="false">IF(AI288="","",IF(AI288*AJ288*AK288&lt;DIM_MIN_CUIN,"",ROUND(AI288*AJ288*AK288/DIM_DIV*16,2)))</f>
        <v/>
      </c>
      <c r="AM288" s="18" t="str">
        <f aca="false">IF(C288="","",IF(C288&lt;BAND_LO,1,IF(C288&lt;=BAND_HI,2,3)))</f>
        <v/>
      </c>
      <c r="AN288" s="19" t="str">
        <f aca="false">IF(C288="","",IFERROR(INDEX(CAT_REF,MATCH(D288,CATS,0)),REF_DEFAULT))</f>
        <v/>
      </c>
      <c r="AO288" s="21" t="str">
        <f aca="false">IF(OR(R288="",AM288="",M288=""),"",IF(M288="Small standard",IF(R288&gt;SS_MAX,"",ROUND(INDEX(SS_FEES,SUMPRODUCT(--(SS_EDGES&lt;R288))+1,0+AM288)*(1+FUEL),4)),IF(M288="Large standard",IF(R288&gt;LS_MAX,"",ROUND(IF(R288&lt;=OVER3_FROM,INDEX(LS_FEES,SUMPRODUCT(--(LS_EDGES&lt;R288))+1,0+AM288),INDEX(OVER3_BASE,1,0+AM288)+OVER3_PER4*CEILING((R288-OVER3_FROM)/4,1))*(1+FUEL),4)),"")))</f>
        <v/>
      </c>
      <c r="AP288" s="21" t="str">
        <f aca="false">IF(OR(R288="",AM288="",M288=""),"",IF(M288="Small standard",IF(R288&gt;SS_MAX,"",ROUND(INDEX(SS_FEES,SUMPRODUCT(--(SS_EDGES&lt;R288))+1,3+AM288)*(1+FUEL),4)),IF(M288="Large standard",IF(R288&gt;LS_MAX,"",ROUND(IF(R288&lt;=OVER3_FROM,INDEX(LS_FEES,SUMPRODUCT(--(LS_EDGES&lt;R288))+1,3+AM288),INDEX(OVER3_BASE,1,3+AM288)+OVER3_PER4*CEILING((R288-OVER3_FROM)/4,1))*(1+FUEL),4)),"")))</f>
        <v/>
      </c>
      <c r="AQ288" s="21" t="str">
        <f aca="false">IF(OR(AM288="",AM288=1),"",IF(OR(N288="",(AM288-1)="",M288=""),"",IF(M288="Small standard",IF(N288&gt;SS_MAX,"",ROUND(INDEX(SS_FEES,SUMPRODUCT(--(SS_EDGES&lt;N288))+1,0+(AM288-1))*(1+FUEL),4)),IF(M288="Large standard",IF(N288&gt;LS_MAX,"",ROUND(IF(N288&lt;=OVER3_FROM,INDEX(LS_FEES,SUMPRODUCT(--(LS_EDGES&lt;N288))+1,0+(AM288-1)),INDEX(OVER3_BASE,1,0+(AM288-1))+OVER3_PER4*CEILING((N288-OVER3_FROM)/4,1))*(1+FUEL),4)),""))))</f>
        <v/>
      </c>
      <c r="AR288" s="21" t="str">
        <f aca="false">IF(OR(AM288="",AM288=1),"",IF(OR(N288="",(AM288-1)="",M288=""),"",IF(M288="Small standard",IF(N288&gt;SS_MAX,"",ROUND(INDEX(SS_FEES,SUMPRODUCT(--(SS_EDGES&lt;N288))+1,3+(AM288-1))*(1+FUEL),4)),IF(M288="Large standard",IF(N288&gt;LS_MAX,"",ROUND(IF(N288&lt;=OVER3_FROM,INDEX(LS_FEES,SUMPRODUCT(--(LS_EDGES&lt;N288))+1,3+(AM288-1)),INDEX(OVER3_BASE,1,3+(AM288-1))+OVER3_PER4*CEILING((N288-OVER3_FROM)/4,1))*(1+FUEL),4)),""))))</f>
        <v/>
      </c>
      <c r="AS288" s="21" t="str">
        <f aca="false">IF(OR(AM288="",AM288=1),"",(C288-(IF(AM288=2,BAND_LO,BAND_HI)-0.01))*(1-AN288))</f>
        <v/>
      </c>
      <c r="AT288" s="18" t="str">
        <f aca="false">IF(AI288="","",(AI288&gt;SS_L)+(AJ288&gt;SS_M)+(AK288&gt;SS_S))</f>
        <v/>
      </c>
      <c r="AU288" s="23" t="str">
        <f aca="false">IF(OR(AT288="",AT288&lt;&gt;1),"",MAX(AI288/SS_L,AJ288/SS_M,AK288/SS_S))</f>
        <v/>
      </c>
      <c r="AV288" s="21" t="str">
        <f aca="false">IF(OR(M288&lt;&gt;"Large standard",N288="",N288&gt;SS_MAX),"",IF(OR(N288="",AM288="","Small standard"=""),"",IF("Small standard"="Small standard",IF(N288&gt;SS_MAX,"",ROUND(INDEX(SS_FEES,SUMPRODUCT(--(SS_EDGES&lt;N288))+1,0+AM288)*(1+FUEL),4)),IF("Small standard"="Large standard",IF(N288&gt;LS_MAX,"",ROUND(IF(N288&lt;=OVER3_FROM,INDEX(LS_FEES,SUMPRODUCT(--(LS_EDGES&lt;N288))+1,0+AM288),INDEX(OVER3_BASE,1,0+AM288)+OVER3_PER4*CEILING((N288-OVER3_FROM)/4,1))*(1+FUEL),4)),""))))</f>
        <v/>
      </c>
      <c r="AW288" s="21" t="str">
        <f aca="false">IF(OR(M288&lt;&gt;"Large standard",N288="",N288&gt;SS_MAX),"",IF(OR(N288="",AM288="","Small standard"=""),"",IF("Small standard"="Small standard",IF(N288&gt;SS_MAX,"",ROUND(INDEX(SS_FEES,SUMPRODUCT(--(SS_EDGES&lt;N288))+1,3+AM288)*(1+FUEL),4)),IF("Small standard"="Large standard",IF(N288&gt;LS_MAX,"",ROUND(IF(N288&lt;=OVER3_FROM,INDEX(LS_FEES,SUMPRODUCT(--(LS_EDGES&lt;N288))+1,3+AM288),INDEX(OVER3_BASE,1,3+AM288)+OVER3_PER4*CEILING((N288-OVER3_FROM)/4,1))*(1+FUEL),4)),""))))</f>
        <v/>
      </c>
      <c r="AX288" s="21" t="str">
        <f aca="false">IF(OR(AL288="",AH288=""),"",IF(OR(AH288="",AM288="",M288=""),"",IF(M288="Small standard",IF(AH288&gt;SS_MAX,"",ROUND(INDEX(SS_FEES,SUMPRODUCT(--(SS_EDGES&lt;AH288))+1,0+AM288)*(1+FUEL),4)),IF(M288="Large standard",IF(AH288&gt;LS_MAX,"",ROUND(IF(AH288&lt;=OVER3_FROM,INDEX(LS_FEES,SUMPRODUCT(--(LS_EDGES&lt;AH288))+1,0+AM288),INDEX(OVER3_BASE,1,0+AM288)+OVER3_PER4*CEILING((AH288-OVER3_FROM)/4,1))*(1+FUEL),4)),""))))</f>
        <v/>
      </c>
      <c r="AY288" s="21" t="str">
        <f aca="false">IF(OR(AL288="",AH288=""),"",IF(OR(AH288="",AM288="",M288=""),"",IF(M288="Small standard",IF(AH288&gt;SS_MAX,"",ROUND(INDEX(SS_FEES,SUMPRODUCT(--(SS_EDGES&lt;AH288))+1,3+AM288)*(1+FUEL),4)),IF(M288="Large standard",IF(AH288&gt;LS_MAX,"",ROUND(IF(AH288&lt;=OVER3_FROM,INDEX(LS_FEES,SUMPRODUCT(--(LS_EDGES&lt;AH288))+1,3+AM288),INDEX(OVER3_BASE,1,3+AM288)+OVER3_PER4*CEILING((AH288-OVER3_FROM)/4,1))*(1+FUEL),4)),""))))</f>
        <v/>
      </c>
      <c r="AZ288" s="24" t="str">
        <f aca="false">IF(OR(J288="",J288&lt;1),"",ROUND(IFERROR(INDEX(CAT_SCALE,MATCH(D288,CATS,0)),UC_DEFAULT)*IF(J288&gt;=UC_KNEE,10^(UC_A-UC_B*LOG10(J288)),10^(UC_A-UC_B*LOG10(UC_KNEE))*(UC_KNEE/J288)^UC_HEXP),1))</f>
        <v/>
      </c>
    </row>
    <row r="289" customFormat="false" ht="15" hidden="false" customHeight="false" outlineLevel="0" collapsed="false">
      <c r="A289" s="10"/>
      <c r="B289" s="10"/>
      <c r="C289" s="12"/>
      <c r="D289" s="10"/>
      <c r="E289" s="10"/>
      <c r="F289" s="10"/>
      <c r="G289" s="10"/>
      <c r="H289" s="10"/>
      <c r="I289" s="10"/>
      <c r="J289" s="10"/>
      <c r="K289" s="10"/>
      <c r="L289" s="12"/>
      <c r="M289" s="2" t="str">
        <f aca="false">IF(OR(N289="",AI289=""),"",IF(AND(N289&lt;=SS_MAX,AI289&lt;=SS_L,AJ289&lt;=SS_M,AK289&lt;=SS_S),"Small standard",IF(AND(N289&lt;=LS_MAX,AI289&lt;=LS_L,AJ289&lt;=LS_M,AK289&lt;=LS_S),"Large standard","Oversize")))</f>
        <v/>
      </c>
      <c r="N289" s="16" t="str">
        <f aca="false">IF(AH289="","",IF(AL289="",AH289,MAX(AH289,AL289)))</f>
        <v/>
      </c>
      <c r="O289" s="21" t="str">
        <f aca="false">IF(OR(N289="",AM289="",M289=""),"",IF(M289="Small standard",IF(N289&gt;SS_MAX,"",ROUND(INDEX(SS_FEES,SUMPRODUCT(--(SS_EDGES&lt;N289))+1,0+AM289)*(1+FUEL),4)),IF(M289="Large standard",IF(N289&gt;LS_MAX,"",ROUND(IF(N289&lt;=OVER3_FROM,INDEX(LS_FEES,SUMPRODUCT(--(LS_EDGES&lt;N289))+1,0+AM289),INDEX(OVER3_BASE,1,0+AM289)+OVER3_PER4*CEILING((N289-OVER3_FROM)/4,1))*(1+FUEL),4)),"")))</f>
        <v/>
      </c>
      <c r="P289" s="21" t="str">
        <f aca="false">IF(OR(N289="",AM289="",M289=""),"",IF(M289="Small standard",IF(N289&gt;SS_MAX,"",ROUND(INDEX(SS_FEES,SUMPRODUCT(--(SS_EDGES&lt;N289))+1,3+AM289)*(1+FUEL),4)),IF(M289="Large standard",IF(N289&gt;LS_MAX,"",ROUND(IF(N289&lt;=OVER3_FROM,INDEX(LS_FEES,SUMPRODUCT(--(LS_EDGES&lt;N289))+1,3+AM289),INDEX(OVER3_BASE,1,3+AM289)+OVER3_PER4*CEILING((N289-OVER3_FROM)/4,1))*(1+FUEL),4)),"")))</f>
        <v/>
      </c>
      <c r="Q289" s="20" t="str">
        <f aca="true">IF(OR(L289="",O289=""),"",ROUND(L289-IF(AND(TODAY()&gt;=PEAK_FROM,TODAY()&lt;=PEAK_TO),P289,O289),2))</f>
        <v/>
      </c>
      <c r="R289" s="16" t="str">
        <f aca="false">IF(N289="","",IF(M289="Small standard",IF(SUMPRODUCT(--(SS_EDGES&lt;N289))=0,"",INDEX(SS_EDGES,SUMPRODUCT(--(SS_EDGES&lt;N289)))),IF(M289="Large standard",IF(N289&gt;OVER3_FROM,OVER3_FROM+4*(CEILING((N289-OVER3_FROM)/4,1)-1),IF(SUMPRODUCT(--(LS_EDGES&lt;N289))=0,"",INDEX(LS_EDGES,SUMPRODUCT(--(LS_EDGES&lt;N289))))),"")))</f>
        <v/>
      </c>
      <c r="S289" s="22" t="str">
        <f aca="false">IF(R289="","",ROUND(N289-R289,3))</f>
        <v/>
      </c>
      <c r="T289" s="21" t="str">
        <f aca="false">IF(OR(R289="",O289="",AO289=""),"",IF(S289&gt;MAX_SHAVE,"",IF(ROUND(O289-AO289,4)&lt;MIN_UNIT,"",ROUND(O289-AO289,4))))</f>
        <v/>
      </c>
      <c r="U289" s="21" t="str">
        <f aca="false">IF(OR(AQ289="",O289=""),"",IF(ROUND(ROUND(O289-AQ289,4)-AS289,4)&lt;=MIN_UNIT,"",ROUND(ROUND(O289-AQ289,4)-AS289,4)))</f>
        <v/>
      </c>
      <c r="V289" s="21" t="str">
        <f aca="false">IF(OR(AV289="",O289=""),"",IF(AND(AT289=1,AU289&lt;=MAX_ENV),IF(ROUND(O289-AV289,4)&lt;MIN_UNIT,"",ROUND(O289-AV289,4)),""))</f>
        <v/>
      </c>
      <c r="W289" s="21" t="str">
        <f aca="false">IF(OR(AX289="",O289=""),"",IF(AL289&gt;=AH289*MIN_DIM_RATIO,IF(ROUND(O289-AX289,4)&lt;MIN_UNIT,"",ROUND(O289-AX289,4)),""))</f>
        <v/>
      </c>
      <c r="X289" s="21" t="str">
        <f aca="false">IF(OR(R289="",P289="",AP289=""),"",IF(S289&gt;MAX_SHAVE,"",IF(ROUND(P289-AP289,4)&lt;MIN_UNIT,"",ROUND(P289-AP289,4))))</f>
        <v/>
      </c>
      <c r="Y289" s="21" t="str">
        <f aca="false">IF(OR(AR289="",P289=""),"",IF(ROUND(ROUND(P289-AR289,4)-AS289,4)&lt;=MIN_UNIT,"",ROUND(ROUND(P289-AR289,4)-AS289,4)))</f>
        <v/>
      </c>
      <c r="Z289" s="21" t="str">
        <f aca="false">IF(OR(AW289="",P289=""),"",IF(AND(AT289=1,AU289&lt;=MAX_ENV),IF(ROUND(P289-AW289,4)&lt;MIN_UNIT,"",ROUND(P289-AW289,4)),""))</f>
        <v/>
      </c>
      <c r="AA289" s="21" t="str">
        <f aca="false">IF(OR(AY289="",P289=""),"",IF(AL289&gt;=AH289*MIN_DIM_RATIO,IF(ROUND(P289-AY289,4)&lt;MIN_UNIT,"",ROUND(P289-AY289,4)),""))</f>
        <v/>
      </c>
      <c r="AB289" s="2" t="str">
        <f aca="false">IF(COUNT(T289:W289)=0,"",CHOOSE(MATCH(MAX(T289:W289),T289:W289,0),"Weight","Price","Size tier","Box"))</f>
        <v/>
      </c>
      <c r="AC289" s="24" t="str">
        <f aca="false">IF(K289&lt;&gt;"",K289,AZ289)</f>
        <v/>
      </c>
      <c r="AD289" s="25" t="str">
        <f aca="false">IF(OR(AB289="",AC289=""),"",ROUND(AC289*IF(K289&lt;&gt;"",1,U_LOW)*((12-PEAK_MONTHS)*MAX(T289:W289)+PEAK_MONTHS*N(INDEX(X289:AA289,MATCH(MAX(T289:W289),T289:W289,0)))),0))</f>
        <v/>
      </c>
      <c r="AE289" s="25" t="str">
        <f aca="false">IF(OR(AB289="",AC289=""),"",ROUND(AC289*IF(K289&lt;&gt;"",1,U_HIGH)*((12-PEAK_MONTHS)*MAX(T289:W289)+PEAK_MONTHS*N(INDEX(X289:AA289,MATCH(MAX(T289:W289),T289:W289,0)))),0))</f>
        <v/>
      </c>
      <c r="AF289" s="18" t="str">
        <f aca="false">IF(AD289="","",RANK(AD289,$AD$7:$AD$506))</f>
        <v/>
      </c>
      <c r="AH289" s="16" t="str">
        <f aca="false">IF(E289&lt;&gt;"",E289,IF(F289&lt;&gt;"",ROUND(F289*16,3),""))</f>
        <v/>
      </c>
      <c r="AI289" s="16" t="str">
        <f aca="false">IF(COUNT(G289:I289)&lt;3,"",ROUND(LARGE(G289:I289,1),2))</f>
        <v/>
      </c>
      <c r="AJ289" s="16" t="str">
        <f aca="false">IF(COUNT(G289:I289)&lt;3,"",ROUND(LARGE(G289:I289,2),2))</f>
        <v/>
      </c>
      <c r="AK289" s="16" t="str">
        <f aca="false">IF(COUNT(G289:I289)&lt;3,"",ROUND(SMALL(G289:I289,1),2))</f>
        <v/>
      </c>
      <c r="AL289" s="16" t="str">
        <f aca="false">IF(AI289="","",IF(AI289*AJ289*AK289&lt;DIM_MIN_CUIN,"",ROUND(AI289*AJ289*AK289/DIM_DIV*16,2)))</f>
        <v/>
      </c>
      <c r="AM289" s="18" t="str">
        <f aca="false">IF(C289="","",IF(C289&lt;BAND_LO,1,IF(C289&lt;=BAND_HI,2,3)))</f>
        <v/>
      </c>
      <c r="AN289" s="19" t="str">
        <f aca="false">IF(C289="","",IFERROR(INDEX(CAT_REF,MATCH(D289,CATS,0)),REF_DEFAULT))</f>
        <v/>
      </c>
      <c r="AO289" s="21" t="str">
        <f aca="false">IF(OR(R289="",AM289="",M289=""),"",IF(M289="Small standard",IF(R289&gt;SS_MAX,"",ROUND(INDEX(SS_FEES,SUMPRODUCT(--(SS_EDGES&lt;R289))+1,0+AM289)*(1+FUEL),4)),IF(M289="Large standard",IF(R289&gt;LS_MAX,"",ROUND(IF(R289&lt;=OVER3_FROM,INDEX(LS_FEES,SUMPRODUCT(--(LS_EDGES&lt;R289))+1,0+AM289),INDEX(OVER3_BASE,1,0+AM289)+OVER3_PER4*CEILING((R289-OVER3_FROM)/4,1))*(1+FUEL),4)),"")))</f>
        <v/>
      </c>
      <c r="AP289" s="21" t="str">
        <f aca="false">IF(OR(R289="",AM289="",M289=""),"",IF(M289="Small standard",IF(R289&gt;SS_MAX,"",ROUND(INDEX(SS_FEES,SUMPRODUCT(--(SS_EDGES&lt;R289))+1,3+AM289)*(1+FUEL),4)),IF(M289="Large standard",IF(R289&gt;LS_MAX,"",ROUND(IF(R289&lt;=OVER3_FROM,INDEX(LS_FEES,SUMPRODUCT(--(LS_EDGES&lt;R289))+1,3+AM289),INDEX(OVER3_BASE,1,3+AM289)+OVER3_PER4*CEILING((R289-OVER3_FROM)/4,1))*(1+FUEL),4)),"")))</f>
        <v/>
      </c>
      <c r="AQ289" s="21" t="str">
        <f aca="false">IF(OR(AM289="",AM289=1),"",IF(OR(N289="",(AM289-1)="",M289=""),"",IF(M289="Small standard",IF(N289&gt;SS_MAX,"",ROUND(INDEX(SS_FEES,SUMPRODUCT(--(SS_EDGES&lt;N289))+1,0+(AM289-1))*(1+FUEL),4)),IF(M289="Large standard",IF(N289&gt;LS_MAX,"",ROUND(IF(N289&lt;=OVER3_FROM,INDEX(LS_FEES,SUMPRODUCT(--(LS_EDGES&lt;N289))+1,0+(AM289-1)),INDEX(OVER3_BASE,1,0+(AM289-1))+OVER3_PER4*CEILING((N289-OVER3_FROM)/4,1))*(1+FUEL),4)),""))))</f>
        <v/>
      </c>
      <c r="AR289" s="21" t="str">
        <f aca="false">IF(OR(AM289="",AM289=1),"",IF(OR(N289="",(AM289-1)="",M289=""),"",IF(M289="Small standard",IF(N289&gt;SS_MAX,"",ROUND(INDEX(SS_FEES,SUMPRODUCT(--(SS_EDGES&lt;N289))+1,3+(AM289-1))*(1+FUEL),4)),IF(M289="Large standard",IF(N289&gt;LS_MAX,"",ROUND(IF(N289&lt;=OVER3_FROM,INDEX(LS_FEES,SUMPRODUCT(--(LS_EDGES&lt;N289))+1,3+(AM289-1)),INDEX(OVER3_BASE,1,3+(AM289-1))+OVER3_PER4*CEILING((N289-OVER3_FROM)/4,1))*(1+FUEL),4)),""))))</f>
        <v/>
      </c>
      <c r="AS289" s="21" t="str">
        <f aca="false">IF(OR(AM289="",AM289=1),"",(C289-(IF(AM289=2,BAND_LO,BAND_HI)-0.01))*(1-AN289))</f>
        <v/>
      </c>
      <c r="AT289" s="18" t="str">
        <f aca="false">IF(AI289="","",(AI289&gt;SS_L)+(AJ289&gt;SS_M)+(AK289&gt;SS_S))</f>
        <v/>
      </c>
      <c r="AU289" s="23" t="str">
        <f aca="false">IF(OR(AT289="",AT289&lt;&gt;1),"",MAX(AI289/SS_L,AJ289/SS_M,AK289/SS_S))</f>
        <v/>
      </c>
      <c r="AV289" s="21" t="str">
        <f aca="false">IF(OR(M289&lt;&gt;"Large standard",N289="",N289&gt;SS_MAX),"",IF(OR(N289="",AM289="","Small standard"=""),"",IF("Small standard"="Small standard",IF(N289&gt;SS_MAX,"",ROUND(INDEX(SS_FEES,SUMPRODUCT(--(SS_EDGES&lt;N289))+1,0+AM289)*(1+FUEL),4)),IF("Small standard"="Large standard",IF(N289&gt;LS_MAX,"",ROUND(IF(N289&lt;=OVER3_FROM,INDEX(LS_FEES,SUMPRODUCT(--(LS_EDGES&lt;N289))+1,0+AM289),INDEX(OVER3_BASE,1,0+AM289)+OVER3_PER4*CEILING((N289-OVER3_FROM)/4,1))*(1+FUEL),4)),""))))</f>
        <v/>
      </c>
      <c r="AW289" s="21" t="str">
        <f aca="false">IF(OR(M289&lt;&gt;"Large standard",N289="",N289&gt;SS_MAX),"",IF(OR(N289="",AM289="","Small standard"=""),"",IF("Small standard"="Small standard",IF(N289&gt;SS_MAX,"",ROUND(INDEX(SS_FEES,SUMPRODUCT(--(SS_EDGES&lt;N289))+1,3+AM289)*(1+FUEL),4)),IF("Small standard"="Large standard",IF(N289&gt;LS_MAX,"",ROUND(IF(N289&lt;=OVER3_FROM,INDEX(LS_FEES,SUMPRODUCT(--(LS_EDGES&lt;N289))+1,3+AM289),INDEX(OVER3_BASE,1,3+AM289)+OVER3_PER4*CEILING((N289-OVER3_FROM)/4,1))*(1+FUEL),4)),""))))</f>
        <v/>
      </c>
      <c r="AX289" s="21" t="str">
        <f aca="false">IF(OR(AL289="",AH289=""),"",IF(OR(AH289="",AM289="",M289=""),"",IF(M289="Small standard",IF(AH289&gt;SS_MAX,"",ROUND(INDEX(SS_FEES,SUMPRODUCT(--(SS_EDGES&lt;AH289))+1,0+AM289)*(1+FUEL),4)),IF(M289="Large standard",IF(AH289&gt;LS_MAX,"",ROUND(IF(AH289&lt;=OVER3_FROM,INDEX(LS_FEES,SUMPRODUCT(--(LS_EDGES&lt;AH289))+1,0+AM289),INDEX(OVER3_BASE,1,0+AM289)+OVER3_PER4*CEILING((AH289-OVER3_FROM)/4,1))*(1+FUEL),4)),""))))</f>
        <v/>
      </c>
      <c r="AY289" s="21" t="str">
        <f aca="false">IF(OR(AL289="",AH289=""),"",IF(OR(AH289="",AM289="",M289=""),"",IF(M289="Small standard",IF(AH289&gt;SS_MAX,"",ROUND(INDEX(SS_FEES,SUMPRODUCT(--(SS_EDGES&lt;AH289))+1,3+AM289)*(1+FUEL),4)),IF(M289="Large standard",IF(AH289&gt;LS_MAX,"",ROUND(IF(AH289&lt;=OVER3_FROM,INDEX(LS_FEES,SUMPRODUCT(--(LS_EDGES&lt;AH289))+1,3+AM289),INDEX(OVER3_BASE,1,3+AM289)+OVER3_PER4*CEILING((AH289-OVER3_FROM)/4,1))*(1+FUEL),4)),""))))</f>
        <v/>
      </c>
      <c r="AZ289" s="24" t="str">
        <f aca="false">IF(OR(J289="",J289&lt;1),"",ROUND(IFERROR(INDEX(CAT_SCALE,MATCH(D289,CATS,0)),UC_DEFAULT)*IF(J289&gt;=UC_KNEE,10^(UC_A-UC_B*LOG10(J289)),10^(UC_A-UC_B*LOG10(UC_KNEE))*(UC_KNEE/J289)^UC_HEXP),1))</f>
        <v/>
      </c>
    </row>
    <row r="290" customFormat="false" ht="15" hidden="false" customHeight="false" outlineLevel="0" collapsed="false">
      <c r="A290" s="10"/>
      <c r="B290" s="10"/>
      <c r="C290" s="12"/>
      <c r="D290" s="10"/>
      <c r="E290" s="10"/>
      <c r="F290" s="10"/>
      <c r="G290" s="10"/>
      <c r="H290" s="10"/>
      <c r="I290" s="10"/>
      <c r="J290" s="10"/>
      <c r="K290" s="10"/>
      <c r="L290" s="12"/>
      <c r="M290" s="2" t="str">
        <f aca="false">IF(OR(N290="",AI290=""),"",IF(AND(N290&lt;=SS_MAX,AI290&lt;=SS_L,AJ290&lt;=SS_M,AK290&lt;=SS_S),"Small standard",IF(AND(N290&lt;=LS_MAX,AI290&lt;=LS_L,AJ290&lt;=LS_M,AK290&lt;=LS_S),"Large standard","Oversize")))</f>
        <v/>
      </c>
      <c r="N290" s="16" t="str">
        <f aca="false">IF(AH290="","",IF(AL290="",AH290,MAX(AH290,AL290)))</f>
        <v/>
      </c>
      <c r="O290" s="21" t="str">
        <f aca="false">IF(OR(N290="",AM290="",M290=""),"",IF(M290="Small standard",IF(N290&gt;SS_MAX,"",ROUND(INDEX(SS_FEES,SUMPRODUCT(--(SS_EDGES&lt;N290))+1,0+AM290)*(1+FUEL),4)),IF(M290="Large standard",IF(N290&gt;LS_MAX,"",ROUND(IF(N290&lt;=OVER3_FROM,INDEX(LS_FEES,SUMPRODUCT(--(LS_EDGES&lt;N290))+1,0+AM290),INDEX(OVER3_BASE,1,0+AM290)+OVER3_PER4*CEILING((N290-OVER3_FROM)/4,1))*(1+FUEL),4)),"")))</f>
        <v/>
      </c>
      <c r="P290" s="21" t="str">
        <f aca="false">IF(OR(N290="",AM290="",M290=""),"",IF(M290="Small standard",IF(N290&gt;SS_MAX,"",ROUND(INDEX(SS_FEES,SUMPRODUCT(--(SS_EDGES&lt;N290))+1,3+AM290)*(1+FUEL),4)),IF(M290="Large standard",IF(N290&gt;LS_MAX,"",ROUND(IF(N290&lt;=OVER3_FROM,INDEX(LS_FEES,SUMPRODUCT(--(LS_EDGES&lt;N290))+1,3+AM290),INDEX(OVER3_BASE,1,3+AM290)+OVER3_PER4*CEILING((N290-OVER3_FROM)/4,1))*(1+FUEL),4)),"")))</f>
        <v/>
      </c>
      <c r="Q290" s="20" t="str">
        <f aca="true">IF(OR(L290="",O290=""),"",ROUND(L290-IF(AND(TODAY()&gt;=PEAK_FROM,TODAY()&lt;=PEAK_TO),P290,O290),2))</f>
        <v/>
      </c>
      <c r="R290" s="16" t="str">
        <f aca="false">IF(N290="","",IF(M290="Small standard",IF(SUMPRODUCT(--(SS_EDGES&lt;N290))=0,"",INDEX(SS_EDGES,SUMPRODUCT(--(SS_EDGES&lt;N290)))),IF(M290="Large standard",IF(N290&gt;OVER3_FROM,OVER3_FROM+4*(CEILING((N290-OVER3_FROM)/4,1)-1),IF(SUMPRODUCT(--(LS_EDGES&lt;N290))=0,"",INDEX(LS_EDGES,SUMPRODUCT(--(LS_EDGES&lt;N290))))),"")))</f>
        <v/>
      </c>
      <c r="S290" s="22" t="str">
        <f aca="false">IF(R290="","",ROUND(N290-R290,3))</f>
        <v/>
      </c>
      <c r="T290" s="21" t="str">
        <f aca="false">IF(OR(R290="",O290="",AO290=""),"",IF(S290&gt;MAX_SHAVE,"",IF(ROUND(O290-AO290,4)&lt;MIN_UNIT,"",ROUND(O290-AO290,4))))</f>
        <v/>
      </c>
      <c r="U290" s="21" t="str">
        <f aca="false">IF(OR(AQ290="",O290=""),"",IF(ROUND(ROUND(O290-AQ290,4)-AS290,4)&lt;=MIN_UNIT,"",ROUND(ROUND(O290-AQ290,4)-AS290,4)))</f>
        <v/>
      </c>
      <c r="V290" s="21" t="str">
        <f aca="false">IF(OR(AV290="",O290=""),"",IF(AND(AT290=1,AU290&lt;=MAX_ENV),IF(ROUND(O290-AV290,4)&lt;MIN_UNIT,"",ROUND(O290-AV290,4)),""))</f>
        <v/>
      </c>
      <c r="W290" s="21" t="str">
        <f aca="false">IF(OR(AX290="",O290=""),"",IF(AL290&gt;=AH290*MIN_DIM_RATIO,IF(ROUND(O290-AX290,4)&lt;MIN_UNIT,"",ROUND(O290-AX290,4)),""))</f>
        <v/>
      </c>
      <c r="X290" s="21" t="str">
        <f aca="false">IF(OR(R290="",P290="",AP290=""),"",IF(S290&gt;MAX_SHAVE,"",IF(ROUND(P290-AP290,4)&lt;MIN_UNIT,"",ROUND(P290-AP290,4))))</f>
        <v/>
      </c>
      <c r="Y290" s="21" t="str">
        <f aca="false">IF(OR(AR290="",P290=""),"",IF(ROUND(ROUND(P290-AR290,4)-AS290,4)&lt;=MIN_UNIT,"",ROUND(ROUND(P290-AR290,4)-AS290,4)))</f>
        <v/>
      </c>
      <c r="Z290" s="21" t="str">
        <f aca="false">IF(OR(AW290="",P290=""),"",IF(AND(AT290=1,AU290&lt;=MAX_ENV),IF(ROUND(P290-AW290,4)&lt;MIN_UNIT,"",ROUND(P290-AW290,4)),""))</f>
        <v/>
      </c>
      <c r="AA290" s="21" t="str">
        <f aca="false">IF(OR(AY290="",P290=""),"",IF(AL290&gt;=AH290*MIN_DIM_RATIO,IF(ROUND(P290-AY290,4)&lt;MIN_UNIT,"",ROUND(P290-AY290,4)),""))</f>
        <v/>
      </c>
      <c r="AB290" s="2" t="str">
        <f aca="false">IF(COUNT(T290:W290)=0,"",CHOOSE(MATCH(MAX(T290:W290),T290:W290,0),"Weight","Price","Size tier","Box"))</f>
        <v/>
      </c>
      <c r="AC290" s="24" t="str">
        <f aca="false">IF(K290&lt;&gt;"",K290,AZ290)</f>
        <v/>
      </c>
      <c r="AD290" s="25" t="str">
        <f aca="false">IF(OR(AB290="",AC290=""),"",ROUND(AC290*IF(K290&lt;&gt;"",1,U_LOW)*((12-PEAK_MONTHS)*MAX(T290:W290)+PEAK_MONTHS*N(INDEX(X290:AA290,MATCH(MAX(T290:W290),T290:W290,0)))),0))</f>
        <v/>
      </c>
      <c r="AE290" s="25" t="str">
        <f aca="false">IF(OR(AB290="",AC290=""),"",ROUND(AC290*IF(K290&lt;&gt;"",1,U_HIGH)*((12-PEAK_MONTHS)*MAX(T290:W290)+PEAK_MONTHS*N(INDEX(X290:AA290,MATCH(MAX(T290:W290),T290:W290,0)))),0))</f>
        <v/>
      </c>
      <c r="AF290" s="18" t="str">
        <f aca="false">IF(AD290="","",RANK(AD290,$AD$7:$AD$506))</f>
        <v/>
      </c>
      <c r="AH290" s="16" t="str">
        <f aca="false">IF(E290&lt;&gt;"",E290,IF(F290&lt;&gt;"",ROUND(F290*16,3),""))</f>
        <v/>
      </c>
      <c r="AI290" s="16" t="str">
        <f aca="false">IF(COUNT(G290:I290)&lt;3,"",ROUND(LARGE(G290:I290,1),2))</f>
        <v/>
      </c>
      <c r="AJ290" s="16" t="str">
        <f aca="false">IF(COUNT(G290:I290)&lt;3,"",ROUND(LARGE(G290:I290,2),2))</f>
        <v/>
      </c>
      <c r="AK290" s="16" t="str">
        <f aca="false">IF(COUNT(G290:I290)&lt;3,"",ROUND(SMALL(G290:I290,1),2))</f>
        <v/>
      </c>
      <c r="AL290" s="16" t="str">
        <f aca="false">IF(AI290="","",IF(AI290*AJ290*AK290&lt;DIM_MIN_CUIN,"",ROUND(AI290*AJ290*AK290/DIM_DIV*16,2)))</f>
        <v/>
      </c>
      <c r="AM290" s="18" t="str">
        <f aca="false">IF(C290="","",IF(C290&lt;BAND_LO,1,IF(C290&lt;=BAND_HI,2,3)))</f>
        <v/>
      </c>
      <c r="AN290" s="19" t="str">
        <f aca="false">IF(C290="","",IFERROR(INDEX(CAT_REF,MATCH(D290,CATS,0)),REF_DEFAULT))</f>
        <v/>
      </c>
      <c r="AO290" s="21" t="str">
        <f aca="false">IF(OR(R290="",AM290="",M290=""),"",IF(M290="Small standard",IF(R290&gt;SS_MAX,"",ROUND(INDEX(SS_FEES,SUMPRODUCT(--(SS_EDGES&lt;R290))+1,0+AM290)*(1+FUEL),4)),IF(M290="Large standard",IF(R290&gt;LS_MAX,"",ROUND(IF(R290&lt;=OVER3_FROM,INDEX(LS_FEES,SUMPRODUCT(--(LS_EDGES&lt;R290))+1,0+AM290),INDEX(OVER3_BASE,1,0+AM290)+OVER3_PER4*CEILING((R290-OVER3_FROM)/4,1))*(1+FUEL),4)),"")))</f>
        <v/>
      </c>
      <c r="AP290" s="21" t="str">
        <f aca="false">IF(OR(R290="",AM290="",M290=""),"",IF(M290="Small standard",IF(R290&gt;SS_MAX,"",ROUND(INDEX(SS_FEES,SUMPRODUCT(--(SS_EDGES&lt;R290))+1,3+AM290)*(1+FUEL),4)),IF(M290="Large standard",IF(R290&gt;LS_MAX,"",ROUND(IF(R290&lt;=OVER3_FROM,INDEX(LS_FEES,SUMPRODUCT(--(LS_EDGES&lt;R290))+1,3+AM290),INDEX(OVER3_BASE,1,3+AM290)+OVER3_PER4*CEILING((R290-OVER3_FROM)/4,1))*(1+FUEL),4)),"")))</f>
        <v/>
      </c>
      <c r="AQ290" s="21" t="str">
        <f aca="false">IF(OR(AM290="",AM290=1),"",IF(OR(N290="",(AM290-1)="",M290=""),"",IF(M290="Small standard",IF(N290&gt;SS_MAX,"",ROUND(INDEX(SS_FEES,SUMPRODUCT(--(SS_EDGES&lt;N290))+1,0+(AM290-1))*(1+FUEL),4)),IF(M290="Large standard",IF(N290&gt;LS_MAX,"",ROUND(IF(N290&lt;=OVER3_FROM,INDEX(LS_FEES,SUMPRODUCT(--(LS_EDGES&lt;N290))+1,0+(AM290-1)),INDEX(OVER3_BASE,1,0+(AM290-1))+OVER3_PER4*CEILING((N290-OVER3_FROM)/4,1))*(1+FUEL),4)),""))))</f>
        <v/>
      </c>
      <c r="AR290" s="21" t="str">
        <f aca="false">IF(OR(AM290="",AM290=1),"",IF(OR(N290="",(AM290-1)="",M290=""),"",IF(M290="Small standard",IF(N290&gt;SS_MAX,"",ROUND(INDEX(SS_FEES,SUMPRODUCT(--(SS_EDGES&lt;N290))+1,3+(AM290-1))*(1+FUEL),4)),IF(M290="Large standard",IF(N290&gt;LS_MAX,"",ROUND(IF(N290&lt;=OVER3_FROM,INDEX(LS_FEES,SUMPRODUCT(--(LS_EDGES&lt;N290))+1,3+(AM290-1)),INDEX(OVER3_BASE,1,3+(AM290-1))+OVER3_PER4*CEILING((N290-OVER3_FROM)/4,1))*(1+FUEL),4)),""))))</f>
        <v/>
      </c>
      <c r="AS290" s="21" t="str">
        <f aca="false">IF(OR(AM290="",AM290=1),"",(C290-(IF(AM290=2,BAND_LO,BAND_HI)-0.01))*(1-AN290))</f>
        <v/>
      </c>
      <c r="AT290" s="18" t="str">
        <f aca="false">IF(AI290="","",(AI290&gt;SS_L)+(AJ290&gt;SS_M)+(AK290&gt;SS_S))</f>
        <v/>
      </c>
      <c r="AU290" s="23" t="str">
        <f aca="false">IF(OR(AT290="",AT290&lt;&gt;1),"",MAX(AI290/SS_L,AJ290/SS_M,AK290/SS_S))</f>
        <v/>
      </c>
      <c r="AV290" s="21" t="str">
        <f aca="false">IF(OR(M290&lt;&gt;"Large standard",N290="",N290&gt;SS_MAX),"",IF(OR(N290="",AM290="","Small standard"=""),"",IF("Small standard"="Small standard",IF(N290&gt;SS_MAX,"",ROUND(INDEX(SS_FEES,SUMPRODUCT(--(SS_EDGES&lt;N290))+1,0+AM290)*(1+FUEL),4)),IF("Small standard"="Large standard",IF(N290&gt;LS_MAX,"",ROUND(IF(N290&lt;=OVER3_FROM,INDEX(LS_FEES,SUMPRODUCT(--(LS_EDGES&lt;N290))+1,0+AM290),INDEX(OVER3_BASE,1,0+AM290)+OVER3_PER4*CEILING((N290-OVER3_FROM)/4,1))*(1+FUEL),4)),""))))</f>
        <v/>
      </c>
      <c r="AW290" s="21" t="str">
        <f aca="false">IF(OR(M290&lt;&gt;"Large standard",N290="",N290&gt;SS_MAX),"",IF(OR(N290="",AM290="","Small standard"=""),"",IF("Small standard"="Small standard",IF(N290&gt;SS_MAX,"",ROUND(INDEX(SS_FEES,SUMPRODUCT(--(SS_EDGES&lt;N290))+1,3+AM290)*(1+FUEL),4)),IF("Small standard"="Large standard",IF(N290&gt;LS_MAX,"",ROUND(IF(N290&lt;=OVER3_FROM,INDEX(LS_FEES,SUMPRODUCT(--(LS_EDGES&lt;N290))+1,3+AM290),INDEX(OVER3_BASE,1,3+AM290)+OVER3_PER4*CEILING((N290-OVER3_FROM)/4,1))*(1+FUEL),4)),""))))</f>
        <v/>
      </c>
      <c r="AX290" s="21" t="str">
        <f aca="false">IF(OR(AL290="",AH290=""),"",IF(OR(AH290="",AM290="",M290=""),"",IF(M290="Small standard",IF(AH290&gt;SS_MAX,"",ROUND(INDEX(SS_FEES,SUMPRODUCT(--(SS_EDGES&lt;AH290))+1,0+AM290)*(1+FUEL),4)),IF(M290="Large standard",IF(AH290&gt;LS_MAX,"",ROUND(IF(AH290&lt;=OVER3_FROM,INDEX(LS_FEES,SUMPRODUCT(--(LS_EDGES&lt;AH290))+1,0+AM290),INDEX(OVER3_BASE,1,0+AM290)+OVER3_PER4*CEILING((AH290-OVER3_FROM)/4,1))*(1+FUEL),4)),""))))</f>
        <v/>
      </c>
      <c r="AY290" s="21" t="str">
        <f aca="false">IF(OR(AL290="",AH290=""),"",IF(OR(AH290="",AM290="",M290=""),"",IF(M290="Small standard",IF(AH290&gt;SS_MAX,"",ROUND(INDEX(SS_FEES,SUMPRODUCT(--(SS_EDGES&lt;AH290))+1,3+AM290)*(1+FUEL),4)),IF(M290="Large standard",IF(AH290&gt;LS_MAX,"",ROUND(IF(AH290&lt;=OVER3_FROM,INDEX(LS_FEES,SUMPRODUCT(--(LS_EDGES&lt;AH290))+1,3+AM290),INDEX(OVER3_BASE,1,3+AM290)+OVER3_PER4*CEILING((AH290-OVER3_FROM)/4,1))*(1+FUEL),4)),""))))</f>
        <v/>
      </c>
      <c r="AZ290" s="24" t="str">
        <f aca="false">IF(OR(J290="",J290&lt;1),"",ROUND(IFERROR(INDEX(CAT_SCALE,MATCH(D290,CATS,0)),UC_DEFAULT)*IF(J290&gt;=UC_KNEE,10^(UC_A-UC_B*LOG10(J290)),10^(UC_A-UC_B*LOG10(UC_KNEE))*(UC_KNEE/J290)^UC_HEXP),1))</f>
        <v/>
      </c>
    </row>
    <row r="291" customFormat="false" ht="15" hidden="false" customHeight="false" outlineLevel="0" collapsed="false">
      <c r="A291" s="10"/>
      <c r="B291" s="10"/>
      <c r="C291" s="12"/>
      <c r="D291" s="10"/>
      <c r="E291" s="10"/>
      <c r="F291" s="10"/>
      <c r="G291" s="10"/>
      <c r="H291" s="10"/>
      <c r="I291" s="10"/>
      <c r="J291" s="10"/>
      <c r="K291" s="10"/>
      <c r="L291" s="12"/>
      <c r="M291" s="2" t="str">
        <f aca="false">IF(OR(N291="",AI291=""),"",IF(AND(N291&lt;=SS_MAX,AI291&lt;=SS_L,AJ291&lt;=SS_M,AK291&lt;=SS_S),"Small standard",IF(AND(N291&lt;=LS_MAX,AI291&lt;=LS_L,AJ291&lt;=LS_M,AK291&lt;=LS_S),"Large standard","Oversize")))</f>
        <v/>
      </c>
      <c r="N291" s="16" t="str">
        <f aca="false">IF(AH291="","",IF(AL291="",AH291,MAX(AH291,AL291)))</f>
        <v/>
      </c>
      <c r="O291" s="21" t="str">
        <f aca="false">IF(OR(N291="",AM291="",M291=""),"",IF(M291="Small standard",IF(N291&gt;SS_MAX,"",ROUND(INDEX(SS_FEES,SUMPRODUCT(--(SS_EDGES&lt;N291))+1,0+AM291)*(1+FUEL),4)),IF(M291="Large standard",IF(N291&gt;LS_MAX,"",ROUND(IF(N291&lt;=OVER3_FROM,INDEX(LS_FEES,SUMPRODUCT(--(LS_EDGES&lt;N291))+1,0+AM291),INDEX(OVER3_BASE,1,0+AM291)+OVER3_PER4*CEILING((N291-OVER3_FROM)/4,1))*(1+FUEL),4)),"")))</f>
        <v/>
      </c>
      <c r="P291" s="21" t="str">
        <f aca="false">IF(OR(N291="",AM291="",M291=""),"",IF(M291="Small standard",IF(N291&gt;SS_MAX,"",ROUND(INDEX(SS_FEES,SUMPRODUCT(--(SS_EDGES&lt;N291))+1,3+AM291)*(1+FUEL),4)),IF(M291="Large standard",IF(N291&gt;LS_MAX,"",ROUND(IF(N291&lt;=OVER3_FROM,INDEX(LS_FEES,SUMPRODUCT(--(LS_EDGES&lt;N291))+1,3+AM291),INDEX(OVER3_BASE,1,3+AM291)+OVER3_PER4*CEILING((N291-OVER3_FROM)/4,1))*(1+FUEL),4)),"")))</f>
        <v/>
      </c>
      <c r="Q291" s="20" t="str">
        <f aca="true">IF(OR(L291="",O291=""),"",ROUND(L291-IF(AND(TODAY()&gt;=PEAK_FROM,TODAY()&lt;=PEAK_TO),P291,O291),2))</f>
        <v/>
      </c>
      <c r="R291" s="16" t="str">
        <f aca="false">IF(N291="","",IF(M291="Small standard",IF(SUMPRODUCT(--(SS_EDGES&lt;N291))=0,"",INDEX(SS_EDGES,SUMPRODUCT(--(SS_EDGES&lt;N291)))),IF(M291="Large standard",IF(N291&gt;OVER3_FROM,OVER3_FROM+4*(CEILING((N291-OVER3_FROM)/4,1)-1),IF(SUMPRODUCT(--(LS_EDGES&lt;N291))=0,"",INDEX(LS_EDGES,SUMPRODUCT(--(LS_EDGES&lt;N291))))),"")))</f>
        <v/>
      </c>
      <c r="S291" s="22" t="str">
        <f aca="false">IF(R291="","",ROUND(N291-R291,3))</f>
        <v/>
      </c>
      <c r="T291" s="21" t="str">
        <f aca="false">IF(OR(R291="",O291="",AO291=""),"",IF(S291&gt;MAX_SHAVE,"",IF(ROUND(O291-AO291,4)&lt;MIN_UNIT,"",ROUND(O291-AO291,4))))</f>
        <v/>
      </c>
      <c r="U291" s="21" t="str">
        <f aca="false">IF(OR(AQ291="",O291=""),"",IF(ROUND(ROUND(O291-AQ291,4)-AS291,4)&lt;=MIN_UNIT,"",ROUND(ROUND(O291-AQ291,4)-AS291,4)))</f>
        <v/>
      </c>
      <c r="V291" s="21" t="str">
        <f aca="false">IF(OR(AV291="",O291=""),"",IF(AND(AT291=1,AU291&lt;=MAX_ENV),IF(ROUND(O291-AV291,4)&lt;MIN_UNIT,"",ROUND(O291-AV291,4)),""))</f>
        <v/>
      </c>
      <c r="W291" s="21" t="str">
        <f aca="false">IF(OR(AX291="",O291=""),"",IF(AL291&gt;=AH291*MIN_DIM_RATIO,IF(ROUND(O291-AX291,4)&lt;MIN_UNIT,"",ROUND(O291-AX291,4)),""))</f>
        <v/>
      </c>
      <c r="X291" s="21" t="str">
        <f aca="false">IF(OR(R291="",P291="",AP291=""),"",IF(S291&gt;MAX_SHAVE,"",IF(ROUND(P291-AP291,4)&lt;MIN_UNIT,"",ROUND(P291-AP291,4))))</f>
        <v/>
      </c>
      <c r="Y291" s="21" t="str">
        <f aca="false">IF(OR(AR291="",P291=""),"",IF(ROUND(ROUND(P291-AR291,4)-AS291,4)&lt;=MIN_UNIT,"",ROUND(ROUND(P291-AR291,4)-AS291,4)))</f>
        <v/>
      </c>
      <c r="Z291" s="21" t="str">
        <f aca="false">IF(OR(AW291="",P291=""),"",IF(AND(AT291=1,AU291&lt;=MAX_ENV),IF(ROUND(P291-AW291,4)&lt;MIN_UNIT,"",ROUND(P291-AW291,4)),""))</f>
        <v/>
      </c>
      <c r="AA291" s="21" t="str">
        <f aca="false">IF(OR(AY291="",P291=""),"",IF(AL291&gt;=AH291*MIN_DIM_RATIO,IF(ROUND(P291-AY291,4)&lt;MIN_UNIT,"",ROUND(P291-AY291,4)),""))</f>
        <v/>
      </c>
      <c r="AB291" s="2" t="str">
        <f aca="false">IF(COUNT(T291:W291)=0,"",CHOOSE(MATCH(MAX(T291:W291),T291:W291,0),"Weight","Price","Size tier","Box"))</f>
        <v/>
      </c>
      <c r="AC291" s="24" t="str">
        <f aca="false">IF(K291&lt;&gt;"",K291,AZ291)</f>
        <v/>
      </c>
      <c r="AD291" s="25" t="str">
        <f aca="false">IF(OR(AB291="",AC291=""),"",ROUND(AC291*IF(K291&lt;&gt;"",1,U_LOW)*((12-PEAK_MONTHS)*MAX(T291:W291)+PEAK_MONTHS*N(INDEX(X291:AA291,MATCH(MAX(T291:W291),T291:W291,0)))),0))</f>
        <v/>
      </c>
      <c r="AE291" s="25" t="str">
        <f aca="false">IF(OR(AB291="",AC291=""),"",ROUND(AC291*IF(K291&lt;&gt;"",1,U_HIGH)*((12-PEAK_MONTHS)*MAX(T291:W291)+PEAK_MONTHS*N(INDEX(X291:AA291,MATCH(MAX(T291:W291),T291:W291,0)))),0))</f>
        <v/>
      </c>
      <c r="AF291" s="18" t="str">
        <f aca="false">IF(AD291="","",RANK(AD291,$AD$7:$AD$506))</f>
        <v/>
      </c>
      <c r="AH291" s="16" t="str">
        <f aca="false">IF(E291&lt;&gt;"",E291,IF(F291&lt;&gt;"",ROUND(F291*16,3),""))</f>
        <v/>
      </c>
      <c r="AI291" s="16" t="str">
        <f aca="false">IF(COUNT(G291:I291)&lt;3,"",ROUND(LARGE(G291:I291,1),2))</f>
        <v/>
      </c>
      <c r="AJ291" s="16" t="str">
        <f aca="false">IF(COUNT(G291:I291)&lt;3,"",ROUND(LARGE(G291:I291,2),2))</f>
        <v/>
      </c>
      <c r="AK291" s="16" t="str">
        <f aca="false">IF(COUNT(G291:I291)&lt;3,"",ROUND(SMALL(G291:I291,1),2))</f>
        <v/>
      </c>
      <c r="AL291" s="16" t="str">
        <f aca="false">IF(AI291="","",IF(AI291*AJ291*AK291&lt;DIM_MIN_CUIN,"",ROUND(AI291*AJ291*AK291/DIM_DIV*16,2)))</f>
        <v/>
      </c>
      <c r="AM291" s="18" t="str">
        <f aca="false">IF(C291="","",IF(C291&lt;BAND_LO,1,IF(C291&lt;=BAND_HI,2,3)))</f>
        <v/>
      </c>
      <c r="AN291" s="19" t="str">
        <f aca="false">IF(C291="","",IFERROR(INDEX(CAT_REF,MATCH(D291,CATS,0)),REF_DEFAULT))</f>
        <v/>
      </c>
      <c r="AO291" s="21" t="str">
        <f aca="false">IF(OR(R291="",AM291="",M291=""),"",IF(M291="Small standard",IF(R291&gt;SS_MAX,"",ROUND(INDEX(SS_FEES,SUMPRODUCT(--(SS_EDGES&lt;R291))+1,0+AM291)*(1+FUEL),4)),IF(M291="Large standard",IF(R291&gt;LS_MAX,"",ROUND(IF(R291&lt;=OVER3_FROM,INDEX(LS_FEES,SUMPRODUCT(--(LS_EDGES&lt;R291))+1,0+AM291),INDEX(OVER3_BASE,1,0+AM291)+OVER3_PER4*CEILING((R291-OVER3_FROM)/4,1))*(1+FUEL),4)),"")))</f>
        <v/>
      </c>
      <c r="AP291" s="21" t="str">
        <f aca="false">IF(OR(R291="",AM291="",M291=""),"",IF(M291="Small standard",IF(R291&gt;SS_MAX,"",ROUND(INDEX(SS_FEES,SUMPRODUCT(--(SS_EDGES&lt;R291))+1,3+AM291)*(1+FUEL),4)),IF(M291="Large standard",IF(R291&gt;LS_MAX,"",ROUND(IF(R291&lt;=OVER3_FROM,INDEX(LS_FEES,SUMPRODUCT(--(LS_EDGES&lt;R291))+1,3+AM291),INDEX(OVER3_BASE,1,3+AM291)+OVER3_PER4*CEILING((R291-OVER3_FROM)/4,1))*(1+FUEL),4)),"")))</f>
        <v/>
      </c>
      <c r="AQ291" s="21" t="str">
        <f aca="false">IF(OR(AM291="",AM291=1),"",IF(OR(N291="",(AM291-1)="",M291=""),"",IF(M291="Small standard",IF(N291&gt;SS_MAX,"",ROUND(INDEX(SS_FEES,SUMPRODUCT(--(SS_EDGES&lt;N291))+1,0+(AM291-1))*(1+FUEL),4)),IF(M291="Large standard",IF(N291&gt;LS_MAX,"",ROUND(IF(N291&lt;=OVER3_FROM,INDEX(LS_FEES,SUMPRODUCT(--(LS_EDGES&lt;N291))+1,0+(AM291-1)),INDEX(OVER3_BASE,1,0+(AM291-1))+OVER3_PER4*CEILING((N291-OVER3_FROM)/4,1))*(1+FUEL),4)),""))))</f>
        <v/>
      </c>
      <c r="AR291" s="21" t="str">
        <f aca="false">IF(OR(AM291="",AM291=1),"",IF(OR(N291="",(AM291-1)="",M291=""),"",IF(M291="Small standard",IF(N291&gt;SS_MAX,"",ROUND(INDEX(SS_FEES,SUMPRODUCT(--(SS_EDGES&lt;N291))+1,3+(AM291-1))*(1+FUEL),4)),IF(M291="Large standard",IF(N291&gt;LS_MAX,"",ROUND(IF(N291&lt;=OVER3_FROM,INDEX(LS_FEES,SUMPRODUCT(--(LS_EDGES&lt;N291))+1,3+(AM291-1)),INDEX(OVER3_BASE,1,3+(AM291-1))+OVER3_PER4*CEILING((N291-OVER3_FROM)/4,1))*(1+FUEL),4)),""))))</f>
        <v/>
      </c>
      <c r="AS291" s="21" t="str">
        <f aca="false">IF(OR(AM291="",AM291=1),"",(C291-(IF(AM291=2,BAND_LO,BAND_HI)-0.01))*(1-AN291))</f>
        <v/>
      </c>
      <c r="AT291" s="18" t="str">
        <f aca="false">IF(AI291="","",(AI291&gt;SS_L)+(AJ291&gt;SS_M)+(AK291&gt;SS_S))</f>
        <v/>
      </c>
      <c r="AU291" s="23" t="str">
        <f aca="false">IF(OR(AT291="",AT291&lt;&gt;1),"",MAX(AI291/SS_L,AJ291/SS_M,AK291/SS_S))</f>
        <v/>
      </c>
      <c r="AV291" s="21" t="str">
        <f aca="false">IF(OR(M291&lt;&gt;"Large standard",N291="",N291&gt;SS_MAX),"",IF(OR(N291="",AM291="","Small standard"=""),"",IF("Small standard"="Small standard",IF(N291&gt;SS_MAX,"",ROUND(INDEX(SS_FEES,SUMPRODUCT(--(SS_EDGES&lt;N291))+1,0+AM291)*(1+FUEL),4)),IF("Small standard"="Large standard",IF(N291&gt;LS_MAX,"",ROUND(IF(N291&lt;=OVER3_FROM,INDEX(LS_FEES,SUMPRODUCT(--(LS_EDGES&lt;N291))+1,0+AM291),INDEX(OVER3_BASE,1,0+AM291)+OVER3_PER4*CEILING((N291-OVER3_FROM)/4,1))*(1+FUEL),4)),""))))</f>
        <v/>
      </c>
      <c r="AW291" s="21" t="str">
        <f aca="false">IF(OR(M291&lt;&gt;"Large standard",N291="",N291&gt;SS_MAX),"",IF(OR(N291="",AM291="","Small standard"=""),"",IF("Small standard"="Small standard",IF(N291&gt;SS_MAX,"",ROUND(INDEX(SS_FEES,SUMPRODUCT(--(SS_EDGES&lt;N291))+1,3+AM291)*(1+FUEL),4)),IF("Small standard"="Large standard",IF(N291&gt;LS_MAX,"",ROUND(IF(N291&lt;=OVER3_FROM,INDEX(LS_FEES,SUMPRODUCT(--(LS_EDGES&lt;N291))+1,3+AM291),INDEX(OVER3_BASE,1,3+AM291)+OVER3_PER4*CEILING((N291-OVER3_FROM)/4,1))*(1+FUEL),4)),""))))</f>
        <v/>
      </c>
      <c r="AX291" s="21" t="str">
        <f aca="false">IF(OR(AL291="",AH291=""),"",IF(OR(AH291="",AM291="",M291=""),"",IF(M291="Small standard",IF(AH291&gt;SS_MAX,"",ROUND(INDEX(SS_FEES,SUMPRODUCT(--(SS_EDGES&lt;AH291))+1,0+AM291)*(1+FUEL),4)),IF(M291="Large standard",IF(AH291&gt;LS_MAX,"",ROUND(IF(AH291&lt;=OVER3_FROM,INDEX(LS_FEES,SUMPRODUCT(--(LS_EDGES&lt;AH291))+1,0+AM291),INDEX(OVER3_BASE,1,0+AM291)+OVER3_PER4*CEILING((AH291-OVER3_FROM)/4,1))*(1+FUEL),4)),""))))</f>
        <v/>
      </c>
      <c r="AY291" s="21" t="str">
        <f aca="false">IF(OR(AL291="",AH291=""),"",IF(OR(AH291="",AM291="",M291=""),"",IF(M291="Small standard",IF(AH291&gt;SS_MAX,"",ROUND(INDEX(SS_FEES,SUMPRODUCT(--(SS_EDGES&lt;AH291))+1,3+AM291)*(1+FUEL),4)),IF(M291="Large standard",IF(AH291&gt;LS_MAX,"",ROUND(IF(AH291&lt;=OVER3_FROM,INDEX(LS_FEES,SUMPRODUCT(--(LS_EDGES&lt;AH291))+1,3+AM291),INDEX(OVER3_BASE,1,3+AM291)+OVER3_PER4*CEILING((AH291-OVER3_FROM)/4,1))*(1+FUEL),4)),""))))</f>
        <v/>
      </c>
      <c r="AZ291" s="24" t="str">
        <f aca="false">IF(OR(J291="",J291&lt;1),"",ROUND(IFERROR(INDEX(CAT_SCALE,MATCH(D291,CATS,0)),UC_DEFAULT)*IF(J291&gt;=UC_KNEE,10^(UC_A-UC_B*LOG10(J291)),10^(UC_A-UC_B*LOG10(UC_KNEE))*(UC_KNEE/J291)^UC_HEXP),1))</f>
        <v/>
      </c>
    </row>
    <row r="292" customFormat="false" ht="15" hidden="false" customHeight="false" outlineLevel="0" collapsed="false">
      <c r="A292" s="10"/>
      <c r="B292" s="10"/>
      <c r="C292" s="12"/>
      <c r="D292" s="10"/>
      <c r="E292" s="10"/>
      <c r="F292" s="10"/>
      <c r="G292" s="10"/>
      <c r="H292" s="10"/>
      <c r="I292" s="10"/>
      <c r="J292" s="10"/>
      <c r="K292" s="10"/>
      <c r="L292" s="12"/>
      <c r="M292" s="2" t="str">
        <f aca="false">IF(OR(N292="",AI292=""),"",IF(AND(N292&lt;=SS_MAX,AI292&lt;=SS_L,AJ292&lt;=SS_M,AK292&lt;=SS_S),"Small standard",IF(AND(N292&lt;=LS_MAX,AI292&lt;=LS_L,AJ292&lt;=LS_M,AK292&lt;=LS_S),"Large standard","Oversize")))</f>
        <v/>
      </c>
      <c r="N292" s="16" t="str">
        <f aca="false">IF(AH292="","",IF(AL292="",AH292,MAX(AH292,AL292)))</f>
        <v/>
      </c>
      <c r="O292" s="21" t="str">
        <f aca="false">IF(OR(N292="",AM292="",M292=""),"",IF(M292="Small standard",IF(N292&gt;SS_MAX,"",ROUND(INDEX(SS_FEES,SUMPRODUCT(--(SS_EDGES&lt;N292))+1,0+AM292)*(1+FUEL),4)),IF(M292="Large standard",IF(N292&gt;LS_MAX,"",ROUND(IF(N292&lt;=OVER3_FROM,INDEX(LS_FEES,SUMPRODUCT(--(LS_EDGES&lt;N292))+1,0+AM292),INDEX(OVER3_BASE,1,0+AM292)+OVER3_PER4*CEILING((N292-OVER3_FROM)/4,1))*(1+FUEL),4)),"")))</f>
        <v/>
      </c>
      <c r="P292" s="21" t="str">
        <f aca="false">IF(OR(N292="",AM292="",M292=""),"",IF(M292="Small standard",IF(N292&gt;SS_MAX,"",ROUND(INDEX(SS_FEES,SUMPRODUCT(--(SS_EDGES&lt;N292))+1,3+AM292)*(1+FUEL),4)),IF(M292="Large standard",IF(N292&gt;LS_MAX,"",ROUND(IF(N292&lt;=OVER3_FROM,INDEX(LS_FEES,SUMPRODUCT(--(LS_EDGES&lt;N292))+1,3+AM292),INDEX(OVER3_BASE,1,3+AM292)+OVER3_PER4*CEILING((N292-OVER3_FROM)/4,1))*(1+FUEL),4)),"")))</f>
        <v/>
      </c>
      <c r="Q292" s="20" t="str">
        <f aca="true">IF(OR(L292="",O292=""),"",ROUND(L292-IF(AND(TODAY()&gt;=PEAK_FROM,TODAY()&lt;=PEAK_TO),P292,O292),2))</f>
        <v/>
      </c>
      <c r="R292" s="16" t="str">
        <f aca="false">IF(N292="","",IF(M292="Small standard",IF(SUMPRODUCT(--(SS_EDGES&lt;N292))=0,"",INDEX(SS_EDGES,SUMPRODUCT(--(SS_EDGES&lt;N292)))),IF(M292="Large standard",IF(N292&gt;OVER3_FROM,OVER3_FROM+4*(CEILING((N292-OVER3_FROM)/4,1)-1),IF(SUMPRODUCT(--(LS_EDGES&lt;N292))=0,"",INDEX(LS_EDGES,SUMPRODUCT(--(LS_EDGES&lt;N292))))),"")))</f>
        <v/>
      </c>
      <c r="S292" s="22" t="str">
        <f aca="false">IF(R292="","",ROUND(N292-R292,3))</f>
        <v/>
      </c>
      <c r="T292" s="21" t="str">
        <f aca="false">IF(OR(R292="",O292="",AO292=""),"",IF(S292&gt;MAX_SHAVE,"",IF(ROUND(O292-AO292,4)&lt;MIN_UNIT,"",ROUND(O292-AO292,4))))</f>
        <v/>
      </c>
      <c r="U292" s="21" t="str">
        <f aca="false">IF(OR(AQ292="",O292=""),"",IF(ROUND(ROUND(O292-AQ292,4)-AS292,4)&lt;=MIN_UNIT,"",ROUND(ROUND(O292-AQ292,4)-AS292,4)))</f>
        <v/>
      </c>
      <c r="V292" s="21" t="str">
        <f aca="false">IF(OR(AV292="",O292=""),"",IF(AND(AT292=1,AU292&lt;=MAX_ENV),IF(ROUND(O292-AV292,4)&lt;MIN_UNIT,"",ROUND(O292-AV292,4)),""))</f>
        <v/>
      </c>
      <c r="W292" s="21" t="str">
        <f aca="false">IF(OR(AX292="",O292=""),"",IF(AL292&gt;=AH292*MIN_DIM_RATIO,IF(ROUND(O292-AX292,4)&lt;MIN_UNIT,"",ROUND(O292-AX292,4)),""))</f>
        <v/>
      </c>
      <c r="X292" s="21" t="str">
        <f aca="false">IF(OR(R292="",P292="",AP292=""),"",IF(S292&gt;MAX_SHAVE,"",IF(ROUND(P292-AP292,4)&lt;MIN_UNIT,"",ROUND(P292-AP292,4))))</f>
        <v/>
      </c>
      <c r="Y292" s="21" t="str">
        <f aca="false">IF(OR(AR292="",P292=""),"",IF(ROUND(ROUND(P292-AR292,4)-AS292,4)&lt;=MIN_UNIT,"",ROUND(ROUND(P292-AR292,4)-AS292,4)))</f>
        <v/>
      </c>
      <c r="Z292" s="21" t="str">
        <f aca="false">IF(OR(AW292="",P292=""),"",IF(AND(AT292=1,AU292&lt;=MAX_ENV),IF(ROUND(P292-AW292,4)&lt;MIN_UNIT,"",ROUND(P292-AW292,4)),""))</f>
        <v/>
      </c>
      <c r="AA292" s="21" t="str">
        <f aca="false">IF(OR(AY292="",P292=""),"",IF(AL292&gt;=AH292*MIN_DIM_RATIO,IF(ROUND(P292-AY292,4)&lt;MIN_UNIT,"",ROUND(P292-AY292,4)),""))</f>
        <v/>
      </c>
      <c r="AB292" s="2" t="str">
        <f aca="false">IF(COUNT(T292:W292)=0,"",CHOOSE(MATCH(MAX(T292:W292),T292:W292,0),"Weight","Price","Size tier","Box"))</f>
        <v/>
      </c>
      <c r="AC292" s="24" t="str">
        <f aca="false">IF(K292&lt;&gt;"",K292,AZ292)</f>
        <v/>
      </c>
      <c r="AD292" s="25" t="str">
        <f aca="false">IF(OR(AB292="",AC292=""),"",ROUND(AC292*IF(K292&lt;&gt;"",1,U_LOW)*((12-PEAK_MONTHS)*MAX(T292:W292)+PEAK_MONTHS*N(INDEX(X292:AA292,MATCH(MAX(T292:W292),T292:W292,0)))),0))</f>
        <v/>
      </c>
      <c r="AE292" s="25" t="str">
        <f aca="false">IF(OR(AB292="",AC292=""),"",ROUND(AC292*IF(K292&lt;&gt;"",1,U_HIGH)*((12-PEAK_MONTHS)*MAX(T292:W292)+PEAK_MONTHS*N(INDEX(X292:AA292,MATCH(MAX(T292:W292),T292:W292,0)))),0))</f>
        <v/>
      </c>
      <c r="AF292" s="18" t="str">
        <f aca="false">IF(AD292="","",RANK(AD292,$AD$7:$AD$506))</f>
        <v/>
      </c>
      <c r="AH292" s="16" t="str">
        <f aca="false">IF(E292&lt;&gt;"",E292,IF(F292&lt;&gt;"",ROUND(F292*16,3),""))</f>
        <v/>
      </c>
      <c r="AI292" s="16" t="str">
        <f aca="false">IF(COUNT(G292:I292)&lt;3,"",ROUND(LARGE(G292:I292,1),2))</f>
        <v/>
      </c>
      <c r="AJ292" s="16" t="str">
        <f aca="false">IF(COUNT(G292:I292)&lt;3,"",ROUND(LARGE(G292:I292,2),2))</f>
        <v/>
      </c>
      <c r="AK292" s="16" t="str">
        <f aca="false">IF(COUNT(G292:I292)&lt;3,"",ROUND(SMALL(G292:I292,1),2))</f>
        <v/>
      </c>
      <c r="AL292" s="16" t="str">
        <f aca="false">IF(AI292="","",IF(AI292*AJ292*AK292&lt;DIM_MIN_CUIN,"",ROUND(AI292*AJ292*AK292/DIM_DIV*16,2)))</f>
        <v/>
      </c>
      <c r="AM292" s="18" t="str">
        <f aca="false">IF(C292="","",IF(C292&lt;BAND_LO,1,IF(C292&lt;=BAND_HI,2,3)))</f>
        <v/>
      </c>
      <c r="AN292" s="19" t="str">
        <f aca="false">IF(C292="","",IFERROR(INDEX(CAT_REF,MATCH(D292,CATS,0)),REF_DEFAULT))</f>
        <v/>
      </c>
      <c r="AO292" s="21" t="str">
        <f aca="false">IF(OR(R292="",AM292="",M292=""),"",IF(M292="Small standard",IF(R292&gt;SS_MAX,"",ROUND(INDEX(SS_FEES,SUMPRODUCT(--(SS_EDGES&lt;R292))+1,0+AM292)*(1+FUEL),4)),IF(M292="Large standard",IF(R292&gt;LS_MAX,"",ROUND(IF(R292&lt;=OVER3_FROM,INDEX(LS_FEES,SUMPRODUCT(--(LS_EDGES&lt;R292))+1,0+AM292),INDEX(OVER3_BASE,1,0+AM292)+OVER3_PER4*CEILING((R292-OVER3_FROM)/4,1))*(1+FUEL),4)),"")))</f>
        <v/>
      </c>
      <c r="AP292" s="21" t="str">
        <f aca="false">IF(OR(R292="",AM292="",M292=""),"",IF(M292="Small standard",IF(R292&gt;SS_MAX,"",ROUND(INDEX(SS_FEES,SUMPRODUCT(--(SS_EDGES&lt;R292))+1,3+AM292)*(1+FUEL),4)),IF(M292="Large standard",IF(R292&gt;LS_MAX,"",ROUND(IF(R292&lt;=OVER3_FROM,INDEX(LS_FEES,SUMPRODUCT(--(LS_EDGES&lt;R292))+1,3+AM292),INDEX(OVER3_BASE,1,3+AM292)+OVER3_PER4*CEILING((R292-OVER3_FROM)/4,1))*(1+FUEL),4)),"")))</f>
        <v/>
      </c>
      <c r="AQ292" s="21" t="str">
        <f aca="false">IF(OR(AM292="",AM292=1),"",IF(OR(N292="",(AM292-1)="",M292=""),"",IF(M292="Small standard",IF(N292&gt;SS_MAX,"",ROUND(INDEX(SS_FEES,SUMPRODUCT(--(SS_EDGES&lt;N292))+1,0+(AM292-1))*(1+FUEL),4)),IF(M292="Large standard",IF(N292&gt;LS_MAX,"",ROUND(IF(N292&lt;=OVER3_FROM,INDEX(LS_FEES,SUMPRODUCT(--(LS_EDGES&lt;N292))+1,0+(AM292-1)),INDEX(OVER3_BASE,1,0+(AM292-1))+OVER3_PER4*CEILING((N292-OVER3_FROM)/4,1))*(1+FUEL),4)),""))))</f>
        <v/>
      </c>
      <c r="AR292" s="21" t="str">
        <f aca="false">IF(OR(AM292="",AM292=1),"",IF(OR(N292="",(AM292-1)="",M292=""),"",IF(M292="Small standard",IF(N292&gt;SS_MAX,"",ROUND(INDEX(SS_FEES,SUMPRODUCT(--(SS_EDGES&lt;N292))+1,3+(AM292-1))*(1+FUEL),4)),IF(M292="Large standard",IF(N292&gt;LS_MAX,"",ROUND(IF(N292&lt;=OVER3_FROM,INDEX(LS_FEES,SUMPRODUCT(--(LS_EDGES&lt;N292))+1,3+(AM292-1)),INDEX(OVER3_BASE,1,3+(AM292-1))+OVER3_PER4*CEILING((N292-OVER3_FROM)/4,1))*(1+FUEL),4)),""))))</f>
        <v/>
      </c>
      <c r="AS292" s="21" t="str">
        <f aca="false">IF(OR(AM292="",AM292=1),"",(C292-(IF(AM292=2,BAND_LO,BAND_HI)-0.01))*(1-AN292))</f>
        <v/>
      </c>
      <c r="AT292" s="18" t="str">
        <f aca="false">IF(AI292="","",(AI292&gt;SS_L)+(AJ292&gt;SS_M)+(AK292&gt;SS_S))</f>
        <v/>
      </c>
      <c r="AU292" s="23" t="str">
        <f aca="false">IF(OR(AT292="",AT292&lt;&gt;1),"",MAX(AI292/SS_L,AJ292/SS_M,AK292/SS_S))</f>
        <v/>
      </c>
      <c r="AV292" s="21" t="str">
        <f aca="false">IF(OR(M292&lt;&gt;"Large standard",N292="",N292&gt;SS_MAX),"",IF(OR(N292="",AM292="","Small standard"=""),"",IF("Small standard"="Small standard",IF(N292&gt;SS_MAX,"",ROUND(INDEX(SS_FEES,SUMPRODUCT(--(SS_EDGES&lt;N292))+1,0+AM292)*(1+FUEL),4)),IF("Small standard"="Large standard",IF(N292&gt;LS_MAX,"",ROUND(IF(N292&lt;=OVER3_FROM,INDEX(LS_FEES,SUMPRODUCT(--(LS_EDGES&lt;N292))+1,0+AM292),INDEX(OVER3_BASE,1,0+AM292)+OVER3_PER4*CEILING((N292-OVER3_FROM)/4,1))*(1+FUEL),4)),""))))</f>
        <v/>
      </c>
      <c r="AW292" s="21" t="str">
        <f aca="false">IF(OR(M292&lt;&gt;"Large standard",N292="",N292&gt;SS_MAX),"",IF(OR(N292="",AM292="","Small standard"=""),"",IF("Small standard"="Small standard",IF(N292&gt;SS_MAX,"",ROUND(INDEX(SS_FEES,SUMPRODUCT(--(SS_EDGES&lt;N292))+1,3+AM292)*(1+FUEL),4)),IF("Small standard"="Large standard",IF(N292&gt;LS_MAX,"",ROUND(IF(N292&lt;=OVER3_FROM,INDEX(LS_FEES,SUMPRODUCT(--(LS_EDGES&lt;N292))+1,3+AM292),INDEX(OVER3_BASE,1,3+AM292)+OVER3_PER4*CEILING((N292-OVER3_FROM)/4,1))*(1+FUEL),4)),""))))</f>
        <v/>
      </c>
      <c r="AX292" s="21" t="str">
        <f aca="false">IF(OR(AL292="",AH292=""),"",IF(OR(AH292="",AM292="",M292=""),"",IF(M292="Small standard",IF(AH292&gt;SS_MAX,"",ROUND(INDEX(SS_FEES,SUMPRODUCT(--(SS_EDGES&lt;AH292))+1,0+AM292)*(1+FUEL),4)),IF(M292="Large standard",IF(AH292&gt;LS_MAX,"",ROUND(IF(AH292&lt;=OVER3_FROM,INDEX(LS_FEES,SUMPRODUCT(--(LS_EDGES&lt;AH292))+1,0+AM292),INDEX(OVER3_BASE,1,0+AM292)+OVER3_PER4*CEILING((AH292-OVER3_FROM)/4,1))*(1+FUEL),4)),""))))</f>
        <v/>
      </c>
      <c r="AY292" s="21" t="str">
        <f aca="false">IF(OR(AL292="",AH292=""),"",IF(OR(AH292="",AM292="",M292=""),"",IF(M292="Small standard",IF(AH292&gt;SS_MAX,"",ROUND(INDEX(SS_FEES,SUMPRODUCT(--(SS_EDGES&lt;AH292))+1,3+AM292)*(1+FUEL),4)),IF(M292="Large standard",IF(AH292&gt;LS_MAX,"",ROUND(IF(AH292&lt;=OVER3_FROM,INDEX(LS_FEES,SUMPRODUCT(--(LS_EDGES&lt;AH292))+1,3+AM292),INDEX(OVER3_BASE,1,3+AM292)+OVER3_PER4*CEILING((AH292-OVER3_FROM)/4,1))*(1+FUEL),4)),""))))</f>
        <v/>
      </c>
      <c r="AZ292" s="24" t="str">
        <f aca="false">IF(OR(J292="",J292&lt;1),"",ROUND(IFERROR(INDEX(CAT_SCALE,MATCH(D292,CATS,0)),UC_DEFAULT)*IF(J292&gt;=UC_KNEE,10^(UC_A-UC_B*LOG10(J292)),10^(UC_A-UC_B*LOG10(UC_KNEE))*(UC_KNEE/J292)^UC_HEXP),1))</f>
        <v/>
      </c>
    </row>
    <row r="293" customFormat="false" ht="15" hidden="false" customHeight="false" outlineLevel="0" collapsed="false">
      <c r="A293" s="10"/>
      <c r="B293" s="10"/>
      <c r="C293" s="12"/>
      <c r="D293" s="10"/>
      <c r="E293" s="10"/>
      <c r="F293" s="10"/>
      <c r="G293" s="10"/>
      <c r="H293" s="10"/>
      <c r="I293" s="10"/>
      <c r="J293" s="10"/>
      <c r="K293" s="10"/>
      <c r="L293" s="12"/>
      <c r="M293" s="2" t="str">
        <f aca="false">IF(OR(N293="",AI293=""),"",IF(AND(N293&lt;=SS_MAX,AI293&lt;=SS_L,AJ293&lt;=SS_M,AK293&lt;=SS_S),"Small standard",IF(AND(N293&lt;=LS_MAX,AI293&lt;=LS_L,AJ293&lt;=LS_M,AK293&lt;=LS_S),"Large standard","Oversize")))</f>
        <v/>
      </c>
      <c r="N293" s="16" t="str">
        <f aca="false">IF(AH293="","",IF(AL293="",AH293,MAX(AH293,AL293)))</f>
        <v/>
      </c>
      <c r="O293" s="21" t="str">
        <f aca="false">IF(OR(N293="",AM293="",M293=""),"",IF(M293="Small standard",IF(N293&gt;SS_MAX,"",ROUND(INDEX(SS_FEES,SUMPRODUCT(--(SS_EDGES&lt;N293))+1,0+AM293)*(1+FUEL),4)),IF(M293="Large standard",IF(N293&gt;LS_MAX,"",ROUND(IF(N293&lt;=OVER3_FROM,INDEX(LS_FEES,SUMPRODUCT(--(LS_EDGES&lt;N293))+1,0+AM293),INDEX(OVER3_BASE,1,0+AM293)+OVER3_PER4*CEILING((N293-OVER3_FROM)/4,1))*(1+FUEL),4)),"")))</f>
        <v/>
      </c>
      <c r="P293" s="21" t="str">
        <f aca="false">IF(OR(N293="",AM293="",M293=""),"",IF(M293="Small standard",IF(N293&gt;SS_MAX,"",ROUND(INDEX(SS_FEES,SUMPRODUCT(--(SS_EDGES&lt;N293))+1,3+AM293)*(1+FUEL),4)),IF(M293="Large standard",IF(N293&gt;LS_MAX,"",ROUND(IF(N293&lt;=OVER3_FROM,INDEX(LS_FEES,SUMPRODUCT(--(LS_EDGES&lt;N293))+1,3+AM293),INDEX(OVER3_BASE,1,3+AM293)+OVER3_PER4*CEILING((N293-OVER3_FROM)/4,1))*(1+FUEL),4)),"")))</f>
        <v/>
      </c>
      <c r="Q293" s="20" t="str">
        <f aca="true">IF(OR(L293="",O293=""),"",ROUND(L293-IF(AND(TODAY()&gt;=PEAK_FROM,TODAY()&lt;=PEAK_TO),P293,O293),2))</f>
        <v/>
      </c>
      <c r="R293" s="16" t="str">
        <f aca="false">IF(N293="","",IF(M293="Small standard",IF(SUMPRODUCT(--(SS_EDGES&lt;N293))=0,"",INDEX(SS_EDGES,SUMPRODUCT(--(SS_EDGES&lt;N293)))),IF(M293="Large standard",IF(N293&gt;OVER3_FROM,OVER3_FROM+4*(CEILING((N293-OVER3_FROM)/4,1)-1),IF(SUMPRODUCT(--(LS_EDGES&lt;N293))=0,"",INDEX(LS_EDGES,SUMPRODUCT(--(LS_EDGES&lt;N293))))),"")))</f>
        <v/>
      </c>
      <c r="S293" s="22" t="str">
        <f aca="false">IF(R293="","",ROUND(N293-R293,3))</f>
        <v/>
      </c>
      <c r="T293" s="21" t="str">
        <f aca="false">IF(OR(R293="",O293="",AO293=""),"",IF(S293&gt;MAX_SHAVE,"",IF(ROUND(O293-AO293,4)&lt;MIN_UNIT,"",ROUND(O293-AO293,4))))</f>
        <v/>
      </c>
      <c r="U293" s="21" t="str">
        <f aca="false">IF(OR(AQ293="",O293=""),"",IF(ROUND(ROUND(O293-AQ293,4)-AS293,4)&lt;=MIN_UNIT,"",ROUND(ROUND(O293-AQ293,4)-AS293,4)))</f>
        <v/>
      </c>
      <c r="V293" s="21" t="str">
        <f aca="false">IF(OR(AV293="",O293=""),"",IF(AND(AT293=1,AU293&lt;=MAX_ENV),IF(ROUND(O293-AV293,4)&lt;MIN_UNIT,"",ROUND(O293-AV293,4)),""))</f>
        <v/>
      </c>
      <c r="W293" s="21" t="str">
        <f aca="false">IF(OR(AX293="",O293=""),"",IF(AL293&gt;=AH293*MIN_DIM_RATIO,IF(ROUND(O293-AX293,4)&lt;MIN_UNIT,"",ROUND(O293-AX293,4)),""))</f>
        <v/>
      </c>
      <c r="X293" s="21" t="str">
        <f aca="false">IF(OR(R293="",P293="",AP293=""),"",IF(S293&gt;MAX_SHAVE,"",IF(ROUND(P293-AP293,4)&lt;MIN_UNIT,"",ROUND(P293-AP293,4))))</f>
        <v/>
      </c>
      <c r="Y293" s="21" t="str">
        <f aca="false">IF(OR(AR293="",P293=""),"",IF(ROUND(ROUND(P293-AR293,4)-AS293,4)&lt;=MIN_UNIT,"",ROUND(ROUND(P293-AR293,4)-AS293,4)))</f>
        <v/>
      </c>
      <c r="Z293" s="21" t="str">
        <f aca="false">IF(OR(AW293="",P293=""),"",IF(AND(AT293=1,AU293&lt;=MAX_ENV),IF(ROUND(P293-AW293,4)&lt;MIN_UNIT,"",ROUND(P293-AW293,4)),""))</f>
        <v/>
      </c>
      <c r="AA293" s="21" t="str">
        <f aca="false">IF(OR(AY293="",P293=""),"",IF(AL293&gt;=AH293*MIN_DIM_RATIO,IF(ROUND(P293-AY293,4)&lt;MIN_UNIT,"",ROUND(P293-AY293,4)),""))</f>
        <v/>
      </c>
      <c r="AB293" s="2" t="str">
        <f aca="false">IF(COUNT(T293:W293)=0,"",CHOOSE(MATCH(MAX(T293:W293),T293:W293,0),"Weight","Price","Size tier","Box"))</f>
        <v/>
      </c>
      <c r="AC293" s="24" t="str">
        <f aca="false">IF(K293&lt;&gt;"",K293,AZ293)</f>
        <v/>
      </c>
      <c r="AD293" s="25" t="str">
        <f aca="false">IF(OR(AB293="",AC293=""),"",ROUND(AC293*IF(K293&lt;&gt;"",1,U_LOW)*((12-PEAK_MONTHS)*MAX(T293:W293)+PEAK_MONTHS*N(INDEX(X293:AA293,MATCH(MAX(T293:W293),T293:W293,0)))),0))</f>
        <v/>
      </c>
      <c r="AE293" s="25" t="str">
        <f aca="false">IF(OR(AB293="",AC293=""),"",ROUND(AC293*IF(K293&lt;&gt;"",1,U_HIGH)*((12-PEAK_MONTHS)*MAX(T293:W293)+PEAK_MONTHS*N(INDEX(X293:AA293,MATCH(MAX(T293:W293),T293:W293,0)))),0))</f>
        <v/>
      </c>
      <c r="AF293" s="18" t="str">
        <f aca="false">IF(AD293="","",RANK(AD293,$AD$7:$AD$506))</f>
        <v/>
      </c>
      <c r="AH293" s="16" t="str">
        <f aca="false">IF(E293&lt;&gt;"",E293,IF(F293&lt;&gt;"",ROUND(F293*16,3),""))</f>
        <v/>
      </c>
      <c r="AI293" s="16" t="str">
        <f aca="false">IF(COUNT(G293:I293)&lt;3,"",ROUND(LARGE(G293:I293,1),2))</f>
        <v/>
      </c>
      <c r="AJ293" s="16" t="str">
        <f aca="false">IF(COUNT(G293:I293)&lt;3,"",ROUND(LARGE(G293:I293,2),2))</f>
        <v/>
      </c>
      <c r="AK293" s="16" t="str">
        <f aca="false">IF(COUNT(G293:I293)&lt;3,"",ROUND(SMALL(G293:I293,1),2))</f>
        <v/>
      </c>
      <c r="AL293" s="16" t="str">
        <f aca="false">IF(AI293="","",IF(AI293*AJ293*AK293&lt;DIM_MIN_CUIN,"",ROUND(AI293*AJ293*AK293/DIM_DIV*16,2)))</f>
        <v/>
      </c>
      <c r="AM293" s="18" t="str">
        <f aca="false">IF(C293="","",IF(C293&lt;BAND_LO,1,IF(C293&lt;=BAND_HI,2,3)))</f>
        <v/>
      </c>
      <c r="AN293" s="19" t="str">
        <f aca="false">IF(C293="","",IFERROR(INDEX(CAT_REF,MATCH(D293,CATS,0)),REF_DEFAULT))</f>
        <v/>
      </c>
      <c r="AO293" s="21" t="str">
        <f aca="false">IF(OR(R293="",AM293="",M293=""),"",IF(M293="Small standard",IF(R293&gt;SS_MAX,"",ROUND(INDEX(SS_FEES,SUMPRODUCT(--(SS_EDGES&lt;R293))+1,0+AM293)*(1+FUEL),4)),IF(M293="Large standard",IF(R293&gt;LS_MAX,"",ROUND(IF(R293&lt;=OVER3_FROM,INDEX(LS_FEES,SUMPRODUCT(--(LS_EDGES&lt;R293))+1,0+AM293),INDEX(OVER3_BASE,1,0+AM293)+OVER3_PER4*CEILING((R293-OVER3_FROM)/4,1))*(1+FUEL),4)),"")))</f>
        <v/>
      </c>
      <c r="AP293" s="21" t="str">
        <f aca="false">IF(OR(R293="",AM293="",M293=""),"",IF(M293="Small standard",IF(R293&gt;SS_MAX,"",ROUND(INDEX(SS_FEES,SUMPRODUCT(--(SS_EDGES&lt;R293))+1,3+AM293)*(1+FUEL),4)),IF(M293="Large standard",IF(R293&gt;LS_MAX,"",ROUND(IF(R293&lt;=OVER3_FROM,INDEX(LS_FEES,SUMPRODUCT(--(LS_EDGES&lt;R293))+1,3+AM293),INDEX(OVER3_BASE,1,3+AM293)+OVER3_PER4*CEILING((R293-OVER3_FROM)/4,1))*(1+FUEL),4)),"")))</f>
        <v/>
      </c>
      <c r="AQ293" s="21" t="str">
        <f aca="false">IF(OR(AM293="",AM293=1),"",IF(OR(N293="",(AM293-1)="",M293=""),"",IF(M293="Small standard",IF(N293&gt;SS_MAX,"",ROUND(INDEX(SS_FEES,SUMPRODUCT(--(SS_EDGES&lt;N293))+1,0+(AM293-1))*(1+FUEL),4)),IF(M293="Large standard",IF(N293&gt;LS_MAX,"",ROUND(IF(N293&lt;=OVER3_FROM,INDEX(LS_FEES,SUMPRODUCT(--(LS_EDGES&lt;N293))+1,0+(AM293-1)),INDEX(OVER3_BASE,1,0+(AM293-1))+OVER3_PER4*CEILING((N293-OVER3_FROM)/4,1))*(1+FUEL),4)),""))))</f>
        <v/>
      </c>
      <c r="AR293" s="21" t="str">
        <f aca="false">IF(OR(AM293="",AM293=1),"",IF(OR(N293="",(AM293-1)="",M293=""),"",IF(M293="Small standard",IF(N293&gt;SS_MAX,"",ROUND(INDEX(SS_FEES,SUMPRODUCT(--(SS_EDGES&lt;N293))+1,3+(AM293-1))*(1+FUEL),4)),IF(M293="Large standard",IF(N293&gt;LS_MAX,"",ROUND(IF(N293&lt;=OVER3_FROM,INDEX(LS_FEES,SUMPRODUCT(--(LS_EDGES&lt;N293))+1,3+(AM293-1)),INDEX(OVER3_BASE,1,3+(AM293-1))+OVER3_PER4*CEILING((N293-OVER3_FROM)/4,1))*(1+FUEL),4)),""))))</f>
        <v/>
      </c>
      <c r="AS293" s="21" t="str">
        <f aca="false">IF(OR(AM293="",AM293=1),"",(C293-(IF(AM293=2,BAND_LO,BAND_HI)-0.01))*(1-AN293))</f>
        <v/>
      </c>
      <c r="AT293" s="18" t="str">
        <f aca="false">IF(AI293="","",(AI293&gt;SS_L)+(AJ293&gt;SS_M)+(AK293&gt;SS_S))</f>
        <v/>
      </c>
      <c r="AU293" s="23" t="str">
        <f aca="false">IF(OR(AT293="",AT293&lt;&gt;1),"",MAX(AI293/SS_L,AJ293/SS_M,AK293/SS_S))</f>
        <v/>
      </c>
      <c r="AV293" s="21" t="str">
        <f aca="false">IF(OR(M293&lt;&gt;"Large standard",N293="",N293&gt;SS_MAX),"",IF(OR(N293="",AM293="","Small standard"=""),"",IF("Small standard"="Small standard",IF(N293&gt;SS_MAX,"",ROUND(INDEX(SS_FEES,SUMPRODUCT(--(SS_EDGES&lt;N293))+1,0+AM293)*(1+FUEL),4)),IF("Small standard"="Large standard",IF(N293&gt;LS_MAX,"",ROUND(IF(N293&lt;=OVER3_FROM,INDEX(LS_FEES,SUMPRODUCT(--(LS_EDGES&lt;N293))+1,0+AM293),INDEX(OVER3_BASE,1,0+AM293)+OVER3_PER4*CEILING((N293-OVER3_FROM)/4,1))*(1+FUEL),4)),""))))</f>
        <v/>
      </c>
      <c r="AW293" s="21" t="str">
        <f aca="false">IF(OR(M293&lt;&gt;"Large standard",N293="",N293&gt;SS_MAX),"",IF(OR(N293="",AM293="","Small standard"=""),"",IF("Small standard"="Small standard",IF(N293&gt;SS_MAX,"",ROUND(INDEX(SS_FEES,SUMPRODUCT(--(SS_EDGES&lt;N293))+1,3+AM293)*(1+FUEL),4)),IF("Small standard"="Large standard",IF(N293&gt;LS_MAX,"",ROUND(IF(N293&lt;=OVER3_FROM,INDEX(LS_FEES,SUMPRODUCT(--(LS_EDGES&lt;N293))+1,3+AM293),INDEX(OVER3_BASE,1,3+AM293)+OVER3_PER4*CEILING((N293-OVER3_FROM)/4,1))*(1+FUEL),4)),""))))</f>
        <v/>
      </c>
      <c r="AX293" s="21" t="str">
        <f aca="false">IF(OR(AL293="",AH293=""),"",IF(OR(AH293="",AM293="",M293=""),"",IF(M293="Small standard",IF(AH293&gt;SS_MAX,"",ROUND(INDEX(SS_FEES,SUMPRODUCT(--(SS_EDGES&lt;AH293))+1,0+AM293)*(1+FUEL),4)),IF(M293="Large standard",IF(AH293&gt;LS_MAX,"",ROUND(IF(AH293&lt;=OVER3_FROM,INDEX(LS_FEES,SUMPRODUCT(--(LS_EDGES&lt;AH293))+1,0+AM293),INDEX(OVER3_BASE,1,0+AM293)+OVER3_PER4*CEILING((AH293-OVER3_FROM)/4,1))*(1+FUEL),4)),""))))</f>
        <v/>
      </c>
      <c r="AY293" s="21" t="str">
        <f aca="false">IF(OR(AL293="",AH293=""),"",IF(OR(AH293="",AM293="",M293=""),"",IF(M293="Small standard",IF(AH293&gt;SS_MAX,"",ROUND(INDEX(SS_FEES,SUMPRODUCT(--(SS_EDGES&lt;AH293))+1,3+AM293)*(1+FUEL),4)),IF(M293="Large standard",IF(AH293&gt;LS_MAX,"",ROUND(IF(AH293&lt;=OVER3_FROM,INDEX(LS_FEES,SUMPRODUCT(--(LS_EDGES&lt;AH293))+1,3+AM293),INDEX(OVER3_BASE,1,3+AM293)+OVER3_PER4*CEILING((AH293-OVER3_FROM)/4,1))*(1+FUEL),4)),""))))</f>
        <v/>
      </c>
      <c r="AZ293" s="24" t="str">
        <f aca="false">IF(OR(J293="",J293&lt;1),"",ROUND(IFERROR(INDEX(CAT_SCALE,MATCH(D293,CATS,0)),UC_DEFAULT)*IF(J293&gt;=UC_KNEE,10^(UC_A-UC_B*LOG10(J293)),10^(UC_A-UC_B*LOG10(UC_KNEE))*(UC_KNEE/J293)^UC_HEXP),1))</f>
        <v/>
      </c>
    </row>
    <row r="294" customFormat="false" ht="15" hidden="false" customHeight="false" outlineLevel="0" collapsed="false">
      <c r="A294" s="10"/>
      <c r="B294" s="10"/>
      <c r="C294" s="12"/>
      <c r="D294" s="10"/>
      <c r="E294" s="10"/>
      <c r="F294" s="10"/>
      <c r="G294" s="10"/>
      <c r="H294" s="10"/>
      <c r="I294" s="10"/>
      <c r="J294" s="10"/>
      <c r="K294" s="10"/>
      <c r="L294" s="12"/>
      <c r="M294" s="2" t="str">
        <f aca="false">IF(OR(N294="",AI294=""),"",IF(AND(N294&lt;=SS_MAX,AI294&lt;=SS_L,AJ294&lt;=SS_M,AK294&lt;=SS_S),"Small standard",IF(AND(N294&lt;=LS_MAX,AI294&lt;=LS_L,AJ294&lt;=LS_M,AK294&lt;=LS_S),"Large standard","Oversize")))</f>
        <v/>
      </c>
      <c r="N294" s="16" t="str">
        <f aca="false">IF(AH294="","",IF(AL294="",AH294,MAX(AH294,AL294)))</f>
        <v/>
      </c>
      <c r="O294" s="21" t="str">
        <f aca="false">IF(OR(N294="",AM294="",M294=""),"",IF(M294="Small standard",IF(N294&gt;SS_MAX,"",ROUND(INDEX(SS_FEES,SUMPRODUCT(--(SS_EDGES&lt;N294))+1,0+AM294)*(1+FUEL),4)),IF(M294="Large standard",IF(N294&gt;LS_MAX,"",ROUND(IF(N294&lt;=OVER3_FROM,INDEX(LS_FEES,SUMPRODUCT(--(LS_EDGES&lt;N294))+1,0+AM294),INDEX(OVER3_BASE,1,0+AM294)+OVER3_PER4*CEILING((N294-OVER3_FROM)/4,1))*(1+FUEL),4)),"")))</f>
        <v/>
      </c>
      <c r="P294" s="21" t="str">
        <f aca="false">IF(OR(N294="",AM294="",M294=""),"",IF(M294="Small standard",IF(N294&gt;SS_MAX,"",ROUND(INDEX(SS_FEES,SUMPRODUCT(--(SS_EDGES&lt;N294))+1,3+AM294)*(1+FUEL),4)),IF(M294="Large standard",IF(N294&gt;LS_MAX,"",ROUND(IF(N294&lt;=OVER3_FROM,INDEX(LS_FEES,SUMPRODUCT(--(LS_EDGES&lt;N294))+1,3+AM294),INDEX(OVER3_BASE,1,3+AM294)+OVER3_PER4*CEILING((N294-OVER3_FROM)/4,1))*(1+FUEL),4)),"")))</f>
        <v/>
      </c>
      <c r="Q294" s="20" t="str">
        <f aca="true">IF(OR(L294="",O294=""),"",ROUND(L294-IF(AND(TODAY()&gt;=PEAK_FROM,TODAY()&lt;=PEAK_TO),P294,O294),2))</f>
        <v/>
      </c>
      <c r="R294" s="16" t="str">
        <f aca="false">IF(N294="","",IF(M294="Small standard",IF(SUMPRODUCT(--(SS_EDGES&lt;N294))=0,"",INDEX(SS_EDGES,SUMPRODUCT(--(SS_EDGES&lt;N294)))),IF(M294="Large standard",IF(N294&gt;OVER3_FROM,OVER3_FROM+4*(CEILING((N294-OVER3_FROM)/4,1)-1),IF(SUMPRODUCT(--(LS_EDGES&lt;N294))=0,"",INDEX(LS_EDGES,SUMPRODUCT(--(LS_EDGES&lt;N294))))),"")))</f>
        <v/>
      </c>
      <c r="S294" s="22" t="str">
        <f aca="false">IF(R294="","",ROUND(N294-R294,3))</f>
        <v/>
      </c>
      <c r="T294" s="21" t="str">
        <f aca="false">IF(OR(R294="",O294="",AO294=""),"",IF(S294&gt;MAX_SHAVE,"",IF(ROUND(O294-AO294,4)&lt;MIN_UNIT,"",ROUND(O294-AO294,4))))</f>
        <v/>
      </c>
      <c r="U294" s="21" t="str">
        <f aca="false">IF(OR(AQ294="",O294=""),"",IF(ROUND(ROUND(O294-AQ294,4)-AS294,4)&lt;=MIN_UNIT,"",ROUND(ROUND(O294-AQ294,4)-AS294,4)))</f>
        <v/>
      </c>
      <c r="V294" s="21" t="str">
        <f aca="false">IF(OR(AV294="",O294=""),"",IF(AND(AT294=1,AU294&lt;=MAX_ENV),IF(ROUND(O294-AV294,4)&lt;MIN_UNIT,"",ROUND(O294-AV294,4)),""))</f>
        <v/>
      </c>
      <c r="W294" s="21" t="str">
        <f aca="false">IF(OR(AX294="",O294=""),"",IF(AL294&gt;=AH294*MIN_DIM_RATIO,IF(ROUND(O294-AX294,4)&lt;MIN_UNIT,"",ROUND(O294-AX294,4)),""))</f>
        <v/>
      </c>
      <c r="X294" s="21" t="str">
        <f aca="false">IF(OR(R294="",P294="",AP294=""),"",IF(S294&gt;MAX_SHAVE,"",IF(ROUND(P294-AP294,4)&lt;MIN_UNIT,"",ROUND(P294-AP294,4))))</f>
        <v/>
      </c>
      <c r="Y294" s="21" t="str">
        <f aca="false">IF(OR(AR294="",P294=""),"",IF(ROUND(ROUND(P294-AR294,4)-AS294,4)&lt;=MIN_UNIT,"",ROUND(ROUND(P294-AR294,4)-AS294,4)))</f>
        <v/>
      </c>
      <c r="Z294" s="21" t="str">
        <f aca="false">IF(OR(AW294="",P294=""),"",IF(AND(AT294=1,AU294&lt;=MAX_ENV),IF(ROUND(P294-AW294,4)&lt;MIN_UNIT,"",ROUND(P294-AW294,4)),""))</f>
        <v/>
      </c>
      <c r="AA294" s="21" t="str">
        <f aca="false">IF(OR(AY294="",P294=""),"",IF(AL294&gt;=AH294*MIN_DIM_RATIO,IF(ROUND(P294-AY294,4)&lt;MIN_UNIT,"",ROUND(P294-AY294,4)),""))</f>
        <v/>
      </c>
      <c r="AB294" s="2" t="str">
        <f aca="false">IF(COUNT(T294:W294)=0,"",CHOOSE(MATCH(MAX(T294:W294),T294:W294,0),"Weight","Price","Size tier","Box"))</f>
        <v/>
      </c>
      <c r="AC294" s="24" t="str">
        <f aca="false">IF(K294&lt;&gt;"",K294,AZ294)</f>
        <v/>
      </c>
      <c r="AD294" s="25" t="str">
        <f aca="false">IF(OR(AB294="",AC294=""),"",ROUND(AC294*IF(K294&lt;&gt;"",1,U_LOW)*((12-PEAK_MONTHS)*MAX(T294:W294)+PEAK_MONTHS*N(INDEX(X294:AA294,MATCH(MAX(T294:W294),T294:W294,0)))),0))</f>
        <v/>
      </c>
      <c r="AE294" s="25" t="str">
        <f aca="false">IF(OR(AB294="",AC294=""),"",ROUND(AC294*IF(K294&lt;&gt;"",1,U_HIGH)*((12-PEAK_MONTHS)*MAX(T294:W294)+PEAK_MONTHS*N(INDEX(X294:AA294,MATCH(MAX(T294:W294),T294:W294,0)))),0))</f>
        <v/>
      </c>
      <c r="AF294" s="18" t="str">
        <f aca="false">IF(AD294="","",RANK(AD294,$AD$7:$AD$506))</f>
        <v/>
      </c>
      <c r="AH294" s="16" t="str">
        <f aca="false">IF(E294&lt;&gt;"",E294,IF(F294&lt;&gt;"",ROUND(F294*16,3),""))</f>
        <v/>
      </c>
      <c r="AI294" s="16" t="str">
        <f aca="false">IF(COUNT(G294:I294)&lt;3,"",ROUND(LARGE(G294:I294,1),2))</f>
        <v/>
      </c>
      <c r="AJ294" s="16" t="str">
        <f aca="false">IF(COUNT(G294:I294)&lt;3,"",ROUND(LARGE(G294:I294,2),2))</f>
        <v/>
      </c>
      <c r="AK294" s="16" t="str">
        <f aca="false">IF(COUNT(G294:I294)&lt;3,"",ROUND(SMALL(G294:I294,1),2))</f>
        <v/>
      </c>
      <c r="AL294" s="16" t="str">
        <f aca="false">IF(AI294="","",IF(AI294*AJ294*AK294&lt;DIM_MIN_CUIN,"",ROUND(AI294*AJ294*AK294/DIM_DIV*16,2)))</f>
        <v/>
      </c>
      <c r="AM294" s="18" t="str">
        <f aca="false">IF(C294="","",IF(C294&lt;BAND_LO,1,IF(C294&lt;=BAND_HI,2,3)))</f>
        <v/>
      </c>
      <c r="AN294" s="19" t="str">
        <f aca="false">IF(C294="","",IFERROR(INDEX(CAT_REF,MATCH(D294,CATS,0)),REF_DEFAULT))</f>
        <v/>
      </c>
      <c r="AO294" s="21" t="str">
        <f aca="false">IF(OR(R294="",AM294="",M294=""),"",IF(M294="Small standard",IF(R294&gt;SS_MAX,"",ROUND(INDEX(SS_FEES,SUMPRODUCT(--(SS_EDGES&lt;R294))+1,0+AM294)*(1+FUEL),4)),IF(M294="Large standard",IF(R294&gt;LS_MAX,"",ROUND(IF(R294&lt;=OVER3_FROM,INDEX(LS_FEES,SUMPRODUCT(--(LS_EDGES&lt;R294))+1,0+AM294),INDEX(OVER3_BASE,1,0+AM294)+OVER3_PER4*CEILING((R294-OVER3_FROM)/4,1))*(1+FUEL),4)),"")))</f>
        <v/>
      </c>
      <c r="AP294" s="21" t="str">
        <f aca="false">IF(OR(R294="",AM294="",M294=""),"",IF(M294="Small standard",IF(R294&gt;SS_MAX,"",ROUND(INDEX(SS_FEES,SUMPRODUCT(--(SS_EDGES&lt;R294))+1,3+AM294)*(1+FUEL),4)),IF(M294="Large standard",IF(R294&gt;LS_MAX,"",ROUND(IF(R294&lt;=OVER3_FROM,INDEX(LS_FEES,SUMPRODUCT(--(LS_EDGES&lt;R294))+1,3+AM294),INDEX(OVER3_BASE,1,3+AM294)+OVER3_PER4*CEILING((R294-OVER3_FROM)/4,1))*(1+FUEL),4)),"")))</f>
        <v/>
      </c>
      <c r="AQ294" s="21" t="str">
        <f aca="false">IF(OR(AM294="",AM294=1),"",IF(OR(N294="",(AM294-1)="",M294=""),"",IF(M294="Small standard",IF(N294&gt;SS_MAX,"",ROUND(INDEX(SS_FEES,SUMPRODUCT(--(SS_EDGES&lt;N294))+1,0+(AM294-1))*(1+FUEL),4)),IF(M294="Large standard",IF(N294&gt;LS_MAX,"",ROUND(IF(N294&lt;=OVER3_FROM,INDEX(LS_FEES,SUMPRODUCT(--(LS_EDGES&lt;N294))+1,0+(AM294-1)),INDEX(OVER3_BASE,1,0+(AM294-1))+OVER3_PER4*CEILING((N294-OVER3_FROM)/4,1))*(1+FUEL),4)),""))))</f>
        <v/>
      </c>
      <c r="AR294" s="21" t="str">
        <f aca="false">IF(OR(AM294="",AM294=1),"",IF(OR(N294="",(AM294-1)="",M294=""),"",IF(M294="Small standard",IF(N294&gt;SS_MAX,"",ROUND(INDEX(SS_FEES,SUMPRODUCT(--(SS_EDGES&lt;N294))+1,3+(AM294-1))*(1+FUEL),4)),IF(M294="Large standard",IF(N294&gt;LS_MAX,"",ROUND(IF(N294&lt;=OVER3_FROM,INDEX(LS_FEES,SUMPRODUCT(--(LS_EDGES&lt;N294))+1,3+(AM294-1)),INDEX(OVER3_BASE,1,3+(AM294-1))+OVER3_PER4*CEILING((N294-OVER3_FROM)/4,1))*(1+FUEL),4)),""))))</f>
        <v/>
      </c>
      <c r="AS294" s="21" t="str">
        <f aca="false">IF(OR(AM294="",AM294=1),"",(C294-(IF(AM294=2,BAND_LO,BAND_HI)-0.01))*(1-AN294))</f>
        <v/>
      </c>
      <c r="AT294" s="18" t="str">
        <f aca="false">IF(AI294="","",(AI294&gt;SS_L)+(AJ294&gt;SS_M)+(AK294&gt;SS_S))</f>
        <v/>
      </c>
      <c r="AU294" s="23" t="str">
        <f aca="false">IF(OR(AT294="",AT294&lt;&gt;1),"",MAX(AI294/SS_L,AJ294/SS_M,AK294/SS_S))</f>
        <v/>
      </c>
      <c r="AV294" s="21" t="str">
        <f aca="false">IF(OR(M294&lt;&gt;"Large standard",N294="",N294&gt;SS_MAX),"",IF(OR(N294="",AM294="","Small standard"=""),"",IF("Small standard"="Small standard",IF(N294&gt;SS_MAX,"",ROUND(INDEX(SS_FEES,SUMPRODUCT(--(SS_EDGES&lt;N294))+1,0+AM294)*(1+FUEL),4)),IF("Small standard"="Large standard",IF(N294&gt;LS_MAX,"",ROUND(IF(N294&lt;=OVER3_FROM,INDEX(LS_FEES,SUMPRODUCT(--(LS_EDGES&lt;N294))+1,0+AM294),INDEX(OVER3_BASE,1,0+AM294)+OVER3_PER4*CEILING((N294-OVER3_FROM)/4,1))*(1+FUEL),4)),""))))</f>
        <v/>
      </c>
      <c r="AW294" s="21" t="str">
        <f aca="false">IF(OR(M294&lt;&gt;"Large standard",N294="",N294&gt;SS_MAX),"",IF(OR(N294="",AM294="","Small standard"=""),"",IF("Small standard"="Small standard",IF(N294&gt;SS_MAX,"",ROUND(INDEX(SS_FEES,SUMPRODUCT(--(SS_EDGES&lt;N294))+1,3+AM294)*(1+FUEL),4)),IF("Small standard"="Large standard",IF(N294&gt;LS_MAX,"",ROUND(IF(N294&lt;=OVER3_FROM,INDEX(LS_FEES,SUMPRODUCT(--(LS_EDGES&lt;N294))+1,3+AM294),INDEX(OVER3_BASE,1,3+AM294)+OVER3_PER4*CEILING((N294-OVER3_FROM)/4,1))*(1+FUEL),4)),""))))</f>
        <v/>
      </c>
      <c r="AX294" s="21" t="str">
        <f aca="false">IF(OR(AL294="",AH294=""),"",IF(OR(AH294="",AM294="",M294=""),"",IF(M294="Small standard",IF(AH294&gt;SS_MAX,"",ROUND(INDEX(SS_FEES,SUMPRODUCT(--(SS_EDGES&lt;AH294))+1,0+AM294)*(1+FUEL),4)),IF(M294="Large standard",IF(AH294&gt;LS_MAX,"",ROUND(IF(AH294&lt;=OVER3_FROM,INDEX(LS_FEES,SUMPRODUCT(--(LS_EDGES&lt;AH294))+1,0+AM294),INDEX(OVER3_BASE,1,0+AM294)+OVER3_PER4*CEILING((AH294-OVER3_FROM)/4,1))*(1+FUEL),4)),""))))</f>
        <v/>
      </c>
      <c r="AY294" s="21" t="str">
        <f aca="false">IF(OR(AL294="",AH294=""),"",IF(OR(AH294="",AM294="",M294=""),"",IF(M294="Small standard",IF(AH294&gt;SS_MAX,"",ROUND(INDEX(SS_FEES,SUMPRODUCT(--(SS_EDGES&lt;AH294))+1,3+AM294)*(1+FUEL),4)),IF(M294="Large standard",IF(AH294&gt;LS_MAX,"",ROUND(IF(AH294&lt;=OVER3_FROM,INDEX(LS_FEES,SUMPRODUCT(--(LS_EDGES&lt;AH294))+1,3+AM294),INDEX(OVER3_BASE,1,3+AM294)+OVER3_PER4*CEILING((AH294-OVER3_FROM)/4,1))*(1+FUEL),4)),""))))</f>
        <v/>
      </c>
      <c r="AZ294" s="24" t="str">
        <f aca="false">IF(OR(J294="",J294&lt;1),"",ROUND(IFERROR(INDEX(CAT_SCALE,MATCH(D294,CATS,0)),UC_DEFAULT)*IF(J294&gt;=UC_KNEE,10^(UC_A-UC_B*LOG10(J294)),10^(UC_A-UC_B*LOG10(UC_KNEE))*(UC_KNEE/J294)^UC_HEXP),1))</f>
        <v/>
      </c>
    </row>
    <row r="295" customFormat="false" ht="15" hidden="false" customHeight="false" outlineLevel="0" collapsed="false">
      <c r="A295" s="10"/>
      <c r="B295" s="10"/>
      <c r="C295" s="12"/>
      <c r="D295" s="10"/>
      <c r="E295" s="10"/>
      <c r="F295" s="10"/>
      <c r="G295" s="10"/>
      <c r="H295" s="10"/>
      <c r="I295" s="10"/>
      <c r="J295" s="10"/>
      <c r="K295" s="10"/>
      <c r="L295" s="12"/>
      <c r="M295" s="2" t="str">
        <f aca="false">IF(OR(N295="",AI295=""),"",IF(AND(N295&lt;=SS_MAX,AI295&lt;=SS_L,AJ295&lt;=SS_M,AK295&lt;=SS_S),"Small standard",IF(AND(N295&lt;=LS_MAX,AI295&lt;=LS_L,AJ295&lt;=LS_M,AK295&lt;=LS_S),"Large standard","Oversize")))</f>
        <v/>
      </c>
      <c r="N295" s="16" t="str">
        <f aca="false">IF(AH295="","",IF(AL295="",AH295,MAX(AH295,AL295)))</f>
        <v/>
      </c>
      <c r="O295" s="21" t="str">
        <f aca="false">IF(OR(N295="",AM295="",M295=""),"",IF(M295="Small standard",IF(N295&gt;SS_MAX,"",ROUND(INDEX(SS_FEES,SUMPRODUCT(--(SS_EDGES&lt;N295))+1,0+AM295)*(1+FUEL),4)),IF(M295="Large standard",IF(N295&gt;LS_MAX,"",ROUND(IF(N295&lt;=OVER3_FROM,INDEX(LS_FEES,SUMPRODUCT(--(LS_EDGES&lt;N295))+1,0+AM295),INDEX(OVER3_BASE,1,0+AM295)+OVER3_PER4*CEILING((N295-OVER3_FROM)/4,1))*(1+FUEL),4)),"")))</f>
        <v/>
      </c>
      <c r="P295" s="21" t="str">
        <f aca="false">IF(OR(N295="",AM295="",M295=""),"",IF(M295="Small standard",IF(N295&gt;SS_MAX,"",ROUND(INDEX(SS_FEES,SUMPRODUCT(--(SS_EDGES&lt;N295))+1,3+AM295)*(1+FUEL),4)),IF(M295="Large standard",IF(N295&gt;LS_MAX,"",ROUND(IF(N295&lt;=OVER3_FROM,INDEX(LS_FEES,SUMPRODUCT(--(LS_EDGES&lt;N295))+1,3+AM295),INDEX(OVER3_BASE,1,3+AM295)+OVER3_PER4*CEILING((N295-OVER3_FROM)/4,1))*(1+FUEL),4)),"")))</f>
        <v/>
      </c>
      <c r="Q295" s="20" t="str">
        <f aca="true">IF(OR(L295="",O295=""),"",ROUND(L295-IF(AND(TODAY()&gt;=PEAK_FROM,TODAY()&lt;=PEAK_TO),P295,O295),2))</f>
        <v/>
      </c>
      <c r="R295" s="16" t="str">
        <f aca="false">IF(N295="","",IF(M295="Small standard",IF(SUMPRODUCT(--(SS_EDGES&lt;N295))=0,"",INDEX(SS_EDGES,SUMPRODUCT(--(SS_EDGES&lt;N295)))),IF(M295="Large standard",IF(N295&gt;OVER3_FROM,OVER3_FROM+4*(CEILING((N295-OVER3_FROM)/4,1)-1),IF(SUMPRODUCT(--(LS_EDGES&lt;N295))=0,"",INDEX(LS_EDGES,SUMPRODUCT(--(LS_EDGES&lt;N295))))),"")))</f>
        <v/>
      </c>
      <c r="S295" s="22" t="str">
        <f aca="false">IF(R295="","",ROUND(N295-R295,3))</f>
        <v/>
      </c>
      <c r="T295" s="21" t="str">
        <f aca="false">IF(OR(R295="",O295="",AO295=""),"",IF(S295&gt;MAX_SHAVE,"",IF(ROUND(O295-AO295,4)&lt;MIN_UNIT,"",ROUND(O295-AO295,4))))</f>
        <v/>
      </c>
      <c r="U295" s="21" t="str">
        <f aca="false">IF(OR(AQ295="",O295=""),"",IF(ROUND(ROUND(O295-AQ295,4)-AS295,4)&lt;=MIN_UNIT,"",ROUND(ROUND(O295-AQ295,4)-AS295,4)))</f>
        <v/>
      </c>
      <c r="V295" s="21" t="str">
        <f aca="false">IF(OR(AV295="",O295=""),"",IF(AND(AT295=1,AU295&lt;=MAX_ENV),IF(ROUND(O295-AV295,4)&lt;MIN_UNIT,"",ROUND(O295-AV295,4)),""))</f>
        <v/>
      </c>
      <c r="W295" s="21" t="str">
        <f aca="false">IF(OR(AX295="",O295=""),"",IF(AL295&gt;=AH295*MIN_DIM_RATIO,IF(ROUND(O295-AX295,4)&lt;MIN_UNIT,"",ROUND(O295-AX295,4)),""))</f>
        <v/>
      </c>
      <c r="X295" s="21" t="str">
        <f aca="false">IF(OR(R295="",P295="",AP295=""),"",IF(S295&gt;MAX_SHAVE,"",IF(ROUND(P295-AP295,4)&lt;MIN_UNIT,"",ROUND(P295-AP295,4))))</f>
        <v/>
      </c>
      <c r="Y295" s="21" t="str">
        <f aca="false">IF(OR(AR295="",P295=""),"",IF(ROUND(ROUND(P295-AR295,4)-AS295,4)&lt;=MIN_UNIT,"",ROUND(ROUND(P295-AR295,4)-AS295,4)))</f>
        <v/>
      </c>
      <c r="Z295" s="21" t="str">
        <f aca="false">IF(OR(AW295="",P295=""),"",IF(AND(AT295=1,AU295&lt;=MAX_ENV),IF(ROUND(P295-AW295,4)&lt;MIN_UNIT,"",ROUND(P295-AW295,4)),""))</f>
        <v/>
      </c>
      <c r="AA295" s="21" t="str">
        <f aca="false">IF(OR(AY295="",P295=""),"",IF(AL295&gt;=AH295*MIN_DIM_RATIO,IF(ROUND(P295-AY295,4)&lt;MIN_UNIT,"",ROUND(P295-AY295,4)),""))</f>
        <v/>
      </c>
      <c r="AB295" s="2" t="str">
        <f aca="false">IF(COUNT(T295:W295)=0,"",CHOOSE(MATCH(MAX(T295:W295),T295:W295,0),"Weight","Price","Size tier","Box"))</f>
        <v/>
      </c>
      <c r="AC295" s="24" t="str">
        <f aca="false">IF(K295&lt;&gt;"",K295,AZ295)</f>
        <v/>
      </c>
      <c r="AD295" s="25" t="str">
        <f aca="false">IF(OR(AB295="",AC295=""),"",ROUND(AC295*IF(K295&lt;&gt;"",1,U_LOW)*((12-PEAK_MONTHS)*MAX(T295:W295)+PEAK_MONTHS*N(INDEX(X295:AA295,MATCH(MAX(T295:W295),T295:W295,0)))),0))</f>
        <v/>
      </c>
      <c r="AE295" s="25" t="str">
        <f aca="false">IF(OR(AB295="",AC295=""),"",ROUND(AC295*IF(K295&lt;&gt;"",1,U_HIGH)*((12-PEAK_MONTHS)*MAX(T295:W295)+PEAK_MONTHS*N(INDEX(X295:AA295,MATCH(MAX(T295:W295),T295:W295,0)))),0))</f>
        <v/>
      </c>
      <c r="AF295" s="18" t="str">
        <f aca="false">IF(AD295="","",RANK(AD295,$AD$7:$AD$506))</f>
        <v/>
      </c>
      <c r="AH295" s="16" t="str">
        <f aca="false">IF(E295&lt;&gt;"",E295,IF(F295&lt;&gt;"",ROUND(F295*16,3),""))</f>
        <v/>
      </c>
      <c r="AI295" s="16" t="str">
        <f aca="false">IF(COUNT(G295:I295)&lt;3,"",ROUND(LARGE(G295:I295,1),2))</f>
        <v/>
      </c>
      <c r="AJ295" s="16" t="str">
        <f aca="false">IF(COUNT(G295:I295)&lt;3,"",ROUND(LARGE(G295:I295,2),2))</f>
        <v/>
      </c>
      <c r="AK295" s="16" t="str">
        <f aca="false">IF(COUNT(G295:I295)&lt;3,"",ROUND(SMALL(G295:I295,1),2))</f>
        <v/>
      </c>
      <c r="AL295" s="16" t="str">
        <f aca="false">IF(AI295="","",IF(AI295*AJ295*AK295&lt;DIM_MIN_CUIN,"",ROUND(AI295*AJ295*AK295/DIM_DIV*16,2)))</f>
        <v/>
      </c>
      <c r="AM295" s="18" t="str">
        <f aca="false">IF(C295="","",IF(C295&lt;BAND_LO,1,IF(C295&lt;=BAND_HI,2,3)))</f>
        <v/>
      </c>
      <c r="AN295" s="19" t="str">
        <f aca="false">IF(C295="","",IFERROR(INDEX(CAT_REF,MATCH(D295,CATS,0)),REF_DEFAULT))</f>
        <v/>
      </c>
      <c r="AO295" s="21" t="str">
        <f aca="false">IF(OR(R295="",AM295="",M295=""),"",IF(M295="Small standard",IF(R295&gt;SS_MAX,"",ROUND(INDEX(SS_FEES,SUMPRODUCT(--(SS_EDGES&lt;R295))+1,0+AM295)*(1+FUEL),4)),IF(M295="Large standard",IF(R295&gt;LS_MAX,"",ROUND(IF(R295&lt;=OVER3_FROM,INDEX(LS_FEES,SUMPRODUCT(--(LS_EDGES&lt;R295))+1,0+AM295),INDEX(OVER3_BASE,1,0+AM295)+OVER3_PER4*CEILING((R295-OVER3_FROM)/4,1))*(1+FUEL),4)),"")))</f>
        <v/>
      </c>
      <c r="AP295" s="21" t="str">
        <f aca="false">IF(OR(R295="",AM295="",M295=""),"",IF(M295="Small standard",IF(R295&gt;SS_MAX,"",ROUND(INDEX(SS_FEES,SUMPRODUCT(--(SS_EDGES&lt;R295))+1,3+AM295)*(1+FUEL),4)),IF(M295="Large standard",IF(R295&gt;LS_MAX,"",ROUND(IF(R295&lt;=OVER3_FROM,INDEX(LS_FEES,SUMPRODUCT(--(LS_EDGES&lt;R295))+1,3+AM295),INDEX(OVER3_BASE,1,3+AM295)+OVER3_PER4*CEILING((R295-OVER3_FROM)/4,1))*(1+FUEL),4)),"")))</f>
        <v/>
      </c>
      <c r="AQ295" s="21" t="str">
        <f aca="false">IF(OR(AM295="",AM295=1),"",IF(OR(N295="",(AM295-1)="",M295=""),"",IF(M295="Small standard",IF(N295&gt;SS_MAX,"",ROUND(INDEX(SS_FEES,SUMPRODUCT(--(SS_EDGES&lt;N295))+1,0+(AM295-1))*(1+FUEL),4)),IF(M295="Large standard",IF(N295&gt;LS_MAX,"",ROUND(IF(N295&lt;=OVER3_FROM,INDEX(LS_FEES,SUMPRODUCT(--(LS_EDGES&lt;N295))+1,0+(AM295-1)),INDEX(OVER3_BASE,1,0+(AM295-1))+OVER3_PER4*CEILING((N295-OVER3_FROM)/4,1))*(1+FUEL),4)),""))))</f>
        <v/>
      </c>
      <c r="AR295" s="21" t="str">
        <f aca="false">IF(OR(AM295="",AM295=1),"",IF(OR(N295="",(AM295-1)="",M295=""),"",IF(M295="Small standard",IF(N295&gt;SS_MAX,"",ROUND(INDEX(SS_FEES,SUMPRODUCT(--(SS_EDGES&lt;N295))+1,3+(AM295-1))*(1+FUEL),4)),IF(M295="Large standard",IF(N295&gt;LS_MAX,"",ROUND(IF(N295&lt;=OVER3_FROM,INDEX(LS_FEES,SUMPRODUCT(--(LS_EDGES&lt;N295))+1,3+(AM295-1)),INDEX(OVER3_BASE,1,3+(AM295-1))+OVER3_PER4*CEILING((N295-OVER3_FROM)/4,1))*(1+FUEL),4)),""))))</f>
        <v/>
      </c>
      <c r="AS295" s="21" t="str">
        <f aca="false">IF(OR(AM295="",AM295=1),"",(C295-(IF(AM295=2,BAND_LO,BAND_HI)-0.01))*(1-AN295))</f>
        <v/>
      </c>
      <c r="AT295" s="18" t="str">
        <f aca="false">IF(AI295="","",(AI295&gt;SS_L)+(AJ295&gt;SS_M)+(AK295&gt;SS_S))</f>
        <v/>
      </c>
      <c r="AU295" s="23" t="str">
        <f aca="false">IF(OR(AT295="",AT295&lt;&gt;1),"",MAX(AI295/SS_L,AJ295/SS_M,AK295/SS_S))</f>
        <v/>
      </c>
      <c r="AV295" s="21" t="str">
        <f aca="false">IF(OR(M295&lt;&gt;"Large standard",N295="",N295&gt;SS_MAX),"",IF(OR(N295="",AM295="","Small standard"=""),"",IF("Small standard"="Small standard",IF(N295&gt;SS_MAX,"",ROUND(INDEX(SS_FEES,SUMPRODUCT(--(SS_EDGES&lt;N295))+1,0+AM295)*(1+FUEL),4)),IF("Small standard"="Large standard",IF(N295&gt;LS_MAX,"",ROUND(IF(N295&lt;=OVER3_FROM,INDEX(LS_FEES,SUMPRODUCT(--(LS_EDGES&lt;N295))+1,0+AM295),INDEX(OVER3_BASE,1,0+AM295)+OVER3_PER4*CEILING((N295-OVER3_FROM)/4,1))*(1+FUEL),4)),""))))</f>
        <v/>
      </c>
      <c r="AW295" s="21" t="str">
        <f aca="false">IF(OR(M295&lt;&gt;"Large standard",N295="",N295&gt;SS_MAX),"",IF(OR(N295="",AM295="","Small standard"=""),"",IF("Small standard"="Small standard",IF(N295&gt;SS_MAX,"",ROUND(INDEX(SS_FEES,SUMPRODUCT(--(SS_EDGES&lt;N295))+1,3+AM295)*(1+FUEL),4)),IF("Small standard"="Large standard",IF(N295&gt;LS_MAX,"",ROUND(IF(N295&lt;=OVER3_FROM,INDEX(LS_FEES,SUMPRODUCT(--(LS_EDGES&lt;N295))+1,3+AM295),INDEX(OVER3_BASE,1,3+AM295)+OVER3_PER4*CEILING((N295-OVER3_FROM)/4,1))*(1+FUEL),4)),""))))</f>
        <v/>
      </c>
      <c r="AX295" s="21" t="str">
        <f aca="false">IF(OR(AL295="",AH295=""),"",IF(OR(AH295="",AM295="",M295=""),"",IF(M295="Small standard",IF(AH295&gt;SS_MAX,"",ROUND(INDEX(SS_FEES,SUMPRODUCT(--(SS_EDGES&lt;AH295))+1,0+AM295)*(1+FUEL),4)),IF(M295="Large standard",IF(AH295&gt;LS_MAX,"",ROUND(IF(AH295&lt;=OVER3_FROM,INDEX(LS_FEES,SUMPRODUCT(--(LS_EDGES&lt;AH295))+1,0+AM295),INDEX(OVER3_BASE,1,0+AM295)+OVER3_PER4*CEILING((AH295-OVER3_FROM)/4,1))*(1+FUEL),4)),""))))</f>
        <v/>
      </c>
      <c r="AY295" s="21" t="str">
        <f aca="false">IF(OR(AL295="",AH295=""),"",IF(OR(AH295="",AM295="",M295=""),"",IF(M295="Small standard",IF(AH295&gt;SS_MAX,"",ROUND(INDEX(SS_FEES,SUMPRODUCT(--(SS_EDGES&lt;AH295))+1,3+AM295)*(1+FUEL),4)),IF(M295="Large standard",IF(AH295&gt;LS_MAX,"",ROUND(IF(AH295&lt;=OVER3_FROM,INDEX(LS_FEES,SUMPRODUCT(--(LS_EDGES&lt;AH295))+1,3+AM295),INDEX(OVER3_BASE,1,3+AM295)+OVER3_PER4*CEILING((AH295-OVER3_FROM)/4,1))*(1+FUEL),4)),""))))</f>
        <v/>
      </c>
      <c r="AZ295" s="24" t="str">
        <f aca="false">IF(OR(J295="",J295&lt;1),"",ROUND(IFERROR(INDEX(CAT_SCALE,MATCH(D295,CATS,0)),UC_DEFAULT)*IF(J295&gt;=UC_KNEE,10^(UC_A-UC_B*LOG10(J295)),10^(UC_A-UC_B*LOG10(UC_KNEE))*(UC_KNEE/J295)^UC_HEXP),1))</f>
        <v/>
      </c>
    </row>
    <row r="296" customFormat="false" ht="15" hidden="false" customHeight="false" outlineLevel="0" collapsed="false">
      <c r="A296" s="10"/>
      <c r="B296" s="10"/>
      <c r="C296" s="12"/>
      <c r="D296" s="10"/>
      <c r="E296" s="10"/>
      <c r="F296" s="10"/>
      <c r="G296" s="10"/>
      <c r="H296" s="10"/>
      <c r="I296" s="10"/>
      <c r="J296" s="10"/>
      <c r="K296" s="10"/>
      <c r="L296" s="12"/>
      <c r="M296" s="2" t="str">
        <f aca="false">IF(OR(N296="",AI296=""),"",IF(AND(N296&lt;=SS_MAX,AI296&lt;=SS_L,AJ296&lt;=SS_M,AK296&lt;=SS_S),"Small standard",IF(AND(N296&lt;=LS_MAX,AI296&lt;=LS_L,AJ296&lt;=LS_M,AK296&lt;=LS_S),"Large standard","Oversize")))</f>
        <v/>
      </c>
      <c r="N296" s="16" t="str">
        <f aca="false">IF(AH296="","",IF(AL296="",AH296,MAX(AH296,AL296)))</f>
        <v/>
      </c>
      <c r="O296" s="21" t="str">
        <f aca="false">IF(OR(N296="",AM296="",M296=""),"",IF(M296="Small standard",IF(N296&gt;SS_MAX,"",ROUND(INDEX(SS_FEES,SUMPRODUCT(--(SS_EDGES&lt;N296))+1,0+AM296)*(1+FUEL),4)),IF(M296="Large standard",IF(N296&gt;LS_MAX,"",ROUND(IF(N296&lt;=OVER3_FROM,INDEX(LS_FEES,SUMPRODUCT(--(LS_EDGES&lt;N296))+1,0+AM296),INDEX(OVER3_BASE,1,0+AM296)+OVER3_PER4*CEILING((N296-OVER3_FROM)/4,1))*(1+FUEL),4)),"")))</f>
        <v/>
      </c>
      <c r="P296" s="21" t="str">
        <f aca="false">IF(OR(N296="",AM296="",M296=""),"",IF(M296="Small standard",IF(N296&gt;SS_MAX,"",ROUND(INDEX(SS_FEES,SUMPRODUCT(--(SS_EDGES&lt;N296))+1,3+AM296)*(1+FUEL),4)),IF(M296="Large standard",IF(N296&gt;LS_MAX,"",ROUND(IF(N296&lt;=OVER3_FROM,INDEX(LS_FEES,SUMPRODUCT(--(LS_EDGES&lt;N296))+1,3+AM296),INDEX(OVER3_BASE,1,3+AM296)+OVER3_PER4*CEILING((N296-OVER3_FROM)/4,1))*(1+FUEL),4)),"")))</f>
        <v/>
      </c>
      <c r="Q296" s="20" t="str">
        <f aca="true">IF(OR(L296="",O296=""),"",ROUND(L296-IF(AND(TODAY()&gt;=PEAK_FROM,TODAY()&lt;=PEAK_TO),P296,O296),2))</f>
        <v/>
      </c>
      <c r="R296" s="16" t="str">
        <f aca="false">IF(N296="","",IF(M296="Small standard",IF(SUMPRODUCT(--(SS_EDGES&lt;N296))=0,"",INDEX(SS_EDGES,SUMPRODUCT(--(SS_EDGES&lt;N296)))),IF(M296="Large standard",IF(N296&gt;OVER3_FROM,OVER3_FROM+4*(CEILING((N296-OVER3_FROM)/4,1)-1),IF(SUMPRODUCT(--(LS_EDGES&lt;N296))=0,"",INDEX(LS_EDGES,SUMPRODUCT(--(LS_EDGES&lt;N296))))),"")))</f>
        <v/>
      </c>
      <c r="S296" s="22" t="str">
        <f aca="false">IF(R296="","",ROUND(N296-R296,3))</f>
        <v/>
      </c>
      <c r="T296" s="21" t="str">
        <f aca="false">IF(OR(R296="",O296="",AO296=""),"",IF(S296&gt;MAX_SHAVE,"",IF(ROUND(O296-AO296,4)&lt;MIN_UNIT,"",ROUND(O296-AO296,4))))</f>
        <v/>
      </c>
      <c r="U296" s="21" t="str">
        <f aca="false">IF(OR(AQ296="",O296=""),"",IF(ROUND(ROUND(O296-AQ296,4)-AS296,4)&lt;=MIN_UNIT,"",ROUND(ROUND(O296-AQ296,4)-AS296,4)))</f>
        <v/>
      </c>
      <c r="V296" s="21" t="str">
        <f aca="false">IF(OR(AV296="",O296=""),"",IF(AND(AT296=1,AU296&lt;=MAX_ENV),IF(ROUND(O296-AV296,4)&lt;MIN_UNIT,"",ROUND(O296-AV296,4)),""))</f>
        <v/>
      </c>
      <c r="W296" s="21" t="str">
        <f aca="false">IF(OR(AX296="",O296=""),"",IF(AL296&gt;=AH296*MIN_DIM_RATIO,IF(ROUND(O296-AX296,4)&lt;MIN_UNIT,"",ROUND(O296-AX296,4)),""))</f>
        <v/>
      </c>
      <c r="X296" s="21" t="str">
        <f aca="false">IF(OR(R296="",P296="",AP296=""),"",IF(S296&gt;MAX_SHAVE,"",IF(ROUND(P296-AP296,4)&lt;MIN_UNIT,"",ROUND(P296-AP296,4))))</f>
        <v/>
      </c>
      <c r="Y296" s="21" t="str">
        <f aca="false">IF(OR(AR296="",P296=""),"",IF(ROUND(ROUND(P296-AR296,4)-AS296,4)&lt;=MIN_UNIT,"",ROUND(ROUND(P296-AR296,4)-AS296,4)))</f>
        <v/>
      </c>
      <c r="Z296" s="21" t="str">
        <f aca="false">IF(OR(AW296="",P296=""),"",IF(AND(AT296=1,AU296&lt;=MAX_ENV),IF(ROUND(P296-AW296,4)&lt;MIN_UNIT,"",ROUND(P296-AW296,4)),""))</f>
        <v/>
      </c>
      <c r="AA296" s="21" t="str">
        <f aca="false">IF(OR(AY296="",P296=""),"",IF(AL296&gt;=AH296*MIN_DIM_RATIO,IF(ROUND(P296-AY296,4)&lt;MIN_UNIT,"",ROUND(P296-AY296,4)),""))</f>
        <v/>
      </c>
      <c r="AB296" s="2" t="str">
        <f aca="false">IF(COUNT(T296:W296)=0,"",CHOOSE(MATCH(MAX(T296:W296),T296:W296,0),"Weight","Price","Size tier","Box"))</f>
        <v/>
      </c>
      <c r="AC296" s="24" t="str">
        <f aca="false">IF(K296&lt;&gt;"",K296,AZ296)</f>
        <v/>
      </c>
      <c r="AD296" s="25" t="str">
        <f aca="false">IF(OR(AB296="",AC296=""),"",ROUND(AC296*IF(K296&lt;&gt;"",1,U_LOW)*((12-PEAK_MONTHS)*MAX(T296:W296)+PEAK_MONTHS*N(INDEX(X296:AA296,MATCH(MAX(T296:W296),T296:W296,0)))),0))</f>
        <v/>
      </c>
      <c r="AE296" s="25" t="str">
        <f aca="false">IF(OR(AB296="",AC296=""),"",ROUND(AC296*IF(K296&lt;&gt;"",1,U_HIGH)*((12-PEAK_MONTHS)*MAX(T296:W296)+PEAK_MONTHS*N(INDEX(X296:AA296,MATCH(MAX(T296:W296),T296:W296,0)))),0))</f>
        <v/>
      </c>
      <c r="AF296" s="18" t="str">
        <f aca="false">IF(AD296="","",RANK(AD296,$AD$7:$AD$506))</f>
        <v/>
      </c>
      <c r="AH296" s="16" t="str">
        <f aca="false">IF(E296&lt;&gt;"",E296,IF(F296&lt;&gt;"",ROUND(F296*16,3),""))</f>
        <v/>
      </c>
      <c r="AI296" s="16" t="str">
        <f aca="false">IF(COUNT(G296:I296)&lt;3,"",ROUND(LARGE(G296:I296,1),2))</f>
        <v/>
      </c>
      <c r="AJ296" s="16" t="str">
        <f aca="false">IF(COUNT(G296:I296)&lt;3,"",ROUND(LARGE(G296:I296,2),2))</f>
        <v/>
      </c>
      <c r="AK296" s="16" t="str">
        <f aca="false">IF(COUNT(G296:I296)&lt;3,"",ROUND(SMALL(G296:I296,1),2))</f>
        <v/>
      </c>
      <c r="AL296" s="16" t="str">
        <f aca="false">IF(AI296="","",IF(AI296*AJ296*AK296&lt;DIM_MIN_CUIN,"",ROUND(AI296*AJ296*AK296/DIM_DIV*16,2)))</f>
        <v/>
      </c>
      <c r="AM296" s="18" t="str">
        <f aca="false">IF(C296="","",IF(C296&lt;BAND_LO,1,IF(C296&lt;=BAND_HI,2,3)))</f>
        <v/>
      </c>
      <c r="AN296" s="19" t="str">
        <f aca="false">IF(C296="","",IFERROR(INDEX(CAT_REF,MATCH(D296,CATS,0)),REF_DEFAULT))</f>
        <v/>
      </c>
      <c r="AO296" s="21" t="str">
        <f aca="false">IF(OR(R296="",AM296="",M296=""),"",IF(M296="Small standard",IF(R296&gt;SS_MAX,"",ROUND(INDEX(SS_FEES,SUMPRODUCT(--(SS_EDGES&lt;R296))+1,0+AM296)*(1+FUEL),4)),IF(M296="Large standard",IF(R296&gt;LS_MAX,"",ROUND(IF(R296&lt;=OVER3_FROM,INDEX(LS_FEES,SUMPRODUCT(--(LS_EDGES&lt;R296))+1,0+AM296),INDEX(OVER3_BASE,1,0+AM296)+OVER3_PER4*CEILING((R296-OVER3_FROM)/4,1))*(1+FUEL),4)),"")))</f>
        <v/>
      </c>
      <c r="AP296" s="21" t="str">
        <f aca="false">IF(OR(R296="",AM296="",M296=""),"",IF(M296="Small standard",IF(R296&gt;SS_MAX,"",ROUND(INDEX(SS_FEES,SUMPRODUCT(--(SS_EDGES&lt;R296))+1,3+AM296)*(1+FUEL),4)),IF(M296="Large standard",IF(R296&gt;LS_MAX,"",ROUND(IF(R296&lt;=OVER3_FROM,INDEX(LS_FEES,SUMPRODUCT(--(LS_EDGES&lt;R296))+1,3+AM296),INDEX(OVER3_BASE,1,3+AM296)+OVER3_PER4*CEILING((R296-OVER3_FROM)/4,1))*(1+FUEL),4)),"")))</f>
        <v/>
      </c>
      <c r="AQ296" s="21" t="str">
        <f aca="false">IF(OR(AM296="",AM296=1),"",IF(OR(N296="",(AM296-1)="",M296=""),"",IF(M296="Small standard",IF(N296&gt;SS_MAX,"",ROUND(INDEX(SS_FEES,SUMPRODUCT(--(SS_EDGES&lt;N296))+1,0+(AM296-1))*(1+FUEL),4)),IF(M296="Large standard",IF(N296&gt;LS_MAX,"",ROUND(IF(N296&lt;=OVER3_FROM,INDEX(LS_FEES,SUMPRODUCT(--(LS_EDGES&lt;N296))+1,0+(AM296-1)),INDEX(OVER3_BASE,1,0+(AM296-1))+OVER3_PER4*CEILING((N296-OVER3_FROM)/4,1))*(1+FUEL),4)),""))))</f>
        <v/>
      </c>
      <c r="AR296" s="21" t="str">
        <f aca="false">IF(OR(AM296="",AM296=1),"",IF(OR(N296="",(AM296-1)="",M296=""),"",IF(M296="Small standard",IF(N296&gt;SS_MAX,"",ROUND(INDEX(SS_FEES,SUMPRODUCT(--(SS_EDGES&lt;N296))+1,3+(AM296-1))*(1+FUEL),4)),IF(M296="Large standard",IF(N296&gt;LS_MAX,"",ROUND(IF(N296&lt;=OVER3_FROM,INDEX(LS_FEES,SUMPRODUCT(--(LS_EDGES&lt;N296))+1,3+(AM296-1)),INDEX(OVER3_BASE,1,3+(AM296-1))+OVER3_PER4*CEILING((N296-OVER3_FROM)/4,1))*(1+FUEL),4)),""))))</f>
        <v/>
      </c>
      <c r="AS296" s="21" t="str">
        <f aca="false">IF(OR(AM296="",AM296=1),"",(C296-(IF(AM296=2,BAND_LO,BAND_HI)-0.01))*(1-AN296))</f>
        <v/>
      </c>
      <c r="AT296" s="18" t="str">
        <f aca="false">IF(AI296="","",(AI296&gt;SS_L)+(AJ296&gt;SS_M)+(AK296&gt;SS_S))</f>
        <v/>
      </c>
      <c r="AU296" s="23" t="str">
        <f aca="false">IF(OR(AT296="",AT296&lt;&gt;1),"",MAX(AI296/SS_L,AJ296/SS_M,AK296/SS_S))</f>
        <v/>
      </c>
      <c r="AV296" s="21" t="str">
        <f aca="false">IF(OR(M296&lt;&gt;"Large standard",N296="",N296&gt;SS_MAX),"",IF(OR(N296="",AM296="","Small standard"=""),"",IF("Small standard"="Small standard",IF(N296&gt;SS_MAX,"",ROUND(INDEX(SS_FEES,SUMPRODUCT(--(SS_EDGES&lt;N296))+1,0+AM296)*(1+FUEL),4)),IF("Small standard"="Large standard",IF(N296&gt;LS_MAX,"",ROUND(IF(N296&lt;=OVER3_FROM,INDEX(LS_FEES,SUMPRODUCT(--(LS_EDGES&lt;N296))+1,0+AM296),INDEX(OVER3_BASE,1,0+AM296)+OVER3_PER4*CEILING((N296-OVER3_FROM)/4,1))*(1+FUEL),4)),""))))</f>
        <v/>
      </c>
      <c r="AW296" s="21" t="str">
        <f aca="false">IF(OR(M296&lt;&gt;"Large standard",N296="",N296&gt;SS_MAX),"",IF(OR(N296="",AM296="","Small standard"=""),"",IF("Small standard"="Small standard",IF(N296&gt;SS_MAX,"",ROUND(INDEX(SS_FEES,SUMPRODUCT(--(SS_EDGES&lt;N296))+1,3+AM296)*(1+FUEL),4)),IF("Small standard"="Large standard",IF(N296&gt;LS_MAX,"",ROUND(IF(N296&lt;=OVER3_FROM,INDEX(LS_FEES,SUMPRODUCT(--(LS_EDGES&lt;N296))+1,3+AM296),INDEX(OVER3_BASE,1,3+AM296)+OVER3_PER4*CEILING((N296-OVER3_FROM)/4,1))*(1+FUEL),4)),""))))</f>
        <v/>
      </c>
      <c r="AX296" s="21" t="str">
        <f aca="false">IF(OR(AL296="",AH296=""),"",IF(OR(AH296="",AM296="",M296=""),"",IF(M296="Small standard",IF(AH296&gt;SS_MAX,"",ROUND(INDEX(SS_FEES,SUMPRODUCT(--(SS_EDGES&lt;AH296))+1,0+AM296)*(1+FUEL),4)),IF(M296="Large standard",IF(AH296&gt;LS_MAX,"",ROUND(IF(AH296&lt;=OVER3_FROM,INDEX(LS_FEES,SUMPRODUCT(--(LS_EDGES&lt;AH296))+1,0+AM296),INDEX(OVER3_BASE,1,0+AM296)+OVER3_PER4*CEILING((AH296-OVER3_FROM)/4,1))*(1+FUEL),4)),""))))</f>
        <v/>
      </c>
      <c r="AY296" s="21" t="str">
        <f aca="false">IF(OR(AL296="",AH296=""),"",IF(OR(AH296="",AM296="",M296=""),"",IF(M296="Small standard",IF(AH296&gt;SS_MAX,"",ROUND(INDEX(SS_FEES,SUMPRODUCT(--(SS_EDGES&lt;AH296))+1,3+AM296)*(1+FUEL),4)),IF(M296="Large standard",IF(AH296&gt;LS_MAX,"",ROUND(IF(AH296&lt;=OVER3_FROM,INDEX(LS_FEES,SUMPRODUCT(--(LS_EDGES&lt;AH296))+1,3+AM296),INDEX(OVER3_BASE,1,3+AM296)+OVER3_PER4*CEILING((AH296-OVER3_FROM)/4,1))*(1+FUEL),4)),""))))</f>
        <v/>
      </c>
      <c r="AZ296" s="24" t="str">
        <f aca="false">IF(OR(J296="",J296&lt;1),"",ROUND(IFERROR(INDEX(CAT_SCALE,MATCH(D296,CATS,0)),UC_DEFAULT)*IF(J296&gt;=UC_KNEE,10^(UC_A-UC_B*LOG10(J296)),10^(UC_A-UC_B*LOG10(UC_KNEE))*(UC_KNEE/J296)^UC_HEXP),1))</f>
        <v/>
      </c>
    </row>
    <row r="297" customFormat="false" ht="15" hidden="false" customHeight="false" outlineLevel="0" collapsed="false">
      <c r="A297" s="10"/>
      <c r="B297" s="10"/>
      <c r="C297" s="12"/>
      <c r="D297" s="10"/>
      <c r="E297" s="10"/>
      <c r="F297" s="10"/>
      <c r="G297" s="10"/>
      <c r="H297" s="10"/>
      <c r="I297" s="10"/>
      <c r="J297" s="10"/>
      <c r="K297" s="10"/>
      <c r="L297" s="12"/>
      <c r="M297" s="2" t="str">
        <f aca="false">IF(OR(N297="",AI297=""),"",IF(AND(N297&lt;=SS_MAX,AI297&lt;=SS_L,AJ297&lt;=SS_M,AK297&lt;=SS_S),"Small standard",IF(AND(N297&lt;=LS_MAX,AI297&lt;=LS_L,AJ297&lt;=LS_M,AK297&lt;=LS_S),"Large standard","Oversize")))</f>
        <v/>
      </c>
      <c r="N297" s="16" t="str">
        <f aca="false">IF(AH297="","",IF(AL297="",AH297,MAX(AH297,AL297)))</f>
        <v/>
      </c>
      <c r="O297" s="21" t="str">
        <f aca="false">IF(OR(N297="",AM297="",M297=""),"",IF(M297="Small standard",IF(N297&gt;SS_MAX,"",ROUND(INDEX(SS_FEES,SUMPRODUCT(--(SS_EDGES&lt;N297))+1,0+AM297)*(1+FUEL),4)),IF(M297="Large standard",IF(N297&gt;LS_MAX,"",ROUND(IF(N297&lt;=OVER3_FROM,INDEX(LS_FEES,SUMPRODUCT(--(LS_EDGES&lt;N297))+1,0+AM297),INDEX(OVER3_BASE,1,0+AM297)+OVER3_PER4*CEILING((N297-OVER3_FROM)/4,1))*(1+FUEL),4)),"")))</f>
        <v/>
      </c>
      <c r="P297" s="21" t="str">
        <f aca="false">IF(OR(N297="",AM297="",M297=""),"",IF(M297="Small standard",IF(N297&gt;SS_MAX,"",ROUND(INDEX(SS_FEES,SUMPRODUCT(--(SS_EDGES&lt;N297))+1,3+AM297)*(1+FUEL),4)),IF(M297="Large standard",IF(N297&gt;LS_MAX,"",ROUND(IF(N297&lt;=OVER3_FROM,INDEX(LS_FEES,SUMPRODUCT(--(LS_EDGES&lt;N297))+1,3+AM297),INDEX(OVER3_BASE,1,3+AM297)+OVER3_PER4*CEILING((N297-OVER3_FROM)/4,1))*(1+FUEL),4)),"")))</f>
        <v/>
      </c>
      <c r="Q297" s="20" t="str">
        <f aca="true">IF(OR(L297="",O297=""),"",ROUND(L297-IF(AND(TODAY()&gt;=PEAK_FROM,TODAY()&lt;=PEAK_TO),P297,O297),2))</f>
        <v/>
      </c>
      <c r="R297" s="16" t="str">
        <f aca="false">IF(N297="","",IF(M297="Small standard",IF(SUMPRODUCT(--(SS_EDGES&lt;N297))=0,"",INDEX(SS_EDGES,SUMPRODUCT(--(SS_EDGES&lt;N297)))),IF(M297="Large standard",IF(N297&gt;OVER3_FROM,OVER3_FROM+4*(CEILING((N297-OVER3_FROM)/4,1)-1),IF(SUMPRODUCT(--(LS_EDGES&lt;N297))=0,"",INDEX(LS_EDGES,SUMPRODUCT(--(LS_EDGES&lt;N297))))),"")))</f>
        <v/>
      </c>
      <c r="S297" s="22" t="str">
        <f aca="false">IF(R297="","",ROUND(N297-R297,3))</f>
        <v/>
      </c>
      <c r="T297" s="21" t="str">
        <f aca="false">IF(OR(R297="",O297="",AO297=""),"",IF(S297&gt;MAX_SHAVE,"",IF(ROUND(O297-AO297,4)&lt;MIN_UNIT,"",ROUND(O297-AO297,4))))</f>
        <v/>
      </c>
      <c r="U297" s="21" t="str">
        <f aca="false">IF(OR(AQ297="",O297=""),"",IF(ROUND(ROUND(O297-AQ297,4)-AS297,4)&lt;=MIN_UNIT,"",ROUND(ROUND(O297-AQ297,4)-AS297,4)))</f>
        <v/>
      </c>
      <c r="V297" s="21" t="str">
        <f aca="false">IF(OR(AV297="",O297=""),"",IF(AND(AT297=1,AU297&lt;=MAX_ENV),IF(ROUND(O297-AV297,4)&lt;MIN_UNIT,"",ROUND(O297-AV297,4)),""))</f>
        <v/>
      </c>
      <c r="W297" s="21" t="str">
        <f aca="false">IF(OR(AX297="",O297=""),"",IF(AL297&gt;=AH297*MIN_DIM_RATIO,IF(ROUND(O297-AX297,4)&lt;MIN_UNIT,"",ROUND(O297-AX297,4)),""))</f>
        <v/>
      </c>
      <c r="X297" s="21" t="str">
        <f aca="false">IF(OR(R297="",P297="",AP297=""),"",IF(S297&gt;MAX_SHAVE,"",IF(ROUND(P297-AP297,4)&lt;MIN_UNIT,"",ROUND(P297-AP297,4))))</f>
        <v/>
      </c>
      <c r="Y297" s="21" t="str">
        <f aca="false">IF(OR(AR297="",P297=""),"",IF(ROUND(ROUND(P297-AR297,4)-AS297,4)&lt;=MIN_UNIT,"",ROUND(ROUND(P297-AR297,4)-AS297,4)))</f>
        <v/>
      </c>
      <c r="Z297" s="21" t="str">
        <f aca="false">IF(OR(AW297="",P297=""),"",IF(AND(AT297=1,AU297&lt;=MAX_ENV),IF(ROUND(P297-AW297,4)&lt;MIN_UNIT,"",ROUND(P297-AW297,4)),""))</f>
        <v/>
      </c>
      <c r="AA297" s="21" t="str">
        <f aca="false">IF(OR(AY297="",P297=""),"",IF(AL297&gt;=AH297*MIN_DIM_RATIO,IF(ROUND(P297-AY297,4)&lt;MIN_UNIT,"",ROUND(P297-AY297,4)),""))</f>
        <v/>
      </c>
      <c r="AB297" s="2" t="str">
        <f aca="false">IF(COUNT(T297:W297)=0,"",CHOOSE(MATCH(MAX(T297:W297),T297:W297,0),"Weight","Price","Size tier","Box"))</f>
        <v/>
      </c>
      <c r="AC297" s="24" t="str">
        <f aca="false">IF(K297&lt;&gt;"",K297,AZ297)</f>
        <v/>
      </c>
      <c r="AD297" s="25" t="str">
        <f aca="false">IF(OR(AB297="",AC297=""),"",ROUND(AC297*IF(K297&lt;&gt;"",1,U_LOW)*((12-PEAK_MONTHS)*MAX(T297:W297)+PEAK_MONTHS*N(INDEX(X297:AA297,MATCH(MAX(T297:W297),T297:W297,0)))),0))</f>
        <v/>
      </c>
      <c r="AE297" s="25" t="str">
        <f aca="false">IF(OR(AB297="",AC297=""),"",ROUND(AC297*IF(K297&lt;&gt;"",1,U_HIGH)*((12-PEAK_MONTHS)*MAX(T297:W297)+PEAK_MONTHS*N(INDEX(X297:AA297,MATCH(MAX(T297:W297),T297:W297,0)))),0))</f>
        <v/>
      </c>
      <c r="AF297" s="18" t="str">
        <f aca="false">IF(AD297="","",RANK(AD297,$AD$7:$AD$506))</f>
        <v/>
      </c>
      <c r="AH297" s="16" t="str">
        <f aca="false">IF(E297&lt;&gt;"",E297,IF(F297&lt;&gt;"",ROUND(F297*16,3),""))</f>
        <v/>
      </c>
      <c r="AI297" s="16" t="str">
        <f aca="false">IF(COUNT(G297:I297)&lt;3,"",ROUND(LARGE(G297:I297,1),2))</f>
        <v/>
      </c>
      <c r="AJ297" s="16" t="str">
        <f aca="false">IF(COUNT(G297:I297)&lt;3,"",ROUND(LARGE(G297:I297,2),2))</f>
        <v/>
      </c>
      <c r="AK297" s="16" t="str">
        <f aca="false">IF(COUNT(G297:I297)&lt;3,"",ROUND(SMALL(G297:I297,1),2))</f>
        <v/>
      </c>
      <c r="AL297" s="16" t="str">
        <f aca="false">IF(AI297="","",IF(AI297*AJ297*AK297&lt;DIM_MIN_CUIN,"",ROUND(AI297*AJ297*AK297/DIM_DIV*16,2)))</f>
        <v/>
      </c>
      <c r="AM297" s="18" t="str">
        <f aca="false">IF(C297="","",IF(C297&lt;BAND_LO,1,IF(C297&lt;=BAND_HI,2,3)))</f>
        <v/>
      </c>
      <c r="AN297" s="19" t="str">
        <f aca="false">IF(C297="","",IFERROR(INDEX(CAT_REF,MATCH(D297,CATS,0)),REF_DEFAULT))</f>
        <v/>
      </c>
      <c r="AO297" s="21" t="str">
        <f aca="false">IF(OR(R297="",AM297="",M297=""),"",IF(M297="Small standard",IF(R297&gt;SS_MAX,"",ROUND(INDEX(SS_FEES,SUMPRODUCT(--(SS_EDGES&lt;R297))+1,0+AM297)*(1+FUEL),4)),IF(M297="Large standard",IF(R297&gt;LS_MAX,"",ROUND(IF(R297&lt;=OVER3_FROM,INDEX(LS_FEES,SUMPRODUCT(--(LS_EDGES&lt;R297))+1,0+AM297),INDEX(OVER3_BASE,1,0+AM297)+OVER3_PER4*CEILING((R297-OVER3_FROM)/4,1))*(1+FUEL),4)),"")))</f>
        <v/>
      </c>
      <c r="AP297" s="21" t="str">
        <f aca="false">IF(OR(R297="",AM297="",M297=""),"",IF(M297="Small standard",IF(R297&gt;SS_MAX,"",ROUND(INDEX(SS_FEES,SUMPRODUCT(--(SS_EDGES&lt;R297))+1,3+AM297)*(1+FUEL),4)),IF(M297="Large standard",IF(R297&gt;LS_MAX,"",ROUND(IF(R297&lt;=OVER3_FROM,INDEX(LS_FEES,SUMPRODUCT(--(LS_EDGES&lt;R297))+1,3+AM297),INDEX(OVER3_BASE,1,3+AM297)+OVER3_PER4*CEILING((R297-OVER3_FROM)/4,1))*(1+FUEL),4)),"")))</f>
        <v/>
      </c>
      <c r="AQ297" s="21" t="str">
        <f aca="false">IF(OR(AM297="",AM297=1),"",IF(OR(N297="",(AM297-1)="",M297=""),"",IF(M297="Small standard",IF(N297&gt;SS_MAX,"",ROUND(INDEX(SS_FEES,SUMPRODUCT(--(SS_EDGES&lt;N297))+1,0+(AM297-1))*(1+FUEL),4)),IF(M297="Large standard",IF(N297&gt;LS_MAX,"",ROUND(IF(N297&lt;=OVER3_FROM,INDEX(LS_FEES,SUMPRODUCT(--(LS_EDGES&lt;N297))+1,0+(AM297-1)),INDEX(OVER3_BASE,1,0+(AM297-1))+OVER3_PER4*CEILING((N297-OVER3_FROM)/4,1))*(1+FUEL),4)),""))))</f>
        <v/>
      </c>
      <c r="AR297" s="21" t="str">
        <f aca="false">IF(OR(AM297="",AM297=1),"",IF(OR(N297="",(AM297-1)="",M297=""),"",IF(M297="Small standard",IF(N297&gt;SS_MAX,"",ROUND(INDEX(SS_FEES,SUMPRODUCT(--(SS_EDGES&lt;N297))+1,3+(AM297-1))*(1+FUEL),4)),IF(M297="Large standard",IF(N297&gt;LS_MAX,"",ROUND(IF(N297&lt;=OVER3_FROM,INDEX(LS_FEES,SUMPRODUCT(--(LS_EDGES&lt;N297))+1,3+(AM297-1)),INDEX(OVER3_BASE,1,3+(AM297-1))+OVER3_PER4*CEILING((N297-OVER3_FROM)/4,1))*(1+FUEL),4)),""))))</f>
        <v/>
      </c>
      <c r="AS297" s="21" t="str">
        <f aca="false">IF(OR(AM297="",AM297=1),"",(C297-(IF(AM297=2,BAND_LO,BAND_HI)-0.01))*(1-AN297))</f>
        <v/>
      </c>
      <c r="AT297" s="18" t="str">
        <f aca="false">IF(AI297="","",(AI297&gt;SS_L)+(AJ297&gt;SS_M)+(AK297&gt;SS_S))</f>
        <v/>
      </c>
      <c r="AU297" s="23" t="str">
        <f aca="false">IF(OR(AT297="",AT297&lt;&gt;1),"",MAX(AI297/SS_L,AJ297/SS_M,AK297/SS_S))</f>
        <v/>
      </c>
      <c r="AV297" s="21" t="str">
        <f aca="false">IF(OR(M297&lt;&gt;"Large standard",N297="",N297&gt;SS_MAX),"",IF(OR(N297="",AM297="","Small standard"=""),"",IF("Small standard"="Small standard",IF(N297&gt;SS_MAX,"",ROUND(INDEX(SS_FEES,SUMPRODUCT(--(SS_EDGES&lt;N297))+1,0+AM297)*(1+FUEL),4)),IF("Small standard"="Large standard",IF(N297&gt;LS_MAX,"",ROUND(IF(N297&lt;=OVER3_FROM,INDEX(LS_FEES,SUMPRODUCT(--(LS_EDGES&lt;N297))+1,0+AM297),INDEX(OVER3_BASE,1,0+AM297)+OVER3_PER4*CEILING((N297-OVER3_FROM)/4,1))*(1+FUEL),4)),""))))</f>
        <v/>
      </c>
      <c r="AW297" s="21" t="str">
        <f aca="false">IF(OR(M297&lt;&gt;"Large standard",N297="",N297&gt;SS_MAX),"",IF(OR(N297="",AM297="","Small standard"=""),"",IF("Small standard"="Small standard",IF(N297&gt;SS_MAX,"",ROUND(INDEX(SS_FEES,SUMPRODUCT(--(SS_EDGES&lt;N297))+1,3+AM297)*(1+FUEL),4)),IF("Small standard"="Large standard",IF(N297&gt;LS_MAX,"",ROUND(IF(N297&lt;=OVER3_FROM,INDEX(LS_FEES,SUMPRODUCT(--(LS_EDGES&lt;N297))+1,3+AM297),INDEX(OVER3_BASE,1,3+AM297)+OVER3_PER4*CEILING((N297-OVER3_FROM)/4,1))*(1+FUEL),4)),""))))</f>
        <v/>
      </c>
      <c r="AX297" s="21" t="str">
        <f aca="false">IF(OR(AL297="",AH297=""),"",IF(OR(AH297="",AM297="",M297=""),"",IF(M297="Small standard",IF(AH297&gt;SS_MAX,"",ROUND(INDEX(SS_FEES,SUMPRODUCT(--(SS_EDGES&lt;AH297))+1,0+AM297)*(1+FUEL),4)),IF(M297="Large standard",IF(AH297&gt;LS_MAX,"",ROUND(IF(AH297&lt;=OVER3_FROM,INDEX(LS_FEES,SUMPRODUCT(--(LS_EDGES&lt;AH297))+1,0+AM297),INDEX(OVER3_BASE,1,0+AM297)+OVER3_PER4*CEILING((AH297-OVER3_FROM)/4,1))*(1+FUEL),4)),""))))</f>
        <v/>
      </c>
      <c r="AY297" s="21" t="str">
        <f aca="false">IF(OR(AL297="",AH297=""),"",IF(OR(AH297="",AM297="",M297=""),"",IF(M297="Small standard",IF(AH297&gt;SS_MAX,"",ROUND(INDEX(SS_FEES,SUMPRODUCT(--(SS_EDGES&lt;AH297))+1,3+AM297)*(1+FUEL),4)),IF(M297="Large standard",IF(AH297&gt;LS_MAX,"",ROUND(IF(AH297&lt;=OVER3_FROM,INDEX(LS_FEES,SUMPRODUCT(--(LS_EDGES&lt;AH297))+1,3+AM297),INDEX(OVER3_BASE,1,3+AM297)+OVER3_PER4*CEILING((AH297-OVER3_FROM)/4,1))*(1+FUEL),4)),""))))</f>
        <v/>
      </c>
      <c r="AZ297" s="24" t="str">
        <f aca="false">IF(OR(J297="",J297&lt;1),"",ROUND(IFERROR(INDEX(CAT_SCALE,MATCH(D297,CATS,0)),UC_DEFAULT)*IF(J297&gt;=UC_KNEE,10^(UC_A-UC_B*LOG10(J297)),10^(UC_A-UC_B*LOG10(UC_KNEE))*(UC_KNEE/J297)^UC_HEXP),1))</f>
        <v/>
      </c>
    </row>
    <row r="298" customFormat="false" ht="15" hidden="false" customHeight="false" outlineLevel="0" collapsed="false">
      <c r="A298" s="10"/>
      <c r="B298" s="10"/>
      <c r="C298" s="12"/>
      <c r="D298" s="10"/>
      <c r="E298" s="10"/>
      <c r="F298" s="10"/>
      <c r="G298" s="10"/>
      <c r="H298" s="10"/>
      <c r="I298" s="10"/>
      <c r="J298" s="10"/>
      <c r="K298" s="10"/>
      <c r="L298" s="12"/>
      <c r="M298" s="2" t="str">
        <f aca="false">IF(OR(N298="",AI298=""),"",IF(AND(N298&lt;=SS_MAX,AI298&lt;=SS_L,AJ298&lt;=SS_M,AK298&lt;=SS_S),"Small standard",IF(AND(N298&lt;=LS_MAX,AI298&lt;=LS_L,AJ298&lt;=LS_M,AK298&lt;=LS_S),"Large standard","Oversize")))</f>
        <v/>
      </c>
      <c r="N298" s="16" t="str">
        <f aca="false">IF(AH298="","",IF(AL298="",AH298,MAX(AH298,AL298)))</f>
        <v/>
      </c>
      <c r="O298" s="21" t="str">
        <f aca="false">IF(OR(N298="",AM298="",M298=""),"",IF(M298="Small standard",IF(N298&gt;SS_MAX,"",ROUND(INDEX(SS_FEES,SUMPRODUCT(--(SS_EDGES&lt;N298))+1,0+AM298)*(1+FUEL),4)),IF(M298="Large standard",IF(N298&gt;LS_MAX,"",ROUND(IF(N298&lt;=OVER3_FROM,INDEX(LS_FEES,SUMPRODUCT(--(LS_EDGES&lt;N298))+1,0+AM298),INDEX(OVER3_BASE,1,0+AM298)+OVER3_PER4*CEILING((N298-OVER3_FROM)/4,1))*(1+FUEL),4)),"")))</f>
        <v/>
      </c>
      <c r="P298" s="21" t="str">
        <f aca="false">IF(OR(N298="",AM298="",M298=""),"",IF(M298="Small standard",IF(N298&gt;SS_MAX,"",ROUND(INDEX(SS_FEES,SUMPRODUCT(--(SS_EDGES&lt;N298))+1,3+AM298)*(1+FUEL),4)),IF(M298="Large standard",IF(N298&gt;LS_MAX,"",ROUND(IF(N298&lt;=OVER3_FROM,INDEX(LS_FEES,SUMPRODUCT(--(LS_EDGES&lt;N298))+1,3+AM298),INDEX(OVER3_BASE,1,3+AM298)+OVER3_PER4*CEILING((N298-OVER3_FROM)/4,1))*(1+FUEL),4)),"")))</f>
        <v/>
      </c>
      <c r="Q298" s="20" t="str">
        <f aca="true">IF(OR(L298="",O298=""),"",ROUND(L298-IF(AND(TODAY()&gt;=PEAK_FROM,TODAY()&lt;=PEAK_TO),P298,O298),2))</f>
        <v/>
      </c>
      <c r="R298" s="16" t="str">
        <f aca="false">IF(N298="","",IF(M298="Small standard",IF(SUMPRODUCT(--(SS_EDGES&lt;N298))=0,"",INDEX(SS_EDGES,SUMPRODUCT(--(SS_EDGES&lt;N298)))),IF(M298="Large standard",IF(N298&gt;OVER3_FROM,OVER3_FROM+4*(CEILING((N298-OVER3_FROM)/4,1)-1),IF(SUMPRODUCT(--(LS_EDGES&lt;N298))=0,"",INDEX(LS_EDGES,SUMPRODUCT(--(LS_EDGES&lt;N298))))),"")))</f>
        <v/>
      </c>
      <c r="S298" s="22" t="str">
        <f aca="false">IF(R298="","",ROUND(N298-R298,3))</f>
        <v/>
      </c>
      <c r="T298" s="21" t="str">
        <f aca="false">IF(OR(R298="",O298="",AO298=""),"",IF(S298&gt;MAX_SHAVE,"",IF(ROUND(O298-AO298,4)&lt;MIN_UNIT,"",ROUND(O298-AO298,4))))</f>
        <v/>
      </c>
      <c r="U298" s="21" t="str">
        <f aca="false">IF(OR(AQ298="",O298=""),"",IF(ROUND(ROUND(O298-AQ298,4)-AS298,4)&lt;=MIN_UNIT,"",ROUND(ROUND(O298-AQ298,4)-AS298,4)))</f>
        <v/>
      </c>
      <c r="V298" s="21" t="str">
        <f aca="false">IF(OR(AV298="",O298=""),"",IF(AND(AT298=1,AU298&lt;=MAX_ENV),IF(ROUND(O298-AV298,4)&lt;MIN_UNIT,"",ROUND(O298-AV298,4)),""))</f>
        <v/>
      </c>
      <c r="W298" s="21" t="str">
        <f aca="false">IF(OR(AX298="",O298=""),"",IF(AL298&gt;=AH298*MIN_DIM_RATIO,IF(ROUND(O298-AX298,4)&lt;MIN_UNIT,"",ROUND(O298-AX298,4)),""))</f>
        <v/>
      </c>
      <c r="X298" s="21" t="str">
        <f aca="false">IF(OR(R298="",P298="",AP298=""),"",IF(S298&gt;MAX_SHAVE,"",IF(ROUND(P298-AP298,4)&lt;MIN_UNIT,"",ROUND(P298-AP298,4))))</f>
        <v/>
      </c>
      <c r="Y298" s="21" t="str">
        <f aca="false">IF(OR(AR298="",P298=""),"",IF(ROUND(ROUND(P298-AR298,4)-AS298,4)&lt;=MIN_UNIT,"",ROUND(ROUND(P298-AR298,4)-AS298,4)))</f>
        <v/>
      </c>
      <c r="Z298" s="21" t="str">
        <f aca="false">IF(OR(AW298="",P298=""),"",IF(AND(AT298=1,AU298&lt;=MAX_ENV),IF(ROUND(P298-AW298,4)&lt;MIN_UNIT,"",ROUND(P298-AW298,4)),""))</f>
        <v/>
      </c>
      <c r="AA298" s="21" t="str">
        <f aca="false">IF(OR(AY298="",P298=""),"",IF(AL298&gt;=AH298*MIN_DIM_RATIO,IF(ROUND(P298-AY298,4)&lt;MIN_UNIT,"",ROUND(P298-AY298,4)),""))</f>
        <v/>
      </c>
      <c r="AB298" s="2" t="str">
        <f aca="false">IF(COUNT(T298:W298)=0,"",CHOOSE(MATCH(MAX(T298:W298),T298:W298,0),"Weight","Price","Size tier","Box"))</f>
        <v/>
      </c>
      <c r="AC298" s="24" t="str">
        <f aca="false">IF(K298&lt;&gt;"",K298,AZ298)</f>
        <v/>
      </c>
      <c r="AD298" s="25" t="str">
        <f aca="false">IF(OR(AB298="",AC298=""),"",ROUND(AC298*IF(K298&lt;&gt;"",1,U_LOW)*((12-PEAK_MONTHS)*MAX(T298:W298)+PEAK_MONTHS*N(INDEX(X298:AA298,MATCH(MAX(T298:W298),T298:W298,0)))),0))</f>
        <v/>
      </c>
      <c r="AE298" s="25" t="str">
        <f aca="false">IF(OR(AB298="",AC298=""),"",ROUND(AC298*IF(K298&lt;&gt;"",1,U_HIGH)*((12-PEAK_MONTHS)*MAX(T298:W298)+PEAK_MONTHS*N(INDEX(X298:AA298,MATCH(MAX(T298:W298),T298:W298,0)))),0))</f>
        <v/>
      </c>
      <c r="AF298" s="18" t="str">
        <f aca="false">IF(AD298="","",RANK(AD298,$AD$7:$AD$506))</f>
        <v/>
      </c>
      <c r="AH298" s="16" t="str">
        <f aca="false">IF(E298&lt;&gt;"",E298,IF(F298&lt;&gt;"",ROUND(F298*16,3),""))</f>
        <v/>
      </c>
      <c r="AI298" s="16" t="str">
        <f aca="false">IF(COUNT(G298:I298)&lt;3,"",ROUND(LARGE(G298:I298,1),2))</f>
        <v/>
      </c>
      <c r="AJ298" s="16" t="str">
        <f aca="false">IF(COUNT(G298:I298)&lt;3,"",ROUND(LARGE(G298:I298,2),2))</f>
        <v/>
      </c>
      <c r="AK298" s="16" t="str">
        <f aca="false">IF(COUNT(G298:I298)&lt;3,"",ROUND(SMALL(G298:I298,1),2))</f>
        <v/>
      </c>
      <c r="AL298" s="16" t="str">
        <f aca="false">IF(AI298="","",IF(AI298*AJ298*AK298&lt;DIM_MIN_CUIN,"",ROUND(AI298*AJ298*AK298/DIM_DIV*16,2)))</f>
        <v/>
      </c>
      <c r="AM298" s="18" t="str">
        <f aca="false">IF(C298="","",IF(C298&lt;BAND_LO,1,IF(C298&lt;=BAND_HI,2,3)))</f>
        <v/>
      </c>
      <c r="AN298" s="19" t="str">
        <f aca="false">IF(C298="","",IFERROR(INDEX(CAT_REF,MATCH(D298,CATS,0)),REF_DEFAULT))</f>
        <v/>
      </c>
      <c r="AO298" s="21" t="str">
        <f aca="false">IF(OR(R298="",AM298="",M298=""),"",IF(M298="Small standard",IF(R298&gt;SS_MAX,"",ROUND(INDEX(SS_FEES,SUMPRODUCT(--(SS_EDGES&lt;R298))+1,0+AM298)*(1+FUEL),4)),IF(M298="Large standard",IF(R298&gt;LS_MAX,"",ROUND(IF(R298&lt;=OVER3_FROM,INDEX(LS_FEES,SUMPRODUCT(--(LS_EDGES&lt;R298))+1,0+AM298),INDEX(OVER3_BASE,1,0+AM298)+OVER3_PER4*CEILING((R298-OVER3_FROM)/4,1))*(1+FUEL),4)),"")))</f>
        <v/>
      </c>
      <c r="AP298" s="21" t="str">
        <f aca="false">IF(OR(R298="",AM298="",M298=""),"",IF(M298="Small standard",IF(R298&gt;SS_MAX,"",ROUND(INDEX(SS_FEES,SUMPRODUCT(--(SS_EDGES&lt;R298))+1,3+AM298)*(1+FUEL),4)),IF(M298="Large standard",IF(R298&gt;LS_MAX,"",ROUND(IF(R298&lt;=OVER3_FROM,INDEX(LS_FEES,SUMPRODUCT(--(LS_EDGES&lt;R298))+1,3+AM298),INDEX(OVER3_BASE,1,3+AM298)+OVER3_PER4*CEILING((R298-OVER3_FROM)/4,1))*(1+FUEL),4)),"")))</f>
        <v/>
      </c>
      <c r="AQ298" s="21" t="str">
        <f aca="false">IF(OR(AM298="",AM298=1),"",IF(OR(N298="",(AM298-1)="",M298=""),"",IF(M298="Small standard",IF(N298&gt;SS_MAX,"",ROUND(INDEX(SS_FEES,SUMPRODUCT(--(SS_EDGES&lt;N298))+1,0+(AM298-1))*(1+FUEL),4)),IF(M298="Large standard",IF(N298&gt;LS_MAX,"",ROUND(IF(N298&lt;=OVER3_FROM,INDEX(LS_FEES,SUMPRODUCT(--(LS_EDGES&lt;N298))+1,0+(AM298-1)),INDEX(OVER3_BASE,1,0+(AM298-1))+OVER3_PER4*CEILING((N298-OVER3_FROM)/4,1))*(1+FUEL),4)),""))))</f>
        <v/>
      </c>
      <c r="AR298" s="21" t="str">
        <f aca="false">IF(OR(AM298="",AM298=1),"",IF(OR(N298="",(AM298-1)="",M298=""),"",IF(M298="Small standard",IF(N298&gt;SS_MAX,"",ROUND(INDEX(SS_FEES,SUMPRODUCT(--(SS_EDGES&lt;N298))+1,3+(AM298-1))*(1+FUEL),4)),IF(M298="Large standard",IF(N298&gt;LS_MAX,"",ROUND(IF(N298&lt;=OVER3_FROM,INDEX(LS_FEES,SUMPRODUCT(--(LS_EDGES&lt;N298))+1,3+(AM298-1)),INDEX(OVER3_BASE,1,3+(AM298-1))+OVER3_PER4*CEILING((N298-OVER3_FROM)/4,1))*(1+FUEL),4)),""))))</f>
        <v/>
      </c>
      <c r="AS298" s="21" t="str">
        <f aca="false">IF(OR(AM298="",AM298=1),"",(C298-(IF(AM298=2,BAND_LO,BAND_HI)-0.01))*(1-AN298))</f>
        <v/>
      </c>
      <c r="AT298" s="18" t="str">
        <f aca="false">IF(AI298="","",(AI298&gt;SS_L)+(AJ298&gt;SS_M)+(AK298&gt;SS_S))</f>
        <v/>
      </c>
      <c r="AU298" s="23" t="str">
        <f aca="false">IF(OR(AT298="",AT298&lt;&gt;1),"",MAX(AI298/SS_L,AJ298/SS_M,AK298/SS_S))</f>
        <v/>
      </c>
      <c r="AV298" s="21" t="str">
        <f aca="false">IF(OR(M298&lt;&gt;"Large standard",N298="",N298&gt;SS_MAX),"",IF(OR(N298="",AM298="","Small standard"=""),"",IF("Small standard"="Small standard",IF(N298&gt;SS_MAX,"",ROUND(INDEX(SS_FEES,SUMPRODUCT(--(SS_EDGES&lt;N298))+1,0+AM298)*(1+FUEL),4)),IF("Small standard"="Large standard",IF(N298&gt;LS_MAX,"",ROUND(IF(N298&lt;=OVER3_FROM,INDEX(LS_FEES,SUMPRODUCT(--(LS_EDGES&lt;N298))+1,0+AM298),INDEX(OVER3_BASE,1,0+AM298)+OVER3_PER4*CEILING((N298-OVER3_FROM)/4,1))*(1+FUEL),4)),""))))</f>
        <v/>
      </c>
      <c r="AW298" s="21" t="str">
        <f aca="false">IF(OR(M298&lt;&gt;"Large standard",N298="",N298&gt;SS_MAX),"",IF(OR(N298="",AM298="","Small standard"=""),"",IF("Small standard"="Small standard",IF(N298&gt;SS_MAX,"",ROUND(INDEX(SS_FEES,SUMPRODUCT(--(SS_EDGES&lt;N298))+1,3+AM298)*(1+FUEL),4)),IF("Small standard"="Large standard",IF(N298&gt;LS_MAX,"",ROUND(IF(N298&lt;=OVER3_FROM,INDEX(LS_FEES,SUMPRODUCT(--(LS_EDGES&lt;N298))+1,3+AM298),INDEX(OVER3_BASE,1,3+AM298)+OVER3_PER4*CEILING((N298-OVER3_FROM)/4,1))*(1+FUEL),4)),""))))</f>
        <v/>
      </c>
      <c r="AX298" s="21" t="str">
        <f aca="false">IF(OR(AL298="",AH298=""),"",IF(OR(AH298="",AM298="",M298=""),"",IF(M298="Small standard",IF(AH298&gt;SS_MAX,"",ROUND(INDEX(SS_FEES,SUMPRODUCT(--(SS_EDGES&lt;AH298))+1,0+AM298)*(1+FUEL),4)),IF(M298="Large standard",IF(AH298&gt;LS_MAX,"",ROUND(IF(AH298&lt;=OVER3_FROM,INDEX(LS_FEES,SUMPRODUCT(--(LS_EDGES&lt;AH298))+1,0+AM298),INDEX(OVER3_BASE,1,0+AM298)+OVER3_PER4*CEILING((AH298-OVER3_FROM)/4,1))*(1+FUEL),4)),""))))</f>
        <v/>
      </c>
      <c r="AY298" s="21" t="str">
        <f aca="false">IF(OR(AL298="",AH298=""),"",IF(OR(AH298="",AM298="",M298=""),"",IF(M298="Small standard",IF(AH298&gt;SS_MAX,"",ROUND(INDEX(SS_FEES,SUMPRODUCT(--(SS_EDGES&lt;AH298))+1,3+AM298)*(1+FUEL),4)),IF(M298="Large standard",IF(AH298&gt;LS_MAX,"",ROUND(IF(AH298&lt;=OVER3_FROM,INDEX(LS_FEES,SUMPRODUCT(--(LS_EDGES&lt;AH298))+1,3+AM298),INDEX(OVER3_BASE,1,3+AM298)+OVER3_PER4*CEILING((AH298-OVER3_FROM)/4,1))*(1+FUEL),4)),""))))</f>
        <v/>
      </c>
      <c r="AZ298" s="24" t="str">
        <f aca="false">IF(OR(J298="",J298&lt;1),"",ROUND(IFERROR(INDEX(CAT_SCALE,MATCH(D298,CATS,0)),UC_DEFAULT)*IF(J298&gt;=UC_KNEE,10^(UC_A-UC_B*LOG10(J298)),10^(UC_A-UC_B*LOG10(UC_KNEE))*(UC_KNEE/J298)^UC_HEXP),1))</f>
        <v/>
      </c>
    </row>
    <row r="299" customFormat="false" ht="15" hidden="false" customHeight="false" outlineLevel="0" collapsed="false">
      <c r="A299" s="10"/>
      <c r="B299" s="10"/>
      <c r="C299" s="12"/>
      <c r="D299" s="10"/>
      <c r="E299" s="10"/>
      <c r="F299" s="10"/>
      <c r="G299" s="10"/>
      <c r="H299" s="10"/>
      <c r="I299" s="10"/>
      <c r="J299" s="10"/>
      <c r="K299" s="10"/>
      <c r="L299" s="12"/>
      <c r="M299" s="2" t="str">
        <f aca="false">IF(OR(N299="",AI299=""),"",IF(AND(N299&lt;=SS_MAX,AI299&lt;=SS_L,AJ299&lt;=SS_M,AK299&lt;=SS_S),"Small standard",IF(AND(N299&lt;=LS_MAX,AI299&lt;=LS_L,AJ299&lt;=LS_M,AK299&lt;=LS_S),"Large standard","Oversize")))</f>
        <v/>
      </c>
      <c r="N299" s="16" t="str">
        <f aca="false">IF(AH299="","",IF(AL299="",AH299,MAX(AH299,AL299)))</f>
        <v/>
      </c>
      <c r="O299" s="21" t="str">
        <f aca="false">IF(OR(N299="",AM299="",M299=""),"",IF(M299="Small standard",IF(N299&gt;SS_MAX,"",ROUND(INDEX(SS_FEES,SUMPRODUCT(--(SS_EDGES&lt;N299))+1,0+AM299)*(1+FUEL),4)),IF(M299="Large standard",IF(N299&gt;LS_MAX,"",ROUND(IF(N299&lt;=OVER3_FROM,INDEX(LS_FEES,SUMPRODUCT(--(LS_EDGES&lt;N299))+1,0+AM299),INDEX(OVER3_BASE,1,0+AM299)+OVER3_PER4*CEILING((N299-OVER3_FROM)/4,1))*(1+FUEL),4)),"")))</f>
        <v/>
      </c>
      <c r="P299" s="21" t="str">
        <f aca="false">IF(OR(N299="",AM299="",M299=""),"",IF(M299="Small standard",IF(N299&gt;SS_MAX,"",ROUND(INDEX(SS_FEES,SUMPRODUCT(--(SS_EDGES&lt;N299))+1,3+AM299)*(1+FUEL),4)),IF(M299="Large standard",IF(N299&gt;LS_MAX,"",ROUND(IF(N299&lt;=OVER3_FROM,INDEX(LS_FEES,SUMPRODUCT(--(LS_EDGES&lt;N299))+1,3+AM299),INDEX(OVER3_BASE,1,3+AM299)+OVER3_PER4*CEILING((N299-OVER3_FROM)/4,1))*(1+FUEL),4)),"")))</f>
        <v/>
      </c>
      <c r="Q299" s="20" t="str">
        <f aca="true">IF(OR(L299="",O299=""),"",ROUND(L299-IF(AND(TODAY()&gt;=PEAK_FROM,TODAY()&lt;=PEAK_TO),P299,O299),2))</f>
        <v/>
      </c>
      <c r="R299" s="16" t="str">
        <f aca="false">IF(N299="","",IF(M299="Small standard",IF(SUMPRODUCT(--(SS_EDGES&lt;N299))=0,"",INDEX(SS_EDGES,SUMPRODUCT(--(SS_EDGES&lt;N299)))),IF(M299="Large standard",IF(N299&gt;OVER3_FROM,OVER3_FROM+4*(CEILING((N299-OVER3_FROM)/4,1)-1),IF(SUMPRODUCT(--(LS_EDGES&lt;N299))=0,"",INDEX(LS_EDGES,SUMPRODUCT(--(LS_EDGES&lt;N299))))),"")))</f>
        <v/>
      </c>
      <c r="S299" s="22" t="str">
        <f aca="false">IF(R299="","",ROUND(N299-R299,3))</f>
        <v/>
      </c>
      <c r="T299" s="21" t="str">
        <f aca="false">IF(OR(R299="",O299="",AO299=""),"",IF(S299&gt;MAX_SHAVE,"",IF(ROUND(O299-AO299,4)&lt;MIN_UNIT,"",ROUND(O299-AO299,4))))</f>
        <v/>
      </c>
      <c r="U299" s="21" t="str">
        <f aca="false">IF(OR(AQ299="",O299=""),"",IF(ROUND(ROUND(O299-AQ299,4)-AS299,4)&lt;=MIN_UNIT,"",ROUND(ROUND(O299-AQ299,4)-AS299,4)))</f>
        <v/>
      </c>
      <c r="V299" s="21" t="str">
        <f aca="false">IF(OR(AV299="",O299=""),"",IF(AND(AT299=1,AU299&lt;=MAX_ENV),IF(ROUND(O299-AV299,4)&lt;MIN_UNIT,"",ROUND(O299-AV299,4)),""))</f>
        <v/>
      </c>
      <c r="W299" s="21" t="str">
        <f aca="false">IF(OR(AX299="",O299=""),"",IF(AL299&gt;=AH299*MIN_DIM_RATIO,IF(ROUND(O299-AX299,4)&lt;MIN_UNIT,"",ROUND(O299-AX299,4)),""))</f>
        <v/>
      </c>
      <c r="X299" s="21" t="str">
        <f aca="false">IF(OR(R299="",P299="",AP299=""),"",IF(S299&gt;MAX_SHAVE,"",IF(ROUND(P299-AP299,4)&lt;MIN_UNIT,"",ROUND(P299-AP299,4))))</f>
        <v/>
      </c>
      <c r="Y299" s="21" t="str">
        <f aca="false">IF(OR(AR299="",P299=""),"",IF(ROUND(ROUND(P299-AR299,4)-AS299,4)&lt;=MIN_UNIT,"",ROUND(ROUND(P299-AR299,4)-AS299,4)))</f>
        <v/>
      </c>
      <c r="Z299" s="21" t="str">
        <f aca="false">IF(OR(AW299="",P299=""),"",IF(AND(AT299=1,AU299&lt;=MAX_ENV),IF(ROUND(P299-AW299,4)&lt;MIN_UNIT,"",ROUND(P299-AW299,4)),""))</f>
        <v/>
      </c>
      <c r="AA299" s="21" t="str">
        <f aca="false">IF(OR(AY299="",P299=""),"",IF(AL299&gt;=AH299*MIN_DIM_RATIO,IF(ROUND(P299-AY299,4)&lt;MIN_UNIT,"",ROUND(P299-AY299,4)),""))</f>
        <v/>
      </c>
      <c r="AB299" s="2" t="str">
        <f aca="false">IF(COUNT(T299:W299)=0,"",CHOOSE(MATCH(MAX(T299:W299),T299:W299,0),"Weight","Price","Size tier","Box"))</f>
        <v/>
      </c>
      <c r="AC299" s="24" t="str">
        <f aca="false">IF(K299&lt;&gt;"",K299,AZ299)</f>
        <v/>
      </c>
      <c r="AD299" s="25" t="str">
        <f aca="false">IF(OR(AB299="",AC299=""),"",ROUND(AC299*IF(K299&lt;&gt;"",1,U_LOW)*((12-PEAK_MONTHS)*MAX(T299:W299)+PEAK_MONTHS*N(INDEX(X299:AA299,MATCH(MAX(T299:W299),T299:W299,0)))),0))</f>
        <v/>
      </c>
      <c r="AE299" s="25" t="str">
        <f aca="false">IF(OR(AB299="",AC299=""),"",ROUND(AC299*IF(K299&lt;&gt;"",1,U_HIGH)*((12-PEAK_MONTHS)*MAX(T299:W299)+PEAK_MONTHS*N(INDEX(X299:AA299,MATCH(MAX(T299:W299),T299:W299,0)))),0))</f>
        <v/>
      </c>
      <c r="AF299" s="18" t="str">
        <f aca="false">IF(AD299="","",RANK(AD299,$AD$7:$AD$506))</f>
        <v/>
      </c>
      <c r="AH299" s="16" t="str">
        <f aca="false">IF(E299&lt;&gt;"",E299,IF(F299&lt;&gt;"",ROUND(F299*16,3),""))</f>
        <v/>
      </c>
      <c r="AI299" s="16" t="str">
        <f aca="false">IF(COUNT(G299:I299)&lt;3,"",ROUND(LARGE(G299:I299,1),2))</f>
        <v/>
      </c>
      <c r="AJ299" s="16" t="str">
        <f aca="false">IF(COUNT(G299:I299)&lt;3,"",ROUND(LARGE(G299:I299,2),2))</f>
        <v/>
      </c>
      <c r="AK299" s="16" t="str">
        <f aca="false">IF(COUNT(G299:I299)&lt;3,"",ROUND(SMALL(G299:I299,1),2))</f>
        <v/>
      </c>
      <c r="AL299" s="16" t="str">
        <f aca="false">IF(AI299="","",IF(AI299*AJ299*AK299&lt;DIM_MIN_CUIN,"",ROUND(AI299*AJ299*AK299/DIM_DIV*16,2)))</f>
        <v/>
      </c>
      <c r="AM299" s="18" t="str">
        <f aca="false">IF(C299="","",IF(C299&lt;BAND_LO,1,IF(C299&lt;=BAND_HI,2,3)))</f>
        <v/>
      </c>
      <c r="AN299" s="19" t="str">
        <f aca="false">IF(C299="","",IFERROR(INDEX(CAT_REF,MATCH(D299,CATS,0)),REF_DEFAULT))</f>
        <v/>
      </c>
      <c r="AO299" s="21" t="str">
        <f aca="false">IF(OR(R299="",AM299="",M299=""),"",IF(M299="Small standard",IF(R299&gt;SS_MAX,"",ROUND(INDEX(SS_FEES,SUMPRODUCT(--(SS_EDGES&lt;R299))+1,0+AM299)*(1+FUEL),4)),IF(M299="Large standard",IF(R299&gt;LS_MAX,"",ROUND(IF(R299&lt;=OVER3_FROM,INDEX(LS_FEES,SUMPRODUCT(--(LS_EDGES&lt;R299))+1,0+AM299),INDEX(OVER3_BASE,1,0+AM299)+OVER3_PER4*CEILING((R299-OVER3_FROM)/4,1))*(1+FUEL),4)),"")))</f>
        <v/>
      </c>
      <c r="AP299" s="21" t="str">
        <f aca="false">IF(OR(R299="",AM299="",M299=""),"",IF(M299="Small standard",IF(R299&gt;SS_MAX,"",ROUND(INDEX(SS_FEES,SUMPRODUCT(--(SS_EDGES&lt;R299))+1,3+AM299)*(1+FUEL),4)),IF(M299="Large standard",IF(R299&gt;LS_MAX,"",ROUND(IF(R299&lt;=OVER3_FROM,INDEX(LS_FEES,SUMPRODUCT(--(LS_EDGES&lt;R299))+1,3+AM299),INDEX(OVER3_BASE,1,3+AM299)+OVER3_PER4*CEILING((R299-OVER3_FROM)/4,1))*(1+FUEL),4)),"")))</f>
        <v/>
      </c>
      <c r="AQ299" s="21" t="str">
        <f aca="false">IF(OR(AM299="",AM299=1),"",IF(OR(N299="",(AM299-1)="",M299=""),"",IF(M299="Small standard",IF(N299&gt;SS_MAX,"",ROUND(INDEX(SS_FEES,SUMPRODUCT(--(SS_EDGES&lt;N299))+1,0+(AM299-1))*(1+FUEL),4)),IF(M299="Large standard",IF(N299&gt;LS_MAX,"",ROUND(IF(N299&lt;=OVER3_FROM,INDEX(LS_FEES,SUMPRODUCT(--(LS_EDGES&lt;N299))+1,0+(AM299-1)),INDEX(OVER3_BASE,1,0+(AM299-1))+OVER3_PER4*CEILING((N299-OVER3_FROM)/4,1))*(1+FUEL),4)),""))))</f>
        <v/>
      </c>
      <c r="AR299" s="21" t="str">
        <f aca="false">IF(OR(AM299="",AM299=1),"",IF(OR(N299="",(AM299-1)="",M299=""),"",IF(M299="Small standard",IF(N299&gt;SS_MAX,"",ROUND(INDEX(SS_FEES,SUMPRODUCT(--(SS_EDGES&lt;N299))+1,3+(AM299-1))*(1+FUEL),4)),IF(M299="Large standard",IF(N299&gt;LS_MAX,"",ROUND(IF(N299&lt;=OVER3_FROM,INDEX(LS_FEES,SUMPRODUCT(--(LS_EDGES&lt;N299))+1,3+(AM299-1)),INDEX(OVER3_BASE,1,3+(AM299-1))+OVER3_PER4*CEILING((N299-OVER3_FROM)/4,1))*(1+FUEL),4)),""))))</f>
        <v/>
      </c>
      <c r="AS299" s="21" t="str">
        <f aca="false">IF(OR(AM299="",AM299=1),"",(C299-(IF(AM299=2,BAND_LO,BAND_HI)-0.01))*(1-AN299))</f>
        <v/>
      </c>
      <c r="AT299" s="18" t="str">
        <f aca="false">IF(AI299="","",(AI299&gt;SS_L)+(AJ299&gt;SS_M)+(AK299&gt;SS_S))</f>
        <v/>
      </c>
      <c r="AU299" s="23" t="str">
        <f aca="false">IF(OR(AT299="",AT299&lt;&gt;1),"",MAX(AI299/SS_L,AJ299/SS_M,AK299/SS_S))</f>
        <v/>
      </c>
      <c r="AV299" s="21" t="str">
        <f aca="false">IF(OR(M299&lt;&gt;"Large standard",N299="",N299&gt;SS_MAX),"",IF(OR(N299="",AM299="","Small standard"=""),"",IF("Small standard"="Small standard",IF(N299&gt;SS_MAX,"",ROUND(INDEX(SS_FEES,SUMPRODUCT(--(SS_EDGES&lt;N299))+1,0+AM299)*(1+FUEL),4)),IF("Small standard"="Large standard",IF(N299&gt;LS_MAX,"",ROUND(IF(N299&lt;=OVER3_FROM,INDEX(LS_FEES,SUMPRODUCT(--(LS_EDGES&lt;N299))+1,0+AM299),INDEX(OVER3_BASE,1,0+AM299)+OVER3_PER4*CEILING((N299-OVER3_FROM)/4,1))*(1+FUEL),4)),""))))</f>
        <v/>
      </c>
      <c r="AW299" s="21" t="str">
        <f aca="false">IF(OR(M299&lt;&gt;"Large standard",N299="",N299&gt;SS_MAX),"",IF(OR(N299="",AM299="","Small standard"=""),"",IF("Small standard"="Small standard",IF(N299&gt;SS_MAX,"",ROUND(INDEX(SS_FEES,SUMPRODUCT(--(SS_EDGES&lt;N299))+1,3+AM299)*(1+FUEL),4)),IF("Small standard"="Large standard",IF(N299&gt;LS_MAX,"",ROUND(IF(N299&lt;=OVER3_FROM,INDEX(LS_FEES,SUMPRODUCT(--(LS_EDGES&lt;N299))+1,3+AM299),INDEX(OVER3_BASE,1,3+AM299)+OVER3_PER4*CEILING((N299-OVER3_FROM)/4,1))*(1+FUEL),4)),""))))</f>
        <v/>
      </c>
      <c r="AX299" s="21" t="str">
        <f aca="false">IF(OR(AL299="",AH299=""),"",IF(OR(AH299="",AM299="",M299=""),"",IF(M299="Small standard",IF(AH299&gt;SS_MAX,"",ROUND(INDEX(SS_FEES,SUMPRODUCT(--(SS_EDGES&lt;AH299))+1,0+AM299)*(1+FUEL),4)),IF(M299="Large standard",IF(AH299&gt;LS_MAX,"",ROUND(IF(AH299&lt;=OVER3_FROM,INDEX(LS_FEES,SUMPRODUCT(--(LS_EDGES&lt;AH299))+1,0+AM299),INDEX(OVER3_BASE,1,0+AM299)+OVER3_PER4*CEILING((AH299-OVER3_FROM)/4,1))*(1+FUEL),4)),""))))</f>
        <v/>
      </c>
      <c r="AY299" s="21" t="str">
        <f aca="false">IF(OR(AL299="",AH299=""),"",IF(OR(AH299="",AM299="",M299=""),"",IF(M299="Small standard",IF(AH299&gt;SS_MAX,"",ROUND(INDEX(SS_FEES,SUMPRODUCT(--(SS_EDGES&lt;AH299))+1,3+AM299)*(1+FUEL),4)),IF(M299="Large standard",IF(AH299&gt;LS_MAX,"",ROUND(IF(AH299&lt;=OVER3_FROM,INDEX(LS_FEES,SUMPRODUCT(--(LS_EDGES&lt;AH299))+1,3+AM299),INDEX(OVER3_BASE,1,3+AM299)+OVER3_PER4*CEILING((AH299-OVER3_FROM)/4,1))*(1+FUEL),4)),""))))</f>
        <v/>
      </c>
      <c r="AZ299" s="24" t="str">
        <f aca="false">IF(OR(J299="",J299&lt;1),"",ROUND(IFERROR(INDEX(CAT_SCALE,MATCH(D299,CATS,0)),UC_DEFAULT)*IF(J299&gt;=UC_KNEE,10^(UC_A-UC_B*LOG10(J299)),10^(UC_A-UC_B*LOG10(UC_KNEE))*(UC_KNEE/J299)^UC_HEXP),1))</f>
        <v/>
      </c>
    </row>
    <row r="300" customFormat="false" ht="15" hidden="false" customHeight="false" outlineLevel="0" collapsed="false">
      <c r="A300" s="10"/>
      <c r="B300" s="10"/>
      <c r="C300" s="12"/>
      <c r="D300" s="10"/>
      <c r="E300" s="10"/>
      <c r="F300" s="10"/>
      <c r="G300" s="10"/>
      <c r="H300" s="10"/>
      <c r="I300" s="10"/>
      <c r="J300" s="10"/>
      <c r="K300" s="10"/>
      <c r="L300" s="12"/>
      <c r="M300" s="2" t="str">
        <f aca="false">IF(OR(N300="",AI300=""),"",IF(AND(N300&lt;=SS_MAX,AI300&lt;=SS_L,AJ300&lt;=SS_M,AK300&lt;=SS_S),"Small standard",IF(AND(N300&lt;=LS_MAX,AI300&lt;=LS_L,AJ300&lt;=LS_M,AK300&lt;=LS_S),"Large standard","Oversize")))</f>
        <v/>
      </c>
      <c r="N300" s="16" t="str">
        <f aca="false">IF(AH300="","",IF(AL300="",AH300,MAX(AH300,AL300)))</f>
        <v/>
      </c>
      <c r="O300" s="21" t="str">
        <f aca="false">IF(OR(N300="",AM300="",M300=""),"",IF(M300="Small standard",IF(N300&gt;SS_MAX,"",ROUND(INDEX(SS_FEES,SUMPRODUCT(--(SS_EDGES&lt;N300))+1,0+AM300)*(1+FUEL),4)),IF(M300="Large standard",IF(N300&gt;LS_MAX,"",ROUND(IF(N300&lt;=OVER3_FROM,INDEX(LS_FEES,SUMPRODUCT(--(LS_EDGES&lt;N300))+1,0+AM300),INDEX(OVER3_BASE,1,0+AM300)+OVER3_PER4*CEILING((N300-OVER3_FROM)/4,1))*(1+FUEL),4)),"")))</f>
        <v/>
      </c>
      <c r="P300" s="21" t="str">
        <f aca="false">IF(OR(N300="",AM300="",M300=""),"",IF(M300="Small standard",IF(N300&gt;SS_MAX,"",ROUND(INDEX(SS_FEES,SUMPRODUCT(--(SS_EDGES&lt;N300))+1,3+AM300)*(1+FUEL),4)),IF(M300="Large standard",IF(N300&gt;LS_MAX,"",ROUND(IF(N300&lt;=OVER3_FROM,INDEX(LS_FEES,SUMPRODUCT(--(LS_EDGES&lt;N300))+1,3+AM300),INDEX(OVER3_BASE,1,3+AM300)+OVER3_PER4*CEILING((N300-OVER3_FROM)/4,1))*(1+FUEL),4)),"")))</f>
        <v/>
      </c>
      <c r="Q300" s="20" t="str">
        <f aca="true">IF(OR(L300="",O300=""),"",ROUND(L300-IF(AND(TODAY()&gt;=PEAK_FROM,TODAY()&lt;=PEAK_TO),P300,O300),2))</f>
        <v/>
      </c>
      <c r="R300" s="16" t="str">
        <f aca="false">IF(N300="","",IF(M300="Small standard",IF(SUMPRODUCT(--(SS_EDGES&lt;N300))=0,"",INDEX(SS_EDGES,SUMPRODUCT(--(SS_EDGES&lt;N300)))),IF(M300="Large standard",IF(N300&gt;OVER3_FROM,OVER3_FROM+4*(CEILING((N300-OVER3_FROM)/4,1)-1),IF(SUMPRODUCT(--(LS_EDGES&lt;N300))=0,"",INDEX(LS_EDGES,SUMPRODUCT(--(LS_EDGES&lt;N300))))),"")))</f>
        <v/>
      </c>
      <c r="S300" s="22" t="str">
        <f aca="false">IF(R300="","",ROUND(N300-R300,3))</f>
        <v/>
      </c>
      <c r="T300" s="21" t="str">
        <f aca="false">IF(OR(R300="",O300="",AO300=""),"",IF(S300&gt;MAX_SHAVE,"",IF(ROUND(O300-AO300,4)&lt;MIN_UNIT,"",ROUND(O300-AO300,4))))</f>
        <v/>
      </c>
      <c r="U300" s="21" t="str">
        <f aca="false">IF(OR(AQ300="",O300=""),"",IF(ROUND(ROUND(O300-AQ300,4)-AS300,4)&lt;=MIN_UNIT,"",ROUND(ROUND(O300-AQ300,4)-AS300,4)))</f>
        <v/>
      </c>
      <c r="V300" s="21" t="str">
        <f aca="false">IF(OR(AV300="",O300=""),"",IF(AND(AT300=1,AU300&lt;=MAX_ENV),IF(ROUND(O300-AV300,4)&lt;MIN_UNIT,"",ROUND(O300-AV300,4)),""))</f>
        <v/>
      </c>
      <c r="W300" s="21" t="str">
        <f aca="false">IF(OR(AX300="",O300=""),"",IF(AL300&gt;=AH300*MIN_DIM_RATIO,IF(ROUND(O300-AX300,4)&lt;MIN_UNIT,"",ROUND(O300-AX300,4)),""))</f>
        <v/>
      </c>
      <c r="X300" s="21" t="str">
        <f aca="false">IF(OR(R300="",P300="",AP300=""),"",IF(S300&gt;MAX_SHAVE,"",IF(ROUND(P300-AP300,4)&lt;MIN_UNIT,"",ROUND(P300-AP300,4))))</f>
        <v/>
      </c>
      <c r="Y300" s="21" t="str">
        <f aca="false">IF(OR(AR300="",P300=""),"",IF(ROUND(ROUND(P300-AR300,4)-AS300,4)&lt;=MIN_UNIT,"",ROUND(ROUND(P300-AR300,4)-AS300,4)))</f>
        <v/>
      </c>
      <c r="Z300" s="21" t="str">
        <f aca="false">IF(OR(AW300="",P300=""),"",IF(AND(AT300=1,AU300&lt;=MAX_ENV),IF(ROUND(P300-AW300,4)&lt;MIN_UNIT,"",ROUND(P300-AW300,4)),""))</f>
        <v/>
      </c>
      <c r="AA300" s="21" t="str">
        <f aca="false">IF(OR(AY300="",P300=""),"",IF(AL300&gt;=AH300*MIN_DIM_RATIO,IF(ROUND(P300-AY300,4)&lt;MIN_UNIT,"",ROUND(P300-AY300,4)),""))</f>
        <v/>
      </c>
      <c r="AB300" s="2" t="str">
        <f aca="false">IF(COUNT(T300:W300)=0,"",CHOOSE(MATCH(MAX(T300:W300),T300:W300,0),"Weight","Price","Size tier","Box"))</f>
        <v/>
      </c>
      <c r="AC300" s="24" t="str">
        <f aca="false">IF(K300&lt;&gt;"",K300,AZ300)</f>
        <v/>
      </c>
      <c r="AD300" s="25" t="str">
        <f aca="false">IF(OR(AB300="",AC300=""),"",ROUND(AC300*IF(K300&lt;&gt;"",1,U_LOW)*((12-PEAK_MONTHS)*MAX(T300:W300)+PEAK_MONTHS*N(INDEX(X300:AA300,MATCH(MAX(T300:W300),T300:W300,0)))),0))</f>
        <v/>
      </c>
      <c r="AE300" s="25" t="str">
        <f aca="false">IF(OR(AB300="",AC300=""),"",ROUND(AC300*IF(K300&lt;&gt;"",1,U_HIGH)*((12-PEAK_MONTHS)*MAX(T300:W300)+PEAK_MONTHS*N(INDEX(X300:AA300,MATCH(MAX(T300:W300),T300:W300,0)))),0))</f>
        <v/>
      </c>
      <c r="AF300" s="18" t="str">
        <f aca="false">IF(AD300="","",RANK(AD300,$AD$7:$AD$506))</f>
        <v/>
      </c>
      <c r="AH300" s="16" t="str">
        <f aca="false">IF(E300&lt;&gt;"",E300,IF(F300&lt;&gt;"",ROUND(F300*16,3),""))</f>
        <v/>
      </c>
      <c r="AI300" s="16" t="str">
        <f aca="false">IF(COUNT(G300:I300)&lt;3,"",ROUND(LARGE(G300:I300,1),2))</f>
        <v/>
      </c>
      <c r="AJ300" s="16" t="str">
        <f aca="false">IF(COUNT(G300:I300)&lt;3,"",ROUND(LARGE(G300:I300,2),2))</f>
        <v/>
      </c>
      <c r="AK300" s="16" t="str">
        <f aca="false">IF(COUNT(G300:I300)&lt;3,"",ROUND(SMALL(G300:I300,1),2))</f>
        <v/>
      </c>
      <c r="AL300" s="16" t="str">
        <f aca="false">IF(AI300="","",IF(AI300*AJ300*AK300&lt;DIM_MIN_CUIN,"",ROUND(AI300*AJ300*AK300/DIM_DIV*16,2)))</f>
        <v/>
      </c>
      <c r="AM300" s="18" t="str">
        <f aca="false">IF(C300="","",IF(C300&lt;BAND_LO,1,IF(C300&lt;=BAND_HI,2,3)))</f>
        <v/>
      </c>
      <c r="AN300" s="19" t="str">
        <f aca="false">IF(C300="","",IFERROR(INDEX(CAT_REF,MATCH(D300,CATS,0)),REF_DEFAULT))</f>
        <v/>
      </c>
      <c r="AO300" s="21" t="str">
        <f aca="false">IF(OR(R300="",AM300="",M300=""),"",IF(M300="Small standard",IF(R300&gt;SS_MAX,"",ROUND(INDEX(SS_FEES,SUMPRODUCT(--(SS_EDGES&lt;R300))+1,0+AM300)*(1+FUEL),4)),IF(M300="Large standard",IF(R300&gt;LS_MAX,"",ROUND(IF(R300&lt;=OVER3_FROM,INDEX(LS_FEES,SUMPRODUCT(--(LS_EDGES&lt;R300))+1,0+AM300),INDEX(OVER3_BASE,1,0+AM300)+OVER3_PER4*CEILING((R300-OVER3_FROM)/4,1))*(1+FUEL),4)),"")))</f>
        <v/>
      </c>
      <c r="AP300" s="21" t="str">
        <f aca="false">IF(OR(R300="",AM300="",M300=""),"",IF(M300="Small standard",IF(R300&gt;SS_MAX,"",ROUND(INDEX(SS_FEES,SUMPRODUCT(--(SS_EDGES&lt;R300))+1,3+AM300)*(1+FUEL),4)),IF(M300="Large standard",IF(R300&gt;LS_MAX,"",ROUND(IF(R300&lt;=OVER3_FROM,INDEX(LS_FEES,SUMPRODUCT(--(LS_EDGES&lt;R300))+1,3+AM300),INDEX(OVER3_BASE,1,3+AM300)+OVER3_PER4*CEILING((R300-OVER3_FROM)/4,1))*(1+FUEL),4)),"")))</f>
        <v/>
      </c>
      <c r="AQ300" s="21" t="str">
        <f aca="false">IF(OR(AM300="",AM300=1),"",IF(OR(N300="",(AM300-1)="",M300=""),"",IF(M300="Small standard",IF(N300&gt;SS_MAX,"",ROUND(INDEX(SS_FEES,SUMPRODUCT(--(SS_EDGES&lt;N300))+1,0+(AM300-1))*(1+FUEL),4)),IF(M300="Large standard",IF(N300&gt;LS_MAX,"",ROUND(IF(N300&lt;=OVER3_FROM,INDEX(LS_FEES,SUMPRODUCT(--(LS_EDGES&lt;N300))+1,0+(AM300-1)),INDEX(OVER3_BASE,1,0+(AM300-1))+OVER3_PER4*CEILING((N300-OVER3_FROM)/4,1))*(1+FUEL),4)),""))))</f>
        <v/>
      </c>
      <c r="AR300" s="21" t="str">
        <f aca="false">IF(OR(AM300="",AM300=1),"",IF(OR(N300="",(AM300-1)="",M300=""),"",IF(M300="Small standard",IF(N300&gt;SS_MAX,"",ROUND(INDEX(SS_FEES,SUMPRODUCT(--(SS_EDGES&lt;N300))+1,3+(AM300-1))*(1+FUEL),4)),IF(M300="Large standard",IF(N300&gt;LS_MAX,"",ROUND(IF(N300&lt;=OVER3_FROM,INDEX(LS_FEES,SUMPRODUCT(--(LS_EDGES&lt;N300))+1,3+(AM300-1)),INDEX(OVER3_BASE,1,3+(AM300-1))+OVER3_PER4*CEILING((N300-OVER3_FROM)/4,1))*(1+FUEL),4)),""))))</f>
        <v/>
      </c>
      <c r="AS300" s="21" t="str">
        <f aca="false">IF(OR(AM300="",AM300=1),"",(C300-(IF(AM300=2,BAND_LO,BAND_HI)-0.01))*(1-AN300))</f>
        <v/>
      </c>
      <c r="AT300" s="18" t="str">
        <f aca="false">IF(AI300="","",(AI300&gt;SS_L)+(AJ300&gt;SS_M)+(AK300&gt;SS_S))</f>
        <v/>
      </c>
      <c r="AU300" s="23" t="str">
        <f aca="false">IF(OR(AT300="",AT300&lt;&gt;1),"",MAX(AI300/SS_L,AJ300/SS_M,AK300/SS_S))</f>
        <v/>
      </c>
      <c r="AV300" s="21" t="str">
        <f aca="false">IF(OR(M300&lt;&gt;"Large standard",N300="",N300&gt;SS_MAX),"",IF(OR(N300="",AM300="","Small standard"=""),"",IF("Small standard"="Small standard",IF(N300&gt;SS_MAX,"",ROUND(INDEX(SS_FEES,SUMPRODUCT(--(SS_EDGES&lt;N300))+1,0+AM300)*(1+FUEL),4)),IF("Small standard"="Large standard",IF(N300&gt;LS_MAX,"",ROUND(IF(N300&lt;=OVER3_FROM,INDEX(LS_FEES,SUMPRODUCT(--(LS_EDGES&lt;N300))+1,0+AM300),INDEX(OVER3_BASE,1,0+AM300)+OVER3_PER4*CEILING((N300-OVER3_FROM)/4,1))*(1+FUEL),4)),""))))</f>
        <v/>
      </c>
      <c r="AW300" s="21" t="str">
        <f aca="false">IF(OR(M300&lt;&gt;"Large standard",N300="",N300&gt;SS_MAX),"",IF(OR(N300="",AM300="","Small standard"=""),"",IF("Small standard"="Small standard",IF(N300&gt;SS_MAX,"",ROUND(INDEX(SS_FEES,SUMPRODUCT(--(SS_EDGES&lt;N300))+1,3+AM300)*(1+FUEL),4)),IF("Small standard"="Large standard",IF(N300&gt;LS_MAX,"",ROUND(IF(N300&lt;=OVER3_FROM,INDEX(LS_FEES,SUMPRODUCT(--(LS_EDGES&lt;N300))+1,3+AM300),INDEX(OVER3_BASE,1,3+AM300)+OVER3_PER4*CEILING((N300-OVER3_FROM)/4,1))*(1+FUEL),4)),""))))</f>
        <v/>
      </c>
      <c r="AX300" s="21" t="str">
        <f aca="false">IF(OR(AL300="",AH300=""),"",IF(OR(AH300="",AM300="",M300=""),"",IF(M300="Small standard",IF(AH300&gt;SS_MAX,"",ROUND(INDEX(SS_FEES,SUMPRODUCT(--(SS_EDGES&lt;AH300))+1,0+AM300)*(1+FUEL),4)),IF(M300="Large standard",IF(AH300&gt;LS_MAX,"",ROUND(IF(AH300&lt;=OVER3_FROM,INDEX(LS_FEES,SUMPRODUCT(--(LS_EDGES&lt;AH300))+1,0+AM300),INDEX(OVER3_BASE,1,0+AM300)+OVER3_PER4*CEILING((AH300-OVER3_FROM)/4,1))*(1+FUEL),4)),""))))</f>
        <v/>
      </c>
      <c r="AY300" s="21" t="str">
        <f aca="false">IF(OR(AL300="",AH300=""),"",IF(OR(AH300="",AM300="",M300=""),"",IF(M300="Small standard",IF(AH300&gt;SS_MAX,"",ROUND(INDEX(SS_FEES,SUMPRODUCT(--(SS_EDGES&lt;AH300))+1,3+AM300)*(1+FUEL),4)),IF(M300="Large standard",IF(AH300&gt;LS_MAX,"",ROUND(IF(AH300&lt;=OVER3_FROM,INDEX(LS_FEES,SUMPRODUCT(--(LS_EDGES&lt;AH300))+1,3+AM300),INDEX(OVER3_BASE,1,3+AM300)+OVER3_PER4*CEILING((AH300-OVER3_FROM)/4,1))*(1+FUEL),4)),""))))</f>
        <v/>
      </c>
      <c r="AZ300" s="24" t="str">
        <f aca="false">IF(OR(J300="",J300&lt;1),"",ROUND(IFERROR(INDEX(CAT_SCALE,MATCH(D300,CATS,0)),UC_DEFAULT)*IF(J300&gt;=UC_KNEE,10^(UC_A-UC_B*LOG10(J300)),10^(UC_A-UC_B*LOG10(UC_KNEE))*(UC_KNEE/J300)^UC_HEXP),1))</f>
        <v/>
      </c>
    </row>
    <row r="301" customFormat="false" ht="15" hidden="false" customHeight="false" outlineLevel="0" collapsed="false">
      <c r="A301" s="10"/>
      <c r="B301" s="10"/>
      <c r="C301" s="12"/>
      <c r="D301" s="10"/>
      <c r="E301" s="10"/>
      <c r="F301" s="10"/>
      <c r="G301" s="10"/>
      <c r="H301" s="10"/>
      <c r="I301" s="10"/>
      <c r="J301" s="10"/>
      <c r="K301" s="10"/>
      <c r="L301" s="12"/>
      <c r="M301" s="2" t="str">
        <f aca="false">IF(OR(N301="",AI301=""),"",IF(AND(N301&lt;=SS_MAX,AI301&lt;=SS_L,AJ301&lt;=SS_M,AK301&lt;=SS_S),"Small standard",IF(AND(N301&lt;=LS_MAX,AI301&lt;=LS_L,AJ301&lt;=LS_M,AK301&lt;=LS_S),"Large standard","Oversize")))</f>
        <v/>
      </c>
      <c r="N301" s="16" t="str">
        <f aca="false">IF(AH301="","",IF(AL301="",AH301,MAX(AH301,AL301)))</f>
        <v/>
      </c>
      <c r="O301" s="21" t="str">
        <f aca="false">IF(OR(N301="",AM301="",M301=""),"",IF(M301="Small standard",IF(N301&gt;SS_MAX,"",ROUND(INDEX(SS_FEES,SUMPRODUCT(--(SS_EDGES&lt;N301))+1,0+AM301)*(1+FUEL),4)),IF(M301="Large standard",IF(N301&gt;LS_MAX,"",ROUND(IF(N301&lt;=OVER3_FROM,INDEX(LS_FEES,SUMPRODUCT(--(LS_EDGES&lt;N301))+1,0+AM301),INDEX(OVER3_BASE,1,0+AM301)+OVER3_PER4*CEILING((N301-OVER3_FROM)/4,1))*(1+FUEL),4)),"")))</f>
        <v/>
      </c>
      <c r="P301" s="21" t="str">
        <f aca="false">IF(OR(N301="",AM301="",M301=""),"",IF(M301="Small standard",IF(N301&gt;SS_MAX,"",ROUND(INDEX(SS_FEES,SUMPRODUCT(--(SS_EDGES&lt;N301))+1,3+AM301)*(1+FUEL),4)),IF(M301="Large standard",IF(N301&gt;LS_MAX,"",ROUND(IF(N301&lt;=OVER3_FROM,INDEX(LS_FEES,SUMPRODUCT(--(LS_EDGES&lt;N301))+1,3+AM301),INDEX(OVER3_BASE,1,3+AM301)+OVER3_PER4*CEILING((N301-OVER3_FROM)/4,1))*(1+FUEL),4)),"")))</f>
        <v/>
      </c>
      <c r="Q301" s="20" t="str">
        <f aca="true">IF(OR(L301="",O301=""),"",ROUND(L301-IF(AND(TODAY()&gt;=PEAK_FROM,TODAY()&lt;=PEAK_TO),P301,O301),2))</f>
        <v/>
      </c>
      <c r="R301" s="16" t="str">
        <f aca="false">IF(N301="","",IF(M301="Small standard",IF(SUMPRODUCT(--(SS_EDGES&lt;N301))=0,"",INDEX(SS_EDGES,SUMPRODUCT(--(SS_EDGES&lt;N301)))),IF(M301="Large standard",IF(N301&gt;OVER3_FROM,OVER3_FROM+4*(CEILING((N301-OVER3_FROM)/4,1)-1),IF(SUMPRODUCT(--(LS_EDGES&lt;N301))=0,"",INDEX(LS_EDGES,SUMPRODUCT(--(LS_EDGES&lt;N301))))),"")))</f>
        <v/>
      </c>
      <c r="S301" s="22" t="str">
        <f aca="false">IF(R301="","",ROUND(N301-R301,3))</f>
        <v/>
      </c>
      <c r="T301" s="21" t="str">
        <f aca="false">IF(OR(R301="",O301="",AO301=""),"",IF(S301&gt;MAX_SHAVE,"",IF(ROUND(O301-AO301,4)&lt;MIN_UNIT,"",ROUND(O301-AO301,4))))</f>
        <v/>
      </c>
      <c r="U301" s="21" t="str">
        <f aca="false">IF(OR(AQ301="",O301=""),"",IF(ROUND(ROUND(O301-AQ301,4)-AS301,4)&lt;=MIN_UNIT,"",ROUND(ROUND(O301-AQ301,4)-AS301,4)))</f>
        <v/>
      </c>
      <c r="V301" s="21" t="str">
        <f aca="false">IF(OR(AV301="",O301=""),"",IF(AND(AT301=1,AU301&lt;=MAX_ENV),IF(ROUND(O301-AV301,4)&lt;MIN_UNIT,"",ROUND(O301-AV301,4)),""))</f>
        <v/>
      </c>
      <c r="W301" s="21" t="str">
        <f aca="false">IF(OR(AX301="",O301=""),"",IF(AL301&gt;=AH301*MIN_DIM_RATIO,IF(ROUND(O301-AX301,4)&lt;MIN_UNIT,"",ROUND(O301-AX301,4)),""))</f>
        <v/>
      </c>
      <c r="X301" s="21" t="str">
        <f aca="false">IF(OR(R301="",P301="",AP301=""),"",IF(S301&gt;MAX_SHAVE,"",IF(ROUND(P301-AP301,4)&lt;MIN_UNIT,"",ROUND(P301-AP301,4))))</f>
        <v/>
      </c>
      <c r="Y301" s="21" t="str">
        <f aca="false">IF(OR(AR301="",P301=""),"",IF(ROUND(ROUND(P301-AR301,4)-AS301,4)&lt;=MIN_UNIT,"",ROUND(ROUND(P301-AR301,4)-AS301,4)))</f>
        <v/>
      </c>
      <c r="Z301" s="21" t="str">
        <f aca="false">IF(OR(AW301="",P301=""),"",IF(AND(AT301=1,AU301&lt;=MAX_ENV),IF(ROUND(P301-AW301,4)&lt;MIN_UNIT,"",ROUND(P301-AW301,4)),""))</f>
        <v/>
      </c>
      <c r="AA301" s="21" t="str">
        <f aca="false">IF(OR(AY301="",P301=""),"",IF(AL301&gt;=AH301*MIN_DIM_RATIO,IF(ROUND(P301-AY301,4)&lt;MIN_UNIT,"",ROUND(P301-AY301,4)),""))</f>
        <v/>
      </c>
      <c r="AB301" s="2" t="str">
        <f aca="false">IF(COUNT(T301:W301)=0,"",CHOOSE(MATCH(MAX(T301:W301),T301:W301,0),"Weight","Price","Size tier","Box"))</f>
        <v/>
      </c>
      <c r="AC301" s="24" t="str">
        <f aca="false">IF(K301&lt;&gt;"",K301,AZ301)</f>
        <v/>
      </c>
      <c r="AD301" s="25" t="str">
        <f aca="false">IF(OR(AB301="",AC301=""),"",ROUND(AC301*IF(K301&lt;&gt;"",1,U_LOW)*((12-PEAK_MONTHS)*MAX(T301:W301)+PEAK_MONTHS*N(INDEX(X301:AA301,MATCH(MAX(T301:W301),T301:W301,0)))),0))</f>
        <v/>
      </c>
      <c r="AE301" s="25" t="str">
        <f aca="false">IF(OR(AB301="",AC301=""),"",ROUND(AC301*IF(K301&lt;&gt;"",1,U_HIGH)*((12-PEAK_MONTHS)*MAX(T301:W301)+PEAK_MONTHS*N(INDEX(X301:AA301,MATCH(MAX(T301:W301),T301:W301,0)))),0))</f>
        <v/>
      </c>
      <c r="AF301" s="18" t="str">
        <f aca="false">IF(AD301="","",RANK(AD301,$AD$7:$AD$506))</f>
        <v/>
      </c>
      <c r="AH301" s="16" t="str">
        <f aca="false">IF(E301&lt;&gt;"",E301,IF(F301&lt;&gt;"",ROUND(F301*16,3),""))</f>
        <v/>
      </c>
      <c r="AI301" s="16" t="str">
        <f aca="false">IF(COUNT(G301:I301)&lt;3,"",ROUND(LARGE(G301:I301,1),2))</f>
        <v/>
      </c>
      <c r="AJ301" s="16" t="str">
        <f aca="false">IF(COUNT(G301:I301)&lt;3,"",ROUND(LARGE(G301:I301,2),2))</f>
        <v/>
      </c>
      <c r="AK301" s="16" t="str">
        <f aca="false">IF(COUNT(G301:I301)&lt;3,"",ROUND(SMALL(G301:I301,1),2))</f>
        <v/>
      </c>
      <c r="AL301" s="16" t="str">
        <f aca="false">IF(AI301="","",IF(AI301*AJ301*AK301&lt;DIM_MIN_CUIN,"",ROUND(AI301*AJ301*AK301/DIM_DIV*16,2)))</f>
        <v/>
      </c>
      <c r="AM301" s="18" t="str">
        <f aca="false">IF(C301="","",IF(C301&lt;BAND_LO,1,IF(C301&lt;=BAND_HI,2,3)))</f>
        <v/>
      </c>
      <c r="AN301" s="19" t="str">
        <f aca="false">IF(C301="","",IFERROR(INDEX(CAT_REF,MATCH(D301,CATS,0)),REF_DEFAULT))</f>
        <v/>
      </c>
      <c r="AO301" s="21" t="str">
        <f aca="false">IF(OR(R301="",AM301="",M301=""),"",IF(M301="Small standard",IF(R301&gt;SS_MAX,"",ROUND(INDEX(SS_FEES,SUMPRODUCT(--(SS_EDGES&lt;R301))+1,0+AM301)*(1+FUEL),4)),IF(M301="Large standard",IF(R301&gt;LS_MAX,"",ROUND(IF(R301&lt;=OVER3_FROM,INDEX(LS_FEES,SUMPRODUCT(--(LS_EDGES&lt;R301))+1,0+AM301),INDEX(OVER3_BASE,1,0+AM301)+OVER3_PER4*CEILING((R301-OVER3_FROM)/4,1))*(1+FUEL),4)),"")))</f>
        <v/>
      </c>
      <c r="AP301" s="21" t="str">
        <f aca="false">IF(OR(R301="",AM301="",M301=""),"",IF(M301="Small standard",IF(R301&gt;SS_MAX,"",ROUND(INDEX(SS_FEES,SUMPRODUCT(--(SS_EDGES&lt;R301))+1,3+AM301)*(1+FUEL),4)),IF(M301="Large standard",IF(R301&gt;LS_MAX,"",ROUND(IF(R301&lt;=OVER3_FROM,INDEX(LS_FEES,SUMPRODUCT(--(LS_EDGES&lt;R301))+1,3+AM301),INDEX(OVER3_BASE,1,3+AM301)+OVER3_PER4*CEILING((R301-OVER3_FROM)/4,1))*(1+FUEL),4)),"")))</f>
        <v/>
      </c>
      <c r="AQ301" s="21" t="str">
        <f aca="false">IF(OR(AM301="",AM301=1),"",IF(OR(N301="",(AM301-1)="",M301=""),"",IF(M301="Small standard",IF(N301&gt;SS_MAX,"",ROUND(INDEX(SS_FEES,SUMPRODUCT(--(SS_EDGES&lt;N301))+1,0+(AM301-1))*(1+FUEL),4)),IF(M301="Large standard",IF(N301&gt;LS_MAX,"",ROUND(IF(N301&lt;=OVER3_FROM,INDEX(LS_FEES,SUMPRODUCT(--(LS_EDGES&lt;N301))+1,0+(AM301-1)),INDEX(OVER3_BASE,1,0+(AM301-1))+OVER3_PER4*CEILING((N301-OVER3_FROM)/4,1))*(1+FUEL),4)),""))))</f>
        <v/>
      </c>
      <c r="AR301" s="21" t="str">
        <f aca="false">IF(OR(AM301="",AM301=1),"",IF(OR(N301="",(AM301-1)="",M301=""),"",IF(M301="Small standard",IF(N301&gt;SS_MAX,"",ROUND(INDEX(SS_FEES,SUMPRODUCT(--(SS_EDGES&lt;N301))+1,3+(AM301-1))*(1+FUEL),4)),IF(M301="Large standard",IF(N301&gt;LS_MAX,"",ROUND(IF(N301&lt;=OVER3_FROM,INDEX(LS_FEES,SUMPRODUCT(--(LS_EDGES&lt;N301))+1,3+(AM301-1)),INDEX(OVER3_BASE,1,3+(AM301-1))+OVER3_PER4*CEILING((N301-OVER3_FROM)/4,1))*(1+FUEL),4)),""))))</f>
        <v/>
      </c>
      <c r="AS301" s="21" t="str">
        <f aca="false">IF(OR(AM301="",AM301=1),"",(C301-(IF(AM301=2,BAND_LO,BAND_HI)-0.01))*(1-AN301))</f>
        <v/>
      </c>
      <c r="AT301" s="18" t="str">
        <f aca="false">IF(AI301="","",(AI301&gt;SS_L)+(AJ301&gt;SS_M)+(AK301&gt;SS_S))</f>
        <v/>
      </c>
      <c r="AU301" s="23" t="str">
        <f aca="false">IF(OR(AT301="",AT301&lt;&gt;1),"",MAX(AI301/SS_L,AJ301/SS_M,AK301/SS_S))</f>
        <v/>
      </c>
      <c r="AV301" s="21" t="str">
        <f aca="false">IF(OR(M301&lt;&gt;"Large standard",N301="",N301&gt;SS_MAX),"",IF(OR(N301="",AM301="","Small standard"=""),"",IF("Small standard"="Small standard",IF(N301&gt;SS_MAX,"",ROUND(INDEX(SS_FEES,SUMPRODUCT(--(SS_EDGES&lt;N301))+1,0+AM301)*(1+FUEL),4)),IF("Small standard"="Large standard",IF(N301&gt;LS_MAX,"",ROUND(IF(N301&lt;=OVER3_FROM,INDEX(LS_FEES,SUMPRODUCT(--(LS_EDGES&lt;N301))+1,0+AM301),INDEX(OVER3_BASE,1,0+AM301)+OVER3_PER4*CEILING((N301-OVER3_FROM)/4,1))*(1+FUEL),4)),""))))</f>
        <v/>
      </c>
      <c r="AW301" s="21" t="str">
        <f aca="false">IF(OR(M301&lt;&gt;"Large standard",N301="",N301&gt;SS_MAX),"",IF(OR(N301="",AM301="","Small standard"=""),"",IF("Small standard"="Small standard",IF(N301&gt;SS_MAX,"",ROUND(INDEX(SS_FEES,SUMPRODUCT(--(SS_EDGES&lt;N301))+1,3+AM301)*(1+FUEL),4)),IF("Small standard"="Large standard",IF(N301&gt;LS_MAX,"",ROUND(IF(N301&lt;=OVER3_FROM,INDEX(LS_FEES,SUMPRODUCT(--(LS_EDGES&lt;N301))+1,3+AM301),INDEX(OVER3_BASE,1,3+AM301)+OVER3_PER4*CEILING((N301-OVER3_FROM)/4,1))*(1+FUEL),4)),""))))</f>
        <v/>
      </c>
      <c r="AX301" s="21" t="str">
        <f aca="false">IF(OR(AL301="",AH301=""),"",IF(OR(AH301="",AM301="",M301=""),"",IF(M301="Small standard",IF(AH301&gt;SS_MAX,"",ROUND(INDEX(SS_FEES,SUMPRODUCT(--(SS_EDGES&lt;AH301))+1,0+AM301)*(1+FUEL),4)),IF(M301="Large standard",IF(AH301&gt;LS_MAX,"",ROUND(IF(AH301&lt;=OVER3_FROM,INDEX(LS_FEES,SUMPRODUCT(--(LS_EDGES&lt;AH301))+1,0+AM301),INDEX(OVER3_BASE,1,0+AM301)+OVER3_PER4*CEILING((AH301-OVER3_FROM)/4,1))*(1+FUEL),4)),""))))</f>
        <v/>
      </c>
      <c r="AY301" s="21" t="str">
        <f aca="false">IF(OR(AL301="",AH301=""),"",IF(OR(AH301="",AM301="",M301=""),"",IF(M301="Small standard",IF(AH301&gt;SS_MAX,"",ROUND(INDEX(SS_FEES,SUMPRODUCT(--(SS_EDGES&lt;AH301))+1,3+AM301)*(1+FUEL),4)),IF(M301="Large standard",IF(AH301&gt;LS_MAX,"",ROUND(IF(AH301&lt;=OVER3_FROM,INDEX(LS_FEES,SUMPRODUCT(--(LS_EDGES&lt;AH301))+1,3+AM301),INDEX(OVER3_BASE,1,3+AM301)+OVER3_PER4*CEILING((AH301-OVER3_FROM)/4,1))*(1+FUEL),4)),""))))</f>
        <v/>
      </c>
      <c r="AZ301" s="24" t="str">
        <f aca="false">IF(OR(J301="",J301&lt;1),"",ROUND(IFERROR(INDEX(CAT_SCALE,MATCH(D301,CATS,0)),UC_DEFAULT)*IF(J301&gt;=UC_KNEE,10^(UC_A-UC_B*LOG10(J301)),10^(UC_A-UC_B*LOG10(UC_KNEE))*(UC_KNEE/J301)^UC_HEXP),1))</f>
        <v/>
      </c>
    </row>
    <row r="302" customFormat="false" ht="15" hidden="false" customHeight="false" outlineLevel="0" collapsed="false">
      <c r="A302" s="10"/>
      <c r="B302" s="10"/>
      <c r="C302" s="12"/>
      <c r="D302" s="10"/>
      <c r="E302" s="10"/>
      <c r="F302" s="10"/>
      <c r="G302" s="10"/>
      <c r="H302" s="10"/>
      <c r="I302" s="10"/>
      <c r="J302" s="10"/>
      <c r="K302" s="10"/>
      <c r="L302" s="12"/>
      <c r="M302" s="2" t="str">
        <f aca="false">IF(OR(N302="",AI302=""),"",IF(AND(N302&lt;=SS_MAX,AI302&lt;=SS_L,AJ302&lt;=SS_M,AK302&lt;=SS_S),"Small standard",IF(AND(N302&lt;=LS_MAX,AI302&lt;=LS_L,AJ302&lt;=LS_M,AK302&lt;=LS_S),"Large standard","Oversize")))</f>
        <v/>
      </c>
      <c r="N302" s="16" t="str">
        <f aca="false">IF(AH302="","",IF(AL302="",AH302,MAX(AH302,AL302)))</f>
        <v/>
      </c>
      <c r="O302" s="21" t="str">
        <f aca="false">IF(OR(N302="",AM302="",M302=""),"",IF(M302="Small standard",IF(N302&gt;SS_MAX,"",ROUND(INDEX(SS_FEES,SUMPRODUCT(--(SS_EDGES&lt;N302))+1,0+AM302)*(1+FUEL),4)),IF(M302="Large standard",IF(N302&gt;LS_MAX,"",ROUND(IF(N302&lt;=OVER3_FROM,INDEX(LS_FEES,SUMPRODUCT(--(LS_EDGES&lt;N302))+1,0+AM302),INDEX(OVER3_BASE,1,0+AM302)+OVER3_PER4*CEILING((N302-OVER3_FROM)/4,1))*(1+FUEL),4)),"")))</f>
        <v/>
      </c>
      <c r="P302" s="21" t="str">
        <f aca="false">IF(OR(N302="",AM302="",M302=""),"",IF(M302="Small standard",IF(N302&gt;SS_MAX,"",ROUND(INDEX(SS_FEES,SUMPRODUCT(--(SS_EDGES&lt;N302))+1,3+AM302)*(1+FUEL),4)),IF(M302="Large standard",IF(N302&gt;LS_MAX,"",ROUND(IF(N302&lt;=OVER3_FROM,INDEX(LS_FEES,SUMPRODUCT(--(LS_EDGES&lt;N302))+1,3+AM302),INDEX(OVER3_BASE,1,3+AM302)+OVER3_PER4*CEILING((N302-OVER3_FROM)/4,1))*(1+FUEL),4)),"")))</f>
        <v/>
      </c>
      <c r="Q302" s="20" t="str">
        <f aca="true">IF(OR(L302="",O302=""),"",ROUND(L302-IF(AND(TODAY()&gt;=PEAK_FROM,TODAY()&lt;=PEAK_TO),P302,O302),2))</f>
        <v/>
      </c>
      <c r="R302" s="16" t="str">
        <f aca="false">IF(N302="","",IF(M302="Small standard",IF(SUMPRODUCT(--(SS_EDGES&lt;N302))=0,"",INDEX(SS_EDGES,SUMPRODUCT(--(SS_EDGES&lt;N302)))),IF(M302="Large standard",IF(N302&gt;OVER3_FROM,OVER3_FROM+4*(CEILING((N302-OVER3_FROM)/4,1)-1),IF(SUMPRODUCT(--(LS_EDGES&lt;N302))=0,"",INDEX(LS_EDGES,SUMPRODUCT(--(LS_EDGES&lt;N302))))),"")))</f>
        <v/>
      </c>
      <c r="S302" s="22" t="str">
        <f aca="false">IF(R302="","",ROUND(N302-R302,3))</f>
        <v/>
      </c>
      <c r="T302" s="21" t="str">
        <f aca="false">IF(OR(R302="",O302="",AO302=""),"",IF(S302&gt;MAX_SHAVE,"",IF(ROUND(O302-AO302,4)&lt;MIN_UNIT,"",ROUND(O302-AO302,4))))</f>
        <v/>
      </c>
      <c r="U302" s="21" t="str">
        <f aca="false">IF(OR(AQ302="",O302=""),"",IF(ROUND(ROUND(O302-AQ302,4)-AS302,4)&lt;=MIN_UNIT,"",ROUND(ROUND(O302-AQ302,4)-AS302,4)))</f>
        <v/>
      </c>
      <c r="V302" s="21" t="str">
        <f aca="false">IF(OR(AV302="",O302=""),"",IF(AND(AT302=1,AU302&lt;=MAX_ENV),IF(ROUND(O302-AV302,4)&lt;MIN_UNIT,"",ROUND(O302-AV302,4)),""))</f>
        <v/>
      </c>
      <c r="W302" s="21" t="str">
        <f aca="false">IF(OR(AX302="",O302=""),"",IF(AL302&gt;=AH302*MIN_DIM_RATIO,IF(ROUND(O302-AX302,4)&lt;MIN_UNIT,"",ROUND(O302-AX302,4)),""))</f>
        <v/>
      </c>
      <c r="X302" s="21" t="str">
        <f aca="false">IF(OR(R302="",P302="",AP302=""),"",IF(S302&gt;MAX_SHAVE,"",IF(ROUND(P302-AP302,4)&lt;MIN_UNIT,"",ROUND(P302-AP302,4))))</f>
        <v/>
      </c>
      <c r="Y302" s="21" t="str">
        <f aca="false">IF(OR(AR302="",P302=""),"",IF(ROUND(ROUND(P302-AR302,4)-AS302,4)&lt;=MIN_UNIT,"",ROUND(ROUND(P302-AR302,4)-AS302,4)))</f>
        <v/>
      </c>
      <c r="Z302" s="21" t="str">
        <f aca="false">IF(OR(AW302="",P302=""),"",IF(AND(AT302=1,AU302&lt;=MAX_ENV),IF(ROUND(P302-AW302,4)&lt;MIN_UNIT,"",ROUND(P302-AW302,4)),""))</f>
        <v/>
      </c>
      <c r="AA302" s="21" t="str">
        <f aca="false">IF(OR(AY302="",P302=""),"",IF(AL302&gt;=AH302*MIN_DIM_RATIO,IF(ROUND(P302-AY302,4)&lt;MIN_UNIT,"",ROUND(P302-AY302,4)),""))</f>
        <v/>
      </c>
      <c r="AB302" s="2" t="str">
        <f aca="false">IF(COUNT(T302:W302)=0,"",CHOOSE(MATCH(MAX(T302:W302),T302:W302,0),"Weight","Price","Size tier","Box"))</f>
        <v/>
      </c>
      <c r="AC302" s="24" t="str">
        <f aca="false">IF(K302&lt;&gt;"",K302,AZ302)</f>
        <v/>
      </c>
      <c r="AD302" s="25" t="str">
        <f aca="false">IF(OR(AB302="",AC302=""),"",ROUND(AC302*IF(K302&lt;&gt;"",1,U_LOW)*((12-PEAK_MONTHS)*MAX(T302:W302)+PEAK_MONTHS*N(INDEX(X302:AA302,MATCH(MAX(T302:W302),T302:W302,0)))),0))</f>
        <v/>
      </c>
      <c r="AE302" s="25" t="str">
        <f aca="false">IF(OR(AB302="",AC302=""),"",ROUND(AC302*IF(K302&lt;&gt;"",1,U_HIGH)*((12-PEAK_MONTHS)*MAX(T302:W302)+PEAK_MONTHS*N(INDEX(X302:AA302,MATCH(MAX(T302:W302),T302:W302,0)))),0))</f>
        <v/>
      </c>
      <c r="AF302" s="18" t="str">
        <f aca="false">IF(AD302="","",RANK(AD302,$AD$7:$AD$506))</f>
        <v/>
      </c>
      <c r="AH302" s="16" t="str">
        <f aca="false">IF(E302&lt;&gt;"",E302,IF(F302&lt;&gt;"",ROUND(F302*16,3),""))</f>
        <v/>
      </c>
      <c r="AI302" s="16" t="str">
        <f aca="false">IF(COUNT(G302:I302)&lt;3,"",ROUND(LARGE(G302:I302,1),2))</f>
        <v/>
      </c>
      <c r="AJ302" s="16" t="str">
        <f aca="false">IF(COUNT(G302:I302)&lt;3,"",ROUND(LARGE(G302:I302,2),2))</f>
        <v/>
      </c>
      <c r="AK302" s="16" t="str">
        <f aca="false">IF(COUNT(G302:I302)&lt;3,"",ROUND(SMALL(G302:I302,1),2))</f>
        <v/>
      </c>
      <c r="AL302" s="16" t="str">
        <f aca="false">IF(AI302="","",IF(AI302*AJ302*AK302&lt;DIM_MIN_CUIN,"",ROUND(AI302*AJ302*AK302/DIM_DIV*16,2)))</f>
        <v/>
      </c>
      <c r="AM302" s="18" t="str">
        <f aca="false">IF(C302="","",IF(C302&lt;BAND_LO,1,IF(C302&lt;=BAND_HI,2,3)))</f>
        <v/>
      </c>
      <c r="AN302" s="19" t="str">
        <f aca="false">IF(C302="","",IFERROR(INDEX(CAT_REF,MATCH(D302,CATS,0)),REF_DEFAULT))</f>
        <v/>
      </c>
      <c r="AO302" s="21" t="str">
        <f aca="false">IF(OR(R302="",AM302="",M302=""),"",IF(M302="Small standard",IF(R302&gt;SS_MAX,"",ROUND(INDEX(SS_FEES,SUMPRODUCT(--(SS_EDGES&lt;R302))+1,0+AM302)*(1+FUEL),4)),IF(M302="Large standard",IF(R302&gt;LS_MAX,"",ROUND(IF(R302&lt;=OVER3_FROM,INDEX(LS_FEES,SUMPRODUCT(--(LS_EDGES&lt;R302))+1,0+AM302),INDEX(OVER3_BASE,1,0+AM302)+OVER3_PER4*CEILING((R302-OVER3_FROM)/4,1))*(1+FUEL),4)),"")))</f>
        <v/>
      </c>
      <c r="AP302" s="21" t="str">
        <f aca="false">IF(OR(R302="",AM302="",M302=""),"",IF(M302="Small standard",IF(R302&gt;SS_MAX,"",ROUND(INDEX(SS_FEES,SUMPRODUCT(--(SS_EDGES&lt;R302))+1,3+AM302)*(1+FUEL),4)),IF(M302="Large standard",IF(R302&gt;LS_MAX,"",ROUND(IF(R302&lt;=OVER3_FROM,INDEX(LS_FEES,SUMPRODUCT(--(LS_EDGES&lt;R302))+1,3+AM302),INDEX(OVER3_BASE,1,3+AM302)+OVER3_PER4*CEILING((R302-OVER3_FROM)/4,1))*(1+FUEL),4)),"")))</f>
        <v/>
      </c>
      <c r="AQ302" s="21" t="str">
        <f aca="false">IF(OR(AM302="",AM302=1),"",IF(OR(N302="",(AM302-1)="",M302=""),"",IF(M302="Small standard",IF(N302&gt;SS_MAX,"",ROUND(INDEX(SS_FEES,SUMPRODUCT(--(SS_EDGES&lt;N302))+1,0+(AM302-1))*(1+FUEL),4)),IF(M302="Large standard",IF(N302&gt;LS_MAX,"",ROUND(IF(N302&lt;=OVER3_FROM,INDEX(LS_FEES,SUMPRODUCT(--(LS_EDGES&lt;N302))+1,0+(AM302-1)),INDEX(OVER3_BASE,1,0+(AM302-1))+OVER3_PER4*CEILING((N302-OVER3_FROM)/4,1))*(1+FUEL),4)),""))))</f>
        <v/>
      </c>
      <c r="AR302" s="21" t="str">
        <f aca="false">IF(OR(AM302="",AM302=1),"",IF(OR(N302="",(AM302-1)="",M302=""),"",IF(M302="Small standard",IF(N302&gt;SS_MAX,"",ROUND(INDEX(SS_FEES,SUMPRODUCT(--(SS_EDGES&lt;N302))+1,3+(AM302-1))*(1+FUEL),4)),IF(M302="Large standard",IF(N302&gt;LS_MAX,"",ROUND(IF(N302&lt;=OVER3_FROM,INDEX(LS_FEES,SUMPRODUCT(--(LS_EDGES&lt;N302))+1,3+(AM302-1)),INDEX(OVER3_BASE,1,3+(AM302-1))+OVER3_PER4*CEILING((N302-OVER3_FROM)/4,1))*(1+FUEL),4)),""))))</f>
        <v/>
      </c>
      <c r="AS302" s="21" t="str">
        <f aca="false">IF(OR(AM302="",AM302=1),"",(C302-(IF(AM302=2,BAND_LO,BAND_HI)-0.01))*(1-AN302))</f>
        <v/>
      </c>
      <c r="AT302" s="18" t="str">
        <f aca="false">IF(AI302="","",(AI302&gt;SS_L)+(AJ302&gt;SS_M)+(AK302&gt;SS_S))</f>
        <v/>
      </c>
      <c r="AU302" s="23" t="str">
        <f aca="false">IF(OR(AT302="",AT302&lt;&gt;1),"",MAX(AI302/SS_L,AJ302/SS_M,AK302/SS_S))</f>
        <v/>
      </c>
      <c r="AV302" s="21" t="str">
        <f aca="false">IF(OR(M302&lt;&gt;"Large standard",N302="",N302&gt;SS_MAX),"",IF(OR(N302="",AM302="","Small standard"=""),"",IF("Small standard"="Small standard",IF(N302&gt;SS_MAX,"",ROUND(INDEX(SS_FEES,SUMPRODUCT(--(SS_EDGES&lt;N302))+1,0+AM302)*(1+FUEL),4)),IF("Small standard"="Large standard",IF(N302&gt;LS_MAX,"",ROUND(IF(N302&lt;=OVER3_FROM,INDEX(LS_FEES,SUMPRODUCT(--(LS_EDGES&lt;N302))+1,0+AM302),INDEX(OVER3_BASE,1,0+AM302)+OVER3_PER4*CEILING((N302-OVER3_FROM)/4,1))*(1+FUEL),4)),""))))</f>
        <v/>
      </c>
      <c r="AW302" s="21" t="str">
        <f aca="false">IF(OR(M302&lt;&gt;"Large standard",N302="",N302&gt;SS_MAX),"",IF(OR(N302="",AM302="","Small standard"=""),"",IF("Small standard"="Small standard",IF(N302&gt;SS_MAX,"",ROUND(INDEX(SS_FEES,SUMPRODUCT(--(SS_EDGES&lt;N302))+1,3+AM302)*(1+FUEL),4)),IF("Small standard"="Large standard",IF(N302&gt;LS_MAX,"",ROUND(IF(N302&lt;=OVER3_FROM,INDEX(LS_FEES,SUMPRODUCT(--(LS_EDGES&lt;N302))+1,3+AM302),INDEX(OVER3_BASE,1,3+AM302)+OVER3_PER4*CEILING((N302-OVER3_FROM)/4,1))*(1+FUEL),4)),""))))</f>
        <v/>
      </c>
      <c r="AX302" s="21" t="str">
        <f aca="false">IF(OR(AL302="",AH302=""),"",IF(OR(AH302="",AM302="",M302=""),"",IF(M302="Small standard",IF(AH302&gt;SS_MAX,"",ROUND(INDEX(SS_FEES,SUMPRODUCT(--(SS_EDGES&lt;AH302))+1,0+AM302)*(1+FUEL),4)),IF(M302="Large standard",IF(AH302&gt;LS_MAX,"",ROUND(IF(AH302&lt;=OVER3_FROM,INDEX(LS_FEES,SUMPRODUCT(--(LS_EDGES&lt;AH302))+1,0+AM302),INDEX(OVER3_BASE,1,0+AM302)+OVER3_PER4*CEILING((AH302-OVER3_FROM)/4,1))*(1+FUEL),4)),""))))</f>
        <v/>
      </c>
      <c r="AY302" s="21" t="str">
        <f aca="false">IF(OR(AL302="",AH302=""),"",IF(OR(AH302="",AM302="",M302=""),"",IF(M302="Small standard",IF(AH302&gt;SS_MAX,"",ROUND(INDEX(SS_FEES,SUMPRODUCT(--(SS_EDGES&lt;AH302))+1,3+AM302)*(1+FUEL),4)),IF(M302="Large standard",IF(AH302&gt;LS_MAX,"",ROUND(IF(AH302&lt;=OVER3_FROM,INDEX(LS_FEES,SUMPRODUCT(--(LS_EDGES&lt;AH302))+1,3+AM302),INDEX(OVER3_BASE,1,3+AM302)+OVER3_PER4*CEILING((AH302-OVER3_FROM)/4,1))*(1+FUEL),4)),""))))</f>
        <v/>
      </c>
      <c r="AZ302" s="24" t="str">
        <f aca="false">IF(OR(J302="",J302&lt;1),"",ROUND(IFERROR(INDEX(CAT_SCALE,MATCH(D302,CATS,0)),UC_DEFAULT)*IF(J302&gt;=UC_KNEE,10^(UC_A-UC_B*LOG10(J302)),10^(UC_A-UC_B*LOG10(UC_KNEE))*(UC_KNEE/J302)^UC_HEXP),1))</f>
        <v/>
      </c>
    </row>
    <row r="303" customFormat="false" ht="15" hidden="false" customHeight="false" outlineLevel="0" collapsed="false">
      <c r="A303" s="10"/>
      <c r="B303" s="10"/>
      <c r="C303" s="12"/>
      <c r="D303" s="10"/>
      <c r="E303" s="10"/>
      <c r="F303" s="10"/>
      <c r="G303" s="10"/>
      <c r="H303" s="10"/>
      <c r="I303" s="10"/>
      <c r="J303" s="10"/>
      <c r="K303" s="10"/>
      <c r="L303" s="12"/>
      <c r="M303" s="2" t="str">
        <f aca="false">IF(OR(N303="",AI303=""),"",IF(AND(N303&lt;=SS_MAX,AI303&lt;=SS_L,AJ303&lt;=SS_M,AK303&lt;=SS_S),"Small standard",IF(AND(N303&lt;=LS_MAX,AI303&lt;=LS_L,AJ303&lt;=LS_M,AK303&lt;=LS_S),"Large standard","Oversize")))</f>
        <v/>
      </c>
      <c r="N303" s="16" t="str">
        <f aca="false">IF(AH303="","",IF(AL303="",AH303,MAX(AH303,AL303)))</f>
        <v/>
      </c>
      <c r="O303" s="21" t="str">
        <f aca="false">IF(OR(N303="",AM303="",M303=""),"",IF(M303="Small standard",IF(N303&gt;SS_MAX,"",ROUND(INDEX(SS_FEES,SUMPRODUCT(--(SS_EDGES&lt;N303))+1,0+AM303)*(1+FUEL),4)),IF(M303="Large standard",IF(N303&gt;LS_MAX,"",ROUND(IF(N303&lt;=OVER3_FROM,INDEX(LS_FEES,SUMPRODUCT(--(LS_EDGES&lt;N303))+1,0+AM303),INDEX(OVER3_BASE,1,0+AM303)+OVER3_PER4*CEILING((N303-OVER3_FROM)/4,1))*(1+FUEL),4)),"")))</f>
        <v/>
      </c>
      <c r="P303" s="21" t="str">
        <f aca="false">IF(OR(N303="",AM303="",M303=""),"",IF(M303="Small standard",IF(N303&gt;SS_MAX,"",ROUND(INDEX(SS_FEES,SUMPRODUCT(--(SS_EDGES&lt;N303))+1,3+AM303)*(1+FUEL),4)),IF(M303="Large standard",IF(N303&gt;LS_MAX,"",ROUND(IF(N303&lt;=OVER3_FROM,INDEX(LS_FEES,SUMPRODUCT(--(LS_EDGES&lt;N303))+1,3+AM303),INDEX(OVER3_BASE,1,3+AM303)+OVER3_PER4*CEILING((N303-OVER3_FROM)/4,1))*(1+FUEL),4)),"")))</f>
        <v/>
      </c>
      <c r="Q303" s="20" t="str">
        <f aca="true">IF(OR(L303="",O303=""),"",ROUND(L303-IF(AND(TODAY()&gt;=PEAK_FROM,TODAY()&lt;=PEAK_TO),P303,O303),2))</f>
        <v/>
      </c>
      <c r="R303" s="16" t="str">
        <f aca="false">IF(N303="","",IF(M303="Small standard",IF(SUMPRODUCT(--(SS_EDGES&lt;N303))=0,"",INDEX(SS_EDGES,SUMPRODUCT(--(SS_EDGES&lt;N303)))),IF(M303="Large standard",IF(N303&gt;OVER3_FROM,OVER3_FROM+4*(CEILING((N303-OVER3_FROM)/4,1)-1),IF(SUMPRODUCT(--(LS_EDGES&lt;N303))=0,"",INDEX(LS_EDGES,SUMPRODUCT(--(LS_EDGES&lt;N303))))),"")))</f>
        <v/>
      </c>
      <c r="S303" s="22" t="str">
        <f aca="false">IF(R303="","",ROUND(N303-R303,3))</f>
        <v/>
      </c>
      <c r="T303" s="21" t="str">
        <f aca="false">IF(OR(R303="",O303="",AO303=""),"",IF(S303&gt;MAX_SHAVE,"",IF(ROUND(O303-AO303,4)&lt;MIN_UNIT,"",ROUND(O303-AO303,4))))</f>
        <v/>
      </c>
      <c r="U303" s="21" t="str">
        <f aca="false">IF(OR(AQ303="",O303=""),"",IF(ROUND(ROUND(O303-AQ303,4)-AS303,4)&lt;=MIN_UNIT,"",ROUND(ROUND(O303-AQ303,4)-AS303,4)))</f>
        <v/>
      </c>
      <c r="V303" s="21" t="str">
        <f aca="false">IF(OR(AV303="",O303=""),"",IF(AND(AT303=1,AU303&lt;=MAX_ENV),IF(ROUND(O303-AV303,4)&lt;MIN_UNIT,"",ROUND(O303-AV303,4)),""))</f>
        <v/>
      </c>
      <c r="W303" s="21" t="str">
        <f aca="false">IF(OR(AX303="",O303=""),"",IF(AL303&gt;=AH303*MIN_DIM_RATIO,IF(ROUND(O303-AX303,4)&lt;MIN_UNIT,"",ROUND(O303-AX303,4)),""))</f>
        <v/>
      </c>
      <c r="X303" s="21" t="str">
        <f aca="false">IF(OR(R303="",P303="",AP303=""),"",IF(S303&gt;MAX_SHAVE,"",IF(ROUND(P303-AP303,4)&lt;MIN_UNIT,"",ROUND(P303-AP303,4))))</f>
        <v/>
      </c>
      <c r="Y303" s="21" t="str">
        <f aca="false">IF(OR(AR303="",P303=""),"",IF(ROUND(ROUND(P303-AR303,4)-AS303,4)&lt;=MIN_UNIT,"",ROUND(ROUND(P303-AR303,4)-AS303,4)))</f>
        <v/>
      </c>
      <c r="Z303" s="21" t="str">
        <f aca="false">IF(OR(AW303="",P303=""),"",IF(AND(AT303=1,AU303&lt;=MAX_ENV),IF(ROUND(P303-AW303,4)&lt;MIN_UNIT,"",ROUND(P303-AW303,4)),""))</f>
        <v/>
      </c>
      <c r="AA303" s="21" t="str">
        <f aca="false">IF(OR(AY303="",P303=""),"",IF(AL303&gt;=AH303*MIN_DIM_RATIO,IF(ROUND(P303-AY303,4)&lt;MIN_UNIT,"",ROUND(P303-AY303,4)),""))</f>
        <v/>
      </c>
      <c r="AB303" s="2" t="str">
        <f aca="false">IF(COUNT(T303:W303)=0,"",CHOOSE(MATCH(MAX(T303:W303),T303:W303,0),"Weight","Price","Size tier","Box"))</f>
        <v/>
      </c>
      <c r="AC303" s="24" t="str">
        <f aca="false">IF(K303&lt;&gt;"",K303,AZ303)</f>
        <v/>
      </c>
      <c r="AD303" s="25" t="str">
        <f aca="false">IF(OR(AB303="",AC303=""),"",ROUND(AC303*IF(K303&lt;&gt;"",1,U_LOW)*((12-PEAK_MONTHS)*MAX(T303:W303)+PEAK_MONTHS*N(INDEX(X303:AA303,MATCH(MAX(T303:W303),T303:W303,0)))),0))</f>
        <v/>
      </c>
      <c r="AE303" s="25" t="str">
        <f aca="false">IF(OR(AB303="",AC303=""),"",ROUND(AC303*IF(K303&lt;&gt;"",1,U_HIGH)*((12-PEAK_MONTHS)*MAX(T303:W303)+PEAK_MONTHS*N(INDEX(X303:AA303,MATCH(MAX(T303:W303),T303:W303,0)))),0))</f>
        <v/>
      </c>
      <c r="AF303" s="18" t="str">
        <f aca="false">IF(AD303="","",RANK(AD303,$AD$7:$AD$506))</f>
        <v/>
      </c>
      <c r="AH303" s="16" t="str">
        <f aca="false">IF(E303&lt;&gt;"",E303,IF(F303&lt;&gt;"",ROUND(F303*16,3),""))</f>
        <v/>
      </c>
      <c r="AI303" s="16" t="str">
        <f aca="false">IF(COUNT(G303:I303)&lt;3,"",ROUND(LARGE(G303:I303,1),2))</f>
        <v/>
      </c>
      <c r="AJ303" s="16" t="str">
        <f aca="false">IF(COUNT(G303:I303)&lt;3,"",ROUND(LARGE(G303:I303,2),2))</f>
        <v/>
      </c>
      <c r="AK303" s="16" t="str">
        <f aca="false">IF(COUNT(G303:I303)&lt;3,"",ROUND(SMALL(G303:I303,1),2))</f>
        <v/>
      </c>
      <c r="AL303" s="16" t="str">
        <f aca="false">IF(AI303="","",IF(AI303*AJ303*AK303&lt;DIM_MIN_CUIN,"",ROUND(AI303*AJ303*AK303/DIM_DIV*16,2)))</f>
        <v/>
      </c>
      <c r="AM303" s="18" t="str">
        <f aca="false">IF(C303="","",IF(C303&lt;BAND_LO,1,IF(C303&lt;=BAND_HI,2,3)))</f>
        <v/>
      </c>
      <c r="AN303" s="19" t="str">
        <f aca="false">IF(C303="","",IFERROR(INDEX(CAT_REF,MATCH(D303,CATS,0)),REF_DEFAULT))</f>
        <v/>
      </c>
      <c r="AO303" s="21" t="str">
        <f aca="false">IF(OR(R303="",AM303="",M303=""),"",IF(M303="Small standard",IF(R303&gt;SS_MAX,"",ROUND(INDEX(SS_FEES,SUMPRODUCT(--(SS_EDGES&lt;R303))+1,0+AM303)*(1+FUEL),4)),IF(M303="Large standard",IF(R303&gt;LS_MAX,"",ROUND(IF(R303&lt;=OVER3_FROM,INDEX(LS_FEES,SUMPRODUCT(--(LS_EDGES&lt;R303))+1,0+AM303),INDEX(OVER3_BASE,1,0+AM303)+OVER3_PER4*CEILING((R303-OVER3_FROM)/4,1))*(1+FUEL),4)),"")))</f>
        <v/>
      </c>
      <c r="AP303" s="21" t="str">
        <f aca="false">IF(OR(R303="",AM303="",M303=""),"",IF(M303="Small standard",IF(R303&gt;SS_MAX,"",ROUND(INDEX(SS_FEES,SUMPRODUCT(--(SS_EDGES&lt;R303))+1,3+AM303)*(1+FUEL),4)),IF(M303="Large standard",IF(R303&gt;LS_MAX,"",ROUND(IF(R303&lt;=OVER3_FROM,INDEX(LS_FEES,SUMPRODUCT(--(LS_EDGES&lt;R303))+1,3+AM303),INDEX(OVER3_BASE,1,3+AM303)+OVER3_PER4*CEILING((R303-OVER3_FROM)/4,1))*(1+FUEL),4)),"")))</f>
        <v/>
      </c>
      <c r="AQ303" s="21" t="str">
        <f aca="false">IF(OR(AM303="",AM303=1),"",IF(OR(N303="",(AM303-1)="",M303=""),"",IF(M303="Small standard",IF(N303&gt;SS_MAX,"",ROUND(INDEX(SS_FEES,SUMPRODUCT(--(SS_EDGES&lt;N303))+1,0+(AM303-1))*(1+FUEL),4)),IF(M303="Large standard",IF(N303&gt;LS_MAX,"",ROUND(IF(N303&lt;=OVER3_FROM,INDEX(LS_FEES,SUMPRODUCT(--(LS_EDGES&lt;N303))+1,0+(AM303-1)),INDEX(OVER3_BASE,1,0+(AM303-1))+OVER3_PER4*CEILING((N303-OVER3_FROM)/4,1))*(1+FUEL),4)),""))))</f>
        <v/>
      </c>
      <c r="AR303" s="21" t="str">
        <f aca="false">IF(OR(AM303="",AM303=1),"",IF(OR(N303="",(AM303-1)="",M303=""),"",IF(M303="Small standard",IF(N303&gt;SS_MAX,"",ROUND(INDEX(SS_FEES,SUMPRODUCT(--(SS_EDGES&lt;N303))+1,3+(AM303-1))*(1+FUEL),4)),IF(M303="Large standard",IF(N303&gt;LS_MAX,"",ROUND(IF(N303&lt;=OVER3_FROM,INDEX(LS_FEES,SUMPRODUCT(--(LS_EDGES&lt;N303))+1,3+(AM303-1)),INDEX(OVER3_BASE,1,3+(AM303-1))+OVER3_PER4*CEILING((N303-OVER3_FROM)/4,1))*(1+FUEL),4)),""))))</f>
        <v/>
      </c>
      <c r="AS303" s="21" t="str">
        <f aca="false">IF(OR(AM303="",AM303=1),"",(C303-(IF(AM303=2,BAND_LO,BAND_HI)-0.01))*(1-AN303))</f>
        <v/>
      </c>
      <c r="AT303" s="18" t="str">
        <f aca="false">IF(AI303="","",(AI303&gt;SS_L)+(AJ303&gt;SS_M)+(AK303&gt;SS_S))</f>
        <v/>
      </c>
      <c r="AU303" s="23" t="str">
        <f aca="false">IF(OR(AT303="",AT303&lt;&gt;1),"",MAX(AI303/SS_L,AJ303/SS_M,AK303/SS_S))</f>
        <v/>
      </c>
      <c r="AV303" s="21" t="str">
        <f aca="false">IF(OR(M303&lt;&gt;"Large standard",N303="",N303&gt;SS_MAX),"",IF(OR(N303="",AM303="","Small standard"=""),"",IF("Small standard"="Small standard",IF(N303&gt;SS_MAX,"",ROUND(INDEX(SS_FEES,SUMPRODUCT(--(SS_EDGES&lt;N303))+1,0+AM303)*(1+FUEL),4)),IF("Small standard"="Large standard",IF(N303&gt;LS_MAX,"",ROUND(IF(N303&lt;=OVER3_FROM,INDEX(LS_FEES,SUMPRODUCT(--(LS_EDGES&lt;N303))+1,0+AM303),INDEX(OVER3_BASE,1,0+AM303)+OVER3_PER4*CEILING((N303-OVER3_FROM)/4,1))*(1+FUEL),4)),""))))</f>
        <v/>
      </c>
      <c r="AW303" s="21" t="str">
        <f aca="false">IF(OR(M303&lt;&gt;"Large standard",N303="",N303&gt;SS_MAX),"",IF(OR(N303="",AM303="","Small standard"=""),"",IF("Small standard"="Small standard",IF(N303&gt;SS_MAX,"",ROUND(INDEX(SS_FEES,SUMPRODUCT(--(SS_EDGES&lt;N303))+1,3+AM303)*(1+FUEL),4)),IF("Small standard"="Large standard",IF(N303&gt;LS_MAX,"",ROUND(IF(N303&lt;=OVER3_FROM,INDEX(LS_FEES,SUMPRODUCT(--(LS_EDGES&lt;N303))+1,3+AM303),INDEX(OVER3_BASE,1,3+AM303)+OVER3_PER4*CEILING((N303-OVER3_FROM)/4,1))*(1+FUEL),4)),""))))</f>
        <v/>
      </c>
      <c r="AX303" s="21" t="str">
        <f aca="false">IF(OR(AL303="",AH303=""),"",IF(OR(AH303="",AM303="",M303=""),"",IF(M303="Small standard",IF(AH303&gt;SS_MAX,"",ROUND(INDEX(SS_FEES,SUMPRODUCT(--(SS_EDGES&lt;AH303))+1,0+AM303)*(1+FUEL),4)),IF(M303="Large standard",IF(AH303&gt;LS_MAX,"",ROUND(IF(AH303&lt;=OVER3_FROM,INDEX(LS_FEES,SUMPRODUCT(--(LS_EDGES&lt;AH303))+1,0+AM303),INDEX(OVER3_BASE,1,0+AM303)+OVER3_PER4*CEILING((AH303-OVER3_FROM)/4,1))*(1+FUEL),4)),""))))</f>
        <v/>
      </c>
      <c r="AY303" s="21" t="str">
        <f aca="false">IF(OR(AL303="",AH303=""),"",IF(OR(AH303="",AM303="",M303=""),"",IF(M303="Small standard",IF(AH303&gt;SS_MAX,"",ROUND(INDEX(SS_FEES,SUMPRODUCT(--(SS_EDGES&lt;AH303))+1,3+AM303)*(1+FUEL),4)),IF(M303="Large standard",IF(AH303&gt;LS_MAX,"",ROUND(IF(AH303&lt;=OVER3_FROM,INDEX(LS_FEES,SUMPRODUCT(--(LS_EDGES&lt;AH303))+1,3+AM303),INDEX(OVER3_BASE,1,3+AM303)+OVER3_PER4*CEILING((AH303-OVER3_FROM)/4,1))*(1+FUEL),4)),""))))</f>
        <v/>
      </c>
      <c r="AZ303" s="24" t="str">
        <f aca="false">IF(OR(J303="",J303&lt;1),"",ROUND(IFERROR(INDEX(CAT_SCALE,MATCH(D303,CATS,0)),UC_DEFAULT)*IF(J303&gt;=UC_KNEE,10^(UC_A-UC_B*LOG10(J303)),10^(UC_A-UC_B*LOG10(UC_KNEE))*(UC_KNEE/J303)^UC_HEXP),1))</f>
        <v/>
      </c>
    </row>
    <row r="304" customFormat="false" ht="15" hidden="false" customHeight="false" outlineLevel="0" collapsed="false">
      <c r="A304" s="10"/>
      <c r="B304" s="10"/>
      <c r="C304" s="12"/>
      <c r="D304" s="10"/>
      <c r="E304" s="10"/>
      <c r="F304" s="10"/>
      <c r="G304" s="10"/>
      <c r="H304" s="10"/>
      <c r="I304" s="10"/>
      <c r="J304" s="10"/>
      <c r="K304" s="10"/>
      <c r="L304" s="12"/>
      <c r="M304" s="2" t="str">
        <f aca="false">IF(OR(N304="",AI304=""),"",IF(AND(N304&lt;=SS_MAX,AI304&lt;=SS_L,AJ304&lt;=SS_M,AK304&lt;=SS_S),"Small standard",IF(AND(N304&lt;=LS_MAX,AI304&lt;=LS_L,AJ304&lt;=LS_M,AK304&lt;=LS_S),"Large standard","Oversize")))</f>
        <v/>
      </c>
      <c r="N304" s="16" t="str">
        <f aca="false">IF(AH304="","",IF(AL304="",AH304,MAX(AH304,AL304)))</f>
        <v/>
      </c>
      <c r="O304" s="21" t="str">
        <f aca="false">IF(OR(N304="",AM304="",M304=""),"",IF(M304="Small standard",IF(N304&gt;SS_MAX,"",ROUND(INDEX(SS_FEES,SUMPRODUCT(--(SS_EDGES&lt;N304))+1,0+AM304)*(1+FUEL),4)),IF(M304="Large standard",IF(N304&gt;LS_MAX,"",ROUND(IF(N304&lt;=OVER3_FROM,INDEX(LS_FEES,SUMPRODUCT(--(LS_EDGES&lt;N304))+1,0+AM304),INDEX(OVER3_BASE,1,0+AM304)+OVER3_PER4*CEILING((N304-OVER3_FROM)/4,1))*(1+FUEL),4)),"")))</f>
        <v/>
      </c>
      <c r="P304" s="21" t="str">
        <f aca="false">IF(OR(N304="",AM304="",M304=""),"",IF(M304="Small standard",IF(N304&gt;SS_MAX,"",ROUND(INDEX(SS_FEES,SUMPRODUCT(--(SS_EDGES&lt;N304))+1,3+AM304)*(1+FUEL),4)),IF(M304="Large standard",IF(N304&gt;LS_MAX,"",ROUND(IF(N304&lt;=OVER3_FROM,INDEX(LS_FEES,SUMPRODUCT(--(LS_EDGES&lt;N304))+1,3+AM304),INDEX(OVER3_BASE,1,3+AM304)+OVER3_PER4*CEILING((N304-OVER3_FROM)/4,1))*(1+FUEL),4)),"")))</f>
        <v/>
      </c>
      <c r="Q304" s="20" t="str">
        <f aca="true">IF(OR(L304="",O304=""),"",ROUND(L304-IF(AND(TODAY()&gt;=PEAK_FROM,TODAY()&lt;=PEAK_TO),P304,O304),2))</f>
        <v/>
      </c>
      <c r="R304" s="16" t="str">
        <f aca="false">IF(N304="","",IF(M304="Small standard",IF(SUMPRODUCT(--(SS_EDGES&lt;N304))=0,"",INDEX(SS_EDGES,SUMPRODUCT(--(SS_EDGES&lt;N304)))),IF(M304="Large standard",IF(N304&gt;OVER3_FROM,OVER3_FROM+4*(CEILING((N304-OVER3_FROM)/4,1)-1),IF(SUMPRODUCT(--(LS_EDGES&lt;N304))=0,"",INDEX(LS_EDGES,SUMPRODUCT(--(LS_EDGES&lt;N304))))),"")))</f>
        <v/>
      </c>
      <c r="S304" s="22" t="str">
        <f aca="false">IF(R304="","",ROUND(N304-R304,3))</f>
        <v/>
      </c>
      <c r="T304" s="21" t="str">
        <f aca="false">IF(OR(R304="",O304="",AO304=""),"",IF(S304&gt;MAX_SHAVE,"",IF(ROUND(O304-AO304,4)&lt;MIN_UNIT,"",ROUND(O304-AO304,4))))</f>
        <v/>
      </c>
      <c r="U304" s="21" t="str">
        <f aca="false">IF(OR(AQ304="",O304=""),"",IF(ROUND(ROUND(O304-AQ304,4)-AS304,4)&lt;=MIN_UNIT,"",ROUND(ROUND(O304-AQ304,4)-AS304,4)))</f>
        <v/>
      </c>
      <c r="V304" s="21" t="str">
        <f aca="false">IF(OR(AV304="",O304=""),"",IF(AND(AT304=1,AU304&lt;=MAX_ENV),IF(ROUND(O304-AV304,4)&lt;MIN_UNIT,"",ROUND(O304-AV304,4)),""))</f>
        <v/>
      </c>
      <c r="W304" s="21" t="str">
        <f aca="false">IF(OR(AX304="",O304=""),"",IF(AL304&gt;=AH304*MIN_DIM_RATIO,IF(ROUND(O304-AX304,4)&lt;MIN_UNIT,"",ROUND(O304-AX304,4)),""))</f>
        <v/>
      </c>
      <c r="X304" s="21" t="str">
        <f aca="false">IF(OR(R304="",P304="",AP304=""),"",IF(S304&gt;MAX_SHAVE,"",IF(ROUND(P304-AP304,4)&lt;MIN_UNIT,"",ROUND(P304-AP304,4))))</f>
        <v/>
      </c>
      <c r="Y304" s="21" t="str">
        <f aca="false">IF(OR(AR304="",P304=""),"",IF(ROUND(ROUND(P304-AR304,4)-AS304,4)&lt;=MIN_UNIT,"",ROUND(ROUND(P304-AR304,4)-AS304,4)))</f>
        <v/>
      </c>
      <c r="Z304" s="21" t="str">
        <f aca="false">IF(OR(AW304="",P304=""),"",IF(AND(AT304=1,AU304&lt;=MAX_ENV),IF(ROUND(P304-AW304,4)&lt;MIN_UNIT,"",ROUND(P304-AW304,4)),""))</f>
        <v/>
      </c>
      <c r="AA304" s="21" t="str">
        <f aca="false">IF(OR(AY304="",P304=""),"",IF(AL304&gt;=AH304*MIN_DIM_RATIO,IF(ROUND(P304-AY304,4)&lt;MIN_UNIT,"",ROUND(P304-AY304,4)),""))</f>
        <v/>
      </c>
      <c r="AB304" s="2" t="str">
        <f aca="false">IF(COUNT(T304:W304)=0,"",CHOOSE(MATCH(MAX(T304:W304),T304:W304,0),"Weight","Price","Size tier","Box"))</f>
        <v/>
      </c>
      <c r="AC304" s="24" t="str">
        <f aca="false">IF(K304&lt;&gt;"",K304,AZ304)</f>
        <v/>
      </c>
      <c r="AD304" s="25" t="str">
        <f aca="false">IF(OR(AB304="",AC304=""),"",ROUND(AC304*IF(K304&lt;&gt;"",1,U_LOW)*((12-PEAK_MONTHS)*MAX(T304:W304)+PEAK_MONTHS*N(INDEX(X304:AA304,MATCH(MAX(T304:W304),T304:W304,0)))),0))</f>
        <v/>
      </c>
      <c r="AE304" s="25" t="str">
        <f aca="false">IF(OR(AB304="",AC304=""),"",ROUND(AC304*IF(K304&lt;&gt;"",1,U_HIGH)*((12-PEAK_MONTHS)*MAX(T304:W304)+PEAK_MONTHS*N(INDEX(X304:AA304,MATCH(MAX(T304:W304),T304:W304,0)))),0))</f>
        <v/>
      </c>
      <c r="AF304" s="18" t="str">
        <f aca="false">IF(AD304="","",RANK(AD304,$AD$7:$AD$506))</f>
        <v/>
      </c>
      <c r="AH304" s="16" t="str">
        <f aca="false">IF(E304&lt;&gt;"",E304,IF(F304&lt;&gt;"",ROUND(F304*16,3),""))</f>
        <v/>
      </c>
      <c r="AI304" s="16" t="str">
        <f aca="false">IF(COUNT(G304:I304)&lt;3,"",ROUND(LARGE(G304:I304,1),2))</f>
        <v/>
      </c>
      <c r="AJ304" s="16" t="str">
        <f aca="false">IF(COUNT(G304:I304)&lt;3,"",ROUND(LARGE(G304:I304,2),2))</f>
        <v/>
      </c>
      <c r="AK304" s="16" t="str">
        <f aca="false">IF(COUNT(G304:I304)&lt;3,"",ROUND(SMALL(G304:I304,1),2))</f>
        <v/>
      </c>
      <c r="AL304" s="16" t="str">
        <f aca="false">IF(AI304="","",IF(AI304*AJ304*AK304&lt;DIM_MIN_CUIN,"",ROUND(AI304*AJ304*AK304/DIM_DIV*16,2)))</f>
        <v/>
      </c>
      <c r="AM304" s="18" t="str">
        <f aca="false">IF(C304="","",IF(C304&lt;BAND_LO,1,IF(C304&lt;=BAND_HI,2,3)))</f>
        <v/>
      </c>
      <c r="AN304" s="19" t="str">
        <f aca="false">IF(C304="","",IFERROR(INDEX(CAT_REF,MATCH(D304,CATS,0)),REF_DEFAULT))</f>
        <v/>
      </c>
      <c r="AO304" s="21" t="str">
        <f aca="false">IF(OR(R304="",AM304="",M304=""),"",IF(M304="Small standard",IF(R304&gt;SS_MAX,"",ROUND(INDEX(SS_FEES,SUMPRODUCT(--(SS_EDGES&lt;R304))+1,0+AM304)*(1+FUEL),4)),IF(M304="Large standard",IF(R304&gt;LS_MAX,"",ROUND(IF(R304&lt;=OVER3_FROM,INDEX(LS_FEES,SUMPRODUCT(--(LS_EDGES&lt;R304))+1,0+AM304),INDEX(OVER3_BASE,1,0+AM304)+OVER3_PER4*CEILING((R304-OVER3_FROM)/4,1))*(1+FUEL),4)),"")))</f>
        <v/>
      </c>
      <c r="AP304" s="21" t="str">
        <f aca="false">IF(OR(R304="",AM304="",M304=""),"",IF(M304="Small standard",IF(R304&gt;SS_MAX,"",ROUND(INDEX(SS_FEES,SUMPRODUCT(--(SS_EDGES&lt;R304))+1,3+AM304)*(1+FUEL),4)),IF(M304="Large standard",IF(R304&gt;LS_MAX,"",ROUND(IF(R304&lt;=OVER3_FROM,INDEX(LS_FEES,SUMPRODUCT(--(LS_EDGES&lt;R304))+1,3+AM304),INDEX(OVER3_BASE,1,3+AM304)+OVER3_PER4*CEILING((R304-OVER3_FROM)/4,1))*(1+FUEL),4)),"")))</f>
        <v/>
      </c>
      <c r="AQ304" s="21" t="str">
        <f aca="false">IF(OR(AM304="",AM304=1),"",IF(OR(N304="",(AM304-1)="",M304=""),"",IF(M304="Small standard",IF(N304&gt;SS_MAX,"",ROUND(INDEX(SS_FEES,SUMPRODUCT(--(SS_EDGES&lt;N304))+1,0+(AM304-1))*(1+FUEL),4)),IF(M304="Large standard",IF(N304&gt;LS_MAX,"",ROUND(IF(N304&lt;=OVER3_FROM,INDEX(LS_FEES,SUMPRODUCT(--(LS_EDGES&lt;N304))+1,0+(AM304-1)),INDEX(OVER3_BASE,1,0+(AM304-1))+OVER3_PER4*CEILING((N304-OVER3_FROM)/4,1))*(1+FUEL),4)),""))))</f>
        <v/>
      </c>
      <c r="AR304" s="21" t="str">
        <f aca="false">IF(OR(AM304="",AM304=1),"",IF(OR(N304="",(AM304-1)="",M304=""),"",IF(M304="Small standard",IF(N304&gt;SS_MAX,"",ROUND(INDEX(SS_FEES,SUMPRODUCT(--(SS_EDGES&lt;N304))+1,3+(AM304-1))*(1+FUEL),4)),IF(M304="Large standard",IF(N304&gt;LS_MAX,"",ROUND(IF(N304&lt;=OVER3_FROM,INDEX(LS_FEES,SUMPRODUCT(--(LS_EDGES&lt;N304))+1,3+(AM304-1)),INDEX(OVER3_BASE,1,3+(AM304-1))+OVER3_PER4*CEILING((N304-OVER3_FROM)/4,1))*(1+FUEL),4)),""))))</f>
        <v/>
      </c>
      <c r="AS304" s="21" t="str">
        <f aca="false">IF(OR(AM304="",AM304=1),"",(C304-(IF(AM304=2,BAND_LO,BAND_HI)-0.01))*(1-AN304))</f>
        <v/>
      </c>
      <c r="AT304" s="18" t="str">
        <f aca="false">IF(AI304="","",(AI304&gt;SS_L)+(AJ304&gt;SS_M)+(AK304&gt;SS_S))</f>
        <v/>
      </c>
      <c r="AU304" s="23" t="str">
        <f aca="false">IF(OR(AT304="",AT304&lt;&gt;1),"",MAX(AI304/SS_L,AJ304/SS_M,AK304/SS_S))</f>
        <v/>
      </c>
      <c r="AV304" s="21" t="str">
        <f aca="false">IF(OR(M304&lt;&gt;"Large standard",N304="",N304&gt;SS_MAX),"",IF(OR(N304="",AM304="","Small standard"=""),"",IF("Small standard"="Small standard",IF(N304&gt;SS_MAX,"",ROUND(INDEX(SS_FEES,SUMPRODUCT(--(SS_EDGES&lt;N304))+1,0+AM304)*(1+FUEL),4)),IF("Small standard"="Large standard",IF(N304&gt;LS_MAX,"",ROUND(IF(N304&lt;=OVER3_FROM,INDEX(LS_FEES,SUMPRODUCT(--(LS_EDGES&lt;N304))+1,0+AM304),INDEX(OVER3_BASE,1,0+AM304)+OVER3_PER4*CEILING((N304-OVER3_FROM)/4,1))*(1+FUEL),4)),""))))</f>
        <v/>
      </c>
      <c r="AW304" s="21" t="str">
        <f aca="false">IF(OR(M304&lt;&gt;"Large standard",N304="",N304&gt;SS_MAX),"",IF(OR(N304="",AM304="","Small standard"=""),"",IF("Small standard"="Small standard",IF(N304&gt;SS_MAX,"",ROUND(INDEX(SS_FEES,SUMPRODUCT(--(SS_EDGES&lt;N304))+1,3+AM304)*(1+FUEL),4)),IF("Small standard"="Large standard",IF(N304&gt;LS_MAX,"",ROUND(IF(N304&lt;=OVER3_FROM,INDEX(LS_FEES,SUMPRODUCT(--(LS_EDGES&lt;N304))+1,3+AM304),INDEX(OVER3_BASE,1,3+AM304)+OVER3_PER4*CEILING((N304-OVER3_FROM)/4,1))*(1+FUEL),4)),""))))</f>
        <v/>
      </c>
      <c r="AX304" s="21" t="str">
        <f aca="false">IF(OR(AL304="",AH304=""),"",IF(OR(AH304="",AM304="",M304=""),"",IF(M304="Small standard",IF(AH304&gt;SS_MAX,"",ROUND(INDEX(SS_FEES,SUMPRODUCT(--(SS_EDGES&lt;AH304))+1,0+AM304)*(1+FUEL),4)),IF(M304="Large standard",IF(AH304&gt;LS_MAX,"",ROUND(IF(AH304&lt;=OVER3_FROM,INDEX(LS_FEES,SUMPRODUCT(--(LS_EDGES&lt;AH304))+1,0+AM304),INDEX(OVER3_BASE,1,0+AM304)+OVER3_PER4*CEILING((AH304-OVER3_FROM)/4,1))*(1+FUEL),4)),""))))</f>
        <v/>
      </c>
      <c r="AY304" s="21" t="str">
        <f aca="false">IF(OR(AL304="",AH304=""),"",IF(OR(AH304="",AM304="",M304=""),"",IF(M304="Small standard",IF(AH304&gt;SS_MAX,"",ROUND(INDEX(SS_FEES,SUMPRODUCT(--(SS_EDGES&lt;AH304))+1,3+AM304)*(1+FUEL),4)),IF(M304="Large standard",IF(AH304&gt;LS_MAX,"",ROUND(IF(AH304&lt;=OVER3_FROM,INDEX(LS_FEES,SUMPRODUCT(--(LS_EDGES&lt;AH304))+1,3+AM304),INDEX(OVER3_BASE,1,3+AM304)+OVER3_PER4*CEILING((AH304-OVER3_FROM)/4,1))*(1+FUEL),4)),""))))</f>
        <v/>
      </c>
      <c r="AZ304" s="24" t="str">
        <f aca="false">IF(OR(J304="",J304&lt;1),"",ROUND(IFERROR(INDEX(CAT_SCALE,MATCH(D304,CATS,0)),UC_DEFAULT)*IF(J304&gt;=UC_KNEE,10^(UC_A-UC_B*LOG10(J304)),10^(UC_A-UC_B*LOG10(UC_KNEE))*(UC_KNEE/J304)^UC_HEXP),1))</f>
        <v/>
      </c>
    </row>
    <row r="305" customFormat="false" ht="15" hidden="false" customHeight="false" outlineLevel="0" collapsed="false">
      <c r="A305" s="10"/>
      <c r="B305" s="10"/>
      <c r="C305" s="12"/>
      <c r="D305" s="10"/>
      <c r="E305" s="10"/>
      <c r="F305" s="10"/>
      <c r="G305" s="10"/>
      <c r="H305" s="10"/>
      <c r="I305" s="10"/>
      <c r="J305" s="10"/>
      <c r="K305" s="10"/>
      <c r="L305" s="12"/>
      <c r="M305" s="2" t="str">
        <f aca="false">IF(OR(N305="",AI305=""),"",IF(AND(N305&lt;=SS_MAX,AI305&lt;=SS_L,AJ305&lt;=SS_M,AK305&lt;=SS_S),"Small standard",IF(AND(N305&lt;=LS_MAX,AI305&lt;=LS_L,AJ305&lt;=LS_M,AK305&lt;=LS_S),"Large standard","Oversize")))</f>
        <v/>
      </c>
      <c r="N305" s="16" t="str">
        <f aca="false">IF(AH305="","",IF(AL305="",AH305,MAX(AH305,AL305)))</f>
        <v/>
      </c>
      <c r="O305" s="21" t="str">
        <f aca="false">IF(OR(N305="",AM305="",M305=""),"",IF(M305="Small standard",IF(N305&gt;SS_MAX,"",ROUND(INDEX(SS_FEES,SUMPRODUCT(--(SS_EDGES&lt;N305))+1,0+AM305)*(1+FUEL),4)),IF(M305="Large standard",IF(N305&gt;LS_MAX,"",ROUND(IF(N305&lt;=OVER3_FROM,INDEX(LS_FEES,SUMPRODUCT(--(LS_EDGES&lt;N305))+1,0+AM305),INDEX(OVER3_BASE,1,0+AM305)+OVER3_PER4*CEILING((N305-OVER3_FROM)/4,1))*(1+FUEL),4)),"")))</f>
        <v/>
      </c>
      <c r="P305" s="21" t="str">
        <f aca="false">IF(OR(N305="",AM305="",M305=""),"",IF(M305="Small standard",IF(N305&gt;SS_MAX,"",ROUND(INDEX(SS_FEES,SUMPRODUCT(--(SS_EDGES&lt;N305))+1,3+AM305)*(1+FUEL),4)),IF(M305="Large standard",IF(N305&gt;LS_MAX,"",ROUND(IF(N305&lt;=OVER3_FROM,INDEX(LS_FEES,SUMPRODUCT(--(LS_EDGES&lt;N305))+1,3+AM305),INDEX(OVER3_BASE,1,3+AM305)+OVER3_PER4*CEILING((N305-OVER3_FROM)/4,1))*(1+FUEL),4)),"")))</f>
        <v/>
      </c>
      <c r="Q305" s="20" t="str">
        <f aca="true">IF(OR(L305="",O305=""),"",ROUND(L305-IF(AND(TODAY()&gt;=PEAK_FROM,TODAY()&lt;=PEAK_TO),P305,O305),2))</f>
        <v/>
      </c>
      <c r="R305" s="16" t="str">
        <f aca="false">IF(N305="","",IF(M305="Small standard",IF(SUMPRODUCT(--(SS_EDGES&lt;N305))=0,"",INDEX(SS_EDGES,SUMPRODUCT(--(SS_EDGES&lt;N305)))),IF(M305="Large standard",IF(N305&gt;OVER3_FROM,OVER3_FROM+4*(CEILING((N305-OVER3_FROM)/4,1)-1),IF(SUMPRODUCT(--(LS_EDGES&lt;N305))=0,"",INDEX(LS_EDGES,SUMPRODUCT(--(LS_EDGES&lt;N305))))),"")))</f>
        <v/>
      </c>
      <c r="S305" s="22" t="str">
        <f aca="false">IF(R305="","",ROUND(N305-R305,3))</f>
        <v/>
      </c>
      <c r="T305" s="21" t="str">
        <f aca="false">IF(OR(R305="",O305="",AO305=""),"",IF(S305&gt;MAX_SHAVE,"",IF(ROUND(O305-AO305,4)&lt;MIN_UNIT,"",ROUND(O305-AO305,4))))</f>
        <v/>
      </c>
      <c r="U305" s="21" t="str">
        <f aca="false">IF(OR(AQ305="",O305=""),"",IF(ROUND(ROUND(O305-AQ305,4)-AS305,4)&lt;=MIN_UNIT,"",ROUND(ROUND(O305-AQ305,4)-AS305,4)))</f>
        <v/>
      </c>
      <c r="V305" s="21" t="str">
        <f aca="false">IF(OR(AV305="",O305=""),"",IF(AND(AT305=1,AU305&lt;=MAX_ENV),IF(ROUND(O305-AV305,4)&lt;MIN_UNIT,"",ROUND(O305-AV305,4)),""))</f>
        <v/>
      </c>
      <c r="W305" s="21" t="str">
        <f aca="false">IF(OR(AX305="",O305=""),"",IF(AL305&gt;=AH305*MIN_DIM_RATIO,IF(ROUND(O305-AX305,4)&lt;MIN_UNIT,"",ROUND(O305-AX305,4)),""))</f>
        <v/>
      </c>
      <c r="X305" s="21" t="str">
        <f aca="false">IF(OR(R305="",P305="",AP305=""),"",IF(S305&gt;MAX_SHAVE,"",IF(ROUND(P305-AP305,4)&lt;MIN_UNIT,"",ROUND(P305-AP305,4))))</f>
        <v/>
      </c>
      <c r="Y305" s="21" t="str">
        <f aca="false">IF(OR(AR305="",P305=""),"",IF(ROUND(ROUND(P305-AR305,4)-AS305,4)&lt;=MIN_UNIT,"",ROUND(ROUND(P305-AR305,4)-AS305,4)))</f>
        <v/>
      </c>
      <c r="Z305" s="21" t="str">
        <f aca="false">IF(OR(AW305="",P305=""),"",IF(AND(AT305=1,AU305&lt;=MAX_ENV),IF(ROUND(P305-AW305,4)&lt;MIN_UNIT,"",ROUND(P305-AW305,4)),""))</f>
        <v/>
      </c>
      <c r="AA305" s="21" t="str">
        <f aca="false">IF(OR(AY305="",P305=""),"",IF(AL305&gt;=AH305*MIN_DIM_RATIO,IF(ROUND(P305-AY305,4)&lt;MIN_UNIT,"",ROUND(P305-AY305,4)),""))</f>
        <v/>
      </c>
      <c r="AB305" s="2" t="str">
        <f aca="false">IF(COUNT(T305:W305)=0,"",CHOOSE(MATCH(MAX(T305:W305),T305:W305,0),"Weight","Price","Size tier","Box"))</f>
        <v/>
      </c>
      <c r="AC305" s="24" t="str">
        <f aca="false">IF(K305&lt;&gt;"",K305,AZ305)</f>
        <v/>
      </c>
      <c r="AD305" s="25" t="str">
        <f aca="false">IF(OR(AB305="",AC305=""),"",ROUND(AC305*IF(K305&lt;&gt;"",1,U_LOW)*((12-PEAK_MONTHS)*MAX(T305:W305)+PEAK_MONTHS*N(INDEX(X305:AA305,MATCH(MAX(T305:W305),T305:W305,0)))),0))</f>
        <v/>
      </c>
      <c r="AE305" s="25" t="str">
        <f aca="false">IF(OR(AB305="",AC305=""),"",ROUND(AC305*IF(K305&lt;&gt;"",1,U_HIGH)*((12-PEAK_MONTHS)*MAX(T305:W305)+PEAK_MONTHS*N(INDEX(X305:AA305,MATCH(MAX(T305:W305),T305:W305,0)))),0))</f>
        <v/>
      </c>
      <c r="AF305" s="18" t="str">
        <f aca="false">IF(AD305="","",RANK(AD305,$AD$7:$AD$506))</f>
        <v/>
      </c>
      <c r="AH305" s="16" t="str">
        <f aca="false">IF(E305&lt;&gt;"",E305,IF(F305&lt;&gt;"",ROUND(F305*16,3),""))</f>
        <v/>
      </c>
      <c r="AI305" s="16" t="str">
        <f aca="false">IF(COUNT(G305:I305)&lt;3,"",ROUND(LARGE(G305:I305,1),2))</f>
        <v/>
      </c>
      <c r="AJ305" s="16" t="str">
        <f aca="false">IF(COUNT(G305:I305)&lt;3,"",ROUND(LARGE(G305:I305,2),2))</f>
        <v/>
      </c>
      <c r="AK305" s="16" t="str">
        <f aca="false">IF(COUNT(G305:I305)&lt;3,"",ROUND(SMALL(G305:I305,1),2))</f>
        <v/>
      </c>
      <c r="AL305" s="16" t="str">
        <f aca="false">IF(AI305="","",IF(AI305*AJ305*AK305&lt;DIM_MIN_CUIN,"",ROUND(AI305*AJ305*AK305/DIM_DIV*16,2)))</f>
        <v/>
      </c>
      <c r="AM305" s="18" t="str">
        <f aca="false">IF(C305="","",IF(C305&lt;BAND_LO,1,IF(C305&lt;=BAND_HI,2,3)))</f>
        <v/>
      </c>
      <c r="AN305" s="19" t="str">
        <f aca="false">IF(C305="","",IFERROR(INDEX(CAT_REF,MATCH(D305,CATS,0)),REF_DEFAULT))</f>
        <v/>
      </c>
      <c r="AO305" s="21" t="str">
        <f aca="false">IF(OR(R305="",AM305="",M305=""),"",IF(M305="Small standard",IF(R305&gt;SS_MAX,"",ROUND(INDEX(SS_FEES,SUMPRODUCT(--(SS_EDGES&lt;R305))+1,0+AM305)*(1+FUEL),4)),IF(M305="Large standard",IF(R305&gt;LS_MAX,"",ROUND(IF(R305&lt;=OVER3_FROM,INDEX(LS_FEES,SUMPRODUCT(--(LS_EDGES&lt;R305))+1,0+AM305),INDEX(OVER3_BASE,1,0+AM305)+OVER3_PER4*CEILING((R305-OVER3_FROM)/4,1))*(1+FUEL),4)),"")))</f>
        <v/>
      </c>
      <c r="AP305" s="21" t="str">
        <f aca="false">IF(OR(R305="",AM305="",M305=""),"",IF(M305="Small standard",IF(R305&gt;SS_MAX,"",ROUND(INDEX(SS_FEES,SUMPRODUCT(--(SS_EDGES&lt;R305))+1,3+AM305)*(1+FUEL),4)),IF(M305="Large standard",IF(R305&gt;LS_MAX,"",ROUND(IF(R305&lt;=OVER3_FROM,INDEX(LS_FEES,SUMPRODUCT(--(LS_EDGES&lt;R305))+1,3+AM305),INDEX(OVER3_BASE,1,3+AM305)+OVER3_PER4*CEILING((R305-OVER3_FROM)/4,1))*(1+FUEL),4)),"")))</f>
        <v/>
      </c>
      <c r="AQ305" s="21" t="str">
        <f aca="false">IF(OR(AM305="",AM305=1),"",IF(OR(N305="",(AM305-1)="",M305=""),"",IF(M305="Small standard",IF(N305&gt;SS_MAX,"",ROUND(INDEX(SS_FEES,SUMPRODUCT(--(SS_EDGES&lt;N305))+1,0+(AM305-1))*(1+FUEL),4)),IF(M305="Large standard",IF(N305&gt;LS_MAX,"",ROUND(IF(N305&lt;=OVER3_FROM,INDEX(LS_FEES,SUMPRODUCT(--(LS_EDGES&lt;N305))+1,0+(AM305-1)),INDEX(OVER3_BASE,1,0+(AM305-1))+OVER3_PER4*CEILING((N305-OVER3_FROM)/4,1))*(1+FUEL),4)),""))))</f>
        <v/>
      </c>
      <c r="AR305" s="21" t="str">
        <f aca="false">IF(OR(AM305="",AM305=1),"",IF(OR(N305="",(AM305-1)="",M305=""),"",IF(M305="Small standard",IF(N305&gt;SS_MAX,"",ROUND(INDEX(SS_FEES,SUMPRODUCT(--(SS_EDGES&lt;N305))+1,3+(AM305-1))*(1+FUEL),4)),IF(M305="Large standard",IF(N305&gt;LS_MAX,"",ROUND(IF(N305&lt;=OVER3_FROM,INDEX(LS_FEES,SUMPRODUCT(--(LS_EDGES&lt;N305))+1,3+(AM305-1)),INDEX(OVER3_BASE,1,3+(AM305-1))+OVER3_PER4*CEILING((N305-OVER3_FROM)/4,1))*(1+FUEL),4)),""))))</f>
        <v/>
      </c>
      <c r="AS305" s="21" t="str">
        <f aca="false">IF(OR(AM305="",AM305=1),"",(C305-(IF(AM305=2,BAND_LO,BAND_HI)-0.01))*(1-AN305))</f>
        <v/>
      </c>
      <c r="AT305" s="18" t="str">
        <f aca="false">IF(AI305="","",(AI305&gt;SS_L)+(AJ305&gt;SS_M)+(AK305&gt;SS_S))</f>
        <v/>
      </c>
      <c r="AU305" s="23" t="str">
        <f aca="false">IF(OR(AT305="",AT305&lt;&gt;1),"",MAX(AI305/SS_L,AJ305/SS_M,AK305/SS_S))</f>
        <v/>
      </c>
      <c r="AV305" s="21" t="str">
        <f aca="false">IF(OR(M305&lt;&gt;"Large standard",N305="",N305&gt;SS_MAX),"",IF(OR(N305="",AM305="","Small standard"=""),"",IF("Small standard"="Small standard",IF(N305&gt;SS_MAX,"",ROUND(INDEX(SS_FEES,SUMPRODUCT(--(SS_EDGES&lt;N305))+1,0+AM305)*(1+FUEL),4)),IF("Small standard"="Large standard",IF(N305&gt;LS_MAX,"",ROUND(IF(N305&lt;=OVER3_FROM,INDEX(LS_FEES,SUMPRODUCT(--(LS_EDGES&lt;N305))+1,0+AM305),INDEX(OVER3_BASE,1,0+AM305)+OVER3_PER4*CEILING((N305-OVER3_FROM)/4,1))*(1+FUEL),4)),""))))</f>
        <v/>
      </c>
      <c r="AW305" s="21" t="str">
        <f aca="false">IF(OR(M305&lt;&gt;"Large standard",N305="",N305&gt;SS_MAX),"",IF(OR(N305="",AM305="","Small standard"=""),"",IF("Small standard"="Small standard",IF(N305&gt;SS_MAX,"",ROUND(INDEX(SS_FEES,SUMPRODUCT(--(SS_EDGES&lt;N305))+1,3+AM305)*(1+FUEL),4)),IF("Small standard"="Large standard",IF(N305&gt;LS_MAX,"",ROUND(IF(N305&lt;=OVER3_FROM,INDEX(LS_FEES,SUMPRODUCT(--(LS_EDGES&lt;N305))+1,3+AM305),INDEX(OVER3_BASE,1,3+AM305)+OVER3_PER4*CEILING((N305-OVER3_FROM)/4,1))*(1+FUEL),4)),""))))</f>
        <v/>
      </c>
      <c r="AX305" s="21" t="str">
        <f aca="false">IF(OR(AL305="",AH305=""),"",IF(OR(AH305="",AM305="",M305=""),"",IF(M305="Small standard",IF(AH305&gt;SS_MAX,"",ROUND(INDEX(SS_FEES,SUMPRODUCT(--(SS_EDGES&lt;AH305))+1,0+AM305)*(1+FUEL),4)),IF(M305="Large standard",IF(AH305&gt;LS_MAX,"",ROUND(IF(AH305&lt;=OVER3_FROM,INDEX(LS_FEES,SUMPRODUCT(--(LS_EDGES&lt;AH305))+1,0+AM305),INDEX(OVER3_BASE,1,0+AM305)+OVER3_PER4*CEILING((AH305-OVER3_FROM)/4,1))*(1+FUEL),4)),""))))</f>
        <v/>
      </c>
      <c r="AY305" s="21" t="str">
        <f aca="false">IF(OR(AL305="",AH305=""),"",IF(OR(AH305="",AM305="",M305=""),"",IF(M305="Small standard",IF(AH305&gt;SS_MAX,"",ROUND(INDEX(SS_FEES,SUMPRODUCT(--(SS_EDGES&lt;AH305))+1,3+AM305)*(1+FUEL),4)),IF(M305="Large standard",IF(AH305&gt;LS_MAX,"",ROUND(IF(AH305&lt;=OVER3_FROM,INDEX(LS_FEES,SUMPRODUCT(--(LS_EDGES&lt;AH305))+1,3+AM305),INDEX(OVER3_BASE,1,3+AM305)+OVER3_PER4*CEILING((AH305-OVER3_FROM)/4,1))*(1+FUEL),4)),""))))</f>
        <v/>
      </c>
      <c r="AZ305" s="24" t="str">
        <f aca="false">IF(OR(J305="",J305&lt;1),"",ROUND(IFERROR(INDEX(CAT_SCALE,MATCH(D305,CATS,0)),UC_DEFAULT)*IF(J305&gt;=UC_KNEE,10^(UC_A-UC_B*LOG10(J305)),10^(UC_A-UC_B*LOG10(UC_KNEE))*(UC_KNEE/J305)^UC_HEXP),1))</f>
        <v/>
      </c>
    </row>
    <row r="306" customFormat="false" ht="15" hidden="false" customHeight="false" outlineLevel="0" collapsed="false">
      <c r="A306" s="10"/>
      <c r="B306" s="10"/>
      <c r="C306" s="12"/>
      <c r="D306" s="10"/>
      <c r="E306" s="10"/>
      <c r="F306" s="10"/>
      <c r="G306" s="10"/>
      <c r="H306" s="10"/>
      <c r="I306" s="10"/>
      <c r="J306" s="10"/>
      <c r="K306" s="10"/>
      <c r="L306" s="12"/>
      <c r="M306" s="2" t="str">
        <f aca="false">IF(OR(N306="",AI306=""),"",IF(AND(N306&lt;=SS_MAX,AI306&lt;=SS_L,AJ306&lt;=SS_M,AK306&lt;=SS_S),"Small standard",IF(AND(N306&lt;=LS_MAX,AI306&lt;=LS_L,AJ306&lt;=LS_M,AK306&lt;=LS_S),"Large standard","Oversize")))</f>
        <v/>
      </c>
      <c r="N306" s="16" t="str">
        <f aca="false">IF(AH306="","",IF(AL306="",AH306,MAX(AH306,AL306)))</f>
        <v/>
      </c>
      <c r="O306" s="21" t="str">
        <f aca="false">IF(OR(N306="",AM306="",M306=""),"",IF(M306="Small standard",IF(N306&gt;SS_MAX,"",ROUND(INDEX(SS_FEES,SUMPRODUCT(--(SS_EDGES&lt;N306))+1,0+AM306)*(1+FUEL),4)),IF(M306="Large standard",IF(N306&gt;LS_MAX,"",ROUND(IF(N306&lt;=OVER3_FROM,INDEX(LS_FEES,SUMPRODUCT(--(LS_EDGES&lt;N306))+1,0+AM306),INDEX(OVER3_BASE,1,0+AM306)+OVER3_PER4*CEILING((N306-OVER3_FROM)/4,1))*(1+FUEL),4)),"")))</f>
        <v/>
      </c>
      <c r="P306" s="21" t="str">
        <f aca="false">IF(OR(N306="",AM306="",M306=""),"",IF(M306="Small standard",IF(N306&gt;SS_MAX,"",ROUND(INDEX(SS_FEES,SUMPRODUCT(--(SS_EDGES&lt;N306))+1,3+AM306)*(1+FUEL),4)),IF(M306="Large standard",IF(N306&gt;LS_MAX,"",ROUND(IF(N306&lt;=OVER3_FROM,INDEX(LS_FEES,SUMPRODUCT(--(LS_EDGES&lt;N306))+1,3+AM306),INDEX(OVER3_BASE,1,3+AM306)+OVER3_PER4*CEILING((N306-OVER3_FROM)/4,1))*(1+FUEL),4)),"")))</f>
        <v/>
      </c>
      <c r="Q306" s="20" t="str">
        <f aca="true">IF(OR(L306="",O306=""),"",ROUND(L306-IF(AND(TODAY()&gt;=PEAK_FROM,TODAY()&lt;=PEAK_TO),P306,O306),2))</f>
        <v/>
      </c>
      <c r="R306" s="16" t="str">
        <f aca="false">IF(N306="","",IF(M306="Small standard",IF(SUMPRODUCT(--(SS_EDGES&lt;N306))=0,"",INDEX(SS_EDGES,SUMPRODUCT(--(SS_EDGES&lt;N306)))),IF(M306="Large standard",IF(N306&gt;OVER3_FROM,OVER3_FROM+4*(CEILING((N306-OVER3_FROM)/4,1)-1),IF(SUMPRODUCT(--(LS_EDGES&lt;N306))=0,"",INDEX(LS_EDGES,SUMPRODUCT(--(LS_EDGES&lt;N306))))),"")))</f>
        <v/>
      </c>
      <c r="S306" s="22" t="str">
        <f aca="false">IF(R306="","",ROUND(N306-R306,3))</f>
        <v/>
      </c>
      <c r="T306" s="21" t="str">
        <f aca="false">IF(OR(R306="",O306="",AO306=""),"",IF(S306&gt;MAX_SHAVE,"",IF(ROUND(O306-AO306,4)&lt;MIN_UNIT,"",ROUND(O306-AO306,4))))</f>
        <v/>
      </c>
      <c r="U306" s="21" t="str">
        <f aca="false">IF(OR(AQ306="",O306=""),"",IF(ROUND(ROUND(O306-AQ306,4)-AS306,4)&lt;=MIN_UNIT,"",ROUND(ROUND(O306-AQ306,4)-AS306,4)))</f>
        <v/>
      </c>
      <c r="V306" s="21" t="str">
        <f aca="false">IF(OR(AV306="",O306=""),"",IF(AND(AT306=1,AU306&lt;=MAX_ENV),IF(ROUND(O306-AV306,4)&lt;MIN_UNIT,"",ROUND(O306-AV306,4)),""))</f>
        <v/>
      </c>
      <c r="W306" s="21" t="str">
        <f aca="false">IF(OR(AX306="",O306=""),"",IF(AL306&gt;=AH306*MIN_DIM_RATIO,IF(ROUND(O306-AX306,4)&lt;MIN_UNIT,"",ROUND(O306-AX306,4)),""))</f>
        <v/>
      </c>
      <c r="X306" s="21" t="str">
        <f aca="false">IF(OR(R306="",P306="",AP306=""),"",IF(S306&gt;MAX_SHAVE,"",IF(ROUND(P306-AP306,4)&lt;MIN_UNIT,"",ROUND(P306-AP306,4))))</f>
        <v/>
      </c>
      <c r="Y306" s="21" t="str">
        <f aca="false">IF(OR(AR306="",P306=""),"",IF(ROUND(ROUND(P306-AR306,4)-AS306,4)&lt;=MIN_UNIT,"",ROUND(ROUND(P306-AR306,4)-AS306,4)))</f>
        <v/>
      </c>
      <c r="Z306" s="21" t="str">
        <f aca="false">IF(OR(AW306="",P306=""),"",IF(AND(AT306=1,AU306&lt;=MAX_ENV),IF(ROUND(P306-AW306,4)&lt;MIN_UNIT,"",ROUND(P306-AW306,4)),""))</f>
        <v/>
      </c>
      <c r="AA306" s="21" t="str">
        <f aca="false">IF(OR(AY306="",P306=""),"",IF(AL306&gt;=AH306*MIN_DIM_RATIO,IF(ROUND(P306-AY306,4)&lt;MIN_UNIT,"",ROUND(P306-AY306,4)),""))</f>
        <v/>
      </c>
      <c r="AB306" s="2" t="str">
        <f aca="false">IF(COUNT(T306:W306)=0,"",CHOOSE(MATCH(MAX(T306:W306),T306:W306,0),"Weight","Price","Size tier","Box"))</f>
        <v/>
      </c>
      <c r="AC306" s="24" t="str">
        <f aca="false">IF(K306&lt;&gt;"",K306,AZ306)</f>
        <v/>
      </c>
      <c r="AD306" s="25" t="str">
        <f aca="false">IF(OR(AB306="",AC306=""),"",ROUND(AC306*IF(K306&lt;&gt;"",1,U_LOW)*((12-PEAK_MONTHS)*MAX(T306:W306)+PEAK_MONTHS*N(INDEX(X306:AA306,MATCH(MAX(T306:W306),T306:W306,0)))),0))</f>
        <v/>
      </c>
      <c r="AE306" s="25" t="str">
        <f aca="false">IF(OR(AB306="",AC306=""),"",ROUND(AC306*IF(K306&lt;&gt;"",1,U_HIGH)*((12-PEAK_MONTHS)*MAX(T306:W306)+PEAK_MONTHS*N(INDEX(X306:AA306,MATCH(MAX(T306:W306),T306:W306,0)))),0))</f>
        <v/>
      </c>
      <c r="AF306" s="18" t="str">
        <f aca="false">IF(AD306="","",RANK(AD306,$AD$7:$AD$506))</f>
        <v/>
      </c>
      <c r="AH306" s="16" t="str">
        <f aca="false">IF(E306&lt;&gt;"",E306,IF(F306&lt;&gt;"",ROUND(F306*16,3),""))</f>
        <v/>
      </c>
      <c r="AI306" s="16" t="str">
        <f aca="false">IF(COUNT(G306:I306)&lt;3,"",ROUND(LARGE(G306:I306,1),2))</f>
        <v/>
      </c>
      <c r="AJ306" s="16" t="str">
        <f aca="false">IF(COUNT(G306:I306)&lt;3,"",ROUND(LARGE(G306:I306,2),2))</f>
        <v/>
      </c>
      <c r="AK306" s="16" t="str">
        <f aca="false">IF(COUNT(G306:I306)&lt;3,"",ROUND(SMALL(G306:I306,1),2))</f>
        <v/>
      </c>
      <c r="AL306" s="16" t="str">
        <f aca="false">IF(AI306="","",IF(AI306*AJ306*AK306&lt;DIM_MIN_CUIN,"",ROUND(AI306*AJ306*AK306/DIM_DIV*16,2)))</f>
        <v/>
      </c>
      <c r="AM306" s="18" t="str">
        <f aca="false">IF(C306="","",IF(C306&lt;BAND_LO,1,IF(C306&lt;=BAND_HI,2,3)))</f>
        <v/>
      </c>
      <c r="AN306" s="19" t="str">
        <f aca="false">IF(C306="","",IFERROR(INDEX(CAT_REF,MATCH(D306,CATS,0)),REF_DEFAULT))</f>
        <v/>
      </c>
      <c r="AO306" s="21" t="str">
        <f aca="false">IF(OR(R306="",AM306="",M306=""),"",IF(M306="Small standard",IF(R306&gt;SS_MAX,"",ROUND(INDEX(SS_FEES,SUMPRODUCT(--(SS_EDGES&lt;R306))+1,0+AM306)*(1+FUEL),4)),IF(M306="Large standard",IF(R306&gt;LS_MAX,"",ROUND(IF(R306&lt;=OVER3_FROM,INDEX(LS_FEES,SUMPRODUCT(--(LS_EDGES&lt;R306))+1,0+AM306),INDEX(OVER3_BASE,1,0+AM306)+OVER3_PER4*CEILING((R306-OVER3_FROM)/4,1))*(1+FUEL),4)),"")))</f>
        <v/>
      </c>
      <c r="AP306" s="21" t="str">
        <f aca="false">IF(OR(R306="",AM306="",M306=""),"",IF(M306="Small standard",IF(R306&gt;SS_MAX,"",ROUND(INDEX(SS_FEES,SUMPRODUCT(--(SS_EDGES&lt;R306))+1,3+AM306)*(1+FUEL),4)),IF(M306="Large standard",IF(R306&gt;LS_MAX,"",ROUND(IF(R306&lt;=OVER3_FROM,INDEX(LS_FEES,SUMPRODUCT(--(LS_EDGES&lt;R306))+1,3+AM306),INDEX(OVER3_BASE,1,3+AM306)+OVER3_PER4*CEILING((R306-OVER3_FROM)/4,1))*(1+FUEL),4)),"")))</f>
        <v/>
      </c>
      <c r="AQ306" s="21" t="str">
        <f aca="false">IF(OR(AM306="",AM306=1),"",IF(OR(N306="",(AM306-1)="",M306=""),"",IF(M306="Small standard",IF(N306&gt;SS_MAX,"",ROUND(INDEX(SS_FEES,SUMPRODUCT(--(SS_EDGES&lt;N306))+1,0+(AM306-1))*(1+FUEL),4)),IF(M306="Large standard",IF(N306&gt;LS_MAX,"",ROUND(IF(N306&lt;=OVER3_FROM,INDEX(LS_FEES,SUMPRODUCT(--(LS_EDGES&lt;N306))+1,0+(AM306-1)),INDEX(OVER3_BASE,1,0+(AM306-1))+OVER3_PER4*CEILING((N306-OVER3_FROM)/4,1))*(1+FUEL),4)),""))))</f>
        <v/>
      </c>
      <c r="AR306" s="21" t="str">
        <f aca="false">IF(OR(AM306="",AM306=1),"",IF(OR(N306="",(AM306-1)="",M306=""),"",IF(M306="Small standard",IF(N306&gt;SS_MAX,"",ROUND(INDEX(SS_FEES,SUMPRODUCT(--(SS_EDGES&lt;N306))+1,3+(AM306-1))*(1+FUEL),4)),IF(M306="Large standard",IF(N306&gt;LS_MAX,"",ROUND(IF(N306&lt;=OVER3_FROM,INDEX(LS_FEES,SUMPRODUCT(--(LS_EDGES&lt;N306))+1,3+(AM306-1)),INDEX(OVER3_BASE,1,3+(AM306-1))+OVER3_PER4*CEILING((N306-OVER3_FROM)/4,1))*(1+FUEL),4)),""))))</f>
        <v/>
      </c>
      <c r="AS306" s="21" t="str">
        <f aca="false">IF(OR(AM306="",AM306=1),"",(C306-(IF(AM306=2,BAND_LO,BAND_HI)-0.01))*(1-AN306))</f>
        <v/>
      </c>
      <c r="AT306" s="18" t="str">
        <f aca="false">IF(AI306="","",(AI306&gt;SS_L)+(AJ306&gt;SS_M)+(AK306&gt;SS_S))</f>
        <v/>
      </c>
      <c r="AU306" s="23" t="str">
        <f aca="false">IF(OR(AT306="",AT306&lt;&gt;1),"",MAX(AI306/SS_L,AJ306/SS_M,AK306/SS_S))</f>
        <v/>
      </c>
      <c r="AV306" s="21" t="str">
        <f aca="false">IF(OR(M306&lt;&gt;"Large standard",N306="",N306&gt;SS_MAX),"",IF(OR(N306="",AM306="","Small standard"=""),"",IF("Small standard"="Small standard",IF(N306&gt;SS_MAX,"",ROUND(INDEX(SS_FEES,SUMPRODUCT(--(SS_EDGES&lt;N306))+1,0+AM306)*(1+FUEL),4)),IF("Small standard"="Large standard",IF(N306&gt;LS_MAX,"",ROUND(IF(N306&lt;=OVER3_FROM,INDEX(LS_FEES,SUMPRODUCT(--(LS_EDGES&lt;N306))+1,0+AM306),INDEX(OVER3_BASE,1,0+AM306)+OVER3_PER4*CEILING((N306-OVER3_FROM)/4,1))*(1+FUEL),4)),""))))</f>
        <v/>
      </c>
      <c r="AW306" s="21" t="str">
        <f aca="false">IF(OR(M306&lt;&gt;"Large standard",N306="",N306&gt;SS_MAX),"",IF(OR(N306="",AM306="","Small standard"=""),"",IF("Small standard"="Small standard",IF(N306&gt;SS_MAX,"",ROUND(INDEX(SS_FEES,SUMPRODUCT(--(SS_EDGES&lt;N306))+1,3+AM306)*(1+FUEL),4)),IF("Small standard"="Large standard",IF(N306&gt;LS_MAX,"",ROUND(IF(N306&lt;=OVER3_FROM,INDEX(LS_FEES,SUMPRODUCT(--(LS_EDGES&lt;N306))+1,3+AM306),INDEX(OVER3_BASE,1,3+AM306)+OVER3_PER4*CEILING((N306-OVER3_FROM)/4,1))*(1+FUEL),4)),""))))</f>
        <v/>
      </c>
      <c r="AX306" s="21" t="str">
        <f aca="false">IF(OR(AL306="",AH306=""),"",IF(OR(AH306="",AM306="",M306=""),"",IF(M306="Small standard",IF(AH306&gt;SS_MAX,"",ROUND(INDEX(SS_FEES,SUMPRODUCT(--(SS_EDGES&lt;AH306))+1,0+AM306)*(1+FUEL),4)),IF(M306="Large standard",IF(AH306&gt;LS_MAX,"",ROUND(IF(AH306&lt;=OVER3_FROM,INDEX(LS_FEES,SUMPRODUCT(--(LS_EDGES&lt;AH306))+1,0+AM306),INDEX(OVER3_BASE,1,0+AM306)+OVER3_PER4*CEILING((AH306-OVER3_FROM)/4,1))*(1+FUEL),4)),""))))</f>
        <v/>
      </c>
      <c r="AY306" s="21" t="str">
        <f aca="false">IF(OR(AL306="",AH306=""),"",IF(OR(AH306="",AM306="",M306=""),"",IF(M306="Small standard",IF(AH306&gt;SS_MAX,"",ROUND(INDEX(SS_FEES,SUMPRODUCT(--(SS_EDGES&lt;AH306))+1,3+AM306)*(1+FUEL),4)),IF(M306="Large standard",IF(AH306&gt;LS_MAX,"",ROUND(IF(AH306&lt;=OVER3_FROM,INDEX(LS_FEES,SUMPRODUCT(--(LS_EDGES&lt;AH306))+1,3+AM306),INDEX(OVER3_BASE,1,3+AM306)+OVER3_PER4*CEILING((AH306-OVER3_FROM)/4,1))*(1+FUEL),4)),""))))</f>
        <v/>
      </c>
      <c r="AZ306" s="24" t="str">
        <f aca="false">IF(OR(J306="",J306&lt;1),"",ROUND(IFERROR(INDEX(CAT_SCALE,MATCH(D306,CATS,0)),UC_DEFAULT)*IF(J306&gt;=UC_KNEE,10^(UC_A-UC_B*LOG10(J306)),10^(UC_A-UC_B*LOG10(UC_KNEE))*(UC_KNEE/J306)^UC_HEXP),1))</f>
        <v/>
      </c>
    </row>
    <row r="307" customFormat="false" ht="15" hidden="false" customHeight="false" outlineLevel="0" collapsed="false">
      <c r="A307" s="10"/>
      <c r="B307" s="10"/>
      <c r="C307" s="12"/>
      <c r="D307" s="10"/>
      <c r="E307" s="10"/>
      <c r="F307" s="10"/>
      <c r="G307" s="10"/>
      <c r="H307" s="10"/>
      <c r="I307" s="10"/>
      <c r="J307" s="10"/>
      <c r="K307" s="10"/>
      <c r="L307" s="12"/>
      <c r="M307" s="2" t="str">
        <f aca="false">IF(OR(N307="",AI307=""),"",IF(AND(N307&lt;=SS_MAX,AI307&lt;=SS_L,AJ307&lt;=SS_M,AK307&lt;=SS_S),"Small standard",IF(AND(N307&lt;=LS_MAX,AI307&lt;=LS_L,AJ307&lt;=LS_M,AK307&lt;=LS_S),"Large standard","Oversize")))</f>
        <v/>
      </c>
      <c r="N307" s="16" t="str">
        <f aca="false">IF(AH307="","",IF(AL307="",AH307,MAX(AH307,AL307)))</f>
        <v/>
      </c>
      <c r="O307" s="21" t="str">
        <f aca="false">IF(OR(N307="",AM307="",M307=""),"",IF(M307="Small standard",IF(N307&gt;SS_MAX,"",ROUND(INDEX(SS_FEES,SUMPRODUCT(--(SS_EDGES&lt;N307))+1,0+AM307)*(1+FUEL),4)),IF(M307="Large standard",IF(N307&gt;LS_MAX,"",ROUND(IF(N307&lt;=OVER3_FROM,INDEX(LS_FEES,SUMPRODUCT(--(LS_EDGES&lt;N307))+1,0+AM307),INDEX(OVER3_BASE,1,0+AM307)+OVER3_PER4*CEILING((N307-OVER3_FROM)/4,1))*(1+FUEL),4)),"")))</f>
        <v/>
      </c>
      <c r="P307" s="21" t="str">
        <f aca="false">IF(OR(N307="",AM307="",M307=""),"",IF(M307="Small standard",IF(N307&gt;SS_MAX,"",ROUND(INDEX(SS_FEES,SUMPRODUCT(--(SS_EDGES&lt;N307))+1,3+AM307)*(1+FUEL),4)),IF(M307="Large standard",IF(N307&gt;LS_MAX,"",ROUND(IF(N307&lt;=OVER3_FROM,INDEX(LS_FEES,SUMPRODUCT(--(LS_EDGES&lt;N307))+1,3+AM307),INDEX(OVER3_BASE,1,3+AM307)+OVER3_PER4*CEILING((N307-OVER3_FROM)/4,1))*(1+FUEL),4)),"")))</f>
        <v/>
      </c>
      <c r="Q307" s="20" t="str">
        <f aca="true">IF(OR(L307="",O307=""),"",ROUND(L307-IF(AND(TODAY()&gt;=PEAK_FROM,TODAY()&lt;=PEAK_TO),P307,O307),2))</f>
        <v/>
      </c>
      <c r="R307" s="16" t="str">
        <f aca="false">IF(N307="","",IF(M307="Small standard",IF(SUMPRODUCT(--(SS_EDGES&lt;N307))=0,"",INDEX(SS_EDGES,SUMPRODUCT(--(SS_EDGES&lt;N307)))),IF(M307="Large standard",IF(N307&gt;OVER3_FROM,OVER3_FROM+4*(CEILING((N307-OVER3_FROM)/4,1)-1),IF(SUMPRODUCT(--(LS_EDGES&lt;N307))=0,"",INDEX(LS_EDGES,SUMPRODUCT(--(LS_EDGES&lt;N307))))),"")))</f>
        <v/>
      </c>
      <c r="S307" s="22" t="str">
        <f aca="false">IF(R307="","",ROUND(N307-R307,3))</f>
        <v/>
      </c>
      <c r="T307" s="21" t="str">
        <f aca="false">IF(OR(R307="",O307="",AO307=""),"",IF(S307&gt;MAX_SHAVE,"",IF(ROUND(O307-AO307,4)&lt;MIN_UNIT,"",ROUND(O307-AO307,4))))</f>
        <v/>
      </c>
      <c r="U307" s="21" t="str">
        <f aca="false">IF(OR(AQ307="",O307=""),"",IF(ROUND(ROUND(O307-AQ307,4)-AS307,4)&lt;=MIN_UNIT,"",ROUND(ROUND(O307-AQ307,4)-AS307,4)))</f>
        <v/>
      </c>
      <c r="V307" s="21" t="str">
        <f aca="false">IF(OR(AV307="",O307=""),"",IF(AND(AT307=1,AU307&lt;=MAX_ENV),IF(ROUND(O307-AV307,4)&lt;MIN_UNIT,"",ROUND(O307-AV307,4)),""))</f>
        <v/>
      </c>
      <c r="W307" s="21" t="str">
        <f aca="false">IF(OR(AX307="",O307=""),"",IF(AL307&gt;=AH307*MIN_DIM_RATIO,IF(ROUND(O307-AX307,4)&lt;MIN_UNIT,"",ROUND(O307-AX307,4)),""))</f>
        <v/>
      </c>
      <c r="X307" s="21" t="str">
        <f aca="false">IF(OR(R307="",P307="",AP307=""),"",IF(S307&gt;MAX_SHAVE,"",IF(ROUND(P307-AP307,4)&lt;MIN_UNIT,"",ROUND(P307-AP307,4))))</f>
        <v/>
      </c>
      <c r="Y307" s="21" t="str">
        <f aca="false">IF(OR(AR307="",P307=""),"",IF(ROUND(ROUND(P307-AR307,4)-AS307,4)&lt;=MIN_UNIT,"",ROUND(ROUND(P307-AR307,4)-AS307,4)))</f>
        <v/>
      </c>
      <c r="Z307" s="21" t="str">
        <f aca="false">IF(OR(AW307="",P307=""),"",IF(AND(AT307=1,AU307&lt;=MAX_ENV),IF(ROUND(P307-AW307,4)&lt;MIN_UNIT,"",ROUND(P307-AW307,4)),""))</f>
        <v/>
      </c>
      <c r="AA307" s="21" t="str">
        <f aca="false">IF(OR(AY307="",P307=""),"",IF(AL307&gt;=AH307*MIN_DIM_RATIO,IF(ROUND(P307-AY307,4)&lt;MIN_UNIT,"",ROUND(P307-AY307,4)),""))</f>
        <v/>
      </c>
      <c r="AB307" s="2" t="str">
        <f aca="false">IF(COUNT(T307:W307)=0,"",CHOOSE(MATCH(MAX(T307:W307),T307:W307,0),"Weight","Price","Size tier","Box"))</f>
        <v/>
      </c>
      <c r="AC307" s="24" t="str">
        <f aca="false">IF(K307&lt;&gt;"",K307,AZ307)</f>
        <v/>
      </c>
      <c r="AD307" s="25" t="str">
        <f aca="false">IF(OR(AB307="",AC307=""),"",ROUND(AC307*IF(K307&lt;&gt;"",1,U_LOW)*((12-PEAK_MONTHS)*MAX(T307:W307)+PEAK_MONTHS*N(INDEX(X307:AA307,MATCH(MAX(T307:W307),T307:W307,0)))),0))</f>
        <v/>
      </c>
      <c r="AE307" s="25" t="str">
        <f aca="false">IF(OR(AB307="",AC307=""),"",ROUND(AC307*IF(K307&lt;&gt;"",1,U_HIGH)*((12-PEAK_MONTHS)*MAX(T307:W307)+PEAK_MONTHS*N(INDEX(X307:AA307,MATCH(MAX(T307:W307),T307:W307,0)))),0))</f>
        <v/>
      </c>
      <c r="AF307" s="18" t="str">
        <f aca="false">IF(AD307="","",RANK(AD307,$AD$7:$AD$506))</f>
        <v/>
      </c>
      <c r="AH307" s="16" t="str">
        <f aca="false">IF(E307&lt;&gt;"",E307,IF(F307&lt;&gt;"",ROUND(F307*16,3),""))</f>
        <v/>
      </c>
      <c r="AI307" s="16" t="str">
        <f aca="false">IF(COUNT(G307:I307)&lt;3,"",ROUND(LARGE(G307:I307,1),2))</f>
        <v/>
      </c>
      <c r="AJ307" s="16" t="str">
        <f aca="false">IF(COUNT(G307:I307)&lt;3,"",ROUND(LARGE(G307:I307,2),2))</f>
        <v/>
      </c>
      <c r="AK307" s="16" t="str">
        <f aca="false">IF(COUNT(G307:I307)&lt;3,"",ROUND(SMALL(G307:I307,1),2))</f>
        <v/>
      </c>
      <c r="AL307" s="16" t="str">
        <f aca="false">IF(AI307="","",IF(AI307*AJ307*AK307&lt;DIM_MIN_CUIN,"",ROUND(AI307*AJ307*AK307/DIM_DIV*16,2)))</f>
        <v/>
      </c>
      <c r="AM307" s="18" t="str">
        <f aca="false">IF(C307="","",IF(C307&lt;BAND_LO,1,IF(C307&lt;=BAND_HI,2,3)))</f>
        <v/>
      </c>
      <c r="AN307" s="19" t="str">
        <f aca="false">IF(C307="","",IFERROR(INDEX(CAT_REF,MATCH(D307,CATS,0)),REF_DEFAULT))</f>
        <v/>
      </c>
      <c r="AO307" s="21" t="str">
        <f aca="false">IF(OR(R307="",AM307="",M307=""),"",IF(M307="Small standard",IF(R307&gt;SS_MAX,"",ROUND(INDEX(SS_FEES,SUMPRODUCT(--(SS_EDGES&lt;R307))+1,0+AM307)*(1+FUEL),4)),IF(M307="Large standard",IF(R307&gt;LS_MAX,"",ROUND(IF(R307&lt;=OVER3_FROM,INDEX(LS_FEES,SUMPRODUCT(--(LS_EDGES&lt;R307))+1,0+AM307),INDEX(OVER3_BASE,1,0+AM307)+OVER3_PER4*CEILING((R307-OVER3_FROM)/4,1))*(1+FUEL),4)),"")))</f>
        <v/>
      </c>
      <c r="AP307" s="21" t="str">
        <f aca="false">IF(OR(R307="",AM307="",M307=""),"",IF(M307="Small standard",IF(R307&gt;SS_MAX,"",ROUND(INDEX(SS_FEES,SUMPRODUCT(--(SS_EDGES&lt;R307))+1,3+AM307)*(1+FUEL),4)),IF(M307="Large standard",IF(R307&gt;LS_MAX,"",ROUND(IF(R307&lt;=OVER3_FROM,INDEX(LS_FEES,SUMPRODUCT(--(LS_EDGES&lt;R307))+1,3+AM307),INDEX(OVER3_BASE,1,3+AM307)+OVER3_PER4*CEILING((R307-OVER3_FROM)/4,1))*(1+FUEL),4)),"")))</f>
        <v/>
      </c>
      <c r="AQ307" s="21" t="str">
        <f aca="false">IF(OR(AM307="",AM307=1),"",IF(OR(N307="",(AM307-1)="",M307=""),"",IF(M307="Small standard",IF(N307&gt;SS_MAX,"",ROUND(INDEX(SS_FEES,SUMPRODUCT(--(SS_EDGES&lt;N307))+1,0+(AM307-1))*(1+FUEL),4)),IF(M307="Large standard",IF(N307&gt;LS_MAX,"",ROUND(IF(N307&lt;=OVER3_FROM,INDEX(LS_FEES,SUMPRODUCT(--(LS_EDGES&lt;N307))+1,0+(AM307-1)),INDEX(OVER3_BASE,1,0+(AM307-1))+OVER3_PER4*CEILING((N307-OVER3_FROM)/4,1))*(1+FUEL),4)),""))))</f>
        <v/>
      </c>
      <c r="AR307" s="21" t="str">
        <f aca="false">IF(OR(AM307="",AM307=1),"",IF(OR(N307="",(AM307-1)="",M307=""),"",IF(M307="Small standard",IF(N307&gt;SS_MAX,"",ROUND(INDEX(SS_FEES,SUMPRODUCT(--(SS_EDGES&lt;N307))+1,3+(AM307-1))*(1+FUEL),4)),IF(M307="Large standard",IF(N307&gt;LS_MAX,"",ROUND(IF(N307&lt;=OVER3_FROM,INDEX(LS_FEES,SUMPRODUCT(--(LS_EDGES&lt;N307))+1,3+(AM307-1)),INDEX(OVER3_BASE,1,3+(AM307-1))+OVER3_PER4*CEILING((N307-OVER3_FROM)/4,1))*(1+FUEL),4)),""))))</f>
        <v/>
      </c>
      <c r="AS307" s="21" t="str">
        <f aca="false">IF(OR(AM307="",AM307=1),"",(C307-(IF(AM307=2,BAND_LO,BAND_HI)-0.01))*(1-AN307))</f>
        <v/>
      </c>
      <c r="AT307" s="18" t="str">
        <f aca="false">IF(AI307="","",(AI307&gt;SS_L)+(AJ307&gt;SS_M)+(AK307&gt;SS_S))</f>
        <v/>
      </c>
      <c r="AU307" s="23" t="str">
        <f aca="false">IF(OR(AT307="",AT307&lt;&gt;1),"",MAX(AI307/SS_L,AJ307/SS_M,AK307/SS_S))</f>
        <v/>
      </c>
      <c r="AV307" s="21" t="str">
        <f aca="false">IF(OR(M307&lt;&gt;"Large standard",N307="",N307&gt;SS_MAX),"",IF(OR(N307="",AM307="","Small standard"=""),"",IF("Small standard"="Small standard",IF(N307&gt;SS_MAX,"",ROUND(INDEX(SS_FEES,SUMPRODUCT(--(SS_EDGES&lt;N307))+1,0+AM307)*(1+FUEL),4)),IF("Small standard"="Large standard",IF(N307&gt;LS_MAX,"",ROUND(IF(N307&lt;=OVER3_FROM,INDEX(LS_FEES,SUMPRODUCT(--(LS_EDGES&lt;N307))+1,0+AM307),INDEX(OVER3_BASE,1,0+AM307)+OVER3_PER4*CEILING((N307-OVER3_FROM)/4,1))*(1+FUEL),4)),""))))</f>
        <v/>
      </c>
      <c r="AW307" s="21" t="str">
        <f aca="false">IF(OR(M307&lt;&gt;"Large standard",N307="",N307&gt;SS_MAX),"",IF(OR(N307="",AM307="","Small standard"=""),"",IF("Small standard"="Small standard",IF(N307&gt;SS_MAX,"",ROUND(INDEX(SS_FEES,SUMPRODUCT(--(SS_EDGES&lt;N307))+1,3+AM307)*(1+FUEL),4)),IF("Small standard"="Large standard",IF(N307&gt;LS_MAX,"",ROUND(IF(N307&lt;=OVER3_FROM,INDEX(LS_FEES,SUMPRODUCT(--(LS_EDGES&lt;N307))+1,3+AM307),INDEX(OVER3_BASE,1,3+AM307)+OVER3_PER4*CEILING((N307-OVER3_FROM)/4,1))*(1+FUEL),4)),""))))</f>
        <v/>
      </c>
      <c r="AX307" s="21" t="str">
        <f aca="false">IF(OR(AL307="",AH307=""),"",IF(OR(AH307="",AM307="",M307=""),"",IF(M307="Small standard",IF(AH307&gt;SS_MAX,"",ROUND(INDEX(SS_FEES,SUMPRODUCT(--(SS_EDGES&lt;AH307))+1,0+AM307)*(1+FUEL),4)),IF(M307="Large standard",IF(AH307&gt;LS_MAX,"",ROUND(IF(AH307&lt;=OVER3_FROM,INDEX(LS_FEES,SUMPRODUCT(--(LS_EDGES&lt;AH307))+1,0+AM307),INDEX(OVER3_BASE,1,0+AM307)+OVER3_PER4*CEILING((AH307-OVER3_FROM)/4,1))*(1+FUEL),4)),""))))</f>
        <v/>
      </c>
      <c r="AY307" s="21" t="str">
        <f aca="false">IF(OR(AL307="",AH307=""),"",IF(OR(AH307="",AM307="",M307=""),"",IF(M307="Small standard",IF(AH307&gt;SS_MAX,"",ROUND(INDEX(SS_FEES,SUMPRODUCT(--(SS_EDGES&lt;AH307))+1,3+AM307)*(1+FUEL),4)),IF(M307="Large standard",IF(AH307&gt;LS_MAX,"",ROUND(IF(AH307&lt;=OVER3_FROM,INDEX(LS_FEES,SUMPRODUCT(--(LS_EDGES&lt;AH307))+1,3+AM307),INDEX(OVER3_BASE,1,3+AM307)+OVER3_PER4*CEILING((AH307-OVER3_FROM)/4,1))*(1+FUEL),4)),""))))</f>
        <v/>
      </c>
      <c r="AZ307" s="24" t="str">
        <f aca="false">IF(OR(J307="",J307&lt;1),"",ROUND(IFERROR(INDEX(CAT_SCALE,MATCH(D307,CATS,0)),UC_DEFAULT)*IF(J307&gt;=UC_KNEE,10^(UC_A-UC_B*LOG10(J307)),10^(UC_A-UC_B*LOG10(UC_KNEE))*(UC_KNEE/J307)^UC_HEXP),1))</f>
        <v/>
      </c>
    </row>
    <row r="308" customFormat="false" ht="15" hidden="false" customHeight="false" outlineLevel="0" collapsed="false">
      <c r="A308" s="10"/>
      <c r="B308" s="10"/>
      <c r="C308" s="12"/>
      <c r="D308" s="10"/>
      <c r="E308" s="10"/>
      <c r="F308" s="10"/>
      <c r="G308" s="10"/>
      <c r="H308" s="10"/>
      <c r="I308" s="10"/>
      <c r="J308" s="10"/>
      <c r="K308" s="10"/>
      <c r="L308" s="12"/>
      <c r="M308" s="2" t="str">
        <f aca="false">IF(OR(N308="",AI308=""),"",IF(AND(N308&lt;=SS_MAX,AI308&lt;=SS_L,AJ308&lt;=SS_M,AK308&lt;=SS_S),"Small standard",IF(AND(N308&lt;=LS_MAX,AI308&lt;=LS_L,AJ308&lt;=LS_M,AK308&lt;=LS_S),"Large standard","Oversize")))</f>
        <v/>
      </c>
      <c r="N308" s="16" t="str">
        <f aca="false">IF(AH308="","",IF(AL308="",AH308,MAX(AH308,AL308)))</f>
        <v/>
      </c>
      <c r="O308" s="21" t="str">
        <f aca="false">IF(OR(N308="",AM308="",M308=""),"",IF(M308="Small standard",IF(N308&gt;SS_MAX,"",ROUND(INDEX(SS_FEES,SUMPRODUCT(--(SS_EDGES&lt;N308))+1,0+AM308)*(1+FUEL),4)),IF(M308="Large standard",IF(N308&gt;LS_MAX,"",ROUND(IF(N308&lt;=OVER3_FROM,INDEX(LS_FEES,SUMPRODUCT(--(LS_EDGES&lt;N308))+1,0+AM308),INDEX(OVER3_BASE,1,0+AM308)+OVER3_PER4*CEILING((N308-OVER3_FROM)/4,1))*(1+FUEL),4)),"")))</f>
        <v/>
      </c>
      <c r="P308" s="21" t="str">
        <f aca="false">IF(OR(N308="",AM308="",M308=""),"",IF(M308="Small standard",IF(N308&gt;SS_MAX,"",ROUND(INDEX(SS_FEES,SUMPRODUCT(--(SS_EDGES&lt;N308))+1,3+AM308)*(1+FUEL),4)),IF(M308="Large standard",IF(N308&gt;LS_MAX,"",ROUND(IF(N308&lt;=OVER3_FROM,INDEX(LS_FEES,SUMPRODUCT(--(LS_EDGES&lt;N308))+1,3+AM308),INDEX(OVER3_BASE,1,3+AM308)+OVER3_PER4*CEILING((N308-OVER3_FROM)/4,1))*(1+FUEL),4)),"")))</f>
        <v/>
      </c>
      <c r="Q308" s="20" t="str">
        <f aca="true">IF(OR(L308="",O308=""),"",ROUND(L308-IF(AND(TODAY()&gt;=PEAK_FROM,TODAY()&lt;=PEAK_TO),P308,O308),2))</f>
        <v/>
      </c>
      <c r="R308" s="16" t="str">
        <f aca="false">IF(N308="","",IF(M308="Small standard",IF(SUMPRODUCT(--(SS_EDGES&lt;N308))=0,"",INDEX(SS_EDGES,SUMPRODUCT(--(SS_EDGES&lt;N308)))),IF(M308="Large standard",IF(N308&gt;OVER3_FROM,OVER3_FROM+4*(CEILING((N308-OVER3_FROM)/4,1)-1),IF(SUMPRODUCT(--(LS_EDGES&lt;N308))=0,"",INDEX(LS_EDGES,SUMPRODUCT(--(LS_EDGES&lt;N308))))),"")))</f>
        <v/>
      </c>
      <c r="S308" s="22" t="str">
        <f aca="false">IF(R308="","",ROUND(N308-R308,3))</f>
        <v/>
      </c>
      <c r="T308" s="21" t="str">
        <f aca="false">IF(OR(R308="",O308="",AO308=""),"",IF(S308&gt;MAX_SHAVE,"",IF(ROUND(O308-AO308,4)&lt;MIN_UNIT,"",ROUND(O308-AO308,4))))</f>
        <v/>
      </c>
      <c r="U308" s="21" t="str">
        <f aca="false">IF(OR(AQ308="",O308=""),"",IF(ROUND(ROUND(O308-AQ308,4)-AS308,4)&lt;=MIN_UNIT,"",ROUND(ROUND(O308-AQ308,4)-AS308,4)))</f>
        <v/>
      </c>
      <c r="V308" s="21" t="str">
        <f aca="false">IF(OR(AV308="",O308=""),"",IF(AND(AT308=1,AU308&lt;=MAX_ENV),IF(ROUND(O308-AV308,4)&lt;MIN_UNIT,"",ROUND(O308-AV308,4)),""))</f>
        <v/>
      </c>
      <c r="W308" s="21" t="str">
        <f aca="false">IF(OR(AX308="",O308=""),"",IF(AL308&gt;=AH308*MIN_DIM_RATIO,IF(ROUND(O308-AX308,4)&lt;MIN_UNIT,"",ROUND(O308-AX308,4)),""))</f>
        <v/>
      </c>
      <c r="X308" s="21" t="str">
        <f aca="false">IF(OR(R308="",P308="",AP308=""),"",IF(S308&gt;MAX_SHAVE,"",IF(ROUND(P308-AP308,4)&lt;MIN_UNIT,"",ROUND(P308-AP308,4))))</f>
        <v/>
      </c>
      <c r="Y308" s="21" t="str">
        <f aca="false">IF(OR(AR308="",P308=""),"",IF(ROUND(ROUND(P308-AR308,4)-AS308,4)&lt;=MIN_UNIT,"",ROUND(ROUND(P308-AR308,4)-AS308,4)))</f>
        <v/>
      </c>
      <c r="Z308" s="21" t="str">
        <f aca="false">IF(OR(AW308="",P308=""),"",IF(AND(AT308=1,AU308&lt;=MAX_ENV),IF(ROUND(P308-AW308,4)&lt;MIN_UNIT,"",ROUND(P308-AW308,4)),""))</f>
        <v/>
      </c>
      <c r="AA308" s="21" t="str">
        <f aca="false">IF(OR(AY308="",P308=""),"",IF(AL308&gt;=AH308*MIN_DIM_RATIO,IF(ROUND(P308-AY308,4)&lt;MIN_UNIT,"",ROUND(P308-AY308,4)),""))</f>
        <v/>
      </c>
      <c r="AB308" s="2" t="str">
        <f aca="false">IF(COUNT(T308:W308)=0,"",CHOOSE(MATCH(MAX(T308:W308),T308:W308,0),"Weight","Price","Size tier","Box"))</f>
        <v/>
      </c>
      <c r="AC308" s="24" t="str">
        <f aca="false">IF(K308&lt;&gt;"",K308,AZ308)</f>
        <v/>
      </c>
      <c r="AD308" s="25" t="str">
        <f aca="false">IF(OR(AB308="",AC308=""),"",ROUND(AC308*IF(K308&lt;&gt;"",1,U_LOW)*((12-PEAK_MONTHS)*MAX(T308:W308)+PEAK_MONTHS*N(INDEX(X308:AA308,MATCH(MAX(T308:W308),T308:W308,0)))),0))</f>
        <v/>
      </c>
      <c r="AE308" s="25" t="str">
        <f aca="false">IF(OR(AB308="",AC308=""),"",ROUND(AC308*IF(K308&lt;&gt;"",1,U_HIGH)*((12-PEAK_MONTHS)*MAX(T308:W308)+PEAK_MONTHS*N(INDEX(X308:AA308,MATCH(MAX(T308:W308),T308:W308,0)))),0))</f>
        <v/>
      </c>
      <c r="AF308" s="18" t="str">
        <f aca="false">IF(AD308="","",RANK(AD308,$AD$7:$AD$506))</f>
        <v/>
      </c>
      <c r="AH308" s="16" t="str">
        <f aca="false">IF(E308&lt;&gt;"",E308,IF(F308&lt;&gt;"",ROUND(F308*16,3),""))</f>
        <v/>
      </c>
      <c r="AI308" s="16" t="str">
        <f aca="false">IF(COUNT(G308:I308)&lt;3,"",ROUND(LARGE(G308:I308,1),2))</f>
        <v/>
      </c>
      <c r="AJ308" s="16" t="str">
        <f aca="false">IF(COUNT(G308:I308)&lt;3,"",ROUND(LARGE(G308:I308,2),2))</f>
        <v/>
      </c>
      <c r="AK308" s="16" t="str">
        <f aca="false">IF(COUNT(G308:I308)&lt;3,"",ROUND(SMALL(G308:I308,1),2))</f>
        <v/>
      </c>
      <c r="AL308" s="16" t="str">
        <f aca="false">IF(AI308="","",IF(AI308*AJ308*AK308&lt;DIM_MIN_CUIN,"",ROUND(AI308*AJ308*AK308/DIM_DIV*16,2)))</f>
        <v/>
      </c>
      <c r="AM308" s="18" t="str">
        <f aca="false">IF(C308="","",IF(C308&lt;BAND_LO,1,IF(C308&lt;=BAND_HI,2,3)))</f>
        <v/>
      </c>
      <c r="AN308" s="19" t="str">
        <f aca="false">IF(C308="","",IFERROR(INDEX(CAT_REF,MATCH(D308,CATS,0)),REF_DEFAULT))</f>
        <v/>
      </c>
      <c r="AO308" s="21" t="str">
        <f aca="false">IF(OR(R308="",AM308="",M308=""),"",IF(M308="Small standard",IF(R308&gt;SS_MAX,"",ROUND(INDEX(SS_FEES,SUMPRODUCT(--(SS_EDGES&lt;R308))+1,0+AM308)*(1+FUEL),4)),IF(M308="Large standard",IF(R308&gt;LS_MAX,"",ROUND(IF(R308&lt;=OVER3_FROM,INDEX(LS_FEES,SUMPRODUCT(--(LS_EDGES&lt;R308))+1,0+AM308),INDEX(OVER3_BASE,1,0+AM308)+OVER3_PER4*CEILING((R308-OVER3_FROM)/4,1))*(1+FUEL),4)),"")))</f>
        <v/>
      </c>
      <c r="AP308" s="21" t="str">
        <f aca="false">IF(OR(R308="",AM308="",M308=""),"",IF(M308="Small standard",IF(R308&gt;SS_MAX,"",ROUND(INDEX(SS_FEES,SUMPRODUCT(--(SS_EDGES&lt;R308))+1,3+AM308)*(1+FUEL),4)),IF(M308="Large standard",IF(R308&gt;LS_MAX,"",ROUND(IF(R308&lt;=OVER3_FROM,INDEX(LS_FEES,SUMPRODUCT(--(LS_EDGES&lt;R308))+1,3+AM308),INDEX(OVER3_BASE,1,3+AM308)+OVER3_PER4*CEILING((R308-OVER3_FROM)/4,1))*(1+FUEL),4)),"")))</f>
        <v/>
      </c>
      <c r="AQ308" s="21" t="str">
        <f aca="false">IF(OR(AM308="",AM308=1),"",IF(OR(N308="",(AM308-1)="",M308=""),"",IF(M308="Small standard",IF(N308&gt;SS_MAX,"",ROUND(INDEX(SS_FEES,SUMPRODUCT(--(SS_EDGES&lt;N308))+1,0+(AM308-1))*(1+FUEL),4)),IF(M308="Large standard",IF(N308&gt;LS_MAX,"",ROUND(IF(N308&lt;=OVER3_FROM,INDEX(LS_FEES,SUMPRODUCT(--(LS_EDGES&lt;N308))+1,0+(AM308-1)),INDEX(OVER3_BASE,1,0+(AM308-1))+OVER3_PER4*CEILING((N308-OVER3_FROM)/4,1))*(1+FUEL),4)),""))))</f>
        <v/>
      </c>
      <c r="AR308" s="21" t="str">
        <f aca="false">IF(OR(AM308="",AM308=1),"",IF(OR(N308="",(AM308-1)="",M308=""),"",IF(M308="Small standard",IF(N308&gt;SS_MAX,"",ROUND(INDEX(SS_FEES,SUMPRODUCT(--(SS_EDGES&lt;N308))+1,3+(AM308-1))*(1+FUEL),4)),IF(M308="Large standard",IF(N308&gt;LS_MAX,"",ROUND(IF(N308&lt;=OVER3_FROM,INDEX(LS_FEES,SUMPRODUCT(--(LS_EDGES&lt;N308))+1,3+(AM308-1)),INDEX(OVER3_BASE,1,3+(AM308-1))+OVER3_PER4*CEILING((N308-OVER3_FROM)/4,1))*(1+FUEL),4)),""))))</f>
        <v/>
      </c>
      <c r="AS308" s="21" t="str">
        <f aca="false">IF(OR(AM308="",AM308=1),"",(C308-(IF(AM308=2,BAND_LO,BAND_HI)-0.01))*(1-AN308))</f>
        <v/>
      </c>
      <c r="AT308" s="18" t="str">
        <f aca="false">IF(AI308="","",(AI308&gt;SS_L)+(AJ308&gt;SS_M)+(AK308&gt;SS_S))</f>
        <v/>
      </c>
      <c r="AU308" s="23" t="str">
        <f aca="false">IF(OR(AT308="",AT308&lt;&gt;1),"",MAX(AI308/SS_L,AJ308/SS_M,AK308/SS_S))</f>
        <v/>
      </c>
      <c r="AV308" s="21" t="str">
        <f aca="false">IF(OR(M308&lt;&gt;"Large standard",N308="",N308&gt;SS_MAX),"",IF(OR(N308="",AM308="","Small standard"=""),"",IF("Small standard"="Small standard",IF(N308&gt;SS_MAX,"",ROUND(INDEX(SS_FEES,SUMPRODUCT(--(SS_EDGES&lt;N308))+1,0+AM308)*(1+FUEL),4)),IF("Small standard"="Large standard",IF(N308&gt;LS_MAX,"",ROUND(IF(N308&lt;=OVER3_FROM,INDEX(LS_FEES,SUMPRODUCT(--(LS_EDGES&lt;N308))+1,0+AM308),INDEX(OVER3_BASE,1,0+AM308)+OVER3_PER4*CEILING((N308-OVER3_FROM)/4,1))*(1+FUEL),4)),""))))</f>
        <v/>
      </c>
      <c r="AW308" s="21" t="str">
        <f aca="false">IF(OR(M308&lt;&gt;"Large standard",N308="",N308&gt;SS_MAX),"",IF(OR(N308="",AM308="","Small standard"=""),"",IF("Small standard"="Small standard",IF(N308&gt;SS_MAX,"",ROUND(INDEX(SS_FEES,SUMPRODUCT(--(SS_EDGES&lt;N308))+1,3+AM308)*(1+FUEL),4)),IF("Small standard"="Large standard",IF(N308&gt;LS_MAX,"",ROUND(IF(N308&lt;=OVER3_FROM,INDEX(LS_FEES,SUMPRODUCT(--(LS_EDGES&lt;N308))+1,3+AM308),INDEX(OVER3_BASE,1,3+AM308)+OVER3_PER4*CEILING((N308-OVER3_FROM)/4,1))*(1+FUEL),4)),""))))</f>
        <v/>
      </c>
      <c r="AX308" s="21" t="str">
        <f aca="false">IF(OR(AL308="",AH308=""),"",IF(OR(AH308="",AM308="",M308=""),"",IF(M308="Small standard",IF(AH308&gt;SS_MAX,"",ROUND(INDEX(SS_FEES,SUMPRODUCT(--(SS_EDGES&lt;AH308))+1,0+AM308)*(1+FUEL),4)),IF(M308="Large standard",IF(AH308&gt;LS_MAX,"",ROUND(IF(AH308&lt;=OVER3_FROM,INDEX(LS_FEES,SUMPRODUCT(--(LS_EDGES&lt;AH308))+1,0+AM308),INDEX(OVER3_BASE,1,0+AM308)+OVER3_PER4*CEILING((AH308-OVER3_FROM)/4,1))*(1+FUEL),4)),""))))</f>
        <v/>
      </c>
      <c r="AY308" s="21" t="str">
        <f aca="false">IF(OR(AL308="",AH308=""),"",IF(OR(AH308="",AM308="",M308=""),"",IF(M308="Small standard",IF(AH308&gt;SS_MAX,"",ROUND(INDEX(SS_FEES,SUMPRODUCT(--(SS_EDGES&lt;AH308))+1,3+AM308)*(1+FUEL),4)),IF(M308="Large standard",IF(AH308&gt;LS_MAX,"",ROUND(IF(AH308&lt;=OVER3_FROM,INDEX(LS_FEES,SUMPRODUCT(--(LS_EDGES&lt;AH308))+1,3+AM308),INDEX(OVER3_BASE,1,3+AM308)+OVER3_PER4*CEILING((AH308-OVER3_FROM)/4,1))*(1+FUEL),4)),""))))</f>
        <v/>
      </c>
      <c r="AZ308" s="24" t="str">
        <f aca="false">IF(OR(J308="",J308&lt;1),"",ROUND(IFERROR(INDEX(CAT_SCALE,MATCH(D308,CATS,0)),UC_DEFAULT)*IF(J308&gt;=UC_KNEE,10^(UC_A-UC_B*LOG10(J308)),10^(UC_A-UC_B*LOG10(UC_KNEE))*(UC_KNEE/J308)^UC_HEXP),1))</f>
        <v/>
      </c>
    </row>
    <row r="309" customFormat="false" ht="15" hidden="false" customHeight="false" outlineLevel="0" collapsed="false">
      <c r="A309" s="10"/>
      <c r="B309" s="10"/>
      <c r="C309" s="12"/>
      <c r="D309" s="10"/>
      <c r="E309" s="10"/>
      <c r="F309" s="10"/>
      <c r="G309" s="10"/>
      <c r="H309" s="10"/>
      <c r="I309" s="10"/>
      <c r="J309" s="10"/>
      <c r="K309" s="10"/>
      <c r="L309" s="12"/>
      <c r="M309" s="2" t="str">
        <f aca="false">IF(OR(N309="",AI309=""),"",IF(AND(N309&lt;=SS_MAX,AI309&lt;=SS_L,AJ309&lt;=SS_M,AK309&lt;=SS_S),"Small standard",IF(AND(N309&lt;=LS_MAX,AI309&lt;=LS_L,AJ309&lt;=LS_M,AK309&lt;=LS_S),"Large standard","Oversize")))</f>
        <v/>
      </c>
      <c r="N309" s="16" t="str">
        <f aca="false">IF(AH309="","",IF(AL309="",AH309,MAX(AH309,AL309)))</f>
        <v/>
      </c>
      <c r="O309" s="21" t="str">
        <f aca="false">IF(OR(N309="",AM309="",M309=""),"",IF(M309="Small standard",IF(N309&gt;SS_MAX,"",ROUND(INDEX(SS_FEES,SUMPRODUCT(--(SS_EDGES&lt;N309))+1,0+AM309)*(1+FUEL),4)),IF(M309="Large standard",IF(N309&gt;LS_MAX,"",ROUND(IF(N309&lt;=OVER3_FROM,INDEX(LS_FEES,SUMPRODUCT(--(LS_EDGES&lt;N309))+1,0+AM309),INDEX(OVER3_BASE,1,0+AM309)+OVER3_PER4*CEILING((N309-OVER3_FROM)/4,1))*(1+FUEL),4)),"")))</f>
        <v/>
      </c>
      <c r="P309" s="21" t="str">
        <f aca="false">IF(OR(N309="",AM309="",M309=""),"",IF(M309="Small standard",IF(N309&gt;SS_MAX,"",ROUND(INDEX(SS_FEES,SUMPRODUCT(--(SS_EDGES&lt;N309))+1,3+AM309)*(1+FUEL),4)),IF(M309="Large standard",IF(N309&gt;LS_MAX,"",ROUND(IF(N309&lt;=OVER3_FROM,INDEX(LS_FEES,SUMPRODUCT(--(LS_EDGES&lt;N309))+1,3+AM309),INDEX(OVER3_BASE,1,3+AM309)+OVER3_PER4*CEILING((N309-OVER3_FROM)/4,1))*(1+FUEL),4)),"")))</f>
        <v/>
      </c>
      <c r="Q309" s="20" t="str">
        <f aca="true">IF(OR(L309="",O309=""),"",ROUND(L309-IF(AND(TODAY()&gt;=PEAK_FROM,TODAY()&lt;=PEAK_TO),P309,O309),2))</f>
        <v/>
      </c>
      <c r="R309" s="16" t="str">
        <f aca="false">IF(N309="","",IF(M309="Small standard",IF(SUMPRODUCT(--(SS_EDGES&lt;N309))=0,"",INDEX(SS_EDGES,SUMPRODUCT(--(SS_EDGES&lt;N309)))),IF(M309="Large standard",IF(N309&gt;OVER3_FROM,OVER3_FROM+4*(CEILING((N309-OVER3_FROM)/4,1)-1),IF(SUMPRODUCT(--(LS_EDGES&lt;N309))=0,"",INDEX(LS_EDGES,SUMPRODUCT(--(LS_EDGES&lt;N309))))),"")))</f>
        <v/>
      </c>
      <c r="S309" s="22" t="str">
        <f aca="false">IF(R309="","",ROUND(N309-R309,3))</f>
        <v/>
      </c>
      <c r="T309" s="21" t="str">
        <f aca="false">IF(OR(R309="",O309="",AO309=""),"",IF(S309&gt;MAX_SHAVE,"",IF(ROUND(O309-AO309,4)&lt;MIN_UNIT,"",ROUND(O309-AO309,4))))</f>
        <v/>
      </c>
      <c r="U309" s="21" t="str">
        <f aca="false">IF(OR(AQ309="",O309=""),"",IF(ROUND(ROUND(O309-AQ309,4)-AS309,4)&lt;=MIN_UNIT,"",ROUND(ROUND(O309-AQ309,4)-AS309,4)))</f>
        <v/>
      </c>
      <c r="V309" s="21" t="str">
        <f aca="false">IF(OR(AV309="",O309=""),"",IF(AND(AT309=1,AU309&lt;=MAX_ENV),IF(ROUND(O309-AV309,4)&lt;MIN_UNIT,"",ROUND(O309-AV309,4)),""))</f>
        <v/>
      </c>
      <c r="W309" s="21" t="str">
        <f aca="false">IF(OR(AX309="",O309=""),"",IF(AL309&gt;=AH309*MIN_DIM_RATIO,IF(ROUND(O309-AX309,4)&lt;MIN_UNIT,"",ROUND(O309-AX309,4)),""))</f>
        <v/>
      </c>
      <c r="X309" s="21" t="str">
        <f aca="false">IF(OR(R309="",P309="",AP309=""),"",IF(S309&gt;MAX_SHAVE,"",IF(ROUND(P309-AP309,4)&lt;MIN_UNIT,"",ROUND(P309-AP309,4))))</f>
        <v/>
      </c>
      <c r="Y309" s="21" t="str">
        <f aca="false">IF(OR(AR309="",P309=""),"",IF(ROUND(ROUND(P309-AR309,4)-AS309,4)&lt;=MIN_UNIT,"",ROUND(ROUND(P309-AR309,4)-AS309,4)))</f>
        <v/>
      </c>
      <c r="Z309" s="21" t="str">
        <f aca="false">IF(OR(AW309="",P309=""),"",IF(AND(AT309=1,AU309&lt;=MAX_ENV),IF(ROUND(P309-AW309,4)&lt;MIN_UNIT,"",ROUND(P309-AW309,4)),""))</f>
        <v/>
      </c>
      <c r="AA309" s="21" t="str">
        <f aca="false">IF(OR(AY309="",P309=""),"",IF(AL309&gt;=AH309*MIN_DIM_RATIO,IF(ROUND(P309-AY309,4)&lt;MIN_UNIT,"",ROUND(P309-AY309,4)),""))</f>
        <v/>
      </c>
      <c r="AB309" s="2" t="str">
        <f aca="false">IF(COUNT(T309:W309)=0,"",CHOOSE(MATCH(MAX(T309:W309),T309:W309,0),"Weight","Price","Size tier","Box"))</f>
        <v/>
      </c>
      <c r="AC309" s="24" t="str">
        <f aca="false">IF(K309&lt;&gt;"",K309,AZ309)</f>
        <v/>
      </c>
      <c r="AD309" s="25" t="str">
        <f aca="false">IF(OR(AB309="",AC309=""),"",ROUND(AC309*IF(K309&lt;&gt;"",1,U_LOW)*((12-PEAK_MONTHS)*MAX(T309:W309)+PEAK_MONTHS*N(INDEX(X309:AA309,MATCH(MAX(T309:W309),T309:W309,0)))),0))</f>
        <v/>
      </c>
      <c r="AE309" s="25" t="str">
        <f aca="false">IF(OR(AB309="",AC309=""),"",ROUND(AC309*IF(K309&lt;&gt;"",1,U_HIGH)*((12-PEAK_MONTHS)*MAX(T309:W309)+PEAK_MONTHS*N(INDEX(X309:AA309,MATCH(MAX(T309:W309),T309:W309,0)))),0))</f>
        <v/>
      </c>
      <c r="AF309" s="18" t="str">
        <f aca="false">IF(AD309="","",RANK(AD309,$AD$7:$AD$506))</f>
        <v/>
      </c>
      <c r="AH309" s="16" t="str">
        <f aca="false">IF(E309&lt;&gt;"",E309,IF(F309&lt;&gt;"",ROUND(F309*16,3),""))</f>
        <v/>
      </c>
      <c r="AI309" s="16" t="str">
        <f aca="false">IF(COUNT(G309:I309)&lt;3,"",ROUND(LARGE(G309:I309,1),2))</f>
        <v/>
      </c>
      <c r="AJ309" s="16" t="str">
        <f aca="false">IF(COUNT(G309:I309)&lt;3,"",ROUND(LARGE(G309:I309,2),2))</f>
        <v/>
      </c>
      <c r="AK309" s="16" t="str">
        <f aca="false">IF(COUNT(G309:I309)&lt;3,"",ROUND(SMALL(G309:I309,1),2))</f>
        <v/>
      </c>
      <c r="AL309" s="16" t="str">
        <f aca="false">IF(AI309="","",IF(AI309*AJ309*AK309&lt;DIM_MIN_CUIN,"",ROUND(AI309*AJ309*AK309/DIM_DIV*16,2)))</f>
        <v/>
      </c>
      <c r="AM309" s="18" t="str">
        <f aca="false">IF(C309="","",IF(C309&lt;BAND_LO,1,IF(C309&lt;=BAND_HI,2,3)))</f>
        <v/>
      </c>
      <c r="AN309" s="19" t="str">
        <f aca="false">IF(C309="","",IFERROR(INDEX(CAT_REF,MATCH(D309,CATS,0)),REF_DEFAULT))</f>
        <v/>
      </c>
      <c r="AO309" s="21" t="str">
        <f aca="false">IF(OR(R309="",AM309="",M309=""),"",IF(M309="Small standard",IF(R309&gt;SS_MAX,"",ROUND(INDEX(SS_FEES,SUMPRODUCT(--(SS_EDGES&lt;R309))+1,0+AM309)*(1+FUEL),4)),IF(M309="Large standard",IF(R309&gt;LS_MAX,"",ROUND(IF(R309&lt;=OVER3_FROM,INDEX(LS_FEES,SUMPRODUCT(--(LS_EDGES&lt;R309))+1,0+AM309),INDEX(OVER3_BASE,1,0+AM309)+OVER3_PER4*CEILING((R309-OVER3_FROM)/4,1))*(1+FUEL),4)),"")))</f>
        <v/>
      </c>
      <c r="AP309" s="21" t="str">
        <f aca="false">IF(OR(R309="",AM309="",M309=""),"",IF(M309="Small standard",IF(R309&gt;SS_MAX,"",ROUND(INDEX(SS_FEES,SUMPRODUCT(--(SS_EDGES&lt;R309))+1,3+AM309)*(1+FUEL),4)),IF(M309="Large standard",IF(R309&gt;LS_MAX,"",ROUND(IF(R309&lt;=OVER3_FROM,INDEX(LS_FEES,SUMPRODUCT(--(LS_EDGES&lt;R309))+1,3+AM309),INDEX(OVER3_BASE,1,3+AM309)+OVER3_PER4*CEILING((R309-OVER3_FROM)/4,1))*(1+FUEL),4)),"")))</f>
        <v/>
      </c>
      <c r="AQ309" s="21" t="str">
        <f aca="false">IF(OR(AM309="",AM309=1),"",IF(OR(N309="",(AM309-1)="",M309=""),"",IF(M309="Small standard",IF(N309&gt;SS_MAX,"",ROUND(INDEX(SS_FEES,SUMPRODUCT(--(SS_EDGES&lt;N309))+1,0+(AM309-1))*(1+FUEL),4)),IF(M309="Large standard",IF(N309&gt;LS_MAX,"",ROUND(IF(N309&lt;=OVER3_FROM,INDEX(LS_FEES,SUMPRODUCT(--(LS_EDGES&lt;N309))+1,0+(AM309-1)),INDEX(OVER3_BASE,1,0+(AM309-1))+OVER3_PER4*CEILING((N309-OVER3_FROM)/4,1))*(1+FUEL),4)),""))))</f>
        <v/>
      </c>
      <c r="AR309" s="21" t="str">
        <f aca="false">IF(OR(AM309="",AM309=1),"",IF(OR(N309="",(AM309-1)="",M309=""),"",IF(M309="Small standard",IF(N309&gt;SS_MAX,"",ROUND(INDEX(SS_FEES,SUMPRODUCT(--(SS_EDGES&lt;N309))+1,3+(AM309-1))*(1+FUEL),4)),IF(M309="Large standard",IF(N309&gt;LS_MAX,"",ROUND(IF(N309&lt;=OVER3_FROM,INDEX(LS_FEES,SUMPRODUCT(--(LS_EDGES&lt;N309))+1,3+(AM309-1)),INDEX(OVER3_BASE,1,3+(AM309-1))+OVER3_PER4*CEILING((N309-OVER3_FROM)/4,1))*(1+FUEL),4)),""))))</f>
        <v/>
      </c>
      <c r="AS309" s="21" t="str">
        <f aca="false">IF(OR(AM309="",AM309=1),"",(C309-(IF(AM309=2,BAND_LO,BAND_HI)-0.01))*(1-AN309))</f>
        <v/>
      </c>
      <c r="AT309" s="18" t="str">
        <f aca="false">IF(AI309="","",(AI309&gt;SS_L)+(AJ309&gt;SS_M)+(AK309&gt;SS_S))</f>
        <v/>
      </c>
      <c r="AU309" s="23" t="str">
        <f aca="false">IF(OR(AT309="",AT309&lt;&gt;1),"",MAX(AI309/SS_L,AJ309/SS_M,AK309/SS_S))</f>
        <v/>
      </c>
      <c r="AV309" s="21" t="str">
        <f aca="false">IF(OR(M309&lt;&gt;"Large standard",N309="",N309&gt;SS_MAX),"",IF(OR(N309="",AM309="","Small standard"=""),"",IF("Small standard"="Small standard",IF(N309&gt;SS_MAX,"",ROUND(INDEX(SS_FEES,SUMPRODUCT(--(SS_EDGES&lt;N309))+1,0+AM309)*(1+FUEL),4)),IF("Small standard"="Large standard",IF(N309&gt;LS_MAX,"",ROUND(IF(N309&lt;=OVER3_FROM,INDEX(LS_FEES,SUMPRODUCT(--(LS_EDGES&lt;N309))+1,0+AM309),INDEX(OVER3_BASE,1,0+AM309)+OVER3_PER4*CEILING((N309-OVER3_FROM)/4,1))*(1+FUEL),4)),""))))</f>
        <v/>
      </c>
      <c r="AW309" s="21" t="str">
        <f aca="false">IF(OR(M309&lt;&gt;"Large standard",N309="",N309&gt;SS_MAX),"",IF(OR(N309="",AM309="","Small standard"=""),"",IF("Small standard"="Small standard",IF(N309&gt;SS_MAX,"",ROUND(INDEX(SS_FEES,SUMPRODUCT(--(SS_EDGES&lt;N309))+1,3+AM309)*(1+FUEL),4)),IF("Small standard"="Large standard",IF(N309&gt;LS_MAX,"",ROUND(IF(N309&lt;=OVER3_FROM,INDEX(LS_FEES,SUMPRODUCT(--(LS_EDGES&lt;N309))+1,3+AM309),INDEX(OVER3_BASE,1,3+AM309)+OVER3_PER4*CEILING((N309-OVER3_FROM)/4,1))*(1+FUEL),4)),""))))</f>
        <v/>
      </c>
      <c r="AX309" s="21" t="str">
        <f aca="false">IF(OR(AL309="",AH309=""),"",IF(OR(AH309="",AM309="",M309=""),"",IF(M309="Small standard",IF(AH309&gt;SS_MAX,"",ROUND(INDEX(SS_FEES,SUMPRODUCT(--(SS_EDGES&lt;AH309))+1,0+AM309)*(1+FUEL),4)),IF(M309="Large standard",IF(AH309&gt;LS_MAX,"",ROUND(IF(AH309&lt;=OVER3_FROM,INDEX(LS_FEES,SUMPRODUCT(--(LS_EDGES&lt;AH309))+1,0+AM309),INDEX(OVER3_BASE,1,0+AM309)+OVER3_PER4*CEILING((AH309-OVER3_FROM)/4,1))*(1+FUEL),4)),""))))</f>
        <v/>
      </c>
      <c r="AY309" s="21" t="str">
        <f aca="false">IF(OR(AL309="",AH309=""),"",IF(OR(AH309="",AM309="",M309=""),"",IF(M309="Small standard",IF(AH309&gt;SS_MAX,"",ROUND(INDEX(SS_FEES,SUMPRODUCT(--(SS_EDGES&lt;AH309))+1,3+AM309)*(1+FUEL),4)),IF(M309="Large standard",IF(AH309&gt;LS_MAX,"",ROUND(IF(AH309&lt;=OVER3_FROM,INDEX(LS_FEES,SUMPRODUCT(--(LS_EDGES&lt;AH309))+1,3+AM309),INDEX(OVER3_BASE,1,3+AM309)+OVER3_PER4*CEILING((AH309-OVER3_FROM)/4,1))*(1+FUEL),4)),""))))</f>
        <v/>
      </c>
      <c r="AZ309" s="24" t="str">
        <f aca="false">IF(OR(J309="",J309&lt;1),"",ROUND(IFERROR(INDEX(CAT_SCALE,MATCH(D309,CATS,0)),UC_DEFAULT)*IF(J309&gt;=UC_KNEE,10^(UC_A-UC_B*LOG10(J309)),10^(UC_A-UC_B*LOG10(UC_KNEE))*(UC_KNEE/J309)^UC_HEXP),1))</f>
        <v/>
      </c>
    </row>
    <row r="310" customFormat="false" ht="15" hidden="false" customHeight="false" outlineLevel="0" collapsed="false">
      <c r="A310" s="10"/>
      <c r="B310" s="10"/>
      <c r="C310" s="12"/>
      <c r="D310" s="10"/>
      <c r="E310" s="10"/>
      <c r="F310" s="10"/>
      <c r="G310" s="10"/>
      <c r="H310" s="10"/>
      <c r="I310" s="10"/>
      <c r="J310" s="10"/>
      <c r="K310" s="10"/>
      <c r="L310" s="12"/>
      <c r="M310" s="2" t="str">
        <f aca="false">IF(OR(N310="",AI310=""),"",IF(AND(N310&lt;=SS_MAX,AI310&lt;=SS_L,AJ310&lt;=SS_M,AK310&lt;=SS_S),"Small standard",IF(AND(N310&lt;=LS_MAX,AI310&lt;=LS_L,AJ310&lt;=LS_M,AK310&lt;=LS_S),"Large standard","Oversize")))</f>
        <v/>
      </c>
      <c r="N310" s="16" t="str">
        <f aca="false">IF(AH310="","",IF(AL310="",AH310,MAX(AH310,AL310)))</f>
        <v/>
      </c>
      <c r="O310" s="21" t="str">
        <f aca="false">IF(OR(N310="",AM310="",M310=""),"",IF(M310="Small standard",IF(N310&gt;SS_MAX,"",ROUND(INDEX(SS_FEES,SUMPRODUCT(--(SS_EDGES&lt;N310))+1,0+AM310)*(1+FUEL),4)),IF(M310="Large standard",IF(N310&gt;LS_MAX,"",ROUND(IF(N310&lt;=OVER3_FROM,INDEX(LS_FEES,SUMPRODUCT(--(LS_EDGES&lt;N310))+1,0+AM310),INDEX(OVER3_BASE,1,0+AM310)+OVER3_PER4*CEILING((N310-OVER3_FROM)/4,1))*(1+FUEL),4)),"")))</f>
        <v/>
      </c>
      <c r="P310" s="21" t="str">
        <f aca="false">IF(OR(N310="",AM310="",M310=""),"",IF(M310="Small standard",IF(N310&gt;SS_MAX,"",ROUND(INDEX(SS_FEES,SUMPRODUCT(--(SS_EDGES&lt;N310))+1,3+AM310)*(1+FUEL),4)),IF(M310="Large standard",IF(N310&gt;LS_MAX,"",ROUND(IF(N310&lt;=OVER3_FROM,INDEX(LS_FEES,SUMPRODUCT(--(LS_EDGES&lt;N310))+1,3+AM310),INDEX(OVER3_BASE,1,3+AM310)+OVER3_PER4*CEILING((N310-OVER3_FROM)/4,1))*(1+FUEL),4)),"")))</f>
        <v/>
      </c>
      <c r="Q310" s="20" t="str">
        <f aca="true">IF(OR(L310="",O310=""),"",ROUND(L310-IF(AND(TODAY()&gt;=PEAK_FROM,TODAY()&lt;=PEAK_TO),P310,O310),2))</f>
        <v/>
      </c>
      <c r="R310" s="16" t="str">
        <f aca="false">IF(N310="","",IF(M310="Small standard",IF(SUMPRODUCT(--(SS_EDGES&lt;N310))=0,"",INDEX(SS_EDGES,SUMPRODUCT(--(SS_EDGES&lt;N310)))),IF(M310="Large standard",IF(N310&gt;OVER3_FROM,OVER3_FROM+4*(CEILING((N310-OVER3_FROM)/4,1)-1),IF(SUMPRODUCT(--(LS_EDGES&lt;N310))=0,"",INDEX(LS_EDGES,SUMPRODUCT(--(LS_EDGES&lt;N310))))),"")))</f>
        <v/>
      </c>
      <c r="S310" s="22" t="str">
        <f aca="false">IF(R310="","",ROUND(N310-R310,3))</f>
        <v/>
      </c>
      <c r="T310" s="21" t="str">
        <f aca="false">IF(OR(R310="",O310="",AO310=""),"",IF(S310&gt;MAX_SHAVE,"",IF(ROUND(O310-AO310,4)&lt;MIN_UNIT,"",ROUND(O310-AO310,4))))</f>
        <v/>
      </c>
      <c r="U310" s="21" t="str">
        <f aca="false">IF(OR(AQ310="",O310=""),"",IF(ROUND(ROUND(O310-AQ310,4)-AS310,4)&lt;=MIN_UNIT,"",ROUND(ROUND(O310-AQ310,4)-AS310,4)))</f>
        <v/>
      </c>
      <c r="V310" s="21" t="str">
        <f aca="false">IF(OR(AV310="",O310=""),"",IF(AND(AT310=1,AU310&lt;=MAX_ENV),IF(ROUND(O310-AV310,4)&lt;MIN_UNIT,"",ROUND(O310-AV310,4)),""))</f>
        <v/>
      </c>
      <c r="W310" s="21" t="str">
        <f aca="false">IF(OR(AX310="",O310=""),"",IF(AL310&gt;=AH310*MIN_DIM_RATIO,IF(ROUND(O310-AX310,4)&lt;MIN_UNIT,"",ROUND(O310-AX310,4)),""))</f>
        <v/>
      </c>
      <c r="X310" s="21" t="str">
        <f aca="false">IF(OR(R310="",P310="",AP310=""),"",IF(S310&gt;MAX_SHAVE,"",IF(ROUND(P310-AP310,4)&lt;MIN_UNIT,"",ROUND(P310-AP310,4))))</f>
        <v/>
      </c>
      <c r="Y310" s="21" t="str">
        <f aca="false">IF(OR(AR310="",P310=""),"",IF(ROUND(ROUND(P310-AR310,4)-AS310,4)&lt;=MIN_UNIT,"",ROUND(ROUND(P310-AR310,4)-AS310,4)))</f>
        <v/>
      </c>
      <c r="Z310" s="21" t="str">
        <f aca="false">IF(OR(AW310="",P310=""),"",IF(AND(AT310=1,AU310&lt;=MAX_ENV),IF(ROUND(P310-AW310,4)&lt;MIN_UNIT,"",ROUND(P310-AW310,4)),""))</f>
        <v/>
      </c>
      <c r="AA310" s="21" t="str">
        <f aca="false">IF(OR(AY310="",P310=""),"",IF(AL310&gt;=AH310*MIN_DIM_RATIO,IF(ROUND(P310-AY310,4)&lt;MIN_UNIT,"",ROUND(P310-AY310,4)),""))</f>
        <v/>
      </c>
      <c r="AB310" s="2" t="str">
        <f aca="false">IF(COUNT(T310:W310)=0,"",CHOOSE(MATCH(MAX(T310:W310),T310:W310,0),"Weight","Price","Size tier","Box"))</f>
        <v/>
      </c>
      <c r="AC310" s="24" t="str">
        <f aca="false">IF(K310&lt;&gt;"",K310,AZ310)</f>
        <v/>
      </c>
      <c r="AD310" s="25" t="str">
        <f aca="false">IF(OR(AB310="",AC310=""),"",ROUND(AC310*IF(K310&lt;&gt;"",1,U_LOW)*((12-PEAK_MONTHS)*MAX(T310:W310)+PEAK_MONTHS*N(INDEX(X310:AA310,MATCH(MAX(T310:W310),T310:W310,0)))),0))</f>
        <v/>
      </c>
      <c r="AE310" s="25" t="str">
        <f aca="false">IF(OR(AB310="",AC310=""),"",ROUND(AC310*IF(K310&lt;&gt;"",1,U_HIGH)*((12-PEAK_MONTHS)*MAX(T310:W310)+PEAK_MONTHS*N(INDEX(X310:AA310,MATCH(MAX(T310:W310),T310:W310,0)))),0))</f>
        <v/>
      </c>
      <c r="AF310" s="18" t="str">
        <f aca="false">IF(AD310="","",RANK(AD310,$AD$7:$AD$506))</f>
        <v/>
      </c>
      <c r="AH310" s="16" t="str">
        <f aca="false">IF(E310&lt;&gt;"",E310,IF(F310&lt;&gt;"",ROUND(F310*16,3),""))</f>
        <v/>
      </c>
      <c r="AI310" s="16" t="str">
        <f aca="false">IF(COUNT(G310:I310)&lt;3,"",ROUND(LARGE(G310:I310,1),2))</f>
        <v/>
      </c>
      <c r="AJ310" s="16" t="str">
        <f aca="false">IF(COUNT(G310:I310)&lt;3,"",ROUND(LARGE(G310:I310,2),2))</f>
        <v/>
      </c>
      <c r="AK310" s="16" t="str">
        <f aca="false">IF(COUNT(G310:I310)&lt;3,"",ROUND(SMALL(G310:I310,1),2))</f>
        <v/>
      </c>
      <c r="AL310" s="16" t="str">
        <f aca="false">IF(AI310="","",IF(AI310*AJ310*AK310&lt;DIM_MIN_CUIN,"",ROUND(AI310*AJ310*AK310/DIM_DIV*16,2)))</f>
        <v/>
      </c>
      <c r="AM310" s="18" t="str">
        <f aca="false">IF(C310="","",IF(C310&lt;BAND_LO,1,IF(C310&lt;=BAND_HI,2,3)))</f>
        <v/>
      </c>
      <c r="AN310" s="19" t="str">
        <f aca="false">IF(C310="","",IFERROR(INDEX(CAT_REF,MATCH(D310,CATS,0)),REF_DEFAULT))</f>
        <v/>
      </c>
      <c r="AO310" s="21" t="str">
        <f aca="false">IF(OR(R310="",AM310="",M310=""),"",IF(M310="Small standard",IF(R310&gt;SS_MAX,"",ROUND(INDEX(SS_FEES,SUMPRODUCT(--(SS_EDGES&lt;R310))+1,0+AM310)*(1+FUEL),4)),IF(M310="Large standard",IF(R310&gt;LS_MAX,"",ROUND(IF(R310&lt;=OVER3_FROM,INDEX(LS_FEES,SUMPRODUCT(--(LS_EDGES&lt;R310))+1,0+AM310),INDEX(OVER3_BASE,1,0+AM310)+OVER3_PER4*CEILING((R310-OVER3_FROM)/4,1))*(1+FUEL),4)),"")))</f>
        <v/>
      </c>
      <c r="AP310" s="21" t="str">
        <f aca="false">IF(OR(R310="",AM310="",M310=""),"",IF(M310="Small standard",IF(R310&gt;SS_MAX,"",ROUND(INDEX(SS_FEES,SUMPRODUCT(--(SS_EDGES&lt;R310))+1,3+AM310)*(1+FUEL),4)),IF(M310="Large standard",IF(R310&gt;LS_MAX,"",ROUND(IF(R310&lt;=OVER3_FROM,INDEX(LS_FEES,SUMPRODUCT(--(LS_EDGES&lt;R310))+1,3+AM310),INDEX(OVER3_BASE,1,3+AM310)+OVER3_PER4*CEILING((R310-OVER3_FROM)/4,1))*(1+FUEL),4)),"")))</f>
        <v/>
      </c>
      <c r="AQ310" s="21" t="str">
        <f aca="false">IF(OR(AM310="",AM310=1),"",IF(OR(N310="",(AM310-1)="",M310=""),"",IF(M310="Small standard",IF(N310&gt;SS_MAX,"",ROUND(INDEX(SS_FEES,SUMPRODUCT(--(SS_EDGES&lt;N310))+1,0+(AM310-1))*(1+FUEL),4)),IF(M310="Large standard",IF(N310&gt;LS_MAX,"",ROUND(IF(N310&lt;=OVER3_FROM,INDEX(LS_FEES,SUMPRODUCT(--(LS_EDGES&lt;N310))+1,0+(AM310-1)),INDEX(OVER3_BASE,1,0+(AM310-1))+OVER3_PER4*CEILING((N310-OVER3_FROM)/4,1))*(1+FUEL),4)),""))))</f>
        <v/>
      </c>
      <c r="AR310" s="21" t="str">
        <f aca="false">IF(OR(AM310="",AM310=1),"",IF(OR(N310="",(AM310-1)="",M310=""),"",IF(M310="Small standard",IF(N310&gt;SS_MAX,"",ROUND(INDEX(SS_FEES,SUMPRODUCT(--(SS_EDGES&lt;N310))+1,3+(AM310-1))*(1+FUEL),4)),IF(M310="Large standard",IF(N310&gt;LS_MAX,"",ROUND(IF(N310&lt;=OVER3_FROM,INDEX(LS_FEES,SUMPRODUCT(--(LS_EDGES&lt;N310))+1,3+(AM310-1)),INDEX(OVER3_BASE,1,3+(AM310-1))+OVER3_PER4*CEILING((N310-OVER3_FROM)/4,1))*(1+FUEL),4)),""))))</f>
        <v/>
      </c>
      <c r="AS310" s="21" t="str">
        <f aca="false">IF(OR(AM310="",AM310=1),"",(C310-(IF(AM310=2,BAND_LO,BAND_HI)-0.01))*(1-AN310))</f>
        <v/>
      </c>
      <c r="AT310" s="18" t="str">
        <f aca="false">IF(AI310="","",(AI310&gt;SS_L)+(AJ310&gt;SS_M)+(AK310&gt;SS_S))</f>
        <v/>
      </c>
      <c r="AU310" s="23" t="str">
        <f aca="false">IF(OR(AT310="",AT310&lt;&gt;1),"",MAX(AI310/SS_L,AJ310/SS_M,AK310/SS_S))</f>
        <v/>
      </c>
      <c r="AV310" s="21" t="str">
        <f aca="false">IF(OR(M310&lt;&gt;"Large standard",N310="",N310&gt;SS_MAX),"",IF(OR(N310="",AM310="","Small standard"=""),"",IF("Small standard"="Small standard",IF(N310&gt;SS_MAX,"",ROUND(INDEX(SS_FEES,SUMPRODUCT(--(SS_EDGES&lt;N310))+1,0+AM310)*(1+FUEL),4)),IF("Small standard"="Large standard",IF(N310&gt;LS_MAX,"",ROUND(IF(N310&lt;=OVER3_FROM,INDEX(LS_FEES,SUMPRODUCT(--(LS_EDGES&lt;N310))+1,0+AM310),INDEX(OVER3_BASE,1,0+AM310)+OVER3_PER4*CEILING((N310-OVER3_FROM)/4,1))*(1+FUEL),4)),""))))</f>
        <v/>
      </c>
      <c r="AW310" s="21" t="str">
        <f aca="false">IF(OR(M310&lt;&gt;"Large standard",N310="",N310&gt;SS_MAX),"",IF(OR(N310="",AM310="","Small standard"=""),"",IF("Small standard"="Small standard",IF(N310&gt;SS_MAX,"",ROUND(INDEX(SS_FEES,SUMPRODUCT(--(SS_EDGES&lt;N310))+1,3+AM310)*(1+FUEL),4)),IF("Small standard"="Large standard",IF(N310&gt;LS_MAX,"",ROUND(IF(N310&lt;=OVER3_FROM,INDEX(LS_FEES,SUMPRODUCT(--(LS_EDGES&lt;N310))+1,3+AM310),INDEX(OVER3_BASE,1,3+AM310)+OVER3_PER4*CEILING((N310-OVER3_FROM)/4,1))*(1+FUEL),4)),""))))</f>
        <v/>
      </c>
      <c r="AX310" s="21" t="str">
        <f aca="false">IF(OR(AL310="",AH310=""),"",IF(OR(AH310="",AM310="",M310=""),"",IF(M310="Small standard",IF(AH310&gt;SS_MAX,"",ROUND(INDEX(SS_FEES,SUMPRODUCT(--(SS_EDGES&lt;AH310))+1,0+AM310)*(1+FUEL),4)),IF(M310="Large standard",IF(AH310&gt;LS_MAX,"",ROUND(IF(AH310&lt;=OVER3_FROM,INDEX(LS_FEES,SUMPRODUCT(--(LS_EDGES&lt;AH310))+1,0+AM310),INDEX(OVER3_BASE,1,0+AM310)+OVER3_PER4*CEILING((AH310-OVER3_FROM)/4,1))*(1+FUEL),4)),""))))</f>
        <v/>
      </c>
      <c r="AY310" s="21" t="str">
        <f aca="false">IF(OR(AL310="",AH310=""),"",IF(OR(AH310="",AM310="",M310=""),"",IF(M310="Small standard",IF(AH310&gt;SS_MAX,"",ROUND(INDEX(SS_FEES,SUMPRODUCT(--(SS_EDGES&lt;AH310))+1,3+AM310)*(1+FUEL),4)),IF(M310="Large standard",IF(AH310&gt;LS_MAX,"",ROUND(IF(AH310&lt;=OVER3_FROM,INDEX(LS_FEES,SUMPRODUCT(--(LS_EDGES&lt;AH310))+1,3+AM310),INDEX(OVER3_BASE,1,3+AM310)+OVER3_PER4*CEILING((AH310-OVER3_FROM)/4,1))*(1+FUEL),4)),""))))</f>
        <v/>
      </c>
      <c r="AZ310" s="24" t="str">
        <f aca="false">IF(OR(J310="",J310&lt;1),"",ROUND(IFERROR(INDEX(CAT_SCALE,MATCH(D310,CATS,0)),UC_DEFAULT)*IF(J310&gt;=UC_KNEE,10^(UC_A-UC_B*LOG10(J310)),10^(UC_A-UC_B*LOG10(UC_KNEE))*(UC_KNEE/J310)^UC_HEXP),1))</f>
        <v/>
      </c>
    </row>
    <row r="311" customFormat="false" ht="15" hidden="false" customHeight="false" outlineLevel="0" collapsed="false">
      <c r="A311" s="10"/>
      <c r="B311" s="10"/>
      <c r="C311" s="12"/>
      <c r="D311" s="10"/>
      <c r="E311" s="10"/>
      <c r="F311" s="10"/>
      <c r="G311" s="10"/>
      <c r="H311" s="10"/>
      <c r="I311" s="10"/>
      <c r="J311" s="10"/>
      <c r="K311" s="10"/>
      <c r="L311" s="12"/>
      <c r="M311" s="2" t="str">
        <f aca="false">IF(OR(N311="",AI311=""),"",IF(AND(N311&lt;=SS_MAX,AI311&lt;=SS_L,AJ311&lt;=SS_M,AK311&lt;=SS_S),"Small standard",IF(AND(N311&lt;=LS_MAX,AI311&lt;=LS_L,AJ311&lt;=LS_M,AK311&lt;=LS_S),"Large standard","Oversize")))</f>
        <v/>
      </c>
      <c r="N311" s="16" t="str">
        <f aca="false">IF(AH311="","",IF(AL311="",AH311,MAX(AH311,AL311)))</f>
        <v/>
      </c>
      <c r="O311" s="21" t="str">
        <f aca="false">IF(OR(N311="",AM311="",M311=""),"",IF(M311="Small standard",IF(N311&gt;SS_MAX,"",ROUND(INDEX(SS_FEES,SUMPRODUCT(--(SS_EDGES&lt;N311))+1,0+AM311)*(1+FUEL),4)),IF(M311="Large standard",IF(N311&gt;LS_MAX,"",ROUND(IF(N311&lt;=OVER3_FROM,INDEX(LS_FEES,SUMPRODUCT(--(LS_EDGES&lt;N311))+1,0+AM311),INDEX(OVER3_BASE,1,0+AM311)+OVER3_PER4*CEILING((N311-OVER3_FROM)/4,1))*(1+FUEL),4)),"")))</f>
        <v/>
      </c>
      <c r="P311" s="21" t="str">
        <f aca="false">IF(OR(N311="",AM311="",M311=""),"",IF(M311="Small standard",IF(N311&gt;SS_MAX,"",ROUND(INDEX(SS_FEES,SUMPRODUCT(--(SS_EDGES&lt;N311))+1,3+AM311)*(1+FUEL),4)),IF(M311="Large standard",IF(N311&gt;LS_MAX,"",ROUND(IF(N311&lt;=OVER3_FROM,INDEX(LS_FEES,SUMPRODUCT(--(LS_EDGES&lt;N311))+1,3+AM311),INDEX(OVER3_BASE,1,3+AM311)+OVER3_PER4*CEILING((N311-OVER3_FROM)/4,1))*(1+FUEL),4)),"")))</f>
        <v/>
      </c>
      <c r="Q311" s="20" t="str">
        <f aca="true">IF(OR(L311="",O311=""),"",ROUND(L311-IF(AND(TODAY()&gt;=PEAK_FROM,TODAY()&lt;=PEAK_TO),P311,O311),2))</f>
        <v/>
      </c>
      <c r="R311" s="16" t="str">
        <f aca="false">IF(N311="","",IF(M311="Small standard",IF(SUMPRODUCT(--(SS_EDGES&lt;N311))=0,"",INDEX(SS_EDGES,SUMPRODUCT(--(SS_EDGES&lt;N311)))),IF(M311="Large standard",IF(N311&gt;OVER3_FROM,OVER3_FROM+4*(CEILING((N311-OVER3_FROM)/4,1)-1),IF(SUMPRODUCT(--(LS_EDGES&lt;N311))=0,"",INDEX(LS_EDGES,SUMPRODUCT(--(LS_EDGES&lt;N311))))),"")))</f>
        <v/>
      </c>
      <c r="S311" s="22" t="str">
        <f aca="false">IF(R311="","",ROUND(N311-R311,3))</f>
        <v/>
      </c>
      <c r="T311" s="21" t="str">
        <f aca="false">IF(OR(R311="",O311="",AO311=""),"",IF(S311&gt;MAX_SHAVE,"",IF(ROUND(O311-AO311,4)&lt;MIN_UNIT,"",ROUND(O311-AO311,4))))</f>
        <v/>
      </c>
      <c r="U311" s="21" t="str">
        <f aca="false">IF(OR(AQ311="",O311=""),"",IF(ROUND(ROUND(O311-AQ311,4)-AS311,4)&lt;=MIN_UNIT,"",ROUND(ROUND(O311-AQ311,4)-AS311,4)))</f>
        <v/>
      </c>
      <c r="V311" s="21" t="str">
        <f aca="false">IF(OR(AV311="",O311=""),"",IF(AND(AT311=1,AU311&lt;=MAX_ENV),IF(ROUND(O311-AV311,4)&lt;MIN_UNIT,"",ROUND(O311-AV311,4)),""))</f>
        <v/>
      </c>
      <c r="W311" s="21" t="str">
        <f aca="false">IF(OR(AX311="",O311=""),"",IF(AL311&gt;=AH311*MIN_DIM_RATIO,IF(ROUND(O311-AX311,4)&lt;MIN_UNIT,"",ROUND(O311-AX311,4)),""))</f>
        <v/>
      </c>
      <c r="X311" s="21" t="str">
        <f aca="false">IF(OR(R311="",P311="",AP311=""),"",IF(S311&gt;MAX_SHAVE,"",IF(ROUND(P311-AP311,4)&lt;MIN_UNIT,"",ROUND(P311-AP311,4))))</f>
        <v/>
      </c>
      <c r="Y311" s="21" t="str">
        <f aca="false">IF(OR(AR311="",P311=""),"",IF(ROUND(ROUND(P311-AR311,4)-AS311,4)&lt;=MIN_UNIT,"",ROUND(ROUND(P311-AR311,4)-AS311,4)))</f>
        <v/>
      </c>
      <c r="Z311" s="21" t="str">
        <f aca="false">IF(OR(AW311="",P311=""),"",IF(AND(AT311=1,AU311&lt;=MAX_ENV),IF(ROUND(P311-AW311,4)&lt;MIN_UNIT,"",ROUND(P311-AW311,4)),""))</f>
        <v/>
      </c>
      <c r="AA311" s="21" t="str">
        <f aca="false">IF(OR(AY311="",P311=""),"",IF(AL311&gt;=AH311*MIN_DIM_RATIO,IF(ROUND(P311-AY311,4)&lt;MIN_UNIT,"",ROUND(P311-AY311,4)),""))</f>
        <v/>
      </c>
      <c r="AB311" s="2" t="str">
        <f aca="false">IF(COUNT(T311:W311)=0,"",CHOOSE(MATCH(MAX(T311:W311),T311:W311,0),"Weight","Price","Size tier","Box"))</f>
        <v/>
      </c>
      <c r="AC311" s="24" t="str">
        <f aca="false">IF(K311&lt;&gt;"",K311,AZ311)</f>
        <v/>
      </c>
      <c r="AD311" s="25" t="str">
        <f aca="false">IF(OR(AB311="",AC311=""),"",ROUND(AC311*IF(K311&lt;&gt;"",1,U_LOW)*((12-PEAK_MONTHS)*MAX(T311:W311)+PEAK_MONTHS*N(INDEX(X311:AA311,MATCH(MAX(T311:W311),T311:W311,0)))),0))</f>
        <v/>
      </c>
      <c r="AE311" s="25" t="str">
        <f aca="false">IF(OR(AB311="",AC311=""),"",ROUND(AC311*IF(K311&lt;&gt;"",1,U_HIGH)*((12-PEAK_MONTHS)*MAX(T311:W311)+PEAK_MONTHS*N(INDEX(X311:AA311,MATCH(MAX(T311:W311),T311:W311,0)))),0))</f>
        <v/>
      </c>
      <c r="AF311" s="18" t="str">
        <f aca="false">IF(AD311="","",RANK(AD311,$AD$7:$AD$506))</f>
        <v/>
      </c>
      <c r="AH311" s="16" t="str">
        <f aca="false">IF(E311&lt;&gt;"",E311,IF(F311&lt;&gt;"",ROUND(F311*16,3),""))</f>
        <v/>
      </c>
      <c r="AI311" s="16" t="str">
        <f aca="false">IF(COUNT(G311:I311)&lt;3,"",ROUND(LARGE(G311:I311,1),2))</f>
        <v/>
      </c>
      <c r="AJ311" s="16" t="str">
        <f aca="false">IF(COUNT(G311:I311)&lt;3,"",ROUND(LARGE(G311:I311,2),2))</f>
        <v/>
      </c>
      <c r="AK311" s="16" t="str">
        <f aca="false">IF(COUNT(G311:I311)&lt;3,"",ROUND(SMALL(G311:I311,1),2))</f>
        <v/>
      </c>
      <c r="AL311" s="16" t="str">
        <f aca="false">IF(AI311="","",IF(AI311*AJ311*AK311&lt;DIM_MIN_CUIN,"",ROUND(AI311*AJ311*AK311/DIM_DIV*16,2)))</f>
        <v/>
      </c>
      <c r="AM311" s="18" t="str">
        <f aca="false">IF(C311="","",IF(C311&lt;BAND_LO,1,IF(C311&lt;=BAND_HI,2,3)))</f>
        <v/>
      </c>
      <c r="AN311" s="19" t="str">
        <f aca="false">IF(C311="","",IFERROR(INDEX(CAT_REF,MATCH(D311,CATS,0)),REF_DEFAULT))</f>
        <v/>
      </c>
      <c r="AO311" s="21" t="str">
        <f aca="false">IF(OR(R311="",AM311="",M311=""),"",IF(M311="Small standard",IF(R311&gt;SS_MAX,"",ROUND(INDEX(SS_FEES,SUMPRODUCT(--(SS_EDGES&lt;R311))+1,0+AM311)*(1+FUEL),4)),IF(M311="Large standard",IF(R311&gt;LS_MAX,"",ROUND(IF(R311&lt;=OVER3_FROM,INDEX(LS_FEES,SUMPRODUCT(--(LS_EDGES&lt;R311))+1,0+AM311),INDEX(OVER3_BASE,1,0+AM311)+OVER3_PER4*CEILING((R311-OVER3_FROM)/4,1))*(1+FUEL),4)),"")))</f>
        <v/>
      </c>
      <c r="AP311" s="21" t="str">
        <f aca="false">IF(OR(R311="",AM311="",M311=""),"",IF(M311="Small standard",IF(R311&gt;SS_MAX,"",ROUND(INDEX(SS_FEES,SUMPRODUCT(--(SS_EDGES&lt;R311))+1,3+AM311)*(1+FUEL),4)),IF(M311="Large standard",IF(R311&gt;LS_MAX,"",ROUND(IF(R311&lt;=OVER3_FROM,INDEX(LS_FEES,SUMPRODUCT(--(LS_EDGES&lt;R311))+1,3+AM311),INDEX(OVER3_BASE,1,3+AM311)+OVER3_PER4*CEILING((R311-OVER3_FROM)/4,1))*(1+FUEL),4)),"")))</f>
        <v/>
      </c>
      <c r="AQ311" s="21" t="str">
        <f aca="false">IF(OR(AM311="",AM311=1),"",IF(OR(N311="",(AM311-1)="",M311=""),"",IF(M311="Small standard",IF(N311&gt;SS_MAX,"",ROUND(INDEX(SS_FEES,SUMPRODUCT(--(SS_EDGES&lt;N311))+1,0+(AM311-1))*(1+FUEL),4)),IF(M311="Large standard",IF(N311&gt;LS_MAX,"",ROUND(IF(N311&lt;=OVER3_FROM,INDEX(LS_FEES,SUMPRODUCT(--(LS_EDGES&lt;N311))+1,0+(AM311-1)),INDEX(OVER3_BASE,1,0+(AM311-1))+OVER3_PER4*CEILING((N311-OVER3_FROM)/4,1))*(1+FUEL),4)),""))))</f>
        <v/>
      </c>
      <c r="AR311" s="21" t="str">
        <f aca="false">IF(OR(AM311="",AM311=1),"",IF(OR(N311="",(AM311-1)="",M311=""),"",IF(M311="Small standard",IF(N311&gt;SS_MAX,"",ROUND(INDEX(SS_FEES,SUMPRODUCT(--(SS_EDGES&lt;N311))+1,3+(AM311-1))*(1+FUEL),4)),IF(M311="Large standard",IF(N311&gt;LS_MAX,"",ROUND(IF(N311&lt;=OVER3_FROM,INDEX(LS_FEES,SUMPRODUCT(--(LS_EDGES&lt;N311))+1,3+(AM311-1)),INDEX(OVER3_BASE,1,3+(AM311-1))+OVER3_PER4*CEILING((N311-OVER3_FROM)/4,1))*(1+FUEL),4)),""))))</f>
        <v/>
      </c>
      <c r="AS311" s="21" t="str">
        <f aca="false">IF(OR(AM311="",AM311=1),"",(C311-(IF(AM311=2,BAND_LO,BAND_HI)-0.01))*(1-AN311))</f>
        <v/>
      </c>
      <c r="AT311" s="18" t="str">
        <f aca="false">IF(AI311="","",(AI311&gt;SS_L)+(AJ311&gt;SS_M)+(AK311&gt;SS_S))</f>
        <v/>
      </c>
      <c r="AU311" s="23" t="str">
        <f aca="false">IF(OR(AT311="",AT311&lt;&gt;1),"",MAX(AI311/SS_L,AJ311/SS_M,AK311/SS_S))</f>
        <v/>
      </c>
      <c r="AV311" s="21" t="str">
        <f aca="false">IF(OR(M311&lt;&gt;"Large standard",N311="",N311&gt;SS_MAX),"",IF(OR(N311="",AM311="","Small standard"=""),"",IF("Small standard"="Small standard",IF(N311&gt;SS_MAX,"",ROUND(INDEX(SS_FEES,SUMPRODUCT(--(SS_EDGES&lt;N311))+1,0+AM311)*(1+FUEL),4)),IF("Small standard"="Large standard",IF(N311&gt;LS_MAX,"",ROUND(IF(N311&lt;=OVER3_FROM,INDEX(LS_FEES,SUMPRODUCT(--(LS_EDGES&lt;N311))+1,0+AM311),INDEX(OVER3_BASE,1,0+AM311)+OVER3_PER4*CEILING((N311-OVER3_FROM)/4,1))*(1+FUEL),4)),""))))</f>
        <v/>
      </c>
      <c r="AW311" s="21" t="str">
        <f aca="false">IF(OR(M311&lt;&gt;"Large standard",N311="",N311&gt;SS_MAX),"",IF(OR(N311="",AM311="","Small standard"=""),"",IF("Small standard"="Small standard",IF(N311&gt;SS_MAX,"",ROUND(INDEX(SS_FEES,SUMPRODUCT(--(SS_EDGES&lt;N311))+1,3+AM311)*(1+FUEL),4)),IF("Small standard"="Large standard",IF(N311&gt;LS_MAX,"",ROUND(IF(N311&lt;=OVER3_FROM,INDEX(LS_FEES,SUMPRODUCT(--(LS_EDGES&lt;N311))+1,3+AM311),INDEX(OVER3_BASE,1,3+AM311)+OVER3_PER4*CEILING((N311-OVER3_FROM)/4,1))*(1+FUEL),4)),""))))</f>
        <v/>
      </c>
      <c r="AX311" s="21" t="str">
        <f aca="false">IF(OR(AL311="",AH311=""),"",IF(OR(AH311="",AM311="",M311=""),"",IF(M311="Small standard",IF(AH311&gt;SS_MAX,"",ROUND(INDEX(SS_FEES,SUMPRODUCT(--(SS_EDGES&lt;AH311))+1,0+AM311)*(1+FUEL),4)),IF(M311="Large standard",IF(AH311&gt;LS_MAX,"",ROUND(IF(AH311&lt;=OVER3_FROM,INDEX(LS_FEES,SUMPRODUCT(--(LS_EDGES&lt;AH311))+1,0+AM311),INDEX(OVER3_BASE,1,0+AM311)+OVER3_PER4*CEILING((AH311-OVER3_FROM)/4,1))*(1+FUEL),4)),""))))</f>
        <v/>
      </c>
      <c r="AY311" s="21" t="str">
        <f aca="false">IF(OR(AL311="",AH311=""),"",IF(OR(AH311="",AM311="",M311=""),"",IF(M311="Small standard",IF(AH311&gt;SS_MAX,"",ROUND(INDEX(SS_FEES,SUMPRODUCT(--(SS_EDGES&lt;AH311))+1,3+AM311)*(1+FUEL),4)),IF(M311="Large standard",IF(AH311&gt;LS_MAX,"",ROUND(IF(AH311&lt;=OVER3_FROM,INDEX(LS_FEES,SUMPRODUCT(--(LS_EDGES&lt;AH311))+1,3+AM311),INDEX(OVER3_BASE,1,3+AM311)+OVER3_PER4*CEILING((AH311-OVER3_FROM)/4,1))*(1+FUEL),4)),""))))</f>
        <v/>
      </c>
      <c r="AZ311" s="24" t="str">
        <f aca="false">IF(OR(J311="",J311&lt;1),"",ROUND(IFERROR(INDEX(CAT_SCALE,MATCH(D311,CATS,0)),UC_DEFAULT)*IF(J311&gt;=UC_KNEE,10^(UC_A-UC_B*LOG10(J311)),10^(UC_A-UC_B*LOG10(UC_KNEE))*(UC_KNEE/J311)^UC_HEXP),1))</f>
        <v/>
      </c>
    </row>
    <row r="312" customFormat="false" ht="15" hidden="false" customHeight="false" outlineLevel="0" collapsed="false">
      <c r="A312" s="10"/>
      <c r="B312" s="10"/>
      <c r="C312" s="12"/>
      <c r="D312" s="10"/>
      <c r="E312" s="10"/>
      <c r="F312" s="10"/>
      <c r="G312" s="10"/>
      <c r="H312" s="10"/>
      <c r="I312" s="10"/>
      <c r="J312" s="10"/>
      <c r="K312" s="10"/>
      <c r="L312" s="12"/>
      <c r="M312" s="2" t="str">
        <f aca="false">IF(OR(N312="",AI312=""),"",IF(AND(N312&lt;=SS_MAX,AI312&lt;=SS_L,AJ312&lt;=SS_M,AK312&lt;=SS_S),"Small standard",IF(AND(N312&lt;=LS_MAX,AI312&lt;=LS_L,AJ312&lt;=LS_M,AK312&lt;=LS_S),"Large standard","Oversize")))</f>
        <v/>
      </c>
      <c r="N312" s="16" t="str">
        <f aca="false">IF(AH312="","",IF(AL312="",AH312,MAX(AH312,AL312)))</f>
        <v/>
      </c>
      <c r="O312" s="21" t="str">
        <f aca="false">IF(OR(N312="",AM312="",M312=""),"",IF(M312="Small standard",IF(N312&gt;SS_MAX,"",ROUND(INDEX(SS_FEES,SUMPRODUCT(--(SS_EDGES&lt;N312))+1,0+AM312)*(1+FUEL),4)),IF(M312="Large standard",IF(N312&gt;LS_MAX,"",ROUND(IF(N312&lt;=OVER3_FROM,INDEX(LS_FEES,SUMPRODUCT(--(LS_EDGES&lt;N312))+1,0+AM312),INDEX(OVER3_BASE,1,0+AM312)+OVER3_PER4*CEILING((N312-OVER3_FROM)/4,1))*(1+FUEL),4)),"")))</f>
        <v/>
      </c>
      <c r="P312" s="21" t="str">
        <f aca="false">IF(OR(N312="",AM312="",M312=""),"",IF(M312="Small standard",IF(N312&gt;SS_MAX,"",ROUND(INDEX(SS_FEES,SUMPRODUCT(--(SS_EDGES&lt;N312))+1,3+AM312)*(1+FUEL),4)),IF(M312="Large standard",IF(N312&gt;LS_MAX,"",ROUND(IF(N312&lt;=OVER3_FROM,INDEX(LS_FEES,SUMPRODUCT(--(LS_EDGES&lt;N312))+1,3+AM312),INDEX(OVER3_BASE,1,3+AM312)+OVER3_PER4*CEILING((N312-OVER3_FROM)/4,1))*(1+FUEL),4)),"")))</f>
        <v/>
      </c>
      <c r="Q312" s="20" t="str">
        <f aca="true">IF(OR(L312="",O312=""),"",ROUND(L312-IF(AND(TODAY()&gt;=PEAK_FROM,TODAY()&lt;=PEAK_TO),P312,O312),2))</f>
        <v/>
      </c>
      <c r="R312" s="16" t="str">
        <f aca="false">IF(N312="","",IF(M312="Small standard",IF(SUMPRODUCT(--(SS_EDGES&lt;N312))=0,"",INDEX(SS_EDGES,SUMPRODUCT(--(SS_EDGES&lt;N312)))),IF(M312="Large standard",IF(N312&gt;OVER3_FROM,OVER3_FROM+4*(CEILING((N312-OVER3_FROM)/4,1)-1),IF(SUMPRODUCT(--(LS_EDGES&lt;N312))=0,"",INDEX(LS_EDGES,SUMPRODUCT(--(LS_EDGES&lt;N312))))),"")))</f>
        <v/>
      </c>
      <c r="S312" s="22" t="str">
        <f aca="false">IF(R312="","",ROUND(N312-R312,3))</f>
        <v/>
      </c>
      <c r="T312" s="21" t="str">
        <f aca="false">IF(OR(R312="",O312="",AO312=""),"",IF(S312&gt;MAX_SHAVE,"",IF(ROUND(O312-AO312,4)&lt;MIN_UNIT,"",ROUND(O312-AO312,4))))</f>
        <v/>
      </c>
      <c r="U312" s="21" t="str">
        <f aca="false">IF(OR(AQ312="",O312=""),"",IF(ROUND(ROUND(O312-AQ312,4)-AS312,4)&lt;=MIN_UNIT,"",ROUND(ROUND(O312-AQ312,4)-AS312,4)))</f>
        <v/>
      </c>
      <c r="V312" s="21" t="str">
        <f aca="false">IF(OR(AV312="",O312=""),"",IF(AND(AT312=1,AU312&lt;=MAX_ENV),IF(ROUND(O312-AV312,4)&lt;MIN_UNIT,"",ROUND(O312-AV312,4)),""))</f>
        <v/>
      </c>
      <c r="W312" s="21" t="str">
        <f aca="false">IF(OR(AX312="",O312=""),"",IF(AL312&gt;=AH312*MIN_DIM_RATIO,IF(ROUND(O312-AX312,4)&lt;MIN_UNIT,"",ROUND(O312-AX312,4)),""))</f>
        <v/>
      </c>
      <c r="X312" s="21" t="str">
        <f aca="false">IF(OR(R312="",P312="",AP312=""),"",IF(S312&gt;MAX_SHAVE,"",IF(ROUND(P312-AP312,4)&lt;MIN_UNIT,"",ROUND(P312-AP312,4))))</f>
        <v/>
      </c>
      <c r="Y312" s="21" t="str">
        <f aca="false">IF(OR(AR312="",P312=""),"",IF(ROUND(ROUND(P312-AR312,4)-AS312,4)&lt;=MIN_UNIT,"",ROUND(ROUND(P312-AR312,4)-AS312,4)))</f>
        <v/>
      </c>
      <c r="Z312" s="21" t="str">
        <f aca="false">IF(OR(AW312="",P312=""),"",IF(AND(AT312=1,AU312&lt;=MAX_ENV),IF(ROUND(P312-AW312,4)&lt;MIN_UNIT,"",ROUND(P312-AW312,4)),""))</f>
        <v/>
      </c>
      <c r="AA312" s="21" t="str">
        <f aca="false">IF(OR(AY312="",P312=""),"",IF(AL312&gt;=AH312*MIN_DIM_RATIO,IF(ROUND(P312-AY312,4)&lt;MIN_UNIT,"",ROUND(P312-AY312,4)),""))</f>
        <v/>
      </c>
      <c r="AB312" s="2" t="str">
        <f aca="false">IF(COUNT(T312:W312)=0,"",CHOOSE(MATCH(MAX(T312:W312),T312:W312,0),"Weight","Price","Size tier","Box"))</f>
        <v/>
      </c>
      <c r="AC312" s="24" t="str">
        <f aca="false">IF(K312&lt;&gt;"",K312,AZ312)</f>
        <v/>
      </c>
      <c r="AD312" s="25" t="str">
        <f aca="false">IF(OR(AB312="",AC312=""),"",ROUND(AC312*IF(K312&lt;&gt;"",1,U_LOW)*((12-PEAK_MONTHS)*MAX(T312:W312)+PEAK_MONTHS*N(INDEX(X312:AA312,MATCH(MAX(T312:W312),T312:W312,0)))),0))</f>
        <v/>
      </c>
      <c r="AE312" s="25" t="str">
        <f aca="false">IF(OR(AB312="",AC312=""),"",ROUND(AC312*IF(K312&lt;&gt;"",1,U_HIGH)*((12-PEAK_MONTHS)*MAX(T312:W312)+PEAK_MONTHS*N(INDEX(X312:AA312,MATCH(MAX(T312:W312),T312:W312,0)))),0))</f>
        <v/>
      </c>
      <c r="AF312" s="18" t="str">
        <f aca="false">IF(AD312="","",RANK(AD312,$AD$7:$AD$506))</f>
        <v/>
      </c>
      <c r="AH312" s="16" t="str">
        <f aca="false">IF(E312&lt;&gt;"",E312,IF(F312&lt;&gt;"",ROUND(F312*16,3),""))</f>
        <v/>
      </c>
      <c r="AI312" s="16" t="str">
        <f aca="false">IF(COUNT(G312:I312)&lt;3,"",ROUND(LARGE(G312:I312,1),2))</f>
        <v/>
      </c>
      <c r="AJ312" s="16" t="str">
        <f aca="false">IF(COUNT(G312:I312)&lt;3,"",ROUND(LARGE(G312:I312,2),2))</f>
        <v/>
      </c>
      <c r="AK312" s="16" t="str">
        <f aca="false">IF(COUNT(G312:I312)&lt;3,"",ROUND(SMALL(G312:I312,1),2))</f>
        <v/>
      </c>
      <c r="AL312" s="16" t="str">
        <f aca="false">IF(AI312="","",IF(AI312*AJ312*AK312&lt;DIM_MIN_CUIN,"",ROUND(AI312*AJ312*AK312/DIM_DIV*16,2)))</f>
        <v/>
      </c>
      <c r="AM312" s="18" t="str">
        <f aca="false">IF(C312="","",IF(C312&lt;BAND_LO,1,IF(C312&lt;=BAND_HI,2,3)))</f>
        <v/>
      </c>
      <c r="AN312" s="19" t="str">
        <f aca="false">IF(C312="","",IFERROR(INDEX(CAT_REF,MATCH(D312,CATS,0)),REF_DEFAULT))</f>
        <v/>
      </c>
      <c r="AO312" s="21" t="str">
        <f aca="false">IF(OR(R312="",AM312="",M312=""),"",IF(M312="Small standard",IF(R312&gt;SS_MAX,"",ROUND(INDEX(SS_FEES,SUMPRODUCT(--(SS_EDGES&lt;R312))+1,0+AM312)*(1+FUEL),4)),IF(M312="Large standard",IF(R312&gt;LS_MAX,"",ROUND(IF(R312&lt;=OVER3_FROM,INDEX(LS_FEES,SUMPRODUCT(--(LS_EDGES&lt;R312))+1,0+AM312),INDEX(OVER3_BASE,1,0+AM312)+OVER3_PER4*CEILING((R312-OVER3_FROM)/4,1))*(1+FUEL),4)),"")))</f>
        <v/>
      </c>
      <c r="AP312" s="21" t="str">
        <f aca="false">IF(OR(R312="",AM312="",M312=""),"",IF(M312="Small standard",IF(R312&gt;SS_MAX,"",ROUND(INDEX(SS_FEES,SUMPRODUCT(--(SS_EDGES&lt;R312))+1,3+AM312)*(1+FUEL),4)),IF(M312="Large standard",IF(R312&gt;LS_MAX,"",ROUND(IF(R312&lt;=OVER3_FROM,INDEX(LS_FEES,SUMPRODUCT(--(LS_EDGES&lt;R312))+1,3+AM312),INDEX(OVER3_BASE,1,3+AM312)+OVER3_PER4*CEILING((R312-OVER3_FROM)/4,1))*(1+FUEL),4)),"")))</f>
        <v/>
      </c>
      <c r="AQ312" s="21" t="str">
        <f aca="false">IF(OR(AM312="",AM312=1),"",IF(OR(N312="",(AM312-1)="",M312=""),"",IF(M312="Small standard",IF(N312&gt;SS_MAX,"",ROUND(INDEX(SS_FEES,SUMPRODUCT(--(SS_EDGES&lt;N312))+1,0+(AM312-1))*(1+FUEL),4)),IF(M312="Large standard",IF(N312&gt;LS_MAX,"",ROUND(IF(N312&lt;=OVER3_FROM,INDEX(LS_FEES,SUMPRODUCT(--(LS_EDGES&lt;N312))+1,0+(AM312-1)),INDEX(OVER3_BASE,1,0+(AM312-1))+OVER3_PER4*CEILING((N312-OVER3_FROM)/4,1))*(1+FUEL),4)),""))))</f>
        <v/>
      </c>
      <c r="AR312" s="21" t="str">
        <f aca="false">IF(OR(AM312="",AM312=1),"",IF(OR(N312="",(AM312-1)="",M312=""),"",IF(M312="Small standard",IF(N312&gt;SS_MAX,"",ROUND(INDEX(SS_FEES,SUMPRODUCT(--(SS_EDGES&lt;N312))+1,3+(AM312-1))*(1+FUEL),4)),IF(M312="Large standard",IF(N312&gt;LS_MAX,"",ROUND(IF(N312&lt;=OVER3_FROM,INDEX(LS_FEES,SUMPRODUCT(--(LS_EDGES&lt;N312))+1,3+(AM312-1)),INDEX(OVER3_BASE,1,3+(AM312-1))+OVER3_PER4*CEILING((N312-OVER3_FROM)/4,1))*(1+FUEL),4)),""))))</f>
        <v/>
      </c>
      <c r="AS312" s="21" t="str">
        <f aca="false">IF(OR(AM312="",AM312=1),"",(C312-(IF(AM312=2,BAND_LO,BAND_HI)-0.01))*(1-AN312))</f>
        <v/>
      </c>
      <c r="AT312" s="18" t="str">
        <f aca="false">IF(AI312="","",(AI312&gt;SS_L)+(AJ312&gt;SS_M)+(AK312&gt;SS_S))</f>
        <v/>
      </c>
      <c r="AU312" s="23" t="str">
        <f aca="false">IF(OR(AT312="",AT312&lt;&gt;1),"",MAX(AI312/SS_L,AJ312/SS_M,AK312/SS_S))</f>
        <v/>
      </c>
      <c r="AV312" s="21" t="str">
        <f aca="false">IF(OR(M312&lt;&gt;"Large standard",N312="",N312&gt;SS_MAX),"",IF(OR(N312="",AM312="","Small standard"=""),"",IF("Small standard"="Small standard",IF(N312&gt;SS_MAX,"",ROUND(INDEX(SS_FEES,SUMPRODUCT(--(SS_EDGES&lt;N312))+1,0+AM312)*(1+FUEL),4)),IF("Small standard"="Large standard",IF(N312&gt;LS_MAX,"",ROUND(IF(N312&lt;=OVER3_FROM,INDEX(LS_FEES,SUMPRODUCT(--(LS_EDGES&lt;N312))+1,0+AM312),INDEX(OVER3_BASE,1,0+AM312)+OVER3_PER4*CEILING((N312-OVER3_FROM)/4,1))*(1+FUEL),4)),""))))</f>
        <v/>
      </c>
      <c r="AW312" s="21" t="str">
        <f aca="false">IF(OR(M312&lt;&gt;"Large standard",N312="",N312&gt;SS_MAX),"",IF(OR(N312="",AM312="","Small standard"=""),"",IF("Small standard"="Small standard",IF(N312&gt;SS_MAX,"",ROUND(INDEX(SS_FEES,SUMPRODUCT(--(SS_EDGES&lt;N312))+1,3+AM312)*(1+FUEL),4)),IF("Small standard"="Large standard",IF(N312&gt;LS_MAX,"",ROUND(IF(N312&lt;=OVER3_FROM,INDEX(LS_FEES,SUMPRODUCT(--(LS_EDGES&lt;N312))+1,3+AM312),INDEX(OVER3_BASE,1,3+AM312)+OVER3_PER4*CEILING((N312-OVER3_FROM)/4,1))*(1+FUEL),4)),""))))</f>
        <v/>
      </c>
      <c r="AX312" s="21" t="str">
        <f aca="false">IF(OR(AL312="",AH312=""),"",IF(OR(AH312="",AM312="",M312=""),"",IF(M312="Small standard",IF(AH312&gt;SS_MAX,"",ROUND(INDEX(SS_FEES,SUMPRODUCT(--(SS_EDGES&lt;AH312))+1,0+AM312)*(1+FUEL),4)),IF(M312="Large standard",IF(AH312&gt;LS_MAX,"",ROUND(IF(AH312&lt;=OVER3_FROM,INDEX(LS_FEES,SUMPRODUCT(--(LS_EDGES&lt;AH312))+1,0+AM312),INDEX(OVER3_BASE,1,0+AM312)+OVER3_PER4*CEILING((AH312-OVER3_FROM)/4,1))*(1+FUEL),4)),""))))</f>
        <v/>
      </c>
      <c r="AY312" s="21" t="str">
        <f aca="false">IF(OR(AL312="",AH312=""),"",IF(OR(AH312="",AM312="",M312=""),"",IF(M312="Small standard",IF(AH312&gt;SS_MAX,"",ROUND(INDEX(SS_FEES,SUMPRODUCT(--(SS_EDGES&lt;AH312))+1,3+AM312)*(1+FUEL),4)),IF(M312="Large standard",IF(AH312&gt;LS_MAX,"",ROUND(IF(AH312&lt;=OVER3_FROM,INDEX(LS_FEES,SUMPRODUCT(--(LS_EDGES&lt;AH312))+1,3+AM312),INDEX(OVER3_BASE,1,3+AM312)+OVER3_PER4*CEILING((AH312-OVER3_FROM)/4,1))*(1+FUEL),4)),""))))</f>
        <v/>
      </c>
      <c r="AZ312" s="24" t="str">
        <f aca="false">IF(OR(J312="",J312&lt;1),"",ROUND(IFERROR(INDEX(CAT_SCALE,MATCH(D312,CATS,0)),UC_DEFAULT)*IF(J312&gt;=UC_KNEE,10^(UC_A-UC_B*LOG10(J312)),10^(UC_A-UC_B*LOG10(UC_KNEE))*(UC_KNEE/J312)^UC_HEXP),1))</f>
        <v/>
      </c>
    </row>
    <row r="313" customFormat="false" ht="15" hidden="false" customHeight="false" outlineLevel="0" collapsed="false">
      <c r="A313" s="10"/>
      <c r="B313" s="10"/>
      <c r="C313" s="12"/>
      <c r="D313" s="10"/>
      <c r="E313" s="10"/>
      <c r="F313" s="10"/>
      <c r="G313" s="10"/>
      <c r="H313" s="10"/>
      <c r="I313" s="10"/>
      <c r="J313" s="10"/>
      <c r="K313" s="10"/>
      <c r="L313" s="12"/>
      <c r="M313" s="2" t="str">
        <f aca="false">IF(OR(N313="",AI313=""),"",IF(AND(N313&lt;=SS_MAX,AI313&lt;=SS_L,AJ313&lt;=SS_M,AK313&lt;=SS_S),"Small standard",IF(AND(N313&lt;=LS_MAX,AI313&lt;=LS_L,AJ313&lt;=LS_M,AK313&lt;=LS_S),"Large standard","Oversize")))</f>
        <v/>
      </c>
      <c r="N313" s="16" t="str">
        <f aca="false">IF(AH313="","",IF(AL313="",AH313,MAX(AH313,AL313)))</f>
        <v/>
      </c>
      <c r="O313" s="21" t="str">
        <f aca="false">IF(OR(N313="",AM313="",M313=""),"",IF(M313="Small standard",IF(N313&gt;SS_MAX,"",ROUND(INDEX(SS_FEES,SUMPRODUCT(--(SS_EDGES&lt;N313))+1,0+AM313)*(1+FUEL),4)),IF(M313="Large standard",IF(N313&gt;LS_MAX,"",ROUND(IF(N313&lt;=OVER3_FROM,INDEX(LS_FEES,SUMPRODUCT(--(LS_EDGES&lt;N313))+1,0+AM313),INDEX(OVER3_BASE,1,0+AM313)+OVER3_PER4*CEILING((N313-OVER3_FROM)/4,1))*(1+FUEL),4)),"")))</f>
        <v/>
      </c>
      <c r="P313" s="21" t="str">
        <f aca="false">IF(OR(N313="",AM313="",M313=""),"",IF(M313="Small standard",IF(N313&gt;SS_MAX,"",ROUND(INDEX(SS_FEES,SUMPRODUCT(--(SS_EDGES&lt;N313))+1,3+AM313)*(1+FUEL),4)),IF(M313="Large standard",IF(N313&gt;LS_MAX,"",ROUND(IF(N313&lt;=OVER3_FROM,INDEX(LS_FEES,SUMPRODUCT(--(LS_EDGES&lt;N313))+1,3+AM313),INDEX(OVER3_BASE,1,3+AM313)+OVER3_PER4*CEILING((N313-OVER3_FROM)/4,1))*(1+FUEL),4)),"")))</f>
        <v/>
      </c>
      <c r="Q313" s="20" t="str">
        <f aca="true">IF(OR(L313="",O313=""),"",ROUND(L313-IF(AND(TODAY()&gt;=PEAK_FROM,TODAY()&lt;=PEAK_TO),P313,O313),2))</f>
        <v/>
      </c>
      <c r="R313" s="16" t="str">
        <f aca="false">IF(N313="","",IF(M313="Small standard",IF(SUMPRODUCT(--(SS_EDGES&lt;N313))=0,"",INDEX(SS_EDGES,SUMPRODUCT(--(SS_EDGES&lt;N313)))),IF(M313="Large standard",IF(N313&gt;OVER3_FROM,OVER3_FROM+4*(CEILING((N313-OVER3_FROM)/4,1)-1),IF(SUMPRODUCT(--(LS_EDGES&lt;N313))=0,"",INDEX(LS_EDGES,SUMPRODUCT(--(LS_EDGES&lt;N313))))),"")))</f>
        <v/>
      </c>
      <c r="S313" s="22" t="str">
        <f aca="false">IF(R313="","",ROUND(N313-R313,3))</f>
        <v/>
      </c>
      <c r="T313" s="21" t="str">
        <f aca="false">IF(OR(R313="",O313="",AO313=""),"",IF(S313&gt;MAX_SHAVE,"",IF(ROUND(O313-AO313,4)&lt;MIN_UNIT,"",ROUND(O313-AO313,4))))</f>
        <v/>
      </c>
      <c r="U313" s="21" t="str">
        <f aca="false">IF(OR(AQ313="",O313=""),"",IF(ROUND(ROUND(O313-AQ313,4)-AS313,4)&lt;=MIN_UNIT,"",ROUND(ROUND(O313-AQ313,4)-AS313,4)))</f>
        <v/>
      </c>
      <c r="V313" s="21" t="str">
        <f aca="false">IF(OR(AV313="",O313=""),"",IF(AND(AT313=1,AU313&lt;=MAX_ENV),IF(ROUND(O313-AV313,4)&lt;MIN_UNIT,"",ROUND(O313-AV313,4)),""))</f>
        <v/>
      </c>
      <c r="W313" s="21" t="str">
        <f aca="false">IF(OR(AX313="",O313=""),"",IF(AL313&gt;=AH313*MIN_DIM_RATIO,IF(ROUND(O313-AX313,4)&lt;MIN_UNIT,"",ROUND(O313-AX313,4)),""))</f>
        <v/>
      </c>
      <c r="X313" s="21" t="str">
        <f aca="false">IF(OR(R313="",P313="",AP313=""),"",IF(S313&gt;MAX_SHAVE,"",IF(ROUND(P313-AP313,4)&lt;MIN_UNIT,"",ROUND(P313-AP313,4))))</f>
        <v/>
      </c>
      <c r="Y313" s="21" t="str">
        <f aca="false">IF(OR(AR313="",P313=""),"",IF(ROUND(ROUND(P313-AR313,4)-AS313,4)&lt;=MIN_UNIT,"",ROUND(ROUND(P313-AR313,4)-AS313,4)))</f>
        <v/>
      </c>
      <c r="Z313" s="21" t="str">
        <f aca="false">IF(OR(AW313="",P313=""),"",IF(AND(AT313=1,AU313&lt;=MAX_ENV),IF(ROUND(P313-AW313,4)&lt;MIN_UNIT,"",ROUND(P313-AW313,4)),""))</f>
        <v/>
      </c>
      <c r="AA313" s="21" t="str">
        <f aca="false">IF(OR(AY313="",P313=""),"",IF(AL313&gt;=AH313*MIN_DIM_RATIO,IF(ROUND(P313-AY313,4)&lt;MIN_UNIT,"",ROUND(P313-AY313,4)),""))</f>
        <v/>
      </c>
      <c r="AB313" s="2" t="str">
        <f aca="false">IF(COUNT(T313:W313)=0,"",CHOOSE(MATCH(MAX(T313:W313),T313:W313,0),"Weight","Price","Size tier","Box"))</f>
        <v/>
      </c>
      <c r="AC313" s="24" t="str">
        <f aca="false">IF(K313&lt;&gt;"",K313,AZ313)</f>
        <v/>
      </c>
      <c r="AD313" s="25" t="str">
        <f aca="false">IF(OR(AB313="",AC313=""),"",ROUND(AC313*IF(K313&lt;&gt;"",1,U_LOW)*((12-PEAK_MONTHS)*MAX(T313:W313)+PEAK_MONTHS*N(INDEX(X313:AA313,MATCH(MAX(T313:W313),T313:W313,0)))),0))</f>
        <v/>
      </c>
      <c r="AE313" s="25" t="str">
        <f aca="false">IF(OR(AB313="",AC313=""),"",ROUND(AC313*IF(K313&lt;&gt;"",1,U_HIGH)*((12-PEAK_MONTHS)*MAX(T313:W313)+PEAK_MONTHS*N(INDEX(X313:AA313,MATCH(MAX(T313:W313),T313:W313,0)))),0))</f>
        <v/>
      </c>
      <c r="AF313" s="18" t="str">
        <f aca="false">IF(AD313="","",RANK(AD313,$AD$7:$AD$506))</f>
        <v/>
      </c>
      <c r="AH313" s="16" t="str">
        <f aca="false">IF(E313&lt;&gt;"",E313,IF(F313&lt;&gt;"",ROUND(F313*16,3),""))</f>
        <v/>
      </c>
      <c r="AI313" s="16" t="str">
        <f aca="false">IF(COUNT(G313:I313)&lt;3,"",ROUND(LARGE(G313:I313,1),2))</f>
        <v/>
      </c>
      <c r="AJ313" s="16" t="str">
        <f aca="false">IF(COUNT(G313:I313)&lt;3,"",ROUND(LARGE(G313:I313,2),2))</f>
        <v/>
      </c>
      <c r="AK313" s="16" t="str">
        <f aca="false">IF(COUNT(G313:I313)&lt;3,"",ROUND(SMALL(G313:I313,1),2))</f>
        <v/>
      </c>
      <c r="AL313" s="16" t="str">
        <f aca="false">IF(AI313="","",IF(AI313*AJ313*AK313&lt;DIM_MIN_CUIN,"",ROUND(AI313*AJ313*AK313/DIM_DIV*16,2)))</f>
        <v/>
      </c>
      <c r="AM313" s="18" t="str">
        <f aca="false">IF(C313="","",IF(C313&lt;BAND_LO,1,IF(C313&lt;=BAND_HI,2,3)))</f>
        <v/>
      </c>
      <c r="AN313" s="19" t="str">
        <f aca="false">IF(C313="","",IFERROR(INDEX(CAT_REF,MATCH(D313,CATS,0)),REF_DEFAULT))</f>
        <v/>
      </c>
      <c r="AO313" s="21" t="str">
        <f aca="false">IF(OR(R313="",AM313="",M313=""),"",IF(M313="Small standard",IF(R313&gt;SS_MAX,"",ROUND(INDEX(SS_FEES,SUMPRODUCT(--(SS_EDGES&lt;R313))+1,0+AM313)*(1+FUEL),4)),IF(M313="Large standard",IF(R313&gt;LS_MAX,"",ROUND(IF(R313&lt;=OVER3_FROM,INDEX(LS_FEES,SUMPRODUCT(--(LS_EDGES&lt;R313))+1,0+AM313),INDEX(OVER3_BASE,1,0+AM313)+OVER3_PER4*CEILING((R313-OVER3_FROM)/4,1))*(1+FUEL),4)),"")))</f>
        <v/>
      </c>
      <c r="AP313" s="21" t="str">
        <f aca="false">IF(OR(R313="",AM313="",M313=""),"",IF(M313="Small standard",IF(R313&gt;SS_MAX,"",ROUND(INDEX(SS_FEES,SUMPRODUCT(--(SS_EDGES&lt;R313))+1,3+AM313)*(1+FUEL),4)),IF(M313="Large standard",IF(R313&gt;LS_MAX,"",ROUND(IF(R313&lt;=OVER3_FROM,INDEX(LS_FEES,SUMPRODUCT(--(LS_EDGES&lt;R313))+1,3+AM313),INDEX(OVER3_BASE,1,3+AM313)+OVER3_PER4*CEILING((R313-OVER3_FROM)/4,1))*(1+FUEL),4)),"")))</f>
        <v/>
      </c>
      <c r="AQ313" s="21" t="str">
        <f aca="false">IF(OR(AM313="",AM313=1),"",IF(OR(N313="",(AM313-1)="",M313=""),"",IF(M313="Small standard",IF(N313&gt;SS_MAX,"",ROUND(INDEX(SS_FEES,SUMPRODUCT(--(SS_EDGES&lt;N313))+1,0+(AM313-1))*(1+FUEL),4)),IF(M313="Large standard",IF(N313&gt;LS_MAX,"",ROUND(IF(N313&lt;=OVER3_FROM,INDEX(LS_FEES,SUMPRODUCT(--(LS_EDGES&lt;N313))+1,0+(AM313-1)),INDEX(OVER3_BASE,1,0+(AM313-1))+OVER3_PER4*CEILING((N313-OVER3_FROM)/4,1))*(1+FUEL),4)),""))))</f>
        <v/>
      </c>
      <c r="AR313" s="21" t="str">
        <f aca="false">IF(OR(AM313="",AM313=1),"",IF(OR(N313="",(AM313-1)="",M313=""),"",IF(M313="Small standard",IF(N313&gt;SS_MAX,"",ROUND(INDEX(SS_FEES,SUMPRODUCT(--(SS_EDGES&lt;N313))+1,3+(AM313-1))*(1+FUEL),4)),IF(M313="Large standard",IF(N313&gt;LS_MAX,"",ROUND(IF(N313&lt;=OVER3_FROM,INDEX(LS_FEES,SUMPRODUCT(--(LS_EDGES&lt;N313))+1,3+(AM313-1)),INDEX(OVER3_BASE,1,3+(AM313-1))+OVER3_PER4*CEILING((N313-OVER3_FROM)/4,1))*(1+FUEL),4)),""))))</f>
        <v/>
      </c>
      <c r="AS313" s="21" t="str">
        <f aca="false">IF(OR(AM313="",AM313=1),"",(C313-(IF(AM313=2,BAND_LO,BAND_HI)-0.01))*(1-AN313))</f>
        <v/>
      </c>
      <c r="AT313" s="18" t="str">
        <f aca="false">IF(AI313="","",(AI313&gt;SS_L)+(AJ313&gt;SS_M)+(AK313&gt;SS_S))</f>
        <v/>
      </c>
      <c r="AU313" s="23" t="str">
        <f aca="false">IF(OR(AT313="",AT313&lt;&gt;1),"",MAX(AI313/SS_L,AJ313/SS_M,AK313/SS_S))</f>
        <v/>
      </c>
      <c r="AV313" s="21" t="str">
        <f aca="false">IF(OR(M313&lt;&gt;"Large standard",N313="",N313&gt;SS_MAX),"",IF(OR(N313="",AM313="","Small standard"=""),"",IF("Small standard"="Small standard",IF(N313&gt;SS_MAX,"",ROUND(INDEX(SS_FEES,SUMPRODUCT(--(SS_EDGES&lt;N313))+1,0+AM313)*(1+FUEL),4)),IF("Small standard"="Large standard",IF(N313&gt;LS_MAX,"",ROUND(IF(N313&lt;=OVER3_FROM,INDEX(LS_FEES,SUMPRODUCT(--(LS_EDGES&lt;N313))+1,0+AM313),INDEX(OVER3_BASE,1,0+AM313)+OVER3_PER4*CEILING((N313-OVER3_FROM)/4,1))*(1+FUEL),4)),""))))</f>
        <v/>
      </c>
      <c r="AW313" s="21" t="str">
        <f aca="false">IF(OR(M313&lt;&gt;"Large standard",N313="",N313&gt;SS_MAX),"",IF(OR(N313="",AM313="","Small standard"=""),"",IF("Small standard"="Small standard",IF(N313&gt;SS_MAX,"",ROUND(INDEX(SS_FEES,SUMPRODUCT(--(SS_EDGES&lt;N313))+1,3+AM313)*(1+FUEL),4)),IF("Small standard"="Large standard",IF(N313&gt;LS_MAX,"",ROUND(IF(N313&lt;=OVER3_FROM,INDEX(LS_FEES,SUMPRODUCT(--(LS_EDGES&lt;N313))+1,3+AM313),INDEX(OVER3_BASE,1,3+AM313)+OVER3_PER4*CEILING((N313-OVER3_FROM)/4,1))*(1+FUEL),4)),""))))</f>
        <v/>
      </c>
      <c r="AX313" s="21" t="str">
        <f aca="false">IF(OR(AL313="",AH313=""),"",IF(OR(AH313="",AM313="",M313=""),"",IF(M313="Small standard",IF(AH313&gt;SS_MAX,"",ROUND(INDEX(SS_FEES,SUMPRODUCT(--(SS_EDGES&lt;AH313))+1,0+AM313)*(1+FUEL),4)),IF(M313="Large standard",IF(AH313&gt;LS_MAX,"",ROUND(IF(AH313&lt;=OVER3_FROM,INDEX(LS_FEES,SUMPRODUCT(--(LS_EDGES&lt;AH313))+1,0+AM313),INDEX(OVER3_BASE,1,0+AM313)+OVER3_PER4*CEILING((AH313-OVER3_FROM)/4,1))*(1+FUEL),4)),""))))</f>
        <v/>
      </c>
      <c r="AY313" s="21" t="str">
        <f aca="false">IF(OR(AL313="",AH313=""),"",IF(OR(AH313="",AM313="",M313=""),"",IF(M313="Small standard",IF(AH313&gt;SS_MAX,"",ROUND(INDEX(SS_FEES,SUMPRODUCT(--(SS_EDGES&lt;AH313))+1,3+AM313)*(1+FUEL),4)),IF(M313="Large standard",IF(AH313&gt;LS_MAX,"",ROUND(IF(AH313&lt;=OVER3_FROM,INDEX(LS_FEES,SUMPRODUCT(--(LS_EDGES&lt;AH313))+1,3+AM313),INDEX(OVER3_BASE,1,3+AM313)+OVER3_PER4*CEILING((AH313-OVER3_FROM)/4,1))*(1+FUEL),4)),""))))</f>
        <v/>
      </c>
      <c r="AZ313" s="24" t="str">
        <f aca="false">IF(OR(J313="",J313&lt;1),"",ROUND(IFERROR(INDEX(CAT_SCALE,MATCH(D313,CATS,0)),UC_DEFAULT)*IF(J313&gt;=UC_KNEE,10^(UC_A-UC_B*LOG10(J313)),10^(UC_A-UC_B*LOG10(UC_KNEE))*(UC_KNEE/J313)^UC_HEXP),1))</f>
        <v/>
      </c>
    </row>
    <row r="314" customFormat="false" ht="15" hidden="false" customHeight="false" outlineLevel="0" collapsed="false">
      <c r="A314" s="10"/>
      <c r="B314" s="10"/>
      <c r="C314" s="12"/>
      <c r="D314" s="10"/>
      <c r="E314" s="10"/>
      <c r="F314" s="10"/>
      <c r="G314" s="10"/>
      <c r="H314" s="10"/>
      <c r="I314" s="10"/>
      <c r="J314" s="10"/>
      <c r="K314" s="10"/>
      <c r="L314" s="12"/>
      <c r="M314" s="2" t="str">
        <f aca="false">IF(OR(N314="",AI314=""),"",IF(AND(N314&lt;=SS_MAX,AI314&lt;=SS_L,AJ314&lt;=SS_M,AK314&lt;=SS_S),"Small standard",IF(AND(N314&lt;=LS_MAX,AI314&lt;=LS_L,AJ314&lt;=LS_M,AK314&lt;=LS_S),"Large standard","Oversize")))</f>
        <v/>
      </c>
      <c r="N314" s="16" t="str">
        <f aca="false">IF(AH314="","",IF(AL314="",AH314,MAX(AH314,AL314)))</f>
        <v/>
      </c>
      <c r="O314" s="21" t="str">
        <f aca="false">IF(OR(N314="",AM314="",M314=""),"",IF(M314="Small standard",IF(N314&gt;SS_MAX,"",ROUND(INDEX(SS_FEES,SUMPRODUCT(--(SS_EDGES&lt;N314))+1,0+AM314)*(1+FUEL),4)),IF(M314="Large standard",IF(N314&gt;LS_MAX,"",ROUND(IF(N314&lt;=OVER3_FROM,INDEX(LS_FEES,SUMPRODUCT(--(LS_EDGES&lt;N314))+1,0+AM314),INDEX(OVER3_BASE,1,0+AM314)+OVER3_PER4*CEILING((N314-OVER3_FROM)/4,1))*(1+FUEL),4)),"")))</f>
        <v/>
      </c>
      <c r="P314" s="21" t="str">
        <f aca="false">IF(OR(N314="",AM314="",M314=""),"",IF(M314="Small standard",IF(N314&gt;SS_MAX,"",ROUND(INDEX(SS_FEES,SUMPRODUCT(--(SS_EDGES&lt;N314))+1,3+AM314)*(1+FUEL),4)),IF(M314="Large standard",IF(N314&gt;LS_MAX,"",ROUND(IF(N314&lt;=OVER3_FROM,INDEX(LS_FEES,SUMPRODUCT(--(LS_EDGES&lt;N314))+1,3+AM314),INDEX(OVER3_BASE,1,3+AM314)+OVER3_PER4*CEILING((N314-OVER3_FROM)/4,1))*(1+FUEL),4)),"")))</f>
        <v/>
      </c>
      <c r="Q314" s="20" t="str">
        <f aca="true">IF(OR(L314="",O314=""),"",ROUND(L314-IF(AND(TODAY()&gt;=PEAK_FROM,TODAY()&lt;=PEAK_TO),P314,O314),2))</f>
        <v/>
      </c>
      <c r="R314" s="16" t="str">
        <f aca="false">IF(N314="","",IF(M314="Small standard",IF(SUMPRODUCT(--(SS_EDGES&lt;N314))=0,"",INDEX(SS_EDGES,SUMPRODUCT(--(SS_EDGES&lt;N314)))),IF(M314="Large standard",IF(N314&gt;OVER3_FROM,OVER3_FROM+4*(CEILING((N314-OVER3_FROM)/4,1)-1),IF(SUMPRODUCT(--(LS_EDGES&lt;N314))=0,"",INDEX(LS_EDGES,SUMPRODUCT(--(LS_EDGES&lt;N314))))),"")))</f>
        <v/>
      </c>
      <c r="S314" s="22" t="str">
        <f aca="false">IF(R314="","",ROUND(N314-R314,3))</f>
        <v/>
      </c>
      <c r="T314" s="21" t="str">
        <f aca="false">IF(OR(R314="",O314="",AO314=""),"",IF(S314&gt;MAX_SHAVE,"",IF(ROUND(O314-AO314,4)&lt;MIN_UNIT,"",ROUND(O314-AO314,4))))</f>
        <v/>
      </c>
      <c r="U314" s="21" t="str">
        <f aca="false">IF(OR(AQ314="",O314=""),"",IF(ROUND(ROUND(O314-AQ314,4)-AS314,4)&lt;=MIN_UNIT,"",ROUND(ROUND(O314-AQ314,4)-AS314,4)))</f>
        <v/>
      </c>
      <c r="V314" s="21" t="str">
        <f aca="false">IF(OR(AV314="",O314=""),"",IF(AND(AT314=1,AU314&lt;=MAX_ENV),IF(ROUND(O314-AV314,4)&lt;MIN_UNIT,"",ROUND(O314-AV314,4)),""))</f>
        <v/>
      </c>
      <c r="W314" s="21" t="str">
        <f aca="false">IF(OR(AX314="",O314=""),"",IF(AL314&gt;=AH314*MIN_DIM_RATIO,IF(ROUND(O314-AX314,4)&lt;MIN_UNIT,"",ROUND(O314-AX314,4)),""))</f>
        <v/>
      </c>
      <c r="X314" s="21" t="str">
        <f aca="false">IF(OR(R314="",P314="",AP314=""),"",IF(S314&gt;MAX_SHAVE,"",IF(ROUND(P314-AP314,4)&lt;MIN_UNIT,"",ROUND(P314-AP314,4))))</f>
        <v/>
      </c>
      <c r="Y314" s="21" t="str">
        <f aca="false">IF(OR(AR314="",P314=""),"",IF(ROUND(ROUND(P314-AR314,4)-AS314,4)&lt;=MIN_UNIT,"",ROUND(ROUND(P314-AR314,4)-AS314,4)))</f>
        <v/>
      </c>
      <c r="Z314" s="21" t="str">
        <f aca="false">IF(OR(AW314="",P314=""),"",IF(AND(AT314=1,AU314&lt;=MAX_ENV),IF(ROUND(P314-AW314,4)&lt;MIN_UNIT,"",ROUND(P314-AW314,4)),""))</f>
        <v/>
      </c>
      <c r="AA314" s="21" t="str">
        <f aca="false">IF(OR(AY314="",P314=""),"",IF(AL314&gt;=AH314*MIN_DIM_RATIO,IF(ROUND(P314-AY314,4)&lt;MIN_UNIT,"",ROUND(P314-AY314,4)),""))</f>
        <v/>
      </c>
      <c r="AB314" s="2" t="str">
        <f aca="false">IF(COUNT(T314:W314)=0,"",CHOOSE(MATCH(MAX(T314:W314),T314:W314,0),"Weight","Price","Size tier","Box"))</f>
        <v/>
      </c>
      <c r="AC314" s="24" t="str">
        <f aca="false">IF(K314&lt;&gt;"",K314,AZ314)</f>
        <v/>
      </c>
      <c r="AD314" s="25" t="str">
        <f aca="false">IF(OR(AB314="",AC314=""),"",ROUND(AC314*IF(K314&lt;&gt;"",1,U_LOW)*((12-PEAK_MONTHS)*MAX(T314:W314)+PEAK_MONTHS*N(INDEX(X314:AA314,MATCH(MAX(T314:W314),T314:W314,0)))),0))</f>
        <v/>
      </c>
      <c r="AE314" s="25" t="str">
        <f aca="false">IF(OR(AB314="",AC314=""),"",ROUND(AC314*IF(K314&lt;&gt;"",1,U_HIGH)*((12-PEAK_MONTHS)*MAX(T314:W314)+PEAK_MONTHS*N(INDEX(X314:AA314,MATCH(MAX(T314:W314),T314:W314,0)))),0))</f>
        <v/>
      </c>
      <c r="AF314" s="18" t="str">
        <f aca="false">IF(AD314="","",RANK(AD314,$AD$7:$AD$506))</f>
        <v/>
      </c>
      <c r="AH314" s="16" t="str">
        <f aca="false">IF(E314&lt;&gt;"",E314,IF(F314&lt;&gt;"",ROUND(F314*16,3),""))</f>
        <v/>
      </c>
      <c r="AI314" s="16" t="str">
        <f aca="false">IF(COUNT(G314:I314)&lt;3,"",ROUND(LARGE(G314:I314,1),2))</f>
        <v/>
      </c>
      <c r="AJ314" s="16" t="str">
        <f aca="false">IF(COUNT(G314:I314)&lt;3,"",ROUND(LARGE(G314:I314,2),2))</f>
        <v/>
      </c>
      <c r="AK314" s="16" t="str">
        <f aca="false">IF(COUNT(G314:I314)&lt;3,"",ROUND(SMALL(G314:I314,1),2))</f>
        <v/>
      </c>
      <c r="AL314" s="16" t="str">
        <f aca="false">IF(AI314="","",IF(AI314*AJ314*AK314&lt;DIM_MIN_CUIN,"",ROUND(AI314*AJ314*AK314/DIM_DIV*16,2)))</f>
        <v/>
      </c>
      <c r="AM314" s="18" t="str">
        <f aca="false">IF(C314="","",IF(C314&lt;BAND_LO,1,IF(C314&lt;=BAND_HI,2,3)))</f>
        <v/>
      </c>
      <c r="AN314" s="19" t="str">
        <f aca="false">IF(C314="","",IFERROR(INDEX(CAT_REF,MATCH(D314,CATS,0)),REF_DEFAULT))</f>
        <v/>
      </c>
      <c r="AO314" s="21" t="str">
        <f aca="false">IF(OR(R314="",AM314="",M314=""),"",IF(M314="Small standard",IF(R314&gt;SS_MAX,"",ROUND(INDEX(SS_FEES,SUMPRODUCT(--(SS_EDGES&lt;R314))+1,0+AM314)*(1+FUEL),4)),IF(M314="Large standard",IF(R314&gt;LS_MAX,"",ROUND(IF(R314&lt;=OVER3_FROM,INDEX(LS_FEES,SUMPRODUCT(--(LS_EDGES&lt;R314))+1,0+AM314),INDEX(OVER3_BASE,1,0+AM314)+OVER3_PER4*CEILING((R314-OVER3_FROM)/4,1))*(1+FUEL),4)),"")))</f>
        <v/>
      </c>
      <c r="AP314" s="21" t="str">
        <f aca="false">IF(OR(R314="",AM314="",M314=""),"",IF(M314="Small standard",IF(R314&gt;SS_MAX,"",ROUND(INDEX(SS_FEES,SUMPRODUCT(--(SS_EDGES&lt;R314))+1,3+AM314)*(1+FUEL),4)),IF(M314="Large standard",IF(R314&gt;LS_MAX,"",ROUND(IF(R314&lt;=OVER3_FROM,INDEX(LS_FEES,SUMPRODUCT(--(LS_EDGES&lt;R314))+1,3+AM314),INDEX(OVER3_BASE,1,3+AM314)+OVER3_PER4*CEILING((R314-OVER3_FROM)/4,1))*(1+FUEL),4)),"")))</f>
        <v/>
      </c>
      <c r="AQ314" s="21" t="str">
        <f aca="false">IF(OR(AM314="",AM314=1),"",IF(OR(N314="",(AM314-1)="",M314=""),"",IF(M314="Small standard",IF(N314&gt;SS_MAX,"",ROUND(INDEX(SS_FEES,SUMPRODUCT(--(SS_EDGES&lt;N314))+1,0+(AM314-1))*(1+FUEL),4)),IF(M314="Large standard",IF(N314&gt;LS_MAX,"",ROUND(IF(N314&lt;=OVER3_FROM,INDEX(LS_FEES,SUMPRODUCT(--(LS_EDGES&lt;N314))+1,0+(AM314-1)),INDEX(OVER3_BASE,1,0+(AM314-1))+OVER3_PER4*CEILING((N314-OVER3_FROM)/4,1))*(1+FUEL),4)),""))))</f>
        <v/>
      </c>
      <c r="AR314" s="21" t="str">
        <f aca="false">IF(OR(AM314="",AM314=1),"",IF(OR(N314="",(AM314-1)="",M314=""),"",IF(M314="Small standard",IF(N314&gt;SS_MAX,"",ROUND(INDEX(SS_FEES,SUMPRODUCT(--(SS_EDGES&lt;N314))+1,3+(AM314-1))*(1+FUEL),4)),IF(M314="Large standard",IF(N314&gt;LS_MAX,"",ROUND(IF(N314&lt;=OVER3_FROM,INDEX(LS_FEES,SUMPRODUCT(--(LS_EDGES&lt;N314))+1,3+(AM314-1)),INDEX(OVER3_BASE,1,3+(AM314-1))+OVER3_PER4*CEILING((N314-OVER3_FROM)/4,1))*(1+FUEL),4)),""))))</f>
        <v/>
      </c>
      <c r="AS314" s="21" t="str">
        <f aca="false">IF(OR(AM314="",AM314=1),"",(C314-(IF(AM314=2,BAND_LO,BAND_HI)-0.01))*(1-AN314))</f>
        <v/>
      </c>
      <c r="AT314" s="18" t="str">
        <f aca="false">IF(AI314="","",(AI314&gt;SS_L)+(AJ314&gt;SS_M)+(AK314&gt;SS_S))</f>
        <v/>
      </c>
      <c r="AU314" s="23" t="str">
        <f aca="false">IF(OR(AT314="",AT314&lt;&gt;1),"",MAX(AI314/SS_L,AJ314/SS_M,AK314/SS_S))</f>
        <v/>
      </c>
      <c r="AV314" s="21" t="str">
        <f aca="false">IF(OR(M314&lt;&gt;"Large standard",N314="",N314&gt;SS_MAX),"",IF(OR(N314="",AM314="","Small standard"=""),"",IF("Small standard"="Small standard",IF(N314&gt;SS_MAX,"",ROUND(INDEX(SS_FEES,SUMPRODUCT(--(SS_EDGES&lt;N314))+1,0+AM314)*(1+FUEL),4)),IF("Small standard"="Large standard",IF(N314&gt;LS_MAX,"",ROUND(IF(N314&lt;=OVER3_FROM,INDEX(LS_FEES,SUMPRODUCT(--(LS_EDGES&lt;N314))+1,0+AM314),INDEX(OVER3_BASE,1,0+AM314)+OVER3_PER4*CEILING((N314-OVER3_FROM)/4,1))*(1+FUEL),4)),""))))</f>
        <v/>
      </c>
      <c r="AW314" s="21" t="str">
        <f aca="false">IF(OR(M314&lt;&gt;"Large standard",N314="",N314&gt;SS_MAX),"",IF(OR(N314="",AM314="","Small standard"=""),"",IF("Small standard"="Small standard",IF(N314&gt;SS_MAX,"",ROUND(INDEX(SS_FEES,SUMPRODUCT(--(SS_EDGES&lt;N314))+1,3+AM314)*(1+FUEL),4)),IF("Small standard"="Large standard",IF(N314&gt;LS_MAX,"",ROUND(IF(N314&lt;=OVER3_FROM,INDEX(LS_FEES,SUMPRODUCT(--(LS_EDGES&lt;N314))+1,3+AM314),INDEX(OVER3_BASE,1,3+AM314)+OVER3_PER4*CEILING((N314-OVER3_FROM)/4,1))*(1+FUEL),4)),""))))</f>
        <v/>
      </c>
      <c r="AX314" s="21" t="str">
        <f aca="false">IF(OR(AL314="",AH314=""),"",IF(OR(AH314="",AM314="",M314=""),"",IF(M314="Small standard",IF(AH314&gt;SS_MAX,"",ROUND(INDEX(SS_FEES,SUMPRODUCT(--(SS_EDGES&lt;AH314))+1,0+AM314)*(1+FUEL),4)),IF(M314="Large standard",IF(AH314&gt;LS_MAX,"",ROUND(IF(AH314&lt;=OVER3_FROM,INDEX(LS_FEES,SUMPRODUCT(--(LS_EDGES&lt;AH314))+1,0+AM314),INDEX(OVER3_BASE,1,0+AM314)+OVER3_PER4*CEILING((AH314-OVER3_FROM)/4,1))*(1+FUEL),4)),""))))</f>
        <v/>
      </c>
      <c r="AY314" s="21" t="str">
        <f aca="false">IF(OR(AL314="",AH314=""),"",IF(OR(AH314="",AM314="",M314=""),"",IF(M314="Small standard",IF(AH314&gt;SS_MAX,"",ROUND(INDEX(SS_FEES,SUMPRODUCT(--(SS_EDGES&lt;AH314))+1,3+AM314)*(1+FUEL),4)),IF(M314="Large standard",IF(AH314&gt;LS_MAX,"",ROUND(IF(AH314&lt;=OVER3_FROM,INDEX(LS_FEES,SUMPRODUCT(--(LS_EDGES&lt;AH314))+1,3+AM314),INDEX(OVER3_BASE,1,3+AM314)+OVER3_PER4*CEILING((AH314-OVER3_FROM)/4,1))*(1+FUEL),4)),""))))</f>
        <v/>
      </c>
      <c r="AZ314" s="24" t="str">
        <f aca="false">IF(OR(J314="",J314&lt;1),"",ROUND(IFERROR(INDEX(CAT_SCALE,MATCH(D314,CATS,0)),UC_DEFAULT)*IF(J314&gt;=UC_KNEE,10^(UC_A-UC_B*LOG10(J314)),10^(UC_A-UC_B*LOG10(UC_KNEE))*(UC_KNEE/J314)^UC_HEXP),1))</f>
        <v/>
      </c>
    </row>
    <row r="315" customFormat="false" ht="15" hidden="false" customHeight="false" outlineLevel="0" collapsed="false">
      <c r="A315" s="10"/>
      <c r="B315" s="10"/>
      <c r="C315" s="12"/>
      <c r="D315" s="10"/>
      <c r="E315" s="10"/>
      <c r="F315" s="10"/>
      <c r="G315" s="10"/>
      <c r="H315" s="10"/>
      <c r="I315" s="10"/>
      <c r="J315" s="10"/>
      <c r="K315" s="10"/>
      <c r="L315" s="12"/>
      <c r="M315" s="2" t="str">
        <f aca="false">IF(OR(N315="",AI315=""),"",IF(AND(N315&lt;=SS_MAX,AI315&lt;=SS_L,AJ315&lt;=SS_M,AK315&lt;=SS_S),"Small standard",IF(AND(N315&lt;=LS_MAX,AI315&lt;=LS_L,AJ315&lt;=LS_M,AK315&lt;=LS_S),"Large standard","Oversize")))</f>
        <v/>
      </c>
      <c r="N315" s="16" t="str">
        <f aca="false">IF(AH315="","",IF(AL315="",AH315,MAX(AH315,AL315)))</f>
        <v/>
      </c>
      <c r="O315" s="21" t="str">
        <f aca="false">IF(OR(N315="",AM315="",M315=""),"",IF(M315="Small standard",IF(N315&gt;SS_MAX,"",ROUND(INDEX(SS_FEES,SUMPRODUCT(--(SS_EDGES&lt;N315))+1,0+AM315)*(1+FUEL),4)),IF(M315="Large standard",IF(N315&gt;LS_MAX,"",ROUND(IF(N315&lt;=OVER3_FROM,INDEX(LS_FEES,SUMPRODUCT(--(LS_EDGES&lt;N315))+1,0+AM315),INDEX(OVER3_BASE,1,0+AM315)+OVER3_PER4*CEILING((N315-OVER3_FROM)/4,1))*(1+FUEL),4)),"")))</f>
        <v/>
      </c>
      <c r="P315" s="21" t="str">
        <f aca="false">IF(OR(N315="",AM315="",M315=""),"",IF(M315="Small standard",IF(N315&gt;SS_MAX,"",ROUND(INDEX(SS_FEES,SUMPRODUCT(--(SS_EDGES&lt;N315))+1,3+AM315)*(1+FUEL),4)),IF(M315="Large standard",IF(N315&gt;LS_MAX,"",ROUND(IF(N315&lt;=OVER3_FROM,INDEX(LS_FEES,SUMPRODUCT(--(LS_EDGES&lt;N315))+1,3+AM315),INDEX(OVER3_BASE,1,3+AM315)+OVER3_PER4*CEILING((N315-OVER3_FROM)/4,1))*(1+FUEL),4)),"")))</f>
        <v/>
      </c>
      <c r="Q315" s="20" t="str">
        <f aca="true">IF(OR(L315="",O315=""),"",ROUND(L315-IF(AND(TODAY()&gt;=PEAK_FROM,TODAY()&lt;=PEAK_TO),P315,O315),2))</f>
        <v/>
      </c>
      <c r="R315" s="16" t="str">
        <f aca="false">IF(N315="","",IF(M315="Small standard",IF(SUMPRODUCT(--(SS_EDGES&lt;N315))=0,"",INDEX(SS_EDGES,SUMPRODUCT(--(SS_EDGES&lt;N315)))),IF(M315="Large standard",IF(N315&gt;OVER3_FROM,OVER3_FROM+4*(CEILING((N315-OVER3_FROM)/4,1)-1),IF(SUMPRODUCT(--(LS_EDGES&lt;N315))=0,"",INDEX(LS_EDGES,SUMPRODUCT(--(LS_EDGES&lt;N315))))),"")))</f>
        <v/>
      </c>
      <c r="S315" s="22" t="str">
        <f aca="false">IF(R315="","",ROUND(N315-R315,3))</f>
        <v/>
      </c>
      <c r="T315" s="21" t="str">
        <f aca="false">IF(OR(R315="",O315="",AO315=""),"",IF(S315&gt;MAX_SHAVE,"",IF(ROUND(O315-AO315,4)&lt;MIN_UNIT,"",ROUND(O315-AO315,4))))</f>
        <v/>
      </c>
      <c r="U315" s="21" t="str">
        <f aca="false">IF(OR(AQ315="",O315=""),"",IF(ROUND(ROUND(O315-AQ315,4)-AS315,4)&lt;=MIN_UNIT,"",ROUND(ROUND(O315-AQ315,4)-AS315,4)))</f>
        <v/>
      </c>
      <c r="V315" s="21" t="str">
        <f aca="false">IF(OR(AV315="",O315=""),"",IF(AND(AT315=1,AU315&lt;=MAX_ENV),IF(ROUND(O315-AV315,4)&lt;MIN_UNIT,"",ROUND(O315-AV315,4)),""))</f>
        <v/>
      </c>
      <c r="W315" s="21" t="str">
        <f aca="false">IF(OR(AX315="",O315=""),"",IF(AL315&gt;=AH315*MIN_DIM_RATIO,IF(ROUND(O315-AX315,4)&lt;MIN_UNIT,"",ROUND(O315-AX315,4)),""))</f>
        <v/>
      </c>
      <c r="X315" s="21" t="str">
        <f aca="false">IF(OR(R315="",P315="",AP315=""),"",IF(S315&gt;MAX_SHAVE,"",IF(ROUND(P315-AP315,4)&lt;MIN_UNIT,"",ROUND(P315-AP315,4))))</f>
        <v/>
      </c>
      <c r="Y315" s="21" t="str">
        <f aca="false">IF(OR(AR315="",P315=""),"",IF(ROUND(ROUND(P315-AR315,4)-AS315,4)&lt;=MIN_UNIT,"",ROUND(ROUND(P315-AR315,4)-AS315,4)))</f>
        <v/>
      </c>
      <c r="Z315" s="21" t="str">
        <f aca="false">IF(OR(AW315="",P315=""),"",IF(AND(AT315=1,AU315&lt;=MAX_ENV),IF(ROUND(P315-AW315,4)&lt;MIN_UNIT,"",ROUND(P315-AW315,4)),""))</f>
        <v/>
      </c>
      <c r="AA315" s="21" t="str">
        <f aca="false">IF(OR(AY315="",P315=""),"",IF(AL315&gt;=AH315*MIN_DIM_RATIO,IF(ROUND(P315-AY315,4)&lt;MIN_UNIT,"",ROUND(P315-AY315,4)),""))</f>
        <v/>
      </c>
      <c r="AB315" s="2" t="str">
        <f aca="false">IF(COUNT(T315:W315)=0,"",CHOOSE(MATCH(MAX(T315:W315),T315:W315,0),"Weight","Price","Size tier","Box"))</f>
        <v/>
      </c>
      <c r="AC315" s="24" t="str">
        <f aca="false">IF(K315&lt;&gt;"",K315,AZ315)</f>
        <v/>
      </c>
      <c r="AD315" s="25" t="str">
        <f aca="false">IF(OR(AB315="",AC315=""),"",ROUND(AC315*IF(K315&lt;&gt;"",1,U_LOW)*((12-PEAK_MONTHS)*MAX(T315:W315)+PEAK_MONTHS*N(INDEX(X315:AA315,MATCH(MAX(T315:W315),T315:W315,0)))),0))</f>
        <v/>
      </c>
      <c r="AE315" s="25" t="str">
        <f aca="false">IF(OR(AB315="",AC315=""),"",ROUND(AC315*IF(K315&lt;&gt;"",1,U_HIGH)*((12-PEAK_MONTHS)*MAX(T315:W315)+PEAK_MONTHS*N(INDEX(X315:AA315,MATCH(MAX(T315:W315),T315:W315,0)))),0))</f>
        <v/>
      </c>
      <c r="AF315" s="18" t="str">
        <f aca="false">IF(AD315="","",RANK(AD315,$AD$7:$AD$506))</f>
        <v/>
      </c>
      <c r="AH315" s="16" t="str">
        <f aca="false">IF(E315&lt;&gt;"",E315,IF(F315&lt;&gt;"",ROUND(F315*16,3),""))</f>
        <v/>
      </c>
      <c r="AI315" s="16" t="str">
        <f aca="false">IF(COUNT(G315:I315)&lt;3,"",ROUND(LARGE(G315:I315,1),2))</f>
        <v/>
      </c>
      <c r="AJ315" s="16" t="str">
        <f aca="false">IF(COUNT(G315:I315)&lt;3,"",ROUND(LARGE(G315:I315,2),2))</f>
        <v/>
      </c>
      <c r="AK315" s="16" t="str">
        <f aca="false">IF(COUNT(G315:I315)&lt;3,"",ROUND(SMALL(G315:I315,1),2))</f>
        <v/>
      </c>
      <c r="AL315" s="16" t="str">
        <f aca="false">IF(AI315="","",IF(AI315*AJ315*AK315&lt;DIM_MIN_CUIN,"",ROUND(AI315*AJ315*AK315/DIM_DIV*16,2)))</f>
        <v/>
      </c>
      <c r="AM315" s="18" t="str">
        <f aca="false">IF(C315="","",IF(C315&lt;BAND_LO,1,IF(C315&lt;=BAND_HI,2,3)))</f>
        <v/>
      </c>
      <c r="AN315" s="19" t="str">
        <f aca="false">IF(C315="","",IFERROR(INDEX(CAT_REF,MATCH(D315,CATS,0)),REF_DEFAULT))</f>
        <v/>
      </c>
      <c r="AO315" s="21" t="str">
        <f aca="false">IF(OR(R315="",AM315="",M315=""),"",IF(M315="Small standard",IF(R315&gt;SS_MAX,"",ROUND(INDEX(SS_FEES,SUMPRODUCT(--(SS_EDGES&lt;R315))+1,0+AM315)*(1+FUEL),4)),IF(M315="Large standard",IF(R315&gt;LS_MAX,"",ROUND(IF(R315&lt;=OVER3_FROM,INDEX(LS_FEES,SUMPRODUCT(--(LS_EDGES&lt;R315))+1,0+AM315),INDEX(OVER3_BASE,1,0+AM315)+OVER3_PER4*CEILING((R315-OVER3_FROM)/4,1))*(1+FUEL),4)),"")))</f>
        <v/>
      </c>
      <c r="AP315" s="21" t="str">
        <f aca="false">IF(OR(R315="",AM315="",M315=""),"",IF(M315="Small standard",IF(R315&gt;SS_MAX,"",ROUND(INDEX(SS_FEES,SUMPRODUCT(--(SS_EDGES&lt;R315))+1,3+AM315)*(1+FUEL),4)),IF(M315="Large standard",IF(R315&gt;LS_MAX,"",ROUND(IF(R315&lt;=OVER3_FROM,INDEX(LS_FEES,SUMPRODUCT(--(LS_EDGES&lt;R315))+1,3+AM315),INDEX(OVER3_BASE,1,3+AM315)+OVER3_PER4*CEILING((R315-OVER3_FROM)/4,1))*(1+FUEL),4)),"")))</f>
        <v/>
      </c>
      <c r="AQ315" s="21" t="str">
        <f aca="false">IF(OR(AM315="",AM315=1),"",IF(OR(N315="",(AM315-1)="",M315=""),"",IF(M315="Small standard",IF(N315&gt;SS_MAX,"",ROUND(INDEX(SS_FEES,SUMPRODUCT(--(SS_EDGES&lt;N315))+1,0+(AM315-1))*(1+FUEL),4)),IF(M315="Large standard",IF(N315&gt;LS_MAX,"",ROUND(IF(N315&lt;=OVER3_FROM,INDEX(LS_FEES,SUMPRODUCT(--(LS_EDGES&lt;N315))+1,0+(AM315-1)),INDEX(OVER3_BASE,1,0+(AM315-1))+OVER3_PER4*CEILING((N315-OVER3_FROM)/4,1))*(1+FUEL),4)),""))))</f>
        <v/>
      </c>
      <c r="AR315" s="21" t="str">
        <f aca="false">IF(OR(AM315="",AM315=1),"",IF(OR(N315="",(AM315-1)="",M315=""),"",IF(M315="Small standard",IF(N315&gt;SS_MAX,"",ROUND(INDEX(SS_FEES,SUMPRODUCT(--(SS_EDGES&lt;N315))+1,3+(AM315-1))*(1+FUEL),4)),IF(M315="Large standard",IF(N315&gt;LS_MAX,"",ROUND(IF(N315&lt;=OVER3_FROM,INDEX(LS_FEES,SUMPRODUCT(--(LS_EDGES&lt;N315))+1,3+(AM315-1)),INDEX(OVER3_BASE,1,3+(AM315-1))+OVER3_PER4*CEILING((N315-OVER3_FROM)/4,1))*(1+FUEL),4)),""))))</f>
        <v/>
      </c>
      <c r="AS315" s="21" t="str">
        <f aca="false">IF(OR(AM315="",AM315=1),"",(C315-(IF(AM315=2,BAND_LO,BAND_HI)-0.01))*(1-AN315))</f>
        <v/>
      </c>
      <c r="AT315" s="18" t="str">
        <f aca="false">IF(AI315="","",(AI315&gt;SS_L)+(AJ315&gt;SS_M)+(AK315&gt;SS_S))</f>
        <v/>
      </c>
      <c r="AU315" s="23" t="str">
        <f aca="false">IF(OR(AT315="",AT315&lt;&gt;1),"",MAX(AI315/SS_L,AJ315/SS_M,AK315/SS_S))</f>
        <v/>
      </c>
      <c r="AV315" s="21" t="str">
        <f aca="false">IF(OR(M315&lt;&gt;"Large standard",N315="",N315&gt;SS_MAX),"",IF(OR(N315="",AM315="","Small standard"=""),"",IF("Small standard"="Small standard",IF(N315&gt;SS_MAX,"",ROUND(INDEX(SS_FEES,SUMPRODUCT(--(SS_EDGES&lt;N315))+1,0+AM315)*(1+FUEL),4)),IF("Small standard"="Large standard",IF(N315&gt;LS_MAX,"",ROUND(IF(N315&lt;=OVER3_FROM,INDEX(LS_FEES,SUMPRODUCT(--(LS_EDGES&lt;N315))+1,0+AM315),INDEX(OVER3_BASE,1,0+AM315)+OVER3_PER4*CEILING((N315-OVER3_FROM)/4,1))*(1+FUEL),4)),""))))</f>
        <v/>
      </c>
      <c r="AW315" s="21" t="str">
        <f aca="false">IF(OR(M315&lt;&gt;"Large standard",N315="",N315&gt;SS_MAX),"",IF(OR(N315="",AM315="","Small standard"=""),"",IF("Small standard"="Small standard",IF(N315&gt;SS_MAX,"",ROUND(INDEX(SS_FEES,SUMPRODUCT(--(SS_EDGES&lt;N315))+1,3+AM315)*(1+FUEL),4)),IF("Small standard"="Large standard",IF(N315&gt;LS_MAX,"",ROUND(IF(N315&lt;=OVER3_FROM,INDEX(LS_FEES,SUMPRODUCT(--(LS_EDGES&lt;N315))+1,3+AM315),INDEX(OVER3_BASE,1,3+AM315)+OVER3_PER4*CEILING((N315-OVER3_FROM)/4,1))*(1+FUEL),4)),""))))</f>
        <v/>
      </c>
      <c r="AX315" s="21" t="str">
        <f aca="false">IF(OR(AL315="",AH315=""),"",IF(OR(AH315="",AM315="",M315=""),"",IF(M315="Small standard",IF(AH315&gt;SS_MAX,"",ROUND(INDEX(SS_FEES,SUMPRODUCT(--(SS_EDGES&lt;AH315))+1,0+AM315)*(1+FUEL),4)),IF(M315="Large standard",IF(AH315&gt;LS_MAX,"",ROUND(IF(AH315&lt;=OVER3_FROM,INDEX(LS_FEES,SUMPRODUCT(--(LS_EDGES&lt;AH315))+1,0+AM315),INDEX(OVER3_BASE,1,0+AM315)+OVER3_PER4*CEILING((AH315-OVER3_FROM)/4,1))*(1+FUEL),4)),""))))</f>
        <v/>
      </c>
      <c r="AY315" s="21" t="str">
        <f aca="false">IF(OR(AL315="",AH315=""),"",IF(OR(AH315="",AM315="",M315=""),"",IF(M315="Small standard",IF(AH315&gt;SS_MAX,"",ROUND(INDEX(SS_FEES,SUMPRODUCT(--(SS_EDGES&lt;AH315))+1,3+AM315)*(1+FUEL),4)),IF(M315="Large standard",IF(AH315&gt;LS_MAX,"",ROUND(IF(AH315&lt;=OVER3_FROM,INDEX(LS_FEES,SUMPRODUCT(--(LS_EDGES&lt;AH315))+1,3+AM315),INDEX(OVER3_BASE,1,3+AM315)+OVER3_PER4*CEILING((AH315-OVER3_FROM)/4,1))*(1+FUEL),4)),""))))</f>
        <v/>
      </c>
      <c r="AZ315" s="24" t="str">
        <f aca="false">IF(OR(J315="",J315&lt;1),"",ROUND(IFERROR(INDEX(CAT_SCALE,MATCH(D315,CATS,0)),UC_DEFAULT)*IF(J315&gt;=UC_KNEE,10^(UC_A-UC_B*LOG10(J315)),10^(UC_A-UC_B*LOG10(UC_KNEE))*(UC_KNEE/J315)^UC_HEXP),1))</f>
        <v/>
      </c>
    </row>
    <row r="316" customFormat="false" ht="15" hidden="false" customHeight="false" outlineLevel="0" collapsed="false">
      <c r="A316" s="10"/>
      <c r="B316" s="10"/>
      <c r="C316" s="12"/>
      <c r="D316" s="10"/>
      <c r="E316" s="10"/>
      <c r="F316" s="10"/>
      <c r="G316" s="10"/>
      <c r="H316" s="10"/>
      <c r="I316" s="10"/>
      <c r="J316" s="10"/>
      <c r="K316" s="10"/>
      <c r="L316" s="12"/>
      <c r="M316" s="2" t="str">
        <f aca="false">IF(OR(N316="",AI316=""),"",IF(AND(N316&lt;=SS_MAX,AI316&lt;=SS_L,AJ316&lt;=SS_M,AK316&lt;=SS_S),"Small standard",IF(AND(N316&lt;=LS_MAX,AI316&lt;=LS_L,AJ316&lt;=LS_M,AK316&lt;=LS_S),"Large standard","Oversize")))</f>
        <v/>
      </c>
      <c r="N316" s="16" t="str">
        <f aca="false">IF(AH316="","",IF(AL316="",AH316,MAX(AH316,AL316)))</f>
        <v/>
      </c>
      <c r="O316" s="21" t="str">
        <f aca="false">IF(OR(N316="",AM316="",M316=""),"",IF(M316="Small standard",IF(N316&gt;SS_MAX,"",ROUND(INDEX(SS_FEES,SUMPRODUCT(--(SS_EDGES&lt;N316))+1,0+AM316)*(1+FUEL),4)),IF(M316="Large standard",IF(N316&gt;LS_MAX,"",ROUND(IF(N316&lt;=OVER3_FROM,INDEX(LS_FEES,SUMPRODUCT(--(LS_EDGES&lt;N316))+1,0+AM316),INDEX(OVER3_BASE,1,0+AM316)+OVER3_PER4*CEILING((N316-OVER3_FROM)/4,1))*(1+FUEL),4)),"")))</f>
        <v/>
      </c>
      <c r="P316" s="21" t="str">
        <f aca="false">IF(OR(N316="",AM316="",M316=""),"",IF(M316="Small standard",IF(N316&gt;SS_MAX,"",ROUND(INDEX(SS_FEES,SUMPRODUCT(--(SS_EDGES&lt;N316))+1,3+AM316)*(1+FUEL),4)),IF(M316="Large standard",IF(N316&gt;LS_MAX,"",ROUND(IF(N316&lt;=OVER3_FROM,INDEX(LS_FEES,SUMPRODUCT(--(LS_EDGES&lt;N316))+1,3+AM316),INDEX(OVER3_BASE,1,3+AM316)+OVER3_PER4*CEILING((N316-OVER3_FROM)/4,1))*(1+FUEL),4)),"")))</f>
        <v/>
      </c>
      <c r="Q316" s="20" t="str">
        <f aca="true">IF(OR(L316="",O316=""),"",ROUND(L316-IF(AND(TODAY()&gt;=PEAK_FROM,TODAY()&lt;=PEAK_TO),P316,O316),2))</f>
        <v/>
      </c>
      <c r="R316" s="16" t="str">
        <f aca="false">IF(N316="","",IF(M316="Small standard",IF(SUMPRODUCT(--(SS_EDGES&lt;N316))=0,"",INDEX(SS_EDGES,SUMPRODUCT(--(SS_EDGES&lt;N316)))),IF(M316="Large standard",IF(N316&gt;OVER3_FROM,OVER3_FROM+4*(CEILING((N316-OVER3_FROM)/4,1)-1),IF(SUMPRODUCT(--(LS_EDGES&lt;N316))=0,"",INDEX(LS_EDGES,SUMPRODUCT(--(LS_EDGES&lt;N316))))),"")))</f>
        <v/>
      </c>
      <c r="S316" s="22" t="str">
        <f aca="false">IF(R316="","",ROUND(N316-R316,3))</f>
        <v/>
      </c>
      <c r="T316" s="21" t="str">
        <f aca="false">IF(OR(R316="",O316="",AO316=""),"",IF(S316&gt;MAX_SHAVE,"",IF(ROUND(O316-AO316,4)&lt;MIN_UNIT,"",ROUND(O316-AO316,4))))</f>
        <v/>
      </c>
      <c r="U316" s="21" t="str">
        <f aca="false">IF(OR(AQ316="",O316=""),"",IF(ROUND(ROUND(O316-AQ316,4)-AS316,4)&lt;=MIN_UNIT,"",ROUND(ROUND(O316-AQ316,4)-AS316,4)))</f>
        <v/>
      </c>
      <c r="V316" s="21" t="str">
        <f aca="false">IF(OR(AV316="",O316=""),"",IF(AND(AT316=1,AU316&lt;=MAX_ENV),IF(ROUND(O316-AV316,4)&lt;MIN_UNIT,"",ROUND(O316-AV316,4)),""))</f>
        <v/>
      </c>
      <c r="W316" s="21" t="str">
        <f aca="false">IF(OR(AX316="",O316=""),"",IF(AL316&gt;=AH316*MIN_DIM_RATIO,IF(ROUND(O316-AX316,4)&lt;MIN_UNIT,"",ROUND(O316-AX316,4)),""))</f>
        <v/>
      </c>
      <c r="X316" s="21" t="str">
        <f aca="false">IF(OR(R316="",P316="",AP316=""),"",IF(S316&gt;MAX_SHAVE,"",IF(ROUND(P316-AP316,4)&lt;MIN_UNIT,"",ROUND(P316-AP316,4))))</f>
        <v/>
      </c>
      <c r="Y316" s="21" t="str">
        <f aca="false">IF(OR(AR316="",P316=""),"",IF(ROUND(ROUND(P316-AR316,4)-AS316,4)&lt;=MIN_UNIT,"",ROUND(ROUND(P316-AR316,4)-AS316,4)))</f>
        <v/>
      </c>
      <c r="Z316" s="21" t="str">
        <f aca="false">IF(OR(AW316="",P316=""),"",IF(AND(AT316=1,AU316&lt;=MAX_ENV),IF(ROUND(P316-AW316,4)&lt;MIN_UNIT,"",ROUND(P316-AW316,4)),""))</f>
        <v/>
      </c>
      <c r="AA316" s="21" t="str">
        <f aca="false">IF(OR(AY316="",P316=""),"",IF(AL316&gt;=AH316*MIN_DIM_RATIO,IF(ROUND(P316-AY316,4)&lt;MIN_UNIT,"",ROUND(P316-AY316,4)),""))</f>
        <v/>
      </c>
      <c r="AB316" s="2" t="str">
        <f aca="false">IF(COUNT(T316:W316)=0,"",CHOOSE(MATCH(MAX(T316:W316),T316:W316,0),"Weight","Price","Size tier","Box"))</f>
        <v/>
      </c>
      <c r="AC316" s="24" t="str">
        <f aca="false">IF(K316&lt;&gt;"",K316,AZ316)</f>
        <v/>
      </c>
      <c r="AD316" s="25" t="str">
        <f aca="false">IF(OR(AB316="",AC316=""),"",ROUND(AC316*IF(K316&lt;&gt;"",1,U_LOW)*((12-PEAK_MONTHS)*MAX(T316:W316)+PEAK_MONTHS*N(INDEX(X316:AA316,MATCH(MAX(T316:W316),T316:W316,0)))),0))</f>
        <v/>
      </c>
      <c r="AE316" s="25" t="str">
        <f aca="false">IF(OR(AB316="",AC316=""),"",ROUND(AC316*IF(K316&lt;&gt;"",1,U_HIGH)*((12-PEAK_MONTHS)*MAX(T316:W316)+PEAK_MONTHS*N(INDEX(X316:AA316,MATCH(MAX(T316:W316),T316:W316,0)))),0))</f>
        <v/>
      </c>
      <c r="AF316" s="18" t="str">
        <f aca="false">IF(AD316="","",RANK(AD316,$AD$7:$AD$506))</f>
        <v/>
      </c>
      <c r="AH316" s="16" t="str">
        <f aca="false">IF(E316&lt;&gt;"",E316,IF(F316&lt;&gt;"",ROUND(F316*16,3),""))</f>
        <v/>
      </c>
      <c r="AI316" s="16" t="str">
        <f aca="false">IF(COUNT(G316:I316)&lt;3,"",ROUND(LARGE(G316:I316,1),2))</f>
        <v/>
      </c>
      <c r="AJ316" s="16" t="str">
        <f aca="false">IF(COUNT(G316:I316)&lt;3,"",ROUND(LARGE(G316:I316,2),2))</f>
        <v/>
      </c>
      <c r="AK316" s="16" t="str">
        <f aca="false">IF(COUNT(G316:I316)&lt;3,"",ROUND(SMALL(G316:I316,1),2))</f>
        <v/>
      </c>
      <c r="AL316" s="16" t="str">
        <f aca="false">IF(AI316="","",IF(AI316*AJ316*AK316&lt;DIM_MIN_CUIN,"",ROUND(AI316*AJ316*AK316/DIM_DIV*16,2)))</f>
        <v/>
      </c>
      <c r="AM316" s="18" t="str">
        <f aca="false">IF(C316="","",IF(C316&lt;BAND_LO,1,IF(C316&lt;=BAND_HI,2,3)))</f>
        <v/>
      </c>
      <c r="AN316" s="19" t="str">
        <f aca="false">IF(C316="","",IFERROR(INDEX(CAT_REF,MATCH(D316,CATS,0)),REF_DEFAULT))</f>
        <v/>
      </c>
      <c r="AO316" s="21" t="str">
        <f aca="false">IF(OR(R316="",AM316="",M316=""),"",IF(M316="Small standard",IF(R316&gt;SS_MAX,"",ROUND(INDEX(SS_FEES,SUMPRODUCT(--(SS_EDGES&lt;R316))+1,0+AM316)*(1+FUEL),4)),IF(M316="Large standard",IF(R316&gt;LS_MAX,"",ROUND(IF(R316&lt;=OVER3_FROM,INDEX(LS_FEES,SUMPRODUCT(--(LS_EDGES&lt;R316))+1,0+AM316),INDEX(OVER3_BASE,1,0+AM316)+OVER3_PER4*CEILING((R316-OVER3_FROM)/4,1))*(1+FUEL),4)),"")))</f>
        <v/>
      </c>
      <c r="AP316" s="21" t="str">
        <f aca="false">IF(OR(R316="",AM316="",M316=""),"",IF(M316="Small standard",IF(R316&gt;SS_MAX,"",ROUND(INDEX(SS_FEES,SUMPRODUCT(--(SS_EDGES&lt;R316))+1,3+AM316)*(1+FUEL),4)),IF(M316="Large standard",IF(R316&gt;LS_MAX,"",ROUND(IF(R316&lt;=OVER3_FROM,INDEX(LS_FEES,SUMPRODUCT(--(LS_EDGES&lt;R316))+1,3+AM316),INDEX(OVER3_BASE,1,3+AM316)+OVER3_PER4*CEILING((R316-OVER3_FROM)/4,1))*(1+FUEL),4)),"")))</f>
        <v/>
      </c>
      <c r="AQ316" s="21" t="str">
        <f aca="false">IF(OR(AM316="",AM316=1),"",IF(OR(N316="",(AM316-1)="",M316=""),"",IF(M316="Small standard",IF(N316&gt;SS_MAX,"",ROUND(INDEX(SS_FEES,SUMPRODUCT(--(SS_EDGES&lt;N316))+1,0+(AM316-1))*(1+FUEL),4)),IF(M316="Large standard",IF(N316&gt;LS_MAX,"",ROUND(IF(N316&lt;=OVER3_FROM,INDEX(LS_FEES,SUMPRODUCT(--(LS_EDGES&lt;N316))+1,0+(AM316-1)),INDEX(OVER3_BASE,1,0+(AM316-1))+OVER3_PER4*CEILING((N316-OVER3_FROM)/4,1))*(1+FUEL),4)),""))))</f>
        <v/>
      </c>
      <c r="AR316" s="21" t="str">
        <f aca="false">IF(OR(AM316="",AM316=1),"",IF(OR(N316="",(AM316-1)="",M316=""),"",IF(M316="Small standard",IF(N316&gt;SS_MAX,"",ROUND(INDEX(SS_FEES,SUMPRODUCT(--(SS_EDGES&lt;N316))+1,3+(AM316-1))*(1+FUEL),4)),IF(M316="Large standard",IF(N316&gt;LS_MAX,"",ROUND(IF(N316&lt;=OVER3_FROM,INDEX(LS_FEES,SUMPRODUCT(--(LS_EDGES&lt;N316))+1,3+(AM316-1)),INDEX(OVER3_BASE,1,3+(AM316-1))+OVER3_PER4*CEILING((N316-OVER3_FROM)/4,1))*(1+FUEL),4)),""))))</f>
        <v/>
      </c>
      <c r="AS316" s="21" t="str">
        <f aca="false">IF(OR(AM316="",AM316=1),"",(C316-(IF(AM316=2,BAND_LO,BAND_HI)-0.01))*(1-AN316))</f>
        <v/>
      </c>
      <c r="AT316" s="18" t="str">
        <f aca="false">IF(AI316="","",(AI316&gt;SS_L)+(AJ316&gt;SS_M)+(AK316&gt;SS_S))</f>
        <v/>
      </c>
      <c r="AU316" s="23" t="str">
        <f aca="false">IF(OR(AT316="",AT316&lt;&gt;1),"",MAX(AI316/SS_L,AJ316/SS_M,AK316/SS_S))</f>
        <v/>
      </c>
      <c r="AV316" s="21" t="str">
        <f aca="false">IF(OR(M316&lt;&gt;"Large standard",N316="",N316&gt;SS_MAX),"",IF(OR(N316="",AM316="","Small standard"=""),"",IF("Small standard"="Small standard",IF(N316&gt;SS_MAX,"",ROUND(INDEX(SS_FEES,SUMPRODUCT(--(SS_EDGES&lt;N316))+1,0+AM316)*(1+FUEL),4)),IF("Small standard"="Large standard",IF(N316&gt;LS_MAX,"",ROUND(IF(N316&lt;=OVER3_FROM,INDEX(LS_FEES,SUMPRODUCT(--(LS_EDGES&lt;N316))+1,0+AM316),INDEX(OVER3_BASE,1,0+AM316)+OVER3_PER4*CEILING((N316-OVER3_FROM)/4,1))*(1+FUEL),4)),""))))</f>
        <v/>
      </c>
      <c r="AW316" s="21" t="str">
        <f aca="false">IF(OR(M316&lt;&gt;"Large standard",N316="",N316&gt;SS_MAX),"",IF(OR(N316="",AM316="","Small standard"=""),"",IF("Small standard"="Small standard",IF(N316&gt;SS_MAX,"",ROUND(INDEX(SS_FEES,SUMPRODUCT(--(SS_EDGES&lt;N316))+1,3+AM316)*(1+FUEL),4)),IF("Small standard"="Large standard",IF(N316&gt;LS_MAX,"",ROUND(IF(N316&lt;=OVER3_FROM,INDEX(LS_FEES,SUMPRODUCT(--(LS_EDGES&lt;N316))+1,3+AM316),INDEX(OVER3_BASE,1,3+AM316)+OVER3_PER4*CEILING((N316-OVER3_FROM)/4,1))*(1+FUEL),4)),""))))</f>
        <v/>
      </c>
      <c r="AX316" s="21" t="str">
        <f aca="false">IF(OR(AL316="",AH316=""),"",IF(OR(AH316="",AM316="",M316=""),"",IF(M316="Small standard",IF(AH316&gt;SS_MAX,"",ROUND(INDEX(SS_FEES,SUMPRODUCT(--(SS_EDGES&lt;AH316))+1,0+AM316)*(1+FUEL),4)),IF(M316="Large standard",IF(AH316&gt;LS_MAX,"",ROUND(IF(AH316&lt;=OVER3_FROM,INDEX(LS_FEES,SUMPRODUCT(--(LS_EDGES&lt;AH316))+1,0+AM316),INDEX(OVER3_BASE,1,0+AM316)+OVER3_PER4*CEILING((AH316-OVER3_FROM)/4,1))*(1+FUEL),4)),""))))</f>
        <v/>
      </c>
      <c r="AY316" s="21" t="str">
        <f aca="false">IF(OR(AL316="",AH316=""),"",IF(OR(AH316="",AM316="",M316=""),"",IF(M316="Small standard",IF(AH316&gt;SS_MAX,"",ROUND(INDEX(SS_FEES,SUMPRODUCT(--(SS_EDGES&lt;AH316))+1,3+AM316)*(1+FUEL),4)),IF(M316="Large standard",IF(AH316&gt;LS_MAX,"",ROUND(IF(AH316&lt;=OVER3_FROM,INDEX(LS_FEES,SUMPRODUCT(--(LS_EDGES&lt;AH316))+1,3+AM316),INDEX(OVER3_BASE,1,3+AM316)+OVER3_PER4*CEILING((AH316-OVER3_FROM)/4,1))*(1+FUEL),4)),""))))</f>
        <v/>
      </c>
      <c r="AZ316" s="24" t="str">
        <f aca="false">IF(OR(J316="",J316&lt;1),"",ROUND(IFERROR(INDEX(CAT_SCALE,MATCH(D316,CATS,0)),UC_DEFAULT)*IF(J316&gt;=UC_KNEE,10^(UC_A-UC_B*LOG10(J316)),10^(UC_A-UC_B*LOG10(UC_KNEE))*(UC_KNEE/J316)^UC_HEXP),1))</f>
        <v/>
      </c>
    </row>
    <row r="317" customFormat="false" ht="15" hidden="false" customHeight="false" outlineLevel="0" collapsed="false">
      <c r="A317" s="10"/>
      <c r="B317" s="10"/>
      <c r="C317" s="12"/>
      <c r="D317" s="10"/>
      <c r="E317" s="10"/>
      <c r="F317" s="10"/>
      <c r="G317" s="10"/>
      <c r="H317" s="10"/>
      <c r="I317" s="10"/>
      <c r="J317" s="10"/>
      <c r="K317" s="10"/>
      <c r="L317" s="12"/>
      <c r="M317" s="2" t="str">
        <f aca="false">IF(OR(N317="",AI317=""),"",IF(AND(N317&lt;=SS_MAX,AI317&lt;=SS_L,AJ317&lt;=SS_M,AK317&lt;=SS_S),"Small standard",IF(AND(N317&lt;=LS_MAX,AI317&lt;=LS_L,AJ317&lt;=LS_M,AK317&lt;=LS_S),"Large standard","Oversize")))</f>
        <v/>
      </c>
      <c r="N317" s="16" t="str">
        <f aca="false">IF(AH317="","",IF(AL317="",AH317,MAX(AH317,AL317)))</f>
        <v/>
      </c>
      <c r="O317" s="21" t="str">
        <f aca="false">IF(OR(N317="",AM317="",M317=""),"",IF(M317="Small standard",IF(N317&gt;SS_MAX,"",ROUND(INDEX(SS_FEES,SUMPRODUCT(--(SS_EDGES&lt;N317))+1,0+AM317)*(1+FUEL),4)),IF(M317="Large standard",IF(N317&gt;LS_MAX,"",ROUND(IF(N317&lt;=OVER3_FROM,INDEX(LS_FEES,SUMPRODUCT(--(LS_EDGES&lt;N317))+1,0+AM317),INDEX(OVER3_BASE,1,0+AM317)+OVER3_PER4*CEILING((N317-OVER3_FROM)/4,1))*(1+FUEL),4)),"")))</f>
        <v/>
      </c>
      <c r="P317" s="21" t="str">
        <f aca="false">IF(OR(N317="",AM317="",M317=""),"",IF(M317="Small standard",IF(N317&gt;SS_MAX,"",ROUND(INDEX(SS_FEES,SUMPRODUCT(--(SS_EDGES&lt;N317))+1,3+AM317)*(1+FUEL),4)),IF(M317="Large standard",IF(N317&gt;LS_MAX,"",ROUND(IF(N317&lt;=OVER3_FROM,INDEX(LS_FEES,SUMPRODUCT(--(LS_EDGES&lt;N317))+1,3+AM317),INDEX(OVER3_BASE,1,3+AM317)+OVER3_PER4*CEILING((N317-OVER3_FROM)/4,1))*(1+FUEL),4)),"")))</f>
        <v/>
      </c>
      <c r="Q317" s="20" t="str">
        <f aca="true">IF(OR(L317="",O317=""),"",ROUND(L317-IF(AND(TODAY()&gt;=PEAK_FROM,TODAY()&lt;=PEAK_TO),P317,O317),2))</f>
        <v/>
      </c>
      <c r="R317" s="16" t="str">
        <f aca="false">IF(N317="","",IF(M317="Small standard",IF(SUMPRODUCT(--(SS_EDGES&lt;N317))=0,"",INDEX(SS_EDGES,SUMPRODUCT(--(SS_EDGES&lt;N317)))),IF(M317="Large standard",IF(N317&gt;OVER3_FROM,OVER3_FROM+4*(CEILING((N317-OVER3_FROM)/4,1)-1),IF(SUMPRODUCT(--(LS_EDGES&lt;N317))=0,"",INDEX(LS_EDGES,SUMPRODUCT(--(LS_EDGES&lt;N317))))),"")))</f>
        <v/>
      </c>
      <c r="S317" s="22" t="str">
        <f aca="false">IF(R317="","",ROUND(N317-R317,3))</f>
        <v/>
      </c>
      <c r="T317" s="21" t="str">
        <f aca="false">IF(OR(R317="",O317="",AO317=""),"",IF(S317&gt;MAX_SHAVE,"",IF(ROUND(O317-AO317,4)&lt;MIN_UNIT,"",ROUND(O317-AO317,4))))</f>
        <v/>
      </c>
      <c r="U317" s="21" t="str">
        <f aca="false">IF(OR(AQ317="",O317=""),"",IF(ROUND(ROUND(O317-AQ317,4)-AS317,4)&lt;=MIN_UNIT,"",ROUND(ROUND(O317-AQ317,4)-AS317,4)))</f>
        <v/>
      </c>
      <c r="V317" s="21" t="str">
        <f aca="false">IF(OR(AV317="",O317=""),"",IF(AND(AT317=1,AU317&lt;=MAX_ENV),IF(ROUND(O317-AV317,4)&lt;MIN_UNIT,"",ROUND(O317-AV317,4)),""))</f>
        <v/>
      </c>
      <c r="W317" s="21" t="str">
        <f aca="false">IF(OR(AX317="",O317=""),"",IF(AL317&gt;=AH317*MIN_DIM_RATIO,IF(ROUND(O317-AX317,4)&lt;MIN_UNIT,"",ROUND(O317-AX317,4)),""))</f>
        <v/>
      </c>
      <c r="X317" s="21" t="str">
        <f aca="false">IF(OR(R317="",P317="",AP317=""),"",IF(S317&gt;MAX_SHAVE,"",IF(ROUND(P317-AP317,4)&lt;MIN_UNIT,"",ROUND(P317-AP317,4))))</f>
        <v/>
      </c>
      <c r="Y317" s="21" t="str">
        <f aca="false">IF(OR(AR317="",P317=""),"",IF(ROUND(ROUND(P317-AR317,4)-AS317,4)&lt;=MIN_UNIT,"",ROUND(ROUND(P317-AR317,4)-AS317,4)))</f>
        <v/>
      </c>
      <c r="Z317" s="21" t="str">
        <f aca="false">IF(OR(AW317="",P317=""),"",IF(AND(AT317=1,AU317&lt;=MAX_ENV),IF(ROUND(P317-AW317,4)&lt;MIN_UNIT,"",ROUND(P317-AW317,4)),""))</f>
        <v/>
      </c>
      <c r="AA317" s="21" t="str">
        <f aca="false">IF(OR(AY317="",P317=""),"",IF(AL317&gt;=AH317*MIN_DIM_RATIO,IF(ROUND(P317-AY317,4)&lt;MIN_UNIT,"",ROUND(P317-AY317,4)),""))</f>
        <v/>
      </c>
      <c r="AB317" s="2" t="str">
        <f aca="false">IF(COUNT(T317:W317)=0,"",CHOOSE(MATCH(MAX(T317:W317),T317:W317,0),"Weight","Price","Size tier","Box"))</f>
        <v/>
      </c>
      <c r="AC317" s="24" t="str">
        <f aca="false">IF(K317&lt;&gt;"",K317,AZ317)</f>
        <v/>
      </c>
      <c r="AD317" s="25" t="str">
        <f aca="false">IF(OR(AB317="",AC317=""),"",ROUND(AC317*IF(K317&lt;&gt;"",1,U_LOW)*((12-PEAK_MONTHS)*MAX(T317:W317)+PEAK_MONTHS*N(INDEX(X317:AA317,MATCH(MAX(T317:W317),T317:W317,0)))),0))</f>
        <v/>
      </c>
      <c r="AE317" s="25" t="str">
        <f aca="false">IF(OR(AB317="",AC317=""),"",ROUND(AC317*IF(K317&lt;&gt;"",1,U_HIGH)*((12-PEAK_MONTHS)*MAX(T317:W317)+PEAK_MONTHS*N(INDEX(X317:AA317,MATCH(MAX(T317:W317),T317:W317,0)))),0))</f>
        <v/>
      </c>
      <c r="AF317" s="18" t="str">
        <f aca="false">IF(AD317="","",RANK(AD317,$AD$7:$AD$506))</f>
        <v/>
      </c>
      <c r="AH317" s="16" t="str">
        <f aca="false">IF(E317&lt;&gt;"",E317,IF(F317&lt;&gt;"",ROUND(F317*16,3),""))</f>
        <v/>
      </c>
      <c r="AI317" s="16" t="str">
        <f aca="false">IF(COUNT(G317:I317)&lt;3,"",ROUND(LARGE(G317:I317,1),2))</f>
        <v/>
      </c>
      <c r="AJ317" s="16" t="str">
        <f aca="false">IF(COUNT(G317:I317)&lt;3,"",ROUND(LARGE(G317:I317,2),2))</f>
        <v/>
      </c>
      <c r="AK317" s="16" t="str">
        <f aca="false">IF(COUNT(G317:I317)&lt;3,"",ROUND(SMALL(G317:I317,1),2))</f>
        <v/>
      </c>
      <c r="AL317" s="16" t="str">
        <f aca="false">IF(AI317="","",IF(AI317*AJ317*AK317&lt;DIM_MIN_CUIN,"",ROUND(AI317*AJ317*AK317/DIM_DIV*16,2)))</f>
        <v/>
      </c>
      <c r="AM317" s="18" t="str">
        <f aca="false">IF(C317="","",IF(C317&lt;BAND_LO,1,IF(C317&lt;=BAND_HI,2,3)))</f>
        <v/>
      </c>
      <c r="AN317" s="19" t="str">
        <f aca="false">IF(C317="","",IFERROR(INDEX(CAT_REF,MATCH(D317,CATS,0)),REF_DEFAULT))</f>
        <v/>
      </c>
      <c r="AO317" s="21" t="str">
        <f aca="false">IF(OR(R317="",AM317="",M317=""),"",IF(M317="Small standard",IF(R317&gt;SS_MAX,"",ROUND(INDEX(SS_FEES,SUMPRODUCT(--(SS_EDGES&lt;R317))+1,0+AM317)*(1+FUEL),4)),IF(M317="Large standard",IF(R317&gt;LS_MAX,"",ROUND(IF(R317&lt;=OVER3_FROM,INDEX(LS_FEES,SUMPRODUCT(--(LS_EDGES&lt;R317))+1,0+AM317),INDEX(OVER3_BASE,1,0+AM317)+OVER3_PER4*CEILING((R317-OVER3_FROM)/4,1))*(1+FUEL),4)),"")))</f>
        <v/>
      </c>
      <c r="AP317" s="21" t="str">
        <f aca="false">IF(OR(R317="",AM317="",M317=""),"",IF(M317="Small standard",IF(R317&gt;SS_MAX,"",ROUND(INDEX(SS_FEES,SUMPRODUCT(--(SS_EDGES&lt;R317))+1,3+AM317)*(1+FUEL),4)),IF(M317="Large standard",IF(R317&gt;LS_MAX,"",ROUND(IF(R317&lt;=OVER3_FROM,INDEX(LS_FEES,SUMPRODUCT(--(LS_EDGES&lt;R317))+1,3+AM317),INDEX(OVER3_BASE,1,3+AM317)+OVER3_PER4*CEILING((R317-OVER3_FROM)/4,1))*(1+FUEL),4)),"")))</f>
        <v/>
      </c>
      <c r="AQ317" s="21" t="str">
        <f aca="false">IF(OR(AM317="",AM317=1),"",IF(OR(N317="",(AM317-1)="",M317=""),"",IF(M317="Small standard",IF(N317&gt;SS_MAX,"",ROUND(INDEX(SS_FEES,SUMPRODUCT(--(SS_EDGES&lt;N317))+1,0+(AM317-1))*(1+FUEL),4)),IF(M317="Large standard",IF(N317&gt;LS_MAX,"",ROUND(IF(N317&lt;=OVER3_FROM,INDEX(LS_FEES,SUMPRODUCT(--(LS_EDGES&lt;N317))+1,0+(AM317-1)),INDEX(OVER3_BASE,1,0+(AM317-1))+OVER3_PER4*CEILING((N317-OVER3_FROM)/4,1))*(1+FUEL),4)),""))))</f>
        <v/>
      </c>
      <c r="AR317" s="21" t="str">
        <f aca="false">IF(OR(AM317="",AM317=1),"",IF(OR(N317="",(AM317-1)="",M317=""),"",IF(M317="Small standard",IF(N317&gt;SS_MAX,"",ROUND(INDEX(SS_FEES,SUMPRODUCT(--(SS_EDGES&lt;N317))+1,3+(AM317-1))*(1+FUEL),4)),IF(M317="Large standard",IF(N317&gt;LS_MAX,"",ROUND(IF(N317&lt;=OVER3_FROM,INDEX(LS_FEES,SUMPRODUCT(--(LS_EDGES&lt;N317))+1,3+(AM317-1)),INDEX(OVER3_BASE,1,3+(AM317-1))+OVER3_PER4*CEILING((N317-OVER3_FROM)/4,1))*(1+FUEL),4)),""))))</f>
        <v/>
      </c>
      <c r="AS317" s="21" t="str">
        <f aca="false">IF(OR(AM317="",AM317=1),"",(C317-(IF(AM317=2,BAND_LO,BAND_HI)-0.01))*(1-AN317))</f>
        <v/>
      </c>
      <c r="AT317" s="18" t="str">
        <f aca="false">IF(AI317="","",(AI317&gt;SS_L)+(AJ317&gt;SS_M)+(AK317&gt;SS_S))</f>
        <v/>
      </c>
      <c r="AU317" s="23" t="str">
        <f aca="false">IF(OR(AT317="",AT317&lt;&gt;1),"",MAX(AI317/SS_L,AJ317/SS_M,AK317/SS_S))</f>
        <v/>
      </c>
      <c r="AV317" s="21" t="str">
        <f aca="false">IF(OR(M317&lt;&gt;"Large standard",N317="",N317&gt;SS_MAX),"",IF(OR(N317="",AM317="","Small standard"=""),"",IF("Small standard"="Small standard",IF(N317&gt;SS_MAX,"",ROUND(INDEX(SS_FEES,SUMPRODUCT(--(SS_EDGES&lt;N317))+1,0+AM317)*(1+FUEL),4)),IF("Small standard"="Large standard",IF(N317&gt;LS_MAX,"",ROUND(IF(N317&lt;=OVER3_FROM,INDEX(LS_FEES,SUMPRODUCT(--(LS_EDGES&lt;N317))+1,0+AM317),INDEX(OVER3_BASE,1,0+AM317)+OVER3_PER4*CEILING((N317-OVER3_FROM)/4,1))*(1+FUEL),4)),""))))</f>
        <v/>
      </c>
      <c r="AW317" s="21" t="str">
        <f aca="false">IF(OR(M317&lt;&gt;"Large standard",N317="",N317&gt;SS_MAX),"",IF(OR(N317="",AM317="","Small standard"=""),"",IF("Small standard"="Small standard",IF(N317&gt;SS_MAX,"",ROUND(INDEX(SS_FEES,SUMPRODUCT(--(SS_EDGES&lt;N317))+1,3+AM317)*(1+FUEL),4)),IF("Small standard"="Large standard",IF(N317&gt;LS_MAX,"",ROUND(IF(N317&lt;=OVER3_FROM,INDEX(LS_FEES,SUMPRODUCT(--(LS_EDGES&lt;N317))+1,3+AM317),INDEX(OVER3_BASE,1,3+AM317)+OVER3_PER4*CEILING((N317-OVER3_FROM)/4,1))*(1+FUEL),4)),""))))</f>
        <v/>
      </c>
      <c r="AX317" s="21" t="str">
        <f aca="false">IF(OR(AL317="",AH317=""),"",IF(OR(AH317="",AM317="",M317=""),"",IF(M317="Small standard",IF(AH317&gt;SS_MAX,"",ROUND(INDEX(SS_FEES,SUMPRODUCT(--(SS_EDGES&lt;AH317))+1,0+AM317)*(1+FUEL),4)),IF(M317="Large standard",IF(AH317&gt;LS_MAX,"",ROUND(IF(AH317&lt;=OVER3_FROM,INDEX(LS_FEES,SUMPRODUCT(--(LS_EDGES&lt;AH317))+1,0+AM317),INDEX(OVER3_BASE,1,0+AM317)+OVER3_PER4*CEILING((AH317-OVER3_FROM)/4,1))*(1+FUEL),4)),""))))</f>
        <v/>
      </c>
      <c r="AY317" s="21" t="str">
        <f aca="false">IF(OR(AL317="",AH317=""),"",IF(OR(AH317="",AM317="",M317=""),"",IF(M317="Small standard",IF(AH317&gt;SS_MAX,"",ROUND(INDEX(SS_FEES,SUMPRODUCT(--(SS_EDGES&lt;AH317))+1,3+AM317)*(1+FUEL),4)),IF(M317="Large standard",IF(AH317&gt;LS_MAX,"",ROUND(IF(AH317&lt;=OVER3_FROM,INDEX(LS_FEES,SUMPRODUCT(--(LS_EDGES&lt;AH317))+1,3+AM317),INDEX(OVER3_BASE,1,3+AM317)+OVER3_PER4*CEILING((AH317-OVER3_FROM)/4,1))*(1+FUEL),4)),""))))</f>
        <v/>
      </c>
      <c r="AZ317" s="24" t="str">
        <f aca="false">IF(OR(J317="",J317&lt;1),"",ROUND(IFERROR(INDEX(CAT_SCALE,MATCH(D317,CATS,0)),UC_DEFAULT)*IF(J317&gt;=UC_KNEE,10^(UC_A-UC_B*LOG10(J317)),10^(UC_A-UC_B*LOG10(UC_KNEE))*(UC_KNEE/J317)^UC_HEXP),1))</f>
        <v/>
      </c>
    </row>
    <row r="318" customFormat="false" ht="15" hidden="false" customHeight="false" outlineLevel="0" collapsed="false">
      <c r="A318" s="10"/>
      <c r="B318" s="10"/>
      <c r="C318" s="12"/>
      <c r="D318" s="10"/>
      <c r="E318" s="10"/>
      <c r="F318" s="10"/>
      <c r="G318" s="10"/>
      <c r="H318" s="10"/>
      <c r="I318" s="10"/>
      <c r="J318" s="10"/>
      <c r="K318" s="10"/>
      <c r="L318" s="12"/>
      <c r="M318" s="2" t="str">
        <f aca="false">IF(OR(N318="",AI318=""),"",IF(AND(N318&lt;=SS_MAX,AI318&lt;=SS_L,AJ318&lt;=SS_M,AK318&lt;=SS_S),"Small standard",IF(AND(N318&lt;=LS_MAX,AI318&lt;=LS_L,AJ318&lt;=LS_M,AK318&lt;=LS_S),"Large standard","Oversize")))</f>
        <v/>
      </c>
      <c r="N318" s="16" t="str">
        <f aca="false">IF(AH318="","",IF(AL318="",AH318,MAX(AH318,AL318)))</f>
        <v/>
      </c>
      <c r="O318" s="21" t="str">
        <f aca="false">IF(OR(N318="",AM318="",M318=""),"",IF(M318="Small standard",IF(N318&gt;SS_MAX,"",ROUND(INDEX(SS_FEES,SUMPRODUCT(--(SS_EDGES&lt;N318))+1,0+AM318)*(1+FUEL),4)),IF(M318="Large standard",IF(N318&gt;LS_MAX,"",ROUND(IF(N318&lt;=OVER3_FROM,INDEX(LS_FEES,SUMPRODUCT(--(LS_EDGES&lt;N318))+1,0+AM318),INDEX(OVER3_BASE,1,0+AM318)+OVER3_PER4*CEILING((N318-OVER3_FROM)/4,1))*(1+FUEL),4)),"")))</f>
        <v/>
      </c>
      <c r="P318" s="21" t="str">
        <f aca="false">IF(OR(N318="",AM318="",M318=""),"",IF(M318="Small standard",IF(N318&gt;SS_MAX,"",ROUND(INDEX(SS_FEES,SUMPRODUCT(--(SS_EDGES&lt;N318))+1,3+AM318)*(1+FUEL),4)),IF(M318="Large standard",IF(N318&gt;LS_MAX,"",ROUND(IF(N318&lt;=OVER3_FROM,INDEX(LS_FEES,SUMPRODUCT(--(LS_EDGES&lt;N318))+1,3+AM318),INDEX(OVER3_BASE,1,3+AM318)+OVER3_PER4*CEILING((N318-OVER3_FROM)/4,1))*(1+FUEL),4)),"")))</f>
        <v/>
      </c>
      <c r="Q318" s="20" t="str">
        <f aca="true">IF(OR(L318="",O318=""),"",ROUND(L318-IF(AND(TODAY()&gt;=PEAK_FROM,TODAY()&lt;=PEAK_TO),P318,O318),2))</f>
        <v/>
      </c>
      <c r="R318" s="16" t="str">
        <f aca="false">IF(N318="","",IF(M318="Small standard",IF(SUMPRODUCT(--(SS_EDGES&lt;N318))=0,"",INDEX(SS_EDGES,SUMPRODUCT(--(SS_EDGES&lt;N318)))),IF(M318="Large standard",IF(N318&gt;OVER3_FROM,OVER3_FROM+4*(CEILING((N318-OVER3_FROM)/4,1)-1),IF(SUMPRODUCT(--(LS_EDGES&lt;N318))=0,"",INDEX(LS_EDGES,SUMPRODUCT(--(LS_EDGES&lt;N318))))),"")))</f>
        <v/>
      </c>
      <c r="S318" s="22" t="str">
        <f aca="false">IF(R318="","",ROUND(N318-R318,3))</f>
        <v/>
      </c>
      <c r="T318" s="21" t="str">
        <f aca="false">IF(OR(R318="",O318="",AO318=""),"",IF(S318&gt;MAX_SHAVE,"",IF(ROUND(O318-AO318,4)&lt;MIN_UNIT,"",ROUND(O318-AO318,4))))</f>
        <v/>
      </c>
      <c r="U318" s="21" t="str">
        <f aca="false">IF(OR(AQ318="",O318=""),"",IF(ROUND(ROUND(O318-AQ318,4)-AS318,4)&lt;=MIN_UNIT,"",ROUND(ROUND(O318-AQ318,4)-AS318,4)))</f>
        <v/>
      </c>
      <c r="V318" s="21" t="str">
        <f aca="false">IF(OR(AV318="",O318=""),"",IF(AND(AT318=1,AU318&lt;=MAX_ENV),IF(ROUND(O318-AV318,4)&lt;MIN_UNIT,"",ROUND(O318-AV318,4)),""))</f>
        <v/>
      </c>
      <c r="W318" s="21" t="str">
        <f aca="false">IF(OR(AX318="",O318=""),"",IF(AL318&gt;=AH318*MIN_DIM_RATIO,IF(ROUND(O318-AX318,4)&lt;MIN_UNIT,"",ROUND(O318-AX318,4)),""))</f>
        <v/>
      </c>
      <c r="X318" s="21" t="str">
        <f aca="false">IF(OR(R318="",P318="",AP318=""),"",IF(S318&gt;MAX_SHAVE,"",IF(ROUND(P318-AP318,4)&lt;MIN_UNIT,"",ROUND(P318-AP318,4))))</f>
        <v/>
      </c>
      <c r="Y318" s="21" t="str">
        <f aca="false">IF(OR(AR318="",P318=""),"",IF(ROUND(ROUND(P318-AR318,4)-AS318,4)&lt;=MIN_UNIT,"",ROUND(ROUND(P318-AR318,4)-AS318,4)))</f>
        <v/>
      </c>
      <c r="Z318" s="21" t="str">
        <f aca="false">IF(OR(AW318="",P318=""),"",IF(AND(AT318=1,AU318&lt;=MAX_ENV),IF(ROUND(P318-AW318,4)&lt;MIN_UNIT,"",ROUND(P318-AW318,4)),""))</f>
        <v/>
      </c>
      <c r="AA318" s="21" t="str">
        <f aca="false">IF(OR(AY318="",P318=""),"",IF(AL318&gt;=AH318*MIN_DIM_RATIO,IF(ROUND(P318-AY318,4)&lt;MIN_UNIT,"",ROUND(P318-AY318,4)),""))</f>
        <v/>
      </c>
      <c r="AB318" s="2" t="str">
        <f aca="false">IF(COUNT(T318:W318)=0,"",CHOOSE(MATCH(MAX(T318:W318),T318:W318,0),"Weight","Price","Size tier","Box"))</f>
        <v/>
      </c>
      <c r="AC318" s="24" t="str">
        <f aca="false">IF(K318&lt;&gt;"",K318,AZ318)</f>
        <v/>
      </c>
      <c r="AD318" s="25" t="str">
        <f aca="false">IF(OR(AB318="",AC318=""),"",ROUND(AC318*IF(K318&lt;&gt;"",1,U_LOW)*((12-PEAK_MONTHS)*MAX(T318:W318)+PEAK_MONTHS*N(INDEX(X318:AA318,MATCH(MAX(T318:W318),T318:W318,0)))),0))</f>
        <v/>
      </c>
      <c r="AE318" s="25" t="str">
        <f aca="false">IF(OR(AB318="",AC318=""),"",ROUND(AC318*IF(K318&lt;&gt;"",1,U_HIGH)*((12-PEAK_MONTHS)*MAX(T318:W318)+PEAK_MONTHS*N(INDEX(X318:AA318,MATCH(MAX(T318:W318),T318:W318,0)))),0))</f>
        <v/>
      </c>
      <c r="AF318" s="18" t="str">
        <f aca="false">IF(AD318="","",RANK(AD318,$AD$7:$AD$506))</f>
        <v/>
      </c>
      <c r="AH318" s="16" t="str">
        <f aca="false">IF(E318&lt;&gt;"",E318,IF(F318&lt;&gt;"",ROUND(F318*16,3),""))</f>
        <v/>
      </c>
      <c r="AI318" s="16" t="str">
        <f aca="false">IF(COUNT(G318:I318)&lt;3,"",ROUND(LARGE(G318:I318,1),2))</f>
        <v/>
      </c>
      <c r="AJ318" s="16" t="str">
        <f aca="false">IF(COUNT(G318:I318)&lt;3,"",ROUND(LARGE(G318:I318,2),2))</f>
        <v/>
      </c>
      <c r="AK318" s="16" t="str">
        <f aca="false">IF(COUNT(G318:I318)&lt;3,"",ROUND(SMALL(G318:I318,1),2))</f>
        <v/>
      </c>
      <c r="AL318" s="16" t="str">
        <f aca="false">IF(AI318="","",IF(AI318*AJ318*AK318&lt;DIM_MIN_CUIN,"",ROUND(AI318*AJ318*AK318/DIM_DIV*16,2)))</f>
        <v/>
      </c>
      <c r="AM318" s="18" t="str">
        <f aca="false">IF(C318="","",IF(C318&lt;BAND_LO,1,IF(C318&lt;=BAND_HI,2,3)))</f>
        <v/>
      </c>
      <c r="AN318" s="19" t="str">
        <f aca="false">IF(C318="","",IFERROR(INDEX(CAT_REF,MATCH(D318,CATS,0)),REF_DEFAULT))</f>
        <v/>
      </c>
      <c r="AO318" s="21" t="str">
        <f aca="false">IF(OR(R318="",AM318="",M318=""),"",IF(M318="Small standard",IF(R318&gt;SS_MAX,"",ROUND(INDEX(SS_FEES,SUMPRODUCT(--(SS_EDGES&lt;R318))+1,0+AM318)*(1+FUEL),4)),IF(M318="Large standard",IF(R318&gt;LS_MAX,"",ROUND(IF(R318&lt;=OVER3_FROM,INDEX(LS_FEES,SUMPRODUCT(--(LS_EDGES&lt;R318))+1,0+AM318),INDEX(OVER3_BASE,1,0+AM318)+OVER3_PER4*CEILING((R318-OVER3_FROM)/4,1))*(1+FUEL),4)),"")))</f>
        <v/>
      </c>
      <c r="AP318" s="21" t="str">
        <f aca="false">IF(OR(R318="",AM318="",M318=""),"",IF(M318="Small standard",IF(R318&gt;SS_MAX,"",ROUND(INDEX(SS_FEES,SUMPRODUCT(--(SS_EDGES&lt;R318))+1,3+AM318)*(1+FUEL),4)),IF(M318="Large standard",IF(R318&gt;LS_MAX,"",ROUND(IF(R318&lt;=OVER3_FROM,INDEX(LS_FEES,SUMPRODUCT(--(LS_EDGES&lt;R318))+1,3+AM318),INDEX(OVER3_BASE,1,3+AM318)+OVER3_PER4*CEILING((R318-OVER3_FROM)/4,1))*(1+FUEL),4)),"")))</f>
        <v/>
      </c>
      <c r="AQ318" s="21" t="str">
        <f aca="false">IF(OR(AM318="",AM318=1),"",IF(OR(N318="",(AM318-1)="",M318=""),"",IF(M318="Small standard",IF(N318&gt;SS_MAX,"",ROUND(INDEX(SS_FEES,SUMPRODUCT(--(SS_EDGES&lt;N318))+1,0+(AM318-1))*(1+FUEL),4)),IF(M318="Large standard",IF(N318&gt;LS_MAX,"",ROUND(IF(N318&lt;=OVER3_FROM,INDEX(LS_FEES,SUMPRODUCT(--(LS_EDGES&lt;N318))+1,0+(AM318-1)),INDEX(OVER3_BASE,1,0+(AM318-1))+OVER3_PER4*CEILING((N318-OVER3_FROM)/4,1))*(1+FUEL),4)),""))))</f>
        <v/>
      </c>
      <c r="AR318" s="21" t="str">
        <f aca="false">IF(OR(AM318="",AM318=1),"",IF(OR(N318="",(AM318-1)="",M318=""),"",IF(M318="Small standard",IF(N318&gt;SS_MAX,"",ROUND(INDEX(SS_FEES,SUMPRODUCT(--(SS_EDGES&lt;N318))+1,3+(AM318-1))*(1+FUEL),4)),IF(M318="Large standard",IF(N318&gt;LS_MAX,"",ROUND(IF(N318&lt;=OVER3_FROM,INDEX(LS_FEES,SUMPRODUCT(--(LS_EDGES&lt;N318))+1,3+(AM318-1)),INDEX(OVER3_BASE,1,3+(AM318-1))+OVER3_PER4*CEILING((N318-OVER3_FROM)/4,1))*(1+FUEL),4)),""))))</f>
        <v/>
      </c>
      <c r="AS318" s="21" t="str">
        <f aca="false">IF(OR(AM318="",AM318=1),"",(C318-(IF(AM318=2,BAND_LO,BAND_HI)-0.01))*(1-AN318))</f>
        <v/>
      </c>
      <c r="AT318" s="18" t="str">
        <f aca="false">IF(AI318="","",(AI318&gt;SS_L)+(AJ318&gt;SS_M)+(AK318&gt;SS_S))</f>
        <v/>
      </c>
      <c r="AU318" s="23" t="str">
        <f aca="false">IF(OR(AT318="",AT318&lt;&gt;1),"",MAX(AI318/SS_L,AJ318/SS_M,AK318/SS_S))</f>
        <v/>
      </c>
      <c r="AV318" s="21" t="str">
        <f aca="false">IF(OR(M318&lt;&gt;"Large standard",N318="",N318&gt;SS_MAX),"",IF(OR(N318="",AM318="","Small standard"=""),"",IF("Small standard"="Small standard",IF(N318&gt;SS_MAX,"",ROUND(INDEX(SS_FEES,SUMPRODUCT(--(SS_EDGES&lt;N318))+1,0+AM318)*(1+FUEL),4)),IF("Small standard"="Large standard",IF(N318&gt;LS_MAX,"",ROUND(IF(N318&lt;=OVER3_FROM,INDEX(LS_FEES,SUMPRODUCT(--(LS_EDGES&lt;N318))+1,0+AM318),INDEX(OVER3_BASE,1,0+AM318)+OVER3_PER4*CEILING((N318-OVER3_FROM)/4,1))*(1+FUEL),4)),""))))</f>
        <v/>
      </c>
      <c r="AW318" s="21" t="str">
        <f aca="false">IF(OR(M318&lt;&gt;"Large standard",N318="",N318&gt;SS_MAX),"",IF(OR(N318="",AM318="","Small standard"=""),"",IF("Small standard"="Small standard",IF(N318&gt;SS_MAX,"",ROUND(INDEX(SS_FEES,SUMPRODUCT(--(SS_EDGES&lt;N318))+1,3+AM318)*(1+FUEL),4)),IF("Small standard"="Large standard",IF(N318&gt;LS_MAX,"",ROUND(IF(N318&lt;=OVER3_FROM,INDEX(LS_FEES,SUMPRODUCT(--(LS_EDGES&lt;N318))+1,3+AM318),INDEX(OVER3_BASE,1,3+AM318)+OVER3_PER4*CEILING((N318-OVER3_FROM)/4,1))*(1+FUEL),4)),""))))</f>
        <v/>
      </c>
      <c r="AX318" s="21" t="str">
        <f aca="false">IF(OR(AL318="",AH318=""),"",IF(OR(AH318="",AM318="",M318=""),"",IF(M318="Small standard",IF(AH318&gt;SS_MAX,"",ROUND(INDEX(SS_FEES,SUMPRODUCT(--(SS_EDGES&lt;AH318))+1,0+AM318)*(1+FUEL),4)),IF(M318="Large standard",IF(AH318&gt;LS_MAX,"",ROUND(IF(AH318&lt;=OVER3_FROM,INDEX(LS_FEES,SUMPRODUCT(--(LS_EDGES&lt;AH318))+1,0+AM318),INDEX(OVER3_BASE,1,0+AM318)+OVER3_PER4*CEILING((AH318-OVER3_FROM)/4,1))*(1+FUEL),4)),""))))</f>
        <v/>
      </c>
      <c r="AY318" s="21" t="str">
        <f aca="false">IF(OR(AL318="",AH318=""),"",IF(OR(AH318="",AM318="",M318=""),"",IF(M318="Small standard",IF(AH318&gt;SS_MAX,"",ROUND(INDEX(SS_FEES,SUMPRODUCT(--(SS_EDGES&lt;AH318))+1,3+AM318)*(1+FUEL),4)),IF(M318="Large standard",IF(AH318&gt;LS_MAX,"",ROUND(IF(AH318&lt;=OVER3_FROM,INDEX(LS_FEES,SUMPRODUCT(--(LS_EDGES&lt;AH318))+1,3+AM318),INDEX(OVER3_BASE,1,3+AM318)+OVER3_PER4*CEILING((AH318-OVER3_FROM)/4,1))*(1+FUEL),4)),""))))</f>
        <v/>
      </c>
      <c r="AZ318" s="24" t="str">
        <f aca="false">IF(OR(J318="",J318&lt;1),"",ROUND(IFERROR(INDEX(CAT_SCALE,MATCH(D318,CATS,0)),UC_DEFAULT)*IF(J318&gt;=UC_KNEE,10^(UC_A-UC_B*LOG10(J318)),10^(UC_A-UC_B*LOG10(UC_KNEE))*(UC_KNEE/J318)^UC_HEXP),1))</f>
        <v/>
      </c>
    </row>
    <row r="319" customFormat="false" ht="15" hidden="false" customHeight="false" outlineLevel="0" collapsed="false">
      <c r="A319" s="10"/>
      <c r="B319" s="10"/>
      <c r="C319" s="12"/>
      <c r="D319" s="10"/>
      <c r="E319" s="10"/>
      <c r="F319" s="10"/>
      <c r="G319" s="10"/>
      <c r="H319" s="10"/>
      <c r="I319" s="10"/>
      <c r="J319" s="10"/>
      <c r="K319" s="10"/>
      <c r="L319" s="12"/>
      <c r="M319" s="2" t="str">
        <f aca="false">IF(OR(N319="",AI319=""),"",IF(AND(N319&lt;=SS_MAX,AI319&lt;=SS_L,AJ319&lt;=SS_M,AK319&lt;=SS_S),"Small standard",IF(AND(N319&lt;=LS_MAX,AI319&lt;=LS_L,AJ319&lt;=LS_M,AK319&lt;=LS_S),"Large standard","Oversize")))</f>
        <v/>
      </c>
      <c r="N319" s="16" t="str">
        <f aca="false">IF(AH319="","",IF(AL319="",AH319,MAX(AH319,AL319)))</f>
        <v/>
      </c>
      <c r="O319" s="21" t="str">
        <f aca="false">IF(OR(N319="",AM319="",M319=""),"",IF(M319="Small standard",IF(N319&gt;SS_MAX,"",ROUND(INDEX(SS_FEES,SUMPRODUCT(--(SS_EDGES&lt;N319))+1,0+AM319)*(1+FUEL),4)),IF(M319="Large standard",IF(N319&gt;LS_MAX,"",ROUND(IF(N319&lt;=OVER3_FROM,INDEX(LS_FEES,SUMPRODUCT(--(LS_EDGES&lt;N319))+1,0+AM319),INDEX(OVER3_BASE,1,0+AM319)+OVER3_PER4*CEILING((N319-OVER3_FROM)/4,1))*(1+FUEL),4)),"")))</f>
        <v/>
      </c>
      <c r="P319" s="21" t="str">
        <f aca="false">IF(OR(N319="",AM319="",M319=""),"",IF(M319="Small standard",IF(N319&gt;SS_MAX,"",ROUND(INDEX(SS_FEES,SUMPRODUCT(--(SS_EDGES&lt;N319))+1,3+AM319)*(1+FUEL),4)),IF(M319="Large standard",IF(N319&gt;LS_MAX,"",ROUND(IF(N319&lt;=OVER3_FROM,INDEX(LS_FEES,SUMPRODUCT(--(LS_EDGES&lt;N319))+1,3+AM319),INDEX(OVER3_BASE,1,3+AM319)+OVER3_PER4*CEILING((N319-OVER3_FROM)/4,1))*(1+FUEL),4)),"")))</f>
        <v/>
      </c>
      <c r="Q319" s="20" t="str">
        <f aca="true">IF(OR(L319="",O319=""),"",ROUND(L319-IF(AND(TODAY()&gt;=PEAK_FROM,TODAY()&lt;=PEAK_TO),P319,O319),2))</f>
        <v/>
      </c>
      <c r="R319" s="16" t="str">
        <f aca="false">IF(N319="","",IF(M319="Small standard",IF(SUMPRODUCT(--(SS_EDGES&lt;N319))=0,"",INDEX(SS_EDGES,SUMPRODUCT(--(SS_EDGES&lt;N319)))),IF(M319="Large standard",IF(N319&gt;OVER3_FROM,OVER3_FROM+4*(CEILING((N319-OVER3_FROM)/4,1)-1),IF(SUMPRODUCT(--(LS_EDGES&lt;N319))=0,"",INDEX(LS_EDGES,SUMPRODUCT(--(LS_EDGES&lt;N319))))),"")))</f>
        <v/>
      </c>
      <c r="S319" s="22" t="str">
        <f aca="false">IF(R319="","",ROUND(N319-R319,3))</f>
        <v/>
      </c>
      <c r="T319" s="21" t="str">
        <f aca="false">IF(OR(R319="",O319="",AO319=""),"",IF(S319&gt;MAX_SHAVE,"",IF(ROUND(O319-AO319,4)&lt;MIN_UNIT,"",ROUND(O319-AO319,4))))</f>
        <v/>
      </c>
      <c r="U319" s="21" t="str">
        <f aca="false">IF(OR(AQ319="",O319=""),"",IF(ROUND(ROUND(O319-AQ319,4)-AS319,4)&lt;=MIN_UNIT,"",ROUND(ROUND(O319-AQ319,4)-AS319,4)))</f>
        <v/>
      </c>
      <c r="V319" s="21" t="str">
        <f aca="false">IF(OR(AV319="",O319=""),"",IF(AND(AT319=1,AU319&lt;=MAX_ENV),IF(ROUND(O319-AV319,4)&lt;MIN_UNIT,"",ROUND(O319-AV319,4)),""))</f>
        <v/>
      </c>
      <c r="W319" s="21" t="str">
        <f aca="false">IF(OR(AX319="",O319=""),"",IF(AL319&gt;=AH319*MIN_DIM_RATIO,IF(ROUND(O319-AX319,4)&lt;MIN_UNIT,"",ROUND(O319-AX319,4)),""))</f>
        <v/>
      </c>
      <c r="X319" s="21" t="str">
        <f aca="false">IF(OR(R319="",P319="",AP319=""),"",IF(S319&gt;MAX_SHAVE,"",IF(ROUND(P319-AP319,4)&lt;MIN_UNIT,"",ROUND(P319-AP319,4))))</f>
        <v/>
      </c>
      <c r="Y319" s="21" t="str">
        <f aca="false">IF(OR(AR319="",P319=""),"",IF(ROUND(ROUND(P319-AR319,4)-AS319,4)&lt;=MIN_UNIT,"",ROUND(ROUND(P319-AR319,4)-AS319,4)))</f>
        <v/>
      </c>
      <c r="Z319" s="21" t="str">
        <f aca="false">IF(OR(AW319="",P319=""),"",IF(AND(AT319=1,AU319&lt;=MAX_ENV),IF(ROUND(P319-AW319,4)&lt;MIN_UNIT,"",ROUND(P319-AW319,4)),""))</f>
        <v/>
      </c>
      <c r="AA319" s="21" t="str">
        <f aca="false">IF(OR(AY319="",P319=""),"",IF(AL319&gt;=AH319*MIN_DIM_RATIO,IF(ROUND(P319-AY319,4)&lt;MIN_UNIT,"",ROUND(P319-AY319,4)),""))</f>
        <v/>
      </c>
      <c r="AB319" s="2" t="str">
        <f aca="false">IF(COUNT(T319:W319)=0,"",CHOOSE(MATCH(MAX(T319:W319),T319:W319,0),"Weight","Price","Size tier","Box"))</f>
        <v/>
      </c>
      <c r="AC319" s="24" t="str">
        <f aca="false">IF(K319&lt;&gt;"",K319,AZ319)</f>
        <v/>
      </c>
      <c r="AD319" s="25" t="str">
        <f aca="false">IF(OR(AB319="",AC319=""),"",ROUND(AC319*IF(K319&lt;&gt;"",1,U_LOW)*((12-PEAK_MONTHS)*MAX(T319:W319)+PEAK_MONTHS*N(INDEX(X319:AA319,MATCH(MAX(T319:W319),T319:W319,0)))),0))</f>
        <v/>
      </c>
      <c r="AE319" s="25" t="str">
        <f aca="false">IF(OR(AB319="",AC319=""),"",ROUND(AC319*IF(K319&lt;&gt;"",1,U_HIGH)*((12-PEAK_MONTHS)*MAX(T319:W319)+PEAK_MONTHS*N(INDEX(X319:AA319,MATCH(MAX(T319:W319),T319:W319,0)))),0))</f>
        <v/>
      </c>
      <c r="AF319" s="18" t="str">
        <f aca="false">IF(AD319="","",RANK(AD319,$AD$7:$AD$506))</f>
        <v/>
      </c>
      <c r="AH319" s="16" t="str">
        <f aca="false">IF(E319&lt;&gt;"",E319,IF(F319&lt;&gt;"",ROUND(F319*16,3),""))</f>
        <v/>
      </c>
      <c r="AI319" s="16" t="str">
        <f aca="false">IF(COUNT(G319:I319)&lt;3,"",ROUND(LARGE(G319:I319,1),2))</f>
        <v/>
      </c>
      <c r="AJ319" s="16" t="str">
        <f aca="false">IF(COUNT(G319:I319)&lt;3,"",ROUND(LARGE(G319:I319,2),2))</f>
        <v/>
      </c>
      <c r="AK319" s="16" t="str">
        <f aca="false">IF(COUNT(G319:I319)&lt;3,"",ROUND(SMALL(G319:I319,1),2))</f>
        <v/>
      </c>
      <c r="AL319" s="16" t="str">
        <f aca="false">IF(AI319="","",IF(AI319*AJ319*AK319&lt;DIM_MIN_CUIN,"",ROUND(AI319*AJ319*AK319/DIM_DIV*16,2)))</f>
        <v/>
      </c>
      <c r="AM319" s="18" t="str">
        <f aca="false">IF(C319="","",IF(C319&lt;BAND_LO,1,IF(C319&lt;=BAND_HI,2,3)))</f>
        <v/>
      </c>
      <c r="AN319" s="19" t="str">
        <f aca="false">IF(C319="","",IFERROR(INDEX(CAT_REF,MATCH(D319,CATS,0)),REF_DEFAULT))</f>
        <v/>
      </c>
      <c r="AO319" s="21" t="str">
        <f aca="false">IF(OR(R319="",AM319="",M319=""),"",IF(M319="Small standard",IF(R319&gt;SS_MAX,"",ROUND(INDEX(SS_FEES,SUMPRODUCT(--(SS_EDGES&lt;R319))+1,0+AM319)*(1+FUEL),4)),IF(M319="Large standard",IF(R319&gt;LS_MAX,"",ROUND(IF(R319&lt;=OVER3_FROM,INDEX(LS_FEES,SUMPRODUCT(--(LS_EDGES&lt;R319))+1,0+AM319),INDEX(OVER3_BASE,1,0+AM319)+OVER3_PER4*CEILING((R319-OVER3_FROM)/4,1))*(1+FUEL),4)),"")))</f>
        <v/>
      </c>
      <c r="AP319" s="21" t="str">
        <f aca="false">IF(OR(R319="",AM319="",M319=""),"",IF(M319="Small standard",IF(R319&gt;SS_MAX,"",ROUND(INDEX(SS_FEES,SUMPRODUCT(--(SS_EDGES&lt;R319))+1,3+AM319)*(1+FUEL),4)),IF(M319="Large standard",IF(R319&gt;LS_MAX,"",ROUND(IF(R319&lt;=OVER3_FROM,INDEX(LS_FEES,SUMPRODUCT(--(LS_EDGES&lt;R319))+1,3+AM319),INDEX(OVER3_BASE,1,3+AM319)+OVER3_PER4*CEILING((R319-OVER3_FROM)/4,1))*(1+FUEL),4)),"")))</f>
        <v/>
      </c>
      <c r="AQ319" s="21" t="str">
        <f aca="false">IF(OR(AM319="",AM319=1),"",IF(OR(N319="",(AM319-1)="",M319=""),"",IF(M319="Small standard",IF(N319&gt;SS_MAX,"",ROUND(INDEX(SS_FEES,SUMPRODUCT(--(SS_EDGES&lt;N319))+1,0+(AM319-1))*(1+FUEL),4)),IF(M319="Large standard",IF(N319&gt;LS_MAX,"",ROUND(IF(N319&lt;=OVER3_FROM,INDEX(LS_FEES,SUMPRODUCT(--(LS_EDGES&lt;N319))+1,0+(AM319-1)),INDEX(OVER3_BASE,1,0+(AM319-1))+OVER3_PER4*CEILING((N319-OVER3_FROM)/4,1))*(1+FUEL),4)),""))))</f>
        <v/>
      </c>
      <c r="AR319" s="21" t="str">
        <f aca="false">IF(OR(AM319="",AM319=1),"",IF(OR(N319="",(AM319-1)="",M319=""),"",IF(M319="Small standard",IF(N319&gt;SS_MAX,"",ROUND(INDEX(SS_FEES,SUMPRODUCT(--(SS_EDGES&lt;N319))+1,3+(AM319-1))*(1+FUEL),4)),IF(M319="Large standard",IF(N319&gt;LS_MAX,"",ROUND(IF(N319&lt;=OVER3_FROM,INDEX(LS_FEES,SUMPRODUCT(--(LS_EDGES&lt;N319))+1,3+(AM319-1)),INDEX(OVER3_BASE,1,3+(AM319-1))+OVER3_PER4*CEILING((N319-OVER3_FROM)/4,1))*(1+FUEL),4)),""))))</f>
        <v/>
      </c>
      <c r="AS319" s="21" t="str">
        <f aca="false">IF(OR(AM319="",AM319=1),"",(C319-(IF(AM319=2,BAND_LO,BAND_HI)-0.01))*(1-AN319))</f>
        <v/>
      </c>
      <c r="AT319" s="18" t="str">
        <f aca="false">IF(AI319="","",(AI319&gt;SS_L)+(AJ319&gt;SS_M)+(AK319&gt;SS_S))</f>
        <v/>
      </c>
      <c r="AU319" s="23" t="str">
        <f aca="false">IF(OR(AT319="",AT319&lt;&gt;1),"",MAX(AI319/SS_L,AJ319/SS_M,AK319/SS_S))</f>
        <v/>
      </c>
      <c r="AV319" s="21" t="str">
        <f aca="false">IF(OR(M319&lt;&gt;"Large standard",N319="",N319&gt;SS_MAX),"",IF(OR(N319="",AM319="","Small standard"=""),"",IF("Small standard"="Small standard",IF(N319&gt;SS_MAX,"",ROUND(INDEX(SS_FEES,SUMPRODUCT(--(SS_EDGES&lt;N319))+1,0+AM319)*(1+FUEL),4)),IF("Small standard"="Large standard",IF(N319&gt;LS_MAX,"",ROUND(IF(N319&lt;=OVER3_FROM,INDEX(LS_FEES,SUMPRODUCT(--(LS_EDGES&lt;N319))+1,0+AM319),INDEX(OVER3_BASE,1,0+AM319)+OVER3_PER4*CEILING((N319-OVER3_FROM)/4,1))*(1+FUEL),4)),""))))</f>
        <v/>
      </c>
      <c r="AW319" s="21" t="str">
        <f aca="false">IF(OR(M319&lt;&gt;"Large standard",N319="",N319&gt;SS_MAX),"",IF(OR(N319="",AM319="","Small standard"=""),"",IF("Small standard"="Small standard",IF(N319&gt;SS_MAX,"",ROUND(INDEX(SS_FEES,SUMPRODUCT(--(SS_EDGES&lt;N319))+1,3+AM319)*(1+FUEL),4)),IF("Small standard"="Large standard",IF(N319&gt;LS_MAX,"",ROUND(IF(N319&lt;=OVER3_FROM,INDEX(LS_FEES,SUMPRODUCT(--(LS_EDGES&lt;N319))+1,3+AM319),INDEX(OVER3_BASE,1,3+AM319)+OVER3_PER4*CEILING((N319-OVER3_FROM)/4,1))*(1+FUEL),4)),""))))</f>
        <v/>
      </c>
      <c r="AX319" s="21" t="str">
        <f aca="false">IF(OR(AL319="",AH319=""),"",IF(OR(AH319="",AM319="",M319=""),"",IF(M319="Small standard",IF(AH319&gt;SS_MAX,"",ROUND(INDEX(SS_FEES,SUMPRODUCT(--(SS_EDGES&lt;AH319))+1,0+AM319)*(1+FUEL),4)),IF(M319="Large standard",IF(AH319&gt;LS_MAX,"",ROUND(IF(AH319&lt;=OVER3_FROM,INDEX(LS_FEES,SUMPRODUCT(--(LS_EDGES&lt;AH319))+1,0+AM319),INDEX(OVER3_BASE,1,0+AM319)+OVER3_PER4*CEILING((AH319-OVER3_FROM)/4,1))*(1+FUEL),4)),""))))</f>
        <v/>
      </c>
      <c r="AY319" s="21" t="str">
        <f aca="false">IF(OR(AL319="",AH319=""),"",IF(OR(AH319="",AM319="",M319=""),"",IF(M319="Small standard",IF(AH319&gt;SS_MAX,"",ROUND(INDEX(SS_FEES,SUMPRODUCT(--(SS_EDGES&lt;AH319))+1,3+AM319)*(1+FUEL),4)),IF(M319="Large standard",IF(AH319&gt;LS_MAX,"",ROUND(IF(AH319&lt;=OVER3_FROM,INDEX(LS_FEES,SUMPRODUCT(--(LS_EDGES&lt;AH319))+1,3+AM319),INDEX(OVER3_BASE,1,3+AM319)+OVER3_PER4*CEILING((AH319-OVER3_FROM)/4,1))*(1+FUEL),4)),""))))</f>
        <v/>
      </c>
      <c r="AZ319" s="24" t="str">
        <f aca="false">IF(OR(J319="",J319&lt;1),"",ROUND(IFERROR(INDEX(CAT_SCALE,MATCH(D319,CATS,0)),UC_DEFAULT)*IF(J319&gt;=UC_KNEE,10^(UC_A-UC_B*LOG10(J319)),10^(UC_A-UC_B*LOG10(UC_KNEE))*(UC_KNEE/J319)^UC_HEXP),1))</f>
        <v/>
      </c>
    </row>
    <row r="320" customFormat="false" ht="15" hidden="false" customHeight="false" outlineLevel="0" collapsed="false">
      <c r="A320" s="10"/>
      <c r="B320" s="10"/>
      <c r="C320" s="12"/>
      <c r="D320" s="10"/>
      <c r="E320" s="10"/>
      <c r="F320" s="10"/>
      <c r="G320" s="10"/>
      <c r="H320" s="10"/>
      <c r="I320" s="10"/>
      <c r="J320" s="10"/>
      <c r="K320" s="10"/>
      <c r="L320" s="12"/>
      <c r="M320" s="2" t="str">
        <f aca="false">IF(OR(N320="",AI320=""),"",IF(AND(N320&lt;=SS_MAX,AI320&lt;=SS_L,AJ320&lt;=SS_M,AK320&lt;=SS_S),"Small standard",IF(AND(N320&lt;=LS_MAX,AI320&lt;=LS_L,AJ320&lt;=LS_M,AK320&lt;=LS_S),"Large standard","Oversize")))</f>
        <v/>
      </c>
      <c r="N320" s="16" t="str">
        <f aca="false">IF(AH320="","",IF(AL320="",AH320,MAX(AH320,AL320)))</f>
        <v/>
      </c>
      <c r="O320" s="21" t="str">
        <f aca="false">IF(OR(N320="",AM320="",M320=""),"",IF(M320="Small standard",IF(N320&gt;SS_MAX,"",ROUND(INDEX(SS_FEES,SUMPRODUCT(--(SS_EDGES&lt;N320))+1,0+AM320)*(1+FUEL),4)),IF(M320="Large standard",IF(N320&gt;LS_MAX,"",ROUND(IF(N320&lt;=OVER3_FROM,INDEX(LS_FEES,SUMPRODUCT(--(LS_EDGES&lt;N320))+1,0+AM320),INDEX(OVER3_BASE,1,0+AM320)+OVER3_PER4*CEILING((N320-OVER3_FROM)/4,1))*(1+FUEL),4)),"")))</f>
        <v/>
      </c>
      <c r="P320" s="21" t="str">
        <f aca="false">IF(OR(N320="",AM320="",M320=""),"",IF(M320="Small standard",IF(N320&gt;SS_MAX,"",ROUND(INDEX(SS_FEES,SUMPRODUCT(--(SS_EDGES&lt;N320))+1,3+AM320)*(1+FUEL),4)),IF(M320="Large standard",IF(N320&gt;LS_MAX,"",ROUND(IF(N320&lt;=OVER3_FROM,INDEX(LS_FEES,SUMPRODUCT(--(LS_EDGES&lt;N320))+1,3+AM320),INDEX(OVER3_BASE,1,3+AM320)+OVER3_PER4*CEILING((N320-OVER3_FROM)/4,1))*(1+FUEL),4)),"")))</f>
        <v/>
      </c>
      <c r="Q320" s="20" t="str">
        <f aca="true">IF(OR(L320="",O320=""),"",ROUND(L320-IF(AND(TODAY()&gt;=PEAK_FROM,TODAY()&lt;=PEAK_TO),P320,O320),2))</f>
        <v/>
      </c>
      <c r="R320" s="16" t="str">
        <f aca="false">IF(N320="","",IF(M320="Small standard",IF(SUMPRODUCT(--(SS_EDGES&lt;N320))=0,"",INDEX(SS_EDGES,SUMPRODUCT(--(SS_EDGES&lt;N320)))),IF(M320="Large standard",IF(N320&gt;OVER3_FROM,OVER3_FROM+4*(CEILING((N320-OVER3_FROM)/4,1)-1),IF(SUMPRODUCT(--(LS_EDGES&lt;N320))=0,"",INDEX(LS_EDGES,SUMPRODUCT(--(LS_EDGES&lt;N320))))),"")))</f>
        <v/>
      </c>
      <c r="S320" s="22" t="str">
        <f aca="false">IF(R320="","",ROUND(N320-R320,3))</f>
        <v/>
      </c>
      <c r="T320" s="21" t="str">
        <f aca="false">IF(OR(R320="",O320="",AO320=""),"",IF(S320&gt;MAX_SHAVE,"",IF(ROUND(O320-AO320,4)&lt;MIN_UNIT,"",ROUND(O320-AO320,4))))</f>
        <v/>
      </c>
      <c r="U320" s="21" t="str">
        <f aca="false">IF(OR(AQ320="",O320=""),"",IF(ROUND(ROUND(O320-AQ320,4)-AS320,4)&lt;=MIN_UNIT,"",ROUND(ROUND(O320-AQ320,4)-AS320,4)))</f>
        <v/>
      </c>
      <c r="V320" s="21" t="str">
        <f aca="false">IF(OR(AV320="",O320=""),"",IF(AND(AT320=1,AU320&lt;=MAX_ENV),IF(ROUND(O320-AV320,4)&lt;MIN_UNIT,"",ROUND(O320-AV320,4)),""))</f>
        <v/>
      </c>
      <c r="W320" s="21" t="str">
        <f aca="false">IF(OR(AX320="",O320=""),"",IF(AL320&gt;=AH320*MIN_DIM_RATIO,IF(ROUND(O320-AX320,4)&lt;MIN_UNIT,"",ROUND(O320-AX320,4)),""))</f>
        <v/>
      </c>
      <c r="X320" s="21" t="str">
        <f aca="false">IF(OR(R320="",P320="",AP320=""),"",IF(S320&gt;MAX_SHAVE,"",IF(ROUND(P320-AP320,4)&lt;MIN_UNIT,"",ROUND(P320-AP320,4))))</f>
        <v/>
      </c>
      <c r="Y320" s="21" t="str">
        <f aca="false">IF(OR(AR320="",P320=""),"",IF(ROUND(ROUND(P320-AR320,4)-AS320,4)&lt;=MIN_UNIT,"",ROUND(ROUND(P320-AR320,4)-AS320,4)))</f>
        <v/>
      </c>
      <c r="Z320" s="21" t="str">
        <f aca="false">IF(OR(AW320="",P320=""),"",IF(AND(AT320=1,AU320&lt;=MAX_ENV),IF(ROUND(P320-AW320,4)&lt;MIN_UNIT,"",ROUND(P320-AW320,4)),""))</f>
        <v/>
      </c>
      <c r="AA320" s="21" t="str">
        <f aca="false">IF(OR(AY320="",P320=""),"",IF(AL320&gt;=AH320*MIN_DIM_RATIO,IF(ROUND(P320-AY320,4)&lt;MIN_UNIT,"",ROUND(P320-AY320,4)),""))</f>
        <v/>
      </c>
      <c r="AB320" s="2" t="str">
        <f aca="false">IF(COUNT(T320:W320)=0,"",CHOOSE(MATCH(MAX(T320:W320),T320:W320,0),"Weight","Price","Size tier","Box"))</f>
        <v/>
      </c>
      <c r="AC320" s="24" t="str">
        <f aca="false">IF(K320&lt;&gt;"",K320,AZ320)</f>
        <v/>
      </c>
      <c r="AD320" s="25" t="str">
        <f aca="false">IF(OR(AB320="",AC320=""),"",ROUND(AC320*IF(K320&lt;&gt;"",1,U_LOW)*((12-PEAK_MONTHS)*MAX(T320:W320)+PEAK_MONTHS*N(INDEX(X320:AA320,MATCH(MAX(T320:W320),T320:W320,0)))),0))</f>
        <v/>
      </c>
      <c r="AE320" s="25" t="str">
        <f aca="false">IF(OR(AB320="",AC320=""),"",ROUND(AC320*IF(K320&lt;&gt;"",1,U_HIGH)*((12-PEAK_MONTHS)*MAX(T320:W320)+PEAK_MONTHS*N(INDEX(X320:AA320,MATCH(MAX(T320:W320),T320:W320,0)))),0))</f>
        <v/>
      </c>
      <c r="AF320" s="18" t="str">
        <f aca="false">IF(AD320="","",RANK(AD320,$AD$7:$AD$506))</f>
        <v/>
      </c>
      <c r="AH320" s="16" t="str">
        <f aca="false">IF(E320&lt;&gt;"",E320,IF(F320&lt;&gt;"",ROUND(F320*16,3),""))</f>
        <v/>
      </c>
      <c r="AI320" s="16" t="str">
        <f aca="false">IF(COUNT(G320:I320)&lt;3,"",ROUND(LARGE(G320:I320,1),2))</f>
        <v/>
      </c>
      <c r="AJ320" s="16" t="str">
        <f aca="false">IF(COUNT(G320:I320)&lt;3,"",ROUND(LARGE(G320:I320,2),2))</f>
        <v/>
      </c>
      <c r="AK320" s="16" t="str">
        <f aca="false">IF(COUNT(G320:I320)&lt;3,"",ROUND(SMALL(G320:I320,1),2))</f>
        <v/>
      </c>
      <c r="AL320" s="16" t="str">
        <f aca="false">IF(AI320="","",IF(AI320*AJ320*AK320&lt;DIM_MIN_CUIN,"",ROUND(AI320*AJ320*AK320/DIM_DIV*16,2)))</f>
        <v/>
      </c>
      <c r="AM320" s="18" t="str">
        <f aca="false">IF(C320="","",IF(C320&lt;BAND_LO,1,IF(C320&lt;=BAND_HI,2,3)))</f>
        <v/>
      </c>
      <c r="AN320" s="19" t="str">
        <f aca="false">IF(C320="","",IFERROR(INDEX(CAT_REF,MATCH(D320,CATS,0)),REF_DEFAULT))</f>
        <v/>
      </c>
      <c r="AO320" s="21" t="str">
        <f aca="false">IF(OR(R320="",AM320="",M320=""),"",IF(M320="Small standard",IF(R320&gt;SS_MAX,"",ROUND(INDEX(SS_FEES,SUMPRODUCT(--(SS_EDGES&lt;R320))+1,0+AM320)*(1+FUEL),4)),IF(M320="Large standard",IF(R320&gt;LS_MAX,"",ROUND(IF(R320&lt;=OVER3_FROM,INDEX(LS_FEES,SUMPRODUCT(--(LS_EDGES&lt;R320))+1,0+AM320),INDEX(OVER3_BASE,1,0+AM320)+OVER3_PER4*CEILING((R320-OVER3_FROM)/4,1))*(1+FUEL),4)),"")))</f>
        <v/>
      </c>
      <c r="AP320" s="21" t="str">
        <f aca="false">IF(OR(R320="",AM320="",M320=""),"",IF(M320="Small standard",IF(R320&gt;SS_MAX,"",ROUND(INDEX(SS_FEES,SUMPRODUCT(--(SS_EDGES&lt;R320))+1,3+AM320)*(1+FUEL),4)),IF(M320="Large standard",IF(R320&gt;LS_MAX,"",ROUND(IF(R320&lt;=OVER3_FROM,INDEX(LS_FEES,SUMPRODUCT(--(LS_EDGES&lt;R320))+1,3+AM320),INDEX(OVER3_BASE,1,3+AM320)+OVER3_PER4*CEILING((R320-OVER3_FROM)/4,1))*(1+FUEL),4)),"")))</f>
        <v/>
      </c>
      <c r="AQ320" s="21" t="str">
        <f aca="false">IF(OR(AM320="",AM320=1),"",IF(OR(N320="",(AM320-1)="",M320=""),"",IF(M320="Small standard",IF(N320&gt;SS_MAX,"",ROUND(INDEX(SS_FEES,SUMPRODUCT(--(SS_EDGES&lt;N320))+1,0+(AM320-1))*(1+FUEL),4)),IF(M320="Large standard",IF(N320&gt;LS_MAX,"",ROUND(IF(N320&lt;=OVER3_FROM,INDEX(LS_FEES,SUMPRODUCT(--(LS_EDGES&lt;N320))+1,0+(AM320-1)),INDEX(OVER3_BASE,1,0+(AM320-1))+OVER3_PER4*CEILING((N320-OVER3_FROM)/4,1))*(1+FUEL),4)),""))))</f>
        <v/>
      </c>
      <c r="AR320" s="21" t="str">
        <f aca="false">IF(OR(AM320="",AM320=1),"",IF(OR(N320="",(AM320-1)="",M320=""),"",IF(M320="Small standard",IF(N320&gt;SS_MAX,"",ROUND(INDEX(SS_FEES,SUMPRODUCT(--(SS_EDGES&lt;N320))+1,3+(AM320-1))*(1+FUEL),4)),IF(M320="Large standard",IF(N320&gt;LS_MAX,"",ROUND(IF(N320&lt;=OVER3_FROM,INDEX(LS_FEES,SUMPRODUCT(--(LS_EDGES&lt;N320))+1,3+(AM320-1)),INDEX(OVER3_BASE,1,3+(AM320-1))+OVER3_PER4*CEILING((N320-OVER3_FROM)/4,1))*(1+FUEL),4)),""))))</f>
        <v/>
      </c>
      <c r="AS320" s="21" t="str">
        <f aca="false">IF(OR(AM320="",AM320=1),"",(C320-(IF(AM320=2,BAND_LO,BAND_HI)-0.01))*(1-AN320))</f>
        <v/>
      </c>
      <c r="AT320" s="18" t="str">
        <f aca="false">IF(AI320="","",(AI320&gt;SS_L)+(AJ320&gt;SS_M)+(AK320&gt;SS_S))</f>
        <v/>
      </c>
      <c r="AU320" s="23" t="str">
        <f aca="false">IF(OR(AT320="",AT320&lt;&gt;1),"",MAX(AI320/SS_L,AJ320/SS_M,AK320/SS_S))</f>
        <v/>
      </c>
      <c r="AV320" s="21" t="str">
        <f aca="false">IF(OR(M320&lt;&gt;"Large standard",N320="",N320&gt;SS_MAX),"",IF(OR(N320="",AM320="","Small standard"=""),"",IF("Small standard"="Small standard",IF(N320&gt;SS_MAX,"",ROUND(INDEX(SS_FEES,SUMPRODUCT(--(SS_EDGES&lt;N320))+1,0+AM320)*(1+FUEL),4)),IF("Small standard"="Large standard",IF(N320&gt;LS_MAX,"",ROUND(IF(N320&lt;=OVER3_FROM,INDEX(LS_FEES,SUMPRODUCT(--(LS_EDGES&lt;N320))+1,0+AM320),INDEX(OVER3_BASE,1,0+AM320)+OVER3_PER4*CEILING((N320-OVER3_FROM)/4,1))*(1+FUEL),4)),""))))</f>
        <v/>
      </c>
      <c r="AW320" s="21" t="str">
        <f aca="false">IF(OR(M320&lt;&gt;"Large standard",N320="",N320&gt;SS_MAX),"",IF(OR(N320="",AM320="","Small standard"=""),"",IF("Small standard"="Small standard",IF(N320&gt;SS_MAX,"",ROUND(INDEX(SS_FEES,SUMPRODUCT(--(SS_EDGES&lt;N320))+1,3+AM320)*(1+FUEL),4)),IF("Small standard"="Large standard",IF(N320&gt;LS_MAX,"",ROUND(IF(N320&lt;=OVER3_FROM,INDEX(LS_FEES,SUMPRODUCT(--(LS_EDGES&lt;N320))+1,3+AM320),INDEX(OVER3_BASE,1,3+AM320)+OVER3_PER4*CEILING((N320-OVER3_FROM)/4,1))*(1+FUEL),4)),""))))</f>
        <v/>
      </c>
      <c r="AX320" s="21" t="str">
        <f aca="false">IF(OR(AL320="",AH320=""),"",IF(OR(AH320="",AM320="",M320=""),"",IF(M320="Small standard",IF(AH320&gt;SS_MAX,"",ROUND(INDEX(SS_FEES,SUMPRODUCT(--(SS_EDGES&lt;AH320))+1,0+AM320)*(1+FUEL),4)),IF(M320="Large standard",IF(AH320&gt;LS_MAX,"",ROUND(IF(AH320&lt;=OVER3_FROM,INDEX(LS_FEES,SUMPRODUCT(--(LS_EDGES&lt;AH320))+1,0+AM320),INDEX(OVER3_BASE,1,0+AM320)+OVER3_PER4*CEILING((AH320-OVER3_FROM)/4,1))*(1+FUEL),4)),""))))</f>
        <v/>
      </c>
      <c r="AY320" s="21" t="str">
        <f aca="false">IF(OR(AL320="",AH320=""),"",IF(OR(AH320="",AM320="",M320=""),"",IF(M320="Small standard",IF(AH320&gt;SS_MAX,"",ROUND(INDEX(SS_FEES,SUMPRODUCT(--(SS_EDGES&lt;AH320))+1,3+AM320)*(1+FUEL),4)),IF(M320="Large standard",IF(AH320&gt;LS_MAX,"",ROUND(IF(AH320&lt;=OVER3_FROM,INDEX(LS_FEES,SUMPRODUCT(--(LS_EDGES&lt;AH320))+1,3+AM320),INDEX(OVER3_BASE,1,3+AM320)+OVER3_PER4*CEILING((AH320-OVER3_FROM)/4,1))*(1+FUEL),4)),""))))</f>
        <v/>
      </c>
      <c r="AZ320" s="24" t="str">
        <f aca="false">IF(OR(J320="",J320&lt;1),"",ROUND(IFERROR(INDEX(CAT_SCALE,MATCH(D320,CATS,0)),UC_DEFAULT)*IF(J320&gt;=UC_KNEE,10^(UC_A-UC_B*LOG10(J320)),10^(UC_A-UC_B*LOG10(UC_KNEE))*(UC_KNEE/J320)^UC_HEXP),1))</f>
        <v/>
      </c>
    </row>
    <row r="321" customFormat="false" ht="15" hidden="false" customHeight="false" outlineLevel="0" collapsed="false">
      <c r="A321" s="10"/>
      <c r="B321" s="10"/>
      <c r="C321" s="12"/>
      <c r="D321" s="10"/>
      <c r="E321" s="10"/>
      <c r="F321" s="10"/>
      <c r="G321" s="10"/>
      <c r="H321" s="10"/>
      <c r="I321" s="10"/>
      <c r="J321" s="10"/>
      <c r="K321" s="10"/>
      <c r="L321" s="12"/>
      <c r="M321" s="2" t="str">
        <f aca="false">IF(OR(N321="",AI321=""),"",IF(AND(N321&lt;=SS_MAX,AI321&lt;=SS_L,AJ321&lt;=SS_M,AK321&lt;=SS_S),"Small standard",IF(AND(N321&lt;=LS_MAX,AI321&lt;=LS_L,AJ321&lt;=LS_M,AK321&lt;=LS_S),"Large standard","Oversize")))</f>
        <v/>
      </c>
      <c r="N321" s="16" t="str">
        <f aca="false">IF(AH321="","",IF(AL321="",AH321,MAX(AH321,AL321)))</f>
        <v/>
      </c>
      <c r="O321" s="21" t="str">
        <f aca="false">IF(OR(N321="",AM321="",M321=""),"",IF(M321="Small standard",IF(N321&gt;SS_MAX,"",ROUND(INDEX(SS_FEES,SUMPRODUCT(--(SS_EDGES&lt;N321))+1,0+AM321)*(1+FUEL),4)),IF(M321="Large standard",IF(N321&gt;LS_MAX,"",ROUND(IF(N321&lt;=OVER3_FROM,INDEX(LS_FEES,SUMPRODUCT(--(LS_EDGES&lt;N321))+1,0+AM321),INDEX(OVER3_BASE,1,0+AM321)+OVER3_PER4*CEILING((N321-OVER3_FROM)/4,1))*(1+FUEL),4)),"")))</f>
        <v/>
      </c>
      <c r="P321" s="21" t="str">
        <f aca="false">IF(OR(N321="",AM321="",M321=""),"",IF(M321="Small standard",IF(N321&gt;SS_MAX,"",ROUND(INDEX(SS_FEES,SUMPRODUCT(--(SS_EDGES&lt;N321))+1,3+AM321)*(1+FUEL),4)),IF(M321="Large standard",IF(N321&gt;LS_MAX,"",ROUND(IF(N321&lt;=OVER3_FROM,INDEX(LS_FEES,SUMPRODUCT(--(LS_EDGES&lt;N321))+1,3+AM321),INDEX(OVER3_BASE,1,3+AM321)+OVER3_PER4*CEILING((N321-OVER3_FROM)/4,1))*(1+FUEL),4)),"")))</f>
        <v/>
      </c>
      <c r="Q321" s="20" t="str">
        <f aca="true">IF(OR(L321="",O321=""),"",ROUND(L321-IF(AND(TODAY()&gt;=PEAK_FROM,TODAY()&lt;=PEAK_TO),P321,O321),2))</f>
        <v/>
      </c>
      <c r="R321" s="16" t="str">
        <f aca="false">IF(N321="","",IF(M321="Small standard",IF(SUMPRODUCT(--(SS_EDGES&lt;N321))=0,"",INDEX(SS_EDGES,SUMPRODUCT(--(SS_EDGES&lt;N321)))),IF(M321="Large standard",IF(N321&gt;OVER3_FROM,OVER3_FROM+4*(CEILING((N321-OVER3_FROM)/4,1)-1),IF(SUMPRODUCT(--(LS_EDGES&lt;N321))=0,"",INDEX(LS_EDGES,SUMPRODUCT(--(LS_EDGES&lt;N321))))),"")))</f>
        <v/>
      </c>
      <c r="S321" s="22" t="str">
        <f aca="false">IF(R321="","",ROUND(N321-R321,3))</f>
        <v/>
      </c>
      <c r="T321" s="21" t="str">
        <f aca="false">IF(OR(R321="",O321="",AO321=""),"",IF(S321&gt;MAX_SHAVE,"",IF(ROUND(O321-AO321,4)&lt;MIN_UNIT,"",ROUND(O321-AO321,4))))</f>
        <v/>
      </c>
      <c r="U321" s="21" t="str">
        <f aca="false">IF(OR(AQ321="",O321=""),"",IF(ROUND(ROUND(O321-AQ321,4)-AS321,4)&lt;=MIN_UNIT,"",ROUND(ROUND(O321-AQ321,4)-AS321,4)))</f>
        <v/>
      </c>
      <c r="V321" s="21" t="str">
        <f aca="false">IF(OR(AV321="",O321=""),"",IF(AND(AT321=1,AU321&lt;=MAX_ENV),IF(ROUND(O321-AV321,4)&lt;MIN_UNIT,"",ROUND(O321-AV321,4)),""))</f>
        <v/>
      </c>
      <c r="W321" s="21" t="str">
        <f aca="false">IF(OR(AX321="",O321=""),"",IF(AL321&gt;=AH321*MIN_DIM_RATIO,IF(ROUND(O321-AX321,4)&lt;MIN_UNIT,"",ROUND(O321-AX321,4)),""))</f>
        <v/>
      </c>
      <c r="X321" s="21" t="str">
        <f aca="false">IF(OR(R321="",P321="",AP321=""),"",IF(S321&gt;MAX_SHAVE,"",IF(ROUND(P321-AP321,4)&lt;MIN_UNIT,"",ROUND(P321-AP321,4))))</f>
        <v/>
      </c>
      <c r="Y321" s="21" t="str">
        <f aca="false">IF(OR(AR321="",P321=""),"",IF(ROUND(ROUND(P321-AR321,4)-AS321,4)&lt;=MIN_UNIT,"",ROUND(ROUND(P321-AR321,4)-AS321,4)))</f>
        <v/>
      </c>
      <c r="Z321" s="21" t="str">
        <f aca="false">IF(OR(AW321="",P321=""),"",IF(AND(AT321=1,AU321&lt;=MAX_ENV),IF(ROUND(P321-AW321,4)&lt;MIN_UNIT,"",ROUND(P321-AW321,4)),""))</f>
        <v/>
      </c>
      <c r="AA321" s="21" t="str">
        <f aca="false">IF(OR(AY321="",P321=""),"",IF(AL321&gt;=AH321*MIN_DIM_RATIO,IF(ROUND(P321-AY321,4)&lt;MIN_UNIT,"",ROUND(P321-AY321,4)),""))</f>
        <v/>
      </c>
      <c r="AB321" s="2" t="str">
        <f aca="false">IF(COUNT(T321:W321)=0,"",CHOOSE(MATCH(MAX(T321:W321),T321:W321,0),"Weight","Price","Size tier","Box"))</f>
        <v/>
      </c>
      <c r="AC321" s="24" t="str">
        <f aca="false">IF(K321&lt;&gt;"",K321,AZ321)</f>
        <v/>
      </c>
      <c r="AD321" s="25" t="str">
        <f aca="false">IF(OR(AB321="",AC321=""),"",ROUND(AC321*IF(K321&lt;&gt;"",1,U_LOW)*((12-PEAK_MONTHS)*MAX(T321:W321)+PEAK_MONTHS*N(INDEX(X321:AA321,MATCH(MAX(T321:W321),T321:W321,0)))),0))</f>
        <v/>
      </c>
      <c r="AE321" s="25" t="str">
        <f aca="false">IF(OR(AB321="",AC321=""),"",ROUND(AC321*IF(K321&lt;&gt;"",1,U_HIGH)*((12-PEAK_MONTHS)*MAX(T321:W321)+PEAK_MONTHS*N(INDEX(X321:AA321,MATCH(MAX(T321:W321),T321:W321,0)))),0))</f>
        <v/>
      </c>
      <c r="AF321" s="18" t="str">
        <f aca="false">IF(AD321="","",RANK(AD321,$AD$7:$AD$506))</f>
        <v/>
      </c>
      <c r="AH321" s="16" t="str">
        <f aca="false">IF(E321&lt;&gt;"",E321,IF(F321&lt;&gt;"",ROUND(F321*16,3),""))</f>
        <v/>
      </c>
      <c r="AI321" s="16" t="str">
        <f aca="false">IF(COUNT(G321:I321)&lt;3,"",ROUND(LARGE(G321:I321,1),2))</f>
        <v/>
      </c>
      <c r="AJ321" s="16" t="str">
        <f aca="false">IF(COUNT(G321:I321)&lt;3,"",ROUND(LARGE(G321:I321,2),2))</f>
        <v/>
      </c>
      <c r="AK321" s="16" t="str">
        <f aca="false">IF(COUNT(G321:I321)&lt;3,"",ROUND(SMALL(G321:I321,1),2))</f>
        <v/>
      </c>
      <c r="AL321" s="16" t="str">
        <f aca="false">IF(AI321="","",IF(AI321*AJ321*AK321&lt;DIM_MIN_CUIN,"",ROUND(AI321*AJ321*AK321/DIM_DIV*16,2)))</f>
        <v/>
      </c>
      <c r="AM321" s="18" t="str">
        <f aca="false">IF(C321="","",IF(C321&lt;BAND_LO,1,IF(C321&lt;=BAND_HI,2,3)))</f>
        <v/>
      </c>
      <c r="AN321" s="19" t="str">
        <f aca="false">IF(C321="","",IFERROR(INDEX(CAT_REF,MATCH(D321,CATS,0)),REF_DEFAULT))</f>
        <v/>
      </c>
      <c r="AO321" s="21" t="str">
        <f aca="false">IF(OR(R321="",AM321="",M321=""),"",IF(M321="Small standard",IF(R321&gt;SS_MAX,"",ROUND(INDEX(SS_FEES,SUMPRODUCT(--(SS_EDGES&lt;R321))+1,0+AM321)*(1+FUEL),4)),IF(M321="Large standard",IF(R321&gt;LS_MAX,"",ROUND(IF(R321&lt;=OVER3_FROM,INDEX(LS_FEES,SUMPRODUCT(--(LS_EDGES&lt;R321))+1,0+AM321),INDEX(OVER3_BASE,1,0+AM321)+OVER3_PER4*CEILING((R321-OVER3_FROM)/4,1))*(1+FUEL),4)),"")))</f>
        <v/>
      </c>
      <c r="AP321" s="21" t="str">
        <f aca="false">IF(OR(R321="",AM321="",M321=""),"",IF(M321="Small standard",IF(R321&gt;SS_MAX,"",ROUND(INDEX(SS_FEES,SUMPRODUCT(--(SS_EDGES&lt;R321))+1,3+AM321)*(1+FUEL),4)),IF(M321="Large standard",IF(R321&gt;LS_MAX,"",ROUND(IF(R321&lt;=OVER3_FROM,INDEX(LS_FEES,SUMPRODUCT(--(LS_EDGES&lt;R321))+1,3+AM321),INDEX(OVER3_BASE,1,3+AM321)+OVER3_PER4*CEILING((R321-OVER3_FROM)/4,1))*(1+FUEL),4)),"")))</f>
        <v/>
      </c>
      <c r="AQ321" s="21" t="str">
        <f aca="false">IF(OR(AM321="",AM321=1),"",IF(OR(N321="",(AM321-1)="",M321=""),"",IF(M321="Small standard",IF(N321&gt;SS_MAX,"",ROUND(INDEX(SS_FEES,SUMPRODUCT(--(SS_EDGES&lt;N321))+1,0+(AM321-1))*(1+FUEL),4)),IF(M321="Large standard",IF(N321&gt;LS_MAX,"",ROUND(IF(N321&lt;=OVER3_FROM,INDEX(LS_FEES,SUMPRODUCT(--(LS_EDGES&lt;N321))+1,0+(AM321-1)),INDEX(OVER3_BASE,1,0+(AM321-1))+OVER3_PER4*CEILING((N321-OVER3_FROM)/4,1))*(1+FUEL),4)),""))))</f>
        <v/>
      </c>
      <c r="AR321" s="21" t="str">
        <f aca="false">IF(OR(AM321="",AM321=1),"",IF(OR(N321="",(AM321-1)="",M321=""),"",IF(M321="Small standard",IF(N321&gt;SS_MAX,"",ROUND(INDEX(SS_FEES,SUMPRODUCT(--(SS_EDGES&lt;N321))+1,3+(AM321-1))*(1+FUEL),4)),IF(M321="Large standard",IF(N321&gt;LS_MAX,"",ROUND(IF(N321&lt;=OVER3_FROM,INDEX(LS_FEES,SUMPRODUCT(--(LS_EDGES&lt;N321))+1,3+(AM321-1)),INDEX(OVER3_BASE,1,3+(AM321-1))+OVER3_PER4*CEILING((N321-OVER3_FROM)/4,1))*(1+FUEL),4)),""))))</f>
        <v/>
      </c>
      <c r="AS321" s="21" t="str">
        <f aca="false">IF(OR(AM321="",AM321=1),"",(C321-(IF(AM321=2,BAND_LO,BAND_HI)-0.01))*(1-AN321))</f>
        <v/>
      </c>
      <c r="AT321" s="18" t="str">
        <f aca="false">IF(AI321="","",(AI321&gt;SS_L)+(AJ321&gt;SS_M)+(AK321&gt;SS_S))</f>
        <v/>
      </c>
      <c r="AU321" s="23" t="str">
        <f aca="false">IF(OR(AT321="",AT321&lt;&gt;1),"",MAX(AI321/SS_L,AJ321/SS_M,AK321/SS_S))</f>
        <v/>
      </c>
      <c r="AV321" s="21" t="str">
        <f aca="false">IF(OR(M321&lt;&gt;"Large standard",N321="",N321&gt;SS_MAX),"",IF(OR(N321="",AM321="","Small standard"=""),"",IF("Small standard"="Small standard",IF(N321&gt;SS_MAX,"",ROUND(INDEX(SS_FEES,SUMPRODUCT(--(SS_EDGES&lt;N321))+1,0+AM321)*(1+FUEL),4)),IF("Small standard"="Large standard",IF(N321&gt;LS_MAX,"",ROUND(IF(N321&lt;=OVER3_FROM,INDEX(LS_FEES,SUMPRODUCT(--(LS_EDGES&lt;N321))+1,0+AM321),INDEX(OVER3_BASE,1,0+AM321)+OVER3_PER4*CEILING((N321-OVER3_FROM)/4,1))*(1+FUEL),4)),""))))</f>
        <v/>
      </c>
      <c r="AW321" s="21" t="str">
        <f aca="false">IF(OR(M321&lt;&gt;"Large standard",N321="",N321&gt;SS_MAX),"",IF(OR(N321="",AM321="","Small standard"=""),"",IF("Small standard"="Small standard",IF(N321&gt;SS_MAX,"",ROUND(INDEX(SS_FEES,SUMPRODUCT(--(SS_EDGES&lt;N321))+1,3+AM321)*(1+FUEL),4)),IF("Small standard"="Large standard",IF(N321&gt;LS_MAX,"",ROUND(IF(N321&lt;=OVER3_FROM,INDEX(LS_FEES,SUMPRODUCT(--(LS_EDGES&lt;N321))+1,3+AM321),INDEX(OVER3_BASE,1,3+AM321)+OVER3_PER4*CEILING((N321-OVER3_FROM)/4,1))*(1+FUEL),4)),""))))</f>
        <v/>
      </c>
      <c r="AX321" s="21" t="str">
        <f aca="false">IF(OR(AL321="",AH321=""),"",IF(OR(AH321="",AM321="",M321=""),"",IF(M321="Small standard",IF(AH321&gt;SS_MAX,"",ROUND(INDEX(SS_FEES,SUMPRODUCT(--(SS_EDGES&lt;AH321))+1,0+AM321)*(1+FUEL),4)),IF(M321="Large standard",IF(AH321&gt;LS_MAX,"",ROUND(IF(AH321&lt;=OVER3_FROM,INDEX(LS_FEES,SUMPRODUCT(--(LS_EDGES&lt;AH321))+1,0+AM321),INDEX(OVER3_BASE,1,0+AM321)+OVER3_PER4*CEILING((AH321-OVER3_FROM)/4,1))*(1+FUEL),4)),""))))</f>
        <v/>
      </c>
      <c r="AY321" s="21" t="str">
        <f aca="false">IF(OR(AL321="",AH321=""),"",IF(OR(AH321="",AM321="",M321=""),"",IF(M321="Small standard",IF(AH321&gt;SS_MAX,"",ROUND(INDEX(SS_FEES,SUMPRODUCT(--(SS_EDGES&lt;AH321))+1,3+AM321)*(1+FUEL),4)),IF(M321="Large standard",IF(AH321&gt;LS_MAX,"",ROUND(IF(AH321&lt;=OVER3_FROM,INDEX(LS_FEES,SUMPRODUCT(--(LS_EDGES&lt;AH321))+1,3+AM321),INDEX(OVER3_BASE,1,3+AM321)+OVER3_PER4*CEILING((AH321-OVER3_FROM)/4,1))*(1+FUEL),4)),""))))</f>
        <v/>
      </c>
      <c r="AZ321" s="24" t="str">
        <f aca="false">IF(OR(J321="",J321&lt;1),"",ROUND(IFERROR(INDEX(CAT_SCALE,MATCH(D321,CATS,0)),UC_DEFAULT)*IF(J321&gt;=UC_KNEE,10^(UC_A-UC_B*LOG10(J321)),10^(UC_A-UC_B*LOG10(UC_KNEE))*(UC_KNEE/J321)^UC_HEXP),1))</f>
        <v/>
      </c>
    </row>
    <row r="322" customFormat="false" ht="15" hidden="false" customHeight="false" outlineLevel="0" collapsed="false">
      <c r="A322" s="10"/>
      <c r="B322" s="10"/>
      <c r="C322" s="12"/>
      <c r="D322" s="10"/>
      <c r="E322" s="10"/>
      <c r="F322" s="10"/>
      <c r="G322" s="10"/>
      <c r="H322" s="10"/>
      <c r="I322" s="10"/>
      <c r="J322" s="10"/>
      <c r="K322" s="10"/>
      <c r="L322" s="12"/>
      <c r="M322" s="2" t="str">
        <f aca="false">IF(OR(N322="",AI322=""),"",IF(AND(N322&lt;=SS_MAX,AI322&lt;=SS_L,AJ322&lt;=SS_M,AK322&lt;=SS_S),"Small standard",IF(AND(N322&lt;=LS_MAX,AI322&lt;=LS_L,AJ322&lt;=LS_M,AK322&lt;=LS_S),"Large standard","Oversize")))</f>
        <v/>
      </c>
      <c r="N322" s="16" t="str">
        <f aca="false">IF(AH322="","",IF(AL322="",AH322,MAX(AH322,AL322)))</f>
        <v/>
      </c>
      <c r="O322" s="21" t="str">
        <f aca="false">IF(OR(N322="",AM322="",M322=""),"",IF(M322="Small standard",IF(N322&gt;SS_MAX,"",ROUND(INDEX(SS_FEES,SUMPRODUCT(--(SS_EDGES&lt;N322))+1,0+AM322)*(1+FUEL),4)),IF(M322="Large standard",IF(N322&gt;LS_MAX,"",ROUND(IF(N322&lt;=OVER3_FROM,INDEX(LS_FEES,SUMPRODUCT(--(LS_EDGES&lt;N322))+1,0+AM322),INDEX(OVER3_BASE,1,0+AM322)+OVER3_PER4*CEILING((N322-OVER3_FROM)/4,1))*(1+FUEL),4)),"")))</f>
        <v/>
      </c>
      <c r="P322" s="21" t="str">
        <f aca="false">IF(OR(N322="",AM322="",M322=""),"",IF(M322="Small standard",IF(N322&gt;SS_MAX,"",ROUND(INDEX(SS_FEES,SUMPRODUCT(--(SS_EDGES&lt;N322))+1,3+AM322)*(1+FUEL),4)),IF(M322="Large standard",IF(N322&gt;LS_MAX,"",ROUND(IF(N322&lt;=OVER3_FROM,INDEX(LS_FEES,SUMPRODUCT(--(LS_EDGES&lt;N322))+1,3+AM322),INDEX(OVER3_BASE,1,3+AM322)+OVER3_PER4*CEILING((N322-OVER3_FROM)/4,1))*(1+FUEL),4)),"")))</f>
        <v/>
      </c>
      <c r="Q322" s="20" t="str">
        <f aca="true">IF(OR(L322="",O322=""),"",ROUND(L322-IF(AND(TODAY()&gt;=PEAK_FROM,TODAY()&lt;=PEAK_TO),P322,O322),2))</f>
        <v/>
      </c>
      <c r="R322" s="16" t="str">
        <f aca="false">IF(N322="","",IF(M322="Small standard",IF(SUMPRODUCT(--(SS_EDGES&lt;N322))=0,"",INDEX(SS_EDGES,SUMPRODUCT(--(SS_EDGES&lt;N322)))),IF(M322="Large standard",IF(N322&gt;OVER3_FROM,OVER3_FROM+4*(CEILING((N322-OVER3_FROM)/4,1)-1),IF(SUMPRODUCT(--(LS_EDGES&lt;N322))=0,"",INDEX(LS_EDGES,SUMPRODUCT(--(LS_EDGES&lt;N322))))),"")))</f>
        <v/>
      </c>
      <c r="S322" s="22" t="str">
        <f aca="false">IF(R322="","",ROUND(N322-R322,3))</f>
        <v/>
      </c>
      <c r="T322" s="21" t="str">
        <f aca="false">IF(OR(R322="",O322="",AO322=""),"",IF(S322&gt;MAX_SHAVE,"",IF(ROUND(O322-AO322,4)&lt;MIN_UNIT,"",ROUND(O322-AO322,4))))</f>
        <v/>
      </c>
      <c r="U322" s="21" t="str">
        <f aca="false">IF(OR(AQ322="",O322=""),"",IF(ROUND(ROUND(O322-AQ322,4)-AS322,4)&lt;=MIN_UNIT,"",ROUND(ROUND(O322-AQ322,4)-AS322,4)))</f>
        <v/>
      </c>
      <c r="V322" s="21" t="str">
        <f aca="false">IF(OR(AV322="",O322=""),"",IF(AND(AT322=1,AU322&lt;=MAX_ENV),IF(ROUND(O322-AV322,4)&lt;MIN_UNIT,"",ROUND(O322-AV322,4)),""))</f>
        <v/>
      </c>
      <c r="W322" s="21" t="str">
        <f aca="false">IF(OR(AX322="",O322=""),"",IF(AL322&gt;=AH322*MIN_DIM_RATIO,IF(ROUND(O322-AX322,4)&lt;MIN_UNIT,"",ROUND(O322-AX322,4)),""))</f>
        <v/>
      </c>
      <c r="X322" s="21" t="str">
        <f aca="false">IF(OR(R322="",P322="",AP322=""),"",IF(S322&gt;MAX_SHAVE,"",IF(ROUND(P322-AP322,4)&lt;MIN_UNIT,"",ROUND(P322-AP322,4))))</f>
        <v/>
      </c>
      <c r="Y322" s="21" t="str">
        <f aca="false">IF(OR(AR322="",P322=""),"",IF(ROUND(ROUND(P322-AR322,4)-AS322,4)&lt;=MIN_UNIT,"",ROUND(ROUND(P322-AR322,4)-AS322,4)))</f>
        <v/>
      </c>
      <c r="Z322" s="21" t="str">
        <f aca="false">IF(OR(AW322="",P322=""),"",IF(AND(AT322=1,AU322&lt;=MAX_ENV),IF(ROUND(P322-AW322,4)&lt;MIN_UNIT,"",ROUND(P322-AW322,4)),""))</f>
        <v/>
      </c>
      <c r="AA322" s="21" t="str">
        <f aca="false">IF(OR(AY322="",P322=""),"",IF(AL322&gt;=AH322*MIN_DIM_RATIO,IF(ROUND(P322-AY322,4)&lt;MIN_UNIT,"",ROUND(P322-AY322,4)),""))</f>
        <v/>
      </c>
      <c r="AB322" s="2" t="str">
        <f aca="false">IF(COUNT(T322:W322)=0,"",CHOOSE(MATCH(MAX(T322:W322),T322:W322,0),"Weight","Price","Size tier","Box"))</f>
        <v/>
      </c>
      <c r="AC322" s="24" t="str">
        <f aca="false">IF(K322&lt;&gt;"",K322,AZ322)</f>
        <v/>
      </c>
      <c r="AD322" s="25" t="str">
        <f aca="false">IF(OR(AB322="",AC322=""),"",ROUND(AC322*IF(K322&lt;&gt;"",1,U_LOW)*((12-PEAK_MONTHS)*MAX(T322:W322)+PEAK_MONTHS*N(INDEX(X322:AA322,MATCH(MAX(T322:W322),T322:W322,0)))),0))</f>
        <v/>
      </c>
      <c r="AE322" s="25" t="str">
        <f aca="false">IF(OR(AB322="",AC322=""),"",ROUND(AC322*IF(K322&lt;&gt;"",1,U_HIGH)*((12-PEAK_MONTHS)*MAX(T322:W322)+PEAK_MONTHS*N(INDEX(X322:AA322,MATCH(MAX(T322:W322),T322:W322,0)))),0))</f>
        <v/>
      </c>
      <c r="AF322" s="18" t="str">
        <f aca="false">IF(AD322="","",RANK(AD322,$AD$7:$AD$506))</f>
        <v/>
      </c>
      <c r="AH322" s="16" t="str">
        <f aca="false">IF(E322&lt;&gt;"",E322,IF(F322&lt;&gt;"",ROUND(F322*16,3),""))</f>
        <v/>
      </c>
      <c r="AI322" s="16" t="str">
        <f aca="false">IF(COUNT(G322:I322)&lt;3,"",ROUND(LARGE(G322:I322,1),2))</f>
        <v/>
      </c>
      <c r="AJ322" s="16" t="str">
        <f aca="false">IF(COUNT(G322:I322)&lt;3,"",ROUND(LARGE(G322:I322,2),2))</f>
        <v/>
      </c>
      <c r="AK322" s="16" t="str">
        <f aca="false">IF(COUNT(G322:I322)&lt;3,"",ROUND(SMALL(G322:I322,1),2))</f>
        <v/>
      </c>
      <c r="AL322" s="16" t="str">
        <f aca="false">IF(AI322="","",IF(AI322*AJ322*AK322&lt;DIM_MIN_CUIN,"",ROUND(AI322*AJ322*AK322/DIM_DIV*16,2)))</f>
        <v/>
      </c>
      <c r="AM322" s="18" t="str">
        <f aca="false">IF(C322="","",IF(C322&lt;BAND_LO,1,IF(C322&lt;=BAND_HI,2,3)))</f>
        <v/>
      </c>
      <c r="AN322" s="19" t="str">
        <f aca="false">IF(C322="","",IFERROR(INDEX(CAT_REF,MATCH(D322,CATS,0)),REF_DEFAULT))</f>
        <v/>
      </c>
      <c r="AO322" s="21" t="str">
        <f aca="false">IF(OR(R322="",AM322="",M322=""),"",IF(M322="Small standard",IF(R322&gt;SS_MAX,"",ROUND(INDEX(SS_FEES,SUMPRODUCT(--(SS_EDGES&lt;R322))+1,0+AM322)*(1+FUEL),4)),IF(M322="Large standard",IF(R322&gt;LS_MAX,"",ROUND(IF(R322&lt;=OVER3_FROM,INDEX(LS_FEES,SUMPRODUCT(--(LS_EDGES&lt;R322))+1,0+AM322),INDEX(OVER3_BASE,1,0+AM322)+OVER3_PER4*CEILING((R322-OVER3_FROM)/4,1))*(1+FUEL),4)),"")))</f>
        <v/>
      </c>
      <c r="AP322" s="21" t="str">
        <f aca="false">IF(OR(R322="",AM322="",M322=""),"",IF(M322="Small standard",IF(R322&gt;SS_MAX,"",ROUND(INDEX(SS_FEES,SUMPRODUCT(--(SS_EDGES&lt;R322))+1,3+AM322)*(1+FUEL),4)),IF(M322="Large standard",IF(R322&gt;LS_MAX,"",ROUND(IF(R322&lt;=OVER3_FROM,INDEX(LS_FEES,SUMPRODUCT(--(LS_EDGES&lt;R322))+1,3+AM322),INDEX(OVER3_BASE,1,3+AM322)+OVER3_PER4*CEILING((R322-OVER3_FROM)/4,1))*(1+FUEL),4)),"")))</f>
        <v/>
      </c>
      <c r="AQ322" s="21" t="str">
        <f aca="false">IF(OR(AM322="",AM322=1),"",IF(OR(N322="",(AM322-1)="",M322=""),"",IF(M322="Small standard",IF(N322&gt;SS_MAX,"",ROUND(INDEX(SS_FEES,SUMPRODUCT(--(SS_EDGES&lt;N322))+1,0+(AM322-1))*(1+FUEL),4)),IF(M322="Large standard",IF(N322&gt;LS_MAX,"",ROUND(IF(N322&lt;=OVER3_FROM,INDEX(LS_FEES,SUMPRODUCT(--(LS_EDGES&lt;N322))+1,0+(AM322-1)),INDEX(OVER3_BASE,1,0+(AM322-1))+OVER3_PER4*CEILING((N322-OVER3_FROM)/4,1))*(1+FUEL),4)),""))))</f>
        <v/>
      </c>
      <c r="AR322" s="21" t="str">
        <f aca="false">IF(OR(AM322="",AM322=1),"",IF(OR(N322="",(AM322-1)="",M322=""),"",IF(M322="Small standard",IF(N322&gt;SS_MAX,"",ROUND(INDEX(SS_FEES,SUMPRODUCT(--(SS_EDGES&lt;N322))+1,3+(AM322-1))*(1+FUEL),4)),IF(M322="Large standard",IF(N322&gt;LS_MAX,"",ROUND(IF(N322&lt;=OVER3_FROM,INDEX(LS_FEES,SUMPRODUCT(--(LS_EDGES&lt;N322))+1,3+(AM322-1)),INDEX(OVER3_BASE,1,3+(AM322-1))+OVER3_PER4*CEILING((N322-OVER3_FROM)/4,1))*(1+FUEL),4)),""))))</f>
        <v/>
      </c>
      <c r="AS322" s="21" t="str">
        <f aca="false">IF(OR(AM322="",AM322=1),"",(C322-(IF(AM322=2,BAND_LO,BAND_HI)-0.01))*(1-AN322))</f>
        <v/>
      </c>
      <c r="AT322" s="18" t="str">
        <f aca="false">IF(AI322="","",(AI322&gt;SS_L)+(AJ322&gt;SS_M)+(AK322&gt;SS_S))</f>
        <v/>
      </c>
      <c r="AU322" s="23" t="str">
        <f aca="false">IF(OR(AT322="",AT322&lt;&gt;1),"",MAX(AI322/SS_L,AJ322/SS_M,AK322/SS_S))</f>
        <v/>
      </c>
      <c r="AV322" s="21" t="str">
        <f aca="false">IF(OR(M322&lt;&gt;"Large standard",N322="",N322&gt;SS_MAX),"",IF(OR(N322="",AM322="","Small standard"=""),"",IF("Small standard"="Small standard",IF(N322&gt;SS_MAX,"",ROUND(INDEX(SS_FEES,SUMPRODUCT(--(SS_EDGES&lt;N322))+1,0+AM322)*(1+FUEL),4)),IF("Small standard"="Large standard",IF(N322&gt;LS_MAX,"",ROUND(IF(N322&lt;=OVER3_FROM,INDEX(LS_FEES,SUMPRODUCT(--(LS_EDGES&lt;N322))+1,0+AM322),INDEX(OVER3_BASE,1,0+AM322)+OVER3_PER4*CEILING((N322-OVER3_FROM)/4,1))*(1+FUEL),4)),""))))</f>
        <v/>
      </c>
      <c r="AW322" s="21" t="str">
        <f aca="false">IF(OR(M322&lt;&gt;"Large standard",N322="",N322&gt;SS_MAX),"",IF(OR(N322="",AM322="","Small standard"=""),"",IF("Small standard"="Small standard",IF(N322&gt;SS_MAX,"",ROUND(INDEX(SS_FEES,SUMPRODUCT(--(SS_EDGES&lt;N322))+1,3+AM322)*(1+FUEL),4)),IF("Small standard"="Large standard",IF(N322&gt;LS_MAX,"",ROUND(IF(N322&lt;=OVER3_FROM,INDEX(LS_FEES,SUMPRODUCT(--(LS_EDGES&lt;N322))+1,3+AM322),INDEX(OVER3_BASE,1,3+AM322)+OVER3_PER4*CEILING((N322-OVER3_FROM)/4,1))*(1+FUEL),4)),""))))</f>
        <v/>
      </c>
      <c r="AX322" s="21" t="str">
        <f aca="false">IF(OR(AL322="",AH322=""),"",IF(OR(AH322="",AM322="",M322=""),"",IF(M322="Small standard",IF(AH322&gt;SS_MAX,"",ROUND(INDEX(SS_FEES,SUMPRODUCT(--(SS_EDGES&lt;AH322))+1,0+AM322)*(1+FUEL),4)),IF(M322="Large standard",IF(AH322&gt;LS_MAX,"",ROUND(IF(AH322&lt;=OVER3_FROM,INDEX(LS_FEES,SUMPRODUCT(--(LS_EDGES&lt;AH322))+1,0+AM322),INDEX(OVER3_BASE,1,0+AM322)+OVER3_PER4*CEILING((AH322-OVER3_FROM)/4,1))*(1+FUEL),4)),""))))</f>
        <v/>
      </c>
      <c r="AY322" s="21" t="str">
        <f aca="false">IF(OR(AL322="",AH322=""),"",IF(OR(AH322="",AM322="",M322=""),"",IF(M322="Small standard",IF(AH322&gt;SS_MAX,"",ROUND(INDEX(SS_FEES,SUMPRODUCT(--(SS_EDGES&lt;AH322))+1,3+AM322)*(1+FUEL),4)),IF(M322="Large standard",IF(AH322&gt;LS_MAX,"",ROUND(IF(AH322&lt;=OVER3_FROM,INDEX(LS_FEES,SUMPRODUCT(--(LS_EDGES&lt;AH322))+1,3+AM322),INDEX(OVER3_BASE,1,3+AM322)+OVER3_PER4*CEILING((AH322-OVER3_FROM)/4,1))*(1+FUEL),4)),""))))</f>
        <v/>
      </c>
      <c r="AZ322" s="24" t="str">
        <f aca="false">IF(OR(J322="",J322&lt;1),"",ROUND(IFERROR(INDEX(CAT_SCALE,MATCH(D322,CATS,0)),UC_DEFAULT)*IF(J322&gt;=UC_KNEE,10^(UC_A-UC_B*LOG10(J322)),10^(UC_A-UC_B*LOG10(UC_KNEE))*(UC_KNEE/J322)^UC_HEXP),1))</f>
        <v/>
      </c>
    </row>
    <row r="323" customFormat="false" ht="15" hidden="false" customHeight="false" outlineLevel="0" collapsed="false">
      <c r="A323" s="10"/>
      <c r="B323" s="10"/>
      <c r="C323" s="12"/>
      <c r="D323" s="10"/>
      <c r="E323" s="10"/>
      <c r="F323" s="10"/>
      <c r="G323" s="10"/>
      <c r="H323" s="10"/>
      <c r="I323" s="10"/>
      <c r="J323" s="10"/>
      <c r="K323" s="10"/>
      <c r="L323" s="12"/>
      <c r="M323" s="2" t="str">
        <f aca="false">IF(OR(N323="",AI323=""),"",IF(AND(N323&lt;=SS_MAX,AI323&lt;=SS_L,AJ323&lt;=SS_M,AK323&lt;=SS_S),"Small standard",IF(AND(N323&lt;=LS_MAX,AI323&lt;=LS_L,AJ323&lt;=LS_M,AK323&lt;=LS_S),"Large standard","Oversize")))</f>
        <v/>
      </c>
      <c r="N323" s="16" t="str">
        <f aca="false">IF(AH323="","",IF(AL323="",AH323,MAX(AH323,AL323)))</f>
        <v/>
      </c>
      <c r="O323" s="21" t="str">
        <f aca="false">IF(OR(N323="",AM323="",M323=""),"",IF(M323="Small standard",IF(N323&gt;SS_MAX,"",ROUND(INDEX(SS_FEES,SUMPRODUCT(--(SS_EDGES&lt;N323))+1,0+AM323)*(1+FUEL),4)),IF(M323="Large standard",IF(N323&gt;LS_MAX,"",ROUND(IF(N323&lt;=OVER3_FROM,INDEX(LS_FEES,SUMPRODUCT(--(LS_EDGES&lt;N323))+1,0+AM323),INDEX(OVER3_BASE,1,0+AM323)+OVER3_PER4*CEILING((N323-OVER3_FROM)/4,1))*(1+FUEL),4)),"")))</f>
        <v/>
      </c>
      <c r="P323" s="21" t="str">
        <f aca="false">IF(OR(N323="",AM323="",M323=""),"",IF(M323="Small standard",IF(N323&gt;SS_MAX,"",ROUND(INDEX(SS_FEES,SUMPRODUCT(--(SS_EDGES&lt;N323))+1,3+AM323)*(1+FUEL),4)),IF(M323="Large standard",IF(N323&gt;LS_MAX,"",ROUND(IF(N323&lt;=OVER3_FROM,INDEX(LS_FEES,SUMPRODUCT(--(LS_EDGES&lt;N323))+1,3+AM323),INDEX(OVER3_BASE,1,3+AM323)+OVER3_PER4*CEILING((N323-OVER3_FROM)/4,1))*(1+FUEL),4)),"")))</f>
        <v/>
      </c>
      <c r="Q323" s="20" t="str">
        <f aca="true">IF(OR(L323="",O323=""),"",ROUND(L323-IF(AND(TODAY()&gt;=PEAK_FROM,TODAY()&lt;=PEAK_TO),P323,O323),2))</f>
        <v/>
      </c>
      <c r="R323" s="16" t="str">
        <f aca="false">IF(N323="","",IF(M323="Small standard",IF(SUMPRODUCT(--(SS_EDGES&lt;N323))=0,"",INDEX(SS_EDGES,SUMPRODUCT(--(SS_EDGES&lt;N323)))),IF(M323="Large standard",IF(N323&gt;OVER3_FROM,OVER3_FROM+4*(CEILING((N323-OVER3_FROM)/4,1)-1),IF(SUMPRODUCT(--(LS_EDGES&lt;N323))=0,"",INDEX(LS_EDGES,SUMPRODUCT(--(LS_EDGES&lt;N323))))),"")))</f>
        <v/>
      </c>
      <c r="S323" s="22" t="str">
        <f aca="false">IF(R323="","",ROUND(N323-R323,3))</f>
        <v/>
      </c>
      <c r="T323" s="21" t="str">
        <f aca="false">IF(OR(R323="",O323="",AO323=""),"",IF(S323&gt;MAX_SHAVE,"",IF(ROUND(O323-AO323,4)&lt;MIN_UNIT,"",ROUND(O323-AO323,4))))</f>
        <v/>
      </c>
      <c r="U323" s="21" t="str">
        <f aca="false">IF(OR(AQ323="",O323=""),"",IF(ROUND(ROUND(O323-AQ323,4)-AS323,4)&lt;=MIN_UNIT,"",ROUND(ROUND(O323-AQ323,4)-AS323,4)))</f>
        <v/>
      </c>
      <c r="V323" s="21" t="str">
        <f aca="false">IF(OR(AV323="",O323=""),"",IF(AND(AT323=1,AU323&lt;=MAX_ENV),IF(ROUND(O323-AV323,4)&lt;MIN_UNIT,"",ROUND(O323-AV323,4)),""))</f>
        <v/>
      </c>
      <c r="W323" s="21" t="str">
        <f aca="false">IF(OR(AX323="",O323=""),"",IF(AL323&gt;=AH323*MIN_DIM_RATIO,IF(ROUND(O323-AX323,4)&lt;MIN_UNIT,"",ROUND(O323-AX323,4)),""))</f>
        <v/>
      </c>
      <c r="X323" s="21" t="str">
        <f aca="false">IF(OR(R323="",P323="",AP323=""),"",IF(S323&gt;MAX_SHAVE,"",IF(ROUND(P323-AP323,4)&lt;MIN_UNIT,"",ROUND(P323-AP323,4))))</f>
        <v/>
      </c>
      <c r="Y323" s="21" t="str">
        <f aca="false">IF(OR(AR323="",P323=""),"",IF(ROUND(ROUND(P323-AR323,4)-AS323,4)&lt;=MIN_UNIT,"",ROUND(ROUND(P323-AR323,4)-AS323,4)))</f>
        <v/>
      </c>
      <c r="Z323" s="21" t="str">
        <f aca="false">IF(OR(AW323="",P323=""),"",IF(AND(AT323=1,AU323&lt;=MAX_ENV),IF(ROUND(P323-AW323,4)&lt;MIN_UNIT,"",ROUND(P323-AW323,4)),""))</f>
        <v/>
      </c>
      <c r="AA323" s="21" t="str">
        <f aca="false">IF(OR(AY323="",P323=""),"",IF(AL323&gt;=AH323*MIN_DIM_RATIO,IF(ROUND(P323-AY323,4)&lt;MIN_UNIT,"",ROUND(P323-AY323,4)),""))</f>
        <v/>
      </c>
      <c r="AB323" s="2" t="str">
        <f aca="false">IF(COUNT(T323:W323)=0,"",CHOOSE(MATCH(MAX(T323:W323),T323:W323,0),"Weight","Price","Size tier","Box"))</f>
        <v/>
      </c>
      <c r="AC323" s="24" t="str">
        <f aca="false">IF(K323&lt;&gt;"",K323,AZ323)</f>
        <v/>
      </c>
      <c r="AD323" s="25" t="str">
        <f aca="false">IF(OR(AB323="",AC323=""),"",ROUND(AC323*IF(K323&lt;&gt;"",1,U_LOW)*((12-PEAK_MONTHS)*MAX(T323:W323)+PEAK_MONTHS*N(INDEX(X323:AA323,MATCH(MAX(T323:W323),T323:W323,0)))),0))</f>
        <v/>
      </c>
      <c r="AE323" s="25" t="str">
        <f aca="false">IF(OR(AB323="",AC323=""),"",ROUND(AC323*IF(K323&lt;&gt;"",1,U_HIGH)*((12-PEAK_MONTHS)*MAX(T323:W323)+PEAK_MONTHS*N(INDEX(X323:AA323,MATCH(MAX(T323:W323),T323:W323,0)))),0))</f>
        <v/>
      </c>
      <c r="AF323" s="18" t="str">
        <f aca="false">IF(AD323="","",RANK(AD323,$AD$7:$AD$506))</f>
        <v/>
      </c>
      <c r="AH323" s="16" t="str">
        <f aca="false">IF(E323&lt;&gt;"",E323,IF(F323&lt;&gt;"",ROUND(F323*16,3),""))</f>
        <v/>
      </c>
      <c r="AI323" s="16" t="str">
        <f aca="false">IF(COUNT(G323:I323)&lt;3,"",ROUND(LARGE(G323:I323,1),2))</f>
        <v/>
      </c>
      <c r="AJ323" s="16" t="str">
        <f aca="false">IF(COUNT(G323:I323)&lt;3,"",ROUND(LARGE(G323:I323,2),2))</f>
        <v/>
      </c>
      <c r="AK323" s="16" t="str">
        <f aca="false">IF(COUNT(G323:I323)&lt;3,"",ROUND(SMALL(G323:I323,1),2))</f>
        <v/>
      </c>
      <c r="AL323" s="16" t="str">
        <f aca="false">IF(AI323="","",IF(AI323*AJ323*AK323&lt;DIM_MIN_CUIN,"",ROUND(AI323*AJ323*AK323/DIM_DIV*16,2)))</f>
        <v/>
      </c>
      <c r="AM323" s="18" t="str">
        <f aca="false">IF(C323="","",IF(C323&lt;BAND_LO,1,IF(C323&lt;=BAND_HI,2,3)))</f>
        <v/>
      </c>
      <c r="AN323" s="19" t="str">
        <f aca="false">IF(C323="","",IFERROR(INDEX(CAT_REF,MATCH(D323,CATS,0)),REF_DEFAULT))</f>
        <v/>
      </c>
      <c r="AO323" s="21" t="str">
        <f aca="false">IF(OR(R323="",AM323="",M323=""),"",IF(M323="Small standard",IF(R323&gt;SS_MAX,"",ROUND(INDEX(SS_FEES,SUMPRODUCT(--(SS_EDGES&lt;R323))+1,0+AM323)*(1+FUEL),4)),IF(M323="Large standard",IF(R323&gt;LS_MAX,"",ROUND(IF(R323&lt;=OVER3_FROM,INDEX(LS_FEES,SUMPRODUCT(--(LS_EDGES&lt;R323))+1,0+AM323),INDEX(OVER3_BASE,1,0+AM323)+OVER3_PER4*CEILING((R323-OVER3_FROM)/4,1))*(1+FUEL),4)),"")))</f>
        <v/>
      </c>
      <c r="AP323" s="21" t="str">
        <f aca="false">IF(OR(R323="",AM323="",M323=""),"",IF(M323="Small standard",IF(R323&gt;SS_MAX,"",ROUND(INDEX(SS_FEES,SUMPRODUCT(--(SS_EDGES&lt;R323))+1,3+AM323)*(1+FUEL),4)),IF(M323="Large standard",IF(R323&gt;LS_MAX,"",ROUND(IF(R323&lt;=OVER3_FROM,INDEX(LS_FEES,SUMPRODUCT(--(LS_EDGES&lt;R323))+1,3+AM323),INDEX(OVER3_BASE,1,3+AM323)+OVER3_PER4*CEILING((R323-OVER3_FROM)/4,1))*(1+FUEL),4)),"")))</f>
        <v/>
      </c>
      <c r="AQ323" s="21" t="str">
        <f aca="false">IF(OR(AM323="",AM323=1),"",IF(OR(N323="",(AM323-1)="",M323=""),"",IF(M323="Small standard",IF(N323&gt;SS_MAX,"",ROUND(INDEX(SS_FEES,SUMPRODUCT(--(SS_EDGES&lt;N323))+1,0+(AM323-1))*(1+FUEL),4)),IF(M323="Large standard",IF(N323&gt;LS_MAX,"",ROUND(IF(N323&lt;=OVER3_FROM,INDEX(LS_FEES,SUMPRODUCT(--(LS_EDGES&lt;N323))+1,0+(AM323-1)),INDEX(OVER3_BASE,1,0+(AM323-1))+OVER3_PER4*CEILING((N323-OVER3_FROM)/4,1))*(1+FUEL),4)),""))))</f>
        <v/>
      </c>
      <c r="AR323" s="21" t="str">
        <f aca="false">IF(OR(AM323="",AM323=1),"",IF(OR(N323="",(AM323-1)="",M323=""),"",IF(M323="Small standard",IF(N323&gt;SS_MAX,"",ROUND(INDEX(SS_FEES,SUMPRODUCT(--(SS_EDGES&lt;N323))+1,3+(AM323-1))*(1+FUEL),4)),IF(M323="Large standard",IF(N323&gt;LS_MAX,"",ROUND(IF(N323&lt;=OVER3_FROM,INDEX(LS_FEES,SUMPRODUCT(--(LS_EDGES&lt;N323))+1,3+(AM323-1)),INDEX(OVER3_BASE,1,3+(AM323-1))+OVER3_PER4*CEILING((N323-OVER3_FROM)/4,1))*(1+FUEL),4)),""))))</f>
        <v/>
      </c>
      <c r="AS323" s="21" t="str">
        <f aca="false">IF(OR(AM323="",AM323=1),"",(C323-(IF(AM323=2,BAND_LO,BAND_HI)-0.01))*(1-AN323))</f>
        <v/>
      </c>
      <c r="AT323" s="18" t="str">
        <f aca="false">IF(AI323="","",(AI323&gt;SS_L)+(AJ323&gt;SS_M)+(AK323&gt;SS_S))</f>
        <v/>
      </c>
      <c r="AU323" s="23" t="str">
        <f aca="false">IF(OR(AT323="",AT323&lt;&gt;1),"",MAX(AI323/SS_L,AJ323/SS_M,AK323/SS_S))</f>
        <v/>
      </c>
      <c r="AV323" s="21" t="str">
        <f aca="false">IF(OR(M323&lt;&gt;"Large standard",N323="",N323&gt;SS_MAX),"",IF(OR(N323="",AM323="","Small standard"=""),"",IF("Small standard"="Small standard",IF(N323&gt;SS_MAX,"",ROUND(INDEX(SS_FEES,SUMPRODUCT(--(SS_EDGES&lt;N323))+1,0+AM323)*(1+FUEL),4)),IF("Small standard"="Large standard",IF(N323&gt;LS_MAX,"",ROUND(IF(N323&lt;=OVER3_FROM,INDEX(LS_FEES,SUMPRODUCT(--(LS_EDGES&lt;N323))+1,0+AM323),INDEX(OVER3_BASE,1,0+AM323)+OVER3_PER4*CEILING((N323-OVER3_FROM)/4,1))*(1+FUEL),4)),""))))</f>
        <v/>
      </c>
      <c r="AW323" s="21" t="str">
        <f aca="false">IF(OR(M323&lt;&gt;"Large standard",N323="",N323&gt;SS_MAX),"",IF(OR(N323="",AM323="","Small standard"=""),"",IF("Small standard"="Small standard",IF(N323&gt;SS_MAX,"",ROUND(INDEX(SS_FEES,SUMPRODUCT(--(SS_EDGES&lt;N323))+1,3+AM323)*(1+FUEL),4)),IF("Small standard"="Large standard",IF(N323&gt;LS_MAX,"",ROUND(IF(N323&lt;=OVER3_FROM,INDEX(LS_FEES,SUMPRODUCT(--(LS_EDGES&lt;N323))+1,3+AM323),INDEX(OVER3_BASE,1,3+AM323)+OVER3_PER4*CEILING((N323-OVER3_FROM)/4,1))*(1+FUEL),4)),""))))</f>
        <v/>
      </c>
      <c r="AX323" s="21" t="str">
        <f aca="false">IF(OR(AL323="",AH323=""),"",IF(OR(AH323="",AM323="",M323=""),"",IF(M323="Small standard",IF(AH323&gt;SS_MAX,"",ROUND(INDEX(SS_FEES,SUMPRODUCT(--(SS_EDGES&lt;AH323))+1,0+AM323)*(1+FUEL),4)),IF(M323="Large standard",IF(AH323&gt;LS_MAX,"",ROUND(IF(AH323&lt;=OVER3_FROM,INDEX(LS_FEES,SUMPRODUCT(--(LS_EDGES&lt;AH323))+1,0+AM323),INDEX(OVER3_BASE,1,0+AM323)+OVER3_PER4*CEILING((AH323-OVER3_FROM)/4,1))*(1+FUEL),4)),""))))</f>
        <v/>
      </c>
      <c r="AY323" s="21" t="str">
        <f aca="false">IF(OR(AL323="",AH323=""),"",IF(OR(AH323="",AM323="",M323=""),"",IF(M323="Small standard",IF(AH323&gt;SS_MAX,"",ROUND(INDEX(SS_FEES,SUMPRODUCT(--(SS_EDGES&lt;AH323))+1,3+AM323)*(1+FUEL),4)),IF(M323="Large standard",IF(AH323&gt;LS_MAX,"",ROUND(IF(AH323&lt;=OVER3_FROM,INDEX(LS_FEES,SUMPRODUCT(--(LS_EDGES&lt;AH323))+1,3+AM323),INDEX(OVER3_BASE,1,3+AM323)+OVER3_PER4*CEILING((AH323-OVER3_FROM)/4,1))*(1+FUEL),4)),""))))</f>
        <v/>
      </c>
      <c r="AZ323" s="24" t="str">
        <f aca="false">IF(OR(J323="",J323&lt;1),"",ROUND(IFERROR(INDEX(CAT_SCALE,MATCH(D323,CATS,0)),UC_DEFAULT)*IF(J323&gt;=UC_KNEE,10^(UC_A-UC_B*LOG10(J323)),10^(UC_A-UC_B*LOG10(UC_KNEE))*(UC_KNEE/J323)^UC_HEXP),1))</f>
        <v/>
      </c>
    </row>
    <row r="324" customFormat="false" ht="15" hidden="false" customHeight="false" outlineLevel="0" collapsed="false">
      <c r="A324" s="10"/>
      <c r="B324" s="10"/>
      <c r="C324" s="12"/>
      <c r="D324" s="10"/>
      <c r="E324" s="10"/>
      <c r="F324" s="10"/>
      <c r="G324" s="10"/>
      <c r="H324" s="10"/>
      <c r="I324" s="10"/>
      <c r="J324" s="10"/>
      <c r="K324" s="10"/>
      <c r="L324" s="12"/>
      <c r="M324" s="2" t="str">
        <f aca="false">IF(OR(N324="",AI324=""),"",IF(AND(N324&lt;=SS_MAX,AI324&lt;=SS_L,AJ324&lt;=SS_M,AK324&lt;=SS_S),"Small standard",IF(AND(N324&lt;=LS_MAX,AI324&lt;=LS_L,AJ324&lt;=LS_M,AK324&lt;=LS_S),"Large standard","Oversize")))</f>
        <v/>
      </c>
      <c r="N324" s="16" t="str">
        <f aca="false">IF(AH324="","",IF(AL324="",AH324,MAX(AH324,AL324)))</f>
        <v/>
      </c>
      <c r="O324" s="21" t="str">
        <f aca="false">IF(OR(N324="",AM324="",M324=""),"",IF(M324="Small standard",IF(N324&gt;SS_MAX,"",ROUND(INDEX(SS_FEES,SUMPRODUCT(--(SS_EDGES&lt;N324))+1,0+AM324)*(1+FUEL),4)),IF(M324="Large standard",IF(N324&gt;LS_MAX,"",ROUND(IF(N324&lt;=OVER3_FROM,INDEX(LS_FEES,SUMPRODUCT(--(LS_EDGES&lt;N324))+1,0+AM324),INDEX(OVER3_BASE,1,0+AM324)+OVER3_PER4*CEILING((N324-OVER3_FROM)/4,1))*(1+FUEL),4)),"")))</f>
        <v/>
      </c>
      <c r="P324" s="21" t="str">
        <f aca="false">IF(OR(N324="",AM324="",M324=""),"",IF(M324="Small standard",IF(N324&gt;SS_MAX,"",ROUND(INDEX(SS_FEES,SUMPRODUCT(--(SS_EDGES&lt;N324))+1,3+AM324)*(1+FUEL),4)),IF(M324="Large standard",IF(N324&gt;LS_MAX,"",ROUND(IF(N324&lt;=OVER3_FROM,INDEX(LS_FEES,SUMPRODUCT(--(LS_EDGES&lt;N324))+1,3+AM324),INDEX(OVER3_BASE,1,3+AM324)+OVER3_PER4*CEILING((N324-OVER3_FROM)/4,1))*(1+FUEL),4)),"")))</f>
        <v/>
      </c>
      <c r="Q324" s="20" t="str">
        <f aca="true">IF(OR(L324="",O324=""),"",ROUND(L324-IF(AND(TODAY()&gt;=PEAK_FROM,TODAY()&lt;=PEAK_TO),P324,O324),2))</f>
        <v/>
      </c>
      <c r="R324" s="16" t="str">
        <f aca="false">IF(N324="","",IF(M324="Small standard",IF(SUMPRODUCT(--(SS_EDGES&lt;N324))=0,"",INDEX(SS_EDGES,SUMPRODUCT(--(SS_EDGES&lt;N324)))),IF(M324="Large standard",IF(N324&gt;OVER3_FROM,OVER3_FROM+4*(CEILING((N324-OVER3_FROM)/4,1)-1),IF(SUMPRODUCT(--(LS_EDGES&lt;N324))=0,"",INDEX(LS_EDGES,SUMPRODUCT(--(LS_EDGES&lt;N324))))),"")))</f>
        <v/>
      </c>
      <c r="S324" s="22" t="str">
        <f aca="false">IF(R324="","",ROUND(N324-R324,3))</f>
        <v/>
      </c>
      <c r="T324" s="21" t="str">
        <f aca="false">IF(OR(R324="",O324="",AO324=""),"",IF(S324&gt;MAX_SHAVE,"",IF(ROUND(O324-AO324,4)&lt;MIN_UNIT,"",ROUND(O324-AO324,4))))</f>
        <v/>
      </c>
      <c r="U324" s="21" t="str">
        <f aca="false">IF(OR(AQ324="",O324=""),"",IF(ROUND(ROUND(O324-AQ324,4)-AS324,4)&lt;=MIN_UNIT,"",ROUND(ROUND(O324-AQ324,4)-AS324,4)))</f>
        <v/>
      </c>
      <c r="V324" s="21" t="str">
        <f aca="false">IF(OR(AV324="",O324=""),"",IF(AND(AT324=1,AU324&lt;=MAX_ENV),IF(ROUND(O324-AV324,4)&lt;MIN_UNIT,"",ROUND(O324-AV324,4)),""))</f>
        <v/>
      </c>
      <c r="W324" s="21" t="str">
        <f aca="false">IF(OR(AX324="",O324=""),"",IF(AL324&gt;=AH324*MIN_DIM_RATIO,IF(ROUND(O324-AX324,4)&lt;MIN_UNIT,"",ROUND(O324-AX324,4)),""))</f>
        <v/>
      </c>
      <c r="X324" s="21" t="str">
        <f aca="false">IF(OR(R324="",P324="",AP324=""),"",IF(S324&gt;MAX_SHAVE,"",IF(ROUND(P324-AP324,4)&lt;MIN_UNIT,"",ROUND(P324-AP324,4))))</f>
        <v/>
      </c>
      <c r="Y324" s="21" t="str">
        <f aca="false">IF(OR(AR324="",P324=""),"",IF(ROUND(ROUND(P324-AR324,4)-AS324,4)&lt;=MIN_UNIT,"",ROUND(ROUND(P324-AR324,4)-AS324,4)))</f>
        <v/>
      </c>
      <c r="Z324" s="21" t="str">
        <f aca="false">IF(OR(AW324="",P324=""),"",IF(AND(AT324=1,AU324&lt;=MAX_ENV),IF(ROUND(P324-AW324,4)&lt;MIN_UNIT,"",ROUND(P324-AW324,4)),""))</f>
        <v/>
      </c>
      <c r="AA324" s="21" t="str">
        <f aca="false">IF(OR(AY324="",P324=""),"",IF(AL324&gt;=AH324*MIN_DIM_RATIO,IF(ROUND(P324-AY324,4)&lt;MIN_UNIT,"",ROUND(P324-AY324,4)),""))</f>
        <v/>
      </c>
      <c r="AB324" s="2" t="str">
        <f aca="false">IF(COUNT(T324:W324)=0,"",CHOOSE(MATCH(MAX(T324:W324),T324:W324,0),"Weight","Price","Size tier","Box"))</f>
        <v/>
      </c>
      <c r="AC324" s="24" t="str">
        <f aca="false">IF(K324&lt;&gt;"",K324,AZ324)</f>
        <v/>
      </c>
      <c r="AD324" s="25" t="str">
        <f aca="false">IF(OR(AB324="",AC324=""),"",ROUND(AC324*IF(K324&lt;&gt;"",1,U_LOW)*((12-PEAK_MONTHS)*MAX(T324:W324)+PEAK_MONTHS*N(INDEX(X324:AA324,MATCH(MAX(T324:W324),T324:W324,0)))),0))</f>
        <v/>
      </c>
      <c r="AE324" s="25" t="str">
        <f aca="false">IF(OR(AB324="",AC324=""),"",ROUND(AC324*IF(K324&lt;&gt;"",1,U_HIGH)*((12-PEAK_MONTHS)*MAX(T324:W324)+PEAK_MONTHS*N(INDEX(X324:AA324,MATCH(MAX(T324:W324),T324:W324,0)))),0))</f>
        <v/>
      </c>
      <c r="AF324" s="18" t="str">
        <f aca="false">IF(AD324="","",RANK(AD324,$AD$7:$AD$506))</f>
        <v/>
      </c>
      <c r="AH324" s="16" t="str">
        <f aca="false">IF(E324&lt;&gt;"",E324,IF(F324&lt;&gt;"",ROUND(F324*16,3),""))</f>
        <v/>
      </c>
      <c r="AI324" s="16" t="str">
        <f aca="false">IF(COUNT(G324:I324)&lt;3,"",ROUND(LARGE(G324:I324,1),2))</f>
        <v/>
      </c>
      <c r="AJ324" s="16" t="str">
        <f aca="false">IF(COUNT(G324:I324)&lt;3,"",ROUND(LARGE(G324:I324,2),2))</f>
        <v/>
      </c>
      <c r="AK324" s="16" t="str">
        <f aca="false">IF(COUNT(G324:I324)&lt;3,"",ROUND(SMALL(G324:I324,1),2))</f>
        <v/>
      </c>
      <c r="AL324" s="16" t="str">
        <f aca="false">IF(AI324="","",IF(AI324*AJ324*AK324&lt;DIM_MIN_CUIN,"",ROUND(AI324*AJ324*AK324/DIM_DIV*16,2)))</f>
        <v/>
      </c>
      <c r="AM324" s="18" t="str">
        <f aca="false">IF(C324="","",IF(C324&lt;BAND_LO,1,IF(C324&lt;=BAND_HI,2,3)))</f>
        <v/>
      </c>
      <c r="AN324" s="19" t="str">
        <f aca="false">IF(C324="","",IFERROR(INDEX(CAT_REF,MATCH(D324,CATS,0)),REF_DEFAULT))</f>
        <v/>
      </c>
      <c r="AO324" s="21" t="str">
        <f aca="false">IF(OR(R324="",AM324="",M324=""),"",IF(M324="Small standard",IF(R324&gt;SS_MAX,"",ROUND(INDEX(SS_FEES,SUMPRODUCT(--(SS_EDGES&lt;R324))+1,0+AM324)*(1+FUEL),4)),IF(M324="Large standard",IF(R324&gt;LS_MAX,"",ROUND(IF(R324&lt;=OVER3_FROM,INDEX(LS_FEES,SUMPRODUCT(--(LS_EDGES&lt;R324))+1,0+AM324),INDEX(OVER3_BASE,1,0+AM324)+OVER3_PER4*CEILING((R324-OVER3_FROM)/4,1))*(1+FUEL),4)),"")))</f>
        <v/>
      </c>
      <c r="AP324" s="21" t="str">
        <f aca="false">IF(OR(R324="",AM324="",M324=""),"",IF(M324="Small standard",IF(R324&gt;SS_MAX,"",ROUND(INDEX(SS_FEES,SUMPRODUCT(--(SS_EDGES&lt;R324))+1,3+AM324)*(1+FUEL),4)),IF(M324="Large standard",IF(R324&gt;LS_MAX,"",ROUND(IF(R324&lt;=OVER3_FROM,INDEX(LS_FEES,SUMPRODUCT(--(LS_EDGES&lt;R324))+1,3+AM324),INDEX(OVER3_BASE,1,3+AM324)+OVER3_PER4*CEILING((R324-OVER3_FROM)/4,1))*(1+FUEL),4)),"")))</f>
        <v/>
      </c>
      <c r="AQ324" s="21" t="str">
        <f aca="false">IF(OR(AM324="",AM324=1),"",IF(OR(N324="",(AM324-1)="",M324=""),"",IF(M324="Small standard",IF(N324&gt;SS_MAX,"",ROUND(INDEX(SS_FEES,SUMPRODUCT(--(SS_EDGES&lt;N324))+1,0+(AM324-1))*(1+FUEL),4)),IF(M324="Large standard",IF(N324&gt;LS_MAX,"",ROUND(IF(N324&lt;=OVER3_FROM,INDEX(LS_FEES,SUMPRODUCT(--(LS_EDGES&lt;N324))+1,0+(AM324-1)),INDEX(OVER3_BASE,1,0+(AM324-1))+OVER3_PER4*CEILING((N324-OVER3_FROM)/4,1))*(1+FUEL),4)),""))))</f>
        <v/>
      </c>
      <c r="AR324" s="21" t="str">
        <f aca="false">IF(OR(AM324="",AM324=1),"",IF(OR(N324="",(AM324-1)="",M324=""),"",IF(M324="Small standard",IF(N324&gt;SS_MAX,"",ROUND(INDEX(SS_FEES,SUMPRODUCT(--(SS_EDGES&lt;N324))+1,3+(AM324-1))*(1+FUEL),4)),IF(M324="Large standard",IF(N324&gt;LS_MAX,"",ROUND(IF(N324&lt;=OVER3_FROM,INDEX(LS_FEES,SUMPRODUCT(--(LS_EDGES&lt;N324))+1,3+(AM324-1)),INDEX(OVER3_BASE,1,3+(AM324-1))+OVER3_PER4*CEILING((N324-OVER3_FROM)/4,1))*(1+FUEL),4)),""))))</f>
        <v/>
      </c>
      <c r="AS324" s="21" t="str">
        <f aca="false">IF(OR(AM324="",AM324=1),"",(C324-(IF(AM324=2,BAND_LO,BAND_HI)-0.01))*(1-AN324))</f>
        <v/>
      </c>
      <c r="AT324" s="18" t="str">
        <f aca="false">IF(AI324="","",(AI324&gt;SS_L)+(AJ324&gt;SS_M)+(AK324&gt;SS_S))</f>
        <v/>
      </c>
      <c r="AU324" s="23" t="str">
        <f aca="false">IF(OR(AT324="",AT324&lt;&gt;1),"",MAX(AI324/SS_L,AJ324/SS_M,AK324/SS_S))</f>
        <v/>
      </c>
      <c r="AV324" s="21" t="str">
        <f aca="false">IF(OR(M324&lt;&gt;"Large standard",N324="",N324&gt;SS_MAX),"",IF(OR(N324="",AM324="","Small standard"=""),"",IF("Small standard"="Small standard",IF(N324&gt;SS_MAX,"",ROUND(INDEX(SS_FEES,SUMPRODUCT(--(SS_EDGES&lt;N324))+1,0+AM324)*(1+FUEL),4)),IF("Small standard"="Large standard",IF(N324&gt;LS_MAX,"",ROUND(IF(N324&lt;=OVER3_FROM,INDEX(LS_FEES,SUMPRODUCT(--(LS_EDGES&lt;N324))+1,0+AM324),INDEX(OVER3_BASE,1,0+AM324)+OVER3_PER4*CEILING((N324-OVER3_FROM)/4,1))*(1+FUEL),4)),""))))</f>
        <v/>
      </c>
      <c r="AW324" s="21" t="str">
        <f aca="false">IF(OR(M324&lt;&gt;"Large standard",N324="",N324&gt;SS_MAX),"",IF(OR(N324="",AM324="","Small standard"=""),"",IF("Small standard"="Small standard",IF(N324&gt;SS_MAX,"",ROUND(INDEX(SS_FEES,SUMPRODUCT(--(SS_EDGES&lt;N324))+1,3+AM324)*(1+FUEL),4)),IF("Small standard"="Large standard",IF(N324&gt;LS_MAX,"",ROUND(IF(N324&lt;=OVER3_FROM,INDEX(LS_FEES,SUMPRODUCT(--(LS_EDGES&lt;N324))+1,3+AM324),INDEX(OVER3_BASE,1,3+AM324)+OVER3_PER4*CEILING((N324-OVER3_FROM)/4,1))*(1+FUEL),4)),""))))</f>
        <v/>
      </c>
      <c r="AX324" s="21" t="str">
        <f aca="false">IF(OR(AL324="",AH324=""),"",IF(OR(AH324="",AM324="",M324=""),"",IF(M324="Small standard",IF(AH324&gt;SS_MAX,"",ROUND(INDEX(SS_FEES,SUMPRODUCT(--(SS_EDGES&lt;AH324))+1,0+AM324)*(1+FUEL),4)),IF(M324="Large standard",IF(AH324&gt;LS_MAX,"",ROUND(IF(AH324&lt;=OVER3_FROM,INDEX(LS_FEES,SUMPRODUCT(--(LS_EDGES&lt;AH324))+1,0+AM324),INDEX(OVER3_BASE,1,0+AM324)+OVER3_PER4*CEILING((AH324-OVER3_FROM)/4,1))*(1+FUEL),4)),""))))</f>
        <v/>
      </c>
      <c r="AY324" s="21" t="str">
        <f aca="false">IF(OR(AL324="",AH324=""),"",IF(OR(AH324="",AM324="",M324=""),"",IF(M324="Small standard",IF(AH324&gt;SS_MAX,"",ROUND(INDEX(SS_FEES,SUMPRODUCT(--(SS_EDGES&lt;AH324))+1,3+AM324)*(1+FUEL),4)),IF(M324="Large standard",IF(AH324&gt;LS_MAX,"",ROUND(IF(AH324&lt;=OVER3_FROM,INDEX(LS_FEES,SUMPRODUCT(--(LS_EDGES&lt;AH324))+1,3+AM324),INDEX(OVER3_BASE,1,3+AM324)+OVER3_PER4*CEILING((AH324-OVER3_FROM)/4,1))*(1+FUEL),4)),""))))</f>
        <v/>
      </c>
      <c r="AZ324" s="24" t="str">
        <f aca="false">IF(OR(J324="",J324&lt;1),"",ROUND(IFERROR(INDEX(CAT_SCALE,MATCH(D324,CATS,0)),UC_DEFAULT)*IF(J324&gt;=UC_KNEE,10^(UC_A-UC_B*LOG10(J324)),10^(UC_A-UC_B*LOG10(UC_KNEE))*(UC_KNEE/J324)^UC_HEXP),1))</f>
        <v/>
      </c>
    </row>
    <row r="325" customFormat="false" ht="15" hidden="false" customHeight="false" outlineLevel="0" collapsed="false">
      <c r="A325" s="10"/>
      <c r="B325" s="10"/>
      <c r="C325" s="12"/>
      <c r="D325" s="10"/>
      <c r="E325" s="10"/>
      <c r="F325" s="10"/>
      <c r="G325" s="10"/>
      <c r="H325" s="10"/>
      <c r="I325" s="10"/>
      <c r="J325" s="10"/>
      <c r="K325" s="10"/>
      <c r="L325" s="12"/>
      <c r="M325" s="2" t="str">
        <f aca="false">IF(OR(N325="",AI325=""),"",IF(AND(N325&lt;=SS_MAX,AI325&lt;=SS_L,AJ325&lt;=SS_M,AK325&lt;=SS_S),"Small standard",IF(AND(N325&lt;=LS_MAX,AI325&lt;=LS_L,AJ325&lt;=LS_M,AK325&lt;=LS_S),"Large standard","Oversize")))</f>
        <v/>
      </c>
      <c r="N325" s="16" t="str">
        <f aca="false">IF(AH325="","",IF(AL325="",AH325,MAX(AH325,AL325)))</f>
        <v/>
      </c>
      <c r="O325" s="21" t="str">
        <f aca="false">IF(OR(N325="",AM325="",M325=""),"",IF(M325="Small standard",IF(N325&gt;SS_MAX,"",ROUND(INDEX(SS_FEES,SUMPRODUCT(--(SS_EDGES&lt;N325))+1,0+AM325)*(1+FUEL),4)),IF(M325="Large standard",IF(N325&gt;LS_MAX,"",ROUND(IF(N325&lt;=OVER3_FROM,INDEX(LS_FEES,SUMPRODUCT(--(LS_EDGES&lt;N325))+1,0+AM325),INDEX(OVER3_BASE,1,0+AM325)+OVER3_PER4*CEILING((N325-OVER3_FROM)/4,1))*(1+FUEL),4)),"")))</f>
        <v/>
      </c>
      <c r="P325" s="21" t="str">
        <f aca="false">IF(OR(N325="",AM325="",M325=""),"",IF(M325="Small standard",IF(N325&gt;SS_MAX,"",ROUND(INDEX(SS_FEES,SUMPRODUCT(--(SS_EDGES&lt;N325))+1,3+AM325)*(1+FUEL),4)),IF(M325="Large standard",IF(N325&gt;LS_MAX,"",ROUND(IF(N325&lt;=OVER3_FROM,INDEX(LS_FEES,SUMPRODUCT(--(LS_EDGES&lt;N325))+1,3+AM325),INDEX(OVER3_BASE,1,3+AM325)+OVER3_PER4*CEILING((N325-OVER3_FROM)/4,1))*(1+FUEL),4)),"")))</f>
        <v/>
      </c>
      <c r="Q325" s="20" t="str">
        <f aca="true">IF(OR(L325="",O325=""),"",ROUND(L325-IF(AND(TODAY()&gt;=PEAK_FROM,TODAY()&lt;=PEAK_TO),P325,O325),2))</f>
        <v/>
      </c>
      <c r="R325" s="16" t="str">
        <f aca="false">IF(N325="","",IF(M325="Small standard",IF(SUMPRODUCT(--(SS_EDGES&lt;N325))=0,"",INDEX(SS_EDGES,SUMPRODUCT(--(SS_EDGES&lt;N325)))),IF(M325="Large standard",IF(N325&gt;OVER3_FROM,OVER3_FROM+4*(CEILING((N325-OVER3_FROM)/4,1)-1),IF(SUMPRODUCT(--(LS_EDGES&lt;N325))=0,"",INDEX(LS_EDGES,SUMPRODUCT(--(LS_EDGES&lt;N325))))),"")))</f>
        <v/>
      </c>
      <c r="S325" s="22" t="str">
        <f aca="false">IF(R325="","",ROUND(N325-R325,3))</f>
        <v/>
      </c>
      <c r="T325" s="21" t="str">
        <f aca="false">IF(OR(R325="",O325="",AO325=""),"",IF(S325&gt;MAX_SHAVE,"",IF(ROUND(O325-AO325,4)&lt;MIN_UNIT,"",ROUND(O325-AO325,4))))</f>
        <v/>
      </c>
      <c r="U325" s="21" t="str">
        <f aca="false">IF(OR(AQ325="",O325=""),"",IF(ROUND(ROUND(O325-AQ325,4)-AS325,4)&lt;=MIN_UNIT,"",ROUND(ROUND(O325-AQ325,4)-AS325,4)))</f>
        <v/>
      </c>
      <c r="V325" s="21" t="str">
        <f aca="false">IF(OR(AV325="",O325=""),"",IF(AND(AT325=1,AU325&lt;=MAX_ENV),IF(ROUND(O325-AV325,4)&lt;MIN_UNIT,"",ROUND(O325-AV325,4)),""))</f>
        <v/>
      </c>
      <c r="W325" s="21" t="str">
        <f aca="false">IF(OR(AX325="",O325=""),"",IF(AL325&gt;=AH325*MIN_DIM_RATIO,IF(ROUND(O325-AX325,4)&lt;MIN_UNIT,"",ROUND(O325-AX325,4)),""))</f>
        <v/>
      </c>
      <c r="X325" s="21" t="str">
        <f aca="false">IF(OR(R325="",P325="",AP325=""),"",IF(S325&gt;MAX_SHAVE,"",IF(ROUND(P325-AP325,4)&lt;MIN_UNIT,"",ROUND(P325-AP325,4))))</f>
        <v/>
      </c>
      <c r="Y325" s="21" t="str">
        <f aca="false">IF(OR(AR325="",P325=""),"",IF(ROUND(ROUND(P325-AR325,4)-AS325,4)&lt;=MIN_UNIT,"",ROUND(ROUND(P325-AR325,4)-AS325,4)))</f>
        <v/>
      </c>
      <c r="Z325" s="21" t="str">
        <f aca="false">IF(OR(AW325="",P325=""),"",IF(AND(AT325=1,AU325&lt;=MAX_ENV),IF(ROUND(P325-AW325,4)&lt;MIN_UNIT,"",ROUND(P325-AW325,4)),""))</f>
        <v/>
      </c>
      <c r="AA325" s="21" t="str">
        <f aca="false">IF(OR(AY325="",P325=""),"",IF(AL325&gt;=AH325*MIN_DIM_RATIO,IF(ROUND(P325-AY325,4)&lt;MIN_UNIT,"",ROUND(P325-AY325,4)),""))</f>
        <v/>
      </c>
      <c r="AB325" s="2" t="str">
        <f aca="false">IF(COUNT(T325:W325)=0,"",CHOOSE(MATCH(MAX(T325:W325),T325:W325,0),"Weight","Price","Size tier","Box"))</f>
        <v/>
      </c>
      <c r="AC325" s="24" t="str">
        <f aca="false">IF(K325&lt;&gt;"",K325,AZ325)</f>
        <v/>
      </c>
      <c r="AD325" s="25" t="str">
        <f aca="false">IF(OR(AB325="",AC325=""),"",ROUND(AC325*IF(K325&lt;&gt;"",1,U_LOW)*((12-PEAK_MONTHS)*MAX(T325:W325)+PEAK_MONTHS*N(INDEX(X325:AA325,MATCH(MAX(T325:W325),T325:W325,0)))),0))</f>
        <v/>
      </c>
      <c r="AE325" s="25" t="str">
        <f aca="false">IF(OR(AB325="",AC325=""),"",ROUND(AC325*IF(K325&lt;&gt;"",1,U_HIGH)*((12-PEAK_MONTHS)*MAX(T325:W325)+PEAK_MONTHS*N(INDEX(X325:AA325,MATCH(MAX(T325:W325),T325:W325,0)))),0))</f>
        <v/>
      </c>
      <c r="AF325" s="18" t="str">
        <f aca="false">IF(AD325="","",RANK(AD325,$AD$7:$AD$506))</f>
        <v/>
      </c>
      <c r="AH325" s="16" t="str">
        <f aca="false">IF(E325&lt;&gt;"",E325,IF(F325&lt;&gt;"",ROUND(F325*16,3),""))</f>
        <v/>
      </c>
      <c r="AI325" s="16" t="str">
        <f aca="false">IF(COUNT(G325:I325)&lt;3,"",ROUND(LARGE(G325:I325,1),2))</f>
        <v/>
      </c>
      <c r="AJ325" s="16" t="str">
        <f aca="false">IF(COUNT(G325:I325)&lt;3,"",ROUND(LARGE(G325:I325,2),2))</f>
        <v/>
      </c>
      <c r="AK325" s="16" t="str">
        <f aca="false">IF(COUNT(G325:I325)&lt;3,"",ROUND(SMALL(G325:I325,1),2))</f>
        <v/>
      </c>
      <c r="AL325" s="16" t="str">
        <f aca="false">IF(AI325="","",IF(AI325*AJ325*AK325&lt;DIM_MIN_CUIN,"",ROUND(AI325*AJ325*AK325/DIM_DIV*16,2)))</f>
        <v/>
      </c>
      <c r="AM325" s="18" t="str">
        <f aca="false">IF(C325="","",IF(C325&lt;BAND_LO,1,IF(C325&lt;=BAND_HI,2,3)))</f>
        <v/>
      </c>
      <c r="AN325" s="19" t="str">
        <f aca="false">IF(C325="","",IFERROR(INDEX(CAT_REF,MATCH(D325,CATS,0)),REF_DEFAULT))</f>
        <v/>
      </c>
      <c r="AO325" s="21" t="str">
        <f aca="false">IF(OR(R325="",AM325="",M325=""),"",IF(M325="Small standard",IF(R325&gt;SS_MAX,"",ROUND(INDEX(SS_FEES,SUMPRODUCT(--(SS_EDGES&lt;R325))+1,0+AM325)*(1+FUEL),4)),IF(M325="Large standard",IF(R325&gt;LS_MAX,"",ROUND(IF(R325&lt;=OVER3_FROM,INDEX(LS_FEES,SUMPRODUCT(--(LS_EDGES&lt;R325))+1,0+AM325),INDEX(OVER3_BASE,1,0+AM325)+OVER3_PER4*CEILING((R325-OVER3_FROM)/4,1))*(1+FUEL),4)),"")))</f>
        <v/>
      </c>
      <c r="AP325" s="21" t="str">
        <f aca="false">IF(OR(R325="",AM325="",M325=""),"",IF(M325="Small standard",IF(R325&gt;SS_MAX,"",ROUND(INDEX(SS_FEES,SUMPRODUCT(--(SS_EDGES&lt;R325))+1,3+AM325)*(1+FUEL),4)),IF(M325="Large standard",IF(R325&gt;LS_MAX,"",ROUND(IF(R325&lt;=OVER3_FROM,INDEX(LS_FEES,SUMPRODUCT(--(LS_EDGES&lt;R325))+1,3+AM325),INDEX(OVER3_BASE,1,3+AM325)+OVER3_PER4*CEILING((R325-OVER3_FROM)/4,1))*(1+FUEL),4)),"")))</f>
        <v/>
      </c>
      <c r="AQ325" s="21" t="str">
        <f aca="false">IF(OR(AM325="",AM325=1),"",IF(OR(N325="",(AM325-1)="",M325=""),"",IF(M325="Small standard",IF(N325&gt;SS_MAX,"",ROUND(INDEX(SS_FEES,SUMPRODUCT(--(SS_EDGES&lt;N325))+1,0+(AM325-1))*(1+FUEL),4)),IF(M325="Large standard",IF(N325&gt;LS_MAX,"",ROUND(IF(N325&lt;=OVER3_FROM,INDEX(LS_FEES,SUMPRODUCT(--(LS_EDGES&lt;N325))+1,0+(AM325-1)),INDEX(OVER3_BASE,1,0+(AM325-1))+OVER3_PER4*CEILING((N325-OVER3_FROM)/4,1))*(1+FUEL),4)),""))))</f>
        <v/>
      </c>
      <c r="AR325" s="21" t="str">
        <f aca="false">IF(OR(AM325="",AM325=1),"",IF(OR(N325="",(AM325-1)="",M325=""),"",IF(M325="Small standard",IF(N325&gt;SS_MAX,"",ROUND(INDEX(SS_FEES,SUMPRODUCT(--(SS_EDGES&lt;N325))+1,3+(AM325-1))*(1+FUEL),4)),IF(M325="Large standard",IF(N325&gt;LS_MAX,"",ROUND(IF(N325&lt;=OVER3_FROM,INDEX(LS_FEES,SUMPRODUCT(--(LS_EDGES&lt;N325))+1,3+(AM325-1)),INDEX(OVER3_BASE,1,3+(AM325-1))+OVER3_PER4*CEILING((N325-OVER3_FROM)/4,1))*(1+FUEL),4)),""))))</f>
        <v/>
      </c>
      <c r="AS325" s="21" t="str">
        <f aca="false">IF(OR(AM325="",AM325=1),"",(C325-(IF(AM325=2,BAND_LO,BAND_HI)-0.01))*(1-AN325))</f>
        <v/>
      </c>
      <c r="AT325" s="18" t="str">
        <f aca="false">IF(AI325="","",(AI325&gt;SS_L)+(AJ325&gt;SS_M)+(AK325&gt;SS_S))</f>
        <v/>
      </c>
      <c r="AU325" s="23" t="str">
        <f aca="false">IF(OR(AT325="",AT325&lt;&gt;1),"",MAX(AI325/SS_L,AJ325/SS_M,AK325/SS_S))</f>
        <v/>
      </c>
      <c r="AV325" s="21" t="str">
        <f aca="false">IF(OR(M325&lt;&gt;"Large standard",N325="",N325&gt;SS_MAX),"",IF(OR(N325="",AM325="","Small standard"=""),"",IF("Small standard"="Small standard",IF(N325&gt;SS_MAX,"",ROUND(INDEX(SS_FEES,SUMPRODUCT(--(SS_EDGES&lt;N325))+1,0+AM325)*(1+FUEL),4)),IF("Small standard"="Large standard",IF(N325&gt;LS_MAX,"",ROUND(IF(N325&lt;=OVER3_FROM,INDEX(LS_FEES,SUMPRODUCT(--(LS_EDGES&lt;N325))+1,0+AM325),INDEX(OVER3_BASE,1,0+AM325)+OVER3_PER4*CEILING((N325-OVER3_FROM)/4,1))*(1+FUEL),4)),""))))</f>
        <v/>
      </c>
      <c r="AW325" s="21" t="str">
        <f aca="false">IF(OR(M325&lt;&gt;"Large standard",N325="",N325&gt;SS_MAX),"",IF(OR(N325="",AM325="","Small standard"=""),"",IF("Small standard"="Small standard",IF(N325&gt;SS_MAX,"",ROUND(INDEX(SS_FEES,SUMPRODUCT(--(SS_EDGES&lt;N325))+1,3+AM325)*(1+FUEL),4)),IF("Small standard"="Large standard",IF(N325&gt;LS_MAX,"",ROUND(IF(N325&lt;=OVER3_FROM,INDEX(LS_FEES,SUMPRODUCT(--(LS_EDGES&lt;N325))+1,3+AM325),INDEX(OVER3_BASE,1,3+AM325)+OVER3_PER4*CEILING((N325-OVER3_FROM)/4,1))*(1+FUEL),4)),""))))</f>
        <v/>
      </c>
      <c r="AX325" s="21" t="str">
        <f aca="false">IF(OR(AL325="",AH325=""),"",IF(OR(AH325="",AM325="",M325=""),"",IF(M325="Small standard",IF(AH325&gt;SS_MAX,"",ROUND(INDEX(SS_FEES,SUMPRODUCT(--(SS_EDGES&lt;AH325))+1,0+AM325)*(1+FUEL),4)),IF(M325="Large standard",IF(AH325&gt;LS_MAX,"",ROUND(IF(AH325&lt;=OVER3_FROM,INDEX(LS_FEES,SUMPRODUCT(--(LS_EDGES&lt;AH325))+1,0+AM325),INDEX(OVER3_BASE,1,0+AM325)+OVER3_PER4*CEILING((AH325-OVER3_FROM)/4,1))*(1+FUEL),4)),""))))</f>
        <v/>
      </c>
      <c r="AY325" s="21" t="str">
        <f aca="false">IF(OR(AL325="",AH325=""),"",IF(OR(AH325="",AM325="",M325=""),"",IF(M325="Small standard",IF(AH325&gt;SS_MAX,"",ROUND(INDEX(SS_FEES,SUMPRODUCT(--(SS_EDGES&lt;AH325))+1,3+AM325)*(1+FUEL),4)),IF(M325="Large standard",IF(AH325&gt;LS_MAX,"",ROUND(IF(AH325&lt;=OVER3_FROM,INDEX(LS_FEES,SUMPRODUCT(--(LS_EDGES&lt;AH325))+1,3+AM325),INDEX(OVER3_BASE,1,3+AM325)+OVER3_PER4*CEILING((AH325-OVER3_FROM)/4,1))*(1+FUEL),4)),""))))</f>
        <v/>
      </c>
      <c r="AZ325" s="24" t="str">
        <f aca="false">IF(OR(J325="",J325&lt;1),"",ROUND(IFERROR(INDEX(CAT_SCALE,MATCH(D325,CATS,0)),UC_DEFAULT)*IF(J325&gt;=UC_KNEE,10^(UC_A-UC_B*LOG10(J325)),10^(UC_A-UC_B*LOG10(UC_KNEE))*(UC_KNEE/J325)^UC_HEXP),1))</f>
        <v/>
      </c>
    </row>
    <row r="326" customFormat="false" ht="15" hidden="false" customHeight="false" outlineLevel="0" collapsed="false">
      <c r="A326" s="10"/>
      <c r="B326" s="10"/>
      <c r="C326" s="12"/>
      <c r="D326" s="10"/>
      <c r="E326" s="10"/>
      <c r="F326" s="10"/>
      <c r="G326" s="10"/>
      <c r="H326" s="10"/>
      <c r="I326" s="10"/>
      <c r="J326" s="10"/>
      <c r="K326" s="10"/>
      <c r="L326" s="12"/>
      <c r="M326" s="2" t="str">
        <f aca="false">IF(OR(N326="",AI326=""),"",IF(AND(N326&lt;=SS_MAX,AI326&lt;=SS_L,AJ326&lt;=SS_M,AK326&lt;=SS_S),"Small standard",IF(AND(N326&lt;=LS_MAX,AI326&lt;=LS_L,AJ326&lt;=LS_M,AK326&lt;=LS_S),"Large standard","Oversize")))</f>
        <v/>
      </c>
      <c r="N326" s="16" t="str">
        <f aca="false">IF(AH326="","",IF(AL326="",AH326,MAX(AH326,AL326)))</f>
        <v/>
      </c>
      <c r="O326" s="21" t="str">
        <f aca="false">IF(OR(N326="",AM326="",M326=""),"",IF(M326="Small standard",IF(N326&gt;SS_MAX,"",ROUND(INDEX(SS_FEES,SUMPRODUCT(--(SS_EDGES&lt;N326))+1,0+AM326)*(1+FUEL),4)),IF(M326="Large standard",IF(N326&gt;LS_MAX,"",ROUND(IF(N326&lt;=OVER3_FROM,INDEX(LS_FEES,SUMPRODUCT(--(LS_EDGES&lt;N326))+1,0+AM326),INDEX(OVER3_BASE,1,0+AM326)+OVER3_PER4*CEILING((N326-OVER3_FROM)/4,1))*(1+FUEL),4)),"")))</f>
        <v/>
      </c>
      <c r="P326" s="21" t="str">
        <f aca="false">IF(OR(N326="",AM326="",M326=""),"",IF(M326="Small standard",IF(N326&gt;SS_MAX,"",ROUND(INDEX(SS_FEES,SUMPRODUCT(--(SS_EDGES&lt;N326))+1,3+AM326)*(1+FUEL),4)),IF(M326="Large standard",IF(N326&gt;LS_MAX,"",ROUND(IF(N326&lt;=OVER3_FROM,INDEX(LS_FEES,SUMPRODUCT(--(LS_EDGES&lt;N326))+1,3+AM326),INDEX(OVER3_BASE,1,3+AM326)+OVER3_PER4*CEILING((N326-OVER3_FROM)/4,1))*(1+FUEL),4)),"")))</f>
        <v/>
      </c>
      <c r="Q326" s="20" t="str">
        <f aca="true">IF(OR(L326="",O326=""),"",ROUND(L326-IF(AND(TODAY()&gt;=PEAK_FROM,TODAY()&lt;=PEAK_TO),P326,O326),2))</f>
        <v/>
      </c>
      <c r="R326" s="16" t="str">
        <f aca="false">IF(N326="","",IF(M326="Small standard",IF(SUMPRODUCT(--(SS_EDGES&lt;N326))=0,"",INDEX(SS_EDGES,SUMPRODUCT(--(SS_EDGES&lt;N326)))),IF(M326="Large standard",IF(N326&gt;OVER3_FROM,OVER3_FROM+4*(CEILING((N326-OVER3_FROM)/4,1)-1),IF(SUMPRODUCT(--(LS_EDGES&lt;N326))=0,"",INDEX(LS_EDGES,SUMPRODUCT(--(LS_EDGES&lt;N326))))),"")))</f>
        <v/>
      </c>
      <c r="S326" s="22" t="str">
        <f aca="false">IF(R326="","",ROUND(N326-R326,3))</f>
        <v/>
      </c>
      <c r="T326" s="21" t="str">
        <f aca="false">IF(OR(R326="",O326="",AO326=""),"",IF(S326&gt;MAX_SHAVE,"",IF(ROUND(O326-AO326,4)&lt;MIN_UNIT,"",ROUND(O326-AO326,4))))</f>
        <v/>
      </c>
      <c r="U326" s="21" t="str">
        <f aca="false">IF(OR(AQ326="",O326=""),"",IF(ROUND(ROUND(O326-AQ326,4)-AS326,4)&lt;=MIN_UNIT,"",ROUND(ROUND(O326-AQ326,4)-AS326,4)))</f>
        <v/>
      </c>
      <c r="V326" s="21" t="str">
        <f aca="false">IF(OR(AV326="",O326=""),"",IF(AND(AT326=1,AU326&lt;=MAX_ENV),IF(ROUND(O326-AV326,4)&lt;MIN_UNIT,"",ROUND(O326-AV326,4)),""))</f>
        <v/>
      </c>
      <c r="W326" s="21" t="str">
        <f aca="false">IF(OR(AX326="",O326=""),"",IF(AL326&gt;=AH326*MIN_DIM_RATIO,IF(ROUND(O326-AX326,4)&lt;MIN_UNIT,"",ROUND(O326-AX326,4)),""))</f>
        <v/>
      </c>
      <c r="X326" s="21" t="str">
        <f aca="false">IF(OR(R326="",P326="",AP326=""),"",IF(S326&gt;MAX_SHAVE,"",IF(ROUND(P326-AP326,4)&lt;MIN_UNIT,"",ROUND(P326-AP326,4))))</f>
        <v/>
      </c>
      <c r="Y326" s="21" t="str">
        <f aca="false">IF(OR(AR326="",P326=""),"",IF(ROUND(ROUND(P326-AR326,4)-AS326,4)&lt;=MIN_UNIT,"",ROUND(ROUND(P326-AR326,4)-AS326,4)))</f>
        <v/>
      </c>
      <c r="Z326" s="21" t="str">
        <f aca="false">IF(OR(AW326="",P326=""),"",IF(AND(AT326=1,AU326&lt;=MAX_ENV),IF(ROUND(P326-AW326,4)&lt;MIN_UNIT,"",ROUND(P326-AW326,4)),""))</f>
        <v/>
      </c>
      <c r="AA326" s="21" t="str">
        <f aca="false">IF(OR(AY326="",P326=""),"",IF(AL326&gt;=AH326*MIN_DIM_RATIO,IF(ROUND(P326-AY326,4)&lt;MIN_UNIT,"",ROUND(P326-AY326,4)),""))</f>
        <v/>
      </c>
      <c r="AB326" s="2" t="str">
        <f aca="false">IF(COUNT(T326:W326)=0,"",CHOOSE(MATCH(MAX(T326:W326),T326:W326,0),"Weight","Price","Size tier","Box"))</f>
        <v/>
      </c>
      <c r="AC326" s="24" t="str">
        <f aca="false">IF(K326&lt;&gt;"",K326,AZ326)</f>
        <v/>
      </c>
      <c r="AD326" s="25" t="str">
        <f aca="false">IF(OR(AB326="",AC326=""),"",ROUND(AC326*IF(K326&lt;&gt;"",1,U_LOW)*((12-PEAK_MONTHS)*MAX(T326:W326)+PEAK_MONTHS*N(INDEX(X326:AA326,MATCH(MAX(T326:W326),T326:W326,0)))),0))</f>
        <v/>
      </c>
      <c r="AE326" s="25" t="str">
        <f aca="false">IF(OR(AB326="",AC326=""),"",ROUND(AC326*IF(K326&lt;&gt;"",1,U_HIGH)*((12-PEAK_MONTHS)*MAX(T326:W326)+PEAK_MONTHS*N(INDEX(X326:AA326,MATCH(MAX(T326:W326),T326:W326,0)))),0))</f>
        <v/>
      </c>
      <c r="AF326" s="18" t="str">
        <f aca="false">IF(AD326="","",RANK(AD326,$AD$7:$AD$506))</f>
        <v/>
      </c>
      <c r="AH326" s="16" t="str">
        <f aca="false">IF(E326&lt;&gt;"",E326,IF(F326&lt;&gt;"",ROUND(F326*16,3),""))</f>
        <v/>
      </c>
      <c r="AI326" s="16" t="str">
        <f aca="false">IF(COUNT(G326:I326)&lt;3,"",ROUND(LARGE(G326:I326,1),2))</f>
        <v/>
      </c>
      <c r="AJ326" s="16" t="str">
        <f aca="false">IF(COUNT(G326:I326)&lt;3,"",ROUND(LARGE(G326:I326,2),2))</f>
        <v/>
      </c>
      <c r="AK326" s="16" t="str">
        <f aca="false">IF(COUNT(G326:I326)&lt;3,"",ROUND(SMALL(G326:I326,1),2))</f>
        <v/>
      </c>
      <c r="AL326" s="16" t="str">
        <f aca="false">IF(AI326="","",IF(AI326*AJ326*AK326&lt;DIM_MIN_CUIN,"",ROUND(AI326*AJ326*AK326/DIM_DIV*16,2)))</f>
        <v/>
      </c>
      <c r="AM326" s="18" t="str">
        <f aca="false">IF(C326="","",IF(C326&lt;BAND_LO,1,IF(C326&lt;=BAND_HI,2,3)))</f>
        <v/>
      </c>
      <c r="AN326" s="19" t="str">
        <f aca="false">IF(C326="","",IFERROR(INDEX(CAT_REF,MATCH(D326,CATS,0)),REF_DEFAULT))</f>
        <v/>
      </c>
      <c r="AO326" s="21" t="str">
        <f aca="false">IF(OR(R326="",AM326="",M326=""),"",IF(M326="Small standard",IF(R326&gt;SS_MAX,"",ROUND(INDEX(SS_FEES,SUMPRODUCT(--(SS_EDGES&lt;R326))+1,0+AM326)*(1+FUEL),4)),IF(M326="Large standard",IF(R326&gt;LS_MAX,"",ROUND(IF(R326&lt;=OVER3_FROM,INDEX(LS_FEES,SUMPRODUCT(--(LS_EDGES&lt;R326))+1,0+AM326),INDEX(OVER3_BASE,1,0+AM326)+OVER3_PER4*CEILING((R326-OVER3_FROM)/4,1))*(1+FUEL),4)),"")))</f>
        <v/>
      </c>
      <c r="AP326" s="21" t="str">
        <f aca="false">IF(OR(R326="",AM326="",M326=""),"",IF(M326="Small standard",IF(R326&gt;SS_MAX,"",ROUND(INDEX(SS_FEES,SUMPRODUCT(--(SS_EDGES&lt;R326))+1,3+AM326)*(1+FUEL),4)),IF(M326="Large standard",IF(R326&gt;LS_MAX,"",ROUND(IF(R326&lt;=OVER3_FROM,INDEX(LS_FEES,SUMPRODUCT(--(LS_EDGES&lt;R326))+1,3+AM326),INDEX(OVER3_BASE,1,3+AM326)+OVER3_PER4*CEILING((R326-OVER3_FROM)/4,1))*(1+FUEL),4)),"")))</f>
        <v/>
      </c>
      <c r="AQ326" s="21" t="str">
        <f aca="false">IF(OR(AM326="",AM326=1),"",IF(OR(N326="",(AM326-1)="",M326=""),"",IF(M326="Small standard",IF(N326&gt;SS_MAX,"",ROUND(INDEX(SS_FEES,SUMPRODUCT(--(SS_EDGES&lt;N326))+1,0+(AM326-1))*(1+FUEL),4)),IF(M326="Large standard",IF(N326&gt;LS_MAX,"",ROUND(IF(N326&lt;=OVER3_FROM,INDEX(LS_FEES,SUMPRODUCT(--(LS_EDGES&lt;N326))+1,0+(AM326-1)),INDEX(OVER3_BASE,1,0+(AM326-1))+OVER3_PER4*CEILING((N326-OVER3_FROM)/4,1))*(1+FUEL),4)),""))))</f>
        <v/>
      </c>
      <c r="AR326" s="21" t="str">
        <f aca="false">IF(OR(AM326="",AM326=1),"",IF(OR(N326="",(AM326-1)="",M326=""),"",IF(M326="Small standard",IF(N326&gt;SS_MAX,"",ROUND(INDEX(SS_FEES,SUMPRODUCT(--(SS_EDGES&lt;N326))+1,3+(AM326-1))*(1+FUEL),4)),IF(M326="Large standard",IF(N326&gt;LS_MAX,"",ROUND(IF(N326&lt;=OVER3_FROM,INDEX(LS_FEES,SUMPRODUCT(--(LS_EDGES&lt;N326))+1,3+(AM326-1)),INDEX(OVER3_BASE,1,3+(AM326-1))+OVER3_PER4*CEILING((N326-OVER3_FROM)/4,1))*(1+FUEL),4)),""))))</f>
        <v/>
      </c>
      <c r="AS326" s="21" t="str">
        <f aca="false">IF(OR(AM326="",AM326=1),"",(C326-(IF(AM326=2,BAND_LO,BAND_HI)-0.01))*(1-AN326))</f>
        <v/>
      </c>
      <c r="AT326" s="18" t="str">
        <f aca="false">IF(AI326="","",(AI326&gt;SS_L)+(AJ326&gt;SS_M)+(AK326&gt;SS_S))</f>
        <v/>
      </c>
      <c r="AU326" s="23" t="str">
        <f aca="false">IF(OR(AT326="",AT326&lt;&gt;1),"",MAX(AI326/SS_L,AJ326/SS_M,AK326/SS_S))</f>
        <v/>
      </c>
      <c r="AV326" s="21" t="str">
        <f aca="false">IF(OR(M326&lt;&gt;"Large standard",N326="",N326&gt;SS_MAX),"",IF(OR(N326="",AM326="","Small standard"=""),"",IF("Small standard"="Small standard",IF(N326&gt;SS_MAX,"",ROUND(INDEX(SS_FEES,SUMPRODUCT(--(SS_EDGES&lt;N326))+1,0+AM326)*(1+FUEL),4)),IF("Small standard"="Large standard",IF(N326&gt;LS_MAX,"",ROUND(IF(N326&lt;=OVER3_FROM,INDEX(LS_FEES,SUMPRODUCT(--(LS_EDGES&lt;N326))+1,0+AM326),INDEX(OVER3_BASE,1,0+AM326)+OVER3_PER4*CEILING((N326-OVER3_FROM)/4,1))*(1+FUEL),4)),""))))</f>
        <v/>
      </c>
      <c r="AW326" s="21" t="str">
        <f aca="false">IF(OR(M326&lt;&gt;"Large standard",N326="",N326&gt;SS_MAX),"",IF(OR(N326="",AM326="","Small standard"=""),"",IF("Small standard"="Small standard",IF(N326&gt;SS_MAX,"",ROUND(INDEX(SS_FEES,SUMPRODUCT(--(SS_EDGES&lt;N326))+1,3+AM326)*(1+FUEL),4)),IF("Small standard"="Large standard",IF(N326&gt;LS_MAX,"",ROUND(IF(N326&lt;=OVER3_FROM,INDEX(LS_FEES,SUMPRODUCT(--(LS_EDGES&lt;N326))+1,3+AM326),INDEX(OVER3_BASE,1,3+AM326)+OVER3_PER4*CEILING((N326-OVER3_FROM)/4,1))*(1+FUEL),4)),""))))</f>
        <v/>
      </c>
      <c r="AX326" s="21" t="str">
        <f aca="false">IF(OR(AL326="",AH326=""),"",IF(OR(AH326="",AM326="",M326=""),"",IF(M326="Small standard",IF(AH326&gt;SS_MAX,"",ROUND(INDEX(SS_FEES,SUMPRODUCT(--(SS_EDGES&lt;AH326))+1,0+AM326)*(1+FUEL),4)),IF(M326="Large standard",IF(AH326&gt;LS_MAX,"",ROUND(IF(AH326&lt;=OVER3_FROM,INDEX(LS_FEES,SUMPRODUCT(--(LS_EDGES&lt;AH326))+1,0+AM326),INDEX(OVER3_BASE,1,0+AM326)+OVER3_PER4*CEILING((AH326-OVER3_FROM)/4,1))*(1+FUEL),4)),""))))</f>
        <v/>
      </c>
      <c r="AY326" s="21" t="str">
        <f aca="false">IF(OR(AL326="",AH326=""),"",IF(OR(AH326="",AM326="",M326=""),"",IF(M326="Small standard",IF(AH326&gt;SS_MAX,"",ROUND(INDEX(SS_FEES,SUMPRODUCT(--(SS_EDGES&lt;AH326))+1,3+AM326)*(1+FUEL),4)),IF(M326="Large standard",IF(AH326&gt;LS_MAX,"",ROUND(IF(AH326&lt;=OVER3_FROM,INDEX(LS_FEES,SUMPRODUCT(--(LS_EDGES&lt;AH326))+1,3+AM326),INDEX(OVER3_BASE,1,3+AM326)+OVER3_PER4*CEILING((AH326-OVER3_FROM)/4,1))*(1+FUEL),4)),""))))</f>
        <v/>
      </c>
      <c r="AZ326" s="24" t="str">
        <f aca="false">IF(OR(J326="",J326&lt;1),"",ROUND(IFERROR(INDEX(CAT_SCALE,MATCH(D326,CATS,0)),UC_DEFAULT)*IF(J326&gt;=UC_KNEE,10^(UC_A-UC_B*LOG10(J326)),10^(UC_A-UC_B*LOG10(UC_KNEE))*(UC_KNEE/J326)^UC_HEXP),1))</f>
        <v/>
      </c>
    </row>
    <row r="327" customFormat="false" ht="15" hidden="false" customHeight="false" outlineLevel="0" collapsed="false">
      <c r="A327" s="10"/>
      <c r="B327" s="10"/>
      <c r="C327" s="12"/>
      <c r="D327" s="10"/>
      <c r="E327" s="10"/>
      <c r="F327" s="10"/>
      <c r="G327" s="10"/>
      <c r="H327" s="10"/>
      <c r="I327" s="10"/>
      <c r="J327" s="10"/>
      <c r="K327" s="10"/>
      <c r="L327" s="12"/>
      <c r="M327" s="2" t="str">
        <f aca="false">IF(OR(N327="",AI327=""),"",IF(AND(N327&lt;=SS_MAX,AI327&lt;=SS_L,AJ327&lt;=SS_M,AK327&lt;=SS_S),"Small standard",IF(AND(N327&lt;=LS_MAX,AI327&lt;=LS_L,AJ327&lt;=LS_M,AK327&lt;=LS_S),"Large standard","Oversize")))</f>
        <v/>
      </c>
      <c r="N327" s="16" t="str">
        <f aca="false">IF(AH327="","",IF(AL327="",AH327,MAX(AH327,AL327)))</f>
        <v/>
      </c>
      <c r="O327" s="21" t="str">
        <f aca="false">IF(OR(N327="",AM327="",M327=""),"",IF(M327="Small standard",IF(N327&gt;SS_MAX,"",ROUND(INDEX(SS_FEES,SUMPRODUCT(--(SS_EDGES&lt;N327))+1,0+AM327)*(1+FUEL),4)),IF(M327="Large standard",IF(N327&gt;LS_MAX,"",ROUND(IF(N327&lt;=OVER3_FROM,INDEX(LS_FEES,SUMPRODUCT(--(LS_EDGES&lt;N327))+1,0+AM327),INDEX(OVER3_BASE,1,0+AM327)+OVER3_PER4*CEILING((N327-OVER3_FROM)/4,1))*(1+FUEL),4)),"")))</f>
        <v/>
      </c>
      <c r="P327" s="21" t="str">
        <f aca="false">IF(OR(N327="",AM327="",M327=""),"",IF(M327="Small standard",IF(N327&gt;SS_MAX,"",ROUND(INDEX(SS_FEES,SUMPRODUCT(--(SS_EDGES&lt;N327))+1,3+AM327)*(1+FUEL),4)),IF(M327="Large standard",IF(N327&gt;LS_MAX,"",ROUND(IF(N327&lt;=OVER3_FROM,INDEX(LS_FEES,SUMPRODUCT(--(LS_EDGES&lt;N327))+1,3+AM327),INDEX(OVER3_BASE,1,3+AM327)+OVER3_PER4*CEILING((N327-OVER3_FROM)/4,1))*(1+FUEL),4)),"")))</f>
        <v/>
      </c>
      <c r="Q327" s="20" t="str">
        <f aca="true">IF(OR(L327="",O327=""),"",ROUND(L327-IF(AND(TODAY()&gt;=PEAK_FROM,TODAY()&lt;=PEAK_TO),P327,O327),2))</f>
        <v/>
      </c>
      <c r="R327" s="16" t="str">
        <f aca="false">IF(N327="","",IF(M327="Small standard",IF(SUMPRODUCT(--(SS_EDGES&lt;N327))=0,"",INDEX(SS_EDGES,SUMPRODUCT(--(SS_EDGES&lt;N327)))),IF(M327="Large standard",IF(N327&gt;OVER3_FROM,OVER3_FROM+4*(CEILING((N327-OVER3_FROM)/4,1)-1),IF(SUMPRODUCT(--(LS_EDGES&lt;N327))=0,"",INDEX(LS_EDGES,SUMPRODUCT(--(LS_EDGES&lt;N327))))),"")))</f>
        <v/>
      </c>
      <c r="S327" s="22" t="str">
        <f aca="false">IF(R327="","",ROUND(N327-R327,3))</f>
        <v/>
      </c>
      <c r="T327" s="21" t="str">
        <f aca="false">IF(OR(R327="",O327="",AO327=""),"",IF(S327&gt;MAX_SHAVE,"",IF(ROUND(O327-AO327,4)&lt;MIN_UNIT,"",ROUND(O327-AO327,4))))</f>
        <v/>
      </c>
      <c r="U327" s="21" t="str">
        <f aca="false">IF(OR(AQ327="",O327=""),"",IF(ROUND(ROUND(O327-AQ327,4)-AS327,4)&lt;=MIN_UNIT,"",ROUND(ROUND(O327-AQ327,4)-AS327,4)))</f>
        <v/>
      </c>
      <c r="V327" s="21" t="str">
        <f aca="false">IF(OR(AV327="",O327=""),"",IF(AND(AT327=1,AU327&lt;=MAX_ENV),IF(ROUND(O327-AV327,4)&lt;MIN_UNIT,"",ROUND(O327-AV327,4)),""))</f>
        <v/>
      </c>
      <c r="W327" s="21" t="str">
        <f aca="false">IF(OR(AX327="",O327=""),"",IF(AL327&gt;=AH327*MIN_DIM_RATIO,IF(ROUND(O327-AX327,4)&lt;MIN_UNIT,"",ROUND(O327-AX327,4)),""))</f>
        <v/>
      </c>
      <c r="X327" s="21" t="str">
        <f aca="false">IF(OR(R327="",P327="",AP327=""),"",IF(S327&gt;MAX_SHAVE,"",IF(ROUND(P327-AP327,4)&lt;MIN_UNIT,"",ROUND(P327-AP327,4))))</f>
        <v/>
      </c>
      <c r="Y327" s="21" t="str">
        <f aca="false">IF(OR(AR327="",P327=""),"",IF(ROUND(ROUND(P327-AR327,4)-AS327,4)&lt;=MIN_UNIT,"",ROUND(ROUND(P327-AR327,4)-AS327,4)))</f>
        <v/>
      </c>
      <c r="Z327" s="21" t="str">
        <f aca="false">IF(OR(AW327="",P327=""),"",IF(AND(AT327=1,AU327&lt;=MAX_ENV),IF(ROUND(P327-AW327,4)&lt;MIN_UNIT,"",ROUND(P327-AW327,4)),""))</f>
        <v/>
      </c>
      <c r="AA327" s="21" t="str">
        <f aca="false">IF(OR(AY327="",P327=""),"",IF(AL327&gt;=AH327*MIN_DIM_RATIO,IF(ROUND(P327-AY327,4)&lt;MIN_UNIT,"",ROUND(P327-AY327,4)),""))</f>
        <v/>
      </c>
      <c r="AB327" s="2" t="str">
        <f aca="false">IF(COUNT(T327:W327)=0,"",CHOOSE(MATCH(MAX(T327:W327),T327:W327,0),"Weight","Price","Size tier","Box"))</f>
        <v/>
      </c>
      <c r="AC327" s="24" t="str">
        <f aca="false">IF(K327&lt;&gt;"",K327,AZ327)</f>
        <v/>
      </c>
      <c r="AD327" s="25" t="str">
        <f aca="false">IF(OR(AB327="",AC327=""),"",ROUND(AC327*IF(K327&lt;&gt;"",1,U_LOW)*((12-PEAK_MONTHS)*MAX(T327:W327)+PEAK_MONTHS*N(INDEX(X327:AA327,MATCH(MAX(T327:W327),T327:W327,0)))),0))</f>
        <v/>
      </c>
      <c r="AE327" s="25" t="str">
        <f aca="false">IF(OR(AB327="",AC327=""),"",ROUND(AC327*IF(K327&lt;&gt;"",1,U_HIGH)*((12-PEAK_MONTHS)*MAX(T327:W327)+PEAK_MONTHS*N(INDEX(X327:AA327,MATCH(MAX(T327:W327),T327:W327,0)))),0))</f>
        <v/>
      </c>
      <c r="AF327" s="18" t="str">
        <f aca="false">IF(AD327="","",RANK(AD327,$AD$7:$AD$506))</f>
        <v/>
      </c>
      <c r="AH327" s="16" t="str">
        <f aca="false">IF(E327&lt;&gt;"",E327,IF(F327&lt;&gt;"",ROUND(F327*16,3),""))</f>
        <v/>
      </c>
      <c r="AI327" s="16" t="str">
        <f aca="false">IF(COUNT(G327:I327)&lt;3,"",ROUND(LARGE(G327:I327,1),2))</f>
        <v/>
      </c>
      <c r="AJ327" s="16" t="str">
        <f aca="false">IF(COUNT(G327:I327)&lt;3,"",ROUND(LARGE(G327:I327,2),2))</f>
        <v/>
      </c>
      <c r="AK327" s="16" t="str">
        <f aca="false">IF(COUNT(G327:I327)&lt;3,"",ROUND(SMALL(G327:I327,1),2))</f>
        <v/>
      </c>
      <c r="AL327" s="16" t="str">
        <f aca="false">IF(AI327="","",IF(AI327*AJ327*AK327&lt;DIM_MIN_CUIN,"",ROUND(AI327*AJ327*AK327/DIM_DIV*16,2)))</f>
        <v/>
      </c>
      <c r="AM327" s="18" t="str">
        <f aca="false">IF(C327="","",IF(C327&lt;BAND_LO,1,IF(C327&lt;=BAND_HI,2,3)))</f>
        <v/>
      </c>
      <c r="AN327" s="19" t="str">
        <f aca="false">IF(C327="","",IFERROR(INDEX(CAT_REF,MATCH(D327,CATS,0)),REF_DEFAULT))</f>
        <v/>
      </c>
      <c r="AO327" s="21" t="str">
        <f aca="false">IF(OR(R327="",AM327="",M327=""),"",IF(M327="Small standard",IF(R327&gt;SS_MAX,"",ROUND(INDEX(SS_FEES,SUMPRODUCT(--(SS_EDGES&lt;R327))+1,0+AM327)*(1+FUEL),4)),IF(M327="Large standard",IF(R327&gt;LS_MAX,"",ROUND(IF(R327&lt;=OVER3_FROM,INDEX(LS_FEES,SUMPRODUCT(--(LS_EDGES&lt;R327))+1,0+AM327),INDEX(OVER3_BASE,1,0+AM327)+OVER3_PER4*CEILING((R327-OVER3_FROM)/4,1))*(1+FUEL),4)),"")))</f>
        <v/>
      </c>
      <c r="AP327" s="21" t="str">
        <f aca="false">IF(OR(R327="",AM327="",M327=""),"",IF(M327="Small standard",IF(R327&gt;SS_MAX,"",ROUND(INDEX(SS_FEES,SUMPRODUCT(--(SS_EDGES&lt;R327))+1,3+AM327)*(1+FUEL),4)),IF(M327="Large standard",IF(R327&gt;LS_MAX,"",ROUND(IF(R327&lt;=OVER3_FROM,INDEX(LS_FEES,SUMPRODUCT(--(LS_EDGES&lt;R327))+1,3+AM327),INDEX(OVER3_BASE,1,3+AM327)+OVER3_PER4*CEILING((R327-OVER3_FROM)/4,1))*(1+FUEL),4)),"")))</f>
        <v/>
      </c>
      <c r="AQ327" s="21" t="str">
        <f aca="false">IF(OR(AM327="",AM327=1),"",IF(OR(N327="",(AM327-1)="",M327=""),"",IF(M327="Small standard",IF(N327&gt;SS_MAX,"",ROUND(INDEX(SS_FEES,SUMPRODUCT(--(SS_EDGES&lt;N327))+1,0+(AM327-1))*(1+FUEL),4)),IF(M327="Large standard",IF(N327&gt;LS_MAX,"",ROUND(IF(N327&lt;=OVER3_FROM,INDEX(LS_FEES,SUMPRODUCT(--(LS_EDGES&lt;N327))+1,0+(AM327-1)),INDEX(OVER3_BASE,1,0+(AM327-1))+OVER3_PER4*CEILING((N327-OVER3_FROM)/4,1))*(1+FUEL),4)),""))))</f>
        <v/>
      </c>
      <c r="AR327" s="21" t="str">
        <f aca="false">IF(OR(AM327="",AM327=1),"",IF(OR(N327="",(AM327-1)="",M327=""),"",IF(M327="Small standard",IF(N327&gt;SS_MAX,"",ROUND(INDEX(SS_FEES,SUMPRODUCT(--(SS_EDGES&lt;N327))+1,3+(AM327-1))*(1+FUEL),4)),IF(M327="Large standard",IF(N327&gt;LS_MAX,"",ROUND(IF(N327&lt;=OVER3_FROM,INDEX(LS_FEES,SUMPRODUCT(--(LS_EDGES&lt;N327))+1,3+(AM327-1)),INDEX(OVER3_BASE,1,3+(AM327-1))+OVER3_PER4*CEILING((N327-OVER3_FROM)/4,1))*(1+FUEL),4)),""))))</f>
        <v/>
      </c>
      <c r="AS327" s="21" t="str">
        <f aca="false">IF(OR(AM327="",AM327=1),"",(C327-(IF(AM327=2,BAND_LO,BAND_HI)-0.01))*(1-AN327))</f>
        <v/>
      </c>
      <c r="AT327" s="18" t="str">
        <f aca="false">IF(AI327="","",(AI327&gt;SS_L)+(AJ327&gt;SS_M)+(AK327&gt;SS_S))</f>
        <v/>
      </c>
      <c r="AU327" s="23" t="str">
        <f aca="false">IF(OR(AT327="",AT327&lt;&gt;1),"",MAX(AI327/SS_L,AJ327/SS_M,AK327/SS_S))</f>
        <v/>
      </c>
      <c r="AV327" s="21" t="str">
        <f aca="false">IF(OR(M327&lt;&gt;"Large standard",N327="",N327&gt;SS_MAX),"",IF(OR(N327="",AM327="","Small standard"=""),"",IF("Small standard"="Small standard",IF(N327&gt;SS_MAX,"",ROUND(INDEX(SS_FEES,SUMPRODUCT(--(SS_EDGES&lt;N327))+1,0+AM327)*(1+FUEL),4)),IF("Small standard"="Large standard",IF(N327&gt;LS_MAX,"",ROUND(IF(N327&lt;=OVER3_FROM,INDEX(LS_FEES,SUMPRODUCT(--(LS_EDGES&lt;N327))+1,0+AM327),INDEX(OVER3_BASE,1,0+AM327)+OVER3_PER4*CEILING((N327-OVER3_FROM)/4,1))*(1+FUEL),4)),""))))</f>
        <v/>
      </c>
      <c r="AW327" s="21" t="str">
        <f aca="false">IF(OR(M327&lt;&gt;"Large standard",N327="",N327&gt;SS_MAX),"",IF(OR(N327="",AM327="","Small standard"=""),"",IF("Small standard"="Small standard",IF(N327&gt;SS_MAX,"",ROUND(INDEX(SS_FEES,SUMPRODUCT(--(SS_EDGES&lt;N327))+1,3+AM327)*(1+FUEL),4)),IF("Small standard"="Large standard",IF(N327&gt;LS_MAX,"",ROUND(IF(N327&lt;=OVER3_FROM,INDEX(LS_FEES,SUMPRODUCT(--(LS_EDGES&lt;N327))+1,3+AM327),INDEX(OVER3_BASE,1,3+AM327)+OVER3_PER4*CEILING((N327-OVER3_FROM)/4,1))*(1+FUEL),4)),""))))</f>
        <v/>
      </c>
      <c r="AX327" s="21" t="str">
        <f aca="false">IF(OR(AL327="",AH327=""),"",IF(OR(AH327="",AM327="",M327=""),"",IF(M327="Small standard",IF(AH327&gt;SS_MAX,"",ROUND(INDEX(SS_FEES,SUMPRODUCT(--(SS_EDGES&lt;AH327))+1,0+AM327)*(1+FUEL),4)),IF(M327="Large standard",IF(AH327&gt;LS_MAX,"",ROUND(IF(AH327&lt;=OVER3_FROM,INDEX(LS_FEES,SUMPRODUCT(--(LS_EDGES&lt;AH327))+1,0+AM327),INDEX(OVER3_BASE,1,0+AM327)+OVER3_PER4*CEILING((AH327-OVER3_FROM)/4,1))*(1+FUEL),4)),""))))</f>
        <v/>
      </c>
      <c r="AY327" s="21" t="str">
        <f aca="false">IF(OR(AL327="",AH327=""),"",IF(OR(AH327="",AM327="",M327=""),"",IF(M327="Small standard",IF(AH327&gt;SS_MAX,"",ROUND(INDEX(SS_FEES,SUMPRODUCT(--(SS_EDGES&lt;AH327))+1,3+AM327)*(1+FUEL),4)),IF(M327="Large standard",IF(AH327&gt;LS_MAX,"",ROUND(IF(AH327&lt;=OVER3_FROM,INDEX(LS_FEES,SUMPRODUCT(--(LS_EDGES&lt;AH327))+1,3+AM327),INDEX(OVER3_BASE,1,3+AM327)+OVER3_PER4*CEILING((AH327-OVER3_FROM)/4,1))*(1+FUEL),4)),""))))</f>
        <v/>
      </c>
      <c r="AZ327" s="24" t="str">
        <f aca="false">IF(OR(J327="",J327&lt;1),"",ROUND(IFERROR(INDEX(CAT_SCALE,MATCH(D327,CATS,0)),UC_DEFAULT)*IF(J327&gt;=UC_KNEE,10^(UC_A-UC_B*LOG10(J327)),10^(UC_A-UC_B*LOG10(UC_KNEE))*(UC_KNEE/J327)^UC_HEXP),1))</f>
        <v/>
      </c>
    </row>
    <row r="328" customFormat="false" ht="15" hidden="false" customHeight="false" outlineLevel="0" collapsed="false">
      <c r="A328" s="10"/>
      <c r="B328" s="10"/>
      <c r="C328" s="12"/>
      <c r="D328" s="10"/>
      <c r="E328" s="10"/>
      <c r="F328" s="10"/>
      <c r="G328" s="10"/>
      <c r="H328" s="10"/>
      <c r="I328" s="10"/>
      <c r="J328" s="10"/>
      <c r="K328" s="10"/>
      <c r="L328" s="12"/>
      <c r="M328" s="2" t="str">
        <f aca="false">IF(OR(N328="",AI328=""),"",IF(AND(N328&lt;=SS_MAX,AI328&lt;=SS_L,AJ328&lt;=SS_M,AK328&lt;=SS_S),"Small standard",IF(AND(N328&lt;=LS_MAX,AI328&lt;=LS_L,AJ328&lt;=LS_M,AK328&lt;=LS_S),"Large standard","Oversize")))</f>
        <v/>
      </c>
      <c r="N328" s="16" t="str">
        <f aca="false">IF(AH328="","",IF(AL328="",AH328,MAX(AH328,AL328)))</f>
        <v/>
      </c>
      <c r="O328" s="21" t="str">
        <f aca="false">IF(OR(N328="",AM328="",M328=""),"",IF(M328="Small standard",IF(N328&gt;SS_MAX,"",ROUND(INDEX(SS_FEES,SUMPRODUCT(--(SS_EDGES&lt;N328))+1,0+AM328)*(1+FUEL),4)),IF(M328="Large standard",IF(N328&gt;LS_MAX,"",ROUND(IF(N328&lt;=OVER3_FROM,INDEX(LS_FEES,SUMPRODUCT(--(LS_EDGES&lt;N328))+1,0+AM328),INDEX(OVER3_BASE,1,0+AM328)+OVER3_PER4*CEILING((N328-OVER3_FROM)/4,1))*(1+FUEL),4)),"")))</f>
        <v/>
      </c>
      <c r="P328" s="21" t="str">
        <f aca="false">IF(OR(N328="",AM328="",M328=""),"",IF(M328="Small standard",IF(N328&gt;SS_MAX,"",ROUND(INDEX(SS_FEES,SUMPRODUCT(--(SS_EDGES&lt;N328))+1,3+AM328)*(1+FUEL),4)),IF(M328="Large standard",IF(N328&gt;LS_MAX,"",ROUND(IF(N328&lt;=OVER3_FROM,INDEX(LS_FEES,SUMPRODUCT(--(LS_EDGES&lt;N328))+1,3+AM328),INDEX(OVER3_BASE,1,3+AM328)+OVER3_PER4*CEILING((N328-OVER3_FROM)/4,1))*(1+FUEL),4)),"")))</f>
        <v/>
      </c>
      <c r="Q328" s="20" t="str">
        <f aca="true">IF(OR(L328="",O328=""),"",ROUND(L328-IF(AND(TODAY()&gt;=PEAK_FROM,TODAY()&lt;=PEAK_TO),P328,O328),2))</f>
        <v/>
      </c>
      <c r="R328" s="16" t="str">
        <f aca="false">IF(N328="","",IF(M328="Small standard",IF(SUMPRODUCT(--(SS_EDGES&lt;N328))=0,"",INDEX(SS_EDGES,SUMPRODUCT(--(SS_EDGES&lt;N328)))),IF(M328="Large standard",IF(N328&gt;OVER3_FROM,OVER3_FROM+4*(CEILING((N328-OVER3_FROM)/4,1)-1),IF(SUMPRODUCT(--(LS_EDGES&lt;N328))=0,"",INDEX(LS_EDGES,SUMPRODUCT(--(LS_EDGES&lt;N328))))),"")))</f>
        <v/>
      </c>
      <c r="S328" s="22" t="str">
        <f aca="false">IF(R328="","",ROUND(N328-R328,3))</f>
        <v/>
      </c>
      <c r="T328" s="21" t="str">
        <f aca="false">IF(OR(R328="",O328="",AO328=""),"",IF(S328&gt;MAX_SHAVE,"",IF(ROUND(O328-AO328,4)&lt;MIN_UNIT,"",ROUND(O328-AO328,4))))</f>
        <v/>
      </c>
      <c r="U328" s="21" t="str">
        <f aca="false">IF(OR(AQ328="",O328=""),"",IF(ROUND(ROUND(O328-AQ328,4)-AS328,4)&lt;=MIN_UNIT,"",ROUND(ROUND(O328-AQ328,4)-AS328,4)))</f>
        <v/>
      </c>
      <c r="V328" s="21" t="str">
        <f aca="false">IF(OR(AV328="",O328=""),"",IF(AND(AT328=1,AU328&lt;=MAX_ENV),IF(ROUND(O328-AV328,4)&lt;MIN_UNIT,"",ROUND(O328-AV328,4)),""))</f>
        <v/>
      </c>
      <c r="W328" s="21" t="str">
        <f aca="false">IF(OR(AX328="",O328=""),"",IF(AL328&gt;=AH328*MIN_DIM_RATIO,IF(ROUND(O328-AX328,4)&lt;MIN_UNIT,"",ROUND(O328-AX328,4)),""))</f>
        <v/>
      </c>
      <c r="X328" s="21" t="str">
        <f aca="false">IF(OR(R328="",P328="",AP328=""),"",IF(S328&gt;MAX_SHAVE,"",IF(ROUND(P328-AP328,4)&lt;MIN_UNIT,"",ROUND(P328-AP328,4))))</f>
        <v/>
      </c>
      <c r="Y328" s="21" t="str">
        <f aca="false">IF(OR(AR328="",P328=""),"",IF(ROUND(ROUND(P328-AR328,4)-AS328,4)&lt;=MIN_UNIT,"",ROUND(ROUND(P328-AR328,4)-AS328,4)))</f>
        <v/>
      </c>
      <c r="Z328" s="21" t="str">
        <f aca="false">IF(OR(AW328="",P328=""),"",IF(AND(AT328=1,AU328&lt;=MAX_ENV),IF(ROUND(P328-AW328,4)&lt;MIN_UNIT,"",ROUND(P328-AW328,4)),""))</f>
        <v/>
      </c>
      <c r="AA328" s="21" t="str">
        <f aca="false">IF(OR(AY328="",P328=""),"",IF(AL328&gt;=AH328*MIN_DIM_RATIO,IF(ROUND(P328-AY328,4)&lt;MIN_UNIT,"",ROUND(P328-AY328,4)),""))</f>
        <v/>
      </c>
      <c r="AB328" s="2" t="str">
        <f aca="false">IF(COUNT(T328:W328)=0,"",CHOOSE(MATCH(MAX(T328:W328),T328:W328,0),"Weight","Price","Size tier","Box"))</f>
        <v/>
      </c>
      <c r="AC328" s="24" t="str">
        <f aca="false">IF(K328&lt;&gt;"",K328,AZ328)</f>
        <v/>
      </c>
      <c r="AD328" s="25" t="str">
        <f aca="false">IF(OR(AB328="",AC328=""),"",ROUND(AC328*IF(K328&lt;&gt;"",1,U_LOW)*((12-PEAK_MONTHS)*MAX(T328:W328)+PEAK_MONTHS*N(INDEX(X328:AA328,MATCH(MAX(T328:W328),T328:W328,0)))),0))</f>
        <v/>
      </c>
      <c r="AE328" s="25" t="str">
        <f aca="false">IF(OR(AB328="",AC328=""),"",ROUND(AC328*IF(K328&lt;&gt;"",1,U_HIGH)*((12-PEAK_MONTHS)*MAX(T328:W328)+PEAK_MONTHS*N(INDEX(X328:AA328,MATCH(MAX(T328:W328),T328:W328,0)))),0))</f>
        <v/>
      </c>
      <c r="AF328" s="18" t="str">
        <f aca="false">IF(AD328="","",RANK(AD328,$AD$7:$AD$506))</f>
        <v/>
      </c>
      <c r="AH328" s="16" t="str">
        <f aca="false">IF(E328&lt;&gt;"",E328,IF(F328&lt;&gt;"",ROUND(F328*16,3),""))</f>
        <v/>
      </c>
      <c r="AI328" s="16" t="str">
        <f aca="false">IF(COUNT(G328:I328)&lt;3,"",ROUND(LARGE(G328:I328,1),2))</f>
        <v/>
      </c>
      <c r="AJ328" s="16" t="str">
        <f aca="false">IF(COUNT(G328:I328)&lt;3,"",ROUND(LARGE(G328:I328,2),2))</f>
        <v/>
      </c>
      <c r="AK328" s="16" t="str">
        <f aca="false">IF(COUNT(G328:I328)&lt;3,"",ROUND(SMALL(G328:I328,1),2))</f>
        <v/>
      </c>
      <c r="AL328" s="16" t="str">
        <f aca="false">IF(AI328="","",IF(AI328*AJ328*AK328&lt;DIM_MIN_CUIN,"",ROUND(AI328*AJ328*AK328/DIM_DIV*16,2)))</f>
        <v/>
      </c>
      <c r="AM328" s="18" t="str">
        <f aca="false">IF(C328="","",IF(C328&lt;BAND_LO,1,IF(C328&lt;=BAND_HI,2,3)))</f>
        <v/>
      </c>
      <c r="AN328" s="19" t="str">
        <f aca="false">IF(C328="","",IFERROR(INDEX(CAT_REF,MATCH(D328,CATS,0)),REF_DEFAULT))</f>
        <v/>
      </c>
      <c r="AO328" s="21" t="str">
        <f aca="false">IF(OR(R328="",AM328="",M328=""),"",IF(M328="Small standard",IF(R328&gt;SS_MAX,"",ROUND(INDEX(SS_FEES,SUMPRODUCT(--(SS_EDGES&lt;R328))+1,0+AM328)*(1+FUEL),4)),IF(M328="Large standard",IF(R328&gt;LS_MAX,"",ROUND(IF(R328&lt;=OVER3_FROM,INDEX(LS_FEES,SUMPRODUCT(--(LS_EDGES&lt;R328))+1,0+AM328),INDEX(OVER3_BASE,1,0+AM328)+OVER3_PER4*CEILING((R328-OVER3_FROM)/4,1))*(1+FUEL),4)),"")))</f>
        <v/>
      </c>
      <c r="AP328" s="21" t="str">
        <f aca="false">IF(OR(R328="",AM328="",M328=""),"",IF(M328="Small standard",IF(R328&gt;SS_MAX,"",ROUND(INDEX(SS_FEES,SUMPRODUCT(--(SS_EDGES&lt;R328))+1,3+AM328)*(1+FUEL),4)),IF(M328="Large standard",IF(R328&gt;LS_MAX,"",ROUND(IF(R328&lt;=OVER3_FROM,INDEX(LS_FEES,SUMPRODUCT(--(LS_EDGES&lt;R328))+1,3+AM328),INDEX(OVER3_BASE,1,3+AM328)+OVER3_PER4*CEILING((R328-OVER3_FROM)/4,1))*(1+FUEL),4)),"")))</f>
        <v/>
      </c>
      <c r="AQ328" s="21" t="str">
        <f aca="false">IF(OR(AM328="",AM328=1),"",IF(OR(N328="",(AM328-1)="",M328=""),"",IF(M328="Small standard",IF(N328&gt;SS_MAX,"",ROUND(INDEX(SS_FEES,SUMPRODUCT(--(SS_EDGES&lt;N328))+1,0+(AM328-1))*(1+FUEL),4)),IF(M328="Large standard",IF(N328&gt;LS_MAX,"",ROUND(IF(N328&lt;=OVER3_FROM,INDEX(LS_FEES,SUMPRODUCT(--(LS_EDGES&lt;N328))+1,0+(AM328-1)),INDEX(OVER3_BASE,1,0+(AM328-1))+OVER3_PER4*CEILING((N328-OVER3_FROM)/4,1))*(1+FUEL),4)),""))))</f>
        <v/>
      </c>
      <c r="AR328" s="21" t="str">
        <f aca="false">IF(OR(AM328="",AM328=1),"",IF(OR(N328="",(AM328-1)="",M328=""),"",IF(M328="Small standard",IF(N328&gt;SS_MAX,"",ROUND(INDEX(SS_FEES,SUMPRODUCT(--(SS_EDGES&lt;N328))+1,3+(AM328-1))*(1+FUEL),4)),IF(M328="Large standard",IF(N328&gt;LS_MAX,"",ROUND(IF(N328&lt;=OVER3_FROM,INDEX(LS_FEES,SUMPRODUCT(--(LS_EDGES&lt;N328))+1,3+(AM328-1)),INDEX(OVER3_BASE,1,3+(AM328-1))+OVER3_PER4*CEILING((N328-OVER3_FROM)/4,1))*(1+FUEL),4)),""))))</f>
        <v/>
      </c>
      <c r="AS328" s="21" t="str">
        <f aca="false">IF(OR(AM328="",AM328=1),"",(C328-(IF(AM328=2,BAND_LO,BAND_HI)-0.01))*(1-AN328))</f>
        <v/>
      </c>
      <c r="AT328" s="18" t="str">
        <f aca="false">IF(AI328="","",(AI328&gt;SS_L)+(AJ328&gt;SS_M)+(AK328&gt;SS_S))</f>
        <v/>
      </c>
      <c r="AU328" s="23" t="str">
        <f aca="false">IF(OR(AT328="",AT328&lt;&gt;1),"",MAX(AI328/SS_L,AJ328/SS_M,AK328/SS_S))</f>
        <v/>
      </c>
      <c r="AV328" s="21" t="str">
        <f aca="false">IF(OR(M328&lt;&gt;"Large standard",N328="",N328&gt;SS_MAX),"",IF(OR(N328="",AM328="","Small standard"=""),"",IF("Small standard"="Small standard",IF(N328&gt;SS_MAX,"",ROUND(INDEX(SS_FEES,SUMPRODUCT(--(SS_EDGES&lt;N328))+1,0+AM328)*(1+FUEL),4)),IF("Small standard"="Large standard",IF(N328&gt;LS_MAX,"",ROUND(IF(N328&lt;=OVER3_FROM,INDEX(LS_FEES,SUMPRODUCT(--(LS_EDGES&lt;N328))+1,0+AM328),INDEX(OVER3_BASE,1,0+AM328)+OVER3_PER4*CEILING((N328-OVER3_FROM)/4,1))*(1+FUEL),4)),""))))</f>
        <v/>
      </c>
      <c r="AW328" s="21" t="str">
        <f aca="false">IF(OR(M328&lt;&gt;"Large standard",N328="",N328&gt;SS_MAX),"",IF(OR(N328="",AM328="","Small standard"=""),"",IF("Small standard"="Small standard",IF(N328&gt;SS_MAX,"",ROUND(INDEX(SS_FEES,SUMPRODUCT(--(SS_EDGES&lt;N328))+1,3+AM328)*(1+FUEL),4)),IF("Small standard"="Large standard",IF(N328&gt;LS_MAX,"",ROUND(IF(N328&lt;=OVER3_FROM,INDEX(LS_FEES,SUMPRODUCT(--(LS_EDGES&lt;N328))+1,3+AM328),INDEX(OVER3_BASE,1,3+AM328)+OVER3_PER4*CEILING((N328-OVER3_FROM)/4,1))*(1+FUEL),4)),""))))</f>
        <v/>
      </c>
      <c r="AX328" s="21" t="str">
        <f aca="false">IF(OR(AL328="",AH328=""),"",IF(OR(AH328="",AM328="",M328=""),"",IF(M328="Small standard",IF(AH328&gt;SS_MAX,"",ROUND(INDEX(SS_FEES,SUMPRODUCT(--(SS_EDGES&lt;AH328))+1,0+AM328)*(1+FUEL),4)),IF(M328="Large standard",IF(AH328&gt;LS_MAX,"",ROUND(IF(AH328&lt;=OVER3_FROM,INDEX(LS_FEES,SUMPRODUCT(--(LS_EDGES&lt;AH328))+1,0+AM328),INDEX(OVER3_BASE,1,0+AM328)+OVER3_PER4*CEILING((AH328-OVER3_FROM)/4,1))*(1+FUEL),4)),""))))</f>
        <v/>
      </c>
      <c r="AY328" s="21" t="str">
        <f aca="false">IF(OR(AL328="",AH328=""),"",IF(OR(AH328="",AM328="",M328=""),"",IF(M328="Small standard",IF(AH328&gt;SS_MAX,"",ROUND(INDEX(SS_FEES,SUMPRODUCT(--(SS_EDGES&lt;AH328))+1,3+AM328)*(1+FUEL),4)),IF(M328="Large standard",IF(AH328&gt;LS_MAX,"",ROUND(IF(AH328&lt;=OVER3_FROM,INDEX(LS_FEES,SUMPRODUCT(--(LS_EDGES&lt;AH328))+1,3+AM328),INDEX(OVER3_BASE,1,3+AM328)+OVER3_PER4*CEILING((AH328-OVER3_FROM)/4,1))*(1+FUEL),4)),""))))</f>
        <v/>
      </c>
      <c r="AZ328" s="24" t="str">
        <f aca="false">IF(OR(J328="",J328&lt;1),"",ROUND(IFERROR(INDEX(CAT_SCALE,MATCH(D328,CATS,0)),UC_DEFAULT)*IF(J328&gt;=UC_KNEE,10^(UC_A-UC_B*LOG10(J328)),10^(UC_A-UC_B*LOG10(UC_KNEE))*(UC_KNEE/J328)^UC_HEXP),1))</f>
        <v/>
      </c>
    </row>
    <row r="329" customFormat="false" ht="15" hidden="false" customHeight="false" outlineLevel="0" collapsed="false">
      <c r="A329" s="10"/>
      <c r="B329" s="10"/>
      <c r="C329" s="12"/>
      <c r="D329" s="10"/>
      <c r="E329" s="10"/>
      <c r="F329" s="10"/>
      <c r="G329" s="10"/>
      <c r="H329" s="10"/>
      <c r="I329" s="10"/>
      <c r="J329" s="10"/>
      <c r="K329" s="10"/>
      <c r="L329" s="12"/>
      <c r="M329" s="2" t="str">
        <f aca="false">IF(OR(N329="",AI329=""),"",IF(AND(N329&lt;=SS_MAX,AI329&lt;=SS_L,AJ329&lt;=SS_M,AK329&lt;=SS_S),"Small standard",IF(AND(N329&lt;=LS_MAX,AI329&lt;=LS_L,AJ329&lt;=LS_M,AK329&lt;=LS_S),"Large standard","Oversize")))</f>
        <v/>
      </c>
      <c r="N329" s="16" t="str">
        <f aca="false">IF(AH329="","",IF(AL329="",AH329,MAX(AH329,AL329)))</f>
        <v/>
      </c>
      <c r="O329" s="21" t="str">
        <f aca="false">IF(OR(N329="",AM329="",M329=""),"",IF(M329="Small standard",IF(N329&gt;SS_MAX,"",ROUND(INDEX(SS_FEES,SUMPRODUCT(--(SS_EDGES&lt;N329))+1,0+AM329)*(1+FUEL),4)),IF(M329="Large standard",IF(N329&gt;LS_MAX,"",ROUND(IF(N329&lt;=OVER3_FROM,INDEX(LS_FEES,SUMPRODUCT(--(LS_EDGES&lt;N329))+1,0+AM329),INDEX(OVER3_BASE,1,0+AM329)+OVER3_PER4*CEILING((N329-OVER3_FROM)/4,1))*(1+FUEL),4)),"")))</f>
        <v/>
      </c>
      <c r="P329" s="21" t="str">
        <f aca="false">IF(OR(N329="",AM329="",M329=""),"",IF(M329="Small standard",IF(N329&gt;SS_MAX,"",ROUND(INDEX(SS_FEES,SUMPRODUCT(--(SS_EDGES&lt;N329))+1,3+AM329)*(1+FUEL),4)),IF(M329="Large standard",IF(N329&gt;LS_MAX,"",ROUND(IF(N329&lt;=OVER3_FROM,INDEX(LS_FEES,SUMPRODUCT(--(LS_EDGES&lt;N329))+1,3+AM329),INDEX(OVER3_BASE,1,3+AM329)+OVER3_PER4*CEILING((N329-OVER3_FROM)/4,1))*(1+FUEL),4)),"")))</f>
        <v/>
      </c>
      <c r="Q329" s="20" t="str">
        <f aca="true">IF(OR(L329="",O329=""),"",ROUND(L329-IF(AND(TODAY()&gt;=PEAK_FROM,TODAY()&lt;=PEAK_TO),P329,O329),2))</f>
        <v/>
      </c>
      <c r="R329" s="16" t="str">
        <f aca="false">IF(N329="","",IF(M329="Small standard",IF(SUMPRODUCT(--(SS_EDGES&lt;N329))=0,"",INDEX(SS_EDGES,SUMPRODUCT(--(SS_EDGES&lt;N329)))),IF(M329="Large standard",IF(N329&gt;OVER3_FROM,OVER3_FROM+4*(CEILING((N329-OVER3_FROM)/4,1)-1),IF(SUMPRODUCT(--(LS_EDGES&lt;N329))=0,"",INDEX(LS_EDGES,SUMPRODUCT(--(LS_EDGES&lt;N329))))),"")))</f>
        <v/>
      </c>
      <c r="S329" s="22" t="str">
        <f aca="false">IF(R329="","",ROUND(N329-R329,3))</f>
        <v/>
      </c>
      <c r="T329" s="21" t="str">
        <f aca="false">IF(OR(R329="",O329="",AO329=""),"",IF(S329&gt;MAX_SHAVE,"",IF(ROUND(O329-AO329,4)&lt;MIN_UNIT,"",ROUND(O329-AO329,4))))</f>
        <v/>
      </c>
      <c r="U329" s="21" t="str">
        <f aca="false">IF(OR(AQ329="",O329=""),"",IF(ROUND(ROUND(O329-AQ329,4)-AS329,4)&lt;=MIN_UNIT,"",ROUND(ROUND(O329-AQ329,4)-AS329,4)))</f>
        <v/>
      </c>
      <c r="V329" s="21" t="str">
        <f aca="false">IF(OR(AV329="",O329=""),"",IF(AND(AT329=1,AU329&lt;=MAX_ENV),IF(ROUND(O329-AV329,4)&lt;MIN_UNIT,"",ROUND(O329-AV329,4)),""))</f>
        <v/>
      </c>
      <c r="W329" s="21" t="str">
        <f aca="false">IF(OR(AX329="",O329=""),"",IF(AL329&gt;=AH329*MIN_DIM_RATIO,IF(ROUND(O329-AX329,4)&lt;MIN_UNIT,"",ROUND(O329-AX329,4)),""))</f>
        <v/>
      </c>
      <c r="X329" s="21" t="str">
        <f aca="false">IF(OR(R329="",P329="",AP329=""),"",IF(S329&gt;MAX_SHAVE,"",IF(ROUND(P329-AP329,4)&lt;MIN_UNIT,"",ROUND(P329-AP329,4))))</f>
        <v/>
      </c>
      <c r="Y329" s="21" t="str">
        <f aca="false">IF(OR(AR329="",P329=""),"",IF(ROUND(ROUND(P329-AR329,4)-AS329,4)&lt;=MIN_UNIT,"",ROUND(ROUND(P329-AR329,4)-AS329,4)))</f>
        <v/>
      </c>
      <c r="Z329" s="21" t="str">
        <f aca="false">IF(OR(AW329="",P329=""),"",IF(AND(AT329=1,AU329&lt;=MAX_ENV),IF(ROUND(P329-AW329,4)&lt;MIN_UNIT,"",ROUND(P329-AW329,4)),""))</f>
        <v/>
      </c>
      <c r="AA329" s="21" t="str">
        <f aca="false">IF(OR(AY329="",P329=""),"",IF(AL329&gt;=AH329*MIN_DIM_RATIO,IF(ROUND(P329-AY329,4)&lt;MIN_UNIT,"",ROUND(P329-AY329,4)),""))</f>
        <v/>
      </c>
      <c r="AB329" s="2" t="str">
        <f aca="false">IF(COUNT(T329:W329)=0,"",CHOOSE(MATCH(MAX(T329:W329),T329:W329,0),"Weight","Price","Size tier","Box"))</f>
        <v/>
      </c>
      <c r="AC329" s="24" t="str">
        <f aca="false">IF(K329&lt;&gt;"",K329,AZ329)</f>
        <v/>
      </c>
      <c r="AD329" s="25" t="str">
        <f aca="false">IF(OR(AB329="",AC329=""),"",ROUND(AC329*IF(K329&lt;&gt;"",1,U_LOW)*((12-PEAK_MONTHS)*MAX(T329:W329)+PEAK_MONTHS*N(INDEX(X329:AA329,MATCH(MAX(T329:W329),T329:W329,0)))),0))</f>
        <v/>
      </c>
      <c r="AE329" s="25" t="str">
        <f aca="false">IF(OR(AB329="",AC329=""),"",ROUND(AC329*IF(K329&lt;&gt;"",1,U_HIGH)*((12-PEAK_MONTHS)*MAX(T329:W329)+PEAK_MONTHS*N(INDEX(X329:AA329,MATCH(MAX(T329:W329),T329:W329,0)))),0))</f>
        <v/>
      </c>
      <c r="AF329" s="18" t="str">
        <f aca="false">IF(AD329="","",RANK(AD329,$AD$7:$AD$506))</f>
        <v/>
      </c>
      <c r="AH329" s="16" t="str">
        <f aca="false">IF(E329&lt;&gt;"",E329,IF(F329&lt;&gt;"",ROUND(F329*16,3),""))</f>
        <v/>
      </c>
      <c r="AI329" s="16" t="str">
        <f aca="false">IF(COUNT(G329:I329)&lt;3,"",ROUND(LARGE(G329:I329,1),2))</f>
        <v/>
      </c>
      <c r="AJ329" s="16" t="str">
        <f aca="false">IF(COUNT(G329:I329)&lt;3,"",ROUND(LARGE(G329:I329,2),2))</f>
        <v/>
      </c>
      <c r="AK329" s="16" t="str">
        <f aca="false">IF(COUNT(G329:I329)&lt;3,"",ROUND(SMALL(G329:I329,1),2))</f>
        <v/>
      </c>
      <c r="AL329" s="16" t="str">
        <f aca="false">IF(AI329="","",IF(AI329*AJ329*AK329&lt;DIM_MIN_CUIN,"",ROUND(AI329*AJ329*AK329/DIM_DIV*16,2)))</f>
        <v/>
      </c>
      <c r="AM329" s="18" t="str">
        <f aca="false">IF(C329="","",IF(C329&lt;BAND_LO,1,IF(C329&lt;=BAND_HI,2,3)))</f>
        <v/>
      </c>
      <c r="AN329" s="19" t="str">
        <f aca="false">IF(C329="","",IFERROR(INDEX(CAT_REF,MATCH(D329,CATS,0)),REF_DEFAULT))</f>
        <v/>
      </c>
      <c r="AO329" s="21" t="str">
        <f aca="false">IF(OR(R329="",AM329="",M329=""),"",IF(M329="Small standard",IF(R329&gt;SS_MAX,"",ROUND(INDEX(SS_FEES,SUMPRODUCT(--(SS_EDGES&lt;R329))+1,0+AM329)*(1+FUEL),4)),IF(M329="Large standard",IF(R329&gt;LS_MAX,"",ROUND(IF(R329&lt;=OVER3_FROM,INDEX(LS_FEES,SUMPRODUCT(--(LS_EDGES&lt;R329))+1,0+AM329),INDEX(OVER3_BASE,1,0+AM329)+OVER3_PER4*CEILING((R329-OVER3_FROM)/4,1))*(1+FUEL),4)),"")))</f>
        <v/>
      </c>
      <c r="AP329" s="21" t="str">
        <f aca="false">IF(OR(R329="",AM329="",M329=""),"",IF(M329="Small standard",IF(R329&gt;SS_MAX,"",ROUND(INDEX(SS_FEES,SUMPRODUCT(--(SS_EDGES&lt;R329))+1,3+AM329)*(1+FUEL),4)),IF(M329="Large standard",IF(R329&gt;LS_MAX,"",ROUND(IF(R329&lt;=OVER3_FROM,INDEX(LS_FEES,SUMPRODUCT(--(LS_EDGES&lt;R329))+1,3+AM329),INDEX(OVER3_BASE,1,3+AM329)+OVER3_PER4*CEILING((R329-OVER3_FROM)/4,1))*(1+FUEL),4)),"")))</f>
        <v/>
      </c>
      <c r="AQ329" s="21" t="str">
        <f aca="false">IF(OR(AM329="",AM329=1),"",IF(OR(N329="",(AM329-1)="",M329=""),"",IF(M329="Small standard",IF(N329&gt;SS_MAX,"",ROUND(INDEX(SS_FEES,SUMPRODUCT(--(SS_EDGES&lt;N329))+1,0+(AM329-1))*(1+FUEL),4)),IF(M329="Large standard",IF(N329&gt;LS_MAX,"",ROUND(IF(N329&lt;=OVER3_FROM,INDEX(LS_FEES,SUMPRODUCT(--(LS_EDGES&lt;N329))+1,0+(AM329-1)),INDEX(OVER3_BASE,1,0+(AM329-1))+OVER3_PER4*CEILING((N329-OVER3_FROM)/4,1))*(1+FUEL),4)),""))))</f>
        <v/>
      </c>
      <c r="AR329" s="21" t="str">
        <f aca="false">IF(OR(AM329="",AM329=1),"",IF(OR(N329="",(AM329-1)="",M329=""),"",IF(M329="Small standard",IF(N329&gt;SS_MAX,"",ROUND(INDEX(SS_FEES,SUMPRODUCT(--(SS_EDGES&lt;N329))+1,3+(AM329-1))*(1+FUEL),4)),IF(M329="Large standard",IF(N329&gt;LS_MAX,"",ROUND(IF(N329&lt;=OVER3_FROM,INDEX(LS_FEES,SUMPRODUCT(--(LS_EDGES&lt;N329))+1,3+(AM329-1)),INDEX(OVER3_BASE,1,3+(AM329-1))+OVER3_PER4*CEILING((N329-OVER3_FROM)/4,1))*(1+FUEL),4)),""))))</f>
        <v/>
      </c>
      <c r="AS329" s="21" t="str">
        <f aca="false">IF(OR(AM329="",AM329=1),"",(C329-(IF(AM329=2,BAND_LO,BAND_HI)-0.01))*(1-AN329))</f>
        <v/>
      </c>
      <c r="AT329" s="18" t="str">
        <f aca="false">IF(AI329="","",(AI329&gt;SS_L)+(AJ329&gt;SS_M)+(AK329&gt;SS_S))</f>
        <v/>
      </c>
      <c r="AU329" s="23" t="str">
        <f aca="false">IF(OR(AT329="",AT329&lt;&gt;1),"",MAX(AI329/SS_L,AJ329/SS_M,AK329/SS_S))</f>
        <v/>
      </c>
      <c r="AV329" s="21" t="str">
        <f aca="false">IF(OR(M329&lt;&gt;"Large standard",N329="",N329&gt;SS_MAX),"",IF(OR(N329="",AM329="","Small standard"=""),"",IF("Small standard"="Small standard",IF(N329&gt;SS_MAX,"",ROUND(INDEX(SS_FEES,SUMPRODUCT(--(SS_EDGES&lt;N329))+1,0+AM329)*(1+FUEL),4)),IF("Small standard"="Large standard",IF(N329&gt;LS_MAX,"",ROUND(IF(N329&lt;=OVER3_FROM,INDEX(LS_FEES,SUMPRODUCT(--(LS_EDGES&lt;N329))+1,0+AM329),INDEX(OVER3_BASE,1,0+AM329)+OVER3_PER4*CEILING((N329-OVER3_FROM)/4,1))*(1+FUEL),4)),""))))</f>
        <v/>
      </c>
      <c r="AW329" s="21" t="str">
        <f aca="false">IF(OR(M329&lt;&gt;"Large standard",N329="",N329&gt;SS_MAX),"",IF(OR(N329="",AM329="","Small standard"=""),"",IF("Small standard"="Small standard",IF(N329&gt;SS_MAX,"",ROUND(INDEX(SS_FEES,SUMPRODUCT(--(SS_EDGES&lt;N329))+1,3+AM329)*(1+FUEL),4)),IF("Small standard"="Large standard",IF(N329&gt;LS_MAX,"",ROUND(IF(N329&lt;=OVER3_FROM,INDEX(LS_FEES,SUMPRODUCT(--(LS_EDGES&lt;N329))+1,3+AM329),INDEX(OVER3_BASE,1,3+AM329)+OVER3_PER4*CEILING((N329-OVER3_FROM)/4,1))*(1+FUEL),4)),""))))</f>
        <v/>
      </c>
      <c r="AX329" s="21" t="str">
        <f aca="false">IF(OR(AL329="",AH329=""),"",IF(OR(AH329="",AM329="",M329=""),"",IF(M329="Small standard",IF(AH329&gt;SS_MAX,"",ROUND(INDEX(SS_FEES,SUMPRODUCT(--(SS_EDGES&lt;AH329))+1,0+AM329)*(1+FUEL),4)),IF(M329="Large standard",IF(AH329&gt;LS_MAX,"",ROUND(IF(AH329&lt;=OVER3_FROM,INDEX(LS_FEES,SUMPRODUCT(--(LS_EDGES&lt;AH329))+1,0+AM329),INDEX(OVER3_BASE,1,0+AM329)+OVER3_PER4*CEILING((AH329-OVER3_FROM)/4,1))*(1+FUEL),4)),""))))</f>
        <v/>
      </c>
      <c r="AY329" s="21" t="str">
        <f aca="false">IF(OR(AL329="",AH329=""),"",IF(OR(AH329="",AM329="",M329=""),"",IF(M329="Small standard",IF(AH329&gt;SS_MAX,"",ROUND(INDEX(SS_FEES,SUMPRODUCT(--(SS_EDGES&lt;AH329))+1,3+AM329)*(1+FUEL),4)),IF(M329="Large standard",IF(AH329&gt;LS_MAX,"",ROUND(IF(AH329&lt;=OVER3_FROM,INDEX(LS_FEES,SUMPRODUCT(--(LS_EDGES&lt;AH329))+1,3+AM329),INDEX(OVER3_BASE,1,3+AM329)+OVER3_PER4*CEILING((AH329-OVER3_FROM)/4,1))*(1+FUEL),4)),""))))</f>
        <v/>
      </c>
      <c r="AZ329" s="24" t="str">
        <f aca="false">IF(OR(J329="",J329&lt;1),"",ROUND(IFERROR(INDEX(CAT_SCALE,MATCH(D329,CATS,0)),UC_DEFAULT)*IF(J329&gt;=UC_KNEE,10^(UC_A-UC_B*LOG10(J329)),10^(UC_A-UC_B*LOG10(UC_KNEE))*(UC_KNEE/J329)^UC_HEXP),1))</f>
        <v/>
      </c>
    </row>
    <row r="330" customFormat="false" ht="15" hidden="false" customHeight="false" outlineLevel="0" collapsed="false">
      <c r="A330" s="10"/>
      <c r="B330" s="10"/>
      <c r="C330" s="12"/>
      <c r="D330" s="10"/>
      <c r="E330" s="10"/>
      <c r="F330" s="10"/>
      <c r="G330" s="10"/>
      <c r="H330" s="10"/>
      <c r="I330" s="10"/>
      <c r="J330" s="10"/>
      <c r="K330" s="10"/>
      <c r="L330" s="12"/>
      <c r="M330" s="2" t="str">
        <f aca="false">IF(OR(N330="",AI330=""),"",IF(AND(N330&lt;=SS_MAX,AI330&lt;=SS_L,AJ330&lt;=SS_M,AK330&lt;=SS_S),"Small standard",IF(AND(N330&lt;=LS_MAX,AI330&lt;=LS_L,AJ330&lt;=LS_M,AK330&lt;=LS_S),"Large standard","Oversize")))</f>
        <v/>
      </c>
      <c r="N330" s="16" t="str">
        <f aca="false">IF(AH330="","",IF(AL330="",AH330,MAX(AH330,AL330)))</f>
        <v/>
      </c>
      <c r="O330" s="21" t="str">
        <f aca="false">IF(OR(N330="",AM330="",M330=""),"",IF(M330="Small standard",IF(N330&gt;SS_MAX,"",ROUND(INDEX(SS_FEES,SUMPRODUCT(--(SS_EDGES&lt;N330))+1,0+AM330)*(1+FUEL),4)),IF(M330="Large standard",IF(N330&gt;LS_MAX,"",ROUND(IF(N330&lt;=OVER3_FROM,INDEX(LS_FEES,SUMPRODUCT(--(LS_EDGES&lt;N330))+1,0+AM330),INDEX(OVER3_BASE,1,0+AM330)+OVER3_PER4*CEILING((N330-OVER3_FROM)/4,1))*(1+FUEL),4)),"")))</f>
        <v/>
      </c>
      <c r="P330" s="21" t="str">
        <f aca="false">IF(OR(N330="",AM330="",M330=""),"",IF(M330="Small standard",IF(N330&gt;SS_MAX,"",ROUND(INDEX(SS_FEES,SUMPRODUCT(--(SS_EDGES&lt;N330))+1,3+AM330)*(1+FUEL),4)),IF(M330="Large standard",IF(N330&gt;LS_MAX,"",ROUND(IF(N330&lt;=OVER3_FROM,INDEX(LS_FEES,SUMPRODUCT(--(LS_EDGES&lt;N330))+1,3+AM330),INDEX(OVER3_BASE,1,3+AM330)+OVER3_PER4*CEILING((N330-OVER3_FROM)/4,1))*(1+FUEL),4)),"")))</f>
        <v/>
      </c>
      <c r="Q330" s="20" t="str">
        <f aca="true">IF(OR(L330="",O330=""),"",ROUND(L330-IF(AND(TODAY()&gt;=PEAK_FROM,TODAY()&lt;=PEAK_TO),P330,O330),2))</f>
        <v/>
      </c>
      <c r="R330" s="16" t="str">
        <f aca="false">IF(N330="","",IF(M330="Small standard",IF(SUMPRODUCT(--(SS_EDGES&lt;N330))=0,"",INDEX(SS_EDGES,SUMPRODUCT(--(SS_EDGES&lt;N330)))),IF(M330="Large standard",IF(N330&gt;OVER3_FROM,OVER3_FROM+4*(CEILING((N330-OVER3_FROM)/4,1)-1),IF(SUMPRODUCT(--(LS_EDGES&lt;N330))=0,"",INDEX(LS_EDGES,SUMPRODUCT(--(LS_EDGES&lt;N330))))),"")))</f>
        <v/>
      </c>
      <c r="S330" s="22" t="str">
        <f aca="false">IF(R330="","",ROUND(N330-R330,3))</f>
        <v/>
      </c>
      <c r="T330" s="21" t="str">
        <f aca="false">IF(OR(R330="",O330="",AO330=""),"",IF(S330&gt;MAX_SHAVE,"",IF(ROUND(O330-AO330,4)&lt;MIN_UNIT,"",ROUND(O330-AO330,4))))</f>
        <v/>
      </c>
      <c r="U330" s="21" t="str">
        <f aca="false">IF(OR(AQ330="",O330=""),"",IF(ROUND(ROUND(O330-AQ330,4)-AS330,4)&lt;=MIN_UNIT,"",ROUND(ROUND(O330-AQ330,4)-AS330,4)))</f>
        <v/>
      </c>
      <c r="V330" s="21" t="str">
        <f aca="false">IF(OR(AV330="",O330=""),"",IF(AND(AT330=1,AU330&lt;=MAX_ENV),IF(ROUND(O330-AV330,4)&lt;MIN_UNIT,"",ROUND(O330-AV330,4)),""))</f>
        <v/>
      </c>
      <c r="W330" s="21" t="str">
        <f aca="false">IF(OR(AX330="",O330=""),"",IF(AL330&gt;=AH330*MIN_DIM_RATIO,IF(ROUND(O330-AX330,4)&lt;MIN_UNIT,"",ROUND(O330-AX330,4)),""))</f>
        <v/>
      </c>
      <c r="X330" s="21" t="str">
        <f aca="false">IF(OR(R330="",P330="",AP330=""),"",IF(S330&gt;MAX_SHAVE,"",IF(ROUND(P330-AP330,4)&lt;MIN_UNIT,"",ROUND(P330-AP330,4))))</f>
        <v/>
      </c>
      <c r="Y330" s="21" t="str">
        <f aca="false">IF(OR(AR330="",P330=""),"",IF(ROUND(ROUND(P330-AR330,4)-AS330,4)&lt;=MIN_UNIT,"",ROUND(ROUND(P330-AR330,4)-AS330,4)))</f>
        <v/>
      </c>
      <c r="Z330" s="21" t="str">
        <f aca="false">IF(OR(AW330="",P330=""),"",IF(AND(AT330=1,AU330&lt;=MAX_ENV),IF(ROUND(P330-AW330,4)&lt;MIN_UNIT,"",ROUND(P330-AW330,4)),""))</f>
        <v/>
      </c>
      <c r="AA330" s="21" t="str">
        <f aca="false">IF(OR(AY330="",P330=""),"",IF(AL330&gt;=AH330*MIN_DIM_RATIO,IF(ROUND(P330-AY330,4)&lt;MIN_UNIT,"",ROUND(P330-AY330,4)),""))</f>
        <v/>
      </c>
      <c r="AB330" s="2" t="str">
        <f aca="false">IF(COUNT(T330:W330)=0,"",CHOOSE(MATCH(MAX(T330:W330),T330:W330,0),"Weight","Price","Size tier","Box"))</f>
        <v/>
      </c>
      <c r="AC330" s="24" t="str">
        <f aca="false">IF(K330&lt;&gt;"",K330,AZ330)</f>
        <v/>
      </c>
      <c r="AD330" s="25" t="str">
        <f aca="false">IF(OR(AB330="",AC330=""),"",ROUND(AC330*IF(K330&lt;&gt;"",1,U_LOW)*((12-PEAK_MONTHS)*MAX(T330:W330)+PEAK_MONTHS*N(INDEX(X330:AA330,MATCH(MAX(T330:W330),T330:W330,0)))),0))</f>
        <v/>
      </c>
      <c r="AE330" s="25" t="str">
        <f aca="false">IF(OR(AB330="",AC330=""),"",ROUND(AC330*IF(K330&lt;&gt;"",1,U_HIGH)*((12-PEAK_MONTHS)*MAX(T330:W330)+PEAK_MONTHS*N(INDEX(X330:AA330,MATCH(MAX(T330:W330),T330:W330,0)))),0))</f>
        <v/>
      </c>
      <c r="AF330" s="18" t="str">
        <f aca="false">IF(AD330="","",RANK(AD330,$AD$7:$AD$506))</f>
        <v/>
      </c>
      <c r="AH330" s="16" t="str">
        <f aca="false">IF(E330&lt;&gt;"",E330,IF(F330&lt;&gt;"",ROUND(F330*16,3),""))</f>
        <v/>
      </c>
      <c r="AI330" s="16" t="str">
        <f aca="false">IF(COUNT(G330:I330)&lt;3,"",ROUND(LARGE(G330:I330,1),2))</f>
        <v/>
      </c>
      <c r="AJ330" s="16" t="str">
        <f aca="false">IF(COUNT(G330:I330)&lt;3,"",ROUND(LARGE(G330:I330,2),2))</f>
        <v/>
      </c>
      <c r="AK330" s="16" t="str">
        <f aca="false">IF(COUNT(G330:I330)&lt;3,"",ROUND(SMALL(G330:I330,1),2))</f>
        <v/>
      </c>
      <c r="AL330" s="16" t="str">
        <f aca="false">IF(AI330="","",IF(AI330*AJ330*AK330&lt;DIM_MIN_CUIN,"",ROUND(AI330*AJ330*AK330/DIM_DIV*16,2)))</f>
        <v/>
      </c>
      <c r="AM330" s="18" t="str">
        <f aca="false">IF(C330="","",IF(C330&lt;BAND_LO,1,IF(C330&lt;=BAND_HI,2,3)))</f>
        <v/>
      </c>
      <c r="AN330" s="19" t="str">
        <f aca="false">IF(C330="","",IFERROR(INDEX(CAT_REF,MATCH(D330,CATS,0)),REF_DEFAULT))</f>
        <v/>
      </c>
      <c r="AO330" s="21" t="str">
        <f aca="false">IF(OR(R330="",AM330="",M330=""),"",IF(M330="Small standard",IF(R330&gt;SS_MAX,"",ROUND(INDEX(SS_FEES,SUMPRODUCT(--(SS_EDGES&lt;R330))+1,0+AM330)*(1+FUEL),4)),IF(M330="Large standard",IF(R330&gt;LS_MAX,"",ROUND(IF(R330&lt;=OVER3_FROM,INDEX(LS_FEES,SUMPRODUCT(--(LS_EDGES&lt;R330))+1,0+AM330),INDEX(OVER3_BASE,1,0+AM330)+OVER3_PER4*CEILING((R330-OVER3_FROM)/4,1))*(1+FUEL),4)),"")))</f>
        <v/>
      </c>
      <c r="AP330" s="21" t="str">
        <f aca="false">IF(OR(R330="",AM330="",M330=""),"",IF(M330="Small standard",IF(R330&gt;SS_MAX,"",ROUND(INDEX(SS_FEES,SUMPRODUCT(--(SS_EDGES&lt;R330))+1,3+AM330)*(1+FUEL),4)),IF(M330="Large standard",IF(R330&gt;LS_MAX,"",ROUND(IF(R330&lt;=OVER3_FROM,INDEX(LS_FEES,SUMPRODUCT(--(LS_EDGES&lt;R330))+1,3+AM330),INDEX(OVER3_BASE,1,3+AM330)+OVER3_PER4*CEILING((R330-OVER3_FROM)/4,1))*(1+FUEL),4)),"")))</f>
        <v/>
      </c>
      <c r="AQ330" s="21" t="str">
        <f aca="false">IF(OR(AM330="",AM330=1),"",IF(OR(N330="",(AM330-1)="",M330=""),"",IF(M330="Small standard",IF(N330&gt;SS_MAX,"",ROUND(INDEX(SS_FEES,SUMPRODUCT(--(SS_EDGES&lt;N330))+1,0+(AM330-1))*(1+FUEL),4)),IF(M330="Large standard",IF(N330&gt;LS_MAX,"",ROUND(IF(N330&lt;=OVER3_FROM,INDEX(LS_FEES,SUMPRODUCT(--(LS_EDGES&lt;N330))+1,0+(AM330-1)),INDEX(OVER3_BASE,1,0+(AM330-1))+OVER3_PER4*CEILING((N330-OVER3_FROM)/4,1))*(1+FUEL),4)),""))))</f>
        <v/>
      </c>
      <c r="AR330" s="21" t="str">
        <f aca="false">IF(OR(AM330="",AM330=1),"",IF(OR(N330="",(AM330-1)="",M330=""),"",IF(M330="Small standard",IF(N330&gt;SS_MAX,"",ROUND(INDEX(SS_FEES,SUMPRODUCT(--(SS_EDGES&lt;N330))+1,3+(AM330-1))*(1+FUEL),4)),IF(M330="Large standard",IF(N330&gt;LS_MAX,"",ROUND(IF(N330&lt;=OVER3_FROM,INDEX(LS_FEES,SUMPRODUCT(--(LS_EDGES&lt;N330))+1,3+(AM330-1)),INDEX(OVER3_BASE,1,3+(AM330-1))+OVER3_PER4*CEILING((N330-OVER3_FROM)/4,1))*(1+FUEL),4)),""))))</f>
        <v/>
      </c>
      <c r="AS330" s="21" t="str">
        <f aca="false">IF(OR(AM330="",AM330=1),"",(C330-(IF(AM330=2,BAND_LO,BAND_HI)-0.01))*(1-AN330))</f>
        <v/>
      </c>
      <c r="AT330" s="18" t="str">
        <f aca="false">IF(AI330="","",(AI330&gt;SS_L)+(AJ330&gt;SS_M)+(AK330&gt;SS_S))</f>
        <v/>
      </c>
      <c r="AU330" s="23" t="str">
        <f aca="false">IF(OR(AT330="",AT330&lt;&gt;1),"",MAX(AI330/SS_L,AJ330/SS_M,AK330/SS_S))</f>
        <v/>
      </c>
      <c r="AV330" s="21" t="str">
        <f aca="false">IF(OR(M330&lt;&gt;"Large standard",N330="",N330&gt;SS_MAX),"",IF(OR(N330="",AM330="","Small standard"=""),"",IF("Small standard"="Small standard",IF(N330&gt;SS_MAX,"",ROUND(INDEX(SS_FEES,SUMPRODUCT(--(SS_EDGES&lt;N330))+1,0+AM330)*(1+FUEL),4)),IF("Small standard"="Large standard",IF(N330&gt;LS_MAX,"",ROUND(IF(N330&lt;=OVER3_FROM,INDEX(LS_FEES,SUMPRODUCT(--(LS_EDGES&lt;N330))+1,0+AM330),INDEX(OVER3_BASE,1,0+AM330)+OVER3_PER4*CEILING((N330-OVER3_FROM)/4,1))*(1+FUEL),4)),""))))</f>
        <v/>
      </c>
      <c r="AW330" s="21" t="str">
        <f aca="false">IF(OR(M330&lt;&gt;"Large standard",N330="",N330&gt;SS_MAX),"",IF(OR(N330="",AM330="","Small standard"=""),"",IF("Small standard"="Small standard",IF(N330&gt;SS_MAX,"",ROUND(INDEX(SS_FEES,SUMPRODUCT(--(SS_EDGES&lt;N330))+1,3+AM330)*(1+FUEL),4)),IF("Small standard"="Large standard",IF(N330&gt;LS_MAX,"",ROUND(IF(N330&lt;=OVER3_FROM,INDEX(LS_FEES,SUMPRODUCT(--(LS_EDGES&lt;N330))+1,3+AM330),INDEX(OVER3_BASE,1,3+AM330)+OVER3_PER4*CEILING((N330-OVER3_FROM)/4,1))*(1+FUEL),4)),""))))</f>
        <v/>
      </c>
      <c r="AX330" s="21" t="str">
        <f aca="false">IF(OR(AL330="",AH330=""),"",IF(OR(AH330="",AM330="",M330=""),"",IF(M330="Small standard",IF(AH330&gt;SS_MAX,"",ROUND(INDEX(SS_FEES,SUMPRODUCT(--(SS_EDGES&lt;AH330))+1,0+AM330)*(1+FUEL),4)),IF(M330="Large standard",IF(AH330&gt;LS_MAX,"",ROUND(IF(AH330&lt;=OVER3_FROM,INDEX(LS_FEES,SUMPRODUCT(--(LS_EDGES&lt;AH330))+1,0+AM330),INDEX(OVER3_BASE,1,0+AM330)+OVER3_PER4*CEILING((AH330-OVER3_FROM)/4,1))*(1+FUEL),4)),""))))</f>
        <v/>
      </c>
      <c r="AY330" s="21" t="str">
        <f aca="false">IF(OR(AL330="",AH330=""),"",IF(OR(AH330="",AM330="",M330=""),"",IF(M330="Small standard",IF(AH330&gt;SS_MAX,"",ROUND(INDEX(SS_FEES,SUMPRODUCT(--(SS_EDGES&lt;AH330))+1,3+AM330)*(1+FUEL),4)),IF(M330="Large standard",IF(AH330&gt;LS_MAX,"",ROUND(IF(AH330&lt;=OVER3_FROM,INDEX(LS_FEES,SUMPRODUCT(--(LS_EDGES&lt;AH330))+1,3+AM330),INDEX(OVER3_BASE,1,3+AM330)+OVER3_PER4*CEILING((AH330-OVER3_FROM)/4,1))*(1+FUEL),4)),""))))</f>
        <v/>
      </c>
      <c r="AZ330" s="24" t="str">
        <f aca="false">IF(OR(J330="",J330&lt;1),"",ROUND(IFERROR(INDEX(CAT_SCALE,MATCH(D330,CATS,0)),UC_DEFAULT)*IF(J330&gt;=UC_KNEE,10^(UC_A-UC_B*LOG10(J330)),10^(UC_A-UC_B*LOG10(UC_KNEE))*(UC_KNEE/J330)^UC_HEXP),1))</f>
        <v/>
      </c>
    </row>
    <row r="331" customFormat="false" ht="15" hidden="false" customHeight="false" outlineLevel="0" collapsed="false">
      <c r="A331" s="10"/>
      <c r="B331" s="10"/>
      <c r="C331" s="12"/>
      <c r="D331" s="10"/>
      <c r="E331" s="10"/>
      <c r="F331" s="10"/>
      <c r="G331" s="10"/>
      <c r="H331" s="10"/>
      <c r="I331" s="10"/>
      <c r="J331" s="10"/>
      <c r="K331" s="10"/>
      <c r="L331" s="12"/>
      <c r="M331" s="2" t="str">
        <f aca="false">IF(OR(N331="",AI331=""),"",IF(AND(N331&lt;=SS_MAX,AI331&lt;=SS_L,AJ331&lt;=SS_M,AK331&lt;=SS_S),"Small standard",IF(AND(N331&lt;=LS_MAX,AI331&lt;=LS_L,AJ331&lt;=LS_M,AK331&lt;=LS_S),"Large standard","Oversize")))</f>
        <v/>
      </c>
      <c r="N331" s="16" t="str">
        <f aca="false">IF(AH331="","",IF(AL331="",AH331,MAX(AH331,AL331)))</f>
        <v/>
      </c>
      <c r="O331" s="21" t="str">
        <f aca="false">IF(OR(N331="",AM331="",M331=""),"",IF(M331="Small standard",IF(N331&gt;SS_MAX,"",ROUND(INDEX(SS_FEES,SUMPRODUCT(--(SS_EDGES&lt;N331))+1,0+AM331)*(1+FUEL),4)),IF(M331="Large standard",IF(N331&gt;LS_MAX,"",ROUND(IF(N331&lt;=OVER3_FROM,INDEX(LS_FEES,SUMPRODUCT(--(LS_EDGES&lt;N331))+1,0+AM331),INDEX(OVER3_BASE,1,0+AM331)+OVER3_PER4*CEILING((N331-OVER3_FROM)/4,1))*(1+FUEL),4)),"")))</f>
        <v/>
      </c>
      <c r="P331" s="21" t="str">
        <f aca="false">IF(OR(N331="",AM331="",M331=""),"",IF(M331="Small standard",IF(N331&gt;SS_MAX,"",ROUND(INDEX(SS_FEES,SUMPRODUCT(--(SS_EDGES&lt;N331))+1,3+AM331)*(1+FUEL),4)),IF(M331="Large standard",IF(N331&gt;LS_MAX,"",ROUND(IF(N331&lt;=OVER3_FROM,INDEX(LS_FEES,SUMPRODUCT(--(LS_EDGES&lt;N331))+1,3+AM331),INDEX(OVER3_BASE,1,3+AM331)+OVER3_PER4*CEILING((N331-OVER3_FROM)/4,1))*(1+FUEL),4)),"")))</f>
        <v/>
      </c>
      <c r="Q331" s="20" t="str">
        <f aca="true">IF(OR(L331="",O331=""),"",ROUND(L331-IF(AND(TODAY()&gt;=PEAK_FROM,TODAY()&lt;=PEAK_TO),P331,O331),2))</f>
        <v/>
      </c>
      <c r="R331" s="16" t="str">
        <f aca="false">IF(N331="","",IF(M331="Small standard",IF(SUMPRODUCT(--(SS_EDGES&lt;N331))=0,"",INDEX(SS_EDGES,SUMPRODUCT(--(SS_EDGES&lt;N331)))),IF(M331="Large standard",IF(N331&gt;OVER3_FROM,OVER3_FROM+4*(CEILING((N331-OVER3_FROM)/4,1)-1),IF(SUMPRODUCT(--(LS_EDGES&lt;N331))=0,"",INDEX(LS_EDGES,SUMPRODUCT(--(LS_EDGES&lt;N331))))),"")))</f>
        <v/>
      </c>
      <c r="S331" s="22" t="str">
        <f aca="false">IF(R331="","",ROUND(N331-R331,3))</f>
        <v/>
      </c>
      <c r="T331" s="21" t="str">
        <f aca="false">IF(OR(R331="",O331="",AO331=""),"",IF(S331&gt;MAX_SHAVE,"",IF(ROUND(O331-AO331,4)&lt;MIN_UNIT,"",ROUND(O331-AO331,4))))</f>
        <v/>
      </c>
      <c r="U331" s="21" t="str">
        <f aca="false">IF(OR(AQ331="",O331=""),"",IF(ROUND(ROUND(O331-AQ331,4)-AS331,4)&lt;=MIN_UNIT,"",ROUND(ROUND(O331-AQ331,4)-AS331,4)))</f>
        <v/>
      </c>
      <c r="V331" s="21" t="str">
        <f aca="false">IF(OR(AV331="",O331=""),"",IF(AND(AT331=1,AU331&lt;=MAX_ENV),IF(ROUND(O331-AV331,4)&lt;MIN_UNIT,"",ROUND(O331-AV331,4)),""))</f>
        <v/>
      </c>
      <c r="W331" s="21" t="str">
        <f aca="false">IF(OR(AX331="",O331=""),"",IF(AL331&gt;=AH331*MIN_DIM_RATIO,IF(ROUND(O331-AX331,4)&lt;MIN_UNIT,"",ROUND(O331-AX331,4)),""))</f>
        <v/>
      </c>
      <c r="X331" s="21" t="str">
        <f aca="false">IF(OR(R331="",P331="",AP331=""),"",IF(S331&gt;MAX_SHAVE,"",IF(ROUND(P331-AP331,4)&lt;MIN_UNIT,"",ROUND(P331-AP331,4))))</f>
        <v/>
      </c>
      <c r="Y331" s="21" t="str">
        <f aca="false">IF(OR(AR331="",P331=""),"",IF(ROUND(ROUND(P331-AR331,4)-AS331,4)&lt;=MIN_UNIT,"",ROUND(ROUND(P331-AR331,4)-AS331,4)))</f>
        <v/>
      </c>
      <c r="Z331" s="21" t="str">
        <f aca="false">IF(OR(AW331="",P331=""),"",IF(AND(AT331=1,AU331&lt;=MAX_ENV),IF(ROUND(P331-AW331,4)&lt;MIN_UNIT,"",ROUND(P331-AW331,4)),""))</f>
        <v/>
      </c>
      <c r="AA331" s="21" t="str">
        <f aca="false">IF(OR(AY331="",P331=""),"",IF(AL331&gt;=AH331*MIN_DIM_RATIO,IF(ROUND(P331-AY331,4)&lt;MIN_UNIT,"",ROUND(P331-AY331,4)),""))</f>
        <v/>
      </c>
      <c r="AB331" s="2" t="str">
        <f aca="false">IF(COUNT(T331:W331)=0,"",CHOOSE(MATCH(MAX(T331:W331),T331:W331,0),"Weight","Price","Size tier","Box"))</f>
        <v/>
      </c>
      <c r="AC331" s="24" t="str">
        <f aca="false">IF(K331&lt;&gt;"",K331,AZ331)</f>
        <v/>
      </c>
      <c r="AD331" s="25" t="str">
        <f aca="false">IF(OR(AB331="",AC331=""),"",ROUND(AC331*IF(K331&lt;&gt;"",1,U_LOW)*((12-PEAK_MONTHS)*MAX(T331:W331)+PEAK_MONTHS*N(INDEX(X331:AA331,MATCH(MAX(T331:W331),T331:W331,0)))),0))</f>
        <v/>
      </c>
      <c r="AE331" s="25" t="str">
        <f aca="false">IF(OR(AB331="",AC331=""),"",ROUND(AC331*IF(K331&lt;&gt;"",1,U_HIGH)*((12-PEAK_MONTHS)*MAX(T331:W331)+PEAK_MONTHS*N(INDEX(X331:AA331,MATCH(MAX(T331:W331),T331:W331,0)))),0))</f>
        <v/>
      </c>
      <c r="AF331" s="18" t="str">
        <f aca="false">IF(AD331="","",RANK(AD331,$AD$7:$AD$506))</f>
        <v/>
      </c>
      <c r="AH331" s="16" t="str">
        <f aca="false">IF(E331&lt;&gt;"",E331,IF(F331&lt;&gt;"",ROUND(F331*16,3),""))</f>
        <v/>
      </c>
      <c r="AI331" s="16" t="str">
        <f aca="false">IF(COUNT(G331:I331)&lt;3,"",ROUND(LARGE(G331:I331,1),2))</f>
        <v/>
      </c>
      <c r="AJ331" s="16" t="str">
        <f aca="false">IF(COUNT(G331:I331)&lt;3,"",ROUND(LARGE(G331:I331,2),2))</f>
        <v/>
      </c>
      <c r="AK331" s="16" t="str">
        <f aca="false">IF(COUNT(G331:I331)&lt;3,"",ROUND(SMALL(G331:I331,1),2))</f>
        <v/>
      </c>
      <c r="AL331" s="16" t="str">
        <f aca="false">IF(AI331="","",IF(AI331*AJ331*AK331&lt;DIM_MIN_CUIN,"",ROUND(AI331*AJ331*AK331/DIM_DIV*16,2)))</f>
        <v/>
      </c>
      <c r="AM331" s="18" t="str">
        <f aca="false">IF(C331="","",IF(C331&lt;BAND_LO,1,IF(C331&lt;=BAND_HI,2,3)))</f>
        <v/>
      </c>
      <c r="AN331" s="19" t="str">
        <f aca="false">IF(C331="","",IFERROR(INDEX(CAT_REF,MATCH(D331,CATS,0)),REF_DEFAULT))</f>
        <v/>
      </c>
      <c r="AO331" s="21" t="str">
        <f aca="false">IF(OR(R331="",AM331="",M331=""),"",IF(M331="Small standard",IF(R331&gt;SS_MAX,"",ROUND(INDEX(SS_FEES,SUMPRODUCT(--(SS_EDGES&lt;R331))+1,0+AM331)*(1+FUEL),4)),IF(M331="Large standard",IF(R331&gt;LS_MAX,"",ROUND(IF(R331&lt;=OVER3_FROM,INDEX(LS_FEES,SUMPRODUCT(--(LS_EDGES&lt;R331))+1,0+AM331),INDEX(OVER3_BASE,1,0+AM331)+OVER3_PER4*CEILING((R331-OVER3_FROM)/4,1))*(1+FUEL),4)),"")))</f>
        <v/>
      </c>
      <c r="AP331" s="21" t="str">
        <f aca="false">IF(OR(R331="",AM331="",M331=""),"",IF(M331="Small standard",IF(R331&gt;SS_MAX,"",ROUND(INDEX(SS_FEES,SUMPRODUCT(--(SS_EDGES&lt;R331))+1,3+AM331)*(1+FUEL),4)),IF(M331="Large standard",IF(R331&gt;LS_MAX,"",ROUND(IF(R331&lt;=OVER3_FROM,INDEX(LS_FEES,SUMPRODUCT(--(LS_EDGES&lt;R331))+1,3+AM331),INDEX(OVER3_BASE,1,3+AM331)+OVER3_PER4*CEILING((R331-OVER3_FROM)/4,1))*(1+FUEL),4)),"")))</f>
        <v/>
      </c>
      <c r="AQ331" s="21" t="str">
        <f aca="false">IF(OR(AM331="",AM331=1),"",IF(OR(N331="",(AM331-1)="",M331=""),"",IF(M331="Small standard",IF(N331&gt;SS_MAX,"",ROUND(INDEX(SS_FEES,SUMPRODUCT(--(SS_EDGES&lt;N331))+1,0+(AM331-1))*(1+FUEL),4)),IF(M331="Large standard",IF(N331&gt;LS_MAX,"",ROUND(IF(N331&lt;=OVER3_FROM,INDEX(LS_FEES,SUMPRODUCT(--(LS_EDGES&lt;N331))+1,0+(AM331-1)),INDEX(OVER3_BASE,1,0+(AM331-1))+OVER3_PER4*CEILING((N331-OVER3_FROM)/4,1))*(1+FUEL),4)),""))))</f>
        <v/>
      </c>
      <c r="AR331" s="21" t="str">
        <f aca="false">IF(OR(AM331="",AM331=1),"",IF(OR(N331="",(AM331-1)="",M331=""),"",IF(M331="Small standard",IF(N331&gt;SS_MAX,"",ROUND(INDEX(SS_FEES,SUMPRODUCT(--(SS_EDGES&lt;N331))+1,3+(AM331-1))*(1+FUEL),4)),IF(M331="Large standard",IF(N331&gt;LS_MAX,"",ROUND(IF(N331&lt;=OVER3_FROM,INDEX(LS_FEES,SUMPRODUCT(--(LS_EDGES&lt;N331))+1,3+(AM331-1)),INDEX(OVER3_BASE,1,3+(AM331-1))+OVER3_PER4*CEILING((N331-OVER3_FROM)/4,1))*(1+FUEL),4)),""))))</f>
        <v/>
      </c>
      <c r="AS331" s="21" t="str">
        <f aca="false">IF(OR(AM331="",AM331=1),"",(C331-(IF(AM331=2,BAND_LO,BAND_HI)-0.01))*(1-AN331))</f>
        <v/>
      </c>
      <c r="AT331" s="18" t="str">
        <f aca="false">IF(AI331="","",(AI331&gt;SS_L)+(AJ331&gt;SS_M)+(AK331&gt;SS_S))</f>
        <v/>
      </c>
      <c r="AU331" s="23" t="str">
        <f aca="false">IF(OR(AT331="",AT331&lt;&gt;1),"",MAX(AI331/SS_L,AJ331/SS_M,AK331/SS_S))</f>
        <v/>
      </c>
      <c r="AV331" s="21" t="str">
        <f aca="false">IF(OR(M331&lt;&gt;"Large standard",N331="",N331&gt;SS_MAX),"",IF(OR(N331="",AM331="","Small standard"=""),"",IF("Small standard"="Small standard",IF(N331&gt;SS_MAX,"",ROUND(INDEX(SS_FEES,SUMPRODUCT(--(SS_EDGES&lt;N331))+1,0+AM331)*(1+FUEL),4)),IF("Small standard"="Large standard",IF(N331&gt;LS_MAX,"",ROUND(IF(N331&lt;=OVER3_FROM,INDEX(LS_FEES,SUMPRODUCT(--(LS_EDGES&lt;N331))+1,0+AM331),INDEX(OVER3_BASE,1,0+AM331)+OVER3_PER4*CEILING((N331-OVER3_FROM)/4,1))*(1+FUEL),4)),""))))</f>
        <v/>
      </c>
      <c r="AW331" s="21" t="str">
        <f aca="false">IF(OR(M331&lt;&gt;"Large standard",N331="",N331&gt;SS_MAX),"",IF(OR(N331="",AM331="","Small standard"=""),"",IF("Small standard"="Small standard",IF(N331&gt;SS_MAX,"",ROUND(INDEX(SS_FEES,SUMPRODUCT(--(SS_EDGES&lt;N331))+1,3+AM331)*(1+FUEL),4)),IF("Small standard"="Large standard",IF(N331&gt;LS_MAX,"",ROUND(IF(N331&lt;=OVER3_FROM,INDEX(LS_FEES,SUMPRODUCT(--(LS_EDGES&lt;N331))+1,3+AM331),INDEX(OVER3_BASE,1,3+AM331)+OVER3_PER4*CEILING((N331-OVER3_FROM)/4,1))*(1+FUEL),4)),""))))</f>
        <v/>
      </c>
      <c r="AX331" s="21" t="str">
        <f aca="false">IF(OR(AL331="",AH331=""),"",IF(OR(AH331="",AM331="",M331=""),"",IF(M331="Small standard",IF(AH331&gt;SS_MAX,"",ROUND(INDEX(SS_FEES,SUMPRODUCT(--(SS_EDGES&lt;AH331))+1,0+AM331)*(1+FUEL),4)),IF(M331="Large standard",IF(AH331&gt;LS_MAX,"",ROUND(IF(AH331&lt;=OVER3_FROM,INDEX(LS_FEES,SUMPRODUCT(--(LS_EDGES&lt;AH331))+1,0+AM331),INDEX(OVER3_BASE,1,0+AM331)+OVER3_PER4*CEILING((AH331-OVER3_FROM)/4,1))*(1+FUEL),4)),""))))</f>
        <v/>
      </c>
      <c r="AY331" s="21" t="str">
        <f aca="false">IF(OR(AL331="",AH331=""),"",IF(OR(AH331="",AM331="",M331=""),"",IF(M331="Small standard",IF(AH331&gt;SS_MAX,"",ROUND(INDEX(SS_FEES,SUMPRODUCT(--(SS_EDGES&lt;AH331))+1,3+AM331)*(1+FUEL),4)),IF(M331="Large standard",IF(AH331&gt;LS_MAX,"",ROUND(IF(AH331&lt;=OVER3_FROM,INDEX(LS_FEES,SUMPRODUCT(--(LS_EDGES&lt;AH331))+1,3+AM331),INDEX(OVER3_BASE,1,3+AM331)+OVER3_PER4*CEILING((AH331-OVER3_FROM)/4,1))*(1+FUEL),4)),""))))</f>
        <v/>
      </c>
      <c r="AZ331" s="24" t="str">
        <f aca="false">IF(OR(J331="",J331&lt;1),"",ROUND(IFERROR(INDEX(CAT_SCALE,MATCH(D331,CATS,0)),UC_DEFAULT)*IF(J331&gt;=UC_KNEE,10^(UC_A-UC_B*LOG10(J331)),10^(UC_A-UC_B*LOG10(UC_KNEE))*(UC_KNEE/J331)^UC_HEXP),1))</f>
        <v/>
      </c>
    </row>
    <row r="332" customFormat="false" ht="15" hidden="false" customHeight="false" outlineLevel="0" collapsed="false">
      <c r="A332" s="10"/>
      <c r="B332" s="10"/>
      <c r="C332" s="12"/>
      <c r="D332" s="10"/>
      <c r="E332" s="10"/>
      <c r="F332" s="10"/>
      <c r="G332" s="10"/>
      <c r="H332" s="10"/>
      <c r="I332" s="10"/>
      <c r="J332" s="10"/>
      <c r="K332" s="10"/>
      <c r="L332" s="12"/>
      <c r="M332" s="2" t="str">
        <f aca="false">IF(OR(N332="",AI332=""),"",IF(AND(N332&lt;=SS_MAX,AI332&lt;=SS_L,AJ332&lt;=SS_M,AK332&lt;=SS_S),"Small standard",IF(AND(N332&lt;=LS_MAX,AI332&lt;=LS_L,AJ332&lt;=LS_M,AK332&lt;=LS_S),"Large standard","Oversize")))</f>
        <v/>
      </c>
      <c r="N332" s="16" t="str">
        <f aca="false">IF(AH332="","",IF(AL332="",AH332,MAX(AH332,AL332)))</f>
        <v/>
      </c>
      <c r="O332" s="21" t="str">
        <f aca="false">IF(OR(N332="",AM332="",M332=""),"",IF(M332="Small standard",IF(N332&gt;SS_MAX,"",ROUND(INDEX(SS_FEES,SUMPRODUCT(--(SS_EDGES&lt;N332))+1,0+AM332)*(1+FUEL),4)),IF(M332="Large standard",IF(N332&gt;LS_MAX,"",ROUND(IF(N332&lt;=OVER3_FROM,INDEX(LS_FEES,SUMPRODUCT(--(LS_EDGES&lt;N332))+1,0+AM332),INDEX(OVER3_BASE,1,0+AM332)+OVER3_PER4*CEILING((N332-OVER3_FROM)/4,1))*(1+FUEL),4)),"")))</f>
        <v/>
      </c>
      <c r="P332" s="21" t="str">
        <f aca="false">IF(OR(N332="",AM332="",M332=""),"",IF(M332="Small standard",IF(N332&gt;SS_MAX,"",ROUND(INDEX(SS_FEES,SUMPRODUCT(--(SS_EDGES&lt;N332))+1,3+AM332)*(1+FUEL),4)),IF(M332="Large standard",IF(N332&gt;LS_MAX,"",ROUND(IF(N332&lt;=OVER3_FROM,INDEX(LS_FEES,SUMPRODUCT(--(LS_EDGES&lt;N332))+1,3+AM332),INDEX(OVER3_BASE,1,3+AM332)+OVER3_PER4*CEILING((N332-OVER3_FROM)/4,1))*(1+FUEL),4)),"")))</f>
        <v/>
      </c>
      <c r="Q332" s="20" t="str">
        <f aca="true">IF(OR(L332="",O332=""),"",ROUND(L332-IF(AND(TODAY()&gt;=PEAK_FROM,TODAY()&lt;=PEAK_TO),P332,O332),2))</f>
        <v/>
      </c>
      <c r="R332" s="16" t="str">
        <f aca="false">IF(N332="","",IF(M332="Small standard",IF(SUMPRODUCT(--(SS_EDGES&lt;N332))=0,"",INDEX(SS_EDGES,SUMPRODUCT(--(SS_EDGES&lt;N332)))),IF(M332="Large standard",IF(N332&gt;OVER3_FROM,OVER3_FROM+4*(CEILING((N332-OVER3_FROM)/4,1)-1),IF(SUMPRODUCT(--(LS_EDGES&lt;N332))=0,"",INDEX(LS_EDGES,SUMPRODUCT(--(LS_EDGES&lt;N332))))),"")))</f>
        <v/>
      </c>
      <c r="S332" s="22" t="str">
        <f aca="false">IF(R332="","",ROUND(N332-R332,3))</f>
        <v/>
      </c>
      <c r="T332" s="21" t="str">
        <f aca="false">IF(OR(R332="",O332="",AO332=""),"",IF(S332&gt;MAX_SHAVE,"",IF(ROUND(O332-AO332,4)&lt;MIN_UNIT,"",ROUND(O332-AO332,4))))</f>
        <v/>
      </c>
      <c r="U332" s="21" t="str">
        <f aca="false">IF(OR(AQ332="",O332=""),"",IF(ROUND(ROUND(O332-AQ332,4)-AS332,4)&lt;=MIN_UNIT,"",ROUND(ROUND(O332-AQ332,4)-AS332,4)))</f>
        <v/>
      </c>
      <c r="V332" s="21" t="str">
        <f aca="false">IF(OR(AV332="",O332=""),"",IF(AND(AT332=1,AU332&lt;=MAX_ENV),IF(ROUND(O332-AV332,4)&lt;MIN_UNIT,"",ROUND(O332-AV332,4)),""))</f>
        <v/>
      </c>
      <c r="W332" s="21" t="str">
        <f aca="false">IF(OR(AX332="",O332=""),"",IF(AL332&gt;=AH332*MIN_DIM_RATIO,IF(ROUND(O332-AX332,4)&lt;MIN_UNIT,"",ROUND(O332-AX332,4)),""))</f>
        <v/>
      </c>
      <c r="X332" s="21" t="str">
        <f aca="false">IF(OR(R332="",P332="",AP332=""),"",IF(S332&gt;MAX_SHAVE,"",IF(ROUND(P332-AP332,4)&lt;MIN_UNIT,"",ROUND(P332-AP332,4))))</f>
        <v/>
      </c>
      <c r="Y332" s="21" t="str">
        <f aca="false">IF(OR(AR332="",P332=""),"",IF(ROUND(ROUND(P332-AR332,4)-AS332,4)&lt;=MIN_UNIT,"",ROUND(ROUND(P332-AR332,4)-AS332,4)))</f>
        <v/>
      </c>
      <c r="Z332" s="21" t="str">
        <f aca="false">IF(OR(AW332="",P332=""),"",IF(AND(AT332=1,AU332&lt;=MAX_ENV),IF(ROUND(P332-AW332,4)&lt;MIN_UNIT,"",ROUND(P332-AW332,4)),""))</f>
        <v/>
      </c>
      <c r="AA332" s="21" t="str">
        <f aca="false">IF(OR(AY332="",P332=""),"",IF(AL332&gt;=AH332*MIN_DIM_RATIO,IF(ROUND(P332-AY332,4)&lt;MIN_UNIT,"",ROUND(P332-AY332,4)),""))</f>
        <v/>
      </c>
      <c r="AB332" s="2" t="str">
        <f aca="false">IF(COUNT(T332:W332)=0,"",CHOOSE(MATCH(MAX(T332:W332),T332:W332,0),"Weight","Price","Size tier","Box"))</f>
        <v/>
      </c>
      <c r="AC332" s="24" t="str">
        <f aca="false">IF(K332&lt;&gt;"",K332,AZ332)</f>
        <v/>
      </c>
      <c r="AD332" s="25" t="str">
        <f aca="false">IF(OR(AB332="",AC332=""),"",ROUND(AC332*IF(K332&lt;&gt;"",1,U_LOW)*((12-PEAK_MONTHS)*MAX(T332:W332)+PEAK_MONTHS*N(INDEX(X332:AA332,MATCH(MAX(T332:W332),T332:W332,0)))),0))</f>
        <v/>
      </c>
      <c r="AE332" s="25" t="str">
        <f aca="false">IF(OR(AB332="",AC332=""),"",ROUND(AC332*IF(K332&lt;&gt;"",1,U_HIGH)*((12-PEAK_MONTHS)*MAX(T332:W332)+PEAK_MONTHS*N(INDEX(X332:AA332,MATCH(MAX(T332:W332),T332:W332,0)))),0))</f>
        <v/>
      </c>
      <c r="AF332" s="18" t="str">
        <f aca="false">IF(AD332="","",RANK(AD332,$AD$7:$AD$506))</f>
        <v/>
      </c>
      <c r="AH332" s="16" t="str">
        <f aca="false">IF(E332&lt;&gt;"",E332,IF(F332&lt;&gt;"",ROUND(F332*16,3),""))</f>
        <v/>
      </c>
      <c r="AI332" s="16" t="str">
        <f aca="false">IF(COUNT(G332:I332)&lt;3,"",ROUND(LARGE(G332:I332,1),2))</f>
        <v/>
      </c>
      <c r="AJ332" s="16" t="str">
        <f aca="false">IF(COUNT(G332:I332)&lt;3,"",ROUND(LARGE(G332:I332,2),2))</f>
        <v/>
      </c>
      <c r="AK332" s="16" t="str">
        <f aca="false">IF(COUNT(G332:I332)&lt;3,"",ROUND(SMALL(G332:I332,1),2))</f>
        <v/>
      </c>
      <c r="AL332" s="16" t="str">
        <f aca="false">IF(AI332="","",IF(AI332*AJ332*AK332&lt;DIM_MIN_CUIN,"",ROUND(AI332*AJ332*AK332/DIM_DIV*16,2)))</f>
        <v/>
      </c>
      <c r="AM332" s="18" t="str">
        <f aca="false">IF(C332="","",IF(C332&lt;BAND_LO,1,IF(C332&lt;=BAND_HI,2,3)))</f>
        <v/>
      </c>
      <c r="AN332" s="19" t="str">
        <f aca="false">IF(C332="","",IFERROR(INDEX(CAT_REF,MATCH(D332,CATS,0)),REF_DEFAULT))</f>
        <v/>
      </c>
      <c r="AO332" s="21" t="str">
        <f aca="false">IF(OR(R332="",AM332="",M332=""),"",IF(M332="Small standard",IF(R332&gt;SS_MAX,"",ROUND(INDEX(SS_FEES,SUMPRODUCT(--(SS_EDGES&lt;R332))+1,0+AM332)*(1+FUEL),4)),IF(M332="Large standard",IF(R332&gt;LS_MAX,"",ROUND(IF(R332&lt;=OVER3_FROM,INDEX(LS_FEES,SUMPRODUCT(--(LS_EDGES&lt;R332))+1,0+AM332),INDEX(OVER3_BASE,1,0+AM332)+OVER3_PER4*CEILING((R332-OVER3_FROM)/4,1))*(1+FUEL),4)),"")))</f>
        <v/>
      </c>
      <c r="AP332" s="21" t="str">
        <f aca="false">IF(OR(R332="",AM332="",M332=""),"",IF(M332="Small standard",IF(R332&gt;SS_MAX,"",ROUND(INDEX(SS_FEES,SUMPRODUCT(--(SS_EDGES&lt;R332))+1,3+AM332)*(1+FUEL),4)),IF(M332="Large standard",IF(R332&gt;LS_MAX,"",ROUND(IF(R332&lt;=OVER3_FROM,INDEX(LS_FEES,SUMPRODUCT(--(LS_EDGES&lt;R332))+1,3+AM332),INDEX(OVER3_BASE,1,3+AM332)+OVER3_PER4*CEILING((R332-OVER3_FROM)/4,1))*(1+FUEL),4)),"")))</f>
        <v/>
      </c>
      <c r="AQ332" s="21" t="str">
        <f aca="false">IF(OR(AM332="",AM332=1),"",IF(OR(N332="",(AM332-1)="",M332=""),"",IF(M332="Small standard",IF(N332&gt;SS_MAX,"",ROUND(INDEX(SS_FEES,SUMPRODUCT(--(SS_EDGES&lt;N332))+1,0+(AM332-1))*(1+FUEL),4)),IF(M332="Large standard",IF(N332&gt;LS_MAX,"",ROUND(IF(N332&lt;=OVER3_FROM,INDEX(LS_FEES,SUMPRODUCT(--(LS_EDGES&lt;N332))+1,0+(AM332-1)),INDEX(OVER3_BASE,1,0+(AM332-1))+OVER3_PER4*CEILING((N332-OVER3_FROM)/4,1))*(1+FUEL),4)),""))))</f>
        <v/>
      </c>
      <c r="AR332" s="21" t="str">
        <f aca="false">IF(OR(AM332="",AM332=1),"",IF(OR(N332="",(AM332-1)="",M332=""),"",IF(M332="Small standard",IF(N332&gt;SS_MAX,"",ROUND(INDEX(SS_FEES,SUMPRODUCT(--(SS_EDGES&lt;N332))+1,3+(AM332-1))*(1+FUEL),4)),IF(M332="Large standard",IF(N332&gt;LS_MAX,"",ROUND(IF(N332&lt;=OVER3_FROM,INDEX(LS_FEES,SUMPRODUCT(--(LS_EDGES&lt;N332))+1,3+(AM332-1)),INDEX(OVER3_BASE,1,3+(AM332-1))+OVER3_PER4*CEILING((N332-OVER3_FROM)/4,1))*(1+FUEL),4)),""))))</f>
        <v/>
      </c>
      <c r="AS332" s="21" t="str">
        <f aca="false">IF(OR(AM332="",AM332=1),"",(C332-(IF(AM332=2,BAND_LO,BAND_HI)-0.01))*(1-AN332))</f>
        <v/>
      </c>
      <c r="AT332" s="18" t="str">
        <f aca="false">IF(AI332="","",(AI332&gt;SS_L)+(AJ332&gt;SS_M)+(AK332&gt;SS_S))</f>
        <v/>
      </c>
      <c r="AU332" s="23" t="str">
        <f aca="false">IF(OR(AT332="",AT332&lt;&gt;1),"",MAX(AI332/SS_L,AJ332/SS_M,AK332/SS_S))</f>
        <v/>
      </c>
      <c r="AV332" s="21" t="str">
        <f aca="false">IF(OR(M332&lt;&gt;"Large standard",N332="",N332&gt;SS_MAX),"",IF(OR(N332="",AM332="","Small standard"=""),"",IF("Small standard"="Small standard",IF(N332&gt;SS_MAX,"",ROUND(INDEX(SS_FEES,SUMPRODUCT(--(SS_EDGES&lt;N332))+1,0+AM332)*(1+FUEL),4)),IF("Small standard"="Large standard",IF(N332&gt;LS_MAX,"",ROUND(IF(N332&lt;=OVER3_FROM,INDEX(LS_FEES,SUMPRODUCT(--(LS_EDGES&lt;N332))+1,0+AM332),INDEX(OVER3_BASE,1,0+AM332)+OVER3_PER4*CEILING((N332-OVER3_FROM)/4,1))*(1+FUEL),4)),""))))</f>
        <v/>
      </c>
      <c r="AW332" s="21" t="str">
        <f aca="false">IF(OR(M332&lt;&gt;"Large standard",N332="",N332&gt;SS_MAX),"",IF(OR(N332="",AM332="","Small standard"=""),"",IF("Small standard"="Small standard",IF(N332&gt;SS_MAX,"",ROUND(INDEX(SS_FEES,SUMPRODUCT(--(SS_EDGES&lt;N332))+1,3+AM332)*(1+FUEL),4)),IF("Small standard"="Large standard",IF(N332&gt;LS_MAX,"",ROUND(IF(N332&lt;=OVER3_FROM,INDEX(LS_FEES,SUMPRODUCT(--(LS_EDGES&lt;N332))+1,3+AM332),INDEX(OVER3_BASE,1,3+AM332)+OVER3_PER4*CEILING((N332-OVER3_FROM)/4,1))*(1+FUEL),4)),""))))</f>
        <v/>
      </c>
      <c r="AX332" s="21" t="str">
        <f aca="false">IF(OR(AL332="",AH332=""),"",IF(OR(AH332="",AM332="",M332=""),"",IF(M332="Small standard",IF(AH332&gt;SS_MAX,"",ROUND(INDEX(SS_FEES,SUMPRODUCT(--(SS_EDGES&lt;AH332))+1,0+AM332)*(1+FUEL),4)),IF(M332="Large standard",IF(AH332&gt;LS_MAX,"",ROUND(IF(AH332&lt;=OVER3_FROM,INDEX(LS_FEES,SUMPRODUCT(--(LS_EDGES&lt;AH332))+1,0+AM332),INDEX(OVER3_BASE,1,0+AM332)+OVER3_PER4*CEILING((AH332-OVER3_FROM)/4,1))*(1+FUEL),4)),""))))</f>
        <v/>
      </c>
      <c r="AY332" s="21" t="str">
        <f aca="false">IF(OR(AL332="",AH332=""),"",IF(OR(AH332="",AM332="",M332=""),"",IF(M332="Small standard",IF(AH332&gt;SS_MAX,"",ROUND(INDEX(SS_FEES,SUMPRODUCT(--(SS_EDGES&lt;AH332))+1,3+AM332)*(1+FUEL),4)),IF(M332="Large standard",IF(AH332&gt;LS_MAX,"",ROUND(IF(AH332&lt;=OVER3_FROM,INDEX(LS_FEES,SUMPRODUCT(--(LS_EDGES&lt;AH332))+1,3+AM332),INDEX(OVER3_BASE,1,3+AM332)+OVER3_PER4*CEILING((AH332-OVER3_FROM)/4,1))*(1+FUEL),4)),""))))</f>
        <v/>
      </c>
      <c r="AZ332" s="24" t="str">
        <f aca="false">IF(OR(J332="",J332&lt;1),"",ROUND(IFERROR(INDEX(CAT_SCALE,MATCH(D332,CATS,0)),UC_DEFAULT)*IF(J332&gt;=UC_KNEE,10^(UC_A-UC_B*LOG10(J332)),10^(UC_A-UC_B*LOG10(UC_KNEE))*(UC_KNEE/J332)^UC_HEXP),1))</f>
        <v/>
      </c>
    </row>
    <row r="333" customFormat="false" ht="15" hidden="false" customHeight="false" outlineLevel="0" collapsed="false">
      <c r="A333" s="10"/>
      <c r="B333" s="10"/>
      <c r="C333" s="12"/>
      <c r="D333" s="10"/>
      <c r="E333" s="10"/>
      <c r="F333" s="10"/>
      <c r="G333" s="10"/>
      <c r="H333" s="10"/>
      <c r="I333" s="10"/>
      <c r="J333" s="10"/>
      <c r="K333" s="10"/>
      <c r="L333" s="12"/>
      <c r="M333" s="2" t="str">
        <f aca="false">IF(OR(N333="",AI333=""),"",IF(AND(N333&lt;=SS_MAX,AI333&lt;=SS_L,AJ333&lt;=SS_M,AK333&lt;=SS_S),"Small standard",IF(AND(N333&lt;=LS_MAX,AI333&lt;=LS_L,AJ333&lt;=LS_M,AK333&lt;=LS_S),"Large standard","Oversize")))</f>
        <v/>
      </c>
      <c r="N333" s="16" t="str">
        <f aca="false">IF(AH333="","",IF(AL333="",AH333,MAX(AH333,AL333)))</f>
        <v/>
      </c>
      <c r="O333" s="21" t="str">
        <f aca="false">IF(OR(N333="",AM333="",M333=""),"",IF(M333="Small standard",IF(N333&gt;SS_MAX,"",ROUND(INDEX(SS_FEES,SUMPRODUCT(--(SS_EDGES&lt;N333))+1,0+AM333)*(1+FUEL),4)),IF(M333="Large standard",IF(N333&gt;LS_MAX,"",ROUND(IF(N333&lt;=OVER3_FROM,INDEX(LS_FEES,SUMPRODUCT(--(LS_EDGES&lt;N333))+1,0+AM333),INDEX(OVER3_BASE,1,0+AM333)+OVER3_PER4*CEILING((N333-OVER3_FROM)/4,1))*(1+FUEL),4)),"")))</f>
        <v/>
      </c>
      <c r="P333" s="21" t="str">
        <f aca="false">IF(OR(N333="",AM333="",M333=""),"",IF(M333="Small standard",IF(N333&gt;SS_MAX,"",ROUND(INDEX(SS_FEES,SUMPRODUCT(--(SS_EDGES&lt;N333))+1,3+AM333)*(1+FUEL),4)),IF(M333="Large standard",IF(N333&gt;LS_MAX,"",ROUND(IF(N333&lt;=OVER3_FROM,INDEX(LS_FEES,SUMPRODUCT(--(LS_EDGES&lt;N333))+1,3+AM333),INDEX(OVER3_BASE,1,3+AM333)+OVER3_PER4*CEILING((N333-OVER3_FROM)/4,1))*(1+FUEL),4)),"")))</f>
        <v/>
      </c>
      <c r="Q333" s="20" t="str">
        <f aca="true">IF(OR(L333="",O333=""),"",ROUND(L333-IF(AND(TODAY()&gt;=PEAK_FROM,TODAY()&lt;=PEAK_TO),P333,O333),2))</f>
        <v/>
      </c>
      <c r="R333" s="16" t="str">
        <f aca="false">IF(N333="","",IF(M333="Small standard",IF(SUMPRODUCT(--(SS_EDGES&lt;N333))=0,"",INDEX(SS_EDGES,SUMPRODUCT(--(SS_EDGES&lt;N333)))),IF(M333="Large standard",IF(N333&gt;OVER3_FROM,OVER3_FROM+4*(CEILING((N333-OVER3_FROM)/4,1)-1),IF(SUMPRODUCT(--(LS_EDGES&lt;N333))=0,"",INDEX(LS_EDGES,SUMPRODUCT(--(LS_EDGES&lt;N333))))),"")))</f>
        <v/>
      </c>
      <c r="S333" s="22" t="str">
        <f aca="false">IF(R333="","",ROUND(N333-R333,3))</f>
        <v/>
      </c>
      <c r="T333" s="21" t="str">
        <f aca="false">IF(OR(R333="",O333="",AO333=""),"",IF(S333&gt;MAX_SHAVE,"",IF(ROUND(O333-AO333,4)&lt;MIN_UNIT,"",ROUND(O333-AO333,4))))</f>
        <v/>
      </c>
      <c r="U333" s="21" t="str">
        <f aca="false">IF(OR(AQ333="",O333=""),"",IF(ROUND(ROUND(O333-AQ333,4)-AS333,4)&lt;=MIN_UNIT,"",ROUND(ROUND(O333-AQ333,4)-AS333,4)))</f>
        <v/>
      </c>
      <c r="V333" s="21" t="str">
        <f aca="false">IF(OR(AV333="",O333=""),"",IF(AND(AT333=1,AU333&lt;=MAX_ENV),IF(ROUND(O333-AV333,4)&lt;MIN_UNIT,"",ROUND(O333-AV333,4)),""))</f>
        <v/>
      </c>
      <c r="W333" s="21" t="str">
        <f aca="false">IF(OR(AX333="",O333=""),"",IF(AL333&gt;=AH333*MIN_DIM_RATIO,IF(ROUND(O333-AX333,4)&lt;MIN_UNIT,"",ROUND(O333-AX333,4)),""))</f>
        <v/>
      </c>
      <c r="X333" s="21" t="str">
        <f aca="false">IF(OR(R333="",P333="",AP333=""),"",IF(S333&gt;MAX_SHAVE,"",IF(ROUND(P333-AP333,4)&lt;MIN_UNIT,"",ROUND(P333-AP333,4))))</f>
        <v/>
      </c>
      <c r="Y333" s="21" t="str">
        <f aca="false">IF(OR(AR333="",P333=""),"",IF(ROUND(ROUND(P333-AR333,4)-AS333,4)&lt;=MIN_UNIT,"",ROUND(ROUND(P333-AR333,4)-AS333,4)))</f>
        <v/>
      </c>
      <c r="Z333" s="21" t="str">
        <f aca="false">IF(OR(AW333="",P333=""),"",IF(AND(AT333=1,AU333&lt;=MAX_ENV),IF(ROUND(P333-AW333,4)&lt;MIN_UNIT,"",ROUND(P333-AW333,4)),""))</f>
        <v/>
      </c>
      <c r="AA333" s="21" t="str">
        <f aca="false">IF(OR(AY333="",P333=""),"",IF(AL333&gt;=AH333*MIN_DIM_RATIO,IF(ROUND(P333-AY333,4)&lt;MIN_UNIT,"",ROUND(P333-AY333,4)),""))</f>
        <v/>
      </c>
      <c r="AB333" s="2" t="str">
        <f aca="false">IF(COUNT(T333:W333)=0,"",CHOOSE(MATCH(MAX(T333:W333),T333:W333,0),"Weight","Price","Size tier","Box"))</f>
        <v/>
      </c>
      <c r="AC333" s="24" t="str">
        <f aca="false">IF(K333&lt;&gt;"",K333,AZ333)</f>
        <v/>
      </c>
      <c r="AD333" s="25" t="str">
        <f aca="false">IF(OR(AB333="",AC333=""),"",ROUND(AC333*IF(K333&lt;&gt;"",1,U_LOW)*((12-PEAK_MONTHS)*MAX(T333:W333)+PEAK_MONTHS*N(INDEX(X333:AA333,MATCH(MAX(T333:W333),T333:W333,0)))),0))</f>
        <v/>
      </c>
      <c r="AE333" s="25" t="str">
        <f aca="false">IF(OR(AB333="",AC333=""),"",ROUND(AC333*IF(K333&lt;&gt;"",1,U_HIGH)*((12-PEAK_MONTHS)*MAX(T333:W333)+PEAK_MONTHS*N(INDEX(X333:AA333,MATCH(MAX(T333:W333),T333:W333,0)))),0))</f>
        <v/>
      </c>
      <c r="AF333" s="18" t="str">
        <f aca="false">IF(AD333="","",RANK(AD333,$AD$7:$AD$506))</f>
        <v/>
      </c>
      <c r="AH333" s="16" t="str">
        <f aca="false">IF(E333&lt;&gt;"",E333,IF(F333&lt;&gt;"",ROUND(F333*16,3),""))</f>
        <v/>
      </c>
      <c r="AI333" s="16" t="str">
        <f aca="false">IF(COUNT(G333:I333)&lt;3,"",ROUND(LARGE(G333:I333,1),2))</f>
        <v/>
      </c>
      <c r="AJ333" s="16" t="str">
        <f aca="false">IF(COUNT(G333:I333)&lt;3,"",ROUND(LARGE(G333:I333,2),2))</f>
        <v/>
      </c>
      <c r="AK333" s="16" t="str">
        <f aca="false">IF(COUNT(G333:I333)&lt;3,"",ROUND(SMALL(G333:I333,1),2))</f>
        <v/>
      </c>
      <c r="AL333" s="16" t="str">
        <f aca="false">IF(AI333="","",IF(AI333*AJ333*AK333&lt;DIM_MIN_CUIN,"",ROUND(AI333*AJ333*AK333/DIM_DIV*16,2)))</f>
        <v/>
      </c>
      <c r="AM333" s="18" t="str">
        <f aca="false">IF(C333="","",IF(C333&lt;BAND_LO,1,IF(C333&lt;=BAND_HI,2,3)))</f>
        <v/>
      </c>
      <c r="AN333" s="19" t="str">
        <f aca="false">IF(C333="","",IFERROR(INDEX(CAT_REF,MATCH(D333,CATS,0)),REF_DEFAULT))</f>
        <v/>
      </c>
      <c r="AO333" s="21" t="str">
        <f aca="false">IF(OR(R333="",AM333="",M333=""),"",IF(M333="Small standard",IF(R333&gt;SS_MAX,"",ROUND(INDEX(SS_FEES,SUMPRODUCT(--(SS_EDGES&lt;R333))+1,0+AM333)*(1+FUEL),4)),IF(M333="Large standard",IF(R333&gt;LS_MAX,"",ROUND(IF(R333&lt;=OVER3_FROM,INDEX(LS_FEES,SUMPRODUCT(--(LS_EDGES&lt;R333))+1,0+AM333),INDEX(OVER3_BASE,1,0+AM333)+OVER3_PER4*CEILING((R333-OVER3_FROM)/4,1))*(1+FUEL),4)),"")))</f>
        <v/>
      </c>
      <c r="AP333" s="21" t="str">
        <f aca="false">IF(OR(R333="",AM333="",M333=""),"",IF(M333="Small standard",IF(R333&gt;SS_MAX,"",ROUND(INDEX(SS_FEES,SUMPRODUCT(--(SS_EDGES&lt;R333))+1,3+AM333)*(1+FUEL),4)),IF(M333="Large standard",IF(R333&gt;LS_MAX,"",ROUND(IF(R333&lt;=OVER3_FROM,INDEX(LS_FEES,SUMPRODUCT(--(LS_EDGES&lt;R333))+1,3+AM333),INDEX(OVER3_BASE,1,3+AM333)+OVER3_PER4*CEILING((R333-OVER3_FROM)/4,1))*(1+FUEL),4)),"")))</f>
        <v/>
      </c>
      <c r="AQ333" s="21" t="str">
        <f aca="false">IF(OR(AM333="",AM333=1),"",IF(OR(N333="",(AM333-1)="",M333=""),"",IF(M333="Small standard",IF(N333&gt;SS_MAX,"",ROUND(INDEX(SS_FEES,SUMPRODUCT(--(SS_EDGES&lt;N333))+1,0+(AM333-1))*(1+FUEL),4)),IF(M333="Large standard",IF(N333&gt;LS_MAX,"",ROUND(IF(N333&lt;=OVER3_FROM,INDEX(LS_FEES,SUMPRODUCT(--(LS_EDGES&lt;N333))+1,0+(AM333-1)),INDEX(OVER3_BASE,1,0+(AM333-1))+OVER3_PER4*CEILING((N333-OVER3_FROM)/4,1))*(1+FUEL),4)),""))))</f>
        <v/>
      </c>
      <c r="AR333" s="21" t="str">
        <f aca="false">IF(OR(AM333="",AM333=1),"",IF(OR(N333="",(AM333-1)="",M333=""),"",IF(M333="Small standard",IF(N333&gt;SS_MAX,"",ROUND(INDEX(SS_FEES,SUMPRODUCT(--(SS_EDGES&lt;N333))+1,3+(AM333-1))*(1+FUEL),4)),IF(M333="Large standard",IF(N333&gt;LS_MAX,"",ROUND(IF(N333&lt;=OVER3_FROM,INDEX(LS_FEES,SUMPRODUCT(--(LS_EDGES&lt;N333))+1,3+(AM333-1)),INDEX(OVER3_BASE,1,3+(AM333-1))+OVER3_PER4*CEILING((N333-OVER3_FROM)/4,1))*(1+FUEL),4)),""))))</f>
        <v/>
      </c>
      <c r="AS333" s="21" t="str">
        <f aca="false">IF(OR(AM333="",AM333=1),"",(C333-(IF(AM333=2,BAND_LO,BAND_HI)-0.01))*(1-AN333))</f>
        <v/>
      </c>
      <c r="AT333" s="18" t="str">
        <f aca="false">IF(AI333="","",(AI333&gt;SS_L)+(AJ333&gt;SS_M)+(AK333&gt;SS_S))</f>
        <v/>
      </c>
      <c r="AU333" s="23" t="str">
        <f aca="false">IF(OR(AT333="",AT333&lt;&gt;1),"",MAX(AI333/SS_L,AJ333/SS_M,AK333/SS_S))</f>
        <v/>
      </c>
      <c r="AV333" s="21" t="str">
        <f aca="false">IF(OR(M333&lt;&gt;"Large standard",N333="",N333&gt;SS_MAX),"",IF(OR(N333="",AM333="","Small standard"=""),"",IF("Small standard"="Small standard",IF(N333&gt;SS_MAX,"",ROUND(INDEX(SS_FEES,SUMPRODUCT(--(SS_EDGES&lt;N333))+1,0+AM333)*(1+FUEL),4)),IF("Small standard"="Large standard",IF(N333&gt;LS_MAX,"",ROUND(IF(N333&lt;=OVER3_FROM,INDEX(LS_FEES,SUMPRODUCT(--(LS_EDGES&lt;N333))+1,0+AM333),INDEX(OVER3_BASE,1,0+AM333)+OVER3_PER4*CEILING((N333-OVER3_FROM)/4,1))*(1+FUEL),4)),""))))</f>
        <v/>
      </c>
      <c r="AW333" s="21" t="str">
        <f aca="false">IF(OR(M333&lt;&gt;"Large standard",N333="",N333&gt;SS_MAX),"",IF(OR(N333="",AM333="","Small standard"=""),"",IF("Small standard"="Small standard",IF(N333&gt;SS_MAX,"",ROUND(INDEX(SS_FEES,SUMPRODUCT(--(SS_EDGES&lt;N333))+1,3+AM333)*(1+FUEL),4)),IF("Small standard"="Large standard",IF(N333&gt;LS_MAX,"",ROUND(IF(N333&lt;=OVER3_FROM,INDEX(LS_FEES,SUMPRODUCT(--(LS_EDGES&lt;N333))+1,3+AM333),INDEX(OVER3_BASE,1,3+AM333)+OVER3_PER4*CEILING((N333-OVER3_FROM)/4,1))*(1+FUEL),4)),""))))</f>
        <v/>
      </c>
      <c r="AX333" s="21" t="str">
        <f aca="false">IF(OR(AL333="",AH333=""),"",IF(OR(AH333="",AM333="",M333=""),"",IF(M333="Small standard",IF(AH333&gt;SS_MAX,"",ROUND(INDEX(SS_FEES,SUMPRODUCT(--(SS_EDGES&lt;AH333))+1,0+AM333)*(1+FUEL),4)),IF(M333="Large standard",IF(AH333&gt;LS_MAX,"",ROUND(IF(AH333&lt;=OVER3_FROM,INDEX(LS_FEES,SUMPRODUCT(--(LS_EDGES&lt;AH333))+1,0+AM333),INDEX(OVER3_BASE,1,0+AM333)+OVER3_PER4*CEILING((AH333-OVER3_FROM)/4,1))*(1+FUEL),4)),""))))</f>
        <v/>
      </c>
      <c r="AY333" s="21" t="str">
        <f aca="false">IF(OR(AL333="",AH333=""),"",IF(OR(AH333="",AM333="",M333=""),"",IF(M333="Small standard",IF(AH333&gt;SS_MAX,"",ROUND(INDEX(SS_FEES,SUMPRODUCT(--(SS_EDGES&lt;AH333))+1,3+AM333)*(1+FUEL),4)),IF(M333="Large standard",IF(AH333&gt;LS_MAX,"",ROUND(IF(AH333&lt;=OVER3_FROM,INDEX(LS_FEES,SUMPRODUCT(--(LS_EDGES&lt;AH333))+1,3+AM333),INDEX(OVER3_BASE,1,3+AM333)+OVER3_PER4*CEILING((AH333-OVER3_FROM)/4,1))*(1+FUEL),4)),""))))</f>
        <v/>
      </c>
      <c r="AZ333" s="24" t="str">
        <f aca="false">IF(OR(J333="",J333&lt;1),"",ROUND(IFERROR(INDEX(CAT_SCALE,MATCH(D333,CATS,0)),UC_DEFAULT)*IF(J333&gt;=UC_KNEE,10^(UC_A-UC_B*LOG10(J333)),10^(UC_A-UC_B*LOG10(UC_KNEE))*(UC_KNEE/J333)^UC_HEXP),1))</f>
        <v/>
      </c>
    </row>
    <row r="334" customFormat="false" ht="15" hidden="false" customHeight="false" outlineLevel="0" collapsed="false">
      <c r="A334" s="10"/>
      <c r="B334" s="10"/>
      <c r="C334" s="12"/>
      <c r="D334" s="10"/>
      <c r="E334" s="10"/>
      <c r="F334" s="10"/>
      <c r="G334" s="10"/>
      <c r="H334" s="10"/>
      <c r="I334" s="10"/>
      <c r="J334" s="10"/>
      <c r="K334" s="10"/>
      <c r="L334" s="12"/>
      <c r="M334" s="2" t="str">
        <f aca="false">IF(OR(N334="",AI334=""),"",IF(AND(N334&lt;=SS_MAX,AI334&lt;=SS_L,AJ334&lt;=SS_M,AK334&lt;=SS_S),"Small standard",IF(AND(N334&lt;=LS_MAX,AI334&lt;=LS_L,AJ334&lt;=LS_M,AK334&lt;=LS_S),"Large standard","Oversize")))</f>
        <v/>
      </c>
      <c r="N334" s="16" t="str">
        <f aca="false">IF(AH334="","",IF(AL334="",AH334,MAX(AH334,AL334)))</f>
        <v/>
      </c>
      <c r="O334" s="21" t="str">
        <f aca="false">IF(OR(N334="",AM334="",M334=""),"",IF(M334="Small standard",IF(N334&gt;SS_MAX,"",ROUND(INDEX(SS_FEES,SUMPRODUCT(--(SS_EDGES&lt;N334))+1,0+AM334)*(1+FUEL),4)),IF(M334="Large standard",IF(N334&gt;LS_MAX,"",ROUND(IF(N334&lt;=OVER3_FROM,INDEX(LS_FEES,SUMPRODUCT(--(LS_EDGES&lt;N334))+1,0+AM334),INDEX(OVER3_BASE,1,0+AM334)+OVER3_PER4*CEILING((N334-OVER3_FROM)/4,1))*(1+FUEL),4)),"")))</f>
        <v/>
      </c>
      <c r="P334" s="21" t="str">
        <f aca="false">IF(OR(N334="",AM334="",M334=""),"",IF(M334="Small standard",IF(N334&gt;SS_MAX,"",ROUND(INDEX(SS_FEES,SUMPRODUCT(--(SS_EDGES&lt;N334))+1,3+AM334)*(1+FUEL),4)),IF(M334="Large standard",IF(N334&gt;LS_MAX,"",ROUND(IF(N334&lt;=OVER3_FROM,INDEX(LS_FEES,SUMPRODUCT(--(LS_EDGES&lt;N334))+1,3+AM334),INDEX(OVER3_BASE,1,3+AM334)+OVER3_PER4*CEILING((N334-OVER3_FROM)/4,1))*(1+FUEL),4)),"")))</f>
        <v/>
      </c>
      <c r="Q334" s="20" t="str">
        <f aca="true">IF(OR(L334="",O334=""),"",ROUND(L334-IF(AND(TODAY()&gt;=PEAK_FROM,TODAY()&lt;=PEAK_TO),P334,O334),2))</f>
        <v/>
      </c>
      <c r="R334" s="16" t="str">
        <f aca="false">IF(N334="","",IF(M334="Small standard",IF(SUMPRODUCT(--(SS_EDGES&lt;N334))=0,"",INDEX(SS_EDGES,SUMPRODUCT(--(SS_EDGES&lt;N334)))),IF(M334="Large standard",IF(N334&gt;OVER3_FROM,OVER3_FROM+4*(CEILING((N334-OVER3_FROM)/4,1)-1),IF(SUMPRODUCT(--(LS_EDGES&lt;N334))=0,"",INDEX(LS_EDGES,SUMPRODUCT(--(LS_EDGES&lt;N334))))),"")))</f>
        <v/>
      </c>
      <c r="S334" s="22" t="str">
        <f aca="false">IF(R334="","",ROUND(N334-R334,3))</f>
        <v/>
      </c>
      <c r="T334" s="21" t="str">
        <f aca="false">IF(OR(R334="",O334="",AO334=""),"",IF(S334&gt;MAX_SHAVE,"",IF(ROUND(O334-AO334,4)&lt;MIN_UNIT,"",ROUND(O334-AO334,4))))</f>
        <v/>
      </c>
      <c r="U334" s="21" t="str">
        <f aca="false">IF(OR(AQ334="",O334=""),"",IF(ROUND(ROUND(O334-AQ334,4)-AS334,4)&lt;=MIN_UNIT,"",ROUND(ROUND(O334-AQ334,4)-AS334,4)))</f>
        <v/>
      </c>
      <c r="V334" s="21" t="str">
        <f aca="false">IF(OR(AV334="",O334=""),"",IF(AND(AT334=1,AU334&lt;=MAX_ENV),IF(ROUND(O334-AV334,4)&lt;MIN_UNIT,"",ROUND(O334-AV334,4)),""))</f>
        <v/>
      </c>
      <c r="W334" s="21" t="str">
        <f aca="false">IF(OR(AX334="",O334=""),"",IF(AL334&gt;=AH334*MIN_DIM_RATIO,IF(ROUND(O334-AX334,4)&lt;MIN_UNIT,"",ROUND(O334-AX334,4)),""))</f>
        <v/>
      </c>
      <c r="X334" s="21" t="str">
        <f aca="false">IF(OR(R334="",P334="",AP334=""),"",IF(S334&gt;MAX_SHAVE,"",IF(ROUND(P334-AP334,4)&lt;MIN_UNIT,"",ROUND(P334-AP334,4))))</f>
        <v/>
      </c>
      <c r="Y334" s="21" t="str">
        <f aca="false">IF(OR(AR334="",P334=""),"",IF(ROUND(ROUND(P334-AR334,4)-AS334,4)&lt;=MIN_UNIT,"",ROUND(ROUND(P334-AR334,4)-AS334,4)))</f>
        <v/>
      </c>
      <c r="Z334" s="21" t="str">
        <f aca="false">IF(OR(AW334="",P334=""),"",IF(AND(AT334=1,AU334&lt;=MAX_ENV),IF(ROUND(P334-AW334,4)&lt;MIN_UNIT,"",ROUND(P334-AW334,4)),""))</f>
        <v/>
      </c>
      <c r="AA334" s="21" t="str">
        <f aca="false">IF(OR(AY334="",P334=""),"",IF(AL334&gt;=AH334*MIN_DIM_RATIO,IF(ROUND(P334-AY334,4)&lt;MIN_UNIT,"",ROUND(P334-AY334,4)),""))</f>
        <v/>
      </c>
      <c r="AB334" s="2" t="str">
        <f aca="false">IF(COUNT(T334:W334)=0,"",CHOOSE(MATCH(MAX(T334:W334),T334:W334,0),"Weight","Price","Size tier","Box"))</f>
        <v/>
      </c>
      <c r="AC334" s="24" t="str">
        <f aca="false">IF(K334&lt;&gt;"",K334,AZ334)</f>
        <v/>
      </c>
      <c r="AD334" s="25" t="str">
        <f aca="false">IF(OR(AB334="",AC334=""),"",ROUND(AC334*IF(K334&lt;&gt;"",1,U_LOW)*((12-PEAK_MONTHS)*MAX(T334:W334)+PEAK_MONTHS*N(INDEX(X334:AA334,MATCH(MAX(T334:W334),T334:W334,0)))),0))</f>
        <v/>
      </c>
      <c r="AE334" s="25" t="str">
        <f aca="false">IF(OR(AB334="",AC334=""),"",ROUND(AC334*IF(K334&lt;&gt;"",1,U_HIGH)*((12-PEAK_MONTHS)*MAX(T334:W334)+PEAK_MONTHS*N(INDEX(X334:AA334,MATCH(MAX(T334:W334),T334:W334,0)))),0))</f>
        <v/>
      </c>
      <c r="AF334" s="18" t="str">
        <f aca="false">IF(AD334="","",RANK(AD334,$AD$7:$AD$506))</f>
        <v/>
      </c>
      <c r="AH334" s="16" t="str">
        <f aca="false">IF(E334&lt;&gt;"",E334,IF(F334&lt;&gt;"",ROUND(F334*16,3),""))</f>
        <v/>
      </c>
      <c r="AI334" s="16" t="str">
        <f aca="false">IF(COUNT(G334:I334)&lt;3,"",ROUND(LARGE(G334:I334,1),2))</f>
        <v/>
      </c>
      <c r="AJ334" s="16" t="str">
        <f aca="false">IF(COUNT(G334:I334)&lt;3,"",ROUND(LARGE(G334:I334,2),2))</f>
        <v/>
      </c>
      <c r="AK334" s="16" t="str">
        <f aca="false">IF(COUNT(G334:I334)&lt;3,"",ROUND(SMALL(G334:I334,1),2))</f>
        <v/>
      </c>
      <c r="AL334" s="16" t="str">
        <f aca="false">IF(AI334="","",IF(AI334*AJ334*AK334&lt;DIM_MIN_CUIN,"",ROUND(AI334*AJ334*AK334/DIM_DIV*16,2)))</f>
        <v/>
      </c>
      <c r="AM334" s="18" t="str">
        <f aca="false">IF(C334="","",IF(C334&lt;BAND_LO,1,IF(C334&lt;=BAND_HI,2,3)))</f>
        <v/>
      </c>
      <c r="AN334" s="19" t="str">
        <f aca="false">IF(C334="","",IFERROR(INDEX(CAT_REF,MATCH(D334,CATS,0)),REF_DEFAULT))</f>
        <v/>
      </c>
      <c r="AO334" s="21" t="str">
        <f aca="false">IF(OR(R334="",AM334="",M334=""),"",IF(M334="Small standard",IF(R334&gt;SS_MAX,"",ROUND(INDEX(SS_FEES,SUMPRODUCT(--(SS_EDGES&lt;R334))+1,0+AM334)*(1+FUEL),4)),IF(M334="Large standard",IF(R334&gt;LS_MAX,"",ROUND(IF(R334&lt;=OVER3_FROM,INDEX(LS_FEES,SUMPRODUCT(--(LS_EDGES&lt;R334))+1,0+AM334),INDEX(OVER3_BASE,1,0+AM334)+OVER3_PER4*CEILING((R334-OVER3_FROM)/4,1))*(1+FUEL),4)),"")))</f>
        <v/>
      </c>
      <c r="AP334" s="21" t="str">
        <f aca="false">IF(OR(R334="",AM334="",M334=""),"",IF(M334="Small standard",IF(R334&gt;SS_MAX,"",ROUND(INDEX(SS_FEES,SUMPRODUCT(--(SS_EDGES&lt;R334))+1,3+AM334)*(1+FUEL),4)),IF(M334="Large standard",IF(R334&gt;LS_MAX,"",ROUND(IF(R334&lt;=OVER3_FROM,INDEX(LS_FEES,SUMPRODUCT(--(LS_EDGES&lt;R334))+1,3+AM334),INDEX(OVER3_BASE,1,3+AM334)+OVER3_PER4*CEILING((R334-OVER3_FROM)/4,1))*(1+FUEL),4)),"")))</f>
        <v/>
      </c>
      <c r="AQ334" s="21" t="str">
        <f aca="false">IF(OR(AM334="",AM334=1),"",IF(OR(N334="",(AM334-1)="",M334=""),"",IF(M334="Small standard",IF(N334&gt;SS_MAX,"",ROUND(INDEX(SS_FEES,SUMPRODUCT(--(SS_EDGES&lt;N334))+1,0+(AM334-1))*(1+FUEL),4)),IF(M334="Large standard",IF(N334&gt;LS_MAX,"",ROUND(IF(N334&lt;=OVER3_FROM,INDEX(LS_FEES,SUMPRODUCT(--(LS_EDGES&lt;N334))+1,0+(AM334-1)),INDEX(OVER3_BASE,1,0+(AM334-1))+OVER3_PER4*CEILING((N334-OVER3_FROM)/4,1))*(1+FUEL),4)),""))))</f>
        <v/>
      </c>
      <c r="AR334" s="21" t="str">
        <f aca="false">IF(OR(AM334="",AM334=1),"",IF(OR(N334="",(AM334-1)="",M334=""),"",IF(M334="Small standard",IF(N334&gt;SS_MAX,"",ROUND(INDEX(SS_FEES,SUMPRODUCT(--(SS_EDGES&lt;N334))+1,3+(AM334-1))*(1+FUEL),4)),IF(M334="Large standard",IF(N334&gt;LS_MAX,"",ROUND(IF(N334&lt;=OVER3_FROM,INDEX(LS_FEES,SUMPRODUCT(--(LS_EDGES&lt;N334))+1,3+(AM334-1)),INDEX(OVER3_BASE,1,3+(AM334-1))+OVER3_PER4*CEILING((N334-OVER3_FROM)/4,1))*(1+FUEL),4)),""))))</f>
        <v/>
      </c>
      <c r="AS334" s="21" t="str">
        <f aca="false">IF(OR(AM334="",AM334=1),"",(C334-(IF(AM334=2,BAND_LO,BAND_HI)-0.01))*(1-AN334))</f>
        <v/>
      </c>
      <c r="AT334" s="18" t="str">
        <f aca="false">IF(AI334="","",(AI334&gt;SS_L)+(AJ334&gt;SS_M)+(AK334&gt;SS_S))</f>
        <v/>
      </c>
      <c r="AU334" s="23" t="str">
        <f aca="false">IF(OR(AT334="",AT334&lt;&gt;1),"",MAX(AI334/SS_L,AJ334/SS_M,AK334/SS_S))</f>
        <v/>
      </c>
      <c r="AV334" s="21" t="str">
        <f aca="false">IF(OR(M334&lt;&gt;"Large standard",N334="",N334&gt;SS_MAX),"",IF(OR(N334="",AM334="","Small standard"=""),"",IF("Small standard"="Small standard",IF(N334&gt;SS_MAX,"",ROUND(INDEX(SS_FEES,SUMPRODUCT(--(SS_EDGES&lt;N334))+1,0+AM334)*(1+FUEL),4)),IF("Small standard"="Large standard",IF(N334&gt;LS_MAX,"",ROUND(IF(N334&lt;=OVER3_FROM,INDEX(LS_FEES,SUMPRODUCT(--(LS_EDGES&lt;N334))+1,0+AM334),INDEX(OVER3_BASE,1,0+AM334)+OVER3_PER4*CEILING((N334-OVER3_FROM)/4,1))*(1+FUEL),4)),""))))</f>
        <v/>
      </c>
      <c r="AW334" s="21" t="str">
        <f aca="false">IF(OR(M334&lt;&gt;"Large standard",N334="",N334&gt;SS_MAX),"",IF(OR(N334="",AM334="","Small standard"=""),"",IF("Small standard"="Small standard",IF(N334&gt;SS_MAX,"",ROUND(INDEX(SS_FEES,SUMPRODUCT(--(SS_EDGES&lt;N334))+1,3+AM334)*(1+FUEL),4)),IF("Small standard"="Large standard",IF(N334&gt;LS_MAX,"",ROUND(IF(N334&lt;=OVER3_FROM,INDEX(LS_FEES,SUMPRODUCT(--(LS_EDGES&lt;N334))+1,3+AM334),INDEX(OVER3_BASE,1,3+AM334)+OVER3_PER4*CEILING((N334-OVER3_FROM)/4,1))*(1+FUEL),4)),""))))</f>
        <v/>
      </c>
      <c r="AX334" s="21" t="str">
        <f aca="false">IF(OR(AL334="",AH334=""),"",IF(OR(AH334="",AM334="",M334=""),"",IF(M334="Small standard",IF(AH334&gt;SS_MAX,"",ROUND(INDEX(SS_FEES,SUMPRODUCT(--(SS_EDGES&lt;AH334))+1,0+AM334)*(1+FUEL),4)),IF(M334="Large standard",IF(AH334&gt;LS_MAX,"",ROUND(IF(AH334&lt;=OVER3_FROM,INDEX(LS_FEES,SUMPRODUCT(--(LS_EDGES&lt;AH334))+1,0+AM334),INDEX(OVER3_BASE,1,0+AM334)+OVER3_PER4*CEILING((AH334-OVER3_FROM)/4,1))*(1+FUEL),4)),""))))</f>
        <v/>
      </c>
      <c r="AY334" s="21" t="str">
        <f aca="false">IF(OR(AL334="",AH334=""),"",IF(OR(AH334="",AM334="",M334=""),"",IF(M334="Small standard",IF(AH334&gt;SS_MAX,"",ROUND(INDEX(SS_FEES,SUMPRODUCT(--(SS_EDGES&lt;AH334))+1,3+AM334)*(1+FUEL),4)),IF(M334="Large standard",IF(AH334&gt;LS_MAX,"",ROUND(IF(AH334&lt;=OVER3_FROM,INDEX(LS_FEES,SUMPRODUCT(--(LS_EDGES&lt;AH334))+1,3+AM334),INDEX(OVER3_BASE,1,3+AM334)+OVER3_PER4*CEILING((AH334-OVER3_FROM)/4,1))*(1+FUEL),4)),""))))</f>
        <v/>
      </c>
      <c r="AZ334" s="24" t="str">
        <f aca="false">IF(OR(J334="",J334&lt;1),"",ROUND(IFERROR(INDEX(CAT_SCALE,MATCH(D334,CATS,0)),UC_DEFAULT)*IF(J334&gt;=UC_KNEE,10^(UC_A-UC_B*LOG10(J334)),10^(UC_A-UC_B*LOG10(UC_KNEE))*(UC_KNEE/J334)^UC_HEXP),1))</f>
        <v/>
      </c>
    </row>
    <row r="335" customFormat="false" ht="15" hidden="false" customHeight="false" outlineLevel="0" collapsed="false">
      <c r="A335" s="10"/>
      <c r="B335" s="10"/>
      <c r="C335" s="12"/>
      <c r="D335" s="10"/>
      <c r="E335" s="10"/>
      <c r="F335" s="10"/>
      <c r="G335" s="10"/>
      <c r="H335" s="10"/>
      <c r="I335" s="10"/>
      <c r="J335" s="10"/>
      <c r="K335" s="10"/>
      <c r="L335" s="12"/>
      <c r="M335" s="2" t="str">
        <f aca="false">IF(OR(N335="",AI335=""),"",IF(AND(N335&lt;=SS_MAX,AI335&lt;=SS_L,AJ335&lt;=SS_M,AK335&lt;=SS_S),"Small standard",IF(AND(N335&lt;=LS_MAX,AI335&lt;=LS_L,AJ335&lt;=LS_M,AK335&lt;=LS_S),"Large standard","Oversize")))</f>
        <v/>
      </c>
      <c r="N335" s="16" t="str">
        <f aca="false">IF(AH335="","",IF(AL335="",AH335,MAX(AH335,AL335)))</f>
        <v/>
      </c>
      <c r="O335" s="21" t="str">
        <f aca="false">IF(OR(N335="",AM335="",M335=""),"",IF(M335="Small standard",IF(N335&gt;SS_MAX,"",ROUND(INDEX(SS_FEES,SUMPRODUCT(--(SS_EDGES&lt;N335))+1,0+AM335)*(1+FUEL),4)),IF(M335="Large standard",IF(N335&gt;LS_MAX,"",ROUND(IF(N335&lt;=OVER3_FROM,INDEX(LS_FEES,SUMPRODUCT(--(LS_EDGES&lt;N335))+1,0+AM335),INDEX(OVER3_BASE,1,0+AM335)+OVER3_PER4*CEILING((N335-OVER3_FROM)/4,1))*(1+FUEL),4)),"")))</f>
        <v/>
      </c>
      <c r="P335" s="21" t="str">
        <f aca="false">IF(OR(N335="",AM335="",M335=""),"",IF(M335="Small standard",IF(N335&gt;SS_MAX,"",ROUND(INDEX(SS_FEES,SUMPRODUCT(--(SS_EDGES&lt;N335))+1,3+AM335)*(1+FUEL),4)),IF(M335="Large standard",IF(N335&gt;LS_MAX,"",ROUND(IF(N335&lt;=OVER3_FROM,INDEX(LS_FEES,SUMPRODUCT(--(LS_EDGES&lt;N335))+1,3+AM335),INDEX(OVER3_BASE,1,3+AM335)+OVER3_PER4*CEILING((N335-OVER3_FROM)/4,1))*(1+FUEL),4)),"")))</f>
        <v/>
      </c>
      <c r="Q335" s="20" t="str">
        <f aca="true">IF(OR(L335="",O335=""),"",ROUND(L335-IF(AND(TODAY()&gt;=PEAK_FROM,TODAY()&lt;=PEAK_TO),P335,O335),2))</f>
        <v/>
      </c>
      <c r="R335" s="16" t="str">
        <f aca="false">IF(N335="","",IF(M335="Small standard",IF(SUMPRODUCT(--(SS_EDGES&lt;N335))=0,"",INDEX(SS_EDGES,SUMPRODUCT(--(SS_EDGES&lt;N335)))),IF(M335="Large standard",IF(N335&gt;OVER3_FROM,OVER3_FROM+4*(CEILING((N335-OVER3_FROM)/4,1)-1),IF(SUMPRODUCT(--(LS_EDGES&lt;N335))=0,"",INDEX(LS_EDGES,SUMPRODUCT(--(LS_EDGES&lt;N335))))),"")))</f>
        <v/>
      </c>
      <c r="S335" s="22" t="str">
        <f aca="false">IF(R335="","",ROUND(N335-R335,3))</f>
        <v/>
      </c>
      <c r="T335" s="21" t="str">
        <f aca="false">IF(OR(R335="",O335="",AO335=""),"",IF(S335&gt;MAX_SHAVE,"",IF(ROUND(O335-AO335,4)&lt;MIN_UNIT,"",ROUND(O335-AO335,4))))</f>
        <v/>
      </c>
      <c r="U335" s="21" t="str">
        <f aca="false">IF(OR(AQ335="",O335=""),"",IF(ROUND(ROUND(O335-AQ335,4)-AS335,4)&lt;=MIN_UNIT,"",ROUND(ROUND(O335-AQ335,4)-AS335,4)))</f>
        <v/>
      </c>
      <c r="V335" s="21" t="str">
        <f aca="false">IF(OR(AV335="",O335=""),"",IF(AND(AT335=1,AU335&lt;=MAX_ENV),IF(ROUND(O335-AV335,4)&lt;MIN_UNIT,"",ROUND(O335-AV335,4)),""))</f>
        <v/>
      </c>
      <c r="W335" s="21" t="str">
        <f aca="false">IF(OR(AX335="",O335=""),"",IF(AL335&gt;=AH335*MIN_DIM_RATIO,IF(ROUND(O335-AX335,4)&lt;MIN_UNIT,"",ROUND(O335-AX335,4)),""))</f>
        <v/>
      </c>
      <c r="X335" s="21" t="str">
        <f aca="false">IF(OR(R335="",P335="",AP335=""),"",IF(S335&gt;MAX_SHAVE,"",IF(ROUND(P335-AP335,4)&lt;MIN_UNIT,"",ROUND(P335-AP335,4))))</f>
        <v/>
      </c>
      <c r="Y335" s="21" t="str">
        <f aca="false">IF(OR(AR335="",P335=""),"",IF(ROUND(ROUND(P335-AR335,4)-AS335,4)&lt;=MIN_UNIT,"",ROUND(ROUND(P335-AR335,4)-AS335,4)))</f>
        <v/>
      </c>
      <c r="Z335" s="21" t="str">
        <f aca="false">IF(OR(AW335="",P335=""),"",IF(AND(AT335=1,AU335&lt;=MAX_ENV),IF(ROUND(P335-AW335,4)&lt;MIN_UNIT,"",ROUND(P335-AW335,4)),""))</f>
        <v/>
      </c>
      <c r="AA335" s="21" t="str">
        <f aca="false">IF(OR(AY335="",P335=""),"",IF(AL335&gt;=AH335*MIN_DIM_RATIO,IF(ROUND(P335-AY335,4)&lt;MIN_UNIT,"",ROUND(P335-AY335,4)),""))</f>
        <v/>
      </c>
      <c r="AB335" s="2" t="str">
        <f aca="false">IF(COUNT(T335:W335)=0,"",CHOOSE(MATCH(MAX(T335:W335),T335:W335,0),"Weight","Price","Size tier","Box"))</f>
        <v/>
      </c>
      <c r="AC335" s="24" t="str">
        <f aca="false">IF(K335&lt;&gt;"",K335,AZ335)</f>
        <v/>
      </c>
      <c r="AD335" s="25" t="str">
        <f aca="false">IF(OR(AB335="",AC335=""),"",ROUND(AC335*IF(K335&lt;&gt;"",1,U_LOW)*((12-PEAK_MONTHS)*MAX(T335:W335)+PEAK_MONTHS*N(INDEX(X335:AA335,MATCH(MAX(T335:W335),T335:W335,0)))),0))</f>
        <v/>
      </c>
      <c r="AE335" s="25" t="str">
        <f aca="false">IF(OR(AB335="",AC335=""),"",ROUND(AC335*IF(K335&lt;&gt;"",1,U_HIGH)*((12-PEAK_MONTHS)*MAX(T335:W335)+PEAK_MONTHS*N(INDEX(X335:AA335,MATCH(MAX(T335:W335),T335:W335,0)))),0))</f>
        <v/>
      </c>
      <c r="AF335" s="18" t="str">
        <f aca="false">IF(AD335="","",RANK(AD335,$AD$7:$AD$506))</f>
        <v/>
      </c>
      <c r="AH335" s="16" t="str">
        <f aca="false">IF(E335&lt;&gt;"",E335,IF(F335&lt;&gt;"",ROUND(F335*16,3),""))</f>
        <v/>
      </c>
      <c r="AI335" s="16" t="str">
        <f aca="false">IF(COUNT(G335:I335)&lt;3,"",ROUND(LARGE(G335:I335,1),2))</f>
        <v/>
      </c>
      <c r="AJ335" s="16" t="str">
        <f aca="false">IF(COUNT(G335:I335)&lt;3,"",ROUND(LARGE(G335:I335,2),2))</f>
        <v/>
      </c>
      <c r="AK335" s="16" t="str">
        <f aca="false">IF(COUNT(G335:I335)&lt;3,"",ROUND(SMALL(G335:I335,1),2))</f>
        <v/>
      </c>
      <c r="AL335" s="16" t="str">
        <f aca="false">IF(AI335="","",IF(AI335*AJ335*AK335&lt;DIM_MIN_CUIN,"",ROUND(AI335*AJ335*AK335/DIM_DIV*16,2)))</f>
        <v/>
      </c>
      <c r="AM335" s="18" t="str">
        <f aca="false">IF(C335="","",IF(C335&lt;BAND_LO,1,IF(C335&lt;=BAND_HI,2,3)))</f>
        <v/>
      </c>
      <c r="AN335" s="19" t="str">
        <f aca="false">IF(C335="","",IFERROR(INDEX(CAT_REF,MATCH(D335,CATS,0)),REF_DEFAULT))</f>
        <v/>
      </c>
      <c r="AO335" s="21" t="str">
        <f aca="false">IF(OR(R335="",AM335="",M335=""),"",IF(M335="Small standard",IF(R335&gt;SS_MAX,"",ROUND(INDEX(SS_FEES,SUMPRODUCT(--(SS_EDGES&lt;R335))+1,0+AM335)*(1+FUEL),4)),IF(M335="Large standard",IF(R335&gt;LS_MAX,"",ROUND(IF(R335&lt;=OVER3_FROM,INDEX(LS_FEES,SUMPRODUCT(--(LS_EDGES&lt;R335))+1,0+AM335),INDEX(OVER3_BASE,1,0+AM335)+OVER3_PER4*CEILING((R335-OVER3_FROM)/4,1))*(1+FUEL),4)),"")))</f>
        <v/>
      </c>
      <c r="AP335" s="21" t="str">
        <f aca="false">IF(OR(R335="",AM335="",M335=""),"",IF(M335="Small standard",IF(R335&gt;SS_MAX,"",ROUND(INDEX(SS_FEES,SUMPRODUCT(--(SS_EDGES&lt;R335))+1,3+AM335)*(1+FUEL),4)),IF(M335="Large standard",IF(R335&gt;LS_MAX,"",ROUND(IF(R335&lt;=OVER3_FROM,INDEX(LS_FEES,SUMPRODUCT(--(LS_EDGES&lt;R335))+1,3+AM335),INDEX(OVER3_BASE,1,3+AM335)+OVER3_PER4*CEILING((R335-OVER3_FROM)/4,1))*(1+FUEL),4)),"")))</f>
        <v/>
      </c>
      <c r="AQ335" s="21" t="str">
        <f aca="false">IF(OR(AM335="",AM335=1),"",IF(OR(N335="",(AM335-1)="",M335=""),"",IF(M335="Small standard",IF(N335&gt;SS_MAX,"",ROUND(INDEX(SS_FEES,SUMPRODUCT(--(SS_EDGES&lt;N335))+1,0+(AM335-1))*(1+FUEL),4)),IF(M335="Large standard",IF(N335&gt;LS_MAX,"",ROUND(IF(N335&lt;=OVER3_FROM,INDEX(LS_FEES,SUMPRODUCT(--(LS_EDGES&lt;N335))+1,0+(AM335-1)),INDEX(OVER3_BASE,1,0+(AM335-1))+OVER3_PER4*CEILING((N335-OVER3_FROM)/4,1))*(1+FUEL),4)),""))))</f>
        <v/>
      </c>
      <c r="AR335" s="21" t="str">
        <f aca="false">IF(OR(AM335="",AM335=1),"",IF(OR(N335="",(AM335-1)="",M335=""),"",IF(M335="Small standard",IF(N335&gt;SS_MAX,"",ROUND(INDEX(SS_FEES,SUMPRODUCT(--(SS_EDGES&lt;N335))+1,3+(AM335-1))*(1+FUEL),4)),IF(M335="Large standard",IF(N335&gt;LS_MAX,"",ROUND(IF(N335&lt;=OVER3_FROM,INDEX(LS_FEES,SUMPRODUCT(--(LS_EDGES&lt;N335))+1,3+(AM335-1)),INDEX(OVER3_BASE,1,3+(AM335-1))+OVER3_PER4*CEILING((N335-OVER3_FROM)/4,1))*(1+FUEL),4)),""))))</f>
        <v/>
      </c>
      <c r="AS335" s="21" t="str">
        <f aca="false">IF(OR(AM335="",AM335=1),"",(C335-(IF(AM335=2,BAND_LO,BAND_HI)-0.01))*(1-AN335))</f>
        <v/>
      </c>
      <c r="AT335" s="18" t="str">
        <f aca="false">IF(AI335="","",(AI335&gt;SS_L)+(AJ335&gt;SS_M)+(AK335&gt;SS_S))</f>
        <v/>
      </c>
      <c r="AU335" s="23" t="str">
        <f aca="false">IF(OR(AT335="",AT335&lt;&gt;1),"",MAX(AI335/SS_L,AJ335/SS_M,AK335/SS_S))</f>
        <v/>
      </c>
      <c r="AV335" s="21" t="str">
        <f aca="false">IF(OR(M335&lt;&gt;"Large standard",N335="",N335&gt;SS_MAX),"",IF(OR(N335="",AM335="","Small standard"=""),"",IF("Small standard"="Small standard",IF(N335&gt;SS_MAX,"",ROUND(INDEX(SS_FEES,SUMPRODUCT(--(SS_EDGES&lt;N335))+1,0+AM335)*(1+FUEL),4)),IF("Small standard"="Large standard",IF(N335&gt;LS_MAX,"",ROUND(IF(N335&lt;=OVER3_FROM,INDEX(LS_FEES,SUMPRODUCT(--(LS_EDGES&lt;N335))+1,0+AM335),INDEX(OVER3_BASE,1,0+AM335)+OVER3_PER4*CEILING((N335-OVER3_FROM)/4,1))*(1+FUEL),4)),""))))</f>
        <v/>
      </c>
      <c r="AW335" s="21" t="str">
        <f aca="false">IF(OR(M335&lt;&gt;"Large standard",N335="",N335&gt;SS_MAX),"",IF(OR(N335="",AM335="","Small standard"=""),"",IF("Small standard"="Small standard",IF(N335&gt;SS_MAX,"",ROUND(INDEX(SS_FEES,SUMPRODUCT(--(SS_EDGES&lt;N335))+1,3+AM335)*(1+FUEL),4)),IF("Small standard"="Large standard",IF(N335&gt;LS_MAX,"",ROUND(IF(N335&lt;=OVER3_FROM,INDEX(LS_FEES,SUMPRODUCT(--(LS_EDGES&lt;N335))+1,3+AM335),INDEX(OVER3_BASE,1,3+AM335)+OVER3_PER4*CEILING((N335-OVER3_FROM)/4,1))*(1+FUEL),4)),""))))</f>
        <v/>
      </c>
      <c r="AX335" s="21" t="str">
        <f aca="false">IF(OR(AL335="",AH335=""),"",IF(OR(AH335="",AM335="",M335=""),"",IF(M335="Small standard",IF(AH335&gt;SS_MAX,"",ROUND(INDEX(SS_FEES,SUMPRODUCT(--(SS_EDGES&lt;AH335))+1,0+AM335)*(1+FUEL),4)),IF(M335="Large standard",IF(AH335&gt;LS_MAX,"",ROUND(IF(AH335&lt;=OVER3_FROM,INDEX(LS_FEES,SUMPRODUCT(--(LS_EDGES&lt;AH335))+1,0+AM335),INDEX(OVER3_BASE,1,0+AM335)+OVER3_PER4*CEILING((AH335-OVER3_FROM)/4,1))*(1+FUEL),4)),""))))</f>
        <v/>
      </c>
      <c r="AY335" s="21" t="str">
        <f aca="false">IF(OR(AL335="",AH335=""),"",IF(OR(AH335="",AM335="",M335=""),"",IF(M335="Small standard",IF(AH335&gt;SS_MAX,"",ROUND(INDEX(SS_FEES,SUMPRODUCT(--(SS_EDGES&lt;AH335))+1,3+AM335)*(1+FUEL),4)),IF(M335="Large standard",IF(AH335&gt;LS_MAX,"",ROUND(IF(AH335&lt;=OVER3_FROM,INDEX(LS_FEES,SUMPRODUCT(--(LS_EDGES&lt;AH335))+1,3+AM335),INDEX(OVER3_BASE,1,3+AM335)+OVER3_PER4*CEILING((AH335-OVER3_FROM)/4,1))*(1+FUEL),4)),""))))</f>
        <v/>
      </c>
      <c r="AZ335" s="24" t="str">
        <f aca="false">IF(OR(J335="",J335&lt;1),"",ROUND(IFERROR(INDEX(CAT_SCALE,MATCH(D335,CATS,0)),UC_DEFAULT)*IF(J335&gt;=UC_KNEE,10^(UC_A-UC_B*LOG10(J335)),10^(UC_A-UC_B*LOG10(UC_KNEE))*(UC_KNEE/J335)^UC_HEXP),1))</f>
        <v/>
      </c>
    </row>
    <row r="336" customFormat="false" ht="15" hidden="false" customHeight="false" outlineLevel="0" collapsed="false">
      <c r="A336" s="10"/>
      <c r="B336" s="10"/>
      <c r="C336" s="12"/>
      <c r="D336" s="10"/>
      <c r="E336" s="10"/>
      <c r="F336" s="10"/>
      <c r="G336" s="10"/>
      <c r="H336" s="10"/>
      <c r="I336" s="10"/>
      <c r="J336" s="10"/>
      <c r="K336" s="10"/>
      <c r="L336" s="12"/>
      <c r="M336" s="2" t="str">
        <f aca="false">IF(OR(N336="",AI336=""),"",IF(AND(N336&lt;=SS_MAX,AI336&lt;=SS_L,AJ336&lt;=SS_M,AK336&lt;=SS_S),"Small standard",IF(AND(N336&lt;=LS_MAX,AI336&lt;=LS_L,AJ336&lt;=LS_M,AK336&lt;=LS_S),"Large standard","Oversize")))</f>
        <v/>
      </c>
      <c r="N336" s="16" t="str">
        <f aca="false">IF(AH336="","",IF(AL336="",AH336,MAX(AH336,AL336)))</f>
        <v/>
      </c>
      <c r="O336" s="21" t="str">
        <f aca="false">IF(OR(N336="",AM336="",M336=""),"",IF(M336="Small standard",IF(N336&gt;SS_MAX,"",ROUND(INDEX(SS_FEES,SUMPRODUCT(--(SS_EDGES&lt;N336))+1,0+AM336)*(1+FUEL),4)),IF(M336="Large standard",IF(N336&gt;LS_MAX,"",ROUND(IF(N336&lt;=OVER3_FROM,INDEX(LS_FEES,SUMPRODUCT(--(LS_EDGES&lt;N336))+1,0+AM336),INDEX(OVER3_BASE,1,0+AM336)+OVER3_PER4*CEILING((N336-OVER3_FROM)/4,1))*(1+FUEL),4)),"")))</f>
        <v/>
      </c>
      <c r="P336" s="21" t="str">
        <f aca="false">IF(OR(N336="",AM336="",M336=""),"",IF(M336="Small standard",IF(N336&gt;SS_MAX,"",ROUND(INDEX(SS_FEES,SUMPRODUCT(--(SS_EDGES&lt;N336))+1,3+AM336)*(1+FUEL),4)),IF(M336="Large standard",IF(N336&gt;LS_MAX,"",ROUND(IF(N336&lt;=OVER3_FROM,INDEX(LS_FEES,SUMPRODUCT(--(LS_EDGES&lt;N336))+1,3+AM336),INDEX(OVER3_BASE,1,3+AM336)+OVER3_PER4*CEILING((N336-OVER3_FROM)/4,1))*(1+FUEL),4)),"")))</f>
        <v/>
      </c>
      <c r="Q336" s="20" t="str">
        <f aca="true">IF(OR(L336="",O336=""),"",ROUND(L336-IF(AND(TODAY()&gt;=PEAK_FROM,TODAY()&lt;=PEAK_TO),P336,O336),2))</f>
        <v/>
      </c>
      <c r="R336" s="16" t="str">
        <f aca="false">IF(N336="","",IF(M336="Small standard",IF(SUMPRODUCT(--(SS_EDGES&lt;N336))=0,"",INDEX(SS_EDGES,SUMPRODUCT(--(SS_EDGES&lt;N336)))),IF(M336="Large standard",IF(N336&gt;OVER3_FROM,OVER3_FROM+4*(CEILING((N336-OVER3_FROM)/4,1)-1),IF(SUMPRODUCT(--(LS_EDGES&lt;N336))=0,"",INDEX(LS_EDGES,SUMPRODUCT(--(LS_EDGES&lt;N336))))),"")))</f>
        <v/>
      </c>
      <c r="S336" s="22" t="str">
        <f aca="false">IF(R336="","",ROUND(N336-R336,3))</f>
        <v/>
      </c>
      <c r="T336" s="21" t="str">
        <f aca="false">IF(OR(R336="",O336="",AO336=""),"",IF(S336&gt;MAX_SHAVE,"",IF(ROUND(O336-AO336,4)&lt;MIN_UNIT,"",ROUND(O336-AO336,4))))</f>
        <v/>
      </c>
      <c r="U336" s="21" t="str">
        <f aca="false">IF(OR(AQ336="",O336=""),"",IF(ROUND(ROUND(O336-AQ336,4)-AS336,4)&lt;=MIN_UNIT,"",ROUND(ROUND(O336-AQ336,4)-AS336,4)))</f>
        <v/>
      </c>
      <c r="V336" s="21" t="str">
        <f aca="false">IF(OR(AV336="",O336=""),"",IF(AND(AT336=1,AU336&lt;=MAX_ENV),IF(ROUND(O336-AV336,4)&lt;MIN_UNIT,"",ROUND(O336-AV336,4)),""))</f>
        <v/>
      </c>
      <c r="W336" s="21" t="str">
        <f aca="false">IF(OR(AX336="",O336=""),"",IF(AL336&gt;=AH336*MIN_DIM_RATIO,IF(ROUND(O336-AX336,4)&lt;MIN_UNIT,"",ROUND(O336-AX336,4)),""))</f>
        <v/>
      </c>
      <c r="X336" s="21" t="str">
        <f aca="false">IF(OR(R336="",P336="",AP336=""),"",IF(S336&gt;MAX_SHAVE,"",IF(ROUND(P336-AP336,4)&lt;MIN_UNIT,"",ROUND(P336-AP336,4))))</f>
        <v/>
      </c>
      <c r="Y336" s="21" t="str">
        <f aca="false">IF(OR(AR336="",P336=""),"",IF(ROUND(ROUND(P336-AR336,4)-AS336,4)&lt;=MIN_UNIT,"",ROUND(ROUND(P336-AR336,4)-AS336,4)))</f>
        <v/>
      </c>
      <c r="Z336" s="21" t="str">
        <f aca="false">IF(OR(AW336="",P336=""),"",IF(AND(AT336=1,AU336&lt;=MAX_ENV),IF(ROUND(P336-AW336,4)&lt;MIN_UNIT,"",ROUND(P336-AW336,4)),""))</f>
        <v/>
      </c>
      <c r="AA336" s="21" t="str">
        <f aca="false">IF(OR(AY336="",P336=""),"",IF(AL336&gt;=AH336*MIN_DIM_RATIO,IF(ROUND(P336-AY336,4)&lt;MIN_UNIT,"",ROUND(P336-AY336,4)),""))</f>
        <v/>
      </c>
      <c r="AB336" s="2" t="str">
        <f aca="false">IF(COUNT(T336:W336)=0,"",CHOOSE(MATCH(MAX(T336:W336),T336:W336,0),"Weight","Price","Size tier","Box"))</f>
        <v/>
      </c>
      <c r="AC336" s="24" t="str">
        <f aca="false">IF(K336&lt;&gt;"",K336,AZ336)</f>
        <v/>
      </c>
      <c r="AD336" s="25" t="str">
        <f aca="false">IF(OR(AB336="",AC336=""),"",ROUND(AC336*IF(K336&lt;&gt;"",1,U_LOW)*((12-PEAK_MONTHS)*MAX(T336:W336)+PEAK_MONTHS*N(INDEX(X336:AA336,MATCH(MAX(T336:W336),T336:W336,0)))),0))</f>
        <v/>
      </c>
      <c r="AE336" s="25" t="str">
        <f aca="false">IF(OR(AB336="",AC336=""),"",ROUND(AC336*IF(K336&lt;&gt;"",1,U_HIGH)*((12-PEAK_MONTHS)*MAX(T336:W336)+PEAK_MONTHS*N(INDEX(X336:AA336,MATCH(MAX(T336:W336),T336:W336,0)))),0))</f>
        <v/>
      </c>
      <c r="AF336" s="18" t="str">
        <f aca="false">IF(AD336="","",RANK(AD336,$AD$7:$AD$506))</f>
        <v/>
      </c>
      <c r="AH336" s="16" t="str">
        <f aca="false">IF(E336&lt;&gt;"",E336,IF(F336&lt;&gt;"",ROUND(F336*16,3),""))</f>
        <v/>
      </c>
      <c r="AI336" s="16" t="str">
        <f aca="false">IF(COUNT(G336:I336)&lt;3,"",ROUND(LARGE(G336:I336,1),2))</f>
        <v/>
      </c>
      <c r="AJ336" s="16" t="str">
        <f aca="false">IF(COUNT(G336:I336)&lt;3,"",ROUND(LARGE(G336:I336,2),2))</f>
        <v/>
      </c>
      <c r="AK336" s="16" t="str">
        <f aca="false">IF(COUNT(G336:I336)&lt;3,"",ROUND(SMALL(G336:I336,1),2))</f>
        <v/>
      </c>
      <c r="AL336" s="16" t="str">
        <f aca="false">IF(AI336="","",IF(AI336*AJ336*AK336&lt;DIM_MIN_CUIN,"",ROUND(AI336*AJ336*AK336/DIM_DIV*16,2)))</f>
        <v/>
      </c>
      <c r="AM336" s="18" t="str">
        <f aca="false">IF(C336="","",IF(C336&lt;BAND_LO,1,IF(C336&lt;=BAND_HI,2,3)))</f>
        <v/>
      </c>
      <c r="AN336" s="19" t="str">
        <f aca="false">IF(C336="","",IFERROR(INDEX(CAT_REF,MATCH(D336,CATS,0)),REF_DEFAULT))</f>
        <v/>
      </c>
      <c r="AO336" s="21" t="str">
        <f aca="false">IF(OR(R336="",AM336="",M336=""),"",IF(M336="Small standard",IF(R336&gt;SS_MAX,"",ROUND(INDEX(SS_FEES,SUMPRODUCT(--(SS_EDGES&lt;R336))+1,0+AM336)*(1+FUEL),4)),IF(M336="Large standard",IF(R336&gt;LS_MAX,"",ROUND(IF(R336&lt;=OVER3_FROM,INDEX(LS_FEES,SUMPRODUCT(--(LS_EDGES&lt;R336))+1,0+AM336),INDEX(OVER3_BASE,1,0+AM336)+OVER3_PER4*CEILING((R336-OVER3_FROM)/4,1))*(1+FUEL),4)),"")))</f>
        <v/>
      </c>
      <c r="AP336" s="21" t="str">
        <f aca="false">IF(OR(R336="",AM336="",M336=""),"",IF(M336="Small standard",IF(R336&gt;SS_MAX,"",ROUND(INDEX(SS_FEES,SUMPRODUCT(--(SS_EDGES&lt;R336))+1,3+AM336)*(1+FUEL),4)),IF(M336="Large standard",IF(R336&gt;LS_MAX,"",ROUND(IF(R336&lt;=OVER3_FROM,INDEX(LS_FEES,SUMPRODUCT(--(LS_EDGES&lt;R336))+1,3+AM336),INDEX(OVER3_BASE,1,3+AM336)+OVER3_PER4*CEILING((R336-OVER3_FROM)/4,1))*(1+FUEL),4)),"")))</f>
        <v/>
      </c>
      <c r="AQ336" s="21" t="str">
        <f aca="false">IF(OR(AM336="",AM336=1),"",IF(OR(N336="",(AM336-1)="",M336=""),"",IF(M336="Small standard",IF(N336&gt;SS_MAX,"",ROUND(INDEX(SS_FEES,SUMPRODUCT(--(SS_EDGES&lt;N336))+1,0+(AM336-1))*(1+FUEL),4)),IF(M336="Large standard",IF(N336&gt;LS_MAX,"",ROUND(IF(N336&lt;=OVER3_FROM,INDEX(LS_FEES,SUMPRODUCT(--(LS_EDGES&lt;N336))+1,0+(AM336-1)),INDEX(OVER3_BASE,1,0+(AM336-1))+OVER3_PER4*CEILING((N336-OVER3_FROM)/4,1))*(1+FUEL),4)),""))))</f>
        <v/>
      </c>
      <c r="AR336" s="21" t="str">
        <f aca="false">IF(OR(AM336="",AM336=1),"",IF(OR(N336="",(AM336-1)="",M336=""),"",IF(M336="Small standard",IF(N336&gt;SS_MAX,"",ROUND(INDEX(SS_FEES,SUMPRODUCT(--(SS_EDGES&lt;N336))+1,3+(AM336-1))*(1+FUEL),4)),IF(M336="Large standard",IF(N336&gt;LS_MAX,"",ROUND(IF(N336&lt;=OVER3_FROM,INDEX(LS_FEES,SUMPRODUCT(--(LS_EDGES&lt;N336))+1,3+(AM336-1)),INDEX(OVER3_BASE,1,3+(AM336-1))+OVER3_PER4*CEILING((N336-OVER3_FROM)/4,1))*(1+FUEL),4)),""))))</f>
        <v/>
      </c>
      <c r="AS336" s="21" t="str">
        <f aca="false">IF(OR(AM336="",AM336=1),"",(C336-(IF(AM336=2,BAND_LO,BAND_HI)-0.01))*(1-AN336))</f>
        <v/>
      </c>
      <c r="AT336" s="18" t="str">
        <f aca="false">IF(AI336="","",(AI336&gt;SS_L)+(AJ336&gt;SS_M)+(AK336&gt;SS_S))</f>
        <v/>
      </c>
      <c r="AU336" s="23" t="str">
        <f aca="false">IF(OR(AT336="",AT336&lt;&gt;1),"",MAX(AI336/SS_L,AJ336/SS_M,AK336/SS_S))</f>
        <v/>
      </c>
      <c r="AV336" s="21" t="str">
        <f aca="false">IF(OR(M336&lt;&gt;"Large standard",N336="",N336&gt;SS_MAX),"",IF(OR(N336="",AM336="","Small standard"=""),"",IF("Small standard"="Small standard",IF(N336&gt;SS_MAX,"",ROUND(INDEX(SS_FEES,SUMPRODUCT(--(SS_EDGES&lt;N336))+1,0+AM336)*(1+FUEL),4)),IF("Small standard"="Large standard",IF(N336&gt;LS_MAX,"",ROUND(IF(N336&lt;=OVER3_FROM,INDEX(LS_FEES,SUMPRODUCT(--(LS_EDGES&lt;N336))+1,0+AM336),INDEX(OVER3_BASE,1,0+AM336)+OVER3_PER4*CEILING((N336-OVER3_FROM)/4,1))*(1+FUEL),4)),""))))</f>
        <v/>
      </c>
      <c r="AW336" s="21" t="str">
        <f aca="false">IF(OR(M336&lt;&gt;"Large standard",N336="",N336&gt;SS_MAX),"",IF(OR(N336="",AM336="","Small standard"=""),"",IF("Small standard"="Small standard",IF(N336&gt;SS_MAX,"",ROUND(INDEX(SS_FEES,SUMPRODUCT(--(SS_EDGES&lt;N336))+1,3+AM336)*(1+FUEL),4)),IF("Small standard"="Large standard",IF(N336&gt;LS_MAX,"",ROUND(IF(N336&lt;=OVER3_FROM,INDEX(LS_FEES,SUMPRODUCT(--(LS_EDGES&lt;N336))+1,3+AM336),INDEX(OVER3_BASE,1,3+AM336)+OVER3_PER4*CEILING((N336-OVER3_FROM)/4,1))*(1+FUEL),4)),""))))</f>
        <v/>
      </c>
      <c r="AX336" s="21" t="str">
        <f aca="false">IF(OR(AL336="",AH336=""),"",IF(OR(AH336="",AM336="",M336=""),"",IF(M336="Small standard",IF(AH336&gt;SS_MAX,"",ROUND(INDEX(SS_FEES,SUMPRODUCT(--(SS_EDGES&lt;AH336))+1,0+AM336)*(1+FUEL),4)),IF(M336="Large standard",IF(AH336&gt;LS_MAX,"",ROUND(IF(AH336&lt;=OVER3_FROM,INDEX(LS_FEES,SUMPRODUCT(--(LS_EDGES&lt;AH336))+1,0+AM336),INDEX(OVER3_BASE,1,0+AM336)+OVER3_PER4*CEILING((AH336-OVER3_FROM)/4,1))*(1+FUEL),4)),""))))</f>
        <v/>
      </c>
      <c r="AY336" s="21" t="str">
        <f aca="false">IF(OR(AL336="",AH336=""),"",IF(OR(AH336="",AM336="",M336=""),"",IF(M336="Small standard",IF(AH336&gt;SS_MAX,"",ROUND(INDEX(SS_FEES,SUMPRODUCT(--(SS_EDGES&lt;AH336))+1,3+AM336)*(1+FUEL),4)),IF(M336="Large standard",IF(AH336&gt;LS_MAX,"",ROUND(IF(AH336&lt;=OVER3_FROM,INDEX(LS_FEES,SUMPRODUCT(--(LS_EDGES&lt;AH336))+1,3+AM336),INDEX(OVER3_BASE,1,3+AM336)+OVER3_PER4*CEILING((AH336-OVER3_FROM)/4,1))*(1+FUEL),4)),""))))</f>
        <v/>
      </c>
      <c r="AZ336" s="24" t="str">
        <f aca="false">IF(OR(J336="",J336&lt;1),"",ROUND(IFERROR(INDEX(CAT_SCALE,MATCH(D336,CATS,0)),UC_DEFAULT)*IF(J336&gt;=UC_KNEE,10^(UC_A-UC_B*LOG10(J336)),10^(UC_A-UC_B*LOG10(UC_KNEE))*(UC_KNEE/J336)^UC_HEXP),1))</f>
        <v/>
      </c>
    </row>
    <row r="337" customFormat="false" ht="15" hidden="false" customHeight="false" outlineLevel="0" collapsed="false">
      <c r="A337" s="10"/>
      <c r="B337" s="10"/>
      <c r="C337" s="12"/>
      <c r="D337" s="10"/>
      <c r="E337" s="10"/>
      <c r="F337" s="10"/>
      <c r="G337" s="10"/>
      <c r="H337" s="10"/>
      <c r="I337" s="10"/>
      <c r="J337" s="10"/>
      <c r="K337" s="10"/>
      <c r="L337" s="12"/>
      <c r="M337" s="2" t="str">
        <f aca="false">IF(OR(N337="",AI337=""),"",IF(AND(N337&lt;=SS_MAX,AI337&lt;=SS_L,AJ337&lt;=SS_M,AK337&lt;=SS_S),"Small standard",IF(AND(N337&lt;=LS_MAX,AI337&lt;=LS_L,AJ337&lt;=LS_M,AK337&lt;=LS_S),"Large standard","Oversize")))</f>
        <v/>
      </c>
      <c r="N337" s="16" t="str">
        <f aca="false">IF(AH337="","",IF(AL337="",AH337,MAX(AH337,AL337)))</f>
        <v/>
      </c>
      <c r="O337" s="21" t="str">
        <f aca="false">IF(OR(N337="",AM337="",M337=""),"",IF(M337="Small standard",IF(N337&gt;SS_MAX,"",ROUND(INDEX(SS_FEES,SUMPRODUCT(--(SS_EDGES&lt;N337))+1,0+AM337)*(1+FUEL),4)),IF(M337="Large standard",IF(N337&gt;LS_MAX,"",ROUND(IF(N337&lt;=OVER3_FROM,INDEX(LS_FEES,SUMPRODUCT(--(LS_EDGES&lt;N337))+1,0+AM337),INDEX(OVER3_BASE,1,0+AM337)+OVER3_PER4*CEILING((N337-OVER3_FROM)/4,1))*(1+FUEL),4)),"")))</f>
        <v/>
      </c>
      <c r="P337" s="21" t="str">
        <f aca="false">IF(OR(N337="",AM337="",M337=""),"",IF(M337="Small standard",IF(N337&gt;SS_MAX,"",ROUND(INDEX(SS_FEES,SUMPRODUCT(--(SS_EDGES&lt;N337))+1,3+AM337)*(1+FUEL),4)),IF(M337="Large standard",IF(N337&gt;LS_MAX,"",ROUND(IF(N337&lt;=OVER3_FROM,INDEX(LS_FEES,SUMPRODUCT(--(LS_EDGES&lt;N337))+1,3+AM337),INDEX(OVER3_BASE,1,3+AM337)+OVER3_PER4*CEILING((N337-OVER3_FROM)/4,1))*(1+FUEL),4)),"")))</f>
        <v/>
      </c>
      <c r="Q337" s="20" t="str">
        <f aca="true">IF(OR(L337="",O337=""),"",ROUND(L337-IF(AND(TODAY()&gt;=PEAK_FROM,TODAY()&lt;=PEAK_TO),P337,O337),2))</f>
        <v/>
      </c>
      <c r="R337" s="16" t="str">
        <f aca="false">IF(N337="","",IF(M337="Small standard",IF(SUMPRODUCT(--(SS_EDGES&lt;N337))=0,"",INDEX(SS_EDGES,SUMPRODUCT(--(SS_EDGES&lt;N337)))),IF(M337="Large standard",IF(N337&gt;OVER3_FROM,OVER3_FROM+4*(CEILING((N337-OVER3_FROM)/4,1)-1),IF(SUMPRODUCT(--(LS_EDGES&lt;N337))=0,"",INDEX(LS_EDGES,SUMPRODUCT(--(LS_EDGES&lt;N337))))),"")))</f>
        <v/>
      </c>
      <c r="S337" s="22" t="str">
        <f aca="false">IF(R337="","",ROUND(N337-R337,3))</f>
        <v/>
      </c>
      <c r="T337" s="21" t="str">
        <f aca="false">IF(OR(R337="",O337="",AO337=""),"",IF(S337&gt;MAX_SHAVE,"",IF(ROUND(O337-AO337,4)&lt;MIN_UNIT,"",ROUND(O337-AO337,4))))</f>
        <v/>
      </c>
      <c r="U337" s="21" t="str">
        <f aca="false">IF(OR(AQ337="",O337=""),"",IF(ROUND(ROUND(O337-AQ337,4)-AS337,4)&lt;=MIN_UNIT,"",ROUND(ROUND(O337-AQ337,4)-AS337,4)))</f>
        <v/>
      </c>
      <c r="V337" s="21" t="str">
        <f aca="false">IF(OR(AV337="",O337=""),"",IF(AND(AT337=1,AU337&lt;=MAX_ENV),IF(ROUND(O337-AV337,4)&lt;MIN_UNIT,"",ROUND(O337-AV337,4)),""))</f>
        <v/>
      </c>
      <c r="W337" s="21" t="str">
        <f aca="false">IF(OR(AX337="",O337=""),"",IF(AL337&gt;=AH337*MIN_DIM_RATIO,IF(ROUND(O337-AX337,4)&lt;MIN_UNIT,"",ROUND(O337-AX337,4)),""))</f>
        <v/>
      </c>
      <c r="X337" s="21" t="str">
        <f aca="false">IF(OR(R337="",P337="",AP337=""),"",IF(S337&gt;MAX_SHAVE,"",IF(ROUND(P337-AP337,4)&lt;MIN_UNIT,"",ROUND(P337-AP337,4))))</f>
        <v/>
      </c>
      <c r="Y337" s="21" t="str">
        <f aca="false">IF(OR(AR337="",P337=""),"",IF(ROUND(ROUND(P337-AR337,4)-AS337,4)&lt;=MIN_UNIT,"",ROUND(ROUND(P337-AR337,4)-AS337,4)))</f>
        <v/>
      </c>
      <c r="Z337" s="21" t="str">
        <f aca="false">IF(OR(AW337="",P337=""),"",IF(AND(AT337=1,AU337&lt;=MAX_ENV),IF(ROUND(P337-AW337,4)&lt;MIN_UNIT,"",ROUND(P337-AW337,4)),""))</f>
        <v/>
      </c>
      <c r="AA337" s="21" t="str">
        <f aca="false">IF(OR(AY337="",P337=""),"",IF(AL337&gt;=AH337*MIN_DIM_RATIO,IF(ROUND(P337-AY337,4)&lt;MIN_UNIT,"",ROUND(P337-AY337,4)),""))</f>
        <v/>
      </c>
      <c r="AB337" s="2" t="str">
        <f aca="false">IF(COUNT(T337:W337)=0,"",CHOOSE(MATCH(MAX(T337:W337),T337:W337,0),"Weight","Price","Size tier","Box"))</f>
        <v/>
      </c>
      <c r="AC337" s="24" t="str">
        <f aca="false">IF(K337&lt;&gt;"",K337,AZ337)</f>
        <v/>
      </c>
      <c r="AD337" s="25" t="str">
        <f aca="false">IF(OR(AB337="",AC337=""),"",ROUND(AC337*IF(K337&lt;&gt;"",1,U_LOW)*((12-PEAK_MONTHS)*MAX(T337:W337)+PEAK_MONTHS*N(INDEX(X337:AA337,MATCH(MAX(T337:W337),T337:W337,0)))),0))</f>
        <v/>
      </c>
      <c r="AE337" s="25" t="str">
        <f aca="false">IF(OR(AB337="",AC337=""),"",ROUND(AC337*IF(K337&lt;&gt;"",1,U_HIGH)*((12-PEAK_MONTHS)*MAX(T337:W337)+PEAK_MONTHS*N(INDEX(X337:AA337,MATCH(MAX(T337:W337),T337:W337,0)))),0))</f>
        <v/>
      </c>
      <c r="AF337" s="18" t="str">
        <f aca="false">IF(AD337="","",RANK(AD337,$AD$7:$AD$506))</f>
        <v/>
      </c>
      <c r="AH337" s="16" t="str">
        <f aca="false">IF(E337&lt;&gt;"",E337,IF(F337&lt;&gt;"",ROUND(F337*16,3),""))</f>
        <v/>
      </c>
      <c r="AI337" s="16" t="str">
        <f aca="false">IF(COUNT(G337:I337)&lt;3,"",ROUND(LARGE(G337:I337,1),2))</f>
        <v/>
      </c>
      <c r="AJ337" s="16" t="str">
        <f aca="false">IF(COUNT(G337:I337)&lt;3,"",ROUND(LARGE(G337:I337,2),2))</f>
        <v/>
      </c>
      <c r="AK337" s="16" t="str">
        <f aca="false">IF(COUNT(G337:I337)&lt;3,"",ROUND(SMALL(G337:I337,1),2))</f>
        <v/>
      </c>
      <c r="AL337" s="16" t="str">
        <f aca="false">IF(AI337="","",IF(AI337*AJ337*AK337&lt;DIM_MIN_CUIN,"",ROUND(AI337*AJ337*AK337/DIM_DIV*16,2)))</f>
        <v/>
      </c>
      <c r="AM337" s="18" t="str">
        <f aca="false">IF(C337="","",IF(C337&lt;BAND_LO,1,IF(C337&lt;=BAND_HI,2,3)))</f>
        <v/>
      </c>
      <c r="AN337" s="19" t="str">
        <f aca="false">IF(C337="","",IFERROR(INDEX(CAT_REF,MATCH(D337,CATS,0)),REF_DEFAULT))</f>
        <v/>
      </c>
      <c r="AO337" s="21" t="str">
        <f aca="false">IF(OR(R337="",AM337="",M337=""),"",IF(M337="Small standard",IF(R337&gt;SS_MAX,"",ROUND(INDEX(SS_FEES,SUMPRODUCT(--(SS_EDGES&lt;R337))+1,0+AM337)*(1+FUEL),4)),IF(M337="Large standard",IF(R337&gt;LS_MAX,"",ROUND(IF(R337&lt;=OVER3_FROM,INDEX(LS_FEES,SUMPRODUCT(--(LS_EDGES&lt;R337))+1,0+AM337),INDEX(OVER3_BASE,1,0+AM337)+OVER3_PER4*CEILING((R337-OVER3_FROM)/4,1))*(1+FUEL),4)),"")))</f>
        <v/>
      </c>
      <c r="AP337" s="21" t="str">
        <f aca="false">IF(OR(R337="",AM337="",M337=""),"",IF(M337="Small standard",IF(R337&gt;SS_MAX,"",ROUND(INDEX(SS_FEES,SUMPRODUCT(--(SS_EDGES&lt;R337))+1,3+AM337)*(1+FUEL),4)),IF(M337="Large standard",IF(R337&gt;LS_MAX,"",ROUND(IF(R337&lt;=OVER3_FROM,INDEX(LS_FEES,SUMPRODUCT(--(LS_EDGES&lt;R337))+1,3+AM337),INDEX(OVER3_BASE,1,3+AM337)+OVER3_PER4*CEILING((R337-OVER3_FROM)/4,1))*(1+FUEL),4)),"")))</f>
        <v/>
      </c>
      <c r="AQ337" s="21" t="str">
        <f aca="false">IF(OR(AM337="",AM337=1),"",IF(OR(N337="",(AM337-1)="",M337=""),"",IF(M337="Small standard",IF(N337&gt;SS_MAX,"",ROUND(INDEX(SS_FEES,SUMPRODUCT(--(SS_EDGES&lt;N337))+1,0+(AM337-1))*(1+FUEL),4)),IF(M337="Large standard",IF(N337&gt;LS_MAX,"",ROUND(IF(N337&lt;=OVER3_FROM,INDEX(LS_FEES,SUMPRODUCT(--(LS_EDGES&lt;N337))+1,0+(AM337-1)),INDEX(OVER3_BASE,1,0+(AM337-1))+OVER3_PER4*CEILING((N337-OVER3_FROM)/4,1))*(1+FUEL),4)),""))))</f>
        <v/>
      </c>
      <c r="AR337" s="21" t="str">
        <f aca="false">IF(OR(AM337="",AM337=1),"",IF(OR(N337="",(AM337-1)="",M337=""),"",IF(M337="Small standard",IF(N337&gt;SS_MAX,"",ROUND(INDEX(SS_FEES,SUMPRODUCT(--(SS_EDGES&lt;N337))+1,3+(AM337-1))*(1+FUEL),4)),IF(M337="Large standard",IF(N337&gt;LS_MAX,"",ROUND(IF(N337&lt;=OVER3_FROM,INDEX(LS_FEES,SUMPRODUCT(--(LS_EDGES&lt;N337))+1,3+(AM337-1)),INDEX(OVER3_BASE,1,3+(AM337-1))+OVER3_PER4*CEILING((N337-OVER3_FROM)/4,1))*(1+FUEL),4)),""))))</f>
        <v/>
      </c>
      <c r="AS337" s="21" t="str">
        <f aca="false">IF(OR(AM337="",AM337=1),"",(C337-(IF(AM337=2,BAND_LO,BAND_HI)-0.01))*(1-AN337))</f>
        <v/>
      </c>
      <c r="AT337" s="18" t="str">
        <f aca="false">IF(AI337="","",(AI337&gt;SS_L)+(AJ337&gt;SS_M)+(AK337&gt;SS_S))</f>
        <v/>
      </c>
      <c r="AU337" s="23" t="str">
        <f aca="false">IF(OR(AT337="",AT337&lt;&gt;1),"",MAX(AI337/SS_L,AJ337/SS_M,AK337/SS_S))</f>
        <v/>
      </c>
      <c r="AV337" s="21" t="str">
        <f aca="false">IF(OR(M337&lt;&gt;"Large standard",N337="",N337&gt;SS_MAX),"",IF(OR(N337="",AM337="","Small standard"=""),"",IF("Small standard"="Small standard",IF(N337&gt;SS_MAX,"",ROUND(INDEX(SS_FEES,SUMPRODUCT(--(SS_EDGES&lt;N337))+1,0+AM337)*(1+FUEL),4)),IF("Small standard"="Large standard",IF(N337&gt;LS_MAX,"",ROUND(IF(N337&lt;=OVER3_FROM,INDEX(LS_FEES,SUMPRODUCT(--(LS_EDGES&lt;N337))+1,0+AM337),INDEX(OVER3_BASE,1,0+AM337)+OVER3_PER4*CEILING((N337-OVER3_FROM)/4,1))*(1+FUEL),4)),""))))</f>
        <v/>
      </c>
      <c r="AW337" s="21" t="str">
        <f aca="false">IF(OR(M337&lt;&gt;"Large standard",N337="",N337&gt;SS_MAX),"",IF(OR(N337="",AM337="","Small standard"=""),"",IF("Small standard"="Small standard",IF(N337&gt;SS_MAX,"",ROUND(INDEX(SS_FEES,SUMPRODUCT(--(SS_EDGES&lt;N337))+1,3+AM337)*(1+FUEL),4)),IF("Small standard"="Large standard",IF(N337&gt;LS_MAX,"",ROUND(IF(N337&lt;=OVER3_FROM,INDEX(LS_FEES,SUMPRODUCT(--(LS_EDGES&lt;N337))+1,3+AM337),INDEX(OVER3_BASE,1,3+AM337)+OVER3_PER4*CEILING((N337-OVER3_FROM)/4,1))*(1+FUEL),4)),""))))</f>
        <v/>
      </c>
      <c r="AX337" s="21" t="str">
        <f aca="false">IF(OR(AL337="",AH337=""),"",IF(OR(AH337="",AM337="",M337=""),"",IF(M337="Small standard",IF(AH337&gt;SS_MAX,"",ROUND(INDEX(SS_FEES,SUMPRODUCT(--(SS_EDGES&lt;AH337))+1,0+AM337)*(1+FUEL),4)),IF(M337="Large standard",IF(AH337&gt;LS_MAX,"",ROUND(IF(AH337&lt;=OVER3_FROM,INDEX(LS_FEES,SUMPRODUCT(--(LS_EDGES&lt;AH337))+1,0+AM337),INDEX(OVER3_BASE,1,0+AM337)+OVER3_PER4*CEILING((AH337-OVER3_FROM)/4,1))*(1+FUEL),4)),""))))</f>
        <v/>
      </c>
      <c r="AY337" s="21" t="str">
        <f aca="false">IF(OR(AL337="",AH337=""),"",IF(OR(AH337="",AM337="",M337=""),"",IF(M337="Small standard",IF(AH337&gt;SS_MAX,"",ROUND(INDEX(SS_FEES,SUMPRODUCT(--(SS_EDGES&lt;AH337))+1,3+AM337)*(1+FUEL),4)),IF(M337="Large standard",IF(AH337&gt;LS_MAX,"",ROUND(IF(AH337&lt;=OVER3_FROM,INDEX(LS_FEES,SUMPRODUCT(--(LS_EDGES&lt;AH337))+1,3+AM337),INDEX(OVER3_BASE,1,3+AM337)+OVER3_PER4*CEILING((AH337-OVER3_FROM)/4,1))*(1+FUEL),4)),""))))</f>
        <v/>
      </c>
      <c r="AZ337" s="24" t="str">
        <f aca="false">IF(OR(J337="",J337&lt;1),"",ROUND(IFERROR(INDEX(CAT_SCALE,MATCH(D337,CATS,0)),UC_DEFAULT)*IF(J337&gt;=UC_KNEE,10^(UC_A-UC_B*LOG10(J337)),10^(UC_A-UC_B*LOG10(UC_KNEE))*(UC_KNEE/J337)^UC_HEXP),1))</f>
        <v/>
      </c>
    </row>
    <row r="338" customFormat="false" ht="15" hidden="false" customHeight="false" outlineLevel="0" collapsed="false">
      <c r="A338" s="10"/>
      <c r="B338" s="10"/>
      <c r="C338" s="12"/>
      <c r="D338" s="10"/>
      <c r="E338" s="10"/>
      <c r="F338" s="10"/>
      <c r="G338" s="10"/>
      <c r="H338" s="10"/>
      <c r="I338" s="10"/>
      <c r="J338" s="10"/>
      <c r="K338" s="10"/>
      <c r="L338" s="12"/>
      <c r="M338" s="2" t="str">
        <f aca="false">IF(OR(N338="",AI338=""),"",IF(AND(N338&lt;=SS_MAX,AI338&lt;=SS_L,AJ338&lt;=SS_M,AK338&lt;=SS_S),"Small standard",IF(AND(N338&lt;=LS_MAX,AI338&lt;=LS_L,AJ338&lt;=LS_M,AK338&lt;=LS_S),"Large standard","Oversize")))</f>
        <v/>
      </c>
      <c r="N338" s="16" t="str">
        <f aca="false">IF(AH338="","",IF(AL338="",AH338,MAX(AH338,AL338)))</f>
        <v/>
      </c>
      <c r="O338" s="21" t="str">
        <f aca="false">IF(OR(N338="",AM338="",M338=""),"",IF(M338="Small standard",IF(N338&gt;SS_MAX,"",ROUND(INDEX(SS_FEES,SUMPRODUCT(--(SS_EDGES&lt;N338))+1,0+AM338)*(1+FUEL),4)),IF(M338="Large standard",IF(N338&gt;LS_MAX,"",ROUND(IF(N338&lt;=OVER3_FROM,INDEX(LS_FEES,SUMPRODUCT(--(LS_EDGES&lt;N338))+1,0+AM338),INDEX(OVER3_BASE,1,0+AM338)+OVER3_PER4*CEILING((N338-OVER3_FROM)/4,1))*(1+FUEL),4)),"")))</f>
        <v/>
      </c>
      <c r="P338" s="21" t="str">
        <f aca="false">IF(OR(N338="",AM338="",M338=""),"",IF(M338="Small standard",IF(N338&gt;SS_MAX,"",ROUND(INDEX(SS_FEES,SUMPRODUCT(--(SS_EDGES&lt;N338))+1,3+AM338)*(1+FUEL),4)),IF(M338="Large standard",IF(N338&gt;LS_MAX,"",ROUND(IF(N338&lt;=OVER3_FROM,INDEX(LS_FEES,SUMPRODUCT(--(LS_EDGES&lt;N338))+1,3+AM338),INDEX(OVER3_BASE,1,3+AM338)+OVER3_PER4*CEILING((N338-OVER3_FROM)/4,1))*(1+FUEL),4)),"")))</f>
        <v/>
      </c>
      <c r="Q338" s="20" t="str">
        <f aca="true">IF(OR(L338="",O338=""),"",ROUND(L338-IF(AND(TODAY()&gt;=PEAK_FROM,TODAY()&lt;=PEAK_TO),P338,O338),2))</f>
        <v/>
      </c>
      <c r="R338" s="16" t="str">
        <f aca="false">IF(N338="","",IF(M338="Small standard",IF(SUMPRODUCT(--(SS_EDGES&lt;N338))=0,"",INDEX(SS_EDGES,SUMPRODUCT(--(SS_EDGES&lt;N338)))),IF(M338="Large standard",IF(N338&gt;OVER3_FROM,OVER3_FROM+4*(CEILING((N338-OVER3_FROM)/4,1)-1),IF(SUMPRODUCT(--(LS_EDGES&lt;N338))=0,"",INDEX(LS_EDGES,SUMPRODUCT(--(LS_EDGES&lt;N338))))),"")))</f>
        <v/>
      </c>
      <c r="S338" s="22" t="str">
        <f aca="false">IF(R338="","",ROUND(N338-R338,3))</f>
        <v/>
      </c>
      <c r="T338" s="21" t="str">
        <f aca="false">IF(OR(R338="",O338="",AO338=""),"",IF(S338&gt;MAX_SHAVE,"",IF(ROUND(O338-AO338,4)&lt;MIN_UNIT,"",ROUND(O338-AO338,4))))</f>
        <v/>
      </c>
      <c r="U338" s="21" t="str">
        <f aca="false">IF(OR(AQ338="",O338=""),"",IF(ROUND(ROUND(O338-AQ338,4)-AS338,4)&lt;=MIN_UNIT,"",ROUND(ROUND(O338-AQ338,4)-AS338,4)))</f>
        <v/>
      </c>
      <c r="V338" s="21" t="str">
        <f aca="false">IF(OR(AV338="",O338=""),"",IF(AND(AT338=1,AU338&lt;=MAX_ENV),IF(ROUND(O338-AV338,4)&lt;MIN_UNIT,"",ROUND(O338-AV338,4)),""))</f>
        <v/>
      </c>
      <c r="W338" s="21" t="str">
        <f aca="false">IF(OR(AX338="",O338=""),"",IF(AL338&gt;=AH338*MIN_DIM_RATIO,IF(ROUND(O338-AX338,4)&lt;MIN_UNIT,"",ROUND(O338-AX338,4)),""))</f>
        <v/>
      </c>
      <c r="X338" s="21" t="str">
        <f aca="false">IF(OR(R338="",P338="",AP338=""),"",IF(S338&gt;MAX_SHAVE,"",IF(ROUND(P338-AP338,4)&lt;MIN_UNIT,"",ROUND(P338-AP338,4))))</f>
        <v/>
      </c>
      <c r="Y338" s="21" t="str">
        <f aca="false">IF(OR(AR338="",P338=""),"",IF(ROUND(ROUND(P338-AR338,4)-AS338,4)&lt;=MIN_UNIT,"",ROUND(ROUND(P338-AR338,4)-AS338,4)))</f>
        <v/>
      </c>
      <c r="Z338" s="21" t="str">
        <f aca="false">IF(OR(AW338="",P338=""),"",IF(AND(AT338=1,AU338&lt;=MAX_ENV),IF(ROUND(P338-AW338,4)&lt;MIN_UNIT,"",ROUND(P338-AW338,4)),""))</f>
        <v/>
      </c>
      <c r="AA338" s="21" t="str">
        <f aca="false">IF(OR(AY338="",P338=""),"",IF(AL338&gt;=AH338*MIN_DIM_RATIO,IF(ROUND(P338-AY338,4)&lt;MIN_UNIT,"",ROUND(P338-AY338,4)),""))</f>
        <v/>
      </c>
      <c r="AB338" s="2" t="str">
        <f aca="false">IF(COUNT(T338:W338)=0,"",CHOOSE(MATCH(MAX(T338:W338),T338:W338,0),"Weight","Price","Size tier","Box"))</f>
        <v/>
      </c>
      <c r="AC338" s="24" t="str">
        <f aca="false">IF(K338&lt;&gt;"",K338,AZ338)</f>
        <v/>
      </c>
      <c r="AD338" s="25" t="str">
        <f aca="false">IF(OR(AB338="",AC338=""),"",ROUND(AC338*IF(K338&lt;&gt;"",1,U_LOW)*((12-PEAK_MONTHS)*MAX(T338:W338)+PEAK_MONTHS*N(INDEX(X338:AA338,MATCH(MAX(T338:W338),T338:W338,0)))),0))</f>
        <v/>
      </c>
      <c r="AE338" s="25" t="str">
        <f aca="false">IF(OR(AB338="",AC338=""),"",ROUND(AC338*IF(K338&lt;&gt;"",1,U_HIGH)*((12-PEAK_MONTHS)*MAX(T338:W338)+PEAK_MONTHS*N(INDEX(X338:AA338,MATCH(MAX(T338:W338),T338:W338,0)))),0))</f>
        <v/>
      </c>
      <c r="AF338" s="18" t="str">
        <f aca="false">IF(AD338="","",RANK(AD338,$AD$7:$AD$506))</f>
        <v/>
      </c>
      <c r="AH338" s="16" t="str">
        <f aca="false">IF(E338&lt;&gt;"",E338,IF(F338&lt;&gt;"",ROUND(F338*16,3),""))</f>
        <v/>
      </c>
      <c r="AI338" s="16" t="str">
        <f aca="false">IF(COUNT(G338:I338)&lt;3,"",ROUND(LARGE(G338:I338,1),2))</f>
        <v/>
      </c>
      <c r="AJ338" s="16" t="str">
        <f aca="false">IF(COUNT(G338:I338)&lt;3,"",ROUND(LARGE(G338:I338,2),2))</f>
        <v/>
      </c>
      <c r="AK338" s="16" t="str">
        <f aca="false">IF(COUNT(G338:I338)&lt;3,"",ROUND(SMALL(G338:I338,1),2))</f>
        <v/>
      </c>
      <c r="AL338" s="16" t="str">
        <f aca="false">IF(AI338="","",IF(AI338*AJ338*AK338&lt;DIM_MIN_CUIN,"",ROUND(AI338*AJ338*AK338/DIM_DIV*16,2)))</f>
        <v/>
      </c>
      <c r="AM338" s="18" t="str">
        <f aca="false">IF(C338="","",IF(C338&lt;BAND_LO,1,IF(C338&lt;=BAND_HI,2,3)))</f>
        <v/>
      </c>
      <c r="AN338" s="19" t="str">
        <f aca="false">IF(C338="","",IFERROR(INDEX(CAT_REF,MATCH(D338,CATS,0)),REF_DEFAULT))</f>
        <v/>
      </c>
      <c r="AO338" s="21" t="str">
        <f aca="false">IF(OR(R338="",AM338="",M338=""),"",IF(M338="Small standard",IF(R338&gt;SS_MAX,"",ROUND(INDEX(SS_FEES,SUMPRODUCT(--(SS_EDGES&lt;R338))+1,0+AM338)*(1+FUEL),4)),IF(M338="Large standard",IF(R338&gt;LS_MAX,"",ROUND(IF(R338&lt;=OVER3_FROM,INDEX(LS_FEES,SUMPRODUCT(--(LS_EDGES&lt;R338))+1,0+AM338),INDEX(OVER3_BASE,1,0+AM338)+OVER3_PER4*CEILING((R338-OVER3_FROM)/4,1))*(1+FUEL),4)),"")))</f>
        <v/>
      </c>
      <c r="AP338" s="21" t="str">
        <f aca="false">IF(OR(R338="",AM338="",M338=""),"",IF(M338="Small standard",IF(R338&gt;SS_MAX,"",ROUND(INDEX(SS_FEES,SUMPRODUCT(--(SS_EDGES&lt;R338))+1,3+AM338)*(1+FUEL),4)),IF(M338="Large standard",IF(R338&gt;LS_MAX,"",ROUND(IF(R338&lt;=OVER3_FROM,INDEX(LS_FEES,SUMPRODUCT(--(LS_EDGES&lt;R338))+1,3+AM338),INDEX(OVER3_BASE,1,3+AM338)+OVER3_PER4*CEILING((R338-OVER3_FROM)/4,1))*(1+FUEL),4)),"")))</f>
        <v/>
      </c>
      <c r="AQ338" s="21" t="str">
        <f aca="false">IF(OR(AM338="",AM338=1),"",IF(OR(N338="",(AM338-1)="",M338=""),"",IF(M338="Small standard",IF(N338&gt;SS_MAX,"",ROUND(INDEX(SS_FEES,SUMPRODUCT(--(SS_EDGES&lt;N338))+1,0+(AM338-1))*(1+FUEL),4)),IF(M338="Large standard",IF(N338&gt;LS_MAX,"",ROUND(IF(N338&lt;=OVER3_FROM,INDEX(LS_FEES,SUMPRODUCT(--(LS_EDGES&lt;N338))+1,0+(AM338-1)),INDEX(OVER3_BASE,1,0+(AM338-1))+OVER3_PER4*CEILING((N338-OVER3_FROM)/4,1))*(1+FUEL),4)),""))))</f>
        <v/>
      </c>
      <c r="AR338" s="21" t="str">
        <f aca="false">IF(OR(AM338="",AM338=1),"",IF(OR(N338="",(AM338-1)="",M338=""),"",IF(M338="Small standard",IF(N338&gt;SS_MAX,"",ROUND(INDEX(SS_FEES,SUMPRODUCT(--(SS_EDGES&lt;N338))+1,3+(AM338-1))*(1+FUEL),4)),IF(M338="Large standard",IF(N338&gt;LS_MAX,"",ROUND(IF(N338&lt;=OVER3_FROM,INDEX(LS_FEES,SUMPRODUCT(--(LS_EDGES&lt;N338))+1,3+(AM338-1)),INDEX(OVER3_BASE,1,3+(AM338-1))+OVER3_PER4*CEILING((N338-OVER3_FROM)/4,1))*(1+FUEL),4)),""))))</f>
        <v/>
      </c>
      <c r="AS338" s="21" t="str">
        <f aca="false">IF(OR(AM338="",AM338=1),"",(C338-(IF(AM338=2,BAND_LO,BAND_HI)-0.01))*(1-AN338))</f>
        <v/>
      </c>
      <c r="AT338" s="18" t="str">
        <f aca="false">IF(AI338="","",(AI338&gt;SS_L)+(AJ338&gt;SS_M)+(AK338&gt;SS_S))</f>
        <v/>
      </c>
      <c r="AU338" s="23" t="str">
        <f aca="false">IF(OR(AT338="",AT338&lt;&gt;1),"",MAX(AI338/SS_L,AJ338/SS_M,AK338/SS_S))</f>
        <v/>
      </c>
      <c r="AV338" s="21" t="str">
        <f aca="false">IF(OR(M338&lt;&gt;"Large standard",N338="",N338&gt;SS_MAX),"",IF(OR(N338="",AM338="","Small standard"=""),"",IF("Small standard"="Small standard",IF(N338&gt;SS_MAX,"",ROUND(INDEX(SS_FEES,SUMPRODUCT(--(SS_EDGES&lt;N338))+1,0+AM338)*(1+FUEL),4)),IF("Small standard"="Large standard",IF(N338&gt;LS_MAX,"",ROUND(IF(N338&lt;=OVER3_FROM,INDEX(LS_FEES,SUMPRODUCT(--(LS_EDGES&lt;N338))+1,0+AM338),INDEX(OVER3_BASE,1,0+AM338)+OVER3_PER4*CEILING((N338-OVER3_FROM)/4,1))*(1+FUEL),4)),""))))</f>
        <v/>
      </c>
      <c r="AW338" s="21" t="str">
        <f aca="false">IF(OR(M338&lt;&gt;"Large standard",N338="",N338&gt;SS_MAX),"",IF(OR(N338="",AM338="","Small standard"=""),"",IF("Small standard"="Small standard",IF(N338&gt;SS_MAX,"",ROUND(INDEX(SS_FEES,SUMPRODUCT(--(SS_EDGES&lt;N338))+1,3+AM338)*(1+FUEL),4)),IF("Small standard"="Large standard",IF(N338&gt;LS_MAX,"",ROUND(IF(N338&lt;=OVER3_FROM,INDEX(LS_FEES,SUMPRODUCT(--(LS_EDGES&lt;N338))+1,3+AM338),INDEX(OVER3_BASE,1,3+AM338)+OVER3_PER4*CEILING((N338-OVER3_FROM)/4,1))*(1+FUEL),4)),""))))</f>
        <v/>
      </c>
      <c r="AX338" s="21" t="str">
        <f aca="false">IF(OR(AL338="",AH338=""),"",IF(OR(AH338="",AM338="",M338=""),"",IF(M338="Small standard",IF(AH338&gt;SS_MAX,"",ROUND(INDEX(SS_FEES,SUMPRODUCT(--(SS_EDGES&lt;AH338))+1,0+AM338)*(1+FUEL),4)),IF(M338="Large standard",IF(AH338&gt;LS_MAX,"",ROUND(IF(AH338&lt;=OVER3_FROM,INDEX(LS_FEES,SUMPRODUCT(--(LS_EDGES&lt;AH338))+1,0+AM338),INDEX(OVER3_BASE,1,0+AM338)+OVER3_PER4*CEILING((AH338-OVER3_FROM)/4,1))*(1+FUEL),4)),""))))</f>
        <v/>
      </c>
      <c r="AY338" s="21" t="str">
        <f aca="false">IF(OR(AL338="",AH338=""),"",IF(OR(AH338="",AM338="",M338=""),"",IF(M338="Small standard",IF(AH338&gt;SS_MAX,"",ROUND(INDEX(SS_FEES,SUMPRODUCT(--(SS_EDGES&lt;AH338))+1,3+AM338)*(1+FUEL),4)),IF(M338="Large standard",IF(AH338&gt;LS_MAX,"",ROUND(IF(AH338&lt;=OVER3_FROM,INDEX(LS_FEES,SUMPRODUCT(--(LS_EDGES&lt;AH338))+1,3+AM338),INDEX(OVER3_BASE,1,3+AM338)+OVER3_PER4*CEILING((AH338-OVER3_FROM)/4,1))*(1+FUEL),4)),""))))</f>
        <v/>
      </c>
      <c r="AZ338" s="24" t="str">
        <f aca="false">IF(OR(J338="",J338&lt;1),"",ROUND(IFERROR(INDEX(CAT_SCALE,MATCH(D338,CATS,0)),UC_DEFAULT)*IF(J338&gt;=UC_KNEE,10^(UC_A-UC_B*LOG10(J338)),10^(UC_A-UC_B*LOG10(UC_KNEE))*(UC_KNEE/J338)^UC_HEXP),1))</f>
        <v/>
      </c>
    </row>
    <row r="339" customFormat="false" ht="15" hidden="false" customHeight="false" outlineLevel="0" collapsed="false">
      <c r="A339" s="10"/>
      <c r="B339" s="10"/>
      <c r="C339" s="12"/>
      <c r="D339" s="10"/>
      <c r="E339" s="10"/>
      <c r="F339" s="10"/>
      <c r="G339" s="10"/>
      <c r="H339" s="10"/>
      <c r="I339" s="10"/>
      <c r="J339" s="10"/>
      <c r="K339" s="10"/>
      <c r="L339" s="12"/>
      <c r="M339" s="2" t="str">
        <f aca="false">IF(OR(N339="",AI339=""),"",IF(AND(N339&lt;=SS_MAX,AI339&lt;=SS_L,AJ339&lt;=SS_M,AK339&lt;=SS_S),"Small standard",IF(AND(N339&lt;=LS_MAX,AI339&lt;=LS_L,AJ339&lt;=LS_M,AK339&lt;=LS_S),"Large standard","Oversize")))</f>
        <v/>
      </c>
      <c r="N339" s="16" t="str">
        <f aca="false">IF(AH339="","",IF(AL339="",AH339,MAX(AH339,AL339)))</f>
        <v/>
      </c>
      <c r="O339" s="21" t="str">
        <f aca="false">IF(OR(N339="",AM339="",M339=""),"",IF(M339="Small standard",IF(N339&gt;SS_MAX,"",ROUND(INDEX(SS_FEES,SUMPRODUCT(--(SS_EDGES&lt;N339))+1,0+AM339)*(1+FUEL),4)),IF(M339="Large standard",IF(N339&gt;LS_MAX,"",ROUND(IF(N339&lt;=OVER3_FROM,INDEX(LS_FEES,SUMPRODUCT(--(LS_EDGES&lt;N339))+1,0+AM339),INDEX(OVER3_BASE,1,0+AM339)+OVER3_PER4*CEILING((N339-OVER3_FROM)/4,1))*(1+FUEL),4)),"")))</f>
        <v/>
      </c>
      <c r="P339" s="21" t="str">
        <f aca="false">IF(OR(N339="",AM339="",M339=""),"",IF(M339="Small standard",IF(N339&gt;SS_MAX,"",ROUND(INDEX(SS_FEES,SUMPRODUCT(--(SS_EDGES&lt;N339))+1,3+AM339)*(1+FUEL),4)),IF(M339="Large standard",IF(N339&gt;LS_MAX,"",ROUND(IF(N339&lt;=OVER3_FROM,INDEX(LS_FEES,SUMPRODUCT(--(LS_EDGES&lt;N339))+1,3+AM339),INDEX(OVER3_BASE,1,3+AM339)+OVER3_PER4*CEILING((N339-OVER3_FROM)/4,1))*(1+FUEL),4)),"")))</f>
        <v/>
      </c>
      <c r="Q339" s="20" t="str">
        <f aca="true">IF(OR(L339="",O339=""),"",ROUND(L339-IF(AND(TODAY()&gt;=PEAK_FROM,TODAY()&lt;=PEAK_TO),P339,O339),2))</f>
        <v/>
      </c>
      <c r="R339" s="16" t="str">
        <f aca="false">IF(N339="","",IF(M339="Small standard",IF(SUMPRODUCT(--(SS_EDGES&lt;N339))=0,"",INDEX(SS_EDGES,SUMPRODUCT(--(SS_EDGES&lt;N339)))),IF(M339="Large standard",IF(N339&gt;OVER3_FROM,OVER3_FROM+4*(CEILING((N339-OVER3_FROM)/4,1)-1),IF(SUMPRODUCT(--(LS_EDGES&lt;N339))=0,"",INDEX(LS_EDGES,SUMPRODUCT(--(LS_EDGES&lt;N339))))),"")))</f>
        <v/>
      </c>
      <c r="S339" s="22" t="str">
        <f aca="false">IF(R339="","",ROUND(N339-R339,3))</f>
        <v/>
      </c>
      <c r="T339" s="21" t="str">
        <f aca="false">IF(OR(R339="",O339="",AO339=""),"",IF(S339&gt;MAX_SHAVE,"",IF(ROUND(O339-AO339,4)&lt;MIN_UNIT,"",ROUND(O339-AO339,4))))</f>
        <v/>
      </c>
      <c r="U339" s="21" t="str">
        <f aca="false">IF(OR(AQ339="",O339=""),"",IF(ROUND(ROUND(O339-AQ339,4)-AS339,4)&lt;=MIN_UNIT,"",ROUND(ROUND(O339-AQ339,4)-AS339,4)))</f>
        <v/>
      </c>
      <c r="V339" s="21" t="str">
        <f aca="false">IF(OR(AV339="",O339=""),"",IF(AND(AT339=1,AU339&lt;=MAX_ENV),IF(ROUND(O339-AV339,4)&lt;MIN_UNIT,"",ROUND(O339-AV339,4)),""))</f>
        <v/>
      </c>
      <c r="W339" s="21" t="str">
        <f aca="false">IF(OR(AX339="",O339=""),"",IF(AL339&gt;=AH339*MIN_DIM_RATIO,IF(ROUND(O339-AX339,4)&lt;MIN_UNIT,"",ROUND(O339-AX339,4)),""))</f>
        <v/>
      </c>
      <c r="X339" s="21" t="str">
        <f aca="false">IF(OR(R339="",P339="",AP339=""),"",IF(S339&gt;MAX_SHAVE,"",IF(ROUND(P339-AP339,4)&lt;MIN_UNIT,"",ROUND(P339-AP339,4))))</f>
        <v/>
      </c>
      <c r="Y339" s="21" t="str">
        <f aca="false">IF(OR(AR339="",P339=""),"",IF(ROUND(ROUND(P339-AR339,4)-AS339,4)&lt;=MIN_UNIT,"",ROUND(ROUND(P339-AR339,4)-AS339,4)))</f>
        <v/>
      </c>
      <c r="Z339" s="21" t="str">
        <f aca="false">IF(OR(AW339="",P339=""),"",IF(AND(AT339=1,AU339&lt;=MAX_ENV),IF(ROUND(P339-AW339,4)&lt;MIN_UNIT,"",ROUND(P339-AW339,4)),""))</f>
        <v/>
      </c>
      <c r="AA339" s="21" t="str">
        <f aca="false">IF(OR(AY339="",P339=""),"",IF(AL339&gt;=AH339*MIN_DIM_RATIO,IF(ROUND(P339-AY339,4)&lt;MIN_UNIT,"",ROUND(P339-AY339,4)),""))</f>
        <v/>
      </c>
      <c r="AB339" s="2" t="str">
        <f aca="false">IF(COUNT(T339:W339)=0,"",CHOOSE(MATCH(MAX(T339:W339),T339:W339,0),"Weight","Price","Size tier","Box"))</f>
        <v/>
      </c>
      <c r="AC339" s="24" t="str">
        <f aca="false">IF(K339&lt;&gt;"",K339,AZ339)</f>
        <v/>
      </c>
      <c r="AD339" s="25" t="str">
        <f aca="false">IF(OR(AB339="",AC339=""),"",ROUND(AC339*IF(K339&lt;&gt;"",1,U_LOW)*((12-PEAK_MONTHS)*MAX(T339:W339)+PEAK_MONTHS*N(INDEX(X339:AA339,MATCH(MAX(T339:W339),T339:W339,0)))),0))</f>
        <v/>
      </c>
      <c r="AE339" s="25" t="str">
        <f aca="false">IF(OR(AB339="",AC339=""),"",ROUND(AC339*IF(K339&lt;&gt;"",1,U_HIGH)*((12-PEAK_MONTHS)*MAX(T339:W339)+PEAK_MONTHS*N(INDEX(X339:AA339,MATCH(MAX(T339:W339),T339:W339,0)))),0))</f>
        <v/>
      </c>
      <c r="AF339" s="18" t="str">
        <f aca="false">IF(AD339="","",RANK(AD339,$AD$7:$AD$506))</f>
        <v/>
      </c>
      <c r="AH339" s="16" t="str">
        <f aca="false">IF(E339&lt;&gt;"",E339,IF(F339&lt;&gt;"",ROUND(F339*16,3),""))</f>
        <v/>
      </c>
      <c r="AI339" s="16" t="str">
        <f aca="false">IF(COUNT(G339:I339)&lt;3,"",ROUND(LARGE(G339:I339,1),2))</f>
        <v/>
      </c>
      <c r="AJ339" s="16" t="str">
        <f aca="false">IF(COUNT(G339:I339)&lt;3,"",ROUND(LARGE(G339:I339,2),2))</f>
        <v/>
      </c>
      <c r="AK339" s="16" t="str">
        <f aca="false">IF(COUNT(G339:I339)&lt;3,"",ROUND(SMALL(G339:I339,1),2))</f>
        <v/>
      </c>
      <c r="AL339" s="16" t="str">
        <f aca="false">IF(AI339="","",IF(AI339*AJ339*AK339&lt;DIM_MIN_CUIN,"",ROUND(AI339*AJ339*AK339/DIM_DIV*16,2)))</f>
        <v/>
      </c>
      <c r="AM339" s="18" t="str">
        <f aca="false">IF(C339="","",IF(C339&lt;BAND_LO,1,IF(C339&lt;=BAND_HI,2,3)))</f>
        <v/>
      </c>
      <c r="AN339" s="19" t="str">
        <f aca="false">IF(C339="","",IFERROR(INDEX(CAT_REF,MATCH(D339,CATS,0)),REF_DEFAULT))</f>
        <v/>
      </c>
      <c r="AO339" s="21" t="str">
        <f aca="false">IF(OR(R339="",AM339="",M339=""),"",IF(M339="Small standard",IF(R339&gt;SS_MAX,"",ROUND(INDEX(SS_FEES,SUMPRODUCT(--(SS_EDGES&lt;R339))+1,0+AM339)*(1+FUEL),4)),IF(M339="Large standard",IF(R339&gt;LS_MAX,"",ROUND(IF(R339&lt;=OVER3_FROM,INDEX(LS_FEES,SUMPRODUCT(--(LS_EDGES&lt;R339))+1,0+AM339),INDEX(OVER3_BASE,1,0+AM339)+OVER3_PER4*CEILING((R339-OVER3_FROM)/4,1))*(1+FUEL),4)),"")))</f>
        <v/>
      </c>
      <c r="AP339" s="21" t="str">
        <f aca="false">IF(OR(R339="",AM339="",M339=""),"",IF(M339="Small standard",IF(R339&gt;SS_MAX,"",ROUND(INDEX(SS_FEES,SUMPRODUCT(--(SS_EDGES&lt;R339))+1,3+AM339)*(1+FUEL),4)),IF(M339="Large standard",IF(R339&gt;LS_MAX,"",ROUND(IF(R339&lt;=OVER3_FROM,INDEX(LS_FEES,SUMPRODUCT(--(LS_EDGES&lt;R339))+1,3+AM339),INDEX(OVER3_BASE,1,3+AM339)+OVER3_PER4*CEILING((R339-OVER3_FROM)/4,1))*(1+FUEL),4)),"")))</f>
        <v/>
      </c>
      <c r="AQ339" s="21" t="str">
        <f aca="false">IF(OR(AM339="",AM339=1),"",IF(OR(N339="",(AM339-1)="",M339=""),"",IF(M339="Small standard",IF(N339&gt;SS_MAX,"",ROUND(INDEX(SS_FEES,SUMPRODUCT(--(SS_EDGES&lt;N339))+1,0+(AM339-1))*(1+FUEL),4)),IF(M339="Large standard",IF(N339&gt;LS_MAX,"",ROUND(IF(N339&lt;=OVER3_FROM,INDEX(LS_FEES,SUMPRODUCT(--(LS_EDGES&lt;N339))+1,0+(AM339-1)),INDEX(OVER3_BASE,1,0+(AM339-1))+OVER3_PER4*CEILING((N339-OVER3_FROM)/4,1))*(1+FUEL),4)),""))))</f>
        <v/>
      </c>
      <c r="AR339" s="21" t="str">
        <f aca="false">IF(OR(AM339="",AM339=1),"",IF(OR(N339="",(AM339-1)="",M339=""),"",IF(M339="Small standard",IF(N339&gt;SS_MAX,"",ROUND(INDEX(SS_FEES,SUMPRODUCT(--(SS_EDGES&lt;N339))+1,3+(AM339-1))*(1+FUEL),4)),IF(M339="Large standard",IF(N339&gt;LS_MAX,"",ROUND(IF(N339&lt;=OVER3_FROM,INDEX(LS_FEES,SUMPRODUCT(--(LS_EDGES&lt;N339))+1,3+(AM339-1)),INDEX(OVER3_BASE,1,3+(AM339-1))+OVER3_PER4*CEILING((N339-OVER3_FROM)/4,1))*(1+FUEL),4)),""))))</f>
        <v/>
      </c>
      <c r="AS339" s="21" t="str">
        <f aca="false">IF(OR(AM339="",AM339=1),"",(C339-(IF(AM339=2,BAND_LO,BAND_HI)-0.01))*(1-AN339))</f>
        <v/>
      </c>
      <c r="AT339" s="18" t="str">
        <f aca="false">IF(AI339="","",(AI339&gt;SS_L)+(AJ339&gt;SS_M)+(AK339&gt;SS_S))</f>
        <v/>
      </c>
      <c r="AU339" s="23" t="str">
        <f aca="false">IF(OR(AT339="",AT339&lt;&gt;1),"",MAX(AI339/SS_L,AJ339/SS_M,AK339/SS_S))</f>
        <v/>
      </c>
      <c r="AV339" s="21" t="str">
        <f aca="false">IF(OR(M339&lt;&gt;"Large standard",N339="",N339&gt;SS_MAX),"",IF(OR(N339="",AM339="","Small standard"=""),"",IF("Small standard"="Small standard",IF(N339&gt;SS_MAX,"",ROUND(INDEX(SS_FEES,SUMPRODUCT(--(SS_EDGES&lt;N339))+1,0+AM339)*(1+FUEL),4)),IF("Small standard"="Large standard",IF(N339&gt;LS_MAX,"",ROUND(IF(N339&lt;=OVER3_FROM,INDEX(LS_FEES,SUMPRODUCT(--(LS_EDGES&lt;N339))+1,0+AM339),INDEX(OVER3_BASE,1,0+AM339)+OVER3_PER4*CEILING((N339-OVER3_FROM)/4,1))*(1+FUEL),4)),""))))</f>
        <v/>
      </c>
      <c r="AW339" s="21" t="str">
        <f aca="false">IF(OR(M339&lt;&gt;"Large standard",N339="",N339&gt;SS_MAX),"",IF(OR(N339="",AM339="","Small standard"=""),"",IF("Small standard"="Small standard",IF(N339&gt;SS_MAX,"",ROUND(INDEX(SS_FEES,SUMPRODUCT(--(SS_EDGES&lt;N339))+1,3+AM339)*(1+FUEL),4)),IF("Small standard"="Large standard",IF(N339&gt;LS_MAX,"",ROUND(IF(N339&lt;=OVER3_FROM,INDEX(LS_FEES,SUMPRODUCT(--(LS_EDGES&lt;N339))+1,3+AM339),INDEX(OVER3_BASE,1,3+AM339)+OVER3_PER4*CEILING((N339-OVER3_FROM)/4,1))*(1+FUEL),4)),""))))</f>
        <v/>
      </c>
      <c r="AX339" s="21" t="str">
        <f aca="false">IF(OR(AL339="",AH339=""),"",IF(OR(AH339="",AM339="",M339=""),"",IF(M339="Small standard",IF(AH339&gt;SS_MAX,"",ROUND(INDEX(SS_FEES,SUMPRODUCT(--(SS_EDGES&lt;AH339))+1,0+AM339)*(1+FUEL),4)),IF(M339="Large standard",IF(AH339&gt;LS_MAX,"",ROUND(IF(AH339&lt;=OVER3_FROM,INDEX(LS_FEES,SUMPRODUCT(--(LS_EDGES&lt;AH339))+1,0+AM339),INDEX(OVER3_BASE,1,0+AM339)+OVER3_PER4*CEILING((AH339-OVER3_FROM)/4,1))*(1+FUEL),4)),""))))</f>
        <v/>
      </c>
      <c r="AY339" s="21" t="str">
        <f aca="false">IF(OR(AL339="",AH339=""),"",IF(OR(AH339="",AM339="",M339=""),"",IF(M339="Small standard",IF(AH339&gt;SS_MAX,"",ROUND(INDEX(SS_FEES,SUMPRODUCT(--(SS_EDGES&lt;AH339))+1,3+AM339)*(1+FUEL),4)),IF(M339="Large standard",IF(AH339&gt;LS_MAX,"",ROUND(IF(AH339&lt;=OVER3_FROM,INDEX(LS_FEES,SUMPRODUCT(--(LS_EDGES&lt;AH339))+1,3+AM339),INDEX(OVER3_BASE,1,3+AM339)+OVER3_PER4*CEILING((AH339-OVER3_FROM)/4,1))*(1+FUEL),4)),""))))</f>
        <v/>
      </c>
      <c r="AZ339" s="24" t="str">
        <f aca="false">IF(OR(J339="",J339&lt;1),"",ROUND(IFERROR(INDEX(CAT_SCALE,MATCH(D339,CATS,0)),UC_DEFAULT)*IF(J339&gt;=UC_KNEE,10^(UC_A-UC_B*LOG10(J339)),10^(UC_A-UC_B*LOG10(UC_KNEE))*(UC_KNEE/J339)^UC_HEXP),1))</f>
        <v/>
      </c>
    </row>
    <row r="340" customFormat="false" ht="15" hidden="false" customHeight="false" outlineLevel="0" collapsed="false">
      <c r="A340" s="10"/>
      <c r="B340" s="10"/>
      <c r="C340" s="12"/>
      <c r="D340" s="10"/>
      <c r="E340" s="10"/>
      <c r="F340" s="10"/>
      <c r="G340" s="10"/>
      <c r="H340" s="10"/>
      <c r="I340" s="10"/>
      <c r="J340" s="10"/>
      <c r="K340" s="10"/>
      <c r="L340" s="12"/>
      <c r="M340" s="2" t="str">
        <f aca="false">IF(OR(N340="",AI340=""),"",IF(AND(N340&lt;=SS_MAX,AI340&lt;=SS_L,AJ340&lt;=SS_M,AK340&lt;=SS_S),"Small standard",IF(AND(N340&lt;=LS_MAX,AI340&lt;=LS_L,AJ340&lt;=LS_M,AK340&lt;=LS_S),"Large standard","Oversize")))</f>
        <v/>
      </c>
      <c r="N340" s="16" t="str">
        <f aca="false">IF(AH340="","",IF(AL340="",AH340,MAX(AH340,AL340)))</f>
        <v/>
      </c>
      <c r="O340" s="21" t="str">
        <f aca="false">IF(OR(N340="",AM340="",M340=""),"",IF(M340="Small standard",IF(N340&gt;SS_MAX,"",ROUND(INDEX(SS_FEES,SUMPRODUCT(--(SS_EDGES&lt;N340))+1,0+AM340)*(1+FUEL),4)),IF(M340="Large standard",IF(N340&gt;LS_MAX,"",ROUND(IF(N340&lt;=OVER3_FROM,INDEX(LS_FEES,SUMPRODUCT(--(LS_EDGES&lt;N340))+1,0+AM340),INDEX(OVER3_BASE,1,0+AM340)+OVER3_PER4*CEILING((N340-OVER3_FROM)/4,1))*(1+FUEL),4)),"")))</f>
        <v/>
      </c>
      <c r="P340" s="21" t="str">
        <f aca="false">IF(OR(N340="",AM340="",M340=""),"",IF(M340="Small standard",IF(N340&gt;SS_MAX,"",ROUND(INDEX(SS_FEES,SUMPRODUCT(--(SS_EDGES&lt;N340))+1,3+AM340)*(1+FUEL),4)),IF(M340="Large standard",IF(N340&gt;LS_MAX,"",ROUND(IF(N340&lt;=OVER3_FROM,INDEX(LS_FEES,SUMPRODUCT(--(LS_EDGES&lt;N340))+1,3+AM340),INDEX(OVER3_BASE,1,3+AM340)+OVER3_PER4*CEILING((N340-OVER3_FROM)/4,1))*(1+FUEL),4)),"")))</f>
        <v/>
      </c>
      <c r="Q340" s="20" t="str">
        <f aca="true">IF(OR(L340="",O340=""),"",ROUND(L340-IF(AND(TODAY()&gt;=PEAK_FROM,TODAY()&lt;=PEAK_TO),P340,O340),2))</f>
        <v/>
      </c>
      <c r="R340" s="16" t="str">
        <f aca="false">IF(N340="","",IF(M340="Small standard",IF(SUMPRODUCT(--(SS_EDGES&lt;N340))=0,"",INDEX(SS_EDGES,SUMPRODUCT(--(SS_EDGES&lt;N340)))),IF(M340="Large standard",IF(N340&gt;OVER3_FROM,OVER3_FROM+4*(CEILING((N340-OVER3_FROM)/4,1)-1),IF(SUMPRODUCT(--(LS_EDGES&lt;N340))=0,"",INDEX(LS_EDGES,SUMPRODUCT(--(LS_EDGES&lt;N340))))),"")))</f>
        <v/>
      </c>
      <c r="S340" s="22" t="str">
        <f aca="false">IF(R340="","",ROUND(N340-R340,3))</f>
        <v/>
      </c>
      <c r="T340" s="21" t="str">
        <f aca="false">IF(OR(R340="",O340="",AO340=""),"",IF(S340&gt;MAX_SHAVE,"",IF(ROUND(O340-AO340,4)&lt;MIN_UNIT,"",ROUND(O340-AO340,4))))</f>
        <v/>
      </c>
      <c r="U340" s="21" t="str">
        <f aca="false">IF(OR(AQ340="",O340=""),"",IF(ROUND(ROUND(O340-AQ340,4)-AS340,4)&lt;=MIN_UNIT,"",ROUND(ROUND(O340-AQ340,4)-AS340,4)))</f>
        <v/>
      </c>
      <c r="V340" s="21" t="str">
        <f aca="false">IF(OR(AV340="",O340=""),"",IF(AND(AT340=1,AU340&lt;=MAX_ENV),IF(ROUND(O340-AV340,4)&lt;MIN_UNIT,"",ROUND(O340-AV340,4)),""))</f>
        <v/>
      </c>
      <c r="W340" s="21" t="str">
        <f aca="false">IF(OR(AX340="",O340=""),"",IF(AL340&gt;=AH340*MIN_DIM_RATIO,IF(ROUND(O340-AX340,4)&lt;MIN_UNIT,"",ROUND(O340-AX340,4)),""))</f>
        <v/>
      </c>
      <c r="X340" s="21" t="str">
        <f aca="false">IF(OR(R340="",P340="",AP340=""),"",IF(S340&gt;MAX_SHAVE,"",IF(ROUND(P340-AP340,4)&lt;MIN_UNIT,"",ROUND(P340-AP340,4))))</f>
        <v/>
      </c>
      <c r="Y340" s="21" t="str">
        <f aca="false">IF(OR(AR340="",P340=""),"",IF(ROUND(ROUND(P340-AR340,4)-AS340,4)&lt;=MIN_UNIT,"",ROUND(ROUND(P340-AR340,4)-AS340,4)))</f>
        <v/>
      </c>
      <c r="Z340" s="21" t="str">
        <f aca="false">IF(OR(AW340="",P340=""),"",IF(AND(AT340=1,AU340&lt;=MAX_ENV),IF(ROUND(P340-AW340,4)&lt;MIN_UNIT,"",ROUND(P340-AW340,4)),""))</f>
        <v/>
      </c>
      <c r="AA340" s="21" t="str">
        <f aca="false">IF(OR(AY340="",P340=""),"",IF(AL340&gt;=AH340*MIN_DIM_RATIO,IF(ROUND(P340-AY340,4)&lt;MIN_UNIT,"",ROUND(P340-AY340,4)),""))</f>
        <v/>
      </c>
      <c r="AB340" s="2" t="str">
        <f aca="false">IF(COUNT(T340:W340)=0,"",CHOOSE(MATCH(MAX(T340:W340),T340:W340,0),"Weight","Price","Size tier","Box"))</f>
        <v/>
      </c>
      <c r="AC340" s="24" t="str">
        <f aca="false">IF(K340&lt;&gt;"",K340,AZ340)</f>
        <v/>
      </c>
      <c r="AD340" s="25" t="str">
        <f aca="false">IF(OR(AB340="",AC340=""),"",ROUND(AC340*IF(K340&lt;&gt;"",1,U_LOW)*((12-PEAK_MONTHS)*MAX(T340:W340)+PEAK_MONTHS*N(INDEX(X340:AA340,MATCH(MAX(T340:W340),T340:W340,0)))),0))</f>
        <v/>
      </c>
      <c r="AE340" s="25" t="str">
        <f aca="false">IF(OR(AB340="",AC340=""),"",ROUND(AC340*IF(K340&lt;&gt;"",1,U_HIGH)*((12-PEAK_MONTHS)*MAX(T340:W340)+PEAK_MONTHS*N(INDEX(X340:AA340,MATCH(MAX(T340:W340),T340:W340,0)))),0))</f>
        <v/>
      </c>
      <c r="AF340" s="18" t="str">
        <f aca="false">IF(AD340="","",RANK(AD340,$AD$7:$AD$506))</f>
        <v/>
      </c>
      <c r="AH340" s="16" t="str">
        <f aca="false">IF(E340&lt;&gt;"",E340,IF(F340&lt;&gt;"",ROUND(F340*16,3),""))</f>
        <v/>
      </c>
      <c r="AI340" s="16" t="str">
        <f aca="false">IF(COUNT(G340:I340)&lt;3,"",ROUND(LARGE(G340:I340,1),2))</f>
        <v/>
      </c>
      <c r="AJ340" s="16" t="str">
        <f aca="false">IF(COUNT(G340:I340)&lt;3,"",ROUND(LARGE(G340:I340,2),2))</f>
        <v/>
      </c>
      <c r="AK340" s="16" t="str">
        <f aca="false">IF(COUNT(G340:I340)&lt;3,"",ROUND(SMALL(G340:I340,1),2))</f>
        <v/>
      </c>
      <c r="AL340" s="16" t="str">
        <f aca="false">IF(AI340="","",IF(AI340*AJ340*AK340&lt;DIM_MIN_CUIN,"",ROUND(AI340*AJ340*AK340/DIM_DIV*16,2)))</f>
        <v/>
      </c>
      <c r="AM340" s="18" t="str">
        <f aca="false">IF(C340="","",IF(C340&lt;BAND_LO,1,IF(C340&lt;=BAND_HI,2,3)))</f>
        <v/>
      </c>
      <c r="AN340" s="19" t="str">
        <f aca="false">IF(C340="","",IFERROR(INDEX(CAT_REF,MATCH(D340,CATS,0)),REF_DEFAULT))</f>
        <v/>
      </c>
      <c r="AO340" s="21" t="str">
        <f aca="false">IF(OR(R340="",AM340="",M340=""),"",IF(M340="Small standard",IF(R340&gt;SS_MAX,"",ROUND(INDEX(SS_FEES,SUMPRODUCT(--(SS_EDGES&lt;R340))+1,0+AM340)*(1+FUEL),4)),IF(M340="Large standard",IF(R340&gt;LS_MAX,"",ROUND(IF(R340&lt;=OVER3_FROM,INDEX(LS_FEES,SUMPRODUCT(--(LS_EDGES&lt;R340))+1,0+AM340),INDEX(OVER3_BASE,1,0+AM340)+OVER3_PER4*CEILING((R340-OVER3_FROM)/4,1))*(1+FUEL),4)),"")))</f>
        <v/>
      </c>
      <c r="AP340" s="21" t="str">
        <f aca="false">IF(OR(R340="",AM340="",M340=""),"",IF(M340="Small standard",IF(R340&gt;SS_MAX,"",ROUND(INDEX(SS_FEES,SUMPRODUCT(--(SS_EDGES&lt;R340))+1,3+AM340)*(1+FUEL),4)),IF(M340="Large standard",IF(R340&gt;LS_MAX,"",ROUND(IF(R340&lt;=OVER3_FROM,INDEX(LS_FEES,SUMPRODUCT(--(LS_EDGES&lt;R340))+1,3+AM340),INDEX(OVER3_BASE,1,3+AM340)+OVER3_PER4*CEILING((R340-OVER3_FROM)/4,1))*(1+FUEL),4)),"")))</f>
        <v/>
      </c>
      <c r="AQ340" s="21" t="str">
        <f aca="false">IF(OR(AM340="",AM340=1),"",IF(OR(N340="",(AM340-1)="",M340=""),"",IF(M340="Small standard",IF(N340&gt;SS_MAX,"",ROUND(INDEX(SS_FEES,SUMPRODUCT(--(SS_EDGES&lt;N340))+1,0+(AM340-1))*(1+FUEL),4)),IF(M340="Large standard",IF(N340&gt;LS_MAX,"",ROUND(IF(N340&lt;=OVER3_FROM,INDEX(LS_FEES,SUMPRODUCT(--(LS_EDGES&lt;N340))+1,0+(AM340-1)),INDEX(OVER3_BASE,1,0+(AM340-1))+OVER3_PER4*CEILING((N340-OVER3_FROM)/4,1))*(1+FUEL),4)),""))))</f>
        <v/>
      </c>
      <c r="AR340" s="21" t="str">
        <f aca="false">IF(OR(AM340="",AM340=1),"",IF(OR(N340="",(AM340-1)="",M340=""),"",IF(M340="Small standard",IF(N340&gt;SS_MAX,"",ROUND(INDEX(SS_FEES,SUMPRODUCT(--(SS_EDGES&lt;N340))+1,3+(AM340-1))*(1+FUEL),4)),IF(M340="Large standard",IF(N340&gt;LS_MAX,"",ROUND(IF(N340&lt;=OVER3_FROM,INDEX(LS_FEES,SUMPRODUCT(--(LS_EDGES&lt;N340))+1,3+(AM340-1)),INDEX(OVER3_BASE,1,3+(AM340-1))+OVER3_PER4*CEILING((N340-OVER3_FROM)/4,1))*(1+FUEL),4)),""))))</f>
        <v/>
      </c>
      <c r="AS340" s="21" t="str">
        <f aca="false">IF(OR(AM340="",AM340=1),"",(C340-(IF(AM340=2,BAND_LO,BAND_HI)-0.01))*(1-AN340))</f>
        <v/>
      </c>
      <c r="AT340" s="18" t="str">
        <f aca="false">IF(AI340="","",(AI340&gt;SS_L)+(AJ340&gt;SS_M)+(AK340&gt;SS_S))</f>
        <v/>
      </c>
      <c r="AU340" s="23" t="str">
        <f aca="false">IF(OR(AT340="",AT340&lt;&gt;1),"",MAX(AI340/SS_L,AJ340/SS_M,AK340/SS_S))</f>
        <v/>
      </c>
      <c r="AV340" s="21" t="str">
        <f aca="false">IF(OR(M340&lt;&gt;"Large standard",N340="",N340&gt;SS_MAX),"",IF(OR(N340="",AM340="","Small standard"=""),"",IF("Small standard"="Small standard",IF(N340&gt;SS_MAX,"",ROUND(INDEX(SS_FEES,SUMPRODUCT(--(SS_EDGES&lt;N340))+1,0+AM340)*(1+FUEL),4)),IF("Small standard"="Large standard",IF(N340&gt;LS_MAX,"",ROUND(IF(N340&lt;=OVER3_FROM,INDEX(LS_FEES,SUMPRODUCT(--(LS_EDGES&lt;N340))+1,0+AM340),INDEX(OVER3_BASE,1,0+AM340)+OVER3_PER4*CEILING((N340-OVER3_FROM)/4,1))*(1+FUEL),4)),""))))</f>
        <v/>
      </c>
      <c r="AW340" s="21" t="str">
        <f aca="false">IF(OR(M340&lt;&gt;"Large standard",N340="",N340&gt;SS_MAX),"",IF(OR(N340="",AM340="","Small standard"=""),"",IF("Small standard"="Small standard",IF(N340&gt;SS_MAX,"",ROUND(INDEX(SS_FEES,SUMPRODUCT(--(SS_EDGES&lt;N340))+1,3+AM340)*(1+FUEL),4)),IF("Small standard"="Large standard",IF(N340&gt;LS_MAX,"",ROUND(IF(N340&lt;=OVER3_FROM,INDEX(LS_FEES,SUMPRODUCT(--(LS_EDGES&lt;N340))+1,3+AM340),INDEX(OVER3_BASE,1,3+AM340)+OVER3_PER4*CEILING((N340-OVER3_FROM)/4,1))*(1+FUEL),4)),""))))</f>
        <v/>
      </c>
      <c r="AX340" s="21" t="str">
        <f aca="false">IF(OR(AL340="",AH340=""),"",IF(OR(AH340="",AM340="",M340=""),"",IF(M340="Small standard",IF(AH340&gt;SS_MAX,"",ROUND(INDEX(SS_FEES,SUMPRODUCT(--(SS_EDGES&lt;AH340))+1,0+AM340)*(1+FUEL),4)),IF(M340="Large standard",IF(AH340&gt;LS_MAX,"",ROUND(IF(AH340&lt;=OVER3_FROM,INDEX(LS_FEES,SUMPRODUCT(--(LS_EDGES&lt;AH340))+1,0+AM340),INDEX(OVER3_BASE,1,0+AM340)+OVER3_PER4*CEILING((AH340-OVER3_FROM)/4,1))*(1+FUEL),4)),""))))</f>
        <v/>
      </c>
      <c r="AY340" s="21" t="str">
        <f aca="false">IF(OR(AL340="",AH340=""),"",IF(OR(AH340="",AM340="",M340=""),"",IF(M340="Small standard",IF(AH340&gt;SS_MAX,"",ROUND(INDEX(SS_FEES,SUMPRODUCT(--(SS_EDGES&lt;AH340))+1,3+AM340)*(1+FUEL),4)),IF(M340="Large standard",IF(AH340&gt;LS_MAX,"",ROUND(IF(AH340&lt;=OVER3_FROM,INDEX(LS_FEES,SUMPRODUCT(--(LS_EDGES&lt;AH340))+1,3+AM340),INDEX(OVER3_BASE,1,3+AM340)+OVER3_PER4*CEILING((AH340-OVER3_FROM)/4,1))*(1+FUEL),4)),""))))</f>
        <v/>
      </c>
      <c r="AZ340" s="24" t="str">
        <f aca="false">IF(OR(J340="",J340&lt;1),"",ROUND(IFERROR(INDEX(CAT_SCALE,MATCH(D340,CATS,0)),UC_DEFAULT)*IF(J340&gt;=UC_KNEE,10^(UC_A-UC_B*LOG10(J340)),10^(UC_A-UC_B*LOG10(UC_KNEE))*(UC_KNEE/J340)^UC_HEXP),1))</f>
        <v/>
      </c>
    </row>
    <row r="341" customFormat="false" ht="15" hidden="false" customHeight="false" outlineLevel="0" collapsed="false">
      <c r="A341" s="10"/>
      <c r="B341" s="10"/>
      <c r="C341" s="12"/>
      <c r="D341" s="10"/>
      <c r="E341" s="10"/>
      <c r="F341" s="10"/>
      <c r="G341" s="10"/>
      <c r="H341" s="10"/>
      <c r="I341" s="10"/>
      <c r="J341" s="10"/>
      <c r="K341" s="10"/>
      <c r="L341" s="12"/>
      <c r="M341" s="2" t="str">
        <f aca="false">IF(OR(N341="",AI341=""),"",IF(AND(N341&lt;=SS_MAX,AI341&lt;=SS_L,AJ341&lt;=SS_M,AK341&lt;=SS_S),"Small standard",IF(AND(N341&lt;=LS_MAX,AI341&lt;=LS_L,AJ341&lt;=LS_M,AK341&lt;=LS_S),"Large standard","Oversize")))</f>
        <v/>
      </c>
      <c r="N341" s="16" t="str">
        <f aca="false">IF(AH341="","",IF(AL341="",AH341,MAX(AH341,AL341)))</f>
        <v/>
      </c>
      <c r="O341" s="21" t="str">
        <f aca="false">IF(OR(N341="",AM341="",M341=""),"",IF(M341="Small standard",IF(N341&gt;SS_MAX,"",ROUND(INDEX(SS_FEES,SUMPRODUCT(--(SS_EDGES&lt;N341))+1,0+AM341)*(1+FUEL),4)),IF(M341="Large standard",IF(N341&gt;LS_MAX,"",ROUND(IF(N341&lt;=OVER3_FROM,INDEX(LS_FEES,SUMPRODUCT(--(LS_EDGES&lt;N341))+1,0+AM341),INDEX(OVER3_BASE,1,0+AM341)+OVER3_PER4*CEILING((N341-OVER3_FROM)/4,1))*(1+FUEL),4)),"")))</f>
        <v/>
      </c>
      <c r="P341" s="21" t="str">
        <f aca="false">IF(OR(N341="",AM341="",M341=""),"",IF(M341="Small standard",IF(N341&gt;SS_MAX,"",ROUND(INDEX(SS_FEES,SUMPRODUCT(--(SS_EDGES&lt;N341))+1,3+AM341)*(1+FUEL),4)),IF(M341="Large standard",IF(N341&gt;LS_MAX,"",ROUND(IF(N341&lt;=OVER3_FROM,INDEX(LS_FEES,SUMPRODUCT(--(LS_EDGES&lt;N341))+1,3+AM341),INDEX(OVER3_BASE,1,3+AM341)+OVER3_PER4*CEILING((N341-OVER3_FROM)/4,1))*(1+FUEL),4)),"")))</f>
        <v/>
      </c>
      <c r="Q341" s="20" t="str">
        <f aca="true">IF(OR(L341="",O341=""),"",ROUND(L341-IF(AND(TODAY()&gt;=PEAK_FROM,TODAY()&lt;=PEAK_TO),P341,O341),2))</f>
        <v/>
      </c>
      <c r="R341" s="16" t="str">
        <f aca="false">IF(N341="","",IF(M341="Small standard",IF(SUMPRODUCT(--(SS_EDGES&lt;N341))=0,"",INDEX(SS_EDGES,SUMPRODUCT(--(SS_EDGES&lt;N341)))),IF(M341="Large standard",IF(N341&gt;OVER3_FROM,OVER3_FROM+4*(CEILING((N341-OVER3_FROM)/4,1)-1),IF(SUMPRODUCT(--(LS_EDGES&lt;N341))=0,"",INDEX(LS_EDGES,SUMPRODUCT(--(LS_EDGES&lt;N341))))),"")))</f>
        <v/>
      </c>
      <c r="S341" s="22" t="str">
        <f aca="false">IF(R341="","",ROUND(N341-R341,3))</f>
        <v/>
      </c>
      <c r="T341" s="21" t="str">
        <f aca="false">IF(OR(R341="",O341="",AO341=""),"",IF(S341&gt;MAX_SHAVE,"",IF(ROUND(O341-AO341,4)&lt;MIN_UNIT,"",ROUND(O341-AO341,4))))</f>
        <v/>
      </c>
      <c r="U341" s="21" t="str">
        <f aca="false">IF(OR(AQ341="",O341=""),"",IF(ROUND(ROUND(O341-AQ341,4)-AS341,4)&lt;=MIN_UNIT,"",ROUND(ROUND(O341-AQ341,4)-AS341,4)))</f>
        <v/>
      </c>
      <c r="V341" s="21" t="str">
        <f aca="false">IF(OR(AV341="",O341=""),"",IF(AND(AT341=1,AU341&lt;=MAX_ENV),IF(ROUND(O341-AV341,4)&lt;MIN_UNIT,"",ROUND(O341-AV341,4)),""))</f>
        <v/>
      </c>
      <c r="W341" s="21" t="str">
        <f aca="false">IF(OR(AX341="",O341=""),"",IF(AL341&gt;=AH341*MIN_DIM_RATIO,IF(ROUND(O341-AX341,4)&lt;MIN_UNIT,"",ROUND(O341-AX341,4)),""))</f>
        <v/>
      </c>
      <c r="X341" s="21" t="str">
        <f aca="false">IF(OR(R341="",P341="",AP341=""),"",IF(S341&gt;MAX_SHAVE,"",IF(ROUND(P341-AP341,4)&lt;MIN_UNIT,"",ROUND(P341-AP341,4))))</f>
        <v/>
      </c>
      <c r="Y341" s="21" t="str">
        <f aca="false">IF(OR(AR341="",P341=""),"",IF(ROUND(ROUND(P341-AR341,4)-AS341,4)&lt;=MIN_UNIT,"",ROUND(ROUND(P341-AR341,4)-AS341,4)))</f>
        <v/>
      </c>
      <c r="Z341" s="21" t="str">
        <f aca="false">IF(OR(AW341="",P341=""),"",IF(AND(AT341=1,AU341&lt;=MAX_ENV),IF(ROUND(P341-AW341,4)&lt;MIN_UNIT,"",ROUND(P341-AW341,4)),""))</f>
        <v/>
      </c>
      <c r="AA341" s="21" t="str">
        <f aca="false">IF(OR(AY341="",P341=""),"",IF(AL341&gt;=AH341*MIN_DIM_RATIO,IF(ROUND(P341-AY341,4)&lt;MIN_UNIT,"",ROUND(P341-AY341,4)),""))</f>
        <v/>
      </c>
      <c r="AB341" s="2" t="str">
        <f aca="false">IF(COUNT(T341:W341)=0,"",CHOOSE(MATCH(MAX(T341:W341),T341:W341,0),"Weight","Price","Size tier","Box"))</f>
        <v/>
      </c>
      <c r="AC341" s="24" t="str">
        <f aca="false">IF(K341&lt;&gt;"",K341,AZ341)</f>
        <v/>
      </c>
      <c r="AD341" s="25" t="str">
        <f aca="false">IF(OR(AB341="",AC341=""),"",ROUND(AC341*IF(K341&lt;&gt;"",1,U_LOW)*((12-PEAK_MONTHS)*MAX(T341:W341)+PEAK_MONTHS*N(INDEX(X341:AA341,MATCH(MAX(T341:W341),T341:W341,0)))),0))</f>
        <v/>
      </c>
      <c r="AE341" s="25" t="str">
        <f aca="false">IF(OR(AB341="",AC341=""),"",ROUND(AC341*IF(K341&lt;&gt;"",1,U_HIGH)*((12-PEAK_MONTHS)*MAX(T341:W341)+PEAK_MONTHS*N(INDEX(X341:AA341,MATCH(MAX(T341:W341),T341:W341,0)))),0))</f>
        <v/>
      </c>
      <c r="AF341" s="18" t="str">
        <f aca="false">IF(AD341="","",RANK(AD341,$AD$7:$AD$506))</f>
        <v/>
      </c>
      <c r="AH341" s="16" t="str">
        <f aca="false">IF(E341&lt;&gt;"",E341,IF(F341&lt;&gt;"",ROUND(F341*16,3),""))</f>
        <v/>
      </c>
      <c r="AI341" s="16" t="str">
        <f aca="false">IF(COUNT(G341:I341)&lt;3,"",ROUND(LARGE(G341:I341,1),2))</f>
        <v/>
      </c>
      <c r="AJ341" s="16" t="str">
        <f aca="false">IF(COUNT(G341:I341)&lt;3,"",ROUND(LARGE(G341:I341,2),2))</f>
        <v/>
      </c>
      <c r="AK341" s="16" t="str">
        <f aca="false">IF(COUNT(G341:I341)&lt;3,"",ROUND(SMALL(G341:I341,1),2))</f>
        <v/>
      </c>
      <c r="AL341" s="16" t="str">
        <f aca="false">IF(AI341="","",IF(AI341*AJ341*AK341&lt;DIM_MIN_CUIN,"",ROUND(AI341*AJ341*AK341/DIM_DIV*16,2)))</f>
        <v/>
      </c>
      <c r="AM341" s="18" t="str">
        <f aca="false">IF(C341="","",IF(C341&lt;BAND_LO,1,IF(C341&lt;=BAND_HI,2,3)))</f>
        <v/>
      </c>
      <c r="AN341" s="19" t="str">
        <f aca="false">IF(C341="","",IFERROR(INDEX(CAT_REF,MATCH(D341,CATS,0)),REF_DEFAULT))</f>
        <v/>
      </c>
      <c r="AO341" s="21" t="str">
        <f aca="false">IF(OR(R341="",AM341="",M341=""),"",IF(M341="Small standard",IF(R341&gt;SS_MAX,"",ROUND(INDEX(SS_FEES,SUMPRODUCT(--(SS_EDGES&lt;R341))+1,0+AM341)*(1+FUEL),4)),IF(M341="Large standard",IF(R341&gt;LS_MAX,"",ROUND(IF(R341&lt;=OVER3_FROM,INDEX(LS_FEES,SUMPRODUCT(--(LS_EDGES&lt;R341))+1,0+AM341),INDEX(OVER3_BASE,1,0+AM341)+OVER3_PER4*CEILING((R341-OVER3_FROM)/4,1))*(1+FUEL),4)),"")))</f>
        <v/>
      </c>
      <c r="AP341" s="21" t="str">
        <f aca="false">IF(OR(R341="",AM341="",M341=""),"",IF(M341="Small standard",IF(R341&gt;SS_MAX,"",ROUND(INDEX(SS_FEES,SUMPRODUCT(--(SS_EDGES&lt;R341))+1,3+AM341)*(1+FUEL),4)),IF(M341="Large standard",IF(R341&gt;LS_MAX,"",ROUND(IF(R341&lt;=OVER3_FROM,INDEX(LS_FEES,SUMPRODUCT(--(LS_EDGES&lt;R341))+1,3+AM341),INDEX(OVER3_BASE,1,3+AM341)+OVER3_PER4*CEILING((R341-OVER3_FROM)/4,1))*(1+FUEL),4)),"")))</f>
        <v/>
      </c>
      <c r="AQ341" s="21" t="str">
        <f aca="false">IF(OR(AM341="",AM341=1),"",IF(OR(N341="",(AM341-1)="",M341=""),"",IF(M341="Small standard",IF(N341&gt;SS_MAX,"",ROUND(INDEX(SS_FEES,SUMPRODUCT(--(SS_EDGES&lt;N341))+1,0+(AM341-1))*(1+FUEL),4)),IF(M341="Large standard",IF(N341&gt;LS_MAX,"",ROUND(IF(N341&lt;=OVER3_FROM,INDEX(LS_FEES,SUMPRODUCT(--(LS_EDGES&lt;N341))+1,0+(AM341-1)),INDEX(OVER3_BASE,1,0+(AM341-1))+OVER3_PER4*CEILING((N341-OVER3_FROM)/4,1))*(1+FUEL),4)),""))))</f>
        <v/>
      </c>
      <c r="AR341" s="21" t="str">
        <f aca="false">IF(OR(AM341="",AM341=1),"",IF(OR(N341="",(AM341-1)="",M341=""),"",IF(M341="Small standard",IF(N341&gt;SS_MAX,"",ROUND(INDEX(SS_FEES,SUMPRODUCT(--(SS_EDGES&lt;N341))+1,3+(AM341-1))*(1+FUEL),4)),IF(M341="Large standard",IF(N341&gt;LS_MAX,"",ROUND(IF(N341&lt;=OVER3_FROM,INDEX(LS_FEES,SUMPRODUCT(--(LS_EDGES&lt;N341))+1,3+(AM341-1)),INDEX(OVER3_BASE,1,3+(AM341-1))+OVER3_PER4*CEILING((N341-OVER3_FROM)/4,1))*(1+FUEL),4)),""))))</f>
        <v/>
      </c>
      <c r="AS341" s="21" t="str">
        <f aca="false">IF(OR(AM341="",AM341=1),"",(C341-(IF(AM341=2,BAND_LO,BAND_HI)-0.01))*(1-AN341))</f>
        <v/>
      </c>
      <c r="AT341" s="18" t="str">
        <f aca="false">IF(AI341="","",(AI341&gt;SS_L)+(AJ341&gt;SS_M)+(AK341&gt;SS_S))</f>
        <v/>
      </c>
      <c r="AU341" s="23" t="str">
        <f aca="false">IF(OR(AT341="",AT341&lt;&gt;1),"",MAX(AI341/SS_L,AJ341/SS_M,AK341/SS_S))</f>
        <v/>
      </c>
      <c r="AV341" s="21" t="str">
        <f aca="false">IF(OR(M341&lt;&gt;"Large standard",N341="",N341&gt;SS_MAX),"",IF(OR(N341="",AM341="","Small standard"=""),"",IF("Small standard"="Small standard",IF(N341&gt;SS_MAX,"",ROUND(INDEX(SS_FEES,SUMPRODUCT(--(SS_EDGES&lt;N341))+1,0+AM341)*(1+FUEL),4)),IF("Small standard"="Large standard",IF(N341&gt;LS_MAX,"",ROUND(IF(N341&lt;=OVER3_FROM,INDEX(LS_FEES,SUMPRODUCT(--(LS_EDGES&lt;N341))+1,0+AM341),INDEX(OVER3_BASE,1,0+AM341)+OVER3_PER4*CEILING((N341-OVER3_FROM)/4,1))*(1+FUEL),4)),""))))</f>
        <v/>
      </c>
      <c r="AW341" s="21" t="str">
        <f aca="false">IF(OR(M341&lt;&gt;"Large standard",N341="",N341&gt;SS_MAX),"",IF(OR(N341="",AM341="","Small standard"=""),"",IF("Small standard"="Small standard",IF(N341&gt;SS_MAX,"",ROUND(INDEX(SS_FEES,SUMPRODUCT(--(SS_EDGES&lt;N341))+1,3+AM341)*(1+FUEL),4)),IF("Small standard"="Large standard",IF(N341&gt;LS_MAX,"",ROUND(IF(N341&lt;=OVER3_FROM,INDEX(LS_FEES,SUMPRODUCT(--(LS_EDGES&lt;N341))+1,3+AM341),INDEX(OVER3_BASE,1,3+AM341)+OVER3_PER4*CEILING((N341-OVER3_FROM)/4,1))*(1+FUEL),4)),""))))</f>
        <v/>
      </c>
      <c r="AX341" s="21" t="str">
        <f aca="false">IF(OR(AL341="",AH341=""),"",IF(OR(AH341="",AM341="",M341=""),"",IF(M341="Small standard",IF(AH341&gt;SS_MAX,"",ROUND(INDEX(SS_FEES,SUMPRODUCT(--(SS_EDGES&lt;AH341))+1,0+AM341)*(1+FUEL),4)),IF(M341="Large standard",IF(AH341&gt;LS_MAX,"",ROUND(IF(AH341&lt;=OVER3_FROM,INDEX(LS_FEES,SUMPRODUCT(--(LS_EDGES&lt;AH341))+1,0+AM341),INDEX(OVER3_BASE,1,0+AM341)+OVER3_PER4*CEILING((AH341-OVER3_FROM)/4,1))*(1+FUEL),4)),""))))</f>
        <v/>
      </c>
      <c r="AY341" s="21" t="str">
        <f aca="false">IF(OR(AL341="",AH341=""),"",IF(OR(AH341="",AM341="",M341=""),"",IF(M341="Small standard",IF(AH341&gt;SS_MAX,"",ROUND(INDEX(SS_FEES,SUMPRODUCT(--(SS_EDGES&lt;AH341))+1,3+AM341)*(1+FUEL),4)),IF(M341="Large standard",IF(AH341&gt;LS_MAX,"",ROUND(IF(AH341&lt;=OVER3_FROM,INDEX(LS_FEES,SUMPRODUCT(--(LS_EDGES&lt;AH341))+1,3+AM341),INDEX(OVER3_BASE,1,3+AM341)+OVER3_PER4*CEILING((AH341-OVER3_FROM)/4,1))*(1+FUEL),4)),""))))</f>
        <v/>
      </c>
      <c r="AZ341" s="24" t="str">
        <f aca="false">IF(OR(J341="",J341&lt;1),"",ROUND(IFERROR(INDEX(CAT_SCALE,MATCH(D341,CATS,0)),UC_DEFAULT)*IF(J341&gt;=UC_KNEE,10^(UC_A-UC_B*LOG10(J341)),10^(UC_A-UC_B*LOG10(UC_KNEE))*(UC_KNEE/J341)^UC_HEXP),1))</f>
        <v/>
      </c>
    </row>
    <row r="342" customFormat="false" ht="15" hidden="false" customHeight="false" outlineLevel="0" collapsed="false">
      <c r="A342" s="10"/>
      <c r="B342" s="10"/>
      <c r="C342" s="12"/>
      <c r="D342" s="10"/>
      <c r="E342" s="10"/>
      <c r="F342" s="10"/>
      <c r="G342" s="10"/>
      <c r="H342" s="10"/>
      <c r="I342" s="10"/>
      <c r="J342" s="10"/>
      <c r="K342" s="10"/>
      <c r="L342" s="12"/>
      <c r="M342" s="2" t="str">
        <f aca="false">IF(OR(N342="",AI342=""),"",IF(AND(N342&lt;=SS_MAX,AI342&lt;=SS_L,AJ342&lt;=SS_M,AK342&lt;=SS_S),"Small standard",IF(AND(N342&lt;=LS_MAX,AI342&lt;=LS_L,AJ342&lt;=LS_M,AK342&lt;=LS_S),"Large standard","Oversize")))</f>
        <v/>
      </c>
      <c r="N342" s="16" t="str">
        <f aca="false">IF(AH342="","",IF(AL342="",AH342,MAX(AH342,AL342)))</f>
        <v/>
      </c>
      <c r="O342" s="21" t="str">
        <f aca="false">IF(OR(N342="",AM342="",M342=""),"",IF(M342="Small standard",IF(N342&gt;SS_MAX,"",ROUND(INDEX(SS_FEES,SUMPRODUCT(--(SS_EDGES&lt;N342))+1,0+AM342)*(1+FUEL),4)),IF(M342="Large standard",IF(N342&gt;LS_MAX,"",ROUND(IF(N342&lt;=OVER3_FROM,INDEX(LS_FEES,SUMPRODUCT(--(LS_EDGES&lt;N342))+1,0+AM342),INDEX(OVER3_BASE,1,0+AM342)+OVER3_PER4*CEILING((N342-OVER3_FROM)/4,1))*(1+FUEL),4)),"")))</f>
        <v/>
      </c>
      <c r="P342" s="21" t="str">
        <f aca="false">IF(OR(N342="",AM342="",M342=""),"",IF(M342="Small standard",IF(N342&gt;SS_MAX,"",ROUND(INDEX(SS_FEES,SUMPRODUCT(--(SS_EDGES&lt;N342))+1,3+AM342)*(1+FUEL),4)),IF(M342="Large standard",IF(N342&gt;LS_MAX,"",ROUND(IF(N342&lt;=OVER3_FROM,INDEX(LS_FEES,SUMPRODUCT(--(LS_EDGES&lt;N342))+1,3+AM342),INDEX(OVER3_BASE,1,3+AM342)+OVER3_PER4*CEILING((N342-OVER3_FROM)/4,1))*(1+FUEL),4)),"")))</f>
        <v/>
      </c>
      <c r="Q342" s="20" t="str">
        <f aca="true">IF(OR(L342="",O342=""),"",ROUND(L342-IF(AND(TODAY()&gt;=PEAK_FROM,TODAY()&lt;=PEAK_TO),P342,O342),2))</f>
        <v/>
      </c>
      <c r="R342" s="16" t="str">
        <f aca="false">IF(N342="","",IF(M342="Small standard",IF(SUMPRODUCT(--(SS_EDGES&lt;N342))=0,"",INDEX(SS_EDGES,SUMPRODUCT(--(SS_EDGES&lt;N342)))),IF(M342="Large standard",IF(N342&gt;OVER3_FROM,OVER3_FROM+4*(CEILING((N342-OVER3_FROM)/4,1)-1),IF(SUMPRODUCT(--(LS_EDGES&lt;N342))=0,"",INDEX(LS_EDGES,SUMPRODUCT(--(LS_EDGES&lt;N342))))),"")))</f>
        <v/>
      </c>
      <c r="S342" s="22" t="str">
        <f aca="false">IF(R342="","",ROUND(N342-R342,3))</f>
        <v/>
      </c>
      <c r="T342" s="21" t="str">
        <f aca="false">IF(OR(R342="",O342="",AO342=""),"",IF(S342&gt;MAX_SHAVE,"",IF(ROUND(O342-AO342,4)&lt;MIN_UNIT,"",ROUND(O342-AO342,4))))</f>
        <v/>
      </c>
      <c r="U342" s="21" t="str">
        <f aca="false">IF(OR(AQ342="",O342=""),"",IF(ROUND(ROUND(O342-AQ342,4)-AS342,4)&lt;=MIN_UNIT,"",ROUND(ROUND(O342-AQ342,4)-AS342,4)))</f>
        <v/>
      </c>
      <c r="V342" s="21" t="str">
        <f aca="false">IF(OR(AV342="",O342=""),"",IF(AND(AT342=1,AU342&lt;=MAX_ENV),IF(ROUND(O342-AV342,4)&lt;MIN_UNIT,"",ROUND(O342-AV342,4)),""))</f>
        <v/>
      </c>
      <c r="W342" s="21" t="str">
        <f aca="false">IF(OR(AX342="",O342=""),"",IF(AL342&gt;=AH342*MIN_DIM_RATIO,IF(ROUND(O342-AX342,4)&lt;MIN_UNIT,"",ROUND(O342-AX342,4)),""))</f>
        <v/>
      </c>
      <c r="X342" s="21" t="str">
        <f aca="false">IF(OR(R342="",P342="",AP342=""),"",IF(S342&gt;MAX_SHAVE,"",IF(ROUND(P342-AP342,4)&lt;MIN_UNIT,"",ROUND(P342-AP342,4))))</f>
        <v/>
      </c>
      <c r="Y342" s="21" t="str">
        <f aca="false">IF(OR(AR342="",P342=""),"",IF(ROUND(ROUND(P342-AR342,4)-AS342,4)&lt;=MIN_UNIT,"",ROUND(ROUND(P342-AR342,4)-AS342,4)))</f>
        <v/>
      </c>
      <c r="Z342" s="21" t="str">
        <f aca="false">IF(OR(AW342="",P342=""),"",IF(AND(AT342=1,AU342&lt;=MAX_ENV),IF(ROUND(P342-AW342,4)&lt;MIN_UNIT,"",ROUND(P342-AW342,4)),""))</f>
        <v/>
      </c>
      <c r="AA342" s="21" t="str">
        <f aca="false">IF(OR(AY342="",P342=""),"",IF(AL342&gt;=AH342*MIN_DIM_RATIO,IF(ROUND(P342-AY342,4)&lt;MIN_UNIT,"",ROUND(P342-AY342,4)),""))</f>
        <v/>
      </c>
      <c r="AB342" s="2" t="str">
        <f aca="false">IF(COUNT(T342:W342)=0,"",CHOOSE(MATCH(MAX(T342:W342),T342:W342,0),"Weight","Price","Size tier","Box"))</f>
        <v/>
      </c>
      <c r="AC342" s="24" t="str">
        <f aca="false">IF(K342&lt;&gt;"",K342,AZ342)</f>
        <v/>
      </c>
      <c r="AD342" s="25" t="str">
        <f aca="false">IF(OR(AB342="",AC342=""),"",ROUND(AC342*IF(K342&lt;&gt;"",1,U_LOW)*((12-PEAK_MONTHS)*MAX(T342:W342)+PEAK_MONTHS*N(INDEX(X342:AA342,MATCH(MAX(T342:W342),T342:W342,0)))),0))</f>
        <v/>
      </c>
      <c r="AE342" s="25" t="str">
        <f aca="false">IF(OR(AB342="",AC342=""),"",ROUND(AC342*IF(K342&lt;&gt;"",1,U_HIGH)*((12-PEAK_MONTHS)*MAX(T342:W342)+PEAK_MONTHS*N(INDEX(X342:AA342,MATCH(MAX(T342:W342),T342:W342,0)))),0))</f>
        <v/>
      </c>
      <c r="AF342" s="18" t="str">
        <f aca="false">IF(AD342="","",RANK(AD342,$AD$7:$AD$506))</f>
        <v/>
      </c>
      <c r="AH342" s="16" t="str">
        <f aca="false">IF(E342&lt;&gt;"",E342,IF(F342&lt;&gt;"",ROUND(F342*16,3),""))</f>
        <v/>
      </c>
      <c r="AI342" s="16" t="str">
        <f aca="false">IF(COUNT(G342:I342)&lt;3,"",ROUND(LARGE(G342:I342,1),2))</f>
        <v/>
      </c>
      <c r="AJ342" s="16" t="str">
        <f aca="false">IF(COUNT(G342:I342)&lt;3,"",ROUND(LARGE(G342:I342,2),2))</f>
        <v/>
      </c>
      <c r="AK342" s="16" t="str">
        <f aca="false">IF(COUNT(G342:I342)&lt;3,"",ROUND(SMALL(G342:I342,1),2))</f>
        <v/>
      </c>
      <c r="AL342" s="16" t="str">
        <f aca="false">IF(AI342="","",IF(AI342*AJ342*AK342&lt;DIM_MIN_CUIN,"",ROUND(AI342*AJ342*AK342/DIM_DIV*16,2)))</f>
        <v/>
      </c>
      <c r="AM342" s="18" t="str">
        <f aca="false">IF(C342="","",IF(C342&lt;BAND_LO,1,IF(C342&lt;=BAND_HI,2,3)))</f>
        <v/>
      </c>
      <c r="AN342" s="19" t="str">
        <f aca="false">IF(C342="","",IFERROR(INDEX(CAT_REF,MATCH(D342,CATS,0)),REF_DEFAULT))</f>
        <v/>
      </c>
      <c r="AO342" s="21" t="str">
        <f aca="false">IF(OR(R342="",AM342="",M342=""),"",IF(M342="Small standard",IF(R342&gt;SS_MAX,"",ROUND(INDEX(SS_FEES,SUMPRODUCT(--(SS_EDGES&lt;R342))+1,0+AM342)*(1+FUEL),4)),IF(M342="Large standard",IF(R342&gt;LS_MAX,"",ROUND(IF(R342&lt;=OVER3_FROM,INDEX(LS_FEES,SUMPRODUCT(--(LS_EDGES&lt;R342))+1,0+AM342),INDEX(OVER3_BASE,1,0+AM342)+OVER3_PER4*CEILING((R342-OVER3_FROM)/4,1))*(1+FUEL),4)),"")))</f>
        <v/>
      </c>
      <c r="AP342" s="21" t="str">
        <f aca="false">IF(OR(R342="",AM342="",M342=""),"",IF(M342="Small standard",IF(R342&gt;SS_MAX,"",ROUND(INDEX(SS_FEES,SUMPRODUCT(--(SS_EDGES&lt;R342))+1,3+AM342)*(1+FUEL),4)),IF(M342="Large standard",IF(R342&gt;LS_MAX,"",ROUND(IF(R342&lt;=OVER3_FROM,INDEX(LS_FEES,SUMPRODUCT(--(LS_EDGES&lt;R342))+1,3+AM342),INDEX(OVER3_BASE,1,3+AM342)+OVER3_PER4*CEILING((R342-OVER3_FROM)/4,1))*(1+FUEL),4)),"")))</f>
        <v/>
      </c>
      <c r="AQ342" s="21" t="str">
        <f aca="false">IF(OR(AM342="",AM342=1),"",IF(OR(N342="",(AM342-1)="",M342=""),"",IF(M342="Small standard",IF(N342&gt;SS_MAX,"",ROUND(INDEX(SS_FEES,SUMPRODUCT(--(SS_EDGES&lt;N342))+1,0+(AM342-1))*(1+FUEL),4)),IF(M342="Large standard",IF(N342&gt;LS_MAX,"",ROUND(IF(N342&lt;=OVER3_FROM,INDEX(LS_FEES,SUMPRODUCT(--(LS_EDGES&lt;N342))+1,0+(AM342-1)),INDEX(OVER3_BASE,1,0+(AM342-1))+OVER3_PER4*CEILING((N342-OVER3_FROM)/4,1))*(1+FUEL),4)),""))))</f>
        <v/>
      </c>
      <c r="AR342" s="21" t="str">
        <f aca="false">IF(OR(AM342="",AM342=1),"",IF(OR(N342="",(AM342-1)="",M342=""),"",IF(M342="Small standard",IF(N342&gt;SS_MAX,"",ROUND(INDEX(SS_FEES,SUMPRODUCT(--(SS_EDGES&lt;N342))+1,3+(AM342-1))*(1+FUEL),4)),IF(M342="Large standard",IF(N342&gt;LS_MAX,"",ROUND(IF(N342&lt;=OVER3_FROM,INDEX(LS_FEES,SUMPRODUCT(--(LS_EDGES&lt;N342))+1,3+(AM342-1)),INDEX(OVER3_BASE,1,3+(AM342-1))+OVER3_PER4*CEILING((N342-OVER3_FROM)/4,1))*(1+FUEL),4)),""))))</f>
        <v/>
      </c>
      <c r="AS342" s="21" t="str">
        <f aca="false">IF(OR(AM342="",AM342=1),"",(C342-(IF(AM342=2,BAND_LO,BAND_HI)-0.01))*(1-AN342))</f>
        <v/>
      </c>
      <c r="AT342" s="18" t="str">
        <f aca="false">IF(AI342="","",(AI342&gt;SS_L)+(AJ342&gt;SS_M)+(AK342&gt;SS_S))</f>
        <v/>
      </c>
      <c r="AU342" s="23" t="str">
        <f aca="false">IF(OR(AT342="",AT342&lt;&gt;1),"",MAX(AI342/SS_L,AJ342/SS_M,AK342/SS_S))</f>
        <v/>
      </c>
      <c r="AV342" s="21" t="str">
        <f aca="false">IF(OR(M342&lt;&gt;"Large standard",N342="",N342&gt;SS_MAX),"",IF(OR(N342="",AM342="","Small standard"=""),"",IF("Small standard"="Small standard",IF(N342&gt;SS_MAX,"",ROUND(INDEX(SS_FEES,SUMPRODUCT(--(SS_EDGES&lt;N342))+1,0+AM342)*(1+FUEL),4)),IF("Small standard"="Large standard",IF(N342&gt;LS_MAX,"",ROUND(IF(N342&lt;=OVER3_FROM,INDEX(LS_FEES,SUMPRODUCT(--(LS_EDGES&lt;N342))+1,0+AM342),INDEX(OVER3_BASE,1,0+AM342)+OVER3_PER4*CEILING((N342-OVER3_FROM)/4,1))*(1+FUEL),4)),""))))</f>
        <v/>
      </c>
      <c r="AW342" s="21" t="str">
        <f aca="false">IF(OR(M342&lt;&gt;"Large standard",N342="",N342&gt;SS_MAX),"",IF(OR(N342="",AM342="","Small standard"=""),"",IF("Small standard"="Small standard",IF(N342&gt;SS_MAX,"",ROUND(INDEX(SS_FEES,SUMPRODUCT(--(SS_EDGES&lt;N342))+1,3+AM342)*(1+FUEL),4)),IF("Small standard"="Large standard",IF(N342&gt;LS_MAX,"",ROUND(IF(N342&lt;=OVER3_FROM,INDEX(LS_FEES,SUMPRODUCT(--(LS_EDGES&lt;N342))+1,3+AM342),INDEX(OVER3_BASE,1,3+AM342)+OVER3_PER4*CEILING((N342-OVER3_FROM)/4,1))*(1+FUEL),4)),""))))</f>
        <v/>
      </c>
      <c r="AX342" s="21" t="str">
        <f aca="false">IF(OR(AL342="",AH342=""),"",IF(OR(AH342="",AM342="",M342=""),"",IF(M342="Small standard",IF(AH342&gt;SS_MAX,"",ROUND(INDEX(SS_FEES,SUMPRODUCT(--(SS_EDGES&lt;AH342))+1,0+AM342)*(1+FUEL),4)),IF(M342="Large standard",IF(AH342&gt;LS_MAX,"",ROUND(IF(AH342&lt;=OVER3_FROM,INDEX(LS_FEES,SUMPRODUCT(--(LS_EDGES&lt;AH342))+1,0+AM342),INDEX(OVER3_BASE,1,0+AM342)+OVER3_PER4*CEILING((AH342-OVER3_FROM)/4,1))*(1+FUEL),4)),""))))</f>
        <v/>
      </c>
      <c r="AY342" s="21" t="str">
        <f aca="false">IF(OR(AL342="",AH342=""),"",IF(OR(AH342="",AM342="",M342=""),"",IF(M342="Small standard",IF(AH342&gt;SS_MAX,"",ROUND(INDEX(SS_FEES,SUMPRODUCT(--(SS_EDGES&lt;AH342))+1,3+AM342)*(1+FUEL),4)),IF(M342="Large standard",IF(AH342&gt;LS_MAX,"",ROUND(IF(AH342&lt;=OVER3_FROM,INDEX(LS_FEES,SUMPRODUCT(--(LS_EDGES&lt;AH342))+1,3+AM342),INDEX(OVER3_BASE,1,3+AM342)+OVER3_PER4*CEILING((AH342-OVER3_FROM)/4,1))*(1+FUEL),4)),""))))</f>
        <v/>
      </c>
      <c r="AZ342" s="24" t="str">
        <f aca="false">IF(OR(J342="",J342&lt;1),"",ROUND(IFERROR(INDEX(CAT_SCALE,MATCH(D342,CATS,0)),UC_DEFAULT)*IF(J342&gt;=UC_KNEE,10^(UC_A-UC_B*LOG10(J342)),10^(UC_A-UC_B*LOG10(UC_KNEE))*(UC_KNEE/J342)^UC_HEXP),1))</f>
        <v/>
      </c>
    </row>
    <row r="343" customFormat="false" ht="15" hidden="false" customHeight="false" outlineLevel="0" collapsed="false">
      <c r="A343" s="10"/>
      <c r="B343" s="10"/>
      <c r="C343" s="12"/>
      <c r="D343" s="10"/>
      <c r="E343" s="10"/>
      <c r="F343" s="10"/>
      <c r="G343" s="10"/>
      <c r="H343" s="10"/>
      <c r="I343" s="10"/>
      <c r="J343" s="10"/>
      <c r="K343" s="10"/>
      <c r="L343" s="12"/>
      <c r="M343" s="2" t="str">
        <f aca="false">IF(OR(N343="",AI343=""),"",IF(AND(N343&lt;=SS_MAX,AI343&lt;=SS_L,AJ343&lt;=SS_M,AK343&lt;=SS_S),"Small standard",IF(AND(N343&lt;=LS_MAX,AI343&lt;=LS_L,AJ343&lt;=LS_M,AK343&lt;=LS_S),"Large standard","Oversize")))</f>
        <v/>
      </c>
      <c r="N343" s="16" t="str">
        <f aca="false">IF(AH343="","",IF(AL343="",AH343,MAX(AH343,AL343)))</f>
        <v/>
      </c>
      <c r="O343" s="21" t="str">
        <f aca="false">IF(OR(N343="",AM343="",M343=""),"",IF(M343="Small standard",IF(N343&gt;SS_MAX,"",ROUND(INDEX(SS_FEES,SUMPRODUCT(--(SS_EDGES&lt;N343))+1,0+AM343)*(1+FUEL),4)),IF(M343="Large standard",IF(N343&gt;LS_MAX,"",ROUND(IF(N343&lt;=OVER3_FROM,INDEX(LS_FEES,SUMPRODUCT(--(LS_EDGES&lt;N343))+1,0+AM343),INDEX(OVER3_BASE,1,0+AM343)+OVER3_PER4*CEILING((N343-OVER3_FROM)/4,1))*(1+FUEL),4)),"")))</f>
        <v/>
      </c>
      <c r="P343" s="21" t="str">
        <f aca="false">IF(OR(N343="",AM343="",M343=""),"",IF(M343="Small standard",IF(N343&gt;SS_MAX,"",ROUND(INDEX(SS_FEES,SUMPRODUCT(--(SS_EDGES&lt;N343))+1,3+AM343)*(1+FUEL),4)),IF(M343="Large standard",IF(N343&gt;LS_MAX,"",ROUND(IF(N343&lt;=OVER3_FROM,INDEX(LS_FEES,SUMPRODUCT(--(LS_EDGES&lt;N343))+1,3+AM343),INDEX(OVER3_BASE,1,3+AM343)+OVER3_PER4*CEILING((N343-OVER3_FROM)/4,1))*(1+FUEL),4)),"")))</f>
        <v/>
      </c>
      <c r="Q343" s="20" t="str">
        <f aca="true">IF(OR(L343="",O343=""),"",ROUND(L343-IF(AND(TODAY()&gt;=PEAK_FROM,TODAY()&lt;=PEAK_TO),P343,O343),2))</f>
        <v/>
      </c>
      <c r="R343" s="16" t="str">
        <f aca="false">IF(N343="","",IF(M343="Small standard",IF(SUMPRODUCT(--(SS_EDGES&lt;N343))=0,"",INDEX(SS_EDGES,SUMPRODUCT(--(SS_EDGES&lt;N343)))),IF(M343="Large standard",IF(N343&gt;OVER3_FROM,OVER3_FROM+4*(CEILING((N343-OVER3_FROM)/4,1)-1),IF(SUMPRODUCT(--(LS_EDGES&lt;N343))=0,"",INDEX(LS_EDGES,SUMPRODUCT(--(LS_EDGES&lt;N343))))),"")))</f>
        <v/>
      </c>
      <c r="S343" s="22" t="str">
        <f aca="false">IF(R343="","",ROUND(N343-R343,3))</f>
        <v/>
      </c>
      <c r="T343" s="21" t="str">
        <f aca="false">IF(OR(R343="",O343="",AO343=""),"",IF(S343&gt;MAX_SHAVE,"",IF(ROUND(O343-AO343,4)&lt;MIN_UNIT,"",ROUND(O343-AO343,4))))</f>
        <v/>
      </c>
      <c r="U343" s="21" t="str">
        <f aca="false">IF(OR(AQ343="",O343=""),"",IF(ROUND(ROUND(O343-AQ343,4)-AS343,4)&lt;=MIN_UNIT,"",ROUND(ROUND(O343-AQ343,4)-AS343,4)))</f>
        <v/>
      </c>
      <c r="V343" s="21" t="str">
        <f aca="false">IF(OR(AV343="",O343=""),"",IF(AND(AT343=1,AU343&lt;=MAX_ENV),IF(ROUND(O343-AV343,4)&lt;MIN_UNIT,"",ROUND(O343-AV343,4)),""))</f>
        <v/>
      </c>
      <c r="W343" s="21" t="str">
        <f aca="false">IF(OR(AX343="",O343=""),"",IF(AL343&gt;=AH343*MIN_DIM_RATIO,IF(ROUND(O343-AX343,4)&lt;MIN_UNIT,"",ROUND(O343-AX343,4)),""))</f>
        <v/>
      </c>
      <c r="X343" s="21" t="str">
        <f aca="false">IF(OR(R343="",P343="",AP343=""),"",IF(S343&gt;MAX_SHAVE,"",IF(ROUND(P343-AP343,4)&lt;MIN_UNIT,"",ROUND(P343-AP343,4))))</f>
        <v/>
      </c>
      <c r="Y343" s="21" t="str">
        <f aca="false">IF(OR(AR343="",P343=""),"",IF(ROUND(ROUND(P343-AR343,4)-AS343,4)&lt;=MIN_UNIT,"",ROUND(ROUND(P343-AR343,4)-AS343,4)))</f>
        <v/>
      </c>
      <c r="Z343" s="21" t="str">
        <f aca="false">IF(OR(AW343="",P343=""),"",IF(AND(AT343=1,AU343&lt;=MAX_ENV),IF(ROUND(P343-AW343,4)&lt;MIN_UNIT,"",ROUND(P343-AW343,4)),""))</f>
        <v/>
      </c>
      <c r="AA343" s="21" t="str">
        <f aca="false">IF(OR(AY343="",P343=""),"",IF(AL343&gt;=AH343*MIN_DIM_RATIO,IF(ROUND(P343-AY343,4)&lt;MIN_UNIT,"",ROUND(P343-AY343,4)),""))</f>
        <v/>
      </c>
      <c r="AB343" s="2" t="str">
        <f aca="false">IF(COUNT(T343:W343)=0,"",CHOOSE(MATCH(MAX(T343:W343),T343:W343,0),"Weight","Price","Size tier","Box"))</f>
        <v/>
      </c>
      <c r="AC343" s="24" t="str">
        <f aca="false">IF(K343&lt;&gt;"",K343,AZ343)</f>
        <v/>
      </c>
      <c r="AD343" s="25" t="str">
        <f aca="false">IF(OR(AB343="",AC343=""),"",ROUND(AC343*IF(K343&lt;&gt;"",1,U_LOW)*((12-PEAK_MONTHS)*MAX(T343:W343)+PEAK_MONTHS*N(INDEX(X343:AA343,MATCH(MAX(T343:W343),T343:W343,0)))),0))</f>
        <v/>
      </c>
      <c r="AE343" s="25" t="str">
        <f aca="false">IF(OR(AB343="",AC343=""),"",ROUND(AC343*IF(K343&lt;&gt;"",1,U_HIGH)*((12-PEAK_MONTHS)*MAX(T343:W343)+PEAK_MONTHS*N(INDEX(X343:AA343,MATCH(MAX(T343:W343),T343:W343,0)))),0))</f>
        <v/>
      </c>
      <c r="AF343" s="18" t="str">
        <f aca="false">IF(AD343="","",RANK(AD343,$AD$7:$AD$506))</f>
        <v/>
      </c>
      <c r="AH343" s="16" t="str">
        <f aca="false">IF(E343&lt;&gt;"",E343,IF(F343&lt;&gt;"",ROUND(F343*16,3),""))</f>
        <v/>
      </c>
      <c r="AI343" s="16" t="str">
        <f aca="false">IF(COUNT(G343:I343)&lt;3,"",ROUND(LARGE(G343:I343,1),2))</f>
        <v/>
      </c>
      <c r="AJ343" s="16" t="str">
        <f aca="false">IF(COUNT(G343:I343)&lt;3,"",ROUND(LARGE(G343:I343,2),2))</f>
        <v/>
      </c>
      <c r="AK343" s="16" t="str">
        <f aca="false">IF(COUNT(G343:I343)&lt;3,"",ROUND(SMALL(G343:I343,1),2))</f>
        <v/>
      </c>
      <c r="AL343" s="16" t="str">
        <f aca="false">IF(AI343="","",IF(AI343*AJ343*AK343&lt;DIM_MIN_CUIN,"",ROUND(AI343*AJ343*AK343/DIM_DIV*16,2)))</f>
        <v/>
      </c>
      <c r="AM343" s="18" t="str">
        <f aca="false">IF(C343="","",IF(C343&lt;BAND_LO,1,IF(C343&lt;=BAND_HI,2,3)))</f>
        <v/>
      </c>
      <c r="AN343" s="19" t="str">
        <f aca="false">IF(C343="","",IFERROR(INDEX(CAT_REF,MATCH(D343,CATS,0)),REF_DEFAULT))</f>
        <v/>
      </c>
      <c r="AO343" s="21" t="str">
        <f aca="false">IF(OR(R343="",AM343="",M343=""),"",IF(M343="Small standard",IF(R343&gt;SS_MAX,"",ROUND(INDEX(SS_FEES,SUMPRODUCT(--(SS_EDGES&lt;R343))+1,0+AM343)*(1+FUEL),4)),IF(M343="Large standard",IF(R343&gt;LS_MAX,"",ROUND(IF(R343&lt;=OVER3_FROM,INDEX(LS_FEES,SUMPRODUCT(--(LS_EDGES&lt;R343))+1,0+AM343),INDEX(OVER3_BASE,1,0+AM343)+OVER3_PER4*CEILING((R343-OVER3_FROM)/4,1))*(1+FUEL),4)),"")))</f>
        <v/>
      </c>
      <c r="AP343" s="21" t="str">
        <f aca="false">IF(OR(R343="",AM343="",M343=""),"",IF(M343="Small standard",IF(R343&gt;SS_MAX,"",ROUND(INDEX(SS_FEES,SUMPRODUCT(--(SS_EDGES&lt;R343))+1,3+AM343)*(1+FUEL),4)),IF(M343="Large standard",IF(R343&gt;LS_MAX,"",ROUND(IF(R343&lt;=OVER3_FROM,INDEX(LS_FEES,SUMPRODUCT(--(LS_EDGES&lt;R343))+1,3+AM343),INDEX(OVER3_BASE,1,3+AM343)+OVER3_PER4*CEILING((R343-OVER3_FROM)/4,1))*(1+FUEL),4)),"")))</f>
        <v/>
      </c>
      <c r="AQ343" s="21" t="str">
        <f aca="false">IF(OR(AM343="",AM343=1),"",IF(OR(N343="",(AM343-1)="",M343=""),"",IF(M343="Small standard",IF(N343&gt;SS_MAX,"",ROUND(INDEX(SS_FEES,SUMPRODUCT(--(SS_EDGES&lt;N343))+1,0+(AM343-1))*(1+FUEL),4)),IF(M343="Large standard",IF(N343&gt;LS_MAX,"",ROUND(IF(N343&lt;=OVER3_FROM,INDEX(LS_FEES,SUMPRODUCT(--(LS_EDGES&lt;N343))+1,0+(AM343-1)),INDEX(OVER3_BASE,1,0+(AM343-1))+OVER3_PER4*CEILING((N343-OVER3_FROM)/4,1))*(1+FUEL),4)),""))))</f>
        <v/>
      </c>
      <c r="AR343" s="21" t="str">
        <f aca="false">IF(OR(AM343="",AM343=1),"",IF(OR(N343="",(AM343-1)="",M343=""),"",IF(M343="Small standard",IF(N343&gt;SS_MAX,"",ROUND(INDEX(SS_FEES,SUMPRODUCT(--(SS_EDGES&lt;N343))+1,3+(AM343-1))*(1+FUEL),4)),IF(M343="Large standard",IF(N343&gt;LS_MAX,"",ROUND(IF(N343&lt;=OVER3_FROM,INDEX(LS_FEES,SUMPRODUCT(--(LS_EDGES&lt;N343))+1,3+(AM343-1)),INDEX(OVER3_BASE,1,3+(AM343-1))+OVER3_PER4*CEILING((N343-OVER3_FROM)/4,1))*(1+FUEL),4)),""))))</f>
        <v/>
      </c>
      <c r="AS343" s="21" t="str">
        <f aca="false">IF(OR(AM343="",AM343=1),"",(C343-(IF(AM343=2,BAND_LO,BAND_HI)-0.01))*(1-AN343))</f>
        <v/>
      </c>
      <c r="AT343" s="18" t="str">
        <f aca="false">IF(AI343="","",(AI343&gt;SS_L)+(AJ343&gt;SS_M)+(AK343&gt;SS_S))</f>
        <v/>
      </c>
      <c r="AU343" s="23" t="str">
        <f aca="false">IF(OR(AT343="",AT343&lt;&gt;1),"",MAX(AI343/SS_L,AJ343/SS_M,AK343/SS_S))</f>
        <v/>
      </c>
      <c r="AV343" s="21" t="str">
        <f aca="false">IF(OR(M343&lt;&gt;"Large standard",N343="",N343&gt;SS_MAX),"",IF(OR(N343="",AM343="","Small standard"=""),"",IF("Small standard"="Small standard",IF(N343&gt;SS_MAX,"",ROUND(INDEX(SS_FEES,SUMPRODUCT(--(SS_EDGES&lt;N343))+1,0+AM343)*(1+FUEL),4)),IF("Small standard"="Large standard",IF(N343&gt;LS_MAX,"",ROUND(IF(N343&lt;=OVER3_FROM,INDEX(LS_FEES,SUMPRODUCT(--(LS_EDGES&lt;N343))+1,0+AM343),INDEX(OVER3_BASE,1,0+AM343)+OVER3_PER4*CEILING((N343-OVER3_FROM)/4,1))*(1+FUEL),4)),""))))</f>
        <v/>
      </c>
      <c r="AW343" s="21" t="str">
        <f aca="false">IF(OR(M343&lt;&gt;"Large standard",N343="",N343&gt;SS_MAX),"",IF(OR(N343="",AM343="","Small standard"=""),"",IF("Small standard"="Small standard",IF(N343&gt;SS_MAX,"",ROUND(INDEX(SS_FEES,SUMPRODUCT(--(SS_EDGES&lt;N343))+1,3+AM343)*(1+FUEL),4)),IF("Small standard"="Large standard",IF(N343&gt;LS_MAX,"",ROUND(IF(N343&lt;=OVER3_FROM,INDEX(LS_FEES,SUMPRODUCT(--(LS_EDGES&lt;N343))+1,3+AM343),INDEX(OVER3_BASE,1,3+AM343)+OVER3_PER4*CEILING((N343-OVER3_FROM)/4,1))*(1+FUEL),4)),""))))</f>
        <v/>
      </c>
      <c r="AX343" s="21" t="str">
        <f aca="false">IF(OR(AL343="",AH343=""),"",IF(OR(AH343="",AM343="",M343=""),"",IF(M343="Small standard",IF(AH343&gt;SS_MAX,"",ROUND(INDEX(SS_FEES,SUMPRODUCT(--(SS_EDGES&lt;AH343))+1,0+AM343)*(1+FUEL),4)),IF(M343="Large standard",IF(AH343&gt;LS_MAX,"",ROUND(IF(AH343&lt;=OVER3_FROM,INDEX(LS_FEES,SUMPRODUCT(--(LS_EDGES&lt;AH343))+1,0+AM343),INDEX(OVER3_BASE,1,0+AM343)+OVER3_PER4*CEILING((AH343-OVER3_FROM)/4,1))*(1+FUEL),4)),""))))</f>
        <v/>
      </c>
      <c r="AY343" s="21" t="str">
        <f aca="false">IF(OR(AL343="",AH343=""),"",IF(OR(AH343="",AM343="",M343=""),"",IF(M343="Small standard",IF(AH343&gt;SS_MAX,"",ROUND(INDEX(SS_FEES,SUMPRODUCT(--(SS_EDGES&lt;AH343))+1,3+AM343)*(1+FUEL),4)),IF(M343="Large standard",IF(AH343&gt;LS_MAX,"",ROUND(IF(AH343&lt;=OVER3_FROM,INDEX(LS_FEES,SUMPRODUCT(--(LS_EDGES&lt;AH343))+1,3+AM343),INDEX(OVER3_BASE,1,3+AM343)+OVER3_PER4*CEILING((AH343-OVER3_FROM)/4,1))*(1+FUEL),4)),""))))</f>
        <v/>
      </c>
      <c r="AZ343" s="24" t="str">
        <f aca="false">IF(OR(J343="",J343&lt;1),"",ROUND(IFERROR(INDEX(CAT_SCALE,MATCH(D343,CATS,0)),UC_DEFAULT)*IF(J343&gt;=UC_KNEE,10^(UC_A-UC_B*LOG10(J343)),10^(UC_A-UC_B*LOG10(UC_KNEE))*(UC_KNEE/J343)^UC_HEXP),1))</f>
        <v/>
      </c>
    </row>
    <row r="344" customFormat="false" ht="15" hidden="false" customHeight="false" outlineLevel="0" collapsed="false">
      <c r="A344" s="10"/>
      <c r="B344" s="10"/>
      <c r="C344" s="12"/>
      <c r="D344" s="10"/>
      <c r="E344" s="10"/>
      <c r="F344" s="10"/>
      <c r="G344" s="10"/>
      <c r="H344" s="10"/>
      <c r="I344" s="10"/>
      <c r="J344" s="10"/>
      <c r="K344" s="10"/>
      <c r="L344" s="12"/>
      <c r="M344" s="2" t="str">
        <f aca="false">IF(OR(N344="",AI344=""),"",IF(AND(N344&lt;=SS_MAX,AI344&lt;=SS_L,AJ344&lt;=SS_M,AK344&lt;=SS_S),"Small standard",IF(AND(N344&lt;=LS_MAX,AI344&lt;=LS_L,AJ344&lt;=LS_M,AK344&lt;=LS_S),"Large standard","Oversize")))</f>
        <v/>
      </c>
      <c r="N344" s="16" t="str">
        <f aca="false">IF(AH344="","",IF(AL344="",AH344,MAX(AH344,AL344)))</f>
        <v/>
      </c>
      <c r="O344" s="21" t="str">
        <f aca="false">IF(OR(N344="",AM344="",M344=""),"",IF(M344="Small standard",IF(N344&gt;SS_MAX,"",ROUND(INDEX(SS_FEES,SUMPRODUCT(--(SS_EDGES&lt;N344))+1,0+AM344)*(1+FUEL),4)),IF(M344="Large standard",IF(N344&gt;LS_MAX,"",ROUND(IF(N344&lt;=OVER3_FROM,INDEX(LS_FEES,SUMPRODUCT(--(LS_EDGES&lt;N344))+1,0+AM344),INDEX(OVER3_BASE,1,0+AM344)+OVER3_PER4*CEILING((N344-OVER3_FROM)/4,1))*(1+FUEL),4)),"")))</f>
        <v/>
      </c>
      <c r="P344" s="21" t="str">
        <f aca="false">IF(OR(N344="",AM344="",M344=""),"",IF(M344="Small standard",IF(N344&gt;SS_MAX,"",ROUND(INDEX(SS_FEES,SUMPRODUCT(--(SS_EDGES&lt;N344))+1,3+AM344)*(1+FUEL),4)),IF(M344="Large standard",IF(N344&gt;LS_MAX,"",ROUND(IF(N344&lt;=OVER3_FROM,INDEX(LS_FEES,SUMPRODUCT(--(LS_EDGES&lt;N344))+1,3+AM344),INDEX(OVER3_BASE,1,3+AM344)+OVER3_PER4*CEILING((N344-OVER3_FROM)/4,1))*(1+FUEL),4)),"")))</f>
        <v/>
      </c>
      <c r="Q344" s="20" t="str">
        <f aca="true">IF(OR(L344="",O344=""),"",ROUND(L344-IF(AND(TODAY()&gt;=PEAK_FROM,TODAY()&lt;=PEAK_TO),P344,O344),2))</f>
        <v/>
      </c>
      <c r="R344" s="16" t="str">
        <f aca="false">IF(N344="","",IF(M344="Small standard",IF(SUMPRODUCT(--(SS_EDGES&lt;N344))=0,"",INDEX(SS_EDGES,SUMPRODUCT(--(SS_EDGES&lt;N344)))),IF(M344="Large standard",IF(N344&gt;OVER3_FROM,OVER3_FROM+4*(CEILING((N344-OVER3_FROM)/4,1)-1),IF(SUMPRODUCT(--(LS_EDGES&lt;N344))=0,"",INDEX(LS_EDGES,SUMPRODUCT(--(LS_EDGES&lt;N344))))),"")))</f>
        <v/>
      </c>
      <c r="S344" s="22" t="str">
        <f aca="false">IF(R344="","",ROUND(N344-R344,3))</f>
        <v/>
      </c>
      <c r="T344" s="21" t="str">
        <f aca="false">IF(OR(R344="",O344="",AO344=""),"",IF(S344&gt;MAX_SHAVE,"",IF(ROUND(O344-AO344,4)&lt;MIN_UNIT,"",ROUND(O344-AO344,4))))</f>
        <v/>
      </c>
      <c r="U344" s="21" t="str">
        <f aca="false">IF(OR(AQ344="",O344=""),"",IF(ROUND(ROUND(O344-AQ344,4)-AS344,4)&lt;=MIN_UNIT,"",ROUND(ROUND(O344-AQ344,4)-AS344,4)))</f>
        <v/>
      </c>
      <c r="V344" s="21" t="str">
        <f aca="false">IF(OR(AV344="",O344=""),"",IF(AND(AT344=1,AU344&lt;=MAX_ENV),IF(ROUND(O344-AV344,4)&lt;MIN_UNIT,"",ROUND(O344-AV344,4)),""))</f>
        <v/>
      </c>
      <c r="W344" s="21" t="str">
        <f aca="false">IF(OR(AX344="",O344=""),"",IF(AL344&gt;=AH344*MIN_DIM_RATIO,IF(ROUND(O344-AX344,4)&lt;MIN_UNIT,"",ROUND(O344-AX344,4)),""))</f>
        <v/>
      </c>
      <c r="X344" s="21" t="str">
        <f aca="false">IF(OR(R344="",P344="",AP344=""),"",IF(S344&gt;MAX_SHAVE,"",IF(ROUND(P344-AP344,4)&lt;MIN_UNIT,"",ROUND(P344-AP344,4))))</f>
        <v/>
      </c>
      <c r="Y344" s="21" t="str">
        <f aca="false">IF(OR(AR344="",P344=""),"",IF(ROUND(ROUND(P344-AR344,4)-AS344,4)&lt;=MIN_UNIT,"",ROUND(ROUND(P344-AR344,4)-AS344,4)))</f>
        <v/>
      </c>
      <c r="Z344" s="21" t="str">
        <f aca="false">IF(OR(AW344="",P344=""),"",IF(AND(AT344=1,AU344&lt;=MAX_ENV),IF(ROUND(P344-AW344,4)&lt;MIN_UNIT,"",ROUND(P344-AW344,4)),""))</f>
        <v/>
      </c>
      <c r="AA344" s="21" t="str">
        <f aca="false">IF(OR(AY344="",P344=""),"",IF(AL344&gt;=AH344*MIN_DIM_RATIO,IF(ROUND(P344-AY344,4)&lt;MIN_UNIT,"",ROUND(P344-AY344,4)),""))</f>
        <v/>
      </c>
      <c r="AB344" s="2" t="str">
        <f aca="false">IF(COUNT(T344:W344)=0,"",CHOOSE(MATCH(MAX(T344:W344),T344:W344,0),"Weight","Price","Size tier","Box"))</f>
        <v/>
      </c>
      <c r="AC344" s="24" t="str">
        <f aca="false">IF(K344&lt;&gt;"",K344,AZ344)</f>
        <v/>
      </c>
      <c r="AD344" s="25" t="str">
        <f aca="false">IF(OR(AB344="",AC344=""),"",ROUND(AC344*IF(K344&lt;&gt;"",1,U_LOW)*((12-PEAK_MONTHS)*MAX(T344:W344)+PEAK_MONTHS*N(INDEX(X344:AA344,MATCH(MAX(T344:W344),T344:W344,0)))),0))</f>
        <v/>
      </c>
      <c r="AE344" s="25" t="str">
        <f aca="false">IF(OR(AB344="",AC344=""),"",ROUND(AC344*IF(K344&lt;&gt;"",1,U_HIGH)*((12-PEAK_MONTHS)*MAX(T344:W344)+PEAK_MONTHS*N(INDEX(X344:AA344,MATCH(MAX(T344:W344),T344:W344,0)))),0))</f>
        <v/>
      </c>
      <c r="AF344" s="18" t="str">
        <f aca="false">IF(AD344="","",RANK(AD344,$AD$7:$AD$506))</f>
        <v/>
      </c>
      <c r="AH344" s="16" t="str">
        <f aca="false">IF(E344&lt;&gt;"",E344,IF(F344&lt;&gt;"",ROUND(F344*16,3),""))</f>
        <v/>
      </c>
      <c r="AI344" s="16" t="str">
        <f aca="false">IF(COUNT(G344:I344)&lt;3,"",ROUND(LARGE(G344:I344,1),2))</f>
        <v/>
      </c>
      <c r="AJ344" s="16" t="str">
        <f aca="false">IF(COUNT(G344:I344)&lt;3,"",ROUND(LARGE(G344:I344,2),2))</f>
        <v/>
      </c>
      <c r="AK344" s="16" t="str">
        <f aca="false">IF(COUNT(G344:I344)&lt;3,"",ROUND(SMALL(G344:I344,1),2))</f>
        <v/>
      </c>
      <c r="AL344" s="16" t="str">
        <f aca="false">IF(AI344="","",IF(AI344*AJ344*AK344&lt;DIM_MIN_CUIN,"",ROUND(AI344*AJ344*AK344/DIM_DIV*16,2)))</f>
        <v/>
      </c>
      <c r="AM344" s="18" t="str">
        <f aca="false">IF(C344="","",IF(C344&lt;BAND_LO,1,IF(C344&lt;=BAND_HI,2,3)))</f>
        <v/>
      </c>
      <c r="AN344" s="19" t="str">
        <f aca="false">IF(C344="","",IFERROR(INDEX(CAT_REF,MATCH(D344,CATS,0)),REF_DEFAULT))</f>
        <v/>
      </c>
      <c r="AO344" s="21" t="str">
        <f aca="false">IF(OR(R344="",AM344="",M344=""),"",IF(M344="Small standard",IF(R344&gt;SS_MAX,"",ROUND(INDEX(SS_FEES,SUMPRODUCT(--(SS_EDGES&lt;R344))+1,0+AM344)*(1+FUEL),4)),IF(M344="Large standard",IF(R344&gt;LS_MAX,"",ROUND(IF(R344&lt;=OVER3_FROM,INDEX(LS_FEES,SUMPRODUCT(--(LS_EDGES&lt;R344))+1,0+AM344),INDEX(OVER3_BASE,1,0+AM344)+OVER3_PER4*CEILING((R344-OVER3_FROM)/4,1))*(1+FUEL),4)),"")))</f>
        <v/>
      </c>
      <c r="AP344" s="21" t="str">
        <f aca="false">IF(OR(R344="",AM344="",M344=""),"",IF(M344="Small standard",IF(R344&gt;SS_MAX,"",ROUND(INDEX(SS_FEES,SUMPRODUCT(--(SS_EDGES&lt;R344))+1,3+AM344)*(1+FUEL),4)),IF(M344="Large standard",IF(R344&gt;LS_MAX,"",ROUND(IF(R344&lt;=OVER3_FROM,INDEX(LS_FEES,SUMPRODUCT(--(LS_EDGES&lt;R344))+1,3+AM344),INDEX(OVER3_BASE,1,3+AM344)+OVER3_PER4*CEILING((R344-OVER3_FROM)/4,1))*(1+FUEL),4)),"")))</f>
        <v/>
      </c>
      <c r="AQ344" s="21" t="str">
        <f aca="false">IF(OR(AM344="",AM344=1),"",IF(OR(N344="",(AM344-1)="",M344=""),"",IF(M344="Small standard",IF(N344&gt;SS_MAX,"",ROUND(INDEX(SS_FEES,SUMPRODUCT(--(SS_EDGES&lt;N344))+1,0+(AM344-1))*(1+FUEL),4)),IF(M344="Large standard",IF(N344&gt;LS_MAX,"",ROUND(IF(N344&lt;=OVER3_FROM,INDEX(LS_FEES,SUMPRODUCT(--(LS_EDGES&lt;N344))+1,0+(AM344-1)),INDEX(OVER3_BASE,1,0+(AM344-1))+OVER3_PER4*CEILING((N344-OVER3_FROM)/4,1))*(1+FUEL),4)),""))))</f>
        <v/>
      </c>
      <c r="AR344" s="21" t="str">
        <f aca="false">IF(OR(AM344="",AM344=1),"",IF(OR(N344="",(AM344-1)="",M344=""),"",IF(M344="Small standard",IF(N344&gt;SS_MAX,"",ROUND(INDEX(SS_FEES,SUMPRODUCT(--(SS_EDGES&lt;N344))+1,3+(AM344-1))*(1+FUEL),4)),IF(M344="Large standard",IF(N344&gt;LS_MAX,"",ROUND(IF(N344&lt;=OVER3_FROM,INDEX(LS_FEES,SUMPRODUCT(--(LS_EDGES&lt;N344))+1,3+(AM344-1)),INDEX(OVER3_BASE,1,3+(AM344-1))+OVER3_PER4*CEILING((N344-OVER3_FROM)/4,1))*(1+FUEL),4)),""))))</f>
        <v/>
      </c>
      <c r="AS344" s="21" t="str">
        <f aca="false">IF(OR(AM344="",AM344=1),"",(C344-(IF(AM344=2,BAND_LO,BAND_HI)-0.01))*(1-AN344))</f>
        <v/>
      </c>
      <c r="AT344" s="18" t="str">
        <f aca="false">IF(AI344="","",(AI344&gt;SS_L)+(AJ344&gt;SS_M)+(AK344&gt;SS_S))</f>
        <v/>
      </c>
      <c r="AU344" s="23" t="str">
        <f aca="false">IF(OR(AT344="",AT344&lt;&gt;1),"",MAX(AI344/SS_L,AJ344/SS_M,AK344/SS_S))</f>
        <v/>
      </c>
      <c r="AV344" s="21" t="str">
        <f aca="false">IF(OR(M344&lt;&gt;"Large standard",N344="",N344&gt;SS_MAX),"",IF(OR(N344="",AM344="","Small standard"=""),"",IF("Small standard"="Small standard",IF(N344&gt;SS_MAX,"",ROUND(INDEX(SS_FEES,SUMPRODUCT(--(SS_EDGES&lt;N344))+1,0+AM344)*(1+FUEL),4)),IF("Small standard"="Large standard",IF(N344&gt;LS_MAX,"",ROUND(IF(N344&lt;=OVER3_FROM,INDEX(LS_FEES,SUMPRODUCT(--(LS_EDGES&lt;N344))+1,0+AM344),INDEX(OVER3_BASE,1,0+AM344)+OVER3_PER4*CEILING((N344-OVER3_FROM)/4,1))*(1+FUEL),4)),""))))</f>
        <v/>
      </c>
      <c r="AW344" s="21" t="str">
        <f aca="false">IF(OR(M344&lt;&gt;"Large standard",N344="",N344&gt;SS_MAX),"",IF(OR(N344="",AM344="","Small standard"=""),"",IF("Small standard"="Small standard",IF(N344&gt;SS_MAX,"",ROUND(INDEX(SS_FEES,SUMPRODUCT(--(SS_EDGES&lt;N344))+1,3+AM344)*(1+FUEL),4)),IF("Small standard"="Large standard",IF(N344&gt;LS_MAX,"",ROUND(IF(N344&lt;=OVER3_FROM,INDEX(LS_FEES,SUMPRODUCT(--(LS_EDGES&lt;N344))+1,3+AM344),INDEX(OVER3_BASE,1,3+AM344)+OVER3_PER4*CEILING((N344-OVER3_FROM)/4,1))*(1+FUEL),4)),""))))</f>
        <v/>
      </c>
      <c r="AX344" s="21" t="str">
        <f aca="false">IF(OR(AL344="",AH344=""),"",IF(OR(AH344="",AM344="",M344=""),"",IF(M344="Small standard",IF(AH344&gt;SS_MAX,"",ROUND(INDEX(SS_FEES,SUMPRODUCT(--(SS_EDGES&lt;AH344))+1,0+AM344)*(1+FUEL),4)),IF(M344="Large standard",IF(AH344&gt;LS_MAX,"",ROUND(IF(AH344&lt;=OVER3_FROM,INDEX(LS_FEES,SUMPRODUCT(--(LS_EDGES&lt;AH344))+1,0+AM344),INDEX(OVER3_BASE,1,0+AM344)+OVER3_PER4*CEILING((AH344-OVER3_FROM)/4,1))*(1+FUEL),4)),""))))</f>
        <v/>
      </c>
      <c r="AY344" s="21" t="str">
        <f aca="false">IF(OR(AL344="",AH344=""),"",IF(OR(AH344="",AM344="",M344=""),"",IF(M344="Small standard",IF(AH344&gt;SS_MAX,"",ROUND(INDEX(SS_FEES,SUMPRODUCT(--(SS_EDGES&lt;AH344))+1,3+AM344)*(1+FUEL),4)),IF(M344="Large standard",IF(AH344&gt;LS_MAX,"",ROUND(IF(AH344&lt;=OVER3_FROM,INDEX(LS_FEES,SUMPRODUCT(--(LS_EDGES&lt;AH344))+1,3+AM344),INDEX(OVER3_BASE,1,3+AM344)+OVER3_PER4*CEILING((AH344-OVER3_FROM)/4,1))*(1+FUEL),4)),""))))</f>
        <v/>
      </c>
      <c r="AZ344" s="24" t="str">
        <f aca="false">IF(OR(J344="",J344&lt;1),"",ROUND(IFERROR(INDEX(CAT_SCALE,MATCH(D344,CATS,0)),UC_DEFAULT)*IF(J344&gt;=UC_KNEE,10^(UC_A-UC_B*LOG10(J344)),10^(UC_A-UC_B*LOG10(UC_KNEE))*(UC_KNEE/J344)^UC_HEXP),1))</f>
        <v/>
      </c>
    </row>
    <row r="345" customFormat="false" ht="15" hidden="false" customHeight="false" outlineLevel="0" collapsed="false">
      <c r="A345" s="10"/>
      <c r="B345" s="10"/>
      <c r="C345" s="12"/>
      <c r="D345" s="10"/>
      <c r="E345" s="10"/>
      <c r="F345" s="10"/>
      <c r="G345" s="10"/>
      <c r="H345" s="10"/>
      <c r="I345" s="10"/>
      <c r="J345" s="10"/>
      <c r="K345" s="10"/>
      <c r="L345" s="12"/>
      <c r="M345" s="2" t="str">
        <f aca="false">IF(OR(N345="",AI345=""),"",IF(AND(N345&lt;=SS_MAX,AI345&lt;=SS_L,AJ345&lt;=SS_M,AK345&lt;=SS_S),"Small standard",IF(AND(N345&lt;=LS_MAX,AI345&lt;=LS_L,AJ345&lt;=LS_M,AK345&lt;=LS_S),"Large standard","Oversize")))</f>
        <v/>
      </c>
      <c r="N345" s="16" t="str">
        <f aca="false">IF(AH345="","",IF(AL345="",AH345,MAX(AH345,AL345)))</f>
        <v/>
      </c>
      <c r="O345" s="21" t="str">
        <f aca="false">IF(OR(N345="",AM345="",M345=""),"",IF(M345="Small standard",IF(N345&gt;SS_MAX,"",ROUND(INDEX(SS_FEES,SUMPRODUCT(--(SS_EDGES&lt;N345))+1,0+AM345)*(1+FUEL),4)),IF(M345="Large standard",IF(N345&gt;LS_MAX,"",ROUND(IF(N345&lt;=OVER3_FROM,INDEX(LS_FEES,SUMPRODUCT(--(LS_EDGES&lt;N345))+1,0+AM345),INDEX(OVER3_BASE,1,0+AM345)+OVER3_PER4*CEILING((N345-OVER3_FROM)/4,1))*(1+FUEL),4)),"")))</f>
        <v/>
      </c>
      <c r="P345" s="21" t="str">
        <f aca="false">IF(OR(N345="",AM345="",M345=""),"",IF(M345="Small standard",IF(N345&gt;SS_MAX,"",ROUND(INDEX(SS_FEES,SUMPRODUCT(--(SS_EDGES&lt;N345))+1,3+AM345)*(1+FUEL),4)),IF(M345="Large standard",IF(N345&gt;LS_MAX,"",ROUND(IF(N345&lt;=OVER3_FROM,INDEX(LS_FEES,SUMPRODUCT(--(LS_EDGES&lt;N345))+1,3+AM345),INDEX(OVER3_BASE,1,3+AM345)+OVER3_PER4*CEILING((N345-OVER3_FROM)/4,1))*(1+FUEL),4)),"")))</f>
        <v/>
      </c>
      <c r="Q345" s="20" t="str">
        <f aca="true">IF(OR(L345="",O345=""),"",ROUND(L345-IF(AND(TODAY()&gt;=PEAK_FROM,TODAY()&lt;=PEAK_TO),P345,O345),2))</f>
        <v/>
      </c>
      <c r="R345" s="16" t="str">
        <f aca="false">IF(N345="","",IF(M345="Small standard",IF(SUMPRODUCT(--(SS_EDGES&lt;N345))=0,"",INDEX(SS_EDGES,SUMPRODUCT(--(SS_EDGES&lt;N345)))),IF(M345="Large standard",IF(N345&gt;OVER3_FROM,OVER3_FROM+4*(CEILING((N345-OVER3_FROM)/4,1)-1),IF(SUMPRODUCT(--(LS_EDGES&lt;N345))=0,"",INDEX(LS_EDGES,SUMPRODUCT(--(LS_EDGES&lt;N345))))),"")))</f>
        <v/>
      </c>
      <c r="S345" s="22" t="str">
        <f aca="false">IF(R345="","",ROUND(N345-R345,3))</f>
        <v/>
      </c>
      <c r="T345" s="21" t="str">
        <f aca="false">IF(OR(R345="",O345="",AO345=""),"",IF(S345&gt;MAX_SHAVE,"",IF(ROUND(O345-AO345,4)&lt;MIN_UNIT,"",ROUND(O345-AO345,4))))</f>
        <v/>
      </c>
      <c r="U345" s="21" t="str">
        <f aca="false">IF(OR(AQ345="",O345=""),"",IF(ROUND(ROUND(O345-AQ345,4)-AS345,4)&lt;=MIN_UNIT,"",ROUND(ROUND(O345-AQ345,4)-AS345,4)))</f>
        <v/>
      </c>
      <c r="V345" s="21" t="str">
        <f aca="false">IF(OR(AV345="",O345=""),"",IF(AND(AT345=1,AU345&lt;=MAX_ENV),IF(ROUND(O345-AV345,4)&lt;MIN_UNIT,"",ROUND(O345-AV345,4)),""))</f>
        <v/>
      </c>
      <c r="W345" s="21" t="str">
        <f aca="false">IF(OR(AX345="",O345=""),"",IF(AL345&gt;=AH345*MIN_DIM_RATIO,IF(ROUND(O345-AX345,4)&lt;MIN_UNIT,"",ROUND(O345-AX345,4)),""))</f>
        <v/>
      </c>
      <c r="X345" s="21" t="str">
        <f aca="false">IF(OR(R345="",P345="",AP345=""),"",IF(S345&gt;MAX_SHAVE,"",IF(ROUND(P345-AP345,4)&lt;MIN_UNIT,"",ROUND(P345-AP345,4))))</f>
        <v/>
      </c>
      <c r="Y345" s="21" t="str">
        <f aca="false">IF(OR(AR345="",P345=""),"",IF(ROUND(ROUND(P345-AR345,4)-AS345,4)&lt;=MIN_UNIT,"",ROUND(ROUND(P345-AR345,4)-AS345,4)))</f>
        <v/>
      </c>
      <c r="Z345" s="21" t="str">
        <f aca="false">IF(OR(AW345="",P345=""),"",IF(AND(AT345=1,AU345&lt;=MAX_ENV),IF(ROUND(P345-AW345,4)&lt;MIN_UNIT,"",ROUND(P345-AW345,4)),""))</f>
        <v/>
      </c>
      <c r="AA345" s="21" t="str">
        <f aca="false">IF(OR(AY345="",P345=""),"",IF(AL345&gt;=AH345*MIN_DIM_RATIO,IF(ROUND(P345-AY345,4)&lt;MIN_UNIT,"",ROUND(P345-AY345,4)),""))</f>
        <v/>
      </c>
      <c r="AB345" s="2" t="str">
        <f aca="false">IF(COUNT(T345:W345)=0,"",CHOOSE(MATCH(MAX(T345:W345),T345:W345,0),"Weight","Price","Size tier","Box"))</f>
        <v/>
      </c>
      <c r="AC345" s="24" t="str">
        <f aca="false">IF(K345&lt;&gt;"",K345,AZ345)</f>
        <v/>
      </c>
      <c r="AD345" s="25" t="str">
        <f aca="false">IF(OR(AB345="",AC345=""),"",ROUND(AC345*IF(K345&lt;&gt;"",1,U_LOW)*((12-PEAK_MONTHS)*MAX(T345:W345)+PEAK_MONTHS*N(INDEX(X345:AA345,MATCH(MAX(T345:W345),T345:W345,0)))),0))</f>
        <v/>
      </c>
      <c r="AE345" s="25" t="str">
        <f aca="false">IF(OR(AB345="",AC345=""),"",ROUND(AC345*IF(K345&lt;&gt;"",1,U_HIGH)*((12-PEAK_MONTHS)*MAX(T345:W345)+PEAK_MONTHS*N(INDEX(X345:AA345,MATCH(MAX(T345:W345),T345:W345,0)))),0))</f>
        <v/>
      </c>
      <c r="AF345" s="18" t="str">
        <f aca="false">IF(AD345="","",RANK(AD345,$AD$7:$AD$506))</f>
        <v/>
      </c>
      <c r="AH345" s="16" t="str">
        <f aca="false">IF(E345&lt;&gt;"",E345,IF(F345&lt;&gt;"",ROUND(F345*16,3),""))</f>
        <v/>
      </c>
      <c r="AI345" s="16" t="str">
        <f aca="false">IF(COUNT(G345:I345)&lt;3,"",ROUND(LARGE(G345:I345,1),2))</f>
        <v/>
      </c>
      <c r="AJ345" s="16" t="str">
        <f aca="false">IF(COUNT(G345:I345)&lt;3,"",ROUND(LARGE(G345:I345,2),2))</f>
        <v/>
      </c>
      <c r="AK345" s="16" t="str">
        <f aca="false">IF(COUNT(G345:I345)&lt;3,"",ROUND(SMALL(G345:I345,1),2))</f>
        <v/>
      </c>
      <c r="AL345" s="16" t="str">
        <f aca="false">IF(AI345="","",IF(AI345*AJ345*AK345&lt;DIM_MIN_CUIN,"",ROUND(AI345*AJ345*AK345/DIM_DIV*16,2)))</f>
        <v/>
      </c>
      <c r="AM345" s="18" t="str">
        <f aca="false">IF(C345="","",IF(C345&lt;BAND_LO,1,IF(C345&lt;=BAND_HI,2,3)))</f>
        <v/>
      </c>
      <c r="AN345" s="19" t="str">
        <f aca="false">IF(C345="","",IFERROR(INDEX(CAT_REF,MATCH(D345,CATS,0)),REF_DEFAULT))</f>
        <v/>
      </c>
      <c r="AO345" s="21" t="str">
        <f aca="false">IF(OR(R345="",AM345="",M345=""),"",IF(M345="Small standard",IF(R345&gt;SS_MAX,"",ROUND(INDEX(SS_FEES,SUMPRODUCT(--(SS_EDGES&lt;R345))+1,0+AM345)*(1+FUEL),4)),IF(M345="Large standard",IF(R345&gt;LS_MAX,"",ROUND(IF(R345&lt;=OVER3_FROM,INDEX(LS_FEES,SUMPRODUCT(--(LS_EDGES&lt;R345))+1,0+AM345),INDEX(OVER3_BASE,1,0+AM345)+OVER3_PER4*CEILING((R345-OVER3_FROM)/4,1))*(1+FUEL),4)),"")))</f>
        <v/>
      </c>
      <c r="AP345" s="21" t="str">
        <f aca="false">IF(OR(R345="",AM345="",M345=""),"",IF(M345="Small standard",IF(R345&gt;SS_MAX,"",ROUND(INDEX(SS_FEES,SUMPRODUCT(--(SS_EDGES&lt;R345))+1,3+AM345)*(1+FUEL),4)),IF(M345="Large standard",IF(R345&gt;LS_MAX,"",ROUND(IF(R345&lt;=OVER3_FROM,INDEX(LS_FEES,SUMPRODUCT(--(LS_EDGES&lt;R345))+1,3+AM345),INDEX(OVER3_BASE,1,3+AM345)+OVER3_PER4*CEILING((R345-OVER3_FROM)/4,1))*(1+FUEL),4)),"")))</f>
        <v/>
      </c>
      <c r="AQ345" s="21" t="str">
        <f aca="false">IF(OR(AM345="",AM345=1),"",IF(OR(N345="",(AM345-1)="",M345=""),"",IF(M345="Small standard",IF(N345&gt;SS_MAX,"",ROUND(INDEX(SS_FEES,SUMPRODUCT(--(SS_EDGES&lt;N345))+1,0+(AM345-1))*(1+FUEL),4)),IF(M345="Large standard",IF(N345&gt;LS_MAX,"",ROUND(IF(N345&lt;=OVER3_FROM,INDEX(LS_FEES,SUMPRODUCT(--(LS_EDGES&lt;N345))+1,0+(AM345-1)),INDEX(OVER3_BASE,1,0+(AM345-1))+OVER3_PER4*CEILING((N345-OVER3_FROM)/4,1))*(1+FUEL),4)),""))))</f>
        <v/>
      </c>
      <c r="AR345" s="21" t="str">
        <f aca="false">IF(OR(AM345="",AM345=1),"",IF(OR(N345="",(AM345-1)="",M345=""),"",IF(M345="Small standard",IF(N345&gt;SS_MAX,"",ROUND(INDEX(SS_FEES,SUMPRODUCT(--(SS_EDGES&lt;N345))+1,3+(AM345-1))*(1+FUEL),4)),IF(M345="Large standard",IF(N345&gt;LS_MAX,"",ROUND(IF(N345&lt;=OVER3_FROM,INDEX(LS_FEES,SUMPRODUCT(--(LS_EDGES&lt;N345))+1,3+(AM345-1)),INDEX(OVER3_BASE,1,3+(AM345-1))+OVER3_PER4*CEILING((N345-OVER3_FROM)/4,1))*(1+FUEL),4)),""))))</f>
        <v/>
      </c>
      <c r="AS345" s="21" t="str">
        <f aca="false">IF(OR(AM345="",AM345=1),"",(C345-(IF(AM345=2,BAND_LO,BAND_HI)-0.01))*(1-AN345))</f>
        <v/>
      </c>
      <c r="AT345" s="18" t="str">
        <f aca="false">IF(AI345="","",(AI345&gt;SS_L)+(AJ345&gt;SS_M)+(AK345&gt;SS_S))</f>
        <v/>
      </c>
      <c r="AU345" s="23" t="str">
        <f aca="false">IF(OR(AT345="",AT345&lt;&gt;1),"",MAX(AI345/SS_L,AJ345/SS_M,AK345/SS_S))</f>
        <v/>
      </c>
      <c r="AV345" s="21" t="str">
        <f aca="false">IF(OR(M345&lt;&gt;"Large standard",N345="",N345&gt;SS_MAX),"",IF(OR(N345="",AM345="","Small standard"=""),"",IF("Small standard"="Small standard",IF(N345&gt;SS_MAX,"",ROUND(INDEX(SS_FEES,SUMPRODUCT(--(SS_EDGES&lt;N345))+1,0+AM345)*(1+FUEL),4)),IF("Small standard"="Large standard",IF(N345&gt;LS_MAX,"",ROUND(IF(N345&lt;=OVER3_FROM,INDEX(LS_FEES,SUMPRODUCT(--(LS_EDGES&lt;N345))+1,0+AM345),INDEX(OVER3_BASE,1,0+AM345)+OVER3_PER4*CEILING((N345-OVER3_FROM)/4,1))*(1+FUEL),4)),""))))</f>
        <v/>
      </c>
      <c r="AW345" s="21" t="str">
        <f aca="false">IF(OR(M345&lt;&gt;"Large standard",N345="",N345&gt;SS_MAX),"",IF(OR(N345="",AM345="","Small standard"=""),"",IF("Small standard"="Small standard",IF(N345&gt;SS_MAX,"",ROUND(INDEX(SS_FEES,SUMPRODUCT(--(SS_EDGES&lt;N345))+1,3+AM345)*(1+FUEL),4)),IF("Small standard"="Large standard",IF(N345&gt;LS_MAX,"",ROUND(IF(N345&lt;=OVER3_FROM,INDEX(LS_FEES,SUMPRODUCT(--(LS_EDGES&lt;N345))+1,3+AM345),INDEX(OVER3_BASE,1,3+AM345)+OVER3_PER4*CEILING((N345-OVER3_FROM)/4,1))*(1+FUEL),4)),""))))</f>
        <v/>
      </c>
      <c r="AX345" s="21" t="str">
        <f aca="false">IF(OR(AL345="",AH345=""),"",IF(OR(AH345="",AM345="",M345=""),"",IF(M345="Small standard",IF(AH345&gt;SS_MAX,"",ROUND(INDEX(SS_FEES,SUMPRODUCT(--(SS_EDGES&lt;AH345))+1,0+AM345)*(1+FUEL),4)),IF(M345="Large standard",IF(AH345&gt;LS_MAX,"",ROUND(IF(AH345&lt;=OVER3_FROM,INDEX(LS_FEES,SUMPRODUCT(--(LS_EDGES&lt;AH345))+1,0+AM345),INDEX(OVER3_BASE,1,0+AM345)+OVER3_PER4*CEILING((AH345-OVER3_FROM)/4,1))*(1+FUEL),4)),""))))</f>
        <v/>
      </c>
      <c r="AY345" s="21" t="str">
        <f aca="false">IF(OR(AL345="",AH345=""),"",IF(OR(AH345="",AM345="",M345=""),"",IF(M345="Small standard",IF(AH345&gt;SS_MAX,"",ROUND(INDEX(SS_FEES,SUMPRODUCT(--(SS_EDGES&lt;AH345))+1,3+AM345)*(1+FUEL),4)),IF(M345="Large standard",IF(AH345&gt;LS_MAX,"",ROUND(IF(AH345&lt;=OVER3_FROM,INDEX(LS_FEES,SUMPRODUCT(--(LS_EDGES&lt;AH345))+1,3+AM345),INDEX(OVER3_BASE,1,3+AM345)+OVER3_PER4*CEILING((AH345-OVER3_FROM)/4,1))*(1+FUEL),4)),""))))</f>
        <v/>
      </c>
      <c r="AZ345" s="24" t="str">
        <f aca="false">IF(OR(J345="",J345&lt;1),"",ROUND(IFERROR(INDEX(CAT_SCALE,MATCH(D345,CATS,0)),UC_DEFAULT)*IF(J345&gt;=UC_KNEE,10^(UC_A-UC_B*LOG10(J345)),10^(UC_A-UC_B*LOG10(UC_KNEE))*(UC_KNEE/J345)^UC_HEXP),1))</f>
        <v/>
      </c>
    </row>
    <row r="346" customFormat="false" ht="15" hidden="false" customHeight="false" outlineLevel="0" collapsed="false">
      <c r="A346" s="10"/>
      <c r="B346" s="10"/>
      <c r="C346" s="12"/>
      <c r="D346" s="10"/>
      <c r="E346" s="10"/>
      <c r="F346" s="10"/>
      <c r="G346" s="10"/>
      <c r="H346" s="10"/>
      <c r="I346" s="10"/>
      <c r="J346" s="10"/>
      <c r="K346" s="10"/>
      <c r="L346" s="12"/>
      <c r="M346" s="2" t="str">
        <f aca="false">IF(OR(N346="",AI346=""),"",IF(AND(N346&lt;=SS_MAX,AI346&lt;=SS_L,AJ346&lt;=SS_M,AK346&lt;=SS_S),"Small standard",IF(AND(N346&lt;=LS_MAX,AI346&lt;=LS_L,AJ346&lt;=LS_M,AK346&lt;=LS_S),"Large standard","Oversize")))</f>
        <v/>
      </c>
      <c r="N346" s="16" t="str">
        <f aca="false">IF(AH346="","",IF(AL346="",AH346,MAX(AH346,AL346)))</f>
        <v/>
      </c>
      <c r="O346" s="21" t="str">
        <f aca="false">IF(OR(N346="",AM346="",M346=""),"",IF(M346="Small standard",IF(N346&gt;SS_MAX,"",ROUND(INDEX(SS_FEES,SUMPRODUCT(--(SS_EDGES&lt;N346))+1,0+AM346)*(1+FUEL),4)),IF(M346="Large standard",IF(N346&gt;LS_MAX,"",ROUND(IF(N346&lt;=OVER3_FROM,INDEX(LS_FEES,SUMPRODUCT(--(LS_EDGES&lt;N346))+1,0+AM346),INDEX(OVER3_BASE,1,0+AM346)+OVER3_PER4*CEILING((N346-OVER3_FROM)/4,1))*(1+FUEL),4)),"")))</f>
        <v/>
      </c>
      <c r="P346" s="21" t="str">
        <f aca="false">IF(OR(N346="",AM346="",M346=""),"",IF(M346="Small standard",IF(N346&gt;SS_MAX,"",ROUND(INDEX(SS_FEES,SUMPRODUCT(--(SS_EDGES&lt;N346))+1,3+AM346)*(1+FUEL),4)),IF(M346="Large standard",IF(N346&gt;LS_MAX,"",ROUND(IF(N346&lt;=OVER3_FROM,INDEX(LS_FEES,SUMPRODUCT(--(LS_EDGES&lt;N346))+1,3+AM346),INDEX(OVER3_BASE,1,3+AM346)+OVER3_PER4*CEILING((N346-OVER3_FROM)/4,1))*(1+FUEL),4)),"")))</f>
        <v/>
      </c>
      <c r="Q346" s="20" t="str">
        <f aca="true">IF(OR(L346="",O346=""),"",ROUND(L346-IF(AND(TODAY()&gt;=PEAK_FROM,TODAY()&lt;=PEAK_TO),P346,O346),2))</f>
        <v/>
      </c>
      <c r="R346" s="16" t="str">
        <f aca="false">IF(N346="","",IF(M346="Small standard",IF(SUMPRODUCT(--(SS_EDGES&lt;N346))=0,"",INDEX(SS_EDGES,SUMPRODUCT(--(SS_EDGES&lt;N346)))),IF(M346="Large standard",IF(N346&gt;OVER3_FROM,OVER3_FROM+4*(CEILING((N346-OVER3_FROM)/4,1)-1),IF(SUMPRODUCT(--(LS_EDGES&lt;N346))=0,"",INDEX(LS_EDGES,SUMPRODUCT(--(LS_EDGES&lt;N346))))),"")))</f>
        <v/>
      </c>
      <c r="S346" s="22" t="str">
        <f aca="false">IF(R346="","",ROUND(N346-R346,3))</f>
        <v/>
      </c>
      <c r="T346" s="21" t="str">
        <f aca="false">IF(OR(R346="",O346="",AO346=""),"",IF(S346&gt;MAX_SHAVE,"",IF(ROUND(O346-AO346,4)&lt;MIN_UNIT,"",ROUND(O346-AO346,4))))</f>
        <v/>
      </c>
      <c r="U346" s="21" t="str">
        <f aca="false">IF(OR(AQ346="",O346=""),"",IF(ROUND(ROUND(O346-AQ346,4)-AS346,4)&lt;=MIN_UNIT,"",ROUND(ROUND(O346-AQ346,4)-AS346,4)))</f>
        <v/>
      </c>
      <c r="V346" s="21" t="str">
        <f aca="false">IF(OR(AV346="",O346=""),"",IF(AND(AT346=1,AU346&lt;=MAX_ENV),IF(ROUND(O346-AV346,4)&lt;MIN_UNIT,"",ROUND(O346-AV346,4)),""))</f>
        <v/>
      </c>
      <c r="W346" s="21" t="str">
        <f aca="false">IF(OR(AX346="",O346=""),"",IF(AL346&gt;=AH346*MIN_DIM_RATIO,IF(ROUND(O346-AX346,4)&lt;MIN_UNIT,"",ROUND(O346-AX346,4)),""))</f>
        <v/>
      </c>
      <c r="X346" s="21" t="str">
        <f aca="false">IF(OR(R346="",P346="",AP346=""),"",IF(S346&gt;MAX_SHAVE,"",IF(ROUND(P346-AP346,4)&lt;MIN_UNIT,"",ROUND(P346-AP346,4))))</f>
        <v/>
      </c>
      <c r="Y346" s="21" t="str">
        <f aca="false">IF(OR(AR346="",P346=""),"",IF(ROUND(ROUND(P346-AR346,4)-AS346,4)&lt;=MIN_UNIT,"",ROUND(ROUND(P346-AR346,4)-AS346,4)))</f>
        <v/>
      </c>
      <c r="Z346" s="21" t="str">
        <f aca="false">IF(OR(AW346="",P346=""),"",IF(AND(AT346=1,AU346&lt;=MAX_ENV),IF(ROUND(P346-AW346,4)&lt;MIN_UNIT,"",ROUND(P346-AW346,4)),""))</f>
        <v/>
      </c>
      <c r="AA346" s="21" t="str">
        <f aca="false">IF(OR(AY346="",P346=""),"",IF(AL346&gt;=AH346*MIN_DIM_RATIO,IF(ROUND(P346-AY346,4)&lt;MIN_UNIT,"",ROUND(P346-AY346,4)),""))</f>
        <v/>
      </c>
      <c r="AB346" s="2" t="str">
        <f aca="false">IF(COUNT(T346:W346)=0,"",CHOOSE(MATCH(MAX(T346:W346),T346:W346,0),"Weight","Price","Size tier","Box"))</f>
        <v/>
      </c>
      <c r="AC346" s="24" t="str">
        <f aca="false">IF(K346&lt;&gt;"",K346,AZ346)</f>
        <v/>
      </c>
      <c r="AD346" s="25" t="str">
        <f aca="false">IF(OR(AB346="",AC346=""),"",ROUND(AC346*IF(K346&lt;&gt;"",1,U_LOW)*((12-PEAK_MONTHS)*MAX(T346:W346)+PEAK_MONTHS*N(INDEX(X346:AA346,MATCH(MAX(T346:W346),T346:W346,0)))),0))</f>
        <v/>
      </c>
      <c r="AE346" s="25" t="str">
        <f aca="false">IF(OR(AB346="",AC346=""),"",ROUND(AC346*IF(K346&lt;&gt;"",1,U_HIGH)*((12-PEAK_MONTHS)*MAX(T346:W346)+PEAK_MONTHS*N(INDEX(X346:AA346,MATCH(MAX(T346:W346),T346:W346,0)))),0))</f>
        <v/>
      </c>
      <c r="AF346" s="18" t="str">
        <f aca="false">IF(AD346="","",RANK(AD346,$AD$7:$AD$506))</f>
        <v/>
      </c>
      <c r="AH346" s="16" t="str">
        <f aca="false">IF(E346&lt;&gt;"",E346,IF(F346&lt;&gt;"",ROUND(F346*16,3),""))</f>
        <v/>
      </c>
      <c r="AI346" s="16" t="str">
        <f aca="false">IF(COUNT(G346:I346)&lt;3,"",ROUND(LARGE(G346:I346,1),2))</f>
        <v/>
      </c>
      <c r="AJ346" s="16" t="str">
        <f aca="false">IF(COUNT(G346:I346)&lt;3,"",ROUND(LARGE(G346:I346,2),2))</f>
        <v/>
      </c>
      <c r="AK346" s="16" t="str">
        <f aca="false">IF(COUNT(G346:I346)&lt;3,"",ROUND(SMALL(G346:I346,1),2))</f>
        <v/>
      </c>
      <c r="AL346" s="16" t="str">
        <f aca="false">IF(AI346="","",IF(AI346*AJ346*AK346&lt;DIM_MIN_CUIN,"",ROUND(AI346*AJ346*AK346/DIM_DIV*16,2)))</f>
        <v/>
      </c>
      <c r="AM346" s="18" t="str">
        <f aca="false">IF(C346="","",IF(C346&lt;BAND_LO,1,IF(C346&lt;=BAND_HI,2,3)))</f>
        <v/>
      </c>
      <c r="AN346" s="19" t="str">
        <f aca="false">IF(C346="","",IFERROR(INDEX(CAT_REF,MATCH(D346,CATS,0)),REF_DEFAULT))</f>
        <v/>
      </c>
      <c r="AO346" s="21" t="str">
        <f aca="false">IF(OR(R346="",AM346="",M346=""),"",IF(M346="Small standard",IF(R346&gt;SS_MAX,"",ROUND(INDEX(SS_FEES,SUMPRODUCT(--(SS_EDGES&lt;R346))+1,0+AM346)*(1+FUEL),4)),IF(M346="Large standard",IF(R346&gt;LS_MAX,"",ROUND(IF(R346&lt;=OVER3_FROM,INDEX(LS_FEES,SUMPRODUCT(--(LS_EDGES&lt;R346))+1,0+AM346),INDEX(OVER3_BASE,1,0+AM346)+OVER3_PER4*CEILING((R346-OVER3_FROM)/4,1))*(1+FUEL),4)),"")))</f>
        <v/>
      </c>
      <c r="AP346" s="21" t="str">
        <f aca="false">IF(OR(R346="",AM346="",M346=""),"",IF(M346="Small standard",IF(R346&gt;SS_MAX,"",ROUND(INDEX(SS_FEES,SUMPRODUCT(--(SS_EDGES&lt;R346))+1,3+AM346)*(1+FUEL),4)),IF(M346="Large standard",IF(R346&gt;LS_MAX,"",ROUND(IF(R346&lt;=OVER3_FROM,INDEX(LS_FEES,SUMPRODUCT(--(LS_EDGES&lt;R346))+1,3+AM346),INDEX(OVER3_BASE,1,3+AM346)+OVER3_PER4*CEILING((R346-OVER3_FROM)/4,1))*(1+FUEL),4)),"")))</f>
        <v/>
      </c>
      <c r="AQ346" s="21" t="str">
        <f aca="false">IF(OR(AM346="",AM346=1),"",IF(OR(N346="",(AM346-1)="",M346=""),"",IF(M346="Small standard",IF(N346&gt;SS_MAX,"",ROUND(INDEX(SS_FEES,SUMPRODUCT(--(SS_EDGES&lt;N346))+1,0+(AM346-1))*(1+FUEL),4)),IF(M346="Large standard",IF(N346&gt;LS_MAX,"",ROUND(IF(N346&lt;=OVER3_FROM,INDEX(LS_FEES,SUMPRODUCT(--(LS_EDGES&lt;N346))+1,0+(AM346-1)),INDEX(OVER3_BASE,1,0+(AM346-1))+OVER3_PER4*CEILING((N346-OVER3_FROM)/4,1))*(1+FUEL),4)),""))))</f>
        <v/>
      </c>
      <c r="AR346" s="21" t="str">
        <f aca="false">IF(OR(AM346="",AM346=1),"",IF(OR(N346="",(AM346-1)="",M346=""),"",IF(M346="Small standard",IF(N346&gt;SS_MAX,"",ROUND(INDEX(SS_FEES,SUMPRODUCT(--(SS_EDGES&lt;N346))+1,3+(AM346-1))*(1+FUEL),4)),IF(M346="Large standard",IF(N346&gt;LS_MAX,"",ROUND(IF(N346&lt;=OVER3_FROM,INDEX(LS_FEES,SUMPRODUCT(--(LS_EDGES&lt;N346))+1,3+(AM346-1)),INDEX(OVER3_BASE,1,3+(AM346-1))+OVER3_PER4*CEILING((N346-OVER3_FROM)/4,1))*(1+FUEL),4)),""))))</f>
        <v/>
      </c>
      <c r="AS346" s="21" t="str">
        <f aca="false">IF(OR(AM346="",AM346=1),"",(C346-(IF(AM346=2,BAND_LO,BAND_HI)-0.01))*(1-AN346))</f>
        <v/>
      </c>
      <c r="AT346" s="18" t="str">
        <f aca="false">IF(AI346="","",(AI346&gt;SS_L)+(AJ346&gt;SS_M)+(AK346&gt;SS_S))</f>
        <v/>
      </c>
      <c r="AU346" s="23" t="str">
        <f aca="false">IF(OR(AT346="",AT346&lt;&gt;1),"",MAX(AI346/SS_L,AJ346/SS_M,AK346/SS_S))</f>
        <v/>
      </c>
      <c r="AV346" s="21" t="str">
        <f aca="false">IF(OR(M346&lt;&gt;"Large standard",N346="",N346&gt;SS_MAX),"",IF(OR(N346="",AM346="","Small standard"=""),"",IF("Small standard"="Small standard",IF(N346&gt;SS_MAX,"",ROUND(INDEX(SS_FEES,SUMPRODUCT(--(SS_EDGES&lt;N346))+1,0+AM346)*(1+FUEL),4)),IF("Small standard"="Large standard",IF(N346&gt;LS_MAX,"",ROUND(IF(N346&lt;=OVER3_FROM,INDEX(LS_FEES,SUMPRODUCT(--(LS_EDGES&lt;N346))+1,0+AM346),INDEX(OVER3_BASE,1,0+AM346)+OVER3_PER4*CEILING((N346-OVER3_FROM)/4,1))*(1+FUEL),4)),""))))</f>
        <v/>
      </c>
      <c r="AW346" s="21" t="str">
        <f aca="false">IF(OR(M346&lt;&gt;"Large standard",N346="",N346&gt;SS_MAX),"",IF(OR(N346="",AM346="","Small standard"=""),"",IF("Small standard"="Small standard",IF(N346&gt;SS_MAX,"",ROUND(INDEX(SS_FEES,SUMPRODUCT(--(SS_EDGES&lt;N346))+1,3+AM346)*(1+FUEL),4)),IF("Small standard"="Large standard",IF(N346&gt;LS_MAX,"",ROUND(IF(N346&lt;=OVER3_FROM,INDEX(LS_FEES,SUMPRODUCT(--(LS_EDGES&lt;N346))+1,3+AM346),INDEX(OVER3_BASE,1,3+AM346)+OVER3_PER4*CEILING((N346-OVER3_FROM)/4,1))*(1+FUEL),4)),""))))</f>
        <v/>
      </c>
      <c r="AX346" s="21" t="str">
        <f aca="false">IF(OR(AL346="",AH346=""),"",IF(OR(AH346="",AM346="",M346=""),"",IF(M346="Small standard",IF(AH346&gt;SS_MAX,"",ROUND(INDEX(SS_FEES,SUMPRODUCT(--(SS_EDGES&lt;AH346))+1,0+AM346)*(1+FUEL),4)),IF(M346="Large standard",IF(AH346&gt;LS_MAX,"",ROUND(IF(AH346&lt;=OVER3_FROM,INDEX(LS_FEES,SUMPRODUCT(--(LS_EDGES&lt;AH346))+1,0+AM346),INDEX(OVER3_BASE,1,0+AM346)+OVER3_PER4*CEILING((AH346-OVER3_FROM)/4,1))*(1+FUEL),4)),""))))</f>
        <v/>
      </c>
      <c r="AY346" s="21" t="str">
        <f aca="false">IF(OR(AL346="",AH346=""),"",IF(OR(AH346="",AM346="",M346=""),"",IF(M346="Small standard",IF(AH346&gt;SS_MAX,"",ROUND(INDEX(SS_FEES,SUMPRODUCT(--(SS_EDGES&lt;AH346))+1,3+AM346)*(1+FUEL),4)),IF(M346="Large standard",IF(AH346&gt;LS_MAX,"",ROUND(IF(AH346&lt;=OVER3_FROM,INDEX(LS_FEES,SUMPRODUCT(--(LS_EDGES&lt;AH346))+1,3+AM346),INDEX(OVER3_BASE,1,3+AM346)+OVER3_PER4*CEILING((AH346-OVER3_FROM)/4,1))*(1+FUEL),4)),""))))</f>
        <v/>
      </c>
      <c r="AZ346" s="24" t="str">
        <f aca="false">IF(OR(J346="",J346&lt;1),"",ROUND(IFERROR(INDEX(CAT_SCALE,MATCH(D346,CATS,0)),UC_DEFAULT)*IF(J346&gt;=UC_KNEE,10^(UC_A-UC_B*LOG10(J346)),10^(UC_A-UC_B*LOG10(UC_KNEE))*(UC_KNEE/J346)^UC_HEXP),1))</f>
        <v/>
      </c>
    </row>
    <row r="347" customFormat="false" ht="15" hidden="false" customHeight="false" outlineLevel="0" collapsed="false">
      <c r="A347" s="10"/>
      <c r="B347" s="10"/>
      <c r="C347" s="12"/>
      <c r="D347" s="10"/>
      <c r="E347" s="10"/>
      <c r="F347" s="10"/>
      <c r="G347" s="10"/>
      <c r="H347" s="10"/>
      <c r="I347" s="10"/>
      <c r="J347" s="10"/>
      <c r="K347" s="10"/>
      <c r="L347" s="12"/>
      <c r="M347" s="2" t="str">
        <f aca="false">IF(OR(N347="",AI347=""),"",IF(AND(N347&lt;=SS_MAX,AI347&lt;=SS_L,AJ347&lt;=SS_M,AK347&lt;=SS_S),"Small standard",IF(AND(N347&lt;=LS_MAX,AI347&lt;=LS_L,AJ347&lt;=LS_M,AK347&lt;=LS_S),"Large standard","Oversize")))</f>
        <v/>
      </c>
      <c r="N347" s="16" t="str">
        <f aca="false">IF(AH347="","",IF(AL347="",AH347,MAX(AH347,AL347)))</f>
        <v/>
      </c>
      <c r="O347" s="21" t="str">
        <f aca="false">IF(OR(N347="",AM347="",M347=""),"",IF(M347="Small standard",IF(N347&gt;SS_MAX,"",ROUND(INDEX(SS_FEES,SUMPRODUCT(--(SS_EDGES&lt;N347))+1,0+AM347)*(1+FUEL),4)),IF(M347="Large standard",IF(N347&gt;LS_MAX,"",ROUND(IF(N347&lt;=OVER3_FROM,INDEX(LS_FEES,SUMPRODUCT(--(LS_EDGES&lt;N347))+1,0+AM347),INDEX(OVER3_BASE,1,0+AM347)+OVER3_PER4*CEILING((N347-OVER3_FROM)/4,1))*(1+FUEL),4)),"")))</f>
        <v/>
      </c>
      <c r="P347" s="21" t="str">
        <f aca="false">IF(OR(N347="",AM347="",M347=""),"",IF(M347="Small standard",IF(N347&gt;SS_MAX,"",ROUND(INDEX(SS_FEES,SUMPRODUCT(--(SS_EDGES&lt;N347))+1,3+AM347)*(1+FUEL),4)),IF(M347="Large standard",IF(N347&gt;LS_MAX,"",ROUND(IF(N347&lt;=OVER3_FROM,INDEX(LS_FEES,SUMPRODUCT(--(LS_EDGES&lt;N347))+1,3+AM347),INDEX(OVER3_BASE,1,3+AM347)+OVER3_PER4*CEILING((N347-OVER3_FROM)/4,1))*(1+FUEL),4)),"")))</f>
        <v/>
      </c>
      <c r="Q347" s="20" t="str">
        <f aca="true">IF(OR(L347="",O347=""),"",ROUND(L347-IF(AND(TODAY()&gt;=PEAK_FROM,TODAY()&lt;=PEAK_TO),P347,O347),2))</f>
        <v/>
      </c>
      <c r="R347" s="16" t="str">
        <f aca="false">IF(N347="","",IF(M347="Small standard",IF(SUMPRODUCT(--(SS_EDGES&lt;N347))=0,"",INDEX(SS_EDGES,SUMPRODUCT(--(SS_EDGES&lt;N347)))),IF(M347="Large standard",IF(N347&gt;OVER3_FROM,OVER3_FROM+4*(CEILING((N347-OVER3_FROM)/4,1)-1),IF(SUMPRODUCT(--(LS_EDGES&lt;N347))=0,"",INDEX(LS_EDGES,SUMPRODUCT(--(LS_EDGES&lt;N347))))),"")))</f>
        <v/>
      </c>
      <c r="S347" s="22" t="str">
        <f aca="false">IF(R347="","",ROUND(N347-R347,3))</f>
        <v/>
      </c>
      <c r="T347" s="21" t="str">
        <f aca="false">IF(OR(R347="",O347="",AO347=""),"",IF(S347&gt;MAX_SHAVE,"",IF(ROUND(O347-AO347,4)&lt;MIN_UNIT,"",ROUND(O347-AO347,4))))</f>
        <v/>
      </c>
      <c r="U347" s="21" t="str">
        <f aca="false">IF(OR(AQ347="",O347=""),"",IF(ROUND(ROUND(O347-AQ347,4)-AS347,4)&lt;=MIN_UNIT,"",ROUND(ROUND(O347-AQ347,4)-AS347,4)))</f>
        <v/>
      </c>
      <c r="V347" s="21" t="str">
        <f aca="false">IF(OR(AV347="",O347=""),"",IF(AND(AT347=1,AU347&lt;=MAX_ENV),IF(ROUND(O347-AV347,4)&lt;MIN_UNIT,"",ROUND(O347-AV347,4)),""))</f>
        <v/>
      </c>
      <c r="W347" s="21" t="str">
        <f aca="false">IF(OR(AX347="",O347=""),"",IF(AL347&gt;=AH347*MIN_DIM_RATIO,IF(ROUND(O347-AX347,4)&lt;MIN_UNIT,"",ROUND(O347-AX347,4)),""))</f>
        <v/>
      </c>
      <c r="X347" s="21" t="str">
        <f aca="false">IF(OR(R347="",P347="",AP347=""),"",IF(S347&gt;MAX_SHAVE,"",IF(ROUND(P347-AP347,4)&lt;MIN_UNIT,"",ROUND(P347-AP347,4))))</f>
        <v/>
      </c>
      <c r="Y347" s="21" t="str">
        <f aca="false">IF(OR(AR347="",P347=""),"",IF(ROUND(ROUND(P347-AR347,4)-AS347,4)&lt;=MIN_UNIT,"",ROUND(ROUND(P347-AR347,4)-AS347,4)))</f>
        <v/>
      </c>
      <c r="Z347" s="21" t="str">
        <f aca="false">IF(OR(AW347="",P347=""),"",IF(AND(AT347=1,AU347&lt;=MAX_ENV),IF(ROUND(P347-AW347,4)&lt;MIN_UNIT,"",ROUND(P347-AW347,4)),""))</f>
        <v/>
      </c>
      <c r="AA347" s="21" t="str">
        <f aca="false">IF(OR(AY347="",P347=""),"",IF(AL347&gt;=AH347*MIN_DIM_RATIO,IF(ROUND(P347-AY347,4)&lt;MIN_UNIT,"",ROUND(P347-AY347,4)),""))</f>
        <v/>
      </c>
      <c r="AB347" s="2" t="str">
        <f aca="false">IF(COUNT(T347:W347)=0,"",CHOOSE(MATCH(MAX(T347:W347),T347:W347,0),"Weight","Price","Size tier","Box"))</f>
        <v/>
      </c>
      <c r="AC347" s="24" t="str">
        <f aca="false">IF(K347&lt;&gt;"",K347,AZ347)</f>
        <v/>
      </c>
      <c r="AD347" s="25" t="str">
        <f aca="false">IF(OR(AB347="",AC347=""),"",ROUND(AC347*IF(K347&lt;&gt;"",1,U_LOW)*((12-PEAK_MONTHS)*MAX(T347:W347)+PEAK_MONTHS*N(INDEX(X347:AA347,MATCH(MAX(T347:W347),T347:W347,0)))),0))</f>
        <v/>
      </c>
      <c r="AE347" s="25" t="str">
        <f aca="false">IF(OR(AB347="",AC347=""),"",ROUND(AC347*IF(K347&lt;&gt;"",1,U_HIGH)*((12-PEAK_MONTHS)*MAX(T347:W347)+PEAK_MONTHS*N(INDEX(X347:AA347,MATCH(MAX(T347:W347),T347:W347,0)))),0))</f>
        <v/>
      </c>
      <c r="AF347" s="18" t="str">
        <f aca="false">IF(AD347="","",RANK(AD347,$AD$7:$AD$506))</f>
        <v/>
      </c>
      <c r="AH347" s="16" t="str">
        <f aca="false">IF(E347&lt;&gt;"",E347,IF(F347&lt;&gt;"",ROUND(F347*16,3),""))</f>
        <v/>
      </c>
      <c r="AI347" s="16" t="str">
        <f aca="false">IF(COUNT(G347:I347)&lt;3,"",ROUND(LARGE(G347:I347,1),2))</f>
        <v/>
      </c>
      <c r="AJ347" s="16" t="str">
        <f aca="false">IF(COUNT(G347:I347)&lt;3,"",ROUND(LARGE(G347:I347,2),2))</f>
        <v/>
      </c>
      <c r="AK347" s="16" t="str">
        <f aca="false">IF(COUNT(G347:I347)&lt;3,"",ROUND(SMALL(G347:I347,1),2))</f>
        <v/>
      </c>
      <c r="AL347" s="16" t="str">
        <f aca="false">IF(AI347="","",IF(AI347*AJ347*AK347&lt;DIM_MIN_CUIN,"",ROUND(AI347*AJ347*AK347/DIM_DIV*16,2)))</f>
        <v/>
      </c>
      <c r="AM347" s="18" t="str">
        <f aca="false">IF(C347="","",IF(C347&lt;BAND_LO,1,IF(C347&lt;=BAND_HI,2,3)))</f>
        <v/>
      </c>
      <c r="AN347" s="19" t="str">
        <f aca="false">IF(C347="","",IFERROR(INDEX(CAT_REF,MATCH(D347,CATS,0)),REF_DEFAULT))</f>
        <v/>
      </c>
      <c r="AO347" s="21" t="str">
        <f aca="false">IF(OR(R347="",AM347="",M347=""),"",IF(M347="Small standard",IF(R347&gt;SS_MAX,"",ROUND(INDEX(SS_FEES,SUMPRODUCT(--(SS_EDGES&lt;R347))+1,0+AM347)*(1+FUEL),4)),IF(M347="Large standard",IF(R347&gt;LS_MAX,"",ROUND(IF(R347&lt;=OVER3_FROM,INDEX(LS_FEES,SUMPRODUCT(--(LS_EDGES&lt;R347))+1,0+AM347),INDEX(OVER3_BASE,1,0+AM347)+OVER3_PER4*CEILING((R347-OVER3_FROM)/4,1))*(1+FUEL),4)),"")))</f>
        <v/>
      </c>
      <c r="AP347" s="21" t="str">
        <f aca="false">IF(OR(R347="",AM347="",M347=""),"",IF(M347="Small standard",IF(R347&gt;SS_MAX,"",ROUND(INDEX(SS_FEES,SUMPRODUCT(--(SS_EDGES&lt;R347))+1,3+AM347)*(1+FUEL),4)),IF(M347="Large standard",IF(R347&gt;LS_MAX,"",ROUND(IF(R347&lt;=OVER3_FROM,INDEX(LS_FEES,SUMPRODUCT(--(LS_EDGES&lt;R347))+1,3+AM347),INDEX(OVER3_BASE,1,3+AM347)+OVER3_PER4*CEILING((R347-OVER3_FROM)/4,1))*(1+FUEL),4)),"")))</f>
        <v/>
      </c>
      <c r="AQ347" s="21" t="str">
        <f aca="false">IF(OR(AM347="",AM347=1),"",IF(OR(N347="",(AM347-1)="",M347=""),"",IF(M347="Small standard",IF(N347&gt;SS_MAX,"",ROUND(INDEX(SS_FEES,SUMPRODUCT(--(SS_EDGES&lt;N347))+1,0+(AM347-1))*(1+FUEL),4)),IF(M347="Large standard",IF(N347&gt;LS_MAX,"",ROUND(IF(N347&lt;=OVER3_FROM,INDEX(LS_FEES,SUMPRODUCT(--(LS_EDGES&lt;N347))+1,0+(AM347-1)),INDEX(OVER3_BASE,1,0+(AM347-1))+OVER3_PER4*CEILING((N347-OVER3_FROM)/4,1))*(1+FUEL),4)),""))))</f>
        <v/>
      </c>
      <c r="AR347" s="21" t="str">
        <f aca="false">IF(OR(AM347="",AM347=1),"",IF(OR(N347="",(AM347-1)="",M347=""),"",IF(M347="Small standard",IF(N347&gt;SS_MAX,"",ROUND(INDEX(SS_FEES,SUMPRODUCT(--(SS_EDGES&lt;N347))+1,3+(AM347-1))*(1+FUEL),4)),IF(M347="Large standard",IF(N347&gt;LS_MAX,"",ROUND(IF(N347&lt;=OVER3_FROM,INDEX(LS_FEES,SUMPRODUCT(--(LS_EDGES&lt;N347))+1,3+(AM347-1)),INDEX(OVER3_BASE,1,3+(AM347-1))+OVER3_PER4*CEILING((N347-OVER3_FROM)/4,1))*(1+FUEL),4)),""))))</f>
        <v/>
      </c>
      <c r="AS347" s="21" t="str">
        <f aca="false">IF(OR(AM347="",AM347=1),"",(C347-(IF(AM347=2,BAND_LO,BAND_HI)-0.01))*(1-AN347))</f>
        <v/>
      </c>
      <c r="AT347" s="18" t="str">
        <f aca="false">IF(AI347="","",(AI347&gt;SS_L)+(AJ347&gt;SS_M)+(AK347&gt;SS_S))</f>
        <v/>
      </c>
      <c r="AU347" s="23" t="str">
        <f aca="false">IF(OR(AT347="",AT347&lt;&gt;1),"",MAX(AI347/SS_L,AJ347/SS_M,AK347/SS_S))</f>
        <v/>
      </c>
      <c r="AV347" s="21" t="str">
        <f aca="false">IF(OR(M347&lt;&gt;"Large standard",N347="",N347&gt;SS_MAX),"",IF(OR(N347="",AM347="","Small standard"=""),"",IF("Small standard"="Small standard",IF(N347&gt;SS_MAX,"",ROUND(INDEX(SS_FEES,SUMPRODUCT(--(SS_EDGES&lt;N347))+1,0+AM347)*(1+FUEL),4)),IF("Small standard"="Large standard",IF(N347&gt;LS_MAX,"",ROUND(IF(N347&lt;=OVER3_FROM,INDEX(LS_FEES,SUMPRODUCT(--(LS_EDGES&lt;N347))+1,0+AM347),INDEX(OVER3_BASE,1,0+AM347)+OVER3_PER4*CEILING((N347-OVER3_FROM)/4,1))*(1+FUEL),4)),""))))</f>
        <v/>
      </c>
      <c r="AW347" s="21" t="str">
        <f aca="false">IF(OR(M347&lt;&gt;"Large standard",N347="",N347&gt;SS_MAX),"",IF(OR(N347="",AM347="","Small standard"=""),"",IF("Small standard"="Small standard",IF(N347&gt;SS_MAX,"",ROUND(INDEX(SS_FEES,SUMPRODUCT(--(SS_EDGES&lt;N347))+1,3+AM347)*(1+FUEL),4)),IF("Small standard"="Large standard",IF(N347&gt;LS_MAX,"",ROUND(IF(N347&lt;=OVER3_FROM,INDEX(LS_FEES,SUMPRODUCT(--(LS_EDGES&lt;N347))+1,3+AM347),INDEX(OVER3_BASE,1,3+AM347)+OVER3_PER4*CEILING((N347-OVER3_FROM)/4,1))*(1+FUEL),4)),""))))</f>
        <v/>
      </c>
      <c r="AX347" s="21" t="str">
        <f aca="false">IF(OR(AL347="",AH347=""),"",IF(OR(AH347="",AM347="",M347=""),"",IF(M347="Small standard",IF(AH347&gt;SS_MAX,"",ROUND(INDEX(SS_FEES,SUMPRODUCT(--(SS_EDGES&lt;AH347))+1,0+AM347)*(1+FUEL),4)),IF(M347="Large standard",IF(AH347&gt;LS_MAX,"",ROUND(IF(AH347&lt;=OVER3_FROM,INDEX(LS_FEES,SUMPRODUCT(--(LS_EDGES&lt;AH347))+1,0+AM347),INDEX(OVER3_BASE,1,0+AM347)+OVER3_PER4*CEILING((AH347-OVER3_FROM)/4,1))*(1+FUEL),4)),""))))</f>
        <v/>
      </c>
      <c r="AY347" s="21" t="str">
        <f aca="false">IF(OR(AL347="",AH347=""),"",IF(OR(AH347="",AM347="",M347=""),"",IF(M347="Small standard",IF(AH347&gt;SS_MAX,"",ROUND(INDEX(SS_FEES,SUMPRODUCT(--(SS_EDGES&lt;AH347))+1,3+AM347)*(1+FUEL),4)),IF(M347="Large standard",IF(AH347&gt;LS_MAX,"",ROUND(IF(AH347&lt;=OVER3_FROM,INDEX(LS_FEES,SUMPRODUCT(--(LS_EDGES&lt;AH347))+1,3+AM347),INDEX(OVER3_BASE,1,3+AM347)+OVER3_PER4*CEILING((AH347-OVER3_FROM)/4,1))*(1+FUEL),4)),""))))</f>
        <v/>
      </c>
      <c r="AZ347" s="24" t="str">
        <f aca="false">IF(OR(J347="",J347&lt;1),"",ROUND(IFERROR(INDEX(CAT_SCALE,MATCH(D347,CATS,0)),UC_DEFAULT)*IF(J347&gt;=UC_KNEE,10^(UC_A-UC_B*LOG10(J347)),10^(UC_A-UC_B*LOG10(UC_KNEE))*(UC_KNEE/J347)^UC_HEXP),1))</f>
        <v/>
      </c>
    </row>
    <row r="348" customFormat="false" ht="15" hidden="false" customHeight="false" outlineLevel="0" collapsed="false">
      <c r="A348" s="10"/>
      <c r="B348" s="10"/>
      <c r="C348" s="12"/>
      <c r="D348" s="10"/>
      <c r="E348" s="10"/>
      <c r="F348" s="10"/>
      <c r="G348" s="10"/>
      <c r="H348" s="10"/>
      <c r="I348" s="10"/>
      <c r="J348" s="10"/>
      <c r="K348" s="10"/>
      <c r="L348" s="12"/>
      <c r="M348" s="2" t="str">
        <f aca="false">IF(OR(N348="",AI348=""),"",IF(AND(N348&lt;=SS_MAX,AI348&lt;=SS_L,AJ348&lt;=SS_M,AK348&lt;=SS_S),"Small standard",IF(AND(N348&lt;=LS_MAX,AI348&lt;=LS_L,AJ348&lt;=LS_M,AK348&lt;=LS_S),"Large standard","Oversize")))</f>
        <v/>
      </c>
      <c r="N348" s="16" t="str">
        <f aca="false">IF(AH348="","",IF(AL348="",AH348,MAX(AH348,AL348)))</f>
        <v/>
      </c>
      <c r="O348" s="21" t="str">
        <f aca="false">IF(OR(N348="",AM348="",M348=""),"",IF(M348="Small standard",IF(N348&gt;SS_MAX,"",ROUND(INDEX(SS_FEES,SUMPRODUCT(--(SS_EDGES&lt;N348))+1,0+AM348)*(1+FUEL),4)),IF(M348="Large standard",IF(N348&gt;LS_MAX,"",ROUND(IF(N348&lt;=OVER3_FROM,INDEX(LS_FEES,SUMPRODUCT(--(LS_EDGES&lt;N348))+1,0+AM348),INDEX(OVER3_BASE,1,0+AM348)+OVER3_PER4*CEILING((N348-OVER3_FROM)/4,1))*(1+FUEL),4)),"")))</f>
        <v/>
      </c>
      <c r="P348" s="21" t="str">
        <f aca="false">IF(OR(N348="",AM348="",M348=""),"",IF(M348="Small standard",IF(N348&gt;SS_MAX,"",ROUND(INDEX(SS_FEES,SUMPRODUCT(--(SS_EDGES&lt;N348))+1,3+AM348)*(1+FUEL),4)),IF(M348="Large standard",IF(N348&gt;LS_MAX,"",ROUND(IF(N348&lt;=OVER3_FROM,INDEX(LS_FEES,SUMPRODUCT(--(LS_EDGES&lt;N348))+1,3+AM348),INDEX(OVER3_BASE,1,3+AM348)+OVER3_PER4*CEILING((N348-OVER3_FROM)/4,1))*(1+FUEL),4)),"")))</f>
        <v/>
      </c>
      <c r="Q348" s="20" t="str">
        <f aca="true">IF(OR(L348="",O348=""),"",ROUND(L348-IF(AND(TODAY()&gt;=PEAK_FROM,TODAY()&lt;=PEAK_TO),P348,O348),2))</f>
        <v/>
      </c>
      <c r="R348" s="16" t="str">
        <f aca="false">IF(N348="","",IF(M348="Small standard",IF(SUMPRODUCT(--(SS_EDGES&lt;N348))=0,"",INDEX(SS_EDGES,SUMPRODUCT(--(SS_EDGES&lt;N348)))),IF(M348="Large standard",IF(N348&gt;OVER3_FROM,OVER3_FROM+4*(CEILING((N348-OVER3_FROM)/4,1)-1),IF(SUMPRODUCT(--(LS_EDGES&lt;N348))=0,"",INDEX(LS_EDGES,SUMPRODUCT(--(LS_EDGES&lt;N348))))),"")))</f>
        <v/>
      </c>
      <c r="S348" s="22" t="str">
        <f aca="false">IF(R348="","",ROUND(N348-R348,3))</f>
        <v/>
      </c>
      <c r="T348" s="21" t="str">
        <f aca="false">IF(OR(R348="",O348="",AO348=""),"",IF(S348&gt;MAX_SHAVE,"",IF(ROUND(O348-AO348,4)&lt;MIN_UNIT,"",ROUND(O348-AO348,4))))</f>
        <v/>
      </c>
      <c r="U348" s="21" t="str">
        <f aca="false">IF(OR(AQ348="",O348=""),"",IF(ROUND(ROUND(O348-AQ348,4)-AS348,4)&lt;=MIN_UNIT,"",ROUND(ROUND(O348-AQ348,4)-AS348,4)))</f>
        <v/>
      </c>
      <c r="V348" s="21" t="str">
        <f aca="false">IF(OR(AV348="",O348=""),"",IF(AND(AT348=1,AU348&lt;=MAX_ENV),IF(ROUND(O348-AV348,4)&lt;MIN_UNIT,"",ROUND(O348-AV348,4)),""))</f>
        <v/>
      </c>
      <c r="W348" s="21" t="str">
        <f aca="false">IF(OR(AX348="",O348=""),"",IF(AL348&gt;=AH348*MIN_DIM_RATIO,IF(ROUND(O348-AX348,4)&lt;MIN_UNIT,"",ROUND(O348-AX348,4)),""))</f>
        <v/>
      </c>
      <c r="X348" s="21" t="str">
        <f aca="false">IF(OR(R348="",P348="",AP348=""),"",IF(S348&gt;MAX_SHAVE,"",IF(ROUND(P348-AP348,4)&lt;MIN_UNIT,"",ROUND(P348-AP348,4))))</f>
        <v/>
      </c>
      <c r="Y348" s="21" t="str">
        <f aca="false">IF(OR(AR348="",P348=""),"",IF(ROUND(ROUND(P348-AR348,4)-AS348,4)&lt;=MIN_UNIT,"",ROUND(ROUND(P348-AR348,4)-AS348,4)))</f>
        <v/>
      </c>
      <c r="Z348" s="21" t="str">
        <f aca="false">IF(OR(AW348="",P348=""),"",IF(AND(AT348=1,AU348&lt;=MAX_ENV),IF(ROUND(P348-AW348,4)&lt;MIN_UNIT,"",ROUND(P348-AW348,4)),""))</f>
        <v/>
      </c>
      <c r="AA348" s="21" t="str">
        <f aca="false">IF(OR(AY348="",P348=""),"",IF(AL348&gt;=AH348*MIN_DIM_RATIO,IF(ROUND(P348-AY348,4)&lt;MIN_UNIT,"",ROUND(P348-AY348,4)),""))</f>
        <v/>
      </c>
      <c r="AB348" s="2" t="str">
        <f aca="false">IF(COUNT(T348:W348)=0,"",CHOOSE(MATCH(MAX(T348:W348),T348:W348,0),"Weight","Price","Size tier","Box"))</f>
        <v/>
      </c>
      <c r="AC348" s="24" t="str">
        <f aca="false">IF(K348&lt;&gt;"",K348,AZ348)</f>
        <v/>
      </c>
      <c r="AD348" s="25" t="str">
        <f aca="false">IF(OR(AB348="",AC348=""),"",ROUND(AC348*IF(K348&lt;&gt;"",1,U_LOW)*((12-PEAK_MONTHS)*MAX(T348:W348)+PEAK_MONTHS*N(INDEX(X348:AA348,MATCH(MAX(T348:W348),T348:W348,0)))),0))</f>
        <v/>
      </c>
      <c r="AE348" s="25" t="str">
        <f aca="false">IF(OR(AB348="",AC348=""),"",ROUND(AC348*IF(K348&lt;&gt;"",1,U_HIGH)*((12-PEAK_MONTHS)*MAX(T348:W348)+PEAK_MONTHS*N(INDEX(X348:AA348,MATCH(MAX(T348:W348),T348:W348,0)))),0))</f>
        <v/>
      </c>
      <c r="AF348" s="18" t="str">
        <f aca="false">IF(AD348="","",RANK(AD348,$AD$7:$AD$506))</f>
        <v/>
      </c>
      <c r="AH348" s="16" t="str">
        <f aca="false">IF(E348&lt;&gt;"",E348,IF(F348&lt;&gt;"",ROUND(F348*16,3),""))</f>
        <v/>
      </c>
      <c r="AI348" s="16" t="str">
        <f aca="false">IF(COUNT(G348:I348)&lt;3,"",ROUND(LARGE(G348:I348,1),2))</f>
        <v/>
      </c>
      <c r="AJ348" s="16" t="str">
        <f aca="false">IF(COUNT(G348:I348)&lt;3,"",ROUND(LARGE(G348:I348,2),2))</f>
        <v/>
      </c>
      <c r="AK348" s="16" t="str">
        <f aca="false">IF(COUNT(G348:I348)&lt;3,"",ROUND(SMALL(G348:I348,1),2))</f>
        <v/>
      </c>
      <c r="AL348" s="16" t="str">
        <f aca="false">IF(AI348="","",IF(AI348*AJ348*AK348&lt;DIM_MIN_CUIN,"",ROUND(AI348*AJ348*AK348/DIM_DIV*16,2)))</f>
        <v/>
      </c>
      <c r="AM348" s="18" t="str">
        <f aca="false">IF(C348="","",IF(C348&lt;BAND_LO,1,IF(C348&lt;=BAND_HI,2,3)))</f>
        <v/>
      </c>
      <c r="AN348" s="19" t="str">
        <f aca="false">IF(C348="","",IFERROR(INDEX(CAT_REF,MATCH(D348,CATS,0)),REF_DEFAULT))</f>
        <v/>
      </c>
      <c r="AO348" s="21" t="str">
        <f aca="false">IF(OR(R348="",AM348="",M348=""),"",IF(M348="Small standard",IF(R348&gt;SS_MAX,"",ROUND(INDEX(SS_FEES,SUMPRODUCT(--(SS_EDGES&lt;R348))+1,0+AM348)*(1+FUEL),4)),IF(M348="Large standard",IF(R348&gt;LS_MAX,"",ROUND(IF(R348&lt;=OVER3_FROM,INDEX(LS_FEES,SUMPRODUCT(--(LS_EDGES&lt;R348))+1,0+AM348),INDEX(OVER3_BASE,1,0+AM348)+OVER3_PER4*CEILING((R348-OVER3_FROM)/4,1))*(1+FUEL),4)),"")))</f>
        <v/>
      </c>
      <c r="AP348" s="21" t="str">
        <f aca="false">IF(OR(R348="",AM348="",M348=""),"",IF(M348="Small standard",IF(R348&gt;SS_MAX,"",ROUND(INDEX(SS_FEES,SUMPRODUCT(--(SS_EDGES&lt;R348))+1,3+AM348)*(1+FUEL),4)),IF(M348="Large standard",IF(R348&gt;LS_MAX,"",ROUND(IF(R348&lt;=OVER3_FROM,INDEX(LS_FEES,SUMPRODUCT(--(LS_EDGES&lt;R348))+1,3+AM348),INDEX(OVER3_BASE,1,3+AM348)+OVER3_PER4*CEILING((R348-OVER3_FROM)/4,1))*(1+FUEL),4)),"")))</f>
        <v/>
      </c>
      <c r="AQ348" s="21" t="str">
        <f aca="false">IF(OR(AM348="",AM348=1),"",IF(OR(N348="",(AM348-1)="",M348=""),"",IF(M348="Small standard",IF(N348&gt;SS_MAX,"",ROUND(INDEX(SS_FEES,SUMPRODUCT(--(SS_EDGES&lt;N348))+1,0+(AM348-1))*(1+FUEL),4)),IF(M348="Large standard",IF(N348&gt;LS_MAX,"",ROUND(IF(N348&lt;=OVER3_FROM,INDEX(LS_FEES,SUMPRODUCT(--(LS_EDGES&lt;N348))+1,0+(AM348-1)),INDEX(OVER3_BASE,1,0+(AM348-1))+OVER3_PER4*CEILING((N348-OVER3_FROM)/4,1))*(1+FUEL),4)),""))))</f>
        <v/>
      </c>
      <c r="AR348" s="21" t="str">
        <f aca="false">IF(OR(AM348="",AM348=1),"",IF(OR(N348="",(AM348-1)="",M348=""),"",IF(M348="Small standard",IF(N348&gt;SS_MAX,"",ROUND(INDEX(SS_FEES,SUMPRODUCT(--(SS_EDGES&lt;N348))+1,3+(AM348-1))*(1+FUEL),4)),IF(M348="Large standard",IF(N348&gt;LS_MAX,"",ROUND(IF(N348&lt;=OVER3_FROM,INDEX(LS_FEES,SUMPRODUCT(--(LS_EDGES&lt;N348))+1,3+(AM348-1)),INDEX(OVER3_BASE,1,3+(AM348-1))+OVER3_PER4*CEILING((N348-OVER3_FROM)/4,1))*(1+FUEL),4)),""))))</f>
        <v/>
      </c>
      <c r="AS348" s="21" t="str">
        <f aca="false">IF(OR(AM348="",AM348=1),"",(C348-(IF(AM348=2,BAND_LO,BAND_HI)-0.01))*(1-AN348))</f>
        <v/>
      </c>
      <c r="AT348" s="18" t="str">
        <f aca="false">IF(AI348="","",(AI348&gt;SS_L)+(AJ348&gt;SS_M)+(AK348&gt;SS_S))</f>
        <v/>
      </c>
      <c r="AU348" s="23" t="str">
        <f aca="false">IF(OR(AT348="",AT348&lt;&gt;1),"",MAX(AI348/SS_L,AJ348/SS_M,AK348/SS_S))</f>
        <v/>
      </c>
      <c r="AV348" s="21" t="str">
        <f aca="false">IF(OR(M348&lt;&gt;"Large standard",N348="",N348&gt;SS_MAX),"",IF(OR(N348="",AM348="","Small standard"=""),"",IF("Small standard"="Small standard",IF(N348&gt;SS_MAX,"",ROUND(INDEX(SS_FEES,SUMPRODUCT(--(SS_EDGES&lt;N348))+1,0+AM348)*(1+FUEL),4)),IF("Small standard"="Large standard",IF(N348&gt;LS_MAX,"",ROUND(IF(N348&lt;=OVER3_FROM,INDEX(LS_FEES,SUMPRODUCT(--(LS_EDGES&lt;N348))+1,0+AM348),INDEX(OVER3_BASE,1,0+AM348)+OVER3_PER4*CEILING((N348-OVER3_FROM)/4,1))*(1+FUEL),4)),""))))</f>
        <v/>
      </c>
      <c r="AW348" s="21" t="str">
        <f aca="false">IF(OR(M348&lt;&gt;"Large standard",N348="",N348&gt;SS_MAX),"",IF(OR(N348="",AM348="","Small standard"=""),"",IF("Small standard"="Small standard",IF(N348&gt;SS_MAX,"",ROUND(INDEX(SS_FEES,SUMPRODUCT(--(SS_EDGES&lt;N348))+1,3+AM348)*(1+FUEL),4)),IF("Small standard"="Large standard",IF(N348&gt;LS_MAX,"",ROUND(IF(N348&lt;=OVER3_FROM,INDEX(LS_FEES,SUMPRODUCT(--(LS_EDGES&lt;N348))+1,3+AM348),INDEX(OVER3_BASE,1,3+AM348)+OVER3_PER4*CEILING((N348-OVER3_FROM)/4,1))*(1+FUEL),4)),""))))</f>
        <v/>
      </c>
      <c r="AX348" s="21" t="str">
        <f aca="false">IF(OR(AL348="",AH348=""),"",IF(OR(AH348="",AM348="",M348=""),"",IF(M348="Small standard",IF(AH348&gt;SS_MAX,"",ROUND(INDEX(SS_FEES,SUMPRODUCT(--(SS_EDGES&lt;AH348))+1,0+AM348)*(1+FUEL),4)),IF(M348="Large standard",IF(AH348&gt;LS_MAX,"",ROUND(IF(AH348&lt;=OVER3_FROM,INDEX(LS_FEES,SUMPRODUCT(--(LS_EDGES&lt;AH348))+1,0+AM348),INDEX(OVER3_BASE,1,0+AM348)+OVER3_PER4*CEILING((AH348-OVER3_FROM)/4,1))*(1+FUEL),4)),""))))</f>
        <v/>
      </c>
      <c r="AY348" s="21" t="str">
        <f aca="false">IF(OR(AL348="",AH348=""),"",IF(OR(AH348="",AM348="",M348=""),"",IF(M348="Small standard",IF(AH348&gt;SS_MAX,"",ROUND(INDEX(SS_FEES,SUMPRODUCT(--(SS_EDGES&lt;AH348))+1,3+AM348)*(1+FUEL),4)),IF(M348="Large standard",IF(AH348&gt;LS_MAX,"",ROUND(IF(AH348&lt;=OVER3_FROM,INDEX(LS_FEES,SUMPRODUCT(--(LS_EDGES&lt;AH348))+1,3+AM348),INDEX(OVER3_BASE,1,3+AM348)+OVER3_PER4*CEILING((AH348-OVER3_FROM)/4,1))*(1+FUEL),4)),""))))</f>
        <v/>
      </c>
      <c r="AZ348" s="24" t="str">
        <f aca="false">IF(OR(J348="",J348&lt;1),"",ROUND(IFERROR(INDEX(CAT_SCALE,MATCH(D348,CATS,0)),UC_DEFAULT)*IF(J348&gt;=UC_KNEE,10^(UC_A-UC_B*LOG10(J348)),10^(UC_A-UC_B*LOG10(UC_KNEE))*(UC_KNEE/J348)^UC_HEXP),1))</f>
        <v/>
      </c>
    </row>
    <row r="349" customFormat="false" ht="15" hidden="false" customHeight="false" outlineLevel="0" collapsed="false">
      <c r="A349" s="10"/>
      <c r="B349" s="10"/>
      <c r="C349" s="12"/>
      <c r="D349" s="10"/>
      <c r="E349" s="10"/>
      <c r="F349" s="10"/>
      <c r="G349" s="10"/>
      <c r="H349" s="10"/>
      <c r="I349" s="10"/>
      <c r="J349" s="10"/>
      <c r="K349" s="10"/>
      <c r="L349" s="12"/>
      <c r="M349" s="2" t="str">
        <f aca="false">IF(OR(N349="",AI349=""),"",IF(AND(N349&lt;=SS_MAX,AI349&lt;=SS_L,AJ349&lt;=SS_M,AK349&lt;=SS_S),"Small standard",IF(AND(N349&lt;=LS_MAX,AI349&lt;=LS_L,AJ349&lt;=LS_M,AK349&lt;=LS_S),"Large standard","Oversize")))</f>
        <v/>
      </c>
      <c r="N349" s="16" t="str">
        <f aca="false">IF(AH349="","",IF(AL349="",AH349,MAX(AH349,AL349)))</f>
        <v/>
      </c>
      <c r="O349" s="21" t="str">
        <f aca="false">IF(OR(N349="",AM349="",M349=""),"",IF(M349="Small standard",IF(N349&gt;SS_MAX,"",ROUND(INDEX(SS_FEES,SUMPRODUCT(--(SS_EDGES&lt;N349))+1,0+AM349)*(1+FUEL),4)),IF(M349="Large standard",IF(N349&gt;LS_MAX,"",ROUND(IF(N349&lt;=OVER3_FROM,INDEX(LS_FEES,SUMPRODUCT(--(LS_EDGES&lt;N349))+1,0+AM349),INDEX(OVER3_BASE,1,0+AM349)+OVER3_PER4*CEILING((N349-OVER3_FROM)/4,1))*(1+FUEL),4)),"")))</f>
        <v/>
      </c>
      <c r="P349" s="21" t="str">
        <f aca="false">IF(OR(N349="",AM349="",M349=""),"",IF(M349="Small standard",IF(N349&gt;SS_MAX,"",ROUND(INDEX(SS_FEES,SUMPRODUCT(--(SS_EDGES&lt;N349))+1,3+AM349)*(1+FUEL),4)),IF(M349="Large standard",IF(N349&gt;LS_MAX,"",ROUND(IF(N349&lt;=OVER3_FROM,INDEX(LS_FEES,SUMPRODUCT(--(LS_EDGES&lt;N349))+1,3+AM349),INDEX(OVER3_BASE,1,3+AM349)+OVER3_PER4*CEILING((N349-OVER3_FROM)/4,1))*(1+FUEL),4)),"")))</f>
        <v/>
      </c>
      <c r="Q349" s="20" t="str">
        <f aca="true">IF(OR(L349="",O349=""),"",ROUND(L349-IF(AND(TODAY()&gt;=PEAK_FROM,TODAY()&lt;=PEAK_TO),P349,O349),2))</f>
        <v/>
      </c>
      <c r="R349" s="16" t="str">
        <f aca="false">IF(N349="","",IF(M349="Small standard",IF(SUMPRODUCT(--(SS_EDGES&lt;N349))=0,"",INDEX(SS_EDGES,SUMPRODUCT(--(SS_EDGES&lt;N349)))),IF(M349="Large standard",IF(N349&gt;OVER3_FROM,OVER3_FROM+4*(CEILING((N349-OVER3_FROM)/4,1)-1),IF(SUMPRODUCT(--(LS_EDGES&lt;N349))=0,"",INDEX(LS_EDGES,SUMPRODUCT(--(LS_EDGES&lt;N349))))),"")))</f>
        <v/>
      </c>
      <c r="S349" s="22" t="str">
        <f aca="false">IF(R349="","",ROUND(N349-R349,3))</f>
        <v/>
      </c>
      <c r="T349" s="21" t="str">
        <f aca="false">IF(OR(R349="",O349="",AO349=""),"",IF(S349&gt;MAX_SHAVE,"",IF(ROUND(O349-AO349,4)&lt;MIN_UNIT,"",ROUND(O349-AO349,4))))</f>
        <v/>
      </c>
      <c r="U349" s="21" t="str">
        <f aca="false">IF(OR(AQ349="",O349=""),"",IF(ROUND(ROUND(O349-AQ349,4)-AS349,4)&lt;=MIN_UNIT,"",ROUND(ROUND(O349-AQ349,4)-AS349,4)))</f>
        <v/>
      </c>
      <c r="V349" s="21" t="str">
        <f aca="false">IF(OR(AV349="",O349=""),"",IF(AND(AT349=1,AU349&lt;=MAX_ENV),IF(ROUND(O349-AV349,4)&lt;MIN_UNIT,"",ROUND(O349-AV349,4)),""))</f>
        <v/>
      </c>
      <c r="W349" s="21" t="str">
        <f aca="false">IF(OR(AX349="",O349=""),"",IF(AL349&gt;=AH349*MIN_DIM_RATIO,IF(ROUND(O349-AX349,4)&lt;MIN_UNIT,"",ROUND(O349-AX349,4)),""))</f>
        <v/>
      </c>
      <c r="X349" s="21" t="str">
        <f aca="false">IF(OR(R349="",P349="",AP349=""),"",IF(S349&gt;MAX_SHAVE,"",IF(ROUND(P349-AP349,4)&lt;MIN_UNIT,"",ROUND(P349-AP349,4))))</f>
        <v/>
      </c>
      <c r="Y349" s="21" t="str">
        <f aca="false">IF(OR(AR349="",P349=""),"",IF(ROUND(ROUND(P349-AR349,4)-AS349,4)&lt;=MIN_UNIT,"",ROUND(ROUND(P349-AR349,4)-AS349,4)))</f>
        <v/>
      </c>
      <c r="Z349" s="21" t="str">
        <f aca="false">IF(OR(AW349="",P349=""),"",IF(AND(AT349=1,AU349&lt;=MAX_ENV),IF(ROUND(P349-AW349,4)&lt;MIN_UNIT,"",ROUND(P349-AW349,4)),""))</f>
        <v/>
      </c>
      <c r="AA349" s="21" t="str">
        <f aca="false">IF(OR(AY349="",P349=""),"",IF(AL349&gt;=AH349*MIN_DIM_RATIO,IF(ROUND(P349-AY349,4)&lt;MIN_UNIT,"",ROUND(P349-AY349,4)),""))</f>
        <v/>
      </c>
      <c r="AB349" s="2" t="str">
        <f aca="false">IF(COUNT(T349:W349)=0,"",CHOOSE(MATCH(MAX(T349:W349),T349:W349,0),"Weight","Price","Size tier","Box"))</f>
        <v/>
      </c>
      <c r="AC349" s="24" t="str">
        <f aca="false">IF(K349&lt;&gt;"",K349,AZ349)</f>
        <v/>
      </c>
      <c r="AD349" s="25" t="str">
        <f aca="false">IF(OR(AB349="",AC349=""),"",ROUND(AC349*IF(K349&lt;&gt;"",1,U_LOW)*((12-PEAK_MONTHS)*MAX(T349:W349)+PEAK_MONTHS*N(INDEX(X349:AA349,MATCH(MAX(T349:W349),T349:W349,0)))),0))</f>
        <v/>
      </c>
      <c r="AE349" s="25" t="str">
        <f aca="false">IF(OR(AB349="",AC349=""),"",ROUND(AC349*IF(K349&lt;&gt;"",1,U_HIGH)*((12-PEAK_MONTHS)*MAX(T349:W349)+PEAK_MONTHS*N(INDEX(X349:AA349,MATCH(MAX(T349:W349),T349:W349,0)))),0))</f>
        <v/>
      </c>
      <c r="AF349" s="18" t="str">
        <f aca="false">IF(AD349="","",RANK(AD349,$AD$7:$AD$506))</f>
        <v/>
      </c>
      <c r="AH349" s="16" t="str">
        <f aca="false">IF(E349&lt;&gt;"",E349,IF(F349&lt;&gt;"",ROUND(F349*16,3),""))</f>
        <v/>
      </c>
      <c r="AI349" s="16" t="str">
        <f aca="false">IF(COUNT(G349:I349)&lt;3,"",ROUND(LARGE(G349:I349,1),2))</f>
        <v/>
      </c>
      <c r="AJ349" s="16" t="str">
        <f aca="false">IF(COUNT(G349:I349)&lt;3,"",ROUND(LARGE(G349:I349,2),2))</f>
        <v/>
      </c>
      <c r="AK349" s="16" t="str">
        <f aca="false">IF(COUNT(G349:I349)&lt;3,"",ROUND(SMALL(G349:I349,1),2))</f>
        <v/>
      </c>
      <c r="AL349" s="16" t="str">
        <f aca="false">IF(AI349="","",IF(AI349*AJ349*AK349&lt;DIM_MIN_CUIN,"",ROUND(AI349*AJ349*AK349/DIM_DIV*16,2)))</f>
        <v/>
      </c>
      <c r="AM349" s="18" t="str">
        <f aca="false">IF(C349="","",IF(C349&lt;BAND_LO,1,IF(C349&lt;=BAND_HI,2,3)))</f>
        <v/>
      </c>
      <c r="AN349" s="19" t="str">
        <f aca="false">IF(C349="","",IFERROR(INDEX(CAT_REF,MATCH(D349,CATS,0)),REF_DEFAULT))</f>
        <v/>
      </c>
      <c r="AO349" s="21" t="str">
        <f aca="false">IF(OR(R349="",AM349="",M349=""),"",IF(M349="Small standard",IF(R349&gt;SS_MAX,"",ROUND(INDEX(SS_FEES,SUMPRODUCT(--(SS_EDGES&lt;R349))+1,0+AM349)*(1+FUEL),4)),IF(M349="Large standard",IF(R349&gt;LS_MAX,"",ROUND(IF(R349&lt;=OVER3_FROM,INDEX(LS_FEES,SUMPRODUCT(--(LS_EDGES&lt;R349))+1,0+AM349),INDEX(OVER3_BASE,1,0+AM349)+OVER3_PER4*CEILING((R349-OVER3_FROM)/4,1))*(1+FUEL),4)),"")))</f>
        <v/>
      </c>
      <c r="AP349" s="21" t="str">
        <f aca="false">IF(OR(R349="",AM349="",M349=""),"",IF(M349="Small standard",IF(R349&gt;SS_MAX,"",ROUND(INDEX(SS_FEES,SUMPRODUCT(--(SS_EDGES&lt;R349))+1,3+AM349)*(1+FUEL),4)),IF(M349="Large standard",IF(R349&gt;LS_MAX,"",ROUND(IF(R349&lt;=OVER3_FROM,INDEX(LS_FEES,SUMPRODUCT(--(LS_EDGES&lt;R349))+1,3+AM349),INDEX(OVER3_BASE,1,3+AM349)+OVER3_PER4*CEILING((R349-OVER3_FROM)/4,1))*(1+FUEL),4)),"")))</f>
        <v/>
      </c>
      <c r="AQ349" s="21" t="str">
        <f aca="false">IF(OR(AM349="",AM349=1),"",IF(OR(N349="",(AM349-1)="",M349=""),"",IF(M349="Small standard",IF(N349&gt;SS_MAX,"",ROUND(INDEX(SS_FEES,SUMPRODUCT(--(SS_EDGES&lt;N349))+1,0+(AM349-1))*(1+FUEL),4)),IF(M349="Large standard",IF(N349&gt;LS_MAX,"",ROUND(IF(N349&lt;=OVER3_FROM,INDEX(LS_FEES,SUMPRODUCT(--(LS_EDGES&lt;N349))+1,0+(AM349-1)),INDEX(OVER3_BASE,1,0+(AM349-1))+OVER3_PER4*CEILING((N349-OVER3_FROM)/4,1))*(1+FUEL),4)),""))))</f>
        <v/>
      </c>
      <c r="AR349" s="21" t="str">
        <f aca="false">IF(OR(AM349="",AM349=1),"",IF(OR(N349="",(AM349-1)="",M349=""),"",IF(M349="Small standard",IF(N349&gt;SS_MAX,"",ROUND(INDEX(SS_FEES,SUMPRODUCT(--(SS_EDGES&lt;N349))+1,3+(AM349-1))*(1+FUEL),4)),IF(M349="Large standard",IF(N349&gt;LS_MAX,"",ROUND(IF(N349&lt;=OVER3_FROM,INDEX(LS_FEES,SUMPRODUCT(--(LS_EDGES&lt;N349))+1,3+(AM349-1)),INDEX(OVER3_BASE,1,3+(AM349-1))+OVER3_PER4*CEILING((N349-OVER3_FROM)/4,1))*(1+FUEL),4)),""))))</f>
        <v/>
      </c>
      <c r="AS349" s="21" t="str">
        <f aca="false">IF(OR(AM349="",AM349=1),"",(C349-(IF(AM349=2,BAND_LO,BAND_HI)-0.01))*(1-AN349))</f>
        <v/>
      </c>
      <c r="AT349" s="18" t="str">
        <f aca="false">IF(AI349="","",(AI349&gt;SS_L)+(AJ349&gt;SS_M)+(AK349&gt;SS_S))</f>
        <v/>
      </c>
      <c r="AU349" s="23" t="str">
        <f aca="false">IF(OR(AT349="",AT349&lt;&gt;1),"",MAX(AI349/SS_L,AJ349/SS_M,AK349/SS_S))</f>
        <v/>
      </c>
      <c r="AV349" s="21" t="str">
        <f aca="false">IF(OR(M349&lt;&gt;"Large standard",N349="",N349&gt;SS_MAX),"",IF(OR(N349="",AM349="","Small standard"=""),"",IF("Small standard"="Small standard",IF(N349&gt;SS_MAX,"",ROUND(INDEX(SS_FEES,SUMPRODUCT(--(SS_EDGES&lt;N349))+1,0+AM349)*(1+FUEL),4)),IF("Small standard"="Large standard",IF(N349&gt;LS_MAX,"",ROUND(IF(N349&lt;=OVER3_FROM,INDEX(LS_FEES,SUMPRODUCT(--(LS_EDGES&lt;N349))+1,0+AM349),INDEX(OVER3_BASE,1,0+AM349)+OVER3_PER4*CEILING((N349-OVER3_FROM)/4,1))*(1+FUEL),4)),""))))</f>
        <v/>
      </c>
      <c r="AW349" s="21" t="str">
        <f aca="false">IF(OR(M349&lt;&gt;"Large standard",N349="",N349&gt;SS_MAX),"",IF(OR(N349="",AM349="","Small standard"=""),"",IF("Small standard"="Small standard",IF(N349&gt;SS_MAX,"",ROUND(INDEX(SS_FEES,SUMPRODUCT(--(SS_EDGES&lt;N349))+1,3+AM349)*(1+FUEL),4)),IF("Small standard"="Large standard",IF(N349&gt;LS_MAX,"",ROUND(IF(N349&lt;=OVER3_FROM,INDEX(LS_FEES,SUMPRODUCT(--(LS_EDGES&lt;N349))+1,3+AM349),INDEX(OVER3_BASE,1,3+AM349)+OVER3_PER4*CEILING((N349-OVER3_FROM)/4,1))*(1+FUEL),4)),""))))</f>
        <v/>
      </c>
      <c r="AX349" s="21" t="str">
        <f aca="false">IF(OR(AL349="",AH349=""),"",IF(OR(AH349="",AM349="",M349=""),"",IF(M349="Small standard",IF(AH349&gt;SS_MAX,"",ROUND(INDEX(SS_FEES,SUMPRODUCT(--(SS_EDGES&lt;AH349))+1,0+AM349)*(1+FUEL),4)),IF(M349="Large standard",IF(AH349&gt;LS_MAX,"",ROUND(IF(AH349&lt;=OVER3_FROM,INDEX(LS_FEES,SUMPRODUCT(--(LS_EDGES&lt;AH349))+1,0+AM349),INDEX(OVER3_BASE,1,0+AM349)+OVER3_PER4*CEILING((AH349-OVER3_FROM)/4,1))*(1+FUEL),4)),""))))</f>
        <v/>
      </c>
      <c r="AY349" s="21" t="str">
        <f aca="false">IF(OR(AL349="",AH349=""),"",IF(OR(AH349="",AM349="",M349=""),"",IF(M349="Small standard",IF(AH349&gt;SS_MAX,"",ROUND(INDEX(SS_FEES,SUMPRODUCT(--(SS_EDGES&lt;AH349))+1,3+AM349)*(1+FUEL),4)),IF(M349="Large standard",IF(AH349&gt;LS_MAX,"",ROUND(IF(AH349&lt;=OVER3_FROM,INDEX(LS_FEES,SUMPRODUCT(--(LS_EDGES&lt;AH349))+1,3+AM349),INDEX(OVER3_BASE,1,3+AM349)+OVER3_PER4*CEILING((AH349-OVER3_FROM)/4,1))*(1+FUEL),4)),""))))</f>
        <v/>
      </c>
      <c r="AZ349" s="24" t="str">
        <f aca="false">IF(OR(J349="",J349&lt;1),"",ROUND(IFERROR(INDEX(CAT_SCALE,MATCH(D349,CATS,0)),UC_DEFAULT)*IF(J349&gt;=UC_KNEE,10^(UC_A-UC_B*LOG10(J349)),10^(UC_A-UC_B*LOG10(UC_KNEE))*(UC_KNEE/J349)^UC_HEXP),1))</f>
        <v/>
      </c>
    </row>
    <row r="350" customFormat="false" ht="15" hidden="false" customHeight="false" outlineLevel="0" collapsed="false">
      <c r="A350" s="10"/>
      <c r="B350" s="10"/>
      <c r="C350" s="12"/>
      <c r="D350" s="10"/>
      <c r="E350" s="10"/>
      <c r="F350" s="10"/>
      <c r="G350" s="10"/>
      <c r="H350" s="10"/>
      <c r="I350" s="10"/>
      <c r="J350" s="10"/>
      <c r="K350" s="10"/>
      <c r="L350" s="12"/>
      <c r="M350" s="2" t="str">
        <f aca="false">IF(OR(N350="",AI350=""),"",IF(AND(N350&lt;=SS_MAX,AI350&lt;=SS_L,AJ350&lt;=SS_M,AK350&lt;=SS_S),"Small standard",IF(AND(N350&lt;=LS_MAX,AI350&lt;=LS_L,AJ350&lt;=LS_M,AK350&lt;=LS_S),"Large standard","Oversize")))</f>
        <v/>
      </c>
      <c r="N350" s="16" t="str">
        <f aca="false">IF(AH350="","",IF(AL350="",AH350,MAX(AH350,AL350)))</f>
        <v/>
      </c>
      <c r="O350" s="21" t="str">
        <f aca="false">IF(OR(N350="",AM350="",M350=""),"",IF(M350="Small standard",IF(N350&gt;SS_MAX,"",ROUND(INDEX(SS_FEES,SUMPRODUCT(--(SS_EDGES&lt;N350))+1,0+AM350)*(1+FUEL),4)),IF(M350="Large standard",IF(N350&gt;LS_MAX,"",ROUND(IF(N350&lt;=OVER3_FROM,INDEX(LS_FEES,SUMPRODUCT(--(LS_EDGES&lt;N350))+1,0+AM350),INDEX(OVER3_BASE,1,0+AM350)+OVER3_PER4*CEILING((N350-OVER3_FROM)/4,1))*(1+FUEL),4)),"")))</f>
        <v/>
      </c>
      <c r="P350" s="21" t="str">
        <f aca="false">IF(OR(N350="",AM350="",M350=""),"",IF(M350="Small standard",IF(N350&gt;SS_MAX,"",ROUND(INDEX(SS_FEES,SUMPRODUCT(--(SS_EDGES&lt;N350))+1,3+AM350)*(1+FUEL),4)),IF(M350="Large standard",IF(N350&gt;LS_MAX,"",ROUND(IF(N350&lt;=OVER3_FROM,INDEX(LS_FEES,SUMPRODUCT(--(LS_EDGES&lt;N350))+1,3+AM350),INDEX(OVER3_BASE,1,3+AM350)+OVER3_PER4*CEILING((N350-OVER3_FROM)/4,1))*(1+FUEL),4)),"")))</f>
        <v/>
      </c>
      <c r="Q350" s="20" t="str">
        <f aca="true">IF(OR(L350="",O350=""),"",ROUND(L350-IF(AND(TODAY()&gt;=PEAK_FROM,TODAY()&lt;=PEAK_TO),P350,O350),2))</f>
        <v/>
      </c>
      <c r="R350" s="16" t="str">
        <f aca="false">IF(N350="","",IF(M350="Small standard",IF(SUMPRODUCT(--(SS_EDGES&lt;N350))=0,"",INDEX(SS_EDGES,SUMPRODUCT(--(SS_EDGES&lt;N350)))),IF(M350="Large standard",IF(N350&gt;OVER3_FROM,OVER3_FROM+4*(CEILING((N350-OVER3_FROM)/4,1)-1),IF(SUMPRODUCT(--(LS_EDGES&lt;N350))=0,"",INDEX(LS_EDGES,SUMPRODUCT(--(LS_EDGES&lt;N350))))),"")))</f>
        <v/>
      </c>
      <c r="S350" s="22" t="str">
        <f aca="false">IF(R350="","",ROUND(N350-R350,3))</f>
        <v/>
      </c>
      <c r="T350" s="21" t="str">
        <f aca="false">IF(OR(R350="",O350="",AO350=""),"",IF(S350&gt;MAX_SHAVE,"",IF(ROUND(O350-AO350,4)&lt;MIN_UNIT,"",ROUND(O350-AO350,4))))</f>
        <v/>
      </c>
      <c r="U350" s="21" t="str">
        <f aca="false">IF(OR(AQ350="",O350=""),"",IF(ROUND(ROUND(O350-AQ350,4)-AS350,4)&lt;=MIN_UNIT,"",ROUND(ROUND(O350-AQ350,4)-AS350,4)))</f>
        <v/>
      </c>
      <c r="V350" s="21" t="str">
        <f aca="false">IF(OR(AV350="",O350=""),"",IF(AND(AT350=1,AU350&lt;=MAX_ENV),IF(ROUND(O350-AV350,4)&lt;MIN_UNIT,"",ROUND(O350-AV350,4)),""))</f>
        <v/>
      </c>
      <c r="W350" s="21" t="str">
        <f aca="false">IF(OR(AX350="",O350=""),"",IF(AL350&gt;=AH350*MIN_DIM_RATIO,IF(ROUND(O350-AX350,4)&lt;MIN_UNIT,"",ROUND(O350-AX350,4)),""))</f>
        <v/>
      </c>
      <c r="X350" s="21" t="str">
        <f aca="false">IF(OR(R350="",P350="",AP350=""),"",IF(S350&gt;MAX_SHAVE,"",IF(ROUND(P350-AP350,4)&lt;MIN_UNIT,"",ROUND(P350-AP350,4))))</f>
        <v/>
      </c>
      <c r="Y350" s="21" t="str">
        <f aca="false">IF(OR(AR350="",P350=""),"",IF(ROUND(ROUND(P350-AR350,4)-AS350,4)&lt;=MIN_UNIT,"",ROUND(ROUND(P350-AR350,4)-AS350,4)))</f>
        <v/>
      </c>
      <c r="Z350" s="21" t="str">
        <f aca="false">IF(OR(AW350="",P350=""),"",IF(AND(AT350=1,AU350&lt;=MAX_ENV),IF(ROUND(P350-AW350,4)&lt;MIN_UNIT,"",ROUND(P350-AW350,4)),""))</f>
        <v/>
      </c>
      <c r="AA350" s="21" t="str">
        <f aca="false">IF(OR(AY350="",P350=""),"",IF(AL350&gt;=AH350*MIN_DIM_RATIO,IF(ROUND(P350-AY350,4)&lt;MIN_UNIT,"",ROUND(P350-AY350,4)),""))</f>
        <v/>
      </c>
      <c r="AB350" s="2" t="str">
        <f aca="false">IF(COUNT(T350:W350)=0,"",CHOOSE(MATCH(MAX(T350:W350),T350:W350,0),"Weight","Price","Size tier","Box"))</f>
        <v/>
      </c>
      <c r="AC350" s="24" t="str">
        <f aca="false">IF(K350&lt;&gt;"",K350,AZ350)</f>
        <v/>
      </c>
      <c r="AD350" s="25" t="str">
        <f aca="false">IF(OR(AB350="",AC350=""),"",ROUND(AC350*IF(K350&lt;&gt;"",1,U_LOW)*((12-PEAK_MONTHS)*MAX(T350:W350)+PEAK_MONTHS*N(INDEX(X350:AA350,MATCH(MAX(T350:W350),T350:W350,0)))),0))</f>
        <v/>
      </c>
      <c r="AE350" s="25" t="str">
        <f aca="false">IF(OR(AB350="",AC350=""),"",ROUND(AC350*IF(K350&lt;&gt;"",1,U_HIGH)*((12-PEAK_MONTHS)*MAX(T350:W350)+PEAK_MONTHS*N(INDEX(X350:AA350,MATCH(MAX(T350:W350),T350:W350,0)))),0))</f>
        <v/>
      </c>
      <c r="AF350" s="18" t="str">
        <f aca="false">IF(AD350="","",RANK(AD350,$AD$7:$AD$506))</f>
        <v/>
      </c>
      <c r="AH350" s="16" t="str">
        <f aca="false">IF(E350&lt;&gt;"",E350,IF(F350&lt;&gt;"",ROUND(F350*16,3),""))</f>
        <v/>
      </c>
      <c r="AI350" s="16" t="str">
        <f aca="false">IF(COUNT(G350:I350)&lt;3,"",ROUND(LARGE(G350:I350,1),2))</f>
        <v/>
      </c>
      <c r="AJ350" s="16" t="str">
        <f aca="false">IF(COUNT(G350:I350)&lt;3,"",ROUND(LARGE(G350:I350,2),2))</f>
        <v/>
      </c>
      <c r="AK350" s="16" t="str">
        <f aca="false">IF(COUNT(G350:I350)&lt;3,"",ROUND(SMALL(G350:I350,1),2))</f>
        <v/>
      </c>
      <c r="AL350" s="16" t="str">
        <f aca="false">IF(AI350="","",IF(AI350*AJ350*AK350&lt;DIM_MIN_CUIN,"",ROUND(AI350*AJ350*AK350/DIM_DIV*16,2)))</f>
        <v/>
      </c>
      <c r="AM350" s="18" t="str">
        <f aca="false">IF(C350="","",IF(C350&lt;BAND_LO,1,IF(C350&lt;=BAND_HI,2,3)))</f>
        <v/>
      </c>
      <c r="AN350" s="19" t="str">
        <f aca="false">IF(C350="","",IFERROR(INDEX(CAT_REF,MATCH(D350,CATS,0)),REF_DEFAULT))</f>
        <v/>
      </c>
      <c r="AO350" s="21" t="str">
        <f aca="false">IF(OR(R350="",AM350="",M350=""),"",IF(M350="Small standard",IF(R350&gt;SS_MAX,"",ROUND(INDEX(SS_FEES,SUMPRODUCT(--(SS_EDGES&lt;R350))+1,0+AM350)*(1+FUEL),4)),IF(M350="Large standard",IF(R350&gt;LS_MAX,"",ROUND(IF(R350&lt;=OVER3_FROM,INDEX(LS_FEES,SUMPRODUCT(--(LS_EDGES&lt;R350))+1,0+AM350),INDEX(OVER3_BASE,1,0+AM350)+OVER3_PER4*CEILING((R350-OVER3_FROM)/4,1))*(1+FUEL),4)),"")))</f>
        <v/>
      </c>
      <c r="AP350" s="21" t="str">
        <f aca="false">IF(OR(R350="",AM350="",M350=""),"",IF(M350="Small standard",IF(R350&gt;SS_MAX,"",ROUND(INDEX(SS_FEES,SUMPRODUCT(--(SS_EDGES&lt;R350))+1,3+AM350)*(1+FUEL),4)),IF(M350="Large standard",IF(R350&gt;LS_MAX,"",ROUND(IF(R350&lt;=OVER3_FROM,INDEX(LS_FEES,SUMPRODUCT(--(LS_EDGES&lt;R350))+1,3+AM350),INDEX(OVER3_BASE,1,3+AM350)+OVER3_PER4*CEILING((R350-OVER3_FROM)/4,1))*(1+FUEL),4)),"")))</f>
        <v/>
      </c>
      <c r="AQ350" s="21" t="str">
        <f aca="false">IF(OR(AM350="",AM350=1),"",IF(OR(N350="",(AM350-1)="",M350=""),"",IF(M350="Small standard",IF(N350&gt;SS_MAX,"",ROUND(INDEX(SS_FEES,SUMPRODUCT(--(SS_EDGES&lt;N350))+1,0+(AM350-1))*(1+FUEL),4)),IF(M350="Large standard",IF(N350&gt;LS_MAX,"",ROUND(IF(N350&lt;=OVER3_FROM,INDEX(LS_FEES,SUMPRODUCT(--(LS_EDGES&lt;N350))+1,0+(AM350-1)),INDEX(OVER3_BASE,1,0+(AM350-1))+OVER3_PER4*CEILING((N350-OVER3_FROM)/4,1))*(1+FUEL),4)),""))))</f>
        <v/>
      </c>
      <c r="AR350" s="21" t="str">
        <f aca="false">IF(OR(AM350="",AM350=1),"",IF(OR(N350="",(AM350-1)="",M350=""),"",IF(M350="Small standard",IF(N350&gt;SS_MAX,"",ROUND(INDEX(SS_FEES,SUMPRODUCT(--(SS_EDGES&lt;N350))+1,3+(AM350-1))*(1+FUEL),4)),IF(M350="Large standard",IF(N350&gt;LS_MAX,"",ROUND(IF(N350&lt;=OVER3_FROM,INDEX(LS_FEES,SUMPRODUCT(--(LS_EDGES&lt;N350))+1,3+(AM350-1)),INDEX(OVER3_BASE,1,3+(AM350-1))+OVER3_PER4*CEILING((N350-OVER3_FROM)/4,1))*(1+FUEL),4)),""))))</f>
        <v/>
      </c>
      <c r="AS350" s="21" t="str">
        <f aca="false">IF(OR(AM350="",AM350=1),"",(C350-(IF(AM350=2,BAND_LO,BAND_HI)-0.01))*(1-AN350))</f>
        <v/>
      </c>
      <c r="AT350" s="18" t="str">
        <f aca="false">IF(AI350="","",(AI350&gt;SS_L)+(AJ350&gt;SS_M)+(AK350&gt;SS_S))</f>
        <v/>
      </c>
      <c r="AU350" s="23" t="str">
        <f aca="false">IF(OR(AT350="",AT350&lt;&gt;1),"",MAX(AI350/SS_L,AJ350/SS_M,AK350/SS_S))</f>
        <v/>
      </c>
      <c r="AV350" s="21" t="str">
        <f aca="false">IF(OR(M350&lt;&gt;"Large standard",N350="",N350&gt;SS_MAX),"",IF(OR(N350="",AM350="","Small standard"=""),"",IF("Small standard"="Small standard",IF(N350&gt;SS_MAX,"",ROUND(INDEX(SS_FEES,SUMPRODUCT(--(SS_EDGES&lt;N350))+1,0+AM350)*(1+FUEL),4)),IF("Small standard"="Large standard",IF(N350&gt;LS_MAX,"",ROUND(IF(N350&lt;=OVER3_FROM,INDEX(LS_FEES,SUMPRODUCT(--(LS_EDGES&lt;N350))+1,0+AM350),INDEX(OVER3_BASE,1,0+AM350)+OVER3_PER4*CEILING((N350-OVER3_FROM)/4,1))*(1+FUEL),4)),""))))</f>
        <v/>
      </c>
      <c r="AW350" s="21" t="str">
        <f aca="false">IF(OR(M350&lt;&gt;"Large standard",N350="",N350&gt;SS_MAX),"",IF(OR(N350="",AM350="","Small standard"=""),"",IF("Small standard"="Small standard",IF(N350&gt;SS_MAX,"",ROUND(INDEX(SS_FEES,SUMPRODUCT(--(SS_EDGES&lt;N350))+1,3+AM350)*(1+FUEL),4)),IF("Small standard"="Large standard",IF(N350&gt;LS_MAX,"",ROUND(IF(N350&lt;=OVER3_FROM,INDEX(LS_FEES,SUMPRODUCT(--(LS_EDGES&lt;N350))+1,3+AM350),INDEX(OVER3_BASE,1,3+AM350)+OVER3_PER4*CEILING((N350-OVER3_FROM)/4,1))*(1+FUEL),4)),""))))</f>
        <v/>
      </c>
      <c r="AX350" s="21" t="str">
        <f aca="false">IF(OR(AL350="",AH350=""),"",IF(OR(AH350="",AM350="",M350=""),"",IF(M350="Small standard",IF(AH350&gt;SS_MAX,"",ROUND(INDEX(SS_FEES,SUMPRODUCT(--(SS_EDGES&lt;AH350))+1,0+AM350)*(1+FUEL),4)),IF(M350="Large standard",IF(AH350&gt;LS_MAX,"",ROUND(IF(AH350&lt;=OVER3_FROM,INDEX(LS_FEES,SUMPRODUCT(--(LS_EDGES&lt;AH350))+1,0+AM350),INDEX(OVER3_BASE,1,0+AM350)+OVER3_PER4*CEILING((AH350-OVER3_FROM)/4,1))*(1+FUEL),4)),""))))</f>
        <v/>
      </c>
      <c r="AY350" s="21" t="str">
        <f aca="false">IF(OR(AL350="",AH350=""),"",IF(OR(AH350="",AM350="",M350=""),"",IF(M350="Small standard",IF(AH350&gt;SS_MAX,"",ROUND(INDEX(SS_FEES,SUMPRODUCT(--(SS_EDGES&lt;AH350))+1,3+AM350)*(1+FUEL),4)),IF(M350="Large standard",IF(AH350&gt;LS_MAX,"",ROUND(IF(AH350&lt;=OVER3_FROM,INDEX(LS_FEES,SUMPRODUCT(--(LS_EDGES&lt;AH350))+1,3+AM350),INDEX(OVER3_BASE,1,3+AM350)+OVER3_PER4*CEILING((AH350-OVER3_FROM)/4,1))*(1+FUEL),4)),""))))</f>
        <v/>
      </c>
      <c r="AZ350" s="24" t="str">
        <f aca="false">IF(OR(J350="",J350&lt;1),"",ROUND(IFERROR(INDEX(CAT_SCALE,MATCH(D350,CATS,0)),UC_DEFAULT)*IF(J350&gt;=UC_KNEE,10^(UC_A-UC_B*LOG10(J350)),10^(UC_A-UC_B*LOG10(UC_KNEE))*(UC_KNEE/J350)^UC_HEXP),1))</f>
        <v/>
      </c>
    </row>
    <row r="351" customFormat="false" ht="15" hidden="false" customHeight="false" outlineLevel="0" collapsed="false">
      <c r="A351" s="10"/>
      <c r="B351" s="10"/>
      <c r="C351" s="12"/>
      <c r="D351" s="10"/>
      <c r="E351" s="10"/>
      <c r="F351" s="10"/>
      <c r="G351" s="10"/>
      <c r="H351" s="10"/>
      <c r="I351" s="10"/>
      <c r="J351" s="10"/>
      <c r="K351" s="10"/>
      <c r="L351" s="12"/>
      <c r="M351" s="2" t="str">
        <f aca="false">IF(OR(N351="",AI351=""),"",IF(AND(N351&lt;=SS_MAX,AI351&lt;=SS_L,AJ351&lt;=SS_M,AK351&lt;=SS_S),"Small standard",IF(AND(N351&lt;=LS_MAX,AI351&lt;=LS_L,AJ351&lt;=LS_M,AK351&lt;=LS_S),"Large standard","Oversize")))</f>
        <v/>
      </c>
      <c r="N351" s="16" t="str">
        <f aca="false">IF(AH351="","",IF(AL351="",AH351,MAX(AH351,AL351)))</f>
        <v/>
      </c>
      <c r="O351" s="21" t="str">
        <f aca="false">IF(OR(N351="",AM351="",M351=""),"",IF(M351="Small standard",IF(N351&gt;SS_MAX,"",ROUND(INDEX(SS_FEES,SUMPRODUCT(--(SS_EDGES&lt;N351))+1,0+AM351)*(1+FUEL),4)),IF(M351="Large standard",IF(N351&gt;LS_MAX,"",ROUND(IF(N351&lt;=OVER3_FROM,INDEX(LS_FEES,SUMPRODUCT(--(LS_EDGES&lt;N351))+1,0+AM351),INDEX(OVER3_BASE,1,0+AM351)+OVER3_PER4*CEILING((N351-OVER3_FROM)/4,1))*(1+FUEL),4)),"")))</f>
        <v/>
      </c>
      <c r="P351" s="21" t="str">
        <f aca="false">IF(OR(N351="",AM351="",M351=""),"",IF(M351="Small standard",IF(N351&gt;SS_MAX,"",ROUND(INDEX(SS_FEES,SUMPRODUCT(--(SS_EDGES&lt;N351))+1,3+AM351)*(1+FUEL),4)),IF(M351="Large standard",IF(N351&gt;LS_MAX,"",ROUND(IF(N351&lt;=OVER3_FROM,INDEX(LS_FEES,SUMPRODUCT(--(LS_EDGES&lt;N351))+1,3+AM351),INDEX(OVER3_BASE,1,3+AM351)+OVER3_PER4*CEILING((N351-OVER3_FROM)/4,1))*(1+FUEL),4)),"")))</f>
        <v/>
      </c>
      <c r="Q351" s="20" t="str">
        <f aca="true">IF(OR(L351="",O351=""),"",ROUND(L351-IF(AND(TODAY()&gt;=PEAK_FROM,TODAY()&lt;=PEAK_TO),P351,O351),2))</f>
        <v/>
      </c>
      <c r="R351" s="16" t="str">
        <f aca="false">IF(N351="","",IF(M351="Small standard",IF(SUMPRODUCT(--(SS_EDGES&lt;N351))=0,"",INDEX(SS_EDGES,SUMPRODUCT(--(SS_EDGES&lt;N351)))),IF(M351="Large standard",IF(N351&gt;OVER3_FROM,OVER3_FROM+4*(CEILING((N351-OVER3_FROM)/4,1)-1),IF(SUMPRODUCT(--(LS_EDGES&lt;N351))=0,"",INDEX(LS_EDGES,SUMPRODUCT(--(LS_EDGES&lt;N351))))),"")))</f>
        <v/>
      </c>
      <c r="S351" s="22" t="str">
        <f aca="false">IF(R351="","",ROUND(N351-R351,3))</f>
        <v/>
      </c>
      <c r="T351" s="21" t="str">
        <f aca="false">IF(OR(R351="",O351="",AO351=""),"",IF(S351&gt;MAX_SHAVE,"",IF(ROUND(O351-AO351,4)&lt;MIN_UNIT,"",ROUND(O351-AO351,4))))</f>
        <v/>
      </c>
      <c r="U351" s="21" t="str">
        <f aca="false">IF(OR(AQ351="",O351=""),"",IF(ROUND(ROUND(O351-AQ351,4)-AS351,4)&lt;=MIN_UNIT,"",ROUND(ROUND(O351-AQ351,4)-AS351,4)))</f>
        <v/>
      </c>
      <c r="V351" s="21" t="str">
        <f aca="false">IF(OR(AV351="",O351=""),"",IF(AND(AT351=1,AU351&lt;=MAX_ENV),IF(ROUND(O351-AV351,4)&lt;MIN_UNIT,"",ROUND(O351-AV351,4)),""))</f>
        <v/>
      </c>
      <c r="W351" s="21" t="str">
        <f aca="false">IF(OR(AX351="",O351=""),"",IF(AL351&gt;=AH351*MIN_DIM_RATIO,IF(ROUND(O351-AX351,4)&lt;MIN_UNIT,"",ROUND(O351-AX351,4)),""))</f>
        <v/>
      </c>
      <c r="X351" s="21" t="str">
        <f aca="false">IF(OR(R351="",P351="",AP351=""),"",IF(S351&gt;MAX_SHAVE,"",IF(ROUND(P351-AP351,4)&lt;MIN_UNIT,"",ROUND(P351-AP351,4))))</f>
        <v/>
      </c>
      <c r="Y351" s="21" t="str">
        <f aca="false">IF(OR(AR351="",P351=""),"",IF(ROUND(ROUND(P351-AR351,4)-AS351,4)&lt;=MIN_UNIT,"",ROUND(ROUND(P351-AR351,4)-AS351,4)))</f>
        <v/>
      </c>
      <c r="Z351" s="21" t="str">
        <f aca="false">IF(OR(AW351="",P351=""),"",IF(AND(AT351=1,AU351&lt;=MAX_ENV),IF(ROUND(P351-AW351,4)&lt;MIN_UNIT,"",ROUND(P351-AW351,4)),""))</f>
        <v/>
      </c>
      <c r="AA351" s="21" t="str">
        <f aca="false">IF(OR(AY351="",P351=""),"",IF(AL351&gt;=AH351*MIN_DIM_RATIO,IF(ROUND(P351-AY351,4)&lt;MIN_UNIT,"",ROUND(P351-AY351,4)),""))</f>
        <v/>
      </c>
      <c r="AB351" s="2" t="str">
        <f aca="false">IF(COUNT(T351:W351)=0,"",CHOOSE(MATCH(MAX(T351:W351),T351:W351,0),"Weight","Price","Size tier","Box"))</f>
        <v/>
      </c>
      <c r="AC351" s="24" t="str">
        <f aca="false">IF(K351&lt;&gt;"",K351,AZ351)</f>
        <v/>
      </c>
      <c r="AD351" s="25" t="str">
        <f aca="false">IF(OR(AB351="",AC351=""),"",ROUND(AC351*IF(K351&lt;&gt;"",1,U_LOW)*((12-PEAK_MONTHS)*MAX(T351:W351)+PEAK_MONTHS*N(INDEX(X351:AA351,MATCH(MAX(T351:W351),T351:W351,0)))),0))</f>
        <v/>
      </c>
      <c r="AE351" s="25" t="str">
        <f aca="false">IF(OR(AB351="",AC351=""),"",ROUND(AC351*IF(K351&lt;&gt;"",1,U_HIGH)*((12-PEAK_MONTHS)*MAX(T351:W351)+PEAK_MONTHS*N(INDEX(X351:AA351,MATCH(MAX(T351:W351),T351:W351,0)))),0))</f>
        <v/>
      </c>
      <c r="AF351" s="18" t="str">
        <f aca="false">IF(AD351="","",RANK(AD351,$AD$7:$AD$506))</f>
        <v/>
      </c>
      <c r="AH351" s="16" t="str">
        <f aca="false">IF(E351&lt;&gt;"",E351,IF(F351&lt;&gt;"",ROUND(F351*16,3),""))</f>
        <v/>
      </c>
      <c r="AI351" s="16" t="str">
        <f aca="false">IF(COUNT(G351:I351)&lt;3,"",ROUND(LARGE(G351:I351,1),2))</f>
        <v/>
      </c>
      <c r="AJ351" s="16" t="str">
        <f aca="false">IF(COUNT(G351:I351)&lt;3,"",ROUND(LARGE(G351:I351,2),2))</f>
        <v/>
      </c>
      <c r="AK351" s="16" t="str">
        <f aca="false">IF(COUNT(G351:I351)&lt;3,"",ROUND(SMALL(G351:I351,1),2))</f>
        <v/>
      </c>
      <c r="AL351" s="16" t="str">
        <f aca="false">IF(AI351="","",IF(AI351*AJ351*AK351&lt;DIM_MIN_CUIN,"",ROUND(AI351*AJ351*AK351/DIM_DIV*16,2)))</f>
        <v/>
      </c>
      <c r="AM351" s="18" t="str">
        <f aca="false">IF(C351="","",IF(C351&lt;BAND_LO,1,IF(C351&lt;=BAND_HI,2,3)))</f>
        <v/>
      </c>
      <c r="AN351" s="19" t="str">
        <f aca="false">IF(C351="","",IFERROR(INDEX(CAT_REF,MATCH(D351,CATS,0)),REF_DEFAULT))</f>
        <v/>
      </c>
      <c r="AO351" s="21" t="str">
        <f aca="false">IF(OR(R351="",AM351="",M351=""),"",IF(M351="Small standard",IF(R351&gt;SS_MAX,"",ROUND(INDEX(SS_FEES,SUMPRODUCT(--(SS_EDGES&lt;R351))+1,0+AM351)*(1+FUEL),4)),IF(M351="Large standard",IF(R351&gt;LS_MAX,"",ROUND(IF(R351&lt;=OVER3_FROM,INDEX(LS_FEES,SUMPRODUCT(--(LS_EDGES&lt;R351))+1,0+AM351),INDEX(OVER3_BASE,1,0+AM351)+OVER3_PER4*CEILING((R351-OVER3_FROM)/4,1))*(1+FUEL),4)),"")))</f>
        <v/>
      </c>
      <c r="AP351" s="21" t="str">
        <f aca="false">IF(OR(R351="",AM351="",M351=""),"",IF(M351="Small standard",IF(R351&gt;SS_MAX,"",ROUND(INDEX(SS_FEES,SUMPRODUCT(--(SS_EDGES&lt;R351))+1,3+AM351)*(1+FUEL),4)),IF(M351="Large standard",IF(R351&gt;LS_MAX,"",ROUND(IF(R351&lt;=OVER3_FROM,INDEX(LS_FEES,SUMPRODUCT(--(LS_EDGES&lt;R351))+1,3+AM351),INDEX(OVER3_BASE,1,3+AM351)+OVER3_PER4*CEILING((R351-OVER3_FROM)/4,1))*(1+FUEL),4)),"")))</f>
        <v/>
      </c>
      <c r="AQ351" s="21" t="str">
        <f aca="false">IF(OR(AM351="",AM351=1),"",IF(OR(N351="",(AM351-1)="",M351=""),"",IF(M351="Small standard",IF(N351&gt;SS_MAX,"",ROUND(INDEX(SS_FEES,SUMPRODUCT(--(SS_EDGES&lt;N351))+1,0+(AM351-1))*(1+FUEL),4)),IF(M351="Large standard",IF(N351&gt;LS_MAX,"",ROUND(IF(N351&lt;=OVER3_FROM,INDEX(LS_FEES,SUMPRODUCT(--(LS_EDGES&lt;N351))+1,0+(AM351-1)),INDEX(OVER3_BASE,1,0+(AM351-1))+OVER3_PER4*CEILING((N351-OVER3_FROM)/4,1))*(1+FUEL),4)),""))))</f>
        <v/>
      </c>
      <c r="AR351" s="21" t="str">
        <f aca="false">IF(OR(AM351="",AM351=1),"",IF(OR(N351="",(AM351-1)="",M351=""),"",IF(M351="Small standard",IF(N351&gt;SS_MAX,"",ROUND(INDEX(SS_FEES,SUMPRODUCT(--(SS_EDGES&lt;N351))+1,3+(AM351-1))*(1+FUEL),4)),IF(M351="Large standard",IF(N351&gt;LS_MAX,"",ROUND(IF(N351&lt;=OVER3_FROM,INDEX(LS_FEES,SUMPRODUCT(--(LS_EDGES&lt;N351))+1,3+(AM351-1)),INDEX(OVER3_BASE,1,3+(AM351-1))+OVER3_PER4*CEILING((N351-OVER3_FROM)/4,1))*(1+FUEL),4)),""))))</f>
        <v/>
      </c>
      <c r="AS351" s="21" t="str">
        <f aca="false">IF(OR(AM351="",AM351=1),"",(C351-(IF(AM351=2,BAND_LO,BAND_HI)-0.01))*(1-AN351))</f>
        <v/>
      </c>
      <c r="AT351" s="18" t="str">
        <f aca="false">IF(AI351="","",(AI351&gt;SS_L)+(AJ351&gt;SS_M)+(AK351&gt;SS_S))</f>
        <v/>
      </c>
      <c r="AU351" s="23" t="str">
        <f aca="false">IF(OR(AT351="",AT351&lt;&gt;1),"",MAX(AI351/SS_L,AJ351/SS_M,AK351/SS_S))</f>
        <v/>
      </c>
      <c r="AV351" s="21" t="str">
        <f aca="false">IF(OR(M351&lt;&gt;"Large standard",N351="",N351&gt;SS_MAX),"",IF(OR(N351="",AM351="","Small standard"=""),"",IF("Small standard"="Small standard",IF(N351&gt;SS_MAX,"",ROUND(INDEX(SS_FEES,SUMPRODUCT(--(SS_EDGES&lt;N351))+1,0+AM351)*(1+FUEL),4)),IF("Small standard"="Large standard",IF(N351&gt;LS_MAX,"",ROUND(IF(N351&lt;=OVER3_FROM,INDEX(LS_FEES,SUMPRODUCT(--(LS_EDGES&lt;N351))+1,0+AM351),INDEX(OVER3_BASE,1,0+AM351)+OVER3_PER4*CEILING((N351-OVER3_FROM)/4,1))*(1+FUEL),4)),""))))</f>
        <v/>
      </c>
      <c r="AW351" s="21" t="str">
        <f aca="false">IF(OR(M351&lt;&gt;"Large standard",N351="",N351&gt;SS_MAX),"",IF(OR(N351="",AM351="","Small standard"=""),"",IF("Small standard"="Small standard",IF(N351&gt;SS_MAX,"",ROUND(INDEX(SS_FEES,SUMPRODUCT(--(SS_EDGES&lt;N351))+1,3+AM351)*(1+FUEL),4)),IF("Small standard"="Large standard",IF(N351&gt;LS_MAX,"",ROUND(IF(N351&lt;=OVER3_FROM,INDEX(LS_FEES,SUMPRODUCT(--(LS_EDGES&lt;N351))+1,3+AM351),INDEX(OVER3_BASE,1,3+AM351)+OVER3_PER4*CEILING((N351-OVER3_FROM)/4,1))*(1+FUEL),4)),""))))</f>
        <v/>
      </c>
      <c r="AX351" s="21" t="str">
        <f aca="false">IF(OR(AL351="",AH351=""),"",IF(OR(AH351="",AM351="",M351=""),"",IF(M351="Small standard",IF(AH351&gt;SS_MAX,"",ROUND(INDEX(SS_FEES,SUMPRODUCT(--(SS_EDGES&lt;AH351))+1,0+AM351)*(1+FUEL),4)),IF(M351="Large standard",IF(AH351&gt;LS_MAX,"",ROUND(IF(AH351&lt;=OVER3_FROM,INDEX(LS_FEES,SUMPRODUCT(--(LS_EDGES&lt;AH351))+1,0+AM351),INDEX(OVER3_BASE,1,0+AM351)+OVER3_PER4*CEILING((AH351-OVER3_FROM)/4,1))*(1+FUEL),4)),""))))</f>
        <v/>
      </c>
      <c r="AY351" s="21" t="str">
        <f aca="false">IF(OR(AL351="",AH351=""),"",IF(OR(AH351="",AM351="",M351=""),"",IF(M351="Small standard",IF(AH351&gt;SS_MAX,"",ROUND(INDEX(SS_FEES,SUMPRODUCT(--(SS_EDGES&lt;AH351))+1,3+AM351)*(1+FUEL),4)),IF(M351="Large standard",IF(AH351&gt;LS_MAX,"",ROUND(IF(AH351&lt;=OVER3_FROM,INDEX(LS_FEES,SUMPRODUCT(--(LS_EDGES&lt;AH351))+1,3+AM351),INDEX(OVER3_BASE,1,3+AM351)+OVER3_PER4*CEILING((AH351-OVER3_FROM)/4,1))*(1+FUEL),4)),""))))</f>
        <v/>
      </c>
      <c r="AZ351" s="24" t="str">
        <f aca="false">IF(OR(J351="",J351&lt;1),"",ROUND(IFERROR(INDEX(CAT_SCALE,MATCH(D351,CATS,0)),UC_DEFAULT)*IF(J351&gt;=UC_KNEE,10^(UC_A-UC_B*LOG10(J351)),10^(UC_A-UC_B*LOG10(UC_KNEE))*(UC_KNEE/J351)^UC_HEXP),1))</f>
        <v/>
      </c>
    </row>
    <row r="352" customFormat="false" ht="15" hidden="false" customHeight="false" outlineLevel="0" collapsed="false">
      <c r="A352" s="10"/>
      <c r="B352" s="10"/>
      <c r="C352" s="12"/>
      <c r="D352" s="10"/>
      <c r="E352" s="10"/>
      <c r="F352" s="10"/>
      <c r="G352" s="10"/>
      <c r="H352" s="10"/>
      <c r="I352" s="10"/>
      <c r="J352" s="10"/>
      <c r="K352" s="10"/>
      <c r="L352" s="12"/>
      <c r="M352" s="2" t="str">
        <f aca="false">IF(OR(N352="",AI352=""),"",IF(AND(N352&lt;=SS_MAX,AI352&lt;=SS_L,AJ352&lt;=SS_M,AK352&lt;=SS_S),"Small standard",IF(AND(N352&lt;=LS_MAX,AI352&lt;=LS_L,AJ352&lt;=LS_M,AK352&lt;=LS_S),"Large standard","Oversize")))</f>
        <v/>
      </c>
      <c r="N352" s="16" t="str">
        <f aca="false">IF(AH352="","",IF(AL352="",AH352,MAX(AH352,AL352)))</f>
        <v/>
      </c>
      <c r="O352" s="21" t="str">
        <f aca="false">IF(OR(N352="",AM352="",M352=""),"",IF(M352="Small standard",IF(N352&gt;SS_MAX,"",ROUND(INDEX(SS_FEES,SUMPRODUCT(--(SS_EDGES&lt;N352))+1,0+AM352)*(1+FUEL),4)),IF(M352="Large standard",IF(N352&gt;LS_MAX,"",ROUND(IF(N352&lt;=OVER3_FROM,INDEX(LS_FEES,SUMPRODUCT(--(LS_EDGES&lt;N352))+1,0+AM352),INDEX(OVER3_BASE,1,0+AM352)+OVER3_PER4*CEILING((N352-OVER3_FROM)/4,1))*(1+FUEL),4)),"")))</f>
        <v/>
      </c>
      <c r="P352" s="21" t="str">
        <f aca="false">IF(OR(N352="",AM352="",M352=""),"",IF(M352="Small standard",IF(N352&gt;SS_MAX,"",ROUND(INDEX(SS_FEES,SUMPRODUCT(--(SS_EDGES&lt;N352))+1,3+AM352)*(1+FUEL),4)),IF(M352="Large standard",IF(N352&gt;LS_MAX,"",ROUND(IF(N352&lt;=OVER3_FROM,INDEX(LS_FEES,SUMPRODUCT(--(LS_EDGES&lt;N352))+1,3+AM352),INDEX(OVER3_BASE,1,3+AM352)+OVER3_PER4*CEILING((N352-OVER3_FROM)/4,1))*(1+FUEL),4)),"")))</f>
        <v/>
      </c>
      <c r="Q352" s="20" t="str">
        <f aca="true">IF(OR(L352="",O352=""),"",ROUND(L352-IF(AND(TODAY()&gt;=PEAK_FROM,TODAY()&lt;=PEAK_TO),P352,O352),2))</f>
        <v/>
      </c>
      <c r="R352" s="16" t="str">
        <f aca="false">IF(N352="","",IF(M352="Small standard",IF(SUMPRODUCT(--(SS_EDGES&lt;N352))=0,"",INDEX(SS_EDGES,SUMPRODUCT(--(SS_EDGES&lt;N352)))),IF(M352="Large standard",IF(N352&gt;OVER3_FROM,OVER3_FROM+4*(CEILING((N352-OVER3_FROM)/4,1)-1),IF(SUMPRODUCT(--(LS_EDGES&lt;N352))=0,"",INDEX(LS_EDGES,SUMPRODUCT(--(LS_EDGES&lt;N352))))),"")))</f>
        <v/>
      </c>
      <c r="S352" s="22" t="str">
        <f aca="false">IF(R352="","",ROUND(N352-R352,3))</f>
        <v/>
      </c>
      <c r="T352" s="21" t="str">
        <f aca="false">IF(OR(R352="",O352="",AO352=""),"",IF(S352&gt;MAX_SHAVE,"",IF(ROUND(O352-AO352,4)&lt;MIN_UNIT,"",ROUND(O352-AO352,4))))</f>
        <v/>
      </c>
      <c r="U352" s="21" t="str">
        <f aca="false">IF(OR(AQ352="",O352=""),"",IF(ROUND(ROUND(O352-AQ352,4)-AS352,4)&lt;=MIN_UNIT,"",ROUND(ROUND(O352-AQ352,4)-AS352,4)))</f>
        <v/>
      </c>
      <c r="V352" s="21" t="str">
        <f aca="false">IF(OR(AV352="",O352=""),"",IF(AND(AT352=1,AU352&lt;=MAX_ENV),IF(ROUND(O352-AV352,4)&lt;MIN_UNIT,"",ROUND(O352-AV352,4)),""))</f>
        <v/>
      </c>
      <c r="W352" s="21" t="str">
        <f aca="false">IF(OR(AX352="",O352=""),"",IF(AL352&gt;=AH352*MIN_DIM_RATIO,IF(ROUND(O352-AX352,4)&lt;MIN_UNIT,"",ROUND(O352-AX352,4)),""))</f>
        <v/>
      </c>
      <c r="X352" s="21" t="str">
        <f aca="false">IF(OR(R352="",P352="",AP352=""),"",IF(S352&gt;MAX_SHAVE,"",IF(ROUND(P352-AP352,4)&lt;MIN_UNIT,"",ROUND(P352-AP352,4))))</f>
        <v/>
      </c>
      <c r="Y352" s="21" t="str">
        <f aca="false">IF(OR(AR352="",P352=""),"",IF(ROUND(ROUND(P352-AR352,4)-AS352,4)&lt;=MIN_UNIT,"",ROUND(ROUND(P352-AR352,4)-AS352,4)))</f>
        <v/>
      </c>
      <c r="Z352" s="21" t="str">
        <f aca="false">IF(OR(AW352="",P352=""),"",IF(AND(AT352=1,AU352&lt;=MAX_ENV),IF(ROUND(P352-AW352,4)&lt;MIN_UNIT,"",ROUND(P352-AW352,4)),""))</f>
        <v/>
      </c>
      <c r="AA352" s="21" t="str">
        <f aca="false">IF(OR(AY352="",P352=""),"",IF(AL352&gt;=AH352*MIN_DIM_RATIO,IF(ROUND(P352-AY352,4)&lt;MIN_UNIT,"",ROUND(P352-AY352,4)),""))</f>
        <v/>
      </c>
      <c r="AB352" s="2" t="str">
        <f aca="false">IF(COUNT(T352:W352)=0,"",CHOOSE(MATCH(MAX(T352:W352),T352:W352,0),"Weight","Price","Size tier","Box"))</f>
        <v/>
      </c>
      <c r="AC352" s="24" t="str">
        <f aca="false">IF(K352&lt;&gt;"",K352,AZ352)</f>
        <v/>
      </c>
      <c r="AD352" s="25" t="str">
        <f aca="false">IF(OR(AB352="",AC352=""),"",ROUND(AC352*IF(K352&lt;&gt;"",1,U_LOW)*((12-PEAK_MONTHS)*MAX(T352:W352)+PEAK_MONTHS*N(INDEX(X352:AA352,MATCH(MAX(T352:W352),T352:W352,0)))),0))</f>
        <v/>
      </c>
      <c r="AE352" s="25" t="str">
        <f aca="false">IF(OR(AB352="",AC352=""),"",ROUND(AC352*IF(K352&lt;&gt;"",1,U_HIGH)*((12-PEAK_MONTHS)*MAX(T352:W352)+PEAK_MONTHS*N(INDEX(X352:AA352,MATCH(MAX(T352:W352),T352:W352,0)))),0))</f>
        <v/>
      </c>
      <c r="AF352" s="18" t="str">
        <f aca="false">IF(AD352="","",RANK(AD352,$AD$7:$AD$506))</f>
        <v/>
      </c>
      <c r="AH352" s="16" t="str">
        <f aca="false">IF(E352&lt;&gt;"",E352,IF(F352&lt;&gt;"",ROUND(F352*16,3),""))</f>
        <v/>
      </c>
      <c r="AI352" s="16" t="str">
        <f aca="false">IF(COUNT(G352:I352)&lt;3,"",ROUND(LARGE(G352:I352,1),2))</f>
        <v/>
      </c>
      <c r="AJ352" s="16" t="str">
        <f aca="false">IF(COUNT(G352:I352)&lt;3,"",ROUND(LARGE(G352:I352,2),2))</f>
        <v/>
      </c>
      <c r="AK352" s="16" t="str">
        <f aca="false">IF(COUNT(G352:I352)&lt;3,"",ROUND(SMALL(G352:I352,1),2))</f>
        <v/>
      </c>
      <c r="AL352" s="16" t="str">
        <f aca="false">IF(AI352="","",IF(AI352*AJ352*AK352&lt;DIM_MIN_CUIN,"",ROUND(AI352*AJ352*AK352/DIM_DIV*16,2)))</f>
        <v/>
      </c>
      <c r="AM352" s="18" t="str">
        <f aca="false">IF(C352="","",IF(C352&lt;BAND_LO,1,IF(C352&lt;=BAND_HI,2,3)))</f>
        <v/>
      </c>
      <c r="AN352" s="19" t="str">
        <f aca="false">IF(C352="","",IFERROR(INDEX(CAT_REF,MATCH(D352,CATS,0)),REF_DEFAULT))</f>
        <v/>
      </c>
      <c r="AO352" s="21" t="str">
        <f aca="false">IF(OR(R352="",AM352="",M352=""),"",IF(M352="Small standard",IF(R352&gt;SS_MAX,"",ROUND(INDEX(SS_FEES,SUMPRODUCT(--(SS_EDGES&lt;R352))+1,0+AM352)*(1+FUEL),4)),IF(M352="Large standard",IF(R352&gt;LS_MAX,"",ROUND(IF(R352&lt;=OVER3_FROM,INDEX(LS_FEES,SUMPRODUCT(--(LS_EDGES&lt;R352))+1,0+AM352),INDEX(OVER3_BASE,1,0+AM352)+OVER3_PER4*CEILING((R352-OVER3_FROM)/4,1))*(1+FUEL),4)),"")))</f>
        <v/>
      </c>
      <c r="AP352" s="21" t="str">
        <f aca="false">IF(OR(R352="",AM352="",M352=""),"",IF(M352="Small standard",IF(R352&gt;SS_MAX,"",ROUND(INDEX(SS_FEES,SUMPRODUCT(--(SS_EDGES&lt;R352))+1,3+AM352)*(1+FUEL),4)),IF(M352="Large standard",IF(R352&gt;LS_MAX,"",ROUND(IF(R352&lt;=OVER3_FROM,INDEX(LS_FEES,SUMPRODUCT(--(LS_EDGES&lt;R352))+1,3+AM352),INDEX(OVER3_BASE,1,3+AM352)+OVER3_PER4*CEILING((R352-OVER3_FROM)/4,1))*(1+FUEL),4)),"")))</f>
        <v/>
      </c>
      <c r="AQ352" s="21" t="str">
        <f aca="false">IF(OR(AM352="",AM352=1),"",IF(OR(N352="",(AM352-1)="",M352=""),"",IF(M352="Small standard",IF(N352&gt;SS_MAX,"",ROUND(INDEX(SS_FEES,SUMPRODUCT(--(SS_EDGES&lt;N352))+1,0+(AM352-1))*(1+FUEL),4)),IF(M352="Large standard",IF(N352&gt;LS_MAX,"",ROUND(IF(N352&lt;=OVER3_FROM,INDEX(LS_FEES,SUMPRODUCT(--(LS_EDGES&lt;N352))+1,0+(AM352-1)),INDEX(OVER3_BASE,1,0+(AM352-1))+OVER3_PER4*CEILING((N352-OVER3_FROM)/4,1))*(1+FUEL),4)),""))))</f>
        <v/>
      </c>
      <c r="AR352" s="21" t="str">
        <f aca="false">IF(OR(AM352="",AM352=1),"",IF(OR(N352="",(AM352-1)="",M352=""),"",IF(M352="Small standard",IF(N352&gt;SS_MAX,"",ROUND(INDEX(SS_FEES,SUMPRODUCT(--(SS_EDGES&lt;N352))+1,3+(AM352-1))*(1+FUEL),4)),IF(M352="Large standard",IF(N352&gt;LS_MAX,"",ROUND(IF(N352&lt;=OVER3_FROM,INDEX(LS_FEES,SUMPRODUCT(--(LS_EDGES&lt;N352))+1,3+(AM352-1)),INDEX(OVER3_BASE,1,3+(AM352-1))+OVER3_PER4*CEILING((N352-OVER3_FROM)/4,1))*(1+FUEL),4)),""))))</f>
        <v/>
      </c>
      <c r="AS352" s="21" t="str">
        <f aca="false">IF(OR(AM352="",AM352=1),"",(C352-(IF(AM352=2,BAND_LO,BAND_HI)-0.01))*(1-AN352))</f>
        <v/>
      </c>
      <c r="AT352" s="18" t="str">
        <f aca="false">IF(AI352="","",(AI352&gt;SS_L)+(AJ352&gt;SS_M)+(AK352&gt;SS_S))</f>
        <v/>
      </c>
      <c r="AU352" s="23" t="str">
        <f aca="false">IF(OR(AT352="",AT352&lt;&gt;1),"",MAX(AI352/SS_L,AJ352/SS_M,AK352/SS_S))</f>
        <v/>
      </c>
      <c r="AV352" s="21" t="str">
        <f aca="false">IF(OR(M352&lt;&gt;"Large standard",N352="",N352&gt;SS_MAX),"",IF(OR(N352="",AM352="","Small standard"=""),"",IF("Small standard"="Small standard",IF(N352&gt;SS_MAX,"",ROUND(INDEX(SS_FEES,SUMPRODUCT(--(SS_EDGES&lt;N352))+1,0+AM352)*(1+FUEL),4)),IF("Small standard"="Large standard",IF(N352&gt;LS_MAX,"",ROUND(IF(N352&lt;=OVER3_FROM,INDEX(LS_FEES,SUMPRODUCT(--(LS_EDGES&lt;N352))+1,0+AM352),INDEX(OVER3_BASE,1,0+AM352)+OVER3_PER4*CEILING((N352-OVER3_FROM)/4,1))*(1+FUEL),4)),""))))</f>
        <v/>
      </c>
      <c r="AW352" s="21" t="str">
        <f aca="false">IF(OR(M352&lt;&gt;"Large standard",N352="",N352&gt;SS_MAX),"",IF(OR(N352="",AM352="","Small standard"=""),"",IF("Small standard"="Small standard",IF(N352&gt;SS_MAX,"",ROUND(INDEX(SS_FEES,SUMPRODUCT(--(SS_EDGES&lt;N352))+1,3+AM352)*(1+FUEL),4)),IF("Small standard"="Large standard",IF(N352&gt;LS_MAX,"",ROUND(IF(N352&lt;=OVER3_FROM,INDEX(LS_FEES,SUMPRODUCT(--(LS_EDGES&lt;N352))+1,3+AM352),INDEX(OVER3_BASE,1,3+AM352)+OVER3_PER4*CEILING((N352-OVER3_FROM)/4,1))*(1+FUEL),4)),""))))</f>
        <v/>
      </c>
      <c r="AX352" s="21" t="str">
        <f aca="false">IF(OR(AL352="",AH352=""),"",IF(OR(AH352="",AM352="",M352=""),"",IF(M352="Small standard",IF(AH352&gt;SS_MAX,"",ROUND(INDEX(SS_FEES,SUMPRODUCT(--(SS_EDGES&lt;AH352))+1,0+AM352)*(1+FUEL),4)),IF(M352="Large standard",IF(AH352&gt;LS_MAX,"",ROUND(IF(AH352&lt;=OVER3_FROM,INDEX(LS_FEES,SUMPRODUCT(--(LS_EDGES&lt;AH352))+1,0+AM352),INDEX(OVER3_BASE,1,0+AM352)+OVER3_PER4*CEILING((AH352-OVER3_FROM)/4,1))*(1+FUEL),4)),""))))</f>
        <v/>
      </c>
      <c r="AY352" s="21" t="str">
        <f aca="false">IF(OR(AL352="",AH352=""),"",IF(OR(AH352="",AM352="",M352=""),"",IF(M352="Small standard",IF(AH352&gt;SS_MAX,"",ROUND(INDEX(SS_FEES,SUMPRODUCT(--(SS_EDGES&lt;AH352))+1,3+AM352)*(1+FUEL),4)),IF(M352="Large standard",IF(AH352&gt;LS_MAX,"",ROUND(IF(AH352&lt;=OVER3_FROM,INDEX(LS_FEES,SUMPRODUCT(--(LS_EDGES&lt;AH352))+1,3+AM352),INDEX(OVER3_BASE,1,3+AM352)+OVER3_PER4*CEILING((AH352-OVER3_FROM)/4,1))*(1+FUEL),4)),""))))</f>
        <v/>
      </c>
      <c r="AZ352" s="24" t="str">
        <f aca="false">IF(OR(J352="",J352&lt;1),"",ROUND(IFERROR(INDEX(CAT_SCALE,MATCH(D352,CATS,0)),UC_DEFAULT)*IF(J352&gt;=UC_KNEE,10^(UC_A-UC_B*LOG10(J352)),10^(UC_A-UC_B*LOG10(UC_KNEE))*(UC_KNEE/J352)^UC_HEXP),1))</f>
        <v/>
      </c>
    </row>
    <row r="353" customFormat="false" ht="15" hidden="false" customHeight="false" outlineLevel="0" collapsed="false">
      <c r="A353" s="10"/>
      <c r="B353" s="10"/>
      <c r="C353" s="12"/>
      <c r="D353" s="10"/>
      <c r="E353" s="10"/>
      <c r="F353" s="10"/>
      <c r="G353" s="10"/>
      <c r="H353" s="10"/>
      <c r="I353" s="10"/>
      <c r="J353" s="10"/>
      <c r="K353" s="10"/>
      <c r="L353" s="12"/>
      <c r="M353" s="2" t="str">
        <f aca="false">IF(OR(N353="",AI353=""),"",IF(AND(N353&lt;=SS_MAX,AI353&lt;=SS_L,AJ353&lt;=SS_M,AK353&lt;=SS_S),"Small standard",IF(AND(N353&lt;=LS_MAX,AI353&lt;=LS_L,AJ353&lt;=LS_M,AK353&lt;=LS_S),"Large standard","Oversize")))</f>
        <v/>
      </c>
      <c r="N353" s="16" t="str">
        <f aca="false">IF(AH353="","",IF(AL353="",AH353,MAX(AH353,AL353)))</f>
        <v/>
      </c>
      <c r="O353" s="21" t="str">
        <f aca="false">IF(OR(N353="",AM353="",M353=""),"",IF(M353="Small standard",IF(N353&gt;SS_MAX,"",ROUND(INDEX(SS_FEES,SUMPRODUCT(--(SS_EDGES&lt;N353))+1,0+AM353)*(1+FUEL),4)),IF(M353="Large standard",IF(N353&gt;LS_MAX,"",ROUND(IF(N353&lt;=OVER3_FROM,INDEX(LS_FEES,SUMPRODUCT(--(LS_EDGES&lt;N353))+1,0+AM353),INDEX(OVER3_BASE,1,0+AM353)+OVER3_PER4*CEILING((N353-OVER3_FROM)/4,1))*(1+FUEL),4)),"")))</f>
        <v/>
      </c>
      <c r="P353" s="21" t="str">
        <f aca="false">IF(OR(N353="",AM353="",M353=""),"",IF(M353="Small standard",IF(N353&gt;SS_MAX,"",ROUND(INDEX(SS_FEES,SUMPRODUCT(--(SS_EDGES&lt;N353))+1,3+AM353)*(1+FUEL),4)),IF(M353="Large standard",IF(N353&gt;LS_MAX,"",ROUND(IF(N353&lt;=OVER3_FROM,INDEX(LS_FEES,SUMPRODUCT(--(LS_EDGES&lt;N353))+1,3+AM353),INDEX(OVER3_BASE,1,3+AM353)+OVER3_PER4*CEILING((N353-OVER3_FROM)/4,1))*(1+FUEL),4)),"")))</f>
        <v/>
      </c>
      <c r="Q353" s="20" t="str">
        <f aca="true">IF(OR(L353="",O353=""),"",ROUND(L353-IF(AND(TODAY()&gt;=PEAK_FROM,TODAY()&lt;=PEAK_TO),P353,O353),2))</f>
        <v/>
      </c>
      <c r="R353" s="16" t="str">
        <f aca="false">IF(N353="","",IF(M353="Small standard",IF(SUMPRODUCT(--(SS_EDGES&lt;N353))=0,"",INDEX(SS_EDGES,SUMPRODUCT(--(SS_EDGES&lt;N353)))),IF(M353="Large standard",IF(N353&gt;OVER3_FROM,OVER3_FROM+4*(CEILING((N353-OVER3_FROM)/4,1)-1),IF(SUMPRODUCT(--(LS_EDGES&lt;N353))=0,"",INDEX(LS_EDGES,SUMPRODUCT(--(LS_EDGES&lt;N353))))),"")))</f>
        <v/>
      </c>
      <c r="S353" s="22" t="str">
        <f aca="false">IF(R353="","",ROUND(N353-R353,3))</f>
        <v/>
      </c>
      <c r="T353" s="21" t="str">
        <f aca="false">IF(OR(R353="",O353="",AO353=""),"",IF(S353&gt;MAX_SHAVE,"",IF(ROUND(O353-AO353,4)&lt;MIN_UNIT,"",ROUND(O353-AO353,4))))</f>
        <v/>
      </c>
      <c r="U353" s="21" t="str">
        <f aca="false">IF(OR(AQ353="",O353=""),"",IF(ROUND(ROUND(O353-AQ353,4)-AS353,4)&lt;=MIN_UNIT,"",ROUND(ROUND(O353-AQ353,4)-AS353,4)))</f>
        <v/>
      </c>
      <c r="V353" s="21" t="str">
        <f aca="false">IF(OR(AV353="",O353=""),"",IF(AND(AT353=1,AU353&lt;=MAX_ENV),IF(ROUND(O353-AV353,4)&lt;MIN_UNIT,"",ROUND(O353-AV353,4)),""))</f>
        <v/>
      </c>
      <c r="W353" s="21" t="str">
        <f aca="false">IF(OR(AX353="",O353=""),"",IF(AL353&gt;=AH353*MIN_DIM_RATIO,IF(ROUND(O353-AX353,4)&lt;MIN_UNIT,"",ROUND(O353-AX353,4)),""))</f>
        <v/>
      </c>
      <c r="X353" s="21" t="str">
        <f aca="false">IF(OR(R353="",P353="",AP353=""),"",IF(S353&gt;MAX_SHAVE,"",IF(ROUND(P353-AP353,4)&lt;MIN_UNIT,"",ROUND(P353-AP353,4))))</f>
        <v/>
      </c>
      <c r="Y353" s="21" t="str">
        <f aca="false">IF(OR(AR353="",P353=""),"",IF(ROUND(ROUND(P353-AR353,4)-AS353,4)&lt;=MIN_UNIT,"",ROUND(ROUND(P353-AR353,4)-AS353,4)))</f>
        <v/>
      </c>
      <c r="Z353" s="21" t="str">
        <f aca="false">IF(OR(AW353="",P353=""),"",IF(AND(AT353=1,AU353&lt;=MAX_ENV),IF(ROUND(P353-AW353,4)&lt;MIN_UNIT,"",ROUND(P353-AW353,4)),""))</f>
        <v/>
      </c>
      <c r="AA353" s="21" t="str">
        <f aca="false">IF(OR(AY353="",P353=""),"",IF(AL353&gt;=AH353*MIN_DIM_RATIO,IF(ROUND(P353-AY353,4)&lt;MIN_UNIT,"",ROUND(P353-AY353,4)),""))</f>
        <v/>
      </c>
      <c r="AB353" s="2" t="str">
        <f aca="false">IF(COUNT(T353:W353)=0,"",CHOOSE(MATCH(MAX(T353:W353),T353:W353,0),"Weight","Price","Size tier","Box"))</f>
        <v/>
      </c>
      <c r="AC353" s="24" t="str">
        <f aca="false">IF(K353&lt;&gt;"",K353,AZ353)</f>
        <v/>
      </c>
      <c r="AD353" s="25" t="str">
        <f aca="false">IF(OR(AB353="",AC353=""),"",ROUND(AC353*IF(K353&lt;&gt;"",1,U_LOW)*((12-PEAK_MONTHS)*MAX(T353:W353)+PEAK_MONTHS*N(INDEX(X353:AA353,MATCH(MAX(T353:W353),T353:W353,0)))),0))</f>
        <v/>
      </c>
      <c r="AE353" s="25" t="str">
        <f aca="false">IF(OR(AB353="",AC353=""),"",ROUND(AC353*IF(K353&lt;&gt;"",1,U_HIGH)*((12-PEAK_MONTHS)*MAX(T353:W353)+PEAK_MONTHS*N(INDEX(X353:AA353,MATCH(MAX(T353:W353),T353:W353,0)))),0))</f>
        <v/>
      </c>
      <c r="AF353" s="18" t="str">
        <f aca="false">IF(AD353="","",RANK(AD353,$AD$7:$AD$506))</f>
        <v/>
      </c>
      <c r="AH353" s="16" t="str">
        <f aca="false">IF(E353&lt;&gt;"",E353,IF(F353&lt;&gt;"",ROUND(F353*16,3),""))</f>
        <v/>
      </c>
      <c r="AI353" s="16" t="str">
        <f aca="false">IF(COUNT(G353:I353)&lt;3,"",ROUND(LARGE(G353:I353,1),2))</f>
        <v/>
      </c>
      <c r="AJ353" s="16" t="str">
        <f aca="false">IF(COUNT(G353:I353)&lt;3,"",ROUND(LARGE(G353:I353,2),2))</f>
        <v/>
      </c>
      <c r="AK353" s="16" t="str">
        <f aca="false">IF(COUNT(G353:I353)&lt;3,"",ROUND(SMALL(G353:I353,1),2))</f>
        <v/>
      </c>
      <c r="AL353" s="16" t="str">
        <f aca="false">IF(AI353="","",IF(AI353*AJ353*AK353&lt;DIM_MIN_CUIN,"",ROUND(AI353*AJ353*AK353/DIM_DIV*16,2)))</f>
        <v/>
      </c>
      <c r="AM353" s="18" t="str">
        <f aca="false">IF(C353="","",IF(C353&lt;BAND_LO,1,IF(C353&lt;=BAND_HI,2,3)))</f>
        <v/>
      </c>
      <c r="AN353" s="19" t="str">
        <f aca="false">IF(C353="","",IFERROR(INDEX(CAT_REF,MATCH(D353,CATS,0)),REF_DEFAULT))</f>
        <v/>
      </c>
      <c r="AO353" s="21" t="str">
        <f aca="false">IF(OR(R353="",AM353="",M353=""),"",IF(M353="Small standard",IF(R353&gt;SS_MAX,"",ROUND(INDEX(SS_FEES,SUMPRODUCT(--(SS_EDGES&lt;R353))+1,0+AM353)*(1+FUEL),4)),IF(M353="Large standard",IF(R353&gt;LS_MAX,"",ROUND(IF(R353&lt;=OVER3_FROM,INDEX(LS_FEES,SUMPRODUCT(--(LS_EDGES&lt;R353))+1,0+AM353),INDEX(OVER3_BASE,1,0+AM353)+OVER3_PER4*CEILING((R353-OVER3_FROM)/4,1))*(1+FUEL),4)),"")))</f>
        <v/>
      </c>
      <c r="AP353" s="21" t="str">
        <f aca="false">IF(OR(R353="",AM353="",M353=""),"",IF(M353="Small standard",IF(R353&gt;SS_MAX,"",ROUND(INDEX(SS_FEES,SUMPRODUCT(--(SS_EDGES&lt;R353))+1,3+AM353)*(1+FUEL),4)),IF(M353="Large standard",IF(R353&gt;LS_MAX,"",ROUND(IF(R353&lt;=OVER3_FROM,INDEX(LS_FEES,SUMPRODUCT(--(LS_EDGES&lt;R353))+1,3+AM353),INDEX(OVER3_BASE,1,3+AM353)+OVER3_PER4*CEILING((R353-OVER3_FROM)/4,1))*(1+FUEL),4)),"")))</f>
        <v/>
      </c>
      <c r="AQ353" s="21" t="str">
        <f aca="false">IF(OR(AM353="",AM353=1),"",IF(OR(N353="",(AM353-1)="",M353=""),"",IF(M353="Small standard",IF(N353&gt;SS_MAX,"",ROUND(INDEX(SS_FEES,SUMPRODUCT(--(SS_EDGES&lt;N353))+1,0+(AM353-1))*(1+FUEL),4)),IF(M353="Large standard",IF(N353&gt;LS_MAX,"",ROUND(IF(N353&lt;=OVER3_FROM,INDEX(LS_FEES,SUMPRODUCT(--(LS_EDGES&lt;N353))+1,0+(AM353-1)),INDEX(OVER3_BASE,1,0+(AM353-1))+OVER3_PER4*CEILING((N353-OVER3_FROM)/4,1))*(1+FUEL),4)),""))))</f>
        <v/>
      </c>
      <c r="AR353" s="21" t="str">
        <f aca="false">IF(OR(AM353="",AM353=1),"",IF(OR(N353="",(AM353-1)="",M353=""),"",IF(M353="Small standard",IF(N353&gt;SS_MAX,"",ROUND(INDEX(SS_FEES,SUMPRODUCT(--(SS_EDGES&lt;N353))+1,3+(AM353-1))*(1+FUEL),4)),IF(M353="Large standard",IF(N353&gt;LS_MAX,"",ROUND(IF(N353&lt;=OVER3_FROM,INDEX(LS_FEES,SUMPRODUCT(--(LS_EDGES&lt;N353))+1,3+(AM353-1)),INDEX(OVER3_BASE,1,3+(AM353-1))+OVER3_PER4*CEILING((N353-OVER3_FROM)/4,1))*(1+FUEL),4)),""))))</f>
        <v/>
      </c>
      <c r="AS353" s="21" t="str">
        <f aca="false">IF(OR(AM353="",AM353=1),"",(C353-(IF(AM353=2,BAND_LO,BAND_HI)-0.01))*(1-AN353))</f>
        <v/>
      </c>
      <c r="AT353" s="18" t="str">
        <f aca="false">IF(AI353="","",(AI353&gt;SS_L)+(AJ353&gt;SS_M)+(AK353&gt;SS_S))</f>
        <v/>
      </c>
      <c r="AU353" s="23" t="str">
        <f aca="false">IF(OR(AT353="",AT353&lt;&gt;1),"",MAX(AI353/SS_L,AJ353/SS_M,AK353/SS_S))</f>
        <v/>
      </c>
      <c r="AV353" s="21" t="str">
        <f aca="false">IF(OR(M353&lt;&gt;"Large standard",N353="",N353&gt;SS_MAX),"",IF(OR(N353="",AM353="","Small standard"=""),"",IF("Small standard"="Small standard",IF(N353&gt;SS_MAX,"",ROUND(INDEX(SS_FEES,SUMPRODUCT(--(SS_EDGES&lt;N353))+1,0+AM353)*(1+FUEL),4)),IF("Small standard"="Large standard",IF(N353&gt;LS_MAX,"",ROUND(IF(N353&lt;=OVER3_FROM,INDEX(LS_FEES,SUMPRODUCT(--(LS_EDGES&lt;N353))+1,0+AM353),INDEX(OVER3_BASE,1,0+AM353)+OVER3_PER4*CEILING((N353-OVER3_FROM)/4,1))*(1+FUEL),4)),""))))</f>
        <v/>
      </c>
      <c r="AW353" s="21" t="str">
        <f aca="false">IF(OR(M353&lt;&gt;"Large standard",N353="",N353&gt;SS_MAX),"",IF(OR(N353="",AM353="","Small standard"=""),"",IF("Small standard"="Small standard",IF(N353&gt;SS_MAX,"",ROUND(INDEX(SS_FEES,SUMPRODUCT(--(SS_EDGES&lt;N353))+1,3+AM353)*(1+FUEL),4)),IF("Small standard"="Large standard",IF(N353&gt;LS_MAX,"",ROUND(IF(N353&lt;=OVER3_FROM,INDEX(LS_FEES,SUMPRODUCT(--(LS_EDGES&lt;N353))+1,3+AM353),INDEX(OVER3_BASE,1,3+AM353)+OVER3_PER4*CEILING((N353-OVER3_FROM)/4,1))*(1+FUEL),4)),""))))</f>
        <v/>
      </c>
      <c r="AX353" s="21" t="str">
        <f aca="false">IF(OR(AL353="",AH353=""),"",IF(OR(AH353="",AM353="",M353=""),"",IF(M353="Small standard",IF(AH353&gt;SS_MAX,"",ROUND(INDEX(SS_FEES,SUMPRODUCT(--(SS_EDGES&lt;AH353))+1,0+AM353)*(1+FUEL),4)),IF(M353="Large standard",IF(AH353&gt;LS_MAX,"",ROUND(IF(AH353&lt;=OVER3_FROM,INDEX(LS_FEES,SUMPRODUCT(--(LS_EDGES&lt;AH353))+1,0+AM353),INDEX(OVER3_BASE,1,0+AM353)+OVER3_PER4*CEILING((AH353-OVER3_FROM)/4,1))*(1+FUEL),4)),""))))</f>
        <v/>
      </c>
      <c r="AY353" s="21" t="str">
        <f aca="false">IF(OR(AL353="",AH353=""),"",IF(OR(AH353="",AM353="",M353=""),"",IF(M353="Small standard",IF(AH353&gt;SS_MAX,"",ROUND(INDEX(SS_FEES,SUMPRODUCT(--(SS_EDGES&lt;AH353))+1,3+AM353)*(1+FUEL),4)),IF(M353="Large standard",IF(AH353&gt;LS_MAX,"",ROUND(IF(AH353&lt;=OVER3_FROM,INDEX(LS_FEES,SUMPRODUCT(--(LS_EDGES&lt;AH353))+1,3+AM353),INDEX(OVER3_BASE,1,3+AM353)+OVER3_PER4*CEILING((AH353-OVER3_FROM)/4,1))*(1+FUEL),4)),""))))</f>
        <v/>
      </c>
      <c r="AZ353" s="24" t="str">
        <f aca="false">IF(OR(J353="",J353&lt;1),"",ROUND(IFERROR(INDEX(CAT_SCALE,MATCH(D353,CATS,0)),UC_DEFAULT)*IF(J353&gt;=UC_KNEE,10^(UC_A-UC_B*LOG10(J353)),10^(UC_A-UC_B*LOG10(UC_KNEE))*(UC_KNEE/J353)^UC_HEXP),1))</f>
        <v/>
      </c>
    </row>
    <row r="354" customFormat="false" ht="15" hidden="false" customHeight="false" outlineLevel="0" collapsed="false">
      <c r="A354" s="10"/>
      <c r="B354" s="10"/>
      <c r="C354" s="12"/>
      <c r="D354" s="10"/>
      <c r="E354" s="10"/>
      <c r="F354" s="10"/>
      <c r="G354" s="10"/>
      <c r="H354" s="10"/>
      <c r="I354" s="10"/>
      <c r="J354" s="10"/>
      <c r="K354" s="10"/>
      <c r="L354" s="12"/>
      <c r="M354" s="2" t="str">
        <f aca="false">IF(OR(N354="",AI354=""),"",IF(AND(N354&lt;=SS_MAX,AI354&lt;=SS_L,AJ354&lt;=SS_M,AK354&lt;=SS_S),"Small standard",IF(AND(N354&lt;=LS_MAX,AI354&lt;=LS_L,AJ354&lt;=LS_M,AK354&lt;=LS_S),"Large standard","Oversize")))</f>
        <v/>
      </c>
      <c r="N354" s="16" t="str">
        <f aca="false">IF(AH354="","",IF(AL354="",AH354,MAX(AH354,AL354)))</f>
        <v/>
      </c>
      <c r="O354" s="21" t="str">
        <f aca="false">IF(OR(N354="",AM354="",M354=""),"",IF(M354="Small standard",IF(N354&gt;SS_MAX,"",ROUND(INDEX(SS_FEES,SUMPRODUCT(--(SS_EDGES&lt;N354))+1,0+AM354)*(1+FUEL),4)),IF(M354="Large standard",IF(N354&gt;LS_MAX,"",ROUND(IF(N354&lt;=OVER3_FROM,INDEX(LS_FEES,SUMPRODUCT(--(LS_EDGES&lt;N354))+1,0+AM354),INDEX(OVER3_BASE,1,0+AM354)+OVER3_PER4*CEILING((N354-OVER3_FROM)/4,1))*(1+FUEL),4)),"")))</f>
        <v/>
      </c>
      <c r="P354" s="21" t="str">
        <f aca="false">IF(OR(N354="",AM354="",M354=""),"",IF(M354="Small standard",IF(N354&gt;SS_MAX,"",ROUND(INDEX(SS_FEES,SUMPRODUCT(--(SS_EDGES&lt;N354))+1,3+AM354)*(1+FUEL),4)),IF(M354="Large standard",IF(N354&gt;LS_MAX,"",ROUND(IF(N354&lt;=OVER3_FROM,INDEX(LS_FEES,SUMPRODUCT(--(LS_EDGES&lt;N354))+1,3+AM354),INDEX(OVER3_BASE,1,3+AM354)+OVER3_PER4*CEILING((N354-OVER3_FROM)/4,1))*(1+FUEL),4)),"")))</f>
        <v/>
      </c>
      <c r="Q354" s="20" t="str">
        <f aca="true">IF(OR(L354="",O354=""),"",ROUND(L354-IF(AND(TODAY()&gt;=PEAK_FROM,TODAY()&lt;=PEAK_TO),P354,O354),2))</f>
        <v/>
      </c>
      <c r="R354" s="16" t="str">
        <f aca="false">IF(N354="","",IF(M354="Small standard",IF(SUMPRODUCT(--(SS_EDGES&lt;N354))=0,"",INDEX(SS_EDGES,SUMPRODUCT(--(SS_EDGES&lt;N354)))),IF(M354="Large standard",IF(N354&gt;OVER3_FROM,OVER3_FROM+4*(CEILING((N354-OVER3_FROM)/4,1)-1),IF(SUMPRODUCT(--(LS_EDGES&lt;N354))=0,"",INDEX(LS_EDGES,SUMPRODUCT(--(LS_EDGES&lt;N354))))),"")))</f>
        <v/>
      </c>
      <c r="S354" s="22" t="str">
        <f aca="false">IF(R354="","",ROUND(N354-R354,3))</f>
        <v/>
      </c>
      <c r="T354" s="21" t="str">
        <f aca="false">IF(OR(R354="",O354="",AO354=""),"",IF(S354&gt;MAX_SHAVE,"",IF(ROUND(O354-AO354,4)&lt;MIN_UNIT,"",ROUND(O354-AO354,4))))</f>
        <v/>
      </c>
      <c r="U354" s="21" t="str">
        <f aca="false">IF(OR(AQ354="",O354=""),"",IF(ROUND(ROUND(O354-AQ354,4)-AS354,4)&lt;=MIN_UNIT,"",ROUND(ROUND(O354-AQ354,4)-AS354,4)))</f>
        <v/>
      </c>
      <c r="V354" s="21" t="str">
        <f aca="false">IF(OR(AV354="",O354=""),"",IF(AND(AT354=1,AU354&lt;=MAX_ENV),IF(ROUND(O354-AV354,4)&lt;MIN_UNIT,"",ROUND(O354-AV354,4)),""))</f>
        <v/>
      </c>
      <c r="W354" s="21" t="str">
        <f aca="false">IF(OR(AX354="",O354=""),"",IF(AL354&gt;=AH354*MIN_DIM_RATIO,IF(ROUND(O354-AX354,4)&lt;MIN_UNIT,"",ROUND(O354-AX354,4)),""))</f>
        <v/>
      </c>
      <c r="X354" s="21" t="str">
        <f aca="false">IF(OR(R354="",P354="",AP354=""),"",IF(S354&gt;MAX_SHAVE,"",IF(ROUND(P354-AP354,4)&lt;MIN_UNIT,"",ROUND(P354-AP354,4))))</f>
        <v/>
      </c>
      <c r="Y354" s="21" t="str">
        <f aca="false">IF(OR(AR354="",P354=""),"",IF(ROUND(ROUND(P354-AR354,4)-AS354,4)&lt;=MIN_UNIT,"",ROUND(ROUND(P354-AR354,4)-AS354,4)))</f>
        <v/>
      </c>
      <c r="Z354" s="21" t="str">
        <f aca="false">IF(OR(AW354="",P354=""),"",IF(AND(AT354=1,AU354&lt;=MAX_ENV),IF(ROUND(P354-AW354,4)&lt;MIN_UNIT,"",ROUND(P354-AW354,4)),""))</f>
        <v/>
      </c>
      <c r="AA354" s="21" t="str">
        <f aca="false">IF(OR(AY354="",P354=""),"",IF(AL354&gt;=AH354*MIN_DIM_RATIO,IF(ROUND(P354-AY354,4)&lt;MIN_UNIT,"",ROUND(P354-AY354,4)),""))</f>
        <v/>
      </c>
      <c r="AB354" s="2" t="str">
        <f aca="false">IF(COUNT(T354:W354)=0,"",CHOOSE(MATCH(MAX(T354:W354),T354:W354,0),"Weight","Price","Size tier","Box"))</f>
        <v/>
      </c>
      <c r="AC354" s="24" t="str">
        <f aca="false">IF(K354&lt;&gt;"",K354,AZ354)</f>
        <v/>
      </c>
      <c r="AD354" s="25" t="str">
        <f aca="false">IF(OR(AB354="",AC354=""),"",ROUND(AC354*IF(K354&lt;&gt;"",1,U_LOW)*((12-PEAK_MONTHS)*MAX(T354:W354)+PEAK_MONTHS*N(INDEX(X354:AA354,MATCH(MAX(T354:W354),T354:W354,0)))),0))</f>
        <v/>
      </c>
      <c r="AE354" s="25" t="str">
        <f aca="false">IF(OR(AB354="",AC354=""),"",ROUND(AC354*IF(K354&lt;&gt;"",1,U_HIGH)*((12-PEAK_MONTHS)*MAX(T354:W354)+PEAK_MONTHS*N(INDEX(X354:AA354,MATCH(MAX(T354:W354),T354:W354,0)))),0))</f>
        <v/>
      </c>
      <c r="AF354" s="18" t="str">
        <f aca="false">IF(AD354="","",RANK(AD354,$AD$7:$AD$506))</f>
        <v/>
      </c>
      <c r="AH354" s="16" t="str">
        <f aca="false">IF(E354&lt;&gt;"",E354,IF(F354&lt;&gt;"",ROUND(F354*16,3),""))</f>
        <v/>
      </c>
      <c r="AI354" s="16" t="str">
        <f aca="false">IF(COUNT(G354:I354)&lt;3,"",ROUND(LARGE(G354:I354,1),2))</f>
        <v/>
      </c>
      <c r="AJ354" s="16" t="str">
        <f aca="false">IF(COUNT(G354:I354)&lt;3,"",ROUND(LARGE(G354:I354,2),2))</f>
        <v/>
      </c>
      <c r="AK354" s="16" t="str">
        <f aca="false">IF(COUNT(G354:I354)&lt;3,"",ROUND(SMALL(G354:I354,1),2))</f>
        <v/>
      </c>
      <c r="AL354" s="16" t="str">
        <f aca="false">IF(AI354="","",IF(AI354*AJ354*AK354&lt;DIM_MIN_CUIN,"",ROUND(AI354*AJ354*AK354/DIM_DIV*16,2)))</f>
        <v/>
      </c>
      <c r="AM354" s="18" t="str">
        <f aca="false">IF(C354="","",IF(C354&lt;BAND_LO,1,IF(C354&lt;=BAND_HI,2,3)))</f>
        <v/>
      </c>
      <c r="AN354" s="19" t="str">
        <f aca="false">IF(C354="","",IFERROR(INDEX(CAT_REF,MATCH(D354,CATS,0)),REF_DEFAULT))</f>
        <v/>
      </c>
      <c r="AO354" s="21" t="str">
        <f aca="false">IF(OR(R354="",AM354="",M354=""),"",IF(M354="Small standard",IF(R354&gt;SS_MAX,"",ROUND(INDEX(SS_FEES,SUMPRODUCT(--(SS_EDGES&lt;R354))+1,0+AM354)*(1+FUEL),4)),IF(M354="Large standard",IF(R354&gt;LS_MAX,"",ROUND(IF(R354&lt;=OVER3_FROM,INDEX(LS_FEES,SUMPRODUCT(--(LS_EDGES&lt;R354))+1,0+AM354),INDEX(OVER3_BASE,1,0+AM354)+OVER3_PER4*CEILING((R354-OVER3_FROM)/4,1))*(1+FUEL),4)),"")))</f>
        <v/>
      </c>
      <c r="AP354" s="21" t="str">
        <f aca="false">IF(OR(R354="",AM354="",M354=""),"",IF(M354="Small standard",IF(R354&gt;SS_MAX,"",ROUND(INDEX(SS_FEES,SUMPRODUCT(--(SS_EDGES&lt;R354))+1,3+AM354)*(1+FUEL),4)),IF(M354="Large standard",IF(R354&gt;LS_MAX,"",ROUND(IF(R354&lt;=OVER3_FROM,INDEX(LS_FEES,SUMPRODUCT(--(LS_EDGES&lt;R354))+1,3+AM354),INDEX(OVER3_BASE,1,3+AM354)+OVER3_PER4*CEILING((R354-OVER3_FROM)/4,1))*(1+FUEL),4)),"")))</f>
        <v/>
      </c>
      <c r="AQ354" s="21" t="str">
        <f aca="false">IF(OR(AM354="",AM354=1),"",IF(OR(N354="",(AM354-1)="",M354=""),"",IF(M354="Small standard",IF(N354&gt;SS_MAX,"",ROUND(INDEX(SS_FEES,SUMPRODUCT(--(SS_EDGES&lt;N354))+1,0+(AM354-1))*(1+FUEL),4)),IF(M354="Large standard",IF(N354&gt;LS_MAX,"",ROUND(IF(N354&lt;=OVER3_FROM,INDEX(LS_FEES,SUMPRODUCT(--(LS_EDGES&lt;N354))+1,0+(AM354-1)),INDEX(OVER3_BASE,1,0+(AM354-1))+OVER3_PER4*CEILING((N354-OVER3_FROM)/4,1))*(1+FUEL),4)),""))))</f>
        <v/>
      </c>
      <c r="AR354" s="21" t="str">
        <f aca="false">IF(OR(AM354="",AM354=1),"",IF(OR(N354="",(AM354-1)="",M354=""),"",IF(M354="Small standard",IF(N354&gt;SS_MAX,"",ROUND(INDEX(SS_FEES,SUMPRODUCT(--(SS_EDGES&lt;N354))+1,3+(AM354-1))*(1+FUEL),4)),IF(M354="Large standard",IF(N354&gt;LS_MAX,"",ROUND(IF(N354&lt;=OVER3_FROM,INDEX(LS_FEES,SUMPRODUCT(--(LS_EDGES&lt;N354))+1,3+(AM354-1)),INDEX(OVER3_BASE,1,3+(AM354-1))+OVER3_PER4*CEILING((N354-OVER3_FROM)/4,1))*(1+FUEL),4)),""))))</f>
        <v/>
      </c>
      <c r="AS354" s="21" t="str">
        <f aca="false">IF(OR(AM354="",AM354=1),"",(C354-(IF(AM354=2,BAND_LO,BAND_HI)-0.01))*(1-AN354))</f>
        <v/>
      </c>
      <c r="AT354" s="18" t="str">
        <f aca="false">IF(AI354="","",(AI354&gt;SS_L)+(AJ354&gt;SS_M)+(AK354&gt;SS_S))</f>
        <v/>
      </c>
      <c r="AU354" s="23" t="str">
        <f aca="false">IF(OR(AT354="",AT354&lt;&gt;1),"",MAX(AI354/SS_L,AJ354/SS_M,AK354/SS_S))</f>
        <v/>
      </c>
      <c r="AV354" s="21" t="str">
        <f aca="false">IF(OR(M354&lt;&gt;"Large standard",N354="",N354&gt;SS_MAX),"",IF(OR(N354="",AM354="","Small standard"=""),"",IF("Small standard"="Small standard",IF(N354&gt;SS_MAX,"",ROUND(INDEX(SS_FEES,SUMPRODUCT(--(SS_EDGES&lt;N354))+1,0+AM354)*(1+FUEL),4)),IF("Small standard"="Large standard",IF(N354&gt;LS_MAX,"",ROUND(IF(N354&lt;=OVER3_FROM,INDEX(LS_FEES,SUMPRODUCT(--(LS_EDGES&lt;N354))+1,0+AM354),INDEX(OVER3_BASE,1,0+AM354)+OVER3_PER4*CEILING((N354-OVER3_FROM)/4,1))*(1+FUEL),4)),""))))</f>
        <v/>
      </c>
      <c r="AW354" s="21" t="str">
        <f aca="false">IF(OR(M354&lt;&gt;"Large standard",N354="",N354&gt;SS_MAX),"",IF(OR(N354="",AM354="","Small standard"=""),"",IF("Small standard"="Small standard",IF(N354&gt;SS_MAX,"",ROUND(INDEX(SS_FEES,SUMPRODUCT(--(SS_EDGES&lt;N354))+1,3+AM354)*(1+FUEL),4)),IF("Small standard"="Large standard",IF(N354&gt;LS_MAX,"",ROUND(IF(N354&lt;=OVER3_FROM,INDEX(LS_FEES,SUMPRODUCT(--(LS_EDGES&lt;N354))+1,3+AM354),INDEX(OVER3_BASE,1,3+AM354)+OVER3_PER4*CEILING((N354-OVER3_FROM)/4,1))*(1+FUEL),4)),""))))</f>
        <v/>
      </c>
      <c r="AX354" s="21" t="str">
        <f aca="false">IF(OR(AL354="",AH354=""),"",IF(OR(AH354="",AM354="",M354=""),"",IF(M354="Small standard",IF(AH354&gt;SS_MAX,"",ROUND(INDEX(SS_FEES,SUMPRODUCT(--(SS_EDGES&lt;AH354))+1,0+AM354)*(1+FUEL),4)),IF(M354="Large standard",IF(AH354&gt;LS_MAX,"",ROUND(IF(AH354&lt;=OVER3_FROM,INDEX(LS_FEES,SUMPRODUCT(--(LS_EDGES&lt;AH354))+1,0+AM354),INDEX(OVER3_BASE,1,0+AM354)+OVER3_PER4*CEILING((AH354-OVER3_FROM)/4,1))*(1+FUEL),4)),""))))</f>
        <v/>
      </c>
      <c r="AY354" s="21" t="str">
        <f aca="false">IF(OR(AL354="",AH354=""),"",IF(OR(AH354="",AM354="",M354=""),"",IF(M354="Small standard",IF(AH354&gt;SS_MAX,"",ROUND(INDEX(SS_FEES,SUMPRODUCT(--(SS_EDGES&lt;AH354))+1,3+AM354)*(1+FUEL),4)),IF(M354="Large standard",IF(AH354&gt;LS_MAX,"",ROUND(IF(AH354&lt;=OVER3_FROM,INDEX(LS_FEES,SUMPRODUCT(--(LS_EDGES&lt;AH354))+1,3+AM354),INDEX(OVER3_BASE,1,3+AM354)+OVER3_PER4*CEILING((AH354-OVER3_FROM)/4,1))*(1+FUEL),4)),""))))</f>
        <v/>
      </c>
      <c r="AZ354" s="24" t="str">
        <f aca="false">IF(OR(J354="",J354&lt;1),"",ROUND(IFERROR(INDEX(CAT_SCALE,MATCH(D354,CATS,0)),UC_DEFAULT)*IF(J354&gt;=UC_KNEE,10^(UC_A-UC_B*LOG10(J354)),10^(UC_A-UC_B*LOG10(UC_KNEE))*(UC_KNEE/J354)^UC_HEXP),1))</f>
        <v/>
      </c>
    </row>
    <row r="355" customFormat="false" ht="15" hidden="false" customHeight="false" outlineLevel="0" collapsed="false">
      <c r="A355" s="10"/>
      <c r="B355" s="10"/>
      <c r="C355" s="12"/>
      <c r="D355" s="10"/>
      <c r="E355" s="10"/>
      <c r="F355" s="10"/>
      <c r="G355" s="10"/>
      <c r="H355" s="10"/>
      <c r="I355" s="10"/>
      <c r="J355" s="10"/>
      <c r="K355" s="10"/>
      <c r="L355" s="12"/>
      <c r="M355" s="2" t="str">
        <f aca="false">IF(OR(N355="",AI355=""),"",IF(AND(N355&lt;=SS_MAX,AI355&lt;=SS_L,AJ355&lt;=SS_M,AK355&lt;=SS_S),"Small standard",IF(AND(N355&lt;=LS_MAX,AI355&lt;=LS_L,AJ355&lt;=LS_M,AK355&lt;=LS_S),"Large standard","Oversize")))</f>
        <v/>
      </c>
      <c r="N355" s="16" t="str">
        <f aca="false">IF(AH355="","",IF(AL355="",AH355,MAX(AH355,AL355)))</f>
        <v/>
      </c>
      <c r="O355" s="21" t="str">
        <f aca="false">IF(OR(N355="",AM355="",M355=""),"",IF(M355="Small standard",IF(N355&gt;SS_MAX,"",ROUND(INDEX(SS_FEES,SUMPRODUCT(--(SS_EDGES&lt;N355))+1,0+AM355)*(1+FUEL),4)),IF(M355="Large standard",IF(N355&gt;LS_MAX,"",ROUND(IF(N355&lt;=OVER3_FROM,INDEX(LS_FEES,SUMPRODUCT(--(LS_EDGES&lt;N355))+1,0+AM355),INDEX(OVER3_BASE,1,0+AM355)+OVER3_PER4*CEILING((N355-OVER3_FROM)/4,1))*(1+FUEL),4)),"")))</f>
        <v/>
      </c>
      <c r="P355" s="21" t="str">
        <f aca="false">IF(OR(N355="",AM355="",M355=""),"",IF(M355="Small standard",IF(N355&gt;SS_MAX,"",ROUND(INDEX(SS_FEES,SUMPRODUCT(--(SS_EDGES&lt;N355))+1,3+AM355)*(1+FUEL),4)),IF(M355="Large standard",IF(N355&gt;LS_MAX,"",ROUND(IF(N355&lt;=OVER3_FROM,INDEX(LS_FEES,SUMPRODUCT(--(LS_EDGES&lt;N355))+1,3+AM355),INDEX(OVER3_BASE,1,3+AM355)+OVER3_PER4*CEILING((N355-OVER3_FROM)/4,1))*(1+FUEL),4)),"")))</f>
        <v/>
      </c>
      <c r="Q355" s="20" t="str">
        <f aca="true">IF(OR(L355="",O355=""),"",ROUND(L355-IF(AND(TODAY()&gt;=PEAK_FROM,TODAY()&lt;=PEAK_TO),P355,O355),2))</f>
        <v/>
      </c>
      <c r="R355" s="16" t="str">
        <f aca="false">IF(N355="","",IF(M355="Small standard",IF(SUMPRODUCT(--(SS_EDGES&lt;N355))=0,"",INDEX(SS_EDGES,SUMPRODUCT(--(SS_EDGES&lt;N355)))),IF(M355="Large standard",IF(N355&gt;OVER3_FROM,OVER3_FROM+4*(CEILING((N355-OVER3_FROM)/4,1)-1),IF(SUMPRODUCT(--(LS_EDGES&lt;N355))=0,"",INDEX(LS_EDGES,SUMPRODUCT(--(LS_EDGES&lt;N355))))),"")))</f>
        <v/>
      </c>
      <c r="S355" s="22" t="str">
        <f aca="false">IF(R355="","",ROUND(N355-R355,3))</f>
        <v/>
      </c>
      <c r="T355" s="21" t="str">
        <f aca="false">IF(OR(R355="",O355="",AO355=""),"",IF(S355&gt;MAX_SHAVE,"",IF(ROUND(O355-AO355,4)&lt;MIN_UNIT,"",ROUND(O355-AO355,4))))</f>
        <v/>
      </c>
      <c r="U355" s="21" t="str">
        <f aca="false">IF(OR(AQ355="",O355=""),"",IF(ROUND(ROUND(O355-AQ355,4)-AS355,4)&lt;=MIN_UNIT,"",ROUND(ROUND(O355-AQ355,4)-AS355,4)))</f>
        <v/>
      </c>
      <c r="V355" s="21" t="str">
        <f aca="false">IF(OR(AV355="",O355=""),"",IF(AND(AT355=1,AU355&lt;=MAX_ENV),IF(ROUND(O355-AV355,4)&lt;MIN_UNIT,"",ROUND(O355-AV355,4)),""))</f>
        <v/>
      </c>
      <c r="W355" s="21" t="str">
        <f aca="false">IF(OR(AX355="",O355=""),"",IF(AL355&gt;=AH355*MIN_DIM_RATIO,IF(ROUND(O355-AX355,4)&lt;MIN_UNIT,"",ROUND(O355-AX355,4)),""))</f>
        <v/>
      </c>
      <c r="X355" s="21" t="str">
        <f aca="false">IF(OR(R355="",P355="",AP355=""),"",IF(S355&gt;MAX_SHAVE,"",IF(ROUND(P355-AP355,4)&lt;MIN_UNIT,"",ROUND(P355-AP355,4))))</f>
        <v/>
      </c>
      <c r="Y355" s="21" t="str">
        <f aca="false">IF(OR(AR355="",P355=""),"",IF(ROUND(ROUND(P355-AR355,4)-AS355,4)&lt;=MIN_UNIT,"",ROUND(ROUND(P355-AR355,4)-AS355,4)))</f>
        <v/>
      </c>
      <c r="Z355" s="21" t="str">
        <f aca="false">IF(OR(AW355="",P355=""),"",IF(AND(AT355=1,AU355&lt;=MAX_ENV),IF(ROUND(P355-AW355,4)&lt;MIN_UNIT,"",ROUND(P355-AW355,4)),""))</f>
        <v/>
      </c>
      <c r="AA355" s="21" t="str">
        <f aca="false">IF(OR(AY355="",P355=""),"",IF(AL355&gt;=AH355*MIN_DIM_RATIO,IF(ROUND(P355-AY355,4)&lt;MIN_UNIT,"",ROUND(P355-AY355,4)),""))</f>
        <v/>
      </c>
      <c r="AB355" s="2" t="str">
        <f aca="false">IF(COUNT(T355:W355)=0,"",CHOOSE(MATCH(MAX(T355:W355),T355:W355,0),"Weight","Price","Size tier","Box"))</f>
        <v/>
      </c>
      <c r="AC355" s="24" t="str">
        <f aca="false">IF(K355&lt;&gt;"",K355,AZ355)</f>
        <v/>
      </c>
      <c r="AD355" s="25" t="str">
        <f aca="false">IF(OR(AB355="",AC355=""),"",ROUND(AC355*IF(K355&lt;&gt;"",1,U_LOW)*((12-PEAK_MONTHS)*MAX(T355:W355)+PEAK_MONTHS*N(INDEX(X355:AA355,MATCH(MAX(T355:W355),T355:W355,0)))),0))</f>
        <v/>
      </c>
      <c r="AE355" s="25" t="str">
        <f aca="false">IF(OR(AB355="",AC355=""),"",ROUND(AC355*IF(K355&lt;&gt;"",1,U_HIGH)*((12-PEAK_MONTHS)*MAX(T355:W355)+PEAK_MONTHS*N(INDEX(X355:AA355,MATCH(MAX(T355:W355),T355:W355,0)))),0))</f>
        <v/>
      </c>
      <c r="AF355" s="18" t="str">
        <f aca="false">IF(AD355="","",RANK(AD355,$AD$7:$AD$506))</f>
        <v/>
      </c>
      <c r="AH355" s="16" t="str">
        <f aca="false">IF(E355&lt;&gt;"",E355,IF(F355&lt;&gt;"",ROUND(F355*16,3),""))</f>
        <v/>
      </c>
      <c r="AI355" s="16" t="str">
        <f aca="false">IF(COUNT(G355:I355)&lt;3,"",ROUND(LARGE(G355:I355,1),2))</f>
        <v/>
      </c>
      <c r="AJ355" s="16" t="str">
        <f aca="false">IF(COUNT(G355:I355)&lt;3,"",ROUND(LARGE(G355:I355,2),2))</f>
        <v/>
      </c>
      <c r="AK355" s="16" t="str">
        <f aca="false">IF(COUNT(G355:I355)&lt;3,"",ROUND(SMALL(G355:I355,1),2))</f>
        <v/>
      </c>
      <c r="AL355" s="16" t="str">
        <f aca="false">IF(AI355="","",IF(AI355*AJ355*AK355&lt;DIM_MIN_CUIN,"",ROUND(AI355*AJ355*AK355/DIM_DIV*16,2)))</f>
        <v/>
      </c>
      <c r="AM355" s="18" t="str">
        <f aca="false">IF(C355="","",IF(C355&lt;BAND_LO,1,IF(C355&lt;=BAND_HI,2,3)))</f>
        <v/>
      </c>
      <c r="AN355" s="19" t="str">
        <f aca="false">IF(C355="","",IFERROR(INDEX(CAT_REF,MATCH(D355,CATS,0)),REF_DEFAULT))</f>
        <v/>
      </c>
      <c r="AO355" s="21" t="str">
        <f aca="false">IF(OR(R355="",AM355="",M355=""),"",IF(M355="Small standard",IF(R355&gt;SS_MAX,"",ROUND(INDEX(SS_FEES,SUMPRODUCT(--(SS_EDGES&lt;R355))+1,0+AM355)*(1+FUEL),4)),IF(M355="Large standard",IF(R355&gt;LS_MAX,"",ROUND(IF(R355&lt;=OVER3_FROM,INDEX(LS_FEES,SUMPRODUCT(--(LS_EDGES&lt;R355))+1,0+AM355),INDEX(OVER3_BASE,1,0+AM355)+OVER3_PER4*CEILING((R355-OVER3_FROM)/4,1))*(1+FUEL),4)),"")))</f>
        <v/>
      </c>
      <c r="AP355" s="21" t="str">
        <f aca="false">IF(OR(R355="",AM355="",M355=""),"",IF(M355="Small standard",IF(R355&gt;SS_MAX,"",ROUND(INDEX(SS_FEES,SUMPRODUCT(--(SS_EDGES&lt;R355))+1,3+AM355)*(1+FUEL),4)),IF(M355="Large standard",IF(R355&gt;LS_MAX,"",ROUND(IF(R355&lt;=OVER3_FROM,INDEX(LS_FEES,SUMPRODUCT(--(LS_EDGES&lt;R355))+1,3+AM355),INDEX(OVER3_BASE,1,3+AM355)+OVER3_PER4*CEILING((R355-OVER3_FROM)/4,1))*(1+FUEL),4)),"")))</f>
        <v/>
      </c>
      <c r="AQ355" s="21" t="str">
        <f aca="false">IF(OR(AM355="",AM355=1),"",IF(OR(N355="",(AM355-1)="",M355=""),"",IF(M355="Small standard",IF(N355&gt;SS_MAX,"",ROUND(INDEX(SS_FEES,SUMPRODUCT(--(SS_EDGES&lt;N355))+1,0+(AM355-1))*(1+FUEL),4)),IF(M355="Large standard",IF(N355&gt;LS_MAX,"",ROUND(IF(N355&lt;=OVER3_FROM,INDEX(LS_FEES,SUMPRODUCT(--(LS_EDGES&lt;N355))+1,0+(AM355-1)),INDEX(OVER3_BASE,1,0+(AM355-1))+OVER3_PER4*CEILING((N355-OVER3_FROM)/4,1))*(1+FUEL),4)),""))))</f>
        <v/>
      </c>
      <c r="AR355" s="21" t="str">
        <f aca="false">IF(OR(AM355="",AM355=1),"",IF(OR(N355="",(AM355-1)="",M355=""),"",IF(M355="Small standard",IF(N355&gt;SS_MAX,"",ROUND(INDEX(SS_FEES,SUMPRODUCT(--(SS_EDGES&lt;N355))+1,3+(AM355-1))*(1+FUEL),4)),IF(M355="Large standard",IF(N355&gt;LS_MAX,"",ROUND(IF(N355&lt;=OVER3_FROM,INDEX(LS_FEES,SUMPRODUCT(--(LS_EDGES&lt;N355))+1,3+(AM355-1)),INDEX(OVER3_BASE,1,3+(AM355-1))+OVER3_PER4*CEILING((N355-OVER3_FROM)/4,1))*(1+FUEL),4)),""))))</f>
        <v/>
      </c>
      <c r="AS355" s="21" t="str">
        <f aca="false">IF(OR(AM355="",AM355=1),"",(C355-(IF(AM355=2,BAND_LO,BAND_HI)-0.01))*(1-AN355))</f>
        <v/>
      </c>
      <c r="AT355" s="18" t="str">
        <f aca="false">IF(AI355="","",(AI355&gt;SS_L)+(AJ355&gt;SS_M)+(AK355&gt;SS_S))</f>
        <v/>
      </c>
      <c r="AU355" s="23" t="str">
        <f aca="false">IF(OR(AT355="",AT355&lt;&gt;1),"",MAX(AI355/SS_L,AJ355/SS_M,AK355/SS_S))</f>
        <v/>
      </c>
      <c r="AV355" s="21" t="str">
        <f aca="false">IF(OR(M355&lt;&gt;"Large standard",N355="",N355&gt;SS_MAX),"",IF(OR(N355="",AM355="","Small standard"=""),"",IF("Small standard"="Small standard",IF(N355&gt;SS_MAX,"",ROUND(INDEX(SS_FEES,SUMPRODUCT(--(SS_EDGES&lt;N355))+1,0+AM355)*(1+FUEL),4)),IF("Small standard"="Large standard",IF(N355&gt;LS_MAX,"",ROUND(IF(N355&lt;=OVER3_FROM,INDEX(LS_FEES,SUMPRODUCT(--(LS_EDGES&lt;N355))+1,0+AM355),INDEX(OVER3_BASE,1,0+AM355)+OVER3_PER4*CEILING((N355-OVER3_FROM)/4,1))*(1+FUEL),4)),""))))</f>
        <v/>
      </c>
      <c r="AW355" s="21" t="str">
        <f aca="false">IF(OR(M355&lt;&gt;"Large standard",N355="",N355&gt;SS_MAX),"",IF(OR(N355="",AM355="","Small standard"=""),"",IF("Small standard"="Small standard",IF(N355&gt;SS_MAX,"",ROUND(INDEX(SS_FEES,SUMPRODUCT(--(SS_EDGES&lt;N355))+1,3+AM355)*(1+FUEL),4)),IF("Small standard"="Large standard",IF(N355&gt;LS_MAX,"",ROUND(IF(N355&lt;=OVER3_FROM,INDEX(LS_FEES,SUMPRODUCT(--(LS_EDGES&lt;N355))+1,3+AM355),INDEX(OVER3_BASE,1,3+AM355)+OVER3_PER4*CEILING((N355-OVER3_FROM)/4,1))*(1+FUEL),4)),""))))</f>
        <v/>
      </c>
      <c r="AX355" s="21" t="str">
        <f aca="false">IF(OR(AL355="",AH355=""),"",IF(OR(AH355="",AM355="",M355=""),"",IF(M355="Small standard",IF(AH355&gt;SS_MAX,"",ROUND(INDEX(SS_FEES,SUMPRODUCT(--(SS_EDGES&lt;AH355))+1,0+AM355)*(1+FUEL),4)),IF(M355="Large standard",IF(AH355&gt;LS_MAX,"",ROUND(IF(AH355&lt;=OVER3_FROM,INDEX(LS_FEES,SUMPRODUCT(--(LS_EDGES&lt;AH355))+1,0+AM355),INDEX(OVER3_BASE,1,0+AM355)+OVER3_PER4*CEILING((AH355-OVER3_FROM)/4,1))*(1+FUEL),4)),""))))</f>
        <v/>
      </c>
      <c r="AY355" s="21" t="str">
        <f aca="false">IF(OR(AL355="",AH355=""),"",IF(OR(AH355="",AM355="",M355=""),"",IF(M355="Small standard",IF(AH355&gt;SS_MAX,"",ROUND(INDEX(SS_FEES,SUMPRODUCT(--(SS_EDGES&lt;AH355))+1,3+AM355)*(1+FUEL),4)),IF(M355="Large standard",IF(AH355&gt;LS_MAX,"",ROUND(IF(AH355&lt;=OVER3_FROM,INDEX(LS_FEES,SUMPRODUCT(--(LS_EDGES&lt;AH355))+1,3+AM355),INDEX(OVER3_BASE,1,3+AM355)+OVER3_PER4*CEILING((AH355-OVER3_FROM)/4,1))*(1+FUEL),4)),""))))</f>
        <v/>
      </c>
      <c r="AZ355" s="24" t="str">
        <f aca="false">IF(OR(J355="",J355&lt;1),"",ROUND(IFERROR(INDEX(CAT_SCALE,MATCH(D355,CATS,0)),UC_DEFAULT)*IF(J355&gt;=UC_KNEE,10^(UC_A-UC_B*LOG10(J355)),10^(UC_A-UC_B*LOG10(UC_KNEE))*(UC_KNEE/J355)^UC_HEXP),1))</f>
        <v/>
      </c>
    </row>
    <row r="356" customFormat="false" ht="15" hidden="false" customHeight="false" outlineLevel="0" collapsed="false">
      <c r="A356" s="10"/>
      <c r="B356" s="10"/>
      <c r="C356" s="12"/>
      <c r="D356" s="10"/>
      <c r="E356" s="10"/>
      <c r="F356" s="10"/>
      <c r="G356" s="10"/>
      <c r="H356" s="10"/>
      <c r="I356" s="10"/>
      <c r="J356" s="10"/>
      <c r="K356" s="10"/>
      <c r="L356" s="12"/>
      <c r="M356" s="2" t="str">
        <f aca="false">IF(OR(N356="",AI356=""),"",IF(AND(N356&lt;=SS_MAX,AI356&lt;=SS_L,AJ356&lt;=SS_M,AK356&lt;=SS_S),"Small standard",IF(AND(N356&lt;=LS_MAX,AI356&lt;=LS_L,AJ356&lt;=LS_M,AK356&lt;=LS_S),"Large standard","Oversize")))</f>
        <v/>
      </c>
      <c r="N356" s="16" t="str">
        <f aca="false">IF(AH356="","",IF(AL356="",AH356,MAX(AH356,AL356)))</f>
        <v/>
      </c>
      <c r="O356" s="21" t="str">
        <f aca="false">IF(OR(N356="",AM356="",M356=""),"",IF(M356="Small standard",IF(N356&gt;SS_MAX,"",ROUND(INDEX(SS_FEES,SUMPRODUCT(--(SS_EDGES&lt;N356))+1,0+AM356)*(1+FUEL),4)),IF(M356="Large standard",IF(N356&gt;LS_MAX,"",ROUND(IF(N356&lt;=OVER3_FROM,INDEX(LS_FEES,SUMPRODUCT(--(LS_EDGES&lt;N356))+1,0+AM356),INDEX(OVER3_BASE,1,0+AM356)+OVER3_PER4*CEILING((N356-OVER3_FROM)/4,1))*(1+FUEL),4)),"")))</f>
        <v/>
      </c>
      <c r="P356" s="21" t="str">
        <f aca="false">IF(OR(N356="",AM356="",M356=""),"",IF(M356="Small standard",IF(N356&gt;SS_MAX,"",ROUND(INDEX(SS_FEES,SUMPRODUCT(--(SS_EDGES&lt;N356))+1,3+AM356)*(1+FUEL),4)),IF(M356="Large standard",IF(N356&gt;LS_MAX,"",ROUND(IF(N356&lt;=OVER3_FROM,INDEX(LS_FEES,SUMPRODUCT(--(LS_EDGES&lt;N356))+1,3+AM356),INDEX(OVER3_BASE,1,3+AM356)+OVER3_PER4*CEILING((N356-OVER3_FROM)/4,1))*(1+FUEL),4)),"")))</f>
        <v/>
      </c>
      <c r="Q356" s="20" t="str">
        <f aca="true">IF(OR(L356="",O356=""),"",ROUND(L356-IF(AND(TODAY()&gt;=PEAK_FROM,TODAY()&lt;=PEAK_TO),P356,O356),2))</f>
        <v/>
      </c>
      <c r="R356" s="16" t="str">
        <f aca="false">IF(N356="","",IF(M356="Small standard",IF(SUMPRODUCT(--(SS_EDGES&lt;N356))=0,"",INDEX(SS_EDGES,SUMPRODUCT(--(SS_EDGES&lt;N356)))),IF(M356="Large standard",IF(N356&gt;OVER3_FROM,OVER3_FROM+4*(CEILING((N356-OVER3_FROM)/4,1)-1),IF(SUMPRODUCT(--(LS_EDGES&lt;N356))=0,"",INDEX(LS_EDGES,SUMPRODUCT(--(LS_EDGES&lt;N356))))),"")))</f>
        <v/>
      </c>
      <c r="S356" s="22" t="str">
        <f aca="false">IF(R356="","",ROUND(N356-R356,3))</f>
        <v/>
      </c>
      <c r="T356" s="21" t="str">
        <f aca="false">IF(OR(R356="",O356="",AO356=""),"",IF(S356&gt;MAX_SHAVE,"",IF(ROUND(O356-AO356,4)&lt;MIN_UNIT,"",ROUND(O356-AO356,4))))</f>
        <v/>
      </c>
      <c r="U356" s="21" t="str">
        <f aca="false">IF(OR(AQ356="",O356=""),"",IF(ROUND(ROUND(O356-AQ356,4)-AS356,4)&lt;=MIN_UNIT,"",ROUND(ROUND(O356-AQ356,4)-AS356,4)))</f>
        <v/>
      </c>
      <c r="V356" s="21" t="str">
        <f aca="false">IF(OR(AV356="",O356=""),"",IF(AND(AT356=1,AU356&lt;=MAX_ENV),IF(ROUND(O356-AV356,4)&lt;MIN_UNIT,"",ROUND(O356-AV356,4)),""))</f>
        <v/>
      </c>
      <c r="W356" s="21" t="str">
        <f aca="false">IF(OR(AX356="",O356=""),"",IF(AL356&gt;=AH356*MIN_DIM_RATIO,IF(ROUND(O356-AX356,4)&lt;MIN_UNIT,"",ROUND(O356-AX356,4)),""))</f>
        <v/>
      </c>
      <c r="X356" s="21" t="str">
        <f aca="false">IF(OR(R356="",P356="",AP356=""),"",IF(S356&gt;MAX_SHAVE,"",IF(ROUND(P356-AP356,4)&lt;MIN_UNIT,"",ROUND(P356-AP356,4))))</f>
        <v/>
      </c>
      <c r="Y356" s="21" t="str">
        <f aca="false">IF(OR(AR356="",P356=""),"",IF(ROUND(ROUND(P356-AR356,4)-AS356,4)&lt;=MIN_UNIT,"",ROUND(ROUND(P356-AR356,4)-AS356,4)))</f>
        <v/>
      </c>
      <c r="Z356" s="21" t="str">
        <f aca="false">IF(OR(AW356="",P356=""),"",IF(AND(AT356=1,AU356&lt;=MAX_ENV),IF(ROUND(P356-AW356,4)&lt;MIN_UNIT,"",ROUND(P356-AW356,4)),""))</f>
        <v/>
      </c>
      <c r="AA356" s="21" t="str">
        <f aca="false">IF(OR(AY356="",P356=""),"",IF(AL356&gt;=AH356*MIN_DIM_RATIO,IF(ROUND(P356-AY356,4)&lt;MIN_UNIT,"",ROUND(P356-AY356,4)),""))</f>
        <v/>
      </c>
      <c r="AB356" s="2" t="str">
        <f aca="false">IF(COUNT(T356:W356)=0,"",CHOOSE(MATCH(MAX(T356:W356),T356:W356,0),"Weight","Price","Size tier","Box"))</f>
        <v/>
      </c>
      <c r="AC356" s="24" t="str">
        <f aca="false">IF(K356&lt;&gt;"",K356,AZ356)</f>
        <v/>
      </c>
      <c r="AD356" s="25" t="str">
        <f aca="false">IF(OR(AB356="",AC356=""),"",ROUND(AC356*IF(K356&lt;&gt;"",1,U_LOW)*((12-PEAK_MONTHS)*MAX(T356:W356)+PEAK_MONTHS*N(INDEX(X356:AA356,MATCH(MAX(T356:W356),T356:W356,0)))),0))</f>
        <v/>
      </c>
      <c r="AE356" s="25" t="str">
        <f aca="false">IF(OR(AB356="",AC356=""),"",ROUND(AC356*IF(K356&lt;&gt;"",1,U_HIGH)*((12-PEAK_MONTHS)*MAX(T356:W356)+PEAK_MONTHS*N(INDEX(X356:AA356,MATCH(MAX(T356:W356),T356:W356,0)))),0))</f>
        <v/>
      </c>
      <c r="AF356" s="18" t="str">
        <f aca="false">IF(AD356="","",RANK(AD356,$AD$7:$AD$506))</f>
        <v/>
      </c>
      <c r="AH356" s="16" t="str">
        <f aca="false">IF(E356&lt;&gt;"",E356,IF(F356&lt;&gt;"",ROUND(F356*16,3),""))</f>
        <v/>
      </c>
      <c r="AI356" s="16" t="str">
        <f aca="false">IF(COUNT(G356:I356)&lt;3,"",ROUND(LARGE(G356:I356,1),2))</f>
        <v/>
      </c>
      <c r="AJ356" s="16" t="str">
        <f aca="false">IF(COUNT(G356:I356)&lt;3,"",ROUND(LARGE(G356:I356,2),2))</f>
        <v/>
      </c>
      <c r="AK356" s="16" t="str">
        <f aca="false">IF(COUNT(G356:I356)&lt;3,"",ROUND(SMALL(G356:I356,1),2))</f>
        <v/>
      </c>
      <c r="AL356" s="16" t="str">
        <f aca="false">IF(AI356="","",IF(AI356*AJ356*AK356&lt;DIM_MIN_CUIN,"",ROUND(AI356*AJ356*AK356/DIM_DIV*16,2)))</f>
        <v/>
      </c>
      <c r="AM356" s="18" t="str">
        <f aca="false">IF(C356="","",IF(C356&lt;BAND_LO,1,IF(C356&lt;=BAND_HI,2,3)))</f>
        <v/>
      </c>
      <c r="AN356" s="19" t="str">
        <f aca="false">IF(C356="","",IFERROR(INDEX(CAT_REF,MATCH(D356,CATS,0)),REF_DEFAULT))</f>
        <v/>
      </c>
      <c r="AO356" s="21" t="str">
        <f aca="false">IF(OR(R356="",AM356="",M356=""),"",IF(M356="Small standard",IF(R356&gt;SS_MAX,"",ROUND(INDEX(SS_FEES,SUMPRODUCT(--(SS_EDGES&lt;R356))+1,0+AM356)*(1+FUEL),4)),IF(M356="Large standard",IF(R356&gt;LS_MAX,"",ROUND(IF(R356&lt;=OVER3_FROM,INDEX(LS_FEES,SUMPRODUCT(--(LS_EDGES&lt;R356))+1,0+AM356),INDEX(OVER3_BASE,1,0+AM356)+OVER3_PER4*CEILING((R356-OVER3_FROM)/4,1))*(1+FUEL),4)),"")))</f>
        <v/>
      </c>
      <c r="AP356" s="21" t="str">
        <f aca="false">IF(OR(R356="",AM356="",M356=""),"",IF(M356="Small standard",IF(R356&gt;SS_MAX,"",ROUND(INDEX(SS_FEES,SUMPRODUCT(--(SS_EDGES&lt;R356))+1,3+AM356)*(1+FUEL),4)),IF(M356="Large standard",IF(R356&gt;LS_MAX,"",ROUND(IF(R356&lt;=OVER3_FROM,INDEX(LS_FEES,SUMPRODUCT(--(LS_EDGES&lt;R356))+1,3+AM356),INDEX(OVER3_BASE,1,3+AM356)+OVER3_PER4*CEILING((R356-OVER3_FROM)/4,1))*(1+FUEL),4)),"")))</f>
        <v/>
      </c>
      <c r="AQ356" s="21" t="str">
        <f aca="false">IF(OR(AM356="",AM356=1),"",IF(OR(N356="",(AM356-1)="",M356=""),"",IF(M356="Small standard",IF(N356&gt;SS_MAX,"",ROUND(INDEX(SS_FEES,SUMPRODUCT(--(SS_EDGES&lt;N356))+1,0+(AM356-1))*(1+FUEL),4)),IF(M356="Large standard",IF(N356&gt;LS_MAX,"",ROUND(IF(N356&lt;=OVER3_FROM,INDEX(LS_FEES,SUMPRODUCT(--(LS_EDGES&lt;N356))+1,0+(AM356-1)),INDEX(OVER3_BASE,1,0+(AM356-1))+OVER3_PER4*CEILING((N356-OVER3_FROM)/4,1))*(1+FUEL),4)),""))))</f>
        <v/>
      </c>
      <c r="AR356" s="21" t="str">
        <f aca="false">IF(OR(AM356="",AM356=1),"",IF(OR(N356="",(AM356-1)="",M356=""),"",IF(M356="Small standard",IF(N356&gt;SS_MAX,"",ROUND(INDEX(SS_FEES,SUMPRODUCT(--(SS_EDGES&lt;N356))+1,3+(AM356-1))*(1+FUEL),4)),IF(M356="Large standard",IF(N356&gt;LS_MAX,"",ROUND(IF(N356&lt;=OVER3_FROM,INDEX(LS_FEES,SUMPRODUCT(--(LS_EDGES&lt;N356))+1,3+(AM356-1)),INDEX(OVER3_BASE,1,3+(AM356-1))+OVER3_PER4*CEILING((N356-OVER3_FROM)/4,1))*(1+FUEL),4)),""))))</f>
        <v/>
      </c>
      <c r="AS356" s="21" t="str">
        <f aca="false">IF(OR(AM356="",AM356=1),"",(C356-(IF(AM356=2,BAND_LO,BAND_HI)-0.01))*(1-AN356))</f>
        <v/>
      </c>
      <c r="AT356" s="18" t="str">
        <f aca="false">IF(AI356="","",(AI356&gt;SS_L)+(AJ356&gt;SS_M)+(AK356&gt;SS_S))</f>
        <v/>
      </c>
      <c r="AU356" s="23" t="str">
        <f aca="false">IF(OR(AT356="",AT356&lt;&gt;1),"",MAX(AI356/SS_L,AJ356/SS_M,AK356/SS_S))</f>
        <v/>
      </c>
      <c r="AV356" s="21" t="str">
        <f aca="false">IF(OR(M356&lt;&gt;"Large standard",N356="",N356&gt;SS_MAX),"",IF(OR(N356="",AM356="","Small standard"=""),"",IF("Small standard"="Small standard",IF(N356&gt;SS_MAX,"",ROUND(INDEX(SS_FEES,SUMPRODUCT(--(SS_EDGES&lt;N356))+1,0+AM356)*(1+FUEL),4)),IF("Small standard"="Large standard",IF(N356&gt;LS_MAX,"",ROUND(IF(N356&lt;=OVER3_FROM,INDEX(LS_FEES,SUMPRODUCT(--(LS_EDGES&lt;N356))+1,0+AM356),INDEX(OVER3_BASE,1,0+AM356)+OVER3_PER4*CEILING((N356-OVER3_FROM)/4,1))*(1+FUEL),4)),""))))</f>
        <v/>
      </c>
      <c r="AW356" s="21" t="str">
        <f aca="false">IF(OR(M356&lt;&gt;"Large standard",N356="",N356&gt;SS_MAX),"",IF(OR(N356="",AM356="","Small standard"=""),"",IF("Small standard"="Small standard",IF(N356&gt;SS_MAX,"",ROUND(INDEX(SS_FEES,SUMPRODUCT(--(SS_EDGES&lt;N356))+1,3+AM356)*(1+FUEL),4)),IF("Small standard"="Large standard",IF(N356&gt;LS_MAX,"",ROUND(IF(N356&lt;=OVER3_FROM,INDEX(LS_FEES,SUMPRODUCT(--(LS_EDGES&lt;N356))+1,3+AM356),INDEX(OVER3_BASE,1,3+AM356)+OVER3_PER4*CEILING((N356-OVER3_FROM)/4,1))*(1+FUEL),4)),""))))</f>
        <v/>
      </c>
      <c r="AX356" s="21" t="str">
        <f aca="false">IF(OR(AL356="",AH356=""),"",IF(OR(AH356="",AM356="",M356=""),"",IF(M356="Small standard",IF(AH356&gt;SS_MAX,"",ROUND(INDEX(SS_FEES,SUMPRODUCT(--(SS_EDGES&lt;AH356))+1,0+AM356)*(1+FUEL),4)),IF(M356="Large standard",IF(AH356&gt;LS_MAX,"",ROUND(IF(AH356&lt;=OVER3_FROM,INDEX(LS_FEES,SUMPRODUCT(--(LS_EDGES&lt;AH356))+1,0+AM356),INDEX(OVER3_BASE,1,0+AM356)+OVER3_PER4*CEILING((AH356-OVER3_FROM)/4,1))*(1+FUEL),4)),""))))</f>
        <v/>
      </c>
      <c r="AY356" s="21" t="str">
        <f aca="false">IF(OR(AL356="",AH356=""),"",IF(OR(AH356="",AM356="",M356=""),"",IF(M356="Small standard",IF(AH356&gt;SS_MAX,"",ROUND(INDEX(SS_FEES,SUMPRODUCT(--(SS_EDGES&lt;AH356))+1,3+AM356)*(1+FUEL),4)),IF(M356="Large standard",IF(AH356&gt;LS_MAX,"",ROUND(IF(AH356&lt;=OVER3_FROM,INDEX(LS_FEES,SUMPRODUCT(--(LS_EDGES&lt;AH356))+1,3+AM356),INDEX(OVER3_BASE,1,3+AM356)+OVER3_PER4*CEILING((AH356-OVER3_FROM)/4,1))*(1+FUEL),4)),""))))</f>
        <v/>
      </c>
      <c r="AZ356" s="24" t="str">
        <f aca="false">IF(OR(J356="",J356&lt;1),"",ROUND(IFERROR(INDEX(CAT_SCALE,MATCH(D356,CATS,0)),UC_DEFAULT)*IF(J356&gt;=UC_KNEE,10^(UC_A-UC_B*LOG10(J356)),10^(UC_A-UC_B*LOG10(UC_KNEE))*(UC_KNEE/J356)^UC_HEXP),1))</f>
        <v/>
      </c>
    </row>
    <row r="357" customFormat="false" ht="15" hidden="false" customHeight="false" outlineLevel="0" collapsed="false">
      <c r="A357" s="10"/>
      <c r="B357" s="10"/>
      <c r="C357" s="12"/>
      <c r="D357" s="10"/>
      <c r="E357" s="10"/>
      <c r="F357" s="10"/>
      <c r="G357" s="10"/>
      <c r="H357" s="10"/>
      <c r="I357" s="10"/>
      <c r="J357" s="10"/>
      <c r="K357" s="10"/>
      <c r="L357" s="12"/>
      <c r="M357" s="2" t="str">
        <f aca="false">IF(OR(N357="",AI357=""),"",IF(AND(N357&lt;=SS_MAX,AI357&lt;=SS_L,AJ357&lt;=SS_M,AK357&lt;=SS_S),"Small standard",IF(AND(N357&lt;=LS_MAX,AI357&lt;=LS_L,AJ357&lt;=LS_M,AK357&lt;=LS_S),"Large standard","Oversize")))</f>
        <v/>
      </c>
      <c r="N357" s="16" t="str">
        <f aca="false">IF(AH357="","",IF(AL357="",AH357,MAX(AH357,AL357)))</f>
        <v/>
      </c>
      <c r="O357" s="21" t="str">
        <f aca="false">IF(OR(N357="",AM357="",M357=""),"",IF(M357="Small standard",IF(N357&gt;SS_MAX,"",ROUND(INDEX(SS_FEES,SUMPRODUCT(--(SS_EDGES&lt;N357))+1,0+AM357)*(1+FUEL),4)),IF(M357="Large standard",IF(N357&gt;LS_MAX,"",ROUND(IF(N357&lt;=OVER3_FROM,INDEX(LS_FEES,SUMPRODUCT(--(LS_EDGES&lt;N357))+1,0+AM357),INDEX(OVER3_BASE,1,0+AM357)+OVER3_PER4*CEILING((N357-OVER3_FROM)/4,1))*(1+FUEL),4)),"")))</f>
        <v/>
      </c>
      <c r="P357" s="21" t="str">
        <f aca="false">IF(OR(N357="",AM357="",M357=""),"",IF(M357="Small standard",IF(N357&gt;SS_MAX,"",ROUND(INDEX(SS_FEES,SUMPRODUCT(--(SS_EDGES&lt;N357))+1,3+AM357)*(1+FUEL),4)),IF(M357="Large standard",IF(N357&gt;LS_MAX,"",ROUND(IF(N357&lt;=OVER3_FROM,INDEX(LS_FEES,SUMPRODUCT(--(LS_EDGES&lt;N357))+1,3+AM357),INDEX(OVER3_BASE,1,3+AM357)+OVER3_PER4*CEILING((N357-OVER3_FROM)/4,1))*(1+FUEL),4)),"")))</f>
        <v/>
      </c>
      <c r="Q357" s="20" t="str">
        <f aca="true">IF(OR(L357="",O357=""),"",ROUND(L357-IF(AND(TODAY()&gt;=PEAK_FROM,TODAY()&lt;=PEAK_TO),P357,O357),2))</f>
        <v/>
      </c>
      <c r="R357" s="16" t="str">
        <f aca="false">IF(N357="","",IF(M357="Small standard",IF(SUMPRODUCT(--(SS_EDGES&lt;N357))=0,"",INDEX(SS_EDGES,SUMPRODUCT(--(SS_EDGES&lt;N357)))),IF(M357="Large standard",IF(N357&gt;OVER3_FROM,OVER3_FROM+4*(CEILING((N357-OVER3_FROM)/4,1)-1),IF(SUMPRODUCT(--(LS_EDGES&lt;N357))=0,"",INDEX(LS_EDGES,SUMPRODUCT(--(LS_EDGES&lt;N357))))),"")))</f>
        <v/>
      </c>
      <c r="S357" s="22" t="str">
        <f aca="false">IF(R357="","",ROUND(N357-R357,3))</f>
        <v/>
      </c>
      <c r="T357" s="21" t="str">
        <f aca="false">IF(OR(R357="",O357="",AO357=""),"",IF(S357&gt;MAX_SHAVE,"",IF(ROUND(O357-AO357,4)&lt;MIN_UNIT,"",ROUND(O357-AO357,4))))</f>
        <v/>
      </c>
      <c r="U357" s="21" t="str">
        <f aca="false">IF(OR(AQ357="",O357=""),"",IF(ROUND(ROUND(O357-AQ357,4)-AS357,4)&lt;=MIN_UNIT,"",ROUND(ROUND(O357-AQ357,4)-AS357,4)))</f>
        <v/>
      </c>
      <c r="V357" s="21" t="str">
        <f aca="false">IF(OR(AV357="",O357=""),"",IF(AND(AT357=1,AU357&lt;=MAX_ENV),IF(ROUND(O357-AV357,4)&lt;MIN_UNIT,"",ROUND(O357-AV357,4)),""))</f>
        <v/>
      </c>
      <c r="W357" s="21" t="str">
        <f aca="false">IF(OR(AX357="",O357=""),"",IF(AL357&gt;=AH357*MIN_DIM_RATIO,IF(ROUND(O357-AX357,4)&lt;MIN_UNIT,"",ROUND(O357-AX357,4)),""))</f>
        <v/>
      </c>
      <c r="X357" s="21" t="str">
        <f aca="false">IF(OR(R357="",P357="",AP357=""),"",IF(S357&gt;MAX_SHAVE,"",IF(ROUND(P357-AP357,4)&lt;MIN_UNIT,"",ROUND(P357-AP357,4))))</f>
        <v/>
      </c>
      <c r="Y357" s="21" t="str">
        <f aca="false">IF(OR(AR357="",P357=""),"",IF(ROUND(ROUND(P357-AR357,4)-AS357,4)&lt;=MIN_UNIT,"",ROUND(ROUND(P357-AR357,4)-AS357,4)))</f>
        <v/>
      </c>
      <c r="Z357" s="21" t="str">
        <f aca="false">IF(OR(AW357="",P357=""),"",IF(AND(AT357=1,AU357&lt;=MAX_ENV),IF(ROUND(P357-AW357,4)&lt;MIN_UNIT,"",ROUND(P357-AW357,4)),""))</f>
        <v/>
      </c>
      <c r="AA357" s="21" t="str">
        <f aca="false">IF(OR(AY357="",P357=""),"",IF(AL357&gt;=AH357*MIN_DIM_RATIO,IF(ROUND(P357-AY357,4)&lt;MIN_UNIT,"",ROUND(P357-AY357,4)),""))</f>
        <v/>
      </c>
      <c r="AB357" s="2" t="str">
        <f aca="false">IF(COUNT(T357:W357)=0,"",CHOOSE(MATCH(MAX(T357:W357),T357:W357,0),"Weight","Price","Size tier","Box"))</f>
        <v/>
      </c>
      <c r="AC357" s="24" t="str">
        <f aca="false">IF(K357&lt;&gt;"",K357,AZ357)</f>
        <v/>
      </c>
      <c r="AD357" s="25" t="str">
        <f aca="false">IF(OR(AB357="",AC357=""),"",ROUND(AC357*IF(K357&lt;&gt;"",1,U_LOW)*((12-PEAK_MONTHS)*MAX(T357:W357)+PEAK_MONTHS*N(INDEX(X357:AA357,MATCH(MAX(T357:W357),T357:W357,0)))),0))</f>
        <v/>
      </c>
      <c r="AE357" s="25" t="str">
        <f aca="false">IF(OR(AB357="",AC357=""),"",ROUND(AC357*IF(K357&lt;&gt;"",1,U_HIGH)*((12-PEAK_MONTHS)*MAX(T357:W357)+PEAK_MONTHS*N(INDEX(X357:AA357,MATCH(MAX(T357:W357),T357:W357,0)))),0))</f>
        <v/>
      </c>
      <c r="AF357" s="18" t="str">
        <f aca="false">IF(AD357="","",RANK(AD357,$AD$7:$AD$506))</f>
        <v/>
      </c>
      <c r="AH357" s="16" t="str">
        <f aca="false">IF(E357&lt;&gt;"",E357,IF(F357&lt;&gt;"",ROUND(F357*16,3),""))</f>
        <v/>
      </c>
      <c r="AI357" s="16" t="str">
        <f aca="false">IF(COUNT(G357:I357)&lt;3,"",ROUND(LARGE(G357:I357,1),2))</f>
        <v/>
      </c>
      <c r="AJ357" s="16" t="str">
        <f aca="false">IF(COUNT(G357:I357)&lt;3,"",ROUND(LARGE(G357:I357,2),2))</f>
        <v/>
      </c>
      <c r="AK357" s="16" t="str">
        <f aca="false">IF(COUNT(G357:I357)&lt;3,"",ROUND(SMALL(G357:I357,1),2))</f>
        <v/>
      </c>
      <c r="AL357" s="16" t="str">
        <f aca="false">IF(AI357="","",IF(AI357*AJ357*AK357&lt;DIM_MIN_CUIN,"",ROUND(AI357*AJ357*AK357/DIM_DIV*16,2)))</f>
        <v/>
      </c>
      <c r="AM357" s="18" t="str">
        <f aca="false">IF(C357="","",IF(C357&lt;BAND_LO,1,IF(C357&lt;=BAND_HI,2,3)))</f>
        <v/>
      </c>
      <c r="AN357" s="19" t="str">
        <f aca="false">IF(C357="","",IFERROR(INDEX(CAT_REF,MATCH(D357,CATS,0)),REF_DEFAULT))</f>
        <v/>
      </c>
      <c r="AO357" s="21" t="str">
        <f aca="false">IF(OR(R357="",AM357="",M357=""),"",IF(M357="Small standard",IF(R357&gt;SS_MAX,"",ROUND(INDEX(SS_FEES,SUMPRODUCT(--(SS_EDGES&lt;R357))+1,0+AM357)*(1+FUEL),4)),IF(M357="Large standard",IF(R357&gt;LS_MAX,"",ROUND(IF(R357&lt;=OVER3_FROM,INDEX(LS_FEES,SUMPRODUCT(--(LS_EDGES&lt;R357))+1,0+AM357),INDEX(OVER3_BASE,1,0+AM357)+OVER3_PER4*CEILING((R357-OVER3_FROM)/4,1))*(1+FUEL),4)),"")))</f>
        <v/>
      </c>
      <c r="AP357" s="21" t="str">
        <f aca="false">IF(OR(R357="",AM357="",M357=""),"",IF(M357="Small standard",IF(R357&gt;SS_MAX,"",ROUND(INDEX(SS_FEES,SUMPRODUCT(--(SS_EDGES&lt;R357))+1,3+AM357)*(1+FUEL),4)),IF(M357="Large standard",IF(R357&gt;LS_MAX,"",ROUND(IF(R357&lt;=OVER3_FROM,INDEX(LS_FEES,SUMPRODUCT(--(LS_EDGES&lt;R357))+1,3+AM357),INDEX(OVER3_BASE,1,3+AM357)+OVER3_PER4*CEILING((R357-OVER3_FROM)/4,1))*(1+FUEL),4)),"")))</f>
        <v/>
      </c>
      <c r="AQ357" s="21" t="str">
        <f aca="false">IF(OR(AM357="",AM357=1),"",IF(OR(N357="",(AM357-1)="",M357=""),"",IF(M357="Small standard",IF(N357&gt;SS_MAX,"",ROUND(INDEX(SS_FEES,SUMPRODUCT(--(SS_EDGES&lt;N357))+1,0+(AM357-1))*(1+FUEL),4)),IF(M357="Large standard",IF(N357&gt;LS_MAX,"",ROUND(IF(N357&lt;=OVER3_FROM,INDEX(LS_FEES,SUMPRODUCT(--(LS_EDGES&lt;N357))+1,0+(AM357-1)),INDEX(OVER3_BASE,1,0+(AM357-1))+OVER3_PER4*CEILING((N357-OVER3_FROM)/4,1))*(1+FUEL),4)),""))))</f>
        <v/>
      </c>
      <c r="AR357" s="21" t="str">
        <f aca="false">IF(OR(AM357="",AM357=1),"",IF(OR(N357="",(AM357-1)="",M357=""),"",IF(M357="Small standard",IF(N357&gt;SS_MAX,"",ROUND(INDEX(SS_FEES,SUMPRODUCT(--(SS_EDGES&lt;N357))+1,3+(AM357-1))*(1+FUEL),4)),IF(M357="Large standard",IF(N357&gt;LS_MAX,"",ROUND(IF(N357&lt;=OVER3_FROM,INDEX(LS_FEES,SUMPRODUCT(--(LS_EDGES&lt;N357))+1,3+(AM357-1)),INDEX(OVER3_BASE,1,3+(AM357-1))+OVER3_PER4*CEILING((N357-OVER3_FROM)/4,1))*(1+FUEL),4)),""))))</f>
        <v/>
      </c>
      <c r="AS357" s="21" t="str">
        <f aca="false">IF(OR(AM357="",AM357=1),"",(C357-(IF(AM357=2,BAND_LO,BAND_HI)-0.01))*(1-AN357))</f>
        <v/>
      </c>
      <c r="AT357" s="18" t="str">
        <f aca="false">IF(AI357="","",(AI357&gt;SS_L)+(AJ357&gt;SS_M)+(AK357&gt;SS_S))</f>
        <v/>
      </c>
      <c r="AU357" s="23" t="str">
        <f aca="false">IF(OR(AT357="",AT357&lt;&gt;1),"",MAX(AI357/SS_L,AJ357/SS_M,AK357/SS_S))</f>
        <v/>
      </c>
      <c r="AV357" s="21" t="str">
        <f aca="false">IF(OR(M357&lt;&gt;"Large standard",N357="",N357&gt;SS_MAX),"",IF(OR(N357="",AM357="","Small standard"=""),"",IF("Small standard"="Small standard",IF(N357&gt;SS_MAX,"",ROUND(INDEX(SS_FEES,SUMPRODUCT(--(SS_EDGES&lt;N357))+1,0+AM357)*(1+FUEL),4)),IF("Small standard"="Large standard",IF(N357&gt;LS_MAX,"",ROUND(IF(N357&lt;=OVER3_FROM,INDEX(LS_FEES,SUMPRODUCT(--(LS_EDGES&lt;N357))+1,0+AM357),INDEX(OVER3_BASE,1,0+AM357)+OVER3_PER4*CEILING((N357-OVER3_FROM)/4,1))*(1+FUEL),4)),""))))</f>
        <v/>
      </c>
      <c r="AW357" s="21" t="str">
        <f aca="false">IF(OR(M357&lt;&gt;"Large standard",N357="",N357&gt;SS_MAX),"",IF(OR(N357="",AM357="","Small standard"=""),"",IF("Small standard"="Small standard",IF(N357&gt;SS_MAX,"",ROUND(INDEX(SS_FEES,SUMPRODUCT(--(SS_EDGES&lt;N357))+1,3+AM357)*(1+FUEL),4)),IF("Small standard"="Large standard",IF(N357&gt;LS_MAX,"",ROUND(IF(N357&lt;=OVER3_FROM,INDEX(LS_FEES,SUMPRODUCT(--(LS_EDGES&lt;N357))+1,3+AM357),INDEX(OVER3_BASE,1,3+AM357)+OVER3_PER4*CEILING((N357-OVER3_FROM)/4,1))*(1+FUEL),4)),""))))</f>
        <v/>
      </c>
      <c r="AX357" s="21" t="str">
        <f aca="false">IF(OR(AL357="",AH357=""),"",IF(OR(AH357="",AM357="",M357=""),"",IF(M357="Small standard",IF(AH357&gt;SS_MAX,"",ROUND(INDEX(SS_FEES,SUMPRODUCT(--(SS_EDGES&lt;AH357))+1,0+AM357)*(1+FUEL),4)),IF(M357="Large standard",IF(AH357&gt;LS_MAX,"",ROUND(IF(AH357&lt;=OVER3_FROM,INDEX(LS_FEES,SUMPRODUCT(--(LS_EDGES&lt;AH357))+1,0+AM357),INDEX(OVER3_BASE,1,0+AM357)+OVER3_PER4*CEILING((AH357-OVER3_FROM)/4,1))*(1+FUEL),4)),""))))</f>
        <v/>
      </c>
      <c r="AY357" s="21" t="str">
        <f aca="false">IF(OR(AL357="",AH357=""),"",IF(OR(AH357="",AM357="",M357=""),"",IF(M357="Small standard",IF(AH357&gt;SS_MAX,"",ROUND(INDEX(SS_FEES,SUMPRODUCT(--(SS_EDGES&lt;AH357))+1,3+AM357)*(1+FUEL),4)),IF(M357="Large standard",IF(AH357&gt;LS_MAX,"",ROUND(IF(AH357&lt;=OVER3_FROM,INDEX(LS_FEES,SUMPRODUCT(--(LS_EDGES&lt;AH357))+1,3+AM357),INDEX(OVER3_BASE,1,3+AM357)+OVER3_PER4*CEILING((AH357-OVER3_FROM)/4,1))*(1+FUEL),4)),""))))</f>
        <v/>
      </c>
      <c r="AZ357" s="24" t="str">
        <f aca="false">IF(OR(J357="",J357&lt;1),"",ROUND(IFERROR(INDEX(CAT_SCALE,MATCH(D357,CATS,0)),UC_DEFAULT)*IF(J357&gt;=UC_KNEE,10^(UC_A-UC_B*LOG10(J357)),10^(UC_A-UC_B*LOG10(UC_KNEE))*(UC_KNEE/J357)^UC_HEXP),1))</f>
        <v/>
      </c>
    </row>
    <row r="358" customFormat="false" ht="15" hidden="false" customHeight="false" outlineLevel="0" collapsed="false">
      <c r="A358" s="10"/>
      <c r="B358" s="10"/>
      <c r="C358" s="12"/>
      <c r="D358" s="10"/>
      <c r="E358" s="10"/>
      <c r="F358" s="10"/>
      <c r="G358" s="10"/>
      <c r="H358" s="10"/>
      <c r="I358" s="10"/>
      <c r="J358" s="10"/>
      <c r="K358" s="10"/>
      <c r="L358" s="12"/>
      <c r="M358" s="2" t="str">
        <f aca="false">IF(OR(N358="",AI358=""),"",IF(AND(N358&lt;=SS_MAX,AI358&lt;=SS_L,AJ358&lt;=SS_M,AK358&lt;=SS_S),"Small standard",IF(AND(N358&lt;=LS_MAX,AI358&lt;=LS_L,AJ358&lt;=LS_M,AK358&lt;=LS_S),"Large standard","Oversize")))</f>
        <v/>
      </c>
      <c r="N358" s="16" t="str">
        <f aca="false">IF(AH358="","",IF(AL358="",AH358,MAX(AH358,AL358)))</f>
        <v/>
      </c>
      <c r="O358" s="21" t="str">
        <f aca="false">IF(OR(N358="",AM358="",M358=""),"",IF(M358="Small standard",IF(N358&gt;SS_MAX,"",ROUND(INDEX(SS_FEES,SUMPRODUCT(--(SS_EDGES&lt;N358))+1,0+AM358)*(1+FUEL),4)),IF(M358="Large standard",IF(N358&gt;LS_MAX,"",ROUND(IF(N358&lt;=OVER3_FROM,INDEX(LS_FEES,SUMPRODUCT(--(LS_EDGES&lt;N358))+1,0+AM358),INDEX(OVER3_BASE,1,0+AM358)+OVER3_PER4*CEILING((N358-OVER3_FROM)/4,1))*(1+FUEL),4)),"")))</f>
        <v/>
      </c>
      <c r="P358" s="21" t="str">
        <f aca="false">IF(OR(N358="",AM358="",M358=""),"",IF(M358="Small standard",IF(N358&gt;SS_MAX,"",ROUND(INDEX(SS_FEES,SUMPRODUCT(--(SS_EDGES&lt;N358))+1,3+AM358)*(1+FUEL),4)),IF(M358="Large standard",IF(N358&gt;LS_MAX,"",ROUND(IF(N358&lt;=OVER3_FROM,INDEX(LS_FEES,SUMPRODUCT(--(LS_EDGES&lt;N358))+1,3+AM358),INDEX(OVER3_BASE,1,3+AM358)+OVER3_PER4*CEILING((N358-OVER3_FROM)/4,1))*(1+FUEL),4)),"")))</f>
        <v/>
      </c>
      <c r="Q358" s="20" t="str">
        <f aca="true">IF(OR(L358="",O358=""),"",ROUND(L358-IF(AND(TODAY()&gt;=PEAK_FROM,TODAY()&lt;=PEAK_TO),P358,O358),2))</f>
        <v/>
      </c>
      <c r="R358" s="16" t="str">
        <f aca="false">IF(N358="","",IF(M358="Small standard",IF(SUMPRODUCT(--(SS_EDGES&lt;N358))=0,"",INDEX(SS_EDGES,SUMPRODUCT(--(SS_EDGES&lt;N358)))),IF(M358="Large standard",IF(N358&gt;OVER3_FROM,OVER3_FROM+4*(CEILING((N358-OVER3_FROM)/4,1)-1),IF(SUMPRODUCT(--(LS_EDGES&lt;N358))=0,"",INDEX(LS_EDGES,SUMPRODUCT(--(LS_EDGES&lt;N358))))),"")))</f>
        <v/>
      </c>
      <c r="S358" s="22" t="str">
        <f aca="false">IF(R358="","",ROUND(N358-R358,3))</f>
        <v/>
      </c>
      <c r="T358" s="21" t="str">
        <f aca="false">IF(OR(R358="",O358="",AO358=""),"",IF(S358&gt;MAX_SHAVE,"",IF(ROUND(O358-AO358,4)&lt;MIN_UNIT,"",ROUND(O358-AO358,4))))</f>
        <v/>
      </c>
      <c r="U358" s="21" t="str">
        <f aca="false">IF(OR(AQ358="",O358=""),"",IF(ROUND(ROUND(O358-AQ358,4)-AS358,4)&lt;=MIN_UNIT,"",ROUND(ROUND(O358-AQ358,4)-AS358,4)))</f>
        <v/>
      </c>
      <c r="V358" s="21" t="str">
        <f aca="false">IF(OR(AV358="",O358=""),"",IF(AND(AT358=1,AU358&lt;=MAX_ENV),IF(ROUND(O358-AV358,4)&lt;MIN_UNIT,"",ROUND(O358-AV358,4)),""))</f>
        <v/>
      </c>
      <c r="W358" s="21" t="str">
        <f aca="false">IF(OR(AX358="",O358=""),"",IF(AL358&gt;=AH358*MIN_DIM_RATIO,IF(ROUND(O358-AX358,4)&lt;MIN_UNIT,"",ROUND(O358-AX358,4)),""))</f>
        <v/>
      </c>
      <c r="X358" s="21" t="str">
        <f aca="false">IF(OR(R358="",P358="",AP358=""),"",IF(S358&gt;MAX_SHAVE,"",IF(ROUND(P358-AP358,4)&lt;MIN_UNIT,"",ROUND(P358-AP358,4))))</f>
        <v/>
      </c>
      <c r="Y358" s="21" t="str">
        <f aca="false">IF(OR(AR358="",P358=""),"",IF(ROUND(ROUND(P358-AR358,4)-AS358,4)&lt;=MIN_UNIT,"",ROUND(ROUND(P358-AR358,4)-AS358,4)))</f>
        <v/>
      </c>
      <c r="Z358" s="21" t="str">
        <f aca="false">IF(OR(AW358="",P358=""),"",IF(AND(AT358=1,AU358&lt;=MAX_ENV),IF(ROUND(P358-AW358,4)&lt;MIN_UNIT,"",ROUND(P358-AW358,4)),""))</f>
        <v/>
      </c>
      <c r="AA358" s="21" t="str">
        <f aca="false">IF(OR(AY358="",P358=""),"",IF(AL358&gt;=AH358*MIN_DIM_RATIO,IF(ROUND(P358-AY358,4)&lt;MIN_UNIT,"",ROUND(P358-AY358,4)),""))</f>
        <v/>
      </c>
      <c r="AB358" s="2" t="str">
        <f aca="false">IF(COUNT(T358:W358)=0,"",CHOOSE(MATCH(MAX(T358:W358),T358:W358,0),"Weight","Price","Size tier","Box"))</f>
        <v/>
      </c>
      <c r="AC358" s="24" t="str">
        <f aca="false">IF(K358&lt;&gt;"",K358,AZ358)</f>
        <v/>
      </c>
      <c r="AD358" s="25" t="str">
        <f aca="false">IF(OR(AB358="",AC358=""),"",ROUND(AC358*IF(K358&lt;&gt;"",1,U_LOW)*((12-PEAK_MONTHS)*MAX(T358:W358)+PEAK_MONTHS*N(INDEX(X358:AA358,MATCH(MAX(T358:W358),T358:W358,0)))),0))</f>
        <v/>
      </c>
      <c r="AE358" s="25" t="str">
        <f aca="false">IF(OR(AB358="",AC358=""),"",ROUND(AC358*IF(K358&lt;&gt;"",1,U_HIGH)*((12-PEAK_MONTHS)*MAX(T358:W358)+PEAK_MONTHS*N(INDEX(X358:AA358,MATCH(MAX(T358:W358),T358:W358,0)))),0))</f>
        <v/>
      </c>
      <c r="AF358" s="18" t="str">
        <f aca="false">IF(AD358="","",RANK(AD358,$AD$7:$AD$506))</f>
        <v/>
      </c>
      <c r="AH358" s="16" t="str">
        <f aca="false">IF(E358&lt;&gt;"",E358,IF(F358&lt;&gt;"",ROUND(F358*16,3),""))</f>
        <v/>
      </c>
      <c r="AI358" s="16" t="str">
        <f aca="false">IF(COUNT(G358:I358)&lt;3,"",ROUND(LARGE(G358:I358,1),2))</f>
        <v/>
      </c>
      <c r="AJ358" s="16" t="str">
        <f aca="false">IF(COUNT(G358:I358)&lt;3,"",ROUND(LARGE(G358:I358,2),2))</f>
        <v/>
      </c>
      <c r="AK358" s="16" t="str">
        <f aca="false">IF(COUNT(G358:I358)&lt;3,"",ROUND(SMALL(G358:I358,1),2))</f>
        <v/>
      </c>
      <c r="AL358" s="16" t="str">
        <f aca="false">IF(AI358="","",IF(AI358*AJ358*AK358&lt;DIM_MIN_CUIN,"",ROUND(AI358*AJ358*AK358/DIM_DIV*16,2)))</f>
        <v/>
      </c>
      <c r="AM358" s="18" t="str">
        <f aca="false">IF(C358="","",IF(C358&lt;BAND_LO,1,IF(C358&lt;=BAND_HI,2,3)))</f>
        <v/>
      </c>
      <c r="AN358" s="19" t="str">
        <f aca="false">IF(C358="","",IFERROR(INDEX(CAT_REF,MATCH(D358,CATS,0)),REF_DEFAULT))</f>
        <v/>
      </c>
      <c r="AO358" s="21" t="str">
        <f aca="false">IF(OR(R358="",AM358="",M358=""),"",IF(M358="Small standard",IF(R358&gt;SS_MAX,"",ROUND(INDEX(SS_FEES,SUMPRODUCT(--(SS_EDGES&lt;R358))+1,0+AM358)*(1+FUEL),4)),IF(M358="Large standard",IF(R358&gt;LS_MAX,"",ROUND(IF(R358&lt;=OVER3_FROM,INDEX(LS_FEES,SUMPRODUCT(--(LS_EDGES&lt;R358))+1,0+AM358),INDEX(OVER3_BASE,1,0+AM358)+OVER3_PER4*CEILING((R358-OVER3_FROM)/4,1))*(1+FUEL),4)),"")))</f>
        <v/>
      </c>
      <c r="AP358" s="21" t="str">
        <f aca="false">IF(OR(R358="",AM358="",M358=""),"",IF(M358="Small standard",IF(R358&gt;SS_MAX,"",ROUND(INDEX(SS_FEES,SUMPRODUCT(--(SS_EDGES&lt;R358))+1,3+AM358)*(1+FUEL),4)),IF(M358="Large standard",IF(R358&gt;LS_MAX,"",ROUND(IF(R358&lt;=OVER3_FROM,INDEX(LS_FEES,SUMPRODUCT(--(LS_EDGES&lt;R358))+1,3+AM358),INDEX(OVER3_BASE,1,3+AM358)+OVER3_PER4*CEILING((R358-OVER3_FROM)/4,1))*(1+FUEL),4)),"")))</f>
        <v/>
      </c>
      <c r="AQ358" s="21" t="str">
        <f aca="false">IF(OR(AM358="",AM358=1),"",IF(OR(N358="",(AM358-1)="",M358=""),"",IF(M358="Small standard",IF(N358&gt;SS_MAX,"",ROUND(INDEX(SS_FEES,SUMPRODUCT(--(SS_EDGES&lt;N358))+1,0+(AM358-1))*(1+FUEL),4)),IF(M358="Large standard",IF(N358&gt;LS_MAX,"",ROUND(IF(N358&lt;=OVER3_FROM,INDEX(LS_FEES,SUMPRODUCT(--(LS_EDGES&lt;N358))+1,0+(AM358-1)),INDEX(OVER3_BASE,1,0+(AM358-1))+OVER3_PER4*CEILING((N358-OVER3_FROM)/4,1))*(1+FUEL),4)),""))))</f>
        <v/>
      </c>
      <c r="AR358" s="21" t="str">
        <f aca="false">IF(OR(AM358="",AM358=1),"",IF(OR(N358="",(AM358-1)="",M358=""),"",IF(M358="Small standard",IF(N358&gt;SS_MAX,"",ROUND(INDEX(SS_FEES,SUMPRODUCT(--(SS_EDGES&lt;N358))+1,3+(AM358-1))*(1+FUEL),4)),IF(M358="Large standard",IF(N358&gt;LS_MAX,"",ROUND(IF(N358&lt;=OVER3_FROM,INDEX(LS_FEES,SUMPRODUCT(--(LS_EDGES&lt;N358))+1,3+(AM358-1)),INDEX(OVER3_BASE,1,3+(AM358-1))+OVER3_PER4*CEILING((N358-OVER3_FROM)/4,1))*(1+FUEL),4)),""))))</f>
        <v/>
      </c>
      <c r="AS358" s="21" t="str">
        <f aca="false">IF(OR(AM358="",AM358=1),"",(C358-(IF(AM358=2,BAND_LO,BAND_HI)-0.01))*(1-AN358))</f>
        <v/>
      </c>
      <c r="AT358" s="18" t="str">
        <f aca="false">IF(AI358="","",(AI358&gt;SS_L)+(AJ358&gt;SS_M)+(AK358&gt;SS_S))</f>
        <v/>
      </c>
      <c r="AU358" s="23" t="str">
        <f aca="false">IF(OR(AT358="",AT358&lt;&gt;1),"",MAX(AI358/SS_L,AJ358/SS_M,AK358/SS_S))</f>
        <v/>
      </c>
      <c r="AV358" s="21" t="str">
        <f aca="false">IF(OR(M358&lt;&gt;"Large standard",N358="",N358&gt;SS_MAX),"",IF(OR(N358="",AM358="","Small standard"=""),"",IF("Small standard"="Small standard",IF(N358&gt;SS_MAX,"",ROUND(INDEX(SS_FEES,SUMPRODUCT(--(SS_EDGES&lt;N358))+1,0+AM358)*(1+FUEL),4)),IF("Small standard"="Large standard",IF(N358&gt;LS_MAX,"",ROUND(IF(N358&lt;=OVER3_FROM,INDEX(LS_FEES,SUMPRODUCT(--(LS_EDGES&lt;N358))+1,0+AM358),INDEX(OVER3_BASE,1,0+AM358)+OVER3_PER4*CEILING((N358-OVER3_FROM)/4,1))*(1+FUEL),4)),""))))</f>
        <v/>
      </c>
      <c r="AW358" s="21" t="str">
        <f aca="false">IF(OR(M358&lt;&gt;"Large standard",N358="",N358&gt;SS_MAX),"",IF(OR(N358="",AM358="","Small standard"=""),"",IF("Small standard"="Small standard",IF(N358&gt;SS_MAX,"",ROUND(INDEX(SS_FEES,SUMPRODUCT(--(SS_EDGES&lt;N358))+1,3+AM358)*(1+FUEL),4)),IF("Small standard"="Large standard",IF(N358&gt;LS_MAX,"",ROUND(IF(N358&lt;=OVER3_FROM,INDEX(LS_FEES,SUMPRODUCT(--(LS_EDGES&lt;N358))+1,3+AM358),INDEX(OVER3_BASE,1,3+AM358)+OVER3_PER4*CEILING((N358-OVER3_FROM)/4,1))*(1+FUEL),4)),""))))</f>
        <v/>
      </c>
      <c r="AX358" s="21" t="str">
        <f aca="false">IF(OR(AL358="",AH358=""),"",IF(OR(AH358="",AM358="",M358=""),"",IF(M358="Small standard",IF(AH358&gt;SS_MAX,"",ROUND(INDEX(SS_FEES,SUMPRODUCT(--(SS_EDGES&lt;AH358))+1,0+AM358)*(1+FUEL),4)),IF(M358="Large standard",IF(AH358&gt;LS_MAX,"",ROUND(IF(AH358&lt;=OVER3_FROM,INDEX(LS_FEES,SUMPRODUCT(--(LS_EDGES&lt;AH358))+1,0+AM358),INDEX(OVER3_BASE,1,0+AM358)+OVER3_PER4*CEILING((AH358-OVER3_FROM)/4,1))*(1+FUEL),4)),""))))</f>
        <v/>
      </c>
      <c r="AY358" s="21" t="str">
        <f aca="false">IF(OR(AL358="",AH358=""),"",IF(OR(AH358="",AM358="",M358=""),"",IF(M358="Small standard",IF(AH358&gt;SS_MAX,"",ROUND(INDEX(SS_FEES,SUMPRODUCT(--(SS_EDGES&lt;AH358))+1,3+AM358)*(1+FUEL),4)),IF(M358="Large standard",IF(AH358&gt;LS_MAX,"",ROUND(IF(AH358&lt;=OVER3_FROM,INDEX(LS_FEES,SUMPRODUCT(--(LS_EDGES&lt;AH358))+1,3+AM358),INDEX(OVER3_BASE,1,3+AM358)+OVER3_PER4*CEILING((AH358-OVER3_FROM)/4,1))*(1+FUEL),4)),""))))</f>
        <v/>
      </c>
      <c r="AZ358" s="24" t="str">
        <f aca="false">IF(OR(J358="",J358&lt;1),"",ROUND(IFERROR(INDEX(CAT_SCALE,MATCH(D358,CATS,0)),UC_DEFAULT)*IF(J358&gt;=UC_KNEE,10^(UC_A-UC_B*LOG10(J358)),10^(UC_A-UC_B*LOG10(UC_KNEE))*(UC_KNEE/J358)^UC_HEXP),1))</f>
        <v/>
      </c>
    </row>
    <row r="359" customFormat="false" ht="15" hidden="false" customHeight="false" outlineLevel="0" collapsed="false">
      <c r="A359" s="10"/>
      <c r="B359" s="10"/>
      <c r="C359" s="12"/>
      <c r="D359" s="10"/>
      <c r="E359" s="10"/>
      <c r="F359" s="10"/>
      <c r="G359" s="10"/>
      <c r="H359" s="10"/>
      <c r="I359" s="10"/>
      <c r="J359" s="10"/>
      <c r="K359" s="10"/>
      <c r="L359" s="12"/>
      <c r="M359" s="2" t="str">
        <f aca="false">IF(OR(N359="",AI359=""),"",IF(AND(N359&lt;=SS_MAX,AI359&lt;=SS_L,AJ359&lt;=SS_M,AK359&lt;=SS_S),"Small standard",IF(AND(N359&lt;=LS_MAX,AI359&lt;=LS_L,AJ359&lt;=LS_M,AK359&lt;=LS_S),"Large standard","Oversize")))</f>
        <v/>
      </c>
      <c r="N359" s="16" t="str">
        <f aca="false">IF(AH359="","",IF(AL359="",AH359,MAX(AH359,AL359)))</f>
        <v/>
      </c>
      <c r="O359" s="21" t="str">
        <f aca="false">IF(OR(N359="",AM359="",M359=""),"",IF(M359="Small standard",IF(N359&gt;SS_MAX,"",ROUND(INDEX(SS_FEES,SUMPRODUCT(--(SS_EDGES&lt;N359))+1,0+AM359)*(1+FUEL),4)),IF(M359="Large standard",IF(N359&gt;LS_MAX,"",ROUND(IF(N359&lt;=OVER3_FROM,INDEX(LS_FEES,SUMPRODUCT(--(LS_EDGES&lt;N359))+1,0+AM359),INDEX(OVER3_BASE,1,0+AM359)+OVER3_PER4*CEILING((N359-OVER3_FROM)/4,1))*(1+FUEL),4)),"")))</f>
        <v/>
      </c>
      <c r="P359" s="21" t="str">
        <f aca="false">IF(OR(N359="",AM359="",M359=""),"",IF(M359="Small standard",IF(N359&gt;SS_MAX,"",ROUND(INDEX(SS_FEES,SUMPRODUCT(--(SS_EDGES&lt;N359))+1,3+AM359)*(1+FUEL),4)),IF(M359="Large standard",IF(N359&gt;LS_MAX,"",ROUND(IF(N359&lt;=OVER3_FROM,INDEX(LS_FEES,SUMPRODUCT(--(LS_EDGES&lt;N359))+1,3+AM359),INDEX(OVER3_BASE,1,3+AM359)+OVER3_PER4*CEILING((N359-OVER3_FROM)/4,1))*(1+FUEL),4)),"")))</f>
        <v/>
      </c>
      <c r="Q359" s="20" t="str">
        <f aca="true">IF(OR(L359="",O359=""),"",ROUND(L359-IF(AND(TODAY()&gt;=PEAK_FROM,TODAY()&lt;=PEAK_TO),P359,O359),2))</f>
        <v/>
      </c>
      <c r="R359" s="16" t="str">
        <f aca="false">IF(N359="","",IF(M359="Small standard",IF(SUMPRODUCT(--(SS_EDGES&lt;N359))=0,"",INDEX(SS_EDGES,SUMPRODUCT(--(SS_EDGES&lt;N359)))),IF(M359="Large standard",IF(N359&gt;OVER3_FROM,OVER3_FROM+4*(CEILING((N359-OVER3_FROM)/4,1)-1),IF(SUMPRODUCT(--(LS_EDGES&lt;N359))=0,"",INDEX(LS_EDGES,SUMPRODUCT(--(LS_EDGES&lt;N359))))),"")))</f>
        <v/>
      </c>
      <c r="S359" s="22" t="str">
        <f aca="false">IF(R359="","",ROUND(N359-R359,3))</f>
        <v/>
      </c>
      <c r="T359" s="21" t="str">
        <f aca="false">IF(OR(R359="",O359="",AO359=""),"",IF(S359&gt;MAX_SHAVE,"",IF(ROUND(O359-AO359,4)&lt;MIN_UNIT,"",ROUND(O359-AO359,4))))</f>
        <v/>
      </c>
      <c r="U359" s="21" t="str">
        <f aca="false">IF(OR(AQ359="",O359=""),"",IF(ROUND(ROUND(O359-AQ359,4)-AS359,4)&lt;=MIN_UNIT,"",ROUND(ROUND(O359-AQ359,4)-AS359,4)))</f>
        <v/>
      </c>
      <c r="V359" s="21" t="str">
        <f aca="false">IF(OR(AV359="",O359=""),"",IF(AND(AT359=1,AU359&lt;=MAX_ENV),IF(ROUND(O359-AV359,4)&lt;MIN_UNIT,"",ROUND(O359-AV359,4)),""))</f>
        <v/>
      </c>
      <c r="W359" s="21" t="str">
        <f aca="false">IF(OR(AX359="",O359=""),"",IF(AL359&gt;=AH359*MIN_DIM_RATIO,IF(ROUND(O359-AX359,4)&lt;MIN_UNIT,"",ROUND(O359-AX359,4)),""))</f>
        <v/>
      </c>
      <c r="X359" s="21" t="str">
        <f aca="false">IF(OR(R359="",P359="",AP359=""),"",IF(S359&gt;MAX_SHAVE,"",IF(ROUND(P359-AP359,4)&lt;MIN_UNIT,"",ROUND(P359-AP359,4))))</f>
        <v/>
      </c>
      <c r="Y359" s="21" t="str">
        <f aca="false">IF(OR(AR359="",P359=""),"",IF(ROUND(ROUND(P359-AR359,4)-AS359,4)&lt;=MIN_UNIT,"",ROUND(ROUND(P359-AR359,4)-AS359,4)))</f>
        <v/>
      </c>
      <c r="Z359" s="21" t="str">
        <f aca="false">IF(OR(AW359="",P359=""),"",IF(AND(AT359=1,AU359&lt;=MAX_ENV),IF(ROUND(P359-AW359,4)&lt;MIN_UNIT,"",ROUND(P359-AW359,4)),""))</f>
        <v/>
      </c>
      <c r="AA359" s="21" t="str">
        <f aca="false">IF(OR(AY359="",P359=""),"",IF(AL359&gt;=AH359*MIN_DIM_RATIO,IF(ROUND(P359-AY359,4)&lt;MIN_UNIT,"",ROUND(P359-AY359,4)),""))</f>
        <v/>
      </c>
      <c r="AB359" s="2" t="str">
        <f aca="false">IF(COUNT(T359:W359)=0,"",CHOOSE(MATCH(MAX(T359:W359),T359:W359,0),"Weight","Price","Size tier","Box"))</f>
        <v/>
      </c>
      <c r="AC359" s="24" t="str">
        <f aca="false">IF(K359&lt;&gt;"",K359,AZ359)</f>
        <v/>
      </c>
      <c r="AD359" s="25" t="str">
        <f aca="false">IF(OR(AB359="",AC359=""),"",ROUND(AC359*IF(K359&lt;&gt;"",1,U_LOW)*((12-PEAK_MONTHS)*MAX(T359:W359)+PEAK_MONTHS*N(INDEX(X359:AA359,MATCH(MAX(T359:W359),T359:W359,0)))),0))</f>
        <v/>
      </c>
      <c r="AE359" s="25" t="str">
        <f aca="false">IF(OR(AB359="",AC359=""),"",ROUND(AC359*IF(K359&lt;&gt;"",1,U_HIGH)*((12-PEAK_MONTHS)*MAX(T359:W359)+PEAK_MONTHS*N(INDEX(X359:AA359,MATCH(MAX(T359:W359),T359:W359,0)))),0))</f>
        <v/>
      </c>
      <c r="AF359" s="18" t="str">
        <f aca="false">IF(AD359="","",RANK(AD359,$AD$7:$AD$506))</f>
        <v/>
      </c>
      <c r="AH359" s="16" t="str">
        <f aca="false">IF(E359&lt;&gt;"",E359,IF(F359&lt;&gt;"",ROUND(F359*16,3),""))</f>
        <v/>
      </c>
      <c r="AI359" s="16" t="str">
        <f aca="false">IF(COUNT(G359:I359)&lt;3,"",ROUND(LARGE(G359:I359,1),2))</f>
        <v/>
      </c>
      <c r="AJ359" s="16" t="str">
        <f aca="false">IF(COUNT(G359:I359)&lt;3,"",ROUND(LARGE(G359:I359,2),2))</f>
        <v/>
      </c>
      <c r="AK359" s="16" t="str">
        <f aca="false">IF(COUNT(G359:I359)&lt;3,"",ROUND(SMALL(G359:I359,1),2))</f>
        <v/>
      </c>
      <c r="AL359" s="16" t="str">
        <f aca="false">IF(AI359="","",IF(AI359*AJ359*AK359&lt;DIM_MIN_CUIN,"",ROUND(AI359*AJ359*AK359/DIM_DIV*16,2)))</f>
        <v/>
      </c>
      <c r="AM359" s="18" t="str">
        <f aca="false">IF(C359="","",IF(C359&lt;BAND_LO,1,IF(C359&lt;=BAND_HI,2,3)))</f>
        <v/>
      </c>
      <c r="AN359" s="19" t="str">
        <f aca="false">IF(C359="","",IFERROR(INDEX(CAT_REF,MATCH(D359,CATS,0)),REF_DEFAULT))</f>
        <v/>
      </c>
      <c r="AO359" s="21" t="str">
        <f aca="false">IF(OR(R359="",AM359="",M359=""),"",IF(M359="Small standard",IF(R359&gt;SS_MAX,"",ROUND(INDEX(SS_FEES,SUMPRODUCT(--(SS_EDGES&lt;R359))+1,0+AM359)*(1+FUEL),4)),IF(M359="Large standard",IF(R359&gt;LS_MAX,"",ROUND(IF(R359&lt;=OVER3_FROM,INDEX(LS_FEES,SUMPRODUCT(--(LS_EDGES&lt;R359))+1,0+AM359),INDEX(OVER3_BASE,1,0+AM359)+OVER3_PER4*CEILING((R359-OVER3_FROM)/4,1))*(1+FUEL),4)),"")))</f>
        <v/>
      </c>
      <c r="AP359" s="21" t="str">
        <f aca="false">IF(OR(R359="",AM359="",M359=""),"",IF(M359="Small standard",IF(R359&gt;SS_MAX,"",ROUND(INDEX(SS_FEES,SUMPRODUCT(--(SS_EDGES&lt;R359))+1,3+AM359)*(1+FUEL),4)),IF(M359="Large standard",IF(R359&gt;LS_MAX,"",ROUND(IF(R359&lt;=OVER3_FROM,INDEX(LS_FEES,SUMPRODUCT(--(LS_EDGES&lt;R359))+1,3+AM359),INDEX(OVER3_BASE,1,3+AM359)+OVER3_PER4*CEILING((R359-OVER3_FROM)/4,1))*(1+FUEL),4)),"")))</f>
        <v/>
      </c>
      <c r="AQ359" s="21" t="str">
        <f aca="false">IF(OR(AM359="",AM359=1),"",IF(OR(N359="",(AM359-1)="",M359=""),"",IF(M359="Small standard",IF(N359&gt;SS_MAX,"",ROUND(INDEX(SS_FEES,SUMPRODUCT(--(SS_EDGES&lt;N359))+1,0+(AM359-1))*(1+FUEL),4)),IF(M359="Large standard",IF(N359&gt;LS_MAX,"",ROUND(IF(N359&lt;=OVER3_FROM,INDEX(LS_FEES,SUMPRODUCT(--(LS_EDGES&lt;N359))+1,0+(AM359-1)),INDEX(OVER3_BASE,1,0+(AM359-1))+OVER3_PER4*CEILING((N359-OVER3_FROM)/4,1))*(1+FUEL),4)),""))))</f>
        <v/>
      </c>
      <c r="AR359" s="21" t="str">
        <f aca="false">IF(OR(AM359="",AM359=1),"",IF(OR(N359="",(AM359-1)="",M359=""),"",IF(M359="Small standard",IF(N359&gt;SS_MAX,"",ROUND(INDEX(SS_FEES,SUMPRODUCT(--(SS_EDGES&lt;N359))+1,3+(AM359-1))*(1+FUEL),4)),IF(M359="Large standard",IF(N359&gt;LS_MAX,"",ROUND(IF(N359&lt;=OVER3_FROM,INDEX(LS_FEES,SUMPRODUCT(--(LS_EDGES&lt;N359))+1,3+(AM359-1)),INDEX(OVER3_BASE,1,3+(AM359-1))+OVER3_PER4*CEILING((N359-OVER3_FROM)/4,1))*(1+FUEL),4)),""))))</f>
        <v/>
      </c>
      <c r="AS359" s="21" t="str">
        <f aca="false">IF(OR(AM359="",AM359=1),"",(C359-(IF(AM359=2,BAND_LO,BAND_HI)-0.01))*(1-AN359))</f>
        <v/>
      </c>
      <c r="AT359" s="18" t="str">
        <f aca="false">IF(AI359="","",(AI359&gt;SS_L)+(AJ359&gt;SS_M)+(AK359&gt;SS_S))</f>
        <v/>
      </c>
      <c r="AU359" s="23" t="str">
        <f aca="false">IF(OR(AT359="",AT359&lt;&gt;1),"",MAX(AI359/SS_L,AJ359/SS_M,AK359/SS_S))</f>
        <v/>
      </c>
      <c r="AV359" s="21" t="str">
        <f aca="false">IF(OR(M359&lt;&gt;"Large standard",N359="",N359&gt;SS_MAX),"",IF(OR(N359="",AM359="","Small standard"=""),"",IF("Small standard"="Small standard",IF(N359&gt;SS_MAX,"",ROUND(INDEX(SS_FEES,SUMPRODUCT(--(SS_EDGES&lt;N359))+1,0+AM359)*(1+FUEL),4)),IF("Small standard"="Large standard",IF(N359&gt;LS_MAX,"",ROUND(IF(N359&lt;=OVER3_FROM,INDEX(LS_FEES,SUMPRODUCT(--(LS_EDGES&lt;N359))+1,0+AM359),INDEX(OVER3_BASE,1,0+AM359)+OVER3_PER4*CEILING((N359-OVER3_FROM)/4,1))*(1+FUEL),4)),""))))</f>
        <v/>
      </c>
      <c r="AW359" s="21" t="str">
        <f aca="false">IF(OR(M359&lt;&gt;"Large standard",N359="",N359&gt;SS_MAX),"",IF(OR(N359="",AM359="","Small standard"=""),"",IF("Small standard"="Small standard",IF(N359&gt;SS_MAX,"",ROUND(INDEX(SS_FEES,SUMPRODUCT(--(SS_EDGES&lt;N359))+1,3+AM359)*(1+FUEL),4)),IF("Small standard"="Large standard",IF(N359&gt;LS_MAX,"",ROUND(IF(N359&lt;=OVER3_FROM,INDEX(LS_FEES,SUMPRODUCT(--(LS_EDGES&lt;N359))+1,3+AM359),INDEX(OVER3_BASE,1,3+AM359)+OVER3_PER4*CEILING((N359-OVER3_FROM)/4,1))*(1+FUEL),4)),""))))</f>
        <v/>
      </c>
      <c r="AX359" s="21" t="str">
        <f aca="false">IF(OR(AL359="",AH359=""),"",IF(OR(AH359="",AM359="",M359=""),"",IF(M359="Small standard",IF(AH359&gt;SS_MAX,"",ROUND(INDEX(SS_FEES,SUMPRODUCT(--(SS_EDGES&lt;AH359))+1,0+AM359)*(1+FUEL),4)),IF(M359="Large standard",IF(AH359&gt;LS_MAX,"",ROUND(IF(AH359&lt;=OVER3_FROM,INDEX(LS_FEES,SUMPRODUCT(--(LS_EDGES&lt;AH359))+1,0+AM359),INDEX(OVER3_BASE,1,0+AM359)+OVER3_PER4*CEILING((AH359-OVER3_FROM)/4,1))*(1+FUEL),4)),""))))</f>
        <v/>
      </c>
      <c r="AY359" s="21" t="str">
        <f aca="false">IF(OR(AL359="",AH359=""),"",IF(OR(AH359="",AM359="",M359=""),"",IF(M359="Small standard",IF(AH359&gt;SS_MAX,"",ROUND(INDEX(SS_FEES,SUMPRODUCT(--(SS_EDGES&lt;AH359))+1,3+AM359)*(1+FUEL),4)),IF(M359="Large standard",IF(AH359&gt;LS_MAX,"",ROUND(IF(AH359&lt;=OVER3_FROM,INDEX(LS_FEES,SUMPRODUCT(--(LS_EDGES&lt;AH359))+1,3+AM359),INDEX(OVER3_BASE,1,3+AM359)+OVER3_PER4*CEILING((AH359-OVER3_FROM)/4,1))*(1+FUEL),4)),""))))</f>
        <v/>
      </c>
      <c r="AZ359" s="24" t="str">
        <f aca="false">IF(OR(J359="",J359&lt;1),"",ROUND(IFERROR(INDEX(CAT_SCALE,MATCH(D359,CATS,0)),UC_DEFAULT)*IF(J359&gt;=UC_KNEE,10^(UC_A-UC_B*LOG10(J359)),10^(UC_A-UC_B*LOG10(UC_KNEE))*(UC_KNEE/J359)^UC_HEXP),1))</f>
        <v/>
      </c>
    </row>
    <row r="360" customFormat="false" ht="15" hidden="false" customHeight="false" outlineLevel="0" collapsed="false">
      <c r="A360" s="10"/>
      <c r="B360" s="10"/>
      <c r="C360" s="12"/>
      <c r="D360" s="10"/>
      <c r="E360" s="10"/>
      <c r="F360" s="10"/>
      <c r="G360" s="10"/>
      <c r="H360" s="10"/>
      <c r="I360" s="10"/>
      <c r="J360" s="10"/>
      <c r="K360" s="10"/>
      <c r="L360" s="12"/>
      <c r="M360" s="2" t="str">
        <f aca="false">IF(OR(N360="",AI360=""),"",IF(AND(N360&lt;=SS_MAX,AI360&lt;=SS_L,AJ360&lt;=SS_M,AK360&lt;=SS_S),"Small standard",IF(AND(N360&lt;=LS_MAX,AI360&lt;=LS_L,AJ360&lt;=LS_M,AK360&lt;=LS_S),"Large standard","Oversize")))</f>
        <v/>
      </c>
      <c r="N360" s="16" t="str">
        <f aca="false">IF(AH360="","",IF(AL360="",AH360,MAX(AH360,AL360)))</f>
        <v/>
      </c>
      <c r="O360" s="21" t="str">
        <f aca="false">IF(OR(N360="",AM360="",M360=""),"",IF(M360="Small standard",IF(N360&gt;SS_MAX,"",ROUND(INDEX(SS_FEES,SUMPRODUCT(--(SS_EDGES&lt;N360))+1,0+AM360)*(1+FUEL),4)),IF(M360="Large standard",IF(N360&gt;LS_MAX,"",ROUND(IF(N360&lt;=OVER3_FROM,INDEX(LS_FEES,SUMPRODUCT(--(LS_EDGES&lt;N360))+1,0+AM360),INDEX(OVER3_BASE,1,0+AM360)+OVER3_PER4*CEILING((N360-OVER3_FROM)/4,1))*(1+FUEL),4)),"")))</f>
        <v/>
      </c>
      <c r="P360" s="21" t="str">
        <f aca="false">IF(OR(N360="",AM360="",M360=""),"",IF(M360="Small standard",IF(N360&gt;SS_MAX,"",ROUND(INDEX(SS_FEES,SUMPRODUCT(--(SS_EDGES&lt;N360))+1,3+AM360)*(1+FUEL),4)),IF(M360="Large standard",IF(N360&gt;LS_MAX,"",ROUND(IF(N360&lt;=OVER3_FROM,INDEX(LS_FEES,SUMPRODUCT(--(LS_EDGES&lt;N360))+1,3+AM360),INDEX(OVER3_BASE,1,3+AM360)+OVER3_PER4*CEILING((N360-OVER3_FROM)/4,1))*(1+FUEL),4)),"")))</f>
        <v/>
      </c>
      <c r="Q360" s="20" t="str">
        <f aca="true">IF(OR(L360="",O360=""),"",ROUND(L360-IF(AND(TODAY()&gt;=PEAK_FROM,TODAY()&lt;=PEAK_TO),P360,O360),2))</f>
        <v/>
      </c>
      <c r="R360" s="16" t="str">
        <f aca="false">IF(N360="","",IF(M360="Small standard",IF(SUMPRODUCT(--(SS_EDGES&lt;N360))=0,"",INDEX(SS_EDGES,SUMPRODUCT(--(SS_EDGES&lt;N360)))),IF(M360="Large standard",IF(N360&gt;OVER3_FROM,OVER3_FROM+4*(CEILING((N360-OVER3_FROM)/4,1)-1),IF(SUMPRODUCT(--(LS_EDGES&lt;N360))=0,"",INDEX(LS_EDGES,SUMPRODUCT(--(LS_EDGES&lt;N360))))),"")))</f>
        <v/>
      </c>
      <c r="S360" s="22" t="str">
        <f aca="false">IF(R360="","",ROUND(N360-R360,3))</f>
        <v/>
      </c>
      <c r="T360" s="21" t="str">
        <f aca="false">IF(OR(R360="",O360="",AO360=""),"",IF(S360&gt;MAX_SHAVE,"",IF(ROUND(O360-AO360,4)&lt;MIN_UNIT,"",ROUND(O360-AO360,4))))</f>
        <v/>
      </c>
      <c r="U360" s="21" t="str">
        <f aca="false">IF(OR(AQ360="",O360=""),"",IF(ROUND(ROUND(O360-AQ360,4)-AS360,4)&lt;=MIN_UNIT,"",ROUND(ROUND(O360-AQ360,4)-AS360,4)))</f>
        <v/>
      </c>
      <c r="V360" s="21" t="str">
        <f aca="false">IF(OR(AV360="",O360=""),"",IF(AND(AT360=1,AU360&lt;=MAX_ENV),IF(ROUND(O360-AV360,4)&lt;MIN_UNIT,"",ROUND(O360-AV360,4)),""))</f>
        <v/>
      </c>
      <c r="W360" s="21" t="str">
        <f aca="false">IF(OR(AX360="",O360=""),"",IF(AL360&gt;=AH360*MIN_DIM_RATIO,IF(ROUND(O360-AX360,4)&lt;MIN_UNIT,"",ROUND(O360-AX360,4)),""))</f>
        <v/>
      </c>
      <c r="X360" s="21" t="str">
        <f aca="false">IF(OR(R360="",P360="",AP360=""),"",IF(S360&gt;MAX_SHAVE,"",IF(ROUND(P360-AP360,4)&lt;MIN_UNIT,"",ROUND(P360-AP360,4))))</f>
        <v/>
      </c>
      <c r="Y360" s="21" t="str">
        <f aca="false">IF(OR(AR360="",P360=""),"",IF(ROUND(ROUND(P360-AR360,4)-AS360,4)&lt;=MIN_UNIT,"",ROUND(ROUND(P360-AR360,4)-AS360,4)))</f>
        <v/>
      </c>
      <c r="Z360" s="21" t="str">
        <f aca="false">IF(OR(AW360="",P360=""),"",IF(AND(AT360=1,AU360&lt;=MAX_ENV),IF(ROUND(P360-AW360,4)&lt;MIN_UNIT,"",ROUND(P360-AW360,4)),""))</f>
        <v/>
      </c>
      <c r="AA360" s="21" t="str">
        <f aca="false">IF(OR(AY360="",P360=""),"",IF(AL360&gt;=AH360*MIN_DIM_RATIO,IF(ROUND(P360-AY360,4)&lt;MIN_UNIT,"",ROUND(P360-AY360,4)),""))</f>
        <v/>
      </c>
      <c r="AB360" s="2" t="str">
        <f aca="false">IF(COUNT(T360:W360)=0,"",CHOOSE(MATCH(MAX(T360:W360),T360:W360,0),"Weight","Price","Size tier","Box"))</f>
        <v/>
      </c>
      <c r="AC360" s="24" t="str">
        <f aca="false">IF(K360&lt;&gt;"",K360,AZ360)</f>
        <v/>
      </c>
      <c r="AD360" s="25" t="str">
        <f aca="false">IF(OR(AB360="",AC360=""),"",ROUND(AC360*IF(K360&lt;&gt;"",1,U_LOW)*((12-PEAK_MONTHS)*MAX(T360:W360)+PEAK_MONTHS*N(INDEX(X360:AA360,MATCH(MAX(T360:W360),T360:W360,0)))),0))</f>
        <v/>
      </c>
      <c r="AE360" s="25" t="str">
        <f aca="false">IF(OR(AB360="",AC360=""),"",ROUND(AC360*IF(K360&lt;&gt;"",1,U_HIGH)*((12-PEAK_MONTHS)*MAX(T360:W360)+PEAK_MONTHS*N(INDEX(X360:AA360,MATCH(MAX(T360:W360),T360:W360,0)))),0))</f>
        <v/>
      </c>
      <c r="AF360" s="18" t="str">
        <f aca="false">IF(AD360="","",RANK(AD360,$AD$7:$AD$506))</f>
        <v/>
      </c>
      <c r="AH360" s="16" t="str">
        <f aca="false">IF(E360&lt;&gt;"",E360,IF(F360&lt;&gt;"",ROUND(F360*16,3),""))</f>
        <v/>
      </c>
      <c r="AI360" s="16" t="str">
        <f aca="false">IF(COUNT(G360:I360)&lt;3,"",ROUND(LARGE(G360:I360,1),2))</f>
        <v/>
      </c>
      <c r="AJ360" s="16" t="str">
        <f aca="false">IF(COUNT(G360:I360)&lt;3,"",ROUND(LARGE(G360:I360,2),2))</f>
        <v/>
      </c>
      <c r="AK360" s="16" t="str">
        <f aca="false">IF(COUNT(G360:I360)&lt;3,"",ROUND(SMALL(G360:I360,1),2))</f>
        <v/>
      </c>
      <c r="AL360" s="16" t="str">
        <f aca="false">IF(AI360="","",IF(AI360*AJ360*AK360&lt;DIM_MIN_CUIN,"",ROUND(AI360*AJ360*AK360/DIM_DIV*16,2)))</f>
        <v/>
      </c>
      <c r="AM360" s="18" t="str">
        <f aca="false">IF(C360="","",IF(C360&lt;BAND_LO,1,IF(C360&lt;=BAND_HI,2,3)))</f>
        <v/>
      </c>
      <c r="AN360" s="19" t="str">
        <f aca="false">IF(C360="","",IFERROR(INDEX(CAT_REF,MATCH(D360,CATS,0)),REF_DEFAULT))</f>
        <v/>
      </c>
      <c r="AO360" s="21" t="str">
        <f aca="false">IF(OR(R360="",AM360="",M360=""),"",IF(M360="Small standard",IF(R360&gt;SS_MAX,"",ROUND(INDEX(SS_FEES,SUMPRODUCT(--(SS_EDGES&lt;R360))+1,0+AM360)*(1+FUEL),4)),IF(M360="Large standard",IF(R360&gt;LS_MAX,"",ROUND(IF(R360&lt;=OVER3_FROM,INDEX(LS_FEES,SUMPRODUCT(--(LS_EDGES&lt;R360))+1,0+AM360),INDEX(OVER3_BASE,1,0+AM360)+OVER3_PER4*CEILING((R360-OVER3_FROM)/4,1))*(1+FUEL),4)),"")))</f>
        <v/>
      </c>
      <c r="AP360" s="21" t="str">
        <f aca="false">IF(OR(R360="",AM360="",M360=""),"",IF(M360="Small standard",IF(R360&gt;SS_MAX,"",ROUND(INDEX(SS_FEES,SUMPRODUCT(--(SS_EDGES&lt;R360))+1,3+AM360)*(1+FUEL),4)),IF(M360="Large standard",IF(R360&gt;LS_MAX,"",ROUND(IF(R360&lt;=OVER3_FROM,INDEX(LS_FEES,SUMPRODUCT(--(LS_EDGES&lt;R360))+1,3+AM360),INDEX(OVER3_BASE,1,3+AM360)+OVER3_PER4*CEILING((R360-OVER3_FROM)/4,1))*(1+FUEL),4)),"")))</f>
        <v/>
      </c>
      <c r="AQ360" s="21" t="str">
        <f aca="false">IF(OR(AM360="",AM360=1),"",IF(OR(N360="",(AM360-1)="",M360=""),"",IF(M360="Small standard",IF(N360&gt;SS_MAX,"",ROUND(INDEX(SS_FEES,SUMPRODUCT(--(SS_EDGES&lt;N360))+1,0+(AM360-1))*(1+FUEL),4)),IF(M360="Large standard",IF(N360&gt;LS_MAX,"",ROUND(IF(N360&lt;=OVER3_FROM,INDEX(LS_FEES,SUMPRODUCT(--(LS_EDGES&lt;N360))+1,0+(AM360-1)),INDEX(OVER3_BASE,1,0+(AM360-1))+OVER3_PER4*CEILING((N360-OVER3_FROM)/4,1))*(1+FUEL),4)),""))))</f>
        <v/>
      </c>
      <c r="AR360" s="21" t="str">
        <f aca="false">IF(OR(AM360="",AM360=1),"",IF(OR(N360="",(AM360-1)="",M360=""),"",IF(M360="Small standard",IF(N360&gt;SS_MAX,"",ROUND(INDEX(SS_FEES,SUMPRODUCT(--(SS_EDGES&lt;N360))+1,3+(AM360-1))*(1+FUEL),4)),IF(M360="Large standard",IF(N360&gt;LS_MAX,"",ROUND(IF(N360&lt;=OVER3_FROM,INDEX(LS_FEES,SUMPRODUCT(--(LS_EDGES&lt;N360))+1,3+(AM360-1)),INDEX(OVER3_BASE,1,3+(AM360-1))+OVER3_PER4*CEILING((N360-OVER3_FROM)/4,1))*(1+FUEL),4)),""))))</f>
        <v/>
      </c>
      <c r="AS360" s="21" t="str">
        <f aca="false">IF(OR(AM360="",AM360=1),"",(C360-(IF(AM360=2,BAND_LO,BAND_HI)-0.01))*(1-AN360))</f>
        <v/>
      </c>
      <c r="AT360" s="18" t="str">
        <f aca="false">IF(AI360="","",(AI360&gt;SS_L)+(AJ360&gt;SS_M)+(AK360&gt;SS_S))</f>
        <v/>
      </c>
      <c r="AU360" s="23" t="str">
        <f aca="false">IF(OR(AT360="",AT360&lt;&gt;1),"",MAX(AI360/SS_L,AJ360/SS_M,AK360/SS_S))</f>
        <v/>
      </c>
      <c r="AV360" s="21" t="str">
        <f aca="false">IF(OR(M360&lt;&gt;"Large standard",N360="",N360&gt;SS_MAX),"",IF(OR(N360="",AM360="","Small standard"=""),"",IF("Small standard"="Small standard",IF(N360&gt;SS_MAX,"",ROUND(INDEX(SS_FEES,SUMPRODUCT(--(SS_EDGES&lt;N360))+1,0+AM360)*(1+FUEL),4)),IF("Small standard"="Large standard",IF(N360&gt;LS_MAX,"",ROUND(IF(N360&lt;=OVER3_FROM,INDEX(LS_FEES,SUMPRODUCT(--(LS_EDGES&lt;N360))+1,0+AM360),INDEX(OVER3_BASE,1,0+AM360)+OVER3_PER4*CEILING((N360-OVER3_FROM)/4,1))*(1+FUEL),4)),""))))</f>
        <v/>
      </c>
      <c r="AW360" s="21" t="str">
        <f aca="false">IF(OR(M360&lt;&gt;"Large standard",N360="",N360&gt;SS_MAX),"",IF(OR(N360="",AM360="","Small standard"=""),"",IF("Small standard"="Small standard",IF(N360&gt;SS_MAX,"",ROUND(INDEX(SS_FEES,SUMPRODUCT(--(SS_EDGES&lt;N360))+1,3+AM360)*(1+FUEL),4)),IF("Small standard"="Large standard",IF(N360&gt;LS_MAX,"",ROUND(IF(N360&lt;=OVER3_FROM,INDEX(LS_FEES,SUMPRODUCT(--(LS_EDGES&lt;N360))+1,3+AM360),INDEX(OVER3_BASE,1,3+AM360)+OVER3_PER4*CEILING((N360-OVER3_FROM)/4,1))*(1+FUEL),4)),""))))</f>
        <v/>
      </c>
      <c r="AX360" s="21" t="str">
        <f aca="false">IF(OR(AL360="",AH360=""),"",IF(OR(AH360="",AM360="",M360=""),"",IF(M360="Small standard",IF(AH360&gt;SS_MAX,"",ROUND(INDEX(SS_FEES,SUMPRODUCT(--(SS_EDGES&lt;AH360))+1,0+AM360)*(1+FUEL),4)),IF(M360="Large standard",IF(AH360&gt;LS_MAX,"",ROUND(IF(AH360&lt;=OVER3_FROM,INDEX(LS_FEES,SUMPRODUCT(--(LS_EDGES&lt;AH360))+1,0+AM360),INDEX(OVER3_BASE,1,0+AM360)+OVER3_PER4*CEILING((AH360-OVER3_FROM)/4,1))*(1+FUEL),4)),""))))</f>
        <v/>
      </c>
      <c r="AY360" s="21" t="str">
        <f aca="false">IF(OR(AL360="",AH360=""),"",IF(OR(AH360="",AM360="",M360=""),"",IF(M360="Small standard",IF(AH360&gt;SS_MAX,"",ROUND(INDEX(SS_FEES,SUMPRODUCT(--(SS_EDGES&lt;AH360))+1,3+AM360)*(1+FUEL),4)),IF(M360="Large standard",IF(AH360&gt;LS_MAX,"",ROUND(IF(AH360&lt;=OVER3_FROM,INDEX(LS_FEES,SUMPRODUCT(--(LS_EDGES&lt;AH360))+1,3+AM360),INDEX(OVER3_BASE,1,3+AM360)+OVER3_PER4*CEILING((AH360-OVER3_FROM)/4,1))*(1+FUEL),4)),""))))</f>
        <v/>
      </c>
      <c r="AZ360" s="24" t="str">
        <f aca="false">IF(OR(J360="",J360&lt;1),"",ROUND(IFERROR(INDEX(CAT_SCALE,MATCH(D360,CATS,0)),UC_DEFAULT)*IF(J360&gt;=UC_KNEE,10^(UC_A-UC_B*LOG10(J360)),10^(UC_A-UC_B*LOG10(UC_KNEE))*(UC_KNEE/J360)^UC_HEXP),1))</f>
        <v/>
      </c>
    </row>
    <row r="361" customFormat="false" ht="15" hidden="false" customHeight="false" outlineLevel="0" collapsed="false">
      <c r="A361" s="10"/>
      <c r="B361" s="10"/>
      <c r="C361" s="12"/>
      <c r="D361" s="10"/>
      <c r="E361" s="10"/>
      <c r="F361" s="10"/>
      <c r="G361" s="10"/>
      <c r="H361" s="10"/>
      <c r="I361" s="10"/>
      <c r="J361" s="10"/>
      <c r="K361" s="10"/>
      <c r="L361" s="12"/>
      <c r="M361" s="2" t="str">
        <f aca="false">IF(OR(N361="",AI361=""),"",IF(AND(N361&lt;=SS_MAX,AI361&lt;=SS_L,AJ361&lt;=SS_M,AK361&lt;=SS_S),"Small standard",IF(AND(N361&lt;=LS_MAX,AI361&lt;=LS_L,AJ361&lt;=LS_M,AK361&lt;=LS_S),"Large standard","Oversize")))</f>
        <v/>
      </c>
      <c r="N361" s="16" t="str">
        <f aca="false">IF(AH361="","",IF(AL361="",AH361,MAX(AH361,AL361)))</f>
        <v/>
      </c>
      <c r="O361" s="21" t="str">
        <f aca="false">IF(OR(N361="",AM361="",M361=""),"",IF(M361="Small standard",IF(N361&gt;SS_MAX,"",ROUND(INDEX(SS_FEES,SUMPRODUCT(--(SS_EDGES&lt;N361))+1,0+AM361)*(1+FUEL),4)),IF(M361="Large standard",IF(N361&gt;LS_MAX,"",ROUND(IF(N361&lt;=OVER3_FROM,INDEX(LS_FEES,SUMPRODUCT(--(LS_EDGES&lt;N361))+1,0+AM361),INDEX(OVER3_BASE,1,0+AM361)+OVER3_PER4*CEILING((N361-OVER3_FROM)/4,1))*(1+FUEL),4)),"")))</f>
        <v/>
      </c>
      <c r="P361" s="21" t="str">
        <f aca="false">IF(OR(N361="",AM361="",M361=""),"",IF(M361="Small standard",IF(N361&gt;SS_MAX,"",ROUND(INDEX(SS_FEES,SUMPRODUCT(--(SS_EDGES&lt;N361))+1,3+AM361)*(1+FUEL),4)),IF(M361="Large standard",IF(N361&gt;LS_MAX,"",ROUND(IF(N361&lt;=OVER3_FROM,INDEX(LS_FEES,SUMPRODUCT(--(LS_EDGES&lt;N361))+1,3+AM361),INDEX(OVER3_BASE,1,3+AM361)+OVER3_PER4*CEILING((N361-OVER3_FROM)/4,1))*(1+FUEL),4)),"")))</f>
        <v/>
      </c>
      <c r="Q361" s="20" t="str">
        <f aca="true">IF(OR(L361="",O361=""),"",ROUND(L361-IF(AND(TODAY()&gt;=PEAK_FROM,TODAY()&lt;=PEAK_TO),P361,O361),2))</f>
        <v/>
      </c>
      <c r="R361" s="16" t="str">
        <f aca="false">IF(N361="","",IF(M361="Small standard",IF(SUMPRODUCT(--(SS_EDGES&lt;N361))=0,"",INDEX(SS_EDGES,SUMPRODUCT(--(SS_EDGES&lt;N361)))),IF(M361="Large standard",IF(N361&gt;OVER3_FROM,OVER3_FROM+4*(CEILING((N361-OVER3_FROM)/4,1)-1),IF(SUMPRODUCT(--(LS_EDGES&lt;N361))=0,"",INDEX(LS_EDGES,SUMPRODUCT(--(LS_EDGES&lt;N361))))),"")))</f>
        <v/>
      </c>
      <c r="S361" s="22" t="str">
        <f aca="false">IF(R361="","",ROUND(N361-R361,3))</f>
        <v/>
      </c>
      <c r="T361" s="21" t="str">
        <f aca="false">IF(OR(R361="",O361="",AO361=""),"",IF(S361&gt;MAX_SHAVE,"",IF(ROUND(O361-AO361,4)&lt;MIN_UNIT,"",ROUND(O361-AO361,4))))</f>
        <v/>
      </c>
      <c r="U361" s="21" t="str">
        <f aca="false">IF(OR(AQ361="",O361=""),"",IF(ROUND(ROUND(O361-AQ361,4)-AS361,4)&lt;=MIN_UNIT,"",ROUND(ROUND(O361-AQ361,4)-AS361,4)))</f>
        <v/>
      </c>
      <c r="V361" s="21" t="str">
        <f aca="false">IF(OR(AV361="",O361=""),"",IF(AND(AT361=1,AU361&lt;=MAX_ENV),IF(ROUND(O361-AV361,4)&lt;MIN_UNIT,"",ROUND(O361-AV361,4)),""))</f>
        <v/>
      </c>
      <c r="W361" s="21" t="str">
        <f aca="false">IF(OR(AX361="",O361=""),"",IF(AL361&gt;=AH361*MIN_DIM_RATIO,IF(ROUND(O361-AX361,4)&lt;MIN_UNIT,"",ROUND(O361-AX361,4)),""))</f>
        <v/>
      </c>
      <c r="X361" s="21" t="str">
        <f aca="false">IF(OR(R361="",P361="",AP361=""),"",IF(S361&gt;MAX_SHAVE,"",IF(ROUND(P361-AP361,4)&lt;MIN_UNIT,"",ROUND(P361-AP361,4))))</f>
        <v/>
      </c>
      <c r="Y361" s="21" t="str">
        <f aca="false">IF(OR(AR361="",P361=""),"",IF(ROUND(ROUND(P361-AR361,4)-AS361,4)&lt;=MIN_UNIT,"",ROUND(ROUND(P361-AR361,4)-AS361,4)))</f>
        <v/>
      </c>
      <c r="Z361" s="21" t="str">
        <f aca="false">IF(OR(AW361="",P361=""),"",IF(AND(AT361=1,AU361&lt;=MAX_ENV),IF(ROUND(P361-AW361,4)&lt;MIN_UNIT,"",ROUND(P361-AW361,4)),""))</f>
        <v/>
      </c>
      <c r="AA361" s="21" t="str">
        <f aca="false">IF(OR(AY361="",P361=""),"",IF(AL361&gt;=AH361*MIN_DIM_RATIO,IF(ROUND(P361-AY361,4)&lt;MIN_UNIT,"",ROUND(P361-AY361,4)),""))</f>
        <v/>
      </c>
      <c r="AB361" s="2" t="str">
        <f aca="false">IF(COUNT(T361:W361)=0,"",CHOOSE(MATCH(MAX(T361:W361),T361:W361,0),"Weight","Price","Size tier","Box"))</f>
        <v/>
      </c>
      <c r="AC361" s="24" t="str">
        <f aca="false">IF(K361&lt;&gt;"",K361,AZ361)</f>
        <v/>
      </c>
      <c r="AD361" s="25" t="str">
        <f aca="false">IF(OR(AB361="",AC361=""),"",ROUND(AC361*IF(K361&lt;&gt;"",1,U_LOW)*((12-PEAK_MONTHS)*MAX(T361:W361)+PEAK_MONTHS*N(INDEX(X361:AA361,MATCH(MAX(T361:W361),T361:W361,0)))),0))</f>
        <v/>
      </c>
      <c r="AE361" s="25" t="str">
        <f aca="false">IF(OR(AB361="",AC361=""),"",ROUND(AC361*IF(K361&lt;&gt;"",1,U_HIGH)*((12-PEAK_MONTHS)*MAX(T361:W361)+PEAK_MONTHS*N(INDEX(X361:AA361,MATCH(MAX(T361:W361),T361:W361,0)))),0))</f>
        <v/>
      </c>
      <c r="AF361" s="18" t="str">
        <f aca="false">IF(AD361="","",RANK(AD361,$AD$7:$AD$506))</f>
        <v/>
      </c>
      <c r="AH361" s="16" t="str">
        <f aca="false">IF(E361&lt;&gt;"",E361,IF(F361&lt;&gt;"",ROUND(F361*16,3),""))</f>
        <v/>
      </c>
      <c r="AI361" s="16" t="str">
        <f aca="false">IF(COUNT(G361:I361)&lt;3,"",ROUND(LARGE(G361:I361,1),2))</f>
        <v/>
      </c>
      <c r="AJ361" s="16" t="str">
        <f aca="false">IF(COUNT(G361:I361)&lt;3,"",ROUND(LARGE(G361:I361,2),2))</f>
        <v/>
      </c>
      <c r="AK361" s="16" t="str">
        <f aca="false">IF(COUNT(G361:I361)&lt;3,"",ROUND(SMALL(G361:I361,1),2))</f>
        <v/>
      </c>
      <c r="AL361" s="16" t="str">
        <f aca="false">IF(AI361="","",IF(AI361*AJ361*AK361&lt;DIM_MIN_CUIN,"",ROUND(AI361*AJ361*AK361/DIM_DIV*16,2)))</f>
        <v/>
      </c>
      <c r="AM361" s="18" t="str">
        <f aca="false">IF(C361="","",IF(C361&lt;BAND_LO,1,IF(C361&lt;=BAND_HI,2,3)))</f>
        <v/>
      </c>
      <c r="AN361" s="19" t="str">
        <f aca="false">IF(C361="","",IFERROR(INDEX(CAT_REF,MATCH(D361,CATS,0)),REF_DEFAULT))</f>
        <v/>
      </c>
      <c r="AO361" s="21" t="str">
        <f aca="false">IF(OR(R361="",AM361="",M361=""),"",IF(M361="Small standard",IF(R361&gt;SS_MAX,"",ROUND(INDEX(SS_FEES,SUMPRODUCT(--(SS_EDGES&lt;R361))+1,0+AM361)*(1+FUEL),4)),IF(M361="Large standard",IF(R361&gt;LS_MAX,"",ROUND(IF(R361&lt;=OVER3_FROM,INDEX(LS_FEES,SUMPRODUCT(--(LS_EDGES&lt;R361))+1,0+AM361),INDEX(OVER3_BASE,1,0+AM361)+OVER3_PER4*CEILING((R361-OVER3_FROM)/4,1))*(1+FUEL),4)),"")))</f>
        <v/>
      </c>
      <c r="AP361" s="21" t="str">
        <f aca="false">IF(OR(R361="",AM361="",M361=""),"",IF(M361="Small standard",IF(R361&gt;SS_MAX,"",ROUND(INDEX(SS_FEES,SUMPRODUCT(--(SS_EDGES&lt;R361))+1,3+AM361)*(1+FUEL),4)),IF(M361="Large standard",IF(R361&gt;LS_MAX,"",ROUND(IF(R361&lt;=OVER3_FROM,INDEX(LS_FEES,SUMPRODUCT(--(LS_EDGES&lt;R361))+1,3+AM361),INDEX(OVER3_BASE,1,3+AM361)+OVER3_PER4*CEILING((R361-OVER3_FROM)/4,1))*(1+FUEL),4)),"")))</f>
        <v/>
      </c>
      <c r="AQ361" s="21" t="str">
        <f aca="false">IF(OR(AM361="",AM361=1),"",IF(OR(N361="",(AM361-1)="",M361=""),"",IF(M361="Small standard",IF(N361&gt;SS_MAX,"",ROUND(INDEX(SS_FEES,SUMPRODUCT(--(SS_EDGES&lt;N361))+1,0+(AM361-1))*(1+FUEL),4)),IF(M361="Large standard",IF(N361&gt;LS_MAX,"",ROUND(IF(N361&lt;=OVER3_FROM,INDEX(LS_FEES,SUMPRODUCT(--(LS_EDGES&lt;N361))+1,0+(AM361-1)),INDEX(OVER3_BASE,1,0+(AM361-1))+OVER3_PER4*CEILING((N361-OVER3_FROM)/4,1))*(1+FUEL),4)),""))))</f>
        <v/>
      </c>
      <c r="AR361" s="21" t="str">
        <f aca="false">IF(OR(AM361="",AM361=1),"",IF(OR(N361="",(AM361-1)="",M361=""),"",IF(M361="Small standard",IF(N361&gt;SS_MAX,"",ROUND(INDEX(SS_FEES,SUMPRODUCT(--(SS_EDGES&lt;N361))+1,3+(AM361-1))*(1+FUEL),4)),IF(M361="Large standard",IF(N361&gt;LS_MAX,"",ROUND(IF(N361&lt;=OVER3_FROM,INDEX(LS_FEES,SUMPRODUCT(--(LS_EDGES&lt;N361))+1,3+(AM361-1)),INDEX(OVER3_BASE,1,3+(AM361-1))+OVER3_PER4*CEILING((N361-OVER3_FROM)/4,1))*(1+FUEL),4)),""))))</f>
        <v/>
      </c>
      <c r="AS361" s="21" t="str">
        <f aca="false">IF(OR(AM361="",AM361=1),"",(C361-(IF(AM361=2,BAND_LO,BAND_HI)-0.01))*(1-AN361))</f>
        <v/>
      </c>
      <c r="AT361" s="18" t="str">
        <f aca="false">IF(AI361="","",(AI361&gt;SS_L)+(AJ361&gt;SS_M)+(AK361&gt;SS_S))</f>
        <v/>
      </c>
      <c r="AU361" s="23" t="str">
        <f aca="false">IF(OR(AT361="",AT361&lt;&gt;1),"",MAX(AI361/SS_L,AJ361/SS_M,AK361/SS_S))</f>
        <v/>
      </c>
      <c r="AV361" s="21" t="str">
        <f aca="false">IF(OR(M361&lt;&gt;"Large standard",N361="",N361&gt;SS_MAX),"",IF(OR(N361="",AM361="","Small standard"=""),"",IF("Small standard"="Small standard",IF(N361&gt;SS_MAX,"",ROUND(INDEX(SS_FEES,SUMPRODUCT(--(SS_EDGES&lt;N361))+1,0+AM361)*(1+FUEL),4)),IF("Small standard"="Large standard",IF(N361&gt;LS_MAX,"",ROUND(IF(N361&lt;=OVER3_FROM,INDEX(LS_FEES,SUMPRODUCT(--(LS_EDGES&lt;N361))+1,0+AM361),INDEX(OVER3_BASE,1,0+AM361)+OVER3_PER4*CEILING((N361-OVER3_FROM)/4,1))*(1+FUEL),4)),""))))</f>
        <v/>
      </c>
      <c r="AW361" s="21" t="str">
        <f aca="false">IF(OR(M361&lt;&gt;"Large standard",N361="",N361&gt;SS_MAX),"",IF(OR(N361="",AM361="","Small standard"=""),"",IF("Small standard"="Small standard",IF(N361&gt;SS_MAX,"",ROUND(INDEX(SS_FEES,SUMPRODUCT(--(SS_EDGES&lt;N361))+1,3+AM361)*(1+FUEL),4)),IF("Small standard"="Large standard",IF(N361&gt;LS_MAX,"",ROUND(IF(N361&lt;=OVER3_FROM,INDEX(LS_FEES,SUMPRODUCT(--(LS_EDGES&lt;N361))+1,3+AM361),INDEX(OVER3_BASE,1,3+AM361)+OVER3_PER4*CEILING((N361-OVER3_FROM)/4,1))*(1+FUEL),4)),""))))</f>
        <v/>
      </c>
      <c r="AX361" s="21" t="str">
        <f aca="false">IF(OR(AL361="",AH361=""),"",IF(OR(AH361="",AM361="",M361=""),"",IF(M361="Small standard",IF(AH361&gt;SS_MAX,"",ROUND(INDEX(SS_FEES,SUMPRODUCT(--(SS_EDGES&lt;AH361))+1,0+AM361)*(1+FUEL),4)),IF(M361="Large standard",IF(AH361&gt;LS_MAX,"",ROUND(IF(AH361&lt;=OVER3_FROM,INDEX(LS_FEES,SUMPRODUCT(--(LS_EDGES&lt;AH361))+1,0+AM361),INDEX(OVER3_BASE,1,0+AM361)+OVER3_PER4*CEILING((AH361-OVER3_FROM)/4,1))*(1+FUEL),4)),""))))</f>
        <v/>
      </c>
      <c r="AY361" s="21" t="str">
        <f aca="false">IF(OR(AL361="",AH361=""),"",IF(OR(AH361="",AM361="",M361=""),"",IF(M361="Small standard",IF(AH361&gt;SS_MAX,"",ROUND(INDEX(SS_FEES,SUMPRODUCT(--(SS_EDGES&lt;AH361))+1,3+AM361)*(1+FUEL),4)),IF(M361="Large standard",IF(AH361&gt;LS_MAX,"",ROUND(IF(AH361&lt;=OVER3_FROM,INDEX(LS_FEES,SUMPRODUCT(--(LS_EDGES&lt;AH361))+1,3+AM361),INDEX(OVER3_BASE,1,3+AM361)+OVER3_PER4*CEILING((AH361-OVER3_FROM)/4,1))*(1+FUEL),4)),""))))</f>
        <v/>
      </c>
      <c r="AZ361" s="24" t="str">
        <f aca="false">IF(OR(J361="",J361&lt;1),"",ROUND(IFERROR(INDEX(CAT_SCALE,MATCH(D361,CATS,0)),UC_DEFAULT)*IF(J361&gt;=UC_KNEE,10^(UC_A-UC_B*LOG10(J361)),10^(UC_A-UC_B*LOG10(UC_KNEE))*(UC_KNEE/J361)^UC_HEXP),1))</f>
        <v/>
      </c>
    </row>
    <row r="362" customFormat="false" ht="15" hidden="false" customHeight="false" outlineLevel="0" collapsed="false">
      <c r="A362" s="10"/>
      <c r="B362" s="10"/>
      <c r="C362" s="12"/>
      <c r="D362" s="10"/>
      <c r="E362" s="10"/>
      <c r="F362" s="10"/>
      <c r="G362" s="10"/>
      <c r="H362" s="10"/>
      <c r="I362" s="10"/>
      <c r="J362" s="10"/>
      <c r="K362" s="10"/>
      <c r="L362" s="12"/>
      <c r="M362" s="2" t="str">
        <f aca="false">IF(OR(N362="",AI362=""),"",IF(AND(N362&lt;=SS_MAX,AI362&lt;=SS_L,AJ362&lt;=SS_M,AK362&lt;=SS_S),"Small standard",IF(AND(N362&lt;=LS_MAX,AI362&lt;=LS_L,AJ362&lt;=LS_M,AK362&lt;=LS_S),"Large standard","Oversize")))</f>
        <v/>
      </c>
      <c r="N362" s="16" t="str">
        <f aca="false">IF(AH362="","",IF(AL362="",AH362,MAX(AH362,AL362)))</f>
        <v/>
      </c>
      <c r="O362" s="21" t="str">
        <f aca="false">IF(OR(N362="",AM362="",M362=""),"",IF(M362="Small standard",IF(N362&gt;SS_MAX,"",ROUND(INDEX(SS_FEES,SUMPRODUCT(--(SS_EDGES&lt;N362))+1,0+AM362)*(1+FUEL),4)),IF(M362="Large standard",IF(N362&gt;LS_MAX,"",ROUND(IF(N362&lt;=OVER3_FROM,INDEX(LS_FEES,SUMPRODUCT(--(LS_EDGES&lt;N362))+1,0+AM362),INDEX(OVER3_BASE,1,0+AM362)+OVER3_PER4*CEILING((N362-OVER3_FROM)/4,1))*(1+FUEL),4)),"")))</f>
        <v/>
      </c>
      <c r="P362" s="21" t="str">
        <f aca="false">IF(OR(N362="",AM362="",M362=""),"",IF(M362="Small standard",IF(N362&gt;SS_MAX,"",ROUND(INDEX(SS_FEES,SUMPRODUCT(--(SS_EDGES&lt;N362))+1,3+AM362)*(1+FUEL),4)),IF(M362="Large standard",IF(N362&gt;LS_MAX,"",ROUND(IF(N362&lt;=OVER3_FROM,INDEX(LS_FEES,SUMPRODUCT(--(LS_EDGES&lt;N362))+1,3+AM362),INDEX(OVER3_BASE,1,3+AM362)+OVER3_PER4*CEILING((N362-OVER3_FROM)/4,1))*(1+FUEL),4)),"")))</f>
        <v/>
      </c>
      <c r="Q362" s="20" t="str">
        <f aca="true">IF(OR(L362="",O362=""),"",ROUND(L362-IF(AND(TODAY()&gt;=PEAK_FROM,TODAY()&lt;=PEAK_TO),P362,O362),2))</f>
        <v/>
      </c>
      <c r="R362" s="16" t="str">
        <f aca="false">IF(N362="","",IF(M362="Small standard",IF(SUMPRODUCT(--(SS_EDGES&lt;N362))=0,"",INDEX(SS_EDGES,SUMPRODUCT(--(SS_EDGES&lt;N362)))),IF(M362="Large standard",IF(N362&gt;OVER3_FROM,OVER3_FROM+4*(CEILING((N362-OVER3_FROM)/4,1)-1),IF(SUMPRODUCT(--(LS_EDGES&lt;N362))=0,"",INDEX(LS_EDGES,SUMPRODUCT(--(LS_EDGES&lt;N362))))),"")))</f>
        <v/>
      </c>
      <c r="S362" s="22" t="str">
        <f aca="false">IF(R362="","",ROUND(N362-R362,3))</f>
        <v/>
      </c>
      <c r="T362" s="21" t="str">
        <f aca="false">IF(OR(R362="",O362="",AO362=""),"",IF(S362&gt;MAX_SHAVE,"",IF(ROUND(O362-AO362,4)&lt;MIN_UNIT,"",ROUND(O362-AO362,4))))</f>
        <v/>
      </c>
      <c r="U362" s="21" t="str">
        <f aca="false">IF(OR(AQ362="",O362=""),"",IF(ROUND(ROUND(O362-AQ362,4)-AS362,4)&lt;=MIN_UNIT,"",ROUND(ROUND(O362-AQ362,4)-AS362,4)))</f>
        <v/>
      </c>
      <c r="V362" s="21" t="str">
        <f aca="false">IF(OR(AV362="",O362=""),"",IF(AND(AT362=1,AU362&lt;=MAX_ENV),IF(ROUND(O362-AV362,4)&lt;MIN_UNIT,"",ROUND(O362-AV362,4)),""))</f>
        <v/>
      </c>
      <c r="W362" s="21" t="str">
        <f aca="false">IF(OR(AX362="",O362=""),"",IF(AL362&gt;=AH362*MIN_DIM_RATIO,IF(ROUND(O362-AX362,4)&lt;MIN_UNIT,"",ROUND(O362-AX362,4)),""))</f>
        <v/>
      </c>
      <c r="X362" s="21" t="str">
        <f aca="false">IF(OR(R362="",P362="",AP362=""),"",IF(S362&gt;MAX_SHAVE,"",IF(ROUND(P362-AP362,4)&lt;MIN_UNIT,"",ROUND(P362-AP362,4))))</f>
        <v/>
      </c>
      <c r="Y362" s="21" t="str">
        <f aca="false">IF(OR(AR362="",P362=""),"",IF(ROUND(ROUND(P362-AR362,4)-AS362,4)&lt;=MIN_UNIT,"",ROUND(ROUND(P362-AR362,4)-AS362,4)))</f>
        <v/>
      </c>
      <c r="Z362" s="21" t="str">
        <f aca="false">IF(OR(AW362="",P362=""),"",IF(AND(AT362=1,AU362&lt;=MAX_ENV),IF(ROUND(P362-AW362,4)&lt;MIN_UNIT,"",ROUND(P362-AW362,4)),""))</f>
        <v/>
      </c>
      <c r="AA362" s="21" t="str">
        <f aca="false">IF(OR(AY362="",P362=""),"",IF(AL362&gt;=AH362*MIN_DIM_RATIO,IF(ROUND(P362-AY362,4)&lt;MIN_UNIT,"",ROUND(P362-AY362,4)),""))</f>
        <v/>
      </c>
      <c r="AB362" s="2" t="str">
        <f aca="false">IF(COUNT(T362:W362)=0,"",CHOOSE(MATCH(MAX(T362:W362),T362:W362,0),"Weight","Price","Size tier","Box"))</f>
        <v/>
      </c>
      <c r="AC362" s="24" t="str">
        <f aca="false">IF(K362&lt;&gt;"",K362,AZ362)</f>
        <v/>
      </c>
      <c r="AD362" s="25" t="str">
        <f aca="false">IF(OR(AB362="",AC362=""),"",ROUND(AC362*IF(K362&lt;&gt;"",1,U_LOW)*((12-PEAK_MONTHS)*MAX(T362:W362)+PEAK_MONTHS*N(INDEX(X362:AA362,MATCH(MAX(T362:W362),T362:W362,0)))),0))</f>
        <v/>
      </c>
      <c r="AE362" s="25" t="str">
        <f aca="false">IF(OR(AB362="",AC362=""),"",ROUND(AC362*IF(K362&lt;&gt;"",1,U_HIGH)*((12-PEAK_MONTHS)*MAX(T362:W362)+PEAK_MONTHS*N(INDEX(X362:AA362,MATCH(MAX(T362:W362),T362:W362,0)))),0))</f>
        <v/>
      </c>
      <c r="AF362" s="18" t="str">
        <f aca="false">IF(AD362="","",RANK(AD362,$AD$7:$AD$506))</f>
        <v/>
      </c>
      <c r="AH362" s="16" t="str">
        <f aca="false">IF(E362&lt;&gt;"",E362,IF(F362&lt;&gt;"",ROUND(F362*16,3),""))</f>
        <v/>
      </c>
      <c r="AI362" s="16" t="str">
        <f aca="false">IF(COUNT(G362:I362)&lt;3,"",ROUND(LARGE(G362:I362,1),2))</f>
        <v/>
      </c>
      <c r="AJ362" s="16" t="str">
        <f aca="false">IF(COUNT(G362:I362)&lt;3,"",ROUND(LARGE(G362:I362,2),2))</f>
        <v/>
      </c>
      <c r="AK362" s="16" t="str">
        <f aca="false">IF(COUNT(G362:I362)&lt;3,"",ROUND(SMALL(G362:I362,1),2))</f>
        <v/>
      </c>
      <c r="AL362" s="16" t="str">
        <f aca="false">IF(AI362="","",IF(AI362*AJ362*AK362&lt;DIM_MIN_CUIN,"",ROUND(AI362*AJ362*AK362/DIM_DIV*16,2)))</f>
        <v/>
      </c>
      <c r="AM362" s="18" t="str">
        <f aca="false">IF(C362="","",IF(C362&lt;BAND_LO,1,IF(C362&lt;=BAND_HI,2,3)))</f>
        <v/>
      </c>
      <c r="AN362" s="19" t="str">
        <f aca="false">IF(C362="","",IFERROR(INDEX(CAT_REF,MATCH(D362,CATS,0)),REF_DEFAULT))</f>
        <v/>
      </c>
      <c r="AO362" s="21" t="str">
        <f aca="false">IF(OR(R362="",AM362="",M362=""),"",IF(M362="Small standard",IF(R362&gt;SS_MAX,"",ROUND(INDEX(SS_FEES,SUMPRODUCT(--(SS_EDGES&lt;R362))+1,0+AM362)*(1+FUEL),4)),IF(M362="Large standard",IF(R362&gt;LS_MAX,"",ROUND(IF(R362&lt;=OVER3_FROM,INDEX(LS_FEES,SUMPRODUCT(--(LS_EDGES&lt;R362))+1,0+AM362),INDEX(OVER3_BASE,1,0+AM362)+OVER3_PER4*CEILING((R362-OVER3_FROM)/4,1))*(1+FUEL),4)),"")))</f>
        <v/>
      </c>
      <c r="AP362" s="21" t="str">
        <f aca="false">IF(OR(R362="",AM362="",M362=""),"",IF(M362="Small standard",IF(R362&gt;SS_MAX,"",ROUND(INDEX(SS_FEES,SUMPRODUCT(--(SS_EDGES&lt;R362))+1,3+AM362)*(1+FUEL),4)),IF(M362="Large standard",IF(R362&gt;LS_MAX,"",ROUND(IF(R362&lt;=OVER3_FROM,INDEX(LS_FEES,SUMPRODUCT(--(LS_EDGES&lt;R362))+1,3+AM362),INDEX(OVER3_BASE,1,3+AM362)+OVER3_PER4*CEILING((R362-OVER3_FROM)/4,1))*(1+FUEL),4)),"")))</f>
        <v/>
      </c>
      <c r="AQ362" s="21" t="str">
        <f aca="false">IF(OR(AM362="",AM362=1),"",IF(OR(N362="",(AM362-1)="",M362=""),"",IF(M362="Small standard",IF(N362&gt;SS_MAX,"",ROUND(INDEX(SS_FEES,SUMPRODUCT(--(SS_EDGES&lt;N362))+1,0+(AM362-1))*(1+FUEL),4)),IF(M362="Large standard",IF(N362&gt;LS_MAX,"",ROUND(IF(N362&lt;=OVER3_FROM,INDEX(LS_FEES,SUMPRODUCT(--(LS_EDGES&lt;N362))+1,0+(AM362-1)),INDEX(OVER3_BASE,1,0+(AM362-1))+OVER3_PER4*CEILING((N362-OVER3_FROM)/4,1))*(1+FUEL),4)),""))))</f>
        <v/>
      </c>
      <c r="AR362" s="21" t="str">
        <f aca="false">IF(OR(AM362="",AM362=1),"",IF(OR(N362="",(AM362-1)="",M362=""),"",IF(M362="Small standard",IF(N362&gt;SS_MAX,"",ROUND(INDEX(SS_FEES,SUMPRODUCT(--(SS_EDGES&lt;N362))+1,3+(AM362-1))*(1+FUEL),4)),IF(M362="Large standard",IF(N362&gt;LS_MAX,"",ROUND(IF(N362&lt;=OVER3_FROM,INDEX(LS_FEES,SUMPRODUCT(--(LS_EDGES&lt;N362))+1,3+(AM362-1)),INDEX(OVER3_BASE,1,3+(AM362-1))+OVER3_PER4*CEILING((N362-OVER3_FROM)/4,1))*(1+FUEL),4)),""))))</f>
        <v/>
      </c>
      <c r="AS362" s="21" t="str">
        <f aca="false">IF(OR(AM362="",AM362=1),"",(C362-(IF(AM362=2,BAND_LO,BAND_HI)-0.01))*(1-AN362))</f>
        <v/>
      </c>
      <c r="AT362" s="18" t="str">
        <f aca="false">IF(AI362="","",(AI362&gt;SS_L)+(AJ362&gt;SS_M)+(AK362&gt;SS_S))</f>
        <v/>
      </c>
      <c r="AU362" s="23" t="str">
        <f aca="false">IF(OR(AT362="",AT362&lt;&gt;1),"",MAX(AI362/SS_L,AJ362/SS_M,AK362/SS_S))</f>
        <v/>
      </c>
      <c r="AV362" s="21" t="str">
        <f aca="false">IF(OR(M362&lt;&gt;"Large standard",N362="",N362&gt;SS_MAX),"",IF(OR(N362="",AM362="","Small standard"=""),"",IF("Small standard"="Small standard",IF(N362&gt;SS_MAX,"",ROUND(INDEX(SS_FEES,SUMPRODUCT(--(SS_EDGES&lt;N362))+1,0+AM362)*(1+FUEL),4)),IF("Small standard"="Large standard",IF(N362&gt;LS_MAX,"",ROUND(IF(N362&lt;=OVER3_FROM,INDEX(LS_FEES,SUMPRODUCT(--(LS_EDGES&lt;N362))+1,0+AM362),INDEX(OVER3_BASE,1,0+AM362)+OVER3_PER4*CEILING((N362-OVER3_FROM)/4,1))*(1+FUEL),4)),""))))</f>
        <v/>
      </c>
      <c r="AW362" s="21" t="str">
        <f aca="false">IF(OR(M362&lt;&gt;"Large standard",N362="",N362&gt;SS_MAX),"",IF(OR(N362="",AM362="","Small standard"=""),"",IF("Small standard"="Small standard",IF(N362&gt;SS_MAX,"",ROUND(INDEX(SS_FEES,SUMPRODUCT(--(SS_EDGES&lt;N362))+1,3+AM362)*(1+FUEL),4)),IF("Small standard"="Large standard",IF(N362&gt;LS_MAX,"",ROUND(IF(N362&lt;=OVER3_FROM,INDEX(LS_FEES,SUMPRODUCT(--(LS_EDGES&lt;N362))+1,3+AM362),INDEX(OVER3_BASE,1,3+AM362)+OVER3_PER4*CEILING((N362-OVER3_FROM)/4,1))*(1+FUEL),4)),""))))</f>
        <v/>
      </c>
      <c r="AX362" s="21" t="str">
        <f aca="false">IF(OR(AL362="",AH362=""),"",IF(OR(AH362="",AM362="",M362=""),"",IF(M362="Small standard",IF(AH362&gt;SS_MAX,"",ROUND(INDEX(SS_FEES,SUMPRODUCT(--(SS_EDGES&lt;AH362))+1,0+AM362)*(1+FUEL),4)),IF(M362="Large standard",IF(AH362&gt;LS_MAX,"",ROUND(IF(AH362&lt;=OVER3_FROM,INDEX(LS_FEES,SUMPRODUCT(--(LS_EDGES&lt;AH362))+1,0+AM362),INDEX(OVER3_BASE,1,0+AM362)+OVER3_PER4*CEILING((AH362-OVER3_FROM)/4,1))*(1+FUEL),4)),""))))</f>
        <v/>
      </c>
      <c r="AY362" s="21" t="str">
        <f aca="false">IF(OR(AL362="",AH362=""),"",IF(OR(AH362="",AM362="",M362=""),"",IF(M362="Small standard",IF(AH362&gt;SS_MAX,"",ROUND(INDEX(SS_FEES,SUMPRODUCT(--(SS_EDGES&lt;AH362))+1,3+AM362)*(1+FUEL),4)),IF(M362="Large standard",IF(AH362&gt;LS_MAX,"",ROUND(IF(AH362&lt;=OVER3_FROM,INDEX(LS_FEES,SUMPRODUCT(--(LS_EDGES&lt;AH362))+1,3+AM362),INDEX(OVER3_BASE,1,3+AM362)+OVER3_PER4*CEILING((AH362-OVER3_FROM)/4,1))*(1+FUEL),4)),""))))</f>
        <v/>
      </c>
      <c r="AZ362" s="24" t="str">
        <f aca="false">IF(OR(J362="",J362&lt;1),"",ROUND(IFERROR(INDEX(CAT_SCALE,MATCH(D362,CATS,0)),UC_DEFAULT)*IF(J362&gt;=UC_KNEE,10^(UC_A-UC_B*LOG10(J362)),10^(UC_A-UC_B*LOG10(UC_KNEE))*(UC_KNEE/J362)^UC_HEXP),1))</f>
        <v/>
      </c>
    </row>
    <row r="363" customFormat="false" ht="15" hidden="false" customHeight="false" outlineLevel="0" collapsed="false">
      <c r="A363" s="10"/>
      <c r="B363" s="10"/>
      <c r="C363" s="12"/>
      <c r="D363" s="10"/>
      <c r="E363" s="10"/>
      <c r="F363" s="10"/>
      <c r="G363" s="10"/>
      <c r="H363" s="10"/>
      <c r="I363" s="10"/>
      <c r="J363" s="10"/>
      <c r="K363" s="10"/>
      <c r="L363" s="12"/>
      <c r="M363" s="2" t="str">
        <f aca="false">IF(OR(N363="",AI363=""),"",IF(AND(N363&lt;=SS_MAX,AI363&lt;=SS_L,AJ363&lt;=SS_M,AK363&lt;=SS_S),"Small standard",IF(AND(N363&lt;=LS_MAX,AI363&lt;=LS_L,AJ363&lt;=LS_M,AK363&lt;=LS_S),"Large standard","Oversize")))</f>
        <v/>
      </c>
      <c r="N363" s="16" t="str">
        <f aca="false">IF(AH363="","",IF(AL363="",AH363,MAX(AH363,AL363)))</f>
        <v/>
      </c>
      <c r="O363" s="21" t="str">
        <f aca="false">IF(OR(N363="",AM363="",M363=""),"",IF(M363="Small standard",IF(N363&gt;SS_MAX,"",ROUND(INDEX(SS_FEES,SUMPRODUCT(--(SS_EDGES&lt;N363))+1,0+AM363)*(1+FUEL),4)),IF(M363="Large standard",IF(N363&gt;LS_MAX,"",ROUND(IF(N363&lt;=OVER3_FROM,INDEX(LS_FEES,SUMPRODUCT(--(LS_EDGES&lt;N363))+1,0+AM363),INDEX(OVER3_BASE,1,0+AM363)+OVER3_PER4*CEILING((N363-OVER3_FROM)/4,1))*(1+FUEL),4)),"")))</f>
        <v/>
      </c>
      <c r="P363" s="21" t="str">
        <f aca="false">IF(OR(N363="",AM363="",M363=""),"",IF(M363="Small standard",IF(N363&gt;SS_MAX,"",ROUND(INDEX(SS_FEES,SUMPRODUCT(--(SS_EDGES&lt;N363))+1,3+AM363)*(1+FUEL),4)),IF(M363="Large standard",IF(N363&gt;LS_MAX,"",ROUND(IF(N363&lt;=OVER3_FROM,INDEX(LS_FEES,SUMPRODUCT(--(LS_EDGES&lt;N363))+1,3+AM363),INDEX(OVER3_BASE,1,3+AM363)+OVER3_PER4*CEILING((N363-OVER3_FROM)/4,1))*(1+FUEL),4)),"")))</f>
        <v/>
      </c>
      <c r="Q363" s="20" t="str">
        <f aca="true">IF(OR(L363="",O363=""),"",ROUND(L363-IF(AND(TODAY()&gt;=PEAK_FROM,TODAY()&lt;=PEAK_TO),P363,O363),2))</f>
        <v/>
      </c>
      <c r="R363" s="16" t="str">
        <f aca="false">IF(N363="","",IF(M363="Small standard",IF(SUMPRODUCT(--(SS_EDGES&lt;N363))=0,"",INDEX(SS_EDGES,SUMPRODUCT(--(SS_EDGES&lt;N363)))),IF(M363="Large standard",IF(N363&gt;OVER3_FROM,OVER3_FROM+4*(CEILING((N363-OVER3_FROM)/4,1)-1),IF(SUMPRODUCT(--(LS_EDGES&lt;N363))=0,"",INDEX(LS_EDGES,SUMPRODUCT(--(LS_EDGES&lt;N363))))),"")))</f>
        <v/>
      </c>
      <c r="S363" s="22" t="str">
        <f aca="false">IF(R363="","",ROUND(N363-R363,3))</f>
        <v/>
      </c>
      <c r="T363" s="21" t="str">
        <f aca="false">IF(OR(R363="",O363="",AO363=""),"",IF(S363&gt;MAX_SHAVE,"",IF(ROUND(O363-AO363,4)&lt;MIN_UNIT,"",ROUND(O363-AO363,4))))</f>
        <v/>
      </c>
      <c r="U363" s="21" t="str">
        <f aca="false">IF(OR(AQ363="",O363=""),"",IF(ROUND(ROUND(O363-AQ363,4)-AS363,4)&lt;=MIN_UNIT,"",ROUND(ROUND(O363-AQ363,4)-AS363,4)))</f>
        <v/>
      </c>
      <c r="V363" s="21" t="str">
        <f aca="false">IF(OR(AV363="",O363=""),"",IF(AND(AT363=1,AU363&lt;=MAX_ENV),IF(ROUND(O363-AV363,4)&lt;MIN_UNIT,"",ROUND(O363-AV363,4)),""))</f>
        <v/>
      </c>
      <c r="W363" s="21" t="str">
        <f aca="false">IF(OR(AX363="",O363=""),"",IF(AL363&gt;=AH363*MIN_DIM_RATIO,IF(ROUND(O363-AX363,4)&lt;MIN_UNIT,"",ROUND(O363-AX363,4)),""))</f>
        <v/>
      </c>
      <c r="X363" s="21" t="str">
        <f aca="false">IF(OR(R363="",P363="",AP363=""),"",IF(S363&gt;MAX_SHAVE,"",IF(ROUND(P363-AP363,4)&lt;MIN_UNIT,"",ROUND(P363-AP363,4))))</f>
        <v/>
      </c>
      <c r="Y363" s="21" t="str">
        <f aca="false">IF(OR(AR363="",P363=""),"",IF(ROUND(ROUND(P363-AR363,4)-AS363,4)&lt;=MIN_UNIT,"",ROUND(ROUND(P363-AR363,4)-AS363,4)))</f>
        <v/>
      </c>
      <c r="Z363" s="21" t="str">
        <f aca="false">IF(OR(AW363="",P363=""),"",IF(AND(AT363=1,AU363&lt;=MAX_ENV),IF(ROUND(P363-AW363,4)&lt;MIN_UNIT,"",ROUND(P363-AW363,4)),""))</f>
        <v/>
      </c>
      <c r="AA363" s="21" t="str">
        <f aca="false">IF(OR(AY363="",P363=""),"",IF(AL363&gt;=AH363*MIN_DIM_RATIO,IF(ROUND(P363-AY363,4)&lt;MIN_UNIT,"",ROUND(P363-AY363,4)),""))</f>
        <v/>
      </c>
      <c r="AB363" s="2" t="str">
        <f aca="false">IF(COUNT(T363:W363)=0,"",CHOOSE(MATCH(MAX(T363:W363),T363:W363,0),"Weight","Price","Size tier","Box"))</f>
        <v/>
      </c>
      <c r="AC363" s="24" t="str">
        <f aca="false">IF(K363&lt;&gt;"",K363,AZ363)</f>
        <v/>
      </c>
      <c r="AD363" s="25" t="str">
        <f aca="false">IF(OR(AB363="",AC363=""),"",ROUND(AC363*IF(K363&lt;&gt;"",1,U_LOW)*((12-PEAK_MONTHS)*MAX(T363:W363)+PEAK_MONTHS*N(INDEX(X363:AA363,MATCH(MAX(T363:W363),T363:W363,0)))),0))</f>
        <v/>
      </c>
      <c r="AE363" s="25" t="str">
        <f aca="false">IF(OR(AB363="",AC363=""),"",ROUND(AC363*IF(K363&lt;&gt;"",1,U_HIGH)*((12-PEAK_MONTHS)*MAX(T363:W363)+PEAK_MONTHS*N(INDEX(X363:AA363,MATCH(MAX(T363:W363),T363:W363,0)))),0))</f>
        <v/>
      </c>
      <c r="AF363" s="18" t="str">
        <f aca="false">IF(AD363="","",RANK(AD363,$AD$7:$AD$506))</f>
        <v/>
      </c>
      <c r="AH363" s="16" t="str">
        <f aca="false">IF(E363&lt;&gt;"",E363,IF(F363&lt;&gt;"",ROUND(F363*16,3),""))</f>
        <v/>
      </c>
      <c r="AI363" s="16" t="str">
        <f aca="false">IF(COUNT(G363:I363)&lt;3,"",ROUND(LARGE(G363:I363,1),2))</f>
        <v/>
      </c>
      <c r="AJ363" s="16" t="str">
        <f aca="false">IF(COUNT(G363:I363)&lt;3,"",ROUND(LARGE(G363:I363,2),2))</f>
        <v/>
      </c>
      <c r="AK363" s="16" t="str">
        <f aca="false">IF(COUNT(G363:I363)&lt;3,"",ROUND(SMALL(G363:I363,1),2))</f>
        <v/>
      </c>
      <c r="AL363" s="16" t="str">
        <f aca="false">IF(AI363="","",IF(AI363*AJ363*AK363&lt;DIM_MIN_CUIN,"",ROUND(AI363*AJ363*AK363/DIM_DIV*16,2)))</f>
        <v/>
      </c>
      <c r="AM363" s="18" t="str">
        <f aca="false">IF(C363="","",IF(C363&lt;BAND_LO,1,IF(C363&lt;=BAND_HI,2,3)))</f>
        <v/>
      </c>
      <c r="AN363" s="19" t="str">
        <f aca="false">IF(C363="","",IFERROR(INDEX(CAT_REF,MATCH(D363,CATS,0)),REF_DEFAULT))</f>
        <v/>
      </c>
      <c r="AO363" s="21" t="str">
        <f aca="false">IF(OR(R363="",AM363="",M363=""),"",IF(M363="Small standard",IF(R363&gt;SS_MAX,"",ROUND(INDEX(SS_FEES,SUMPRODUCT(--(SS_EDGES&lt;R363))+1,0+AM363)*(1+FUEL),4)),IF(M363="Large standard",IF(R363&gt;LS_MAX,"",ROUND(IF(R363&lt;=OVER3_FROM,INDEX(LS_FEES,SUMPRODUCT(--(LS_EDGES&lt;R363))+1,0+AM363),INDEX(OVER3_BASE,1,0+AM363)+OVER3_PER4*CEILING((R363-OVER3_FROM)/4,1))*(1+FUEL),4)),"")))</f>
        <v/>
      </c>
      <c r="AP363" s="21" t="str">
        <f aca="false">IF(OR(R363="",AM363="",M363=""),"",IF(M363="Small standard",IF(R363&gt;SS_MAX,"",ROUND(INDEX(SS_FEES,SUMPRODUCT(--(SS_EDGES&lt;R363))+1,3+AM363)*(1+FUEL),4)),IF(M363="Large standard",IF(R363&gt;LS_MAX,"",ROUND(IF(R363&lt;=OVER3_FROM,INDEX(LS_FEES,SUMPRODUCT(--(LS_EDGES&lt;R363))+1,3+AM363),INDEX(OVER3_BASE,1,3+AM363)+OVER3_PER4*CEILING((R363-OVER3_FROM)/4,1))*(1+FUEL),4)),"")))</f>
        <v/>
      </c>
      <c r="AQ363" s="21" t="str">
        <f aca="false">IF(OR(AM363="",AM363=1),"",IF(OR(N363="",(AM363-1)="",M363=""),"",IF(M363="Small standard",IF(N363&gt;SS_MAX,"",ROUND(INDEX(SS_FEES,SUMPRODUCT(--(SS_EDGES&lt;N363))+1,0+(AM363-1))*(1+FUEL),4)),IF(M363="Large standard",IF(N363&gt;LS_MAX,"",ROUND(IF(N363&lt;=OVER3_FROM,INDEX(LS_FEES,SUMPRODUCT(--(LS_EDGES&lt;N363))+1,0+(AM363-1)),INDEX(OVER3_BASE,1,0+(AM363-1))+OVER3_PER4*CEILING((N363-OVER3_FROM)/4,1))*(1+FUEL),4)),""))))</f>
        <v/>
      </c>
      <c r="AR363" s="21" t="str">
        <f aca="false">IF(OR(AM363="",AM363=1),"",IF(OR(N363="",(AM363-1)="",M363=""),"",IF(M363="Small standard",IF(N363&gt;SS_MAX,"",ROUND(INDEX(SS_FEES,SUMPRODUCT(--(SS_EDGES&lt;N363))+1,3+(AM363-1))*(1+FUEL),4)),IF(M363="Large standard",IF(N363&gt;LS_MAX,"",ROUND(IF(N363&lt;=OVER3_FROM,INDEX(LS_FEES,SUMPRODUCT(--(LS_EDGES&lt;N363))+1,3+(AM363-1)),INDEX(OVER3_BASE,1,3+(AM363-1))+OVER3_PER4*CEILING((N363-OVER3_FROM)/4,1))*(1+FUEL),4)),""))))</f>
        <v/>
      </c>
      <c r="AS363" s="21" t="str">
        <f aca="false">IF(OR(AM363="",AM363=1),"",(C363-(IF(AM363=2,BAND_LO,BAND_HI)-0.01))*(1-AN363))</f>
        <v/>
      </c>
      <c r="AT363" s="18" t="str">
        <f aca="false">IF(AI363="","",(AI363&gt;SS_L)+(AJ363&gt;SS_M)+(AK363&gt;SS_S))</f>
        <v/>
      </c>
      <c r="AU363" s="23" t="str">
        <f aca="false">IF(OR(AT363="",AT363&lt;&gt;1),"",MAX(AI363/SS_L,AJ363/SS_M,AK363/SS_S))</f>
        <v/>
      </c>
      <c r="AV363" s="21" t="str">
        <f aca="false">IF(OR(M363&lt;&gt;"Large standard",N363="",N363&gt;SS_MAX),"",IF(OR(N363="",AM363="","Small standard"=""),"",IF("Small standard"="Small standard",IF(N363&gt;SS_MAX,"",ROUND(INDEX(SS_FEES,SUMPRODUCT(--(SS_EDGES&lt;N363))+1,0+AM363)*(1+FUEL),4)),IF("Small standard"="Large standard",IF(N363&gt;LS_MAX,"",ROUND(IF(N363&lt;=OVER3_FROM,INDEX(LS_FEES,SUMPRODUCT(--(LS_EDGES&lt;N363))+1,0+AM363),INDEX(OVER3_BASE,1,0+AM363)+OVER3_PER4*CEILING((N363-OVER3_FROM)/4,1))*(1+FUEL),4)),""))))</f>
        <v/>
      </c>
      <c r="AW363" s="21" t="str">
        <f aca="false">IF(OR(M363&lt;&gt;"Large standard",N363="",N363&gt;SS_MAX),"",IF(OR(N363="",AM363="","Small standard"=""),"",IF("Small standard"="Small standard",IF(N363&gt;SS_MAX,"",ROUND(INDEX(SS_FEES,SUMPRODUCT(--(SS_EDGES&lt;N363))+1,3+AM363)*(1+FUEL),4)),IF("Small standard"="Large standard",IF(N363&gt;LS_MAX,"",ROUND(IF(N363&lt;=OVER3_FROM,INDEX(LS_FEES,SUMPRODUCT(--(LS_EDGES&lt;N363))+1,3+AM363),INDEX(OVER3_BASE,1,3+AM363)+OVER3_PER4*CEILING((N363-OVER3_FROM)/4,1))*(1+FUEL),4)),""))))</f>
        <v/>
      </c>
      <c r="AX363" s="21" t="str">
        <f aca="false">IF(OR(AL363="",AH363=""),"",IF(OR(AH363="",AM363="",M363=""),"",IF(M363="Small standard",IF(AH363&gt;SS_MAX,"",ROUND(INDEX(SS_FEES,SUMPRODUCT(--(SS_EDGES&lt;AH363))+1,0+AM363)*(1+FUEL),4)),IF(M363="Large standard",IF(AH363&gt;LS_MAX,"",ROUND(IF(AH363&lt;=OVER3_FROM,INDEX(LS_FEES,SUMPRODUCT(--(LS_EDGES&lt;AH363))+1,0+AM363),INDEX(OVER3_BASE,1,0+AM363)+OVER3_PER4*CEILING((AH363-OVER3_FROM)/4,1))*(1+FUEL),4)),""))))</f>
        <v/>
      </c>
      <c r="AY363" s="21" t="str">
        <f aca="false">IF(OR(AL363="",AH363=""),"",IF(OR(AH363="",AM363="",M363=""),"",IF(M363="Small standard",IF(AH363&gt;SS_MAX,"",ROUND(INDEX(SS_FEES,SUMPRODUCT(--(SS_EDGES&lt;AH363))+1,3+AM363)*(1+FUEL),4)),IF(M363="Large standard",IF(AH363&gt;LS_MAX,"",ROUND(IF(AH363&lt;=OVER3_FROM,INDEX(LS_FEES,SUMPRODUCT(--(LS_EDGES&lt;AH363))+1,3+AM363),INDEX(OVER3_BASE,1,3+AM363)+OVER3_PER4*CEILING((AH363-OVER3_FROM)/4,1))*(1+FUEL),4)),""))))</f>
        <v/>
      </c>
      <c r="AZ363" s="24" t="str">
        <f aca="false">IF(OR(J363="",J363&lt;1),"",ROUND(IFERROR(INDEX(CAT_SCALE,MATCH(D363,CATS,0)),UC_DEFAULT)*IF(J363&gt;=UC_KNEE,10^(UC_A-UC_B*LOG10(J363)),10^(UC_A-UC_B*LOG10(UC_KNEE))*(UC_KNEE/J363)^UC_HEXP),1))</f>
        <v/>
      </c>
    </row>
    <row r="364" customFormat="false" ht="15" hidden="false" customHeight="false" outlineLevel="0" collapsed="false">
      <c r="A364" s="10"/>
      <c r="B364" s="10"/>
      <c r="C364" s="12"/>
      <c r="D364" s="10"/>
      <c r="E364" s="10"/>
      <c r="F364" s="10"/>
      <c r="G364" s="10"/>
      <c r="H364" s="10"/>
      <c r="I364" s="10"/>
      <c r="J364" s="10"/>
      <c r="K364" s="10"/>
      <c r="L364" s="12"/>
      <c r="M364" s="2" t="str">
        <f aca="false">IF(OR(N364="",AI364=""),"",IF(AND(N364&lt;=SS_MAX,AI364&lt;=SS_L,AJ364&lt;=SS_M,AK364&lt;=SS_S),"Small standard",IF(AND(N364&lt;=LS_MAX,AI364&lt;=LS_L,AJ364&lt;=LS_M,AK364&lt;=LS_S),"Large standard","Oversize")))</f>
        <v/>
      </c>
      <c r="N364" s="16" t="str">
        <f aca="false">IF(AH364="","",IF(AL364="",AH364,MAX(AH364,AL364)))</f>
        <v/>
      </c>
      <c r="O364" s="21" t="str">
        <f aca="false">IF(OR(N364="",AM364="",M364=""),"",IF(M364="Small standard",IF(N364&gt;SS_MAX,"",ROUND(INDEX(SS_FEES,SUMPRODUCT(--(SS_EDGES&lt;N364))+1,0+AM364)*(1+FUEL),4)),IF(M364="Large standard",IF(N364&gt;LS_MAX,"",ROUND(IF(N364&lt;=OVER3_FROM,INDEX(LS_FEES,SUMPRODUCT(--(LS_EDGES&lt;N364))+1,0+AM364),INDEX(OVER3_BASE,1,0+AM364)+OVER3_PER4*CEILING((N364-OVER3_FROM)/4,1))*(1+FUEL),4)),"")))</f>
        <v/>
      </c>
      <c r="P364" s="21" t="str">
        <f aca="false">IF(OR(N364="",AM364="",M364=""),"",IF(M364="Small standard",IF(N364&gt;SS_MAX,"",ROUND(INDEX(SS_FEES,SUMPRODUCT(--(SS_EDGES&lt;N364))+1,3+AM364)*(1+FUEL),4)),IF(M364="Large standard",IF(N364&gt;LS_MAX,"",ROUND(IF(N364&lt;=OVER3_FROM,INDEX(LS_FEES,SUMPRODUCT(--(LS_EDGES&lt;N364))+1,3+AM364),INDEX(OVER3_BASE,1,3+AM364)+OVER3_PER4*CEILING((N364-OVER3_FROM)/4,1))*(1+FUEL),4)),"")))</f>
        <v/>
      </c>
      <c r="Q364" s="20" t="str">
        <f aca="true">IF(OR(L364="",O364=""),"",ROUND(L364-IF(AND(TODAY()&gt;=PEAK_FROM,TODAY()&lt;=PEAK_TO),P364,O364),2))</f>
        <v/>
      </c>
      <c r="R364" s="16" t="str">
        <f aca="false">IF(N364="","",IF(M364="Small standard",IF(SUMPRODUCT(--(SS_EDGES&lt;N364))=0,"",INDEX(SS_EDGES,SUMPRODUCT(--(SS_EDGES&lt;N364)))),IF(M364="Large standard",IF(N364&gt;OVER3_FROM,OVER3_FROM+4*(CEILING((N364-OVER3_FROM)/4,1)-1),IF(SUMPRODUCT(--(LS_EDGES&lt;N364))=0,"",INDEX(LS_EDGES,SUMPRODUCT(--(LS_EDGES&lt;N364))))),"")))</f>
        <v/>
      </c>
      <c r="S364" s="22" t="str">
        <f aca="false">IF(R364="","",ROUND(N364-R364,3))</f>
        <v/>
      </c>
      <c r="T364" s="21" t="str">
        <f aca="false">IF(OR(R364="",O364="",AO364=""),"",IF(S364&gt;MAX_SHAVE,"",IF(ROUND(O364-AO364,4)&lt;MIN_UNIT,"",ROUND(O364-AO364,4))))</f>
        <v/>
      </c>
      <c r="U364" s="21" t="str">
        <f aca="false">IF(OR(AQ364="",O364=""),"",IF(ROUND(ROUND(O364-AQ364,4)-AS364,4)&lt;=MIN_UNIT,"",ROUND(ROUND(O364-AQ364,4)-AS364,4)))</f>
        <v/>
      </c>
      <c r="V364" s="21" t="str">
        <f aca="false">IF(OR(AV364="",O364=""),"",IF(AND(AT364=1,AU364&lt;=MAX_ENV),IF(ROUND(O364-AV364,4)&lt;MIN_UNIT,"",ROUND(O364-AV364,4)),""))</f>
        <v/>
      </c>
      <c r="W364" s="21" t="str">
        <f aca="false">IF(OR(AX364="",O364=""),"",IF(AL364&gt;=AH364*MIN_DIM_RATIO,IF(ROUND(O364-AX364,4)&lt;MIN_UNIT,"",ROUND(O364-AX364,4)),""))</f>
        <v/>
      </c>
      <c r="X364" s="21" t="str">
        <f aca="false">IF(OR(R364="",P364="",AP364=""),"",IF(S364&gt;MAX_SHAVE,"",IF(ROUND(P364-AP364,4)&lt;MIN_UNIT,"",ROUND(P364-AP364,4))))</f>
        <v/>
      </c>
      <c r="Y364" s="21" t="str">
        <f aca="false">IF(OR(AR364="",P364=""),"",IF(ROUND(ROUND(P364-AR364,4)-AS364,4)&lt;=MIN_UNIT,"",ROUND(ROUND(P364-AR364,4)-AS364,4)))</f>
        <v/>
      </c>
      <c r="Z364" s="21" t="str">
        <f aca="false">IF(OR(AW364="",P364=""),"",IF(AND(AT364=1,AU364&lt;=MAX_ENV),IF(ROUND(P364-AW364,4)&lt;MIN_UNIT,"",ROUND(P364-AW364,4)),""))</f>
        <v/>
      </c>
      <c r="AA364" s="21" t="str">
        <f aca="false">IF(OR(AY364="",P364=""),"",IF(AL364&gt;=AH364*MIN_DIM_RATIO,IF(ROUND(P364-AY364,4)&lt;MIN_UNIT,"",ROUND(P364-AY364,4)),""))</f>
        <v/>
      </c>
      <c r="AB364" s="2" t="str">
        <f aca="false">IF(COUNT(T364:W364)=0,"",CHOOSE(MATCH(MAX(T364:W364),T364:W364,0),"Weight","Price","Size tier","Box"))</f>
        <v/>
      </c>
      <c r="AC364" s="24" t="str">
        <f aca="false">IF(K364&lt;&gt;"",K364,AZ364)</f>
        <v/>
      </c>
      <c r="AD364" s="25" t="str">
        <f aca="false">IF(OR(AB364="",AC364=""),"",ROUND(AC364*IF(K364&lt;&gt;"",1,U_LOW)*((12-PEAK_MONTHS)*MAX(T364:W364)+PEAK_MONTHS*N(INDEX(X364:AA364,MATCH(MAX(T364:W364),T364:W364,0)))),0))</f>
        <v/>
      </c>
      <c r="AE364" s="25" t="str">
        <f aca="false">IF(OR(AB364="",AC364=""),"",ROUND(AC364*IF(K364&lt;&gt;"",1,U_HIGH)*((12-PEAK_MONTHS)*MAX(T364:W364)+PEAK_MONTHS*N(INDEX(X364:AA364,MATCH(MAX(T364:W364),T364:W364,0)))),0))</f>
        <v/>
      </c>
      <c r="AF364" s="18" t="str">
        <f aca="false">IF(AD364="","",RANK(AD364,$AD$7:$AD$506))</f>
        <v/>
      </c>
      <c r="AH364" s="16" t="str">
        <f aca="false">IF(E364&lt;&gt;"",E364,IF(F364&lt;&gt;"",ROUND(F364*16,3),""))</f>
        <v/>
      </c>
      <c r="AI364" s="16" t="str">
        <f aca="false">IF(COUNT(G364:I364)&lt;3,"",ROUND(LARGE(G364:I364,1),2))</f>
        <v/>
      </c>
      <c r="AJ364" s="16" t="str">
        <f aca="false">IF(COUNT(G364:I364)&lt;3,"",ROUND(LARGE(G364:I364,2),2))</f>
        <v/>
      </c>
      <c r="AK364" s="16" t="str">
        <f aca="false">IF(COUNT(G364:I364)&lt;3,"",ROUND(SMALL(G364:I364,1),2))</f>
        <v/>
      </c>
      <c r="AL364" s="16" t="str">
        <f aca="false">IF(AI364="","",IF(AI364*AJ364*AK364&lt;DIM_MIN_CUIN,"",ROUND(AI364*AJ364*AK364/DIM_DIV*16,2)))</f>
        <v/>
      </c>
      <c r="AM364" s="18" t="str">
        <f aca="false">IF(C364="","",IF(C364&lt;BAND_LO,1,IF(C364&lt;=BAND_HI,2,3)))</f>
        <v/>
      </c>
      <c r="AN364" s="19" t="str">
        <f aca="false">IF(C364="","",IFERROR(INDEX(CAT_REF,MATCH(D364,CATS,0)),REF_DEFAULT))</f>
        <v/>
      </c>
      <c r="AO364" s="21" t="str">
        <f aca="false">IF(OR(R364="",AM364="",M364=""),"",IF(M364="Small standard",IF(R364&gt;SS_MAX,"",ROUND(INDEX(SS_FEES,SUMPRODUCT(--(SS_EDGES&lt;R364))+1,0+AM364)*(1+FUEL),4)),IF(M364="Large standard",IF(R364&gt;LS_MAX,"",ROUND(IF(R364&lt;=OVER3_FROM,INDEX(LS_FEES,SUMPRODUCT(--(LS_EDGES&lt;R364))+1,0+AM364),INDEX(OVER3_BASE,1,0+AM364)+OVER3_PER4*CEILING((R364-OVER3_FROM)/4,1))*(1+FUEL),4)),"")))</f>
        <v/>
      </c>
      <c r="AP364" s="21" t="str">
        <f aca="false">IF(OR(R364="",AM364="",M364=""),"",IF(M364="Small standard",IF(R364&gt;SS_MAX,"",ROUND(INDEX(SS_FEES,SUMPRODUCT(--(SS_EDGES&lt;R364))+1,3+AM364)*(1+FUEL),4)),IF(M364="Large standard",IF(R364&gt;LS_MAX,"",ROUND(IF(R364&lt;=OVER3_FROM,INDEX(LS_FEES,SUMPRODUCT(--(LS_EDGES&lt;R364))+1,3+AM364),INDEX(OVER3_BASE,1,3+AM364)+OVER3_PER4*CEILING((R364-OVER3_FROM)/4,1))*(1+FUEL),4)),"")))</f>
        <v/>
      </c>
      <c r="AQ364" s="21" t="str">
        <f aca="false">IF(OR(AM364="",AM364=1),"",IF(OR(N364="",(AM364-1)="",M364=""),"",IF(M364="Small standard",IF(N364&gt;SS_MAX,"",ROUND(INDEX(SS_FEES,SUMPRODUCT(--(SS_EDGES&lt;N364))+1,0+(AM364-1))*(1+FUEL),4)),IF(M364="Large standard",IF(N364&gt;LS_MAX,"",ROUND(IF(N364&lt;=OVER3_FROM,INDEX(LS_FEES,SUMPRODUCT(--(LS_EDGES&lt;N364))+1,0+(AM364-1)),INDEX(OVER3_BASE,1,0+(AM364-1))+OVER3_PER4*CEILING((N364-OVER3_FROM)/4,1))*(1+FUEL),4)),""))))</f>
        <v/>
      </c>
      <c r="AR364" s="21" t="str">
        <f aca="false">IF(OR(AM364="",AM364=1),"",IF(OR(N364="",(AM364-1)="",M364=""),"",IF(M364="Small standard",IF(N364&gt;SS_MAX,"",ROUND(INDEX(SS_FEES,SUMPRODUCT(--(SS_EDGES&lt;N364))+1,3+(AM364-1))*(1+FUEL),4)),IF(M364="Large standard",IF(N364&gt;LS_MAX,"",ROUND(IF(N364&lt;=OVER3_FROM,INDEX(LS_FEES,SUMPRODUCT(--(LS_EDGES&lt;N364))+1,3+(AM364-1)),INDEX(OVER3_BASE,1,3+(AM364-1))+OVER3_PER4*CEILING((N364-OVER3_FROM)/4,1))*(1+FUEL),4)),""))))</f>
        <v/>
      </c>
      <c r="AS364" s="21" t="str">
        <f aca="false">IF(OR(AM364="",AM364=1),"",(C364-(IF(AM364=2,BAND_LO,BAND_HI)-0.01))*(1-AN364))</f>
        <v/>
      </c>
      <c r="AT364" s="18" t="str">
        <f aca="false">IF(AI364="","",(AI364&gt;SS_L)+(AJ364&gt;SS_M)+(AK364&gt;SS_S))</f>
        <v/>
      </c>
      <c r="AU364" s="23" t="str">
        <f aca="false">IF(OR(AT364="",AT364&lt;&gt;1),"",MAX(AI364/SS_L,AJ364/SS_M,AK364/SS_S))</f>
        <v/>
      </c>
      <c r="AV364" s="21" t="str">
        <f aca="false">IF(OR(M364&lt;&gt;"Large standard",N364="",N364&gt;SS_MAX),"",IF(OR(N364="",AM364="","Small standard"=""),"",IF("Small standard"="Small standard",IF(N364&gt;SS_MAX,"",ROUND(INDEX(SS_FEES,SUMPRODUCT(--(SS_EDGES&lt;N364))+1,0+AM364)*(1+FUEL),4)),IF("Small standard"="Large standard",IF(N364&gt;LS_MAX,"",ROUND(IF(N364&lt;=OVER3_FROM,INDEX(LS_FEES,SUMPRODUCT(--(LS_EDGES&lt;N364))+1,0+AM364),INDEX(OVER3_BASE,1,0+AM364)+OVER3_PER4*CEILING((N364-OVER3_FROM)/4,1))*(1+FUEL),4)),""))))</f>
        <v/>
      </c>
      <c r="AW364" s="21" t="str">
        <f aca="false">IF(OR(M364&lt;&gt;"Large standard",N364="",N364&gt;SS_MAX),"",IF(OR(N364="",AM364="","Small standard"=""),"",IF("Small standard"="Small standard",IF(N364&gt;SS_MAX,"",ROUND(INDEX(SS_FEES,SUMPRODUCT(--(SS_EDGES&lt;N364))+1,3+AM364)*(1+FUEL),4)),IF("Small standard"="Large standard",IF(N364&gt;LS_MAX,"",ROUND(IF(N364&lt;=OVER3_FROM,INDEX(LS_FEES,SUMPRODUCT(--(LS_EDGES&lt;N364))+1,3+AM364),INDEX(OVER3_BASE,1,3+AM364)+OVER3_PER4*CEILING((N364-OVER3_FROM)/4,1))*(1+FUEL),4)),""))))</f>
        <v/>
      </c>
      <c r="AX364" s="21" t="str">
        <f aca="false">IF(OR(AL364="",AH364=""),"",IF(OR(AH364="",AM364="",M364=""),"",IF(M364="Small standard",IF(AH364&gt;SS_MAX,"",ROUND(INDEX(SS_FEES,SUMPRODUCT(--(SS_EDGES&lt;AH364))+1,0+AM364)*(1+FUEL),4)),IF(M364="Large standard",IF(AH364&gt;LS_MAX,"",ROUND(IF(AH364&lt;=OVER3_FROM,INDEX(LS_FEES,SUMPRODUCT(--(LS_EDGES&lt;AH364))+1,0+AM364),INDEX(OVER3_BASE,1,0+AM364)+OVER3_PER4*CEILING((AH364-OVER3_FROM)/4,1))*(1+FUEL),4)),""))))</f>
        <v/>
      </c>
      <c r="AY364" s="21" t="str">
        <f aca="false">IF(OR(AL364="",AH364=""),"",IF(OR(AH364="",AM364="",M364=""),"",IF(M364="Small standard",IF(AH364&gt;SS_MAX,"",ROUND(INDEX(SS_FEES,SUMPRODUCT(--(SS_EDGES&lt;AH364))+1,3+AM364)*(1+FUEL),4)),IF(M364="Large standard",IF(AH364&gt;LS_MAX,"",ROUND(IF(AH364&lt;=OVER3_FROM,INDEX(LS_FEES,SUMPRODUCT(--(LS_EDGES&lt;AH364))+1,3+AM364),INDEX(OVER3_BASE,1,3+AM364)+OVER3_PER4*CEILING((AH364-OVER3_FROM)/4,1))*(1+FUEL),4)),""))))</f>
        <v/>
      </c>
      <c r="AZ364" s="24" t="str">
        <f aca="false">IF(OR(J364="",J364&lt;1),"",ROUND(IFERROR(INDEX(CAT_SCALE,MATCH(D364,CATS,0)),UC_DEFAULT)*IF(J364&gt;=UC_KNEE,10^(UC_A-UC_B*LOG10(J364)),10^(UC_A-UC_B*LOG10(UC_KNEE))*(UC_KNEE/J364)^UC_HEXP),1))</f>
        <v/>
      </c>
    </row>
    <row r="365" customFormat="false" ht="15" hidden="false" customHeight="false" outlineLevel="0" collapsed="false">
      <c r="A365" s="10"/>
      <c r="B365" s="10"/>
      <c r="C365" s="12"/>
      <c r="D365" s="10"/>
      <c r="E365" s="10"/>
      <c r="F365" s="10"/>
      <c r="G365" s="10"/>
      <c r="H365" s="10"/>
      <c r="I365" s="10"/>
      <c r="J365" s="10"/>
      <c r="K365" s="10"/>
      <c r="L365" s="12"/>
      <c r="M365" s="2" t="str">
        <f aca="false">IF(OR(N365="",AI365=""),"",IF(AND(N365&lt;=SS_MAX,AI365&lt;=SS_L,AJ365&lt;=SS_M,AK365&lt;=SS_S),"Small standard",IF(AND(N365&lt;=LS_MAX,AI365&lt;=LS_L,AJ365&lt;=LS_M,AK365&lt;=LS_S),"Large standard","Oversize")))</f>
        <v/>
      </c>
      <c r="N365" s="16" t="str">
        <f aca="false">IF(AH365="","",IF(AL365="",AH365,MAX(AH365,AL365)))</f>
        <v/>
      </c>
      <c r="O365" s="21" t="str">
        <f aca="false">IF(OR(N365="",AM365="",M365=""),"",IF(M365="Small standard",IF(N365&gt;SS_MAX,"",ROUND(INDEX(SS_FEES,SUMPRODUCT(--(SS_EDGES&lt;N365))+1,0+AM365)*(1+FUEL),4)),IF(M365="Large standard",IF(N365&gt;LS_MAX,"",ROUND(IF(N365&lt;=OVER3_FROM,INDEX(LS_FEES,SUMPRODUCT(--(LS_EDGES&lt;N365))+1,0+AM365),INDEX(OVER3_BASE,1,0+AM365)+OVER3_PER4*CEILING((N365-OVER3_FROM)/4,1))*(1+FUEL),4)),"")))</f>
        <v/>
      </c>
      <c r="P365" s="21" t="str">
        <f aca="false">IF(OR(N365="",AM365="",M365=""),"",IF(M365="Small standard",IF(N365&gt;SS_MAX,"",ROUND(INDEX(SS_FEES,SUMPRODUCT(--(SS_EDGES&lt;N365))+1,3+AM365)*(1+FUEL),4)),IF(M365="Large standard",IF(N365&gt;LS_MAX,"",ROUND(IF(N365&lt;=OVER3_FROM,INDEX(LS_FEES,SUMPRODUCT(--(LS_EDGES&lt;N365))+1,3+AM365),INDEX(OVER3_BASE,1,3+AM365)+OVER3_PER4*CEILING((N365-OVER3_FROM)/4,1))*(1+FUEL),4)),"")))</f>
        <v/>
      </c>
      <c r="Q365" s="20" t="str">
        <f aca="true">IF(OR(L365="",O365=""),"",ROUND(L365-IF(AND(TODAY()&gt;=PEAK_FROM,TODAY()&lt;=PEAK_TO),P365,O365),2))</f>
        <v/>
      </c>
      <c r="R365" s="16" t="str">
        <f aca="false">IF(N365="","",IF(M365="Small standard",IF(SUMPRODUCT(--(SS_EDGES&lt;N365))=0,"",INDEX(SS_EDGES,SUMPRODUCT(--(SS_EDGES&lt;N365)))),IF(M365="Large standard",IF(N365&gt;OVER3_FROM,OVER3_FROM+4*(CEILING((N365-OVER3_FROM)/4,1)-1),IF(SUMPRODUCT(--(LS_EDGES&lt;N365))=0,"",INDEX(LS_EDGES,SUMPRODUCT(--(LS_EDGES&lt;N365))))),"")))</f>
        <v/>
      </c>
      <c r="S365" s="22" t="str">
        <f aca="false">IF(R365="","",ROUND(N365-R365,3))</f>
        <v/>
      </c>
      <c r="T365" s="21" t="str">
        <f aca="false">IF(OR(R365="",O365="",AO365=""),"",IF(S365&gt;MAX_SHAVE,"",IF(ROUND(O365-AO365,4)&lt;MIN_UNIT,"",ROUND(O365-AO365,4))))</f>
        <v/>
      </c>
      <c r="U365" s="21" t="str">
        <f aca="false">IF(OR(AQ365="",O365=""),"",IF(ROUND(ROUND(O365-AQ365,4)-AS365,4)&lt;=MIN_UNIT,"",ROUND(ROUND(O365-AQ365,4)-AS365,4)))</f>
        <v/>
      </c>
      <c r="V365" s="21" t="str">
        <f aca="false">IF(OR(AV365="",O365=""),"",IF(AND(AT365=1,AU365&lt;=MAX_ENV),IF(ROUND(O365-AV365,4)&lt;MIN_UNIT,"",ROUND(O365-AV365,4)),""))</f>
        <v/>
      </c>
      <c r="W365" s="21" t="str">
        <f aca="false">IF(OR(AX365="",O365=""),"",IF(AL365&gt;=AH365*MIN_DIM_RATIO,IF(ROUND(O365-AX365,4)&lt;MIN_UNIT,"",ROUND(O365-AX365,4)),""))</f>
        <v/>
      </c>
      <c r="X365" s="21" t="str">
        <f aca="false">IF(OR(R365="",P365="",AP365=""),"",IF(S365&gt;MAX_SHAVE,"",IF(ROUND(P365-AP365,4)&lt;MIN_UNIT,"",ROUND(P365-AP365,4))))</f>
        <v/>
      </c>
      <c r="Y365" s="21" t="str">
        <f aca="false">IF(OR(AR365="",P365=""),"",IF(ROUND(ROUND(P365-AR365,4)-AS365,4)&lt;=MIN_UNIT,"",ROUND(ROUND(P365-AR365,4)-AS365,4)))</f>
        <v/>
      </c>
      <c r="Z365" s="21" t="str">
        <f aca="false">IF(OR(AW365="",P365=""),"",IF(AND(AT365=1,AU365&lt;=MAX_ENV),IF(ROUND(P365-AW365,4)&lt;MIN_UNIT,"",ROUND(P365-AW365,4)),""))</f>
        <v/>
      </c>
      <c r="AA365" s="21" t="str">
        <f aca="false">IF(OR(AY365="",P365=""),"",IF(AL365&gt;=AH365*MIN_DIM_RATIO,IF(ROUND(P365-AY365,4)&lt;MIN_UNIT,"",ROUND(P365-AY365,4)),""))</f>
        <v/>
      </c>
      <c r="AB365" s="2" t="str">
        <f aca="false">IF(COUNT(T365:W365)=0,"",CHOOSE(MATCH(MAX(T365:W365),T365:W365,0),"Weight","Price","Size tier","Box"))</f>
        <v/>
      </c>
      <c r="AC365" s="24" t="str">
        <f aca="false">IF(K365&lt;&gt;"",K365,AZ365)</f>
        <v/>
      </c>
      <c r="AD365" s="25" t="str">
        <f aca="false">IF(OR(AB365="",AC365=""),"",ROUND(AC365*IF(K365&lt;&gt;"",1,U_LOW)*((12-PEAK_MONTHS)*MAX(T365:W365)+PEAK_MONTHS*N(INDEX(X365:AA365,MATCH(MAX(T365:W365),T365:W365,0)))),0))</f>
        <v/>
      </c>
      <c r="AE365" s="25" t="str">
        <f aca="false">IF(OR(AB365="",AC365=""),"",ROUND(AC365*IF(K365&lt;&gt;"",1,U_HIGH)*((12-PEAK_MONTHS)*MAX(T365:W365)+PEAK_MONTHS*N(INDEX(X365:AA365,MATCH(MAX(T365:W365),T365:W365,0)))),0))</f>
        <v/>
      </c>
      <c r="AF365" s="18" t="str">
        <f aca="false">IF(AD365="","",RANK(AD365,$AD$7:$AD$506))</f>
        <v/>
      </c>
      <c r="AH365" s="16" t="str">
        <f aca="false">IF(E365&lt;&gt;"",E365,IF(F365&lt;&gt;"",ROUND(F365*16,3),""))</f>
        <v/>
      </c>
      <c r="AI365" s="16" t="str">
        <f aca="false">IF(COUNT(G365:I365)&lt;3,"",ROUND(LARGE(G365:I365,1),2))</f>
        <v/>
      </c>
      <c r="AJ365" s="16" t="str">
        <f aca="false">IF(COUNT(G365:I365)&lt;3,"",ROUND(LARGE(G365:I365,2),2))</f>
        <v/>
      </c>
      <c r="AK365" s="16" t="str">
        <f aca="false">IF(COUNT(G365:I365)&lt;3,"",ROUND(SMALL(G365:I365,1),2))</f>
        <v/>
      </c>
      <c r="AL365" s="16" t="str">
        <f aca="false">IF(AI365="","",IF(AI365*AJ365*AK365&lt;DIM_MIN_CUIN,"",ROUND(AI365*AJ365*AK365/DIM_DIV*16,2)))</f>
        <v/>
      </c>
      <c r="AM365" s="18" t="str">
        <f aca="false">IF(C365="","",IF(C365&lt;BAND_LO,1,IF(C365&lt;=BAND_HI,2,3)))</f>
        <v/>
      </c>
      <c r="AN365" s="19" t="str">
        <f aca="false">IF(C365="","",IFERROR(INDEX(CAT_REF,MATCH(D365,CATS,0)),REF_DEFAULT))</f>
        <v/>
      </c>
      <c r="AO365" s="21" t="str">
        <f aca="false">IF(OR(R365="",AM365="",M365=""),"",IF(M365="Small standard",IF(R365&gt;SS_MAX,"",ROUND(INDEX(SS_FEES,SUMPRODUCT(--(SS_EDGES&lt;R365))+1,0+AM365)*(1+FUEL),4)),IF(M365="Large standard",IF(R365&gt;LS_MAX,"",ROUND(IF(R365&lt;=OVER3_FROM,INDEX(LS_FEES,SUMPRODUCT(--(LS_EDGES&lt;R365))+1,0+AM365),INDEX(OVER3_BASE,1,0+AM365)+OVER3_PER4*CEILING((R365-OVER3_FROM)/4,1))*(1+FUEL),4)),"")))</f>
        <v/>
      </c>
      <c r="AP365" s="21" t="str">
        <f aca="false">IF(OR(R365="",AM365="",M365=""),"",IF(M365="Small standard",IF(R365&gt;SS_MAX,"",ROUND(INDEX(SS_FEES,SUMPRODUCT(--(SS_EDGES&lt;R365))+1,3+AM365)*(1+FUEL),4)),IF(M365="Large standard",IF(R365&gt;LS_MAX,"",ROUND(IF(R365&lt;=OVER3_FROM,INDEX(LS_FEES,SUMPRODUCT(--(LS_EDGES&lt;R365))+1,3+AM365),INDEX(OVER3_BASE,1,3+AM365)+OVER3_PER4*CEILING((R365-OVER3_FROM)/4,1))*(1+FUEL),4)),"")))</f>
        <v/>
      </c>
      <c r="AQ365" s="21" t="str">
        <f aca="false">IF(OR(AM365="",AM365=1),"",IF(OR(N365="",(AM365-1)="",M365=""),"",IF(M365="Small standard",IF(N365&gt;SS_MAX,"",ROUND(INDEX(SS_FEES,SUMPRODUCT(--(SS_EDGES&lt;N365))+1,0+(AM365-1))*(1+FUEL),4)),IF(M365="Large standard",IF(N365&gt;LS_MAX,"",ROUND(IF(N365&lt;=OVER3_FROM,INDEX(LS_FEES,SUMPRODUCT(--(LS_EDGES&lt;N365))+1,0+(AM365-1)),INDEX(OVER3_BASE,1,0+(AM365-1))+OVER3_PER4*CEILING((N365-OVER3_FROM)/4,1))*(1+FUEL),4)),""))))</f>
        <v/>
      </c>
      <c r="AR365" s="21" t="str">
        <f aca="false">IF(OR(AM365="",AM365=1),"",IF(OR(N365="",(AM365-1)="",M365=""),"",IF(M365="Small standard",IF(N365&gt;SS_MAX,"",ROUND(INDEX(SS_FEES,SUMPRODUCT(--(SS_EDGES&lt;N365))+1,3+(AM365-1))*(1+FUEL),4)),IF(M365="Large standard",IF(N365&gt;LS_MAX,"",ROUND(IF(N365&lt;=OVER3_FROM,INDEX(LS_FEES,SUMPRODUCT(--(LS_EDGES&lt;N365))+1,3+(AM365-1)),INDEX(OVER3_BASE,1,3+(AM365-1))+OVER3_PER4*CEILING((N365-OVER3_FROM)/4,1))*(1+FUEL),4)),""))))</f>
        <v/>
      </c>
      <c r="AS365" s="21" t="str">
        <f aca="false">IF(OR(AM365="",AM365=1),"",(C365-(IF(AM365=2,BAND_LO,BAND_HI)-0.01))*(1-AN365))</f>
        <v/>
      </c>
      <c r="AT365" s="18" t="str">
        <f aca="false">IF(AI365="","",(AI365&gt;SS_L)+(AJ365&gt;SS_M)+(AK365&gt;SS_S))</f>
        <v/>
      </c>
      <c r="AU365" s="23" t="str">
        <f aca="false">IF(OR(AT365="",AT365&lt;&gt;1),"",MAX(AI365/SS_L,AJ365/SS_M,AK365/SS_S))</f>
        <v/>
      </c>
      <c r="AV365" s="21" t="str">
        <f aca="false">IF(OR(M365&lt;&gt;"Large standard",N365="",N365&gt;SS_MAX),"",IF(OR(N365="",AM365="","Small standard"=""),"",IF("Small standard"="Small standard",IF(N365&gt;SS_MAX,"",ROUND(INDEX(SS_FEES,SUMPRODUCT(--(SS_EDGES&lt;N365))+1,0+AM365)*(1+FUEL),4)),IF("Small standard"="Large standard",IF(N365&gt;LS_MAX,"",ROUND(IF(N365&lt;=OVER3_FROM,INDEX(LS_FEES,SUMPRODUCT(--(LS_EDGES&lt;N365))+1,0+AM365),INDEX(OVER3_BASE,1,0+AM365)+OVER3_PER4*CEILING((N365-OVER3_FROM)/4,1))*(1+FUEL),4)),""))))</f>
        <v/>
      </c>
      <c r="AW365" s="21" t="str">
        <f aca="false">IF(OR(M365&lt;&gt;"Large standard",N365="",N365&gt;SS_MAX),"",IF(OR(N365="",AM365="","Small standard"=""),"",IF("Small standard"="Small standard",IF(N365&gt;SS_MAX,"",ROUND(INDEX(SS_FEES,SUMPRODUCT(--(SS_EDGES&lt;N365))+1,3+AM365)*(1+FUEL),4)),IF("Small standard"="Large standard",IF(N365&gt;LS_MAX,"",ROUND(IF(N365&lt;=OVER3_FROM,INDEX(LS_FEES,SUMPRODUCT(--(LS_EDGES&lt;N365))+1,3+AM365),INDEX(OVER3_BASE,1,3+AM365)+OVER3_PER4*CEILING((N365-OVER3_FROM)/4,1))*(1+FUEL),4)),""))))</f>
        <v/>
      </c>
      <c r="AX365" s="21" t="str">
        <f aca="false">IF(OR(AL365="",AH365=""),"",IF(OR(AH365="",AM365="",M365=""),"",IF(M365="Small standard",IF(AH365&gt;SS_MAX,"",ROUND(INDEX(SS_FEES,SUMPRODUCT(--(SS_EDGES&lt;AH365))+1,0+AM365)*(1+FUEL),4)),IF(M365="Large standard",IF(AH365&gt;LS_MAX,"",ROUND(IF(AH365&lt;=OVER3_FROM,INDEX(LS_FEES,SUMPRODUCT(--(LS_EDGES&lt;AH365))+1,0+AM365),INDEX(OVER3_BASE,1,0+AM365)+OVER3_PER4*CEILING((AH365-OVER3_FROM)/4,1))*(1+FUEL),4)),""))))</f>
        <v/>
      </c>
      <c r="AY365" s="21" t="str">
        <f aca="false">IF(OR(AL365="",AH365=""),"",IF(OR(AH365="",AM365="",M365=""),"",IF(M365="Small standard",IF(AH365&gt;SS_MAX,"",ROUND(INDEX(SS_FEES,SUMPRODUCT(--(SS_EDGES&lt;AH365))+1,3+AM365)*(1+FUEL),4)),IF(M365="Large standard",IF(AH365&gt;LS_MAX,"",ROUND(IF(AH365&lt;=OVER3_FROM,INDEX(LS_FEES,SUMPRODUCT(--(LS_EDGES&lt;AH365))+1,3+AM365),INDEX(OVER3_BASE,1,3+AM365)+OVER3_PER4*CEILING((AH365-OVER3_FROM)/4,1))*(1+FUEL),4)),""))))</f>
        <v/>
      </c>
      <c r="AZ365" s="24" t="str">
        <f aca="false">IF(OR(J365="",J365&lt;1),"",ROUND(IFERROR(INDEX(CAT_SCALE,MATCH(D365,CATS,0)),UC_DEFAULT)*IF(J365&gt;=UC_KNEE,10^(UC_A-UC_B*LOG10(J365)),10^(UC_A-UC_B*LOG10(UC_KNEE))*(UC_KNEE/J365)^UC_HEXP),1))</f>
        <v/>
      </c>
    </row>
    <row r="366" customFormat="false" ht="15" hidden="false" customHeight="false" outlineLevel="0" collapsed="false">
      <c r="A366" s="10"/>
      <c r="B366" s="10"/>
      <c r="C366" s="12"/>
      <c r="D366" s="10"/>
      <c r="E366" s="10"/>
      <c r="F366" s="10"/>
      <c r="G366" s="10"/>
      <c r="H366" s="10"/>
      <c r="I366" s="10"/>
      <c r="J366" s="10"/>
      <c r="K366" s="10"/>
      <c r="L366" s="12"/>
      <c r="M366" s="2" t="str">
        <f aca="false">IF(OR(N366="",AI366=""),"",IF(AND(N366&lt;=SS_MAX,AI366&lt;=SS_L,AJ366&lt;=SS_M,AK366&lt;=SS_S),"Small standard",IF(AND(N366&lt;=LS_MAX,AI366&lt;=LS_L,AJ366&lt;=LS_M,AK366&lt;=LS_S),"Large standard","Oversize")))</f>
        <v/>
      </c>
      <c r="N366" s="16" t="str">
        <f aca="false">IF(AH366="","",IF(AL366="",AH366,MAX(AH366,AL366)))</f>
        <v/>
      </c>
      <c r="O366" s="21" t="str">
        <f aca="false">IF(OR(N366="",AM366="",M366=""),"",IF(M366="Small standard",IF(N366&gt;SS_MAX,"",ROUND(INDEX(SS_FEES,SUMPRODUCT(--(SS_EDGES&lt;N366))+1,0+AM366)*(1+FUEL),4)),IF(M366="Large standard",IF(N366&gt;LS_MAX,"",ROUND(IF(N366&lt;=OVER3_FROM,INDEX(LS_FEES,SUMPRODUCT(--(LS_EDGES&lt;N366))+1,0+AM366),INDEX(OVER3_BASE,1,0+AM366)+OVER3_PER4*CEILING((N366-OVER3_FROM)/4,1))*(1+FUEL),4)),"")))</f>
        <v/>
      </c>
      <c r="P366" s="21" t="str">
        <f aca="false">IF(OR(N366="",AM366="",M366=""),"",IF(M366="Small standard",IF(N366&gt;SS_MAX,"",ROUND(INDEX(SS_FEES,SUMPRODUCT(--(SS_EDGES&lt;N366))+1,3+AM366)*(1+FUEL),4)),IF(M366="Large standard",IF(N366&gt;LS_MAX,"",ROUND(IF(N366&lt;=OVER3_FROM,INDEX(LS_FEES,SUMPRODUCT(--(LS_EDGES&lt;N366))+1,3+AM366),INDEX(OVER3_BASE,1,3+AM366)+OVER3_PER4*CEILING((N366-OVER3_FROM)/4,1))*(1+FUEL),4)),"")))</f>
        <v/>
      </c>
      <c r="Q366" s="20" t="str">
        <f aca="true">IF(OR(L366="",O366=""),"",ROUND(L366-IF(AND(TODAY()&gt;=PEAK_FROM,TODAY()&lt;=PEAK_TO),P366,O366),2))</f>
        <v/>
      </c>
      <c r="R366" s="16" t="str">
        <f aca="false">IF(N366="","",IF(M366="Small standard",IF(SUMPRODUCT(--(SS_EDGES&lt;N366))=0,"",INDEX(SS_EDGES,SUMPRODUCT(--(SS_EDGES&lt;N366)))),IF(M366="Large standard",IF(N366&gt;OVER3_FROM,OVER3_FROM+4*(CEILING((N366-OVER3_FROM)/4,1)-1),IF(SUMPRODUCT(--(LS_EDGES&lt;N366))=0,"",INDEX(LS_EDGES,SUMPRODUCT(--(LS_EDGES&lt;N366))))),"")))</f>
        <v/>
      </c>
      <c r="S366" s="22" t="str">
        <f aca="false">IF(R366="","",ROUND(N366-R366,3))</f>
        <v/>
      </c>
      <c r="T366" s="21" t="str">
        <f aca="false">IF(OR(R366="",O366="",AO366=""),"",IF(S366&gt;MAX_SHAVE,"",IF(ROUND(O366-AO366,4)&lt;MIN_UNIT,"",ROUND(O366-AO366,4))))</f>
        <v/>
      </c>
      <c r="U366" s="21" t="str">
        <f aca="false">IF(OR(AQ366="",O366=""),"",IF(ROUND(ROUND(O366-AQ366,4)-AS366,4)&lt;=MIN_UNIT,"",ROUND(ROUND(O366-AQ366,4)-AS366,4)))</f>
        <v/>
      </c>
      <c r="V366" s="21" t="str">
        <f aca="false">IF(OR(AV366="",O366=""),"",IF(AND(AT366=1,AU366&lt;=MAX_ENV),IF(ROUND(O366-AV366,4)&lt;MIN_UNIT,"",ROUND(O366-AV366,4)),""))</f>
        <v/>
      </c>
      <c r="W366" s="21" t="str">
        <f aca="false">IF(OR(AX366="",O366=""),"",IF(AL366&gt;=AH366*MIN_DIM_RATIO,IF(ROUND(O366-AX366,4)&lt;MIN_UNIT,"",ROUND(O366-AX366,4)),""))</f>
        <v/>
      </c>
      <c r="X366" s="21" t="str">
        <f aca="false">IF(OR(R366="",P366="",AP366=""),"",IF(S366&gt;MAX_SHAVE,"",IF(ROUND(P366-AP366,4)&lt;MIN_UNIT,"",ROUND(P366-AP366,4))))</f>
        <v/>
      </c>
      <c r="Y366" s="21" t="str">
        <f aca="false">IF(OR(AR366="",P366=""),"",IF(ROUND(ROUND(P366-AR366,4)-AS366,4)&lt;=MIN_UNIT,"",ROUND(ROUND(P366-AR366,4)-AS366,4)))</f>
        <v/>
      </c>
      <c r="Z366" s="21" t="str">
        <f aca="false">IF(OR(AW366="",P366=""),"",IF(AND(AT366=1,AU366&lt;=MAX_ENV),IF(ROUND(P366-AW366,4)&lt;MIN_UNIT,"",ROUND(P366-AW366,4)),""))</f>
        <v/>
      </c>
      <c r="AA366" s="21" t="str">
        <f aca="false">IF(OR(AY366="",P366=""),"",IF(AL366&gt;=AH366*MIN_DIM_RATIO,IF(ROUND(P366-AY366,4)&lt;MIN_UNIT,"",ROUND(P366-AY366,4)),""))</f>
        <v/>
      </c>
      <c r="AB366" s="2" t="str">
        <f aca="false">IF(COUNT(T366:W366)=0,"",CHOOSE(MATCH(MAX(T366:W366),T366:W366,0),"Weight","Price","Size tier","Box"))</f>
        <v/>
      </c>
      <c r="AC366" s="24" t="str">
        <f aca="false">IF(K366&lt;&gt;"",K366,AZ366)</f>
        <v/>
      </c>
      <c r="AD366" s="25" t="str">
        <f aca="false">IF(OR(AB366="",AC366=""),"",ROUND(AC366*IF(K366&lt;&gt;"",1,U_LOW)*((12-PEAK_MONTHS)*MAX(T366:W366)+PEAK_MONTHS*N(INDEX(X366:AA366,MATCH(MAX(T366:W366),T366:W366,0)))),0))</f>
        <v/>
      </c>
      <c r="AE366" s="25" t="str">
        <f aca="false">IF(OR(AB366="",AC366=""),"",ROUND(AC366*IF(K366&lt;&gt;"",1,U_HIGH)*((12-PEAK_MONTHS)*MAX(T366:W366)+PEAK_MONTHS*N(INDEX(X366:AA366,MATCH(MAX(T366:W366),T366:W366,0)))),0))</f>
        <v/>
      </c>
      <c r="AF366" s="18" t="str">
        <f aca="false">IF(AD366="","",RANK(AD366,$AD$7:$AD$506))</f>
        <v/>
      </c>
      <c r="AH366" s="16" t="str">
        <f aca="false">IF(E366&lt;&gt;"",E366,IF(F366&lt;&gt;"",ROUND(F366*16,3),""))</f>
        <v/>
      </c>
      <c r="AI366" s="16" t="str">
        <f aca="false">IF(COUNT(G366:I366)&lt;3,"",ROUND(LARGE(G366:I366,1),2))</f>
        <v/>
      </c>
      <c r="AJ366" s="16" t="str">
        <f aca="false">IF(COUNT(G366:I366)&lt;3,"",ROUND(LARGE(G366:I366,2),2))</f>
        <v/>
      </c>
      <c r="AK366" s="16" t="str">
        <f aca="false">IF(COUNT(G366:I366)&lt;3,"",ROUND(SMALL(G366:I366,1),2))</f>
        <v/>
      </c>
      <c r="AL366" s="16" t="str">
        <f aca="false">IF(AI366="","",IF(AI366*AJ366*AK366&lt;DIM_MIN_CUIN,"",ROUND(AI366*AJ366*AK366/DIM_DIV*16,2)))</f>
        <v/>
      </c>
      <c r="AM366" s="18" t="str">
        <f aca="false">IF(C366="","",IF(C366&lt;BAND_LO,1,IF(C366&lt;=BAND_HI,2,3)))</f>
        <v/>
      </c>
      <c r="AN366" s="19" t="str">
        <f aca="false">IF(C366="","",IFERROR(INDEX(CAT_REF,MATCH(D366,CATS,0)),REF_DEFAULT))</f>
        <v/>
      </c>
      <c r="AO366" s="21" t="str">
        <f aca="false">IF(OR(R366="",AM366="",M366=""),"",IF(M366="Small standard",IF(R366&gt;SS_MAX,"",ROUND(INDEX(SS_FEES,SUMPRODUCT(--(SS_EDGES&lt;R366))+1,0+AM366)*(1+FUEL),4)),IF(M366="Large standard",IF(R366&gt;LS_MAX,"",ROUND(IF(R366&lt;=OVER3_FROM,INDEX(LS_FEES,SUMPRODUCT(--(LS_EDGES&lt;R366))+1,0+AM366),INDEX(OVER3_BASE,1,0+AM366)+OVER3_PER4*CEILING((R366-OVER3_FROM)/4,1))*(1+FUEL),4)),"")))</f>
        <v/>
      </c>
      <c r="AP366" s="21" t="str">
        <f aca="false">IF(OR(R366="",AM366="",M366=""),"",IF(M366="Small standard",IF(R366&gt;SS_MAX,"",ROUND(INDEX(SS_FEES,SUMPRODUCT(--(SS_EDGES&lt;R366))+1,3+AM366)*(1+FUEL),4)),IF(M366="Large standard",IF(R366&gt;LS_MAX,"",ROUND(IF(R366&lt;=OVER3_FROM,INDEX(LS_FEES,SUMPRODUCT(--(LS_EDGES&lt;R366))+1,3+AM366),INDEX(OVER3_BASE,1,3+AM366)+OVER3_PER4*CEILING((R366-OVER3_FROM)/4,1))*(1+FUEL),4)),"")))</f>
        <v/>
      </c>
      <c r="AQ366" s="21" t="str">
        <f aca="false">IF(OR(AM366="",AM366=1),"",IF(OR(N366="",(AM366-1)="",M366=""),"",IF(M366="Small standard",IF(N366&gt;SS_MAX,"",ROUND(INDEX(SS_FEES,SUMPRODUCT(--(SS_EDGES&lt;N366))+1,0+(AM366-1))*(1+FUEL),4)),IF(M366="Large standard",IF(N366&gt;LS_MAX,"",ROUND(IF(N366&lt;=OVER3_FROM,INDEX(LS_FEES,SUMPRODUCT(--(LS_EDGES&lt;N366))+1,0+(AM366-1)),INDEX(OVER3_BASE,1,0+(AM366-1))+OVER3_PER4*CEILING((N366-OVER3_FROM)/4,1))*(1+FUEL),4)),""))))</f>
        <v/>
      </c>
      <c r="AR366" s="21" t="str">
        <f aca="false">IF(OR(AM366="",AM366=1),"",IF(OR(N366="",(AM366-1)="",M366=""),"",IF(M366="Small standard",IF(N366&gt;SS_MAX,"",ROUND(INDEX(SS_FEES,SUMPRODUCT(--(SS_EDGES&lt;N366))+1,3+(AM366-1))*(1+FUEL),4)),IF(M366="Large standard",IF(N366&gt;LS_MAX,"",ROUND(IF(N366&lt;=OVER3_FROM,INDEX(LS_FEES,SUMPRODUCT(--(LS_EDGES&lt;N366))+1,3+(AM366-1)),INDEX(OVER3_BASE,1,3+(AM366-1))+OVER3_PER4*CEILING((N366-OVER3_FROM)/4,1))*(1+FUEL),4)),""))))</f>
        <v/>
      </c>
      <c r="AS366" s="21" t="str">
        <f aca="false">IF(OR(AM366="",AM366=1),"",(C366-(IF(AM366=2,BAND_LO,BAND_HI)-0.01))*(1-AN366))</f>
        <v/>
      </c>
      <c r="AT366" s="18" t="str">
        <f aca="false">IF(AI366="","",(AI366&gt;SS_L)+(AJ366&gt;SS_M)+(AK366&gt;SS_S))</f>
        <v/>
      </c>
      <c r="AU366" s="23" t="str">
        <f aca="false">IF(OR(AT366="",AT366&lt;&gt;1),"",MAX(AI366/SS_L,AJ366/SS_M,AK366/SS_S))</f>
        <v/>
      </c>
      <c r="AV366" s="21" t="str">
        <f aca="false">IF(OR(M366&lt;&gt;"Large standard",N366="",N366&gt;SS_MAX),"",IF(OR(N366="",AM366="","Small standard"=""),"",IF("Small standard"="Small standard",IF(N366&gt;SS_MAX,"",ROUND(INDEX(SS_FEES,SUMPRODUCT(--(SS_EDGES&lt;N366))+1,0+AM366)*(1+FUEL),4)),IF("Small standard"="Large standard",IF(N366&gt;LS_MAX,"",ROUND(IF(N366&lt;=OVER3_FROM,INDEX(LS_FEES,SUMPRODUCT(--(LS_EDGES&lt;N366))+1,0+AM366),INDEX(OVER3_BASE,1,0+AM366)+OVER3_PER4*CEILING((N366-OVER3_FROM)/4,1))*(1+FUEL),4)),""))))</f>
        <v/>
      </c>
      <c r="AW366" s="21" t="str">
        <f aca="false">IF(OR(M366&lt;&gt;"Large standard",N366="",N366&gt;SS_MAX),"",IF(OR(N366="",AM366="","Small standard"=""),"",IF("Small standard"="Small standard",IF(N366&gt;SS_MAX,"",ROUND(INDEX(SS_FEES,SUMPRODUCT(--(SS_EDGES&lt;N366))+1,3+AM366)*(1+FUEL),4)),IF("Small standard"="Large standard",IF(N366&gt;LS_MAX,"",ROUND(IF(N366&lt;=OVER3_FROM,INDEX(LS_FEES,SUMPRODUCT(--(LS_EDGES&lt;N366))+1,3+AM366),INDEX(OVER3_BASE,1,3+AM366)+OVER3_PER4*CEILING((N366-OVER3_FROM)/4,1))*(1+FUEL),4)),""))))</f>
        <v/>
      </c>
      <c r="AX366" s="21" t="str">
        <f aca="false">IF(OR(AL366="",AH366=""),"",IF(OR(AH366="",AM366="",M366=""),"",IF(M366="Small standard",IF(AH366&gt;SS_MAX,"",ROUND(INDEX(SS_FEES,SUMPRODUCT(--(SS_EDGES&lt;AH366))+1,0+AM366)*(1+FUEL),4)),IF(M366="Large standard",IF(AH366&gt;LS_MAX,"",ROUND(IF(AH366&lt;=OVER3_FROM,INDEX(LS_FEES,SUMPRODUCT(--(LS_EDGES&lt;AH366))+1,0+AM366),INDEX(OVER3_BASE,1,0+AM366)+OVER3_PER4*CEILING((AH366-OVER3_FROM)/4,1))*(1+FUEL),4)),""))))</f>
        <v/>
      </c>
      <c r="AY366" s="21" t="str">
        <f aca="false">IF(OR(AL366="",AH366=""),"",IF(OR(AH366="",AM366="",M366=""),"",IF(M366="Small standard",IF(AH366&gt;SS_MAX,"",ROUND(INDEX(SS_FEES,SUMPRODUCT(--(SS_EDGES&lt;AH366))+1,3+AM366)*(1+FUEL),4)),IF(M366="Large standard",IF(AH366&gt;LS_MAX,"",ROUND(IF(AH366&lt;=OVER3_FROM,INDEX(LS_FEES,SUMPRODUCT(--(LS_EDGES&lt;AH366))+1,3+AM366),INDEX(OVER3_BASE,1,3+AM366)+OVER3_PER4*CEILING((AH366-OVER3_FROM)/4,1))*(1+FUEL),4)),""))))</f>
        <v/>
      </c>
      <c r="AZ366" s="24" t="str">
        <f aca="false">IF(OR(J366="",J366&lt;1),"",ROUND(IFERROR(INDEX(CAT_SCALE,MATCH(D366,CATS,0)),UC_DEFAULT)*IF(J366&gt;=UC_KNEE,10^(UC_A-UC_B*LOG10(J366)),10^(UC_A-UC_B*LOG10(UC_KNEE))*(UC_KNEE/J366)^UC_HEXP),1))</f>
        <v/>
      </c>
    </row>
    <row r="367" customFormat="false" ht="15" hidden="false" customHeight="false" outlineLevel="0" collapsed="false">
      <c r="A367" s="10"/>
      <c r="B367" s="10"/>
      <c r="C367" s="12"/>
      <c r="D367" s="10"/>
      <c r="E367" s="10"/>
      <c r="F367" s="10"/>
      <c r="G367" s="10"/>
      <c r="H367" s="10"/>
      <c r="I367" s="10"/>
      <c r="J367" s="10"/>
      <c r="K367" s="10"/>
      <c r="L367" s="12"/>
      <c r="M367" s="2" t="str">
        <f aca="false">IF(OR(N367="",AI367=""),"",IF(AND(N367&lt;=SS_MAX,AI367&lt;=SS_L,AJ367&lt;=SS_M,AK367&lt;=SS_S),"Small standard",IF(AND(N367&lt;=LS_MAX,AI367&lt;=LS_L,AJ367&lt;=LS_M,AK367&lt;=LS_S),"Large standard","Oversize")))</f>
        <v/>
      </c>
      <c r="N367" s="16" t="str">
        <f aca="false">IF(AH367="","",IF(AL367="",AH367,MAX(AH367,AL367)))</f>
        <v/>
      </c>
      <c r="O367" s="21" t="str">
        <f aca="false">IF(OR(N367="",AM367="",M367=""),"",IF(M367="Small standard",IF(N367&gt;SS_MAX,"",ROUND(INDEX(SS_FEES,SUMPRODUCT(--(SS_EDGES&lt;N367))+1,0+AM367)*(1+FUEL),4)),IF(M367="Large standard",IF(N367&gt;LS_MAX,"",ROUND(IF(N367&lt;=OVER3_FROM,INDEX(LS_FEES,SUMPRODUCT(--(LS_EDGES&lt;N367))+1,0+AM367),INDEX(OVER3_BASE,1,0+AM367)+OVER3_PER4*CEILING((N367-OVER3_FROM)/4,1))*(1+FUEL),4)),"")))</f>
        <v/>
      </c>
      <c r="P367" s="21" t="str">
        <f aca="false">IF(OR(N367="",AM367="",M367=""),"",IF(M367="Small standard",IF(N367&gt;SS_MAX,"",ROUND(INDEX(SS_FEES,SUMPRODUCT(--(SS_EDGES&lt;N367))+1,3+AM367)*(1+FUEL),4)),IF(M367="Large standard",IF(N367&gt;LS_MAX,"",ROUND(IF(N367&lt;=OVER3_FROM,INDEX(LS_FEES,SUMPRODUCT(--(LS_EDGES&lt;N367))+1,3+AM367),INDEX(OVER3_BASE,1,3+AM367)+OVER3_PER4*CEILING((N367-OVER3_FROM)/4,1))*(1+FUEL),4)),"")))</f>
        <v/>
      </c>
      <c r="Q367" s="20" t="str">
        <f aca="true">IF(OR(L367="",O367=""),"",ROUND(L367-IF(AND(TODAY()&gt;=PEAK_FROM,TODAY()&lt;=PEAK_TO),P367,O367),2))</f>
        <v/>
      </c>
      <c r="R367" s="16" t="str">
        <f aca="false">IF(N367="","",IF(M367="Small standard",IF(SUMPRODUCT(--(SS_EDGES&lt;N367))=0,"",INDEX(SS_EDGES,SUMPRODUCT(--(SS_EDGES&lt;N367)))),IF(M367="Large standard",IF(N367&gt;OVER3_FROM,OVER3_FROM+4*(CEILING((N367-OVER3_FROM)/4,1)-1),IF(SUMPRODUCT(--(LS_EDGES&lt;N367))=0,"",INDEX(LS_EDGES,SUMPRODUCT(--(LS_EDGES&lt;N367))))),"")))</f>
        <v/>
      </c>
      <c r="S367" s="22" t="str">
        <f aca="false">IF(R367="","",ROUND(N367-R367,3))</f>
        <v/>
      </c>
      <c r="T367" s="21" t="str">
        <f aca="false">IF(OR(R367="",O367="",AO367=""),"",IF(S367&gt;MAX_SHAVE,"",IF(ROUND(O367-AO367,4)&lt;MIN_UNIT,"",ROUND(O367-AO367,4))))</f>
        <v/>
      </c>
      <c r="U367" s="21" t="str">
        <f aca="false">IF(OR(AQ367="",O367=""),"",IF(ROUND(ROUND(O367-AQ367,4)-AS367,4)&lt;=MIN_UNIT,"",ROUND(ROUND(O367-AQ367,4)-AS367,4)))</f>
        <v/>
      </c>
      <c r="V367" s="21" t="str">
        <f aca="false">IF(OR(AV367="",O367=""),"",IF(AND(AT367=1,AU367&lt;=MAX_ENV),IF(ROUND(O367-AV367,4)&lt;MIN_UNIT,"",ROUND(O367-AV367,4)),""))</f>
        <v/>
      </c>
      <c r="W367" s="21" t="str">
        <f aca="false">IF(OR(AX367="",O367=""),"",IF(AL367&gt;=AH367*MIN_DIM_RATIO,IF(ROUND(O367-AX367,4)&lt;MIN_UNIT,"",ROUND(O367-AX367,4)),""))</f>
        <v/>
      </c>
      <c r="X367" s="21" t="str">
        <f aca="false">IF(OR(R367="",P367="",AP367=""),"",IF(S367&gt;MAX_SHAVE,"",IF(ROUND(P367-AP367,4)&lt;MIN_UNIT,"",ROUND(P367-AP367,4))))</f>
        <v/>
      </c>
      <c r="Y367" s="21" t="str">
        <f aca="false">IF(OR(AR367="",P367=""),"",IF(ROUND(ROUND(P367-AR367,4)-AS367,4)&lt;=MIN_UNIT,"",ROUND(ROUND(P367-AR367,4)-AS367,4)))</f>
        <v/>
      </c>
      <c r="Z367" s="21" t="str">
        <f aca="false">IF(OR(AW367="",P367=""),"",IF(AND(AT367=1,AU367&lt;=MAX_ENV),IF(ROUND(P367-AW367,4)&lt;MIN_UNIT,"",ROUND(P367-AW367,4)),""))</f>
        <v/>
      </c>
      <c r="AA367" s="21" t="str">
        <f aca="false">IF(OR(AY367="",P367=""),"",IF(AL367&gt;=AH367*MIN_DIM_RATIO,IF(ROUND(P367-AY367,4)&lt;MIN_UNIT,"",ROUND(P367-AY367,4)),""))</f>
        <v/>
      </c>
      <c r="AB367" s="2" t="str">
        <f aca="false">IF(COUNT(T367:W367)=0,"",CHOOSE(MATCH(MAX(T367:W367),T367:W367,0),"Weight","Price","Size tier","Box"))</f>
        <v/>
      </c>
      <c r="AC367" s="24" t="str">
        <f aca="false">IF(K367&lt;&gt;"",K367,AZ367)</f>
        <v/>
      </c>
      <c r="AD367" s="25" t="str">
        <f aca="false">IF(OR(AB367="",AC367=""),"",ROUND(AC367*IF(K367&lt;&gt;"",1,U_LOW)*((12-PEAK_MONTHS)*MAX(T367:W367)+PEAK_MONTHS*N(INDEX(X367:AA367,MATCH(MAX(T367:W367),T367:W367,0)))),0))</f>
        <v/>
      </c>
      <c r="AE367" s="25" t="str">
        <f aca="false">IF(OR(AB367="",AC367=""),"",ROUND(AC367*IF(K367&lt;&gt;"",1,U_HIGH)*((12-PEAK_MONTHS)*MAX(T367:W367)+PEAK_MONTHS*N(INDEX(X367:AA367,MATCH(MAX(T367:W367),T367:W367,0)))),0))</f>
        <v/>
      </c>
      <c r="AF367" s="18" t="str">
        <f aca="false">IF(AD367="","",RANK(AD367,$AD$7:$AD$506))</f>
        <v/>
      </c>
      <c r="AH367" s="16" t="str">
        <f aca="false">IF(E367&lt;&gt;"",E367,IF(F367&lt;&gt;"",ROUND(F367*16,3),""))</f>
        <v/>
      </c>
      <c r="AI367" s="16" t="str">
        <f aca="false">IF(COUNT(G367:I367)&lt;3,"",ROUND(LARGE(G367:I367,1),2))</f>
        <v/>
      </c>
      <c r="AJ367" s="16" t="str">
        <f aca="false">IF(COUNT(G367:I367)&lt;3,"",ROUND(LARGE(G367:I367,2),2))</f>
        <v/>
      </c>
      <c r="AK367" s="16" t="str">
        <f aca="false">IF(COUNT(G367:I367)&lt;3,"",ROUND(SMALL(G367:I367,1),2))</f>
        <v/>
      </c>
      <c r="AL367" s="16" t="str">
        <f aca="false">IF(AI367="","",IF(AI367*AJ367*AK367&lt;DIM_MIN_CUIN,"",ROUND(AI367*AJ367*AK367/DIM_DIV*16,2)))</f>
        <v/>
      </c>
      <c r="AM367" s="18" t="str">
        <f aca="false">IF(C367="","",IF(C367&lt;BAND_LO,1,IF(C367&lt;=BAND_HI,2,3)))</f>
        <v/>
      </c>
      <c r="AN367" s="19" t="str">
        <f aca="false">IF(C367="","",IFERROR(INDEX(CAT_REF,MATCH(D367,CATS,0)),REF_DEFAULT))</f>
        <v/>
      </c>
      <c r="AO367" s="21" t="str">
        <f aca="false">IF(OR(R367="",AM367="",M367=""),"",IF(M367="Small standard",IF(R367&gt;SS_MAX,"",ROUND(INDEX(SS_FEES,SUMPRODUCT(--(SS_EDGES&lt;R367))+1,0+AM367)*(1+FUEL),4)),IF(M367="Large standard",IF(R367&gt;LS_MAX,"",ROUND(IF(R367&lt;=OVER3_FROM,INDEX(LS_FEES,SUMPRODUCT(--(LS_EDGES&lt;R367))+1,0+AM367),INDEX(OVER3_BASE,1,0+AM367)+OVER3_PER4*CEILING((R367-OVER3_FROM)/4,1))*(1+FUEL),4)),"")))</f>
        <v/>
      </c>
      <c r="AP367" s="21" t="str">
        <f aca="false">IF(OR(R367="",AM367="",M367=""),"",IF(M367="Small standard",IF(R367&gt;SS_MAX,"",ROUND(INDEX(SS_FEES,SUMPRODUCT(--(SS_EDGES&lt;R367))+1,3+AM367)*(1+FUEL),4)),IF(M367="Large standard",IF(R367&gt;LS_MAX,"",ROUND(IF(R367&lt;=OVER3_FROM,INDEX(LS_FEES,SUMPRODUCT(--(LS_EDGES&lt;R367))+1,3+AM367),INDEX(OVER3_BASE,1,3+AM367)+OVER3_PER4*CEILING((R367-OVER3_FROM)/4,1))*(1+FUEL),4)),"")))</f>
        <v/>
      </c>
      <c r="AQ367" s="21" t="str">
        <f aca="false">IF(OR(AM367="",AM367=1),"",IF(OR(N367="",(AM367-1)="",M367=""),"",IF(M367="Small standard",IF(N367&gt;SS_MAX,"",ROUND(INDEX(SS_FEES,SUMPRODUCT(--(SS_EDGES&lt;N367))+1,0+(AM367-1))*(1+FUEL),4)),IF(M367="Large standard",IF(N367&gt;LS_MAX,"",ROUND(IF(N367&lt;=OVER3_FROM,INDEX(LS_FEES,SUMPRODUCT(--(LS_EDGES&lt;N367))+1,0+(AM367-1)),INDEX(OVER3_BASE,1,0+(AM367-1))+OVER3_PER4*CEILING((N367-OVER3_FROM)/4,1))*(1+FUEL),4)),""))))</f>
        <v/>
      </c>
      <c r="AR367" s="21" t="str">
        <f aca="false">IF(OR(AM367="",AM367=1),"",IF(OR(N367="",(AM367-1)="",M367=""),"",IF(M367="Small standard",IF(N367&gt;SS_MAX,"",ROUND(INDEX(SS_FEES,SUMPRODUCT(--(SS_EDGES&lt;N367))+1,3+(AM367-1))*(1+FUEL),4)),IF(M367="Large standard",IF(N367&gt;LS_MAX,"",ROUND(IF(N367&lt;=OVER3_FROM,INDEX(LS_FEES,SUMPRODUCT(--(LS_EDGES&lt;N367))+1,3+(AM367-1)),INDEX(OVER3_BASE,1,3+(AM367-1))+OVER3_PER4*CEILING((N367-OVER3_FROM)/4,1))*(1+FUEL),4)),""))))</f>
        <v/>
      </c>
      <c r="AS367" s="21" t="str">
        <f aca="false">IF(OR(AM367="",AM367=1),"",(C367-(IF(AM367=2,BAND_LO,BAND_HI)-0.01))*(1-AN367))</f>
        <v/>
      </c>
      <c r="AT367" s="18" t="str">
        <f aca="false">IF(AI367="","",(AI367&gt;SS_L)+(AJ367&gt;SS_M)+(AK367&gt;SS_S))</f>
        <v/>
      </c>
      <c r="AU367" s="23" t="str">
        <f aca="false">IF(OR(AT367="",AT367&lt;&gt;1),"",MAX(AI367/SS_L,AJ367/SS_M,AK367/SS_S))</f>
        <v/>
      </c>
      <c r="AV367" s="21" t="str">
        <f aca="false">IF(OR(M367&lt;&gt;"Large standard",N367="",N367&gt;SS_MAX),"",IF(OR(N367="",AM367="","Small standard"=""),"",IF("Small standard"="Small standard",IF(N367&gt;SS_MAX,"",ROUND(INDEX(SS_FEES,SUMPRODUCT(--(SS_EDGES&lt;N367))+1,0+AM367)*(1+FUEL),4)),IF("Small standard"="Large standard",IF(N367&gt;LS_MAX,"",ROUND(IF(N367&lt;=OVER3_FROM,INDEX(LS_FEES,SUMPRODUCT(--(LS_EDGES&lt;N367))+1,0+AM367),INDEX(OVER3_BASE,1,0+AM367)+OVER3_PER4*CEILING((N367-OVER3_FROM)/4,1))*(1+FUEL),4)),""))))</f>
        <v/>
      </c>
      <c r="AW367" s="21" t="str">
        <f aca="false">IF(OR(M367&lt;&gt;"Large standard",N367="",N367&gt;SS_MAX),"",IF(OR(N367="",AM367="","Small standard"=""),"",IF("Small standard"="Small standard",IF(N367&gt;SS_MAX,"",ROUND(INDEX(SS_FEES,SUMPRODUCT(--(SS_EDGES&lt;N367))+1,3+AM367)*(1+FUEL),4)),IF("Small standard"="Large standard",IF(N367&gt;LS_MAX,"",ROUND(IF(N367&lt;=OVER3_FROM,INDEX(LS_FEES,SUMPRODUCT(--(LS_EDGES&lt;N367))+1,3+AM367),INDEX(OVER3_BASE,1,3+AM367)+OVER3_PER4*CEILING((N367-OVER3_FROM)/4,1))*(1+FUEL),4)),""))))</f>
        <v/>
      </c>
      <c r="AX367" s="21" t="str">
        <f aca="false">IF(OR(AL367="",AH367=""),"",IF(OR(AH367="",AM367="",M367=""),"",IF(M367="Small standard",IF(AH367&gt;SS_MAX,"",ROUND(INDEX(SS_FEES,SUMPRODUCT(--(SS_EDGES&lt;AH367))+1,0+AM367)*(1+FUEL),4)),IF(M367="Large standard",IF(AH367&gt;LS_MAX,"",ROUND(IF(AH367&lt;=OVER3_FROM,INDEX(LS_FEES,SUMPRODUCT(--(LS_EDGES&lt;AH367))+1,0+AM367),INDEX(OVER3_BASE,1,0+AM367)+OVER3_PER4*CEILING((AH367-OVER3_FROM)/4,1))*(1+FUEL),4)),""))))</f>
        <v/>
      </c>
      <c r="AY367" s="21" t="str">
        <f aca="false">IF(OR(AL367="",AH367=""),"",IF(OR(AH367="",AM367="",M367=""),"",IF(M367="Small standard",IF(AH367&gt;SS_MAX,"",ROUND(INDEX(SS_FEES,SUMPRODUCT(--(SS_EDGES&lt;AH367))+1,3+AM367)*(1+FUEL),4)),IF(M367="Large standard",IF(AH367&gt;LS_MAX,"",ROUND(IF(AH367&lt;=OVER3_FROM,INDEX(LS_FEES,SUMPRODUCT(--(LS_EDGES&lt;AH367))+1,3+AM367),INDEX(OVER3_BASE,1,3+AM367)+OVER3_PER4*CEILING((AH367-OVER3_FROM)/4,1))*(1+FUEL),4)),""))))</f>
        <v/>
      </c>
      <c r="AZ367" s="24" t="str">
        <f aca="false">IF(OR(J367="",J367&lt;1),"",ROUND(IFERROR(INDEX(CAT_SCALE,MATCH(D367,CATS,0)),UC_DEFAULT)*IF(J367&gt;=UC_KNEE,10^(UC_A-UC_B*LOG10(J367)),10^(UC_A-UC_B*LOG10(UC_KNEE))*(UC_KNEE/J367)^UC_HEXP),1))</f>
        <v/>
      </c>
    </row>
    <row r="368" customFormat="false" ht="15" hidden="false" customHeight="false" outlineLevel="0" collapsed="false">
      <c r="A368" s="10"/>
      <c r="B368" s="10"/>
      <c r="C368" s="12"/>
      <c r="D368" s="10"/>
      <c r="E368" s="10"/>
      <c r="F368" s="10"/>
      <c r="G368" s="10"/>
      <c r="H368" s="10"/>
      <c r="I368" s="10"/>
      <c r="J368" s="10"/>
      <c r="K368" s="10"/>
      <c r="L368" s="12"/>
      <c r="M368" s="2" t="str">
        <f aca="false">IF(OR(N368="",AI368=""),"",IF(AND(N368&lt;=SS_MAX,AI368&lt;=SS_L,AJ368&lt;=SS_M,AK368&lt;=SS_S),"Small standard",IF(AND(N368&lt;=LS_MAX,AI368&lt;=LS_L,AJ368&lt;=LS_M,AK368&lt;=LS_S),"Large standard","Oversize")))</f>
        <v/>
      </c>
      <c r="N368" s="16" t="str">
        <f aca="false">IF(AH368="","",IF(AL368="",AH368,MAX(AH368,AL368)))</f>
        <v/>
      </c>
      <c r="O368" s="21" t="str">
        <f aca="false">IF(OR(N368="",AM368="",M368=""),"",IF(M368="Small standard",IF(N368&gt;SS_MAX,"",ROUND(INDEX(SS_FEES,SUMPRODUCT(--(SS_EDGES&lt;N368))+1,0+AM368)*(1+FUEL),4)),IF(M368="Large standard",IF(N368&gt;LS_MAX,"",ROUND(IF(N368&lt;=OVER3_FROM,INDEX(LS_FEES,SUMPRODUCT(--(LS_EDGES&lt;N368))+1,0+AM368),INDEX(OVER3_BASE,1,0+AM368)+OVER3_PER4*CEILING((N368-OVER3_FROM)/4,1))*(1+FUEL),4)),"")))</f>
        <v/>
      </c>
      <c r="P368" s="21" t="str">
        <f aca="false">IF(OR(N368="",AM368="",M368=""),"",IF(M368="Small standard",IF(N368&gt;SS_MAX,"",ROUND(INDEX(SS_FEES,SUMPRODUCT(--(SS_EDGES&lt;N368))+1,3+AM368)*(1+FUEL),4)),IF(M368="Large standard",IF(N368&gt;LS_MAX,"",ROUND(IF(N368&lt;=OVER3_FROM,INDEX(LS_FEES,SUMPRODUCT(--(LS_EDGES&lt;N368))+1,3+AM368),INDEX(OVER3_BASE,1,3+AM368)+OVER3_PER4*CEILING((N368-OVER3_FROM)/4,1))*(1+FUEL),4)),"")))</f>
        <v/>
      </c>
      <c r="Q368" s="20" t="str">
        <f aca="true">IF(OR(L368="",O368=""),"",ROUND(L368-IF(AND(TODAY()&gt;=PEAK_FROM,TODAY()&lt;=PEAK_TO),P368,O368),2))</f>
        <v/>
      </c>
      <c r="R368" s="16" t="str">
        <f aca="false">IF(N368="","",IF(M368="Small standard",IF(SUMPRODUCT(--(SS_EDGES&lt;N368))=0,"",INDEX(SS_EDGES,SUMPRODUCT(--(SS_EDGES&lt;N368)))),IF(M368="Large standard",IF(N368&gt;OVER3_FROM,OVER3_FROM+4*(CEILING((N368-OVER3_FROM)/4,1)-1),IF(SUMPRODUCT(--(LS_EDGES&lt;N368))=0,"",INDEX(LS_EDGES,SUMPRODUCT(--(LS_EDGES&lt;N368))))),"")))</f>
        <v/>
      </c>
      <c r="S368" s="22" t="str">
        <f aca="false">IF(R368="","",ROUND(N368-R368,3))</f>
        <v/>
      </c>
      <c r="T368" s="21" t="str">
        <f aca="false">IF(OR(R368="",O368="",AO368=""),"",IF(S368&gt;MAX_SHAVE,"",IF(ROUND(O368-AO368,4)&lt;MIN_UNIT,"",ROUND(O368-AO368,4))))</f>
        <v/>
      </c>
      <c r="U368" s="21" t="str">
        <f aca="false">IF(OR(AQ368="",O368=""),"",IF(ROUND(ROUND(O368-AQ368,4)-AS368,4)&lt;=MIN_UNIT,"",ROUND(ROUND(O368-AQ368,4)-AS368,4)))</f>
        <v/>
      </c>
      <c r="V368" s="21" t="str">
        <f aca="false">IF(OR(AV368="",O368=""),"",IF(AND(AT368=1,AU368&lt;=MAX_ENV),IF(ROUND(O368-AV368,4)&lt;MIN_UNIT,"",ROUND(O368-AV368,4)),""))</f>
        <v/>
      </c>
      <c r="W368" s="21" t="str">
        <f aca="false">IF(OR(AX368="",O368=""),"",IF(AL368&gt;=AH368*MIN_DIM_RATIO,IF(ROUND(O368-AX368,4)&lt;MIN_UNIT,"",ROUND(O368-AX368,4)),""))</f>
        <v/>
      </c>
      <c r="X368" s="21" t="str">
        <f aca="false">IF(OR(R368="",P368="",AP368=""),"",IF(S368&gt;MAX_SHAVE,"",IF(ROUND(P368-AP368,4)&lt;MIN_UNIT,"",ROUND(P368-AP368,4))))</f>
        <v/>
      </c>
      <c r="Y368" s="21" t="str">
        <f aca="false">IF(OR(AR368="",P368=""),"",IF(ROUND(ROUND(P368-AR368,4)-AS368,4)&lt;=MIN_UNIT,"",ROUND(ROUND(P368-AR368,4)-AS368,4)))</f>
        <v/>
      </c>
      <c r="Z368" s="21" t="str">
        <f aca="false">IF(OR(AW368="",P368=""),"",IF(AND(AT368=1,AU368&lt;=MAX_ENV),IF(ROUND(P368-AW368,4)&lt;MIN_UNIT,"",ROUND(P368-AW368,4)),""))</f>
        <v/>
      </c>
      <c r="AA368" s="21" t="str">
        <f aca="false">IF(OR(AY368="",P368=""),"",IF(AL368&gt;=AH368*MIN_DIM_RATIO,IF(ROUND(P368-AY368,4)&lt;MIN_UNIT,"",ROUND(P368-AY368,4)),""))</f>
        <v/>
      </c>
      <c r="AB368" s="2" t="str">
        <f aca="false">IF(COUNT(T368:W368)=0,"",CHOOSE(MATCH(MAX(T368:W368),T368:W368,0),"Weight","Price","Size tier","Box"))</f>
        <v/>
      </c>
      <c r="AC368" s="24" t="str">
        <f aca="false">IF(K368&lt;&gt;"",K368,AZ368)</f>
        <v/>
      </c>
      <c r="AD368" s="25" t="str">
        <f aca="false">IF(OR(AB368="",AC368=""),"",ROUND(AC368*IF(K368&lt;&gt;"",1,U_LOW)*((12-PEAK_MONTHS)*MAX(T368:W368)+PEAK_MONTHS*N(INDEX(X368:AA368,MATCH(MAX(T368:W368),T368:W368,0)))),0))</f>
        <v/>
      </c>
      <c r="AE368" s="25" t="str">
        <f aca="false">IF(OR(AB368="",AC368=""),"",ROUND(AC368*IF(K368&lt;&gt;"",1,U_HIGH)*((12-PEAK_MONTHS)*MAX(T368:W368)+PEAK_MONTHS*N(INDEX(X368:AA368,MATCH(MAX(T368:W368),T368:W368,0)))),0))</f>
        <v/>
      </c>
      <c r="AF368" s="18" t="str">
        <f aca="false">IF(AD368="","",RANK(AD368,$AD$7:$AD$506))</f>
        <v/>
      </c>
      <c r="AH368" s="16" t="str">
        <f aca="false">IF(E368&lt;&gt;"",E368,IF(F368&lt;&gt;"",ROUND(F368*16,3),""))</f>
        <v/>
      </c>
      <c r="AI368" s="16" t="str">
        <f aca="false">IF(COUNT(G368:I368)&lt;3,"",ROUND(LARGE(G368:I368,1),2))</f>
        <v/>
      </c>
      <c r="AJ368" s="16" t="str">
        <f aca="false">IF(COUNT(G368:I368)&lt;3,"",ROUND(LARGE(G368:I368,2),2))</f>
        <v/>
      </c>
      <c r="AK368" s="16" t="str">
        <f aca="false">IF(COUNT(G368:I368)&lt;3,"",ROUND(SMALL(G368:I368,1),2))</f>
        <v/>
      </c>
      <c r="AL368" s="16" t="str">
        <f aca="false">IF(AI368="","",IF(AI368*AJ368*AK368&lt;DIM_MIN_CUIN,"",ROUND(AI368*AJ368*AK368/DIM_DIV*16,2)))</f>
        <v/>
      </c>
      <c r="AM368" s="18" t="str">
        <f aca="false">IF(C368="","",IF(C368&lt;BAND_LO,1,IF(C368&lt;=BAND_HI,2,3)))</f>
        <v/>
      </c>
      <c r="AN368" s="19" t="str">
        <f aca="false">IF(C368="","",IFERROR(INDEX(CAT_REF,MATCH(D368,CATS,0)),REF_DEFAULT))</f>
        <v/>
      </c>
      <c r="AO368" s="21" t="str">
        <f aca="false">IF(OR(R368="",AM368="",M368=""),"",IF(M368="Small standard",IF(R368&gt;SS_MAX,"",ROUND(INDEX(SS_FEES,SUMPRODUCT(--(SS_EDGES&lt;R368))+1,0+AM368)*(1+FUEL),4)),IF(M368="Large standard",IF(R368&gt;LS_MAX,"",ROUND(IF(R368&lt;=OVER3_FROM,INDEX(LS_FEES,SUMPRODUCT(--(LS_EDGES&lt;R368))+1,0+AM368),INDEX(OVER3_BASE,1,0+AM368)+OVER3_PER4*CEILING((R368-OVER3_FROM)/4,1))*(1+FUEL),4)),"")))</f>
        <v/>
      </c>
      <c r="AP368" s="21" t="str">
        <f aca="false">IF(OR(R368="",AM368="",M368=""),"",IF(M368="Small standard",IF(R368&gt;SS_MAX,"",ROUND(INDEX(SS_FEES,SUMPRODUCT(--(SS_EDGES&lt;R368))+1,3+AM368)*(1+FUEL),4)),IF(M368="Large standard",IF(R368&gt;LS_MAX,"",ROUND(IF(R368&lt;=OVER3_FROM,INDEX(LS_FEES,SUMPRODUCT(--(LS_EDGES&lt;R368))+1,3+AM368),INDEX(OVER3_BASE,1,3+AM368)+OVER3_PER4*CEILING((R368-OVER3_FROM)/4,1))*(1+FUEL),4)),"")))</f>
        <v/>
      </c>
      <c r="AQ368" s="21" t="str">
        <f aca="false">IF(OR(AM368="",AM368=1),"",IF(OR(N368="",(AM368-1)="",M368=""),"",IF(M368="Small standard",IF(N368&gt;SS_MAX,"",ROUND(INDEX(SS_FEES,SUMPRODUCT(--(SS_EDGES&lt;N368))+1,0+(AM368-1))*(1+FUEL),4)),IF(M368="Large standard",IF(N368&gt;LS_MAX,"",ROUND(IF(N368&lt;=OVER3_FROM,INDEX(LS_FEES,SUMPRODUCT(--(LS_EDGES&lt;N368))+1,0+(AM368-1)),INDEX(OVER3_BASE,1,0+(AM368-1))+OVER3_PER4*CEILING((N368-OVER3_FROM)/4,1))*(1+FUEL),4)),""))))</f>
        <v/>
      </c>
      <c r="AR368" s="21" t="str">
        <f aca="false">IF(OR(AM368="",AM368=1),"",IF(OR(N368="",(AM368-1)="",M368=""),"",IF(M368="Small standard",IF(N368&gt;SS_MAX,"",ROUND(INDEX(SS_FEES,SUMPRODUCT(--(SS_EDGES&lt;N368))+1,3+(AM368-1))*(1+FUEL),4)),IF(M368="Large standard",IF(N368&gt;LS_MAX,"",ROUND(IF(N368&lt;=OVER3_FROM,INDEX(LS_FEES,SUMPRODUCT(--(LS_EDGES&lt;N368))+1,3+(AM368-1)),INDEX(OVER3_BASE,1,3+(AM368-1))+OVER3_PER4*CEILING((N368-OVER3_FROM)/4,1))*(1+FUEL),4)),""))))</f>
        <v/>
      </c>
      <c r="AS368" s="21" t="str">
        <f aca="false">IF(OR(AM368="",AM368=1),"",(C368-(IF(AM368=2,BAND_LO,BAND_HI)-0.01))*(1-AN368))</f>
        <v/>
      </c>
      <c r="AT368" s="18" t="str">
        <f aca="false">IF(AI368="","",(AI368&gt;SS_L)+(AJ368&gt;SS_M)+(AK368&gt;SS_S))</f>
        <v/>
      </c>
      <c r="AU368" s="23" t="str">
        <f aca="false">IF(OR(AT368="",AT368&lt;&gt;1),"",MAX(AI368/SS_L,AJ368/SS_M,AK368/SS_S))</f>
        <v/>
      </c>
      <c r="AV368" s="21" t="str">
        <f aca="false">IF(OR(M368&lt;&gt;"Large standard",N368="",N368&gt;SS_MAX),"",IF(OR(N368="",AM368="","Small standard"=""),"",IF("Small standard"="Small standard",IF(N368&gt;SS_MAX,"",ROUND(INDEX(SS_FEES,SUMPRODUCT(--(SS_EDGES&lt;N368))+1,0+AM368)*(1+FUEL),4)),IF("Small standard"="Large standard",IF(N368&gt;LS_MAX,"",ROUND(IF(N368&lt;=OVER3_FROM,INDEX(LS_FEES,SUMPRODUCT(--(LS_EDGES&lt;N368))+1,0+AM368),INDEX(OVER3_BASE,1,0+AM368)+OVER3_PER4*CEILING((N368-OVER3_FROM)/4,1))*(1+FUEL),4)),""))))</f>
        <v/>
      </c>
      <c r="AW368" s="21" t="str">
        <f aca="false">IF(OR(M368&lt;&gt;"Large standard",N368="",N368&gt;SS_MAX),"",IF(OR(N368="",AM368="","Small standard"=""),"",IF("Small standard"="Small standard",IF(N368&gt;SS_MAX,"",ROUND(INDEX(SS_FEES,SUMPRODUCT(--(SS_EDGES&lt;N368))+1,3+AM368)*(1+FUEL),4)),IF("Small standard"="Large standard",IF(N368&gt;LS_MAX,"",ROUND(IF(N368&lt;=OVER3_FROM,INDEX(LS_FEES,SUMPRODUCT(--(LS_EDGES&lt;N368))+1,3+AM368),INDEX(OVER3_BASE,1,3+AM368)+OVER3_PER4*CEILING((N368-OVER3_FROM)/4,1))*(1+FUEL),4)),""))))</f>
        <v/>
      </c>
      <c r="AX368" s="21" t="str">
        <f aca="false">IF(OR(AL368="",AH368=""),"",IF(OR(AH368="",AM368="",M368=""),"",IF(M368="Small standard",IF(AH368&gt;SS_MAX,"",ROUND(INDEX(SS_FEES,SUMPRODUCT(--(SS_EDGES&lt;AH368))+1,0+AM368)*(1+FUEL),4)),IF(M368="Large standard",IF(AH368&gt;LS_MAX,"",ROUND(IF(AH368&lt;=OVER3_FROM,INDEX(LS_FEES,SUMPRODUCT(--(LS_EDGES&lt;AH368))+1,0+AM368),INDEX(OVER3_BASE,1,0+AM368)+OVER3_PER4*CEILING((AH368-OVER3_FROM)/4,1))*(1+FUEL),4)),""))))</f>
        <v/>
      </c>
      <c r="AY368" s="21" t="str">
        <f aca="false">IF(OR(AL368="",AH368=""),"",IF(OR(AH368="",AM368="",M368=""),"",IF(M368="Small standard",IF(AH368&gt;SS_MAX,"",ROUND(INDEX(SS_FEES,SUMPRODUCT(--(SS_EDGES&lt;AH368))+1,3+AM368)*(1+FUEL),4)),IF(M368="Large standard",IF(AH368&gt;LS_MAX,"",ROUND(IF(AH368&lt;=OVER3_FROM,INDEX(LS_FEES,SUMPRODUCT(--(LS_EDGES&lt;AH368))+1,3+AM368),INDEX(OVER3_BASE,1,3+AM368)+OVER3_PER4*CEILING((AH368-OVER3_FROM)/4,1))*(1+FUEL),4)),""))))</f>
        <v/>
      </c>
      <c r="AZ368" s="24" t="str">
        <f aca="false">IF(OR(J368="",J368&lt;1),"",ROUND(IFERROR(INDEX(CAT_SCALE,MATCH(D368,CATS,0)),UC_DEFAULT)*IF(J368&gt;=UC_KNEE,10^(UC_A-UC_B*LOG10(J368)),10^(UC_A-UC_B*LOG10(UC_KNEE))*(UC_KNEE/J368)^UC_HEXP),1))</f>
        <v/>
      </c>
    </row>
    <row r="369" customFormat="false" ht="15" hidden="false" customHeight="false" outlineLevel="0" collapsed="false">
      <c r="A369" s="10"/>
      <c r="B369" s="10"/>
      <c r="C369" s="12"/>
      <c r="D369" s="10"/>
      <c r="E369" s="10"/>
      <c r="F369" s="10"/>
      <c r="G369" s="10"/>
      <c r="H369" s="10"/>
      <c r="I369" s="10"/>
      <c r="J369" s="10"/>
      <c r="K369" s="10"/>
      <c r="L369" s="12"/>
      <c r="M369" s="2" t="str">
        <f aca="false">IF(OR(N369="",AI369=""),"",IF(AND(N369&lt;=SS_MAX,AI369&lt;=SS_L,AJ369&lt;=SS_M,AK369&lt;=SS_S),"Small standard",IF(AND(N369&lt;=LS_MAX,AI369&lt;=LS_L,AJ369&lt;=LS_M,AK369&lt;=LS_S),"Large standard","Oversize")))</f>
        <v/>
      </c>
      <c r="N369" s="16" t="str">
        <f aca="false">IF(AH369="","",IF(AL369="",AH369,MAX(AH369,AL369)))</f>
        <v/>
      </c>
      <c r="O369" s="21" t="str">
        <f aca="false">IF(OR(N369="",AM369="",M369=""),"",IF(M369="Small standard",IF(N369&gt;SS_MAX,"",ROUND(INDEX(SS_FEES,SUMPRODUCT(--(SS_EDGES&lt;N369))+1,0+AM369)*(1+FUEL),4)),IF(M369="Large standard",IF(N369&gt;LS_MAX,"",ROUND(IF(N369&lt;=OVER3_FROM,INDEX(LS_FEES,SUMPRODUCT(--(LS_EDGES&lt;N369))+1,0+AM369),INDEX(OVER3_BASE,1,0+AM369)+OVER3_PER4*CEILING((N369-OVER3_FROM)/4,1))*(1+FUEL),4)),"")))</f>
        <v/>
      </c>
      <c r="P369" s="21" t="str">
        <f aca="false">IF(OR(N369="",AM369="",M369=""),"",IF(M369="Small standard",IF(N369&gt;SS_MAX,"",ROUND(INDEX(SS_FEES,SUMPRODUCT(--(SS_EDGES&lt;N369))+1,3+AM369)*(1+FUEL),4)),IF(M369="Large standard",IF(N369&gt;LS_MAX,"",ROUND(IF(N369&lt;=OVER3_FROM,INDEX(LS_FEES,SUMPRODUCT(--(LS_EDGES&lt;N369))+1,3+AM369),INDEX(OVER3_BASE,1,3+AM369)+OVER3_PER4*CEILING((N369-OVER3_FROM)/4,1))*(1+FUEL),4)),"")))</f>
        <v/>
      </c>
      <c r="Q369" s="20" t="str">
        <f aca="true">IF(OR(L369="",O369=""),"",ROUND(L369-IF(AND(TODAY()&gt;=PEAK_FROM,TODAY()&lt;=PEAK_TO),P369,O369),2))</f>
        <v/>
      </c>
      <c r="R369" s="16" t="str">
        <f aca="false">IF(N369="","",IF(M369="Small standard",IF(SUMPRODUCT(--(SS_EDGES&lt;N369))=0,"",INDEX(SS_EDGES,SUMPRODUCT(--(SS_EDGES&lt;N369)))),IF(M369="Large standard",IF(N369&gt;OVER3_FROM,OVER3_FROM+4*(CEILING((N369-OVER3_FROM)/4,1)-1),IF(SUMPRODUCT(--(LS_EDGES&lt;N369))=0,"",INDEX(LS_EDGES,SUMPRODUCT(--(LS_EDGES&lt;N369))))),"")))</f>
        <v/>
      </c>
      <c r="S369" s="22" t="str">
        <f aca="false">IF(R369="","",ROUND(N369-R369,3))</f>
        <v/>
      </c>
      <c r="T369" s="21" t="str">
        <f aca="false">IF(OR(R369="",O369="",AO369=""),"",IF(S369&gt;MAX_SHAVE,"",IF(ROUND(O369-AO369,4)&lt;MIN_UNIT,"",ROUND(O369-AO369,4))))</f>
        <v/>
      </c>
      <c r="U369" s="21" t="str">
        <f aca="false">IF(OR(AQ369="",O369=""),"",IF(ROUND(ROUND(O369-AQ369,4)-AS369,4)&lt;=MIN_UNIT,"",ROUND(ROUND(O369-AQ369,4)-AS369,4)))</f>
        <v/>
      </c>
      <c r="V369" s="21" t="str">
        <f aca="false">IF(OR(AV369="",O369=""),"",IF(AND(AT369=1,AU369&lt;=MAX_ENV),IF(ROUND(O369-AV369,4)&lt;MIN_UNIT,"",ROUND(O369-AV369,4)),""))</f>
        <v/>
      </c>
      <c r="W369" s="21" t="str">
        <f aca="false">IF(OR(AX369="",O369=""),"",IF(AL369&gt;=AH369*MIN_DIM_RATIO,IF(ROUND(O369-AX369,4)&lt;MIN_UNIT,"",ROUND(O369-AX369,4)),""))</f>
        <v/>
      </c>
      <c r="X369" s="21" t="str">
        <f aca="false">IF(OR(R369="",P369="",AP369=""),"",IF(S369&gt;MAX_SHAVE,"",IF(ROUND(P369-AP369,4)&lt;MIN_UNIT,"",ROUND(P369-AP369,4))))</f>
        <v/>
      </c>
      <c r="Y369" s="21" t="str">
        <f aca="false">IF(OR(AR369="",P369=""),"",IF(ROUND(ROUND(P369-AR369,4)-AS369,4)&lt;=MIN_UNIT,"",ROUND(ROUND(P369-AR369,4)-AS369,4)))</f>
        <v/>
      </c>
      <c r="Z369" s="21" t="str">
        <f aca="false">IF(OR(AW369="",P369=""),"",IF(AND(AT369=1,AU369&lt;=MAX_ENV),IF(ROUND(P369-AW369,4)&lt;MIN_UNIT,"",ROUND(P369-AW369,4)),""))</f>
        <v/>
      </c>
      <c r="AA369" s="21" t="str">
        <f aca="false">IF(OR(AY369="",P369=""),"",IF(AL369&gt;=AH369*MIN_DIM_RATIO,IF(ROUND(P369-AY369,4)&lt;MIN_UNIT,"",ROUND(P369-AY369,4)),""))</f>
        <v/>
      </c>
      <c r="AB369" s="2" t="str">
        <f aca="false">IF(COUNT(T369:W369)=0,"",CHOOSE(MATCH(MAX(T369:W369),T369:W369,0),"Weight","Price","Size tier","Box"))</f>
        <v/>
      </c>
      <c r="AC369" s="24" t="str">
        <f aca="false">IF(K369&lt;&gt;"",K369,AZ369)</f>
        <v/>
      </c>
      <c r="AD369" s="25" t="str">
        <f aca="false">IF(OR(AB369="",AC369=""),"",ROUND(AC369*IF(K369&lt;&gt;"",1,U_LOW)*((12-PEAK_MONTHS)*MAX(T369:W369)+PEAK_MONTHS*N(INDEX(X369:AA369,MATCH(MAX(T369:W369),T369:W369,0)))),0))</f>
        <v/>
      </c>
      <c r="AE369" s="25" t="str">
        <f aca="false">IF(OR(AB369="",AC369=""),"",ROUND(AC369*IF(K369&lt;&gt;"",1,U_HIGH)*((12-PEAK_MONTHS)*MAX(T369:W369)+PEAK_MONTHS*N(INDEX(X369:AA369,MATCH(MAX(T369:W369),T369:W369,0)))),0))</f>
        <v/>
      </c>
      <c r="AF369" s="18" t="str">
        <f aca="false">IF(AD369="","",RANK(AD369,$AD$7:$AD$506))</f>
        <v/>
      </c>
      <c r="AH369" s="16" t="str">
        <f aca="false">IF(E369&lt;&gt;"",E369,IF(F369&lt;&gt;"",ROUND(F369*16,3),""))</f>
        <v/>
      </c>
      <c r="AI369" s="16" t="str">
        <f aca="false">IF(COUNT(G369:I369)&lt;3,"",ROUND(LARGE(G369:I369,1),2))</f>
        <v/>
      </c>
      <c r="AJ369" s="16" t="str">
        <f aca="false">IF(COUNT(G369:I369)&lt;3,"",ROUND(LARGE(G369:I369,2),2))</f>
        <v/>
      </c>
      <c r="AK369" s="16" t="str">
        <f aca="false">IF(COUNT(G369:I369)&lt;3,"",ROUND(SMALL(G369:I369,1),2))</f>
        <v/>
      </c>
      <c r="AL369" s="16" t="str">
        <f aca="false">IF(AI369="","",IF(AI369*AJ369*AK369&lt;DIM_MIN_CUIN,"",ROUND(AI369*AJ369*AK369/DIM_DIV*16,2)))</f>
        <v/>
      </c>
      <c r="AM369" s="18" t="str">
        <f aca="false">IF(C369="","",IF(C369&lt;BAND_LO,1,IF(C369&lt;=BAND_HI,2,3)))</f>
        <v/>
      </c>
      <c r="AN369" s="19" t="str">
        <f aca="false">IF(C369="","",IFERROR(INDEX(CAT_REF,MATCH(D369,CATS,0)),REF_DEFAULT))</f>
        <v/>
      </c>
      <c r="AO369" s="21" t="str">
        <f aca="false">IF(OR(R369="",AM369="",M369=""),"",IF(M369="Small standard",IF(R369&gt;SS_MAX,"",ROUND(INDEX(SS_FEES,SUMPRODUCT(--(SS_EDGES&lt;R369))+1,0+AM369)*(1+FUEL),4)),IF(M369="Large standard",IF(R369&gt;LS_MAX,"",ROUND(IF(R369&lt;=OVER3_FROM,INDEX(LS_FEES,SUMPRODUCT(--(LS_EDGES&lt;R369))+1,0+AM369),INDEX(OVER3_BASE,1,0+AM369)+OVER3_PER4*CEILING((R369-OVER3_FROM)/4,1))*(1+FUEL),4)),"")))</f>
        <v/>
      </c>
      <c r="AP369" s="21" t="str">
        <f aca="false">IF(OR(R369="",AM369="",M369=""),"",IF(M369="Small standard",IF(R369&gt;SS_MAX,"",ROUND(INDEX(SS_FEES,SUMPRODUCT(--(SS_EDGES&lt;R369))+1,3+AM369)*(1+FUEL),4)),IF(M369="Large standard",IF(R369&gt;LS_MAX,"",ROUND(IF(R369&lt;=OVER3_FROM,INDEX(LS_FEES,SUMPRODUCT(--(LS_EDGES&lt;R369))+1,3+AM369),INDEX(OVER3_BASE,1,3+AM369)+OVER3_PER4*CEILING((R369-OVER3_FROM)/4,1))*(1+FUEL),4)),"")))</f>
        <v/>
      </c>
      <c r="AQ369" s="21" t="str">
        <f aca="false">IF(OR(AM369="",AM369=1),"",IF(OR(N369="",(AM369-1)="",M369=""),"",IF(M369="Small standard",IF(N369&gt;SS_MAX,"",ROUND(INDEX(SS_FEES,SUMPRODUCT(--(SS_EDGES&lt;N369))+1,0+(AM369-1))*(1+FUEL),4)),IF(M369="Large standard",IF(N369&gt;LS_MAX,"",ROUND(IF(N369&lt;=OVER3_FROM,INDEX(LS_FEES,SUMPRODUCT(--(LS_EDGES&lt;N369))+1,0+(AM369-1)),INDEX(OVER3_BASE,1,0+(AM369-1))+OVER3_PER4*CEILING((N369-OVER3_FROM)/4,1))*(1+FUEL),4)),""))))</f>
        <v/>
      </c>
      <c r="AR369" s="21" t="str">
        <f aca="false">IF(OR(AM369="",AM369=1),"",IF(OR(N369="",(AM369-1)="",M369=""),"",IF(M369="Small standard",IF(N369&gt;SS_MAX,"",ROUND(INDEX(SS_FEES,SUMPRODUCT(--(SS_EDGES&lt;N369))+1,3+(AM369-1))*(1+FUEL),4)),IF(M369="Large standard",IF(N369&gt;LS_MAX,"",ROUND(IF(N369&lt;=OVER3_FROM,INDEX(LS_FEES,SUMPRODUCT(--(LS_EDGES&lt;N369))+1,3+(AM369-1)),INDEX(OVER3_BASE,1,3+(AM369-1))+OVER3_PER4*CEILING((N369-OVER3_FROM)/4,1))*(1+FUEL),4)),""))))</f>
        <v/>
      </c>
      <c r="AS369" s="21" t="str">
        <f aca="false">IF(OR(AM369="",AM369=1),"",(C369-(IF(AM369=2,BAND_LO,BAND_HI)-0.01))*(1-AN369))</f>
        <v/>
      </c>
      <c r="AT369" s="18" t="str">
        <f aca="false">IF(AI369="","",(AI369&gt;SS_L)+(AJ369&gt;SS_M)+(AK369&gt;SS_S))</f>
        <v/>
      </c>
      <c r="AU369" s="23" t="str">
        <f aca="false">IF(OR(AT369="",AT369&lt;&gt;1),"",MAX(AI369/SS_L,AJ369/SS_M,AK369/SS_S))</f>
        <v/>
      </c>
      <c r="AV369" s="21" t="str">
        <f aca="false">IF(OR(M369&lt;&gt;"Large standard",N369="",N369&gt;SS_MAX),"",IF(OR(N369="",AM369="","Small standard"=""),"",IF("Small standard"="Small standard",IF(N369&gt;SS_MAX,"",ROUND(INDEX(SS_FEES,SUMPRODUCT(--(SS_EDGES&lt;N369))+1,0+AM369)*(1+FUEL),4)),IF("Small standard"="Large standard",IF(N369&gt;LS_MAX,"",ROUND(IF(N369&lt;=OVER3_FROM,INDEX(LS_FEES,SUMPRODUCT(--(LS_EDGES&lt;N369))+1,0+AM369),INDEX(OVER3_BASE,1,0+AM369)+OVER3_PER4*CEILING((N369-OVER3_FROM)/4,1))*(1+FUEL),4)),""))))</f>
        <v/>
      </c>
      <c r="AW369" s="21" t="str">
        <f aca="false">IF(OR(M369&lt;&gt;"Large standard",N369="",N369&gt;SS_MAX),"",IF(OR(N369="",AM369="","Small standard"=""),"",IF("Small standard"="Small standard",IF(N369&gt;SS_MAX,"",ROUND(INDEX(SS_FEES,SUMPRODUCT(--(SS_EDGES&lt;N369))+1,3+AM369)*(1+FUEL),4)),IF("Small standard"="Large standard",IF(N369&gt;LS_MAX,"",ROUND(IF(N369&lt;=OVER3_FROM,INDEX(LS_FEES,SUMPRODUCT(--(LS_EDGES&lt;N369))+1,3+AM369),INDEX(OVER3_BASE,1,3+AM369)+OVER3_PER4*CEILING((N369-OVER3_FROM)/4,1))*(1+FUEL),4)),""))))</f>
        <v/>
      </c>
      <c r="AX369" s="21" t="str">
        <f aca="false">IF(OR(AL369="",AH369=""),"",IF(OR(AH369="",AM369="",M369=""),"",IF(M369="Small standard",IF(AH369&gt;SS_MAX,"",ROUND(INDEX(SS_FEES,SUMPRODUCT(--(SS_EDGES&lt;AH369))+1,0+AM369)*(1+FUEL),4)),IF(M369="Large standard",IF(AH369&gt;LS_MAX,"",ROUND(IF(AH369&lt;=OVER3_FROM,INDEX(LS_FEES,SUMPRODUCT(--(LS_EDGES&lt;AH369))+1,0+AM369),INDEX(OVER3_BASE,1,0+AM369)+OVER3_PER4*CEILING((AH369-OVER3_FROM)/4,1))*(1+FUEL),4)),""))))</f>
        <v/>
      </c>
      <c r="AY369" s="21" t="str">
        <f aca="false">IF(OR(AL369="",AH369=""),"",IF(OR(AH369="",AM369="",M369=""),"",IF(M369="Small standard",IF(AH369&gt;SS_MAX,"",ROUND(INDEX(SS_FEES,SUMPRODUCT(--(SS_EDGES&lt;AH369))+1,3+AM369)*(1+FUEL),4)),IF(M369="Large standard",IF(AH369&gt;LS_MAX,"",ROUND(IF(AH369&lt;=OVER3_FROM,INDEX(LS_FEES,SUMPRODUCT(--(LS_EDGES&lt;AH369))+1,3+AM369),INDEX(OVER3_BASE,1,3+AM369)+OVER3_PER4*CEILING((AH369-OVER3_FROM)/4,1))*(1+FUEL),4)),""))))</f>
        <v/>
      </c>
      <c r="AZ369" s="24" t="str">
        <f aca="false">IF(OR(J369="",J369&lt;1),"",ROUND(IFERROR(INDEX(CAT_SCALE,MATCH(D369,CATS,0)),UC_DEFAULT)*IF(J369&gt;=UC_KNEE,10^(UC_A-UC_B*LOG10(J369)),10^(UC_A-UC_B*LOG10(UC_KNEE))*(UC_KNEE/J369)^UC_HEXP),1))</f>
        <v/>
      </c>
    </row>
    <row r="370" customFormat="false" ht="15" hidden="false" customHeight="false" outlineLevel="0" collapsed="false">
      <c r="A370" s="10"/>
      <c r="B370" s="10"/>
      <c r="C370" s="12"/>
      <c r="D370" s="10"/>
      <c r="E370" s="10"/>
      <c r="F370" s="10"/>
      <c r="G370" s="10"/>
      <c r="H370" s="10"/>
      <c r="I370" s="10"/>
      <c r="J370" s="10"/>
      <c r="K370" s="10"/>
      <c r="L370" s="12"/>
      <c r="M370" s="2" t="str">
        <f aca="false">IF(OR(N370="",AI370=""),"",IF(AND(N370&lt;=SS_MAX,AI370&lt;=SS_L,AJ370&lt;=SS_M,AK370&lt;=SS_S),"Small standard",IF(AND(N370&lt;=LS_MAX,AI370&lt;=LS_L,AJ370&lt;=LS_M,AK370&lt;=LS_S),"Large standard","Oversize")))</f>
        <v/>
      </c>
      <c r="N370" s="16" t="str">
        <f aca="false">IF(AH370="","",IF(AL370="",AH370,MAX(AH370,AL370)))</f>
        <v/>
      </c>
      <c r="O370" s="21" t="str">
        <f aca="false">IF(OR(N370="",AM370="",M370=""),"",IF(M370="Small standard",IF(N370&gt;SS_MAX,"",ROUND(INDEX(SS_FEES,SUMPRODUCT(--(SS_EDGES&lt;N370))+1,0+AM370)*(1+FUEL),4)),IF(M370="Large standard",IF(N370&gt;LS_MAX,"",ROUND(IF(N370&lt;=OVER3_FROM,INDEX(LS_FEES,SUMPRODUCT(--(LS_EDGES&lt;N370))+1,0+AM370),INDEX(OVER3_BASE,1,0+AM370)+OVER3_PER4*CEILING((N370-OVER3_FROM)/4,1))*(1+FUEL),4)),"")))</f>
        <v/>
      </c>
      <c r="P370" s="21" t="str">
        <f aca="false">IF(OR(N370="",AM370="",M370=""),"",IF(M370="Small standard",IF(N370&gt;SS_MAX,"",ROUND(INDEX(SS_FEES,SUMPRODUCT(--(SS_EDGES&lt;N370))+1,3+AM370)*(1+FUEL),4)),IF(M370="Large standard",IF(N370&gt;LS_MAX,"",ROUND(IF(N370&lt;=OVER3_FROM,INDEX(LS_FEES,SUMPRODUCT(--(LS_EDGES&lt;N370))+1,3+AM370),INDEX(OVER3_BASE,1,3+AM370)+OVER3_PER4*CEILING((N370-OVER3_FROM)/4,1))*(1+FUEL),4)),"")))</f>
        <v/>
      </c>
      <c r="Q370" s="20" t="str">
        <f aca="true">IF(OR(L370="",O370=""),"",ROUND(L370-IF(AND(TODAY()&gt;=PEAK_FROM,TODAY()&lt;=PEAK_TO),P370,O370),2))</f>
        <v/>
      </c>
      <c r="R370" s="16" t="str">
        <f aca="false">IF(N370="","",IF(M370="Small standard",IF(SUMPRODUCT(--(SS_EDGES&lt;N370))=0,"",INDEX(SS_EDGES,SUMPRODUCT(--(SS_EDGES&lt;N370)))),IF(M370="Large standard",IF(N370&gt;OVER3_FROM,OVER3_FROM+4*(CEILING((N370-OVER3_FROM)/4,1)-1),IF(SUMPRODUCT(--(LS_EDGES&lt;N370))=0,"",INDEX(LS_EDGES,SUMPRODUCT(--(LS_EDGES&lt;N370))))),"")))</f>
        <v/>
      </c>
      <c r="S370" s="22" t="str">
        <f aca="false">IF(R370="","",ROUND(N370-R370,3))</f>
        <v/>
      </c>
      <c r="T370" s="21" t="str">
        <f aca="false">IF(OR(R370="",O370="",AO370=""),"",IF(S370&gt;MAX_SHAVE,"",IF(ROUND(O370-AO370,4)&lt;MIN_UNIT,"",ROUND(O370-AO370,4))))</f>
        <v/>
      </c>
      <c r="U370" s="21" t="str">
        <f aca="false">IF(OR(AQ370="",O370=""),"",IF(ROUND(ROUND(O370-AQ370,4)-AS370,4)&lt;=MIN_UNIT,"",ROUND(ROUND(O370-AQ370,4)-AS370,4)))</f>
        <v/>
      </c>
      <c r="V370" s="21" t="str">
        <f aca="false">IF(OR(AV370="",O370=""),"",IF(AND(AT370=1,AU370&lt;=MAX_ENV),IF(ROUND(O370-AV370,4)&lt;MIN_UNIT,"",ROUND(O370-AV370,4)),""))</f>
        <v/>
      </c>
      <c r="W370" s="21" t="str">
        <f aca="false">IF(OR(AX370="",O370=""),"",IF(AL370&gt;=AH370*MIN_DIM_RATIO,IF(ROUND(O370-AX370,4)&lt;MIN_UNIT,"",ROUND(O370-AX370,4)),""))</f>
        <v/>
      </c>
      <c r="X370" s="21" t="str">
        <f aca="false">IF(OR(R370="",P370="",AP370=""),"",IF(S370&gt;MAX_SHAVE,"",IF(ROUND(P370-AP370,4)&lt;MIN_UNIT,"",ROUND(P370-AP370,4))))</f>
        <v/>
      </c>
      <c r="Y370" s="21" t="str">
        <f aca="false">IF(OR(AR370="",P370=""),"",IF(ROUND(ROUND(P370-AR370,4)-AS370,4)&lt;=MIN_UNIT,"",ROUND(ROUND(P370-AR370,4)-AS370,4)))</f>
        <v/>
      </c>
      <c r="Z370" s="21" t="str">
        <f aca="false">IF(OR(AW370="",P370=""),"",IF(AND(AT370=1,AU370&lt;=MAX_ENV),IF(ROUND(P370-AW370,4)&lt;MIN_UNIT,"",ROUND(P370-AW370,4)),""))</f>
        <v/>
      </c>
      <c r="AA370" s="21" t="str">
        <f aca="false">IF(OR(AY370="",P370=""),"",IF(AL370&gt;=AH370*MIN_DIM_RATIO,IF(ROUND(P370-AY370,4)&lt;MIN_UNIT,"",ROUND(P370-AY370,4)),""))</f>
        <v/>
      </c>
      <c r="AB370" s="2" t="str">
        <f aca="false">IF(COUNT(T370:W370)=0,"",CHOOSE(MATCH(MAX(T370:W370),T370:W370,0),"Weight","Price","Size tier","Box"))</f>
        <v/>
      </c>
      <c r="AC370" s="24" t="str">
        <f aca="false">IF(K370&lt;&gt;"",K370,AZ370)</f>
        <v/>
      </c>
      <c r="AD370" s="25" t="str">
        <f aca="false">IF(OR(AB370="",AC370=""),"",ROUND(AC370*IF(K370&lt;&gt;"",1,U_LOW)*((12-PEAK_MONTHS)*MAX(T370:W370)+PEAK_MONTHS*N(INDEX(X370:AA370,MATCH(MAX(T370:W370),T370:W370,0)))),0))</f>
        <v/>
      </c>
      <c r="AE370" s="25" t="str">
        <f aca="false">IF(OR(AB370="",AC370=""),"",ROUND(AC370*IF(K370&lt;&gt;"",1,U_HIGH)*((12-PEAK_MONTHS)*MAX(T370:W370)+PEAK_MONTHS*N(INDEX(X370:AA370,MATCH(MAX(T370:W370),T370:W370,0)))),0))</f>
        <v/>
      </c>
      <c r="AF370" s="18" t="str">
        <f aca="false">IF(AD370="","",RANK(AD370,$AD$7:$AD$506))</f>
        <v/>
      </c>
      <c r="AH370" s="16" t="str">
        <f aca="false">IF(E370&lt;&gt;"",E370,IF(F370&lt;&gt;"",ROUND(F370*16,3),""))</f>
        <v/>
      </c>
      <c r="AI370" s="16" t="str">
        <f aca="false">IF(COUNT(G370:I370)&lt;3,"",ROUND(LARGE(G370:I370,1),2))</f>
        <v/>
      </c>
      <c r="AJ370" s="16" t="str">
        <f aca="false">IF(COUNT(G370:I370)&lt;3,"",ROUND(LARGE(G370:I370,2),2))</f>
        <v/>
      </c>
      <c r="AK370" s="16" t="str">
        <f aca="false">IF(COUNT(G370:I370)&lt;3,"",ROUND(SMALL(G370:I370,1),2))</f>
        <v/>
      </c>
      <c r="AL370" s="16" t="str">
        <f aca="false">IF(AI370="","",IF(AI370*AJ370*AK370&lt;DIM_MIN_CUIN,"",ROUND(AI370*AJ370*AK370/DIM_DIV*16,2)))</f>
        <v/>
      </c>
      <c r="AM370" s="18" t="str">
        <f aca="false">IF(C370="","",IF(C370&lt;BAND_LO,1,IF(C370&lt;=BAND_HI,2,3)))</f>
        <v/>
      </c>
      <c r="AN370" s="19" t="str">
        <f aca="false">IF(C370="","",IFERROR(INDEX(CAT_REF,MATCH(D370,CATS,0)),REF_DEFAULT))</f>
        <v/>
      </c>
      <c r="AO370" s="21" t="str">
        <f aca="false">IF(OR(R370="",AM370="",M370=""),"",IF(M370="Small standard",IF(R370&gt;SS_MAX,"",ROUND(INDEX(SS_FEES,SUMPRODUCT(--(SS_EDGES&lt;R370))+1,0+AM370)*(1+FUEL),4)),IF(M370="Large standard",IF(R370&gt;LS_MAX,"",ROUND(IF(R370&lt;=OVER3_FROM,INDEX(LS_FEES,SUMPRODUCT(--(LS_EDGES&lt;R370))+1,0+AM370),INDEX(OVER3_BASE,1,0+AM370)+OVER3_PER4*CEILING((R370-OVER3_FROM)/4,1))*(1+FUEL),4)),"")))</f>
        <v/>
      </c>
      <c r="AP370" s="21" t="str">
        <f aca="false">IF(OR(R370="",AM370="",M370=""),"",IF(M370="Small standard",IF(R370&gt;SS_MAX,"",ROUND(INDEX(SS_FEES,SUMPRODUCT(--(SS_EDGES&lt;R370))+1,3+AM370)*(1+FUEL),4)),IF(M370="Large standard",IF(R370&gt;LS_MAX,"",ROUND(IF(R370&lt;=OVER3_FROM,INDEX(LS_FEES,SUMPRODUCT(--(LS_EDGES&lt;R370))+1,3+AM370),INDEX(OVER3_BASE,1,3+AM370)+OVER3_PER4*CEILING((R370-OVER3_FROM)/4,1))*(1+FUEL),4)),"")))</f>
        <v/>
      </c>
      <c r="AQ370" s="21" t="str">
        <f aca="false">IF(OR(AM370="",AM370=1),"",IF(OR(N370="",(AM370-1)="",M370=""),"",IF(M370="Small standard",IF(N370&gt;SS_MAX,"",ROUND(INDEX(SS_FEES,SUMPRODUCT(--(SS_EDGES&lt;N370))+1,0+(AM370-1))*(1+FUEL),4)),IF(M370="Large standard",IF(N370&gt;LS_MAX,"",ROUND(IF(N370&lt;=OVER3_FROM,INDEX(LS_FEES,SUMPRODUCT(--(LS_EDGES&lt;N370))+1,0+(AM370-1)),INDEX(OVER3_BASE,1,0+(AM370-1))+OVER3_PER4*CEILING((N370-OVER3_FROM)/4,1))*(1+FUEL),4)),""))))</f>
        <v/>
      </c>
      <c r="AR370" s="21" t="str">
        <f aca="false">IF(OR(AM370="",AM370=1),"",IF(OR(N370="",(AM370-1)="",M370=""),"",IF(M370="Small standard",IF(N370&gt;SS_MAX,"",ROUND(INDEX(SS_FEES,SUMPRODUCT(--(SS_EDGES&lt;N370))+1,3+(AM370-1))*(1+FUEL),4)),IF(M370="Large standard",IF(N370&gt;LS_MAX,"",ROUND(IF(N370&lt;=OVER3_FROM,INDEX(LS_FEES,SUMPRODUCT(--(LS_EDGES&lt;N370))+1,3+(AM370-1)),INDEX(OVER3_BASE,1,3+(AM370-1))+OVER3_PER4*CEILING((N370-OVER3_FROM)/4,1))*(1+FUEL),4)),""))))</f>
        <v/>
      </c>
      <c r="AS370" s="21" t="str">
        <f aca="false">IF(OR(AM370="",AM370=1),"",(C370-(IF(AM370=2,BAND_LO,BAND_HI)-0.01))*(1-AN370))</f>
        <v/>
      </c>
      <c r="AT370" s="18" t="str">
        <f aca="false">IF(AI370="","",(AI370&gt;SS_L)+(AJ370&gt;SS_M)+(AK370&gt;SS_S))</f>
        <v/>
      </c>
      <c r="AU370" s="23" t="str">
        <f aca="false">IF(OR(AT370="",AT370&lt;&gt;1),"",MAX(AI370/SS_L,AJ370/SS_M,AK370/SS_S))</f>
        <v/>
      </c>
      <c r="AV370" s="21" t="str">
        <f aca="false">IF(OR(M370&lt;&gt;"Large standard",N370="",N370&gt;SS_MAX),"",IF(OR(N370="",AM370="","Small standard"=""),"",IF("Small standard"="Small standard",IF(N370&gt;SS_MAX,"",ROUND(INDEX(SS_FEES,SUMPRODUCT(--(SS_EDGES&lt;N370))+1,0+AM370)*(1+FUEL),4)),IF("Small standard"="Large standard",IF(N370&gt;LS_MAX,"",ROUND(IF(N370&lt;=OVER3_FROM,INDEX(LS_FEES,SUMPRODUCT(--(LS_EDGES&lt;N370))+1,0+AM370),INDEX(OVER3_BASE,1,0+AM370)+OVER3_PER4*CEILING((N370-OVER3_FROM)/4,1))*(1+FUEL),4)),""))))</f>
        <v/>
      </c>
      <c r="AW370" s="21" t="str">
        <f aca="false">IF(OR(M370&lt;&gt;"Large standard",N370="",N370&gt;SS_MAX),"",IF(OR(N370="",AM370="","Small standard"=""),"",IF("Small standard"="Small standard",IF(N370&gt;SS_MAX,"",ROUND(INDEX(SS_FEES,SUMPRODUCT(--(SS_EDGES&lt;N370))+1,3+AM370)*(1+FUEL),4)),IF("Small standard"="Large standard",IF(N370&gt;LS_MAX,"",ROUND(IF(N370&lt;=OVER3_FROM,INDEX(LS_FEES,SUMPRODUCT(--(LS_EDGES&lt;N370))+1,3+AM370),INDEX(OVER3_BASE,1,3+AM370)+OVER3_PER4*CEILING((N370-OVER3_FROM)/4,1))*(1+FUEL),4)),""))))</f>
        <v/>
      </c>
      <c r="AX370" s="21" t="str">
        <f aca="false">IF(OR(AL370="",AH370=""),"",IF(OR(AH370="",AM370="",M370=""),"",IF(M370="Small standard",IF(AH370&gt;SS_MAX,"",ROUND(INDEX(SS_FEES,SUMPRODUCT(--(SS_EDGES&lt;AH370))+1,0+AM370)*(1+FUEL),4)),IF(M370="Large standard",IF(AH370&gt;LS_MAX,"",ROUND(IF(AH370&lt;=OVER3_FROM,INDEX(LS_FEES,SUMPRODUCT(--(LS_EDGES&lt;AH370))+1,0+AM370),INDEX(OVER3_BASE,1,0+AM370)+OVER3_PER4*CEILING((AH370-OVER3_FROM)/4,1))*(1+FUEL),4)),""))))</f>
        <v/>
      </c>
      <c r="AY370" s="21" t="str">
        <f aca="false">IF(OR(AL370="",AH370=""),"",IF(OR(AH370="",AM370="",M370=""),"",IF(M370="Small standard",IF(AH370&gt;SS_MAX,"",ROUND(INDEX(SS_FEES,SUMPRODUCT(--(SS_EDGES&lt;AH370))+1,3+AM370)*(1+FUEL),4)),IF(M370="Large standard",IF(AH370&gt;LS_MAX,"",ROUND(IF(AH370&lt;=OVER3_FROM,INDEX(LS_FEES,SUMPRODUCT(--(LS_EDGES&lt;AH370))+1,3+AM370),INDEX(OVER3_BASE,1,3+AM370)+OVER3_PER4*CEILING((AH370-OVER3_FROM)/4,1))*(1+FUEL),4)),""))))</f>
        <v/>
      </c>
      <c r="AZ370" s="24" t="str">
        <f aca="false">IF(OR(J370="",J370&lt;1),"",ROUND(IFERROR(INDEX(CAT_SCALE,MATCH(D370,CATS,0)),UC_DEFAULT)*IF(J370&gt;=UC_KNEE,10^(UC_A-UC_B*LOG10(J370)),10^(UC_A-UC_B*LOG10(UC_KNEE))*(UC_KNEE/J370)^UC_HEXP),1))</f>
        <v/>
      </c>
    </row>
    <row r="371" customFormat="false" ht="15" hidden="false" customHeight="false" outlineLevel="0" collapsed="false">
      <c r="A371" s="10"/>
      <c r="B371" s="10"/>
      <c r="C371" s="12"/>
      <c r="D371" s="10"/>
      <c r="E371" s="10"/>
      <c r="F371" s="10"/>
      <c r="G371" s="10"/>
      <c r="H371" s="10"/>
      <c r="I371" s="10"/>
      <c r="J371" s="10"/>
      <c r="K371" s="10"/>
      <c r="L371" s="12"/>
      <c r="M371" s="2" t="str">
        <f aca="false">IF(OR(N371="",AI371=""),"",IF(AND(N371&lt;=SS_MAX,AI371&lt;=SS_L,AJ371&lt;=SS_M,AK371&lt;=SS_S),"Small standard",IF(AND(N371&lt;=LS_MAX,AI371&lt;=LS_L,AJ371&lt;=LS_M,AK371&lt;=LS_S),"Large standard","Oversize")))</f>
        <v/>
      </c>
      <c r="N371" s="16" t="str">
        <f aca="false">IF(AH371="","",IF(AL371="",AH371,MAX(AH371,AL371)))</f>
        <v/>
      </c>
      <c r="O371" s="21" t="str">
        <f aca="false">IF(OR(N371="",AM371="",M371=""),"",IF(M371="Small standard",IF(N371&gt;SS_MAX,"",ROUND(INDEX(SS_FEES,SUMPRODUCT(--(SS_EDGES&lt;N371))+1,0+AM371)*(1+FUEL),4)),IF(M371="Large standard",IF(N371&gt;LS_MAX,"",ROUND(IF(N371&lt;=OVER3_FROM,INDEX(LS_FEES,SUMPRODUCT(--(LS_EDGES&lt;N371))+1,0+AM371),INDEX(OVER3_BASE,1,0+AM371)+OVER3_PER4*CEILING((N371-OVER3_FROM)/4,1))*(1+FUEL),4)),"")))</f>
        <v/>
      </c>
      <c r="P371" s="21" t="str">
        <f aca="false">IF(OR(N371="",AM371="",M371=""),"",IF(M371="Small standard",IF(N371&gt;SS_MAX,"",ROUND(INDEX(SS_FEES,SUMPRODUCT(--(SS_EDGES&lt;N371))+1,3+AM371)*(1+FUEL),4)),IF(M371="Large standard",IF(N371&gt;LS_MAX,"",ROUND(IF(N371&lt;=OVER3_FROM,INDEX(LS_FEES,SUMPRODUCT(--(LS_EDGES&lt;N371))+1,3+AM371),INDEX(OVER3_BASE,1,3+AM371)+OVER3_PER4*CEILING((N371-OVER3_FROM)/4,1))*(1+FUEL),4)),"")))</f>
        <v/>
      </c>
      <c r="Q371" s="20" t="str">
        <f aca="true">IF(OR(L371="",O371=""),"",ROUND(L371-IF(AND(TODAY()&gt;=PEAK_FROM,TODAY()&lt;=PEAK_TO),P371,O371),2))</f>
        <v/>
      </c>
      <c r="R371" s="16" t="str">
        <f aca="false">IF(N371="","",IF(M371="Small standard",IF(SUMPRODUCT(--(SS_EDGES&lt;N371))=0,"",INDEX(SS_EDGES,SUMPRODUCT(--(SS_EDGES&lt;N371)))),IF(M371="Large standard",IF(N371&gt;OVER3_FROM,OVER3_FROM+4*(CEILING((N371-OVER3_FROM)/4,1)-1),IF(SUMPRODUCT(--(LS_EDGES&lt;N371))=0,"",INDEX(LS_EDGES,SUMPRODUCT(--(LS_EDGES&lt;N371))))),"")))</f>
        <v/>
      </c>
      <c r="S371" s="22" t="str">
        <f aca="false">IF(R371="","",ROUND(N371-R371,3))</f>
        <v/>
      </c>
      <c r="T371" s="21" t="str">
        <f aca="false">IF(OR(R371="",O371="",AO371=""),"",IF(S371&gt;MAX_SHAVE,"",IF(ROUND(O371-AO371,4)&lt;MIN_UNIT,"",ROUND(O371-AO371,4))))</f>
        <v/>
      </c>
      <c r="U371" s="21" t="str">
        <f aca="false">IF(OR(AQ371="",O371=""),"",IF(ROUND(ROUND(O371-AQ371,4)-AS371,4)&lt;=MIN_UNIT,"",ROUND(ROUND(O371-AQ371,4)-AS371,4)))</f>
        <v/>
      </c>
      <c r="V371" s="21" t="str">
        <f aca="false">IF(OR(AV371="",O371=""),"",IF(AND(AT371=1,AU371&lt;=MAX_ENV),IF(ROUND(O371-AV371,4)&lt;MIN_UNIT,"",ROUND(O371-AV371,4)),""))</f>
        <v/>
      </c>
      <c r="W371" s="21" t="str">
        <f aca="false">IF(OR(AX371="",O371=""),"",IF(AL371&gt;=AH371*MIN_DIM_RATIO,IF(ROUND(O371-AX371,4)&lt;MIN_UNIT,"",ROUND(O371-AX371,4)),""))</f>
        <v/>
      </c>
      <c r="X371" s="21" t="str">
        <f aca="false">IF(OR(R371="",P371="",AP371=""),"",IF(S371&gt;MAX_SHAVE,"",IF(ROUND(P371-AP371,4)&lt;MIN_UNIT,"",ROUND(P371-AP371,4))))</f>
        <v/>
      </c>
      <c r="Y371" s="21" t="str">
        <f aca="false">IF(OR(AR371="",P371=""),"",IF(ROUND(ROUND(P371-AR371,4)-AS371,4)&lt;=MIN_UNIT,"",ROUND(ROUND(P371-AR371,4)-AS371,4)))</f>
        <v/>
      </c>
      <c r="Z371" s="21" t="str">
        <f aca="false">IF(OR(AW371="",P371=""),"",IF(AND(AT371=1,AU371&lt;=MAX_ENV),IF(ROUND(P371-AW371,4)&lt;MIN_UNIT,"",ROUND(P371-AW371,4)),""))</f>
        <v/>
      </c>
      <c r="AA371" s="21" t="str">
        <f aca="false">IF(OR(AY371="",P371=""),"",IF(AL371&gt;=AH371*MIN_DIM_RATIO,IF(ROUND(P371-AY371,4)&lt;MIN_UNIT,"",ROUND(P371-AY371,4)),""))</f>
        <v/>
      </c>
      <c r="AB371" s="2" t="str">
        <f aca="false">IF(COUNT(T371:W371)=0,"",CHOOSE(MATCH(MAX(T371:W371),T371:W371,0),"Weight","Price","Size tier","Box"))</f>
        <v/>
      </c>
      <c r="AC371" s="24" t="str">
        <f aca="false">IF(K371&lt;&gt;"",K371,AZ371)</f>
        <v/>
      </c>
      <c r="AD371" s="25" t="str">
        <f aca="false">IF(OR(AB371="",AC371=""),"",ROUND(AC371*IF(K371&lt;&gt;"",1,U_LOW)*((12-PEAK_MONTHS)*MAX(T371:W371)+PEAK_MONTHS*N(INDEX(X371:AA371,MATCH(MAX(T371:W371),T371:W371,0)))),0))</f>
        <v/>
      </c>
      <c r="AE371" s="25" t="str">
        <f aca="false">IF(OR(AB371="",AC371=""),"",ROUND(AC371*IF(K371&lt;&gt;"",1,U_HIGH)*((12-PEAK_MONTHS)*MAX(T371:W371)+PEAK_MONTHS*N(INDEX(X371:AA371,MATCH(MAX(T371:W371),T371:W371,0)))),0))</f>
        <v/>
      </c>
      <c r="AF371" s="18" t="str">
        <f aca="false">IF(AD371="","",RANK(AD371,$AD$7:$AD$506))</f>
        <v/>
      </c>
      <c r="AH371" s="16" t="str">
        <f aca="false">IF(E371&lt;&gt;"",E371,IF(F371&lt;&gt;"",ROUND(F371*16,3),""))</f>
        <v/>
      </c>
      <c r="AI371" s="16" t="str">
        <f aca="false">IF(COUNT(G371:I371)&lt;3,"",ROUND(LARGE(G371:I371,1),2))</f>
        <v/>
      </c>
      <c r="AJ371" s="16" t="str">
        <f aca="false">IF(COUNT(G371:I371)&lt;3,"",ROUND(LARGE(G371:I371,2),2))</f>
        <v/>
      </c>
      <c r="AK371" s="16" t="str">
        <f aca="false">IF(COUNT(G371:I371)&lt;3,"",ROUND(SMALL(G371:I371,1),2))</f>
        <v/>
      </c>
      <c r="AL371" s="16" t="str">
        <f aca="false">IF(AI371="","",IF(AI371*AJ371*AK371&lt;DIM_MIN_CUIN,"",ROUND(AI371*AJ371*AK371/DIM_DIV*16,2)))</f>
        <v/>
      </c>
      <c r="AM371" s="18" t="str">
        <f aca="false">IF(C371="","",IF(C371&lt;BAND_LO,1,IF(C371&lt;=BAND_HI,2,3)))</f>
        <v/>
      </c>
      <c r="AN371" s="19" t="str">
        <f aca="false">IF(C371="","",IFERROR(INDEX(CAT_REF,MATCH(D371,CATS,0)),REF_DEFAULT))</f>
        <v/>
      </c>
      <c r="AO371" s="21" t="str">
        <f aca="false">IF(OR(R371="",AM371="",M371=""),"",IF(M371="Small standard",IF(R371&gt;SS_MAX,"",ROUND(INDEX(SS_FEES,SUMPRODUCT(--(SS_EDGES&lt;R371))+1,0+AM371)*(1+FUEL),4)),IF(M371="Large standard",IF(R371&gt;LS_MAX,"",ROUND(IF(R371&lt;=OVER3_FROM,INDEX(LS_FEES,SUMPRODUCT(--(LS_EDGES&lt;R371))+1,0+AM371),INDEX(OVER3_BASE,1,0+AM371)+OVER3_PER4*CEILING((R371-OVER3_FROM)/4,1))*(1+FUEL),4)),"")))</f>
        <v/>
      </c>
      <c r="AP371" s="21" t="str">
        <f aca="false">IF(OR(R371="",AM371="",M371=""),"",IF(M371="Small standard",IF(R371&gt;SS_MAX,"",ROUND(INDEX(SS_FEES,SUMPRODUCT(--(SS_EDGES&lt;R371))+1,3+AM371)*(1+FUEL),4)),IF(M371="Large standard",IF(R371&gt;LS_MAX,"",ROUND(IF(R371&lt;=OVER3_FROM,INDEX(LS_FEES,SUMPRODUCT(--(LS_EDGES&lt;R371))+1,3+AM371),INDEX(OVER3_BASE,1,3+AM371)+OVER3_PER4*CEILING((R371-OVER3_FROM)/4,1))*(1+FUEL),4)),"")))</f>
        <v/>
      </c>
      <c r="AQ371" s="21" t="str">
        <f aca="false">IF(OR(AM371="",AM371=1),"",IF(OR(N371="",(AM371-1)="",M371=""),"",IF(M371="Small standard",IF(N371&gt;SS_MAX,"",ROUND(INDEX(SS_FEES,SUMPRODUCT(--(SS_EDGES&lt;N371))+1,0+(AM371-1))*(1+FUEL),4)),IF(M371="Large standard",IF(N371&gt;LS_MAX,"",ROUND(IF(N371&lt;=OVER3_FROM,INDEX(LS_FEES,SUMPRODUCT(--(LS_EDGES&lt;N371))+1,0+(AM371-1)),INDEX(OVER3_BASE,1,0+(AM371-1))+OVER3_PER4*CEILING((N371-OVER3_FROM)/4,1))*(1+FUEL),4)),""))))</f>
        <v/>
      </c>
      <c r="AR371" s="21" t="str">
        <f aca="false">IF(OR(AM371="",AM371=1),"",IF(OR(N371="",(AM371-1)="",M371=""),"",IF(M371="Small standard",IF(N371&gt;SS_MAX,"",ROUND(INDEX(SS_FEES,SUMPRODUCT(--(SS_EDGES&lt;N371))+1,3+(AM371-1))*(1+FUEL),4)),IF(M371="Large standard",IF(N371&gt;LS_MAX,"",ROUND(IF(N371&lt;=OVER3_FROM,INDEX(LS_FEES,SUMPRODUCT(--(LS_EDGES&lt;N371))+1,3+(AM371-1)),INDEX(OVER3_BASE,1,3+(AM371-1))+OVER3_PER4*CEILING((N371-OVER3_FROM)/4,1))*(1+FUEL),4)),""))))</f>
        <v/>
      </c>
      <c r="AS371" s="21" t="str">
        <f aca="false">IF(OR(AM371="",AM371=1),"",(C371-(IF(AM371=2,BAND_LO,BAND_HI)-0.01))*(1-AN371))</f>
        <v/>
      </c>
      <c r="AT371" s="18" t="str">
        <f aca="false">IF(AI371="","",(AI371&gt;SS_L)+(AJ371&gt;SS_M)+(AK371&gt;SS_S))</f>
        <v/>
      </c>
      <c r="AU371" s="23" t="str">
        <f aca="false">IF(OR(AT371="",AT371&lt;&gt;1),"",MAX(AI371/SS_L,AJ371/SS_M,AK371/SS_S))</f>
        <v/>
      </c>
      <c r="AV371" s="21" t="str">
        <f aca="false">IF(OR(M371&lt;&gt;"Large standard",N371="",N371&gt;SS_MAX),"",IF(OR(N371="",AM371="","Small standard"=""),"",IF("Small standard"="Small standard",IF(N371&gt;SS_MAX,"",ROUND(INDEX(SS_FEES,SUMPRODUCT(--(SS_EDGES&lt;N371))+1,0+AM371)*(1+FUEL),4)),IF("Small standard"="Large standard",IF(N371&gt;LS_MAX,"",ROUND(IF(N371&lt;=OVER3_FROM,INDEX(LS_FEES,SUMPRODUCT(--(LS_EDGES&lt;N371))+1,0+AM371),INDEX(OVER3_BASE,1,0+AM371)+OVER3_PER4*CEILING((N371-OVER3_FROM)/4,1))*(1+FUEL),4)),""))))</f>
        <v/>
      </c>
      <c r="AW371" s="21" t="str">
        <f aca="false">IF(OR(M371&lt;&gt;"Large standard",N371="",N371&gt;SS_MAX),"",IF(OR(N371="",AM371="","Small standard"=""),"",IF("Small standard"="Small standard",IF(N371&gt;SS_MAX,"",ROUND(INDEX(SS_FEES,SUMPRODUCT(--(SS_EDGES&lt;N371))+1,3+AM371)*(1+FUEL),4)),IF("Small standard"="Large standard",IF(N371&gt;LS_MAX,"",ROUND(IF(N371&lt;=OVER3_FROM,INDEX(LS_FEES,SUMPRODUCT(--(LS_EDGES&lt;N371))+1,3+AM371),INDEX(OVER3_BASE,1,3+AM371)+OVER3_PER4*CEILING((N371-OVER3_FROM)/4,1))*(1+FUEL),4)),""))))</f>
        <v/>
      </c>
      <c r="AX371" s="21" t="str">
        <f aca="false">IF(OR(AL371="",AH371=""),"",IF(OR(AH371="",AM371="",M371=""),"",IF(M371="Small standard",IF(AH371&gt;SS_MAX,"",ROUND(INDEX(SS_FEES,SUMPRODUCT(--(SS_EDGES&lt;AH371))+1,0+AM371)*(1+FUEL),4)),IF(M371="Large standard",IF(AH371&gt;LS_MAX,"",ROUND(IF(AH371&lt;=OVER3_FROM,INDEX(LS_FEES,SUMPRODUCT(--(LS_EDGES&lt;AH371))+1,0+AM371),INDEX(OVER3_BASE,1,0+AM371)+OVER3_PER4*CEILING((AH371-OVER3_FROM)/4,1))*(1+FUEL),4)),""))))</f>
        <v/>
      </c>
      <c r="AY371" s="21" t="str">
        <f aca="false">IF(OR(AL371="",AH371=""),"",IF(OR(AH371="",AM371="",M371=""),"",IF(M371="Small standard",IF(AH371&gt;SS_MAX,"",ROUND(INDEX(SS_FEES,SUMPRODUCT(--(SS_EDGES&lt;AH371))+1,3+AM371)*(1+FUEL),4)),IF(M371="Large standard",IF(AH371&gt;LS_MAX,"",ROUND(IF(AH371&lt;=OVER3_FROM,INDEX(LS_FEES,SUMPRODUCT(--(LS_EDGES&lt;AH371))+1,3+AM371),INDEX(OVER3_BASE,1,3+AM371)+OVER3_PER4*CEILING((AH371-OVER3_FROM)/4,1))*(1+FUEL),4)),""))))</f>
        <v/>
      </c>
      <c r="AZ371" s="24" t="str">
        <f aca="false">IF(OR(J371="",J371&lt;1),"",ROUND(IFERROR(INDEX(CAT_SCALE,MATCH(D371,CATS,0)),UC_DEFAULT)*IF(J371&gt;=UC_KNEE,10^(UC_A-UC_B*LOG10(J371)),10^(UC_A-UC_B*LOG10(UC_KNEE))*(UC_KNEE/J371)^UC_HEXP),1))</f>
        <v/>
      </c>
    </row>
    <row r="372" customFormat="false" ht="15" hidden="false" customHeight="false" outlineLevel="0" collapsed="false">
      <c r="A372" s="10"/>
      <c r="B372" s="10"/>
      <c r="C372" s="12"/>
      <c r="D372" s="10"/>
      <c r="E372" s="10"/>
      <c r="F372" s="10"/>
      <c r="G372" s="10"/>
      <c r="H372" s="10"/>
      <c r="I372" s="10"/>
      <c r="J372" s="10"/>
      <c r="K372" s="10"/>
      <c r="L372" s="12"/>
      <c r="M372" s="2" t="str">
        <f aca="false">IF(OR(N372="",AI372=""),"",IF(AND(N372&lt;=SS_MAX,AI372&lt;=SS_L,AJ372&lt;=SS_M,AK372&lt;=SS_S),"Small standard",IF(AND(N372&lt;=LS_MAX,AI372&lt;=LS_L,AJ372&lt;=LS_M,AK372&lt;=LS_S),"Large standard","Oversize")))</f>
        <v/>
      </c>
      <c r="N372" s="16" t="str">
        <f aca="false">IF(AH372="","",IF(AL372="",AH372,MAX(AH372,AL372)))</f>
        <v/>
      </c>
      <c r="O372" s="21" t="str">
        <f aca="false">IF(OR(N372="",AM372="",M372=""),"",IF(M372="Small standard",IF(N372&gt;SS_MAX,"",ROUND(INDEX(SS_FEES,SUMPRODUCT(--(SS_EDGES&lt;N372))+1,0+AM372)*(1+FUEL),4)),IF(M372="Large standard",IF(N372&gt;LS_MAX,"",ROUND(IF(N372&lt;=OVER3_FROM,INDEX(LS_FEES,SUMPRODUCT(--(LS_EDGES&lt;N372))+1,0+AM372),INDEX(OVER3_BASE,1,0+AM372)+OVER3_PER4*CEILING((N372-OVER3_FROM)/4,1))*(1+FUEL),4)),"")))</f>
        <v/>
      </c>
      <c r="P372" s="21" t="str">
        <f aca="false">IF(OR(N372="",AM372="",M372=""),"",IF(M372="Small standard",IF(N372&gt;SS_MAX,"",ROUND(INDEX(SS_FEES,SUMPRODUCT(--(SS_EDGES&lt;N372))+1,3+AM372)*(1+FUEL),4)),IF(M372="Large standard",IF(N372&gt;LS_MAX,"",ROUND(IF(N372&lt;=OVER3_FROM,INDEX(LS_FEES,SUMPRODUCT(--(LS_EDGES&lt;N372))+1,3+AM372),INDEX(OVER3_BASE,1,3+AM372)+OVER3_PER4*CEILING((N372-OVER3_FROM)/4,1))*(1+FUEL),4)),"")))</f>
        <v/>
      </c>
      <c r="Q372" s="20" t="str">
        <f aca="true">IF(OR(L372="",O372=""),"",ROUND(L372-IF(AND(TODAY()&gt;=PEAK_FROM,TODAY()&lt;=PEAK_TO),P372,O372),2))</f>
        <v/>
      </c>
      <c r="R372" s="16" t="str">
        <f aca="false">IF(N372="","",IF(M372="Small standard",IF(SUMPRODUCT(--(SS_EDGES&lt;N372))=0,"",INDEX(SS_EDGES,SUMPRODUCT(--(SS_EDGES&lt;N372)))),IF(M372="Large standard",IF(N372&gt;OVER3_FROM,OVER3_FROM+4*(CEILING((N372-OVER3_FROM)/4,1)-1),IF(SUMPRODUCT(--(LS_EDGES&lt;N372))=0,"",INDEX(LS_EDGES,SUMPRODUCT(--(LS_EDGES&lt;N372))))),"")))</f>
        <v/>
      </c>
      <c r="S372" s="22" t="str">
        <f aca="false">IF(R372="","",ROUND(N372-R372,3))</f>
        <v/>
      </c>
      <c r="T372" s="21" t="str">
        <f aca="false">IF(OR(R372="",O372="",AO372=""),"",IF(S372&gt;MAX_SHAVE,"",IF(ROUND(O372-AO372,4)&lt;MIN_UNIT,"",ROUND(O372-AO372,4))))</f>
        <v/>
      </c>
      <c r="U372" s="21" t="str">
        <f aca="false">IF(OR(AQ372="",O372=""),"",IF(ROUND(ROUND(O372-AQ372,4)-AS372,4)&lt;=MIN_UNIT,"",ROUND(ROUND(O372-AQ372,4)-AS372,4)))</f>
        <v/>
      </c>
      <c r="V372" s="21" t="str">
        <f aca="false">IF(OR(AV372="",O372=""),"",IF(AND(AT372=1,AU372&lt;=MAX_ENV),IF(ROUND(O372-AV372,4)&lt;MIN_UNIT,"",ROUND(O372-AV372,4)),""))</f>
        <v/>
      </c>
      <c r="W372" s="21" t="str">
        <f aca="false">IF(OR(AX372="",O372=""),"",IF(AL372&gt;=AH372*MIN_DIM_RATIO,IF(ROUND(O372-AX372,4)&lt;MIN_UNIT,"",ROUND(O372-AX372,4)),""))</f>
        <v/>
      </c>
      <c r="X372" s="21" t="str">
        <f aca="false">IF(OR(R372="",P372="",AP372=""),"",IF(S372&gt;MAX_SHAVE,"",IF(ROUND(P372-AP372,4)&lt;MIN_UNIT,"",ROUND(P372-AP372,4))))</f>
        <v/>
      </c>
      <c r="Y372" s="21" t="str">
        <f aca="false">IF(OR(AR372="",P372=""),"",IF(ROUND(ROUND(P372-AR372,4)-AS372,4)&lt;=MIN_UNIT,"",ROUND(ROUND(P372-AR372,4)-AS372,4)))</f>
        <v/>
      </c>
      <c r="Z372" s="21" t="str">
        <f aca="false">IF(OR(AW372="",P372=""),"",IF(AND(AT372=1,AU372&lt;=MAX_ENV),IF(ROUND(P372-AW372,4)&lt;MIN_UNIT,"",ROUND(P372-AW372,4)),""))</f>
        <v/>
      </c>
      <c r="AA372" s="21" t="str">
        <f aca="false">IF(OR(AY372="",P372=""),"",IF(AL372&gt;=AH372*MIN_DIM_RATIO,IF(ROUND(P372-AY372,4)&lt;MIN_UNIT,"",ROUND(P372-AY372,4)),""))</f>
        <v/>
      </c>
      <c r="AB372" s="2" t="str">
        <f aca="false">IF(COUNT(T372:W372)=0,"",CHOOSE(MATCH(MAX(T372:W372),T372:W372,0),"Weight","Price","Size tier","Box"))</f>
        <v/>
      </c>
      <c r="AC372" s="24" t="str">
        <f aca="false">IF(K372&lt;&gt;"",K372,AZ372)</f>
        <v/>
      </c>
      <c r="AD372" s="25" t="str">
        <f aca="false">IF(OR(AB372="",AC372=""),"",ROUND(AC372*IF(K372&lt;&gt;"",1,U_LOW)*((12-PEAK_MONTHS)*MAX(T372:W372)+PEAK_MONTHS*N(INDEX(X372:AA372,MATCH(MAX(T372:W372),T372:W372,0)))),0))</f>
        <v/>
      </c>
      <c r="AE372" s="25" t="str">
        <f aca="false">IF(OR(AB372="",AC372=""),"",ROUND(AC372*IF(K372&lt;&gt;"",1,U_HIGH)*((12-PEAK_MONTHS)*MAX(T372:W372)+PEAK_MONTHS*N(INDEX(X372:AA372,MATCH(MAX(T372:W372),T372:W372,0)))),0))</f>
        <v/>
      </c>
      <c r="AF372" s="18" t="str">
        <f aca="false">IF(AD372="","",RANK(AD372,$AD$7:$AD$506))</f>
        <v/>
      </c>
      <c r="AH372" s="16" t="str">
        <f aca="false">IF(E372&lt;&gt;"",E372,IF(F372&lt;&gt;"",ROUND(F372*16,3),""))</f>
        <v/>
      </c>
      <c r="AI372" s="16" t="str">
        <f aca="false">IF(COUNT(G372:I372)&lt;3,"",ROUND(LARGE(G372:I372,1),2))</f>
        <v/>
      </c>
      <c r="AJ372" s="16" t="str">
        <f aca="false">IF(COUNT(G372:I372)&lt;3,"",ROUND(LARGE(G372:I372,2),2))</f>
        <v/>
      </c>
      <c r="AK372" s="16" t="str">
        <f aca="false">IF(COUNT(G372:I372)&lt;3,"",ROUND(SMALL(G372:I372,1),2))</f>
        <v/>
      </c>
      <c r="AL372" s="16" t="str">
        <f aca="false">IF(AI372="","",IF(AI372*AJ372*AK372&lt;DIM_MIN_CUIN,"",ROUND(AI372*AJ372*AK372/DIM_DIV*16,2)))</f>
        <v/>
      </c>
      <c r="AM372" s="18" t="str">
        <f aca="false">IF(C372="","",IF(C372&lt;BAND_LO,1,IF(C372&lt;=BAND_HI,2,3)))</f>
        <v/>
      </c>
      <c r="AN372" s="19" t="str">
        <f aca="false">IF(C372="","",IFERROR(INDEX(CAT_REF,MATCH(D372,CATS,0)),REF_DEFAULT))</f>
        <v/>
      </c>
      <c r="AO372" s="21" t="str">
        <f aca="false">IF(OR(R372="",AM372="",M372=""),"",IF(M372="Small standard",IF(R372&gt;SS_MAX,"",ROUND(INDEX(SS_FEES,SUMPRODUCT(--(SS_EDGES&lt;R372))+1,0+AM372)*(1+FUEL),4)),IF(M372="Large standard",IF(R372&gt;LS_MAX,"",ROUND(IF(R372&lt;=OVER3_FROM,INDEX(LS_FEES,SUMPRODUCT(--(LS_EDGES&lt;R372))+1,0+AM372),INDEX(OVER3_BASE,1,0+AM372)+OVER3_PER4*CEILING((R372-OVER3_FROM)/4,1))*(1+FUEL),4)),"")))</f>
        <v/>
      </c>
      <c r="AP372" s="21" t="str">
        <f aca="false">IF(OR(R372="",AM372="",M372=""),"",IF(M372="Small standard",IF(R372&gt;SS_MAX,"",ROUND(INDEX(SS_FEES,SUMPRODUCT(--(SS_EDGES&lt;R372))+1,3+AM372)*(1+FUEL),4)),IF(M372="Large standard",IF(R372&gt;LS_MAX,"",ROUND(IF(R372&lt;=OVER3_FROM,INDEX(LS_FEES,SUMPRODUCT(--(LS_EDGES&lt;R372))+1,3+AM372),INDEX(OVER3_BASE,1,3+AM372)+OVER3_PER4*CEILING((R372-OVER3_FROM)/4,1))*(1+FUEL),4)),"")))</f>
        <v/>
      </c>
      <c r="AQ372" s="21" t="str">
        <f aca="false">IF(OR(AM372="",AM372=1),"",IF(OR(N372="",(AM372-1)="",M372=""),"",IF(M372="Small standard",IF(N372&gt;SS_MAX,"",ROUND(INDEX(SS_FEES,SUMPRODUCT(--(SS_EDGES&lt;N372))+1,0+(AM372-1))*(1+FUEL),4)),IF(M372="Large standard",IF(N372&gt;LS_MAX,"",ROUND(IF(N372&lt;=OVER3_FROM,INDEX(LS_FEES,SUMPRODUCT(--(LS_EDGES&lt;N372))+1,0+(AM372-1)),INDEX(OVER3_BASE,1,0+(AM372-1))+OVER3_PER4*CEILING((N372-OVER3_FROM)/4,1))*(1+FUEL),4)),""))))</f>
        <v/>
      </c>
      <c r="AR372" s="21" t="str">
        <f aca="false">IF(OR(AM372="",AM372=1),"",IF(OR(N372="",(AM372-1)="",M372=""),"",IF(M372="Small standard",IF(N372&gt;SS_MAX,"",ROUND(INDEX(SS_FEES,SUMPRODUCT(--(SS_EDGES&lt;N372))+1,3+(AM372-1))*(1+FUEL),4)),IF(M372="Large standard",IF(N372&gt;LS_MAX,"",ROUND(IF(N372&lt;=OVER3_FROM,INDEX(LS_FEES,SUMPRODUCT(--(LS_EDGES&lt;N372))+1,3+(AM372-1)),INDEX(OVER3_BASE,1,3+(AM372-1))+OVER3_PER4*CEILING((N372-OVER3_FROM)/4,1))*(1+FUEL),4)),""))))</f>
        <v/>
      </c>
      <c r="AS372" s="21" t="str">
        <f aca="false">IF(OR(AM372="",AM372=1),"",(C372-(IF(AM372=2,BAND_LO,BAND_HI)-0.01))*(1-AN372))</f>
        <v/>
      </c>
      <c r="AT372" s="18" t="str">
        <f aca="false">IF(AI372="","",(AI372&gt;SS_L)+(AJ372&gt;SS_M)+(AK372&gt;SS_S))</f>
        <v/>
      </c>
      <c r="AU372" s="23" t="str">
        <f aca="false">IF(OR(AT372="",AT372&lt;&gt;1),"",MAX(AI372/SS_L,AJ372/SS_M,AK372/SS_S))</f>
        <v/>
      </c>
      <c r="AV372" s="21" t="str">
        <f aca="false">IF(OR(M372&lt;&gt;"Large standard",N372="",N372&gt;SS_MAX),"",IF(OR(N372="",AM372="","Small standard"=""),"",IF("Small standard"="Small standard",IF(N372&gt;SS_MAX,"",ROUND(INDEX(SS_FEES,SUMPRODUCT(--(SS_EDGES&lt;N372))+1,0+AM372)*(1+FUEL),4)),IF("Small standard"="Large standard",IF(N372&gt;LS_MAX,"",ROUND(IF(N372&lt;=OVER3_FROM,INDEX(LS_FEES,SUMPRODUCT(--(LS_EDGES&lt;N372))+1,0+AM372),INDEX(OVER3_BASE,1,0+AM372)+OVER3_PER4*CEILING((N372-OVER3_FROM)/4,1))*(1+FUEL),4)),""))))</f>
        <v/>
      </c>
      <c r="AW372" s="21" t="str">
        <f aca="false">IF(OR(M372&lt;&gt;"Large standard",N372="",N372&gt;SS_MAX),"",IF(OR(N372="",AM372="","Small standard"=""),"",IF("Small standard"="Small standard",IF(N372&gt;SS_MAX,"",ROUND(INDEX(SS_FEES,SUMPRODUCT(--(SS_EDGES&lt;N372))+1,3+AM372)*(1+FUEL),4)),IF("Small standard"="Large standard",IF(N372&gt;LS_MAX,"",ROUND(IF(N372&lt;=OVER3_FROM,INDEX(LS_FEES,SUMPRODUCT(--(LS_EDGES&lt;N372))+1,3+AM372),INDEX(OVER3_BASE,1,3+AM372)+OVER3_PER4*CEILING((N372-OVER3_FROM)/4,1))*(1+FUEL),4)),""))))</f>
        <v/>
      </c>
      <c r="AX372" s="21" t="str">
        <f aca="false">IF(OR(AL372="",AH372=""),"",IF(OR(AH372="",AM372="",M372=""),"",IF(M372="Small standard",IF(AH372&gt;SS_MAX,"",ROUND(INDEX(SS_FEES,SUMPRODUCT(--(SS_EDGES&lt;AH372))+1,0+AM372)*(1+FUEL),4)),IF(M372="Large standard",IF(AH372&gt;LS_MAX,"",ROUND(IF(AH372&lt;=OVER3_FROM,INDEX(LS_FEES,SUMPRODUCT(--(LS_EDGES&lt;AH372))+1,0+AM372),INDEX(OVER3_BASE,1,0+AM372)+OVER3_PER4*CEILING((AH372-OVER3_FROM)/4,1))*(1+FUEL),4)),""))))</f>
        <v/>
      </c>
      <c r="AY372" s="21" t="str">
        <f aca="false">IF(OR(AL372="",AH372=""),"",IF(OR(AH372="",AM372="",M372=""),"",IF(M372="Small standard",IF(AH372&gt;SS_MAX,"",ROUND(INDEX(SS_FEES,SUMPRODUCT(--(SS_EDGES&lt;AH372))+1,3+AM372)*(1+FUEL),4)),IF(M372="Large standard",IF(AH372&gt;LS_MAX,"",ROUND(IF(AH372&lt;=OVER3_FROM,INDEX(LS_FEES,SUMPRODUCT(--(LS_EDGES&lt;AH372))+1,3+AM372),INDEX(OVER3_BASE,1,3+AM372)+OVER3_PER4*CEILING((AH372-OVER3_FROM)/4,1))*(1+FUEL),4)),""))))</f>
        <v/>
      </c>
      <c r="AZ372" s="24" t="str">
        <f aca="false">IF(OR(J372="",J372&lt;1),"",ROUND(IFERROR(INDEX(CAT_SCALE,MATCH(D372,CATS,0)),UC_DEFAULT)*IF(J372&gt;=UC_KNEE,10^(UC_A-UC_B*LOG10(J372)),10^(UC_A-UC_B*LOG10(UC_KNEE))*(UC_KNEE/J372)^UC_HEXP),1))</f>
        <v/>
      </c>
    </row>
    <row r="373" customFormat="false" ht="15" hidden="false" customHeight="false" outlineLevel="0" collapsed="false">
      <c r="A373" s="10"/>
      <c r="B373" s="10"/>
      <c r="C373" s="12"/>
      <c r="D373" s="10"/>
      <c r="E373" s="10"/>
      <c r="F373" s="10"/>
      <c r="G373" s="10"/>
      <c r="H373" s="10"/>
      <c r="I373" s="10"/>
      <c r="J373" s="10"/>
      <c r="K373" s="10"/>
      <c r="L373" s="12"/>
      <c r="M373" s="2" t="str">
        <f aca="false">IF(OR(N373="",AI373=""),"",IF(AND(N373&lt;=SS_MAX,AI373&lt;=SS_L,AJ373&lt;=SS_M,AK373&lt;=SS_S),"Small standard",IF(AND(N373&lt;=LS_MAX,AI373&lt;=LS_L,AJ373&lt;=LS_M,AK373&lt;=LS_S),"Large standard","Oversize")))</f>
        <v/>
      </c>
      <c r="N373" s="16" t="str">
        <f aca="false">IF(AH373="","",IF(AL373="",AH373,MAX(AH373,AL373)))</f>
        <v/>
      </c>
      <c r="O373" s="21" t="str">
        <f aca="false">IF(OR(N373="",AM373="",M373=""),"",IF(M373="Small standard",IF(N373&gt;SS_MAX,"",ROUND(INDEX(SS_FEES,SUMPRODUCT(--(SS_EDGES&lt;N373))+1,0+AM373)*(1+FUEL),4)),IF(M373="Large standard",IF(N373&gt;LS_MAX,"",ROUND(IF(N373&lt;=OVER3_FROM,INDEX(LS_FEES,SUMPRODUCT(--(LS_EDGES&lt;N373))+1,0+AM373),INDEX(OVER3_BASE,1,0+AM373)+OVER3_PER4*CEILING((N373-OVER3_FROM)/4,1))*(1+FUEL),4)),"")))</f>
        <v/>
      </c>
      <c r="P373" s="21" t="str">
        <f aca="false">IF(OR(N373="",AM373="",M373=""),"",IF(M373="Small standard",IF(N373&gt;SS_MAX,"",ROUND(INDEX(SS_FEES,SUMPRODUCT(--(SS_EDGES&lt;N373))+1,3+AM373)*(1+FUEL),4)),IF(M373="Large standard",IF(N373&gt;LS_MAX,"",ROUND(IF(N373&lt;=OVER3_FROM,INDEX(LS_FEES,SUMPRODUCT(--(LS_EDGES&lt;N373))+1,3+AM373),INDEX(OVER3_BASE,1,3+AM373)+OVER3_PER4*CEILING((N373-OVER3_FROM)/4,1))*(1+FUEL),4)),"")))</f>
        <v/>
      </c>
      <c r="Q373" s="20" t="str">
        <f aca="true">IF(OR(L373="",O373=""),"",ROUND(L373-IF(AND(TODAY()&gt;=PEAK_FROM,TODAY()&lt;=PEAK_TO),P373,O373),2))</f>
        <v/>
      </c>
      <c r="R373" s="16" t="str">
        <f aca="false">IF(N373="","",IF(M373="Small standard",IF(SUMPRODUCT(--(SS_EDGES&lt;N373))=0,"",INDEX(SS_EDGES,SUMPRODUCT(--(SS_EDGES&lt;N373)))),IF(M373="Large standard",IF(N373&gt;OVER3_FROM,OVER3_FROM+4*(CEILING((N373-OVER3_FROM)/4,1)-1),IF(SUMPRODUCT(--(LS_EDGES&lt;N373))=0,"",INDEX(LS_EDGES,SUMPRODUCT(--(LS_EDGES&lt;N373))))),"")))</f>
        <v/>
      </c>
      <c r="S373" s="22" t="str">
        <f aca="false">IF(R373="","",ROUND(N373-R373,3))</f>
        <v/>
      </c>
      <c r="T373" s="21" t="str">
        <f aca="false">IF(OR(R373="",O373="",AO373=""),"",IF(S373&gt;MAX_SHAVE,"",IF(ROUND(O373-AO373,4)&lt;MIN_UNIT,"",ROUND(O373-AO373,4))))</f>
        <v/>
      </c>
      <c r="U373" s="21" t="str">
        <f aca="false">IF(OR(AQ373="",O373=""),"",IF(ROUND(ROUND(O373-AQ373,4)-AS373,4)&lt;=MIN_UNIT,"",ROUND(ROUND(O373-AQ373,4)-AS373,4)))</f>
        <v/>
      </c>
      <c r="V373" s="21" t="str">
        <f aca="false">IF(OR(AV373="",O373=""),"",IF(AND(AT373=1,AU373&lt;=MAX_ENV),IF(ROUND(O373-AV373,4)&lt;MIN_UNIT,"",ROUND(O373-AV373,4)),""))</f>
        <v/>
      </c>
      <c r="W373" s="21" t="str">
        <f aca="false">IF(OR(AX373="",O373=""),"",IF(AL373&gt;=AH373*MIN_DIM_RATIO,IF(ROUND(O373-AX373,4)&lt;MIN_UNIT,"",ROUND(O373-AX373,4)),""))</f>
        <v/>
      </c>
      <c r="X373" s="21" t="str">
        <f aca="false">IF(OR(R373="",P373="",AP373=""),"",IF(S373&gt;MAX_SHAVE,"",IF(ROUND(P373-AP373,4)&lt;MIN_UNIT,"",ROUND(P373-AP373,4))))</f>
        <v/>
      </c>
      <c r="Y373" s="21" t="str">
        <f aca="false">IF(OR(AR373="",P373=""),"",IF(ROUND(ROUND(P373-AR373,4)-AS373,4)&lt;=MIN_UNIT,"",ROUND(ROUND(P373-AR373,4)-AS373,4)))</f>
        <v/>
      </c>
      <c r="Z373" s="21" t="str">
        <f aca="false">IF(OR(AW373="",P373=""),"",IF(AND(AT373=1,AU373&lt;=MAX_ENV),IF(ROUND(P373-AW373,4)&lt;MIN_UNIT,"",ROUND(P373-AW373,4)),""))</f>
        <v/>
      </c>
      <c r="AA373" s="21" t="str">
        <f aca="false">IF(OR(AY373="",P373=""),"",IF(AL373&gt;=AH373*MIN_DIM_RATIO,IF(ROUND(P373-AY373,4)&lt;MIN_UNIT,"",ROUND(P373-AY373,4)),""))</f>
        <v/>
      </c>
      <c r="AB373" s="2" t="str">
        <f aca="false">IF(COUNT(T373:W373)=0,"",CHOOSE(MATCH(MAX(T373:W373),T373:W373,0),"Weight","Price","Size tier","Box"))</f>
        <v/>
      </c>
      <c r="AC373" s="24" t="str">
        <f aca="false">IF(K373&lt;&gt;"",K373,AZ373)</f>
        <v/>
      </c>
      <c r="AD373" s="25" t="str">
        <f aca="false">IF(OR(AB373="",AC373=""),"",ROUND(AC373*IF(K373&lt;&gt;"",1,U_LOW)*((12-PEAK_MONTHS)*MAX(T373:W373)+PEAK_MONTHS*N(INDEX(X373:AA373,MATCH(MAX(T373:W373),T373:W373,0)))),0))</f>
        <v/>
      </c>
      <c r="AE373" s="25" t="str">
        <f aca="false">IF(OR(AB373="",AC373=""),"",ROUND(AC373*IF(K373&lt;&gt;"",1,U_HIGH)*((12-PEAK_MONTHS)*MAX(T373:W373)+PEAK_MONTHS*N(INDEX(X373:AA373,MATCH(MAX(T373:W373),T373:W373,0)))),0))</f>
        <v/>
      </c>
      <c r="AF373" s="18" t="str">
        <f aca="false">IF(AD373="","",RANK(AD373,$AD$7:$AD$506))</f>
        <v/>
      </c>
      <c r="AH373" s="16" t="str">
        <f aca="false">IF(E373&lt;&gt;"",E373,IF(F373&lt;&gt;"",ROUND(F373*16,3),""))</f>
        <v/>
      </c>
      <c r="AI373" s="16" t="str">
        <f aca="false">IF(COUNT(G373:I373)&lt;3,"",ROUND(LARGE(G373:I373,1),2))</f>
        <v/>
      </c>
      <c r="AJ373" s="16" t="str">
        <f aca="false">IF(COUNT(G373:I373)&lt;3,"",ROUND(LARGE(G373:I373,2),2))</f>
        <v/>
      </c>
      <c r="AK373" s="16" t="str">
        <f aca="false">IF(COUNT(G373:I373)&lt;3,"",ROUND(SMALL(G373:I373,1),2))</f>
        <v/>
      </c>
      <c r="AL373" s="16" t="str">
        <f aca="false">IF(AI373="","",IF(AI373*AJ373*AK373&lt;DIM_MIN_CUIN,"",ROUND(AI373*AJ373*AK373/DIM_DIV*16,2)))</f>
        <v/>
      </c>
      <c r="AM373" s="18" t="str">
        <f aca="false">IF(C373="","",IF(C373&lt;BAND_LO,1,IF(C373&lt;=BAND_HI,2,3)))</f>
        <v/>
      </c>
      <c r="AN373" s="19" t="str">
        <f aca="false">IF(C373="","",IFERROR(INDEX(CAT_REF,MATCH(D373,CATS,0)),REF_DEFAULT))</f>
        <v/>
      </c>
      <c r="AO373" s="21" t="str">
        <f aca="false">IF(OR(R373="",AM373="",M373=""),"",IF(M373="Small standard",IF(R373&gt;SS_MAX,"",ROUND(INDEX(SS_FEES,SUMPRODUCT(--(SS_EDGES&lt;R373))+1,0+AM373)*(1+FUEL),4)),IF(M373="Large standard",IF(R373&gt;LS_MAX,"",ROUND(IF(R373&lt;=OVER3_FROM,INDEX(LS_FEES,SUMPRODUCT(--(LS_EDGES&lt;R373))+1,0+AM373),INDEX(OVER3_BASE,1,0+AM373)+OVER3_PER4*CEILING((R373-OVER3_FROM)/4,1))*(1+FUEL),4)),"")))</f>
        <v/>
      </c>
      <c r="AP373" s="21" t="str">
        <f aca="false">IF(OR(R373="",AM373="",M373=""),"",IF(M373="Small standard",IF(R373&gt;SS_MAX,"",ROUND(INDEX(SS_FEES,SUMPRODUCT(--(SS_EDGES&lt;R373))+1,3+AM373)*(1+FUEL),4)),IF(M373="Large standard",IF(R373&gt;LS_MAX,"",ROUND(IF(R373&lt;=OVER3_FROM,INDEX(LS_FEES,SUMPRODUCT(--(LS_EDGES&lt;R373))+1,3+AM373),INDEX(OVER3_BASE,1,3+AM373)+OVER3_PER4*CEILING((R373-OVER3_FROM)/4,1))*(1+FUEL),4)),"")))</f>
        <v/>
      </c>
      <c r="AQ373" s="21" t="str">
        <f aca="false">IF(OR(AM373="",AM373=1),"",IF(OR(N373="",(AM373-1)="",M373=""),"",IF(M373="Small standard",IF(N373&gt;SS_MAX,"",ROUND(INDEX(SS_FEES,SUMPRODUCT(--(SS_EDGES&lt;N373))+1,0+(AM373-1))*(1+FUEL),4)),IF(M373="Large standard",IF(N373&gt;LS_MAX,"",ROUND(IF(N373&lt;=OVER3_FROM,INDEX(LS_FEES,SUMPRODUCT(--(LS_EDGES&lt;N373))+1,0+(AM373-1)),INDEX(OVER3_BASE,1,0+(AM373-1))+OVER3_PER4*CEILING((N373-OVER3_FROM)/4,1))*(1+FUEL),4)),""))))</f>
        <v/>
      </c>
      <c r="AR373" s="21" t="str">
        <f aca="false">IF(OR(AM373="",AM373=1),"",IF(OR(N373="",(AM373-1)="",M373=""),"",IF(M373="Small standard",IF(N373&gt;SS_MAX,"",ROUND(INDEX(SS_FEES,SUMPRODUCT(--(SS_EDGES&lt;N373))+1,3+(AM373-1))*(1+FUEL),4)),IF(M373="Large standard",IF(N373&gt;LS_MAX,"",ROUND(IF(N373&lt;=OVER3_FROM,INDEX(LS_FEES,SUMPRODUCT(--(LS_EDGES&lt;N373))+1,3+(AM373-1)),INDEX(OVER3_BASE,1,3+(AM373-1))+OVER3_PER4*CEILING((N373-OVER3_FROM)/4,1))*(1+FUEL),4)),""))))</f>
        <v/>
      </c>
      <c r="AS373" s="21" t="str">
        <f aca="false">IF(OR(AM373="",AM373=1),"",(C373-(IF(AM373=2,BAND_LO,BAND_HI)-0.01))*(1-AN373))</f>
        <v/>
      </c>
      <c r="AT373" s="18" t="str">
        <f aca="false">IF(AI373="","",(AI373&gt;SS_L)+(AJ373&gt;SS_M)+(AK373&gt;SS_S))</f>
        <v/>
      </c>
      <c r="AU373" s="23" t="str">
        <f aca="false">IF(OR(AT373="",AT373&lt;&gt;1),"",MAX(AI373/SS_L,AJ373/SS_M,AK373/SS_S))</f>
        <v/>
      </c>
      <c r="AV373" s="21" t="str">
        <f aca="false">IF(OR(M373&lt;&gt;"Large standard",N373="",N373&gt;SS_MAX),"",IF(OR(N373="",AM373="","Small standard"=""),"",IF("Small standard"="Small standard",IF(N373&gt;SS_MAX,"",ROUND(INDEX(SS_FEES,SUMPRODUCT(--(SS_EDGES&lt;N373))+1,0+AM373)*(1+FUEL),4)),IF("Small standard"="Large standard",IF(N373&gt;LS_MAX,"",ROUND(IF(N373&lt;=OVER3_FROM,INDEX(LS_FEES,SUMPRODUCT(--(LS_EDGES&lt;N373))+1,0+AM373),INDEX(OVER3_BASE,1,0+AM373)+OVER3_PER4*CEILING((N373-OVER3_FROM)/4,1))*(1+FUEL),4)),""))))</f>
        <v/>
      </c>
      <c r="AW373" s="21" t="str">
        <f aca="false">IF(OR(M373&lt;&gt;"Large standard",N373="",N373&gt;SS_MAX),"",IF(OR(N373="",AM373="","Small standard"=""),"",IF("Small standard"="Small standard",IF(N373&gt;SS_MAX,"",ROUND(INDEX(SS_FEES,SUMPRODUCT(--(SS_EDGES&lt;N373))+1,3+AM373)*(1+FUEL),4)),IF("Small standard"="Large standard",IF(N373&gt;LS_MAX,"",ROUND(IF(N373&lt;=OVER3_FROM,INDEX(LS_FEES,SUMPRODUCT(--(LS_EDGES&lt;N373))+1,3+AM373),INDEX(OVER3_BASE,1,3+AM373)+OVER3_PER4*CEILING((N373-OVER3_FROM)/4,1))*(1+FUEL),4)),""))))</f>
        <v/>
      </c>
      <c r="AX373" s="21" t="str">
        <f aca="false">IF(OR(AL373="",AH373=""),"",IF(OR(AH373="",AM373="",M373=""),"",IF(M373="Small standard",IF(AH373&gt;SS_MAX,"",ROUND(INDEX(SS_FEES,SUMPRODUCT(--(SS_EDGES&lt;AH373))+1,0+AM373)*(1+FUEL),4)),IF(M373="Large standard",IF(AH373&gt;LS_MAX,"",ROUND(IF(AH373&lt;=OVER3_FROM,INDEX(LS_FEES,SUMPRODUCT(--(LS_EDGES&lt;AH373))+1,0+AM373),INDEX(OVER3_BASE,1,0+AM373)+OVER3_PER4*CEILING((AH373-OVER3_FROM)/4,1))*(1+FUEL),4)),""))))</f>
        <v/>
      </c>
      <c r="AY373" s="21" t="str">
        <f aca="false">IF(OR(AL373="",AH373=""),"",IF(OR(AH373="",AM373="",M373=""),"",IF(M373="Small standard",IF(AH373&gt;SS_MAX,"",ROUND(INDEX(SS_FEES,SUMPRODUCT(--(SS_EDGES&lt;AH373))+1,3+AM373)*(1+FUEL),4)),IF(M373="Large standard",IF(AH373&gt;LS_MAX,"",ROUND(IF(AH373&lt;=OVER3_FROM,INDEX(LS_FEES,SUMPRODUCT(--(LS_EDGES&lt;AH373))+1,3+AM373),INDEX(OVER3_BASE,1,3+AM373)+OVER3_PER4*CEILING((AH373-OVER3_FROM)/4,1))*(1+FUEL),4)),""))))</f>
        <v/>
      </c>
      <c r="AZ373" s="24" t="str">
        <f aca="false">IF(OR(J373="",J373&lt;1),"",ROUND(IFERROR(INDEX(CAT_SCALE,MATCH(D373,CATS,0)),UC_DEFAULT)*IF(J373&gt;=UC_KNEE,10^(UC_A-UC_B*LOG10(J373)),10^(UC_A-UC_B*LOG10(UC_KNEE))*(UC_KNEE/J373)^UC_HEXP),1))</f>
        <v/>
      </c>
    </row>
    <row r="374" customFormat="false" ht="15" hidden="false" customHeight="false" outlineLevel="0" collapsed="false">
      <c r="A374" s="10"/>
      <c r="B374" s="10"/>
      <c r="C374" s="12"/>
      <c r="D374" s="10"/>
      <c r="E374" s="10"/>
      <c r="F374" s="10"/>
      <c r="G374" s="10"/>
      <c r="H374" s="10"/>
      <c r="I374" s="10"/>
      <c r="J374" s="10"/>
      <c r="K374" s="10"/>
      <c r="L374" s="12"/>
      <c r="M374" s="2" t="str">
        <f aca="false">IF(OR(N374="",AI374=""),"",IF(AND(N374&lt;=SS_MAX,AI374&lt;=SS_L,AJ374&lt;=SS_M,AK374&lt;=SS_S),"Small standard",IF(AND(N374&lt;=LS_MAX,AI374&lt;=LS_L,AJ374&lt;=LS_M,AK374&lt;=LS_S),"Large standard","Oversize")))</f>
        <v/>
      </c>
      <c r="N374" s="16" t="str">
        <f aca="false">IF(AH374="","",IF(AL374="",AH374,MAX(AH374,AL374)))</f>
        <v/>
      </c>
      <c r="O374" s="21" t="str">
        <f aca="false">IF(OR(N374="",AM374="",M374=""),"",IF(M374="Small standard",IF(N374&gt;SS_MAX,"",ROUND(INDEX(SS_FEES,SUMPRODUCT(--(SS_EDGES&lt;N374))+1,0+AM374)*(1+FUEL),4)),IF(M374="Large standard",IF(N374&gt;LS_MAX,"",ROUND(IF(N374&lt;=OVER3_FROM,INDEX(LS_FEES,SUMPRODUCT(--(LS_EDGES&lt;N374))+1,0+AM374),INDEX(OVER3_BASE,1,0+AM374)+OVER3_PER4*CEILING((N374-OVER3_FROM)/4,1))*(1+FUEL),4)),"")))</f>
        <v/>
      </c>
      <c r="P374" s="21" t="str">
        <f aca="false">IF(OR(N374="",AM374="",M374=""),"",IF(M374="Small standard",IF(N374&gt;SS_MAX,"",ROUND(INDEX(SS_FEES,SUMPRODUCT(--(SS_EDGES&lt;N374))+1,3+AM374)*(1+FUEL),4)),IF(M374="Large standard",IF(N374&gt;LS_MAX,"",ROUND(IF(N374&lt;=OVER3_FROM,INDEX(LS_FEES,SUMPRODUCT(--(LS_EDGES&lt;N374))+1,3+AM374),INDEX(OVER3_BASE,1,3+AM374)+OVER3_PER4*CEILING((N374-OVER3_FROM)/4,1))*(1+FUEL),4)),"")))</f>
        <v/>
      </c>
      <c r="Q374" s="20" t="str">
        <f aca="true">IF(OR(L374="",O374=""),"",ROUND(L374-IF(AND(TODAY()&gt;=PEAK_FROM,TODAY()&lt;=PEAK_TO),P374,O374),2))</f>
        <v/>
      </c>
      <c r="R374" s="16" t="str">
        <f aca="false">IF(N374="","",IF(M374="Small standard",IF(SUMPRODUCT(--(SS_EDGES&lt;N374))=0,"",INDEX(SS_EDGES,SUMPRODUCT(--(SS_EDGES&lt;N374)))),IF(M374="Large standard",IF(N374&gt;OVER3_FROM,OVER3_FROM+4*(CEILING((N374-OVER3_FROM)/4,1)-1),IF(SUMPRODUCT(--(LS_EDGES&lt;N374))=0,"",INDEX(LS_EDGES,SUMPRODUCT(--(LS_EDGES&lt;N374))))),"")))</f>
        <v/>
      </c>
      <c r="S374" s="22" t="str">
        <f aca="false">IF(R374="","",ROUND(N374-R374,3))</f>
        <v/>
      </c>
      <c r="T374" s="21" t="str">
        <f aca="false">IF(OR(R374="",O374="",AO374=""),"",IF(S374&gt;MAX_SHAVE,"",IF(ROUND(O374-AO374,4)&lt;MIN_UNIT,"",ROUND(O374-AO374,4))))</f>
        <v/>
      </c>
      <c r="U374" s="21" t="str">
        <f aca="false">IF(OR(AQ374="",O374=""),"",IF(ROUND(ROUND(O374-AQ374,4)-AS374,4)&lt;=MIN_UNIT,"",ROUND(ROUND(O374-AQ374,4)-AS374,4)))</f>
        <v/>
      </c>
      <c r="V374" s="21" t="str">
        <f aca="false">IF(OR(AV374="",O374=""),"",IF(AND(AT374=1,AU374&lt;=MAX_ENV),IF(ROUND(O374-AV374,4)&lt;MIN_UNIT,"",ROUND(O374-AV374,4)),""))</f>
        <v/>
      </c>
      <c r="W374" s="21" t="str">
        <f aca="false">IF(OR(AX374="",O374=""),"",IF(AL374&gt;=AH374*MIN_DIM_RATIO,IF(ROUND(O374-AX374,4)&lt;MIN_UNIT,"",ROUND(O374-AX374,4)),""))</f>
        <v/>
      </c>
      <c r="X374" s="21" t="str">
        <f aca="false">IF(OR(R374="",P374="",AP374=""),"",IF(S374&gt;MAX_SHAVE,"",IF(ROUND(P374-AP374,4)&lt;MIN_UNIT,"",ROUND(P374-AP374,4))))</f>
        <v/>
      </c>
      <c r="Y374" s="21" t="str">
        <f aca="false">IF(OR(AR374="",P374=""),"",IF(ROUND(ROUND(P374-AR374,4)-AS374,4)&lt;=MIN_UNIT,"",ROUND(ROUND(P374-AR374,4)-AS374,4)))</f>
        <v/>
      </c>
      <c r="Z374" s="21" t="str">
        <f aca="false">IF(OR(AW374="",P374=""),"",IF(AND(AT374=1,AU374&lt;=MAX_ENV),IF(ROUND(P374-AW374,4)&lt;MIN_UNIT,"",ROUND(P374-AW374,4)),""))</f>
        <v/>
      </c>
      <c r="AA374" s="21" t="str">
        <f aca="false">IF(OR(AY374="",P374=""),"",IF(AL374&gt;=AH374*MIN_DIM_RATIO,IF(ROUND(P374-AY374,4)&lt;MIN_UNIT,"",ROUND(P374-AY374,4)),""))</f>
        <v/>
      </c>
      <c r="AB374" s="2" t="str">
        <f aca="false">IF(COUNT(T374:W374)=0,"",CHOOSE(MATCH(MAX(T374:W374),T374:W374,0),"Weight","Price","Size tier","Box"))</f>
        <v/>
      </c>
      <c r="AC374" s="24" t="str">
        <f aca="false">IF(K374&lt;&gt;"",K374,AZ374)</f>
        <v/>
      </c>
      <c r="AD374" s="25" t="str">
        <f aca="false">IF(OR(AB374="",AC374=""),"",ROUND(AC374*IF(K374&lt;&gt;"",1,U_LOW)*((12-PEAK_MONTHS)*MAX(T374:W374)+PEAK_MONTHS*N(INDEX(X374:AA374,MATCH(MAX(T374:W374),T374:W374,0)))),0))</f>
        <v/>
      </c>
      <c r="AE374" s="25" t="str">
        <f aca="false">IF(OR(AB374="",AC374=""),"",ROUND(AC374*IF(K374&lt;&gt;"",1,U_HIGH)*((12-PEAK_MONTHS)*MAX(T374:W374)+PEAK_MONTHS*N(INDEX(X374:AA374,MATCH(MAX(T374:W374),T374:W374,0)))),0))</f>
        <v/>
      </c>
      <c r="AF374" s="18" t="str">
        <f aca="false">IF(AD374="","",RANK(AD374,$AD$7:$AD$506))</f>
        <v/>
      </c>
      <c r="AH374" s="16" t="str">
        <f aca="false">IF(E374&lt;&gt;"",E374,IF(F374&lt;&gt;"",ROUND(F374*16,3),""))</f>
        <v/>
      </c>
      <c r="AI374" s="16" t="str">
        <f aca="false">IF(COUNT(G374:I374)&lt;3,"",ROUND(LARGE(G374:I374,1),2))</f>
        <v/>
      </c>
      <c r="AJ374" s="16" t="str">
        <f aca="false">IF(COUNT(G374:I374)&lt;3,"",ROUND(LARGE(G374:I374,2),2))</f>
        <v/>
      </c>
      <c r="AK374" s="16" t="str">
        <f aca="false">IF(COUNT(G374:I374)&lt;3,"",ROUND(SMALL(G374:I374,1),2))</f>
        <v/>
      </c>
      <c r="AL374" s="16" t="str">
        <f aca="false">IF(AI374="","",IF(AI374*AJ374*AK374&lt;DIM_MIN_CUIN,"",ROUND(AI374*AJ374*AK374/DIM_DIV*16,2)))</f>
        <v/>
      </c>
      <c r="AM374" s="18" t="str">
        <f aca="false">IF(C374="","",IF(C374&lt;BAND_LO,1,IF(C374&lt;=BAND_HI,2,3)))</f>
        <v/>
      </c>
      <c r="AN374" s="19" t="str">
        <f aca="false">IF(C374="","",IFERROR(INDEX(CAT_REF,MATCH(D374,CATS,0)),REF_DEFAULT))</f>
        <v/>
      </c>
      <c r="AO374" s="21" t="str">
        <f aca="false">IF(OR(R374="",AM374="",M374=""),"",IF(M374="Small standard",IF(R374&gt;SS_MAX,"",ROUND(INDEX(SS_FEES,SUMPRODUCT(--(SS_EDGES&lt;R374))+1,0+AM374)*(1+FUEL),4)),IF(M374="Large standard",IF(R374&gt;LS_MAX,"",ROUND(IF(R374&lt;=OVER3_FROM,INDEX(LS_FEES,SUMPRODUCT(--(LS_EDGES&lt;R374))+1,0+AM374),INDEX(OVER3_BASE,1,0+AM374)+OVER3_PER4*CEILING((R374-OVER3_FROM)/4,1))*(1+FUEL),4)),"")))</f>
        <v/>
      </c>
      <c r="AP374" s="21" t="str">
        <f aca="false">IF(OR(R374="",AM374="",M374=""),"",IF(M374="Small standard",IF(R374&gt;SS_MAX,"",ROUND(INDEX(SS_FEES,SUMPRODUCT(--(SS_EDGES&lt;R374))+1,3+AM374)*(1+FUEL),4)),IF(M374="Large standard",IF(R374&gt;LS_MAX,"",ROUND(IF(R374&lt;=OVER3_FROM,INDEX(LS_FEES,SUMPRODUCT(--(LS_EDGES&lt;R374))+1,3+AM374),INDEX(OVER3_BASE,1,3+AM374)+OVER3_PER4*CEILING((R374-OVER3_FROM)/4,1))*(1+FUEL),4)),"")))</f>
        <v/>
      </c>
      <c r="AQ374" s="21" t="str">
        <f aca="false">IF(OR(AM374="",AM374=1),"",IF(OR(N374="",(AM374-1)="",M374=""),"",IF(M374="Small standard",IF(N374&gt;SS_MAX,"",ROUND(INDEX(SS_FEES,SUMPRODUCT(--(SS_EDGES&lt;N374))+1,0+(AM374-1))*(1+FUEL),4)),IF(M374="Large standard",IF(N374&gt;LS_MAX,"",ROUND(IF(N374&lt;=OVER3_FROM,INDEX(LS_FEES,SUMPRODUCT(--(LS_EDGES&lt;N374))+1,0+(AM374-1)),INDEX(OVER3_BASE,1,0+(AM374-1))+OVER3_PER4*CEILING((N374-OVER3_FROM)/4,1))*(1+FUEL),4)),""))))</f>
        <v/>
      </c>
      <c r="AR374" s="21" t="str">
        <f aca="false">IF(OR(AM374="",AM374=1),"",IF(OR(N374="",(AM374-1)="",M374=""),"",IF(M374="Small standard",IF(N374&gt;SS_MAX,"",ROUND(INDEX(SS_FEES,SUMPRODUCT(--(SS_EDGES&lt;N374))+1,3+(AM374-1))*(1+FUEL),4)),IF(M374="Large standard",IF(N374&gt;LS_MAX,"",ROUND(IF(N374&lt;=OVER3_FROM,INDEX(LS_FEES,SUMPRODUCT(--(LS_EDGES&lt;N374))+1,3+(AM374-1)),INDEX(OVER3_BASE,1,3+(AM374-1))+OVER3_PER4*CEILING((N374-OVER3_FROM)/4,1))*(1+FUEL),4)),""))))</f>
        <v/>
      </c>
      <c r="AS374" s="21" t="str">
        <f aca="false">IF(OR(AM374="",AM374=1),"",(C374-(IF(AM374=2,BAND_LO,BAND_HI)-0.01))*(1-AN374))</f>
        <v/>
      </c>
      <c r="AT374" s="18" t="str">
        <f aca="false">IF(AI374="","",(AI374&gt;SS_L)+(AJ374&gt;SS_M)+(AK374&gt;SS_S))</f>
        <v/>
      </c>
      <c r="AU374" s="23" t="str">
        <f aca="false">IF(OR(AT374="",AT374&lt;&gt;1),"",MAX(AI374/SS_L,AJ374/SS_M,AK374/SS_S))</f>
        <v/>
      </c>
      <c r="AV374" s="21" t="str">
        <f aca="false">IF(OR(M374&lt;&gt;"Large standard",N374="",N374&gt;SS_MAX),"",IF(OR(N374="",AM374="","Small standard"=""),"",IF("Small standard"="Small standard",IF(N374&gt;SS_MAX,"",ROUND(INDEX(SS_FEES,SUMPRODUCT(--(SS_EDGES&lt;N374))+1,0+AM374)*(1+FUEL),4)),IF("Small standard"="Large standard",IF(N374&gt;LS_MAX,"",ROUND(IF(N374&lt;=OVER3_FROM,INDEX(LS_FEES,SUMPRODUCT(--(LS_EDGES&lt;N374))+1,0+AM374),INDEX(OVER3_BASE,1,0+AM374)+OVER3_PER4*CEILING((N374-OVER3_FROM)/4,1))*(1+FUEL),4)),""))))</f>
        <v/>
      </c>
      <c r="AW374" s="21" t="str">
        <f aca="false">IF(OR(M374&lt;&gt;"Large standard",N374="",N374&gt;SS_MAX),"",IF(OR(N374="",AM374="","Small standard"=""),"",IF("Small standard"="Small standard",IF(N374&gt;SS_MAX,"",ROUND(INDEX(SS_FEES,SUMPRODUCT(--(SS_EDGES&lt;N374))+1,3+AM374)*(1+FUEL),4)),IF("Small standard"="Large standard",IF(N374&gt;LS_MAX,"",ROUND(IF(N374&lt;=OVER3_FROM,INDEX(LS_FEES,SUMPRODUCT(--(LS_EDGES&lt;N374))+1,3+AM374),INDEX(OVER3_BASE,1,3+AM374)+OVER3_PER4*CEILING((N374-OVER3_FROM)/4,1))*(1+FUEL),4)),""))))</f>
        <v/>
      </c>
      <c r="AX374" s="21" t="str">
        <f aca="false">IF(OR(AL374="",AH374=""),"",IF(OR(AH374="",AM374="",M374=""),"",IF(M374="Small standard",IF(AH374&gt;SS_MAX,"",ROUND(INDEX(SS_FEES,SUMPRODUCT(--(SS_EDGES&lt;AH374))+1,0+AM374)*(1+FUEL),4)),IF(M374="Large standard",IF(AH374&gt;LS_MAX,"",ROUND(IF(AH374&lt;=OVER3_FROM,INDEX(LS_FEES,SUMPRODUCT(--(LS_EDGES&lt;AH374))+1,0+AM374),INDEX(OVER3_BASE,1,0+AM374)+OVER3_PER4*CEILING((AH374-OVER3_FROM)/4,1))*(1+FUEL),4)),""))))</f>
        <v/>
      </c>
      <c r="AY374" s="21" t="str">
        <f aca="false">IF(OR(AL374="",AH374=""),"",IF(OR(AH374="",AM374="",M374=""),"",IF(M374="Small standard",IF(AH374&gt;SS_MAX,"",ROUND(INDEX(SS_FEES,SUMPRODUCT(--(SS_EDGES&lt;AH374))+1,3+AM374)*(1+FUEL),4)),IF(M374="Large standard",IF(AH374&gt;LS_MAX,"",ROUND(IF(AH374&lt;=OVER3_FROM,INDEX(LS_FEES,SUMPRODUCT(--(LS_EDGES&lt;AH374))+1,3+AM374),INDEX(OVER3_BASE,1,3+AM374)+OVER3_PER4*CEILING((AH374-OVER3_FROM)/4,1))*(1+FUEL),4)),""))))</f>
        <v/>
      </c>
      <c r="AZ374" s="24" t="str">
        <f aca="false">IF(OR(J374="",J374&lt;1),"",ROUND(IFERROR(INDEX(CAT_SCALE,MATCH(D374,CATS,0)),UC_DEFAULT)*IF(J374&gt;=UC_KNEE,10^(UC_A-UC_B*LOG10(J374)),10^(UC_A-UC_B*LOG10(UC_KNEE))*(UC_KNEE/J374)^UC_HEXP),1))</f>
        <v/>
      </c>
    </row>
    <row r="375" customFormat="false" ht="15" hidden="false" customHeight="false" outlineLevel="0" collapsed="false">
      <c r="A375" s="10"/>
      <c r="B375" s="10"/>
      <c r="C375" s="12"/>
      <c r="D375" s="10"/>
      <c r="E375" s="10"/>
      <c r="F375" s="10"/>
      <c r="G375" s="10"/>
      <c r="H375" s="10"/>
      <c r="I375" s="10"/>
      <c r="J375" s="10"/>
      <c r="K375" s="10"/>
      <c r="L375" s="12"/>
      <c r="M375" s="2" t="str">
        <f aca="false">IF(OR(N375="",AI375=""),"",IF(AND(N375&lt;=SS_MAX,AI375&lt;=SS_L,AJ375&lt;=SS_M,AK375&lt;=SS_S),"Small standard",IF(AND(N375&lt;=LS_MAX,AI375&lt;=LS_L,AJ375&lt;=LS_M,AK375&lt;=LS_S),"Large standard","Oversize")))</f>
        <v/>
      </c>
      <c r="N375" s="16" t="str">
        <f aca="false">IF(AH375="","",IF(AL375="",AH375,MAX(AH375,AL375)))</f>
        <v/>
      </c>
      <c r="O375" s="21" t="str">
        <f aca="false">IF(OR(N375="",AM375="",M375=""),"",IF(M375="Small standard",IF(N375&gt;SS_MAX,"",ROUND(INDEX(SS_FEES,SUMPRODUCT(--(SS_EDGES&lt;N375))+1,0+AM375)*(1+FUEL),4)),IF(M375="Large standard",IF(N375&gt;LS_MAX,"",ROUND(IF(N375&lt;=OVER3_FROM,INDEX(LS_FEES,SUMPRODUCT(--(LS_EDGES&lt;N375))+1,0+AM375),INDEX(OVER3_BASE,1,0+AM375)+OVER3_PER4*CEILING((N375-OVER3_FROM)/4,1))*(1+FUEL),4)),"")))</f>
        <v/>
      </c>
      <c r="P375" s="21" t="str">
        <f aca="false">IF(OR(N375="",AM375="",M375=""),"",IF(M375="Small standard",IF(N375&gt;SS_MAX,"",ROUND(INDEX(SS_FEES,SUMPRODUCT(--(SS_EDGES&lt;N375))+1,3+AM375)*(1+FUEL),4)),IF(M375="Large standard",IF(N375&gt;LS_MAX,"",ROUND(IF(N375&lt;=OVER3_FROM,INDEX(LS_FEES,SUMPRODUCT(--(LS_EDGES&lt;N375))+1,3+AM375),INDEX(OVER3_BASE,1,3+AM375)+OVER3_PER4*CEILING((N375-OVER3_FROM)/4,1))*(1+FUEL),4)),"")))</f>
        <v/>
      </c>
      <c r="Q375" s="20" t="str">
        <f aca="true">IF(OR(L375="",O375=""),"",ROUND(L375-IF(AND(TODAY()&gt;=PEAK_FROM,TODAY()&lt;=PEAK_TO),P375,O375),2))</f>
        <v/>
      </c>
      <c r="R375" s="16" t="str">
        <f aca="false">IF(N375="","",IF(M375="Small standard",IF(SUMPRODUCT(--(SS_EDGES&lt;N375))=0,"",INDEX(SS_EDGES,SUMPRODUCT(--(SS_EDGES&lt;N375)))),IF(M375="Large standard",IF(N375&gt;OVER3_FROM,OVER3_FROM+4*(CEILING((N375-OVER3_FROM)/4,1)-1),IF(SUMPRODUCT(--(LS_EDGES&lt;N375))=0,"",INDEX(LS_EDGES,SUMPRODUCT(--(LS_EDGES&lt;N375))))),"")))</f>
        <v/>
      </c>
      <c r="S375" s="22" t="str">
        <f aca="false">IF(R375="","",ROUND(N375-R375,3))</f>
        <v/>
      </c>
      <c r="T375" s="21" t="str">
        <f aca="false">IF(OR(R375="",O375="",AO375=""),"",IF(S375&gt;MAX_SHAVE,"",IF(ROUND(O375-AO375,4)&lt;MIN_UNIT,"",ROUND(O375-AO375,4))))</f>
        <v/>
      </c>
      <c r="U375" s="21" t="str">
        <f aca="false">IF(OR(AQ375="",O375=""),"",IF(ROUND(ROUND(O375-AQ375,4)-AS375,4)&lt;=MIN_UNIT,"",ROUND(ROUND(O375-AQ375,4)-AS375,4)))</f>
        <v/>
      </c>
      <c r="V375" s="21" t="str">
        <f aca="false">IF(OR(AV375="",O375=""),"",IF(AND(AT375=1,AU375&lt;=MAX_ENV),IF(ROUND(O375-AV375,4)&lt;MIN_UNIT,"",ROUND(O375-AV375,4)),""))</f>
        <v/>
      </c>
      <c r="W375" s="21" t="str">
        <f aca="false">IF(OR(AX375="",O375=""),"",IF(AL375&gt;=AH375*MIN_DIM_RATIO,IF(ROUND(O375-AX375,4)&lt;MIN_UNIT,"",ROUND(O375-AX375,4)),""))</f>
        <v/>
      </c>
      <c r="X375" s="21" t="str">
        <f aca="false">IF(OR(R375="",P375="",AP375=""),"",IF(S375&gt;MAX_SHAVE,"",IF(ROUND(P375-AP375,4)&lt;MIN_UNIT,"",ROUND(P375-AP375,4))))</f>
        <v/>
      </c>
      <c r="Y375" s="21" t="str">
        <f aca="false">IF(OR(AR375="",P375=""),"",IF(ROUND(ROUND(P375-AR375,4)-AS375,4)&lt;=MIN_UNIT,"",ROUND(ROUND(P375-AR375,4)-AS375,4)))</f>
        <v/>
      </c>
      <c r="Z375" s="21" t="str">
        <f aca="false">IF(OR(AW375="",P375=""),"",IF(AND(AT375=1,AU375&lt;=MAX_ENV),IF(ROUND(P375-AW375,4)&lt;MIN_UNIT,"",ROUND(P375-AW375,4)),""))</f>
        <v/>
      </c>
      <c r="AA375" s="21" t="str">
        <f aca="false">IF(OR(AY375="",P375=""),"",IF(AL375&gt;=AH375*MIN_DIM_RATIO,IF(ROUND(P375-AY375,4)&lt;MIN_UNIT,"",ROUND(P375-AY375,4)),""))</f>
        <v/>
      </c>
      <c r="AB375" s="2" t="str">
        <f aca="false">IF(COUNT(T375:W375)=0,"",CHOOSE(MATCH(MAX(T375:W375),T375:W375,0),"Weight","Price","Size tier","Box"))</f>
        <v/>
      </c>
      <c r="AC375" s="24" t="str">
        <f aca="false">IF(K375&lt;&gt;"",K375,AZ375)</f>
        <v/>
      </c>
      <c r="AD375" s="25" t="str">
        <f aca="false">IF(OR(AB375="",AC375=""),"",ROUND(AC375*IF(K375&lt;&gt;"",1,U_LOW)*((12-PEAK_MONTHS)*MAX(T375:W375)+PEAK_MONTHS*N(INDEX(X375:AA375,MATCH(MAX(T375:W375),T375:W375,0)))),0))</f>
        <v/>
      </c>
      <c r="AE375" s="25" t="str">
        <f aca="false">IF(OR(AB375="",AC375=""),"",ROUND(AC375*IF(K375&lt;&gt;"",1,U_HIGH)*((12-PEAK_MONTHS)*MAX(T375:W375)+PEAK_MONTHS*N(INDEX(X375:AA375,MATCH(MAX(T375:W375),T375:W375,0)))),0))</f>
        <v/>
      </c>
      <c r="AF375" s="18" t="str">
        <f aca="false">IF(AD375="","",RANK(AD375,$AD$7:$AD$506))</f>
        <v/>
      </c>
      <c r="AH375" s="16" t="str">
        <f aca="false">IF(E375&lt;&gt;"",E375,IF(F375&lt;&gt;"",ROUND(F375*16,3),""))</f>
        <v/>
      </c>
      <c r="AI375" s="16" t="str">
        <f aca="false">IF(COUNT(G375:I375)&lt;3,"",ROUND(LARGE(G375:I375,1),2))</f>
        <v/>
      </c>
      <c r="AJ375" s="16" t="str">
        <f aca="false">IF(COUNT(G375:I375)&lt;3,"",ROUND(LARGE(G375:I375,2),2))</f>
        <v/>
      </c>
      <c r="AK375" s="16" t="str">
        <f aca="false">IF(COUNT(G375:I375)&lt;3,"",ROUND(SMALL(G375:I375,1),2))</f>
        <v/>
      </c>
      <c r="AL375" s="16" t="str">
        <f aca="false">IF(AI375="","",IF(AI375*AJ375*AK375&lt;DIM_MIN_CUIN,"",ROUND(AI375*AJ375*AK375/DIM_DIV*16,2)))</f>
        <v/>
      </c>
      <c r="AM375" s="18" t="str">
        <f aca="false">IF(C375="","",IF(C375&lt;BAND_LO,1,IF(C375&lt;=BAND_HI,2,3)))</f>
        <v/>
      </c>
      <c r="AN375" s="19" t="str">
        <f aca="false">IF(C375="","",IFERROR(INDEX(CAT_REF,MATCH(D375,CATS,0)),REF_DEFAULT))</f>
        <v/>
      </c>
      <c r="AO375" s="21" t="str">
        <f aca="false">IF(OR(R375="",AM375="",M375=""),"",IF(M375="Small standard",IF(R375&gt;SS_MAX,"",ROUND(INDEX(SS_FEES,SUMPRODUCT(--(SS_EDGES&lt;R375))+1,0+AM375)*(1+FUEL),4)),IF(M375="Large standard",IF(R375&gt;LS_MAX,"",ROUND(IF(R375&lt;=OVER3_FROM,INDEX(LS_FEES,SUMPRODUCT(--(LS_EDGES&lt;R375))+1,0+AM375),INDEX(OVER3_BASE,1,0+AM375)+OVER3_PER4*CEILING((R375-OVER3_FROM)/4,1))*(1+FUEL),4)),"")))</f>
        <v/>
      </c>
      <c r="AP375" s="21" t="str">
        <f aca="false">IF(OR(R375="",AM375="",M375=""),"",IF(M375="Small standard",IF(R375&gt;SS_MAX,"",ROUND(INDEX(SS_FEES,SUMPRODUCT(--(SS_EDGES&lt;R375))+1,3+AM375)*(1+FUEL),4)),IF(M375="Large standard",IF(R375&gt;LS_MAX,"",ROUND(IF(R375&lt;=OVER3_FROM,INDEX(LS_FEES,SUMPRODUCT(--(LS_EDGES&lt;R375))+1,3+AM375),INDEX(OVER3_BASE,1,3+AM375)+OVER3_PER4*CEILING((R375-OVER3_FROM)/4,1))*(1+FUEL),4)),"")))</f>
        <v/>
      </c>
      <c r="AQ375" s="21" t="str">
        <f aca="false">IF(OR(AM375="",AM375=1),"",IF(OR(N375="",(AM375-1)="",M375=""),"",IF(M375="Small standard",IF(N375&gt;SS_MAX,"",ROUND(INDEX(SS_FEES,SUMPRODUCT(--(SS_EDGES&lt;N375))+1,0+(AM375-1))*(1+FUEL),4)),IF(M375="Large standard",IF(N375&gt;LS_MAX,"",ROUND(IF(N375&lt;=OVER3_FROM,INDEX(LS_FEES,SUMPRODUCT(--(LS_EDGES&lt;N375))+1,0+(AM375-1)),INDEX(OVER3_BASE,1,0+(AM375-1))+OVER3_PER4*CEILING((N375-OVER3_FROM)/4,1))*(1+FUEL),4)),""))))</f>
        <v/>
      </c>
      <c r="AR375" s="21" t="str">
        <f aca="false">IF(OR(AM375="",AM375=1),"",IF(OR(N375="",(AM375-1)="",M375=""),"",IF(M375="Small standard",IF(N375&gt;SS_MAX,"",ROUND(INDEX(SS_FEES,SUMPRODUCT(--(SS_EDGES&lt;N375))+1,3+(AM375-1))*(1+FUEL),4)),IF(M375="Large standard",IF(N375&gt;LS_MAX,"",ROUND(IF(N375&lt;=OVER3_FROM,INDEX(LS_FEES,SUMPRODUCT(--(LS_EDGES&lt;N375))+1,3+(AM375-1)),INDEX(OVER3_BASE,1,3+(AM375-1))+OVER3_PER4*CEILING((N375-OVER3_FROM)/4,1))*(1+FUEL),4)),""))))</f>
        <v/>
      </c>
      <c r="AS375" s="21" t="str">
        <f aca="false">IF(OR(AM375="",AM375=1),"",(C375-(IF(AM375=2,BAND_LO,BAND_HI)-0.01))*(1-AN375))</f>
        <v/>
      </c>
      <c r="AT375" s="18" t="str">
        <f aca="false">IF(AI375="","",(AI375&gt;SS_L)+(AJ375&gt;SS_M)+(AK375&gt;SS_S))</f>
        <v/>
      </c>
      <c r="AU375" s="23" t="str">
        <f aca="false">IF(OR(AT375="",AT375&lt;&gt;1),"",MAX(AI375/SS_L,AJ375/SS_M,AK375/SS_S))</f>
        <v/>
      </c>
      <c r="AV375" s="21" t="str">
        <f aca="false">IF(OR(M375&lt;&gt;"Large standard",N375="",N375&gt;SS_MAX),"",IF(OR(N375="",AM375="","Small standard"=""),"",IF("Small standard"="Small standard",IF(N375&gt;SS_MAX,"",ROUND(INDEX(SS_FEES,SUMPRODUCT(--(SS_EDGES&lt;N375))+1,0+AM375)*(1+FUEL),4)),IF("Small standard"="Large standard",IF(N375&gt;LS_MAX,"",ROUND(IF(N375&lt;=OVER3_FROM,INDEX(LS_FEES,SUMPRODUCT(--(LS_EDGES&lt;N375))+1,0+AM375),INDEX(OVER3_BASE,1,0+AM375)+OVER3_PER4*CEILING((N375-OVER3_FROM)/4,1))*(1+FUEL),4)),""))))</f>
        <v/>
      </c>
      <c r="AW375" s="21" t="str">
        <f aca="false">IF(OR(M375&lt;&gt;"Large standard",N375="",N375&gt;SS_MAX),"",IF(OR(N375="",AM375="","Small standard"=""),"",IF("Small standard"="Small standard",IF(N375&gt;SS_MAX,"",ROUND(INDEX(SS_FEES,SUMPRODUCT(--(SS_EDGES&lt;N375))+1,3+AM375)*(1+FUEL),4)),IF("Small standard"="Large standard",IF(N375&gt;LS_MAX,"",ROUND(IF(N375&lt;=OVER3_FROM,INDEX(LS_FEES,SUMPRODUCT(--(LS_EDGES&lt;N375))+1,3+AM375),INDEX(OVER3_BASE,1,3+AM375)+OVER3_PER4*CEILING((N375-OVER3_FROM)/4,1))*(1+FUEL),4)),""))))</f>
        <v/>
      </c>
      <c r="AX375" s="21" t="str">
        <f aca="false">IF(OR(AL375="",AH375=""),"",IF(OR(AH375="",AM375="",M375=""),"",IF(M375="Small standard",IF(AH375&gt;SS_MAX,"",ROUND(INDEX(SS_FEES,SUMPRODUCT(--(SS_EDGES&lt;AH375))+1,0+AM375)*(1+FUEL),4)),IF(M375="Large standard",IF(AH375&gt;LS_MAX,"",ROUND(IF(AH375&lt;=OVER3_FROM,INDEX(LS_FEES,SUMPRODUCT(--(LS_EDGES&lt;AH375))+1,0+AM375),INDEX(OVER3_BASE,1,0+AM375)+OVER3_PER4*CEILING((AH375-OVER3_FROM)/4,1))*(1+FUEL),4)),""))))</f>
        <v/>
      </c>
      <c r="AY375" s="21" t="str">
        <f aca="false">IF(OR(AL375="",AH375=""),"",IF(OR(AH375="",AM375="",M375=""),"",IF(M375="Small standard",IF(AH375&gt;SS_MAX,"",ROUND(INDEX(SS_FEES,SUMPRODUCT(--(SS_EDGES&lt;AH375))+1,3+AM375)*(1+FUEL),4)),IF(M375="Large standard",IF(AH375&gt;LS_MAX,"",ROUND(IF(AH375&lt;=OVER3_FROM,INDEX(LS_FEES,SUMPRODUCT(--(LS_EDGES&lt;AH375))+1,3+AM375),INDEX(OVER3_BASE,1,3+AM375)+OVER3_PER4*CEILING((AH375-OVER3_FROM)/4,1))*(1+FUEL),4)),""))))</f>
        <v/>
      </c>
      <c r="AZ375" s="24" t="str">
        <f aca="false">IF(OR(J375="",J375&lt;1),"",ROUND(IFERROR(INDEX(CAT_SCALE,MATCH(D375,CATS,0)),UC_DEFAULT)*IF(J375&gt;=UC_KNEE,10^(UC_A-UC_B*LOG10(J375)),10^(UC_A-UC_B*LOG10(UC_KNEE))*(UC_KNEE/J375)^UC_HEXP),1))</f>
        <v/>
      </c>
    </row>
    <row r="376" customFormat="false" ht="15" hidden="false" customHeight="false" outlineLevel="0" collapsed="false">
      <c r="A376" s="10"/>
      <c r="B376" s="10"/>
      <c r="C376" s="12"/>
      <c r="D376" s="10"/>
      <c r="E376" s="10"/>
      <c r="F376" s="10"/>
      <c r="G376" s="10"/>
      <c r="H376" s="10"/>
      <c r="I376" s="10"/>
      <c r="J376" s="10"/>
      <c r="K376" s="10"/>
      <c r="L376" s="12"/>
      <c r="M376" s="2" t="str">
        <f aca="false">IF(OR(N376="",AI376=""),"",IF(AND(N376&lt;=SS_MAX,AI376&lt;=SS_L,AJ376&lt;=SS_M,AK376&lt;=SS_S),"Small standard",IF(AND(N376&lt;=LS_MAX,AI376&lt;=LS_L,AJ376&lt;=LS_M,AK376&lt;=LS_S),"Large standard","Oversize")))</f>
        <v/>
      </c>
      <c r="N376" s="16" t="str">
        <f aca="false">IF(AH376="","",IF(AL376="",AH376,MAX(AH376,AL376)))</f>
        <v/>
      </c>
      <c r="O376" s="21" t="str">
        <f aca="false">IF(OR(N376="",AM376="",M376=""),"",IF(M376="Small standard",IF(N376&gt;SS_MAX,"",ROUND(INDEX(SS_FEES,SUMPRODUCT(--(SS_EDGES&lt;N376))+1,0+AM376)*(1+FUEL),4)),IF(M376="Large standard",IF(N376&gt;LS_MAX,"",ROUND(IF(N376&lt;=OVER3_FROM,INDEX(LS_FEES,SUMPRODUCT(--(LS_EDGES&lt;N376))+1,0+AM376),INDEX(OVER3_BASE,1,0+AM376)+OVER3_PER4*CEILING((N376-OVER3_FROM)/4,1))*(1+FUEL),4)),"")))</f>
        <v/>
      </c>
      <c r="P376" s="21" t="str">
        <f aca="false">IF(OR(N376="",AM376="",M376=""),"",IF(M376="Small standard",IF(N376&gt;SS_MAX,"",ROUND(INDEX(SS_FEES,SUMPRODUCT(--(SS_EDGES&lt;N376))+1,3+AM376)*(1+FUEL),4)),IF(M376="Large standard",IF(N376&gt;LS_MAX,"",ROUND(IF(N376&lt;=OVER3_FROM,INDEX(LS_FEES,SUMPRODUCT(--(LS_EDGES&lt;N376))+1,3+AM376),INDEX(OVER3_BASE,1,3+AM376)+OVER3_PER4*CEILING((N376-OVER3_FROM)/4,1))*(1+FUEL),4)),"")))</f>
        <v/>
      </c>
      <c r="Q376" s="20" t="str">
        <f aca="true">IF(OR(L376="",O376=""),"",ROUND(L376-IF(AND(TODAY()&gt;=PEAK_FROM,TODAY()&lt;=PEAK_TO),P376,O376),2))</f>
        <v/>
      </c>
      <c r="R376" s="16" t="str">
        <f aca="false">IF(N376="","",IF(M376="Small standard",IF(SUMPRODUCT(--(SS_EDGES&lt;N376))=0,"",INDEX(SS_EDGES,SUMPRODUCT(--(SS_EDGES&lt;N376)))),IF(M376="Large standard",IF(N376&gt;OVER3_FROM,OVER3_FROM+4*(CEILING((N376-OVER3_FROM)/4,1)-1),IF(SUMPRODUCT(--(LS_EDGES&lt;N376))=0,"",INDEX(LS_EDGES,SUMPRODUCT(--(LS_EDGES&lt;N376))))),"")))</f>
        <v/>
      </c>
      <c r="S376" s="22" t="str">
        <f aca="false">IF(R376="","",ROUND(N376-R376,3))</f>
        <v/>
      </c>
      <c r="T376" s="21" t="str">
        <f aca="false">IF(OR(R376="",O376="",AO376=""),"",IF(S376&gt;MAX_SHAVE,"",IF(ROUND(O376-AO376,4)&lt;MIN_UNIT,"",ROUND(O376-AO376,4))))</f>
        <v/>
      </c>
      <c r="U376" s="21" t="str">
        <f aca="false">IF(OR(AQ376="",O376=""),"",IF(ROUND(ROUND(O376-AQ376,4)-AS376,4)&lt;=MIN_UNIT,"",ROUND(ROUND(O376-AQ376,4)-AS376,4)))</f>
        <v/>
      </c>
      <c r="V376" s="21" t="str">
        <f aca="false">IF(OR(AV376="",O376=""),"",IF(AND(AT376=1,AU376&lt;=MAX_ENV),IF(ROUND(O376-AV376,4)&lt;MIN_UNIT,"",ROUND(O376-AV376,4)),""))</f>
        <v/>
      </c>
      <c r="W376" s="21" t="str">
        <f aca="false">IF(OR(AX376="",O376=""),"",IF(AL376&gt;=AH376*MIN_DIM_RATIO,IF(ROUND(O376-AX376,4)&lt;MIN_UNIT,"",ROUND(O376-AX376,4)),""))</f>
        <v/>
      </c>
      <c r="X376" s="21" t="str">
        <f aca="false">IF(OR(R376="",P376="",AP376=""),"",IF(S376&gt;MAX_SHAVE,"",IF(ROUND(P376-AP376,4)&lt;MIN_UNIT,"",ROUND(P376-AP376,4))))</f>
        <v/>
      </c>
      <c r="Y376" s="21" t="str">
        <f aca="false">IF(OR(AR376="",P376=""),"",IF(ROUND(ROUND(P376-AR376,4)-AS376,4)&lt;=MIN_UNIT,"",ROUND(ROUND(P376-AR376,4)-AS376,4)))</f>
        <v/>
      </c>
      <c r="Z376" s="21" t="str">
        <f aca="false">IF(OR(AW376="",P376=""),"",IF(AND(AT376=1,AU376&lt;=MAX_ENV),IF(ROUND(P376-AW376,4)&lt;MIN_UNIT,"",ROUND(P376-AW376,4)),""))</f>
        <v/>
      </c>
      <c r="AA376" s="21" t="str">
        <f aca="false">IF(OR(AY376="",P376=""),"",IF(AL376&gt;=AH376*MIN_DIM_RATIO,IF(ROUND(P376-AY376,4)&lt;MIN_UNIT,"",ROUND(P376-AY376,4)),""))</f>
        <v/>
      </c>
      <c r="AB376" s="2" t="str">
        <f aca="false">IF(COUNT(T376:W376)=0,"",CHOOSE(MATCH(MAX(T376:W376),T376:W376,0),"Weight","Price","Size tier","Box"))</f>
        <v/>
      </c>
      <c r="AC376" s="24" t="str">
        <f aca="false">IF(K376&lt;&gt;"",K376,AZ376)</f>
        <v/>
      </c>
      <c r="AD376" s="25" t="str">
        <f aca="false">IF(OR(AB376="",AC376=""),"",ROUND(AC376*IF(K376&lt;&gt;"",1,U_LOW)*((12-PEAK_MONTHS)*MAX(T376:W376)+PEAK_MONTHS*N(INDEX(X376:AA376,MATCH(MAX(T376:W376),T376:W376,0)))),0))</f>
        <v/>
      </c>
      <c r="AE376" s="25" t="str">
        <f aca="false">IF(OR(AB376="",AC376=""),"",ROUND(AC376*IF(K376&lt;&gt;"",1,U_HIGH)*((12-PEAK_MONTHS)*MAX(T376:W376)+PEAK_MONTHS*N(INDEX(X376:AA376,MATCH(MAX(T376:W376),T376:W376,0)))),0))</f>
        <v/>
      </c>
      <c r="AF376" s="18" t="str">
        <f aca="false">IF(AD376="","",RANK(AD376,$AD$7:$AD$506))</f>
        <v/>
      </c>
      <c r="AH376" s="16" t="str">
        <f aca="false">IF(E376&lt;&gt;"",E376,IF(F376&lt;&gt;"",ROUND(F376*16,3),""))</f>
        <v/>
      </c>
      <c r="AI376" s="16" t="str">
        <f aca="false">IF(COUNT(G376:I376)&lt;3,"",ROUND(LARGE(G376:I376,1),2))</f>
        <v/>
      </c>
      <c r="AJ376" s="16" t="str">
        <f aca="false">IF(COUNT(G376:I376)&lt;3,"",ROUND(LARGE(G376:I376,2),2))</f>
        <v/>
      </c>
      <c r="AK376" s="16" t="str">
        <f aca="false">IF(COUNT(G376:I376)&lt;3,"",ROUND(SMALL(G376:I376,1),2))</f>
        <v/>
      </c>
      <c r="AL376" s="16" t="str">
        <f aca="false">IF(AI376="","",IF(AI376*AJ376*AK376&lt;DIM_MIN_CUIN,"",ROUND(AI376*AJ376*AK376/DIM_DIV*16,2)))</f>
        <v/>
      </c>
      <c r="AM376" s="18" t="str">
        <f aca="false">IF(C376="","",IF(C376&lt;BAND_LO,1,IF(C376&lt;=BAND_HI,2,3)))</f>
        <v/>
      </c>
      <c r="AN376" s="19" t="str">
        <f aca="false">IF(C376="","",IFERROR(INDEX(CAT_REF,MATCH(D376,CATS,0)),REF_DEFAULT))</f>
        <v/>
      </c>
      <c r="AO376" s="21" t="str">
        <f aca="false">IF(OR(R376="",AM376="",M376=""),"",IF(M376="Small standard",IF(R376&gt;SS_MAX,"",ROUND(INDEX(SS_FEES,SUMPRODUCT(--(SS_EDGES&lt;R376))+1,0+AM376)*(1+FUEL),4)),IF(M376="Large standard",IF(R376&gt;LS_MAX,"",ROUND(IF(R376&lt;=OVER3_FROM,INDEX(LS_FEES,SUMPRODUCT(--(LS_EDGES&lt;R376))+1,0+AM376),INDEX(OVER3_BASE,1,0+AM376)+OVER3_PER4*CEILING((R376-OVER3_FROM)/4,1))*(1+FUEL),4)),"")))</f>
        <v/>
      </c>
      <c r="AP376" s="21" t="str">
        <f aca="false">IF(OR(R376="",AM376="",M376=""),"",IF(M376="Small standard",IF(R376&gt;SS_MAX,"",ROUND(INDEX(SS_FEES,SUMPRODUCT(--(SS_EDGES&lt;R376))+1,3+AM376)*(1+FUEL),4)),IF(M376="Large standard",IF(R376&gt;LS_MAX,"",ROUND(IF(R376&lt;=OVER3_FROM,INDEX(LS_FEES,SUMPRODUCT(--(LS_EDGES&lt;R376))+1,3+AM376),INDEX(OVER3_BASE,1,3+AM376)+OVER3_PER4*CEILING((R376-OVER3_FROM)/4,1))*(1+FUEL),4)),"")))</f>
        <v/>
      </c>
      <c r="AQ376" s="21" t="str">
        <f aca="false">IF(OR(AM376="",AM376=1),"",IF(OR(N376="",(AM376-1)="",M376=""),"",IF(M376="Small standard",IF(N376&gt;SS_MAX,"",ROUND(INDEX(SS_FEES,SUMPRODUCT(--(SS_EDGES&lt;N376))+1,0+(AM376-1))*(1+FUEL),4)),IF(M376="Large standard",IF(N376&gt;LS_MAX,"",ROUND(IF(N376&lt;=OVER3_FROM,INDEX(LS_FEES,SUMPRODUCT(--(LS_EDGES&lt;N376))+1,0+(AM376-1)),INDEX(OVER3_BASE,1,0+(AM376-1))+OVER3_PER4*CEILING((N376-OVER3_FROM)/4,1))*(1+FUEL),4)),""))))</f>
        <v/>
      </c>
      <c r="AR376" s="21" t="str">
        <f aca="false">IF(OR(AM376="",AM376=1),"",IF(OR(N376="",(AM376-1)="",M376=""),"",IF(M376="Small standard",IF(N376&gt;SS_MAX,"",ROUND(INDEX(SS_FEES,SUMPRODUCT(--(SS_EDGES&lt;N376))+1,3+(AM376-1))*(1+FUEL),4)),IF(M376="Large standard",IF(N376&gt;LS_MAX,"",ROUND(IF(N376&lt;=OVER3_FROM,INDEX(LS_FEES,SUMPRODUCT(--(LS_EDGES&lt;N376))+1,3+(AM376-1)),INDEX(OVER3_BASE,1,3+(AM376-1))+OVER3_PER4*CEILING((N376-OVER3_FROM)/4,1))*(1+FUEL),4)),""))))</f>
        <v/>
      </c>
      <c r="AS376" s="21" t="str">
        <f aca="false">IF(OR(AM376="",AM376=1),"",(C376-(IF(AM376=2,BAND_LO,BAND_HI)-0.01))*(1-AN376))</f>
        <v/>
      </c>
      <c r="AT376" s="18" t="str">
        <f aca="false">IF(AI376="","",(AI376&gt;SS_L)+(AJ376&gt;SS_M)+(AK376&gt;SS_S))</f>
        <v/>
      </c>
      <c r="AU376" s="23" t="str">
        <f aca="false">IF(OR(AT376="",AT376&lt;&gt;1),"",MAX(AI376/SS_L,AJ376/SS_M,AK376/SS_S))</f>
        <v/>
      </c>
      <c r="AV376" s="21" t="str">
        <f aca="false">IF(OR(M376&lt;&gt;"Large standard",N376="",N376&gt;SS_MAX),"",IF(OR(N376="",AM376="","Small standard"=""),"",IF("Small standard"="Small standard",IF(N376&gt;SS_MAX,"",ROUND(INDEX(SS_FEES,SUMPRODUCT(--(SS_EDGES&lt;N376))+1,0+AM376)*(1+FUEL),4)),IF("Small standard"="Large standard",IF(N376&gt;LS_MAX,"",ROUND(IF(N376&lt;=OVER3_FROM,INDEX(LS_FEES,SUMPRODUCT(--(LS_EDGES&lt;N376))+1,0+AM376),INDEX(OVER3_BASE,1,0+AM376)+OVER3_PER4*CEILING((N376-OVER3_FROM)/4,1))*(1+FUEL),4)),""))))</f>
        <v/>
      </c>
      <c r="AW376" s="21" t="str">
        <f aca="false">IF(OR(M376&lt;&gt;"Large standard",N376="",N376&gt;SS_MAX),"",IF(OR(N376="",AM376="","Small standard"=""),"",IF("Small standard"="Small standard",IF(N376&gt;SS_MAX,"",ROUND(INDEX(SS_FEES,SUMPRODUCT(--(SS_EDGES&lt;N376))+1,3+AM376)*(1+FUEL),4)),IF("Small standard"="Large standard",IF(N376&gt;LS_MAX,"",ROUND(IF(N376&lt;=OVER3_FROM,INDEX(LS_FEES,SUMPRODUCT(--(LS_EDGES&lt;N376))+1,3+AM376),INDEX(OVER3_BASE,1,3+AM376)+OVER3_PER4*CEILING((N376-OVER3_FROM)/4,1))*(1+FUEL),4)),""))))</f>
        <v/>
      </c>
      <c r="AX376" s="21" t="str">
        <f aca="false">IF(OR(AL376="",AH376=""),"",IF(OR(AH376="",AM376="",M376=""),"",IF(M376="Small standard",IF(AH376&gt;SS_MAX,"",ROUND(INDEX(SS_FEES,SUMPRODUCT(--(SS_EDGES&lt;AH376))+1,0+AM376)*(1+FUEL),4)),IF(M376="Large standard",IF(AH376&gt;LS_MAX,"",ROUND(IF(AH376&lt;=OVER3_FROM,INDEX(LS_FEES,SUMPRODUCT(--(LS_EDGES&lt;AH376))+1,0+AM376),INDEX(OVER3_BASE,1,0+AM376)+OVER3_PER4*CEILING((AH376-OVER3_FROM)/4,1))*(1+FUEL),4)),""))))</f>
        <v/>
      </c>
      <c r="AY376" s="21" t="str">
        <f aca="false">IF(OR(AL376="",AH376=""),"",IF(OR(AH376="",AM376="",M376=""),"",IF(M376="Small standard",IF(AH376&gt;SS_MAX,"",ROUND(INDEX(SS_FEES,SUMPRODUCT(--(SS_EDGES&lt;AH376))+1,3+AM376)*(1+FUEL),4)),IF(M376="Large standard",IF(AH376&gt;LS_MAX,"",ROUND(IF(AH376&lt;=OVER3_FROM,INDEX(LS_FEES,SUMPRODUCT(--(LS_EDGES&lt;AH376))+1,3+AM376),INDEX(OVER3_BASE,1,3+AM376)+OVER3_PER4*CEILING((AH376-OVER3_FROM)/4,1))*(1+FUEL),4)),""))))</f>
        <v/>
      </c>
      <c r="AZ376" s="24" t="str">
        <f aca="false">IF(OR(J376="",J376&lt;1),"",ROUND(IFERROR(INDEX(CAT_SCALE,MATCH(D376,CATS,0)),UC_DEFAULT)*IF(J376&gt;=UC_KNEE,10^(UC_A-UC_B*LOG10(J376)),10^(UC_A-UC_B*LOG10(UC_KNEE))*(UC_KNEE/J376)^UC_HEXP),1))</f>
        <v/>
      </c>
    </row>
    <row r="377" customFormat="false" ht="15" hidden="false" customHeight="false" outlineLevel="0" collapsed="false">
      <c r="A377" s="10"/>
      <c r="B377" s="10"/>
      <c r="C377" s="12"/>
      <c r="D377" s="10"/>
      <c r="E377" s="10"/>
      <c r="F377" s="10"/>
      <c r="G377" s="10"/>
      <c r="H377" s="10"/>
      <c r="I377" s="10"/>
      <c r="J377" s="10"/>
      <c r="K377" s="10"/>
      <c r="L377" s="12"/>
      <c r="M377" s="2" t="str">
        <f aca="false">IF(OR(N377="",AI377=""),"",IF(AND(N377&lt;=SS_MAX,AI377&lt;=SS_L,AJ377&lt;=SS_M,AK377&lt;=SS_S),"Small standard",IF(AND(N377&lt;=LS_MAX,AI377&lt;=LS_L,AJ377&lt;=LS_M,AK377&lt;=LS_S),"Large standard","Oversize")))</f>
        <v/>
      </c>
      <c r="N377" s="16" t="str">
        <f aca="false">IF(AH377="","",IF(AL377="",AH377,MAX(AH377,AL377)))</f>
        <v/>
      </c>
      <c r="O377" s="21" t="str">
        <f aca="false">IF(OR(N377="",AM377="",M377=""),"",IF(M377="Small standard",IF(N377&gt;SS_MAX,"",ROUND(INDEX(SS_FEES,SUMPRODUCT(--(SS_EDGES&lt;N377))+1,0+AM377)*(1+FUEL),4)),IF(M377="Large standard",IF(N377&gt;LS_MAX,"",ROUND(IF(N377&lt;=OVER3_FROM,INDEX(LS_FEES,SUMPRODUCT(--(LS_EDGES&lt;N377))+1,0+AM377),INDEX(OVER3_BASE,1,0+AM377)+OVER3_PER4*CEILING((N377-OVER3_FROM)/4,1))*(1+FUEL),4)),"")))</f>
        <v/>
      </c>
      <c r="P377" s="21" t="str">
        <f aca="false">IF(OR(N377="",AM377="",M377=""),"",IF(M377="Small standard",IF(N377&gt;SS_MAX,"",ROUND(INDEX(SS_FEES,SUMPRODUCT(--(SS_EDGES&lt;N377))+1,3+AM377)*(1+FUEL),4)),IF(M377="Large standard",IF(N377&gt;LS_MAX,"",ROUND(IF(N377&lt;=OVER3_FROM,INDEX(LS_FEES,SUMPRODUCT(--(LS_EDGES&lt;N377))+1,3+AM377),INDEX(OVER3_BASE,1,3+AM377)+OVER3_PER4*CEILING((N377-OVER3_FROM)/4,1))*(1+FUEL),4)),"")))</f>
        <v/>
      </c>
      <c r="Q377" s="20" t="str">
        <f aca="true">IF(OR(L377="",O377=""),"",ROUND(L377-IF(AND(TODAY()&gt;=PEAK_FROM,TODAY()&lt;=PEAK_TO),P377,O377),2))</f>
        <v/>
      </c>
      <c r="R377" s="16" t="str">
        <f aca="false">IF(N377="","",IF(M377="Small standard",IF(SUMPRODUCT(--(SS_EDGES&lt;N377))=0,"",INDEX(SS_EDGES,SUMPRODUCT(--(SS_EDGES&lt;N377)))),IF(M377="Large standard",IF(N377&gt;OVER3_FROM,OVER3_FROM+4*(CEILING((N377-OVER3_FROM)/4,1)-1),IF(SUMPRODUCT(--(LS_EDGES&lt;N377))=0,"",INDEX(LS_EDGES,SUMPRODUCT(--(LS_EDGES&lt;N377))))),"")))</f>
        <v/>
      </c>
      <c r="S377" s="22" t="str">
        <f aca="false">IF(R377="","",ROUND(N377-R377,3))</f>
        <v/>
      </c>
      <c r="T377" s="21" t="str">
        <f aca="false">IF(OR(R377="",O377="",AO377=""),"",IF(S377&gt;MAX_SHAVE,"",IF(ROUND(O377-AO377,4)&lt;MIN_UNIT,"",ROUND(O377-AO377,4))))</f>
        <v/>
      </c>
      <c r="U377" s="21" t="str">
        <f aca="false">IF(OR(AQ377="",O377=""),"",IF(ROUND(ROUND(O377-AQ377,4)-AS377,4)&lt;=MIN_UNIT,"",ROUND(ROUND(O377-AQ377,4)-AS377,4)))</f>
        <v/>
      </c>
      <c r="V377" s="21" t="str">
        <f aca="false">IF(OR(AV377="",O377=""),"",IF(AND(AT377=1,AU377&lt;=MAX_ENV),IF(ROUND(O377-AV377,4)&lt;MIN_UNIT,"",ROUND(O377-AV377,4)),""))</f>
        <v/>
      </c>
      <c r="W377" s="21" t="str">
        <f aca="false">IF(OR(AX377="",O377=""),"",IF(AL377&gt;=AH377*MIN_DIM_RATIO,IF(ROUND(O377-AX377,4)&lt;MIN_UNIT,"",ROUND(O377-AX377,4)),""))</f>
        <v/>
      </c>
      <c r="X377" s="21" t="str">
        <f aca="false">IF(OR(R377="",P377="",AP377=""),"",IF(S377&gt;MAX_SHAVE,"",IF(ROUND(P377-AP377,4)&lt;MIN_UNIT,"",ROUND(P377-AP377,4))))</f>
        <v/>
      </c>
      <c r="Y377" s="21" t="str">
        <f aca="false">IF(OR(AR377="",P377=""),"",IF(ROUND(ROUND(P377-AR377,4)-AS377,4)&lt;=MIN_UNIT,"",ROUND(ROUND(P377-AR377,4)-AS377,4)))</f>
        <v/>
      </c>
      <c r="Z377" s="21" t="str">
        <f aca="false">IF(OR(AW377="",P377=""),"",IF(AND(AT377=1,AU377&lt;=MAX_ENV),IF(ROUND(P377-AW377,4)&lt;MIN_UNIT,"",ROUND(P377-AW377,4)),""))</f>
        <v/>
      </c>
      <c r="AA377" s="21" t="str">
        <f aca="false">IF(OR(AY377="",P377=""),"",IF(AL377&gt;=AH377*MIN_DIM_RATIO,IF(ROUND(P377-AY377,4)&lt;MIN_UNIT,"",ROUND(P377-AY377,4)),""))</f>
        <v/>
      </c>
      <c r="AB377" s="2" t="str">
        <f aca="false">IF(COUNT(T377:W377)=0,"",CHOOSE(MATCH(MAX(T377:W377),T377:W377,0),"Weight","Price","Size tier","Box"))</f>
        <v/>
      </c>
      <c r="AC377" s="24" t="str">
        <f aca="false">IF(K377&lt;&gt;"",K377,AZ377)</f>
        <v/>
      </c>
      <c r="AD377" s="25" t="str">
        <f aca="false">IF(OR(AB377="",AC377=""),"",ROUND(AC377*IF(K377&lt;&gt;"",1,U_LOW)*((12-PEAK_MONTHS)*MAX(T377:W377)+PEAK_MONTHS*N(INDEX(X377:AA377,MATCH(MAX(T377:W377),T377:W377,0)))),0))</f>
        <v/>
      </c>
      <c r="AE377" s="25" t="str">
        <f aca="false">IF(OR(AB377="",AC377=""),"",ROUND(AC377*IF(K377&lt;&gt;"",1,U_HIGH)*((12-PEAK_MONTHS)*MAX(T377:W377)+PEAK_MONTHS*N(INDEX(X377:AA377,MATCH(MAX(T377:W377),T377:W377,0)))),0))</f>
        <v/>
      </c>
      <c r="AF377" s="18" t="str">
        <f aca="false">IF(AD377="","",RANK(AD377,$AD$7:$AD$506))</f>
        <v/>
      </c>
      <c r="AH377" s="16" t="str">
        <f aca="false">IF(E377&lt;&gt;"",E377,IF(F377&lt;&gt;"",ROUND(F377*16,3),""))</f>
        <v/>
      </c>
      <c r="AI377" s="16" t="str">
        <f aca="false">IF(COUNT(G377:I377)&lt;3,"",ROUND(LARGE(G377:I377,1),2))</f>
        <v/>
      </c>
      <c r="AJ377" s="16" t="str">
        <f aca="false">IF(COUNT(G377:I377)&lt;3,"",ROUND(LARGE(G377:I377,2),2))</f>
        <v/>
      </c>
      <c r="AK377" s="16" t="str">
        <f aca="false">IF(COUNT(G377:I377)&lt;3,"",ROUND(SMALL(G377:I377,1),2))</f>
        <v/>
      </c>
      <c r="AL377" s="16" t="str">
        <f aca="false">IF(AI377="","",IF(AI377*AJ377*AK377&lt;DIM_MIN_CUIN,"",ROUND(AI377*AJ377*AK377/DIM_DIV*16,2)))</f>
        <v/>
      </c>
      <c r="AM377" s="18" t="str">
        <f aca="false">IF(C377="","",IF(C377&lt;BAND_LO,1,IF(C377&lt;=BAND_HI,2,3)))</f>
        <v/>
      </c>
      <c r="AN377" s="19" t="str">
        <f aca="false">IF(C377="","",IFERROR(INDEX(CAT_REF,MATCH(D377,CATS,0)),REF_DEFAULT))</f>
        <v/>
      </c>
      <c r="AO377" s="21" t="str">
        <f aca="false">IF(OR(R377="",AM377="",M377=""),"",IF(M377="Small standard",IF(R377&gt;SS_MAX,"",ROUND(INDEX(SS_FEES,SUMPRODUCT(--(SS_EDGES&lt;R377))+1,0+AM377)*(1+FUEL),4)),IF(M377="Large standard",IF(R377&gt;LS_MAX,"",ROUND(IF(R377&lt;=OVER3_FROM,INDEX(LS_FEES,SUMPRODUCT(--(LS_EDGES&lt;R377))+1,0+AM377),INDEX(OVER3_BASE,1,0+AM377)+OVER3_PER4*CEILING((R377-OVER3_FROM)/4,1))*(1+FUEL),4)),"")))</f>
        <v/>
      </c>
      <c r="AP377" s="21" t="str">
        <f aca="false">IF(OR(R377="",AM377="",M377=""),"",IF(M377="Small standard",IF(R377&gt;SS_MAX,"",ROUND(INDEX(SS_FEES,SUMPRODUCT(--(SS_EDGES&lt;R377))+1,3+AM377)*(1+FUEL),4)),IF(M377="Large standard",IF(R377&gt;LS_MAX,"",ROUND(IF(R377&lt;=OVER3_FROM,INDEX(LS_FEES,SUMPRODUCT(--(LS_EDGES&lt;R377))+1,3+AM377),INDEX(OVER3_BASE,1,3+AM377)+OVER3_PER4*CEILING((R377-OVER3_FROM)/4,1))*(1+FUEL),4)),"")))</f>
        <v/>
      </c>
      <c r="AQ377" s="21" t="str">
        <f aca="false">IF(OR(AM377="",AM377=1),"",IF(OR(N377="",(AM377-1)="",M377=""),"",IF(M377="Small standard",IF(N377&gt;SS_MAX,"",ROUND(INDEX(SS_FEES,SUMPRODUCT(--(SS_EDGES&lt;N377))+1,0+(AM377-1))*(1+FUEL),4)),IF(M377="Large standard",IF(N377&gt;LS_MAX,"",ROUND(IF(N377&lt;=OVER3_FROM,INDEX(LS_FEES,SUMPRODUCT(--(LS_EDGES&lt;N377))+1,0+(AM377-1)),INDEX(OVER3_BASE,1,0+(AM377-1))+OVER3_PER4*CEILING((N377-OVER3_FROM)/4,1))*(1+FUEL),4)),""))))</f>
        <v/>
      </c>
      <c r="AR377" s="21" t="str">
        <f aca="false">IF(OR(AM377="",AM377=1),"",IF(OR(N377="",(AM377-1)="",M377=""),"",IF(M377="Small standard",IF(N377&gt;SS_MAX,"",ROUND(INDEX(SS_FEES,SUMPRODUCT(--(SS_EDGES&lt;N377))+1,3+(AM377-1))*(1+FUEL),4)),IF(M377="Large standard",IF(N377&gt;LS_MAX,"",ROUND(IF(N377&lt;=OVER3_FROM,INDEX(LS_FEES,SUMPRODUCT(--(LS_EDGES&lt;N377))+1,3+(AM377-1)),INDEX(OVER3_BASE,1,3+(AM377-1))+OVER3_PER4*CEILING((N377-OVER3_FROM)/4,1))*(1+FUEL),4)),""))))</f>
        <v/>
      </c>
      <c r="AS377" s="21" t="str">
        <f aca="false">IF(OR(AM377="",AM377=1),"",(C377-(IF(AM377=2,BAND_LO,BAND_HI)-0.01))*(1-AN377))</f>
        <v/>
      </c>
      <c r="AT377" s="18" t="str">
        <f aca="false">IF(AI377="","",(AI377&gt;SS_L)+(AJ377&gt;SS_M)+(AK377&gt;SS_S))</f>
        <v/>
      </c>
      <c r="AU377" s="23" t="str">
        <f aca="false">IF(OR(AT377="",AT377&lt;&gt;1),"",MAX(AI377/SS_L,AJ377/SS_M,AK377/SS_S))</f>
        <v/>
      </c>
      <c r="AV377" s="21" t="str">
        <f aca="false">IF(OR(M377&lt;&gt;"Large standard",N377="",N377&gt;SS_MAX),"",IF(OR(N377="",AM377="","Small standard"=""),"",IF("Small standard"="Small standard",IF(N377&gt;SS_MAX,"",ROUND(INDEX(SS_FEES,SUMPRODUCT(--(SS_EDGES&lt;N377))+1,0+AM377)*(1+FUEL),4)),IF("Small standard"="Large standard",IF(N377&gt;LS_MAX,"",ROUND(IF(N377&lt;=OVER3_FROM,INDEX(LS_FEES,SUMPRODUCT(--(LS_EDGES&lt;N377))+1,0+AM377),INDEX(OVER3_BASE,1,0+AM377)+OVER3_PER4*CEILING((N377-OVER3_FROM)/4,1))*(1+FUEL),4)),""))))</f>
        <v/>
      </c>
      <c r="AW377" s="21" t="str">
        <f aca="false">IF(OR(M377&lt;&gt;"Large standard",N377="",N377&gt;SS_MAX),"",IF(OR(N377="",AM377="","Small standard"=""),"",IF("Small standard"="Small standard",IF(N377&gt;SS_MAX,"",ROUND(INDEX(SS_FEES,SUMPRODUCT(--(SS_EDGES&lt;N377))+1,3+AM377)*(1+FUEL),4)),IF("Small standard"="Large standard",IF(N377&gt;LS_MAX,"",ROUND(IF(N377&lt;=OVER3_FROM,INDEX(LS_FEES,SUMPRODUCT(--(LS_EDGES&lt;N377))+1,3+AM377),INDEX(OVER3_BASE,1,3+AM377)+OVER3_PER4*CEILING((N377-OVER3_FROM)/4,1))*(1+FUEL),4)),""))))</f>
        <v/>
      </c>
      <c r="AX377" s="21" t="str">
        <f aca="false">IF(OR(AL377="",AH377=""),"",IF(OR(AH377="",AM377="",M377=""),"",IF(M377="Small standard",IF(AH377&gt;SS_MAX,"",ROUND(INDEX(SS_FEES,SUMPRODUCT(--(SS_EDGES&lt;AH377))+1,0+AM377)*(1+FUEL),4)),IF(M377="Large standard",IF(AH377&gt;LS_MAX,"",ROUND(IF(AH377&lt;=OVER3_FROM,INDEX(LS_FEES,SUMPRODUCT(--(LS_EDGES&lt;AH377))+1,0+AM377),INDEX(OVER3_BASE,1,0+AM377)+OVER3_PER4*CEILING((AH377-OVER3_FROM)/4,1))*(1+FUEL),4)),""))))</f>
        <v/>
      </c>
      <c r="AY377" s="21" t="str">
        <f aca="false">IF(OR(AL377="",AH377=""),"",IF(OR(AH377="",AM377="",M377=""),"",IF(M377="Small standard",IF(AH377&gt;SS_MAX,"",ROUND(INDEX(SS_FEES,SUMPRODUCT(--(SS_EDGES&lt;AH377))+1,3+AM377)*(1+FUEL),4)),IF(M377="Large standard",IF(AH377&gt;LS_MAX,"",ROUND(IF(AH377&lt;=OVER3_FROM,INDEX(LS_FEES,SUMPRODUCT(--(LS_EDGES&lt;AH377))+1,3+AM377),INDEX(OVER3_BASE,1,3+AM377)+OVER3_PER4*CEILING((AH377-OVER3_FROM)/4,1))*(1+FUEL),4)),""))))</f>
        <v/>
      </c>
      <c r="AZ377" s="24" t="str">
        <f aca="false">IF(OR(J377="",J377&lt;1),"",ROUND(IFERROR(INDEX(CAT_SCALE,MATCH(D377,CATS,0)),UC_DEFAULT)*IF(J377&gt;=UC_KNEE,10^(UC_A-UC_B*LOG10(J377)),10^(UC_A-UC_B*LOG10(UC_KNEE))*(UC_KNEE/J377)^UC_HEXP),1))</f>
        <v/>
      </c>
    </row>
    <row r="378" customFormat="false" ht="15" hidden="false" customHeight="false" outlineLevel="0" collapsed="false">
      <c r="A378" s="10"/>
      <c r="B378" s="10"/>
      <c r="C378" s="12"/>
      <c r="D378" s="10"/>
      <c r="E378" s="10"/>
      <c r="F378" s="10"/>
      <c r="G378" s="10"/>
      <c r="H378" s="10"/>
      <c r="I378" s="10"/>
      <c r="J378" s="10"/>
      <c r="K378" s="10"/>
      <c r="L378" s="12"/>
      <c r="M378" s="2" t="str">
        <f aca="false">IF(OR(N378="",AI378=""),"",IF(AND(N378&lt;=SS_MAX,AI378&lt;=SS_L,AJ378&lt;=SS_M,AK378&lt;=SS_S),"Small standard",IF(AND(N378&lt;=LS_MAX,AI378&lt;=LS_L,AJ378&lt;=LS_M,AK378&lt;=LS_S),"Large standard","Oversize")))</f>
        <v/>
      </c>
      <c r="N378" s="16" t="str">
        <f aca="false">IF(AH378="","",IF(AL378="",AH378,MAX(AH378,AL378)))</f>
        <v/>
      </c>
      <c r="O378" s="21" t="str">
        <f aca="false">IF(OR(N378="",AM378="",M378=""),"",IF(M378="Small standard",IF(N378&gt;SS_MAX,"",ROUND(INDEX(SS_FEES,SUMPRODUCT(--(SS_EDGES&lt;N378))+1,0+AM378)*(1+FUEL),4)),IF(M378="Large standard",IF(N378&gt;LS_MAX,"",ROUND(IF(N378&lt;=OVER3_FROM,INDEX(LS_FEES,SUMPRODUCT(--(LS_EDGES&lt;N378))+1,0+AM378),INDEX(OVER3_BASE,1,0+AM378)+OVER3_PER4*CEILING((N378-OVER3_FROM)/4,1))*(1+FUEL),4)),"")))</f>
        <v/>
      </c>
      <c r="P378" s="21" t="str">
        <f aca="false">IF(OR(N378="",AM378="",M378=""),"",IF(M378="Small standard",IF(N378&gt;SS_MAX,"",ROUND(INDEX(SS_FEES,SUMPRODUCT(--(SS_EDGES&lt;N378))+1,3+AM378)*(1+FUEL),4)),IF(M378="Large standard",IF(N378&gt;LS_MAX,"",ROUND(IF(N378&lt;=OVER3_FROM,INDEX(LS_FEES,SUMPRODUCT(--(LS_EDGES&lt;N378))+1,3+AM378),INDEX(OVER3_BASE,1,3+AM378)+OVER3_PER4*CEILING((N378-OVER3_FROM)/4,1))*(1+FUEL),4)),"")))</f>
        <v/>
      </c>
      <c r="Q378" s="20" t="str">
        <f aca="true">IF(OR(L378="",O378=""),"",ROUND(L378-IF(AND(TODAY()&gt;=PEAK_FROM,TODAY()&lt;=PEAK_TO),P378,O378),2))</f>
        <v/>
      </c>
      <c r="R378" s="16" t="str">
        <f aca="false">IF(N378="","",IF(M378="Small standard",IF(SUMPRODUCT(--(SS_EDGES&lt;N378))=0,"",INDEX(SS_EDGES,SUMPRODUCT(--(SS_EDGES&lt;N378)))),IF(M378="Large standard",IF(N378&gt;OVER3_FROM,OVER3_FROM+4*(CEILING((N378-OVER3_FROM)/4,1)-1),IF(SUMPRODUCT(--(LS_EDGES&lt;N378))=0,"",INDEX(LS_EDGES,SUMPRODUCT(--(LS_EDGES&lt;N378))))),"")))</f>
        <v/>
      </c>
      <c r="S378" s="22" t="str">
        <f aca="false">IF(R378="","",ROUND(N378-R378,3))</f>
        <v/>
      </c>
      <c r="T378" s="21" t="str">
        <f aca="false">IF(OR(R378="",O378="",AO378=""),"",IF(S378&gt;MAX_SHAVE,"",IF(ROUND(O378-AO378,4)&lt;MIN_UNIT,"",ROUND(O378-AO378,4))))</f>
        <v/>
      </c>
      <c r="U378" s="21" t="str">
        <f aca="false">IF(OR(AQ378="",O378=""),"",IF(ROUND(ROUND(O378-AQ378,4)-AS378,4)&lt;=MIN_UNIT,"",ROUND(ROUND(O378-AQ378,4)-AS378,4)))</f>
        <v/>
      </c>
      <c r="V378" s="21" t="str">
        <f aca="false">IF(OR(AV378="",O378=""),"",IF(AND(AT378=1,AU378&lt;=MAX_ENV),IF(ROUND(O378-AV378,4)&lt;MIN_UNIT,"",ROUND(O378-AV378,4)),""))</f>
        <v/>
      </c>
      <c r="W378" s="21" t="str">
        <f aca="false">IF(OR(AX378="",O378=""),"",IF(AL378&gt;=AH378*MIN_DIM_RATIO,IF(ROUND(O378-AX378,4)&lt;MIN_UNIT,"",ROUND(O378-AX378,4)),""))</f>
        <v/>
      </c>
      <c r="X378" s="21" t="str">
        <f aca="false">IF(OR(R378="",P378="",AP378=""),"",IF(S378&gt;MAX_SHAVE,"",IF(ROUND(P378-AP378,4)&lt;MIN_UNIT,"",ROUND(P378-AP378,4))))</f>
        <v/>
      </c>
      <c r="Y378" s="21" t="str">
        <f aca="false">IF(OR(AR378="",P378=""),"",IF(ROUND(ROUND(P378-AR378,4)-AS378,4)&lt;=MIN_UNIT,"",ROUND(ROUND(P378-AR378,4)-AS378,4)))</f>
        <v/>
      </c>
      <c r="Z378" s="21" t="str">
        <f aca="false">IF(OR(AW378="",P378=""),"",IF(AND(AT378=1,AU378&lt;=MAX_ENV),IF(ROUND(P378-AW378,4)&lt;MIN_UNIT,"",ROUND(P378-AW378,4)),""))</f>
        <v/>
      </c>
      <c r="AA378" s="21" t="str">
        <f aca="false">IF(OR(AY378="",P378=""),"",IF(AL378&gt;=AH378*MIN_DIM_RATIO,IF(ROUND(P378-AY378,4)&lt;MIN_UNIT,"",ROUND(P378-AY378,4)),""))</f>
        <v/>
      </c>
      <c r="AB378" s="2" t="str">
        <f aca="false">IF(COUNT(T378:W378)=0,"",CHOOSE(MATCH(MAX(T378:W378),T378:W378,0),"Weight","Price","Size tier","Box"))</f>
        <v/>
      </c>
      <c r="AC378" s="24" t="str">
        <f aca="false">IF(K378&lt;&gt;"",K378,AZ378)</f>
        <v/>
      </c>
      <c r="AD378" s="25" t="str">
        <f aca="false">IF(OR(AB378="",AC378=""),"",ROUND(AC378*IF(K378&lt;&gt;"",1,U_LOW)*((12-PEAK_MONTHS)*MAX(T378:W378)+PEAK_MONTHS*N(INDEX(X378:AA378,MATCH(MAX(T378:W378),T378:W378,0)))),0))</f>
        <v/>
      </c>
      <c r="AE378" s="25" t="str">
        <f aca="false">IF(OR(AB378="",AC378=""),"",ROUND(AC378*IF(K378&lt;&gt;"",1,U_HIGH)*((12-PEAK_MONTHS)*MAX(T378:W378)+PEAK_MONTHS*N(INDEX(X378:AA378,MATCH(MAX(T378:W378),T378:W378,0)))),0))</f>
        <v/>
      </c>
      <c r="AF378" s="18" t="str">
        <f aca="false">IF(AD378="","",RANK(AD378,$AD$7:$AD$506))</f>
        <v/>
      </c>
      <c r="AH378" s="16" t="str">
        <f aca="false">IF(E378&lt;&gt;"",E378,IF(F378&lt;&gt;"",ROUND(F378*16,3),""))</f>
        <v/>
      </c>
      <c r="AI378" s="16" t="str">
        <f aca="false">IF(COUNT(G378:I378)&lt;3,"",ROUND(LARGE(G378:I378,1),2))</f>
        <v/>
      </c>
      <c r="AJ378" s="16" t="str">
        <f aca="false">IF(COUNT(G378:I378)&lt;3,"",ROUND(LARGE(G378:I378,2),2))</f>
        <v/>
      </c>
      <c r="AK378" s="16" t="str">
        <f aca="false">IF(COUNT(G378:I378)&lt;3,"",ROUND(SMALL(G378:I378,1),2))</f>
        <v/>
      </c>
      <c r="AL378" s="16" t="str">
        <f aca="false">IF(AI378="","",IF(AI378*AJ378*AK378&lt;DIM_MIN_CUIN,"",ROUND(AI378*AJ378*AK378/DIM_DIV*16,2)))</f>
        <v/>
      </c>
      <c r="AM378" s="18" t="str">
        <f aca="false">IF(C378="","",IF(C378&lt;BAND_LO,1,IF(C378&lt;=BAND_HI,2,3)))</f>
        <v/>
      </c>
      <c r="AN378" s="19" t="str">
        <f aca="false">IF(C378="","",IFERROR(INDEX(CAT_REF,MATCH(D378,CATS,0)),REF_DEFAULT))</f>
        <v/>
      </c>
      <c r="AO378" s="21" t="str">
        <f aca="false">IF(OR(R378="",AM378="",M378=""),"",IF(M378="Small standard",IF(R378&gt;SS_MAX,"",ROUND(INDEX(SS_FEES,SUMPRODUCT(--(SS_EDGES&lt;R378))+1,0+AM378)*(1+FUEL),4)),IF(M378="Large standard",IF(R378&gt;LS_MAX,"",ROUND(IF(R378&lt;=OVER3_FROM,INDEX(LS_FEES,SUMPRODUCT(--(LS_EDGES&lt;R378))+1,0+AM378),INDEX(OVER3_BASE,1,0+AM378)+OVER3_PER4*CEILING((R378-OVER3_FROM)/4,1))*(1+FUEL),4)),"")))</f>
        <v/>
      </c>
      <c r="AP378" s="21" t="str">
        <f aca="false">IF(OR(R378="",AM378="",M378=""),"",IF(M378="Small standard",IF(R378&gt;SS_MAX,"",ROUND(INDEX(SS_FEES,SUMPRODUCT(--(SS_EDGES&lt;R378))+1,3+AM378)*(1+FUEL),4)),IF(M378="Large standard",IF(R378&gt;LS_MAX,"",ROUND(IF(R378&lt;=OVER3_FROM,INDEX(LS_FEES,SUMPRODUCT(--(LS_EDGES&lt;R378))+1,3+AM378),INDEX(OVER3_BASE,1,3+AM378)+OVER3_PER4*CEILING((R378-OVER3_FROM)/4,1))*(1+FUEL),4)),"")))</f>
        <v/>
      </c>
      <c r="AQ378" s="21" t="str">
        <f aca="false">IF(OR(AM378="",AM378=1),"",IF(OR(N378="",(AM378-1)="",M378=""),"",IF(M378="Small standard",IF(N378&gt;SS_MAX,"",ROUND(INDEX(SS_FEES,SUMPRODUCT(--(SS_EDGES&lt;N378))+1,0+(AM378-1))*(1+FUEL),4)),IF(M378="Large standard",IF(N378&gt;LS_MAX,"",ROUND(IF(N378&lt;=OVER3_FROM,INDEX(LS_FEES,SUMPRODUCT(--(LS_EDGES&lt;N378))+1,0+(AM378-1)),INDEX(OVER3_BASE,1,0+(AM378-1))+OVER3_PER4*CEILING((N378-OVER3_FROM)/4,1))*(1+FUEL),4)),""))))</f>
        <v/>
      </c>
      <c r="AR378" s="21" t="str">
        <f aca="false">IF(OR(AM378="",AM378=1),"",IF(OR(N378="",(AM378-1)="",M378=""),"",IF(M378="Small standard",IF(N378&gt;SS_MAX,"",ROUND(INDEX(SS_FEES,SUMPRODUCT(--(SS_EDGES&lt;N378))+1,3+(AM378-1))*(1+FUEL),4)),IF(M378="Large standard",IF(N378&gt;LS_MAX,"",ROUND(IF(N378&lt;=OVER3_FROM,INDEX(LS_FEES,SUMPRODUCT(--(LS_EDGES&lt;N378))+1,3+(AM378-1)),INDEX(OVER3_BASE,1,3+(AM378-1))+OVER3_PER4*CEILING((N378-OVER3_FROM)/4,1))*(1+FUEL),4)),""))))</f>
        <v/>
      </c>
      <c r="AS378" s="21" t="str">
        <f aca="false">IF(OR(AM378="",AM378=1),"",(C378-(IF(AM378=2,BAND_LO,BAND_HI)-0.01))*(1-AN378))</f>
        <v/>
      </c>
      <c r="AT378" s="18" t="str">
        <f aca="false">IF(AI378="","",(AI378&gt;SS_L)+(AJ378&gt;SS_M)+(AK378&gt;SS_S))</f>
        <v/>
      </c>
      <c r="AU378" s="23" t="str">
        <f aca="false">IF(OR(AT378="",AT378&lt;&gt;1),"",MAX(AI378/SS_L,AJ378/SS_M,AK378/SS_S))</f>
        <v/>
      </c>
      <c r="AV378" s="21" t="str">
        <f aca="false">IF(OR(M378&lt;&gt;"Large standard",N378="",N378&gt;SS_MAX),"",IF(OR(N378="",AM378="","Small standard"=""),"",IF("Small standard"="Small standard",IF(N378&gt;SS_MAX,"",ROUND(INDEX(SS_FEES,SUMPRODUCT(--(SS_EDGES&lt;N378))+1,0+AM378)*(1+FUEL),4)),IF("Small standard"="Large standard",IF(N378&gt;LS_MAX,"",ROUND(IF(N378&lt;=OVER3_FROM,INDEX(LS_FEES,SUMPRODUCT(--(LS_EDGES&lt;N378))+1,0+AM378),INDEX(OVER3_BASE,1,0+AM378)+OVER3_PER4*CEILING((N378-OVER3_FROM)/4,1))*(1+FUEL),4)),""))))</f>
        <v/>
      </c>
      <c r="AW378" s="21" t="str">
        <f aca="false">IF(OR(M378&lt;&gt;"Large standard",N378="",N378&gt;SS_MAX),"",IF(OR(N378="",AM378="","Small standard"=""),"",IF("Small standard"="Small standard",IF(N378&gt;SS_MAX,"",ROUND(INDEX(SS_FEES,SUMPRODUCT(--(SS_EDGES&lt;N378))+1,3+AM378)*(1+FUEL),4)),IF("Small standard"="Large standard",IF(N378&gt;LS_MAX,"",ROUND(IF(N378&lt;=OVER3_FROM,INDEX(LS_FEES,SUMPRODUCT(--(LS_EDGES&lt;N378))+1,3+AM378),INDEX(OVER3_BASE,1,3+AM378)+OVER3_PER4*CEILING((N378-OVER3_FROM)/4,1))*(1+FUEL),4)),""))))</f>
        <v/>
      </c>
      <c r="AX378" s="21" t="str">
        <f aca="false">IF(OR(AL378="",AH378=""),"",IF(OR(AH378="",AM378="",M378=""),"",IF(M378="Small standard",IF(AH378&gt;SS_MAX,"",ROUND(INDEX(SS_FEES,SUMPRODUCT(--(SS_EDGES&lt;AH378))+1,0+AM378)*(1+FUEL),4)),IF(M378="Large standard",IF(AH378&gt;LS_MAX,"",ROUND(IF(AH378&lt;=OVER3_FROM,INDEX(LS_FEES,SUMPRODUCT(--(LS_EDGES&lt;AH378))+1,0+AM378),INDEX(OVER3_BASE,1,0+AM378)+OVER3_PER4*CEILING((AH378-OVER3_FROM)/4,1))*(1+FUEL),4)),""))))</f>
        <v/>
      </c>
      <c r="AY378" s="21" t="str">
        <f aca="false">IF(OR(AL378="",AH378=""),"",IF(OR(AH378="",AM378="",M378=""),"",IF(M378="Small standard",IF(AH378&gt;SS_MAX,"",ROUND(INDEX(SS_FEES,SUMPRODUCT(--(SS_EDGES&lt;AH378))+1,3+AM378)*(1+FUEL),4)),IF(M378="Large standard",IF(AH378&gt;LS_MAX,"",ROUND(IF(AH378&lt;=OVER3_FROM,INDEX(LS_FEES,SUMPRODUCT(--(LS_EDGES&lt;AH378))+1,3+AM378),INDEX(OVER3_BASE,1,3+AM378)+OVER3_PER4*CEILING((AH378-OVER3_FROM)/4,1))*(1+FUEL),4)),""))))</f>
        <v/>
      </c>
      <c r="AZ378" s="24" t="str">
        <f aca="false">IF(OR(J378="",J378&lt;1),"",ROUND(IFERROR(INDEX(CAT_SCALE,MATCH(D378,CATS,0)),UC_DEFAULT)*IF(J378&gt;=UC_KNEE,10^(UC_A-UC_B*LOG10(J378)),10^(UC_A-UC_B*LOG10(UC_KNEE))*(UC_KNEE/J378)^UC_HEXP),1))</f>
        <v/>
      </c>
    </row>
    <row r="379" customFormat="false" ht="15" hidden="false" customHeight="false" outlineLevel="0" collapsed="false">
      <c r="A379" s="10"/>
      <c r="B379" s="10"/>
      <c r="C379" s="12"/>
      <c r="D379" s="10"/>
      <c r="E379" s="10"/>
      <c r="F379" s="10"/>
      <c r="G379" s="10"/>
      <c r="H379" s="10"/>
      <c r="I379" s="10"/>
      <c r="J379" s="10"/>
      <c r="K379" s="10"/>
      <c r="L379" s="12"/>
      <c r="M379" s="2" t="str">
        <f aca="false">IF(OR(N379="",AI379=""),"",IF(AND(N379&lt;=SS_MAX,AI379&lt;=SS_L,AJ379&lt;=SS_M,AK379&lt;=SS_S),"Small standard",IF(AND(N379&lt;=LS_MAX,AI379&lt;=LS_L,AJ379&lt;=LS_M,AK379&lt;=LS_S),"Large standard","Oversize")))</f>
        <v/>
      </c>
      <c r="N379" s="16" t="str">
        <f aca="false">IF(AH379="","",IF(AL379="",AH379,MAX(AH379,AL379)))</f>
        <v/>
      </c>
      <c r="O379" s="21" t="str">
        <f aca="false">IF(OR(N379="",AM379="",M379=""),"",IF(M379="Small standard",IF(N379&gt;SS_MAX,"",ROUND(INDEX(SS_FEES,SUMPRODUCT(--(SS_EDGES&lt;N379))+1,0+AM379)*(1+FUEL),4)),IF(M379="Large standard",IF(N379&gt;LS_MAX,"",ROUND(IF(N379&lt;=OVER3_FROM,INDEX(LS_FEES,SUMPRODUCT(--(LS_EDGES&lt;N379))+1,0+AM379),INDEX(OVER3_BASE,1,0+AM379)+OVER3_PER4*CEILING((N379-OVER3_FROM)/4,1))*(1+FUEL),4)),"")))</f>
        <v/>
      </c>
      <c r="P379" s="21" t="str">
        <f aca="false">IF(OR(N379="",AM379="",M379=""),"",IF(M379="Small standard",IF(N379&gt;SS_MAX,"",ROUND(INDEX(SS_FEES,SUMPRODUCT(--(SS_EDGES&lt;N379))+1,3+AM379)*(1+FUEL),4)),IF(M379="Large standard",IF(N379&gt;LS_MAX,"",ROUND(IF(N379&lt;=OVER3_FROM,INDEX(LS_FEES,SUMPRODUCT(--(LS_EDGES&lt;N379))+1,3+AM379),INDEX(OVER3_BASE,1,3+AM379)+OVER3_PER4*CEILING((N379-OVER3_FROM)/4,1))*(1+FUEL),4)),"")))</f>
        <v/>
      </c>
      <c r="Q379" s="20" t="str">
        <f aca="true">IF(OR(L379="",O379=""),"",ROUND(L379-IF(AND(TODAY()&gt;=PEAK_FROM,TODAY()&lt;=PEAK_TO),P379,O379),2))</f>
        <v/>
      </c>
      <c r="R379" s="16" t="str">
        <f aca="false">IF(N379="","",IF(M379="Small standard",IF(SUMPRODUCT(--(SS_EDGES&lt;N379))=0,"",INDEX(SS_EDGES,SUMPRODUCT(--(SS_EDGES&lt;N379)))),IF(M379="Large standard",IF(N379&gt;OVER3_FROM,OVER3_FROM+4*(CEILING((N379-OVER3_FROM)/4,1)-1),IF(SUMPRODUCT(--(LS_EDGES&lt;N379))=0,"",INDEX(LS_EDGES,SUMPRODUCT(--(LS_EDGES&lt;N379))))),"")))</f>
        <v/>
      </c>
      <c r="S379" s="22" t="str">
        <f aca="false">IF(R379="","",ROUND(N379-R379,3))</f>
        <v/>
      </c>
      <c r="T379" s="21" t="str">
        <f aca="false">IF(OR(R379="",O379="",AO379=""),"",IF(S379&gt;MAX_SHAVE,"",IF(ROUND(O379-AO379,4)&lt;MIN_UNIT,"",ROUND(O379-AO379,4))))</f>
        <v/>
      </c>
      <c r="U379" s="21" t="str">
        <f aca="false">IF(OR(AQ379="",O379=""),"",IF(ROUND(ROUND(O379-AQ379,4)-AS379,4)&lt;=MIN_UNIT,"",ROUND(ROUND(O379-AQ379,4)-AS379,4)))</f>
        <v/>
      </c>
      <c r="V379" s="21" t="str">
        <f aca="false">IF(OR(AV379="",O379=""),"",IF(AND(AT379=1,AU379&lt;=MAX_ENV),IF(ROUND(O379-AV379,4)&lt;MIN_UNIT,"",ROUND(O379-AV379,4)),""))</f>
        <v/>
      </c>
      <c r="W379" s="21" t="str">
        <f aca="false">IF(OR(AX379="",O379=""),"",IF(AL379&gt;=AH379*MIN_DIM_RATIO,IF(ROUND(O379-AX379,4)&lt;MIN_UNIT,"",ROUND(O379-AX379,4)),""))</f>
        <v/>
      </c>
      <c r="X379" s="21" t="str">
        <f aca="false">IF(OR(R379="",P379="",AP379=""),"",IF(S379&gt;MAX_SHAVE,"",IF(ROUND(P379-AP379,4)&lt;MIN_UNIT,"",ROUND(P379-AP379,4))))</f>
        <v/>
      </c>
      <c r="Y379" s="21" t="str">
        <f aca="false">IF(OR(AR379="",P379=""),"",IF(ROUND(ROUND(P379-AR379,4)-AS379,4)&lt;=MIN_UNIT,"",ROUND(ROUND(P379-AR379,4)-AS379,4)))</f>
        <v/>
      </c>
      <c r="Z379" s="21" t="str">
        <f aca="false">IF(OR(AW379="",P379=""),"",IF(AND(AT379=1,AU379&lt;=MAX_ENV),IF(ROUND(P379-AW379,4)&lt;MIN_UNIT,"",ROUND(P379-AW379,4)),""))</f>
        <v/>
      </c>
      <c r="AA379" s="21" t="str">
        <f aca="false">IF(OR(AY379="",P379=""),"",IF(AL379&gt;=AH379*MIN_DIM_RATIO,IF(ROUND(P379-AY379,4)&lt;MIN_UNIT,"",ROUND(P379-AY379,4)),""))</f>
        <v/>
      </c>
      <c r="AB379" s="2" t="str">
        <f aca="false">IF(COUNT(T379:W379)=0,"",CHOOSE(MATCH(MAX(T379:W379),T379:W379,0),"Weight","Price","Size tier","Box"))</f>
        <v/>
      </c>
      <c r="AC379" s="24" t="str">
        <f aca="false">IF(K379&lt;&gt;"",K379,AZ379)</f>
        <v/>
      </c>
      <c r="AD379" s="25" t="str">
        <f aca="false">IF(OR(AB379="",AC379=""),"",ROUND(AC379*IF(K379&lt;&gt;"",1,U_LOW)*((12-PEAK_MONTHS)*MAX(T379:W379)+PEAK_MONTHS*N(INDEX(X379:AA379,MATCH(MAX(T379:W379),T379:W379,0)))),0))</f>
        <v/>
      </c>
      <c r="AE379" s="25" t="str">
        <f aca="false">IF(OR(AB379="",AC379=""),"",ROUND(AC379*IF(K379&lt;&gt;"",1,U_HIGH)*((12-PEAK_MONTHS)*MAX(T379:W379)+PEAK_MONTHS*N(INDEX(X379:AA379,MATCH(MAX(T379:W379),T379:W379,0)))),0))</f>
        <v/>
      </c>
      <c r="AF379" s="18" t="str">
        <f aca="false">IF(AD379="","",RANK(AD379,$AD$7:$AD$506))</f>
        <v/>
      </c>
      <c r="AH379" s="16" t="str">
        <f aca="false">IF(E379&lt;&gt;"",E379,IF(F379&lt;&gt;"",ROUND(F379*16,3),""))</f>
        <v/>
      </c>
      <c r="AI379" s="16" t="str">
        <f aca="false">IF(COUNT(G379:I379)&lt;3,"",ROUND(LARGE(G379:I379,1),2))</f>
        <v/>
      </c>
      <c r="AJ379" s="16" t="str">
        <f aca="false">IF(COUNT(G379:I379)&lt;3,"",ROUND(LARGE(G379:I379,2),2))</f>
        <v/>
      </c>
      <c r="AK379" s="16" t="str">
        <f aca="false">IF(COUNT(G379:I379)&lt;3,"",ROUND(SMALL(G379:I379,1),2))</f>
        <v/>
      </c>
      <c r="AL379" s="16" t="str">
        <f aca="false">IF(AI379="","",IF(AI379*AJ379*AK379&lt;DIM_MIN_CUIN,"",ROUND(AI379*AJ379*AK379/DIM_DIV*16,2)))</f>
        <v/>
      </c>
      <c r="AM379" s="18" t="str">
        <f aca="false">IF(C379="","",IF(C379&lt;BAND_LO,1,IF(C379&lt;=BAND_HI,2,3)))</f>
        <v/>
      </c>
      <c r="AN379" s="19" t="str">
        <f aca="false">IF(C379="","",IFERROR(INDEX(CAT_REF,MATCH(D379,CATS,0)),REF_DEFAULT))</f>
        <v/>
      </c>
      <c r="AO379" s="21" t="str">
        <f aca="false">IF(OR(R379="",AM379="",M379=""),"",IF(M379="Small standard",IF(R379&gt;SS_MAX,"",ROUND(INDEX(SS_FEES,SUMPRODUCT(--(SS_EDGES&lt;R379))+1,0+AM379)*(1+FUEL),4)),IF(M379="Large standard",IF(R379&gt;LS_MAX,"",ROUND(IF(R379&lt;=OVER3_FROM,INDEX(LS_FEES,SUMPRODUCT(--(LS_EDGES&lt;R379))+1,0+AM379),INDEX(OVER3_BASE,1,0+AM379)+OVER3_PER4*CEILING((R379-OVER3_FROM)/4,1))*(1+FUEL),4)),"")))</f>
        <v/>
      </c>
      <c r="AP379" s="21" t="str">
        <f aca="false">IF(OR(R379="",AM379="",M379=""),"",IF(M379="Small standard",IF(R379&gt;SS_MAX,"",ROUND(INDEX(SS_FEES,SUMPRODUCT(--(SS_EDGES&lt;R379))+1,3+AM379)*(1+FUEL),4)),IF(M379="Large standard",IF(R379&gt;LS_MAX,"",ROUND(IF(R379&lt;=OVER3_FROM,INDEX(LS_FEES,SUMPRODUCT(--(LS_EDGES&lt;R379))+1,3+AM379),INDEX(OVER3_BASE,1,3+AM379)+OVER3_PER4*CEILING((R379-OVER3_FROM)/4,1))*(1+FUEL),4)),"")))</f>
        <v/>
      </c>
      <c r="AQ379" s="21" t="str">
        <f aca="false">IF(OR(AM379="",AM379=1),"",IF(OR(N379="",(AM379-1)="",M379=""),"",IF(M379="Small standard",IF(N379&gt;SS_MAX,"",ROUND(INDEX(SS_FEES,SUMPRODUCT(--(SS_EDGES&lt;N379))+1,0+(AM379-1))*(1+FUEL),4)),IF(M379="Large standard",IF(N379&gt;LS_MAX,"",ROUND(IF(N379&lt;=OVER3_FROM,INDEX(LS_FEES,SUMPRODUCT(--(LS_EDGES&lt;N379))+1,0+(AM379-1)),INDEX(OVER3_BASE,1,0+(AM379-1))+OVER3_PER4*CEILING((N379-OVER3_FROM)/4,1))*(1+FUEL),4)),""))))</f>
        <v/>
      </c>
      <c r="AR379" s="21" t="str">
        <f aca="false">IF(OR(AM379="",AM379=1),"",IF(OR(N379="",(AM379-1)="",M379=""),"",IF(M379="Small standard",IF(N379&gt;SS_MAX,"",ROUND(INDEX(SS_FEES,SUMPRODUCT(--(SS_EDGES&lt;N379))+1,3+(AM379-1))*(1+FUEL),4)),IF(M379="Large standard",IF(N379&gt;LS_MAX,"",ROUND(IF(N379&lt;=OVER3_FROM,INDEX(LS_FEES,SUMPRODUCT(--(LS_EDGES&lt;N379))+1,3+(AM379-1)),INDEX(OVER3_BASE,1,3+(AM379-1))+OVER3_PER4*CEILING((N379-OVER3_FROM)/4,1))*(1+FUEL),4)),""))))</f>
        <v/>
      </c>
      <c r="AS379" s="21" t="str">
        <f aca="false">IF(OR(AM379="",AM379=1),"",(C379-(IF(AM379=2,BAND_LO,BAND_HI)-0.01))*(1-AN379))</f>
        <v/>
      </c>
      <c r="AT379" s="18" t="str">
        <f aca="false">IF(AI379="","",(AI379&gt;SS_L)+(AJ379&gt;SS_M)+(AK379&gt;SS_S))</f>
        <v/>
      </c>
      <c r="AU379" s="23" t="str">
        <f aca="false">IF(OR(AT379="",AT379&lt;&gt;1),"",MAX(AI379/SS_L,AJ379/SS_M,AK379/SS_S))</f>
        <v/>
      </c>
      <c r="AV379" s="21" t="str">
        <f aca="false">IF(OR(M379&lt;&gt;"Large standard",N379="",N379&gt;SS_MAX),"",IF(OR(N379="",AM379="","Small standard"=""),"",IF("Small standard"="Small standard",IF(N379&gt;SS_MAX,"",ROUND(INDEX(SS_FEES,SUMPRODUCT(--(SS_EDGES&lt;N379))+1,0+AM379)*(1+FUEL),4)),IF("Small standard"="Large standard",IF(N379&gt;LS_MAX,"",ROUND(IF(N379&lt;=OVER3_FROM,INDEX(LS_FEES,SUMPRODUCT(--(LS_EDGES&lt;N379))+1,0+AM379),INDEX(OVER3_BASE,1,0+AM379)+OVER3_PER4*CEILING((N379-OVER3_FROM)/4,1))*(1+FUEL),4)),""))))</f>
        <v/>
      </c>
      <c r="AW379" s="21" t="str">
        <f aca="false">IF(OR(M379&lt;&gt;"Large standard",N379="",N379&gt;SS_MAX),"",IF(OR(N379="",AM379="","Small standard"=""),"",IF("Small standard"="Small standard",IF(N379&gt;SS_MAX,"",ROUND(INDEX(SS_FEES,SUMPRODUCT(--(SS_EDGES&lt;N379))+1,3+AM379)*(1+FUEL),4)),IF("Small standard"="Large standard",IF(N379&gt;LS_MAX,"",ROUND(IF(N379&lt;=OVER3_FROM,INDEX(LS_FEES,SUMPRODUCT(--(LS_EDGES&lt;N379))+1,3+AM379),INDEX(OVER3_BASE,1,3+AM379)+OVER3_PER4*CEILING((N379-OVER3_FROM)/4,1))*(1+FUEL),4)),""))))</f>
        <v/>
      </c>
      <c r="AX379" s="21" t="str">
        <f aca="false">IF(OR(AL379="",AH379=""),"",IF(OR(AH379="",AM379="",M379=""),"",IF(M379="Small standard",IF(AH379&gt;SS_MAX,"",ROUND(INDEX(SS_FEES,SUMPRODUCT(--(SS_EDGES&lt;AH379))+1,0+AM379)*(1+FUEL),4)),IF(M379="Large standard",IF(AH379&gt;LS_MAX,"",ROUND(IF(AH379&lt;=OVER3_FROM,INDEX(LS_FEES,SUMPRODUCT(--(LS_EDGES&lt;AH379))+1,0+AM379),INDEX(OVER3_BASE,1,0+AM379)+OVER3_PER4*CEILING((AH379-OVER3_FROM)/4,1))*(1+FUEL),4)),""))))</f>
        <v/>
      </c>
      <c r="AY379" s="21" t="str">
        <f aca="false">IF(OR(AL379="",AH379=""),"",IF(OR(AH379="",AM379="",M379=""),"",IF(M379="Small standard",IF(AH379&gt;SS_MAX,"",ROUND(INDEX(SS_FEES,SUMPRODUCT(--(SS_EDGES&lt;AH379))+1,3+AM379)*(1+FUEL),4)),IF(M379="Large standard",IF(AH379&gt;LS_MAX,"",ROUND(IF(AH379&lt;=OVER3_FROM,INDEX(LS_FEES,SUMPRODUCT(--(LS_EDGES&lt;AH379))+1,3+AM379),INDEX(OVER3_BASE,1,3+AM379)+OVER3_PER4*CEILING((AH379-OVER3_FROM)/4,1))*(1+FUEL),4)),""))))</f>
        <v/>
      </c>
      <c r="AZ379" s="24" t="str">
        <f aca="false">IF(OR(J379="",J379&lt;1),"",ROUND(IFERROR(INDEX(CAT_SCALE,MATCH(D379,CATS,0)),UC_DEFAULT)*IF(J379&gt;=UC_KNEE,10^(UC_A-UC_B*LOG10(J379)),10^(UC_A-UC_B*LOG10(UC_KNEE))*(UC_KNEE/J379)^UC_HEXP),1))</f>
        <v/>
      </c>
    </row>
    <row r="380" customFormat="false" ht="15" hidden="false" customHeight="false" outlineLevel="0" collapsed="false">
      <c r="A380" s="10"/>
      <c r="B380" s="10"/>
      <c r="C380" s="12"/>
      <c r="D380" s="10"/>
      <c r="E380" s="10"/>
      <c r="F380" s="10"/>
      <c r="G380" s="10"/>
      <c r="H380" s="10"/>
      <c r="I380" s="10"/>
      <c r="J380" s="10"/>
      <c r="K380" s="10"/>
      <c r="L380" s="12"/>
      <c r="M380" s="2" t="str">
        <f aca="false">IF(OR(N380="",AI380=""),"",IF(AND(N380&lt;=SS_MAX,AI380&lt;=SS_L,AJ380&lt;=SS_M,AK380&lt;=SS_S),"Small standard",IF(AND(N380&lt;=LS_MAX,AI380&lt;=LS_L,AJ380&lt;=LS_M,AK380&lt;=LS_S),"Large standard","Oversize")))</f>
        <v/>
      </c>
      <c r="N380" s="16" t="str">
        <f aca="false">IF(AH380="","",IF(AL380="",AH380,MAX(AH380,AL380)))</f>
        <v/>
      </c>
      <c r="O380" s="21" t="str">
        <f aca="false">IF(OR(N380="",AM380="",M380=""),"",IF(M380="Small standard",IF(N380&gt;SS_MAX,"",ROUND(INDEX(SS_FEES,SUMPRODUCT(--(SS_EDGES&lt;N380))+1,0+AM380)*(1+FUEL),4)),IF(M380="Large standard",IF(N380&gt;LS_MAX,"",ROUND(IF(N380&lt;=OVER3_FROM,INDEX(LS_FEES,SUMPRODUCT(--(LS_EDGES&lt;N380))+1,0+AM380),INDEX(OVER3_BASE,1,0+AM380)+OVER3_PER4*CEILING((N380-OVER3_FROM)/4,1))*(1+FUEL),4)),"")))</f>
        <v/>
      </c>
      <c r="P380" s="21" t="str">
        <f aca="false">IF(OR(N380="",AM380="",M380=""),"",IF(M380="Small standard",IF(N380&gt;SS_MAX,"",ROUND(INDEX(SS_FEES,SUMPRODUCT(--(SS_EDGES&lt;N380))+1,3+AM380)*(1+FUEL),4)),IF(M380="Large standard",IF(N380&gt;LS_MAX,"",ROUND(IF(N380&lt;=OVER3_FROM,INDEX(LS_FEES,SUMPRODUCT(--(LS_EDGES&lt;N380))+1,3+AM380),INDEX(OVER3_BASE,1,3+AM380)+OVER3_PER4*CEILING((N380-OVER3_FROM)/4,1))*(1+FUEL),4)),"")))</f>
        <v/>
      </c>
      <c r="Q380" s="20" t="str">
        <f aca="true">IF(OR(L380="",O380=""),"",ROUND(L380-IF(AND(TODAY()&gt;=PEAK_FROM,TODAY()&lt;=PEAK_TO),P380,O380),2))</f>
        <v/>
      </c>
      <c r="R380" s="16" t="str">
        <f aca="false">IF(N380="","",IF(M380="Small standard",IF(SUMPRODUCT(--(SS_EDGES&lt;N380))=0,"",INDEX(SS_EDGES,SUMPRODUCT(--(SS_EDGES&lt;N380)))),IF(M380="Large standard",IF(N380&gt;OVER3_FROM,OVER3_FROM+4*(CEILING((N380-OVER3_FROM)/4,1)-1),IF(SUMPRODUCT(--(LS_EDGES&lt;N380))=0,"",INDEX(LS_EDGES,SUMPRODUCT(--(LS_EDGES&lt;N380))))),"")))</f>
        <v/>
      </c>
      <c r="S380" s="22" t="str">
        <f aca="false">IF(R380="","",ROUND(N380-R380,3))</f>
        <v/>
      </c>
      <c r="T380" s="21" t="str">
        <f aca="false">IF(OR(R380="",O380="",AO380=""),"",IF(S380&gt;MAX_SHAVE,"",IF(ROUND(O380-AO380,4)&lt;MIN_UNIT,"",ROUND(O380-AO380,4))))</f>
        <v/>
      </c>
      <c r="U380" s="21" t="str">
        <f aca="false">IF(OR(AQ380="",O380=""),"",IF(ROUND(ROUND(O380-AQ380,4)-AS380,4)&lt;=MIN_UNIT,"",ROUND(ROUND(O380-AQ380,4)-AS380,4)))</f>
        <v/>
      </c>
      <c r="V380" s="21" t="str">
        <f aca="false">IF(OR(AV380="",O380=""),"",IF(AND(AT380=1,AU380&lt;=MAX_ENV),IF(ROUND(O380-AV380,4)&lt;MIN_UNIT,"",ROUND(O380-AV380,4)),""))</f>
        <v/>
      </c>
      <c r="W380" s="21" t="str">
        <f aca="false">IF(OR(AX380="",O380=""),"",IF(AL380&gt;=AH380*MIN_DIM_RATIO,IF(ROUND(O380-AX380,4)&lt;MIN_UNIT,"",ROUND(O380-AX380,4)),""))</f>
        <v/>
      </c>
      <c r="X380" s="21" t="str">
        <f aca="false">IF(OR(R380="",P380="",AP380=""),"",IF(S380&gt;MAX_SHAVE,"",IF(ROUND(P380-AP380,4)&lt;MIN_UNIT,"",ROUND(P380-AP380,4))))</f>
        <v/>
      </c>
      <c r="Y380" s="21" t="str">
        <f aca="false">IF(OR(AR380="",P380=""),"",IF(ROUND(ROUND(P380-AR380,4)-AS380,4)&lt;=MIN_UNIT,"",ROUND(ROUND(P380-AR380,4)-AS380,4)))</f>
        <v/>
      </c>
      <c r="Z380" s="21" t="str">
        <f aca="false">IF(OR(AW380="",P380=""),"",IF(AND(AT380=1,AU380&lt;=MAX_ENV),IF(ROUND(P380-AW380,4)&lt;MIN_UNIT,"",ROUND(P380-AW380,4)),""))</f>
        <v/>
      </c>
      <c r="AA380" s="21" t="str">
        <f aca="false">IF(OR(AY380="",P380=""),"",IF(AL380&gt;=AH380*MIN_DIM_RATIO,IF(ROUND(P380-AY380,4)&lt;MIN_UNIT,"",ROUND(P380-AY380,4)),""))</f>
        <v/>
      </c>
      <c r="AB380" s="2" t="str">
        <f aca="false">IF(COUNT(T380:W380)=0,"",CHOOSE(MATCH(MAX(T380:W380),T380:W380,0),"Weight","Price","Size tier","Box"))</f>
        <v/>
      </c>
      <c r="AC380" s="24" t="str">
        <f aca="false">IF(K380&lt;&gt;"",K380,AZ380)</f>
        <v/>
      </c>
      <c r="AD380" s="25" t="str">
        <f aca="false">IF(OR(AB380="",AC380=""),"",ROUND(AC380*IF(K380&lt;&gt;"",1,U_LOW)*((12-PEAK_MONTHS)*MAX(T380:W380)+PEAK_MONTHS*N(INDEX(X380:AA380,MATCH(MAX(T380:W380),T380:W380,0)))),0))</f>
        <v/>
      </c>
      <c r="AE380" s="25" t="str">
        <f aca="false">IF(OR(AB380="",AC380=""),"",ROUND(AC380*IF(K380&lt;&gt;"",1,U_HIGH)*((12-PEAK_MONTHS)*MAX(T380:W380)+PEAK_MONTHS*N(INDEX(X380:AA380,MATCH(MAX(T380:W380),T380:W380,0)))),0))</f>
        <v/>
      </c>
      <c r="AF380" s="18" t="str">
        <f aca="false">IF(AD380="","",RANK(AD380,$AD$7:$AD$506))</f>
        <v/>
      </c>
      <c r="AH380" s="16" t="str">
        <f aca="false">IF(E380&lt;&gt;"",E380,IF(F380&lt;&gt;"",ROUND(F380*16,3),""))</f>
        <v/>
      </c>
      <c r="AI380" s="16" t="str">
        <f aca="false">IF(COUNT(G380:I380)&lt;3,"",ROUND(LARGE(G380:I380,1),2))</f>
        <v/>
      </c>
      <c r="AJ380" s="16" t="str">
        <f aca="false">IF(COUNT(G380:I380)&lt;3,"",ROUND(LARGE(G380:I380,2),2))</f>
        <v/>
      </c>
      <c r="AK380" s="16" t="str">
        <f aca="false">IF(COUNT(G380:I380)&lt;3,"",ROUND(SMALL(G380:I380,1),2))</f>
        <v/>
      </c>
      <c r="AL380" s="16" t="str">
        <f aca="false">IF(AI380="","",IF(AI380*AJ380*AK380&lt;DIM_MIN_CUIN,"",ROUND(AI380*AJ380*AK380/DIM_DIV*16,2)))</f>
        <v/>
      </c>
      <c r="AM380" s="18" t="str">
        <f aca="false">IF(C380="","",IF(C380&lt;BAND_LO,1,IF(C380&lt;=BAND_HI,2,3)))</f>
        <v/>
      </c>
      <c r="AN380" s="19" t="str">
        <f aca="false">IF(C380="","",IFERROR(INDEX(CAT_REF,MATCH(D380,CATS,0)),REF_DEFAULT))</f>
        <v/>
      </c>
      <c r="AO380" s="21" t="str">
        <f aca="false">IF(OR(R380="",AM380="",M380=""),"",IF(M380="Small standard",IF(R380&gt;SS_MAX,"",ROUND(INDEX(SS_FEES,SUMPRODUCT(--(SS_EDGES&lt;R380))+1,0+AM380)*(1+FUEL),4)),IF(M380="Large standard",IF(R380&gt;LS_MAX,"",ROUND(IF(R380&lt;=OVER3_FROM,INDEX(LS_FEES,SUMPRODUCT(--(LS_EDGES&lt;R380))+1,0+AM380),INDEX(OVER3_BASE,1,0+AM380)+OVER3_PER4*CEILING((R380-OVER3_FROM)/4,1))*(1+FUEL),4)),"")))</f>
        <v/>
      </c>
      <c r="AP380" s="21" t="str">
        <f aca="false">IF(OR(R380="",AM380="",M380=""),"",IF(M380="Small standard",IF(R380&gt;SS_MAX,"",ROUND(INDEX(SS_FEES,SUMPRODUCT(--(SS_EDGES&lt;R380))+1,3+AM380)*(1+FUEL),4)),IF(M380="Large standard",IF(R380&gt;LS_MAX,"",ROUND(IF(R380&lt;=OVER3_FROM,INDEX(LS_FEES,SUMPRODUCT(--(LS_EDGES&lt;R380))+1,3+AM380),INDEX(OVER3_BASE,1,3+AM380)+OVER3_PER4*CEILING((R380-OVER3_FROM)/4,1))*(1+FUEL),4)),"")))</f>
        <v/>
      </c>
      <c r="AQ380" s="21" t="str">
        <f aca="false">IF(OR(AM380="",AM380=1),"",IF(OR(N380="",(AM380-1)="",M380=""),"",IF(M380="Small standard",IF(N380&gt;SS_MAX,"",ROUND(INDEX(SS_FEES,SUMPRODUCT(--(SS_EDGES&lt;N380))+1,0+(AM380-1))*(1+FUEL),4)),IF(M380="Large standard",IF(N380&gt;LS_MAX,"",ROUND(IF(N380&lt;=OVER3_FROM,INDEX(LS_FEES,SUMPRODUCT(--(LS_EDGES&lt;N380))+1,0+(AM380-1)),INDEX(OVER3_BASE,1,0+(AM380-1))+OVER3_PER4*CEILING((N380-OVER3_FROM)/4,1))*(1+FUEL),4)),""))))</f>
        <v/>
      </c>
      <c r="AR380" s="21" t="str">
        <f aca="false">IF(OR(AM380="",AM380=1),"",IF(OR(N380="",(AM380-1)="",M380=""),"",IF(M380="Small standard",IF(N380&gt;SS_MAX,"",ROUND(INDEX(SS_FEES,SUMPRODUCT(--(SS_EDGES&lt;N380))+1,3+(AM380-1))*(1+FUEL),4)),IF(M380="Large standard",IF(N380&gt;LS_MAX,"",ROUND(IF(N380&lt;=OVER3_FROM,INDEX(LS_FEES,SUMPRODUCT(--(LS_EDGES&lt;N380))+1,3+(AM380-1)),INDEX(OVER3_BASE,1,3+(AM380-1))+OVER3_PER4*CEILING((N380-OVER3_FROM)/4,1))*(1+FUEL),4)),""))))</f>
        <v/>
      </c>
      <c r="AS380" s="21" t="str">
        <f aca="false">IF(OR(AM380="",AM380=1),"",(C380-(IF(AM380=2,BAND_LO,BAND_HI)-0.01))*(1-AN380))</f>
        <v/>
      </c>
      <c r="AT380" s="18" t="str">
        <f aca="false">IF(AI380="","",(AI380&gt;SS_L)+(AJ380&gt;SS_M)+(AK380&gt;SS_S))</f>
        <v/>
      </c>
      <c r="AU380" s="23" t="str">
        <f aca="false">IF(OR(AT380="",AT380&lt;&gt;1),"",MAX(AI380/SS_L,AJ380/SS_M,AK380/SS_S))</f>
        <v/>
      </c>
      <c r="AV380" s="21" t="str">
        <f aca="false">IF(OR(M380&lt;&gt;"Large standard",N380="",N380&gt;SS_MAX),"",IF(OR(N380="",AM380="","Small standard"=""),"",IF("Small standard"="Small standard",IF(N380&gt;SS_MAX,"",ROUND(INDEX(SS_FEES,SUMPRODUCT(--(SS_EDGES&lt;N380))+1,0+AM380)*(1+FUEL),4)),IF("Small standard"="Large standard",IF(N380&gt;LS_MAX,"",ROUND(IF(N380&lt;=OVER3_FROM,INDEX(LS_FEES,SUMPRODUCT(--(LS_EDGES&lt;N380))+1,0+AM380),INDEX(OVER3_BASE,1,0+AM380)+OVER3_PER4*CEILING((N380-OVER3_FROM)/4,1))*(1+FUEL),4)),""))))</f>
        <v/>
      </c>
      <c r="AW380" s="21" t="str">
        <f aca="false">IF(OR(M380&lt;&gt;"Large standard",N380="",N380&gt;SS_MAX),"",IF(OR(N380="",AM380="","Small standard"=""),"",IF("Small standard"="Small standard",IF(N380&gt;SS_MAX,"",ROUND(INDEX(SS_FEES,SUMPRODUCT(--(SS_EDGES&lt;N380))+1,3+AM380)*(1+FUEL),4)),IF("Small standard"="Large standard",IF(N380&gt;LS_MAX,"",ROUND(IF(N380&lt;=OVER3_FROM,INDEX(LS_FEES,SUMPRODUCT(--(LS_EDGES&lt;N380))+1,3+AM380),INDEX(OVER3_BASE,1,3+AM380)+OVER3_PER4*CEILING((N380-OVER3_FROM)/4,1))*(1+FUEL),4)),""))))</f>
        <v/>
      </c>
      <c r="AX380" s="21" t="str">
        <f aca="false">IF(OR(AL380="",AH380=""),"",IF(OR(AH380="",AM380="",M380=""),"",IF(M380="Small standard",IF(AH380&gt;SS_MAX,"",ROUND(INDEX(SS_FEES,SUMPRODUCT(--(SS_EDGES&lt;AH380))+1,0+AM380)*(1+FUEL),4)),IF(M380="Large standard",IF(AH380&gt;LS_MAX,"",ROUND(IF(AH380&lt;=OVER3_FROM,INDEX(LS_FEES,SUMPRODUCT(--(LS_EDGES&lt;AH380))+1,0+AM380),INDEX(OVER3_BASE,1,0+AM380)+OVER3_PER4*CEILING((AH380-OVER3_FROM)/4,1))*(1+FUEL),4)),""))))</f>
        <v/>
      </c>
      <c r="AY380" s="21" t="str">
        <f aca="false">IF(OR(AL380="",AH380=""),"",IF(OR(AH380="",AM380="",M380=""),"",IF(M380="Small standard",IF(AH380&gt;SS_MAX,"",ROUND(INDEX(SS_FEES,SUMPRODUCT(--(SS_EDGES&lt;AH380))+1,3+AM380)*(1+FUEL),4)),IF(M380="Large standard",IF(AH380&gt;LS_MAX,"",ROUND(IF(AH380&lt;=OVER3_FROM,INDEX(LS_FEES,SUMPRODUCT(--(LS_EDGES&lt;AH380))+1,3+AM380),INDEX(OVER3_BASE,1,3+AM380)+OVER3_PER4*CEILING((AH380-OVER3_FROM)/4,1))*(1+FUEL),4)),""))))</f>
        <v/>
      </c>
      <c r="AZ380" s="24" t="str">
        <f aca="false">IF(OR(J380="",J380&lt;1),"",ROUND(IFERROR(INDEX(CAT_SCALE,MATCH(D380,CATS,0)),UC_DEFAULT)*IF(J380&gt;=UC_KNEE,10^(UC_A-UC_B*LOG10(J380)),10^(UC_A-UC_B*LOG10(UC_KNEE))*(UC_KNEE/J380)^UC_HEXP),1))</f>
        <v/>
      </c>
    </row>
    <row r="381" customFormat="false" ht="15" hidden="false" customHeight="false" outlineLevel="0" collapsed="false">
      <c r="A381" s="10"/>
      <c r="B381" s="10"/>
      <c r="C381" s="12"/>
      <c r="D381" s="10"/>
      <c r="E381" s="10"/>
      <c r="F381" s="10"/>
      <c r="G381" s="10"/>
      <c r="H381" s="10"/>
      <c r="I381" s="10"/>
      <c r="J381" s="10"/>
      <c r="K381" s="10"/>
      <c r="L381" s="12"/>
      <c r="M381" s="2" t="str">
        <f aca="false">IF(OR(N381="",AI381=""),"",IF(AND(N381&lt;=SS_MAX,AI381&lt;=SS_L,AJ381&lt;=SS_M,AK381&lt;=SS_S),"Small standard",IF(AND(N381&lt;=LS_MAX,AI381&lt;=LS_L,AJ381&lt;=LS_M,AK381&lt;=LS_S),"Large standard","Oversize")))</f>
        <v/>
      </c>
      <c r="N381" s="16" t="str">
        <f aca="false">IF(AH381="","",IF(AL381="",AH381,MAX(AH381,AL381)))</f>
        <v/>
      </c>
      <c r="O381" s="21" t="str">
        <f aca="false">IF(OR(N381="",AM381="",M381=""),"",IF(M381="Small standard",IF(N381&gt;SS_MAX,"",ROUND(INDEX(SS_FEES,SUMPRODUCT(--(SS_EDGES&lt;N381))+1,0+AM381)*(1+FUEL),4)),IF(M381="Large standard",IF(N381&gt;LS_MAX,"",ROUND(IF(N381&lt;=OVER3_FROM,INDEX(LS_FEES,SUMPRODUCT(--(LS_EDGES&lt;N381))+1,0+AM381),INDEX(OVER3_BASE,1,0+AM381)+OVER3_PER4*CEILING((N381-OVER3_FROM)/4,1))*(1+FUEL),4)),"")))</f>
        <v/>
      </c>
      <c r="P381" s="21" t="str">
        <f aca="false">IF(OR(N381="",AM381="",M381=""),"",IF(M381="Small standard",IF(N381&gt;SS_MAX,"",ROUND(INDEX(SS_FEES,SUMPRODUCT(--(SS_EDGES&lt;N381))+1,3+AM381)*(1+FUEL),4)),IF(M381="Large standard",IF(N381&gt;LS_MAX,"",ROUND(IF(N381&lt;=OVER3_FROM,INDEX(LS_FEES,SUMPRODUCT(--(LS_EDGES&lt;N381))+1,3+AM381),INDEX(OVER3_BASE,1,3+AM381)+OVER3_PER4*CEILING((N381-OVER3_FROM)/4,1))*(1+FUEL),4)),"")))</f>
        <v/>
      </c>
      <c r="Q381" s="20" t="str">
        <f aca="true">IF(OR(L381="",O381=""),"",ROUND(L381-IF(AND(TODAY()&gt;=PEAK_FROM,TODAY()&lt;=PEAK_TO),P381,O381),2))</f>
        <v/>
      </c>
      <c r="R381" s="16" t="str">
        <f aca="false">IF(N381="","",IF(M381="Small standard",IF(SUMPRODUCT(--(SS_EDGES&lt;N381))=0,"",INDEX(SS_EDGES,SUMPRODUCT(--(SS_EDGES&lt;N381)))),IF(M381="Large standard",IF(N381&gt;OVER3_FROM,OVER3_FROM+4*(CEILING((N381-OVER3_FROM)/4,1)-1),IF(SUMPRODUCT(--(LS_EDGES&lt;N381))=0,"",INDEX(LS_EDGES,SUMPRODUCT(--(LS_EDGES&lt;N381))))),"")))</f>
        <v/>
      </c>
      <c r="S381" s="22" t="str">
        <f aca="false">IF(R381="","",ROUND(N381-R381,3))</f>
        <v/>
      </c>
      <c r="T381" s="21" t="str">
        <f aca="false">IF(OR(R381="",O381="",AO381=""),"",IF(S381&gt;MAX_SHAVE,"",IF(ROUND(O381-AO381,4)&lt;MIN_UNIT,"",ROUND(O381-AO381,4))))</f>
        <v/>
      </c>
      <c r="U381" s="21" t="str">
        <f aca="false">IF(OR(AQ381="",O381=""),"",IF(ROUND(ROUND(O381-AQ381,4)-AS381,4)&lt;=MIN_UNIT,"",ROUND(ROUND(O381-AQ381,4)-AS381,4)))</f>
        <v/>
      </c>
      <c r="V381" s="21" t="str">
        <f aca="false">IF(OR(AV381="",O381=""),"",IF(AND(AT381=1,AU381&lt;=MAX_ENV),IF(ROUND(O381-AV381,4)&lt;MIN_UNIT,"",ROUND(O381-AV381,4)),""))</f>
        <v/>
      </c>
      <c r="W381" s="21" t="str">
        <f aca="false">IF(OR(AX381="",O381=""),"",IF(AL381&gt;=AH381*MIN_DIM_RATIO,IF(ROUND(O381-AX381,4)&lt;MIN_UNIT,"",ROUND(O381-AX381,4)),""))</f>
        <v/>
      </c>
      <c r="X381" s="21" t="str">
        <f aca="false">IF(OR(R381="",P381="",AP381=""),"",IF(S381&gt;MAX_SHAVE,"",IF(ROUND(P381-AP381,4)&lt;MIN_UNIT,"",ROUND(P381-AP381,4))))</f>
        <v/>
      </c>
      <c r="Y381" s="21" t="str">
        <f aca="false">IF(OR(AR381="",P381=""),"",IF(ROUND(ROUND(P381-AR381,4)-AS381,4)&lt;=MIN_UNIT,"",ROUND(ROUND(P381-AR381,4)-AS381,4)))</f>
        <v/>
      </c>
      <c r="Z381" s="21" t="str">
        <f aca="false">IF(OR(AW381="",P381=""),"",IF(AND(AT381=1,AU381&lt;=MAX_ENV),IF(ROUND(P381-AW381,4)&lt;MIN_UNIT,"",ROUND(P381-AW381,4)),""))</f>
        <v/>
      </c>
      <c r="AA381" s="21" t="str">
        <f aca="false">IF(OR(AY381="",P381=""),"",IF(AL381&gt;=AH381*MIN_DIM_RATIO,IF(ROUND(P381-AY381,4)&lt;MIN_UNIT,"",ROUND(P381-AY381,4)),""))</f>
        <v/>
      </c>
      <c r="AB381" s="2" t="str">
        <f aca="false">IF(COUNT(T381:W381)=0,"",CHOOSE(MATCH(MAX(T381:W381),T381:W381,0),"Weight","Price","Size tier","Box"))</f>
        <v/>
      </c>
      <c r="AC381" s="24" t="str">
        <f aca="false">IF(K381&lt;&gt;"",K381,AZ381)</f>
        <v/>
      </c>
      <c r="AD381" s="25" t="str">
        <f aca="false">IF(OR(AB381="",AC381=""),"",ROUND(AC381*IF(K381&lt;&gt;"",1,U_LOW)*((12-PEAK_MONTHS)*MAX(T381:W381)+PEAK_MONTHS*N(INDEX(X381:AA381,MATCH(MAX(T381:W381),T381:W381,0)))),0))</f>
        <v/>
      </c>
      <c r="AE381" s="25" t="str">
        <f aca="false">IF(OR(AB381="",AC381=""),"",ROUND(AC381*IF(K381&lt;&gt;"",1,U_HIGH)*((12-PEAK_MONTHS)*MAX(T381:W381)+PEAK_MONTHS*N(INDEX(X381:AA381,MATCH(MAX(T381:W381),T381:W381,0)))),0))</f>
        <v/>
      </c>
      <c r="AF381" s="18" t="str">
        <f aca="false">IF(AD381="","",RANK(AD381,$AD$7:$AD$506))</f>
        <v/>
      </c>
      <c r="AH381" s="16" t="str">
        <f aca="false">IF(E381&lt;&gt;"",E381,IF(F381&lt;&gt;"",ROUND(F381*16,3),""))</f>
        <v/>
      </c>
      <c r="AI381" s="16" t="str">
        <f aca="false">IF(COUNT(G381:I381)&lt;3,"",ROUND(LARGE(G381:I381,1),2))</f>
        <v/>
      </c>
      <c r="AJ381" s="16" t="str">
        <f aca="false">IF(COUNT(G381:I381)&lt;3,"",ROUND(LARGE(G381:I381,2),2))</f>
        <v/>
      </c>
      <c r="AK381" s="16" t="str">
        <f aca="false">IF(COUNT(G381:I381)&lt;3,"",ROUND(SMALL(G381:I381,1),2))</f>
        <v/>
      </c>
      <c r="AL381" s="16" t="str">
        <f aca="false">IF(AI381="","",IF(AI381*AJ381*AK381&lt;DIM_MIN_CUIN,"",ROUND(AI381*AJ381*AK381/DIM_DIV*16,2)))</f>
        <v/>
      </c>
      <c r="AM381" s="18" t="str">
        <f aca="false">IF(C381="","",IF(C381&lt;BAND_LO,1,IF(C381&lt;=BAND_HI,2,3)))</f>
        <v/>
      </c>
      <c r="AN381" s="19" t="str">
        <f aca="false">IF(C381="","",IFERROR(INDEX(CAT_REF,MATCH(D381,CATS,0)),REF_DEFAULT))</f>
        <v/>
      </c>
      <c r="AO381" s="21" t="str">
        <f aca="false">IF(OR(R381="",AM381="",M381=""),"",IF(M381="Small standard",IF(R381&gt;SS_MAX,"",ROUND(INDEX(SS_FEES,SUMPRODUCT(--(SS_EDGES&lt;R381))+1,0+AM381)*(1+FUEL),4)),IF(M381="Large standard",IF(R381&gt;LS_MAX,"",ROUND(IF(R381&lt;=OVER3_FROM,INDEX(LS_FEES,SUMPRODUCT(--(LS_EDGES&lt;R381))+1,0+AM381),INDEX(OVER3_BASE,1,0+AM381)+OVER3_PER4*CEILING((R381-OVER3_FROM)/4,1))*(1+FUEL),4)),"")))</f>
        <v/>
      </c>
      <c r="AP381" s="21" t="str">
        <f aca="false">IF(OR(R381="",AM381="",M381=""),"",IF(M381="Small standard",IF(R381&gt;SS_MAX,"",ROUND(INDEX(SS_FEES,SUMPRODUCT(--(SS_EDGES&lt;R381))+1,3+AM381)*(1+FUEL),4)),IF(M381="Large standard",IF(R381&gt;LS_MAX,"",ROUND(IF(R381&lt;=OVER3_FROM,INDEX(LS_FEES,SUMPRODUCT(--(LS_EDGES&lt;R381))+1,3+AM381),INDEX(OVER3_BASE,1,3+AM381)+OVER3_PER4*CEILING((R381-OVER3_FROM)/4,1))*(1+FUEL),4)),"")))</f>
        <v/>
      </c>
      <c r="AQ381" s="21" t="str">
        <f aca="false">IF(OR(AM381="",AM381=1),"",IF(OR(N381="",(AM381-1)="",M381=""),"",IF(M381="Small standard",IF(N381&gt;SS_MAX,"",ROUND(INDEX(SS_FEES,SUMPRODUCT(--(SS_EDGES&lt;N381))+1,0+(AM381-1))*(1+FUEL),4)),IF(M381="Large standard",IF(N381&gt;LS_MAX,"",ROUND(IF(N381&lt;=OVER3_FROM,INDEX(LS_FEES,SUMPRODUCT(--(LS_EDGES&lt;N381))+1,0+(AM381-1)),INDEX(OVER3_BASE,1,0+(AM381-1))+OVER3_PER4*CEILING((N381-OVER3_FROM)/4,1))*(1+FUEL),4)),""))))</f>
        <v/>
      </c>
      <c r="AR381" s="21" t="str">
        <f aca="false">IF(OR(AM381="",AM381=1),"",IF(OR(N381="",(AM381-1)="",M381=""),"",IF(M381="Small standard",IF(N381&gt;SS_MAX,"",ROUND(INDEX(SS_FEES,SUMPRODUCT(--(SS_EDGES&lt;N381))+1,3+(AM381-1))*(1+FUEL),4)),IF(M381="Large standard",IF(N381&gt;LS_MAX,"",ROUND(IF(N381&lt;=OVER3_FROM,INDEX(LS_FEES,SUMPRODUCT(--(LS_EDGES&lt;N381))+1,3+(AM381-1)),INDEX(OVER3_BASE,1,3+(AM381-1))+OVER3_PER4*CEILING((N381-OVER3_FROM)/4,1))*(1+FUEL),4)),""))))</f>
        <v/>
      </c>
      <c r="AS381" s="21" t="str">
        <f aca="false">IF(OR(AM381="",AM381=1),"",(C381-(IF(AM381=2,BAND_LO,BAND_HI)-0.01))*(1-AN381))</f>
        <v/>
      </c>
      <c r="AT381" s="18" t="str">
        <f aca="false">IF(AI381="","",(AI381&gt;SS_L)+(AJ381&gt;SS_M)+(AK381&gt;SS_S))</f>
        <v/>
      </c>
      <c r="AU381" s="23" t="str">
        <f aca="false">IF(OR(AT381="",AT381&lt;&gt;1),"",MAX(AI381/SS_L,AJ381/SS_M,AK381/SS_S))</f>
        <v/>
      </c>
      <c r="AV381" s="21" t="str">
        <f aca="false">IF(OR(M381&lt;&gt;"Large standard",N381="",N381&gt;SS_MAX),"",IF(OR(N381="",AM381="","Small standard"=""),"",IF("Small standard"="Small standard",IF(N381&gt;SS_MAX,"",ROUND(INDEX(SS_FEES,SUMPRODUCT(--(SS_EDGES&lt;N381))+1,0+AM381)*(1+FUEL),4)),IF("Small standard"="Large standard",IF(N381&gt;LS_MAX,"",ROUND(IF(N381&lt;=OVER3_FROM,INDEX(LS_FEES,SUMPRODUCT(--(LS_EDGES&lt;N381))+1,0+AM381),INDEX(OVER3_BASE,1,0+AM381)+OVER3_PER4*CEILING((N381-OVER3_FROM)/4,1))*(1+FUEL),4)),""))))</f>
        <v/>
      </c>
      <c r="AW381" s="21" t="str">
        <f aca="false">IF(OR(M381&lt;&gt;"Large standard",N381="",N381&gt;SS_MAX),"",IF(OR(N381="",AM381="","Small standard"=""),"",IF("Small standard"="Small standard",IF(N381&gt;SS_MAX,"",ROUND(INDEX(SS_FEES,SUMPRODUCT(--(SS_EDGES&lt;N381))+1,3+AM381)*(1+FUEL),4)),IF("Small standard"="Large standard",IF(N381&gt;LS_MAX,"",ROUND(IF(N381&lt;=OVER3_FROM,INDEX(LS_FEES,SUMPRODUCT(--(LS_EDGES&lt;N381))+1,3+AM381),INDEX(OVER3_BASE,1,3+AM381)+OVER3_PER4*CEILING((N381-OVER3_FROM)/4,1))*(1+FUEL),4)),""))))</f>
        <v/>
      </c>
      <c r="AX381" s="21" t="str">
        <f aca="false">IF(OR(AL381="",AH381=""),"",IF(OR(AH381="",AM381="",M381=""),"",IF(M381="Small standard",IF(AH381&gt;SS_MAX,"",ROUND(INDEX(SS_FEES,SUMPRODUCT(--(SS_EDGES&lt;AH381))+1,0+AM381)*(1+FUEL),4)),IF(M381="Large standard",IF(AH381&gt;LS_MAX,"",ROUND(IF(AH381&lt;=OVER3_FROM,INDEX(LS_FEES,SUMPRODUCT(--(LS_EDGES&lt;AH381))+1,0+AM381),INDEX(OVER3_BASE,1,0+AM381)+OVER3_PER4*CEILING((AH381-OVER3_FROM)/4,1))*(1+FUEL),4)),""))))</f>
        <v/>
      </c>
      <c r="AY381" s="21" t="str">
        <f aca="false">IF(OR(AL381="",AH381=""),"",IF(OR(AH381="",AM381="",M381=""),"",IF(M381="Small standard",IF(AH381&gt;SS_MAX,"",ROUND(INDEX(SS_FEES,SUMPRODUCT(--(SS_EDGES&lt;AH381))+1,3+AM381)*(1+FUEL),4)),IF(M381="Large standard",IF(AH381&gt;LS_MAX,"",ROUND(IF(AH381&lt;=OVER3_FROM,INDEX(LS_FEES,SUMPRODUCT(--(LS_EDGES&lt;AH381))+1,3+AM381),INDEX(OVER3_BASE,1,3+AM381)+OVER3_PER4*CEILING((AH381-OVER3_FROM)/4,1))*(1+FUEL),4)),""))))</f>
        <v/>
      </c>
      <c r="AZ381" s="24" t="str">
        <f aca="false">IF(OR(J381="",J381&lt;1),"",ROUND(IFERROR(INDEX(CAT_SCALE,MATCH(D381,CATS,0)),UC_DEFAULT)*IF(J381&gt;=UC_KNEE,10^(UC_A-UC_B*LOG10(J381)),10^(UC_A-UC_B*LOG10(UC_KNEE))*(UC_KNEE/J381)^UC_HEXP),1))</f>
        <v/>
      </c>
    </row>
    <row r="382" customFormat="false" ht="15" hidden="false" customHeight="false" outlineLevel="0" collapsed="false">
      <c r="A382" s="10"/>
      <c r="B382" s="10"/>
      <c r="C382" s="12"/>
      <c r="D382" s="10"/>
      <c r="E382" s="10"/>
      <c r="F382" s="10"/>
      <c r="G382" s="10"/>
      <c r="H382" s="10"/>
      <c r="I382" s="10"/>
      <c r="J382" s="10"/>
      <c r="K382" s="10"/>
      <c r="L382" s="12"/>
      <c r="M382" s="2" t="str">
        <f aca="false">IF(OR(N382="",AI382=""),"",IF(AND(N382&lt;=SS_MAX,AI382&lt;=SS_L,AJ382&lt;=SS_M,AK382&lt;=SS_S),"Small standard",IF(AND(N382&lt;=LS_MAX,AI382&lt;=LS_L,AJ382&lt;=LS_M,AK382&lt;=LS_S),"Large standard","Oversize")))</f>
        <v/>
      </c>
      <c r="N382" s="16" t="str">
        <f aca="false">IF(AH382="","",IF(AL382="",AH382,MAX(AH382,AL382)))</f>
        <v/>
      </c>
      <c r="O382" s="21" t="str">
        <f aca="false">IF(OR(N382="",AM382="",M382=""),"",IF(M382="Small standard",IF(N382&gt;SS_MAX,"",ROUND(INDEX(SS_FEES,SUMPRODUCT(--(SS_EDGES&lt;N382))+1,0+AM382)*(1+FUEL),4)),IF(M382="Large standard",IF(N382&gt;LS_MAX,"",ROUND(IF(N382&lt;=OVER3_FROM,INDEX(LS_FEES,SUMPRODUCT(--(LS_EDGES&lt;N382))+1,0+AM382),INDEX(OVER3_BASE,1,0+AM382)+OVER3_PER4*CEILING((N382-OVER3_FROM)/4,1))*(1+FUEL),4)),"")))</f>
        <v/>
      </c>
      <c r="P382" s="21" t="str">
        <f aca="false">IF(OR(N382="",AM382="",M382=""),"",IF(M382="Small standard",IF(N382&gt;SS_MAX,"",ROUND(INDEX(SS_FEES,SUMPRODUCT(--(SS_EDGES&lt;N382))+1,3+AM382)*(1+FUEL),4)),IF(M382="Large standard",IF(N382&gt;LS_MAX,"",ROUND(IF(N382&lt;=OVER3_FROM,INDEX(LS_FEES,SUMPRODUCT(--(LS_EDGES&lt;N382))+1,3+AM382),INDEX(OVER3_BASE,1,3+AM382)+OVER3_PER4*CEILING((N382-OVER3_FROM)/4,1))*(1+FUEL),4)),"")))</f>
        <v/>
      </c>
      <c r="Q382" s="20" t="str">
        <f aca="true">IF(OR(L382="",O382=""),"",ROUND(L382-IF(AND(TODAY()&gt;=PEAK_FROM,TODAY()&lt;=PEAK_TO),P382,O382),2))</f>
        <v/>
      </c>
      <c r="R382" s="16" t="str">
        <f aca="false">IF(N382="","",IF(M382="Small standard",IF(SUMPRODUCT(--(SS_EDGES&lt;N382))=0,"",INDEX(SS_EDGES,SUMPRODUCT(--(SS_EDGES&lt;N382)))),IF(M382="Large standard",IF(N382&gt;OVER3_FROM,OVER3_FROM+4*(CEILING((N382-OVER3_FROM)/4,1)-1),IF(SUMPRODUCT(--(LS_EDGES&lt;N382))=0,"",INDEX(LS_EDGES,SUMPRODUCT(--(LS_EDGES&lt;N382))))),"")))</f>
        <v/>
      </c>
      <c r="S382" s="22" t="str">
        <f aca="false">IF(R382="","",ROUND(N382-R382,3))</f>
        <v/>
      </c>
      <c r="T382" s="21" t="str">
        <f aca="false">IF(OR(R382="",O382="",AO382=""),"",IF(S382&gt;MAX_SHAVE,"",IF(ROUND(O382-AO382,4)&lt;MIN_UNIT,"",ROUND(O382-AO382,4))))</f>
        <v/>
      </c>
      <c r="U382" s="21" t="str">
        <f aca="false">IF(OR(AQ382="",O382=""),"",IF(ROUND(ROUND(O382-AQ382,4)-AS382,4)&lt;=MIN_UNIT,"",ROUND(ROUND(O382-AQ382,4)-AS382,4)))</f>
        <v/>
      </c>
      <c r="V382" s="21" t="str">
        <f aca="false">IF(OR(AV382="",O382=""),"",IF(AND(AT382=1,AU382&lt;=MAX_ENV),IF(ROUND(O382-AV382,4)&lt;MIN_UNIT,"",ROUND(O382-AV382,4)),""))</f>
        <v/>
      </c>
      <c r="W382" s="21" t="str">
        <f aca="false">IF(OR(AX382="",O382=""),"",IF(AL382&gt;=AH382*MIN_DIM_RATIO,IF(ROUND(O382-AX382,4)&lt;MIN_UNIT,"",ROUND(O382-AX382,4)),""))</f>
        <v/>
      </c>
      <c r="X382" s="21" t="str">
        <f aca="false">IF(OR(R382="",P382="",AP382=""),"",IF(S382&gt;MAX_SHAVE,"",IF(ROUND(P382-AP382,4)&lt;MIN_UNIT,"",ROUND(P382-AP382,4))))</f>
        <v/>
      </c>
      <c r="Y382" s="21" t="str">
        <f aca="false">IF(OR(AR382="",P382=""),"",IF(ROUND(ROUND(P382-AR382,4)-AS382,4)&lt;=MIN_UNIT,"",ROUND(ROUND(P382-AR382,4)-AS382,4)))</f>
        <v/>
      </c>
      <c r="Z382" s="21" t="str">
        <f aca="false">IF(OR(AW382="",P382=""),"",IF(AND(AT382=1,AU382&lt;=MAX_ENV),IF(ROUND(P382-AW382,4)&lt;MIN_UNIT,"",ROUND(P382-AW382,4)),""))</f>
        <v/>
      </c>
      <c r="AA382" s="21" t="str">
        <f aca="false">IF(OR(AY382="",P382=""),"",IF(AL382&gt;=AH382*MIN_DIM_RATIO,IF(ROUND(P382-AY382,4)&lt;MIN_UNIT,"",ROUND(P382-AY382,4)),""))</f>
        <v/>
      </c>
      <c r="AB382" s="2" t="str">
        <f aca="false">IF(COUNT(T382:W382)=0,"",CHOOSE(MATCH(MAX(T382:W382),T382:W382,0),"Weight","Price","Size tier","Box"))</f>
        <v/>
      </c>
      <c r="AC382" s="24" t="str">
        <f aca="false">IF(K382&lt;&gt;"",K382,AZ382)</f>
        <v/>
      </c>
      <c r="AD382" s="25" t="str">
        <f aca="false">IF(OR(AB382="",AC382=""),"",ROUND(AC382*IF(K382&lt;&gt;"",1,U_LOW)*((12-PEAK_MONTHS)*MAX(T382:W382)+PEAK_MONTHS*N(INDEX(X382:AA382,MATCH(MAX(T382:W382),T382:W382,0)))),0))</f>
        <v/>
      </c>
      <c r="AE382" s="25" t="str">
        <f aca="false">IF(OR(AB382="",AC382=""),"",ROUND(AC382*IF(K382&lt;&gt;"",1,U_HIGH)*((12-PEAK_MONTHS)*MAX(T382:W382)+PEAK_MONTHS*N(INDEX(X382:AA382,MATCH(MAX(T382:W382),T382:W382,0)))),0))</f>
        <v/>
      </c>
      <c r="AF382" s="18" t="str">
        <f aca="false">IF(AD382="","",RANK(AD382,$AD$7:$AD$506))</f>
        <v/>
      </c>
      <c r="AH382" s="16" t="str">
        <f aca="false">IF(E382&lt;&gt;"",E382,IF(F382&lt;&gt;"",ROUND(F382*16,3),""))</f>
        <v/>
      </c>
      <c r="AI382" s="16" t="str">
        <f aca="false">IF(COUNT(G382:I382)&lt;3,"",ROUND(LARGE(G382:I382,1),2))</f>
        <v/>
      </c>
      <c r="AJ382" s="16" t="str">
        <f aca="false">IF(COUNT(G382:I382)&lt;3,"",ROUND(LARGE(G382:I382,2),2))</f>
        <v/>
      </c>
      <c r="AK382" s="16" t="str">
        <f aca="false">IF(COUNT(G382:I382)&lt;3,"",ROUND(SMALL(G382:I382,1),2))</f>
        <v/>
      </c>
      <c r="AL382" s="16" t="str">
        <f aca="false">IF(AI382="","",IF(AI382*AJ382*AK382&lt;DIM_MIN_CUIN,"",ROUND(AI382*AJ382*AK382/DIM_DIV*16,2)))</f>
        <v/>
      </c>
      <c r="AM382" s="18" t="str">
        <f aca="false">IF(C382="","",IF(C382&lt;BAND_LO,1,IF(C382&lt;=BAND_HI,2,3)))</f>
        <v/>
      </c>
      <c r="AN382" s="19" t="str">
        <f aca="false">IF(C382="","",IFERROR(INDEX(CAT_REF,MATCH(D382,CATS,0)),REF_DEFAULT))</f>
        <v/>
      </c>
      <c r="AO382" s="21" t="str">
        <f aca="false">IF(OR(R382="",AM382="",M382=""),"",IF(M382="Small standard",IF(R382&gt;SS_MAX,"",ROUND(INDEX(SS_FEES,SUMPRODUCT(--(SS_EDGES&lt;R382))+1,0+AM382)*(1+FUEL),4)),IF(M382="Large standard",IF(R382&gt;LS_MAX,"",ROUND(IF(R382&lt;=OVER3_FROM,INDEX(LS_FEES,SUMPRODUCT(--(LS_EDGES&lt;R382))+1,0+AM382),INDEX(OVER3_BASE,1,0+AM382)+OVER3_PER4*CEILING((R382-OVER3_FROM)/4,1))*(1+FUEL),4)),"")))</f>
        <v/>
      </c>
      <c r="AP382" s="21" t="str">
        <f aca="false">IF(OR(R382="",AM382="",M382=""),"",IF(M382="Small standard",IF(R382&gt;SS_MAX,"",ROUND(INDEX(SS_FEES,SUMPRODUCT(--(SS_EDGES&lt;R382))+1,3+AM382)*(1+FUEL),4)),IF(M382="Large standard",IF(R382&gt;LS_MAX,"",ROUND(IF(R382&lt;=OVER3_FROM,INDEX(LS_FEES,SUMPRODUCT(--(LS_EDGES&lt;R382))+1,3+AM382),INDEX(OVER3_BASE,1,3+AM382)+OVER3_PER4*CEILING((R382-OVER3_FROM)/4,1))*(1+FUEL),4)),"")))</f>
        <v/>
      </c>
      <c r="AQ382" s="21" t="str">
        <f aca="false">IF(OR(AM382="",AM382=1),"",IF(OR(N382="",(AM382-1)="",M382=""),"",IF(M382="Small standard",IF(N382&gt;SS_MAX,"",ROUND(INDEX(SS_FEES,SUMPRODUCT(--(SS_EDGES&lt;N382))+1,0+(AM382-1))*(1+FUEL),4)),IF(M382="Large standard",IF(N382&gt;LS_MAX,"",ROUND(IF(N382&lt;=OVER3_FROM,INDEX(LS_FEES,SUMPRODUCT(--(LS_EDGES&lt;N382))+1,0+(AM382-1)),INDEX(OVER3_BASE,1,0+(AM382-1))+OVER3_PER4*CEILING((N382-OVER3_FROM)/4,1))*(1+FUEL),4)),""))))</f>
        <v/>
      </c>
      <c r="AR382" s="21" t="str">
        <f aca="false">IF(OR(AM382="",AM382=1),"",IF(OR(N382="",(AM382-1)="",M382=""),"",IF(M382="Small standard",IF(N382&gt;SS_MAX,"",ROUND(INDEX(SS_FEES,SUMPRODUCT(--(SS_EDGES&lt;N382))+1,3+(AM382-1))*(1+FUEL),4)),IF(M382="Large standard",IF(N382&gt;LS_MAX,"",ROUND(IF(N382&lt;=OVER3_FROM,INDEX(LS_FEES,SUMPRODUCT(--(LS_EDGES&lt;N382))+1,3+(AM382-1)),INDEX(OVER3_BASE,1,3+(AM382-1))+OVER3_PER4*CEILING((N382-OVER3_FROM)/4,1))*(1+FUEL),4)),""))))</f>
        <v/>
      </c>
      <c r="AS382" s="21" t="str">
        <f aca="false">IF(OR(AM382="",AM382=1),"",(C382-(IF(AM382=2,BAND_LO,BAND_HI)-0.01))*(1-AN382))</f>
        <v/>
      </c>
      <c r="AT382" s="18" t="str">
        <f aca="false">IF(AI382="","",(AI382&gt;SS_L)+(AJ382&gt;SS_M)+(AK382&gt;SS_S))</f>
        <v/>
      </c>
      <c r="AU382" s="23" t="str">
        <f aca="false">IF(OR(AT382="",AT382&lt;&gt;1),"",MAX(AI382/SS_L,AJ382/SS_M,AK382/SS_S))</f>
        <v/>
      </c>
      <c r="AV382" s="21" t="str">
        <f aca="false">IF(OR(M382&lt;&gt;"Large standard",N382="",N382&gt;SS_MAX),"",IF(OR(N382="",AM382="","Small standard"=""),"",IF("Small standard"="Small standard",IF(N382&gt;SS_MAX,"",ROUND(INDEX(SS_FEES,SUMPRODUCT(--(SS_EDGES&lt;N382))+1,0+AM382)*(1+FUEL),4)),IF("Small standard"="Large standard",IF(N382&gt;LS_MAX,"",ROUND(IF(N382&lt;=OVER3_FROM,INDEX(LS_FEES,SUMPRODUCT(--(LS_EDGES&lt;N382))+1,0+AM382),INDEX(OVER3_BASE,1,0+AM382)+OVER3_PER4*CEILING((N382-OVER3_FROM)/4,1))*(1+FUEL),4)),""))))</f>
        <v/>
      </c>
      <c r="AW382" s="21" t="str">
        <f aca="false">IF(OR(M382&lt;&gt;"Large standard",N382="",N382&gt;SS_MAX),"",IF(OR(N382="",AM382="","Small standard"=""),"",IF("Small standard"="Small standard",IF(N382&gt;SS_MAX,"",ROUND(INDEX(SS_FEES,SUMPRODUCT(--(SS_EDGES&lt;N382))+1,3+AM382)*(1+FUEL),4)),IF("Small standard"="Large standard",IF(N382&gt;LS_MAX,"",ROUND(IF(N382&lt;=OVER3_FROM,INDEX(LS_FEES,SUMPRODUCT(--(LS_EDGES&lt;N382))+1,3+AM382),INDEX(OVER3_BASE,1,3+AM382)+OVER3_PER4*CEILING((N382-OVER3_FROM)/4,1))*(1+FUEL),4)),""))))</f>
        <v/>
      </c>
      <c r="AX382" s="21" t="str">
        <f aca="false">IF(OR(AL382="",AH382=""),"",IF(OR(AH382="",AM382="",M382=""),"",IF(M382="Small standard",IF(AH382&gt;SS_MAX,"",ROUND(INDEX(SS_FEES,SUMPRODUCT(--(SS_EDGES&lt;AH382))+1,0+AM382)*(1+FUEL),4)),IF(M382="Large standard",IF(AH382&gt;LS_MAX,"",ROUND(IF(AH382&lt;=OVER3_FROM,INDEX(LS_FEES,SUMPRODUCT(--(LS_EDGES&lt;AH382))+1,0+AM382),INDEX(OVER3_BASE,1,0+AM382)+OVER3_PER4*CEILING((AH382-OVER3_FROM)/4,1))*(1+FUEL),4)),""))))</f>
        <v/>
      </c>
      <c r="AY382" s="21" t="str">
        <f aca="false">IF(OR(AL382="",AH382=""),"",IF(OR(AH382="",AM382="",M382=""),"",IF(M382="Small standard",IF(AH382&gt;SS_MAX,"",ROUND(INDEX(SS_FEES,SUMPRODUCT(--(SS_EDGES&lt;AH382))+1,3+AM382)*(1+FUEL),4)),IF(M382="Large standard",IF(AH382&gt;LS_MAX,"",ROUND(IF(AH382&lt;=OVER3_FROM,INDEX(LS_FEES,SUMPRODUCT(--(LS_EDGES&lt;AH382))+1,3+AM382),INDEX(OVER3_BASE,1,3+AM382)+OVER3_PER4*CEILING((AH382-OVER3_FROM)/4,1))*(1+FUEL),4)),""))))</f>
        <v/>
      </c>
      <c r="AZ382" s="24" t="str">
        <f aca="false">IF(OR(J382="",J382&lt;1),"",ROUND(IFERROR(INDEX(CAT_SCALE,MATCH(D382,CATS,0)),UC_DEFAULT)*IF(J382&gt;=UC_KNEE,10^(UC_A-UC_B*LOG10(J382)),10^(UC_A-UC_B*LOG10(UC_KNEE))*(UC_KNEE/J382)^UC_HEXP),1))</f>
        <v/>
      </c>
    </row>
    <row r="383" customFormat="false" ht="15" hidden="false" customHeight="false" outlineLevel="0" collapsed="false">
      <c r="A383" s="10"/>
      <c r="B383" s="10"/>
      <c r="C383" s="12"/>
      <c r="D383" s="10"/>
      <c r="E383" s="10"/>
      <c r="F383" s="10"/>
      <c r="G383" s="10"/>
      <c r="H383" s="10"/>
      <c r="I383" s="10"/>
      <c r="J383" s="10"/>
      <c r="K383" s="10"/>
      <c r="L383" s="12"/>
      <c r="M383" s="2" t="str">
        <f aca="false">IF(OR(N383="",AI383=""),"",IF(AND(N383&lt;=SS_MAX,AI383&lt;=SS_L,AJ383&lt;=SS_M,AK383&lt;=SS_S),"Small standard",IF(AND(N383&lt;=LS_MAX,AI383&lt;=LS_L,AJ383&lt;=LS_M,AK383&lt;=LS_S),"Large standard","Oversize")))</f>
        <v/>
      </c>
      <c r="N383" s="16" t="str">
        <f aca="false">IF(AH383="","",IF(AL383="",AH383,MAX(AH383,AL383)))</f>
        <v/>
      </c>
      <c r="O383" s="21" t="str">
        <f aca="false">IF(OR(N383="",AM383="",M383=""),"",IF(M383="Small standard",IF(N383&gt;SS_MAX,"",ROUND(INDEX(SS_FEES,SUMPRODUCT(--(SS_EDGES&lt;N383))+1,0+AM383)*(1+FUEL),4)),IF(M383="Large standard",IF(N383&gt;LS_MAX,"",ROUND(IF(N383&lt;=OVER3_FROM,INDEX(LS_FEES,SUMPRODUCT(--(LS_EDGES&lt;N383))+1,0+AM383),INDEX(OVER3_BASE,1,0+AM383)+OVER3_PER4*CEILING((N383-OVER3_FROM)/4,1))*(1+FUEL),4)),"")))</f>
        <v/>
      </c>
      <c r="P383" s="21" t="str">
        <f aca="false">IF(OR(N383="",AM383="",M383=""),"",IF(M383="Small standard",IF(N383&gt;SS_MAX,"",ROUND(INDEX(SS_FEES,SUMPRODUCT(--(SS_EDGES&lt;N383))+1,3+AM383)*(1+FUEL),4)),IF(M383="Large standard",IF(N383&gt;LS_MAX,"",ROUND(IF(N383&lt;=OVER3_FROM,INDEX(LS_FEES,SUMPRODUCT(--(LS_EDGES&lt;N383))+1,3+AM383),INDEX(OVER3_BASE,1,3+AM383)+OVER3_PER4*CEILING((N383-OVER3_FROM)/4,1))*(1+FUEL),4)),"")))</f>
        <v/>
      </c>
      <c r="Q383" s="20" t="str">
        <f aca="true">IF(OR(L383="",O383=""),"",ROUND(L383-IF(AND(TODAY()&gt;=PEAK_FROM,TODAY()&lt;=PEAK_TO),P383,O383),2))</f>
        <v/>
      </c>
      <c r="R383" s="16" t="str">
        <f aca="false">IF(N383="","",IF(M383="Small standard",IF(SUMPRODUCT(--(SS_EDGES&lt;N383))=0,"",INDEX(SS_EDGES,SUMPRODUCT(--(SS_EDGES&lt;N383)))),IF(M383="Large standard",IF(N383&gt;OVER3_FROM,OVER3_FROM+4*(CEILING((N383-OVER3_FROM)/4,1)-1),IF(SUMPRODUCT(--(LS_EDGES&lt;N383))=0,"",INDEX(LS_EDGES,SUMPRODUCT(--(LS_EDGES&lt;N383))))),"")))</f>
        <v/>
      </c>
      <c r="S383" s="22" t="str">
        <f aca="false">IF(R383="","",ROUND(N383-R383,3))</f>
        <v/>
      </c>
      <c r="T383" s="21" t="str">
        <f aca="false">IF(OR(R383="",O383="",AO383=""),"",IF(S383&gt;MAX_SHAVE,"",IF(ROUND(O383-AO383,4)&lt;MIN_UNIT,"",ROUND(O383-AO383,4))))</f>
        <v/>
      </c>
      <c r="U383" s="21" t="str">
        <f aca="false">IF(OR(AQ383="",O383=""),"",IF(ROUND(ROUND(O383-AQ383,4)-AS383,4)&lt;=MIN_UNIT,"",ROUND(ROUND(O383-AQ383,4)-AS383,4)))</f>
        <v/>
      </c>
      <c r="V383" s="21" t="str">
        <f aca="false">IF(OR(AV383="",O383=""),"",IF(AND(AT383=1,AU383&lt;=MAX_ENV),IF(ROUND(O383-AV383,4)&lt;MIN_UNIT,"",ROUND(O383-AV383,4)),""))</f>
        <v/>
      </c>
      <c r="W383" s="21" t="str">
        <f aca="false">IF(OR(AX383="",O383=""),"",IF(AL383&gt;=AH383*MIN_DIM_RATIO,IF(ROUND(O383-AX383,4)&lt;MIN_UNIT,"",ROUND(O383-AX383,4)),""))</f>
        <v/>
      </c>
      <c r="X383" s="21" t="str">
        <f aca="false">IF(OR(R383="",P383="",AP383=""),"",IF(S383&gt;MAX_SHAVE,"",IF(ROUND(P383-AP383,4)&lt;MIN_UNIT,"",ROUND(P383-AP383,4))))</f>
        <v/>
      </c>
      <c r="Y383" s="21" t="str">
        <f aca="false">IF(OR(AR383="",P383=""),"",IF(ROUND(ROUND(P383-AR383,4)-AS383,4)&lt;=MIN_UNIT,"",ROUND(ROUND(P383-AR383,4)-AS383,4)))</f>
        <v/>
      </c>
      <c r="Z383" s="21" t="str">
        <f aca="false">IF(OR(AW383="",P383=""),"",IF(AND(AT383=1,AU383&lt;=MAX_ENV),IF(ROUND(P383-AW383,4)&lt;MIN_UNIT,"",ROUND(P383-AW383,4)),""))</f>
        <v/>
      </c>
      <c r="AA383" s="21" t="str">
        <f aca="false">IF(OR(AY383="",P383=""),"",IF(AL383&gt;=AH383*MIN_DIM_RATIO,IF(ROUND(P383-AY383,4)&lt;MIN_UNIT,"",ROUND(P383-AY383,4)),""))</f>
        <v/>
      </c>
      <c r="AB383" s="2" t="str">
        <f aca="false">IF(COUNT(T383:W383)=0,"",CHOOSE(MATCH(MAX(T383:W383),T383:W383,0),"Weight","Price","Size tier","Box"))</f>
        <v/>
      </c>
      <c r="AC383" s="24" t="str">
        <f aca="false">IF(K383&lt;&gt;"",K383,AZ383)</f>
        <v/>
      </c>
      <c r="AD383" s="25" t="str">
        <f aca="false">IF(OR(AB383="",AC383=""),"",ROUND(AC383*IF(K383&lt;&gt;"",1,U_LOW)*((12-PEAK_MONTHS)*MAX(T383:W383)+PEAK_MONTHS*N(INDEX(X383:AA383,MATCH(MAX(T383:W383),T383:W383,0)))),0))</f>
        <v/>
      </c>
      <c r="AE383" s="25" t="str">
        <f aca="false">IF(OR(AB383="",AC383=""),"",ROUND(AC383*IF(K383&lt;&gt;"",1,U_HIGH)*((12-PEAK_MONTHS)*MAX(T383:W383)+PEAK_MONTHS*N(INDEX(X383:AA383,MATCH(MAX(T383:W383),T383:W383,0)))),0))</f>
        <v/>
      </c>
      <c r="AF383" s="18" t="str">
        <f aca="false">IF(AD383="","",RANK(AD383,$AD$7:$AD$506))</f>
        <v/>
      </c>
      <c r="AH383" s="16" t="str">
        <f aca="false">IF(E383&lt;&gt;"",E383,IF(F383&lt;&gt;"",ROUND(F383*16,3),""))</f>
        <v/>
      </c>
      <c r="AI383" s="16" t="str">
        <f aca="false">IF(COUNT(G383:I383)&lt;3,"",ROUND(LARGE(G383:I383,1),2))</f>
        <v/>
      </c>
      <c r="AJ383" s="16" t="str">
        <f aca="false">IF(COUNT(G383:I383)&lt;3,"",ROUND(LARGE(G383:I383,2),2))</f>
        <v/>
      </c>
      <c r="AK383" s="16" t="str">
        <f aca="false">IF(COUNT(G383:I383)&lt;3,"",ROUND(SMALL(G383:I383,1),2))</f>
        <v/>
      </c>
      <c r="AL383" s="16" t="str">
        <f aca="false">IF(AI383="","",IF(AI383*AJ383*AK383&lt;DIM_MIN_CUIN,"",ROUND(AI383*AJ383*AK383/DIM_DIV*16,2)))</f>
        <v/>
      </c>
      <c r="AM383" s="18" t="str">
        <f aca="false">IF(C383="","",IF(C383&lt;BAND_LO,1,IF(C383&lt;=BAND_HI,2,3)))</f>
        <v/>
      </c>
      <c r="AN383" s="19" t="str">
        <f aca="false">IF(C383="","",IFERROR(INDEX(CAT_REF,MATCH(D383,CATS,0)),REF_DEFAULT))</f>
        <v/>
      </c>
      <c r="AO383" s="21" t="str">
        <f aca="false">IF(OR(R383="",AM383="",M383=""),"",IF(M383="Small standard",IF(R383&gt;SS_MAX,"",ROUND(INDEX(SS_FEES,SUMPRODUCT(--(SS_EDGES&lt;R383))+1,0+AM383)*(1+FUEL),4)),IF(M383="Large standard",IF(R383&gt;LS_MAX,"",ROUND(IF(R383&lt;=OVER3_FROM,INDEX(LS_FEES,SUMPRODUCT(--(LS_EDGES&lt;R383))+1,0+AM383),INDEX(OVER3_BASE,1,0+AM383)+OVER3_PER4*CEILING((R383-OVER3_FROM)/4,1))*(1+FUEL),4)),"")))</f>
        <v/>
      </c>
      <c r="AP383" s="21" t="str">
        <f aca="false">IF(OR(R383="",AM383="",M383=""),"",IF(M383="Small standard",IF(R383&gt;SS_MAX,"",ROUND(INDEX(SS_FEES,SUMPRODUCT(--(SS_EDGES&lt;R383))+1,3+AM383)*(1+FUEL),4)),IF(M383="Large standard",IF(R383&gt;LS_MAX,"",ROUND(IF(R383&lt;=OVER3_FROM,INDEX(LS_FEES,SUMPRODUCT(--(LS_EDGES&lt;R383))+1,3+AM383),INDEX(OVER3_BASE,1,3+AM383)+OVER3_PER4*CEILING((R383-OVER3_FROM)/4,1))*(1+FUEL),4)),"")))</f>
        <v/>
      </c>
      <c r="AQ383" s="21" t="str">
        <f aca="false">IF(OR(AM383="",AM383=1),"",IF(OR(N383="",(AM383-1)="",M383=""),"",IF(M383="Small standard",IF(N383&gt;SS_MAX,"",ROUND(INDEX(SS_FEES,SUMPRODUCT(--(SS_EDGES&lt;N383))+1,0+(AM383-1))*(1+FUEL),4)),IF(M383="Large standard",IF(N383&gt;LS_MAX,"",ROUND(IF(N383&lt;=OVER3_FROM,INDEX(LS_FEES,SUMPRODUCT(--(LS_EDGES&lt;N383))+1,0+(AM383-1)),INDEX(OVER3_BASE,1,0+(AM383-1))+OVER3_PER4*CEILING((N383-OVER3_FROM)/4,1))*(1+FUEL),4)),""))))</f>
        <v/>
      </c>
      <c r="AR383" s="21" t="str">
        <f aca="false">IF(OR(AM383="",AM383=1),"",IF(OR(N383="",(AM383-1)="",M383=""),"",IF(M383="Small standard",IF(N383&gt;SS_MAX,"",ROUND(INDEX(SS_FEES,SUMPRODUCT(--(SS_EDGES&lt;N383))+1,3+(AM383-1))*(1+FUEL),4)),IF(M383="Large standard",IF(N383&gt;LS_MAX,"",ROUND(IF(N383&lt;=OVER3_FROM,INDEX(LS_FEES,SUMPRODUCT(--(LS_EDGES&lt;N383))+1,3+(AM383-1)),INDEX(OVER3_BASE,1,3+(AM383-1))+OVER3_PER4*CEILING((N383-OVER3_FROM)/4,1))*(1+FUEL),4)),""))))</f>
        <v/>
      </c>
      <c r="AS383" s="21" t="str">
        <f aca="false">IF(OR(AM383="",AM383=1),"",(C383-(IF(AM383=2,BAND_LO,BAND_HI)-0.01))*(1-AN383))</f>
        <v/>
      </c>
      <c r="AT383" s="18" t="str">
        <f aca="false">IF(AI383="","",(AI383&gt;SS_L)+(AJ383&gt;SS_M)+(AK383&gt;SS_S))</f>
        <v/>
      </c>
      <c r="AU383" s="23" t="str">
        <f aca="false">IF(OR(AT383="",AT383&lt;&gt;1),"",MAX(AI383/SS_L,AJ383/SS_M,AK383/SS_S))</f>
        <v/>
      </c>
      <c r="AV383" s="21" t="str">
        <f aca="false">IF(OR(M383&lt;&gt;"Large standard",N383="",N383&gt;SS_MAX),"",IF(OR(N383="",AM383="","Small standard"=""),"",IF("Small standard"="Small standard",IF(N383&gt;SS_MAX,"",ROUND(INDEX(SS_FEES,SUMPRODUCT(--(SS_EDGES&lt;N383))+1,0+AM383)*(1+FUEL),4)),IF("Small standard"="Large standard",IF(N383&gt;LS_MAX,"",ROUND(IF(N383&lt;=OVER3_FROM,INDEX(LS_FEES,SUMPRODUCT(--(LS_EDGES&lt;N383))+1,0+AM383),INDEX(OVER3_BASE,1,0+AM383)+OVER3_PER4*CEILING((N383-OVER3_FROM)/4,1))*(1+FUEL),4)),""))))</f>
        <v/>
      </c>
      <c r="AW383" s="21" t="str">
        <f aca="false">IF(OR(M383&lt;&gt;"Large standard",N383="",N383&gt;SS_MAX),"",IF(OR(N383="",AM383="","Small standard"=""),"",IF("Small standard"="Small standard",IF(N383&gt;SS_MAX,"",ROUND(INDEX(SS_FEES,SUMPRODUCT(--(SS_EDGES&lt;N383))+1,3+AM383)*(1+FUEL),4)),IF("Small standard"="Large standard",IF(N383&gt;LS_MAX,"",ROUND(IF(N383&lt;=OVER3_FROM,INDEX(LS_FEES,SUMPRODUCT(--(LS_EDGES&lt;N383))+1,3+AM383),INDEX(OVER3_BASE,1,3+AM383)+OVER3_PER4*CEILING((N383-OVER3_FROM)/4,1))*(1+FUEL),4)),""))))</f>
        <v/>
      </c>
      <c r="AX383" s="21" t="str">
        <f aca="false">IF(OR(AL383="",AH383=""),"",IF(OR(AH383="",AM383="",M383=""),"",IF(M383="Small standard",IF(AH383&gt;SS_MAX,"",ROUND(INDEX(SS_FEES,SUMPRODUCT(--(SS_EDGES&lt;AH383))+1,0+AM383)*(1+FUEL),4)),IF(M383="Large standard",IF(AH383&gt;LS_MAX,"",ROUND(IF(AH383&lt;=OVER3_FROM,INDEX(LS_FEES,SUMPRODUCT(--(LS_EDGES&lt;AH383))+1,0+AM383),INDEX(OVER3_BASE,1,0+AM383)+OVER3_PER4*CEILING((AH383-OVER3_FROM)/4,1))*(1+FUEL),4)),""))))</f>
        <v/>
      </c>
      <c r="AY383" s="21" t="str">
        <f aca="false">IF(OR(AL383="",AH383=""),"",IF(OR(AH383="",AM383="",M383=""),"",IF(M383="Small standard",IF(AH383&gt;SS_MAX,"",ROUND(INDEX(SS_FEES,SUMPRODUCT(--(SS_EDGES&lt;AH383))+1,3+AM383)*(1+FUEL),4)),IF(M383="Large standard",IF(AH383&gt;LS_MAX,"",ROUND(IF(AH383&lt;=OVER3_FROM,INDEX(LS_FEES,SUMPRODUCT(--(LS_EDGES&lt;AH383))+1,3+AM383),INDEX(OVER3_BASE,1,3+AM383)+OVER3_PER4*CEILING((AH383-OVER3_FROM)/4,1))*(1+FUEL),4)),""))))</f>
        <v/>
      </c>
      <c r="AZ383" s="24" t="str">
        <f aca="false">IF(OR(J383="",J383&lt;1),"",ROUND(IFERROR(INDEX(CAT_SCALE,MATCH(D383,CATS,0)),UC_DEFAULT)*IF(J383&gt;=UC_KNEE,10^(UC_A-UC_B*LOG10(J383)),10^(UC_A-UC_B*LOG10(UC_KNEE))*(UC_KNEE/J383)^UC_HEXP),1))</f>
        <v/>
      </c>
    </row>
    <row r="384" customFormat="false" ht="15" hidden="false" customHeight="false" outlineLevel="0" collapsed="false">
      <c r="A384" s="10"/>
      <c r="B384" s="10"/>
      <c r="C384" s="12"/>
      <c r="D384" s="10"/>
      <c r="E384" s="10"/>
      <c r="F384" s="10"/>
      <c r="G384" s="10"/>
      <c r="H384" s="10"/>
      <c r="I384" s="10"/>
      <c r="J384" s="10"/>
      <c r="K384" s="10"/>
      <c r="L384" s="12"/>
      <c r="M384" s="2" t="str">
        <f aca="false">IF(OR(N384="",AI384=""),"",IF(AND(N384&lt;=SS_MAX,AI384&lt;=SS_L,AJ384&lt;=SS_M,AK384&lt;=SS_S),"Small standard",IF(AND(N384&lt;=LS_MAX,AI384&lt;=LS_L,AJ384&lt;=LS_M,AK384&lt;=LS_S),"Large standard","Oversize")))</f>
        <v/>
      </c>
      <c r="N384" s="16" t="str">
        <f aca="false">IF(AH384="","",IF(AL384="",AH384,MAX(AH384,AL384)))</f>
        <v/>
      </c>
      <c r="O384" s="21" t="str">
        <f aca="false">IF(OR(N384="",AM384="",M384=""),"",IF(M384="Small standard",IF(N384&gt;SS_MAX,"",ROUND(INDEX(SS_FEES,SUMPRODUCT(--(SS_EDGES&lt;N384))+1,0+AM384)*(1+FUEL),4)),IF(M384="Large standard",IF(N384&gt;LS_MAX,"",ROUND(IF(N384&lt;=OVER3_FROM,INDEX(LS_FEES,SUMPRODUCT(--(LS_EDGES&lt;N384))+1,0+AM384),INDEX(OVER3_BASE,1,0+AM384)+OVER3_PER4*CEILING((N384-OVER3_FROM)/4,1))*(1+FUEL),4)),"")))</f>
        <v/>
      </c>
      <c r="P384" s="21" t="str">
        <f aca="false">IF(OR(N384="",AM384="",M384=""),"",IF(M384="Small standard",IF(N384&gt;SS_MAX,"",ROUND(INDEX(SS_FEES,SUMPRODUCT(--(SS_EDGES&lt;N384))+1,3+AM384)*(1+FUEL),4)),IF(M384="Large standard",IF(N384&gt;LS_MAX,"",ROUND(IF(N384&lt;=OVER3_FROM,INDEX(LS_FEES,SUMPRODUCT(--(LS_EDGES&lt;N384))+1,3+AM384),INDEX(OVER3_BASE,1,3+AM384)+OVER3_PER4*CEILING((N384-OVER3_FROM)/4,1))*(1+FUEL),4)),"")))</f>
        <v/>
      </c>
      <c r="Q384" s="20" t="str">
        <f aca="true">IF(OR(L384="",O384=""),"",ROUND(L384-IF(AND(TODAY()&gt;=PEAK_FROM,TODAY()&lt;=PEAK_TO),P384,O384),2))</f>
        <v/>
      </c>
      <c r="R384" s="16" t="str">
        <f aca="false">IF(N384="","",IF(M384="Small standard",IF(SUMPRODUCT(--(SS_EDGES&lt;N384))=0,"",INDEX(SS_EDGES,SUMPRODUCT(--(SS_EDGES&lt;N384)))),IF(M384="Large standard",IF(N384&gt;OVER3_FROM,OVER3_FROM+4*(CEILING((N384-OVER3_FROM)/4,1)-1),IF(SUMPRODUCT(--(LS_EDGES&lt;N384))=0,"",INDEX(LS_EDGES,SUMPRODUCT(--(LS_EDGES&lt;N384))))),"")))</f>
        <v/>
      </c>
      <c r="S384" s="22" t="str">
        <f aca="false">IF(R384="","",ROUND(N384-R384,3))</f>
        <v/>
      </c>
      <c r="T384" s="21" t="str">
        <f aca="false">IF(OR(R384="",O384="",AO384=""),"",IF(S384&gt;MAX_SHAVE,"",IF(ROUND(O384-AO384,4)&lt;MIN_UNIT,"",ROUND(O384-AO384,4))))</f>
        <v/>
      </c>
      <c r="U384" s="21" t="str">
        <f aca="false">IF(OR(AQ384="",O384=""),"",IF(ROUND(ROUND(O384-AQ384,4)-AS384,4)&lt;=MIN_UNIT,"",ROUND(ROUND(O384-AQ384,4)-AS384,4)))</f>
        <v/>
      </c>
      <c r="V384" s="21" t="str">
        <f aca="false">IF(OR(AV384="",O384=""),"",IF(AND(AT384=1,AU384&lt;=MAX_ENV),IF(ROUND(O384-AV384,4)&lt;MIN_UNIT,"",ROUND(O384-AV384,4)),""))</f>
        <v/>
      </c>
      <c r="W384" s="21" t="str">
        <f aca="false">IF(OR(AX384="",O384=""),"",IF(AL384&gt;=AH384*MIN_DIM_RATIO,IF(ROUND(O384-AX384,4)&lt;MIN_UNIT,"",ROUND(O384-AX384,4)),""))</f>
        <v/>
      </c>
      <c r="X384" s="21" t="str">
        <f aca="false">IF(OR(R384="",P384="",AP384=""),"",IF(S384&gt;MAX_SHAVE,"",IF(ROUND(P384-AP384,4)&lt;MIN_UNIT,"",ROUND(P384-AP384,4))))</f>
        <v/>
      </c>
      <c r="Y384" s="21" t="str">
        <f aca="false">IF(OR(AR384="",P384=""),"",IF(ROUND(ROUND(P384-AR384,4)-AS384,4)&lt;=MIN_UNIT,"",ROUND(ROUND(P384-AR384,4)-AS384,4)))</f>
        <v/>
      </c>
      <c r="Z384" s="21" t="str">
        <f aca="false">IF(OR(AW384="",P384=""),"",IF(AND(AT384=1,AU384&lt;=MAX_ENV),IF(ROUND(P384-AW384,4)&lt;MIN_UNIT,"",ROUND(P384-AW384,4)),""))</f>
        <v/>
      </c>
      <c r="AA384" s="21" t="str">
        <f aca="false">IF(OR(AY384="",P384=""),"",IF(AL384&gt;=AH384*MIN_DIM_RATIO,IF(ROUND(P384-AY384,4)&lt;MIN_UNIT,"",ROUND(P384-AY384,4)),""))</f>
        <v/>
      </c>
      <c r="AB384" s="2" t="str">
        <f aca="false">IF(COUNT(T384:W384)=0,"",CHOOSE(MATCH(MAX(T384:W384),T384:W384,0),"Weight","Price","Size tier","Box"))</f>
        <v/>
      </c>
      <c r="AC384" s="24" t="str">
        <f aca="false">IF(K384&lt;&gt;"",K384,AZ384)</f>
        <v/>
      </c>
      <c r="AD384" s="25" t="str">
        <f aca="false">IF(OR(AB384="",AC384=""),"",ROUND(AC384*IF(K384&lt;&gt;"",1,U_LOW)*((12-PEAK_MONTHS)*MAX(T384:W384)+PEAK_MONTHS*N(INDEX(X384:AA384,MATCH(MAX(T384:W384),T384:W384,0)))),0))</f>
        <v/>
      </c>
      <c r="AE384" s="25" t="str">
        <f aca="false">IF(OR(AB384="",AC384=""),"",ROUND(AC384*IF(K384&lt;&gt;"",1,U_HIGH)*((12-PEAK_MONTHS)*MAX(T384:W384)+PEAK_MONTHS*N(INDEX(X384:AA384,MATCH(MAX(T384:W384),T384:W384,0)))),0))</f>
        <v/>
      </c>
      <c r="AF384" s="18" t="str">
        <f aca="false">IF(AD384="","",RANK(AD384,$AD$7:$AD$506))</f>
        <v/>
      </c>
      <c r="AH384" s="16" t="str">
        <f aca="false">IF(E384&lt;&gt;"",E384,IF(F384&lt;&gt;"",ROUND(F384*16,3),""))</f>
        <v/>
      </c>
      <c r="AI384" s="16" t="str">
        <f aca="false">IF(COUNT(G384:I384)&lt;3,"",ROUND(LARGE(G384:I384,1),2))</f>
        <v/>
      </c>
      <c r="AJ384" s="16" t="str">
        <f aca="false">IF(COUNT(G384:I384)&lt;3,"",ROUND(LARGE(G384:I384,2),2))</f>
        <v/>
      </c>
      <c r="AK384" s="16" t="str">
        <f aca="false">IF(COUNT(G384:I384)&lt;3,"",ROUND(SMALL(G384:I384,1),2))</f>
        <v/>
      </c>
      <c r="AL384" s="16" t="str">
        <f aca="false">IF(AI384="","",IF(AI384*AJ384*AK384&lt;DIM_MIN_CUIN,"",ROUND(AI384*AJ384*AK384/DIM_DIV*16,2)))</f>
        <v/>
      </c>
      <c r="AM384" s="18" t="str">
        <f aca="false">IF(C384="","",IF(C384&lt;BAND_LO,1,IF(C384&lt;=BAND_HI,2,3)))</f>
        <v/>
      </c>
      <c r="AN384" s="19" t="str">
        <f aca="false">IF(C384="","",IFERROR(INDEX(CAT_REF,MATCH(D384,CATS,0)),REF_DEFAULT))</f>
        <v/>
      </c>
      <c r="AO384" s="21" t="str">
        <f aca="false">IF(OR(R384="",AM384="",M384=""),"",IF(M384="Small standard",IF(R384&gt;SS_MAX,"",ROUND(INDEX(SS_FEES,SUMPRODUCT(--(SS_EDGES&lt;R384))+1,0+AM384)*(1+FUEL),4)),IF(M384="Large standard",IF(R384&gt;LS_MAX,"",ROUND(IF(R384&lt;=OVER3_FROM,INDEX(LS_FEES,SUMPRODUCT(--(LS_EDGES&lt;R384))+1,0+AM384),INDEX(OVER3_BASE,1,0+AM384)+OVER3_PER4*CEILING((R384-OVER3_FROM)/4,1))*(1+FUEL),4)),"")))</f>
        <v/>
      </c>
      <c r="AP384" s="21" t="str">
        <f aca="false">IF(OR(R384="",AM384="",M384=""),"",IF(M384="Small standard",IF(R384&gt;SS_MAX,"",ROUND(INDEX(SS_FEES,SUMPRODUCT(--(SS_EDGES&lt;R384))+1,3+AM384)*(1+FUEL),4)),IF(M384="Large standard",IF(R384&gt;LS_MAX,"",ROUND(IF(R384&lt;=OVER3_FROM,INDEX(LS_FEES,SUMPRODUCT(--(LS_EDGES&lt;R384))+1,3+AM384),INDEX(OVER3_BASE,1,3+AM384)+OVER3_PER4*CEILING((R384-OVER3_FROM)/4,1))*(1+FUEL),4)),"")))</f>
        <v/>
      </c>
      <c r="AQ384" s="21" t="str">
        <f aca="false">IF(OR(AM384="",AM384=1),"",IF(OR(N384="",(AM384-1)="",M384=""),"",IF(M384="Small standard",IF(N384&gt;SS_MAX,"",ROUND(INDEX(SS_FEES,SUMPRODUCT(--(SS_EDGES&lt;N384))+1,0+(AM384-1))*(1+FUEL),4)),IF(M384="Large standard",IF(N384&gt;LS_MAX,"",ROUND(IF(N384&lt;=OVER3_FROM,INDEX(LS_FEES,SUMPRODUCT(--(LS_EDGES&lt;N384))+1,0+(AM384-1)),INDEX(OVER3_BASE,1,0+(AM384-1))+OVER3_PER4*CEILING((N384-OVER3_FROM)/4,1))*(1+FUEL),4)),""))))</f>
        <v/>
      </c>
      <c r="AR384" s="21" t="str">
        <f aca="false">IF(OR(AM384="",AM384=1),"",IF(OR(N384="",(AM384-1)="",M384=""),"",IF(M384="Small standard",IF(N384&gt;SS_MAX,"",ROUND(INDEX(SS_FEES,SUMPRODUCT(--(SS_EDGES&lt;N384))+1,3+(AM384-1))*(1+FUEL),4)),IF(M384="Large standard",IF(N384&gt;LS_MAX,"",ROUND(IF(N384&lt;=OVER3_FROM,INDEX(LS_FEES,SUMPRODUCT(--(LS_EDGES&lt;N384))+1,3+(AM384-1)),INDEX(OVER3_BASE,1,3+(AM384-1))+OVER3_PER4*CEILING((N384-OVER3_FROM)/4,1))*(1+FUEL),4)),""))))</f>
        <v/>
      </c>
      <c r="AS384" s="21" t="str">
        <f aca="false">IF(OR(AM384="",AM384=1),"",(C384-(IF(AM384=2,BAND_LO,BAND_HI)-0.01))*(1-AN384))</f>
        <v/>
      </c>
      <c r="AT384" s="18" t="str">
        <f aca="false">IF(AI384="","",(AI384&gt;SS_L)+(AJ384&gt;SS_M)+(AK384&gt;SS_S))</f>
        <v/>
      </c>
      <c r="AU384" s="23" t="str">
        <f aca="false">IF(OR(AT384="",AT384&lt;&gt;1),"",MAX(AI384/SS_L,AJ384/SS_M,AK384/SS_S))</f>
        <v/>
      </c>
      <c r="AV384" s="21" t="str">
        <f aca="false">IF(OR(M384&lt;&gt;"Large standard",N384="",N384&gt;SS_MAX),"",IF(OR(N384="",AM384="","Small standard"=""),"",IF("Small standard"="Small standard",IF(N384&gt;SS_MAX,"",ROUND(INDEX(SS_FEES,SUMPRODUCT(--(SS_EDGES&lt;N384))+1,0+AM384)*(1+FUEL),4)),IF("Small standard"="Large standard",IF(N384&gt;LS_MAX,"",ROUND(IF(N384&lt;=OVER3_FROM,INDEX(LS_FEES,SUMPRODUCT(--(LS_EDGES&lt;N384))+1,0+AM384),INDEX(OVER3_BASE,1,0+AM384)+OVER3_PER4*CEILING((N384-OVER3_FROM)/4,1))*(1+FUEL),4)),""))))</f>
        <v/>
      </c>
      <c r="AW384" s="21" t="str">
        <f aca="false">IF(OR(M384&lt;&gt;"Large standard",N384="",N384&gt;SS_MAX),"",IF(OR(N384="",AM384="","Small standard"=""),"",IF("Small standard"="Small standard",IF(N384&gt;SS_MAX,"",ROUND(INDEX(SS_FEES,SUMPRODUCT(--(SS_EDGES&lt;N384))+1,3+AM384)*(1+FUEL),4)),IF("Small standard"="Large standard",IF(N384&gt;LS_MAX,"",ROUND(IF(N384&lt;=OVER3_FROM,INDEX(LS_FEES,SUMPRODUCT(--(LS_EDGES&lt;N384))+1,3+AM384),INDEX(OVER3_BASE,1,3+AM384)+OVER3_PER4*CEILING((N384-OVER3_FROM)/4,1))*(1+FUEL),4)),""))))</f>
        <v/>
      </c>
      <c r="AX384" s="21" t="str">
        <f aca="false">IF(OR(AL384="",AH384=""),"",IF(OR(AH384="",AM384="",M384=""),"",IF(M384="Small standard",IF(AH384&gt;SS_MAX,"",ROUND(INDEX(SS_FEES,SUMPRODUCT(--(SS_EDGES&lt;AH384))+1,0+AM384)*(1+FUEL),4)),IF(M384="Large standard",IF(AH384&gt;LS_MAX,"",ROUND(IF(AH384&lt;=OVER3_FROM,INDEX(LS_FEES,SUMPRODUCT(--(LS_EDGES&lt;AH384))+1,0+AM384),INDEX(OVER3_BASE,1,0+AM384)+OVER3_PER4*CEILING((AH384-OVER3_FROM)/4,1))*(1+FUEL),4)),""))))</f>
        <v/>
      </c>
      <c r="AY384" s="21" t="str">
        <f aca="false">IF(OR(AL384="",AH384=""),"",IF(OR(AH384="",AM384="",M384=""),"",IF(M384="Small standard",IF(AH384&gt;SS_MAX,"",ROUND(INDEX(SS_FEES,SUMPRODUCT(--(SS_EDGES&lt;AH384))+1,3+AM384)*(1+FUEL),4)),IF(M384="Large standard",IF(AH384&gt;LS_MAX,"",ROUND(IF(AH384&lt;=OVER3_FROM,INDEX(LS_FEES,SUMPRODUCT(--(LS_EDGES&lt;AH384))+1,3+AM384),INDEX(OVER3_BASE,1,3+AM384)+OVER3_PER4*CEILING((AH384-OVER3_FROM)/4,1))*(1+FUEL),4)),""))))</f>
        <v/>
      </c>
      <c r="AZ384" s="24" t="str">
        <f aca="false">IF(OR(J384="",J384&lt;1),"",ROUND(IFERROR(INDEX(CAT_SCALE,MATCH(D384,CATS,0)),UC_DEFAULT)*IF(J384&gt;=UC_KNEE,10^(UC_A-UC_B*LOG10(J384)),10^(UC_A-UC_B*LOG10(UC_KNEE))*(UC_KNEE/J384)^UC_HEXP),1))</f>
        <v/>
      </c>
    </row>
    <row r="385" customFormat="false" ht="15" hidden="false" customHeight="false" outlineLevel="0" collapsed="false">
      <c r="A385" s="10"/>
      <c r="B385" s="10"/>
      <c r="C385" s="12"/>
      <c r="D385" s="10"/>
      <c r="E385" s="10"/>
      <c r="F385" s="10"/>
      <c r="G385" s="10"/>
      <c r="H385" s="10"/>
      <c r="I385" s="10"/>
      <c r="J385" s="10"/>
      <c r="K385" s="10"/>
      <c r="L385" s="12"/>
      <c r="M385" s="2" t="str">
        <f aca="false">IF(OR(N385="",AI385=""),"",IF(AND(N385&lt;=SS_MAX,AI385&lt;=SS_L,AJ385&lt;=SS_M,AK385&lt;=SS_S),"Small standard",IF(AND(N385&lt;=LS_MAX,AI385&lt;=LS_L,AJ385&lt;=LS_M,AK385&lt;=LS_S),"Large standard","Oversize")))</f>
        <v/>
      </c>
      <c r="N385" s="16" t="str">
        <f aca="false">IF(AH385="","",IF(AL385="",AH385,MAX(AH385,AL385)))</f>
        <v/>
      </c>
      <c r="O385" s="21" t="str">
        <f aca="false">IF(OR(N385="",AM385="",M385=""),"",IF(M385="Small standard",IF(N385&gt;SS_MAX,"",ROUND(INDEX(SS_FEES,SUMPRODUCT(--(SS_EDGES&lt;N385))+1,0+AM385)*(1+FUEL),4)),IF(M385="Large standard",IF(N385&gt;LS_MAX,"",ROUND(IF(N385&lt;=OVER3_FROM,INDEX(LS_FEES,SUMPRODUCT(--(LS_EDGES&lt;N385))+1,0+AM385),INDEX(OVER3_BASE,1,0+AM385)+OVER3_PER4*CEILING((N385-OVER3_FROM)/4,1))*(1+FUEL),4)),"")))</f>
        <v/>
      </c>
      <c r="P385" s="21" t="str">
        <f aca="false">IF(OR(N385="",AM385="",M385=""),"",IF(M385="Small standard",IF(N385&gt;SS_MAX,"",ROUND(INDEX(SS_FEES,SUMPRODUCT(--(SS_EDGES&lt;N385))+1,3+AM385)*(1+FUEL),4)),IF(M385="Large standard",IF(N385&gt;LS_MAX,"",ROUND(IF(N385&lt;=OVER3_FROM,INDEX(LS_FEES,SUMPRODUCT(--(LS_EDGES&lt;N385))+1,3+AM385),INDEX(OVER3_BASE,1,3+AM385)+OVER3_PER4*CEILING((N385-OVER3_FROM)/4,1))*(1+FUEL),4)),"")))</f>
        <v/>
      </c>
      <c r="Q385" s="20" t="str">
        <f aca="true">IF(OR(L385="",O385=""),"",ROUND(L385-IF(AND(TODAY()&gt;=PEAK_FROM,TODAY()&lt;=PEAK_TO),P385,O385),2))</f>
        <v/>
      </c>
      <c r="R385" s="16" t="str">
        <f aca="false">IF(N385="","",IF(M385="Small standard",IF(SUMPRODUCT(--(SS_EDGES&lt;N385))=0,"",INDEX(SS_EDGES,SUMPRODUCT(--(SS_EDGES&lt;N385)))),IF(M385="Large standard",IF(N385&gt;OVER3_FROM,OVER3_FROM+4*(CEILING((N385-OVER3_FROM)/4,1)-1),IF(SUMPRODUCT(--(LS_EDGES&lt;N385))=0,"",INDEX(LS_EDGES,SUMPRODUCT(--(LS_EDGES&lt;N385))))),"")))</f>
        <v/>
      </c>
      <c r="S385" s="22" t="str">
        <f aca="false">IF(R385="","",ROUND(N385-R385,3))</f>
        <v/>
      </c>
      <c r="T385" s="21" t="str">
        <f aca="false">IF(OR(R385="",O385="",AO385=""),"",IF(S385&gt;MAX_SHAVE,"",IF(ROUND(O385-AO385,4)&lt;MIN_UNIT,"",ROUND(O385-AO385,4))))</f>
        <v/>
      </c>
      <c r="U385" s="21" t="str">
        <f aca="false">IF(OR(AQ385="",O385=""),"",IF(ROUND(ROUND(O385-AQ385,4)-AS385,4)&lt;=MIN_UNIT,"",ROUND(ROUND(O385-AQ385,4)-AS385,4)))</f>
        <v/>
      </c>
      <c r="V385" s="21" t="str">
        <f aca="false">IF(OR(AV385="",O385=""),"",IF(AND(AT385=1,AU385&lt;=MAX_ENV),IF(ROUND(O385-AV385,4)&lt;MIN_UNIT,"",ROUND(O385-AV385,4)),""))</f>
        <v/>
      </c>
      <c r="W385" s="21" t="str">
        <f aca="false">IF(OR(AX385="",O385=""),"",IF(AL385&gt;=AH385*MIN_DIM_RATIO,IF(ROUND(O385-AX385,4)&lt;MIN_UNIT,"",ROUND(O385-AX385,4)),""))</f>
        <v/>
      </c>
      <c r="X385" s="21" t="str">
        <f aca="false">IF(OR(R385="",P385="",AP385=""),"",IF(S385&gt;MAX_SHAVE,"",IF(ROUND(P385-AP385,4)&lt;MIN_UNIT,"",ROUND(P385-AP385,4))))</f>
        <v/>
      </c>
      <c r="Y385" s="21" t="str">
        <f aca="false">IF(OR(AR385="",P385=""),"",IF(ROUND(ROUND(P385-AR385,4)-AS385,4)&lt;=MIN_UNIT,"",ROUND(ROUND(P385-AR385,4)-AS385,4)))</f>
        <v/>
      </c>
      <c r="Z385" s="21" t="str">
        <f aca="false">IF(OR(AW385="",P385=""),"",IF(AND(AT385=1,AU385&lt;=MAX_ENV),IF(ROUND(P385-AW385,4)&lt;MIN_UNIT,"",ROUND(P385-AW385,4)),""))</f>
        <v/>
      </c>
      <c r="AA385" s="21" t="str">
        <f aca="false">IF(OR(AY385="",P385=""),"",IF(AL385&gt;=AH385*MIN_DIM_RATIO,IF(ROUND(P385-AY385,4)&lt;MIN_UNIT,"",ROUND(P385-AY385,4)),""))</f>
        <v/>
      </c>
      <c r="AB385" s="2" t="str">
        <f aca="false">IF(COUNT(T385:W385)=0,"",CHOOSE(MATCH(MAX(T385:W385),T385:W385,0),"Weight","Price","Size tier","Box"))</f>
        <v/>
      </c>
      <c r="AC385" s="24" t="str">
        <f aca="false">IF(K385&lt;&gt;"",K385,AZ385)</f>
        <v/>
      </c>
      <c r="AD385" s="25" t="str">
        <f aca="false">IF(OR(AB385="",AC385=""),"",ROUND(AC385*IF(K385&lt;&gt;"",1,U_LOW)*((12-PEAK_MONTHS)*MAX(T385:W385)+PEAK_MONTHS*N(INDEX(X385:AA385,MATCH(MAX(T385:W385),T385:W385,0)))),0))</f>
        <v/>
      </c>
      <c r="AE385" s="25" t="str">
        <f aca="false">IF(OR(AB385="",AC385=""),"",ROUND(AC385*IF(K385&lt;&gt;"",1,U_HIGH)*((12-PEAK_MONTHS)*MAX(T385:W385)+PEAK_MONTHS*N(INDEX(X385:AA385,MATCH(MAX(T385:W385),T385:W385,0)))),0))</f>
        <v/>
      </c>
      <c r="AF385" s="18" t="str">
        <f aca="false">IF(AD385="","",RANK(AD385,$AD$7:$AD$506))</f>
        <v/>
      </c>
      <c r="AH385" s="16" t="str">
        <f aca="false">IF(E385&lt;&gt;"",E385,IF(F385&lt;&gt;"",ROUND(F385*16,3),""))</f>
        <v/>
      </c>
      <c r="AI385" s="16" t="str">
        <f aca="false">IF(COUNT(G385:I385)&lt;3,"",ROUND(LARGE(G385:I385,1),2))</f>
        <v/>
      </c>
      <c r="AJ385" s="16" t="str">
        <f aca="false">IF(COUNT(G385:I385)&lt;3,"",ROUND(LARGE(G385:I385,2),2))</f>
        <v/>
      </c>
      <c r="AK385" s="16" t="str">
        <f aca="false">IF(COUNT(G385:I385)&lt;3,"",ROUND(SMALL(G385:I385,1),2))</f>
        <v/>
      </c>
      <c r="AL385" s="16" t="str">
        <f aca="false">IF(AI385="","",IF(AI385*AJ385*AK385&lt;DIM_MIN_CUIN,"",ROUND(AI385*AJ385*AK385/DIM_DIV*16,2)))</f>
        <v/>
      </c>
      <c r="AM385" s="18" t="str">
        <f aca="false">IF(C385="","",IF(C385&lt;BAND_LO,1,IF(C385&lt;=BAND_HI,2,3)))</f>
        <v/>
      </c>
      <c r="AN385" s="19" t="str">
        <f aca="false">IF(C385="","",IFERROR(INDEX(CAT_REF,MATCH(D385,CATS,0)),REF_DEFAULT))</f>
        <v/>
      </c>
      <c r="AO385" s="21" t="str">
        <f aca="false">IF(OR(R385="",AM385="",M385=""),"",IF(M385="Small standard",IF(R385&gt;SS_MAX,"",ROUND(INDEX(SS_FEES,SUMPRODUCT(--(SS_EDGES&lt;R385))+1,0+AM385)*(1+FUEL),4)),IF(M385="Large standard",IF(R385&gt;LS_MAX,"",ROUND(IF(R385&lt;=OVER3_FROM,INDEX(LS_FEES,SUMPRODUCT(--(LS_EDGES&lt;R385))+1,0+AM385),INDEX(OVER3_BASE,1,0+AM385)+OVER3_PER4*CEILING((R385-OVER3_FROM)/4,1))*(1+FUEL),4)),"")))</f>
        <v/>
      </c>
      <c r="AP385" s="21" t="str">
        <f aca="false">IF(OR(R385="",AM385="",M385=""),"",IF(M385="Small standard",IF(R385&gt;SS_MAX,"",ROUND(INDEX(SS_FEES,SUMPRODUCT(--(SS_EDGES&lt;R385))+1,3+AM385)*(1+FUEL),4)),IF(M385="Large standard",IF(R385&gt;LS_MAX,"",ROUND(IF(R385&lt;=OVER3_FROM,INDEX(LS_FEES,SUMPRODUCT(--(LS_EDGES&lt;R385))+1,3+AM385),INDEX(OVER3_BASE,1,3+AM385)+OVER3_PER4*CEILING((R385-OVER3_FROM)/4,1))*(1+FUEL),4)),"")))</f>
        <v/>
      </c>
      <c r="AQ385" s="21" t="str">
        <f aca="false">IF(OR(AM385="",AM385=1),"",IF(OR(N385="",(AM385-1)="",M385=""),"",IF(M385="Small standard",IF(N385&gt;SS_MAX,"",ROUND(INDEX(SS_FEES,SUMPRODUCT(--(SS_EDGES&lt;N385))+1,0+(AM385-1))*(1+FUEL),4)),IF(M385="Large standard",IF(N385&gt;LS_MAX,"",ROUND(IF(N385&lt;=OVER3_FROM,INDEX(LS_FEES,SUMPRODUCT(--(LS_EDGES&lt;N385))+1,0+(AM385-1)),INDEX(OVER3_BASE,1,0+(AM385-1))+OVER3_PER4*CEILING((N385-OVER3_FROM)/4,1))*(1+FUEL),4)),""))))</f>
        <v/>
      </c>
      <c r="AR385" s="21" t="str">
        <f aca="false">IF(OR(AM385="",AM385=1),"",IF(OR(N385="",(AM385-1)="",M385=""),"",IF(M385="Small standard",IF(N385&gt;SS_MAX,"",ROUND(INDEX(SS_FEES,SUMPRODUCT(--(SS_EDGES&lt;N385))+1,3+(AM385-1))*(1+FUEL),4)),IF(M385="Large standard",IF(N385&gt;LS_MAX,"",ROUND(IF(N385&lt;=OVER3_FROM,INDEX(LS_FEES,SUMPRODUCT(--(LS_EDGES&lt;N385))+1,3+(AM385-1)),INDEX(OVER3_BASE,1,3+(AM385-1))+OVER3_PER4*CEILING((N385-OVER3_FROM)/4,1))*(1+FUEL),4)),""))))</f>
        <v/>
      </c>
      <c r="AS385" s="21" t="str">
        <f aca="false">IF(OR(AM385="",AM385=1),"",(C385-(IF(AM385=2,BAND_LO,BAND_HI)-0.01))*(1-AN385))</f>
        <v/>
      </c>
      <c r="AT385" s="18" t="str">
        <f aca="false">IF(AI385="","",(AI385&gt;SS_L)+(AJ385&gt;SS_M)+(AK385&gt;SS_S))</f>
        <v/>
      </c>
      <c r="AU385" s="23" t="str">
        <f aca="false">IF(OR(AT385="",AT385&lt;&gt;1),"",MAX(AI385/SS_L,AJ385/SS_M,AK385/SS_S))</f>
        <v/>
      </c>
      <c r="AV385" s="21" t="str">
        <f aca="false">IF(OR(M385&lt;&gt;"Large standard",N385="",N385&gt;SS_MAX),"",IF(OR(N385="",AM385="","Small standard"=""),"",IF("Small standard"="Small standard",IF(N385&gt;SS_MAX,"",ROUND(INDEX(SS_FEES,SUMPRODUCT(--(SS_EDGES&lt;N385))+1,0+AM385)*(1+FUEL),4)),IF("Small standard"="Large standard",IF(N385&gt;LS_MAX,"",ROUND(IF(N385&lt;=OVER3_FROM,INDEX(LS_FEES,SUMPRODUCT(--(LS_EDGES&lt;N385))+1,0+AM385),INDEX(OVER3_BASE,1,0+AM385)+OVER3_PER4*CEILING((N385-OVER3_FROM)/4,1))*(1+FUEL),4)),""))))</f>
        <v/>
      </c>
      <c r="AW385" s="21" t="str">
        <f aca="false">IF(OR(M385&lt;&gt;"Large standard",N385="",N385&gt;SS_MAX),"",IF(OR(N385="",AM385="","Small standard"=""),"",IF("Small standard"="Small standard",IF(N385&gt;SS_MAX,"",ROUND(INDEX(SS_FEES,SUMPRODUCT(--(SS_EDGES&lt;N385))+1,3+AM385)*(1+FUEL),4)),IF("Small standard"="Large standard",IF(N385&gt;LS_MAX,"",ROUND(IF(N385&lt;=OVER3_FROM,INDEX(LS_FEES,SUMPRODUCT(--(LS_EDGES&lt;N385))+1,3+AM385),INDEX(OVER3_BASE,1,3+AM385)+OVER3_PER4*CEILING((N385-OVER3_FROM)/4,1))*(1+FUEL),4)),""))))</f>
        <v/>
      </c>
      <c r="AX385" s="21" t="str">
        <f aca="false">IF(OR(AL385="",AH385=""),"",IF(OR(AH385="",AM385="",M385=""),"",IF(M385="Small standard",IF(AH385&gt;SS_MAX,"",ROUND(INDEX(SS_FEES,SUMPRODUCT(--(SS_EDGES&lt;AH385))+1,0+AM385)*(1+FUEL),4)),IF(M385="Large standard",IF(AH385&gt;LS_MAX,"",ROUND(IF(AH385&lt;=OVER3_FROM,INDEX(LS_FEES,SUMPRODUCT(--(LS_EDGES&lt;AH385))+1,0+AM385),INDEX(OVER3_BASE,1,0+AM385)+OVER3_PER4*CEILING((AH385-OVER3_FROM)/4,1))*(1+FUEL),4)),""))))</f>
        <v/>
      </c>
      <c r="AY385" s="21" t="str">
        <f aca="false">IF(OR(AL385="",AH385=""),"",IF(OR(AH385="",AM385="",M385=""),"",IF(M385="Small standard",IF(AH385&gt;SS_MAX,"",ROUND(INDEX(SS_FEES,SUMPRODUCT(--(SS_EDGES&lt;AH385))+1,3+AM385)*(1+FUEL),4)),IF(M385="Large standard",IF(AH385&gt;LS_MAX,"",ROUND(IF(AH385&lt;=OVER3_FROM,INDEX(LS_FEES,SUMPRODUCT(--(LS_EDGES&lt;AH385))+1,3+AM385),INDEX(OVER3_BASE,1,3+AM385)+OVER3_PER4*CEILING((AH385-OVER3_FROM)/4,1))*(1+FUEL),4)),""))))</f>
        <v/>
      </c>
      <c r="AZ385" s="24" t="str">
        <f aca="false">IF(OR(J385="",J385&lt;1),"",ROUND(IFERROR(INDEX(CAT_SCALE,MATCH(D385,CATS,0)),UC_DEFAULT)*IF(J385&gt;=UC_KNEE,10^(UC_A-UC_B*LOG10(J385)),10^(UC_A-UC_B*LOG10(UC_KNEE))*(UC_KNEE/J385)^UC_HEXP),1))</f>
        <v/>
      </c>
    </row>
    <row r="386" customFormat="false" ht="15" hidden="false" customHeight="false" outlineLevel="0" collapsed="false">
      <c r="A386" s="10"/>
      <c r="B386" s="10"/>
      <c r="C386" s="12"/>
      <c r="D386" s="10"/>
      <c r="E386" s="10"/>
      <c r="F386" s="10"/>
      <c r="G386" s="10"/>
      <c r="H386" s="10"/>
      <c r="I386" s="10"/>
      <c r="J386" s="10"/>
      <c r="K386" s="10"/>
      <c r="L386" s="12"/>
      <c r="M386" s="2" t="str">
        <f aca="false">IF(OR(N386="",AI386=""),"",IF(AND(N386&lt;=SS_MAX,AI386&lt;=SS_L,AJ386&lt;=SS_M,AK386&lt;=SS_S),"Small standard",IF(AND(N386&lt;=LS_MAX,AI386&lt;=LS_L,AJ386&lt;=LS_M,AK386&lt;=LS_S),"Large standard","Oversize")))</f>
        <v/>
      </c>
      <c r="N386" s="16" t="str">
        <f aca="false">IF(AH386="","",IF(AL386="",AH386,MAX(AH386,AL386)))</f>
        <v/>
      </c>
      <c r="O386" s="21" t="str">
        <f aca="false">IF(OR(N386="",AM386="",M386=""),"",IF(M386="Small standard",IF(N386&gt;SS_MAX,"",ROUND(INDEX(SS_FEES,SUMPRODUCT(--(SS_EDGES&lt;N386))+1,0+AM386)*(1+FUEL),4)),IF(M386="Large standard",IF(N386&gt;LS_MAX,"",ROUND(IF(N386&lt;=OVER3_FROM,INDEX(LS_FEES,SUMPRODUCT(--(LS_EDGES&lt;N386))+1,0+AM386),INDEX(OVER3_BASE,1,0+AM386)+OVER3_PER4*CEILING((N386-OVER3_FROM)/4,1))*(1+FUEL),4)),"")))</f>
        <v/>
      </c>
      <c r="P386" s="21" t="str">
        <f aca="false">IF(OR(N386="",AM386="",M386=""),"",IF(M386="Small standard",IF(N386&gt;SS_MAX,"",ROUND(INDEX(SS_FEES,SUMPRODUCT(--(SS_EDGES&lt;N386))+1,3+AM386)*(1+FUEL),4)),IF(M386="Large standard",IF(N386&gt;LS_MAX,"",ROUND(IF(N386&lt;=OVER3_FROM,INDEX(LS_FEES,SUMPRODUCT(--(LS_EDGES&lt;N386))+1,3+AM386),INDEX(OVER3_BASE,1,3+AM386)+OVER3_PER4*CEILING((N386-OVER3_FROM)/4,1))*(1+FUEL),4)),"")))</f>
        <v/>
      </c>
      <c r="Q386" s="20" t="str">
        <f aca="true">IF(OR(L386="",O386=""),"",ROUND(L386-IF(AND(TODAY()&gt;=PEAK_FROM,TODAY()&lt;=PEAK_TO),P386,O386),2))</f>
        <v/>
      </c>
      <c r="R386" s="16" t="str">
        <f aca="false">IF(N386="","",IF(M386="Small standard",IF(SUMPRODUCT(--(SS_EDGES&lt;N386))=0,"",INDEX(SS_EDGES,SUMPRODUCT(--(SS_EDGES&lt;N386)))),IF(M386="Large standard",IF(N386&gt;OVER3_FROM,OVER3_FROM+4*(CEILING((N386-OVER3_FROM)/4,1)-1),IF(SUMPRODUCT(--(LS_EDGES&lt;N386))=0,"",INDEX(LS_EDGES,SUMPRODUCT(--(LS_EDGES&lt;N386))))),"")))</f>
        <v/>
      </c>
      <c r="S386" s="22" t="str">
        <f aca="false">IF(R386="","",ROUND(N386-R386,3))</f>
        <v/>
      </c>
      <c r="T386" s="21" t="str">
        <f aca="false">IF(OR(R386="",O386="",AO386=""),"",IF(S386&gt;MAX_SHAVE,"",IF(ROUND(O386-AO386,4)&lt;MIN_UNIT,"",ROUND(O386-AO386,4))))</f>
        <v/>
      </c>
      <c r="U386" s="21" t="str">
        <f aca="false">IF(OR(AQ386="",O386=""),"",IF(ROUND(ROUND(O386-AQ386,4)-AS386,4)&lt;=MIN_UNIT,"",ROUND(ROUND(O386-AQ386,4)-AS386,4)))</f>
        <v/>
      </c>
      <c r="V386" s="21" t="str">
        <f aca="false">IF(OR(AV386="",O386=""),"",IF(AND(AT386=1,AU386&lt;=MAX_ENV),IF(ROUND(O386-AV386,4)&lt;MIN_UNIT,"",ROUND(O386-AV386,4)),""))</f>
        <v/>
      </c>
      <c r="W386" s="21" t="str">
        <f aca="false">IF(OR(AX386="",O386=""),"",IF(AL386&gt;=AH386*MIN_DIM_RATIO,IF(ROUND(O386-AX386,4)&lt;MIN_UNIT,"",ROUND(O386-AX386,4)),""))</f>
        <v/>
      </c>
      <c r="X386" s="21" t="str">
        <f aca="false">IF(OR(R386="",P386="",AP386=""),"",IF(S386&gt;MAX_SHAVE,"",IF(ROUND(P386-AP386,4)&lt;MIN_UNIT,"",ROUND(P386-AP386,4))))</f>
        <v/>
      </c>
      <c r="Y386" s="21" t="str">
        <f aca="false">IF(OR(AR386="",P386=""),"",IF(ROUND(ROUND(P386-AR386,4)-AS386,4)&lt;=MIN_UNIT,"",ROUND(ROUND(P386-AR386,4)-AS386,4)))</f>
        <v/>
      </c>
      <c r="Z386" s="21" t="str">
        <f aca="false">IF(OR(AW386="",P386=""),"",IF(AND(AT386=1,AU386&lt;=MAX_ENV),IF(ROUND(P386-AW386,4)&lt;MIN_UNIT,"",ROUND(P386-AW386,4)),""))</f>
        <v/>
      </c>
      <c r="AA386" s="21" t="str">
        <f aca="false">IF(OR(AY386="",P386=""),"",IF(AL386&gt;=AH386*MIN_DIM_RATIO,IF(ROUND(P386-AY386,4)&lt;MIN_UNIT,"",ROUND(P386-AY386,4)),""))</f>
        <v/>
      </c>
      <c r="AB386" s="2" t="str">
        <f aca="false">IF(COUNT(T386:W386)=0,"",CHOOSE(MATCH(MAX(T386:W386),T386:W386,0),"Weight","Price","Size tier","Box"))</f>
        <v/>
      </c>
      <c r="AC386" s="24" t="str">
        <f aca="false">IF(K386&lt;&gt;"",K386,AZ386)</f>
        <v/>
      </c>
      <c r="AD386" s="25" t="str">
        <f aca="false">IF(OR(AB386="",AC386=""),"",ROUND(AC386*IF(K386&lt;&gt;"",1,U_LOW)*((12-PEAK_MONTHS)*MAX(T386:W386)+PEAK_MONTHS*N(INDEX(X386:AA386,MATCH(MAX(T386:W386),T386:W386,0)))),0))</f>
        <v/>
      </c>
      <c r="AE386" s="25" t="str">
        <f aca="false">IF(OR(AB386="",AC386=""),"",ROUND(AC386*IF(K386&lt;&gt;"",1,U_HIGH)*((12-PEAK_MONTHS)*MAX(T386:W386)+PEAK_MONTHS*N(INDEX(X386:AA386,MATCH(MAX(T386:W386),T386:W386,0)))),0))</f>
        <v/>
      </c>
      <c r="AF386" s="18" t="str">
        <f aca="false">IF(AD386="","",RANK(AD386,$AD$7:$AD$506))</f>
        <v/>
      </c>
      <c r="AH386" s="16" t="str">
        <f aca="false">IF(E386&lt;&gt;"",E386,IF(F386&lt;&gt;"",ROUND(F386*16,3),""))</f>
        <v/>
      </c>
      <c r="AI386" s="16" t="str">
        <f aca="false">IF(COUNT(G386:I386)&lt;3,"",ROUND(LARGE(G386:I386,1),2))</f>
        <v/>
      </c>
      <c r="AJ386" s="16" t="str">
        <f aca="false">IF(COUNT(G386:I386)&lt;3,"",ROUND(LARGE(G386:I386,2),2))</f>
        <v/>
      </c>
      <c r="AK386" s="16" t="str">
        <f aca="false">IF(COUNT(G386:I386)&lt;3,"",ROUND(SMALL(G386:I386,1),2))</f>
        <v/>
      </c>
      <c r="AL386" s="16" t="str">
        <f aca="false">IF(AI386="","",IF(AI386*AJ386*AK386&lt;DIM_MIN_CUIN,"",ROUND(AI386*AJ386*AK386/DIM_DIV*16,2)))</f>
        <v/>
      </c>
      <c r="AM386" s="18" t="str">
        <f aca="false">IF(C386="","",IF(C386&lt;BAND_LO,1,IF(C386&lt;=BAND_HI,2,3)))</f>
        <v/>
      </c>
      <c r="AN386" s="19" t="str">
        <f aca="false">IF(C386="","",IFERROR(INDEX(CAT_REF,MATCH(D386,CATS,0)),REF_DEFAULT))</f>
        <v/>
      </c>
      <c r="AO386" s="21" t="str">
        <f aca="false">IF(OR(R386="",AM386="",M386=""),"",IF(M386="Small standard",IF(R386&gt;SS_MAX,"",ROUND(INDEX(SS_FEES,SUMPRODUCT(--(SS_EDGES&lt;R386))+1,0+AM386)*(1+FUEL),4)),IF(M386="Large standard",IF(R386&gt;LS_MAX,"",ROUND(IF(R386&lt;=OVER3_FROM,INDEX(LS_FEES,SUMPRODUCT(--(LS_EDGES&lt;R386))+1,0+AM386),INDEX(OVER3_BASE,1,0+AM386)+OVER3_PER4*CEILING((R386-OVER3_FROM)/4,1))*(1+FUEL),4)),"")))</f>
        <v/>
      </c>
      <c r="AP386" s="21" t="str">
        <f aca="false">IF(OR(R386="",AM386="",M386=""),"",IF(M386="Small standard",IF(R386&gt;SS_MAX,"",ROUND(INDEX(SS_FEES,SUMPRODUCT(--(SS_EDGES&lt;R386))+1,3+AM386)*(1+FUEL),4)),IF(M386="Large standard",IF(R386&gt;LS_MAX,"",ROUND(IF(R386&lt;=OVER3_FROM,INDEX(LS_FEES,SUMPRODUCT(--(LS_EDGES&lt;R386))+1,3+AM386),INDEX(OVER3_BASE,1,3+AM386)+OVER3_PER4*CEILING((R386-OVER3_FROM)/4,1))*(1+FUEL),4)),"")))</f>
        <v/>
      </c>
      <c r="AQ386" s="21" t="str">
        <f aca="false">IF(OR(AM386="",AM386=1),"",IF(OR(N386="",(AM386-1)="",M386=""),"",IF(M386="Small standard",IF(N386&gt;SS_MAX,"",ROUND(INDEX(SS_FEES,SUMPRODUCT(--(SS_EDGES&lt;N386))+1,0+(AM386-1))*(1+FUEL),4)),IF(M386="Large standard",IF(N386&gt;LS_MAX,"",ROUND(IF(N386&lt;=OVER3_FROM,INDEX(LS_FEES,SUMPRODUCT(--(LS_EDGES&lt;N386))+1,0+(AM386-1)),INDEX(OVER3_BASE,1,0+(AM386-1))+OVER3_PER4*CEILING((N386-OVER3_FROM)/4,1))*(1+FUEL),4)),""))))</f>
        <v/>
      </c>
      <c r="AR386" s="21" t="str">
        <f aca="false">IF(OR(AM386="",AM386=1),"",IF(OR(N386="",(AM386-1)="",M386=""),"",IF(M386="Small standard",IF(N386&gt;SS_MAX,"",ROUND(INDEX(SS_FEES,SUMPRODUCT(--(SS_EDGES&lt;N386))+1,3+(AM386-1))*(1+FUEL),4)),IF(M386="Large standard",IF(N386&gt;LS_MAX,"",ROUND(IF(N386&lt;=OVER3_FROM,INDEX(LS_FEES,SUMPRODUCT(--(LS_EDGES&lt;N386))+1,3+(AM386-1)),INDEX(OVER3_BASE,1,3+(AM386-1))+OVER3_PER4*CEILING((N386-OVER3_FROM)/4,1))*(1+FUEL),4)),""))))</f>
        <v/>
      </c>
      <c r="AS386" s="21" t="str">
        <f aca="false">IF(OR(AM386="",AM386=1),"",(C386-(IF(AM386=2,BAND_LO,BAND_HI)-0.01))*(1-AN386))</f>
        <v/>
      </c>
      <c r="AT386" s="18" t="str">
        <f aca="false">IF(AI386="","",(AI386&gt;SS_L)+(AJ386&gt;SS_M)+(AK386&gt;SS_S))</f>
        <v/>
      </c>
      <c r="AU386" s="23" t="str">
        <f aca="false">IF(OR(AT386="",AT386&lt;&gt;1),"",MAX(AI386/SS_L,AJ386/SS_M,AK386/SS_S))</f>
        <v/>
      </c>
      <c r="AV386" s="21" t="str">
        <f aca="false">IF(OR(M386&lt;&gt;"Large standard",N386="",N386&gt;SS_MAX),"",IF(OR(N386="",AM386="","Small standard"=""),"",IF("Small standard"="Small standard",IF(N386&gt;SS_MAX,"",ROUND(INDEX(SS_FEES,SUMPRODUCT(--(SS_EDGES&lt;N386))+1,0+AM386)*(1+FUEL),4)),IF("Small standard"="Large standard",IF(N386&gt;LS_MAX,"",ROUND(IF(N386&lt;=OVER3_FROM,INDEX(LS_FEES,SUMPRODUCT(--(LS_EDGES&lt;N386))+1,0+AM386),INDEX(OVER3_BASE,1,0+AM386)+OVER3_PER4*CEILING((N386-OVER3_FROM)/4,1))*(1+FUEL),4)),""))))</f>
        <v/>
      </c>
      <c r="AW386" s="21" t="str">
        <f aca="false">IF(OR(M386&lt;&gt;"Large standard",N386="",N386&gt;SS_MAX),"",IF(OR(N386="",AM386="","Small standard"=""),"",IF("Small standard"="Small standard",IF(N386&gt;SS_MAX,"",ROUND(INDEX(SS_FEES,SUMPRODUCT(--(SS_EDGES&lt;N386))+1,3+AM386)*(1+FUEL),4)),IF("Small standard"="Large standard",IF(N386&gt;LS_MAX,"",ROUND(IF(N386&lt;=OVER3_FROM,INDEX(LS_FEES,SUMPRODUCT(--(LS_EDGES&lt;N386))+1,3+AM386),INDEX(OVER3_BASE,1,3+AM386)+OVER3_PER4*CEILING((N386-OVER3_FROM)/4,1))*(1+FUEL),4)),""))))</f>
        <v/>
      </c>
      <c r="AX386" s="21" t="str">
        <f aca="false">IF(OR(AL386="",AH386=""),"",IF(OR(AH386="",AM386="",M386=""),"",IF(M386="Small standard",IF(AH386&gt;SS_MAX,"",ROUND(INDEX(SS_FEES,SUMPRODUCT(--(SS_EDGES&lt;AH386))+1,0+AM386)*(1+FUEL),4)),IF(M386="Large standard",IF(AH386&gt;LS_MAX,"",ROUND(IF(AH386&lt;=OVER3_FROM,INDEX(LS_FEES,SUMPRODUCT(--(LS_EDGES&lt;AH386))+1,0+AM386),INDEX(OVER3_BASE,1,0+AM386)+OVER3_PER4*CEILING((AH386-OVER3_FROM)/4,1))*(1+FUEL),4)),""))))</f>
        <v/>
      </c>
      <c r="AY386" s="21" t="str">
        <f aca="false">IF(OR(AL386="",AH386=""),"",IF(OR(AH386="",AM386="",M386=""),"",IF(M386="Small standard",IF(AH386&gt;SS_MAX,"",ROUND(INDEX(SS_FEES,SUMPRODUCT(--(SS_EDGES&lt;AH386))+1,3+AM386)*(1+FUEL),4)),IF(M386="Large standard",IF(AH386&gt;LS_MAX,"",ROUND(IF(AH386&lt;=OVER3_FROM,INDEX(LS_FEES,SUMPRODUCT(--(LS_EDGES&lt;AH386))+1,3+AM386),INDEX(OVER3_BASE,1,3+AM386)+OVER3_PER4*CEILING((AH386-OVER3_FROM)/4,1))*(1+FUEL),4)),""))))</f>
        <v/>
      </c>
      <c r="AZ386" s="24" t="str">
        <f aca="false">IF(OR(J386="",J386&lt;1),"",ROUND(IFERROR(INDEX(CAT_SCALE,MATCH(D386,CATS,0)),UC_DEFAULT)*IF(J386&gt;=UC_KNEE,10^(UC_A-UC_B*LOG10(J386)),10^(UC_A-UC_B*LOG10(UC_KNEE))*(UC_KNEE/J386)^UC_HEXP),1))</f>
        <v/>
      </c>
    </row>
    <row r="387" customFormat="false" ht="15" hidden="false" customHeight="false" outlineLevel="0" collapsed="false">
      <c r="A387" s="10"/>
      <c r="B387" s="10"/>
      <c r="C387" s="12"/>
      <c r="D387" s="10"/>
      <c r="E387" s="10"/>
      <c r="F387" s="10"/>
      <c r="G387" s="10"/>
      <c r="H387" s="10"/>
      <c r="I387" s="10"/>
      <c r="J387" s="10"/>
      <c r="K387" s="10"/>
      <c r="L387" s="12"/>
      <c r="M387" s="2" t="str">
        <f aca="false">IF(OR(N387="",AI387=""),"",IF(AND(N387&lt;=SS_MAX,AI387&lt;=SS_L,AJ387&lt;=SS_M,AK387&lt;=SS_S),"Small standard",IF(AND(N387&lt;=LS_MAX,AI387&lt;=LS_L,AJ387&lt;=LS_M,AK387&lt;=LS_S),"Large standard","Oversize")))</f>
        <v/>
      </c>
      <c r="N387" s="16" t="str">
        <f aca="false">IF(AH387="","",IF(AL387="",AH387,MAX(AH387,AL387)))</f>
        <v/>
      </c>
      <c r="O387" s="21" t="str">
        <f aca="false">IF(OR(N387="",AM387="",M387=""),"",IF(M387="Small standard",IF(N387&gt;SS_MAX,"",ROUND(INDEX(SS_FEES,SUMPRODUCT(--(SS_EDGES&lt;N387))+1,0+AM387)*(1+FUEL),4)),IF(M387="Large standard",IF(N387&gt;LS_MAX,"",ROUND(IF(N387&lt;=OVER3_FROM,INDEX(LS_FEES,SUMPRODUCT(--(LS_EDGES&lt;N387))+1,0+AM387),INDEX(OVER3_BASE,1,0+AM387)+OVER3_PER4*CEILING((N387-OVER3_FROM)/4,1))*(1+FUEL),4)),"")))</f>
        <v/>
      </c>
      <c r="P387" s="21" t="str">
        <f aca="false">IF(OR(N387="",AM387="",M387=""),"",IF(M387="Small standard",IF(N387&gt;SS_MAX,"",ROUND(INDEX(SS_FEES,SUMPRODUCT(--(SS_EDGES&lt;N387))+1,3+AM387)*(1+FUEL),4)),IF(M387="Large standard",IF(N387&gt;LS_MAX,"",ROUND(IF(N387&lt;=OVER3_FROM,INDEX(LS_FEES,SUMPRODUCT(--(LS_EDGES&lt;N387))+1,3+AM387),INDEX(OVER3_BASE,1,3+AM387)+OVER3_PER4*CEILING((N387-OVER3_FROM)/4,1))*(1+FUEL),4)),"")))</f>
        <v/>
      </c>
      <c r="Q387" s="20" t="str">
        <f aca="true">IF(OR(L387="",O387=""),"",ROUND(L387-IF(AND(TODAY()&gt;=PEAK_FROM,TODAY()&lt;=PEAK_TO),P387,O387),2))</f>
        <v/>
      </c>
      <c r="R387" s="16" t="str">
        <f aca="false">IF(N387="","",IF(M387="Small standard",IF(SUMPRODUCT(--(SS_EDGES&lt;N387))=0,"",INDEX(SS_EDGES,SUMPRODUCT(--(SS_EDGES&lt;N387)))),IF(M387="Large standard",IF(N387&gt;OVER3_FROM,OVER3_FROM+4*(CEILING((N387-OVER3_FROM)/4,1)-1),IF(SUMPRODUCT(--(LS_EDGES&lt;N387))=0,"",INDEX(LS_EDGES,SUMPRODUCT(--(LS_EDGES&lt;N387))))),"")))</f>
        <v/>
      </c>
      <c r="S387" s="22" t="str">
        <f aca="false">IF(R387="","",ROUND(N387-R387,3))</f>
        <v/>
      </c>
      <c r="T387" s="21" t="str">
        <f aca="false">IF(OR(R387="",O387="",AO387=""),"",IF(S387&gt;MAX_SHAVE,"",IF(ROUND(O387-AO387,4)&lt;MIN_UNIT,"",ROUND(O387-AO387,4))))</f>
        <v/>
      </c>
      <c r="U387" s="21" t="str">
        <f aca="false">IF(OR(AQ387="",O387=""),"",IF(ROUND(ROUND(O387-AQ387,4)-AS387,4)&lt;=MIN_UNIT,"",ROUND(ROUND(O387-AQ387,4)-AS387,4)))</f>
        <v/>
      </c>
      <c r="V387" s="21" t="str">
        <f aca="false">IF(OR(AV387="",O387=""),"",IF(AND(AT387=1,AU387&lt;=MAX_ENV),IF(ROUND(O387-AV387,4)&lt;MIN_UNIT,"",ROUND(O387-AV387,4)),""))</f>
        <v/>
      </c>
      <c r="W387" s="21" t="str">
        <f aca="false">IF(OR(AX387="",O387=""),"",IF(AL387&gt;=AH387*MIN_DIM_RATIO,IF(ROUND(O387-AX387,4)&lt;MIN_UNIT,"",ROUND(O387-AX387,4)),""))</f>
        <v/>
      </c>
      <c r="X387" s="21" t="str">
        <f aca="false">IF(OR(R387="",P387="",AP387=""),"",IF(S387&gt;MAX_SHAVE,"",IF(ROUND(P387-AP387,4)&lt;MIN_UNIT,"",ROUND(P387-AP387,4))))</f>
        <v/>
      </c>
      <c r="Y387" s="21" t="str">
        <f aca="false">IF(OR(AR387="",P387=""),"",IF(ROUND(ROUND(P387-AR387,4)-AS387,4)&lt;=MIN_UNIT,"",ROUND(ROUND(P387-AR387,4)-AS387,4)))</f>
        <v/>
      </c>
      <c r="Z387" s="21" t="str">
        <f aca="false">IF(OR(AW387="",P387=""),"",IF(AND(AT387=1,AU387&lt;=MAX_ENV),IF(ROUND(P387-AW387,4)&lt;MIN_UNIT,"",ROUND(P387-AW387,4)),""))</f>
        <v/>
      </c>
      <c r="AA387" s="21" t="str">
        <f aca="false">IF(OR(AY387="",P387=""),"",IF(AL387&gt;=AH387*MIN_DIM_RATIO,IF(ROUND(P387-AY387,4)&lt;MIN_UNIT,"",ROUND(P387-AY387,4)),""))</f>
        <v/>
      </c>
      <c r="AB387" s="2" t="str">
        <f aca="false">IF(COUNT(T387:W387)=0,"",CHOOSE(MATCH(MAX(T387:W387),T387:W387,0),"Weight","Price","Size tier","Box"))</f>
        <v/>
      </c>
      <c r="AC387" s="24" t="str">
        <f aca="false">IF(K387&lt;&gt;"",K387,AZ387)</f>
        <v/>
      </c>
      <c r="AD387" s="25" t="str">
        <f aca="false">IF(OR(AB387="",AC387=""),"",ROUND(AC387*IF(K387&lt;&gt;"",1,U_LOW)*((12-PEAK_MONTHS)*MAX(T387:W387)+PEAK_MONTHS*N(INDEX(X387:AA387,MATCH(MAX(T387:W387),T387:W387,0)))),0))</f>
        <v/>
      </c>
      <c r="AE387" s="25" t="str">
        <f aca="false">IF(OR(AB387="",AC387=""),"",ROUND(AC387*IF(K387&lt;&gt;"",1,U_HIGH)*((12-PEAK_MONTHS)*MAX(T387:W387)+PEAK_MONTHS*N(INDEX(X387:AA387,MATCH(MAX(T387:W387),T387:W387,0)))),0))</f>
        <v/>
      </c>
      <c r="AF387" s="18" t="str">
        <f aca="false">IF(AD387="","",RANK(AD387,$AD$7:$AD$506))</f>
        <v/>
      </c>
      <c r="AH387" s="16" t="str">
        <f aca="false">IF(E387&lt;&gt;"",E387,IF(F387&lt;&gt;"",ROUND(F387*16,3),""))</f>
        <v/>
      </c>
      <c r="AI387" s="16" t="str">
        <f aca="false">IF(COUNT(G387:I387)&lt;3,"",ROUND(LARGE(G387:I387,1),2))</f>
        <v/>
      </c>
      <c r="AJ387" s="16" t="str">
        <f aca="false">IF(COUNT(G387:I387)&lt;3,"",ROUND(LARGE(G387:I387,2),2))</f>
        <v/>
      </c>
      <c r="AK387" s="16" t="str">
        <f aca="false">IF(COUNT(G387:I387)&lt;3,"",ROUND(SMALL(G387:I387,1),2))</f>
        <v/>
      </c>
      <c r="AL387" s="16" t="str">
        <f aca="false">IF(AI387="","",IF(AI387*AJ387*AK387&lt;DIM_MIN_CUIN,"",ROUND(AI387*AJ387*AK387/DIM_DIV*16,2)))</f>
        <v/>
      </c>
      <c r="AM387" s="18" t="str">
        <f aca="false">IF(C387="","",IF(C387&lt;BAND_LO,1,IF(C387&lt;=BAND_HI,2,3)))</f>
        <v/>
      </c>
      <c r="AN387" s="19" t="str">
        <f aca="false">IF(C387="","",IFERROR(INDEX(CAT_REF,MATCH(D387,CATS,0)),REF_DEFAULT))</f>
        <v/>
      </c>
      <c r="AO387" s="21" t="str">
        <f aca="false">IF(OR(R387="",AM387="",M387=""),"",IF(M387="Small standard",IF(R387&gt;SS_MAX,"",ROUND(INDEX(SS_FEES,SUMPRODUCT(--(SS_EDGES&lt;R387))+1,0+AM387)*(1+FUEL),4)),IF(M387="Large standard",IF(R387&gt;LS_MAX,"",ROUND(IF(R387&lt;=OVER3_FROM,INDEX(LS_FEES,SUMPRODUCT(--(LS_EDGES&lt;R387))+1,0+AM387),INDEX(OVER3_BASE,1,0+AM387)+OVER3_PER4*CEILING((R387-OVER3_FROM)/4,1))*(1+FUEL),4)),"")))</f>
        <v/>
      </c>
      <c r="AP387" s="21" t="str">
        <f aca="false">IF(OR(R387="",AM387="",M387=""),"",IF(M387="Small standard",IF(R387&gt;SS_MAX,"",ROUND(INDEX(SS_FEES,SUMPRODUCT(--(SS_EDGES&lt;R387))+1,3+AM387)*(1+FUEL),4)),IF(M387="Large standard",IF(R387&gt;LS_MAX,"",ROUND(IF(R387&lt;=OVER3_FROM,INDEX(LS_FEES,SUMPRODUCT(--(LS_EDGES&lt;R387))+1,3+AM387),INDEX(OVER3_BASE,1,3+AM387)+OVER3_PER4*CEILING((R387-OVER3_FROM)/4,1))*(1+FUEL),4)),"")))</f>
        <v/>
      </c>
      <c r="AQ387" s="21" t="str">
        <f aca="false">IF(OR(AM387="",AM387=1),"",IF(OR(N387="",(AM387-1)="",M387=""),"",IF(M387="Small standard",IF(N387&gt;SS_MAX,"",ROUND(INDEX(SS_FEES,SUMPRODUCT(--(SS_EDGES&lt;N387))+1,0+(AM387-1))*(1+FUEL),4)),IF(M387="Large standard",IF(N387&gt;LS_MAX,"",ROUND(IF(N387&lt;=OVER3_FROM,INDEX(LS_FEES,SUMPRODUCT(--(LS_EDGES&lt;N387))+1,0+(AM387-1)),INDEX(OVER3_BASE,1,0+(AM387-1))+OVER3_PER4*CEILING((N387-OVER3_FROM)/4,1))*(1+FUEL),4)),""))))</f>
        <v/>
      </c>
      <c r="AR387" s="21" t="str">
        <f aca="false">IF(OR(AM387="",AM387=1),"",IF(OR(N387="",(AM387-1)="",M387=""),"",IF(M387="Small standard",IF(N387&gt;SS_MAX,"",ROUND(INDEX(SS_FEES,SUMPRODUCT(--(SS_EDGES&lt;N387))+1,3+(AM387-1))*(1+FUEL),4)),IF(M387="Large standard",IF(N387&gt;LS_MAX,"",ROUND(IF(N387&lt;=OVER3_FROM,INDEX(LS_FEES,SUMPRODUCT(--(LS_EDGES&lt;N387))+1,3+(AM387-1)),INDEX(OVER3_BASE,1,3+(AM387-1))+OVER3_PER4*CEILING((N387-OVER3_FROM)/4,1))*(1+FUEL),4)),""))))</f>
        <v/>
      </c>
      <c r="AS387" s="21" t="str">
        <f aca="false">IF(OR(AM387="",AM387=1),"",(C387-(IF(AM387=2,BAND_LO,BAND_HI)-0.01))*(1-AN387))</f>
        <v/>
      </c>
      <c r="AT387" s="18" t="str">
        <f aca="false">IF(AI387="","",(AI387&gt;SS_L)+(AJ387&gt;SS_M)+(AK387&gt;SS_S))</f>
        <v/>
      </c>
      <c r="AU387" s="23" t="str">
        <f aca="false">IF(OR(AT387="",AT387&lt;&gt;1),"",MAX(AI387/SS_L,AJ387/SS_M,AK387/SS_S))</f>
        <v/>
      </c>
      <c r="AV387" s="21" t="str">
        <f aca="false">IF(OR(M387&lt;&gt;"Large standard",N387="",N387&gt;SS_MAX),"",IF(OR(N387="",AM387="","Small standard"=""),"",IF("Small standard"="Small standard",IF(N387&gt;SS_MAX,"",ROUND(INDEX(SS_FEES,SUMPRODUCT(--(SS_EDGES&lt;N387))+1,0+AM387)*(1+FUEL),4)),IF("Small standard"="Large standard",IF(N387&gt;LS_MAX,"",ROUND(IF(N387&lt;=OVER3_FROM,INDEX(LS_FEES,SUMPRODUCT(--(LS_EDGES&lt;N387))+1,0+AM387),INDEX(OVER3_BASE,1,0+AM387)+OVER3_PER4*CEILING((N387-OVER3_FROM)/4,1))*(1+FUEL),4)),""))))</f>
        <v/>
      </c>
      <c r="AW387" s="21" t="str">
        <f aca="false">IF(OR(M387&lt;&gt;"Large standard",N387="",N387&gt;SS_MAX),"",IF(OR(N387="",AM387="","Small standard"=""),"",IF("Small standard"="Small standard",IF(N387&gt;SS_MAX,"",ROUND(INDEX(SS_FEES,SUMPRODUCT(--(SS_EDGES&lt;N387))+1,3+AM387)*(1+FUEL),4)),IF("Small standard"="Large standard",IF(N387&gt;LS_MAX,"",ROUND(IF(N387&lt;=OVER3_FROM,INDEX(LS_FEES,SUMPRODUCT(--(LS_EDGES&lt;N387))+1,3+AM387),INDEX(OVER3_BASE,1,3+AM387)+OVER3_PER4*CEILING((N387-OVER3_FROM)/4,1))*(1+FUEL),4)),""))))</f>
        <v/>
      </c>
      <c r="AX387" s="21" t="str">
        <f aca="false">IF(OR(AL387="",AH387=""),"",IF(OR(AH387="",AM387="",M387=""),"",IF(M387="Small standard",IF(AH387&gt;SS_MAX,"",ROUND(INDEX(SS_FEES,SUMPRODUCT(--(SS_EDGES&lt;AH387))+1,0+AM387)*(1+FUEL),4)),IF(M387="Large standard",IF(AH387&gt;LS_MAX,"",ROUND(IF(AH387&lt;=OVER3_FROM,INDEX(LS_FEES,SUMPRODUCT(--(LS_EDGES&lt;AH387))+1,0+AM387),INDEX(OVER3_BASE,1,0+AM387)+OVER3_PER4*CEILING((AH387-OVER3_FROM)/4,1))*(1+FUEL),4)),""))))</f>
        <v/>
      </c>
      <c r="AY387" s="21" t="str">
        <f aca="false">IF(OR(AL387="",AH387=""),"",IF(OR(AH387="",AM387="",M387=""),"",IF(M387="Small standard",IF(AH387&gt;SS_MAX,"",ROUND(INDEX(SS_FEES,SUMPRODUCT(--(SS_EDGES&lt;AH387))+1,3+AM387)*(1+FUEL),4)),IF(M387="Large standard",IF(AH387&gt;LS_MAX,"",ROUND(IF(AH387&lt;=OVER3_FROM,INDEX(LS_FEES,SUMPRODUCT(--(LS_EDGES&lt;AH387))+1,3+AM387),INDEX(OVER3_BASE,1,3+AM387)+OVER3_PER4*CEILING((AH387-OVER3_FROM)/4,1))*(1+FUEL),4)),""))))</f>
        <v/>
      </c>
      <c r="AZ387" s="24" t="str">
        <f aca="false">IF(OR(J387="",J387&lt;1),"",ROUND(IFERROR(INDEX(CAT_SCALE,MATCH(D387,CATS,0)),UC_DEFAULT)*IF(J387&gt;=UC_KNEE,10^(UC_A-UC_B*LOG10(J387)),10^(UC_A-UC_B*LOG10(UC_KNEE))*(UC_KNEE/J387)^UC_HEXP),1))</f>
        <v/>
      </c>
    </row>
    <row r="388" customFormat="false" ht="15" hidden="false" customHeight="false" outlineLevel="0" collapsed="false">
      <c r="A388" s="10"/>
      <c r="B388" s="10"/>
      <c r="C388" s="12"/>
      <c r="D388" s="10"/>
      <c r="E388" s="10"/>
      <c r="F388" s="10"/>
      <c r="G388" s="10"/>
      <c r="H388" s="10"/>
      <c r="I388" s="10"/>
      <c r="J388" s="10"/>
      <c r="K388" s="10"/>
      <c r="L388" s="12"/>
      <c r="M388" s="2" t="str">
        <f aca="false">IF(OR(N388="",AI388=""),"",IF(AND(N388&lt;=SS_MAX,AI388&lt;=SS_L,AJ388&lt;=SS_M,AK388&lt;=SS_S),"Small standard",IF(AND(N388&lt;=LS_MAX,AI388&lt;=LS_L,AJ388&lt;=LS_M,AK388&lt;=LS_S),"Large standard","Oversize")))</f>
        <v/>
      </c>
      <c r="N388" s="16" t="str">
        <f aca="false">IF(AH388="","",IF(AL388="",AH388,MAX(AH388,AL388)))</f>
        <v/>
      </c>
      <c r="O388" s="21" t="str">
        <f aca="false">IF(OR(N388="",AM388="",M388=""),"",IF(M388="Small standard",IF(N388&gt;SS_MAX,"",ROUND(INDEX(SS_FEES,SUMPRODUCT(--(SS_EDGES&lt;N388))+1,0+AM388)*(1+FUEL),4)),IF(M388="Large standard",IF(N388&gt;LS_MAX,"",ROUND(IF(N388&lt;=OVER3_FROM,INDEX(LS_FEES,SUMPRODUCT(--(LS_EDGES&lt;N388))+1,0+AM388),INDEX(OVER3_BASE,1,0+AM388)+OVER3_PER4*CEILING((N388-OVER3_FROM)/4,1))*(1+FUEL),4)),"")))</f>
        <v/>
      </c>
      <c r="P388" s="21" t="str">
        <f aca="false">IF(OR(N388="",AM388="",M388=""),"",IF(M388="Small standard",IF(N388&gt;SS_MAX,"",ROUND(INDEX(SS_FEES,SUMPRODUCT(--(SS_EDGES&lt;N388))+1,3+AM388)*(1+FUEL),4)),IF(M388="Large standard",IF(N388&gt;LS_MAX,"",ROUND(IF(N388&lt;=OVER3_FROM,INDEX(LS_FEES,SUMPRODUCT(--(LS_EDGES&lt;N388))+1,3+AM388),INDEX(OVER3_BASE,1,3+AM388)+OVER3_PER4*CEILING((N388-OVER3_FROM)/4,1))*(1+FUEL),4)),"")))</f>
        <v/>
      </c>
      <c r="Q388" s="20" t="str">
        <f aca="true">IF(OR(L388="",O388=""),"",ROUND(L388-IF(AND(TODAY()&gt;=PEAK_FROM,TODAY()&lt;=PEAK_TO),P388,O388),2))</f>
        <v/>
      </c>
      <c r="R388" s="16" t="str">
        <f aca="false">IF(N388="","",IF(M388="Small standard",IF(SUMPRODUCT(--(SS_EDGES&lt;N388))=0,"",INDEX(SS_EDGES,SUMPRODUCT(--(SS_EDGES&lt;N388)))),IF(M388="Large standard",IF(N388&gt;OVER3_FROM,OVER3_FROM+4*(CEILING((N388-OVER3_FROM)/4,1)-1),IF(SUMPRODUCT(--(LS_EDGES&lt;N388))=0,"",INDEX(LS_EDGES,SUMPRODUCT(--(LS_EDGES&lt;N388))))),"")))</f>
        <v/>
      </c>
      <c r="S388" s="22" t="str">
        <f aca="false">IF(R388="","",ROUND(N388-R388,3))</f>
        <v/>
      </c>
      <c r="T388" s="21" t="str">
        <f aca="false">IF(OR(R388="",O388="",AO388=""),"",IF(S388&gt;MAX_SHAVE,"",IF(ROUND(O388-AO388,4)&lt;MIN_UNIT,"",ROUND(O388-AO388,4))))</f>
        <v/>
      </c>
      <c r="U388" s="21" t="str">
        <f aca="false">IF(OR(AQ388="",O388=""),"",IF(ROUND(ROUND(O388-AQ388,4)-AS388,4)&lt;=MIN_UNIT,"",ROUND(ROUND(O388-AQ388,4)-AS388,4)))</f>
        <v/>
      </c>
      <c r="V388" s="21" t="str">
        <f aca="false">IF(OR(AV388="",O388=""),"",IF(AND(AT388=1,AU388&lt;=MAX_ENV),IF(ROUND(O388-AV388,4)&lt;MIN_UNIT,"",ROUND(O388-AV388,4)),""))</f>
        <v/>
      </c>
      <c r="W388" s="21" t="str">
        <f aca="false">IF(OR(AX388="",O388=""),"",IF(AL388&gt;=AH388*MIN_DIM_RATIO,IF(ROUND(O388-AX388,4)&lt;MIN_UNIT,"",ROUND(O388-AX388,4)),""))</f>
        <v/>
      </c>
      <c r="X388" s="21" t="str">
        <f aca="false">IF(OR(R388="",P388="",AP388=""),"",IF(S388&gt;MAX_SHAVE,"",IF(ROUND(P388-AP388,4)&lt;MIN_UNIT,"",ROUND(P388-AP388,4))))</f>
        <v/>
      </c>
      <c r="Y388" s="21" t="str">
        <f aca="false">IF(OR(AR388="",P388=""),"",IF(ROUND(ROUND(P388-AR388,4)-AS388,4)&lt;=MIN_UNIT,"",ROUND(ROUND(P388-AR388,4)-AS388,4)))</f>
        <v/>
      </c>
      <c r="Z388" s="21" t="str">
        <f aca="false">IF(OR(AW388="",P388=""),"",IF(AND(AT388=1,AU388&lt;=MAX_ENV),IF(ROUND(P388-AW388,4)&lt;MIN_UNIT,"",ROUND(P388-AW388,4)),""))</f>
        <v/>
      </c>
      <c r="AA388" s="21" t="str">
        <f aca="false">IF(OR(AY388="",P388=""),"",IF(AL388&gt;=AH388*MIN_DIM_RATIO,IF(ROUND(P388-AY388,4)&lt;MIN_UNIT,"",ROUND(P388-AY388,4)),""))</f>
        <v/>
      </c>
      <c r="AB388" s="2" t="str">
        <f aca="false">IF(COUNT(T388:W388)=0,"",CHOOSE(MATCH(MAX(T388:W388),T388:W388,0),"Weight","Price","Size tier","Box"))</f>
        <v/>
      </c>
      <c r="AC388" s="24" t="str">
        <f aca="false">IF(K388&lt;&gt;"",K388,AZ388)</f>
        <v/>
      </c>
      <c r="AD388" s="25" t="str">
        <f aca="false">IF(OR(AB388="",AC388=""),"",ROUND(AC388*IF(K388&lt;&gt;"",1,U_LOW)*((12-PEAK_MONTHS)*MAX(T388:W388)+PEAK_MONTHS*N(INDEX(X388:AA388,MATCH(MAX(T388:W388),T388:W388,0)))),0))</f>
        <v/>
      </c>
      <c r="AE388" s="25" t="str">
        <f aca="false">IF(OR(AB388="",AC388=""),"",ROUND(AC388*IF(K388&lt;&gt;"",1,U_HIGH)*((12-PEAK_MONTHS)*MAX(T388:W388)+PEAK_MONTHS*N(INDEX(X388:AA388,MATCH(MAX(T388:W388),T388:W388,0)))),0))</f>
        <v/>
      </c>
      <c r="AF388" s="18" t="str">
        <f aca="false">IF(AD388="","",RANK(AD388,$AD$7:$AD$506))</f>
        <v/>
      </c>
      <c r="AH388" s="16" t="str">
        <f aca="false">IF(E388&lt;&gt;"",E388,IF(F388&lt;&gt;"",ROUND(F388*16,3),""))</f>
        <v/>
      </c>
      <c r="AI388" s="16" t="str">
        <f aca="false">IF(COUNT(G388:I388)&lt;3,"",ROUND(LARGE(G388:I388,1),2))</f>
        <v/>
      </c>
      <c r="AJ388" s="16" t="str">
        <f aca="false">IF(COUNT(G388:I388)&lt;3,"",ROUND(LARGE(G388:I388,2),2))</f>
        <v/>
      </c>
      <c r="AK388" s="16" t="str">
        <f aca="false">IF(COUNT(G388:I388)&lt;3,"",ROUND(SMALL(G388:I388,1),2))</f>
        <v/>
      </c>
      <c r="AL388" s="16" t="str">
        <f aca="false">IF(AI388="","",IF(AI388*AJ388*AK388&lt;DIM_MIN_CUIN,"",ROUND(AI388*AJ388*AK388/DIM_DIV*16,2)))</f>
        <v/>
      </c>
      <c r="AM388" s="18" t="str">
        <f aca="false">IF(C388="","",IF(C388&lt;BAND_LO,1,IF(C388&lt;=BAND_HI,2,3)))</f>
        <v/>
      </c>
      <c r="AN388" s="19" t="str">
        <f aca="false">IF(C388="","",IFERROR(INDEX(CAT_REF,MATCH(D388,CATS,0)),REF_DEFAULT))</f>
        <v/>
      </c>
      <c r="AO388" s="21" t="str">
        <f aca="false">IF(OR(R388="",AM388="",M388=""),"",IF(M388="Small standard",IF(R388&gt;SS_MAX,"",ROUND(INDEX(SS_FEES,SUMPRODUCT(--(SS_EDGES&lt;R388))+1,0+AM388)*(1+FUEL),4)),IF(M388="Large standard",IF(R388&gt;LS_MAX,"",ROUND(IF(R388&lt;=OVER3_FROM,INDEX(LS_FEES,SUMPRODUCT(--(LS_EDGES&lt;R388))+1,0+AM388),INDEX(OVER3_BASE,1,0+AM388)+OVER3_PER4*CEILING((R388-OVER3_FROM)/4,1))*(1+FUEL),4)),"")))</f>
        <v/>
      </c>
      <c r="AP388" s="21" t="str">
        <f aca="false">IF(OR(R388="",AM388="",M388=""),"",IF(M388="Small standard",IF(R388&gt;SS_MAX,"",ROUND(INDEX(SS_FEES,SUMPRODUCT(--(SS_EDGES&lt;R388))+1,3+AM388)*(1+FUEL),4)),IF(M388="Large standard",IF(R388&gt;LS_MAX,"",ROUND(IF(R388&lt;=OVER3_FROM,INDEX(LS_FEES,SUMPRODUCT(--(LS_EDGES&lt;R388))+1,3+AM388),INDEX(OVER3_BASE,1,3+AM388)+OVER3_PER4*CEILING((R388-OVER3_FROM)/4,1))*(1+FUEL),4)),"")))</f>
        <v/>
      </c>
      <c r="AQ388" s="21" t="str">
        <f aca="false">IF(OR(AM388="",AM388=1),"",IF(OR(N388="",(AM388-1)="",M388=""),"",IF(M388="Small standard",IF(N388&gt;SS_MAX,"",ROUND(INDEX(SS_FEES,SUMPRODUCT(--(SS_EDGES&lt;N388))+1,0+(AM388-1))*(1+FUEL),4)),IF(M388="Large standard",IF(N388&gt;LS_MAX,"",ROUND(IF(N388&lt;=OVER3_FROM,INDEX(LS_FEES,SUMPRODUCT(--(LS_EDGES&lt;N388))+1,0+(AM388-1)),INDEX(OVER3_BASE,1,0+(AM388-1))+OVER3_PER4*CEILING((N388-OVER3_FROM)/4,1))*(1+FUEL),4)),""))))</f>
        <v/>
      </c>
      <c r="AR388" s="21" t="str">
        <f aca="false">IF(OR(AM388="",AM388=1),"",IF(OR(N388="",(AM388-1)="",M388=""),"",IF(M388="Small standard",IF(N388&gt;SS_MAX,"",ROUND(INDEX(SS_FEES,SUMPRODUCT(--(SS_EDGES&lt;N388))+1,3+(AM388-1))*(1+FUEL),4)),IF(M388="Large standard",IF(N388&gt;LS_MAX,"",ROUND(IF(N388&lt;=OVER3_FROM,INDEX(LS_FEES,SUMPRODUCT(--(LS_EDGES&lt;N388))+1,3+(AM388-1)),INDEX(OVER3_BASE,1,3+(AM388-1))+OVER3_PER4*CEILING((N388-OVER3_FROM)/4,1))*(1+FUEL),4)),""))))</f>
        <v/>
      </c>
      <c r="AS388" s="21" t="str">
        <f aca="false">IF(OR(AM388="",AM388=1),"",(C388-(IF(AM388=2,BAND_LO,BAND_HI)-0.01))*(1-AN388))</f>
        <v/>
      </c>
      <c r="AT388" s="18" t="str">
        <f aca="false">IF(AI388="","",(AI388&gt;SS_L)+(AJ388&gt;SS_M)+(AK388&gt;SS_S))</f>
        <v/>
      </c>
      <c r="AU388" s="23" t="str">
        <f aca="false">IF(OR(AT388="",AT388&lt;&gt;1),"",MAX(AI388/SS_L,AJ388/SS_M,AK388/SS_S))</f>
        <v/>
      </c>
      <c r="AV388" s="21" t="str">
        <f aca="false">IF(OR(M388&lt;&gt;"Large standard",N388="",N388&gt;SS_MAX),"",IF(OR(N388="",AM388="","Small standard"=""),"",IF("Small standard"="Small standard",IF(N388&gt;SS_MAX,"",ROUND(INDEX(SS_FEES,SUMPRODUCT(--(SS_EDGES&lt;N388))+1,0+AM388)*(1+FUEL),4)),IF("Small standard"="Large standard",IF(N388&gt;LS_MAX,"",ROUND(IF(N388&lt;=OVER3_FROM,INDEX(LS_FEES,SUMPRODUCT(--(LS_EDGES&lt;N388))+1,0+AM388),INDEX(OVER3_BASE,1,0+AM388)+OVER3_PER4*CEILING((N388-OVER3_FROM)/4,1))*(1+FUEL),4)),""))))</f>
        <v/>
      </c>
      <c r="AW388" s="21" t="str">
        <f aca="false">IF(OR(M388&lt;&gt;"Large standard",N388="",N388&gt;SS_MAX),"",IF(OR(N388="",AM388="","Small standard"=""),"",IF("Small standard"="Small standard",IF(N388&gt;SS_MAX,"",ROUND(INDEX(SS_FEES,SUMPRODUCT(--(SS_EDGES&lt;N388))+1,3+AM388)*(1+FUEL),4)),IF("Small standard"="Large standard",IF(N388&gt;LS_MAX,"",ROUND(IF(N388&lt;=OVER3_FROM,INDEX(LS_FEES,SUMPRODUCT(--(LS_EDGES&lt;N388))+1,3+AM388),INDEX(OVER3_BASE,1,3+AM388)+OVER3_PER4*CEILING((N388-OVER3_FROM)/4,1))*(1+FUEL),4)),""))))</f>
        <v/>
      </c>
      <c r="AX388" s="21" t="str">
        <f aca="false">IF(OR(AL388="",AH388=""),"",IF(OR(AH388="",AM388="",M388=""),"",IF(M388="Small standard",IF(AH388&gt;SS_MAX,"",ROUND(INDEX(SS_FEES,SUMPRODUCT(--(SS_EDGES&lt;AH388))+1,0+AM388)*(1+FUEL),4)),IF(M388="Large standard",IF(AH388&gt;LS_MAX,"",ROUND(IF(AH388&lt;=OVER3_FROM,INDEX(LS_FEES,SUMPRODUCT(--(LS_EDGES&lt;AH388))+1,0+AM388),INDEX(OVER3_BASE,1,0+AM388)+OVER3_PER4*CEILING((AH388-OVER3_FROM)/4,1))*(1+FUEL),4)),""))))</f>
        <v/>
      </c>
      <c r="AY388" s="21" t="str">
        <f aca="false">IF(OR(AL388="",AH388=""),"",IF(OR(AH388="",AM388="",M388=""),"",IF(M388="Small standard",IF(AH388&gt;SS_MAX,"",ROUND(INDEX(SS_FEES,SUMPRODUCT(--(SS_EDGES&lt;AH388))+1,3+AM388)*(1+FUEL),4)),IF(M388="Large standard",IF(AH388&gt;LS_MAX,"",ROUND(IF(AH388&lt;=OVER3_FROM,INDEX(LS_FEES,SUMPRODUCT(--(LS_EDGES&lt;AH388))+1,3+AM388),INDEX(OVER3_BASE,1,3+AM388)+OVER3_PER4*CEILING((AH388-OVER3_FROM)/4,1))*(1+FUEL),4)),""))))</f>
        <v/>
      </c>
      <c r="AZ388" s="24" t="str">
        <f aca="false">IF(OR(J388="",J388&lt;1),"",ROUND(IFERROR(INDEX(CAT_SCALE,MATCH(D388,CATS,0)),UC_DEFAULT)*IF(J388&gt;=UC_KNEE,10^(UC_A-UC_B*LOG10(J388)),10^(UC_A-UC_B*LOG10(UC_KNEE))*(UC_KNEE/J388)^UC_HEXP),1))</f>
        <v/>
      </c>
    </row>
    <row r="389" customFormat="false" ht="15" hidden="false" customHeight="false" outlineLevel="0" collapsed="false">
      <c r="A389" s="10"/>
      <c r="B389" s="10"/>
      <c r="C389" s="12"/>
      <c r="D389" s="10"/>
      <c r="E389" s="10"/>
      <c r="F389" s="10"/>
      <c r="G389" s="10"/>
      <c r="H389" s="10"/>
      <c r="I389" s="10"/>
      <c r="J389" s="10"/>
      <c r="K389" s="10"/>
      <c r="L389" s="12"/>
      <c r="M389" s="2" t="str">
        <f aca="false">IF(OR(N389="",AI389=""),"",IF(AND(N389&lt;=SS_MAX,AI389&lt;=SS_L,AJ389&lt;=SS_M,AK389&lt;=SS_S),"Small standard",IF(AND(N389&lt;=LS_MAX,AI389&lt;=LS_L,AJ389&lt;=LS_M,AK389&lt;=LS_S),"Large standard","Oversize")))</f>
        <v/>
      </c>
      <c r="N389" s="16" t="str">
        <f aca="false">IF(AH389="","",IF(AL389="",AH389,MAX(AH389,AL389)))</f>
        <v/>
      </c>
      <c r="O389" s="21" t="str">
        <f aca="false">IF(OR(N389="",AM389="",M389=""),"",IF(M389="Small standard",IF(N389&gt;SS_MAX,"",ROUND(INDEX(SS_FEES,SUMPRODUCT(--(SS_EDGES&lt;N389))+1,0+AM389)*(1+FUEL),4)),IF(M389="Large standard",IF(N389&gt;LS_MAX,"",ROUND(IF(N389&lt;=OVER3_FROM,INDEX(LS_FEES,SUMPRODUCT(--(LS_EDGES&lt;N389))+1,0+AM389),INDEX(OVER3_BASE,1,0+AM389)+OVER3_PER4*CEILING((N389-OVER3_FROM)/4,1))*(1+FUEL),4)),"")))</f>
        <v/>
      </c>
      <c r="P389" s="21" t="str">
        <f aca="false">IF(OR(N389="",AM389="",M389=""),"",IF(M389="Small standard",IF(N389&gt;SS_MAX,"",ROUND(INDEX(SS_FEES,SUMPRODUCT(--(SS_EDGES&lt;N389))+1,3+AM389)*(1+FUEL),4)),IF(M389="Large standard",IF(N389&gt;LS_MAX,"",ROUND(IF(N389&lt;=OVER3_FROM,INDEX(LS_FEES,SUMPRODUCT(--(LS_EDGES&lt;N389))+1,3+AM389),INDEX(OVER3_BASE,1,3+AM389)+OVER3_PER4*CEILING((N389-OVER3_FROM)/4,1))*(1+FUEL),4)),"")))</f>
        <v/>
      </c>
      <c r="Q389" s="20" t="str">
        <f aca="true">IF(OR(L389="",O389=""),"",ROUND(L389-IF(AND(TODAY()&gt;=PEAK_FROM,TODAY()&lt;=PEAK_TO),P389,O389),2))</f>
        <v/>
      </c>
      <c r="R389" s="16" t="str">
        <f aca="false">IF(N389="","",IF(M389="Small standard",IF(SUMPRODUCT(--(SS_EDGES&lt;N389))=0,"",INDEX(SS_EDGES,SUMPRODUCT(--(SS_EDGES&lt;N389)))),IF(M389="Large standard",IF(N389&gt;OVER3_FROM,OVER3_FROM+4*(CEILING((N389-OVER3_FROM)/4,1)-1),IF(SUMPRODUCT(--(LS_EDGES&lt;N389))=0,"",INDEX(LS_EDGES,SUMPRODUCT(--(LS_EDGES&lt;N389))))),"")))</f>
        <v/>
      </c>
      <c r="S389" s="22" t="str">
        <f aca="false">IF(R389="","",ROUND(N389-R389,3))</f>
        <v/>
      </c>
      <c r="T389" s="21" t="str">
        <f aca="false">IF(OR(R389="",O389="",AO389=""),"",IF(S389&gt;MAX_SHAVE,"",IF(ROUND(O389-AO389,4)&lt;MIN_UNIT,"",ROUND(O389-AO389,4))))</f>
        <v/>
      </c>
      <c r="U389" s="21" t="str">
        <f aca="false">IF(OR(AQ389="",O389=""),"",IF(ROUND(ROUND(O389-AQ389,4)-AS389,4)&lt;=MIN_UNIT,"",ROUND(ROUND(O389-AQ389,4)-AS389,4)))</f>
        <v/>
      </c>
      <c r="V389" s="21" t="str">
        <f aca="false">IF(OR(AV389="",O389=""),"",IF(AND(AT389=1,AU389&lt;=MAX_ENV),IF(ROUND(O389-AV389,4)&lt;MIN_UNIT,"",ROUND(O389-AV389,4)),""))</f>
        <v/>
      </c>
      <c r="W389" s="21" t="str">
        <f aca="false">IF(OR(AX389="",O389=""),"",IF(AL389&gt;=AH389*MIN_DIM_RATIO,IF(ROUND(O389-AX389,4)&lt;MIN_UNIT,"",ROUND(O389-AX389,4)),""))</f>
        <v/>
      </c>
      <c r="X389" s="21" t="str">
        <f aca="false">IF(OR(R389="",P389="",AP389=""),"",IF(S389&gt;MAX_SHAVE,"",IF(ROUND(P389-AP389,4)&lt;MIN_UNIT,"",ROUND(P389-AP389,4))))</f>
        <v/>
      </c>
      <c r="Y389" s="21" t="str">
        <f aca="false">IF(OR(AR389="",P389=""),"",IF(ROUND(ROUND(P389-AR389,4)-AS389,4)&lt;=MIN_UNIT,"",ROUND(ROUND(P389-AR389,4)-AS389,4)))</f>
        <v/>
      </c>
      <c r="Z389" s="21" t="str">
        <f aca="false">IF(OR(AW389="",P389=""),"",IF(AND(AT389=1,AU389&lt;=MAX_ENV),IF(ROUND(P389-AW389,4)&lt;MIN_UNIT,"",ROUND(P389-AW389,4)),""))</f>
        <v/>
      </c>
      <c r="AA389" s="21" t="str">
        <f aca="false">IF(OR(AY389="",P389=""),"",IF(AL389&gt;=AH389*MIN_DIM_RATIO,IF(ROUND(P389-AY389,4)&lt;MIN_UNIT,"",ROUND(P389-AY389,4)),""))</f>
        <v/>
      </c>
      <c r="AB389" s="2" t="str">
        <f aca="false">IF(COUNT(T389:W389)=0,"",CHOOSE(MATCH(MAX(T389:W389),T389:W389,0),"Weight","Price","Size tier","Box"))</f>
        <v/>
      </c>
      <c r="AC389" s="24" t="str">
        <f aca="false">IF(K389&lt;&gt;"",K389,AZ389)</f>
        <v/>
      </c>
      <c r="AD389" s="25" t="str">
        <f aca="false">IF(OR(AB389="",AC389=""),"",ROUND(AC389*IF(K389&lt;&gt;"",1,U_LOW)*((12-PEAK_MONTHS)*MAX(T389:W389)+PEAK_MONTHS*N(INDEX(X389:AA389,MATCH(MAX(T389:W389),T389:W389,0)))),0))</f>
        <v/>
      </c>
      <c r="AE389" s="25" t="str">
        <f aca="false">IF(OR(AB389="",AC389=""),"",ROUND(AC389*IF(K389&lt;&gt;"",1,U_HIGH)*((12-PEAK_MONTHS)*MAX(T389:W389)+PEAK_MONTHS*N(INDEX(X389:AA389,MATCH(MAX(T389:W389),T389:W389,0)))),0))</f>
        <v/>
      </c>
      <c r="AF389" s="18" t="str">
        <f aca="false">IF(AD389="","",RANK(AD389,$AD$7:$AD$506))</f>
        <v/>
      </c>
      <c r="AH389" s="16" t="str">
        <f aca="false">IF(E389&lt;&gt;"",E389,IF(F389&lt;&gt;"",ROUND(F389*16,3),""))</f>
        <v/>
      </c>
      <c r="AI389" s="16" t="str">
        <f aca="false">IF(COUNT(G389:I389)&lt;3,"",ROUND(LARGE(G389:I389,1),2))</f>
        <v/>
      </c>
      <c r="AJ389" s="16" t="str">
        <f aca="false">IF(COUNT(G389:I389)&lt;3,"",ROUND(LARGE(G389:I389,2),2))</f>
        <v/>
      </c>
      <c r="AK389" s="16" t="str">
        <f aca="false">IF(COUNT(G389:I389)&lt;3,"",ROUND(SMALL(G389:I389,1),2))</f>
        <v/>
      </c>
      <c r="AL389" s="16" t="str">
        <f aca="false">IF(AI389="","",IF(AI389*AJ389*AK389&lt;DIM_MIN_CUIN,"",ROUND(AI389*AJ389*AK389/DIM_DIV*16,2)))</f>
        <v/>
      </c>
      <c r="AM389" s="18" t="str">
        <f aca="false">IF(C389="","",IF(C389&lt;BAND_LO,1,IF(C389&lt;=BAND_HI,2,3)))</f>
        <v/>
      </c>
      <c r="AN389" s="19" t="str">
        <f aca="false">IF(C389="","",IFERROR(INDEX(CAT_REF,MATCH(D389,CATS,0)),REF_DEFAULT))</f>
        <v/>
      </c>
      <c r="AO389" s="21" t="str">
        <f aca="false">IF(OR(R389="",AM389="",M389=""),"",IF(M389="Small standard",IF(R389&gt;SS_MAX,"",ROUND(INDEX(SS_FEES,SUMPRODUCT(--(SS_EDGES&lt;R389))+1,0+AM389)*(1+FUEL),4)),IF(M389="Large standard",IF(R389&gt;LS_MAX,"",ROUND(IF(R389&lt;=OVER3_FROM,INDEX(LS_FEES,SUMPRODUCT(--(LS_EDGES&lt;R389))+1,0+AM389),INDEX(OVER3_BASE,1,0+AM389)+OVER3_PER4*CEILING((R389-OVER3_FROM)/4,1))*(1+FUEL),4)),"")))</f>
        <v/>
      </c>
      <c r="AP389" s="21" t="str">
        <f aca="false">IF(OR(R389="",AM389="",M389=""),"",IF(M389="Small standard",IF(R389&gt;SS_MAX,"",ROUND(INDEX(SS_FEES,SUMPRODUCT(--(SS_EDGES&lt;R389))+1,3+AM389)*(1+FUEL),4)),IF(M389="Large standard",IF(R389&gt;LS_MAX,"",ROUND(IF(R389&lt;=OVER3_FROM,INDEX(LS_FEES,SUMPRODUCT(--(LS_EDGES&lt;R389))+1,3+AM389),INDEX(OVER3_BASE,1,3+AM389)+OVER3_PER4*CEILING((R389-OVER3_FROM)/4,1))*(1+FUEL),4)),"")))</f>
        <v/>
      </c>
      <c r="AQ389" s="21" t="str">
        <f aca="false">IF(OR(AM389="",AM389=1),"",IF(OR(N389="",(AM389-1)="",M389=""),"",IF(M389="Small standard",IF(N389&gt;SS_MAX,"",ROUND(INDEX(SS_FEES,SUMPRODUCT(--(SS_EDGES&lt;N389))+1,0+(AM389-1))*(1+FUEL),4)),IF(M389="Large standard",IF(N389&gt;LS_MAX,"",ROUND(IF(N389&lt;=OVER3_FROM,INDEX(LS_FEES,SUMPRODUCT(--(LS_EDGES&lt;N389))+1,0+(AM389-1)),INDEX(OVER3_BASE,1,0+(AM389-1))+OVER3_PER4*CEILING((N389-OVER3_FROM)/4,1))*(1+FUEL),4)),""))))</f>
        <v/>
      </c>
      <c r="AR389" s="21" t="str">
        <f aca="false">IF(OR(AM389="",AM389=1),"",IF(OR(N389="",(AM389-1)="",M389=""),"",IF(M389="Small standard",IF(N389&gt;SS_MAX,"",ROUND(INDEX(SS_FEES,SUMPRODUCT(--(SS_EDGES&lt;N389))+1,3+(AM389-1))*(1+FUEL),4)),IF(M389="Large standard",IF(N389&gt;LS_MAX,"",ROUND(IF(N389&lt;=OVER3_FROM,INDEX(LS_FEES,SUMPRODUCT(--(LS_EDGES&lt;N389))+1,3+(AM389-1)),INDEX(OVER3_BASE,1,3+(AM389-1))+OVER3_PER4*CEILING((N389-OVER3_FROM)/4,1))*(1+FUEL),4)),""))))</f>
        <v/>
      </c>
      <c r="AS389" s="21" t="str">
        <f aca="false">IF(OR(AM389="",AM389=1),"",(C389-(IF(AM389=2,BAND_LO,BAND_HI)-0.01))*(1-AN389))</f>
        <v/>
      </c>
      <c r="AT389" s="18" t="str">
        <f aca="false">IF(AI389="","",(AI389&gt;SS_L)+(AJ389&gt;SS_M)+(AK389&gt;SS_S))</f>
        <v/>
      </c>
      <c r="AU389" s="23" t="str">
        <f aca="false">IF(OR(AT389="",AT389&lt;&gt;1),"",MAX(AI389/SS_L,AJ389/SS_M,AK389/SS_S))</f>
        <v/>
      </c>
      <c r="AV389" s="21" t="str">
        <f aca="false">IF(OR(M389&lt;&gt;"Large standard",N389="",N389&gt;SS_MAX),"",IF(OR(N389="",AM389="","Small standard"=""),"",IF("Small standard"="Small standard",IF(N389&gt;SS_MAX,"",ROUND(INDEX(SS_FEES,SUMPRODUCT(--(SS_EDGES&lt;N389))+1,0+AM389)*(1+FUEL),4)),IF("Small standard"="Large standard",IF(N389&gt;LS_MAX,"",ROUND(IF(N389&lt;=OVER3_FROM,INDEX(LS_FEES,SUMPRODUCT(--(LS_EDGES&lt;N389))+1,0+AM389),INDEX(OVER3_BASE,1,0+AM389)+OVER3_PER4*CEILING((N389-OVER3_FROM)/4,1))*(1+FUEL),4)),""))))</f>
        <v/>
      </c>
      <c r="AW389" s="21" t="str">
        <f aca="false">IF(OR(M389&lt;&gt;"Large standard",N389="",N389&gt;SS_MAX),"",IF(OR(N389="",AM389="","Small standard"=""),"",IF("Small standard"="Small standard",IF(N389&gt;SS_MAX,"",ROUND(INDEX(SS_FEES,SUMPRODUCT(--(SS_EDGES&lt;N389))+1,3+AM389)*(1+FUEL),4)),IF("Small standard"="Large standard",IF(N389&gt;LS_MAX,"",ROUND(IF(N389&lt;=OVER3_FROM,INDEX(LS_FEES,SUMPRODUCT(--(LS_EDGES&lt;N389))+1,3+AM389),INDEX(OVER3_BASE,1,3+AM389)+OVER3_PER4*CEILING((N389-OVER3_FROM)/4,1))*(1+FUEL),4)),""))))</f>
        <v/>
      </c>
      <c r="AX389" s="21" t="str">
        <f aca="false">IF(OR(AL389="",AH389=""),"",IF(OR(AH389="",AM389="",M389=""),"",IF(M389="Small standard",IF(AH389&gt;SS_MAX,"",ROUND(INDEX(SS_FEES,SUMPRODUCT(--(SS_EDGES&lt;AH389))+1,0+AM389)*(1+FUEL),4)),IF(M389="Large standard",IF(AH389&gt;LS_MAX,"",ROUND(IF(AH389&lt;=OVER3_FROM,INDEX(LS_FEES,SUMPRODUCT(--(LS_EDGES&lt;AH389))+1,0+AM389),INDEX(OVER3_BASE,1,0+AM389)+OVER3_PER4*CEILING((AH389-OVER3_FROM)/4,1))*(1+FUEL),4)),""))))</f>
        <v/>
      </c>
      <c r="AY389" s="21" t="str">
        <f aca="false">IF(OR(AL389="",AH389=""),"",IF(OR(AH389="",AM389="",M389=""),"",IF(M389="Small standard",IF(AH389&gt;SS_MAX,"",ROUND(INDEX(SS_FEES,SUMPRODUCT(--(SS_EDGES&lt;AH389))+1,3+AM389)*(1+FUEL),4)),IF(M389="Large standard",IF(AH389&gt;LS_MAX,"",ROUND(IF(AH389&lt;=OVER3_FROM,INDEX(LS_FEES,SUMPRODUCT(--(LS_EDGES&lt;AH389))+1,3+AM389),INDEX(OVER3_BASE,1,3+AM389)+OVER3_PER4*CEILING((AH389-OVER3_FROM)/4,1))*(1+FUEL),4)),""))))</f>
        <v/>
      </c>
      <c r="AZ389" s="24" t="str">
        <f aca="false">IF(OR(J389="",J389&lt;1),"",ROUND(IFERROR(INDEX(CAT_SCALE,MATCH(D389,CATS,0)),UC_DEFAULT)*IF(J389&gt;=UC_KNEE,10^(UC_A-UC_B*LOG10(J389)),10^(UC_A-UC_B*LOG10(UC_KNEE))*(UC_KNEE/J389)^UC_HEXP),1))</f>
        <v/>
      </c>
    </row>
    <row r="390" customFormat="false" ht="15" hidden="false" customHeight="false" outlineLevel="0" collapsed="false">
      <c r="A390" s="10"/>
      <c r="B390" s="10"/>
      <c r="C390" s="12"/>
      <c r="D390" s="10"/>
      <c r="E390" s="10"/>
      <c r="F390" s="10"/>
      <c r="G390" s="10"/>
      <c r="H390" s="10"/>
      <c r="I390" s="10"/>
      <c r="J390" s="10"/>
      <c r="K390" s="10"/>
      <c r="L390" s="12"/>
      <c r="M390" s="2" t="str">
        <f aca="false">IF(OR(N390="",AI390=""),"",IF(AND(N390&lt;=SS_MAX,AI390&lt;=SS_L,AJ390&lt;=SS_M,AK390&lt;=SS_S),"Small standard",IF(AND(N390&lt;=LS_MAX,AI390&lt;=LS_L,AJ390&lt;=LS_M,AK390&lt;=LS_S),"Large standard","Oversize")))</f>
        <v/>
      </c>
      <c r="N390" s="16" t="str">
        <f aca="false">IF(AH390="","",IF(AL390="",AH390,MAX(AH390,AL390)))</f>
        <v/>
      </c>
      <c r="O390" s="21" t="str">
        <f aca="false">IF(OR(N390="",AM390="",M390=""),"",IF(M390="Small standard",IF(N390&gt;SS_MAX,"",ROUND(INDEX(SS_FEES,SUMPRODUCT(--(SS_EDGES&lt;N390))+1,0+AM390)*(1+FUEL),4)),IF(M390="Large standard",IF(N390&gt;LS_MAX,"",ROUND(IF(N390&lt;=OVER3_FROM,INDEX(LS_FEES,SUMPRODUCT(--(LS_EDGES&lt;N390))+1,0+AM390),INDEX(OVER3_BASE,1,0+AM390)+OVER3_PER4*CEILING((N390-OVER3_FROM)/4,1))*(1+FUEL),4)),"")))</f>
        <v/>
      </c>
      <c r="P390" s="21" t="str">
        <f aca="false">IF(OR(N390="",AM390="",M390=""),"",IF(M390="Small standard",IF(N390&gt;SS_MAX,"",ROUND(INDEX(SS_FEES,SUMPRODUCT(--(SS_EDGES&lt;N390))+1,3+AM390)*(1+FUEL),4)),IF(M390="Large standard",IF(N390&gt;LS_MAX,"",ROUND(IF(N390&lt;=OVER3_FROM,INDEX(LS_FEES,SUMPRODUCT(--(LS_EDGES&lt;N390))+1,3+AM390),INDEX(OVER3_BASE,1,3+AM390)+OVER3_PER4*CEILING((N390-OVER3_FROM)/4,1))*(1+FUEL),4)),"")))</f>
        <v/>
      </c>
      <c r="Q390" s="20" t="str">
        <f aca="true">IF(OR(L390="",O390=""),"",ROUND(L390-IF(AND(TODAY()&gt;=PEAK_FROM,TODAY()&lt;=PEAK_TO),P390,O390),2))</f>
        <v/>
      </c>
      <c r="R390" s="16" t="str">
        <f aca="false">IF(N390="","",IF(M390="Small standard",IF(SUMPRODUCT(--(SS_EDGES&lt;N390))=0,"",INDEX(SS_EDGES,SUMPRODUCT(--(SS_EDGES&lt;N390)))),IF(M390="Large standard",IF(N390&gt;OVER3_FROM,OVER3_FROM+4*(CEILING((N390-OVER3_FROM)/4,1)-1),IF(SUMPRODUCT(--(LS_EDGES&lt;N390))=0,"",INDEX(LS_EDGES,SUMPRODUCT(--(LS_EDGES&lt;N390))))),"")))</f>
        <v/>
      </c>
      <c r="S390" s="22" t="str">
        <f aca="false">IF(R390="","",ROUND(N390-R390,3))</f>
        <v/>
      </c>
      <c r="T390" s="21" t="str">
        <f aca="false">IF(OR(R390="",O390="",AO390=""),"",IF(S390&gt;MAX_SHAVE,"",IF(ROUND(O390-AO390,4)&lt;MIN_UNIT,"",ROUND(O390-AO390,4))))</f>
        <v/>
      </c>
      <c r="U390" s="21" t="str">
        <f aca="false">IF(OR(AQ390="",O390=""),"",IF(ROUND(ROUND(O390-AQ390,4)-AS390,4)&lt;=MIN_UNIT,"",ROUND(ROUND(O390-AQ390,4)-AS390,4)))</f>
        <v/>
      </c>
      <c r="V390" s="21" t="str">
        <f aca="false">IF(OR(AV390="",O390=""),"",IF(AND(AT390=1,AU390&lt;=MAX_ENV),IF(ROUND(O390-AV390,4)&lt;MIN_UNIT,"",ROUND(O390-AV390,4)),""))</f>
        <v/>
      </c>
      <c r="W390" s="21" t="str">
        <f aca="false">IF(OR(AX390="",O390=""),"",IF(AL390&gt;=AH390*MIN_DIM_RATIO,IF(ROUND(O390-AX390,4)&lt;MIN_UNIT,"",ROUND(O390-AX390,4)),""))</f>
        <v/>
      </c>
      <c r="X390" s="21" t="str">
        <f aca="false">IF(OR(R390="",P390="",AP390=""),"",IF(S390&gt;MAX_SHAVE,"",IF(ROUND(P390-AP390,4)&lt;MIN_UNIT,"",ROUND(P390-AP390,4))))</f>
        <v/>
      </c>
      <c r="Y390" s="21" t="str">
        <f aca="false">IF(OR(AR390="",P390=""),"",IF(ROUND(ROUND(P390-AR390,4)-AS390,4)&lt;=MIN_UNIT,"",ROUND(ROUND(P390-AR390,4)-AS390,4)))</f>
        <v/>
      </c>
      <c r="Z390" s="21" t="str">
        <f aca="false">IF(OR(AW390="",P390=""),"",IF(AND(AT390=1,AU390&lt;=MAX_ENV),IF(ROUND(P390-AW390,4)&lt;MIN_UNIT,"",ROUND(P390-AW390,4)),""))</f>
        <v/>
      </c>
      <c r="AA390" s="21" t="str">
        <f aca="false">IF(OR(AY390="",P390=""),"",IF(AL390&gt;=AH390*MIN_DIM_RATIO,IF(ROUND(P390-AY390,4)&lt;MIN_UNIT,"",ROUND(P390-AY390,4)),""))</f>
        <v/>
      </c>
      <c r="AB390" s="2" t="str">
        <f aca="false">IF(COUNT(T390:W390)=0,"",CHOOSE(MATCH(MAX(T390:W390),T390:W390,0),"Weight","Price","Size tier","Box"))</f>
        <v/>
      </c>
      <c r="AC390" s="24" t="str">
        <f aca="false">IF(K390&lt;&gt;"",K390,AZ390)</f>
        <v/>
      </c>
      <c r="AD390" s="25" t="str">
        <f aca="false">IF(OR(AB390="",AC390=""),"",ROUND(AC390*IF(K390&lt;&gt;"",1,U_LOW)*((12-PEAK_MONTHS)*MAX(T390:W390)+PEAK_MONTHS*N(INDEX(X390:AA390,MATCH(MAX(T390:W390),T390:W390,0)))),0))</f>
        <v/>
      </c>
      <c r="AE390" s="25" t="str">
        <f aca="false">IF(OR(AB390="",AC390=""),"",ROUND(AC390*IF(K390&lt;&gt;"",1,U_HIGH)*((12-PEAK_MONTHS)*MAX(T390:W390)+PEAK_MONTHS*N(INDEX(X390:AA390,MATCH(MAX(T390:W390),T390:W390,0)))),0))</f>
        <v/>
      </c>
      <c r="AF390" s="18" t="str">
        <f aca="false">IF(AD390="","",RANK(AD390,$AD$7:$AD$506))</f>
        <v/>
      </c>
      <c r="AH390" s="16" t="str">
        <f aca="false">IF(E390&lt;&gt;"",E390,IF(F390&lt;&gt;"",ROUND(F390*16,3),""))</f>
        <v/>
      </c>
      <c r="AI390" s="16" t="str">
        <f aca="false">IF(COUNT(G390:I390)&lt;3,"",ROUND(LARGE(G390:I390,1),2))</f>
        <v/>
      </c>
      <c r="AJ390" s="16" t="str">
        <f aca="false">IF(COUNT(G390:I390)&lt;3,"",ROUND(LARGE(G390:I390,2),2))</f>
        <v/>
      </c>
      <c r="AK390" s="16" t="str">
        <f aca="false">IF(COUNT(G390:I390)&lt;3,"",ROUND(SMALL(G390:I390,1),2))</f>
        <v/>
      </c>
      <c r="AL390" s="16" t="str">
        <f aca="false">IF(AI390="","",IF(AI390*AJ390*AK390&lt;DIM_MIN_CUIN,"",ROUND(AI390*AJ390*AK390/DIM_DIV*16,2)))</f>
        <v/>
      </c>
      <c r="AM390" s="18" t="str">
        <f aca="false">IF(C390="","",IF(C390&lt;BAND_LO,1,IF(C390&lt;=BAND_HI,2,3)))</f>
        <v/>
      </c>
      <c r="AN390" s="19" t="str">
        <f aca="false">IF(C390="","",IFERROR(INDEX(CAT_REF,MATCH(D390,CATS,0)),REF_DEFAULT))</f>
        <v/>
      </c>
      <c r="AO390" s="21" t="str">
        <f aca="false">IF(OR(R390="",AM390="",M390=""),"",IF(M390="Small standard",IF(R390&gt;SS_MAX,"",ROUND(INDEX(SS_FEES,SUMPRODUCT(--(SS_EDGES&lt;R390))+1,0+AM390)*(1+FUEL),4)),IF(M390="Large standard",IF(R390&gt;LS_MAX,"",ROUND(IF(R390&lt;=OVER3_FROM,INDEX(LS_FEES,SUMPRODUCT(--(LS_EDGES&lt;R390))+1,0+AM390),INDEX(OVER3_BASE,1,0+AM390)+OVER3_PER4*CEILING((R390-OVER3_FROM)/4,1))*(1+FUEL),4)),"")))</f>
        <v/>
      </c>
      <c r="AP390" s="21" t="str">
        <f aca="false">IF(OR(R390="",AM390="",M390=""),"",IF(M390="Small standard",IF(R390&gt;SS_MAX,"",ROUND(INDEX(SS_FEES,SUMPRODUCT(--(SS_EDGES&lt;R390))+1,3+AM390)*(1+FUEL),4)),IF(M390="Large standard",IF(R390&gt;LS_MAX,"",ROUND(IF(R390&lt;=OVER3_FROM,INDEX(LS_FEES,SUMPRODUCT(--(LS_EDGES&lt;R390))+1,3+AM390),INDEX(OVER3_BASE,1,3+AM390)+OVER3_PER4*CEILING((R390-OVER3_FROM)/4,1))*(1+FUEL),4)),"")))</f>
        <v/>
      </c>
      <c r="AQ390" s="21" t="str">
        <f aca="false">IF(OR(AM390="",AM390=1),"",IF(OR(N390="",(AM390-1)="",M390=""),"",IF(M390="Small standard",IF(N390&gt;SS_MAX,"",ROUND(INDEX(SS_FEES,SUMPRODUCT(--(SS_EDGES&lt;N390))+1,0+(AM390-1))*(1+FUEL),4)),IF(M390="Large standard",IF(N390&gt;LS_MAX,"",ROUND(IF(N390&lt;=OVER3_FROM,INDEX(LS_FEES,SUMPRODUCT(--(LS_EDGES&lt;N390))+1,0+(AM390-1)),INDEX(OVER3_BASE,1,0+(AM390-1))+OVER3_PER4*CEILING((N390-OVER3_FROM)/4,1))*(1+FUEL),4)),""))))</f>
        <v/>
      </c>
      <c r="AR390" s="21" t="str">
        <f aca="false">IF(OR(AM390="",AM390=1),"",IF(OR(N390="",(AM390-1)="",M390=""),"",IF(M390="Small standard",IF(N390&gt;SS_MAX,"",ROUND(INDEX(SS_FEES,SUMPRODUCT(--(SS_EDGES&lt;N390))+1,3+(AM390-1))*(1+FUEL),4)),IF(M390="Large standard",IF(N390&gt;LS_MAX,"",ROUND(IF(N390&lt;=OVER3_FROM,INDEX(LS_FEES,SUMPRODUCT(--(LS_EDGES&lt;N390))+1,3+(AM390-1)),INDEX(OVER3_BASE,1,3+(AM390-1))+OVER3_PER4*CEILING((N390-OVER3_FROM)/4,1))*(1+FUEL),4)),""))))</f>
        <v/>
      </c>
      <c r="AS390" s="21" t="str">
        <f aca="false">IF(OR(AM390="",AM390=1),"",(C390-(IF(AM390=2,BAND_LO,BAND_HI)-0.01))*(1-AN390))</f>
        <v/>
      </c>
      <c r="AT390" s="18" t="str">
        <f aca="false">IF(AI390="","",(AI390&gt;SS_L)+(AJ390&gt;SS_M)+(AK390&gt;SS_S))</f>
        <v/>
      </c>
      <c r="AU390" s="23" t="str">
        <f aca="false">IF(OR(AT390="",AT390&lt;&gt;1),"",MAX(AI390/SS_L,AJ390/SS_M,AK390/SS_S))</f>
        <v/>
      </c>
      <c r="AV390" s="21" t="str">
        <f aca="false">IF(OR(M390&lt;&gt;"Large standard",N390="",N390&gt;SS_MAX),"",IF(OR(N390="",AM390="","Small standard"=""),"",IF("Small standard"="Small standard",IF(N390&gt;SS_MAX,"",ROUND(INDEX(SS_FEES,SUMPRODUCT(--(SS_EDGES&lt;N390))+1,0+AM390)*(1+FUEL),4)),IF("Small standard"="Large standard",IF(N390&gt;LS_MAX,"",ROUND(IF(N390&lt;=OVER3_FROM,INDEX(LS_FEES,SUMPRODUCT(--(LS_EDGES&lt;N390))+1,0+AM390),INDEX(OVER3_BASE,1,0+AM390)+OVER3_PER4*CEILING((N390-OVER3_FROM)/4,1))*(1+FUEL),4)),""))))</f>
        <v/>
      </c>
      <c r="AW390" s="21" t="str">
        <f aca="false">IF(OR(M390&lt;&gt;"Large standard",N390="",N390&gt;SS_MAX),"",IF(OR(N390="",AM390="","Small standard"=""),"",IF("Small standard"="Small standard",IF(N390&gt;SS_MAX,"",ROUND(INDEX(SS_FEES,SUMPRODUCT(--(SS_EDGES&lt;N390))+1,3+AM390)*(1+FUEL),4)),IF("Small standard"="Large standard",IF(N390&gt;LS_MAX,"",ROUND(IF(N390&lt;=OVER3_FROM,INDEX(LS_FEES,SUMPRODUCT(--(LS_EDGES&lt;N390))+1,3+AM390),INDEX(OVER3_BASE,1,3+AM390)+OVER3_PER4*CEILING((N390-OVER3_FROM)/4,1))*(1+FUEL),4)),""))))</f>
        <v/>
      </c>
      <c r="AX390" s="21" t="str">
        <f aca="false">IF(OR(AL390="",AH390=""),"",IF(OR(AH390="",AM390="",M390=""),"",IF(M390="Small standard",IF(AH390&gt;SS_MAX,"",ROUND(INDEX(SS_FEES,SUMPRODUCT(--(SS_EDGES&lt;AH390))+1,0+AM390)*(1+FUEL),4)),IF(M390="Large standard",IF(AH390&gt;LS_MAX,"",ROUND(IF(AH390&lt;=OVER3_FROM,INDEX(LS_FEES,SUMPRODUCT(--(LS_EDGES&lt;AH390))+1,0+AM390),INDEX(OVER3_BASE,1,0+AM390)+OVER3_PER4*CEILING((AH390-OVER3_FROM)/4,1))*(1+FUEL),4)),""))))</f>
        <v/>
      </c>
      <c r="AY390" s="21" t="str">
        <f aca="false">IF(OR(AL390="",AH390=""),"",IF(OR(AH390="",AM390="",M390=""),"",IF(M390="Small standard",IF(AH390&gt;SS_MAX,"",ROUND(INDEX(SS_FEES,SUMPRODUCT(--(SS_EDGES&lt;AH390))+1,3+AM390)*(1+FUEL),4)),IF(M390="Large standard",IF(AH390&gt;LS_MAX,"",ROUND(IF(AH390&lt;=OVER3_FROM,INDEX(LS_FEES,SUMPRODUCT(--(LS_EDGES&lt;AH390))+1,3+AM390),INDEX(OVER3_BASE,1,3+AM390)+OVER3_PER4*CEILING((AH390-OVER3_FROM)/4,1))*(1+FUEL),4)),""))))</f>
        <v/>
      </c>
      <c r="AZ390" s="24" t="str">
        <f aca="false">IF(OR(J390="",J390&lt;1),"",ROUND(IFERROR(INDEX(CAT_SCALE,MATCH(D390,CATS,0)),UC_DEFAULT)*IF(J390&gt;=UC_KNEE,10^(UC_A-UC_B*LOG10(J390)),10^(UC_A-UC_B*LOG10(UC_KNEE))*(UC_KNEE/J390)^UC_HEXP),1))</f>
        <v/>
      </c>
    </row>
    <row r="391" customFormat="false" ht="15" hidden="false" customHeight="false" outlineLevel="0" collapsed="false">
      <c r="A391" s="10"/>
      <c r="B391" s="10"/>
      <c r="C391" s="12"/>
      <c r="D391" s="10"/>
      <c r="E391" s="10"/>
      <c r="F391" s="10"/>
      <c r="G391" s="10"/>
      <c r="H391" s="10"/>
      <c r="I391" s="10"/>
      <c r="J391" s="10"/>
      <c r="K391" s="10"/>
      <c r="L391" s="12"/>
      <c r="M391" s="2" t="str">
        <f aca="false">IF(OR(N391="",AI391=""),"",IF(AND(N391&lt;=SS_MAX,AI391&lt;=SS_L,AJ391&lt;=SS_M,AK391&lt;=SS_S),"Small standard",IF(AND(N391&lt;=LS_MAX,AI391&lt;=LS_L,AJ391&lt;=LS_M,AK391&lt;=LS_S),"Large standard","Oversize")))</f>
        <v/>
      </c>
      <c r="N391" s="16" t="str">
        <f aca="false">IF(AH391="","",IF(AL391="",AH391,MAX(AH391,AL391)))</f>
        <v/>
      </c>
      <c r="O391" s="21" t="str">
        <f aca="false">IF(OR(N391="",AM391="",M391=""),"",IF(M391="Small standard",IF(N391&gt;SS_MAX,"",ROUND(INDEX(SS_FEES,SUMPRODUCT(--(SS_EDGES&lt;N391))+1,0+AM391)*(1+FUEL),4)),IF(M391="Large standard",IF(N391&gt;LS_MAX,"",ROUND(IF(N391&lt;=OVER3_FROM,INDEX(LS_FEES,SUMPRODUCT(--(LS_EDGES&lt;N391))+1,0+AM391),INDEX(OVER3_BASE,1,0+AM391)+OVER3_PER4*CEILING((N391-OVER3_FROM)/4,1))*(1+FUEL),4)),"")))</f>
        <v/>
      </c>
      <c r="P391" s="21" t="str">
        <f aca="false">IF(OR(N391="",AM391="",M391=""),"",IF(M391="Small standard",IF(N391&gt;SS_MAX,"",ROUND(INDEX(SS_FEES,SUMPRODUCT(--(SS_EDGES&lt;N391))+1,3+AM391)*(1+FUEL),4)),IF(M391="Large standard",IF(N391&gt;LS_MAX,"",ROUND(IF(N391&lt;=OVER3_FROM,INDEX(LS_FEES,SUMPRODUCT(--(LS_EDGES&lt;N391))+1,3+AM391),INDEX(OVER3_BASE,1,3+AM391)+OVER3_PER4*CEILING((N391-OVER3_FROM)/4,1))*(1+FUEL),4)),"")))</f>
        <v/>
      </c>
      <c r="Q391" s="20" t="str">
        <f aca="true">IF(OR(L391="",O391=""),"",ROUND(L391-IF(AND(TODAY()&gt;=PEAK_FROM,TODAY()&lt;=PEAK_TO),P391,O391),2))</f>
        <v/>
      </c>
      <c r="R391" s="16" t="str">
        <f aca="false">IF(N391="","",IF(M391="Small standard",IF(SUMPRODUCT(--(SS_EDGES&lt;N391))=0,"",INDEX(SS_EDGES,SUMPRODUCT(--(SS_EDGES&lt;N391)))),IF(M391="Large standard",IF(N391&gt;OVER3_FROM,OVER3_FROM+4*(CEILING((N391-OVER3_FROM)/4,1)-1),IF(SUMPRODUCT(--(LS_EDGES&lt;N391))=0,"",INDEX(LS_EDGES,SUMPRODUCT(--(LS_EDGES&lt;N391))))),"")))</f>
        <v/>
      </c>
      <c r="S391" s="22" t="str">
        <f aca="false">IF(R391="","",ROUND(N391-R391,3))</f>
        <v/>
      </c>
      <c r="T391" s="21" t="str">
        <f aca="false">IF(OR(R391="",O391="",AO391=""),"",IF(S391&gt;MAX_SHAVE,"",IF(ROUND(O391-AO391,4)&lt;MIN_UNIT,"",ROUND(O391-AO391,4))))</f>
        <v/>
      </c>
      <c r="U391" s="21" t="str">
        <f aca="false">IF(OR(AQ391="",O391=""),"",IF(ROUND(ROUND(O391-AQ391,4)-AS391,4)&lt;=MIN_UNIT,"",ROUND(ROUND(O391-AQ391,4)-AS391,4)))</f>
        <v/>
      </c>
      <c r="V391" s="21" t="str">
        <f aca="false">IF(OR(AV391="",O391=""),"",IF(AND(AT391=1,AU391&lt;=MAX_ENV),IF(ROUND(O391-AV391,4)&lt;MIN_UNIT,"",ROUND(O391-AV391,4)),""))</f>
        <v/>
      </c>
      <c r="W391" s="21" t="str">
        <f aca="false">IF(OR(AX391="",O391=""),"",IF(AL391&gt;=AH391*MIN_DIM_RATIO,IF(ROUND(O391-AX391,4)&lt;MIN_UNIT,"",ROUND(O391-AX391,4)),""))</f>
        <v/>
      </c>
      <c r="X391" s="21" t="str">
        <f aca="false">IF(OR(R391="",P391="",AP391=""),"",IF(S391&gt;MAX_SHAVE,"",IF(ROUND(P391-AP391,4)&lt;MIN_UNIT,"",ROUND(P391-AP391,4))))</f>
        <v/>
      </c>
      <c r="Y391" s="21" t="str">
        <f aca="false">IF(OR(AR391="",P391=""),"",IF(ROUND(ROUND(P391-AR391,4)-AS391,4)&lt;=MIN_UNIT,"",ROUND(ROUND(P391-AR391,4)-AS391,4)))</f>
        <v/>
      </c>
      <c r="Z391" s="21" t="str">
        <f aca="false">IF(OR(AW391="",P391=""),"",IF(AND(AT391=1,AU391&lt;=MAX_ENV),IF(ROUND(P391-AW391,4)&lt;MIN_UNIT,"",ROUND(P391-AW391,4)),""))</f>
        <v/>
      </c>
      <c r="AA391" s="21" t="str">
        <f aca="false">IF(OR(AY391="",P391=""),"",IF(AL391&gt;=AH391*MIN_DIM_RATIO,IF(ROUND(P391-AY391,4)&lt;MIN_UNIT,"",ROUND(P391-AY391,4)),""))</f>
        <v/>
      </c>
      <c r="AB391" s="2" t="str">
        <f aca="false">IF(COUNT(T391:W391)=0,"",CHOOSE(MATCH(MAX(T391:W391),T391:W391,0),"Weight","Price","Size tier","Box"))</f>
        <v/>
      </c>
      <c r="AC391" s="24" t="str">
        <f aca="false">IF(K391&lt;&gt;"",K391,AZ391)</f>
        <v/>
      </c>
      <c r="AD391" s="25" t="str">
        <f aca="false">IF(OR(AB391="",AC391=""),"",ROUND(AC391*IF(K391&lt;&gt;"",1,U_LOW)*((12-PEAK_MONTHS)*MAX(T391:W391)+PEAK_MONTHS*N(INDEX(X391:AA391,MATCH(MAX(T391:W391),T391:W391,0)))),0))</f>
        <v/>
      </c>
      <c r="AE391" s="25" t="str">
        <f aca="false">IF(OR(AB391="",AC391=""),"",ROUND(AC391*IF(K391&lt;&gt;"",1,U_HIGH)*((12-PEAK_MONTHS)*MAX(T391:W391)+PEAK_MONTHS*N(INDEX(X391:AA391,MATCH(MAX(T391:W391),T391:W391,0)))),0))</f>
        <v/>
      </c>
      <c r="AF391" s="18" t="str">
        <f aca="false">IF(AD391="","",RANK(AD391,$AD$7:$AD$506))</f>
        <v/>
      </c>
      <c r="AH391" s="16" t="str">
        <f aca="false">IF(E391&lt;&gt;"",E391,IF(F391&lt;&gt;"",ROUND(F391*16,3),""))</f>
        <v/>
      </c>
      <c r="AI391" s="16" t="str">
        <f aca="false">IF(COUNT(G391:I391)&lt;3,"",ROUND(LARGE(G391:I391,1),2))</f>
        <v/>
      </c>
      <c r="AJ391" s="16" t="str">
        <f aca="false">IF(COUNT(G391:I391)&lt;3,"",ROUND(LARGE(G391:I391,2),2))</f>
        <v/>
      </c>
      <c r="AK391" s="16" t="str">
        <f aca="false">IF(COUNT(G391:I391)&lt;3,"",ROUND(SMALL(G391:I391,1),2))</f>
        <v/>
      </c>
      <c r="AL391" s="16" t="str">
        <f aca="false">IF(AI391="","",IF(AI391*AJ391*AK391&lt;DIM_MIN_CUIN,"",ROUND(AI391*AJ391*AK391/DIM_DIV*16,2)))</f>
        <v/>
      </c>
      <c r="AM391" s="18" t="str">
        <f aca="false">IF(C391="","",IF(C391&lt;BAND_LO,1,IF(C391&lt;=BAND_HI,2,3)))</f>
        <v/>
      </c>
      <c r="AN391" s="19" t="str">
        <f aca="false">IF(C391="","",IFERROR(INDEX(CAT_REF,MATCH(D391,CATS,0)),REF_DEFAULT))</f>
        <v/>
      </c>
      <c r="AO391" s="21" t="str">
        <f aca="false">IF(OR(R391="",AM391="",M391=""),"",IF(M391="Small standard",IF(R391&gt;SS_MAX,"",ROUND(INDEX(SS_FEES,SUMPRODUCT(--(SS_EDGES&lt;R391))+1,0+AM391)*(1+FUEL),4)),IF(M391="Large standard",IF(R391&gt;LS_MAX,"",ROUND(IF(R391&lt;=OVER3_FROM,INDEX(LS_FEES,SUMPRODUCT(--(LS_EDGES&lt;R391))+1,0+AM391),INDEX(OVER3_BASE,1,0+AM391)+OVER3_PER4*CEILING((R391-OVER3_FROM)/4,1))*(1+FUEL),4)),"")))</f>
        <v/>
      </c>
      <c r="AP391" s="21" t="str">
        <f aca="false">IF(OR(R391="",AM391="",M391=""),"",IF(M391="Small standard",IF(R391&gt;SS_MAX,"",ROUND(INDEX(SS_FEES,SUMPRODUCT(--(SS_EDGES&lt;R391))+1,3+AM391)*(1+FUEL),4)),IF(M391="Large standard",IF(R391&gt;LS_MAX,"",ROUND(IF(R391&lt;=OVER3_FROM,INDEX(LS_FEES,SUMPRODUCT(--(LS_EDGES&lt;R391))+1,3+AM391),INDEX(OVER3_BASE,1,3+AM391)+OVER3_PER4*CEILING((R391-OVER3_FROM)/4,1))*(1+FUEL),4)),"")))</f>
        <v/>
      </c>
      <c r="AQ391" s="21" t="str">
        <f aca="false">IF(OR(AM391="",AM391=1),"",IF(OR(N391="",(AM391-1)="",M391=""),"",IF(M391="Small standard",IF(N391&gt;SS_MAX,"",ROUND(INDEX(SS_FEES,SUMPRODUCT(--(SS_EDGES&lt;N391))+1,0+(AM391-1))*(1+FUEL),4)),IF(M391="Large standard",IF(N391&gt;LS_MAX,"",ROUND(IF(N391&lt;=OVER3_FROM,INDEX(LS_FEES,SUMPRODUCT(--(LS_EDGES&lt;N391))+1,0+(AM391-1)),INDEX(OVER3_BASE,1,0+(AM391-1))+OVER3_PER4*CEILING((N391-OVER3_FROM)/4,1))*(1+FUEL),4)),""))))</f>
        <v/>
      </c>
      <c r="AR391" s="21" t="str">
        <f aca="false">IF(OR(AM391="",AM391=1),"",IF(OR(N391="",(AM391-1)="",M391=""),"",IF(M391="Small standard",IF(N391&gt;SS_MAX,"",ROUND(INDEX(SS_FEES,SUMPRODUCT(--(SS_EDGES&lt;N391))+1,3+(AM391-1))*(1+FUEL),4)),IF(M391="Large standard",IF(N391&gt;LS_MAX,"",ROUND(IF(N391&lt;=OVER3_FROM,INDEX(LS_FEES,SUMPRODUCT(--(LS_EDGES&lt;N391))+1,3+(AM391-1)),INDEX(OVER3_BASE,1,3+(AM391-1))+OVER3_PER4*CEILING((N391-OVER3_FROM)/4,1))*(1+FUEL),4)),""))))</f>
        <v/>
      </c>
      <c r="AS391" s="21" t="str">
        <f aca="false">IF(OR(AM391="",AM391=1),"",(C391-(IF(AM391=2,BAND_LO,BAND_HI)-0.01))*(1-AN391))</f>
        <v/>
      </c>
      <c r="AT391" s="18" t="str">
        <f aca="false">IF(AI391="","",(AI391&gt;SS_L)+(AJ391&gt;SS_M)+(AK391&gt;SS_S))</f>
        <v/>
      </c>
      <c r="AU391" s="23" t="str">
        <f aca="false">IF(OR(AT391="",AT391&lt;&gt;1),"",MAX(AI391/SS_L,AJ391/SS_M,AK391/SS_S))</f>
        <v/>
      </c>
      <c r="AV391" s="21" t="str">
        <f aca="false">IF(OR(M391&lt;&gt;"Large standard",N391="",N391&gt;SS_MAX),"",IF(OR(N391="",AM391="","Small standard"=""),"",IF("Small standard"="Small standard",IF(N391&gt;SS_MAX,"",ROUND(INDEX(SS_FEES,SUMPRODUCT(--(SS_EDGES&lt;N391))+1,0+AM391)*(1+FUEL),4)),IF("Small standard"="Large standard",IF(N391&gt;LS_MAX,"",ROUND(IF(N391&lt;=OVER3_FROM,INDEX(LS_FEES,SUMPRODUCT(--(LS_EDGES&lt;N391))+1,0+AM391),INDEX(OVER3_BASE,1,0+AM391)+OVER3_PER4*CEILING((N391-OVER3_FROM)/4,1))*(1+FUEL),4)),""))))</f>
        <v/>
      </c>
      <c r="AW391" s="21" t="str">
        <f aca="false">IF(OR(M391&lt;&gt;"Large standard",N391="",N391&gt;SS_MAX),"",IF(OR(N391="",AM391="","Small standard"=""),"",IF("Small standard"="Small standard",IF(N391&gt;SS_MAX,"",ROUND(INDEX(SS_FEES,SUMPRODUCT(--(SS_EDGES&lt;N391))+1,3+AM391)*(1+FUEL),4)),IF("Small standard"="Large standard",IF(N391&gt;LS_MAX,"",ROUND(IF(N391&lt;=OVER3_FROM,INDEX(LS_FEES,SUMPRODUCT(--(LS_EDGES&lt;N391))+1,3+AM391),INDEX(OVER3_BASE,1,3+AM391)+OVER3_PER4*CEILING((N391-OVER3_FROM)/4,1))*(1+FUEL),4)),""))))</f>
        <v/>
      </c>
      <c r="AX391" s="21" t="str">
        <f aca="false">IF(OR(AL391="",AH391=""),"",IF(OR(AH391="",AM391="",M391=""),"",IF(M391="Small standard",IF(AH391&gt;SS_MAX,"",ROUND(INDEX(SS_FEES,SUMPRODUCT(--(SS_EDGES&lt;AH391))+1,0+AM391)*(1+FUEL),4)),IF(M391="Large standard",IF(AH391&gt;LS_MAX,"",ROUND(IF(AH391&lt;=OVER3_FROM,INDEX(LS_FEES,SUMPRODUCT(--(LS_EDGES&lt;AH391))+1,0+AM391),INDEX(OVER3_BASE,1,0+AM391)+OVER3_PER4*CEILING((AH391-OVER3_FROM)/4,1))*(1+FUEL),4)),""))))</f>
        <v/>
      </c>
      <c r="AY391" s="21" t="str">
        <f aca="false">IF(OR(AL391="",AH391=""),"",IF(OR(AH391="",AM391="",M391=""),"",IF(M391="Small standard",IF(AH391&gt;SS_MAX,"",ROUND(INDEX(SS_FEES,SUMPRODUCT(--(SS_EDGES&lt;AH391))+1,3+AM391)*(1+FUEL),4)),IF(M391="Large standard",IF(AH391&gt;LS_MAX,"",ROUND(IF(AH391&lt;=OVER3_FROM,INDEX(LS_FEES,SUMPRODUCT(--(LS_EDGES&lt;AH391))+1,3+AM391),INDEX(OVER3_BASE,1,3+AM391)+OVER3_PER4*CEILING((AH391-OVER3_FROM)/4,1))*(1+FUEL),4)),""))))</f>
        <v/>
      </c>
      <c r="AZ391" s="24" t="str">
        <f aca="false">IF(OR(J391="",J391&lt;1),"",ROUND(IFERROR(INDEX(CAT_SCALE,MATCH(D391,CATS,0)),UC_DEFAULT)*IF(J391&gt;=UC_KNEE,10^(UC_A-UC_B*LOG10(J391)),10^(UC_A-UC_B*LOG10(UC_KNEE))*(UC_KNEE/J391)^UC_HEXP),1))</f>
        <v/>
      </c>
    </row>
    <row r="392" customFormat="false" ht="15" hidden="false" customHeight="false" outlineLevel="0" collapsed="false">
      <c r="A392" s="10"/>
      <c r="B392" s="10"/>
      <c r="C392" s="12"/>
      <c r="D392" s="10"/>
      <c r="E392" s="10"/>
      <c r="F392" s="10"/>
      <c r="G392" s="10"/>
      <c r="H392" s="10"/>
      <c r="I392" s="10"/>
      <c r="J392" s="10"/>
      <c r="K392" s="10"/>
      <c r="L392" s="12"/>
      <c r="M392" s="2" t="str">
        <f aca="false">IF(OR(N392="",AI392=""),"",IF(AND(N392&lt;=SS_MAX,AI392&lt;=SS_L,AJ392&lt;=SS_M,AK392&lt;=SS_S),"Small standard",IF(AND(N392&lt;=LS_MAX,AI392&lt;=LS_L,AJ392&lt;=LS_M,AK392&lt;=LS_S),"Large standard","Oversize")))</f>
        <v/>
      </c>
      <c r="N392" s="16" t="str">
        <f aca="false">IF(AH392="","",IF(AL392="",AH392,MAX(AH392,AL392)))</f>
        <v/>
      </c>
      <c r="O392" s="21" t="str">
        <f aca="false">IF(OR(N392="",AM392="",M392=""),"",IF(M392="Small standard",IF(N392&gt;SS_MAX,"",ROUND(INDEX(SS_FEES,SUMPRODUCT(--(SS_EDGES&lt;N392))+1,0+AM392)*(1+FUEL),4)),IF(M392="Large standard",IF(N392&gt;LS_MAX,"",ROUND(IF(N392&lt;=OVER3_FROM,INDEX(LS_FEES,SUMPRODUCT(--(LS_EDGES&lt;N392))+1,0+AM392),INDEX(OVER3_BASE,1,0+AM392)+OVER3_PER4*CEILING((N392-OVER3_FROM)/4,1))*(1+FUEL),4)),"")))</f>
        <v/>
      </c>
      <c r="P392" s="21" t="str">
        <f aca="false">IF(OR(N392="",AM392="",M392=""),"",IF(M392="Small standard",IF(N392&gt;SS_MAX,"",ROUND(INDEX(SS_FEES,SUMPRODUCT(--(SS_EDGES&lt;N392))+1,3+AM392)*(1+FUEL),4)),IF(M392="Large standard",IF(N392&gt;LS_MAX,"",ROUND(IF(N392&lt;=OVER3_FROM,INDEX(LS_FEES,SUMPRODUCT(--(LS_EDGES&lt;N392))+1,3+AM392),INDEX(OVER3_BASE,1,3+AM392)+OVER3_PER4*CEILING((N392-OVER3_FROM)/4,1))*(1+FUEL),4)),"")))</f>
        <v/>
      </c>
      <c r="Q392" s="20" t="str">
        <f aca="true">IF(OR(L392="",O392=""),"",ROUND(L392-IF(AND(TODAY()&gt;=PEAK_FROM,TODAY()&lt;=PEAK_TO),P392,O392),2))</f>
        <v/>
      </c>
      <c r="R392" s="16" t="str">
        <f aca="false">IF(N392="","",IF(M392="Small standard",IF(SUMPRODUCT(--(SS_EDGES&lt;N392))=0,"",INDEX(SS_EDGES,SUMPRODUCT(--(SS_EDGES&lt;N392)))),IF(M392="Large standard",IF(N392&gt;OVER3_FROM,OVER3_FROM+4*(CEILING((N392-OVER3_FROM)/4,1)-1),IF(SUMPRODUCT(--(LS_EDGES&lt;N392))=0,"",INDEX(LS_EDGES,SUMPRODUCT(--(LS_EDGES&lt;N392))))),"")))</f>
        <v/>
      </c>
      <c r="S392" s="22" t="str">
        <f aca="false">IF(R392="","",ROUND(N392-R392,3))</f>
        <v/>
      </c>
      <c r="T392" s="21" t="str">
        <f aca="false">IF(OR(R392="",O392="",AO392=""),"",IF(S392&gt;MAX_SHAVE,"",IF(ROUND(O392-AO392,4)&lt;MIN_UNIT,"",ROUND(O392-AO392,4))))</f>
        <v/>
      </c>
      <c r="U392" s="21" t="str">
        <f aca="false">IF(OR(AQ392="",O392=""),"",IF(ROUND(ROUND(O392-AQ392,4)-AS392,4)&lt;=MIN_UNIT,"",ROUND(ROUND(O392-AQ392,4)-AS392,4)))</f>
        <v/>
      </c>
      <c r="V392" s="21" t="str">
        <f aca="false">IF(OR(AV392="",O392=""),"",IF(AND(AT392=1,AU392&lt;=MAX_ENV),IF(ROUND(O392-AV392,4)&lt;MIN_UNIT,"",ROUND(O392-AV392,4)),""))</f>
        <v/>
      </c>
      <c r="W392" s="21" t="str">
        <f aca="false">IF(OR(AX392="",O392=""),"",IF(AL392&gt;=AH392*MIN_DIM_RATIO,IF(ROUND(O392-AX392,4)&lt;MIN_UNIT,"",ROUND(O392-AX392,4)),""))</f>
        <v/>
      </c>
      <c r="X392" s="21" t="str">
        <f aca="false">IF(OR(R392="",P392="",AP392=""),"",IF(S392&gt;MAX_SHAVE,"",IF(ROUND(P392-AP392,4)&lt;MIN_UNIT,"",ROUND(P392-AP392,4))))</f>
        <v/>
      </c>
      <c r="Y392" s="21" t="str">
        <f aca="false">IF(OR(AR392="",P392=""),"",IF(ROUND(ROUND(P392-AR392,4)-AS392,4)&lt;=MIN_UNIT,"",ROUND(ROUND(P392-AR392,4)-AS392,4)))</f>
        <v/>
      </c>
      <c r="Z392" s="21" t="str">
        <f aca="false">IF(OR(AW392="",P392=""),"",IF(AND(AT392=1,AU392&lt;=MAX_ENV),IF(ROUND(P392-AW392,4)&lt;MIN_UNIT,"",ROUND(P392-AW392,4)),""))</f>
        <v/>
      </c>
      <c r="AA392" s="21" t="str">
        <f aca="false">IF(OR(AY392="",P392=""),"",IF(AL392&gt;=AH392*MIN_DIM_RATIO,IF(ROUND(P392-AY392,4)&lt;MIN_UNIT,"",ROUND(P392-AY392,4)),""))</f>
        <v/>
      </c>
      <c r="AB392" s="2" t="str">
        <f aca="false">IF(COUNT(T392:W392)=0,"",CHOOSE(MATCH(MAX(T392:W392),T392:W392,0),"Weight","Price","Size tier","Box"))</f>
        <v/>
      </c>
      <c r="AC392" s="24" t="str">
        <f aca="false">IF(K392&lt;&gt;"",K392,AZ392)</f>
        <v/>
      </c>
      <c r="AD392" s="25" t="str">
        <f aca="false">IF(OR(AB392="",AC392=""),"",ROUND(AC392*IF(K392&lt;&gt;"",1,U_LOW)*((12-PEAK_MONTHS)*MAX(T392:W392)+PEAK_MONTHS*N(INDEX(X392:AA392,MATCH(MAX(T392:W392),T392:W392,0)))),0))</f>
        <v/>
      </c>
      <c r="AE392" s="25" t="str">
        <f aca="false">IF(OR(AB392="",AC392=""),"",ROUND(AC392*IF(K392&lt;&gt;"",1,U_HIGH)*((12-PEAK_MONTHS)*MAX(T392:W392)+PEAK_MONTHS*N(INDEX(X392:AA392,MATCH(MAX(T392:W392),T392:W392,0)))),0))</f>
        <v/>
      </c>
      <c r="AF392" s="18" t="str">
        <f aca="false">IF(AD392="","",RANK(AD392,$AD$7:$AD$506))</f>
        <v/>
      </c>
      <c r="AH392" s="16" t="str">
        <f aca="false">IF(E392&lt;&gt;"",E392,IF(F392&lt;&gt;"",ROUND(F392*16,3),""))</f>
        <v/>
      </c>
      <c r="AI392" s="16" t="str">
        <f aca="false">IF(COUNT(G392:I392)&lt;3,"",ROUND(LARGE(G392:I392,1),2))</f>
        <v/>
      </c>
      <c r="AJ392" s="16" t="str">
        <f aca="false">IF(COUNT(G392:I392)&lt;3,"",ROUND(LARGE(G392:I392,2),2))</f>
        <v/>
      </c>
      <c r="AK392" s="16" t="str">
        <f aca="false">IF(COUNT(G392:I392)&lt;3,"",ROUND(SMALL(G392:I392,1),2))</f>
        <v/>
      </c>
      <c r="AL392" s="16" t="str">
        <f aca="false">IF(AI392="","",IF(AI392*AJ392*AK392&lt;DIM_MIN_CUIN,"",ROUND(AI392*AJ392*AK392/DIM_DIV*16,2)))</f>
        <v/>
      </c>
      <c r="AM392" s="18" t="str">
        <f aca="false">IF(C392="","",IF(C392&lt;BAND_LO,1,IF(C392&lt;=BAND_HI,2,3)))</f>
        <v/>
      </c>
      <c r="AN392" s="19" t="str">
        <f aca="false">IF(C392="","",IFERROR(INDEX(CAT_REF,MATCH(D392,CATS,0)),REF_DEFAULT))</f>
        <v/>
      </c>
      <c r="AO392" s="21" t="str">
        <f aca="false">IF(OR(R392="",AM392="",M392=""),"",IF(M392="Small standard",IF(R392&gt;SS_MAX,"",ROUND(INDEX(SS_FEES,SUMPRODUCT(--(SS_EDGES&lt;R392))+1,0+AM392)*(1+FUEL),4)),IF(M392="Large standard",IF(R392&gt;LS_MAX,"",ROUND(IF(R392&lt;=OVER3_FROM,INDEX(LS_FEES,SUMPRODUCT(--(LS_EDGES&lt;R392))+1,0+AM392),INDEX(OVER3_BASE,1,0+AM392)+OVER3_PER4*CEILING((R392-OVER3_FROM)/4,1))*(1+FUEL),4)),"")))</f>
        <v/>
      </c>
      <c r="AP392" s="21" t="str">
        <f aca="false">IF(OR(R392="",AM392="",M392=""),"",IF(M392="Small standard",IF(R392&gt;SS_MAX,"",ROUND(INDEX(SS_FEES,SUMPRODUCT(--(SS_EDGES&lt;R392))+1,3+AM392)*(1+FUEL),4)),IF(M392="Large standard",IF(R392&gt;LS_MAX,"",ROUND(IF(R392&lt;=OVER3_FROM,INDEX(LS_FEES,SUMPRODUCT(--(LS_EDGES&lt;R392))+1,3+AM392),INDEX(OVER3_BASE,1,3+AM392)+OVER3_PER4*CEILING((R392-OVER3_FROM)/4,1))*(1+FUEL),4)),"")))</f>
        <v/>
      </c>
      <c r="AQ392" s="21" t="str">
        <f aca="false">IF(OR(AM392="",AM392=1),"",IF(OR(N392="",(AM392-1)="",M392=""),"",IF(M392="Small standard",IF(N392&gt;SS_MAX,"",ROUND(INDEX(SS_FEES,SUMPRODUCT(--(SS_EDGES&lt;N392))+1,0+(AM392-1))*(1+FUEL),4)),IF(M392="Large standard",IF(N392&gt;LS_MAX,"",ROUND(IF(N392&lt;=OVER3_FROM,INDEX(LS_FEES,SUMPRODUCT(--(LS_EDGES&lt;N392))+1,0+(AM392-1)),INDEX(OVER3_BASE,1,0+(AM392-1))+OVER3_PER4*CEILING((N392-OVER3_FROM)/4,1))*(1+FUEL),4)),""))))</f>
        <v/>
      </c>
      <c r="AR392" s="21" t="str">
        <f aca="false">IF(OR(AM392="",AM392=1),"",IF(OR(N392="",(AM392-1)="",M392=""),"",IF(M392="Small standard",IF(N392&gt;SS_MAX,"",ROUND(INDEX(SS_FEES,SUMPRODUCT(--(SS_EDGES&lt;N392))+1,3+(AM392-1))*(1+FUEL),4)),IF(M392="Large standard",IF(N392&gt;LS_MAX,"",ROUND(IF(N392&lt;=OVER3_FROM,INDEX(LS_FEES,SUMPRODUCT(--(LS_EDGES&lt;N392))+1,3+(AM392-1)),INDEX(OVER3_BASE,1,3+(AM392-1))+OVER3_PER4*CEILING((N392-OVER3_FROM)/4,1))*(1+FUEL),4)),""))))</f>
        <v/>
      </c>
      <c r="AS392" s="21" t="str">
        <f aca="false">IF(OR(AM392="",AM392=1),"",(C392-(IF(AM392=2,BAND_LO,BAND_HI)-0.01))*(1-AN392))</f>
        <v/>
      </c>
      <c r="AT392" s="18" t="str">
        <f aca="false">IF(AI392="","",(AI392&gt;SS_L)+(AJ392&gt;SS_M)+(AK392&gt;SS_S))</f>
        <v/>
      </c>
      <c r="AU392" s="23" t="str">
        <f aca="false">IF(OR(AT392="",AT392&lt;&gt;1),"",MAX(AI392/SS_L,AJ392/SS_M,AK392/SS_S))</f>
        <v/>
      </c>
      <c r="AV392" s="21" t="str">
        <f aca="false">IF(OR(M392&lt;&gt;"Large standard",N392="",N392&gt;SS_MAX),"",IF(OR(N392="",AM392="","Small standard"=""),"",IF("Small standard"="Small standard",IF(N392&gt;SS_MAX,"",ROUND(INDEX(SS_FEES,SUMPRODUCT(--(SS_EDGES&lt;N392))+1,0+AM392)*(1+FUEL),4)),IF("Small standard"="Large standard",IF(N392&gt;LS_MAX,"",ROUND(IF(N392&lt;=OVER3_FROM,INDEX(LS_FEES,SUMPRODUCT(--(LS_EDGES&lt;N392))+1,0+AM392),INDEX(OVER3_BASE,1,0+AM392)+OVER3_PER4*CEILING((N392-OVER3_FROM)/4,1))*(1+FUEL),4)),""))))</f>
        <v/>
      </c>
      <c r="AW392" s="21" t="str">
        <f aca="false">IF(OR(M392&lt;&gt;"Large standard",N392="",N392&gt;SS_MAX),"",IF(OR(N392="",AM392="","Small standard"=""),"",IF("Small standard"="Small standard",IF(N392&gt;SS_MAX,"",ROUND(INDEX(SS_FEES,SUMPRODUCT(--(SS_EDGES&lt;N392))+1,3+AM392)*(1+FUEL),4)),IF("Small standard"="Large standard",IF(N392&gt;LS_MAX,"",ROUND(IF(N392&lt;=OVER3_FROM,INDEX(LS_FEES,SUMPRODUCT(--(LS_EDGES&lt;N392))+1,3+AM392),INDEX(OVER3_BASE,1,3+AM392)+OVER3_PER4*CEILING((N392-OVER3_FROM)/4,1))*(1+FUEL),4)),""))))</f>
        <v/>
      </c>
      <c r="AX392" s="21" t="str">
        <f aca="false">IF(OR(AL392="",AH392=""),"",IF(OR(AH392="",AM392="",M392=""),"",IF(M392="Small standard",IF(AH392&gt;SS_MAX,"",ROUND(INDEX(SS_FEES,SUMPRODUCT(--(SS_EDGES&lt;AH392))+1,0+AM392)*(1+FUEL),4)),IF(M392="Large standard",IF(AH392&gt;LS_MAX,"",ROUND(IF(AH392&lt;=OVER3_FROM,INDEX(LS_FEES,SUMPRODUCT(--(LS_EDGES&lt;AH392))+1,0+AM392),INDEX(OVER3_BASE,1,0+AM392)+OVER3_PER4*CEILING((AH392-OVER3_FROM)/4,1))*(1+FUEL),4)),""))))</f>
        <v/>
      </c>
      <c r="AY392" s="21" t="str">
        <f aca="false">IF(OR(AL392="",AH392=""),"",IF(OR(AH392="",AM392="",M392=""),"",IF(M392="Small standard",IF(AH392&gt;SS_MAX,"",ROUND(INDEX(SS_FEES,SUMPRODUCT(--(SS_EDGES&lt;AH392))+1,3+AM392)*(1+FUEL),4)),IF(M392="Large standard",IF(AH392&gt;LS_MAX,"",ROUND(IF(AH392&lt;=OVER3_FROM,INDEX(LS_FEES,SUMPRODUCT(--(LS_EDGES&lt;AH392))+1,3+AM392),INDEX(OVER3_BASE,1,3+AM392)+OVER3_PER4*CEILING((AH392-OVER3_FROM)/4,1))*(1+FUEL),4)),""))))</f>
        <v/>
      </c>
      <c r="AZ392" s="24" t="str">
        <f aca="false">IF(OR(J392="",J392&lt;1),"",ROUND(IFERROR(INDEX(CAT_SCALE,MATCH(D392,CATS,0)),UC_DEFAULT)*IF(J392&gt;=UC_KNEE,10^(UC_A-UC_B*LOG10(J392)),10^(UC_A-UC_B*LOG10(UC_KNEE))*(UC_KNEE/J392)^UC_HEXP),1))</f>
        <v/>
      </c>
    </row>
    <row r="393" customFormat="false" ht="15" hidden="false" customHeight="false" outlineLevel="0" collapsed="false">
      <c r="A393" s="10"/>
      <c r="B393" s="10"/>
      <c r="C393" s="12"/>
      <c r="D393" s="10"/>
      <c r="E393" s="10"/>
      <c r="F393" s="10"/>
      <c r="G393" s="10"/>
      <c r="H393" s="10"/>
      <c r="I393" s="10"/>
      <c r="J393" s="10"/>
      <c r="K393" s="10"/>
      <c r="L393" s="12"/>
      <c r="M393" s="2" t="str">
        <f aca="false">IF(OR(N393="",AI393=""),"",IF(AND(N393&lt;=SS_MAX,AI393&lt;=SS_L,AJ393&lt;=SS_M,AK393&lt;=SS_S),"Small standard",IF(AND(N393&lt;=LS_MAX,AI393&lt;=LS_L,AJ393&lt;=LS_M,AK393&lt;=LS_S),"Large standard","Oversize")))</f>
        <v/>
      </c>
      <c r="N393" s="16" t="str">
        <f aca="false">IF(AH393="","",IF(AL393="",AH393,MAX(AH393,AL393)))</f>
        <v/>
      </c>
      <c r="O393" s="21" t="str">
        <f aca="false">IF(OR(N393="",AM393="",M393=""),"",IF(M393="Small standard",IF(N393&gt;SS_MAX,"",ROUND(INDEX(SS_FEES,SUMPRODUCT(--(SS_EDGES&lt;N393))+1,0+AM393)*(1+FUEL),4)),IF(M393="Large standard",IF(N393&gt;LS_MAX,"",ROUND(IF(N393&lt;=OVER3_FROM,INDEX(LS_FEES,SUMPRODUCT(--(LS_EDGES&lt;N393))+1,0+AM393),INDEX(OVER3_BASE,1,0+AM393)+OVER3_PER4*CEILING((N393-OVER3_FROM)/4,1))*(1+FUEL),4)),"")))</f>
        <v/>
      </c>
      <c r="P393" s="21" t="str">
        <f aca="false">IF(OR(N393="",AM393="",M393=""),"",IF(M393="Small standard",IF(N393&gt;SS_MAX,"",ROUND(INDEX(SS_FEES,SUMPRODUCT(--(SS_EDGES&lt;N393))+1,3+AM393)*(1+FUEL),4)),IF(M393="Large standard",IF(N393&gt;LS_MAX,"",ROUND(IF(N393&lt;=OVER3_FROM,INDEX(LS_FEES,SUMPRODUCT(--(LS_EDGES&lt;N393))+1,3+AM393),INDEX(OVER3_BASE,1,3+AM393)+OVER3_PER4*CEILING((N393-OVER3_FROM)/4,1))*(1+FUEL),4)),"")))</f>
        <v/>
      </c>
      <c r="Q393" s="20" t="str">
        <f aca="true">IF(OR(L393="",O393=""),"",ROUND(L393-IF(AND(TODAY()&gt;=PEAK_FROM,TODAY()&lt;=PEAK_TO),P393,O393),2))</f>
        <v/>
      </c>
      <c r="R393" s="16" t="str">
        <f aca="false">IF(N393="","",IF(M393="Small standard",IF(SUMPRODUCT(--(SS_EDGES&lt;N393))=0,"",INDEX(SS_EDGES,SUMPRODUCT(--(SS_EDGES&lt;N393)))),IF(M393="Large standard",IF(N393&gt;OVER3_FROM,OVER3_FROM+4*(CEILING((N393-OVER3_FROM)/4,1)-1),IF(SUMPRODUCT(--(LS_EDGES&lt;N393))=0,"",INDEX(LS_EDGES,SUMPRODUCT(--(LS_EDGES&lt;N393))))),"")))</f>
        <v/>
      </c>
      <c r="S393" s="22" t="str">
        <f aca="false">IF(R393="","",ROUND(N393-R393,3))</f>
        <v/>
      </c>
      <c r="T393" s="21" t="str">
        <f aca="false">IF(OR(R393="",O393="",AO393=""),"",IF(S393&gt;MAX_SHAVE,"",IF(ROUND(O393-AO393,4)&lt;MIN_UNIT,"",ROUND(O393-AO393,4))))</f>
        <v/>
      </c>
      <c r="U393" s="21" t="str">
        <f aca="false">IF(OR(AQ393="",O393=""),"",IF(ROUND(ROUND(O393-AQ393,4)-AS393,4)&lt;=MIN_UNIT,"",ROUND(ROUND(O393-AQ393,4)-AS393,4)))</f>
        <v/>
      </c>
      <c r="V393" s="21" t="str">
        <f aca="false">IF(OR(AV393="",O393=""),"",IF(AND(AT393=1,AU393&lt;=MAX_ENV),IF(ROUND(O393-AV393,4)&lt;MIN_UNIT,"",ROUND(O393-AV393,4)),""))</f>
        <v/>
      </c>
      <c r="W393" s="21" t="str">
        <f aca="false">IF(OR(AX393="",O393=""),"",IF(AL393&gt;=AH393*MIN_DIM_RATIO,IF(ROUND(O393-AX393,4)&lt;MIN_UNIT,"",ROUND(O393-AX393,4)),""))</f>
        <v/>
      </c>
      <c r="X393" s="21" t="str">
        <f aca="false">IF(OR(R393="",P393="",AP393=""),"",IF(S393&gt;MAX_SHAVE,"",IF(ROUND(P393-AP393,4)&lt;MIN_UNIT,"",ROUND(P393-AP393,4))))</f>
        <v/>
      </c>
      <c r="Y393" s="21" t="str">
        <f aca="false">IF(OR(AR393="",P393=""),"",IF(ROUND(ROUND(P393-AR393,4)-AS393,4)&lt;=MIN_UNIT,"",ROUND(ROUND(P393-AR393,4)-AS393,4)))</f>
        <v/>
      </c>
      <c r="Z393" s="21" t="str">
        <f aca="false">IF(OR(AW393="",P393=""),"",IF(AND(AT393=1,AU393&lt;=MAX_ENV),IF(ROUND(P393-AW393,4)&lt;MIN_UNIT,"",ROUND(P393-AW393,4)),""))</f>
        <v/>
      </c>
      <c r="AA393" s="21" t="str">
        <f aca="false">IF(OR(AY393="",P393=""),"",IF(AL393&gt;=AH393*MIN_DIM_RATIO,IF(ROUND(P393-AY393,4)&lt;MIN_UNIT,"",ROUND(P393-AY393,4)),""))</f>
        <v/>
      </c>
      <c r="AB393" s="2" t="str">
        <f aca="false">IF(COUNT(T393:W393)=0,"",CHOOSE(MATCH(MAX(T393:W393),T393:W393,0),"Weight","Price","Size tier","Box"))</f>
        <v/>
      </c>
      <c r="AC393" s="24" t="str">
        <f aca="false">IF(K393&lt;&gt;"",K393,AZ393)</f>
        <v/>
      </c>
      <c r="AD393" s="25" t="str">
        <f aca="false">IF(OR(AB393="",AC393=""),"",ROUND(AC393*IF(K393&lt;&gt;"",1,U_LOW)*((12-PEAK_MONTHS)*MAX(T393:W393)+PEAK_MONTHS*N(INDEX(X393:AA393,MATCH(MAX(T393:W393),T393:W393,0)))),0))</f>
        <v/>
      </c>
      <c r="AE393" s="25" t="str">
        <f aca="false">IF(OR(AB393="",AC393=""),"",ROUND(AC393*IF(K393&lt;&gt;"",1,U_HIGH)*((12-PEAK_MONTHS)*MAX(T393:W393)+PEAK_MONTHS*N(INDEX(X393:AA393,MATCH(MAX(T393:W393),T393:W393,0)))),0))</f>
        <v/>
      </c>
      <c r="AF393" s="18" t="str">
        <f aca="false">IF(AD393="","",RANK(AD393,$AD$7:$AD$506))</f>
        <v/>
      </c>
      <c r="AH393" s="16" t="str">
        <f aca="false">IF(E393&lt;&gt;"",E393,IF(F393&lt;&gt;"",ROUND(F393*16,3),""))</f>
        <v/>
      </c>
      <c r="AI393" s="16" t="str">
        <f aca="false">IF(COUNT(G393:I393)&lt;3,"",ROUND(LARGE(G393:I393,1),2))</f>
        <v/>
      </c>
      <c r="AJ393" s="16" t="str">
        <f aca="false">IF(COUNT(G393:I393)&lt;3,"",ROUND(LARGE(G393:I393,2),2))</f>
        <v/>
      </c>
      <c r="AK393" s="16" t="str">
        <f aca="false">IF(COUNT(G393:I393)&lt;3,"",ROUND(SMALL(G393:I393,1),2))</f>
        <v/>
      </c>
      <c r="AL393" s="16" t="str">
        <f aca="false">IF(AI393="","",IF(AI393*AJ393*AK393&lt;DIM_MIN_CUIN,"",ROUND(AI393*AJ393*AK393/DIM_DIV*16,2)))</f>
        <v/>
      </c>
      <c r="AM393" s="18" t="str">
        <f aca="false">IF(C393="","",IF(C393&lt;BAND_LO,1,IF(C393&lt;=BAND_HI,2,3)))</f>
        <v/>
      </c>
      <c r="AN393" s="19" t="str">
        <f aca="false">IF(C393="","",IFERROR(INDEX(CAT_REF,MATCH(D393,CATS,0)),REF_DEFAULT))</f>
        <v/>
      </c>
      <c r="AO393" s="21" t="str">
        <f aca="false">IF(OR(R393="",AM393="",M393=""),"",IF(M393="Small standard",IF(R393&gt;SS_MAX,"",ROUND(INDEX(SS_FEES,SUMPRODUCT(--(SS_EDGES&lt;R393))+1,0+AM393)*(1+FUEL),4)),IF(M393="Large standard",IF(R393&gt;LS_MAX,"",ROUND(IF(R393&lt;=OVER3_FROM,INDEX(LS_FEES,SUMPRODUCT(--(LS_EDGES&lt;R393))+1,0+AM393),INDEX(OVER3_BASE,1,0+AM393)+OVER3_PER4*CEILING((R393-OVER3_FROM)/4,1))*(1+FUEL),4)),"")))</f>
        <v/>
      </c>
      <c r="AP393" s="21" t="str">
        <f aca="false">IF(OR(R393="",AM393="",M393=""),"",IF(M393="Small standard",IF(R393&gt;SS_MAX,"",ROUND(INDEX(SS_FEES,SUMPRODUCT(--(SS_EDGES&lt;R393))+1,3+AM393)*(1+FUEL),4)),IF(M393="Large standard",IF(R393&gt;LS_MAX,"",ROUND(IF(R393&lt;=OVER3_FROM,INDEX(LS_FEES,SUMPRODUCT(--(LS_EDGES&lt;R393))+1,3+AM393),INDEX(OVER3_BASE,1,3+AM393)+OVER3_PER4*CEILING((R393-OVER3_FROM)/4,1))*(1+FUEL),4)),"")))</f>
        <v/>
      </c>
      <c r="AQ393" s="21" t="str">
        <f aca="false">IF(OR(AM393="",AM393=1),"",IF(OR(N393="",(AM393-1)="",M393=""),"",IF(M393="Small standard",IF(N393&gt;SS_MAX,"",ROUND(INDEX(SS_FEES,SUMPRODUCT(--(SS_EDGES&lt;N393))+1,0+(AM393-1))*(1+FUEL),4)),IF(M393="Large standard",IF(N393&gt;LS_MAX,"",ROUND(IF(N393&lt;=OVER3_FROM,INDEX(LS_FEES,SUMPRODUCT(--(LS_EDGES&lt;N393))+1,0+(AM393-1)),INDEX(OVER3_BASE,1,0+(AM393-1))+OVER3_PER4*CEILING((N393-OVER3_FROM)/4,1))*(1+FUEL),4)),""))))</f>
        <v/>
      </c>
      <c r="AR393" s="21" t="str">
        <f aca="false">IF(OR(AM393="",AM393=1),"",IF(OR(N393="",(AM393-1)="",M393=""),"",IF(M393="Small standard",IF(N393&gt;SS_MAX,"",ROUND(INDEX(SS_FEES,SUMPRODUCT(--(SS_EDGES&lt;N393))+1,3+(AM393-1))*(1+FUEL),4)),IF(M393="Large standard",IF(N393&gt;LS_MAX,"",ROUND(IF(N393&lt;=OVER3_FROM,INDEX(LS_FEES,SUMPRODUCT(--(LS_EDGES&lt;N393))+1,3+(AM393-1)),INDEX(OVER3_BASE,1,3+(AM393-1))+OVER3_PER4*CEILING((N393-OVER3_FROM)/4,1))*(1+FUEL),4)),""))))</f>
        <v/>
      </c>
      <c r="AS393" s="21" t="str">
        <f aca="false">IF(OR(AM393="",AM393=1),"",(C393-(IF(AM393=2,BAND_LO,BAND_HI)-0.01))*(1-AN393))</f>
        <v/>
      </c>
      <c r="AT393" s="18" t="str">
        <f aca="false">IF(AI393="","",(AI393&gt;SS_L)+(AJ393&gt;SS_M)+(AK393&gt;SS_S))</f>
        <v/>
      </c>
      <c r="AU393" s="23" t="str">
        <f aca="false">IF(OR(AT393="",AT393&lt;&gt;1),"",MAX(AI393/SS_L,AJ393/SS_M,AK393/SS_S))</f>
        <v/>
      </c>
      <c r="AV393" s="21" t="str">
        <f aca="false">IF(OR(M393&lt;&gt;"Large standard",N393="",N393&gt;SS_MAX),"",IF(OR(N393="",AM393="","Small standard"=""),"",IF("Small standard"="Small standard",IF(N393&gt;SS_MAX,"",ROUND(INDEX(SS_FEES,SUMPRODUCT(--(SS_EDGES&lt;N393))+1,0+AM393)*(1+FUEL),4)),IF("Small standard"="Large standard",IF(N393&gt;LS_MAX,"",ROUND(IF(N393&lt;=OVER3_FROM,INDEX(LS_FEES,SUMPRODUCT(--(LS_EDGES&lt;N393))+1,0+AM393),INDEX(OVER3_BASE,1,0+AM393)+OVER3_PER4*CEILING((N393-OVER3_FROM)/4,1))*(1+FUEL),4)),""))))</f>
        <v/>
      </c>
      <c r="AW393" s="21" t="str">
        <f aca="false">IF(OR(M393&lt;&gt;"Large standard",N393="",N393&gt;SS_MAX),"",IF(OR(N393="",AM393="","Small standard"=""),"",IF("Small standard"="Small standard",IF(N393&gt;SS_MAX,"",ROUND(INDEX(SS_FEES,SUMPRODUCT(--(SS_EDGES&lt;N393))+1,3+AM393)*(1+FUEL),4)),IF("Small standard"="Large standard",IF(N393&gt;LS_MAX,"",ROUND(IF(N393&lt;=OVER3_FROM,INDEX(LS_FEES,SUMPRODUCT(--(LS_EDGES&lt;N393))+1,3+AM393),INDEX(OVER3_BASE,1,3+AM393)+OVER3_PER4*CEILING((N393-OVER3_FROM)/4,1))*(1+FUEL),4)),""))))</f>
        <v/>
      </c>
      <c r="AX393" s="21" t="str">
        <f aca="false">IF(OR(AL393="",AH393=""),"",IF(OR(AH393="",AM393="",M393=""),"",IF(M393="Small standard",IF(AH393&gt;SS_MAX,"",ROUND(INDEX(SS_FEES,SUMPRODUCT(--(SS_EDGES&lt;AH393))+1,0+AM393)*(1+FUEL),4)),IF(M393="Large standard",IF(AH393&gt;LS_MAX,"",ROUND(IF(AH393&lt;=OVER3_FROM,INDEX(LS_FEES,SUMPRODUCT(--(LS_EDGES&lt;AH393))+1,0+AM393),INDEX(OVER3_BASE,1,0+AM393)+OVER3_PER4*CEILING((AH393-OVER3_FROM)/4,1))*(1+FUEL),4)),""))))</f>
        <v/>
      </c>
      <c r="AY393" s="21" t="str">
        <f aca="false">IF(OR(AL393="",AH393=""),"",IF(OR(AH393="",AM393="",M393=""),"",IF(M393="Small standard",IF(AH393&gt;SS_MAX,"",ROUND(INDEX(SS_FEES,SUMPRODUCT(--(SS_EDGES&lt;AH393))+1,3+AM393)*(1+FUEL),4)),IF(M393="Large standard",IF(AH393&gt;LS_MAX,"",ROUND(IF(AH393&lt;=OVER3_FROM,INDEX(LS_FEES,SUMPRODUCT(--(LS_EDGES&lt;AH393))+1,3+AM393),INDEX(OVER3_BASE,1,3+AM393)+OVER3_PER4*CEILING((AH393-OVER3_FROM)/4,1))*(1+FUEL),4)),""))))</f>
        <v/>
      </c>
      <c r="AZ393" s="24" t="str">
        <f aca="false">IF(OR(J393="",J393&lt;1),"",ROUND(IFERROR(INDEX(CAT_SCALE,MATCH(D393,CATS,0)),UC_DEFAULT)*IF(J393&gt;=UC_KNEE,10^(UC_A-UC_B*LOG10(J393)),10^(UC_A-UC_B*LOG10(UC_KNEE))*(UC_KNEE/J393)^UC_HEXP),1))</f>
        <v/>
      </c>
    </row>
    <row r="394" customFormat="false" ht="15" hidden="false" customHeight="false" outlineLevel="0" collapsed="false">
      <c r="A394" s="10"/>
      <c r="B394" s="10"/>
      <c r="C394" s="12"/>
      <c r="D394" s="10"/>
      <c r="E394" s="10"/>
      <c r="F394" s="10"/>
      <c r="G394" s="10"/>
      <c r="H394" s="10"/>
      <c r="I394" s="10"/>
      <c r="J394" s="10"/>
      <c r="K394" s="10"/>
      <c r="L394" s="12"/>
      <c r="M394" s="2" t="str">
        <f aca="false">IF(OR(N394="",AI394=""),"",IF(AND(N394&lt;=SS_MAX,AI394&lt;=SS_L,AJ394&lt;=SS_M,AK394&lt;=SS_S),"Small standard",IF(AND(N394&lt;=LS_MAX,AI394&lt;=LS_L,AJ394&lt;=LS_M,AK394&lt;=LS_S),"Large standard","Oversize")))</f>
        <v/>
      </c>
      <c r="N394" s="16" t="str">
        <f aca="false">IF(AH394="","",IF(AL394="",AH394,MAX(AH394,AL394)))</f>
        <v/>
      </c>
      <c r="O394" s="21" t="str">
        <f aca="false">IF(OR(N394="",AM394="",M394=""),"",IF(M394="Small standard",IF(N394&gt;SS_MAX,"",ROUND(INDEX(SS_FEES,SUMPRODUCT(--(SS_EDGES&lt;N394))+1,0+AM394)*(1+FUEL),4)),IF(M394="Large standard",IF(N394&gt;LS_MAX,"",ROUND(IF(N394&lt;=OVER3_FROM,INDEX(LS_FEES,SUMPRODUCT(--(LS_EDGES&lt;N394))+1,0+AM394),INDEX(OVER3_BASE,1,0+AM394)+OVER3_PER4*CEILING((N394-OVER3_FROM)/4,1))*(1+FUEL),4)),"")))</f>
        <v/>
      </c>
      <c r="P394" s="21" t="str">
        <f aca="false">IF(OR(N394="",AM394="",M394=""),"",IF(M394="Small standard",IF(N394&gt;SS_MAX,"",ROUND(INDEX(SS_FEES,SUMPRODUCT(--(SS_EDGES&lt;N394))+1,3+AM394)*(1+FUEL),4)),IF(M394="Large standard",IF(N394&gt;LS_MAX,"",ROUND(IF(N394&lt;=OVER3_FROM,INDEX(LS_FEES,SUMPRODUCT(--(LS_EDGES&lt;N394))+1,3+AM394),INDEX(OVER3_BASE,1,3+AM394)+OVER3_PER4*CEILING((N394-OVER3_FROM)/4,1))*(1+FUEL),4)),"")))</f>
        <v/>
      </c>
      <c r="Q394" s="20" t="str">
        <f aca="true">IF(OR(L394="",O394=""),"",ROUND(L394-IF(AND(TODAY()&gt;=PEAK_FROM,TODAY()&lt;=PEAK_TO),P394,O394),2))</f>
        <v/>
      </c>
      <c r="R394" s="16" t="str">
        <f aca="false">IF(N394="","",IF(M394="Small standard",IF(SUMPRODUCT(--(SS_EDGES&lt;N394))=0,"",INDEX(SS_EDGES,SUMPRODUCT(--(SS_EDGES&lt;N394)))),IF(M394="Large standard",IF(N394&gt;OVER3_FROM,OVER3_FROM+4*(CEILING((N394-OVER3_FROM)/4,1)-1),IF(SUMPRODUCT(--(LS_EDGES&lt;N394))=0,"",INDEX(LS_EDGES,SUMPRODUCT(--(LS_EDGES&lt;N394))))),"")))</f>
        <v/>
      </c>
      <c r="S394" s="22" t="str">
        <f aca="false">IF(R394="","",ROUND(N394-R394,3))</f>
        <v/>
      </c>
      <c r="T394" s="21" t="str">
        <f aca="false">IF(OR(R394="",O394="",AO394=""),"",IF(S394&gt;MAX_SHAVE,"",IF(ROUND(O394-AO394,4)&lt;MIN_UNIT,"",ROUND(O394-AO394,4))))</f>
        <v/>
      </c>
      <c r="U394" s="21" t="str">
        <f aca="false">IF(OR(AQ394="",O394=""),"",IF(ROUND(ROUND(O394-AQ394,4)-AS394,4)&lt;=MIN_UNIT,"",ROUND(ROUND(O394-AQ394,4)-AS394,4)))</f>
        <v/>
      </c>
      <c r="V394" s="21" t="str">
        <f aca="false">IF(OR(AV394="",O394=""),"",IF(AND(AT394=1,AU394&lt;=MAX_ENV),IF(ROUND(O394-AV394,4)&lt;MIN_UNIT,"",ROUND(O394-AV394,4)),""))</f>
        <v/>
      </c>
      <c r="W394" s="21" t="str">
        <f aca="false">IF(OR(AX394="",O394=""),"",IF(AL394&gt;=AH394*MIN_DIM_RATIO,IF(ROUND(O394-AX394,4)&lt;MIN_UNIT,"",ROUND(O394-AX394,4)),""))</f>
        <v/>
      </c>
      <c r="X394" s="21" t="str">
        <f aca="false">IF(OR(R394="",P394="",AP394=""),"",IF(S394&gt;MAX_SHAVE,"",IF(ROUND(P394-AP394,4)&lt;MIN_UNIT,"",ROUND(P394-AP394,4))))</f>
        <v/>
      </c>
      <c r="Y394" s="21" t="str">
        <f aca="false">IF(OR(AR394="",P394=""),"",IF(ROUND(ROUND(P394-AR394,4)-AS394,4)&lt;=MIN_UNIT,"",ROUND(ROUND(P394-AR394,4)-AS394,4)))</f>
        <v/>
      </c>
      <c r="Z394" s="21" t="str">
        <f aca="false">IF(OR(AW394="",P394=""),"",IF(AND(AT394=1,AU394&lt;=MAX_ENV),IF(ROUND(P394-AW394,4)&lt;MIN_UNIT,"",ROUND(P394-AW394,4)),""))</f>
        <v/>
      </c>
      <c r="AA394" s="21" t="str">
        <f aca="false">IF(OR(AY394="",P394=""),"",IF(AL394&gt;=AH394*MIN_DIM_RATIO,IF(ROUND(P394-AY394,4)&lt;MIN_UNIT,"",ROUND(P394-AY394,4)),""))</f>
        <v/>
      </c>
      <c r="AB394" s="2" t="str">
        <f aca="false">IF(COUNT(T394:W394)=0,"",CHOOSE(MATCH(MAX(T394:W394),T394:W394,0),"Weight","Price","Size tier","Box"))</f>
        <v/>
      </c>
      <c r="AC394" s="24" t="str">
        <f aca="false">IF(K394&lt;&gt;"",K394,AZ394)</f>
        <v/>
      </c>
      <c r="AD394" s="25" t="str">
        <f aca="false">IF(OR(AB394="",AC394=""),"",ROUND(AC394*IF(K394&lt;&gt;"",1,U_LOW)*((12-PEAK_MONTHS)*MAX(T394:W394)+PEAK_MONTHS*N(INDEX(X394:AA394,MATCH(MAX(T394:W394),T394:W394,0)))),0))</f>
        <v/>
      </c>
      <c r="AE394" s="25" t="str">
        <f aca="false">IF(OR(AB394="",AC394=""),"",ROUND(AC394*IF(K394&lt;&gt;"",1,U_HIGH)*((12-PEAK_MONTHS)*MAX(T394:W394)+PEAK_MONTHS*N(INDEX(X394:AA394,MATCH(MAX(T394:W394),T394:W394,0)))),0))</f>
        <v/>
      </c>
      <c r="AF394" s="18" t="str">
        <f aca="false">IF(AD394="","",RANK(AD394,$AD$7:$AD$506))</f>
        <v/>
      </c>
      <c r="AH394" s="16" t="str">
        <f aca="false">IF(E394&lt;&gt;"",E394,IF(F394&lt;&gt;"",ROUND(F394*16,3),""))</f>
        <v/>
      </c>
      <c r="AI394" s="16" t="str">
        <f aca="false">IF(COUNT(G394:I394)&lt;3,"",ROUND(LARGE(G394:I394,1),2))</f>
        <v/>
      </c>
      <c r="AJ394" s="16" t="str">
        <f aca="false">IF(COUNT(G394:I394)&lt;3,"",ROUND(LARGE(G394:I394,2),2))</f>
        <v/>
      </c>
      <c r="AK394" s="16" t="str">
        <f aca="false">IF(COUNT(G394:I394)&lt;3,"",ROUND(SMALL(G394:I394,1),2))</f>
        <v/>
      </c>
      <c r="AL394" s="16" t="str">
        <f aca="false">IF(AI394="","",IF(AI394*AJ394*AK394&lt;DIM_MIN_CUIN,"",ROUND(AI394*AJ394*AK394/DIM_DIV*16,2)))</f>
        <v/>
      </c>
      <c r="AM394" s="18" t="str">
        <f aca="false">IF(C394="","",IF(C394&lt;BAND_LO,1,IF(C394&lt;=BAND_HI,2,3)))</f>
        <v/>
      </c>
      <c r="AN394" s="19" t="str">
        <f aca="false">IF(C394="","",IFERROR(INDEX(CAT_REF,MATCH(D394,CATS,0)),REF_DEFAULT))</f>
        <v/>
      </c>
      <c r="AO394" s="21" t="str">
        <f aca="false">IF(OR(R394="",AM394="",M394=""),"",IF(M394="Small standard",IF(R394&gt;SS_MAX,"",ROUND(INDEX(SS_FEES,SUMPRODUCT(--(SS_EDGES&lt;R394))+1,0+AM394)*(1+FUEL),4)),IF(M394="Large standard",IF(R394&gt;LS_MAX,"",ROUND(IF(R394&lt;=OVER3_FROM,INDEX(LS_FEES,SUMPRODUCT(--(LS_EDGES&lt;R394))+1,0+AM394),INDEX(OVER3_BASE,1,0+AM394)+OVER3_PER4*CEILING((R394-OVER3_FROM)/4,1))*(1+FUEL),4)),"")))</f>
        <v/>
      </c>
      <c r="AP394" s="21" t="str">
        <f aca="false">IF(OR(R394="",AM394="",M394=""),"",IF(M394="Small standard",IF(R394&gt;SS_MAX,"",ROUND(INDEX(SS_FEES,SUMPRODUCT(--(SS_EDGES&lt;R394))+1,3+AM394)*(1+FUEL),4)),IF(M394="Large standard",IF(R394&gt;LS_MAX,"",ROUND(IF(R394&lt;=OVER3_FROM,INDEX(LS_FEES,SUMPRODUCT(--(LS_EDGES&lt;R394))+1,3+AM394),INDEX(OVER3_BASE,1,3+AM394)+OVER3_PER4*CEILING((R394-OVER3_FROM)/4,1))*(1+FUEL),4)),"")))</f>
        <v/>
      </c>
      <c r="AQ394" s="21" t="str">
        <f aca="false">IF(OR(AM394="",AM394=1),"",IF(OR(N394="",(AM394-1)="",M394=""),"",IF(M394="Small standard",IF(N394&gt;SS_MAX,"",ROUND(INDEX(SS_FEES,SUMPRODUCT(--(SS_EDGES&lt;N394))+1,0+(AM394-1))*(1+FUEL),4)),IF(M394="Large standard",IF(N394&gt;LS_MAX,"",ROUND(IF(N394&lt;=OVER3_FROM,INDEX(LS_FEES,SUMPRODUCT(--(LS_EDGES&lt;N394))+1,0+(AM394-1)),INDEX(OVER3_BASE,1,0+(AM394-1))+OVER3_PER4*CEILING((N394-OVER3_FROM)/4,1))*(1+FUEL),4)),""))))</f>
        <v/>
      </c>
      <c r="AR394" s="21" t="str">
        <f aca="false">IF(OR(AM394="",AM394=1),"",IF(OR(N394="",(AM394-1)="",M394=""),"",IF(M394="Small standard",IF(N394&gt;SS_MAX,"",ROUND(INDEX(SS_FEES,SUMPRODUCT(--(SS_EDGES&lt;N394))+1,3+(AM394-1))*(1+FUEL),4)),IF(M394="Large standard",IF(N394&gt;LS_MAX,"",ROUND(IF(N394&lt;=OVER3_FROM,INDEX(LS_FEES,SUMPRODUCT(--(LS_EDGES&lt;N394))+1,3+(AM394-1)),INDEX(OVER3_BASE,1,3+(AM394-1))+OVER3_PER4*CEILING((N394-OVER3_FROM)/4,1))*(1+FUEL),4)),""))))</f>
        <v/>
      </c>
      <c r="AS394" s="21" t="str">
        <f aca="false">IF(OR(AM394="",AM394=1),"",(C394-(IF(AM394=2,BAND_LO,BAND_HI)-0.01))*(1-AN394))</f>
        <v/>
      </c>
      <c r="AT394" s="18" t="str">
        <f aca="false">IF(AI394="","",(AI394&gt;SS_L)+(AJ394&gt;SS_M)+(AK394&gt;SS_S))</f>
        <v/>
      </c>
      <c r="AU394" s="23" t="str">
        <f aca="false">IF(OR(AT394="",AT394&lt;&gt;1),"",MAX(AI394/SS_L,AJ394/SS_M,AK394/SS_S))</f>
        <v/>
      </c>
      <c r="AV394" s="21" t="str">
        <f aca="false">IF(OR(M394&lt;&gt;"Large standard",N394="",N394&gt;SS_MAX),"",IF(OR(N394="",AM394="","Small standard"=""),"",IF("Small standard"="Small standard",IF(N394&gt;SS_MAX,"",ROUND(INDEX(SS_FEES,SUMPRODUCT(--(SS_EDGES&lt;N394))+1,0+AM394)*(1+FUEL),4)),IF("Small standard"="Large standard",IF(N394&gt;LS_MAX,"",ROUND(IF(N394&lt;=OVER3_FROM,INDEX(LS_FEES,SUMPRODUCT(--(LS_EDGES&lt;N394))+1,0+AM394),INDEX(OVER3_BASE,1,0+AM394)+OVER3_PER4*CEILING((N394-OVER3_FROM)/4,1))*(1+FUEL),4)),""))))</f>
        <v/>
      </c>
      <c r="AW394" s="21" t="str">
        <f aca="false">IF(OR(M394&lt;&gt;"Large standard",N394="",N394&gt;SS_MAX),"",IF(OR(N394="",AM394="","Small standard"=""),"",IF("Small standard"="Small standard",IF(N394&gt;SS_MAX,"",ROUND(INDEX(SS_FEES,SUMPRODUCT(--(SS_EDGES&lt;N394))+1,3+AM394)*(1+FUEL),4)),IF("Small standard"="Large standard",IF(N394&gt;LS_MAX,"",ROUND(IF(N394&lt;=OVER3_FROM,INDEX(LS_FEES,SUMPRODUCT(--(LS_EDGES&lt;N394))+1,3+AM394),INDEX(OVER3_BASE,1,3+AM394)+OVER3_PER4*CEILING((N394-OVER3_FROM)/4,1))*(1+FUEL),4)),""))))</f>
        <v/>
      </c>
      <c r="AX394" s="21" t="str">
        <f aca="false">IF(OR(AL394="",AH394=""),"",IF(OR(AH394="",AM394="",M394=""),"",IF(M394="Small standard",IF(AH394&gt;SS_MAX,"",ROUND(INDEX(SS_FEES,SUMPRODUCT(--(SS_EDGES&lt;AH394))+1,0+AM394)*(1+FUEL),4)),IF(M394="Large standard",IF(AH394&gt;LS_MAX,"",ROUND(IF(AH394&lt;=OVER3_FROM,INDEX(LS_FEES,SUMPRODUCT(--(LS_EDGES&lt;AH394))+1,0+AM394),INDEX(OVER3_BASE,1,0+AM394)+OVER3_PER4*CEILING((AH394-OVER3_FROM)/4,1))*(1+FUEL),4)),""))))</f>
        <v/>
      </c>
      <c r="AY394" s="21" t="str">
        <f aca="false">IF(OR(AL394="",AH394=""),"",IF(OR(AH394="",AM394="",M394=""),"",IF(M394="Small standard",IF(AH394&gt;SS_MAX,"",ROUND(INDEX(SS_FEES,SUMPRODUCT(--(SS_EDGES&lt;AH394))+1,3+AM394)*(1+FUEL),4)),IF(M394="Large standard",IF(AH394&gt;LS_MAX,"",ROUND(IF(AH394&lt;=OVER3_FROM,INDEX(LS_FEES,SUMPRODUCT(--(LS_EDGES&lt;AH394))+1,3+AM394),INDEX(OVER3_BASE,1,3+AM394)+OVER3_PER4*CEILING((AH394-OVER3_FROM)/4,1))*(1+FUEL),4)),""))))</f>
        <v/>
      </c>
      <c r="AZ394" s="24" t="str">
        <f aca="false">IF(OR(J394="",J394&lt;1),"",ROUND(IFERROR(INDEX(CAT_SCALE,MATCH(D394,CATS,0)),UC_DEFAULT)*IF(J394&gt;=UC_KNEE,10^(UC_A-UC_B*LOG10(J394)),10^(UC_A-UC_B*LOG10(UC_KNEE))*(UC_KNEE/J394)^UC_HEXP),1))</f>
        <v/>
      </c>
    </row>
    <row r="395" customFormat="false" ht="15" hidden="false" customHeight="false" outlineLevel="0" collapsed="false">
      <c r="A395" s="10"/>
      <c r="B395" s="10"/>
      <c r="C395" s="12"/>
      <c r="D395" s="10"/>
      <c r="E395" s="10"/>
      <c r="F395" s="10"/>
      <c r="G395" s="10"/>
      <c r="H395" s="10"/>
      <c r="I395" s="10"/>
      <c r="J395" s="10"/>
      <c r="K395" s="10"/>
      <c r="L395" s="12"/>
      <c r="M395" s="2" t="str">
        <f aca="false">IF(OR(N395="",AI395=""),"",IF(AND(N395&lt;=SS_MAX,AI395&lt;=SS_L,AJ395&lt;=SS_M,AK395&lt;=SS_S),"Small standard",IF(AND(N395&lt;=LS_MAX,AI395&lt;=LS_L,AJ395&lt;=LS_M,AK395&lt;=LS_S),"Large standard","Oversize")))</f>
        <v/>
      </c>
      <c r="N395" s="16" t="str">
        <f aca="false">IF(AH395="","",IF(AL395="",AH395,MAX(AH395,AL395)))</f>
        <v/>
      </c>
      <c r="O395" s="21" t="str">
        <f aca="false">IF(OR(N395="",AM395="",M395=""),"",IF(M395="Small standard",IF(N395&gt;SS_MAX,"",ROUND(INDEX(SS_FEES,SUMPRODUCT(--(SS_EDGES&lt;N395))+1,0+AM395)*(1+FUEL),4)),IF(M395="Large standard",IF(N395&gt;LS_MAX,"",ROUND(IF(N395&lt;=OVER3_FROM,INDEX(LS_FEES,SUMPRODUCT(--(LS_EDGES&lt;N395))+1,0+AM395),INDEX(OVER3_BASE,1,0+AM395)+OVER3_PER4*CEILING((N395-OVER3_FROM)/4,1))*(1+FUEL),4)),"")))</f>
        <v/>
      </c>
      <c r="P395" s="21" t="str">
        <f aca="false">IF(OR(N395="",AM395="",M395=""),"",IF(M395="Small standard",IF(N395&gt;SS_MAX,"",ROUND(INDEX(SS_FEES,SUMPRODUCT(--(SS_EDGES&lt;N395))+1,3+AM395)*(1+FUEL),4)),IF(M395="Large standard",IF(N395&gt;LS_MAX,"",ROUND(IF(N395&lt;=OVER3_FROM,INDEX(LS_FEES,SUMPRODUCT(--(LS_EDGES&lt;N395))+1,3+AM395),INDEX(OVER3_BASE,1,3+AM395)+OVER3_PER4*CEILING((N395-OVER3_FROM)/4,1))*(1+FUEL),4)),"")))</f>
        <v/>
      </c>
      <c r="Q395" s="20" t="str">
        <f aca="true">IF(OR(L395="",O395=""),"",ROUND(L395-IF(AND(TODAY()&gt;=PEAK_FROM,TODAY()&lt;=PEAK_TO),P395,O395),2))</f>
        <v/>
      </c>
      <c r="R395" s="16" t="str">
        <f aca="false">IF(N395="","",IF(M395="Small standard",IF(SUMPRODUCT(--(SS_EDGES&lt;N395))=0,"",INDEX(SS_EDGES,SUMPRODUCT(--(SS_EDGES&lt;N395)))),IF(M395="Large standard",IF(N395&gt;OVER3_FROM,OVER3_FROM+4*(CEILING((N395-OVER3_FROM)/4,1)-1),IF(SUMPRODUCT(--(LS_EDGES&lt;N395))=0,"",INDEX(LS_EDGES,SUMPRODUCT(--(LS_EDGES&lt;N395))))),"")))</f>
        <v/>
      </c>
      <c r="S395" s="22" t="str">
        <f aca="false">IF(R395="","",ROUND(N395-R395,3))</f>
        <v/>
      </c>
      <c r="T395" s="21" t="str">
        <f aca="false">IF(OR(R395="",O395="",AO395=""),"",IF(S395&gt;MAX_SHAVE,"",IF(ROUND(O395-AO395,4)&lt;MIN_UNIT,"",ROUND(O395-AO395,4))))</f>
        <v/>
      </c>
      <c r="U395" s="21" t="str">
        <f aca="false">IF(OR(AQ395="",O395=""),"",IF(ROUND(ROUND(O395-AQ395,4)-AS395,4)&lt;=MIN_UNIT,"",ROUND(ROUND(O395-AQ395,4)-AS395,4)))</f>
        <v/>
      </c>
      <c r="V395" s="21" t="str">
        <f aca="false">IF(OR(AV395="",O395=""),"",IF(AND(AT395=1,AU395&lt;=MAX_ENV),IF(ROUND(O395-AV395,4)&lt;MIN_UNIT,"",ROUND(O395-AV395,4)),""))</f>
        <v/>
      </c>
      <c r="W395" s="21" t="str">
        <f aca="false">IF(OR(AX395="",O395=""),"",IF(AL395&gt;=AH395*MIN_DIM_RATIO,IF(ROUND(O395-AX395,4)&lt;MIN_UNIT,"",ROUND(O395-AX395,4)),""))</f>
        <v/>
      </c>
      <c r="X395" s="21" t="str">
        <f aca="false">IF(OR(R395="",P395="",AP395=""),"",IF(S395&gt;MAX_SHAVE,"",IF(ROUND(P395-AP395,4)&lt;MIN_UNIT,"",ROUND(P395-AP395,4))))</f>
        <v/>
      </c>
      <c r="Y395" s="21" t="str">
        <f aca="false">IF(OR(AR395="",P395=""),"",IF(ROUND(ROUND(P395-AR395,4)-AS395,4)&lt;=MIN_UNIT,"",ROUND(ROUND(P395-AR395,4)-AS395,4)))</f>
        <v/>
      </c>
      <c r="Z395" s="21" t="str">
        <f aca="false">IF(OR(AW395="",P395=""),"",IF(AND(AT395=1,AU395&lt;=MAX_ENV),IF(ROUND(P395-AW395,4)&lt;MIN_UNIT,"",ROUND(P395-AW395,4)),""))</f>
        <v/>
      </c>
      <c r="AA395" s="21" t="str">
        <f aca="false">IF(OR(AY395="",P395=""),"",IF(AL395&gt;=AH395*MIN_DIM_RATIO,IF(ROUND(P395-AY395,4)&lt;MIN_UNIT,"",ROUND(P395-AY395,4)),""))</f>
        <v/>
      </c>
      <c r="AB395" s="2" t="str">
        <f aca="false">IF(COUNT(T395:W395)=0,"",CHOOSE(MATCH(MAX(T395:W395),T395:W395,0),"Weight","Price","Size tier","Box"))</f>
        <v/>
      </c>
      <c r="AC395" s="24" t="str">
        <f aca="false">IF(K395&lt;&gt;"",K395,AZ395)</f>
        <v/>
      </c>
      <c r="AD395" s="25" t="str">
        <f aca="false">IF(OR(AB395="",AC395=""),"",ROUND(AC395*IF(K395&lt;&gt;"",1,U_LOW)*((12-PEAK_MONTHS)*MAX(T395:W395)+PEAK_MONTHS*N(INDEX(X395:AA395,MATCH(MAX(T395:W395),T395:W395,0)))),0))</f>
        <v/>
      </c>
      <c r="AE395" s="25" t="str">
        <f aca="false">IF(OR(AB395="",AC395=""),"",ROUND(AC395*IF(K395&lt;&gt;"",1,U_HIGH)*((12-PEAK_MONTHS)*MAX(T395:W395)+PEAK_MONTHS*N(INDEX(X395:AA395,MATCH(MAX(T395:W395),T395:W395,0)))),0))</f>
        <v/>
      </c>
      <c r="AF395" s="18" t="str">
        <f aca="false">IF(AD395="","",RANK(AD395,$AD$7:$AD$506))</f>
        <v/>
      </c>
      <c r="AH395" s="16" t="str">
        <f aca="false">IF(E395&lt;&gt;"",E395,IF(F395&lt;&gt;"",ROUND(F395*16,3),""))</f>
        <v/>
      </c>
      <c r="AI395" s="16" t="str">
        <f aca="false">IF(COUNT(G395:I395)&lt;3,"",ROUND(LARGE(G395:I395,1),2))</f>
        <v/>
      </c>
      <c r="AJ395" s="16" t="str">
        <f aca="false">IF(COUNT(G395:I395)&lt;3,"",ROUND(LARGE(G395:I395,2),2))</f>
        <v/>
      </c>
      <c r="AK395" s="16" t="str">
        <f aca="false">IF(COUNT(G395:I395)&lt;3,"",ROUND(SMALL(G395:I395,1),2))</f>
        <v/>
      </c>
      <c r="AL395" s="16" t="str">
        <f aca="false">IF(AI395="","",IF(AI395*AJ395*AK395&lt;DIM_MIN_CUIN,"",ROUND(AI395*AJ395*AK395/DIM_DIV*16,2)))</f>
        <v/>
      </c>
      <c r="AM395" s="18" t="str">
        <f aca="false">IF(C395="","",IF(C395&lt;BAND_LO,1,IF(C395&lt;=BAND_HI,2,3)))</f>
        <v/>
      </c>
      <c r="AN395" s="19" t="str">
        <f aca="false">IF(C395="","",IFERROR(INDEX(CAT_REF,MATCH(D395,CATS,0)),REF_DEFAULT))</f>
        <v/>
      </c>
      <c r="AO395" s="21" t="str">
        <f aca="false">IF(OR(R395="",AM395="",M395=""),"",IF(M395="Small standard",IF(R395&gt;SS_MAX,"",ROUND(INDEX(SS_FEES,SUMPRODUCT(--(SS_EDGES&lt;R395))+1,0+AM395)*(1+FUEL),4)),IF(M395="Large standard",IF(R395&gt;LS_MAX,"",ROUND(IF(R395&lt;=OVER3_FROM,INDEX(LS_FEES,SUMPRODUCT(--(LS_EDGES&lt;R395))+1,0+AM395),INDEX(OVER3_BASE,1,0+AM395)+OVER3_PER4*CEILING((R395-OVER3_FROM)/4,1))*(1+FUEL),4)),"")))</f>
        <v/>
      </c>
      <c r="AP395" s="21" t="str">
        <f aca="false">IF(OR(R395="",AM395="",M395=""),"",IF(M395="Small standard",IF(R395&gt;SS_MAX,"",ROUND(INDEX(SS_FEES,SUMPRODUCT(--(SS_EDGES&lt;R395))+1,3+AM395)*(1+FUEL),4)),IF(M395="Large standard",IF(R395&gt;LS_MAX,"",ROUND(IF(R395&lt;=OVER3_FROM,INDEX(LS_FEES,SUMPRODUCT(--(LS_EDGES&lt;R395))+1,3+AM395),INDEX(OVER3_BASE,1,3+AM395)+OVER3_PER4*CEILING((R395-OVER3_FROM)/4,1))*(1+FUEL),4)),"")))</f>
        <v/>
      </c>
      <c r="AQ395" s="21" t="str">
        <f aca="false">IF(OR(AM395="",AM395=1),"",IF(OR(N395="",(AM395-1)="",M395=""),"",IF(M395="Small standard",IF(N395&gt;SS_MAX,"",ROUND(INDEX(SS_FEES,SUMPRODUCT(--(SS_EDGES&lt;N395))+1,0+(AM395-1))*(1+FUEL),4)),IF(M395="Large standard",IF(N395&gt;LS_MAX,"",ROUND(IF(N395&lt;=OVER3_FROM,INDEX(LS_FEES,SUMPRODUCT(--(LS_EDGES&lt;N395))+1,0+(AM395-1)),INDEX(OVER3_BASE,1,0+(AM395-1))+OVER3_PER4*CEILING((N395-OVER3_FROM)/4,1))*(1+FUEL),4)),""))))</f>
        <v/>
      </c>
      <c r="AR395" s="21" t="str">
        <f aca="false">IF(OR(AM395="",AM395=1),"",IF(OR(N395="",(AM395-1)="",M395=""),"",IF(M395="Small standard",IF(N395&gt;SS_MAX,"",ROUND(INDEX(SS_FEES,SUMPRODUCT(--(SS_EDGES&lt;N395))+1,3+(AM395-1))*(1+FUEL),4)),IF(M395="Large standard",IF(N395&gt;LS_MAX,"",ROUND(IF(N395&lt;=OVER3_FROM,INDEX(LS_FEES,SUMPRODUCT(--(LS_EDGES&lt;N395))+1,3+(AM395-1)),INDEX(OVER3_BASE,1,3+(AM395-1))+OVER3_PER4*CEILING((N395-OVER3_FROM)/4,1))*(1+FUEL),4)),""))))</f>
        <v/>
      </c>
      <c r="AS395" s="21" t="str">
        <f aca="false">IF(OR(AM395="",AM395=1),"",(C395-(IF(AM395=2,BAND_LO,BAND_HI)-0.01))*(1-AN395))</f>
        <v/>
      </c>
      <c r="AT395" s="18" t="str">
        <f aca="false">IF(AI395="","",(AI395&gt;SS_L)+(AJ395&gt;SS_M)+(AK395&gt;SS_S))</f>
        <v/>
      </c>
      <c r="AU395" s="23" t="str">
        <f aca="false">IF(OR(AT395="",AT395&lt;&gt;1),"",MAX(AI395/SS_L,AJ395/SS_M,AK395/SS_S))</f>
        <v/>
      </c>
      <c r="AV395" s="21" t="str">
        <f aca="false">IF(OR(M395&lt;&gt;"Large standard",N395="",N395&gt;SS_MAX),"",IF(OR(N395="",AM395="","Small standard"=""),"",IF("Small standard"="Small standard",IF(N395&gt;SS_MAX,"",ROUND(INDEX(SS_FEES,SUMPRODUCT(--(SS_EDGES&lt;N395))+1,0+AM395)*(1+FUEL),4)),IF("Small standard"="Large standard",IF(N395&gt;LS_MAX,"",ROUND(IF(N395&lt;=OVER3_FROM,INDEX(LS_FEES,SUMPRODUCT(--(LS_EDGES&lt;N395))+1,0+AM395),INDEX(OVER3_BASE,1,0+AM395)+OVER3_PER4*CEILING((N395-OVER3_FROM)/4,1))*(1+FUEL),4)),""))))</f>
        <v/>
      </c>
      <c r="AW395" s="21" t="str">
        <f aca="false">IF(OR(M395&lt;&gt;"Large standard",N395="",N395&gt;SS_MAX),"",IF(OR(N395="",AM395="","Small standard"=""),"",IF("Small standard"="Small standard",IF(N395&gt;SS_MAX,"",ROUND(INDEX(SS_FEES,SUMPRODUCT(--(SS_EDGES&lt;N395))+1,3+AM395)*(1+FUEL),4)),IF("Small standard"="Large standard",IF(N395&gt;LS_MAX,"",ROUND(IF(N395&lt;=OVER3_FROM,INDEX(LS_FEES,SUMPRODUCT(--(LS_EDGES&lt;N395))+1,3+AM395),INDEX(OVER3_BASE,1,3+AM395)+OVER3_PER4*CEILING((N395-OVER3_FROM)/4,1))*(1+FUEL),4)),""))))</f>
        <v/>
      </c>
      <c r="AX395" s="21" t="str">
        <f aca="false">IF(OR(AL395="",AH395=""),"",IF(OR(AH395="",AM395="",M395=""),"",IF(M395="Small standard",IF(AH395&gt;SS_MAX,"",ROUND(INDEX(SS_FEES,SUMPRODUCT(--(SS_EDGES&lt;AH395))+1,0+AM395)*(1+FUEL),4)),IF(M395="Large standard",IF(AH395&gt;LS_MAX,"",ROUND(IF(AH395&lt;=OVER3_FROM,INDEX(LS_FEES,SUMPRODUCT(--(LS_EDGES&lt;AH395))+1,0+AM395),INDEX(OVER3_BASE,1,0+AM395)+OVER3_PER4*CEILING((AH395-OVER3_FROM)/4,1))*(1+FUEL),4)),""))))</f>
        <v/>
      </c>
      <c r="AY395" s="21" t="str">
        <f aca="false">IF(OR(AL395="",AH395=""),"",IF(OR(AH395="",AM395="",M395=""),"",IF(M395="Small standard",IF(AH395&gt;SS_MAX,"",ROUND(INDEX(SS_FEES,SUMPRODUCT(--(SS_EDGES&lt;AH395))+1,3+AM395)*(1+FUEL),4)),IF(M395="Large standard",IF(AH395&gt;LS_MAX,"",ROUND(IF(AH395&lt;=OVER3_FROM,INDEX(LS_FEES,SUMPRODUCT(--(LS_EDGES&lt;AH395))+1,3+AM395),INDEX(OVER3_BASE,1,3+AM395)+OVER3_PER4*CEILING((AH395-OVER3_FROM)/4,1))*(1+FUEL),4)),""))))</f>
        <v/>
      </c>
      <c r="AZ395" s="24" t="str">
        <f aca="false">IF(OR(J395="",J395&lt;1),"",ROUND(IFERROR(INDEX(CAT_SCALE,MATCH(D395,CATS,0)),UC_DEFAULT)*IF(J395&gt;=UC_KNEE,10^(UC_A-UC_B*LOG10(J395)),10^(UC_A-UC_B*LOG10(UC_KNEE))*(UC_KNEE/J395)^UC_HEXP),1))</f>
        <v/>
      </c>
    </row>
    <row r="396" customFormat="false" ht="15" hidden="false" customHeight="false" outlineLevel="0" collapsed="false">
      <c r="A396" s="10"/>
      <c r="B396" s="10"/>
      <c r="C396" s="12"/>
      <c r="D396" s="10"/>
      <c r="E396" s="10"/>
      <c r="F396" s="10"/>
      <c r="G396" s="10"/>
      <c r="H396" s="10"/>
      <c r="I396" s="10"/>
      <c r="J396" s="10"/>
      <c r="K396" s="10"/>
      <c r="L396" s="12"/>
      <c r="M396" s="2" t="str">
        <f aca="false">IF(OR(N396="",AI396=""),"",IF(AND(N396&lt;=SS_MAX,AI396&lt;=SS_L,AJ396&lt;=SS_M,AK396&lt;=SS_S),"Small standard",IF(AND(N396&lt;=LS_MAX,AI396&lt;=LS_L,AJ396&lt;=LS_M,AK396&lt;=LS_S),"Large standard","Oversize")))</f>
        <v/>
      </c>
      <c r="N396" s="16" t="str">
        <f aca="false">IF(AH396="","",IF(AL396="",AH396,MAX(AH396,AL396)))</f>
        <v/>
      </c>
      <c r="O396" s="21" t="str">
        <f aca="false">IF(OR(N396="",AM396="",M396=""),"",IF(M396="Small standard",IF(N396&gt;SS_MAX,"",ROUND(INDEX(SS_FEES,SUMPRODUCT(--(SS_EDGES&lt;N396))+1,0+AM396)*(1+FUEL),4)),IF(M396="Large standard",IF(N396&gt;LS_MAX,"",ROUND(IF(N396&lt;=OVER3_FROM,INDEX(LS_FEES,SUMPRODUCT(--(LS_EDGES&lt;N396))+1,0+AM396),INDEX(OVER3_BASE,1,0+AM396)+OVER3_PER4*CEILING((N396-OVER3_FROM)/4,1))*(1+FUEL),4)),"")))</f>
        <v/>
      </c>
      <c r="P396" s="21" t="str">
        <f aca="false">IF(OR(N396="",AM396="",M396=""),"",IF(M396="Small standard",IF(N396&gt;SS_MAX,"",ROUND(INDEX(SS_FEES,SUMPRODUCT(--(SS_EDGES&lt;N396))+1,3+AM396)*(1+FUEL),4)),IF(M396="Large standard",IF(N396&gt;LS_MAX,"",ROUND(IF(N396&lt;=OVER3_FROM,INDEX(LS_FEES,SUMPRODUCT(--(LS_EDGES&lt;N396))+1,3+AM396),INDEX(OVER3_BASE,1,3+AM396)+OVER3_PER4*CEILING((N396-OVER3_FROM)/4,1))*(1+FUEL),4)),"")))</f>
        <v/>
      </c>
      <c r="Q396" s="20" t="str">
        <f aca="true">IF(OR(L396="",O396=""),"",ROUND(L396-IF(AND(TODAY()&gt;=PEAK_FROM,TODAY()&lt;=PEAK_TO),P396,O396),2))</f>
        <v/>
      </c>
      <c r="R396" s="16" t="str">
        <f aca="false">IF(N396="","",IF(M396="Small standard",IF(SUMPRODUCT(--(SS_EDGES&lt;N396))=0,"",INDEX(SS_EDGES,SUMPRODUCT(--(SS_EDGES&lt;N396)))),IF(M396="Large standard",IF(N396&gt;OVER3_FROM,OVER3_FROM+4*(CEILING((N396-OVER3_FROM)/4,1)-1),IF(SUMPRODUCT(--(LS_EDGES&lt;N396))=0,"",INDEX(LS_EDGES,SUMPRODUCT(--(LS_EDGES&lt;N396))))),"")))</f>
        <v/>
      </c>
      <c r="S396" s="22" t="str">
        <f aca="false">IF(R396="","",ROUND(N396-R396,3))</f>
        <v/>
      </c>
      <c r="T396" s="21" t="str">
        <f aca="false">IF(OR(R396="",O396="",AO396=""),"",IF(S396&gt;MAX_SHAVE,"",IF(ROUND(O396-AO396,4)&lt;MIN_UNIT,"",ROUND(O396-AO396,4))))</f>
        <v/>
      </c>
      <c r="U396" s="21" t="str">
        <f aca="false">IF(OR(AQ396="",O396=""),"",IF(ROUND(ROUND(O396-AQ396,4)-AS396,4)&lt;=MIN_UNIT,"",ROUND(ROUND(O396-AQ396,4)-AS396,4)))</f>
        <v/>
      </c>
      <c r="V396" s="21" t="str">
        <f aca="false">IF(OR(AV396="",O396=""),"",IF(AND(AT396=1,AU396&lt;=MAX_ENV),IF(ROUND(O396-AV396,4)&lt;MIN_UNIT,"",ROUND(O396-AV396,4)),""))</f>
        <v/>
      </c>
      <c r="W396" s="21" t="str">
        <f aca="false">IF(OR(AX396="",O396=""),"",IF(AL396&gt;=AH396*MIN_DIM_RATIO,IF(ROUND(O396-AX396,4)&lt;MIN_UNIT,"",ROUND(O396-AX396,4)),""))</f>
        <v/>
      </c>
      <c r="X396" s="21" t="str">
        <f aca="false">IF(OR(R396="",P396="",AP396=""),"",IF(S396&gt;MAX_SHAVE,"",IF(ROUND(P396-AP396,4)&lt;MIN_UNIT,"",ROUND(P396-AP396,4))))</f>
        <v/>
      </c>
      <c r="Y396" s="21" t="str">
        <f aca="false">IF(OR(AR396="",P396=""),"",IF(ROUND(ROUND(P396-AR396,4)-AS396,4)&lt;=MIN_UNIT,"",ROUND(ROUND(P396-AR396,4)-AS396,4)))</f>
        <v/>
      </c>
      <c r="Z396" s="21" t="str">
        <f aca="false">IF(OR(AW396="",P396=""),"",IF(AND(AT396=1,AU396&lt;=MAX_ENV),IF(ROUND(P396-AW396,4)&lt;MIN_UNIT,"",ROUND(P396-AW396,4)),""))</f>
        <v/>
      </c>
      <c r="AA396" s="21" t="str">
        <f aca="false">IF(OR(AY396="",P396=""),"",IF(AL396&gt;=AH396*MIN_DIM_RATIO,IF(ROUND(P396-AY396,4)&lt;MIN_UNIT,"",ROUND(P396-AY396,4)),""))</f>
        <v/>
      </c>
      <c r="AB396" s="2" t="str">
        <f aca="false">IF(COUNT(T396:W396)=0,"",CHOOSE(MATCH(MAX(T396:W396),T396:W396,0),"Weight","Price","Size tier","Box"))</f>
        <v/>
      </c>
      <c r="AC396" s="24" t="str">
        <f aca="false">IF(K396&lt;&gt;"",K396,AZ396)</f>
        <v/>
      </c>
      <c r="AD396" s="25" t="str">
        <f aca="false">IF(OR(AB396="",AC396=""),"",ROUND(AC396*IF(K396&lt;&gt;"",1,U_LOW)*((12-PEAK_MONTHS)*MAX(T396:W396)+PEAK_MONTHS*N(INDEX(X396:AA396,MATCH(MAX(T396:W396),T396:W396,0)))),0))</f>
        <v/>
      </c>
      <c r="AE396" s="25" t="str">
        <f aca="false">IF(OR(AB396="",AC396=""),"",ROUND(AC396*IF(K396&lt;&gt;"",1,U_HIGH)*((12-PEAK_MONTHS)*MAX(T396:W396)+PEAK_MONTHS*N(INDEX(X396:AA396,MATCH(MAX(T396:W396),T396:W396,0)))),0))</f>
        <v/>
      </c>
      <c r="AF396" s="18" t="str">
        <f aca="false">IF(AD396="","",RANK(AD396,$AD$7:$AD$506))</f>
        <v/>
      </c>
      <c r="AH396" s="16" t="str">
        <f aca="false">IF(E396&lt;&gt;"",E396,IF(F396&lt;&gt;"",ROUND(F396*16,3),""))</f>
        <v/>
      </c>
      <c r="AI396" s="16" t="str">
        <f aca="false">IF(COUNT(G396:I396)&lt;3,"",ROUND(LARGE(G396:I396,1),2))</f>
        <v/>
      </c>
      <c r="AJ396" s="16" t="str">
        <f aca="false">IF(COUNT(G396:I396)&lt;3,"",ROUND(LARGE(G396:I396,2),2))</f>
        <v/>
      </c>
      <c r="AK396" s="16" t="str">
        <f aca="false">IF(COUNT(G396:I396)&lt;3,"",ROUND(SMALL(G396:I396,1),2))</f>
        <v/>
      </c>
      <c r="AL396" s="16" t="str">
        <f aca="false">IF(AI396="","",IF(AI396*AJ396*AK396&lt;DIM_MIN_CUIN,"",ROUND(AI396*AJ396*AK396/DIM_DIV*16,2)))</f>
        <v/>
      </c>
      <c r="AM396" s="18" t="str">
        <f aca="false">IF(C396="","",IF(C396&lt;BAND_LO,1,IF(C396&lt;=BAND_HI,2,3)))</f>
        <v/>
      </c>
      <c r="AN396" s="19" t="str">
        <f aca="false">IF(C396="","",IFERROR(INDEX(CAT_REF,MATCH(D396,CATS,0)),REF_DEFAULT))</f>
        <v/>
      </c>
      <c r="AO396" s="21" t="str">
        <f aca="false">IF(OR(R396="",AM396="",M396=""),"",IF(M396="Small standard",IF(R396&gt;SS_MAX,"",ROUND(INDEX(SS_FEES,SUMPRODUCT(--(SS_EDGES&lt;R396))+1,0+AM396)*(1+FUEL),4)),IF(M396="Large standard",IF(R396&gt;LS_MAX,"",ROUND(IF(R396&lt;=OVER3_FROM,INDEX(LS_FEES,SUMPRODUCT(--(LS_EDGES&lt;R396))+1,0+AM396),INDEX(OVER3_BASE,1,0+AM396)+OVER3_PER4*CEILING((R396-OVER3_FROM)/4,1))*(1+FUEL),4)),"")))</f>
        <v/>
      </c>
      <c r="AP396" s="21" t="str">
        <f aca="false">IF(OR(R396="",AM396="",M396=""),"",IF(M396="Small standard",IF(R396&gt;SS_MAX,"",ROUND(INDEX(SS_FEES,SUMPRODUCT(--(SS_EDGES&lt;R396))+1,3+AM396)*(1+FUEL),4)),IF(M396="Large standard",IF(R396&gt;LS_MAX,"",ROUND(IF(R396&lt;=OVER3_FROM,INDEX(LS_FEES,SUMPRODUCT(--(LS_EDGES&lt;R396))+1,3+AM396),INDEX(OVER3_BASE,1,3+AM396)+OVER3_PER4*CEILING((R396-OVER3_FROM)/4,1))*(1+FUEL),4)),"")))</f>
        <v/>
      </c>
      <c r="AQ396" s="21" t="str">
        <f aca="false">IF(OR(AM396="",AM396=1),"",IF(OR(N396="",(AM396-1)="",M396=""),"",IF(M396="Small standard",IF(N396&gt;SS_MAX,"",ROUND(INDEX(SS_FEES,SUMPRODUCT(--(SS_EDGES&lt;N396))+1,0+(AM396-1))*(1+FUEL),4)),IF(M396="Large standard",IF(N396&gt;LS_MAX,"",ROUND(IF(N396&lt;=OVER3_FROM,INDEX(LS_FEES,SUMPRODUCT(--(LS_EDGES&lt;N396))+1,0+(AM396-1)),INDEX(OVER3_BASE,1,0+(AM396-1))+OVER3_PER4*CEILING((N396-OVER3_FROM)/4,1))*(1+FUEL),4)),""))))</f>
        <v/>
      </c>
      <c r="AR396" s="21" t="str">
        <f aca="false">IF(OR(AM396="",AM396=1),"",IF(OR(N396="",(AM396-1)="",M396=""),"",IF(M396="Small standard",IF(N396&gt;SS_MAX,"",ROUND(INDEX(SS_FEES,SUMPRODUCT(--(SS_EDGES&lt;N396))+1,3+(AM396-1))*(1+FUEL),4)),IF(M396="Large standard",IF(N396&gt;LS_MAX,"",ROUND(IF(N396&lt;=OVER3_FROM,INDEX(LS_FEES,SUMPRODUCT(--(LS_EDGES&lt;N396))+1,3+(AM396-1)),INDEX(OVER3_BASE,1,3+(AM396-1))+OVER3_PER4*CEILING((N396-OVER3_FROM)/4,1))*(1+FUEL),4)),""))))</f>
        <v/>
      </c>
      <c r="AS396" s="21" t="str">
        <f aca="false">IF(OR(AM396="",AM396=1),"",(C396-(IF(AM396=2,BAND_LO,BAND_HI)-0.01))*(1-AN396))</f>
        <v/>
      </c>
      <c r="AT396" s="18" t="str">
        <f aca="false">IF(AI396="","",(AI396&gt;SS_L)+(AJ396&gt;SS_M)+(AK396&gt;SS_S))</f>
        <v/>
      </c>
      <c r="AU396" s="23" t="str">
        <f aca="false">IF(OR(AT396="",AT396&lt;&gt;1),"",MAX(AI396/SS_L,AJ396/SS_M,AK396/SS_S))</f>
        <v/>
      </c>
      <c r="AV396" s="21" t="str">
        <f aca="false">IF(OR(M396&lt;&gt;"Large standard",N396="",N396&gt;SS_MAX),"",IF(OR(N396="",AM396="","Small standard"=""),"",IF("Small standard"="Small standard",IF(N396&gt;SS_MAX,"",ROUND(INDEX(SS_FEES,SUMPRODUCT(--(SS_EDGES&lt;N396))+1,0+AM396)*(1+FUEL),4)),IF("Small standard"="Large standard",IF(N396&gt;LS_MAX,"",ROUND(IF(N396&lt;=OVER3_FROM,INDEX(LS_FEES,SUMPRODUCT(--(LS_EDGES&lt;N396))+1,0+AM396),INDEX(OVER3_BASE,1,0+AM396)+OVER3_PER4*CEILING((N396-OVER3_FROM)/4,1))*(1+FUEL),4)),""))))</f>
        <v/>
      </c>
      <c r="AW396" s="21" t="str">
        <f aca="false">IF(OR(M396&lt;&gt;"Large standard",N396="",N396&gt;SS_MAX),"",IF(OR(N396="",AM396="","Small standard"=""),"",IF("Small standard"="Small standard",IF(N396&gt;SS_MAX,"",ROUND(INDEX(SS_FEES,SUMPRODUCT(--(SS_EDGES&lt;N396))+1,3+AM396)*(1+FUEL),4)),IF("Small standard"="Large standard",IF(N396&gt;LS_MAX,"",ROUND(IF(N396&lt;=OVER3_FROM,INDEX(LS_FEES,SUMPRODUCT(--(LS_EDGES&lt;N396))+1,3+AM396),INDEX(OVER3_BASE,1,3+AM396)+OVER3_PER4*CEILING((N396-OVER3_FROM)/4,1))*(1+FUEL),4)),""))))</f>
        <v/>
      </c>
      <c r="AX396" s="21" t="str">
        <f aca="false">IF(OR(AL396="",AH396=""),"",IF(OR(AH396="",AM396="",M396=""),"",IF(M396="Small standard",IF(AH396&gt;SS_MAX,"",ROUND(INDEX(SS_FEES,SUMPRODUCT(--(SS_EDGES&lt;AH396))+1,0+AM396)*(1+FUEL),4)),IF(M396="Large standard",IF(AH396&gt;LS_MAX,"",ROUND(IF(AH396&lt;=OVER3_FROM,INDEX(LS_FEES,SUMPRODUCT(--(LS_EDGES&lt;AH396))+1,0+AM396),INDEX(OVER3_BASE,1,0+AM396)+OVER3_PER4*CEILING((AH396-OVER3_FROM)/4,1))*(1+FUEL),4)),""))))</f>
        <v/>
      </c>
      <c r="AY396" s="21" t="str">
        <f aca="false">IF(OR(AL396="",AH396=""),"",IF(OR(AH396="",AM396="",M396=""),"",IF(M396="Small standard",IF(AH396&gt;SS_MAX,"",ROUND(INDEX(SS_FEES,SUMPRODUCT(--(SS_EDGES&lt;AH396))+1,3+AM396)*(1+FUEL),4)),IF(M396="Large standard",IF(AH396&gt;LS_MAX,"",ROUND(IF(AH396&lt;=OVER3_FROM,INDEX(LS_FEES,SUMPRODUCT(--(LS_EDGES&lt;AH396))+1,3+AM396),INDEX(OVER3_BASE,1,3+AM396)+OVER3_PER4*CEILING((AH396-OVER3_FROM)/4,1))*(1+FUEL),4)),""))))</f>
        <v/>
      </c>
      <c r="AZ396" s="24" t="str">
        <f aca="false">IF(OR(J396="",J396&lt;1),"",ROUND(IFERROR(INDEX(CAT_SCALE,MATCH(D396,CATS,0)),UC_DEFAULT)*IF(J396&gt;=UC_KNEE,10^(UC_A-UC_B*LOG10(J396)),10^(UC_A-UC_B*LOG10(UC_KNEE))*(UC_KNEE/J396)^UC_HEXP),1))</f>
        <v/>
      </c>
    </row>
    <row r="397" customFormat="false" ht="15" hidden="false" customHeight="false" outlineLevel="0" collapsed="false">
      <c r="A397" s="10"/>
      <c r="B397" s="10"/>
      <c r="C397" s="12"/>
      <c r="D397" s="10"/>
      <c r="E397" s="10"/>
      <c r="F397" s="10"/>
      <c r="G397" s="10"/>
      <c r="H397" s="10"/>
      <c r="I397" s="10"/>
      <c r="J397" s="10"/>
      <c r="K397" s="10"/>
      <c r="L397" s="12"/>
      <c r="M397" s="2" t="str">
        <f aca="false">IF(OR(N397="",AI397=""),"",IF(AND(N397&lt;=SS_MAX,AI397&lt;=SS_L,AJ397&lt;=SS_M,AK397&lt;=SS_S),"Small standard",IF(AND(N397&lt;=LS_MAX,AI397&lt;=LS_L,AJ397&lt;=LS_M,AK397&lt;=LS_S),"Large standard","Oversize")))</f>
        <v/>
      </c>
      <c r="N397" s="16" t="str">
        <f aca="false">IF(AH397="","",IF(AL397="",AH397,MAX(AH397,AL397)))</f>
        <v/>
      </c>
      <c r="O397" s="21" t="str">
        <f aca="false">IF(OR(N397="",AM397="",M397=""),"",IF(M397="Small standard",IF(N397&gt;SS_MAX,"",ROUND(INDEX(SS_FEES,SUMPRODUCT(--(SS_EDGES&lt;N397))+1,0+AM397)*(1+FUEL),4)),IF(M397="Large standard",IF(N397&gt;LS_MAX,"",ROUND(IF(N397&lt;=OVER3_FROM,INDEX(LS_FEES,SUMPRODUCT(--(LS_EDGES&lt;N397))+1,0+AM397),INDEX(OVER3_BASE,1,0+AM397)+OVER3_PER4*CEILING((N397-OVER3_FROM)/4,1))*(1+FUEL),4)),"")))</f>
        <v/>
      </c>
      <c r="P397" s="21" t="str">
        <f aca="false">IF(OR(N397="",AM397="",M397=""),"",IF(M397="Small standard",IF(N397&gt;SS_MAX,"",ROUND(INDEX(SS_FEES,SUMPRODUCT(--(SS_EDGES&lt;N397))+1,3+AM397)*(1+FUEL),4)),IF(M397="Large standard",IF(N397&gt;LS_MAX,"",ROUND(IF(N397&lt;=OVER3_FROM,INDEX(LS_FEES,SUMPRODUCT(--(LS_EDGES&lt;N397))+1,3+AM397),INDEX(OVER3_BASE,1,3+AM397)+OVER3_PER4*CEILING((N397-OVER3_FROM)/4,1))*(1+FUEL),4)),"")))</f>
        <v/>
      </c>
      <c r="Q397" s="20" t="str">
        <f aca="true">IF(OR(L397="",O397=""),"",ROUND(L397-IF(AND(TODAY()&gt;=PEAK_FROM,TODAY()&lt;=PEAK_TO),P397,O397),2))</f>
        <v/>
      </c>
      <c r="R397" s="16" t="str">
        <f aca="false">IF(N397="","",IF(M397="Small standard",IF(SUMPRODUCT(--(SS_EDGES&lt;N397))=0,"",INDEX(SS_EDGES,SUMPRODUCT(--(SS_EDGES&lt;N397)))),IF(M397="Large standard",IF(N397&gt;OVER3_FROM,OVER3_FROM+4*(CEILING((N397-OVER3_FROM)/4,1)-1),IF(SUMPRODUCT(--(LS_EDGES&lt;N397))=0,"",INDEX(LS_EDGES,SUMPRODUCT(--(LS_EDGES&lt;N397))))),"")))</f>
        <v/>
      </c>
      <c r="S397" s="22" t="str">
        <f aca="false">IF(R397="","",ROUND(N397-R397,3))</f>
        <v/>
      </c>
      <c r="T397" s="21" t="str">
        <f aca="false">IF(OR(R397="",O397="",AO397=""),"",IF(S397&gt;MAX_SHAVE,"",IF(ROUND(O397-AO397,4)&lt;MIN_UNIT,"",ROUND(O397-AO397,4))))</f>
        <v/>
      </c>
      <c r="U397" s="21" t="str">
        <f aca="false">IF(OR(AQ397="",O397=""),"",IF(ROUND(ROUND(O397-AQ397,4)-AS397,4)&lt;=MIN_UNIT,"",ROUND(ROUND(O397-AQ397,4)-AS397,4)))</f>
        <v/>
      </c>
      <c r="V397" s="21" t="str">
        <f aca="false">IF(OR(AV397="",O397=""),"",IF(AND(AT397=1,AU397&lt;=MAX_ENV),IF(ROUND(O397-AV397,4)&lt;MIN_UNIT,"",ROUND(O397-AV397,4)),""))</f>
        <v/>
      </c>
      <c r="W397" s="21" t="str">
        <f aca="false">IF(OR(AX397="",O397=""),"",IF(AL397&gt;=AH397*MIN_DIM_RATIO,IF(ROUND(O397-AX397,4)&lt;MIN_UNIT,"",ROUND(O397-AX397,4)),""))</f>
        <v/>
      </c>
      <c r="X397" s="21" t="str">
        <f aca="false">IF(OR(R397="",P397="",AP397=""),"",IF(S397&gt;MAX_SHAVE,"",IF(ROUND(P397-AP397,4)&lt;MIN_UNIT,"",ROUND(P397-AP397,4))))</f>
        <v/>
      </c>
      <c r="Y397" s="21" t="str">
        <f aca="false">IF(OR(AR397="",P397=""),"",IF(ROUND(ROUND(P397-AR397,4)-AS397,4)&lt;=MIN_UNIT,"",ROUND(ROUND(P397-AR397,4)-AS397,4)))</f>
        <v/>
      </c>
      <c r="Z397" s="21" t="str">
        <f aca="false">IF(OR(AW397="",P397=""),"",IF(AND(AT397=1,AU397&lt;=MAX_ENV),IF(ROUND(P397-AW397,4)&lt;MIN_UNIT,"",ROUND(P397-AW397,4)),""))</f>
        <v/>
      </c>
      <c r="AA397" s="21" t="str">
        <f aca="false">IF(OR(AY397="",P397=""),"",IF(AL397&gt;=AH397*MIN_DIM_RATIO,IF(ROUND(P397-AY397,4)&lt;MIN_UNIT,"",ROUND(P397-AY397,4)),""))</f>
        <v/>
      </c>
      <c r="AB397" s="2" t="str">
        <f aca="false">IF(COUNT(T397:W397)=0,"",CHOOSE(MATCH(MAX(T397:W397),T397:W397,0),"Weight","Price","Size tier","Box"))</f>
        <v/>
      </c>
      <c r="AC397" s="24" t="str">
        <f aca="false">IF(K397&lt;&gt;"",K397,AZ397)</f>
        <v/>
      </c>
      <c r="AD397" s="25" t="str">
        <f aca="false">IF(OR(AB397="",AC397=""),"",ROUND(AC397*IF(K397&lt;&gt;"",1,U_LOW)*((12-PEAK_MONTHS)*MAX(T397:W397)+PEAK_MONTHS*N(INDEX(X397:AA397,MATCH(MAX(T397:W397),T397:W397,0)))),0))</f>
        <v/>
      </c>
      <c r="AE397" s="25" t="str">
        <f aca="false">IF(OR(AB397="",AC397=""),"",ROUND(AC397*IF(K397&lt;&gt;"",1,U_HIGH)*((12-PEAK_MONTHS)*MAX(T397:W397)+PEAK_MONTHS*N(INDEX(X397:AA397,MATCH(MAX(T397:W397),T397:W397,0)))),0))</f>
        <v/>
      </c>
      <c r="AF397" s="18" t="str">
        <f aca="false">IF(AD397="","",RANK(AD397,$AD$7:$AD$506))</f>
        <v/>
      </c>
      <c r="AH397" s="16" t="str">
        <f aca="false">IF(E397&lt;&gt;"",E397,IF(F397&lt;&gt;"",ROUND(F397*16,3),""))</f>
        <v/>
      </c>
      <c r="AI397" s="16" t="str">
        <f aca="false">IF(COUNT(G397:I397)&lt;3,"",ROUND(LARGE(G397:I397,1),2))</f>
        <v/>
      </c>
      <c r="AJ397" s="16" t="str">
        <f aca="false">IF(COUNT(G397:I397)&lt;3,"",ROUND(LARGE(G397:I397,2),2))</f>
        <v/>
      </c>
      <c r="AK397" s="16" t="str">
        <f aca="false">IF(COUNT(G397:I397)&lt;3,"",ROUND(SMALL(G397:I397,1),2))</f>
        <v/>
      </c>
      <c r="AL397" s="16" t="str">
        <f aca="false">IF(AI397="","",IF(AI397*AJ397*AK397&lt;DIM_MIN_CUIN,"",ROUND(AI397*AJ397*AK397/DIM_DIV*16,2)))</f>
        <v/>
      </c>
      <c r="AM397" s="18" t="str">
        <f aca="false">IF(C397="","",IF(C397&lt;BAND_LO,1,IF(C397&lt;=BAND_HI,2,3)))</f>
        <v/>
      </c>
      <c r="AN397" s="19" t="str">
        <f aca="false">IF(C397="","",IFERROR(INDEX(CAT_REF,MATCH(D397,CATS,0)),REF_DEFAULT))</f>
        <v/>
      </c>
      <c r="AO397" s="21" t="str">
        <f aca="false">IF(OR(R397="",AM397="",M397=""),"",IF(M397="Small standard",IF(R397&gt;SS_MAX,"",ROUND(INDEX(SS_FEES,SUMPRODUCT(--(SS_EDGES&lt;R397))+1,0+AM397)*(1+FUEL),4)),IF(M397="Large standard",IF(R397&gt;LS_MAX,"",ROUND(IF(R397&lt;=OVER3_FROM,INDEX(LS_FEES,SUMPRODUCT(--(LS_EDGES&lt;R397))+1,0+AM397),INDEX(OVER3_BASE,1,0+AM397)+OVER3_PER4*CEILING((R397-OVER3_FROM)/4,1))*(1+FUEL),4)),"")))</f>
        <v/>
      </c>
      <c r="AP397" s="21" t="str">
        <f aca="false">IF(OR(R397="",AM397="",M397=""),"",IF(M397="Small standard",IF(R397&gt;SS_MAX,"",ROUND(INDEX(SS_FEES,SUMPRODUCT(--(SS_EDGES&lt;R397))+1,3+AM397)*(1+FUEL),4)),IF(M397="Large standard",IF(R397&gt;LS_MAX,"",ROUND(IF(R397&lt;=OVER3_FROM,INDEX(LS_FEES,SUMPRODUCT(--(LS_EDGES&lt;R397))+1,3+AM397),INDEX(OVER3_BASE,1,3+AM397)+OVER3_PER4*CEILING((R397-OVER3_FROM)/4,1))*(1+FUEL),4)),"")))</f>
        <v/>
      </c>
      <c r="AQ397" s="21" t="str">
        <f aca="false">IF(OR(AM397="",AM397=1),"",IF(OR(N397="",(AM397-1)="",M397=""),"",IF(M397="Small standard",IF(N397&gt;SS_MAX,"",ROUND(INDEX(SS_FEES,SUMPRODUCT(--(SS_EDGES&lt;N397))+1,0+(AM397-1))*(1+FUEL),4)),IF(M397="Large standard",IF(N397&gt;LS_MAX,"",ROUND(IF(N397&lt;=OVER3_FROM,INDEX(LS_FEES,SUMPRODUCT(--(LS_EDGES&lt;N397))+1,0+(AM397-1)),INDEX(OVER3_BASE,1,0+(AM397-1))+OVER3_PER4*CEILING((N397-OVER3_FROM)/4,1))*(1+FUEL),4)),""))))</f>
        <v/>
      </c>
      <c r="AR397" s="21" t="str">
        <f aca="false">IF(OR(AM397="",AM397=1),"",IF(OR(N397="",(AM397-1)="",M397=""),"",IF(M397="Small standard",IF(N397&gt;SS_MAX,"",ROUND(INDEX(SS_FEES,SUMPRODUCT(--(SS_EDGES&lt;N397))+1,3+(AM397-1))*(1+FUEL),4)),IF(M397="Large standard",IF(N397&gt;LS_MAX,"",ROUND(IF(N397&lt;=OVER3_FROM,INDEX(LS_FEES,SUMPRODUCT(--(LS_EDGES&lt;N397))+1,3+(AM397-1)),INDEX(OVER3_BASE,1,3+(AM397-1))+OVER3_PER4*CEILING((N397-OVER3_FROM)/4,1))*(1+FUEL),4)),""))))</f>
        <v/>
      </c>
      <c r="AS397" s="21" t="str">
        <f aca="false">IF(OR(AM397="",AM397=1),"",(C397-(IF(AM397=2,BAND_LO,BAND_HI)-0.01))*(1-AN397))</f>
        <v/>
      </c>
      <c r="AT397" s="18" t="str">
        <f aca="false">IF(AI397="","",(AI397&gt;SS_L)+(AJ397&gt;SS_M)+(AK397&gt;SS_S))</f>
        <v/>
      </c>
      <c r="AU397" s="23" t="str">
        <f aca="false">IF(OR(AT397="",AT397&lt;&gt;1),"",MAX(AI397/SS_L,AJ397/SS_M,AK397/SS_S))</f>
        <v/>
      </c>
      <c r="AV397" s="21" t="str">
        <f aca="false">IF(OR(M397&lt;&gt;"Large standard",N397="",N397&gt;SS_MAX),"",IF(OR(N397="",AM397="","Small standard"=""),"",IF("Small standard"="Small standard",IF(N397&gt;SS_MAX,"",ROUND(INDEX(SS_FEES,SUMPRODUCT(--(SS_EDGES&lt;N397))+1,0+AM397)*(1+FUEL),4)),IF("Small standard"="Large standard",IF(N397&gt;LS_MAX,"",ROUND(IF(N397&lt;=OVER3_FROM,INDEX(LS_FEES,SUMPRODUCT(--(LS_EDGES&lt;N397))+1,0+AM397),INDEX(OVER3_BASE,1,0+AM397)+OVER3_PER4*CEILING((N397-OVER3_FROM)/4,1))*(1+FUEL),4)),""))))</f>
        <v/>
      </c>
      <c r="AW397" s="21" t="str">
        <f aca="false">IF(OR(M397&lt;&gt;"Large standard",N397="",N397&gt;SS_MAX),"",IF(OR(N397="",AM397="","Small standard"=""),"",IF("Small standard"="Small standard",IF(N397&gt;SS_MAX,"",ROUND(INDEX(SS_FEES,SUMPRODUCT(--(SS_EDGES&lt;N397))+1,3+AM397)*(1+FUEL),4)),IF("Small standard"="Large standard",IF(N397&gt;LS_MAX,"",ROUND(IF(N397&lt;=OVER3_FROM,INDEX(LS_FEES,SUMPRODUCT(--(LS_EDGES&lt;N397))+1,3+AM397),INDEX(OVER3_BASE,1,3+AM397)+OVER3_PER4*CEILING((N397-OVER3_FROM)/4,1))*(1+FUEL),4)),""))))</f>
        <v/>
      </c>
      <c r="AX397" s="21" t="str">
        <f aca="false">IF(OR(AL397="",AH397=""),"",IF(OR(AH397="",AM397="",M397=""),"",IF(M397="Small standard",IF(AH397&gt;SS_MAX,"",ROUND(INDEX(SS_FEES,SUMPRODUCT(--(SS_EDGES&lt;AH397))+1,0+AM397)*(1+FUEL),4)),IF(M397="Large standard",IF(AH397&gt;LS_MAX,"",ROUND(IF(AH397&lt;=OVER3_FROM,INDEX(LS_FEES,SUMPRODUCT(--(LS_EDGES&lt;AH397))+1,0+AM397),INDEX(OVER3_BASE,1,0+AM397)+OVER3_PER4*CEILING((AH397-OVER3_FROM)/4,1))*(1+FUEL),4)),""))))</f>
        <v/>
      </c>
      <c r="AY397" s="21" t="str">
        <f aca="false">IF(OR(AL397="",AH397=""),"",IF(OR(AH397="",AM397="",M397=""),"",IF(M397="Small standard",IF(AH397&gt;SS_MAX,"",ROUND(INDEX(SS_FEES,SUMPRODUCT(--(SS_EDGES&lt;AH397))+1,3+AM397)*(1+FUEL),4)),IF(M397="Large standard",IF(AH397&gt;LS_MAX,"",ROUND(IF(AH397&lt;=OVER3_FROM,INDEX(LS_FEES,SUMPRODUCT(--(LS_EDGES&lt;AH397))+1,3+AM397),INDEX(OVER3_BASE,1,3+AM397)+OVER3_PER4*CEILING((AH397-OVER3_FROM)/4,1))*(1+FUEL),4)),""))))</f>
        <v/>
      </c>
      <c r="AZ397" s="24" t="str">
        <f aca="false">IF(OR(J397="",J397&lt;1),"",ROUND(IFERROR(INDEX(CAT_SCALE,MATCH(D397,CATS,0)),UC_DEFAULT)*IF(J397&gt;=UC_KNEE,10^(UC_A-UC_B*LOG10(J397)),10^(UC_A-UC_B*LOG10(UC_KNEE))*(UC_KNEE/J397)^UC_HEXP),1))</f>
        <v/>
      </c>
    </row>
    <row r="398" customFormat="false" ht="15" hidden="false" customHeight="false" outlineLevel="0" collapsed="false">
      <c r="A398" s="10"/>
      <c r="B398" s="10"/>
      <c r="C398" s="12"/>
      <c r="D398" s="10"/>
      <c r="E398" s="10"/>
      <c r="F398" s="10"/>
      <c r="G398" s="10"/>
      <c r="H398" s="10"/>
      <c r="I398" s="10"/>
      <c r="J398" s="10"/>
      <c r="K398" s="10"/>
      <c r="L398" s="12"/>
      <c r="M398" s="2" t="str">
        <f aca="false">IF(OR(N398="",AI398=""),"",IF(AND(N398&lt;=SS_MAX,AI398&lt;=SS_L,AJ398&lt;=SS_M,AK398&lt;=SS_S),"Small standard",IF(AND(N398&lt;=LS_MAX,AI398&lt;=LS_L,AJ398&lt;=LS_M,AK398&lt;=LS_S),"Large standard","Oversize")))</f>
        <v/>
      </c>
      <c r="N398" s="16" t="str">
        <f aca="false">IF(AH398="","",IF(AL398="",AH398,MAX(AH398,AL398)))</f>
        <v/>
      </c>
      <c r="O398" s="21" t="str">
        <f aca="false">IF(OR(N398="",AM398="",M398=""),"",IF(M398="Small standard",IF(N398&gt;SS_MAX,"",ROUND(INDEX(SS_FEES,SUMPRODUCT(--(SS_EDGES&lt;N398))+1,0+AM398)*(1+FUEL),4)),IF(M398="Large standard",IF(N398&gt;LS_MAX,"",ROUND(IF(N398&lt;=OVER3_FROM,INDEX(LS_FEES,SUMPRODUCT(--(LS_EDGES&lt;N398))+1,0+AM398),INDEX(OVER3_BASE,1,0+AM398)+OVER3_PER4*CEILING((N398-OVER3_FROM)/4,1))*(1+FUEL),4)),"")))</f>
        <v/>
      </c>
      <c r="P398" s="21" t="str">
        <f aca="false">IF(OR(N398="",AM398="",M398=""),"",IF(M398="Small standard",IF(N398&gt;SS_MAX,"",ROUND(INDEX(SS_FEES,SUMPRODUCT(--(SS_EDGES&lt;N398))+1,3+AM398)*(1+FUEL),4)),IF(M398="Large standard",IF(N398&gt;LS_MAX,"",ROUND(IF(N398&lt;=OVER3_FROM,INDEX(LS_FEES,SUMPRODUCT(--(LS_EDGES&lt;N398))+1,3+AM398),INDEX(OVER3_BASE,1,3+AM398)+OVER3_PER4*CEILING((N398-OVER3_FROM)/4,1))*(1+FUEL),4)),"")))</f>
        <v/>
      </c>
      <c r="Q398" s="20" t="str">
        <f aca="true">IF(OR(L398="",O398=""),"",ROUND(L398-IF(AND(TODAY()&gt;=PEAK_FROM,TODAY()&lt;=PEAK_TO),P398,O398),2))</f>
        <v/>
      </c>
      <c r="R398" s="16" t="str">
        <f aca="false">IF(N398="","",IF(M398="Small standard",IF(SUMPRODUCT(--(SS_EDGES&lt;N398))=0,"",INDEX(SS_EDGES,SUMPRODUCT(--(SS_EDGES&lt;N398)))),IF(M398="Large standard",IF(N398&gt;OVER3_FROM,OVER3_FROM+4*(CEILING((N398-OVER3_FROM)/4,1)-1),IF(SUMPRODUCT(--(LS_EDGES&lt;N398))=0,"",INDEX(LS_EDGES,SUMPRODUCT(--(LS_EDGES&lt;N398))))),"")))</f>
        <v/>
      </c>
      <c r="S398" s="22" t="str">
        <f aca="false">IF(R398="","",ROUND(N398-R398,3))</f>
        <v/>
      </c>
      <c r="T398" s="21" t="str">
        <f aca="false">IF(OR(R398="",O398="",AO398=""),"",IF(S398&gt;MAX_SHAVE,"",IF(ROUND(O398-AO398,4)&lt;MIN_UNIT,"",ROUND(O398-AO398,4))))</f>
        <v/>
      </c>
      <c r="U398" s="21" t="str">
        <f aca="false">IF(OR(AQ398="",O398=""),"",IF(ROUND(ROUND(O398-AQ398,4)-AS398,4)&lt;=MIN_UNIT,"",ROUND(ROUND(O398-AQ398,4)-AS398,4)))</f>
        <v/>
      </c>
      <c r="V398" s="21" t="str">
        <f aca="false">IF(OR(AV398="",O398=""),"",IF(AND(AT398=1,AU398&lt;=MAX_ENV),IF(ROUND(O398-AV398,4)&lt;MIN_UNIT,"",ROUND(O398-AV398,4)),""))</f>
        <v/>
      </c>
      <c r="W398" s="21" t="str">
        <f aca="false">IF(OR(AX398="",O398=""),"",IF(AL398&gt;=AH398*MIN_DIM_RATIO,IF(ROUND(O398-AX398,4)&lt;MIN_UNIT,"",ROUND(O398-AX398,4)),""))</f>
        <v/>
      </c>
      <c r="X398" s="21" t="str">
        <f aca="false">IF(OR(R398="",P398="",AP398=""),"",IF(S398&gt;MAX_SHAVE,"",IF(ROUND(P398-AP398,4)&lt;MIN_UNIT,"",ROUND(P398-AP398,4))))</f>
        <v/>
      </c>
      <c r="Y398" s="21" t="str">
        <f aca="false">IF(OR(AR398="",P398=""),"",IF(ROUND(ROUND(P398-AR398,4)-AS398,4)&lt;=MIN_UNIT,"",ROUND(ROUND(P398-AR398,4)-AS398,4)))</f>
        <v/>
      </c>
      <c r="Z398" s="21" t="str">
        <f aca="false">IF(OR(AW398="",P398=""),"",IF(AND(AT398=1,AU398&lt;=MAX_ENV),IF(ROUND(P398-AW398,4)&lt;MIN_UNIT,"",ROUND(P398-AW398,4)),""))</f>
        <v/>
      </c>
      <c r="AA398" s="21" t="str">
        <f aca="false">IF(OR(AY398="",P398=""),"",IF(AL398&gt;=AH398*MIN_DIM_RATIO,IF(ROUND(P398-AY398,4)&lt;MIN_UNIT,"",ROUND(P398-AY398,4)),""))</f>
        <v/>
      </c>
      <c r="AB398" s="2" t="str">
        <f aca="false">IF(COUNT(T398:W398)=0,"",CHOOSE(MATCH(MAX(T398:W398),T398:W398,0),"Weight","Price","Size tier","Box"))</f>
        <v/>
      </c>
      <c r="AC398" s="24" t="str">
        <f aca="false">IF(K398&lt;&gt;"",K398,AZ398)</f>
        <v/>
      </c>
      <c r="AD398" s="25" t="str">
        <f aca="false">IF(OR(AB398="",AC398=""),"",ROUND(AC398*IF(K398&lt;&gt;"",1,U_LOW)*((12-PEAK_MONTHS)*MAX(T398:W398)+PEAK_MONTHS*N(INDEX(X398:AA398,MATCH(MAX(T398:W398),T398:W398,0)))),0))</f>
        <v/>
      </c>
      <c r="AE398" s="25" t="str">
        <f aca="false">IF(OR(AB398="",AC398=""),"",ROUND(AC398*IF(K398&lt;&gt;"",1,U_HIGH)*((12-PEAK_MONTHS)*MAX(T398:W398)+PEAK_MONTHS*N(INDEX(X398:AA398,MATCH(MAX(T398:W398),T398:W398,0)))),0))</f>
        <v/>
      </c>
      <c r="AF398" s="18" t="str">
        <f aca="false">IF(AD398="","",RANK(AD398,$AD$7:$AD$506))</f>
        <v/>
      </c>
      <c r="AH398" s="16" t="str">
        <f aca="false">IF(E398&lt;&gt;"",E398,IF(F398&lt;&gt;"",ROUND(F398*16,3),""))</f>
        <v/>
      </c>
      <c r="AI398" s="16" t="str">
        <f aca="false">IF(COUNT(G398:I398)&lt;3,"",ROUND(LARGE(G398:I398,1),2))</f>
        <v/>
      </c>
      <c r="AJ398" s="16" t="str">
        <f aca="false">IF(COUNT(G398:I398)&lt;3,"",ROUND(LARGE(G398:I398,2),2))</f>
        <v/>
      </c>
      <c r="AK398" s="16" t="str">
        <f aca="false">IF(COUNT(G398:I398)&lt;3,"",ROUND(SMALL(G398:I398,1),2))</f>
        <v/>
      </c>
      <c r="AL398" s="16" t="str">
        <f aca="false">IF(AI398="","",IF(AI398*AJ398*AK398&lt;DIM_MIN_CUIN,"",ROUND(AI398*AJ398*AK398/DIM_DIV*16,2)))</f>
        <v/>
      </c>
      <c r="AM398" s="18" t="str">
        <f aca="false">IF(C398="","",IF(C398&lt;BAND_LO,1,IF(C398&lt;=BAND_HI,2,3)))</f>
        <v/>
      </c>
      <c r="AN398" s="19" t="str">
        <f aca="false">IF(C398="","",IFERROR(INDEX(CAT_REF,MATCH(D398,CATS,0)),REF_DEFAULT))</f>
        <v/>
      </c>
      <c r="AO398" s="21" t="str">
        <f aca="false">IF(OR(R398="",AM398="",M398=""),"",IF(M398="Small standard",IF(R398&gt;SS_MAX,"",ROUND(INDEX(SS_FEES,SUMPRODUCT(--(SS_EDGES&lt;R398))+1,0+AM398)*(1+FUEL),4)),IF(M398="Large standard",IF(R398&gt;LS_MAX,"",ROUND(IF(R398&lt;=OVER3_FROM,INDEX(LS_FEES,SUMPRODUCT(--(LS_EDGES&lt;R398))+1,0+AM398),INDEX(OVER3_BASE,1,0+AM398)+OVER3_PER4*CEILING((R398-OVER3_FROM)/4,1))*(1+FUEL),4)),"")))</f>
        <v/>
      </c>
      <c r="AP398" s="21" t="str">
        <f aca="false">IF(OR(R398="",AM398="",M398=""),"",IF(M398="Small standard",IF(R398&gt;SS_MAX,"",ROUND(INDEX(SS_FEES,SUMPRODUCT(--(SS_EDGES&lt;R398))+1,3+AM398)*(1+FUEL),4)),IF(M398="Large standard",IF(R398&gt;LS_MAX,"",ROUND(IF(R398&lt;=OVER3_FROM,INDEX(LS_FEES,SUMPRODUCT(--(LS_EDGES&lt;R398))+1,3+AM398),INDEX(OVER3_BASE,1,3+AM398)+OVER3_PER4*CEILING((R398-OVER3_FROM)/4,1))*(1+FUEL),4)),"")))</f>
        <v/>
      </c>
      <c r="AQ398" s="21" t="str">
        <f aca="false">IF(OR(AM398="",AM398=1),"",IF(OR(N398="",(AM398-1)="",M398=""),"",IF(M398="Small standard",IF(N398&gt;SS_MAX,"",ROUND(INDEX(SS_FEES,SUMPRODUCT(--(SS_EDGES&lt;N398))+1,0+(AM398-1))*(1+FUEL),4)),IF(M398="Large standard",IF(N398&gt;LS_MAX,"",ROUND(IF(N398&lt;=OVER3_FROM,INDEX(LS_FEES,SUMPRODUCT(--(LS_EDGES&lt;N398))+1,0+(AM398-1)),INDEX(OVER3_BASE,1,0+(AM398-1))+OVER3_PER4*CEILING((N398-OVER3_FROM)/4,1))*(1+FUEL),4)),""))))</f>
        <v/>
      </c>
      <c r="AR398" s="21" t="str">
        <f aca="false">IF(OR(AM398="",AM398=1),"",IF(OR(N398="",(AM398-1)="",M398=""),"",IF(M398="Small standard",IF(N398&gt;SS_MAX,"",ROUND(INDEX(SS_FEES,SUMPRODUCT(--(SS_EDGES&lt;N398))+1,3+(AM398-1))*(1+FUEL),4)),IF(M398="Large standard",IF(N398&gt;LS_MAX,"",ROUND(IF(N398&lt;=OVER3_FROM,INDEX(LS_FEES,SUMPRODUCT(--(LS_EDGES&lt;N398))+1,3+(AM398-1)),INDEX(OVER3_BASE,1,3+(AM398-1))+OVER3_PER4*CEILING((N398-OVER3_FROM)/4,1))*(1+FUEL),4)),""))))</f>
        <v/>
      </c>
      <c r="AS398" s="21" t="str">
        <f aca="false">IF(OR(AM398="",AM398=1),"",(C398-(IF(AM398=2,BAND_LO,BAND_HI)-0.01))*(1-AN398))</f>
        <v/>
      </c>
      <c r="AT398" s="18" t="str">
        <f aca="false">IF(AI398="","",(AI398&gt;SS_L)+(AJ398&gt;SS_M)+(AK398&gt;SS_S))</f>
        <v/>
      </c>
      <c r="AU398" s="23" t="str">
        <f aca="false">IF(OR(AT398="",AT398&lt;&gt;1),"",MAX(AI398/SS_L,AJ398/SS_M,AK398/SS_S))</f>
        <v/>
      </c>
      <c r="AV398" s="21" t="str">
        <f aca="false">IF(OR(M398&lt;&gt;"Large standard",N398="",N398&gt;SS_MAX),"",IF(OR(N398="",AM398="","Small standard"=""),"",IF("Small standard"="Small standard",IF(N398&gt;SS_MAX,"",ROUND(INDEX(SS_FEES,SUMPRODUCT(--(SS_EDGES&lt;N398))+1,0+AM398)*(1+FUEL),4)),IF("Small standard"="Large standard",IF(N398&gt;LS_MAX,"",ROUND(IF(N398&lt;=OVER3_FROM,INDEX(LS_FEES,SUMPRODUCT(--(LS_EDGES&lt;N398))+1,0+AM398),INDEX(OVER3_BASE,1,0+AM398)+OVER3_PER4*CEILING((N398-OVER3_FROM)/4,1))*(1+FUEL),4)),""))))</f>
        <v/>
      </c>
      <c r="AW398" s="21" t="str">
        <f aca="false">IF(OR(M398&lt;&gt;"Large standard",N398="",N398&gt;SS_MAX),"",IF(OR(N398="",AM398="","Small standard"=""),"",IF("Small standard"="Small standard",IF(N398&gt;SS_MAX,"",ROUND(INDEX(SS_FEES,SUMPRODUCT(--(SS_EDGES&lt;N398))+1,3+AM398)*(1+FUEL),4)),IF("Small standard"="Large standard",IF(N398&gt;LS_MAX,"",ROUND(IF(N398&lt;=OVER3_FROM,INDEX(LS_FEES,SUMPRODUCT(--(LS_EDGES&lt;N398))+1,3+AM398),INDEX(OVER3_BASE,1,3+AM398)+OVER3_PER4*CEILING((N398-OVER3_FROM)/4,1))*(1+FUEL),4)),""))))</f>
        <v/>
      </c>
      <c r="AX398" s="21" t="str">
        <f aca="false">IF(OR(AL398="",AH398=""),"",IF(OR(AH398="",AM398="",M398=""),"",IF(M398="Small standard",IF(AH398&gt;SS_MAX,"",ROUND(INDEX(SS_FEES,SUMPRODUCT(--(SS_EDGES&lt;AH398))+1,0+AM398)*(1+FUEL),4)),IF(M398="Large standard",IF(AH398&gt;LS_MAX,"",ROUND(IF(AH398&lt;=OVER3_FROM,INDEX(LS_FEES,SUMPRODUCT(--(LS_EDGES&lt;AH398))+1,0+AM398),INDEX(OVER3_BASE,1,0+AM398)+OVER3_PER4*CEILING((AH398-OVER3_FROM)/4,1))*(1+FUEL),4)),""))))</f>
        <v/>
      </c>
      <c r="AY398" s="21" t="str">
        <f aca="false">IF(OR(AL398="",AH398=""),"",IF(OR(AH398="",AM398="",M398=""),"",IF(M398="Small standard",IF(AH398&gt;SS_MAX,"",ROUND(INDEX(SS_FEES,SUMPRODUCT(--(SS_EDGES&lt;AH398))+1,3+AM398)*(1+FUEL),4)),IF(M398="Large standard",IF(AH398&gt;LS_MAX,"",ROUND(IF(AH398&lt;=OVER3_FROM,INDEX(LS_FEES,SUMPRODUCT(--(LS_EDGES&lt;AH398))+1,3+AM398),INDEX(OVER3_BASE,1,3+AM398)+OVER3_PER4*CEILING((AH398-OVER3_FROM)/4,1))*(1+FUEL),4)),""))))</f>
        <v/>
      </c>
      <c r="AZ398" s="24" t="str">
        <f aca="false">IF(OR(J398="",J398&lt;1),"",ROUND(IFERROR(INDEX(CAT_SCALE,MATCH(D398,CATS,0)),UC_DEFAULT)*IF(J398&gt;=UC_KNEE,10^(UC_A-UC_B*LOG10(J398)),10^(UC_A-UC_B*LOG10(UC_KNEE))*(UC_KNEE/J398)^UC_HEXP),1))</f>
        <v/>
      </c>
    </row>
    <row r="399" customFormat="false" ht="15" hidden="false" customHeight="false" outlineLevel="0" collapsed="false">
      <c r="A399" s="10"/>
      <c r="B399" s="10"/>
      <c r="C399" s="12"/>
      <c r="D399" s="10"/>
      <c r="E399" s="10"/>
      <c r="F399" s="10"/>
      <c r="G399" s="10"/>
      <c r="H399" s="10"/>
      <c r="I399" s="10"/>
      <c r="J399" s="10"/>
      <c r="K399" s="10"/>
      <c r="L399" s="12"/>
      <c r="M399" s="2" t="str">
        <f aca="false">IF(OR(N399="",AI399=""),"",IF(AND(N399&lt;=SS_MAX,AI399&lt;=SS_L,AJ399&lt;=SS_M,AK399&lt;=SS_S),"Small standard",IF(AND(N399&lt;=LS_MAX,AI399&lt;=LS_L,AJ399&lt;=LS_M,AK399&lt;=LS_S),"Large standard","Oversize")))</f>
        <v/>
      </c>
      <c r="N399" s="16" t="str">
        <f aca="false">IF(AH399="","",IF(AL399="",AH399,MAX(AH399,AL399)))</f>
        <v/>
      </c>
      <c r="O399" s="21" t="str">
        <f aca="false">IF(OR(N399="",AM399="",M399=""),"",IF(M399="Small standard",IF(N399&gt;SS_MAX,"",ROUND(INDEX(SS_FEES,SUMPRODUCT(--(SS_EDGES&lt;N399))+1,0+AM399)*(1+FUEL),4)),IF(M399="Large standard",IF(N399&gt;LS_MAX,"",ROUND(IF(N399&lt;=OVER3_FROM,INDEX(LS_FEES,SUMPRODUCT(--(LS_EDGES&lt;N399))+1,0+AM399),INDEX(OVER3_BASE,1,0+AM399)+OVER3_PER4*CEILING((N399-OVER3_FROM)/4,1))*(1+FUEL),4)),"")))</f>
        <v/>
      </c>
      <c r="P399" s="21" t="str">
        <f aca="false">IF(OR(N399="",AM399="",M399=""),"",IF(M399="Small standard",IF(N399&gt;SS_MAX,"",ROUND(INDEX(SS_FEES,SUMPRODUCT(--(SS_EDGES&lt;N399))+1,3+AM399)*(1+FUEL),4)),IF(M399="Large standard",IF(N399&gt;LS_MAX,"",ROUND(IF(N399&lt;=OVER3_FROM,INDEX(LS_FEES,SUMPRODUCT(--(LS_EDGES&lt;N399))+1,3+AM399),INDEX(OVER3_BASE,1,3+AM399)+OVER3_PER4*CEILING((N399-OVER3_FROM)/4,1))*(1+FUEL),4)),"")))</f>
        <v/>
      </c>
      <c r="Q399" s="20" t="str">
        <f aca="true">IF(OR(L399="",O399=""),"",ROUND(L399-IF(AND(TODAY()&gt;=PEAK_FROM,TODAY()&lt;=PEAK_TO),P399,O399),2))</f>
        <v/>
      </c>
      <c r="R399" s="16" t="str">
        <f aca="false">IF(N399="","",IF(M399="Small standard",IF(SUMPRODUCT(--(SS_EDGES&lt;N399))=0,"",INDEX(SS_EDGES,SUMPRODUCT(--(SS_EDGES&lt;N399)))),IF(M399="Large standard",IF(N399&gt;OVER3_FROM,OVER3_FROM+4*(CEILING((N399-OVER3_FROM)/4,1)-1),IF(SUMPRODUCT(--(LS_EDGES&lt;N399))=0,"",INDEX(LS_EDGES,SUMPRODUCT(--(LS_EDGES&lt;N399))))),"")))</f>
        <v/>
      </c>
      <c r="S399" s="22" t="str">
        <f aca="false">IF(R399="","",ROUND(N399-R399,3))</f>
        <v/>
      </c>
      <c r="T399" s="21" t="str">
        <f aca="false">IF(OR(R399="",O399="",AO399=""),"",IF(S399&gt;MAX_SHAVE,"",IF(ROUND(O399-AO399,4)&lt;MIN_UNIT,"",ROUND(O399-AO399,4))))</f>
        <v/>
      </c>
      <c r="U399" s="21" t="str">
        <f aca="false">IF(OR(AQ399="",O399=""),"",IF(ROUND(ROUND(O399-AQ399,4)-AS399,4)&lt;=MIN_UNIT,"",ROUND(ROUND(O399-AQ399,4)-AS399,4)))</f>
        <v/>
      </c>
      <c r="V399" s="21" t="str">
        <f aca="false">IF(OR(AV399="",O399=""),"",IF(AND(AT399=1,AU399&lt;=MAX_ENV),IF(ROUND(O399-AV399,4)&lt;MIN_UNIT,"",ROUND(O399-AV399,4)),""))</f>
        <v/>
      </c>
      <c r="W399" s="21" t="str">
        <f aca="false">IF(OR(AX399="",O399=""),"",IF(AL399&gt;=AH399*MIN_DIM_RATIO,IF(ROUND(O399-AX399,4)&lt;MIN_UNIT,"",ROUND(O399-AX399,4)),""))</f>
        <v/>
      </c>
      <c r="X399" s="21" t="str">
        <f aca="false">IF(OR(R399="",P399="",AP399=""),"",IF(S399&gt;MAX_SHAVE,"",IF(ROUND(P399-AP399,4)&lt;MIN_UNIT,"",ROUND(P399-AP399,4))))</f>
        <v/>
      </c>
      <c r="Y399" s="21" t="str">
        <f aca="false">IF(OR(AR399="",P399=""),"",IF(ROUND(ROUND(P399-AR399,4)-AS399,4)&lt;=MIN_UNIT,"",ROUND(ROUND(P399-AR399,4)-AS399,4)))</f>
        <v/>
      </c>
      <c r="Z399" s="21" t="str">
        <f aca="false">IF(OR(AW399="",P399=""),"",IF(AND(AT399=1,AU399&lt;=MAX_ENV),IF(ROUND(P399-AW399,4)&lt;MIN_UNIT,"",ROUND(P399-AW399,4)),""))</f>
        <v/>
      </c>
      <c r="AA399" s="21" t="str">
        <f aca="false">IF(OR(AY399="",P399=""),"",IF(AL399&gt;=AH399*MIN_DIM_RATIO,IF(ROUND(P399-AY399,4)&lt;MIN_UNIT,"",ROUND(P399-AY399,4)),""))</f>
        <v/>
      </c>
      <c r="AB399" s="2" t="str">
        <f aca="false">IF(COUNT(T399:W399)=0,"",CHOOSE(MATCH(MAX(T399:W399),T399:W399,0),"Weight","Price","Size tier","Box"))</f>
        <v/>
      </c>
      <c r="AC399" s="24" t="str">
        <f aca="false">IF(K399&lt;&gt;"",K399,AZ399)</f>
        <v/>
      </c>
      <c r="AD399" s="25" t="str">
        <f aca="false">IF(OR(AB399="",AC399=""),"",ROUND(AC399*IF(K399&lt;&gt;"",1,U_LOW)*((12-PEAK_MONTHS)*MAX(T399:W399)+PEAK_MONTHS*N(INDEX(X399:AA399,MATCH(MAX(T399:W399),T399:W399,0)))),0))</f>
        <v/>
      </c>
      <c r="AE399" s="25" t="str">
        <f aca="false">IF(OR(AB399="",AC399=""),"",ROUND(AC399*IF(K399&lt;&gt;"",1,U_HIGH)*((12-PEAK_MONTHS)*MAX(T399:W399)+PEAK_MONTHS*N(INDEX(X399:AA399,MATCH(MAX(T399:W399),T399:W399,0)))),0))</f>
        <v/>
      </c>
      <c r="AF399" s="18" t="str">
        <f aca="false">IF(AD399="","",RANK(AD399,$AD$7:$AD$506))</f>
        <v/>
      </c>
      <c r="AH399" s="16" t="str">
        <f aca="false">IF(E399&lt;&gt;"",E399,IF(F399&lt;&gt;"",ROUND(F399*16,3),""))</f>
        <v/>
      </c>
      <c r="AI399" s="16" t="str">
        <f aca="false">IF(COUNT(G399:I399)&lt;3,"",ROUND(LARGE(G399:I399,1),2))</f>
        <v/>
      </c>
      <c r="AJ399" s="16" t="str">
        <f aca="false">IF(COUNT(G399:I399)&lt;3,"",ROUND(LARGE(G399:I399,2),2))</f>
        <v/>
      </c>
      <c r="AK399" s="16" t="str">
        <f aca="false">IF(COUNT(G399:I399)&lt;3,"",ROUND(SMALL(G399:I399,1),2))</f>
        <v/>
      </c>
      <c r="AL399" s="16" t="str">
        <f aca="false">IF(AI399="","",IF(AI399*AJ399*AK399&lt;DIM_MIN_CUIN,"",ROUND(AI399*AJ399*AK399/DIM_DIV*16,2)))</f>
        <v/>
      </c>
      <c r="AM399" s="18" t="str">
        <f aca="false">IF(C399="","",IF(C399&lt;BAND_LO,1,IF(C399&lt;=BAND_HI,2,3)))</f>
        <v/>
      </c>
      <c r="AN399" s="19" t="str">
        <f aca="false">IF(C399="","",IFERROR(INDEX(CAT_REF,MATCH(D399,CATS,0)),REF_DEFAULT))</f>
        <v/>
      </c>
      <c r="AO399" s="21" t="str">
        <f aca="false">IF(OR(R399="",AM399="",M399=""),"",IF(M399="Small standard",IF(R399&gt;SS_MAX,"",ROUND(INDEX(SS_FEES,SUMPRODUCT(--(SS_EDGES&lt;R399))+1,0+AM399)*(1+FUEL),4)),IF(M399="Large standard",IF(R399&gt;LS_MAX,"",ROUND(IF(R399&lt;=OVER3_FROM,INDEX(LS_FEES,SUMPRODUCT(--(LS_EDGES&lt;R399))+1,0+AM399),INDEX(OVER3_BASE,1,0+AM399)+OVER3_PER4*CEILING((R399-OVER3_FROM)/4,1))*(1+FUEL),4)),"")))</f>
        <v/>
      </c>
      <c r="AP399" s="21" t="str">
        <f aca="false">IF(OR(R399="",AM399="",M399=""),"",IF(M399="Small standard",IF(R399&gt;SS_MAX,"",ROUND(INDEX(SS_FEES,SUMPRODUCT(--(SS_EDGES&lt;R399))+1,3+AM399)*(1+FUEL),4)),IF(M399="Large standard",IF(R399&gt;LS_MAX,"",ROUND(IF(R399&lt;=OVER3_FROM,INDEX(LS_FEES,SUMPRODUCT(--(LS_EDGES&lt;R399))+1,3+AM399),INDEX(OVER3_BASE,1,3+AM399)+OVER3_PER4*CEILING((R399-OVER3_FROM)/4,1))*(1+FUEL),4)),"")))</f>
        <v/>
      </c>
      <c r="AQ399" s="21" t="str">
        <f aca="false">IF(OR(AM399="",AM399=1),"",IF(OR(N399="",(AM399-1)="",M399=""),"",IF(M399="Small standard",IF(N399&gt;SS_MAX,"",ROUND(INDEX(SS_FEES,SUMPRODUCT(--(SS_EDGES&lt;N399))+1,0+(AM399-1))*(1+FUEL),4)),IF(M399="Large standard",IF(N399&gt;LS_MAX,"",ROUND(IF(N399&lt;=OVER3_FROM,INDEX(LS_FEES,SUMPRODUCT(--(LS_EDGES&lt;N399))+1,0+(AM399-1)),INDEX(OVER3_BASE,1,0+(AM399-1))+OVER3_PER4*CEILING((N399-OVER3_FROM)/4,1))*(1+FUEL),4)),""))))</f>
        <v/>
      </c>
      <c r="AR399" s="21" t="str">
        <f aca="false">IF(OR(AM399="",AM399=1),"",IF(OR(N399="",(AM399-1)="",M399=""),"",IF(M399="Small standard",IF(N399&gt;SS_MAX,"",ROUND(INDEX(SS_FEES,SUMPRODUCT(--(SS_EDGES&lt;N399))+1,3+(AM399-1))*(1+FUEL),4)),IF(M399="Large standard",IF(N399&gt;LS_MAX,"",ROUND(IF(N399&lt;=OVER3_FROM,INDEX(LS_FEES,SUMPRODUCT(--(LS_EDGES&lt;N399))+1,3+(AM399-1)),INDEX(OVER3_BASE,1,3+(AM399-1))+OVER3_PER4*CEILING((N399-OVER3_FROM)/4,1))*(1+FUEL),4)),""))))</f>
        <v/>
      </c>
      <c r="AS399" s="21" t="str">
        <f aca="false">IF(OR(AM399="",AM399=1),"",(C399-(IF(AM399=2,BAND_LO,BAND_HI)-0.01))*(1-AN399))</f>
        <v/>
      </c>
      <c r="AT399" s="18" t="str">
        <f aca="false">IF(AI399="","",(AI399&gt;SS_L)+(AJ399&gt;SS_M)+(AK399&gt;SS_S))</f>
        <v/>
      </c>
      <c r="AU399" s="23" t="str">
        <f aca="false">IF(OR(AT399="",AT399&lt;&gt;1),"",MAX(AI399/SS_L,AJ399/SS_M,AK399/SS_S))</f>
        <v/>
      </c>
      <c r="AV399" s="21" t="str">
        <f aca="false">IF(OR(M399&lt;&gt;"Large standard",N399="",N399&gt;SS_MAX),"",IF(OR(N399="",AM399="","Small standard"=""),"",IF("Small standard"="Small standard",IF(N399&gt;SS_MAX,"",ROUND(INDEX(SS_FEES,SUMPRODUCT(--(SS_EDGES&lt;N399))+1,0+AM399)*(1+FUEL),4)),IF("Small standard"="Large standard",IF(N399&gt;LS_MAX,"",ROUND(IF(N399&lt;=OVER3_FROM,INDEX(LS_FEES,SUMPRODUCT(--(LS_EDGES&lt;N399))+1,0+AM399),INDEX(OVER3_BASE,1,0+AM399)+OVER3_PER4*CEILING((N399-OVER3_FROM)/4,1))*(1+FUEL),4)),""))))</f>
        <v/>
      </c>
      <c r="AW399" s="21" t="str">
        <f aca="false">IF(OR(M399&lt;&gt;"Large standard",N399="",N399&gt;SS_MAX),"",IF(OR(N399="",AM399="","Small standard"=""),"",IF("Small standard"="Small standard",IF(N399&gt;SS_MAX,"",ROUND(INDEX(SS_FEES,SUMPRODUCT(--(SS_EDGES&lt;N399))+1,3+AM399)*(1+FUEL),4)),IF("Small standard"="Large standard",IF(N399&gt;LS_MAX,"",ROUND(IF(N399&lt;=OVER3_FROM,INDEX(LS_FEES,SUMPRODUCT(--(LS_EDGES&lt;N399))+1,3+AM399),INDEX(OVER3_BASE,1,3+AM399)+OVER3_PER4*CEILING((N399-OVER3_FROM)/4,1))*(1+FUEL),4)),""))))</f>
        <v/>
      </c>
      <c r="AX399" s="21" t="str">
        <f aca="false">IF(OR(AL399="",AH399=""),"",IF(OR(AH399="",AM399="",M399=""),"",IF(M399="Small standard",IF(AH399&gt;SS_MAX,"",ROUND(INDEX(SS_FEES,SUMPRODUCT(--(SS_EDGES&lt;AH399))+1,0+AM399)*(1+FUEL),4)),IF(M399="Large standard",IF(AH399&gt;LS_MAX,"",ROUND(IF(AH399&lt;=OVER3_FROM,INDEX(LS_FEES,SUMPRODUCT(--(LS_EDGES&lt;AH399))+1,0+AM399),INDEX(OVER3_BASE,1,0+AM399)+OVER3_PER4*CEILING((AH399-OVER3_FROM)/4,1))*(1+FUEL),4)),""))))</f>
        <v/>
      </c>
      <c r="AY399" s="21" t="str">
        <f aca="false">IF(OR(AL399="",AH399=""),"",IF(OR(AH399="",AM399="",M399=""),"",IF(M399="Small standard",IF(AH399&gt;SS_MAX,"",ROUND(INDEX(SS_FEES,SUMPRODUCT(--(SS_EDGES&lt;AH399))+1,3+AM399)*(1+FUEL),4)),IF(M399="Large standard",IF(AH399&gt;LS_MAX,"",ROUND(IF(AH399&lt;=OVER3_FROM,INDEX(LS_FEES,SUMPRODUCT(--(LS_EDGES&lt;AH399))+1,3+AM399),INDEX(OVER3_BASE,1,3+AM399)+OVER3_PER4*CEILING((AH399-OVER3_FROM)/4,1))*(1+FUEL),4)),""))))</f>
        <v/>
      </c>
      <c r="AZ399" s="24" t="str">
        <f aca="false">IF(OR(J399="",J399&lt;1),"",ROUND(IFERROR(INDEX(CAT_SCALE,MATCH(D399,CATS,0)),UC_DEFAULT)*IF(J399&gt;=UC_KNEE,10^(UC_A-UC_B*LOG10(J399)),10^(UC_A-UC_B*LOG10(UC_KNEE))*(UC_KNEE/J399)^UC_HEXP),1))</f>
        <v/>
      </c>
    </row>
    <row r="400" customFormat="false" ht="15" hidden="false" customHeight="false" outlineLevel="0" collapsed="false">
      <c r="A400" s="10"/>
      <c r="B400" s="10"/>
      <c r="C400" s="12"/>
      <c r="D400" s="10"/>
      <c r="E400" s="10"/>
      <c r="F400" s="10"/>
      <c r="G400" s="10"/>
      <c r="H400" s="10"/>
      <c r="I400" s="10"/>
      <c r="J400" s="10"/>
      <c r="K400" s="10"/>
      <c r="L400" s="12"/>
      <c r="M400" s="2" t="str">
        <f aca="false">IF(OR(N400="",AI400=""),"",IF(AND(N400&lt;=SS_MAX,AI400&lt;=SS_L,AJ400&lt;=SS_M,AK400&lt;=SS_S),"Small standard",IF(AND(N400&lt;=LS_MAX,AI400&lt;=LS_L,AJ400&lt;=LS_M,AK400&lt;=LS_S),"Large standard","Oversize")))</f>
        <v/>
      </c>
      <c r="N400" s="16" t="str">
        <f aca="false">IF(AH400="","",IF(AL400="",AH400,MAX(AH400,AL400)))</f>
        <v/>
      </c>
      <c r="O400" s="21" t="str">
        <f aca="false">IF(OR(N400="",AM400="",M400=""),"",IF(M400="Small standard",IF(N400&gt;SS_MAX,"",ROUND(INDEX(SS_FEES,SUMPRODUCT(--(SS_EDGES&lt;N400))+1,0+AM400)*(1+FUEL),4)),IF(M400="Large standard",IF(N400&gt;LS_MAX,"",ROUND(IF(N400&lt;=OVER3_FROM,INDEX(LS_FEES,SUMPRODUCT(--(LS_EDGES&lt;N400))+1,0+AM400),INDEX(OVER3_BASE,1,0+AM400)+OVER3_PER4*CEILING((N400-OVER3_FROM)/4,1))*(1+FUEL),4)),"")))</f>
        <v/>
      </c>
      <c r="P400" s="21" t="str">
        <f aca="false">IF(OR(N400="",AM400="",M400=""),"",IF(M400="Small standard",IF(N400&gt;SS_MAX,"",ROUND(INDEX(SS_FEES,SUMPRODUCT(--(SS_EDGES&lt;N400))+1,3+AM400)*(1+FUEL),4)),IF(M400="Large standard",IF(N400&gt;LS_MAX,"",ROUND(IF(N400&lt;=OVER3_FROM,INDEX(LS_FEES,SUMPRODUCT(--(LS_EDGES&lt;N400))+1,3+AM400),INDEX(OVER3_BASE,1,3+AM400)+OVER3_PER4*CEILING((N400-OVER3_FROM)/4,1))*(1+FUEL),4)),"")))</f>
        <v/>
      </c>
      <c r="Q400" s="20" t="str">
        <f aca="true">IF(OR(L400="",O400=""),"",ROUND(L400-IF(AND(TODAY()&gt;=PEAK_FROM,TODAY()&lt;=PEAK_TO),P400,O400),2))</f>
        <v/>
      </c>
      <c r="R400" s="16" t="str">
        <f aca="false">IF(N400="","",IF(M400="Small standard",IF(SUMPRODUCT(--(SS_EDGES&lt;N400))=0,"",INDEX(SS_EDGES,SUMPRODUCT(--(SS_EDGES&lt;N400)))),IF(M400="Large standard",IF(N400&gt;OVER3_FROM,OVER3_FROM+4*(CEILING((N400-OVER3_FROM)/4,1)-1),IF(SUMPRODUCT(--(LS_EDGES&lt;N400))=0,"",INDEX(LS_EDGES,SUMPRODUCT(--(LS_EDGES&lt;N400))))),"")))</f>
        <v/>
      </c>
      <c r="S400" s="22" t="str">
        <f aca="false">IF(R400="","",ROUND(N400-R400,3))</f>
        <v/>
      </c>
      <c r="T400" s="21" t="str">
        <f aca="false">IF(OR(R400="",O400="",AO400=""),"",IF(S400&gt;MAX_SHAVE,"",IF(ROUND(O400-AO400,4)&lt;MIN_UNIT,"",ROUND(O400-AO400,4))))</f>
        <v/>
      </c>
      <c r="U400" s="21" t="str">
        <f aca="false">IF(OR(AQ400="",O400=""),"",IF(ROUND(ROUND(O400-AQ400,4)-AS400,4)&lt;=MIN_UNIT,"",ROUND(ROUND(O400-AQ400,4)-AS400,4)))</f>
        <v/>
      </c>
      <c r="V400" s="21" t="str">
        <f aca="false">IF(OR(AV400="",O400=""),"",IF(AND(AT400=1,AU400&lt;=MAX_ENV),IF(ROUND(O400-AV400,4)&lt;MIN_UNIT,"",ROUND(O400-AV400,4)),""))</f>
        <v/>
      </c>
      <c r="W400" s="21" t="str">
        <f aca="false">IF(OR(AX400="",O400=""),"",IF(AL400&gt;=AH400*MIN_DIM_RATIO,IF(ROUND(O400-AX400,4)&lt;MIN_UNIT,"",ROUND(O400-AX400,4)),""))</f>
        <v/>
      </c>
      <c r="X400" s="21" t="str">
        <f aca="false">IF(OR(R400="",P400="",AP400=""),"",IF(S400&gt;MAX_SHAVE,"",IF(ROUND(P400-AP400,4)&lt;MIN_UNIT,"",ROUND(P400-AP400,4))))</f>
        <v/>
      </c>
      <c r="Y400" s="21" t="str">
        <f aca="false">IF(OR(AR400="",P400=""),"",IF(ROUND(ROUND(P400-AR400,4)-AS400,4)&lt;=MIN_UNIT,"",ROUND(ROUND(P400-AR400,4)-AS400,4)))</f>
        <v/>
      </c>
      <c r="Z400" s="21" t="str">
        <f aca="false">IF(OR(AW400="",P400=""),"",IF(AND(AT400=1,AU400&lt;=MAX_ENV),IF(ROUND(P400-AW400,4)&lt;MIN_UNIT,"",ROUND(P400-AW400,4)),""))</f>
        <v/>
      </c>
      <c r="AA400" s="21" t="str">
        <f aca="false">IF(OR(AY400="",P400=""),"",IF(AL400&gt;=AH400*MIN_DIM_RATIO,IF(ROUND(P400-AY400,4)&lt;MIN_UNIT,"",ROUND(P400-AY400,4)),""))</f>
        <v/>
      </c>
      <c r="AB400" s="2" t="str">
        <f aca="false">IF(COUNT(T400:W400)=0,"",CHOOSE(MATCH(MAX(T400:W400),T400:W400,0),"Weight","Price","Size tier","Box"))</f>
        <v/>
      </c>
      <c r="AC400" s="24" t="str">
        <f aca="false">IF(K400&lt;&gt;"",K400,AZ400)</f>
        <v/>
      </c>
      <c r="AD400" s="25" t="str">
        <f aca="false">IF(OR(AB400="",AC400=""),"",ROUND(AC400*IF(K400&lt;&gt;"",1,U_LOW)*((12-PEAK_MONTHS)*MAX(T400:W400)+PEAK_MONTHS*N(INDEX(X400:AA400,MATCH(MAX(T400:W400),T400:W400,0)))),0))</f>
        <v/>
      </c>
      <c r="AE400" s="25" t="str">
        <f aca="false">IF(OR(AB400="",AC400=""),"",ROUND(AC400*IF(K400&lt;&gt;"",1,U_HIGH)*((12-PEAK_MONTHS)*MAX(T400:W400)+PEAK_MONTHS*N(INDEX(X400:AA400,MATCH(MAX(T400:W400),T400:W400,0)))),0))</f>
        <v/>
      </c>
      <c r="AF400" s="18" t="str">
        <f aca="false">IF(AD400="","",RANK(AD400,$AD$7:$AD$506))</f>
        <v/>
      </c>
      <c r="AH400" s="16" t="str">
        <f aca="false">IF(E400&lt;&gt;"",E400,IF(F400&lt;&gt;"",ROUND(F400*16,3),""))</f>
        <v/>
      </c>
      <c r="AI400" s="16" t="str">
        <f aca="false">IF(COUNT(G400:I400)&lt;3,"",ROUND(LARGE(G400:I400,1),2))</f>
        <v/>
      </c>
      <c r="AJ400" s="16" t="str">
        <f aca="false">IF(COUNT(G400:I400)&lt;3,"",ROUND(LARGE(G400:I400,2),2))</f>
        <v/>
      </c>
      <c r="AK400" s="16" t="str">
        <f aca="false">IF(COUNT(G400:I400)&lt;3,"",ROUND(SMALL(G400:I400,1),2))</f>
        <v/>
      </c>
      <c r="AL400" s="16" t="str">
        <f aca="false">IF(AI400="","",IF(AI400*AJ400*AK400&lt;DIM_MIN_CUIN,"",ROUND(AI400*AJ400*AK400/DIM_DIV*16,2)))</f>
        <v/>
      </c>
      <c r="AM400" s="18" t="str">
        <f aca="false">IF(C400="","",IF(C400&lt;BAND_LO,1,IF(C400&lt;=BAND_HI,2,3)))</f>
        <v/>
      </c>
      <c r="AN400" s="19" t="str">
        <f aca="false">IF(C400="","",IFERROR(INDEX(CAT_REF,MATCH(D400,CATS,0)),REF_DEFAULT))</f>
        <v/>
      </c>
      <c r="AO400" s="21" t="str">
        <f aca="false">IF(OR(R400="",AM400="",M400=""),"",IF(M400="Small standard",IF(R400&gt;SS_MAX,"",ROUND(INDEX(SS_FEES,SUMPRODUCT(--(SS_EDGES&lt;R400))+1,0+AM400)*(1+FUEL),4)),IF(M400="Large standard",IF(R400&gt;LS_MAX,"",ROUND(IF(R400&lt;=OVER3_FROM,INDEX(LS_FEES,SUMPRODUCT(--(LS_EDGES&lt;R400))+1,0+AM400),INDEX(OVER3_BASE,1,0+AM400)+OVER3_PER4*CEILING((R400-OVER3_FROM)/4,1))*(1+FUEL),4)),"")))</f>
        <v/>
      </c>
      <c r="AP400" s="21" t="str">
        <f aca="false">IF(OR(R400="",AM400="",M400=""),"",IF(M400="Small standard",IF(R400&gt;SS_MAX,"",ROUND(INDEX(SS_FEES,SUMPRODUCT(--(SS_EDGES&lt;R400))+1,3+AM400)*(1+FUEL),4)),IF(M400="Large standard",IF(R400&gt;LS_MAX,"",ROUND(IF(R400&lt;=OVER3_FROM,INDEX(LS_FEES,SUMPRODUCT(--(LS_EDGES&lt;R400))+1,3+AM400),INDEX(OVER3_BASE,1,3+AM400)+OVER3_PER4*CEILING((R400-OVER3_FROM)/4,1))*(1+FUEL),4)),"")))</f>
        <v/>
      </c>
      <c r="AQ400" s="21" t="str">
        <f aca="false">IF(OR(AM400="",AM400=1),"",IF(OR(N400="",(AM400-1)="",M400=""),"",IF(M400="Small standard",IF(N400&gt;SS_MAX,"",ROUND(INDEX(SS_FEES,SUMPRODUCT(--(SS_EDGES&lt;N400))+1,0+(AM400-1))*(1+FUEL),4)),IF(M400="Large standard",IF(N400&gt;LS_MAX,"",ROUND(IF(N400&lt;=OVER3_FROM,INDEX(LS_FEES,SUMPRODUCT(--(LS_EDGES&lt;N400))+1,0+(AM400-1)),INDEX(OVER3_BASE,1,0+(AM400-1))+OVER3_PER4*CEILING((N400-OVER3_FROM)/4,1))*(1+FUEL),4)),""))))</f>
        <v/>
      </c>
      <c r="AR400" s="21" t="str">
        <f aca="false">IF(OR(AM400="",AM400=1),"",IF(OR(N400="",(AM400-1)="",M400=""),"",IF(M400="Small standard",IF(N400&gt;SS_MAX,"",ROUND(INDEX(SS_FEES,SUMPRODUCT(--(SS_EDGES&lt;N400))+1,3+(AM400-1))*(1+FUEL),4)),IF(M400="Large standard",IF(N400&gt;LS_MAX,"",ROUND(IF(N400&lt;=OVER3_FROM,INDEX(LS_FEES,SUMPRODUCT(--(LS_EDGES&lt;N400))+1,3+(AM400-1)),INDEX(OVER3_BASE,1,3+(AM400-1))+OVER3_PER4*CEILING((N400-OVER3_FROM)/4,1))*(1+FUEL),4)),""))))</f>
        <v/>
      </c>
      <c r="AS400" s="21" t="str">
        <f aca="false">IF(OR(AM400="",AM400=1),"",(C400-(IF(AM400=2,BAND_LO,BAND_HI)-0.01))*(1-AN400))</f>
        <v/>
      </c>
      <c r="AT400" s="18" t="str">
        <f aca="false">IF(AI400="","",(AI400&gt;SS_L)+(AJ400&gt;SS_M)+(AK400&gt;SS_S))</f>
        <v/>
      </c>
      <c r="AU400" s="23" t="str">
        <f aca="false">IF(OR(AT400="",AT400&lt;&gt;1),"",MAX(AI400/SS_L,AJ400/SS_M,AK400/SS_S))</f>
        <v/>
      </c>
      <c r="AV400" s="21" t="str">
        <f aca="false">IF(OR(M400&lt;&gt;"Large standard",N400="",N400&gt;SS_MAX),"",IF(OR(N400="",AM400="","Small standard"=""),"",IF("Small standard"="Small standard",IF(N400&gt;SS_MAX,"",ROUND(INDEX(SS_FEES,SUMPRODUCT(--(SS_EDGES&lt;N400))+1,0+AM400)*(1+FUEL),4)),IF("Small standard"="Large standard",IF(N400&gt;LS_MAX,"",ROUND(IF(N400&lt;=OVER3_FROM,INDEX(LS_FEES,SUMPRODUCT(--(LS_EDGES&lt;N400))+1,0+AM400),INDEX(OVER3_BASE,1,0+AM400)+OVER3_PER4*CEILING((N400-OVER3_FROM)/4,1))*(1+FUEL),4)),""))))</f>
        <v/>
      </c>
      <c r="AW400" s="21" t="str">
        <f aca="false">IF(OR(M400&lt;&gt;"Large standard",N400="",N400&gt;SS_MAX),"",IF(OR(N400="",AM400="","Small standard"=""),"",IF("Small standard"="Small standard",IF(N400&gt;SS_MAX,"",ROUND(INDEX(SS_FEES,SUMPRODUCT(--(SS_EDGES&lt;N400))+1,3+AM400)*(1+FUEL),4)),IF("Small standard"="Large standard",IF(N400&gt;LS_MAX,"",ROUND(IF(N400&lt;=OVER3_FROM,INDEX(LS_FEES,SUMPRODUCT(--(LS_EDGES&lt;N400))+1,3+AM400),INDEX(OVER3_BASE,1,3+AM400)+OVER3_PER4*CEILING((N400-OVER3_FROM)/4,1))*(1+FUEL),4)),""))))</f>
        <v/>
      </c>
      <c r="AX400" s="21" t="str">
        <f aca="false">IF(OR(AL400="",AH400=""),"",IF(OR(AH400="",AM400="",M400=""),"",IF(M400="Small standard",IF(AH400&gt;SS_MAX,"",ROUND(INDEX(SS_FEES,SUMPRODUCT(--(SS_EDGES&lt;AH400))+1,0+AM400)*(1+FUEL),4)),IF(M400="Large standard",IF(AH400&gt;LS_MAX,"",ROUND(IF(AH400&lt;=OVER3_FROM,INDEX(LS_FEES,SUMPRODUCT(--(LS_EDGES&lt;AH400))+1,0+AM400),INDEX(OVER3_BASE,1,0+AM400)+OVER3_PER4*CEILING((AH400-OVER3_FROM)/4,1))*(1+FUEL),4)),""))))</f>
        <v/>
      </c>
      <c r="AY400" s="21" t="str">
        <f aca="false">IF(OR(AL400="",AH400=""),"",IF(OR(AH400="",AM400="",M400=""),"",IF(M400="Small standard",IF(AH400&gt;SS_MAX,"",ROUND(INDEX(SS_FEES,SUMPRODUCT(--(SS_EDGES&lt;AH400))+1,3+AM400)*(1+FUEL),4)),IF(M400="Large standard",IF(AH400&gt;LS_MAX,"",ROUND(IF(AH400&lt;=OVER3_FROM,INDEX(LS_FEES,SUMPRODUCT(--(LS_EDGES&lt;AH400))+1,3+AM400),INDEX(OVER3_BASE,1,3+AM400)+OVER3_PER4*CEILING((AH400-OVER3_FROM)/4,1))*(1+FUEL),4)),""))))</f>
        <v/>
      </c>
      <c r="AZ400" s="24" t="str">
        <f aca="false">IF(OR(J400="",J400&lt;1),"",ROUND(IFERROR(INDEX(CAT_SCALE,MATCH(D400,CATS,0)),UC_DEFAULT)*IF(J400&gt;=UC_KNEE,10^(UC_A-UC_B*LOG10(J400)),10^(UC_A-UC_B*LOG10(UC_KNEE))*(UC_KNEE/J400)^UC_HEXP),1))</f>
        <v/>
      </c>
    </row>
    <row r="401" customFormat="false" ht="15" hidden="false" customHeight="false" outlineLevel="0" collapsed="false">
      <c r="A401" s="10"/>
      <c r="B401" s="10"/>
      <c r="C401" s="12"/>
      <c r="D401" s="10"/>
      <c r="E401" s="10"/>
      <c r="F401" s="10"/>
      <c r="G401" s="10"/>
      <c r="H401" s="10"/>
      <c r="I401" s="10"/>
      <c r="J401" s="10"/>
      <c r="K401" s="10"/>
      <c r="L401" s="12"/>
      <c r="M401" s="2" t="str">
        <f aca="false">IF(OR(N401="",AI401=""),"",IF(AND(N401&lt;=SS_MAX,AI401&lt;=SS_L,AJ401&lt;=SS_M,AK401&lt;=SS_S),"Small standard",IF(AND(N401&lt;=LS_MAX,AI401&lt;=LS_L,AJ401&lt;=LS_M,AK401&lt;=LS_S),"Large standard","Oversize")))</f>
        <v/>
      </c>
      <c r="N401" s="16" t="str">
        <f aca="false">IF(AH401="","",IF(AL401="",AH401,MAX(AH401,AL401)))</f>
        <v/>
      </c>
      <c r="O401" s="21" t="str">
        <f aca="false">IF(OR(N401="",AM401="",M401=""),"",IF(M401="Small standard",IF(N401&gt;SS_MAX,"",ROUND(INDEX(SS_FEES,SUMPRODUCT(--(SS_EDGES&lt;N401))+1,0+AM401)*(1+FUEL),4)),IF(M401="Large standard",IF(N401&gt;LS_MAX,"",ROUND(IF(N401&lt;=OVER3_FROM,INDEX(LS_FEES,SUMPRODUCT(--(LS_EDGES&lt;N401))+1,0+AM401),INDEX(OVER3_BASE,1,0+AM401)+OVER3_PER4*CEILING((N401-OVER3_FROM)/4,1))*(1+FUEL),4)),"")))</f>
        <v/>
      </c>
      <c r="P401" s="21" t="str">
        <f aca="false">IF(OR(N401="",AM401="",M401=""),"",IF(M401="Small standard",IF(N401&gt;SS_MAX,"",ROUND(INDEX(SS_FEES,SUMPRODUCT(--(SS_EDGES&lt;N401))+1,3+AM401)*(1+FUEL),4)),IF(M401="Large standard",IF(N401&gt;LS_MAX,"",ROUND(IF(N401&lt;=OVER3_FROM,INDEX(LS_FEES,SUMPRODUCT(--(LS_EDGES&lt;N401))+1,3+AM401),INDEX(OVER3_BASE,1,3+AM401)+OVER3_PER4*CEILING((N401-OVER3_FROM)/4,1))*(1+FUEL),4)),"")))</f>
        <v/>
      </c>
      <c r="Q401" s="20" t="str">
        <f aca="true">IF(OR(L401="",O401=""),"",ROUND(L401-IF(AND(TODAY()&gt;=PEAK_FROM,TODAY()&lt;=PEAK_TO),P401,O401),2))</f>
        <v/>
      </c>
      <c r="R401" s="16" t="str">
        <f aca="false">IF(N401="","",IF(M401="Small standard",IF(SUMPRODUCT(--(SS_EDGES&lt;N401))=0,"",INDEX(SS_EDGES,SUMPRODUCT(--(SS_EDGES&lt;N401)))),IF(M401="Large standard",IF(N401&gt;OVER3_FROM,OVER3_FROM+4*(CEILING((N401-OVER3_FROM)/4,1)-1),IF(SUMPRODUCT(--(LS_EDGES&lt;N401))=0,"",INDEX(LS_EDGES,SUMPRODUCT(--(LS_EDGES&lt;N401))))),"")))</f>
        <v/>
      </c>
      <c r="S401" s="22" t="str">
        <f aca="false">IF(R401="","",ROUND(N401-R401,3))</f>
        <v/>
      </c>
      <c r="T401" s="21" t="str">
        <f aca="false">IF(OR(R401="",O401="",AO401=""),"",IF(S401&gt;MAX_SHAVE,"",IF(ROUND(O401-AO401,4)&lt;MIN_UNIT,"",ROUND(O401-AO401,4))))</f>
        <v/>
      </c>
      <c r="U401" s="21" t="str">
        <f aca="false">IF(OR(AQ401="",O401=""),"",IF(ROUND(ROUND(O401-AQ401,4)-AS401,4)&lt;=MIN_UNIT,"",ROUND(ROUND(O401-AQ401,4)-AS401,4)))</f>
        <v/>
      </c>
      <c r="V401" s="21" t="str">
        <f aca="false">IF(OR(AV401="",O401=""),"",IF(AND(AT401=1,AU401&lt;=MAX_ENV),IF(ROUND(O401-AV401,4)&lt;MIN_UNIT,"",ROUND(O401-AV401,4)),""))</f>
        <v/>
      </c>
      <c r="W401" s="21" t="str">
        <f aca="false">IF(OR(AX401="",O401=""),"",IF(AL401&gt;=AH401*MIN_DIM_RATIO,IF(ROUND(O401-AX401,4)&lt;MIN_UNIT,"",ROUND(O401-AX401,4)),""))</f>
        <v/>
      </c>
      <c r="X401" s="21" t="str">
        <f aca="false">IF(OR(R401="",P401="",AP401=""),"",IF(S401&gt;MAX_SHAVE,"",IF(ROUND(P401-AP401,4)&lt;MIN_UNIT,"",ROUND(P401-AP401,4))))</f>
        <v/>
      </c>
      <c r="Y401" s="21" t="str">
        <f aca="false">IF(OR(AR401="",P401=""),"",IF(ROUND(ROUND(P401-AR401,4)-AS401,4)&lt;=MIN_UNIT,"",ROUND(ROUND(P401-AR401,4)-AS401,4)))</f>
        <v/>
      </c>
      <c r="Z401" s="21" t="str">
        <f aca="false">IF(OR(AW401="",P401=""),"",IF(AND(AT401=1,AU401&lt;=MAX_ENV),IF(ROUND(P401-AW401,4)&lt;MIN_UNIT,"",ROUND(P401-AW401,4)),""))</f>
        <v/>
      </c>
      <c r="AA401" s="21" t="str">
        <f aca="false">IF(OR(AY401="",P401=""),"",IF(AL401&gt;=AH401*MIN_DIM_RATIO,IF(ROUND(P401-AY401,4)&lt;MIN_UNIT,"",ROUND(P401-AY401,4)),""))</f>
        <v/>
      </c>
      <c r="AB401" s="2" t="str">
        <f aca="false">IF(COUNT(T401:W401)=0,"",CHOOSE(MATCH(MAX(T401:W401),T401:W401,0),"Weight","Price","Size tier","Box"))</f>
        <v/>
      </c>
      <c r="AC401" s="24" t="str">
        <f aca="false">IF(K401&lt;&gt;"",K401,AZ401)</f>
        <v/>
      </c>
      <c r="AD401" s="25" t="str">
        <f aca="false">IF(OR(AB401="",AC401=""),"",ROUND(AC401*IF(K401&lt;&gt;"",1,U_LOW)*((12-PEAK_MONTHS)*MAX(T401:W401)+PEAK_MONTHS*N(INDEX(X401:AA401,MATCH(MAX(T401:W401),T401:W401,0)))),0))</f>
        <v/>
      </c>
      <c r="AE401" s="25" t="str">
        <f aca="false">IF(OR(AB401="",AC401=""),"",ROUND(AC401*IF(K401&lt;&gt;"",1,U_HIGH)*((12-PEAK_MONTHS)*MAX(T401:W401)+PEAK_MONTHS*N(INDEX(X401:AA401,MATCH(MAX(T401:W401),T401:W401,0)))),0))</f>
        <v/>
      </c>
      <c r="AF401" s="18" t="str">
        <f aca="false">IF(AD401="","",RANK(AD401,$AD$7:$AD$506))</f>
        <v/>
      </c>
      <c r="AH401" s="16" t="str">
        <f aca="false">IF(E401&lt;&gt;"",E401,IF(F401&lt;&gt;"",ROUND(F401*16,3),""))</f>
        <v/>
      </c>
      <c r="AI401" s="16" t="str">
        <f aca="false">IF(COUNT(G401:I401)&lt;3,"",ROUND(LARGE(G401:I401,1),2))</f>
        <v/>
      </c>
      <c r="AJ401" s="16" t="str">
        <f aca="false">IF(COUNT(G401:I401)&lt;3,"",ROUND(LARGE(G401:I401,2),2))</f>
        <v/>
      </c>
      <c r="AK401" s="16" t="str">
        <f aca="false">IF(COUNT(G401:I401)&lt;3,"",ROUND(SMALL(G401:I401,1),2))</f>
        <v/>
      </c>
      <c r="AL401" s="16" t="str">
        <f aca="false">IF(AI401="","",IF(AI401*AJ401*AK401&lt;DIM_MIN_CUIN,"",ROUND(AI401*AJ401*AK401/DIM_DIV*16,2)))</f>
        <v/>
      </c>
      <c r="AM401" s="18" t="str">
        <f aca="false">IF(C401="","",IF(C401&lt;BAND_LO,1,IF(C401&lt;=BAND_HI,2,3)))</f>
        <v/>
      </c>
      <c r="AN401" s="19" t="str">
        <f aca="false">IF(C401="","",IFERROR(INDEX(CAT_REF,MATCH(D401,CATS,0)),REF_DEFAULT))</f>
        <v/>
      </c>
      <c r="AO401" s="21" t="str">
        <f aca="false">IF(OR(R401="",AM401="",M401=""),"",IF(M401="Small standard",IF(R401&gt;SS_MAX,"",ROUND(INDEX(SS_FEES,SUMPRODUCT(--(SS_EDGES&lt;R401))+1,0+AM401)*(1+FUEL),4)),IF(M401="Large standard",IF(R401&gt;LS_MAX,"",ROUND(IF(R401&lt;=OVER3_FROM,INDEX(LS_FEES,SUMPRODUCT(--(LS_EDGES&lt;R401))+1,0+AM401),INDEX(OVER3_BASE,1,0+AM401)+OVER3_PER4*CEILING((R401-OVER3_FROM)/4,1))*(1+FUEL),4)),"")))</f>
        <v/>
      </c>
      <c r="AP401" s="21" t="str">
        <f aca="false">IF(OR(R401="",AM401="",M401=""),"",IF(M401="Small standard",IF(R401&gt;SS_MAX,"",ROUND(INDEX(SS_FEES,SUMPRODUCT(--(SS_EDGES&lt;R401))+1,3+AM401)*(1+FUEL),4)),IF(M401="Large standard",IF(R401&gt;LS_MAX,"",ROUND(IF(R401&lt;=OVER3_FROM,INDEX(LS_FEES,SUMPRODUCT(--(LS_EDGES&lt;R401))+1,3+AM401),INDEX(OVER3_BASE,1,3+AM401)+OVER3_PER4*CEILING((R401-OVER3_FROM)/4,1))*(1+FUEL),4)),"")))</f>
        <v/>
      </c>
      <c r="AQ401" s="21" t="str">
        <f aca="false">IF(OR(AM401="",AM401=1),"",IF(OR(N401="",(AM401-1)="",M401=""),"",IF(M401="Small standard",IF(N401&gt;SS_MAX,"",ROUND(INDEX(SS_FEES,SUMPRODUCT(--(SS_EDGES&lt;N401))+1,0+(AM401-1))*(1+FUEL),4)),IF(M401="Large standard",IF(N401&gt;LS_MAX,"",ROUND(IF(N401&lt;=OVER3_FROM,INDEX(LS_FEES,SUMPRODUCT(--(LS_EDGES&lt;N401))+1,0+(AM401-1)),INDEX(OVER3_BASE,1,0+(AM401-1))+OVER3_PER4*CEILING((N401-OVER3_FROM)/4,1))*(1+FUEL),4)),""))))</f>
        <v/>
      </c>
      <c r="AR401" s="21" t="str">
        <f aca="false">IF(OR(AM401="",AM401=1),"",IF(OR(N401="",(AM401-1)="",M401=""),"",IF(M401="Small standard",IF(N401&gt;SS_MAX,"",ROUND(INDEX(SS_FEES,SUMPRODUCT(--(SS_EDGES&lt;N401))+1,3+(AM401-1))*(1+FUEL),4)),IF(M401="Large standard",IF(N401&gt;LS_MAX,"",ROUND(IF(N401&lt;=OVER3_FROM,INDEX(LS_FEES,SUMPRODUCT(--(LS_EDGES&lt;N401))+1,3+(AM401-1)),INDEX(OVER3_BASE,1,3+(AM401-1))+OVER3_PER4*CEILING((N401-OVER3_FROM)/4,1))*(1+FUEL),4)),""))))</f>
        <v/>
      </c>
      <c r="AS401" s="21" t="str">
        <f aca="false">IF(OR(AM401="",AM401=1),"",(C401-(IF(AM401=2,BAND_LO,BAND_HI)-0.01))*(1-AN401))</f>
        <v/>
      </c>
      <c r="AT401" s="18" t="str">
        <f aca="false">IF(AI401="","",(AI401&gt;SS_L)+(AJ401&gt;SS_M)+(AK401&gt;SS_S))</f>
        <v/>
      </c>
      <c r="AU401" s="23" t="str">
        <f aca="false">IF(OR(AT401="",AT401&lt;&gt;1),"",MAX(AI401/SS_L,AJ401/SS_M,AK401/SS_S))</f>
        <v/>
      </c>
      <c r="AV401" s="21" t="str">
        <f aca="false">IF(OR(M401&lt;&gt;"Large standard",N401="",N401&gt;SS_MAX),"",IF(OR(N401="",AM401="","Small standard"=""),"",IF("Small standard"="Small standard",IF(N401&gt;SS_MAX,"",ROUND(INDEX(SS_FEES,SUMPRODUCT(--(SS_EDGES&lt;N401))+1,0+AM401)*(1+FUEL),4)),IF("Small standard"="Large standard",IF(N401&gt;LS_MAX,"",ROUND(IF(N401&lt;=OVER3_FROM,INDEX(LS_FEES,SUMPRODUCT(--(LS_EDGES&lt;N401))+1,0+AM401),INDEX(OVER3_BASE,1,0+AM401)+OVER3_PER4*CEILING((N401-OVER3_FROM)/4,1))*(1+FUEL),4)),""))))</f>
        <v/>
      </c>
      <c r="AW401" s="21" t="str">
        <f aca="false">IF(OR(M401&lt;&gt;"Large standard",N401="",N401&gt;SS_MAX),"",IF(OR(N401="",AM401="","Small standard"=""),"",IF("Small standard"="Small standard",IF(N401&gt;SS_MAX,"",ROUND(INDEX(SS_FEES,SUMPRODUCT(--(SS_EDGES&lt;N401))+1,3+AM401)*(1+FUEL),4)),IF("Small standard"="Large standard",IF(N401&gt;LS_MAX,"",ROUND(IF(N401&lt;=OVER3_FROM,INDEX(LS_FEES,SUMPRODUCT(--(LS_EDGES&lt;N401))+1,3+AM401),INDEX(OVER3_BASE,1,3+AM401)+OVER3_PER4*CEILING((N401-OVER3_FROM)/4,1))*(1+FUEL),4)),""))))</f>
        <v/>
      </c>
      <c r="AX401" s="21" t="str">
        <f aca="false">IF(OR(AL401="",AH401=""),"",IF(OR(AH401="",AM401="",M401=""),"",IF(M401="Small standard",IF(AH401&gt;SS_MAX,"",ROUND(INDEX(SS_FEES,SUMPRODUCT(--(SS_EDGES&lt;AH401))+1,0+AM401)*(1+FUEL),4)),IF(M401="Large standard",IF(AH401&gt;LS_MAX,"",ROUND(IF(AH401&lt;=OVER3_FROM,INDEX(LS_FEES,SUMPRODUCT(--(LS_EDGES&lt;AH401))+1,0+AM401),INDEX(OVER3_BASE,1,0+AM401)+OVER3_PER4*CEILING((AH401-OVER3_FROM)/4,1))*(1+FUEL),4)),""))))</f>
        <v/>
      </c>
      <c r="AY401" s="21" t="str">
        <f aca="false">IF(OR(AL401="",AH401=""),"",IF(OR(AH401="",AM401="",M401=""),"",IF(M401="Small standard",IF(AH401&gt;SS_MAX,"",ROUND(INDEX(SS_FEES,SUMPRODUCT(--(SS_EDGES&lt;AH401))+1,3+AM401)*(1+FUEL),4)),IF(M401="Large standard",IF(AH401&gt;LS_MAX,"",ROUND(IF(AH401&lt;=OVER3_FROM,INDEX(LS_FEES,SUMPRODUCT(--(LS_EDGES&lt;AH401))+1,3+AM401),INDEX(OVER3_BASE,1,3+AM401)+OVER3_PER4*CEILING((AH401-OVER3_FROM)/4,1))*(1+FUEL),4)),""))))</f>
        <v/>
      </c>
      <c r="AZ401" s="24" t="str">
        <f aca="false">IF(OR(J401="",J401&lt;1),"",ROUND(IFERROR(INDEX(CAT_SCALE,MATCH(D401,CATS,0)),UC_DEFAULT)*IF(J401&gt;=UC_KNEE,10^(UC_A-UC_B*LOG10(J401)),10^(UC_A-UC_B*LOG10(UC_KNEE))*(UC_KNEE/J401)^UC_HEXP),1))</f>
        <v/>
      </c>
    </row>
    <row r="402" customFormat="false" ht="15" hidden="false" customHeight="false" outlineLevel="0" collapsed="false">
      <c r="A402" s="10"/>
      <c r="B402" s="10"/>
      <c r="C402" s="12"/>
      <c r="D402" s="10"/>
      <c r="E402" s="10"/>
      <c r="F402" s="10"/>
      <c r="G402" s="10"/>
      <c r="H402" s="10"/>
      <c r="I402" s="10"/>
      <c r="J402" s="10"/>
      <c r="K402" s="10"/>
      <c r="L402" s="12"/>
      <c r="M402" s="2" t="str">
        <f aca="false">IF(OR(N402="",AI402=""),"",IF(AND(N402&lt;=SS_MAX,AI402&lt;=SS_L,AJ402&lt;=SS_M,AK402&lt;=SS_S),"Small standard",IF(AND(N402&lt;=LS_MAX,AI402&lt;=LS_L,AJ402&lt;=LS_M,AK402&lt;=LS_S),"Large standard","Oversize")))</f>
        <v/>
      </c>
      <c r="N402" s="16" t="str">
        <f aca="false">IF(AH402="","",IF(AL402="",AH402,MAX(AH402,AL402)))</f>
        <v/>
      </c>
      <c r="O402" s="21" t="str">
        <f aca="false">IF(OR(N402="",AM402="",M402=""),"",IF(M402="Small standard",IF(N402&gt;SS_MAX,"",ROUND(INDEX(SS_FEES,SUMPRODUCT(--(SS_EDGES&lt;N402))+1,0+AM402)*(1+FUEL),4)),IF(M402="Large standard",IF(N402&gt;LS_MAX,"",ROUND(IF(N402&lt;=OVER3_FROM,INDEX(LS_FEES,SUMPRODUCT(--(LS_EDGES&lt;N402))+1,0+AM402),INDEX(OVER3_BASE,1,0+AM402)+OVER3_PER4*CEILING((N402-OVER3_FROM)/4,1))*(1+FUEL),4)),"")))</f>
        <v/>
      </c>
      <c r="P402" s="21" t="str">
        <f aca="false">IF(OR(N402="",AM402="",M402=""),"",IF(M402="Small standard",IF(N402&gt;SS_MAX,"",ROUND(INDEX(SS_FEES,SUMPRODUCT(--(SS_EDGES&lt;N402))+1,3+AM402)*(1+FUEL),4)),IF(M402="Large standard",IF(N402&gt;LS_MAX,"",ROUND(IF(N402&lt;=OVER3_FROM,INDEX(LS_FEES,SUMPRODUCT(--(LS_EDGES&lt;N402))+1,3+AM402),INDEX(OVER3_BASE,1,3+AM402)+OVER3_PER4*CEILING((N402-OVER3_FROM)/4,1))*(1+FUEL),4)),"")))</f>
        <v/>
      </c>
      <c r="Q402" s="20" t="str">
        <f aca="true">IF(OR(L402="",O402=""),"",ROUND(L402-IF(AND(TODAY()&gt;=PEAK_FROM,TODAY()&lt;=PEAK_TO),P402,O402),2))</f>
        <v/>
      </c>
      <c r="R402" s="16" t="str">
        <f aca="false">IF(N402="","",IF(M402="Small standard",IF(SUMPRODUCT(--(SS_EDGES&lt;N402))=0,"",INDEX(SS_EDGES,SUMPRODUCT(--(SS_EDGES&lt;N402)))),IF(M402="Large standard",IF(N402&gt;OVER3_FROM,OVER3_FROM+4*(CEILING((N402-OVER3_FROM)/4,1)-1),IF(SUMPRODUCT(--(LS_EDGES&lt;N402))=0,"",INDEX(LS_EDGES,SUMPRODUCT(--(LS_EDGES&lt;N402))))),"")))</f>
        <v/>
      </c>
      <c r="S402" s="22" t="str">
        <f aca="false">IF(R402="","",ROUND(N402-R402,3))</f>
        <v/>
      </c>
      <c r="T402" s="21" t="str">
        <f aca="false">IF(OR(R402="",O402="",AO402=""),"",IF(S402&gt;MAX_SHAVE,"",IF(ROUND(O402-AO402,4)&lt;MIN_UNIT,"",ROUND(O402-AO402,4))))</f>
        <v/>
      </c>
      <c r="U402" s="21" t="str">
        <f aca="false">IF(OR(AQ402="",O402=""),"",IF(ROUND(ROUND(O402-AQ402,4)-AS402,4)&lt;=MIN_UNIT,"",ROUND(ROUND(O402-AQ402,4)-AS402,4)))</f>
        <v/>
      </c>
      <c r="V402" s="21" t="str">
        <f aca="false">IF(OR(AV402="",O402=""),"",IF(AND(AT402=1,AU402&lt;=MAX_ENV),IF(ROUND(O402-AV402,4)&lt;MIN_UNIT,"",ROUND(O402-AV402,4)),""))</f>
        <v/>
      </c>
      <c r="W402" s="21" t="str">
        <f aca="false">IF(OR(AX402="",O402=""),"",IF(AL402&gt;=AH402*MIN_DIM_RATIO,IF(ROUND(O402-AX402,4)&lt;MIN_UNIT,"",ROUND(O402-AX402,4)),""))</f>
        <v/>
      </c>
      <c r="X402" s="21" t="str">
        <f aca="false">IF(OR(R402="",P402="",AP402=""),"",IF(S402&gt;MAX_SHAVE,"",IF(ROUND(P402-AP402,4)&lt;MIN_UNIT,"",ROUND(P402-AP402,4))))</f>
        <v/>
      </c>
      <c r="Y402" s="21" t="str">
        <f aca="false">IF(OR(AR402="",P402=""),"",IF(ROUND(ROUND(P402-AR402,4)-AS402,4)&lt;=MIN_UNIT,"",ROUND(ROUND(P402-AR402,4)-AS402,4)))</f>
        <v/>
      </c>
      <c r="Z402" s="21" t="str">
        <f aca="false">IF(OR(AW402="",P402=""),"",IF(AND(AT402=1,AU402&lt;=MAX_ENV),IF(ROUND(P402-AW402,4)&lt;MIN_UNIT,"",ROUND(P402-AW402,4)),""))</f>
        <v/>
      </c>
      <c r="AA402" s="21" t="str">
        <f aca="false">IF(OR(AY402="",P402=""),"",IF(AL402&gt;=AH402*MIN_DIM_RATIO,IF(ROUND(P402-AY402,4)&lt;MIN_UNIT,"",ROUND(P402-AY402,4)),""))</f>
        <v/>
      </c>
      <c r="AB402" s="2" t="str">
        <f aca="false">IF(COUNT(T402:W402)=0,"",CHOOSE(MATCH(MAX(T402:W402),T402:W402,0),"Weight","Price","Size tier","Box"))</f>
        <v/>
      </c>
      <c r="AC402" s="24" t="str">
        <f aca="false">IF(K402&lt;&gt;"",K402,AZ402)</f>
        <v/>
      </c>
      <c r="AD402" s="25" t="str">
        <f aca="false">IF(OR(AB402="",AC402=""),"",ROUND(AC402*IF(K402&lt;&gt;"",1,U_LOW)*((12-PEAK_MONTHS)*MAX(T402:W402)+PEAK_MONTHS*N(INDEX(X402:AA402,MATCH(MAX(T402:W402),T402:W402,0)))),0))</f>
        <v/>
      </c>
      <c r="AE402" s="25" t="str">
        <f aca="false">IF(OR(AB402="",AC402=""),"",ROUND(AC402*IF(K402&lt;&gt;"",1,U_HIGH)*((12-PEAK_MONTHS)*MAX(T402:W402)+PEAK_MONTHS*N(INDEX(X402:AA402,MATCH(MAX(T402:W402),T402:W402,0)))),0))</f>
        <v/>
      </c>
      <c r="AF402" s="18" t="str">
        <f aca="false">IF(AD402="","",RANK(AD402,$AD$7:$AD$506))</f>
        <v/>
      </c>
      <c r="AH402" s="16" t="str">
        <f aca="false">IF(E402&lt;&gt;"",E402,IF(F402&lt;&gt;"",ROUND(F402*16,3),""))</f>
        <v/>
      </c>
      <c r="AI402" s="16" t="str">
        <f aca="false">IF(COUNT(G402:I402)&lt;3,"",ROUND(LARGE(G402:I402,1),2))</f>
        <v/>
      </c>
      <c r="AJ402" s="16" t="str">
        <f aca="false">IF(COUNT(G402:I402)&lt;3,"",ROUND(LARGE(G402:I402,2),2))</f>
        <v/>
      </c>
      <c r="AK402" s="16" t="str">
        <f aca="false">IF(COUNT(G402:I402)&lt;3,"",ROUND(SMALL(G402:I402,1),2))</f>
        <v/>
      </c>
      <c r="AL402" s="16" t="str">
        <f aca="false">IF(AI402="","",IF(AI402*AJ402*AK402&lt;DIM_MIN_CUIN,"",ROUND(AI402*AJ402*AK402/DIM_DIV*16,2)))</f>
        <v/>
      </c>
      <c r="AM402" s="18" t="str">
        <f aca="false">IF(C402="","",IF(C402&lt;BAND_LO,1,IF(C402&lt;=BAND_HI,2,3)))</f>
        <v/>
      </c>
      <c r="AN402" s="19" t="str">
        <f aca="false">IF(C402="","",IFERROR(INDEX(CAT_REF,MATCH(D402,CATS,0)),REF_DEFAULT))</f>
        <v/>
      </c>
      <c r="AO402" s="21" t="str">
        <f aca="false">IF(OR(R402="",AM402="",M402=""),"",IF(M402="Small standard",IF(R402&gt;SS_MAX,"",ROUND(INDEX(SS_FEES,SUMPRODUCT(--(SS_EDGES&lt;R402))+1,0+AM402)*(1+FUEL),4)),IF(M402="Large standard",IF(R402&gt;LS_MAX,"",ROUND(IF(R402&lt;=OVER3_FROM,INDEX(LS_FEES,SUMPRODUCT(--(LS_EDGES&lt;R402))+1,0+AM402),INDEX(OVER3_BASE,1,0+AM402)+OVER3_PER4*CEILING((R402-OVER3_FROM)/4,1))*(1+FUEL),4)),"")))</f>
        <v/>
      </c>
      <c r="AP402" s="21" t="str">
        <f aca="false">IF(OR(R402="",AM402="",M402=""),"",IF(M402="Small standard",IF(R402&gt;SS_MAX,"",ROUND(INDEX(SS_FEES,SUMPRODUCT(--(SS_EDGES&lt;R402))+1,3+AM402)*(1+FUEL),4)),IF(M402="Large standard",IF(R402&gt;LS_MAX,"",ROUND(IF(R402&lt;=OVER3_FROM,INDEX(LS_FEES,SUMPRODUCT(--(LS_EDGES&lt;R402))+1,3+AM402),INDEX(OVER3_BASE,1,3+AM402)+OVER3_PER4*CEILING((R402-OVER3_FROM)/4,1))*(1+FUEL),4)),"")))</f>
        <v/>
      </c>
      <c r="AQ402" s="21" t="str">
        <f aca="false">IF(OR(AM402="",AM402=1),"",IF(OR(N402="",(AM402-1)="",M402=""),"",IF(M402="Small standard",IF(N402&gt;SS_MAX,"",ROUND(INDEX(SS_FEES,SUMPRODUCT(--(SS_EDGES&lt;N402))+1,0+(AM402-1))*(1+FUEL),4)),IF(M402="Large standard",IF(N402&gt;LS_MAX,"",ROUND(IF(N402&lt;=OVER3_FROM,INDEX(LS_FEES,SUMPRODUCT(--(LS_EDGES&lt;N402))+1,0+(AM402-1)),INDEX(OVER3_BASE,1,0+(AM402-1))+OVER3_PER4*CEILING((N402-OVER3_FROM)/4,1))*(1+FUEL),4)),""))))</f>
        <v/>
      </c>
      <c r="AR402" s="21" t="str">
        <f aca="false">IF(OR(AM402="",AM402=1),"",IF(OR(N402="",(AM402-1)="",M402=""),"",IF(M402="Small standard",IF(N402&gt;SS_MAX,"",ROUND(INDEX(SS_FEES,SUMPRODUCT(--(SS_EDGES&lt;N402))+1,3+(AM402-1))*(1+FUEL),4)),IF(M402="Large standard",IF(N402&gt;LS_MAX,"",ROUND(IF(N402&lt;=OVER3_FROM,INDEX(LS_FEES,SUMPRODUCT(--(LS_EDGES&lt;N402))+1,3+(AM402-1)),INDEX(OVER3_BASE,1,3+(AM402-1))+OVER3_PER4*CEILING((N402-OVER3_FROM)/4,1))*(1+FUEL),4)),""))))</f>
        <v/>
      </c>
      <c r="AS402" s="21" t="str">
        <f aca="false">IF(OR(AM402="",AM402=1),"",(C402-(IF(AM402=2,BAND_LO,BAND_HI)-0.01))*(1-AN402))</f>
        <v/>
      </c>
      <c r="AT402" s="18" t="str">
        <f aca="false">IF(AI402="","",(AI402&gt;SS_L)+(AJ402&gt;SS_M)+(AK402&gt;SS_S))</f>
        <v/>
      </c>
      <c r="AU402" s="23" t="str">
        <f aca="false">IF(OR(AT402="",AT402&lt;&gt;1),"",MAX(AI402/SS_L,AJ402/SS_M,AK402/SS_S))</f>
        <v/>
      </c>
      <c r="AV402" s="21" t="str">
        <f aca="false">IF(OR(M402&lt;&gt;"Large standard",N402="",N402&gt;SS_MAX),"",IF(OR(N402="",AM402="","Small standard"=""),"",IF("Small standard"="Small standard",IF(N402&gt;SS_MAX,"",ROUND(INDEX(SS_FEES,SUMPRODUCT(--(SS_EDGES&lt;N402))+1,0+AM402)*(1+FUEL),4)),IF("Small standard"="Large standard",IF(N402&gt;LS_MAX,"",ROUND(IF(N402&lt;=OVER3_FROM,INDEX(LS_FEES,SUMPRODUCT(--(LS_EDGES&lt;N402))+1,0+AM402),INDEX(OVER3_BASE,1,0+AM402)+OVER3_PER4*CEILING((N402-OVER3_FROM)/4,1))*(1+FUEL),4)),""))))</f>
        <v/>
      </c>
      <c r="AW402" s="21" t="str">
        <f aca="false">IF(OR(M402&lt;&gt;"Large standard",N402="",N402&gt;SS_MAX),"",IF(OR(N402="",AM402="","Small standard"=""),"",IF("Small standard"="Small standard",IF(N402&gt;SS_MAX,"",ROUND(INDEX(SS_FEES,SUMPRODUCT(--(SS_EDGES&lt;N402))+1,3+AM402)*(1+FUEL),4)),IF("Small standard"="Large standard",IF(N402&gt;LS_MAX,"",ROUND(IF(N402&lt;=OVER3_FROM,INDEX(LS_FEES,SUMPRODUCT(--(LS_EDGES&lt;N402))+1,3+AM402),INDEX(OVER3_BASE,1,3+AM402)+OVER3_PER4*CEILING((N402-OVER3_FROM)/4,1))*(1+FUEL),4)),""))))</f>
        <v/>
      </c>
      <c r="AX402" s="21" t="str">
        <f aca="false">IF(OR(AL402="",AH402=""),"",IF(OR(AH402="",AM402="",M402=""),"",IF(M402="Small standard",IF(AH402&gt;SS_MAX,"",ROUND(INDEX(SS_FEES,SUMPRODUCT(--(SS_EDGES&lt;AH402))+1,0+AM402)*(1+FUEL),4)),IF(M402="Large standard",IF(AH402&gt;LS_MAX,"",ROUND(IF(AH402&lt;=OVER3_FROM,INDEX(LS_FEES,SUMPRODUCT(--(LS_EDGES&lt;AH402))+1,0+AM402),INDEX(OVER3_BASE,1,0+AM402)+OVER3_PER4*CEILING((AH402-OVER3_FROM)/4,1))*(1+FUEL),4)),""))))</f>
        <v/>
      </c>
      <c r="AY402" s="21" t="str">
        <f aca="false">IF(OR(AL402="",AH402=""),"",IF(OR(AH402="",AM402="",M402=""),"",IF(M402="Small standard",IF(AH402&gt;SS_MAX,"",ROUND(INDEX(SS_FEES,SUMPRODUCT(--(SS_EDGES&lt;AH402))+1,3+AM402)*(1+FUEL),4)),IF(M402="Large standard",IF(AH402&gt;LS_MAX,"",ROUND(IF(AH402&lt;=OVER3_FROM,INDEX(LS_FEES,SUMPRODUCT(--(LS_EDGES&lt;AH402))+1,3+AM402),INDEX(OVER3_BASE,1,3+AM402)+OVER3_PER4*CEILING((AH402-OVER3_FROM)/4,1))*(1+FUEL),4)),""))))</f>
        <v/>
      </c>
      <c r="AZ402" s="24" t="str">
        <f aca="false">IF(OR(J402="",J402&lt;1),"",ROUND(IFERROR(INDEX(CAT_SCALE,MATCH(D402,CATS,0)),UC_DEFAULT)*IF(J402&gt;=UC_KNEE,10^(UC_A-UC_B*LOG10(J402)),10^(UC_A-UC_B*LOG10(UC_KNEE))*(UC_KNEE/J402)^UC_HEXP),1))</f>
        <v/>
      </c>
    </row>
    <row r="403" customFormat="false" ht="15" hidden="false" customHeight="false" outlineLevel="0" collapsed="false">
      <c r="A403" s="10"/>
      <c r="B403" s="10"/>
      <c r="C403" s="12"/>
      <c r="D403" s="10"/>
      <c r="E403" s="10"/>
      <c r="F403" s="10"/>
      <c r="G403" s="10"/>
      <c r="H403" s="10"/>
      <c r="I403" s="10"/>
      <c r="J403" s="10"/>
      <c r="K403" s="10"/>
      <c r="L403" s="12"/>
      <c r="M403" s="2" t="str">
        <f aca="false">IF(OR(N403="",AI403=""),"",IF(AND(N403&lt;=SS_MAX,AI403&lt;=SS_L,AJ403&lt;=SS_M,AK403&lt;=SS_S),"Small standard",IF(AND(N403&lt;=LS_MAX,AI403&lt;=LS_L,AJ403&lt;=LS_M,AK403&lt;=LS_S),"Large standard","Oversize")))</f>
        <v/>
      </c>
      <c r="N403" s="16" t="str">
        <f aca="false">IF(AH403="","",IF(AL403="",AH403,MAX(AH403,AL403)))</f>
        <v/>
      </c>
      <c r="O403" s="21" t="str">
        <f aca="false">IF(OR(N403="",AM403="",M403=""),"",IF(M403="Small standard",IF(N403&gt;SS_MAX,"",ROUND(INDEX(SS_FEES,SUMPRODUCT(--(SS_EDGES&lt;N403))+1,0+AM403)*(1+FUEL),4)),IF(M403="Large standard",IF(N403&gt;LS_MAX,"",ROUND(IF(N403&lt;=OVER3_FROM,INDEX(LS_FEES,SUMPRODUCT(--(LS_EDGES&lt;N403))+1,0+AM403),INDEX(OVER3_BASE,1,0+AM403)+OVER3_PER4*CEILING((N403-OVER3_FROM)/4,1))*(1+FUEL),4)),"")))</f>
        <v/>
      </c>
      <c r="P403" s="21" t="str">
        <f aca="false">IF(OR(N403="",AM403="",M403=""),"",IF(M403="Small standard",IF(N403&gt;SS_MAX,"",ROUND(INDEX(SS_FEES,SUMPRODUCT(--(SS_EDGES&lt;N403))+1,3+AM403)*(1+FUEL),4)),IF(M403="Large standard",IF(N403&gt;LS_MAX,"",ROUND(IF(N403&lt;=OVER3_FROM,INDEX(LS_FEES,SUMPRODUCT(--(LS_EDGES&lt;N403))+1,3+AM403),INDEX(OVER3_BASE,1,3+AM403)+OVER3_PER4*CEILING((N403-OVER3_FROM)/4,1))*(1+FUEL),4)),"")))</f>
        <v/>
      </c>
      <c r="Q403" s="20" t="str">
        <f aca="true">IF(OR(L403="",O403=""),"",ROUND(L403-IF(AND(TODAY()&gt;=PEAK_FROM,TODAY()&lt;=PEAK_TO),P403,O403),2))</f>
        <v/>
      </c>
      <c r="R403" s="16" t="str">
        <f aca="false">IF(N403="","",IF(M403="Small standard",IF(SUMPRODUCT(--(SS_EDGES&lt;N403))=0,"",INDEX(SS_EDGES,SUMPRODUCT(--(SS_EDGES&lt;N403)))),IF(M403="Large standard",IF(N403&gt;OVER3_FROM,OVER3_FROM+4*(CEILING((N403-OVER3_FROM)/4,1)-1),IF(SUMPRODUCT(--(LS_EDGES&lt;N403))=0,"",INDEX(LS_EDGES,SUMPRODUCT(--(LS_EDGES&lt;N403))))),"")))</f>
        <v/>
      </c>
      <c r="S403" s="22" t="str">
        <f aca="false">IF(R403="","",ROUND(N403-R403,3))</f>
        <v/>
      </c>
      <c r="T403" s="21" t="str">
        <f aca="false">IF(OR(R403="",O403="",AO403=""),"",IF(S403&gt;MAX_SHAVE,"",IF(ROUND(O403-AO403,4)&lt;MIN_UNIT,"",ROUND(O403-AO403,4))))</f>
        <v/>
      </c>
      <c r="U403" s="21" t="str">
        <f aca="false">IF(OR(AQ403="",O403=""),"",IF(ROUND(ROUND(O403-AQ403,4)-AS403,4)&lt;=MIN_UNIT,"",ROUND(ROUND(O403-AQ403,4)-AS403,4)))</f>
        <v/>
      </c>
      <c r="V403" s="21" t="str">
        <f aca="false">IF(OR(AV403="",O403=""),"",IF(AND(AT403=1,AU403&lt;=MAX_ENV),IF(ROUND(O403-AV403,4)&lt;MIN_UNIT,"",ROUND(O403-AV403,4)),""))</f>
        <v/>
      </c>
      <c r="W403" s="21" t="str">
        <f aca="false">IF(OR(AX403="",O403=""),"",IF(AL403&gt;=AH403*MIN_DIM_RATIO,IF(ROUND(O403-AX403,4)&lt;MIN_UNIT,"",ROUND(O403-AX403,4)),""))</f>
        <v/>
      </c>
      <c r="X403" s="21" t="str">
        <f aca="false">IF(OR(R403="",P403="",AP403=""),"",IF(S403&gt;MAX_SHAVE,"",IF(ROUND(P403-AP403,4)&lt;MIN_UNIT,"",ROUND(P403-AP403,4))))</f>
        <v/>
      </c>
      <c r="Y403" s="21" t="str">
        <f aca="false">IF(OR(AR403="",P403=""),"",IF(ROUND(ROUND(P403-AR403,4)-AS403,4)&lt;=MIN_UNIT,"",ROUND(ROUND(P403-AR403,4)-AS403,4)))</f>
        <v/>
      </c>
      <c r="Z403" s="21" t="str">
        <f aca="false">IF(OR(AW403="",P403=""),"",IF(AND(AT403=1,AU403&lt;=MAX_ENV),IF(ROUND(P403-AW403,4)&lt;MIN_UNIT,"",ROUND(P403-AW403,4)),""))</f>
        <v/>
      </c>
      <c r="AA403" s="21" t="str">
        <f aca="false">IF(OR(AY403="",P403=""),"",IF(AL403&gt;=AH403*MIN_DIM_RATIO,IF(ROUND(P403-AY403,4)&lt;MIN_UNIT,"",ROUND(P403-AY403,4)),""))</f>
        <v/>
      </c>
      <c r="AB403" s="2" t="str">
        <f aca="false">IF(COUNT(T403:W403)=0,"",CHOOSE(MATCH(MAX(T403:W403),T403:W403,0),"Weight","Price","Size tier","Box"))</f>
        <v/>
      </c>
      <c r="AC403" s="24" t="str">
        <f aca="false">IF(K403&lt;&gt;"",K403,AZ403)</f>
        <v/>
      </c>
      <c r="AD403" s="25" t="str">
        <f aca="false">IF(OR(AB403="",AC403=""),"",ROUND(AC403*IF(K403&lt;&gt;"",1,U_LOW)*((12-PEAK_MONTHS)*MAX(T403:W403)+PEAK_MONTHS*N(INDEX(X403:AA403,MATCH(MAX(T403:W403),T403:W403,0)))),0))</f>
        <v/>
      </c>
      <c r="AE403" s="25" t="str">
        <f aca="false">IF(OR(AB403="",AC403=""),"",ROUND(AC403*IF(K403&lt;&gt;"",1,U_HIGH)*((12-PEAK_MONTHS)*MAX(T403:W403)+PEAK_MONTHS*N(INDEX(X403:AA403,MATCH(MAX(T403:W403),T403:W403,0)))),0))</f>
        <v/>
      </c>
      <c r="AF403" s="18" t="str">
        <f aca="false">IF(AD403="","",RANK(AD403,$AD$7:$AD$506))</f>
        <v/>
      </c>
      <c r="AH403" s="16" t="str">
        <f aca="false">IF(E403&lt;&gt;"",E403,IF(F403&lt;&gt;"",ROUND(F403*16,3),""))</f>
        <v/>
      </c>
      <c r="AI403" s="16" t="str">
        <f aca="false">IF(COUNT(G403:I403)&lt;3,"",ROUND(LARGE(G403:I403,1),2))</f>
        <v/>
      </c>
      <c r="AJ403" s="16" t="str">
        <f aca="false">IF(COUNT(G403:I403)&lt;3,"",ROUND(LARGE(G403:I403,2),2))</f>
        <v/>
      </c>
      <c r="AK403" s="16" t="str">
        <f aca="false">IF(COUNT(G403:I403)&lt;3,"",ROUND(SMALL(G403:I403,1),2))</f>
        <v/>
      </c>
      <c r="AL403" s="16" t="str">
        <f aca="false">IF(AI403="","",IF(AI403*AJ403*AK403&lt;DIM_MIN_CUIN,"",ROUND(AI403*AJ403*AK403/DIM_DIV*16,2)))</f>
        <v/>
      </c>
      <c r="AM403" s="18" t="str">
        <f aca="false">IF(C403="","",IF(C403&lt;BAND_LO,1,IF(C403&lt;=BAND_HI,2,3)))</f>
        <v/>
      </c>
      <c r="AN403" s="19" t="str">
        <f aca="false">IF(C403="","",IFERROR(INDEX(CAT_REF,MATCH(D403,CATS,0)),REF_DEFAULT))</f>
        <v/>
      </c>
      <c r="AO403" s="21" t="str">
        <f aca="false">IF(OR(R403="",AM403="",M403=""),"",IF(M403="Small standard",IF(R403&gt;SS_MAX,"",ROUND(INDEX(SS_FEES,SUMPRODUCT(--(SS_EDGES&lt;R403))+1,0+AM403)*(1+FUEL),4)),IF(M403="Large standard",IF(R403&gt;LS_MAX,"",ROUND(IF(R403&lt;=OVER3_FROM,INDEX(LS_FEES,SUMPRODUCT(--(LS_EDGES&lt;R403))+1,0+AM403),INDEX(OVER3_BASE,1,0+AM403)+OVER3_PER4*CEILING((R403-OVER3_FROM)/4,1))*(1+FUEL),4)),"")))</f>
        <v/>
      </c>
      <c r="AP403" s="21" t="str">
        <f aca="false">IF(OR(R403="",AM403="",M403=""),"",IF(M403="Small standard",IF(R403&gt;SS_MAX,"",ROUND(INDEX(SS_FEES,SUMPRODUCT(--(SS_EDGES&lt;R403))+1,3+AM403)*(1+FUEL),4)),IF(M403="Large standard",IF(R403&gt;LS_MAX,"",ROUND(IF(R403&lt;=OVER3_FROM,INDEX(LS_FEES,SUMPRODUCT(--(LS_EDGES&lt;R403))+1,3+AM403),INDEX(OVER3_BASE,1,3+AM403)+OVER3_PER4*CEILING((R403-OVER3_FROM)/4,1))*(1+FUEL),4)),"")))</f>
        <v/>
      </c>
      <c r="AQ403" s="21" t="str">
        <f aca="false">IF(OR(AM403="",AM403=1),"",IF(OR(N403="",(AM403-1)="",M403=""),"",IF(M403="Small standard",IF(N403&gt;SS_MAX,"",ROUND(INDEX(SS_FEES,SUMPRODUCT(--(SS_EDGES&lt;N403))+1,0+(AM403-1))*(1+FUEL),4)),IF(M403="Large standard",IF(N403&gt;LS_MAX,"",ROUND(IF(N403&lt;=OVER3_FROM,INDEX(LS_FEES,SUMPRODUCT(--(LS_EDGES&lt;N403))+1,0+(AM403-1)),INDEX(OVER3_BASE,1,0+(AM403-1))+OVER3_PER4*CEILING((N403-OVER3_FROM)/4,1))*(1+FUEL),4)),""))))</f>
        <v/>
      </c>
      <c r="AR403" s="21" t="str">
        <f aca="false">IF(OR(AM403="",AM403=1),"",IF(OR(N403="",(AM403-1)="",M403=""),"",IF(M403="Small standard",IF(N403&gt;SS_MAX,"",ROUND(INDEX(SS_FEES,SUMPRODUCT(--(SS_EDGES&lt;N403))+1,3+(AM403-1))*(1+FUEL),4)),IF(M403="Large standard",IF(N403&gt;LS_MAX,"",ROUND(IF(N403&lt;=OVER3_FROM,INDEX(LS_FEES,SUMPRODUCT(--(LS_EDGES&lt;N403))+1,3+(AM403-1)),INDEX(OVER3_BASE,1,3+(AM403-1))+OVER3_PER4*CEILING((N403-OVER3_FROM)/4,1))*(1+FUEL),4)),""))))</f>
        <v/>
      </c>
      <c r="AS403" s="21" t="str">
        <f aca="false">IF(OR(AM403="",AM403=1),"",(C403-(IF(AM403=2,BAND_LO,BAND_HI)-0.01))*(1-AN403))</f>
        <v/>
      </c>
      <c r="AT403" s="18" t="str">
        <f aca="false">IF(AI403="","",(AI403&gt;SS_L)+(AJ403&gt;SS_M)+(AK403&gt;SS_S))</f>
        <v/>
      </c>
      <c r="AU403" s="23" t="str">
        <f aca="false">IF(OR(AT403="",AT403&lt;&gt;1),"",MAX(AI403/SS_L,AJ403/SS_M,AK403/SS_S))</f>
        <v/>
      </c>
      <c r="AV403" s="21" t="str">
        <f aca="false">IF(OR(M403&lt;&gt;"Large standard",N403="",N403&gt;SS_MAX),"",IF(OR(N403="",AM403="","Small standard"=""),"",IF("Small standard"="Small standard",IF(N403&gt;SS_MAX,"",ROUND(INDEX(SS_FEES,SUMPRODUCT(--(SS_EDGES&lt;N403))+1,0+AM403)*(1+FUEL),4)),IF("Small standard"="Large standard",IF(N403&gt;LS_MAX,"",ROUND(IF(N403&lt;=OVER3_FROM,INDEX(LS_FEES,SUMPRODUCT(--(LS_EDGES&lt;N403))+1,0+AM403),INDEX(OVER3_BASE,1,0+AM403)+OVER3_PER4*CEILING((N403-OVER3_FROM)/4,1))*(1+FUEL),4)),""))))</f>
        <v/>
      </c>
      <c r="AW403" s="21" t="str">
        <f aca="false">IF(OR(M403&lt;&gt;"Large standard",N403="",N403&gt;SS_MAX),"",IF(OR(N403="",AM403="","Small standard"=""),"",IF("Small standard"="Small standard",IF(N403&gt;SS_MAX,"",ROUND(INDEX(SS_FEES,SUMPRODUCT(--(SS_EDGES&lt;N403))+1,3+AM403)*(1+FUEL),4)),IF("Small standard"="Large standard",IF(N403&gt;LS_MAX,"",ROUND(IF(N403&lt;=OVER3_FROM,INDEX(LS_FEES,SUMPRODUCT(--(LS_EDGES&lt;N403))+1,3+AM403),INDEX(OVER3_BASE,1,3+AM403)+OVER3_PER4*CEILING((N403-OVER3_FROM)/4,1))*(1+FUEL),4)),""))))</f>
        <v/>
      </c>
      <c r="AX403" s="21" t="str">
        <f aca="false">IF(OR(AL403="",AH403=""),"",IF(OR(AH403="",AM403="",M403=""),"",IF(M403="Small standard",IF(AH403&gt;SS_MAX,"",ROUND(INDEX(SS_FEES,SUMPRODUCT(--(SS_EDGES&lt;AH403))+1,0+AM403)*(1+FUEL),4)),IF(M403="Large standard",IF(AH403&gt;LS_MAX,"",ROUND(IF(AH403&lt;=OVER3_FROM,INDEX(LS_FEES,SUMPRODUCT(--(LS_EDGES&lt;AH403))+1,0+AM403),INDEX(OVER3_BASE,1,0+AM403)+OVER3_PER4*CEILING((AH403-OVER3_FROM)/4,1))*(1+FUEL),4)),""))))</f>
        <v/>
      </c>
      <c r="AY403" s="21" t="str">
        <f aca="false">IF(OR(AL403="",AH403=""),"",IF(OR(AH403="",AM403="",M403=""),"",IF(M403="Small standard",IF(AH403&gt;SS_MAX,"",ROUND(INDEX(SS_FEES,SUMPRODUCT(--(SS_EDGES&lt;AH403))+1,3+AM403)*(1+FUEL),4)),IF(M403="Large standard",IF(AH403&gt;LS_MAX,"",ROUND(IF(AH403&lt;=OVER3_FROM,INDEX(LS_FEES,SUMPRODUCT(--(LS_EDGES&lt;AH403))+1,3+AM403),INDEX(OVER3_BASE,1,3+AM403)+OVER3_PER4*CEILING((AH403-OVER3_FROM)/4,1))*(1+FUEL),4)),""))))</f>
        <v/>
      </c>
      <c r="AZ403" s="24" t="str">
        <f aca="false">IF(OR(J403="",J403&lt;1),"",ROUND(IFERROR(INDEX(CAT_SCALE,MATCH(D403,CATS,0)),UC_DEFAULT)*IF(J403&gt;=UC_KNEE,10^(UC_A-UC_B*LOG10(J403)),10^(UC_A-UC_B*LOG10(UC_KNEE))*(UC_KNEE/J403)^UC_HEXP),1))</f>
        <v/>
      </c>
    </row>
    <row r="404" customFormat="false" ht="15" hidden="false" customHeight="false" outlineLevel="0" collapsed="false">
      <c r="A404" s="10"/>
      <c r="B404" s="10"/>
      <c r="C404" s="12"/>
      <c r="D404" s="10"/>
      <c r="E404" s="10"/>
      <c r="F404" s="10"/>
      <c r="G404" s="10"/>
      <c r="H404" s="10"/>
      <c r="I404" s="10"/>
      <c r="J404" s="10"/>
      <c r="K404" s="10"/>
      <c r="L404" s="12"/>
      <c r="M404" s="2" t="str">
        <f aca="false">IF(OR(N404="",AI404=""),"",IF(AND(N404&lt;=SS_MAX,AI404&lt;=SS_L,AJ404&lt;=SS_M,AK404&lt;=SS_S),"Small standard",IF(AND(N404&lt;=LS_MAX,AI404&lt;=LS_L,AJ404&lt;=LS_M,AK404&lt;=LS_S),"Large standard","Oversize")))</f>
        <v/>
      </c>
      <c r="N404" s="16" t="str">
        <f aca="false">IF(AH404="","",IF(AL404="",AH404,MAX(AH404,AL404)))</f>
        <v/>
      </c>
      <c r="O404" s="21" t="str">
        <f aca="false">IF(OR(N404="",AM404="",M404=""),"",IF(M404="Small standard",IF(N404&gt;SS_MAX,"",ROUND(INDEX(SS_FEES,SUMPRODUCT(--(SS_EDGES&lt;N404))+1,0+AM404)*(1+FUEL),4)),IF(M404="Large standard",IF(N404&gt;LS_MAX,"",ROUND(IF(N404&lt;=OVER3_FROM,INDEX(LS_FEES,SUMPRODUCT(--(LS_EDGES&lt;N404))+1,0+AM404),INDEX(OVER3_BASE,1,0+AM404)+OVER3_PER4*CEILING((N404-OVER3_FROM)/4,1))*(1+FUEL),4)),"")))</f>
        <v/>
      </c>
      <c r="P404" s="21" t="str">
        <f aca="false">IF(OR(N404="",AM404="",M404=""),"",IF(M404="Small standard",IF(N404&gt;SS_MAX,"",ROUND(INDEX(SS_FEES,SUMPRODUCT(--(SS_EDGES&lt;N404))+1,3+AM404)*(1+FUEL),4)),IF(M404="Large standard",IF(N404&gt;LS_MAX,"",ROUND(IF(N404&lt;=OVER3_FROM,INDEX(LS_FEES,SUMPRODUCT(--(LS_EDGES&lt;N404))+1,3+AM404),INDEX(OVER3_BASE,1,3+AM404)+OVER3_PER4*CEILING((N404-OVER3_FROM)/4,1))*(1+FUEL),4)),"")))</f>
        <v/>
      </c>
      <c r="Q404" s="20" t="str">
        <f aca="true">IF(OR(L404="",O404=""),"",ROUND(L404-IF(AND(TODAY()&gt;=PEAK_FROM,TODAY()&lt;=PEAK_TO),P404,O404),2))</f>
        <v/>
      </c>
      <c r="R404" s="16" t="str">
        <f aca="false">IF(N404="","",IF(M404="Small standard",IF(SUMPRODUCT(--(SS_EDGES&lt;N404))=0,"",INDEX(SS_EDGES,SUMPRODUCT(--(SS_EDGES&lt;N404)))),IF(M404="Large standard",IF(N404&gt;OVER3_FROM,OVER3_FROM+4*(CEILING((N404-OVER3_FROM)/4,1)-1),IF(SUMPRODUCT(--(LS_EDGES&lt;N404))=0,"",INDEX(LS_EDGES,SUMPRODUCT(--(LS_EDGES&lt;N404))))),"")))</f>
        <v/>
      </c>
      <c r="S404" s="22" t="str">
        <f aca="false">IF(R404="","",ROUND(N404-R404,3))</f>
        <v/>
      </c>
      <c r="T404" s="21" t="str">
        <f aca="false">IF(OR(R404="",O404="",AO404=""),"",IF(S404&gt;MAX_SHAVE,"",IF(ROUND(O404-AO404,4)&lt;MIN_UNIT,"",ROUND(O404-AO404,4))))</f>
        <v/>
      </c>
      <c r="U404" s="21" t="str">
        <f aca="false">IF(OR(AQ404="",O404=""),"",IF(ROUND(ROUND(O404-AQ404,4)-AS404,4)&lt;=MIN_UNIT,"",ROUND(ROUND(O404-AQ404,4)-AS404,4)))</f>
        <v/>
      </c>
      <c r="V404" s="21" t="str">
        <f aca="false">IF(OR(AV404="",O404=""),"",IF(AND(AT404=1,AU404&lt;=MAX_ENV),IF(ROUND(O404-AV404,4)&lt;MIN_UNIT,"",ROUND(O404-AV404,4)),""))</f>
        <v/>
      </c>
      <c r="W404" s="21" t="str">
        <f aca="false">IF(OR(AX404="",O404=""),"",IF(AL404&gt;=AH404*MIN_DIM_RATIO,IF(ROUND(O404-AX404,4)&lt;MIN_UNIT,"",ROUND(O404-AX404,4)),""))</f>
        <v/>
      </c>
      <c r="X404" s="21" t="str">
        <f aca="false">IF(OR(R404="",P404="",AP404=""),"",IF(S404&gt;MAX_SHAVE,"",IF(ROUND(P404-AP404,4)&lt;MIN_UNIT,"",ROUND(P404-AP404,4))))</f>
        <v/>
      </c>
      <c r="Y404" s="21" t="str">
        <f aca="false">IF(OR(AR404="",P404=""),"",IF(ROUND(ROUND(P404-AR404,4)-AS404,4)&lt;=MIN_UNIT,"",ROUND(ROUND(P404-AR404,4)-AS404,4)))</f>
        <v/>
      </c>
      <c r="Z404" s="21" t="str">
        <f aca="false">IF(OR(AW404="",P404=""),"",IF(AND(AT404=1,AU404&lt;=MAX_ENV),IF(ROUND(P404-AW404,4)&lt;MIN_UNIT,"",ROUND(P404-AW404,4)),""))</f>
        <v/>
      </c>
      <c r="AA404" s="21" t="str">
        <f aca="false">IF(OR(AY404="",P404=""),"",IF(AL404&gt;=AH404*MIN_DIM_RATIO,IF(ROUND(P404-AY404,4)&lt;MIN_UNIT,"",ROUND(P404-AY404,4)),""))</f>
        <v/>
      </c>
      <c r="AB404" s="2" t="str">
        <f aca="false">IF(COUNT(T404:W404)=0,"",CHOOSE(MATCH(MAX(T404:W404),T404:W404,0),"Weight","Price","Size tier","Box"))</f>
        <v/>
      </c>
      <c r="AC404" s="24" t="str">
        <f aca="false">IF(K404&lt;&gt;"",K404,AZ404)</f>
        <v/>
      </c>
      <c r="AD404" s="25" t="str">
        <f aca="false">IF(OR(AB404="",AC404=""),"",ROUND(AC404*IF(K404&lt;&gt;"",1,U_LOW)*((12-PEAK_MONTHS)*MAX(T404:W404)+PEAK_MONTHS*N(INDEX(X404:AA404,MATCH(MAX(T404:W404),T404:W404,0)))),0))</f>
        <v/>
      </c>
      <c r="AE404" s="25" t="str">
        <f aca="false">IF(OR(AB404="",AC404=""),"",ROUND(AC404*IF(K404&lt;&gt;"",1,U_HIGH)*((12-PEAK_MONTHS)*MAX(T404:W404)+PEAK_MONTHS*N(INDEX(X404:AA404,MATCH(MAX(T404:W404),T404:W404,0)))),0))</f>
        <v/>
      </c>
      <c r="AF404" s="18" t="str">
        <f aca="false">IF(AD404="","",RANK(AD404,$AD$7:$AD$506))</f>
        <v/>
      </c>
      <c r="AH404" s="16" t="str">
        <f aca="false">IF(E404&lt;&gt;"",E404,IF(F404&lt;&gt;"",ROUND(F404*16,3),""))</f>
        <v/>
      </c>
      <c r="AI404" s="16" t="str">
        <f aca="false">IF(COUNT(G404:I404)&lt;3,"",ROUND(LARGE(G404:I404,1),2))</f>
        <v/>
      </c>
      <c r="AJ404" s="16" t="str">
        <f aca="false">IF(COUNT(G404:I404)&lt;3,"",ROUND(LARGE(G404:I404,2),2))</f>
        <v/>
      </c>
      <c r="AK404" s="16" t="str">
        <f aca="false">IF(COUNT(G404:I404)&lt;3,"",ROUND(SMALL(G404:I404,1),2))</f>
        <v/>
      </c>
      <c r="AL404" s="16" t="str">
        <f aca="false">IF(AI404="","",IF(AI404*AJ404*AK404&lt;DIM_MIN_CUIN,"",ROUND(AI404*AJ404*AK404/DIM_DIV*16,2)))</f>
        <v/>
      </c>
      <c r="AM404" s="18" t="str">
        <f aca="false">IF(C404="","",IF(C404&lt;BAND_LO,1,IF(C404&lt;=BAND_HI,2,3)))</f>
        <v/>
      </c>
      <c r="AN404" s="19" t="str">
        <f aca="false">IF(C404="","",IFERROR(INDEX(CAT_REF,MATCH(D404,CATS,0)),REF_DEFAULT))</f>
        <v/>
      </c>
      <c r="AO404" s="21" t="str">
        <f aca="false">IF(OR(R404="",AM404="",M404=""),"",IF(M404="Small standard",IF(R404&gt;SS_MAX,"",ROUND(INDEX(SS_FEES,SUMPRODUCT(--(SS_EDGES&lt;R404))+1,0+AM404)*(1+FUEL),4)),IF(M404="Large standard",IF(R404&gt;LS_MAX,"",ROUND(IF(R404&lt;=OVER3_FROM,INDEX(LS_FEES,SUMPRODUCT(--(LS_EDGES&lt;R404))+1,0+AM404),INDEX(OVER3_BASE,1,0+AM404)+OVER3_PER4*CEILING((R404-OVER3_FROM)/4,1))*(1+FUEL),4)),"")))</f>
        <v/>
      </c>
      <c r="AP404" s="21" t="str">
        <f aca="false">IF(OR(R404="",AM404="",M404=""),"",IF(M404="Small standard",IF(R404&gt;SS_MAX,"",ROUND(INDEX(SS_FEES,SUMPRODUCT(--(SS_EDGES&lt;R404))+1,3+AM404)*(1+FUEL),4)),IF(M404="Large standard",IF(R404&gt;LS_MAX,"",ROUND(IF(R404&lt;=OVER3_FROM,INDEX(LS_FEES,SUMPRODUCT(--(LS_EDGES&lt;R404))+1,3+AM404),INDEX(OVER3_BASE,1,3+AM404)+OVER3_PER4*CEILING((R404-OVER3_FROM)/4,1))*(1+FUEL),4)),"")))</f>
        <v/>
      </c>
      <c r="AQ404" s="21" t="str">
        <f aca="false">IF(OR(AM404="",AM404=1),"",IF(OR(N404="",(AM404-1)="",M404=""),"",IF(M404="Small standard",IF(N404&gt;SS_MAX,"",ROUND(INDEX(SS_FEES,SUMPRODUCT(--(SS_EDGES&lt;N404))+1,0+(AM404-1))*(1+FUEL),4)),IF(M404="Large standard",IF(N404&gt;LS_MAX,"",ROUND(IF(N404&lt;=OVER3_FROM,INDEX(LS_FEES,SUMPRODUCT(--(LS_EDGES&lt;N404))+1,0+(AM404-1)),INDEX(OVER3_BASE,1,0+(AM404-1))+OVER3_PER4*CEILING((N404-OVER3_FROM)/4,1))*(1+FUEL),4)),""))))</f>
        <v/>
      </c>
      <c r="AR404" s="21" t="str">
        <f aca="false">IF(OR(AM404="",AM404=1),"",IF(OR(N404="",(AM404-1)="",M404=""),"",IF(M404="Small standard",IF(N404&gt;SS_MAX,"",ROUND(INDEX(SS_FEES,SUMPRODUCT(--(SS_EDGES&lt;N404))+1,3+(AM404-1))*(1+FUEL),4)),IF(M404="Large standard",IF(N404&gt;LS_MAX,"",ROUND(IF(N404&lt;=OVER3_FROM,INDEX(LS_FEES,SUMPRODUCT(--(LS_EDGES&lt;N404))+1,3+(AM404-1)),INDEX(OVER3_BASE,1,3+(AM404-1))+OVER3_PER4*CEILING((N404-OVER3_FROM)/4,1))*(1+FUEL),4)),""))))</f>
        <v/>
      </c>
      <c r="AS404" s="21" t="str">
        <f aca="false">IF(OR(AM404="",AM404=1),"",(C404-(IF(AM404=2,BAND_LO,BAND_HI)-0.01))*(1-AN404))</f>
        <v/>
      </c>
      <c r="AT404" s="18" t="str">
        <f aca="false">IF(AI404="","",(AI404&gt;SS_L)+(AJ404&gt;SS_M)+(AK404&gt;SS_S))</f>
        <v/>
      </c>
      <c r="AU404" s="23" t="str">
        <f aca="false">IF(OR(AT404="",AT404&lt;&gt;1),"",MAX(AI404/SS_L,AJ404/SS_M,AK404/SS_S))</f>
        <v/>
      </c>
      <c r="AV404" s="21" t="str">
        <f aca="false">IF(OR(M404&lt;&gt;"Large standard",N404="",N404&gt;SS_MAX),"",IF(OR(N404="",AM404="","Small standard"=""),"",IF("Small standard"="Small standard",IF(N404&gt;SS_MAX,"",ROUND(INDEX(SS_FEES,SUMPRODUCT(--(SS_EDGES&lt;N404))+1,0+AM404)*(1+FUEL),4)),IF("Small standard"="Large standard",IF(N404&gt;LS_MAX,"",ROUND(IF(N404&lt;=OVER3_FROM,INDEX(LS_FEES,SUMPRODUCT(--(LS_EDGES&lt;N404))+1,0+AM404),INDEX(OVER3_BASE,1,0+AM404)+OVER3_PER4*CEILING((N404-OVER3_FROM)/4,1))*(1+FUEL),4)),""))))</f>
        <v/>
      </c>
      <c r="AW404" s="21" t="str">
        <f aca="false">IF(OR(M404&lt;&gt;"Large standard",N404="",N404&gt;SS_MAX),"",IF(OR(N404="",AM404="","Small standard"=""),"",IF("Small standard"="Small standard",IF(N404&gt;SS_MAX,"",ROUND(INDEX(SS_FEES,SUMPRODUCT(--(SS_EDGES&lt;N404))+1,3+AM404)*(1+FUEL),4)),IF("Small standard"="Large standard",IF(N404&gt;LS_MAX,"",ROUND(IF(N404&lt;=OVER3_FROM,INDEX(LS_FEES,SUMPRODUCT(--(LS_EDGES&lt;N404))+1,3+AM404),INDEX(OVER3_BASE,1,3+AM404)+OVER3_PER4*CEILING((N404-OVER3_FROM)/4,1))*(1+FUEL),4)),""))))</f>
        <v/>
      </c>
      <c r="AX404" s="21" t="str">
        <f aca="false">IF(OR(AL404="",AH404=""),"",IF(OR(AH404="",AM404="",M404=""),"",IF(M404="Small standard",IF(AH404&gt;SS_MAX,"",ROUND(INDEX(SS_FEES,SUMPRODUCT(--(SS_EDGES&lt;AH404))+1,0+AM404)*(1+FUEL),4)),IF(M404="Large standard",IF(AH404&gt;LS_MAX,"",ROUND(IF(AH404&lt;=OVER3_FROM,INDEX(LS_FEES,SUMPRODUCT(--(LS_EDGES&lt;AH404))+1,0+AM404),INDEX(OVER3_BASE,1,0+AM404)+OVER3_PER4*CEILING((AH404-OVER3_FROM)/4,1))*(1+FUEL),4)),""))))</f>
        <v/>
      </c>
      <c r="AY404" s="21" t="str">
        <f aca="false">IF(OR(AL404="",AH404=""),"",IF(OR(AH404="",AM404="",M404=""),"",IF(M404="Small standard",IF(AH404&gt;SS_MAX,"",ROUND(INDEX(SS_FEES,SUMPRODUCT(--(SS_EDGES&lt;AH404))+1,3+AM404)*(1+FUEL),4)),IF(M404="Large standard",IF(AH404&gt;LS_MAX,"",ROUND(IF(AH404&lt;=OVER3_FROM,INDEX(LS_FEES,SUMPRODUCT(--(LS_EDGES&lt;AH404))+1,3+AM404),INDEX(OVER3_BASE,1,3+AM404)+OVER3_PER4*CEILING((AH404-OVER3_FROM)/4,1))*(1+FUEL),4)),""))))</f>
        <v/>
      </c>
      <c r="AZ404" s="24" t="str">
        <f aca="false">IF(OR(J404="",J404&lt;1),"",ROUND(IFERROR(INDEX(CAT_SCALE,MATCH(D404,CATS,0)),UC_DEFAULT)*IF(J404&gt;=UC_KNEE,10^(UC_A-UC_B*LOG10(J404)),10^(UC_A-UC_B*LOG10(UC_KNEE))*(UC_KNEE/J404)^UC_HEXP),1))</f>
        <v/>
      </c>
    </row>
    <row r="405" customFormat="false" ht="15" hidden="false" customHeight="false" outlineLevel="0" collapsed="false">
      <c r="A405" s="10"/>
      <c r="B405" s="10"/>
      <c r="C405" s="12"/>
      <c r="D405" s="10"/>
      <c r="E405" s="10"/>
      <c r="F405" s="10"/>
      <c r="G405" s="10"/>
      <c r="H405" s="10"/>
      <c r="I405" s="10"/>
      <c r="J405" s="10"/>
      <c r="K405" s="10"/>
      <c r="L405" s="12"/>
      <c r="M405" s="2" t="str">
        <f aca="false">IF(OR(N405="",AI405=""),"",IF(AND(N405&lt;=SS_MAX,AI405&lt;=SS_L,AJ405&lt;=SS_M,AK405&lt;=SS_S),"Small standard",IF(AND(N405&lt;=LS_MAX,AI405&lt;=LS_L,AJ405&lt;=LS_M,AK405&lt;=LS_S),"Large standard","Oversize")))</f>
        <v/>
      </c>
      <c r="N405" s="16" t="str">
        <f aca="false">IF(AH405="","",IF(AL405="",AH405,MAX(AH405,AL405)))</f>
        <v/>
      </c>
      <c r="O405" s="21" t="str">
        <f aca="false">IF(OR(N405="",AM405="",M405=""),"",IF(M405="Small standard",IF(N405&gt;SS_MAX,"",ROUND(INDEX(SS_FEES,SUMPRODUCT(--(SS_EDGES&lt;N405))+1,0+AM405)*(1+FUEL),4)),IF(M405="Large standard",IF(N405&gt;LS_MAX,"",ROUND(IF(N405&lt;=OVER3_FROM,INDEX(LS_FEES,SUMPRODUCT(--(LS_EDGES&lt;N405))+1,0+AM405),INDEX(OVER3_BASE,1,0+AM405)+OVER3_PER4*CEILING((N405-OVER3_FROM)/4,1))*(1+FUEL),4)),"")))</f>
        <v/>
      </c>
      <c r="P405" s="21" t="str">
        <f aca="false">IF(OR(N405="",AM405="",M405=""),"",IF(M405="Small standard",IF(N405&gt;SS_MAX,"",ROUND(INDEX(SS_FEES,SUMPRODUCT(--(SS_EDGES&lt;N405))+1,3+AM405)*(1+FUEL),4)),IF(M405="Large standard",IF(N405&gt;LS_MAX,"",ROUND(IF(N405&lt;=OVER3_FROM,INDEX(LS_FEES,SUMPRODUCT(--(LS_EDGES&lt;N405))+1,3+AM405),INDEX(OVER3_BASE,1,3+AM405)+OVER3_PER4*CEILING((N405-OVER3_FROM)/4,1))*(1+FUEL),4)),"")))</f>
        <v/>
      </c>
      <c r="Q405" s="20" t="str">
        <f aca="true">IF(OR(L405="",O405=""),"",ROUND(L405-IF(AND(TODAY()&gt;=PEAK_FROM,TODAY()&lt;=PEAK_TO),P405,O405),2))</f>
        <v/>
      </c>
      <c r="R405" s="16" t="str">
        <f aca="false">IF(N405="","",IF(M405="Small standard",IF(SUMPRODUCT(--(SS_EDGES&lt;N405))=0,"",INDEX(SS_EDGES,SUMPRODUCT(--(SS_EDGES&lt;N405)))),IF(M405="Large standard",IF(N405&gt;OVER3_FROM,OVER3_FROM+4*(CEILING((N405-OVER3_FROM)/4,1)-1),IF(SUMPRODUCT(--(LS_EDGES&lt;N405))=0,"",INDEX(LS_EDGES,SUMPRODUCT(--(LS_EDGES&lt;N405))))),"")))</f>
        <v/>
      </c>
      <c r="S405" s="22" t="str">
        <f aca="false">IF(R405="","",ROUND(N405-R405,3))</f>
        <v/>
      </c>
      <c r="T405" s="21" t="str">
        <f aca="false">IF(OR(R405="",O405="",AO405=""),"",IF(S405&gt;MAX_SHAVE,"",IF(ROUND(O405-AO405,4)&lt;MIN_UNIT,"",ROUND(O405-AO405,4))))</f>
        <v/>
      </c>
      <c r="U405" s="21" t="str">
        <f aca="false">IF(OR(AQ405="",O405=""),"",IF(ROUND(ROUND(O405-AQ405,4)-AS405,4)&lt;=MIN_UNIT,"",ROUND(ROUND(O405-AQ405,4)-AS405,4)))</f>
        <v/>
      </c>
      <c r="V405" s="21" t="str">
        <f aca="false">IF(OR(AV405="",O405=""),"",IF(AND(AT405=1,AU405&lt;=MAX_ENV),IF(ROUND(O405-AV405,4)&lt;MIN_UNIT,"",ROUND(O405-AV405,4)),""))</f>
        <v/>
      </c>
      <c r="W405" s="21" t="str">
        <f aca="false">IF(OR(AX405="",O405=""),"",IF(AL405&gt;=AH405*MIN_DIM_RATIO,IF(ROUND(O405-AX405,4)&lt;MIN_UNIT,"",ROUND(O405-AX405,4)),""))</f>
        <v/>
      </c>
      <c r="X405" s="21" t="str">
        <f aca="false">IF(OR(R405="",P405="",AP405=""),"",IF(S405&gt;MAX_SHAVE,"",IF(ROUND(P405-AP405,4)&lt;MIN_UNIT,"",ROUND(P405-AP405,4))))</f>
        <v/>
      </c>
      <c r="Y405" s="21" t="str">
        <f aca="false">IF(OR(AR405="",P405=""),"",IF(ROUND(ROUND(P405-AR405,4)-AS405,4)&lt;=MIN_UNIT,"",ROUND(ROUND(P405-AR405,4)-AS405,4)))</f>
        <v/>
      </c>
      <c r="Z405" s="21" t="str">
        <f aca="false">IF(OR(AW405="",P405=""),"",IF(AND(AT405=1,AU405&lt;=MAX_ENV),IF(ROUND(P405-AW405,4)&lt;MIN_UNIT,"",ROUND(P405-AW405,4)),""))</f>
        <v/>
      </c>
      <c r="AA405" s="21" t="str">
        <f aca="false">IF(OR(AY405="",P405=""),"",IF(AL405&gt;=AH405*MIN_DIM_RATIO,IF(ROUND(P405-AY405,4)&lt;MIN_UNIT,"",ROUND(P405-AY405,4)),""))</f>
        <v/>
      </c>
      <c r="AB405" s="2" t="str">
        <f aca="false">IF(COUNT(T405:W405)=0,"",CHOOSE(MATCH(MAX(T405:W405),T405:W405,0),"Weight","Price","Size tier","Box"))</f>
        <v/>
      </c>
      <c r="AC405" s="24" t="str">
        <f aca="false">IF(K405&lt;&gt;"",K405,AZ405)</f>
        <v/>
      </c>
      <c r="AD405" s="25" t="str">
        <f aca="false">IF(OR(AB405="",AC405=""),"",ROUND(AC405*IF(K405&lt;&gt;"",1,U_LOW)*((12-PEAK_MONTHS)*MAX(T405:W405)+PEAK_MONTHS*N(INDEX(X405:AA405,MATCH(MAX(T405:W405),T405:W405,0)))),0))</f>
        <v/>
      </c>
      <c r="AE405" s="25" t="str">
        <f aca="false">IF(OR(AB405="",AC405=""),"",ROUND(AC405*IF(K405&lt;&gt;"",1,U_HIGH)*((12-PEAK_MONTHS)*MAX(T405:W405)+PEAK_MONTHS*N(INDEX(X405:AA405,MATCH(MAX(T405:W405),T405:W405,0)))),0))</f>
        <v/>
      </c>
      <c r="AF405" s="18" t="str">
        <f aca="false">IF(AD405="","",RANK(AD405,$AD$7:$AD$506))</f>
        <v/>
      </c>
      <c r="AH405" s="16" t="str">
        <f aca="false">IF(E405&lt;&gt;"",E405,IF(F405&lt;&gt;"",ROUND(F405*16,3),""))</f>
        <v/>
      </c>
      <c r="AI405" s="16" t="str">
        <f aca="false">IF(COUNT(G405:I405)&lt;3,"",ROUND(LARGE(G405:I405,1),2))</f>
        <v/>
      </c>
      <c r="AJ405" s="16" t="str">
        <f aca="false">IF(COUNT(G405:I405)&lt;3,"",ROUND(LARGE(G405:I405,2),2))</f>
        <v/>
      </c>
      <c r="AK405" s="16" t="str">
        <f aca="false">IF(COUNT(G405:I405)&lt;3,"",ROUND(SMALL(G405:I405,1),2))</f>
        <v/>
      </c>
      <c r="AL405" s="16" t="str">
        <f aca="false">IF(AI405="","",IF(AI405*AJ405*AK405&lt;DIM_MIN_CUIN,"",ROUND(AI405*AJ405*AK405/DIM_DIV*16,2)))</f>
        <v/>
      </c>
      <c r="AM405" s="18" t="str">
        <f aca="false">IF(C405="","",IF(C405&lt;BAND_LO,1,IF(C405&lt;=BAND_HI,2,3)))</f>
        <v/>
      </c>
      <c r="AN405" s="19" t="str">
        <f aca="false">IF(C405="","",IFERROR(INDEX(CAT_REF,MATCH(D405,CATS,0)),REF_DEFAULT))</f>
        <v/>
      </c>
      <c r="AO405" s="21" t="str">
        <f aca="false">IF(OR(R405="",AM405="",M405=""),"",IF(M405="Small standard",IF(R405&gt;SS_MAX,"",ROUND(INDEX(SS_FEES,SUMPRODUCT(--(SS_EDGES&lt;R405))+1,0+AM405)*(1+FUEL),4)),IF(M405="Large standard",IF(R405&gt;LS_MAX,"",ROUND(IF(R405&lt;=OVER3_FROM,INDEX(LS_FEES,SUMPRODUCT(--(LS_EDGES&lt;R405))+1,0+AM405),INDEX(OVER3_BASE,1,0+AM405)+OVER3_PER4*CEILING((R405-OVER3_FROM)/4,1))*(1+FUEL),4)),"")))</f>
        <v/>
      </c>
      <c r="AP405" s="21" t="str">
        <f aca="false">IF(OR(R405="",AM405="",M405=""),"",IF(M405="Small standard",IF(R405&gt;SS_MAX,"",ROUND(INDEX(SS_FEES,SUMPRODUCT(--(SS_EDGES&lt;R405))+1,3+AM405)*(1+FUEL),4)),IF(M405="Large standard",IF(R405&gt;LS_MAX,"",ROUND(IF(R405&lt;=OVER3_FROM,INDEX(LS_FEES,SUMPRODUCT(--(LS_EDGES&lt;R405))+1,3+AM405),INDEX(OVER3_BASE,1,3+AM405)+OVER3_PER4*CEILING((R405-OVER3_FROM)/4,1))*(1+FUEL),4)),"")))</f>
        <v/>
      </c>
      <c r="AQ405" s="21" t="str">
        <f aca="false">IF(OR(AM405="",AM405=1),"",IF(OR(N405="",(AM405-1)="",M405=""),"",IF(M405="Small standard",IF(N405&gt;SS_MAX,"",ROUND(INDEX(SS_FEES,SUMPRODUCT(--(SS_EDGES&lt;N405))+1,0+(AM405-1))*(1+FUEL),4)),IF(M405="Large standard",IF(N405&gt;LS_MAX,"",ROUND(IF(N405&lt;=OVER3_FROM,INDEX(LS_FEES,SUMPRODUCT(--(LS_EDGES&lt;N405))+1,0+(AM405-1)),INDEX(OVER3_BASE,1,0+(AM405-1))+OVER3_PER4*CEILING((N405-OVER3_FROM)/4,1))*(1+FUEL),4)),""))))</f>
        <v/>
      </c>
      <c r="AR405" s="21" t="str">
        <f aca="false">IF(OR(AM405="",AM405=1),"",IF(OR(N405="",(AM405-1)="",M405=""),"",IF(M405="Small standard",IF(N405&gt;SS_MAX,"",ROUND(INDEX(SS_FEES,SUMPRODUCT(--(SS_EDGES&lt;N405))+1,3+(AM405-1))*(1+FUEL),4)),IF(M405="Large standard",IF(N405&gt;LS_MAX,"",ROUND(IF(N405&lt;=OVER3_FROM,INDEX(LS_FEES,SUMPRODUCT(--(LS_EDGES&lt;N405))+1,3+(AM405-1)),INDEX(OVER3_BASE,1,3+(AM405-1))+OVER3_PER4*CEILING((N405-OVER3_FROM)/4,1))*(1+FUEL),4)),""))))</f>
        <v/>
      </c>
      <c r="AS405" s="21" t="str">
        <f aca="false">IF(OR(AM405="",AM405=1),"",(C405-(IF(AM405=2,BAND_LO,BAND_HI)-0.01))*(1-AN405))</f>
        <v/>
      </c>
      <c r="AT405" s="18" t="str">
        <f aca="false">IF(AI405="","",(AI405&gt;SS_L)+(AJ405&gt;SS_M)+(AK405&gt;SS_S))</f>
        <v/>
      </c>
      <c r="AU405" s="23" t="str">
        <f aca="false">IF(OR(AT405="",AT405&lt;&gt;1),"",MAX(AI405/SS_L,AJ405/SS_M,AK405/SS_S))</f>
        <v/>
      </c>
      <c r="AV405" s="21" t="str">
        <f aca="false">IF(OR(M405&lt;&gt;"Large standard",N405="",N405&gt;SS_MAX),"",IF(OR(N405="",AM405="","Small standard"=""),"",IF("Small standard"="Small standard",IF(N405&gt;SS_MAX,"",ROUND(INDEX(SS_FEES,SUMPRODUCT(--(SS_EDGES&lt;N405))+1,0+AM405)*(1+FUEL),4)),IF("Small standard"="Large standard",IF(N405&gt;LS_MAX,"",ROUND(IF(N405&lt;=OVER3_FROM,INDEX(LS_FEES,SUMPRODUCT(--(LS_EDGES&lt;N405))+1,0+AM405),INDEX(OVER3_BASE,1,0+AM405)+OVER3_PER4*CEILING((N405-OVER3_FROM)/4,1))*(1+FUEL),4)),""))))</f>
        <v/>
      </c>
      <c r="AW405" s="21" t="str">
        <f aca="false">IF(OR(M405&lt;&gt;"Large standard",N405="",N405&gt;SS_MAX),"",IF(OR(N405="",AM405="","Small standard"=""),"",IF("Small standard"="Small standard",IF(N405&gt;SS_MAX,"",ROUND(INDEX(SS_FEES,SUMPRODUCT(--(SS_EDGES&lt;N405))+1,3+AM405)*(1+FUEL),4)),IF("Small standard"="Large standard",IF(N405&gt;LS_MAX,"",ROUND(IF(N405&lt;=OVER3_FROM,INDEX(LS_FEES,SUMPRODUCT(--(LS_EDGES&lt;N405))+1,3+AM405),INDEX(OVER3_BASE,1,3+AM405)+OVER3_PER4*CEILING((N405-OVER3_FROM)/4,1))*(1+FUEL),4)),""))))</f>
        <v/>
      </c>
      <c r="AX405" s="21" t="str">
        <f aca="false">IF(OR(AL405="",AH405=""),"",IF(OR(AH405="",AM405="",M405=""),"",IF(M405="Small standard",IF(AH405&gt;SS_MAX,"",ROUND(INDEX(SS_FEES,SUMPRODUCT(--(SS_EDGES&lt;AH405))+1,0+AM405)*(1+FUEL),4)),IF(M405="Large standard",IF(AH405&gt;LS_MAX,"",ROUND(IF(AH405&lt;=OVER3_FROM,INDEX(LS_FEES,SUMPRODUCT(--(LS_EDGES&lt;AH405))+1,0+AM405),INDEX(OVER3_BASE,1,0+AM405)+OVER3_PER4*CEILING((AH405-OVER3_FROM)/4,1))*(1+FUEL),4)),""))))</f>
        <v/>
      </c>
      <c r="AY405" s="21" t="str">
        <f aca="false">IF(OR(AL405="",AH405=""),"",IF(OR(AH405="",AM405="",M405=""),"",IF(M405="Small standard",IF(AH405&gt;SS_MAX,"",ROUND(INDEX(SS_FEES,SUMPRODUCT(--(SS_EDGES&lt;AH405))+1,3+AM405)*(1+FUEL),4)),IF(M405="Large standard",IF(AH405&gt;LS_MAX,"",ROUND(IF(AH405&lt;=OVER3_FROM,INDEX(LS_FEES,SUMPRODUCT(--(LS_EDGES&lt;AH405))+1,3+AM405),INDEX(OVER3_BASE,1,3+AM405)+OVER3_PER4*CEILING((AH405-OVER3_FROM)/4,1))*(1+FUEL),4)),""))))</f>
        <v/>
      </c>
      <c r="AZ405" s="24" t="str">
        <f aca="false">IF(OR(J405="",J405&lt;1),"",ROUND(IFERROR(INDEX(CAT_SCALE,MATCH(D405,CATS,0)),UC_DEFAULT)*IF(J405&gt;=UC_KNEE,10^(UC_A-UC_B*LOG10(J405)),10^(UC_A-UC_B*LOG10(UC_KNEE))*(UC_KNEE/J405)^UC_HEXP),1))</f>
        <v/>
      </c>
    </row>
    <row r="406" customFormat="false" ht="15" hidden="false" customHeight="false" outlineLevel="0" collapsed="false">
      <c r="A406" s="10"/>
      <c r="B406" s="10"/>
      <c r="C406" s="12"/>
      <c r="D406" s="10"/>
      <c r="E406" s="10"/>
      <c r="F406" s="10"/>
      <c r="G406" s="10"/>
      <c r="H406" s="10"/>
      <c r="I406" s="10"/>
      <c r="J406" s="10"/>
      <c r="K406" s="10"/>
      <c r="L406" s="12"/>
      <c r="M406" s="2" t="str">
        <f aca="false">IF(OR(N406="",AI406=""),"",IF(AND(N406&lt;=SS_MAX,AI406&lt;=SS_L,AJ406&lt;=SS_M,AK406&lt;=SS_S),"Small standard",IF(AND(N406&lt;=LS_MAX,AI406&lt;=LS_L,AJ406&lt;=LS_M,AK406&lt;=LS_S),"Large standard","Oversize")))</f>
        <v/>
      </c>
      <c r="N406" s="16" t="str">
        <f aca="false">IF(AH406="","",IF(AL406="",AH406,MAX(AH406,AL406)))</f>
        <v/>
      </c>
      <c r="O406" s="21" t="str">
        <f aca="false">IF(OR(N406="",AM406="",M406=""),"",IF(M406="Small standard",IF(N406&gt;SS_MAX,"",ROUND(INDEX(SS_FEES,SUMPRODUCT(--(SS_EDGES&lt;N406))+1,0+AM406)*(1+FUEL),4)),IF(M406="Large standard",IF(N406&gt;LS_MAX,"",ROUND(IF(N406&lt;=OVER3_FROM,INDEX(LS_FEES,SUMPRODUCT(--(LS_EDGES&lt;N406))+1,0+AM406),INDEX(OVER3_BASE,1,0+AM406)+OVER3_PER4*CEILING((N406-OVER3_FROM)/4,1))*(1+FUEL),4)),"")))</f>
        <v/>
      </c>
      <c r="P406" s="21" t="str">
        <f aca="false">IF(OR(N406="",AM406="",M406=""),"",IF(M406="Small standard",IF(N406&gt;SS_MAX,"",ROUND(INDEX(SS_FEES,SUMPRODUCT(--(SS_EDGES&lt;N406))+1,3+AM406)*(1+FUEL),4)),IF(M406="Large standard",IF(N406&gt;LS_MAX,"",ROUND(IF(N406&lt;=OVER3_FROM,INDEX(LS_FEES,SUMPRODUCT(--(LS_EDGES&lt;N406))+1,3+AM406),INDEX(OVER3_BASE,1,3+AM406)+OVER3_PER4*CEILING((N406-OVER3_FROM)/4,1))*(1+FUEL),4)),"")))</f>
        <v/>
      </c>
      <c r="Q406" s="20" t="str">
        <f aca="true">IF(OR(L406="",O406=""),"",ROUND(L406-IF(AND(TODAY()&gt;=PEAK_FROM,TODAY()&lt;=PEAK_TO),P406,O406),2))</f>
        <v/>
      </c>
      <c r="R406" s="16" t="str">
        <f aca="false">IF(N406="","",IF(M406="Small standard",IF(SUMPRODUCT(--(SS_EDGES&lt;N406))=0,"",INDEX(SS_EDGES,SUMPRODUCT(--(SS_EDGES&lt;N406)))),IF(M406="Large standard",IF(N406&gt;OVER3_FROM,OVER3_FROM+4*(CEILING((N406-OVER3_FROM)/4,1)-1),IF(SUMPRODUCT(--(LS_EDGES&lt;N406))=0,"",INDEX(LS_EDGES,SUMPRODUCT(--(LS_EDGES&lt;N406))))),"")))</f>
        <v/>
      </c>
      <c r="S406" s="22" t="str">
        <f aca="false">IF(R406="","",ROUND(N406-R406,3))</f>
        <v/>
      </c>
      <c r="T406" s="21" t="str">
        <f aca="false">IF(OR(R406="",O406="",AO406=""),"",IF(S406&gt;MAX_SHAVE,"",IF(ROUND(O406-AO406,4)&lt;MIN_UNIT,"",ROUND(O406-AO406,4))))</f>
        <v/>
      </c>
      <c r="U406" s="21" t="str">
        <f aca="false">IF(OR(AQ406="",O406=""),"",IF(ROUND(ROUND(O406-AQ406,4)-AS406,4)&lt;=MIN_UNIT,"",ROUND(ROUND(O406-AQ406,4)-AS406,4)))</f>
        <v/>
      </c>
      <c r="V406" s="21" t="str">
        <f aca="false">IF(OR(AV406="",O406=""),"",IF(AND(AT406=1,AU406&lt;=MAX_ENV),IF(ROUND(O406-AV406,4)&lt;MIN_UNIT,"",ROUND(O406-AV406,4)),""))</f>
        <v/>
      </c>
      <c r="W406" s="21" t="str">
        <f aca="false">IF(OR(AX406="",O406=""),"",IF(AL406&gt;=AH406*MIN_DIM_RATIO,IF(ROUND(O406-AX406,4)&lt;MIN_UNIT,"",ROUND(O406-AX406,4)),""))</f>
        <v/>
      </c>
      <c r="X406" s="21" t="str">
        <f aca="false">IF(OR(R406="",P406="",AP406=""),"",IF(S406&gt;MAX_SHAVE,"",IF(ROUND(P406-AP406,4)&lt;MIN_UNIT,"",ROUND(P406-AP406,4))))</f>
        <v/>
      </c>
      <c r="Y406" s="21" t="str">
        <f aca="false">IF(OR(AR406="",P406=""),"",IF(ROUND(ROUND(P406-AR406,4)-AS406,4)&lt;=MIN_UNIT,"",ROUND(ROUND(P406-AR406,4)-AS406,4)))</f>
        <v/>
      </c>
      <c r="Z406" s="21" t="str">
        <f aca="false">IF(OR(AW406="",P406=""),"",IF(AND(AT406=1,AU406&lt;=MAX_ENV),IF(ROUND(P406-AW406,4)&lt;MIN_UNIT,"",ROUND(P406-AW406,4)),""))</f>
        <v/>
      </c>
      <c r="AA406" s="21" t="str">
        <f aca="false">IF(OR(AY406="",P406=""),"",IF(AL406&gt;=AH406*MIN_DIM_RATIO,IF(ROUND(P406-AY406,4)&lt;MIN_UNIT,"",ROUND(P406-AY406,4)),""))</f>
        <v/>
      </c>
      <c r="AB406" s="2" t="str">
        <f aca="false">IF(COUNT(T406:W406)=0,"",CHOOSE(MATCH(MAX(T406:W406),T406:W406,0),"Weight","Price","Size tier","Box"))</f>
        <v/>
      </c>
      <c r="AC406" s="24" t="str">
        <f aca="false">IF(K406&lt;&gt;"",K406,AZ406)</f>
        <v/>
      </c>
      <c r="AD406" s="25" t="str">
        <f aca="false">IF(OR(AB406="",AC406=""),"",ROUND(AC406*IF(K406&lt;&gt;"",1,U_LOW)*((12-PEAK_MONTHS)*MAX(T406:W406)+PEAK_MONTHS*N(INDEX(X406:AA406,MATCH(MAX(T406:W406),T406:W406,0)))),0))</f>
        <v/>
      </c>
      <c r="AE406" s="25" t="str">
        <f aca="false">IF(OR(AB406="",AC406=""),"",ROUND(AC406*IF(K406&lt;&gt;"",1,U_HIGH)*((12-PEAK_MONTHS)*MAX(T406:W406)+PEAK_MONTHS*N(INDEX(X406:AA406,MATCH(MAX(T406:W406),T406:W406,0)))),0))</f>
        <v/>
      </c>
      <c r="AF406" s="18" t="str">
        <f aca="false">IF(AD406="","",RANK(AD406,$AD$7:$AD$506))</f>
        <v/>
      </c>
      <c r="AH406" s="16" t="str">
        <f aca="false">IF(E406&lt;&gt;"",E406,IF(F406&lt;&gt;"",ROUND(F406*16,3),""))</f>
        <v/>
      </c>
      <c r="AI406" s="16" t="str">
        <f aca="false">IF(COUNT(G406:I406)&lt;3,"",ROUND(LARGE(G406:I406,1),2))</f>
        <v/>
      </c>
      <c r="AJ406" s="16" t="str">
        <f aca="false">IF(COUNT(G406:I406)&lt;3,"",ROUND(LARGE(G406:I406,2),2))</f>
        <v/>
      </c>
      <c r="AK406" s="16" t="str">
        <f aca="false">IF(COUNT(G406:I406)&lt;3,"",ROUND(SMALL(G406:I406,1),2))</f>
        <v/>
      </c>
      <c r="AL406" s="16" t="str">
        <f aca="false">IF(AI406="","",IF(AI406*AJ406*AK406&lt;DIM_MIN_CUIN,"",ROUND(AI406*AJ406*AK406/DIM_DIV*16,2)))</f>
        <v/>
      </c>
      <c r="AM406" s="18" t="str">
        <f aca="false">IF(C406="","",IF(C406&lt;BAND_LO,1,IF(C406&lt;=BAND_HI,2,3)))</f>
        <v/>
      </c>
      <c r="AN406" s="19" t="str">
        <f aca="false">IF(C406="","",IFERROR(INDEX(CAT_REF,MATCH(D406,CATS,0)),REF_DEFAULT))</f>
        <v/>
      </c>
      <c r="AO406" s="21" t="str">
        <f aca="false">IF(OR(R406="",AM406="",M406=""),"",IF(M406="Small standard",IF(R406&gt;SS_MAX,"",ROUND(INDEX(SS_FEES,SUMPRODUCT(--(SS_EDGES&lt;R406))+1,0+AM406)*(1+FUEL),4)),IF(M406="Large standard",IF(R406&gt;LS_MAX,"",ROUND(IF(R406&lt;=OVER3_FROM,INDEX(LS_FEES,SUMPRODUCT(--(LS_EDGES&lt;R406))+1,0+AM406),INDEX(OVER3_BASE,1,0+AM406)+OVER3_PER4*CEILING((R406-OVER3_FROM)/4,1))*(1+FUEL),4)),"")))</f>
        <v/>
      </c>
      <c r="AP406" s="21" t="str">
        <f aca="false">IF(OR(R406="",AM406="",M406=""),"",IF(M406="Small standard",IF(R406&gt;SS_MAX,"",ROUND(INDEX(SS_FEES,SUMPRODUCT(--(SS_EDGES&lt;R406))+1,3+AM406)*(1+FUEL),4)),IF(M406="Large standard",IF(R406&gt;LS_MAX,"",ROUND(IF(R406&lt;=OVER3_FROM,INDEX(LS_FEES,SUMPRODUCT(--(LS_EDGES&lt;R406))+1,3+AM406),INDEX(OVER3_BASE,1,3+AM406)+OVER3_PER4*CEILING((R406-OVER3_FROM)/4,1))*(1+FUEL),4)),"")))</f>
        <v/>
      </c>
      <c r="AQ406" s="21" t="str">
        <f aca="false">IF(OR(AM406="",AM406=1),"",IF(OR(N406="",(AM406-1)="",M406=""),"",IF(M406="Small standard",IF(N406&gt;SS_MAX,"",ROUND(INDEX(SS_FEES,SUMPRODUCT(--(SS_EDGES&lt;N406))+1,0+(AM406-1))*(1+FUEL),4)),IF(M406="Large standard",IF(N406&gt;LS_MAX,"",ROUND(IF(N406&lt;=OVER3_FROM,INDEX(LS_FEES,SUMPRODUCT(--(LS_EDGES&lt;N406))+1,0+(AM406-1)),INDEX(OVER3_BASE,1,0+(AM406-1))+OVER3_PER4*CEILING((N406-OVER3_FROM)/4,1))*(1+FUEL),4)),""))))</f>
        <v/>
      </c>
      <c r="AR406" s="21" t="str">
        <f aca="false">IF(OR(AM406="",AM406=1),"",IF(OR(N406="",(AM406-1)="",M406=""),"",IF(M406="Small standard",IF(N406&gt;SS_MAX,"",ROUND(INDEX(SS_FEES,SUMPRODUCT(--(SS_EDGES&lt;N406))+1,3+(AM406-1))*(1+FUEL),4)),IF(M406="Large standard",IF(N406&gt;LS_MAX,"",ROUND(IF(N406&lt;=OVER3_FROM,INDEX(LS_FEES,SUMPRODUCT(--(LS_EDGES&lt;N406))+1,3+(AM406-1)),INDEX(OVER3_BASE,1,3+(AM406-1))+OVER3_PER4*CEILING((N406-OVER3_FROM)/4,1))*(1+FUEL),4)),""))))</f>
        <v/>
      </c>
      <c r="AS406" s="21" t="str">
        <f aca="false">IF(OR(AM406="",AM406=1),"",(C406-(IF(AM406=2,BAND_LO,BAND_HI)-0.01))*(1-AN406))</f>
        <v/>
      </c>
      <c r="AT406" s="18" t="str">
        <f aca="false">IF(AI406="","",(AI406&gt;SS_L)+(AJ406&gt;SS_M)+(AK406&gt;SS_S))</f>
        <v/>
      </c>
      <c r="AU406" s="23" t="str">
        <f aca="false">IF(OR(AT406="",AT406&lt;&gt;1),"",MAX(AI406/SS_L,AJ406/SS_M,AK406/SS_S))</f>
        <v/>
      </c>
      <c r="AV406" s="21" t="str">
        <f aca="false">IF(OR(M406&lt;&gt;"Large standard",N406="",N406&gt;SS_MAX),"",IF(OR(N406="",AM406="","Small standard"=""),"",IF("Small standard"="Small standard",IF(N406&gt;SS_MAX,"",ROUND(INDEX(SS_FEES,SUMPRODUCT(--(SS_EDGES&lt;N406))+1,0+AM406)*(1+FUEL),4)),IF("Small standard"="Large standard",IF(N406&gt;LS_MAX,"",ROUND(IF(N406&lt;=OVER3_FROM,INDEX(LS_FEES,SUMPRODUCT(--(LS_EDGES&lt;N406))+1,0+AM406),INDEX(OVER3_BASE,1,0+AM406)+OVER3_PER4*CEILING((N406-OVER3_FROM)/4,1))*(1+FUEL),4)),""))))</f>
        <v/>
      </c>
      <c r="AW406" s="21" t="str">
        <f aca="false">IF(OR(M406&lt;&gt;"Large standard",N406="",N406&gt;SS_MAX),"",IF(OR(N406="",AM406="","Small standard"=""),"",IF("Small standard"="Small standard",IF(N406&gt;SS_MAX,"",ROUND(INDEX(SS_FEES,SUMPRODUCT(--(SS_EDGES&lt;N406))+1,3+AM406)*(1+FUEL),4)),IF("Small standard"="Large standard",IF(N406&gt;LS_MAX,"",ROUND(IF(N406&lt;=OVER3_FROM,INDEX(LS_FEES,SUMPRODUCT(--(LS_EDGES&lt;N406))+1,3+AM406),INDEX(OVER3_BASE,1,3+AM406)+OVER3_PER4*CEILING((N406-OVER3_FROM)/4,1))*(1+FUEL),4)),""))))</f>
        <v/>
      </c>
      <c r="AX406" s="21" t="str">
        <f aca="false">IF(OR(AL406="",AH406=""),"",IF(OR(AH406="",AM406="",M406=""),"",IF(M406="Small standard",IF(AH406&gt;SS_MAX,"",ROUND(INDEX(SS_FEES,SUMPRODUCT(--(SS_EDGES&lt;AH406))+1,0+AM406)*(1+FUEL),4)),IF(M406="Large standard",IF(AH406&gt;LS_MAX,"",ROUND(IF(AH406&lt;=OVER3_FROM,INDEX(LS_FEES,SUMPRODUCT(--(LS_EDGES&lt;AH406))+1,0+AM406),INDEX(OVER3_BASE,1,0+AM406)+OVER3_PER4*CEILING((AH406-OVER3_FROM)/4,1))*(1+FUEL),4)),""))))</f>
        <v/>
      </c>
      <c r="AY406" s="21" t="str">
        <f aca="false">IF(OR(AL406="",AH406=""),"",IF(OR(AH406="",AM406="",M406=""),"",IF(M406="Small standard",IF(AH406&gt;SS_MAX,"",ROUND(INDEX(SS_FEES,SUMPRODUCT(--(SS_EDGES&lt;AH406))+1,3+AM406)*(1+FUEL),4)),IF(M406="Large standard",IF(AH406&gt;LS_MAX,"",ROUND(IF(AH406&lt;=OVER3_FROM,INDEX(LS_FEES,SUMPRODUCT(--(LS_EDGES&lt;AH406))+1,3+AM406),INDEX(OVER3_BASE,1,3+AM406)+OVER3_PER4*CEILING((AH406-OVER3_FROM)/4,1))*(1+FUEL),4)),""))))</f>
        <v/>
      </c>
      <c r="AZ406" s="24" t="str">
        <f aca="false">IF(OR(J406="",J406&lt;1),"",ROUND(IFERROR(INDEX(CAT_SCALE,MATCH(D406,CATS,0)),UC_DEFAULT)*IF(J406&gt;=UC_KNEE,10^(UC_A-UC_B*LOG10(J406)),10^(UC_A-UC_B*LOG10(UC_KNEE))*(UC_KNEE/J406)^UC_HEXP),1))</f>
        <v/>
      </c>
    </row>
    <row r="407" customFormat="false" ht="15" hidden="false" customHeight="false" outlineLevel="0" collapsed="false">
      <c r="A407" s="10"/>
      <c r="B407" s="10"/>
      <c r="C407" s="12"/>
      <c r="D407" s="10"/>
      <c r="E407" s="10"/>
      <c r="F407" s="10"/>
      <c r="G407" s="10"/>
      <c r="H407" s="10"/>
      <c r="I407" s="10"/>
      <c r="J407" s="10"/>
      <c r="K407" s="10"/>
      <c r="L407" s="12"/>
      <c r="M407" s="2" t="str">
        <f aca="false">IF(OR(N407="",AI407=""),"",IF(AND(N407&lt;=SS_MAX,AI407&lt;=SS_L,AJ407&lt;=SS_M,AK407&lt;=SS_S),"Small standard",IF(AND(N407&lt;=LS_MAX,AI407&lt;=LS_L,AJ407&lt;=LS_M,AK407&lt;=LS_S),"Large standard","Oversize")))</f>
        <v/>
      </c>
      <c r="N407" s="16" t="str">
        <f aca="false">IF(AH407="","",IF(AL407="",AH407,MAX(AH407,AL407)))</f>
        <v/>
      </c>
      <c r="O407" s="21" t="str">
        <f aca="false">IF(OR(N407="",AM407="",M407=""),"",IF(M407="Small standard",IF(N407&gt;SS_MAX,"",ROUND(INDEX(SS_FEES,SUMPRODUCT(--(SS_EDGES&lt;N407))+1,0+AM407)*(1+FUEL),4)),IF(M407="Large standard",IF(N407&gt;LS_MAX,"",ROUND(IF(N407&lt;=OVER3_FROM,INDEX(LS_FEES,SUMPRODUCT(--(LS_EDGES&lt;N407))+1,0+AM407),INDEX(OVER3_BASE,1,0+AM407)+OVER3_PER4*CEILING((N407-OVER3_FROM)/4,1))*(1+FUEL),4)),"")))</f>
        <v/>
      </c>
      <c r="P407" s="21" t="str">
        <f aca="false">IF(OR(N407="",AM407="",M407=""),"",IF(M407="Small standard",IF(N407&gt;SS_MAX,"",ROUND(INDEX(SS_FEES,SUMPRODUCT(--(SS_EDGES&lt;N407))+1,3+AM407)*(1+FUEL),4)),IF(M407="Large standard",IF(N407&gt;LS_MAX,"",ROUND(IF(N407&lt;=OVER3_FROM,INDEX(LS_FEES,SUMPRODUCT(--(LS_EDGES&lt;N407))+1,3+AM407),INDEX(OVER3_BASE,1,3+AM407)+OVER3_PER4*CEILING((N407-OVER3_FROM)/4,1))*(1+FUEL),4)),"")))</f>
        <v/>
      </c>
      <c r="Q407" s="20" t="str">
        <f aca="true">IF(OR(L407="",O407=""),"",ROUND(L407-IF(AND(TODAY()&gt;=PEAK_FROM,TODAY()&lt;=PEAK_TO),P407,O407),2))</f>
        <v/>
      </c>
      <c r="R407" s="16" t="str">
        <f aca="false">IF(N407="","",IF(M407="Small standard",IF(SUMPRODUCT(--(SS_EDGES&lt;N407))=0,"",INDEX(SS_EDGES,SUMPRODUCT(--(SS_EDGES&lt;N407)))),IF(M407="Large standard",IF(N407&gt;OVER3_FROM,OVER3_FROM+4*(CEILING((N407-OVER3_FROM)/4,1)-1),IF(SUMPRODUCT(--(LS_EDGES&lt;N407))=0,"",INDEX(LS_EDGES,SUMPRODUCT(--(LS_EDGES&lt;N407))))),"")))</f>
        <v/>
      </c>
      <c r="S407" s="22" t="str">
        <f aca="false">IF(R407="","",ROUND(N407-R407,3))</f>
        <v/>
      </c>
      <c r="T407" s="21" t="str">
        <f aca="false">IF(OR(R407="",O407="",AO407=""),"",IF(S407&gt;MAX_SHAVE,"",IF(ROUND(O407-AO407,4)&lt;MIN_UNIT,"",ROUND(O407-AO407,4))))</f>
        <v/>
      </c>
      <c r="U407" s="21" t="str">
        <f aca="false">IF(OR(AQ407="",O407=""),"",IF(ROUND(ROUND(O407-AQ407,4)-AS407,4)&lt;=MIN_UNIT,"",ROUND(ROUND(O407-AQ407,4)-AS407,4)))</f>
        <v/>
      </c>
      <c r="V407" s="21" t="str">
        <f aca="false">IF(OR(AV407="",O407=""),"",IF(AND(AT407=1,AU407&lt;=MAX_ENV),IF(ROUND(O407-AV407,4)&lt;MIN_UNIT,"",ROUND(O407-AV407,4)),""))</f>
        <v/>
      </c>
      <c r="W407" s="21" t="str">
        <f aca="false">IF(OR(AX407="",O407=""),"",IF(AL407&gt;=AH407*MIN_DIM_RATIO,IF(ROUND(O407-AX407,4)&lt;MIN_UNIT,"",ROUND(O407-AX407,4)),""))</f>
        <v/>
      </c>
      <c r="X407" s="21" t="str">
        <f aca="false">IF(OR(R407="",P407="",AP407=""),"",IF(S407&gt;MAX_SHAVE,"",IF(ROUND(P407-AP407,4)&lt;MIN_UNIT,"",ROUND(P407-AP407,4))))</f>
        <v/>
      </c>
      <c r="Y407" s="21" t="str">
        <f aca="false">IF(OR(AR407="",P407=""),"",IF(ROUND(ROUND(P407-AR407,4)-AS407,4)&lt;=MIN_UNIT,"",ROUND(ROUND(P407-AR407,4)-AS407,4)))</f>
        <v/>
      </c>
      <c r="Z407" s="21" t="str">
        <f aca="false">IF(OR(AW407="",P407=""),"",IF(AND(AT407=1,AU407&lt;=MAX_ENV),IF(ROUND(P407-AW407,4)&lt;MIN_UNIT,"",ROUND(P407-AW407,4)),""))</f>
        <v/>
      </c>
      <c r="AA407" s="21" t="str">
        <f aca="false">IF(OR(AY407="",P407=""),"",IF(AL407&gt;=AH407*MIN_DIM_RATIO,IF(ROUND(P407-AY407,4)&lt;MIN_UNIT,"",ROUND(P407-AY407,4)),""))</f>
        <v/>
      </c>
      <c r="AB407" s="2" t="str">
        <f aca="false">IF(COUNT(T407:W407)=0,"",CHOOSE(MATCH(MAX(T407:W407),T407:W407,0),"Weight","Price","Size tier","Box"))</f>
        <v/>
      </c>
      <c r="AC407" s="24" t="str">
        <f aca="false">IF(K407&lt;&gt;"",K407,AZ407)</f>
        <v/>
      </c>
      <c r="AD407" s="25" t="str">
        <f aca="false">IF(OR(AB407="",AC407=""),"",ROUND(AC407*IF(K407&lt;&gt;"",1,U_LOW)*((12-PEAK_MONTHS)*MAX(T407:W407)+PEAK_MONTHS*N(INDEX(X407:AA407,MATCH(MAX(T407:W407),T407:W407,0)))),0))</f>
        <v/>
      </c>
      <c r="AE407" s="25" t="str">
        <f aca="false">IF(OR(AB407="",AC407=""),"",ROUND(AC407*IF(K407&lt;&gt;"",1,U_HIGH)*((12-PEAK_MONTHS)*MAX(T407:W407)+PEAK_MONTHS*N(INDEX(X407:AA407,MATCH(MAX(T407:W407),T407:W407,0)))),0))</f>
        <v/>
      </c>
      <c r="AF407" s="18" t="str">
        <f aca="false">IF(AD407="","",RANK(AD407,$AD$7:$AD$506))</f>
        <v/>
      </c>
      <c r="AH407" s="16" t="str">
        <f aca="false">IF(E407&lt;&gt;"",E407,IF(F407&lt;&gt;"",ROUND(F407*16,3),""))</f>
        <v/>
      </c>
      <c r="AI407" s="16" t="str">
        <f aca="false">IF(COUNT(G407:I407)&lt;3,"",ROUND(LARGE(G407:I407,1),2))</f>
        <v/>
      </c>
      <c r="AJ407" s="16" t="str">
        <f aca="false">IF(COUNT(G407:I407)&lt;3,"",ROUND(LARGE(G407:I407,2),2))</f>
        <v/>
      </c>
      <c r="AK407" s="16" t="str">
        <f aca="false">IF(COUNT(G407:I407)&lt;3,"",ROUND(SMALL(G407:I407,1),2))</f>
        <v/>
      </c>
      <c r="AL407" s="16" t="str">
        <f aca="false">IF(AI407="","",IF(AI407*AJ407*AK407&lt;DIM_MIN_CUIN,"",ROUND(AI407*AJ407*AK407/DIM_DIV*16,2)))</f>
        <v/>
      </c>
      <c r="AM407" s="18" t="str">
        <f aca="false">IF(C407="","",IF(C407&lt;BAND_LO,1,IF(C407&lt;=BAND_HI,2,3)))</f>
        <v/>
      </c>
      <c r="AN407" s="19" t="str">
        <f aca="false">IF(C407="","",IFERROR(INDEX(CAT_REF,MATCH(D407,CATS,0)),REF_DEFAULT))</f>
        <v/>
      </c>
      <c r="AO407" s="21" t="str">
        <f aca="false">IF(OR(R407="",AM407="",M407=""),"",IF(M407="Small standard",IF(R407&gt;SS_MAX,"",ROUND(INDEX(SS_FEES,SUMPRODUCT(--(SS_EDGES&lt;R407))+1,0+AM407)*(1+FUEL),4)),IF(M407="Large standard",IF(R407&gt;LS_MAX,"",ROUND(IF(R407&lt;=OVER3_FROM,INDEX(LS_FEES,SUMPRODUCT(--(LS_EDGES&lt;R407))+1,0+AM407),INDEX(OVER3_BASE,1,0+AM407)+OVER3_PER4*CEILING((R407-OVER3_FROM)/4,1))*(1+FUEL),4)),"")))</f>
        <v/>
      </c>
      <c r="AP407" s="21" t="str">
        <f aca="false">IF(OR(R407="",AM407="",M407=""),"",IF(M407="Small standard",IF(R407&gt;SS_MAX,"",ROUND(INDEX(SS_FEES,SUMPRODUCT(--(SS_EDGES&lt;R407))+1,3+AM407)*(1+FUEL),4)),IF(M407="Large standard",IF(R407&gt;LS_MAX,"",ROUND(IF(R407&lt;=OVER3_FROM,INDEX(LS_FEES,SUMPRODUCT(--(LS_EDGES&lt;R407))+1,3+AM407),INDEX(OVER3_BASE,1,3+AM407)+OVER3_PER4*CEILING((R407-OVER3_FROM)/4,1))*(1+FUEL),4)),"")))</f>
        <v/>
      </c>
      <c r="AQ407" s="21" t="str">
        <f aca="false">IF(OR(AM407="",AM407=1),"",IF(OR(N407="",(AM407-1)="",M407=""),"",IF(M407="Small standard",IF(N407&gt;SS_MAX,"",ROUND(INDEX(SS_FEES,SUMPRODUCT(--(SS_EDGES&lt;N407))+1,0+(AM407-1))*(1+FUEL),4)),IF(M407="Large standard",IF(N407&gt;LS_MAX,"",ROUND(IF(N407&lt;=OVER3_FROM,INDEX(LS_FEES,SUMPRODUCT(--(LS_EDGES&lt;N407))+1,0+(AM407-1)),INDEX(OVER3_BASE,1,0+(AM407-1))+OVER3_PER4*CEILING((N407-OVER3_FROM)/4,1))*(1+FUEL),4)),""))))</f>
        <v/>
      </c>
      <c r="AR407" s="21" t="str">
        <f aca="false">IF(OR(AM407="",AM407=1),"",IF(OR(N407="",(AM407-1)="",M407=""),"",IF(M407="Small standard",IF(N407&gt;SS_MAX,"",ROUND(INDEX(SS_FEES,SUMPRODUCT(--(SS_EDGES&lt;N407))+1,3+(AM407-1))*(1+FUEL),4)),IF(M407="Large standard",IF(N407&gt;LS_MAX,"",ROUND(IF(N407&lt;=OVER3_FROM,INDEX(LS_FEES,SUMPRODUCT(--(LS_EDGES&lt;N407))+1,3+(AM407-1)),INDEX(OVER3_BASE,1,3+(AM407-1))+OVER3_PER4*CEILING((N407-OVER3_FROM)/4,1))*(1+FUEL),4)),""))))</f>
        <v/>
      </c>
      <c r="AS407" s="21" t="str">
        <f aca="false">IF(OR(AM407="",AM407=1),"",(C407-(IF(AM407=2,BAND_LO,BAND_HI)-0.01))*(1-AN407))</f>
        <v/>
      </c>
      <c r="AT407" s="18" t="str">
        <f aca="false">IF(AI407="","",(AI407&gt;SS_L)+(AJ407&gt;SS_M)+(AK407&gt;SS_S))</f>
        <v/>
      </c>
      <c r="AU407" s="23" t="str">
        <f aca="false">IF(OR(AT407="",AT407&lt;&gt;1),"",MAX(AI407/SS_L,AJ407/SS_M,AK407/SS_S))</f>
        <v/>
      </c>
      <c r="AV407" s="21" t="str">
        <f aca="false">IF(OR(M407&lt;&gt;"Large standard",N407="",N407&gt;SS_MAX),"",IF(OR(N407="",AM407="","Small standard"=""),"",IF("Small standard"="Small standard",IF(N407&gt;SS_MAX,"",ROUND(INDEX(SS_FEES,SUMPRODUCT(--(SS_EDGES&lt;N407))+1,0+AM407)*(1+FUEL),4)),IF("Small standard"="Large standard",IF(N407&gt;LS_MAX,"",ROUND(IF(N407&lt;=OVER3_FROM,INDEX(LS_FEES,SUMPRODUCT(--(LS_EDGES&lt;N407))+1,0+AM407),INDEX(OVER3_BASE,1,0+AM407)+OVER3_PER4*CEILING((N407-OVER3_FROM)/4,1))*(1+FUEL),4)),""))))</f>
        <v/>
      </c>
      <c r="AW407" s="21" t="str">
        <f aca="false">IF(OR(M407&lt;&gt;"Large standard",N407="",N407&gt;SS_MAX),"",IF(OR(N407="",AM407="","Small standard"=""),"",IF("Small standard"="Small standard",IF(N407&gt;SS_MAX,"",ROUND(INDEX(SS_FEES,SUMPRODUCT(--(SS_EDGES&lt;N407))+1,3+AM407)*(1+FUEL),4)),IF("Small standard"="Large standard",IF(N407&gt;LS_MAX,"",ROUND(IF(N407&lt;=OVER3_FROM,INDEX(LS_FEES,SUMPRODUCT(--(LS_EDGES&lt;N407))+1,3+AM407),INDEX(OVER3_BASE,1,3+AM407)+OVER3_PER4*CEILING((N407-OVER3_FROM)/4,1))*(1+FUEL),4)),""))))</f>
        <v/>
      </c>
      <c r="AX407" s="21" t="str">
        <f aca="false">IF(OR(AL407="",AH407=""),"",IF(OR(AH407="",AM407="",M407=""),"",IF(M407="Small standard",IF(AH407&gt;SS_MAX,"",ROUND(INDEX(SS_FEES,SUMPRODUCT(--(SS_EDGES&lt;AH407))+1,0+AM407)*(1+FUEL),4)),IF(M407="Large standard",IF(AH407&gt;LS_MAX,"",ROUND(IF(AH407&lt;=OVER3_FROM,INDEX(LS_FEES,SUMPRODUCT(--(LS_EDGES&lt;AH407))+1,0+AM407),INDEX(OVER3_BASE,1,0+AM407)+OVER3_PER4*CEILING((AH407-OVER3_FROM)/4,1))*(1+FUEL),4)),""))))</f>
        <v/>
      </c>
      <c r="AY407" s="21" t="str">
        <f aca="false">IF(OR(AL407="",AH407=""),"",IF(OR(AH407="",AM407="",M407=""),"",IF(M407="Small standard",IF(AH407&gt;SS_MAX,"",ROUND(INDEX(SS_FEES,SUMPRODUCT(--(SS_EDGES&lt;AH407))+1,3+AM407)*(1+FUEL),4)),IF(M407="Large standard",IF(AH407&gt;LS_MAX,"",ROUND(IF(AH407&lt;=OVER3_FROM,INDEX(LS_FEES,SUMPRODUCT(--(LS_EDGES&lt;AH407))+1,3+AM407),INDEX(OVER3_BASE,1,3+AM407)+OVER3_PER4*CEILING((AH407-OVER3_FROM)/4,1))*(1+FUEL),4)),""))))</f>
        <v/>
      </c>
      <c r="AZ407" s="24" t="str">
        <f aca="false">IF(OR(J407="",J407&lt;1),"",ROUND(IFERROR(INDEX(CAT_SCALE,MATCH(D407,CATS,0)),UC_DEFAULT)*IF(J407&gt;=UC_KNEE,10^(UC_A-UC_B*LOG10(J407)),10^(UC_A-UC_B*LOG10(UC_KNEE))*(UC_KNEE/J407)^UC_HEXP),1))</f>
        <v/>
      </c>
    </row>
    <row r="408" customFormat="false" ht="15" hidden="false" customHeight="false" outlineLevel="0" collapsed="false">
      <c r="A408" s="10"/>
      <c r="B408" s="10"/>
      <c r="C408" s="12"/>
      <c r="D408" s="10"/>
      <c r="E408" s="10"/>
      <c r="F408" s="10"/>
      <c r="G408" s="10"/>
      <c r="H408" s="10"/>
      <c r="I408" s="10"/>
      <c r="J408" s="10"/>
      <c r="K408" s="10"/>
      <c r="L408" s="12"/>
      <c r="M408" s="2" t="str">
        <f aca="false">IF(OR(N408="",AI408=""),"",IF(AND(N408&lt;=SS_MAX,AI408&lt;=SS_L,AJ408&lt;=SS_M,AK408&lt;=SS_S),"Small standard",IF(AND(N408&lt;=LS_MAX,AI408&lt;=LS_L,AJ408&lt;=LS_M,AK408&lt;=LS_S),"Large standard","Oversize")))</f>
        <v/>
      </c>
      <c r="N408" s="16" t="str">
        <f aca="false">IF(AH408="","",IF(AL408="",AH408,MAX(AH408,AL408)))</f>
        <v/>
      </c>
      <c r="O408" s="21" t="str">
        <f aca="false">IF(OR(N408="",AM408="",M408=""),"",IF(M408="Small standard",IF(N408&gt;SS_MAX,"",ROUND(INDEX(SS_FEES,SUMPRODUCT(--(SS_EDGES&lt;N408))+1,0+AM408)*(1+FUEL),4)),IF(M408="Large standard",IF(N408&gt;LS_MAX,"",ROUND(IF(N408&lt;=OVER3_FROM,INDEX(LS_FEES,SUMPRODUCT(--(LS_EDGES&lt;N408))+1,0+AM408),INDEX(OVER3_BASE,1,0+AM408)+OVER3_PER4*CEILING((N408-OVER3_FROM)/4,1))*(1+FUEL),4)),"")))</f>
        <v/>
      </c>
      <c r="P408" s="21" t="str">
        <f aca="false">IF(OR(N408="",AM408="",M408=""),"",IF(M408="Small standard",IF(N408&gt;SS_MAX,"",ROUND(INDEX(SS_FEES,SUMPRODUCT(--(SS_EDGES&lt;N408))+1,3+AM408)*(1+FUEL),4)),IF(M408="Large standard",IF(N408&gt;LS_MAX,"",ROUND(IF(N408&lt;=OVER3_FROM,INDEX(LS_FEES,SUMPRODUCT(--(LS_EDGES&lt;N408))+1,3+AM408),INDEX(OVER3_BASE,1,3+AM408)+OVER3_PER4*CEILING((N408-OVER3_FROM)/4,1))*(1+FUEL),4)),"")))</f>
        <v/>
      </c>
      <c r="Q408" s="20" t="str">
        <f aca="true">IF(OR(L408="",O408=""),"",ROUND(L408-IF(AND(TODAY()&gt;=PEAK_FROM,TODAY()&lt;=PEAK_TO),P408,O408),2))</f>
        <v/>
      </c>
      <c r="R408" s="16" t="str">
        <f aca="false">IF(N408="","",IF(M408="Small standard",IF(SUMPRODUCT(--(SS_EDGES&lt;N408))=0,"",INDEX(SS_EDGES,SUMPRODUCT(--(SS_EDGES&lt;N408)))),IF(M408="Large standard",IF(N408&gt;OVER3_FROM,OVER3_FROM+4*(CEILING((N408-OVER3_FROM)/4,1)-1),IF(SUMPRODUCT(--(LS_EDGES&lt;N408))=0,"",INDEX(LS_EDGES,SUMPRODUCT(--(LS_EDGES&lt;N408))))),"")))</f>
        <v/>
      </c>
      <c r="S408" s="22" t="str">
        <f aca="false">IF(R408="","",ROUND(N408-R408,3))</f>
        <v/>
      </c>
      <c r="T408" s="21" t="str">
        <f aca="false">IF(OR(R408="",O408="",AO408=""),"",IF(S408&gt;MAX_SHAVE,"",IF(ROUND(O408-AO408,4)&lt;MIN_UNIT,"",ROUND(O408-AO408,4))))</f>
        <v/>
      </c>
      <c r="U408" s="21" t="str">
        <f aca="false">IF(OR(AQ408="",O408=""),"",IF(ROUND(ROUND(O408-AQ408,4)-AS408,4)&lt;=MIN_UNIT,"",ROUND(ROUND(O408-AQ408,4)-AS408,4)))</f>
        <v/>
      </c>
      <c r="V408" s="21" t="str">
        <f aca="false">IF(OR(AV408="",O408=""),"",IF(AND(AT408=1,AU408&lt;=MAX_ENV),IF(ROUND(O408-AV408,4)&lt;MIN_UNIT,"",ROUND(O408-AV408,4)),""))</f>
        <v/>
      </c>
      <c r="W408" s="21" t="str">
        <f aca="false">IF(OR(AX408="",O408=""),"",IF(AL408&gt;=AH408*MIN_DIM_RATIO,IF(ROUND(O408-AX408,4)&lt;MIN_UNIT,"",ROUND(O408-AX408,4)),""))</f>
        <v/>
      </c>
      <c r="X408" s="21" t="str">
        <f aca="false">IF(OR(R408="",P408="",AP408=""),"",IF(S408&gt;MAX_SHAVE,"",IF(ROUND(P408-AP408,4)&lt;MIN_UNIT,"",ROUND(P408-AP408,4))))</f>
        <v/>
      </c>
      <c r="Y408" s="21" t="str">
        <f aca="false">IF(OR(AR408="",P408=""),"",IF(ROUND(ROUND(P408-AR408,4)-AS408,4)&lt;=MIN_UNIT,"",ROUND(ROUND(P408-AR408,4)-AS408,4)))</f>
        <v/>
      </c>
      <c r="Z408" s="21" t="str">
        <f aca="false">IF(OR(AW408="",P408=""),"",IF(AND(AT408=1,AU408&lt;=MAX_ENV),IF(ROUND(P408-AW408,4)&lt;MIN_UNIT,"",ROUND(P408-AW408,4)),""))</f>
        <v/>
      </c>
      <c r="AA408" s="21" t="str">
        <f aca="false">IF(OR(AY408="",P408=""),"",IF(AL408&gt;=AH408*MIN_DIM_RATIO,IF(ROUND(P408-AY408,4)&lt;MIN_UNIT,"",ROUND(P408-AY408,4)),""))</f>
        <v/>
      </c>
      <c r="AB408" s="2" t="str">
        <f aca="false">IF(COUNT(T408:W408)=0,"",CHOOSE(MATCH(MAX(T408:W408),T408:W408,0),"Weight","Price","Size tier","Box"))</f>
        <v/>
      </c>
      <c r="AC408" s="24" t="str">
        <f aca="false">IF(K408&lt;&gt;"",K408,AZ408)</f>
        <v/>
      </c>
      <c r="AD408" s="25" t="str">
        <f aca="false">IF(OR(AB408="",AC408=""),"",ROUND(AC408*IF(K408&lt;&gt;"",1,U_LOW)*((12-PEAK_MONTHS)*MAX(T408:W408)+PEAK_MONTHS*N(INDEX(X408:AA408,MATCH(MAX(T408:W408),T408:W408,0)))),0))</f>
        <v/>
      </c>
      <c r="AE408" s="25" t="str">
        <f aca="false">IF(OR(AB408="",AC408=""),"",ROUND(AC408*IF(K408&lt;&gt;"",1,U_HIGH)*((12-PEAK_MONTHS)*MAX(T408:W408)+PEAK_MONTHS*N(INDEX(X408:AA408,MATCH(MAX(T408:W408),T408:W408,0)))),0))</f>
        <v/>
      </c>
      <c r="AF408" s="18" t="str">
        <f aca="false">IF(AD408="","",RANK(AD408,$AD$7:$AD$506))</f>
        <v/>
      </c>
      <c r="AH408" s="16" t="str">
        <f aca="false">IF(E408&lt;&gt;"",E408,IF(F408&lt;&gt;"",ROUND(F408*16,3),""))</f>
        <v/>
      </c>
      <c r="AI408" s="16" t="str">
        <f aca="false">IF(COUNT(G408:I408)&lt;3,"",ROUND(LARGE(G408:I408,1),2))</f>
        <v/>
      </c>
      <c r="AJ408" s="16" t="str">
        <f aca="false">IF(COUNT(G408:I408)&lt;3,"",ROUND(LARGE(G408:I408,2),2))</f>
        <v/>
      </c>
      <c r="AK408" s="16" t="str">
        <f aca="false">IF(COUNT(G408:I408)&lt;3,"",ROUND(SMALL(G408:I408,1),2))</f>
        <v/>
      </c>
      <c r="AL408" s="16" t="str">
        <f aca="false">IF(AI408="","",IF(AI408*AJ408*AK408&lt;DIM_MIN_CUIN,"",ROUND(AI408*AJ408*AK408/DIM_DIV*16,2)))</f>
        <v/>
      </c>
      <c r="AM408" s="18" t="str">
        <f aca="false">IF(C408="","",IF(C408&lt;BAND_LO,1,IF(C408&lt;=BAND_HI,2,3)))</f>
        <v/>
      </c>
      <c r="AN408" s="19" t="str">
        <f aca="false">IF(C408="","",IFERROR(INDEX(CAT_REF,MATCH(D408,CATS,0)),REF_DEFAULT))</f>
        <v/>
      </c>
      <c r="AO408" s="21" t="str">
        <f aca="false">IF(OR(R408="",AM408="",M408=""),"",IF(M408="Small standard",IF(R408&gt;SS_MAX,"",ROUND(INDEX(SS_FEES,SUMPRODUCT(--(SS_EDGES&lt;R408))+1,0+AM408)*(1+FUEL),4)),IF(M408="Large standard",IF(R408&gt;LS_MAX,"",ROUND(IF(R408&lt;=OVER3_FROM,INDEX(LS_FEES,SUMPRODUCT(--(LS_EDGES&lt;R408))+1,0+AM408),INDEX(OVER3_BASE,1,0+AM408)+OVER3_PER4*CEILING((R408-OVER3_FROM)/4,1))*(1+FUEL),4)),"")))</f>
        <v/>
      </c>
      <c r="AP408" s="21" t="str">
        <f aca="false">IF(OR(R408="",AM408="",M408=""),"",IF(M408="Small standard",IF(R408&gt;SS_MAX,"",ROUND(INDEX(SS_FEES,SUMPRODUCT(--(SS_EDGES&lt;R408))+1,3+AM408)*(1+FUEL),4)),IF(M408="Large standard",IF(R408&gt;LS_MAX,"",ROUND(IF(R408&lt;=OVER3_FROM,INDEX(LS_FEES,SUMPRODUCT(--(LS_EDGES&lt;R408))+1,3+AM408),INDEX(OVER3_BASE,1,3+AM408)+OVER3_PER4*CEILING((R408-OVER3_FROM)/4,1))*(1+FUEL),4)),"")))</f>
        <v/>
      </c>
      <c r="AQ408" s="21" t="str">
        <f aca="false">IF(OR(AM408="",AM408=1),"",IF(OR(N408="",(AM408-1)="",M408=""),"",IF(M408="Small standard",IF(N408&gt;SS_MAX,"",ROUND(INDEX(SS_FEES,SUMPRODUCT(--(SS_EDGES&lt;N408))+1,0+(AM408-1))*(1+FUEL),4)),IF(M408="Large standard",IF(N408&gt;LS_MAX,"",ROUND(IF(N408&lt;=OVER3_FROM,INDEX(LS_FEES,SUMPRODUCT(--(LS_EDGES&lt;N408))+1,0+(AM408-1)),INDEX(OVER3_BASE,1,0+(AM408-1))+OVER3_PER4*CEILING((N408-OVER3_FROM)/4,1))*(1+FUEL),4)),""))))</f>
        <v/>
      </c>
      <c r="AR408" s="21" t="str">
        <f aca="false">IF(OR(AM408="",AM408=1),"",IF(OR(N408="",(AM408-1)="",M408=""),"",IF(M408="Small standard",IF(N408&gt;SS_MAX,"",ROUND(INDEX(SS_FEES,SUMPRODUCT(--(SS_EDGES&lt;N408))+1,3+(AM408-1))*(1+FUEL),4)),IF(M408="Large standard",IF(N408&gt;LS_MAX,"",ROUND(IF(N408&lt;=OVER3_FROM,INDEX(LS_FEES,SUMPRODUCT(--(LS_EDGES&lt;N408))+1,3+(AM408-1)),INDEX(OVER3_BASE,1,3+(AM408-1))+OVER3_PER4*CEILING((N408-OVER3_FROM)/4,1))*(1+FUEL),4)),""))))</f>
        <v/>
      </c>
      <c r="AS408" s="21" t="str">
        <f aca="false">IF(OR(AM408="",AM408=1),"",(C408-(IF(AM408=2,BAND_LO,BAND_HI)-0.01))*(1-AN408))</f>
        <v/>
      </c>
      <c r="AT408" s="18" t="str">
        <f aca="false">IF(AI408="","",(AI408&gt;SS_L)+(AJ408&gt;SS_M)+(AK408&gt;SS_S))</f>
        <v/>
      </c>
      <c r="AU408" s="23" t="str">
        <f aca="false">IF(OR(AT408="",AT408&lt;&gt;1),"",MAX(AI408/SS_L,AJ408/SS_M,AK408/SS_S))</f>
        <v/>
      </c>
      <c r="AV408" s="21" t="str">
        <f aca="false">IF(OR(M408&lt;&gt;"Large standard",N408="",N408&gt;SS_MAX),"",IF(OR(N408="",AM408="","Small standard"=""),"",IF("Small standard"="Small standard",IF(N408&gt;SS_MAX,"",ROUND(INDEX(SS_FEES,SUMPRODUCT(--(SS_EDGES&lt;N408))+1,0+AM408)*(1+FUEL),4)),IF("Small standard"="Large standard",IF(N408&gt;LS_MAX,"",ROUND(IF(N408&lt;=OVER3_FROM,INDEX(LS_FEES,SUMPRODUCT(--(LS_EDGES&lt;N408))+1,0+AM408),INDEX(OVER3_BASE,1,0+AM408)+OVER3_PER4*CEILING((N408-OVER3_FROM)/4,1))*(1+FUEL),4)),""))))</f>
        <v/>
      </c>
      <c r="AW408" s="21" t="str">
        <f aca="false">IF(OR(M408&lt;&gt;"Large standard",N408="",N408&gt;SS_MAX),"",IF(OR(N408="",AM408="","Small standard"=""),"",IF("Small standard"="Small standard",IF(N408&gt;SS_MAX,"",ROUND(INDEX(SS_FEES,SUMPRODUCT(--(SS_EDGES&lt;N408))+1,3+AM408)*(1+FUEL),4)),IF("Small standard"="Large standard",IF(N408&gt;LS_MAX,"",ROUND(IF(N408&lt;=OVER3_FROM,INDEX(LS_FEES,SUMPRODUCT(--(LS_EDGES&lt;N408))+1,3+AM408),INDEX(OVER3_BASE,1,3+AM408)+OVER3_PER4*CEILING((N408-OVER3_FROM)/4,1))*(1+FUEL),4)),""))))</f>
        <v/>
      </c>
      <c r="AX408" s="21" t="str">
        <f aca="false">IF(OR(AL408="",AH408=""),"",IF(OR(AH408="",AM408="",M408=""),"",IF(M408="Small standard",IF(AH408&gt;SS_MAX,"",ROUND(INDEX(SS_FEES,SUMPRODUCT(--(SS_EDGES&lt;AH408))+1,0+AM408)*(1+FUEL),4)),IF(M408="Large standard",IF(AH408&gt;LS_MAX,"",ROUND(IF(AH408&lt;=OVER3_FROM,INDEX(LS_FEES,SUMPRODUCT(--(LS_EDGES&lt;AH408))+1,0+AM408),INDEX(OVER3_BASE,1,0+AM408)+OVER3_PER4*CEILING((AH408-OVER3_FROM)/4,1))*(1+FUEL),4)),""))))</f>
        <v/>
      </c>
      <c r="AY408" s="21" t="str">
        <f aca="false">IF(OR(AL408="",AH408=""),"",IF(OR(AH408="",AM408="",M408=""),"",IF(M408="Small standard",IF(AH408&gt;SS_MAX,"",ROUND(INDEX(SS_FEES,SUMPRODUCT(--(SS_EDGES&lt;AH408))+1,3+AM408)*(1+FUEL),4)),IF(M408="Large standard",IF(AH408&gt;LS_MAX,"",ROUND(IF(AH408&lt;=OVER3_FROM,INDEX(LS_FEES,SUMPRODUCT(--(LS_EDGES&lt;AH408))+1,3+AM408),INDEX(OVER3_BASE,1,3+AM408)+OVER3_PER4*CEILING((AH408-OVER3_FROM)/4,1))*(1+FUEL),4)),""))))</f>
        <v/>
      </c>
      <c r="AZ408" s="24" t="str">
        <f aca="false">IF(OR(J408="",J408&lt;1),"",ROUND(IFERROR(INDEX(CAT_SCALE,MATCH(D408,CATS,0)),UC_DEFAULT)*IF(J408&gt;=UC_KNEE,10^(UC_A-UC_B*LOG10(J408)),10^(UC_A-UC_B*LOG10(UC_KNEE))*(UC_KNEE/J408)^UC_HEXP),1))</f>
        <v/>
      </c>
    </row>
    <row r="409" customFormat="false" ht="15" hidden="false" customHeight="false" outlineLevel="0" collapsed="false">
      <c r="A409" s="10"/>
      <c r="B409" s="10"/>
      <c r="C409" s="12"/>
      <c r="D409" s="10"/>
      <c r="E409" s="10"/>
      <c r="F409" s="10"/>
      <c r="G409" s="10"/>
      <c r="H409" s="10"/>
      <c r="I409" s="10"/>
      <c r="J409" s="10"/>
      <c r="K409" s="10"/>
      <c r="L409" s="12"/>
      <c r="M409" s="2" t="str">
        <f aca="false">IF(OR(N409="",AI409=""),"",IF(AND(N409&lt;=SS_MAX,AI409&lt;=SS_L,AJ409&lt;=SS_M,AK409&lt;=SS_S),"Small standard",IF(AND(N409&lt;=LS_MAX,AI409&lt;=LS_L,AJ409&lt;=LS_M,AK409&lt;=LS_S),"Large standard","Oversize")))</f>
        <v/>
      </c>
      <c r="N409" s="16" t="str">
        <f aca="false">IF(AH409="","",IF(AL409="",AH409,MAX(AH409,AL409)))</f>
        <v/>
      </c>
      <c r="O409" s="21" t="str">
        <f aca="false">IF(OR(N409="",AM409="",M409=""),"",IF(M409="Small standard",IF(N409&gt;SS_MAX,"",ROUND(INDEX(SS_FEES,SUMPRODUCT(--(SS_EDGES&lt;N409))+1,0+AM409)*(1+FUEL),4)),IF(M409="Large standard",IF(N409&gt;LS_MAX,"",ROUND(IF(N409&lt;=OVER3_FROM,INDEX(LS_FEES,SUMPRODUCT(--(LS_EDGES&lt;N409))+1,0+AM409),INDEX(OVER3_BASE,1,0+AM409)+OVER3_PER4*CEILING((N409-OVER3_FROM)/4,1))*(1+FUEL),4)),"")))</f>
        <v/>
      </c>
      <c r="P409" s="21" t="str">
        <f aca="false">IF(OR(N409="",AM409="",M409=""),"",IF(M409="Small standard",IF(N409&gt;SS_MAX,"",ROUND(INDEX(SS_FEES,SUMPRODUCT(--(SS_EDGES&lt;N409))+1,3+AM409)*(1+FUEL),4)),IF(M409="Large standard",IF(N409&gt;LS_MAX,"",ROUND(IF(N409&lt;=OVER3_FROM,INDEX(LS_FEES,SUMPRODUCT(--(LS_EDGES&lt;N409))+1,3+AM409),INDEX(OVER3_BASE,1,3+AM409)+OVER3_PER4*CEILING((N409-OVER3_FROM)/4,1))*(1+FUEL),4)),"")))</f>
        <v/>
      </c>
      <c r="Q409" s="20" t="str">
        <f aca="true">IF(OR(L409="",O409=""),"",ROUND(L409-IF(AND(TODAY()&gt;=PEAK_FROM,TODAY()&lt;=PEAK_TO),P409,O409),2))</f>
        <v/>
      </c>
      <c r="R409" s="16" t="str">
        <f aca="false">IF(N409="","",IF(M409="Small standard",IF(SUMPRODUCT(--(SS_EDGES&lt;N409))=0,"",INDEX(SS_EDGES,SUMPRODUCT(--(SS_EDGES&lt;N409)))),IF(M409="Large standard",IF(N409&gt;OVER3_FROM,OVER3_FROM+4*(CEILING((N409-OVER3_FROM)/4,1)-1),IF(SUMPRODUCT(--(LS_EDGES&lt;N409))=0,"",INDEX(LS_EDGES,SUMPRODUCT(--(LS_EDGES&lt;N409))))),"")))</f>
        <v/>
      </c>
      <c r="S409" s="22" t="str">
        <f aca="false">IF(R409="","",ROUND(N409-R409,3))</f>
        <v/>
      </c>
      <c r="T409" s="21" t="str">
        <f aca="false">IF(OR(R409="",O409="",AO409=""),"",IF(S409&gt;MAX_SHAVE,"",IF(ROUND(O409-AO409,4)&lt;MIN_UNIT,"",ROUND(O409-AO409,4))))</f>
        <v/>
      </c>
      <c r="U409" s="21" t="str">
        <f aca="false">IF(OR(AQ409="",O409=""),"",IF(ROUND(ROUND(O409-AQ409,4)-AS409,4)&lt;=MIN_UNIT,"",ROUND(ROUND(O409-AQ409,4)-AS409,4)))</f>
        <v/>
      </c>
      <c r="V409" s="21" t="str">
        <f aca="false">IF(OR(AV409="",O409=""),"",IF(AND(AT409=1,AU409&lt;=MAX_ENV),IF(ROUND(O409-AV409,4)&lt;MIN_UNIT,"",ROUND(O409-AV409,4)),""))</f>
        <v/>
      </c>
      <c r="W409" s="21" t="str">
        <f aca="false">IF(OR(AX409="",O409=""),"",IF(AL409&gt;=AH409*MIN_DIM_RATIO,IF(ROUND(O409-AX409,4)&lt;MIN_UNIT,"",ROUND(O409-AX409,4)),""))</f>
        <v/>
      </c>
      <c r="X409" s="21" t="str">
        <f aca="false">IF(OR(R409="",P409="",AP409=""),"",IF(S409&gt;MAX_SHAVE,"",IF(ROUND(P409-AP409,4)&lt;MIN_UNIT,"",ROUND(P409-AP409,4))))</f>
        <v/>
      </c>
      <c r="Y409" s="21" t="str">
        <f aca="false">IF(OR(AR409="",P409=""),"",IF(ROUND(ROUND(P409-AR409,4)-AS409,4)&lt;=MIN_UNIT,"",ROUND(ROUND(P409-AR409,4)-AS409,4)))</f>
        <v/>
      </c>
      <c r="Z409" s="21" t="str">
        <f aca="false">IF(OR(AW409="",P409=""),"",IF(AND(AT409=1,AU409&lt;=MAX_ENV),IF(ROUND(P409-AW409,4)&lt;MIN_UNIT,"",ROUND(P409-AW409,4)),""))</f>
        <v/>
      </c>
      <c r="AA409" s="21" t="str">
        <f aca="false">IF(OR(AY409="",P409=""),"",IF(AL409&gt;=AH409*MIN_DIM_RATIO,IF(ROUND(P409-AY409,4)&lt;MIN_UNIT,"",ROUND(P409-AY409,4)),""))</f>
        <v/>
      </c>
      <c r="AB409" s="2" t="str">
        <f aca="false">IF(COUNT(T409:W409)=0,"",CHOOSE(MATCH(MAX(T409:W409),T409:W409,0),"Weight","Price","Size tier","Box"))</f>
        <v/>
      </c>
      <c r="AC409" s="24" t="str">
        <f aca="false">IF(K409&lt;&gt;"",K409,AZ409)</f>
        <v/>
      </c>
      <c r="AD409" s="25" t="str">
        <f aca="false">IF(OR(AB409="",AC409=""),"",ROUND(AC409*IF(K409&lt;&gt;"",1,U_LOW)*((12-PEAK_MONTHS)*MAX(T409:W409)+PEAK_MONTHS*N(INDEX(X409:AA409,MATCH(MAX(T409:W409),T409:W409,0)))),0))</f>
        <v/>
      </c>
      <c r="AE409" s="25" t="str">
        <f aca="false">IF(OR(AB409="",AC409=""),"",ROUND(AC409*IF(K409&lt;&gt;"",1,U_HIGH)*((12-PEAK_MONTHS)*MAX(T409:W409)+PEAK_MONTHS*N(INDEX(X409:AA409,MATCH(MAX(T409:W409),T409:W409,0)))),0))</f>
        <v/>
      </c>
      <c r="AF409" s="18" t="str">
        <f aca="false">IF(AD409="","",RANK(AD409,$AD$7:$AD$506))</f>
        <v/>
      </c>
      <c r="AH409" s="16" t="str">
        <f aca="false">IF(E409&lt;&gt;"",E409,IF(F409&lt;&gt;"",ROUND(F409*16,3),""))</f>
        <v/>
      </c>
      <c r="AI409" s="16" t="str">
        <f aca="false">IF(COUNT(G409:I409)&lt;3,"",ROUND(LARGE(G409:I409,1),2))</f>
        <v/>
      </c>
      <c r="AJ409" s="16" t="str">
        <f aca="false">IF(COUNT(G409:I409)&lt;3,"",ROUND(LARGE(G409:I409,2),2))</f>
        <v/>
      </c>
      <c r="AK409" s="16" t="str">
        <f aca="false">IF(COUNT(G409:I409)&lt;3,"",ROUND(SMALL(G409:I409,1),2))</f>
        <v/>
      </c>
      <c r="AL409" s="16" t="str">
        <f aca="false">IF(AI409="","",IF(AI409*AJ409*AK409&lt;DIM_MIN_CUIN,"",ROUND(AI409*AJ409*AK409/DIM_DIV*16,2)))</f>
        <v/>
      </c>
      <c r="AM409" s="18" t="str">
        <f aca="false">IF(C409="","",IF(C409&lt;BAND_LO,1,IF(C409&lt;=BAND_HI,2,3)))</f>
        <v/>
      </c>
      <c r="AN409" s="19" t="str">
        <f aca="false">IF(C409="","",IFERROR(INDEX(CAT_REF,MATCH(D409,CATS,0)),REF_DEFAULT))</f>
        <v/>
      </c>
      <c r="AO409" s="21" t="str">
        <f aca="false">IF(OR(R409="",AM409="",M409=""),"",IF(M409="Small standard",IF(R409&gt;SS_MAX,"",ROUND(INDEX(SS_FEES,SUMPRODUCT(--(SS_EDGES&lt;R409))+1,0+AM409)*(1+FUEL),4)),IF(M409="Large standard",IF(R409&gt;LS_MAX,"",ROUND(IF(R409&lt;=OVER3_FROM,INDEX(LS_FEES,SUMPRODUCT(--(LS_EDGES&lt;R409))+1,0+AM409),INDEX(OVER3_BASE,1,0+AM409)+OVER3_PER4*CEILING((R409-OVER3_FROM)/4,1))*(1+FUEL),4)),"")))</f>
        <v/>
      </c>
      <c r="AP409" s="21" t="str">
        <f aca="false">IF(OR(R409="",AM409="",M409=""),"",IF(M409="Small standard",IF(R409&gt;SS_MAX,"",ROUND(INDEX(SS_FEES,SUMPRODUCT(--(SS_EDGES&lt;R409))+1,3+AM409)*(1+FUEL),4)),IF(M409="Large standard",IF(R409&gt;LS_MAX,"",ROUND(IF(R409&lt;=OVER3_FROM,INDEX(LS_FEES,SUMPRODUCT(--(LS_EDGES&lt;R409))+1,3+AM409),INDEX(OVER3_BASE,1,3+AM409)+OVER3_PER4*CEILING((R409-OVER3_FROM)/4,1))*(1+FUEL),4)),"")))</f>
        <v/>
      </c>
      <c r="AQ409" s="21" t="str">
        <f aca="false">IF(OR(AM409="",AM409=1),"",IF(OR(N409="",(AM409-1)="",M409=""),"",IF(M409="Small standard",IF(N409&gt;SS_MAX,"",ROUND(INDEX(SS_FEES,SUMPRODUCT(--(SS_EDGES&lt;N409))+1,0+(AM409-1))*(1+FUEL),4)),IF(M409="Large standard",IF(N409&gt;LS_MAX,"",ROUND(IF(N409&lt;=OVER3_FROM,INDEX(LS_FEES,SUMPRODUCT(--(LS_EDGES&lt;N409))+1,0+(AM409-1)),INDEX(OVER3_BASE,1,0+(AM409-1))+OVER3_PER4*CEILING((N409-OVER3_FROM)/4,1))*(1+FUEL),4)),""))))</f>
        <v/>
      </c>
      <c r="AR409" s="21" t="str">
        <f aca="false">IF(OR(AM409="",AM409=1),"",IF(OR(N409="",(AM409-1)="",M409=""),"",IF(M409="Small standard",IF(N409&gt;SS_MAX,"",ROUND(INDEX(SS_FEES,SUMPRODUCT(--(SS_EDGES&lt;N409))+1,3+(AM409-1))*(1+FUEL),4)),IF(M409="Large standard",IF(N409&gt;LS_MAX,"",ROUND(IF(N409&lt;=OVER3_FROM,INDEX(LS_FEES,SUMPRODUCT(--(LS_EDGES&lt;N409))+1,3+(AM409-1)),INDEX(OVER3_BASE,1,3+(AM409-1))+OVER3_PER4*CEILING((N409-OVER3_FROM)/4,1))*(1+FUEL),4)),""))))</f>
        <v/>
      </c>
      <c r="AS409" s="21" t="str">
        <f aca="false">IF(OR(AM409="",AM409=1),"",(C409-(IF(AM409=2,BAND_LO,BAND_HI)-0.01))*(1-AN409))</f>
        <v/>
      </c>
      <c r="AT409" s="18" t="str">
        <f aca="false">IF(AI409="","",(AI409&gt;SS_L)+(AJ409&gt;SS_M)+(AK409&gt;SS_S))</f>
        <v/>
      </c>
      <c r="AU409" s="23" t="str">
        <f aca="false">IF(OR(AT409="",AT409&lt;&gt;1),"",MAX(AI409/SS_L,AJ409/SS_M,AK409/SS_S))</f>
        <v/>
      </c>
      <c r="AV409" s="21" t="str">
        <f aca="false">IF(OR(M409&lt;&gt;"Large standard",N409="",N409&gt;SS_MAX),"",IF(OR(N409="",AM409="","Small standard"=""),"",IF("Small standard"="Small standard",IF(N409&gt;SS_MAX,"",ROUND(INDEX(SS_FEES,SUMPRODUCT(--(SS_EDGES&lt;N409))+1,0+AM409)*(1+FUEL),4)),IF("Small standard"="Large standard",IF(N409&gt;LS_MAX,"",ROUND(IF(N409&lt;=OVER3_FROM,INDEX(LS_FEES,SUMPRODUCT(--(LS_EDGES&lt;N409))+1,0+AM409),INDEX(OVER3_BASE,1,0+AM409)+OVER3_PER4*CEILING((N409-OVER3_FROM)/4,1))*(1+FUEL),4)),""))))</f>
        <v/>
      </c>
      <c r="AW409" s="21" t="str">
        <f aca="false">IF(OR(M409&lt;&gt;"Large standard",N409="",N409&gt;SS_MAX),"",IF(OR(N409="",AM409="","Small standard"=""),"",IF("Small standard"="Small standard",IF(N409&gt;SS_MAX,"",ROUND(INDEX(SS_FEES,SUMPRODUCT(--(SS_EDGES&lt;N409))+1,3+AM409)*(1+FUEL),4)),IF("Small standard"="Large standard",IF(N409&gt;LS_MAX,"",ROUND(IF(N409&lt;=OVER3_FROM,INDEX(LS_FEES,SUMPRODUCT(--(LS_EDGES&lt;N409))+1,3+AM409),INDEX(OVER3_BASE,1,3+AM409)+OVER3_PER4*CEILING((N409-OVER3_FROM)/4,1))*(1+FUEL),4)),""))))</f>
        <v/>
      </c>
      <c r="AX409" s="21" t="str">
        <f aca="false">IF(OR(AL409="",AH409=""),"",IF(OR(AH409="",AM409="",M409=""),"",IF(M409="Small standard",IF(AH409&gt;SS_MAX,"",ROUND(INDEX(SS_FEES,SUMPRODUCT(--(SS_EDGES&lt;AH409))+1,0+AM409)*(1+FUEL),4)),IF(M409="Large standard",IF(AH409&gt;LS_MAX,"",ROUND(IF(AH409&lt;=OVER3_FROM,INDEX(LS_FEES,SUMPRODUCT(--(LS_EDGES&lt;AH409))+1,0+AM409),INDEX(OVER3_BASE,1,0+AM409)+OVER3_PER4*CEILING((AH409-OVER3_FROM)/4,1))*(1+FUEL),4)),""))))</f>
        <v/>
      </c>
      <c r="AY409" s="21" t="str">
        <f aca="false">IF(OR(AL409="",AH409=""),"",IF(OR(AH409="",AM409="",M409=""),"",IF(M409="Small standard",IF(AH409&gt;SS_MAX,"",ROUND(INDEX(SS_FEES,SUMPRODUCT(--(SS_EDGES&lt;AH409))+1,3+AM409)*(1+FUEL),4)),IF(M409="Large standard",IF(AH409&gt;LS_MAX,"",ROUND(IF(AH409&lt;=OVER3_FROM,INDEX(LS_FEES,SUMPRODUCT(--(LS_EDGES&lt;AH409))+1,3+AM409),INDEX(OVER3_BASE,1,3+AM409)+OVER3_PER4*CEILING((AH409-OVER3_FROM)/4,1))*(1+FUEL),4)),""))))</f>
        <v/>
      </c>
      <c r="AZ409" s="24" t="str">
        <f aca="false">IF(OR(J409="",J409&lt;1),"",ROUND(IFERROR(INDEX(CAT_SCALE,MATCH(D409,CATS,0)),UC_DEFAULT)*IF(J409&gt;=UC_KNEE,10^(UC_A-UC_B*LOG10(J409)),10^(UC_A-UC_B*LOG10(UC_KNEE))*(UC_KNEE/J409)^UC_HEXP),1))</f>
        <v/>
      </c>
    </row>
    <row r="410" customFormat="false" ht="15" hidden="false" customHeight="false" outlineLevel="0" collapsed="false">
      <c r="A410" s="10"/>
      <c r="B410" s="10"/>
      <c r="C410" s="12"/>
      <c r="D410" s="10"/>
      <c r="E410" s="10"/>
      <c r="F410" s="10"/>
      <c r="G410" s="10"/>
      <c r="H410" s="10"/>
      <c r="I410" s="10"/>
      <c r="J410" s="10"/>
      <c r="K410" s="10"/>
      <c r="L410" s="12"/>
      <c r="M410" s="2" t="str">
        <f aca="false">IF(OR(N410="",AI410=""),"",IF(AND(N410&lt;=SS_MAX,AI410&lt;=SS_L,AJ410&lt;=SS_M,AK410&lt;=SS_S),"Small standard",IF(AND(N410&lt;=LS_MAX,AI410&lt;=LS_L,AJ410&lt;=LS_M,AK410&lt;=LS_S),"Large standard","Oversize")))</f>
        <v/>
      </c>
      <c r="N410" s="16" t="str">
        <f aca="false">IF(AH410="","",IF(AL410="",AH410,MAX(AH410,AL410)))</f>
        <v/>
      </c>
      <c r="O410" s="21" t="str">
        <f aca="false">IF(OR(N410="",AM410="",M410=""),"",IF(M410="Small standard",IF(N410&gt;SS_MAX,"",ROUND(INDEX(SS_FEES,SUMPRODUCT(--(SS_EDGES&lt;N410))+1,0+AM410)*(1+FUEL),4)),IF(M410="Large standard",IF(N410&gt;LS_MAX,"",ROUND(IF(N410&lt;=OVER3_FROM,INDEX(LS_FEES,SUMPRODUCT(--(LS_EDGES&lt;N410))+1,0+AM410),INDEX(OVER3_BASE,1,0+AM410)+OVER3_PER4*CEILING((N410-OVER3_FROM)/4,1))*(1+FUEL),4)),"")))</f>
        <v/>
      </c>
      <c r="P410" s="21" t="str">
        <f aca="false">IF(OR(N410="",AM410="",M410=""),"",IF(M410="Small standard",IF(N410&gt;SS_MAX,"",ROUND(INDEX(SS_FEES,SUMPRODUCT(--(SS_EDGES&lt;N410))+1,3+AM410)*(1+FUEL),4)),IF(M410="Large standard",IF(N410&gt;LS_MAX,"",ROUND(IF(N410&lt;=OVER3_FROM,INDEX(LS_FEES,SUMPRODUCT(--(LS_EDGES&lt;N410))+1,3+AM410),INDEX(OVER3_BASE,1,3+AM410)+OVER3_PER4*CEILING((N410-OVER3_FROM)/4,1))*(1+FUEL),4)),"")))</f>
        <v/>
      </c>
      <c r="Q410" s="20" t="str">
        <f aca="true">IF(OR(L410="",O410=""),"",ROUND(L410-IF(AND(TODAY()&gt;=PEAK_FROM,TODAY()&lt;=PEAK_TO),P410,O410),2))</f>
        <v/>
      </c>
      <c r="R410" s="16" t="str">
        <f aca="false">IF(N410="","",IF(M410="Small standard",IF(SUMPRODUCT(--(SS_EDGES&lt;N410))=0,"",INDEX(SS_EDGES,SUMPRODUCT(--(SS_EDGES&lt;N410)))),IF(M410="Large standard",IF(N410&gt;OVER3_FROM,OVER3_FROM+4*(CEILING((N410-OVER3_FROM)/4,1)-1),IF(SUMPRODUCT(--(LS_EDGES&lt;N410))=0,"",INDEX(LS_EDGES,SUMPRODUCT(--(LS_EDGES&lt;N410))))),"")))</f>
        <v/>
      </c>
      <c r="S410" s="22" t="str">
        <f aca="false">IF(R410="","",ROUND(N410-R410,3))</f>
        <v/>
      </c>
      <c r="T410" s="21" t="str">
        <f aca="false">IF(OR(R410="",O410="",AO410=""),"",IF(S410&gt;MAX_SHAVE,"",IF(ROUND(O410-AO410,4)&lt;MIN_UNIT,"",ROUND(O410-AO410,4))))</f>
        <v/>
      </c>
      <c r="U410" s="21" t="str">
        <f aca="false">IF(OR(AQ410="",O410=""),"",IF(ROUND(ROUND(O410-AQ410,4)-AS410,4)&lt;=MIN_UNIT,"",ROUND(ROUND(O410-AQ410,4)-AS410,4)))</f>
        <v/>
      </c>
      <c r="V410" s="21" t="str">
        <f aca="false">IF(OR(AV410="",O410=""),"",IF(AND(AT410=1,AU410&lt;=MAX_ENV),IF(ROUND(O410-AV410,4)&lt;MIN_UNIT,"",ROUND(O410-AV410,4)),""))</f>
        <v/>
      </c>
      <c r="W410" s="21" t="str">
        <f aca="false">IF(OR(AX410="",O410=""),"",IF(AL410&gt;=AH410*MIN_DIM_RATIO,IF(ROUND(O410-AX410,4)&lt;MIN_UNIT,"",ROUND(O410-AX410,4)),""))</f>
        <v/>
      </c>
      <c r="X410" s="21" t="str">
        <f aca="false">IF(OR(R410="",P410="",AP410=""),"",IF(S410&gt;MAX_SHAVE,"",IF(ROUND(P410-AP410,4)&lt;MIN_UNIT,"",ROUND(P410-AP410,4))))</f>
        <v/>
      </c>
      <c r="Y410" s="21" t="str">
        <f aca="false">IF(OR(AR410="",P410=""),"",IF(ROUND(ROUND(P410-AR410,4)-AS410,4)&lt;=MIN_UNIT,"",ROUND(ROUND(P410-AR410,4)-AS410,4)))</f>
        <v/>
      </c>
      <c r="Z410" s="21" t="str">
        <f aca="false">IF(OR(AW410="",P410=""),"",IF(AND(AT410=1,AU410&lt;=MAX_ENV),IF(ROUND(P410-AW410,4)&lt;MIN_UNIT,"",ROUND(P410-AW410,4)),""))</f>
        <v/>
      </c>
      <c r="AA410" s="21" t="str">
        <f aca="false">IF(OR(AY410="",P410=""),"",IF(AL410&gt;=AH410*MIN_DIM_RATIO,IF(ROUND(P410-AY410,4)&lt;MIN_UNIT,"",ROUND(P410-AY410,4)),""))</f>
        <v/>
      </c>
      <c r="AB410" s="2" t="str">
        <f aca="false">IF(COUNT(T410:W410)=0,"",CHOOSE(MATCH(MAX(T410:W410),T410:W410,0),"Weight","Price","Size tier","Box"))</f>
        <v/>
      </c>
      <c r="AC410" s="24" t="str">
        <f aca="false">IF(K410&lt;&gt;"",K410,AZ410)</f>
        <v/>
      </c>
      <c r="AD410" s="25" t="str">
        <f aca="false">IF(OR(AB410="",AC410=""),"",ROUND(AC410*IF(K410&lt;&gt;"",1,U_LOW)*((12-PEAK_MONTHS)*MAX(T410:W410)+PEAK_MONTHS*N(INDEX(X410:AA410,MATCH(MAX(T410:W410),T410:W410,0)))),0))</f>
        <v/>
      </c>
      <c r="AE410" s="25" t="str">
        <f aca="false">IF(OR(AB410="",AC410=""),"",ROUND(AC410*IF(K410&lt;&gt;"",1,U_HIGH)*((12-PEAK_MONTHS)*MAX(T410:W410)+PEAK_MONTHS*N(INDEX(X410:AA410,MATCH(MAX(T410:W410),T410:W410,0)))),0))</f>
        <v/>
      </c>
      <c r="AF410" s="18" t="str">
        <f aca="false">IF(AD410="","",RANK(AD410,$AD$7:$AD$506))</f>
        <v/>
      </c>
      <c r="AH410" s="16" t="str">
        <f aca="false">IF(E410&lt;&gt;"",E410,IF(F410&lt;&gt;"",ROUND(F410*16,3),""))</f>
        <v/>
      </c>
      <c r="AI410" s="16" t="str">
        <f aca="false">IF(COUNT(G410:I410)&lt;3,"",ROUND(LARGE(G410:I410,1),2))</f>
        <v/>
      </c>
      <c r="AJ410" s="16" t="str">
        <f aca="false">IF(COUNT(G410:I410)&lt;3,"",ROUND(LARGE(G410:I410,2),2))</f>
        <v/>
      </c>
      <c r="AK410" s="16" t="str">
        <f aca="false">IF(COUNT(G410:I410)&lt;3,"",ROUND(SMALL(G410:I410,1),2))</f>
        <v/>
      </c>
      <c r="AL410" s="16" t="str">
        <f aca="false">IF(AI410="","",IF(AI410*AJ410*AK410&lt;DIM_MIN_CUIN,"",ROUND(AI410*AJ410*AK410/DIM_DIV*16,2)))</f>
        <v/>
      </c>
      <c r="AM410" s="18" t="str">
        <f aca="false">IF(C410="","",IF(C410&lt;BAND_LO,1,IF(C410&lt;=BAND_HI,2,3)))</f>
        <v/>
      </c>
      <c r="AN410" s="19" t="str">
        <f aca="false">IF(C410="","",IFERROR(INDEX(CAT_REF,MATCH(D410,CATS,0)),REF_DEFAULT))</f>
        <v/>
      </c>
      <c r="AO410" s="21" t="str">
        <f aca="false">IF(OR(R410="",AM410="",M410=""),"",IF(M410="Small standard",IF(R410&gt;SS_MAX,"",ROUND(INDEX(SS_FEES,SUMPRODUCT(--(SS_EDGES&lt;R410))+1,0+AM410)*(1+FUEL),4)),IF(M410="Large standard",IF(R410&gt;LS_MAX,"",ROUND(IF(R410&lt;=OVER3_FROM,INDEX(LS_FEES,SUMPRODUCT(--(LS_EDGES&lt;R410))+1,0+AM410),INDEX(OVER3_BASE,1,0+AM410)+OVER3_PER4*CEILING((R410-OVER3_FROM)/4,1))*(1+FUEL),4)),"")))</f>
        <v/>
      </c>
      <c r="AP410" s="21" t="str">
        <f aca="false">IF(OR(R410="",AM410="",M410=""),"",IF(M410="Small standard",IF(R410&gt;SS_MAX,"",ROUND(INDEX(SS_FEES,SUMPRODUCT(--(SS_EDGES&lt;R410))+1,3+AM410)*(1+FUEL),4)),IF(M410="Large standard",IF(R410&gt;LS_MAX,"",ROUND(IF(R410&lt;=OVER3_FROM,INDEX(LS_FEES,SUMPRODUCT(--(LS_EDGES&lt;R410))+1,3+AM410),INDEX(OVER3_BASE,1,3+AM410)+OVER3_PER4*CEILING((R410-OVER3_FROM)/4,1))*(1+FUEL),4)),"")))</f>
        <v/>
      </c>
      <c r="AQ410" s="21" t="str">
        <f aca="false">IF(OR(AM410="",AM410=1),"",IF(OR(N410="",(AM410-1)="",M410=""),"",IF(M410="Small standard",IF(N410&gt;SS_MAX,"",ROUND(INDEX(SS_FEES,SUMPRODUCT(--(SS_EDGES&lt;N410))+1,0+(AM410-1))*(1+FUEL),4)),IF(M410="Large standard",IF(N410&gt;LS_MAX,"",ROUND(IF(N410&lt;=OVER3_FROM,INDEX(LS_FEES,SUMPRODUCT(--(LS_EDGES&lt;N410))+1,0+(AM410-1)),INDEX(OVER3_BASE,1,0+(AM410-1))+OVER3_PER4*CEILING((N410-OVER3_FROM)/4,1))*(1+FUEL),4)),""))))</f>
        <v/>
      </c>
      <c r="AR410" s="21" t="str">
        <f aca="false">IF(OR(AM410="",AM410=1),"",IF(OR(N410="",(AM410-1)="",M410=""),"",IF(M410="Small standard",IF(N410&gt;SS_MAX,"",ROUND(INDEX(SS_FEES,SUMPRODUCT(--(SS_EDGES&lt;N410))+1,3+(AM410-1))*(1+FUEL),4)),IF(M410="Large standard",IF(N410&gt;LS_MAX,"",ROUND(IF(N410&lt;=OVER3_FROM,INDEX(LS_FEES,SUMPRODUCT(--(LS_EDGES&lt;N410))+1,3+(AM410-1)),INDEX(OVER3_BASE,1,3+(AM410-1))+OVER3_PER4*CEILING((N410-OVER3_FROM)/4,1))*(1+FUEL),4)),""))))</f>
        <v/>
      </c>
      <c r="AS410" s="21" t="str">
        <f aca="false">IF(OR(AM410="",AM410=1),"",(C410-(IF(AM410=2,BAND_LO,BAND_HI)-0.01))*(1-AN410))</f>
        <v/>
      </c>
      <c r="AT410" s="18" t="str">
        <f aca="false">IF(AI410="","",(AI410&gt;SS_L)+(AJ410&gt;SS_M)+(AK410&gt;SS_S))</f>
        <v/>
      </c>
      <c r="AU410" s="23" t="str">
        <f aca="false">IF(OR(AT410="",AT410&lt;&gt;1),"",MAX(AI410/SS_L,AJ410/SS_M,AK410/SS_S))</f>
        <v/>
      </c>
      <c r="AV410" s="21" t="str">
        <f aca="false">IF(OR(M410&lt;&gt;"Large standard",N410="",N410&gt;SS_MAX),"",IF(OR(N410="",AM410="","Small standard"=""),"",IF("Small standard"="Small standard",IF(N410&gt;SS_MAX,"",ROUND(INDEX(SS_FEES,SUMPRODUCT(--(SS_EDGES&lt;N410))+1,0+AM410)*(1+FUEL),4)),IF("Small standard"="Large standard",IF(N410&gt;LS_MAX,"",ROUND(IF(N410&lt;=OVER3_FROM,INDEX(LS_FEES,SUMPRODUCT(--(LS_EDGES&lt;N410))+1,0+AM410),INDEX(OVER3_BASE,1,0+AM410)+OVER3_PER4*CEILING((N410-OVER3_FROM)/4,1))*(1+FUEL),4)),""))))</f>
        <v/>
      </c>
      <c r="AW410" s="21" t="str">
        <f aca="false">IF(OR(M410&lt;&gt;"Large standard",N410="",N410&gt;SS_MAX),"",IF(OR(N410="",AM410="","Small standard"=""),"",IF("Small standard"="Small standard",IF(N410&gt;SS_MAX,"",ROUND(INDEX(SS_FEES,SUMPRODUCT(--(SS_EDGES&lt;N410))+1,3+AM410)*(1+FUEL),4)),IF("Small standard"="Large standard",IF(N410&gt;LS_MAX,"",ROUND(IF(N410&lt;=OVER3_FROM,INDEX(LS_FEES,SUMPRODUCT(--(LS_EDGES&lt;N410))+1,3+AM410),INDEX(OVER3_BASE,1,3+AM410)+OVER3_PER4*CEILING((N410-OVER3_FROM)/4,1))*(1+FUEL),4)),""))))</f>
        <v/>
      </c>
      <c r="AX410" s="21" t="str">
        <f aca="false">IF(OR(AL410="",AH410=""),"",IF(OR(AH410="",AM410="",M410=""),"",IF(M410="Small standard",IF(AH410&gt;SS_MAX,"",ROUND(INDEX(SS_FEES,SUMPRODUCT(--(SS_EDGES&lt;AH410))+1,0+AM410)*(1+FUEL),4)),IF(M410="Large standard",IF(AH410&gt;LS_MAX,"",ROUND(IF(AH410&lt;=OVER3_FROM,INDEX(LS_FEES,SUMPRODUCT(--(LS_EDGES&lt;AH410))+1,0+AM410),INDEX(OVER3_BASE,1,0+AM410)+OVER3_PER4*CEILING((AH410-OVER3_FROM)/4,1))*(1+FUEL),4)),""))))</f>
        <v/>
      </c>
      <c r="AY410" s="21" t="str">
        <f aca="false">IF(OR(AL410="",AH410=""),"",IF(OR(AH410="",AM410="",M410=""),"",IF(M410="Small standard",IF(AH410&gt;SS_MAX,"",ROUND(INDEX(SS_FEES,SUMPRODUCT(--(SS_EDGES&lt;AH410))+1,3+AM410)*(1+FUEL),4)),IF(M410="Large standard",IF(AH410&gt;LS_MAX,"",ROUND(IF(AH410&lt;=OVER3_FROM,INDEX(LS_FEES,SUMPRODUCT(--(LS_EDGES&lt;AH410))+1,3+AM410),INDEX(OVER3_BASE,1,3+AM410)+OVER3_PER4*CEILING((AH410-OVER3_FROM)/4,1))*(1+FUEL),4)),""))))</f>
        <v/>
      </c>
      <c r="AZ410" s="24" t="str">
        <f aca="false">IF(OR(J410="",J410&lt;1),"",ROUND(IFERROR(INDEX(CAT_SCALE,MATCH(D410,CATS,0)),UC_DEFAULT)*IF(J410&gt;=UC_KNEE,10^(UC_A-UC_B*LOG10(J410)),10^(UC_A-UC_B*LOG10(UC_KNEE))*(UC_KNEE/J410)^UC_HEXP),1))</f>
        <v/>
      </c>
    </row>
    <row r="411" customFormat="false" ht="15" hidden="false" customHeight="false" outlineLevel="0" collapsed="false">
      <c r="A411" s="10"/>
      <c r="B411" s="10"/>
      <c r="C411" s="12"/>
      <c r="D411" s="10"/>
      <c r="E411" s="10"/>
      <c r="F411" s="10"/>
      <c r="G411" s="10"/>
      <c r="H411" s="10"/>
      <c r="I411" s="10"/>
      <c r="J411" s="10"/>
      <c r="K411" s="10"/>
      <c r="L411" s="12"/>
      <c r="M411" s="2" t="str">
        <f aca="false">IF(OR(N411="",AI411=""),"",IF(AND(N411&lt;=SS_MAX,AI411&lt;=SS_L,AJ411&lt;=SS_M,AK411&lt;=SS_S),"Small standard",IF(AND(N411&lt;=LS_MAX,AI411&lt;=LS_L,AJ411&lt;=LS_M,AK411&lt;=LS_S),"Large standard","Oversize")))</f>
        <v/>
      </c>
      <c r="N411" s="16" t="str">
        <f aca="false">IF(AH411="","",IF(AL411="",AH411,MAX(AH411,AL411)))</f>
        <v/>
      </c>
      <c r="O411" s="21" t="str">
        <f aca="false">IF(OR(N411="",AM411="",M411=""),"",IF(M411="Small standard",IF(N411&gt;SS_MAX,"",ROUND(INDEX(SS_FEES,SUMPRODUCT(--(SS_EDGES&lt;N411))+1,0+AM411)*(1+FUEL),4)),IF(M411="Large standard",IF(N411&gt;LS_MAX,"",ROUND(IF(N411&lt;=OVER3_FROM,INDEX(LS_FEES,SUMPRODUCT(--(LS_EDGES&lt;N411))+1,0+AM411),INDEX(OVER3_BASE,1,0+AM411)+OVER3_PER4*CEILING((N411-OVER3_FROM)/4,1))*(1+FUEL),4)),"")))</f>
        <v/>
      </c>
      <c r="P411" s="21" t="str">
        <f aca="false">IF(OR(N411="",AM411="",M411=""),"",IF(M411="Small standard",IF(N411&gt;SS_MAX,"",ROUND(INDEX(SS_FEES,SUMPRODUCT(--(SS_EDGES&lt;N411))+1,3+AM411)*(1+FUEL),4)),IF(M411="Large standard",IF(N411&gt;LS_MAX,"",ROUND(IF(N411&lt;=OVER3_FROM,INDEX(LS_FEES,SUMPRODUCT(--(LS_EDGES&lt;N411))+1,3+AM411),INDEX(OVER3_BASE,1,3+AM411)+OVER3_PER4*CEILING((N411-OVER3_FROM)/4,1))*(1+FUEL),4)),"")))</f>
        <v/>
      </c>
      <c r="Q411" s="20" t="str">
        <f aca="true">IF(OR(L411="",O411=""),"",ROUND(L411-IF(AND(TODAY()&gt;=PEAK_FROM,TODAY()&lt;=PEAK_TO),P411,O411),2))</f>
        <v/>
      </c>
      <c r="R411" s="16" t="str">
        <f aca="false">IF(N411="","",IF(M411="Small standard",IF(SUMPRODUCT(--(SS_EDGES&lt;N411))=0,"",INDEX(SS_EDGES,SUMPRODUCT(--(SS_EDGES&lt;N411)))),IF(M411="Large standard",IF(N411&gt;OVER3_FROM,OVER3_FROM+4*(CEILING((N411-OVER3_FROM)/4,1)-1),IF(SUMPRODUCT(--(LS_EDGES&lt;N411))=0,"",INDEX(LS_EDGES,SUMPRODUCT(--(LS_EDGES&lt;N411))))),"")))</f>
        <v/>
      </c>
      <c r="S411" s="22" t="str">
        <f aca="false">IF(R411="","",ROUND(N411-R411,3))</f>
        <v/>
      </c>
      <c r="T411" s="21" t="str">
        <f aca="false">IF(OR(R411="",O411="",AO411=""),"",IF(S411&gt;MAX_SHAVE,"",IF(ROUND(O411-AO411,4)&lt;MIN_UNIT,"",ROUND(O411-AO411,4))))</f>
        <v/>
      </c>
      <c r="U411" s="21" t="str">
        <f aca="false">IF(OR(AQ411="",O411=""),"",IF(ROUND(ROUND(O411-AQ411,4)-AS411,4)&lt;=MIN_UNIT,"",ROUND(ROUND(O411-AQ411,4)-AS411,4)))</f>
        <v/>
      </c>
      <c r="V411" s="21" t="str">
        <f aca="false">IF(OR(AV411="",O411=""),"",IF(AND(AT411=1,AU411&lt;=MAX_ENV),IF(ROUND(O411-AV411,4)&lt;MIN_UNIT,"",ROUND(O411-AV411,4)),""))</f>
        <v/>
      </c>
      <c r="W411" s="21" t="str">
        <f aca="false">IF(OR(AX411="",O411=""),"",IF(AL411&gt;=AH411*MIN_DIM_RATIO,IF(ROUND(O411-AX411,4)&lt;MIN_UNIT,"",ROUND(O411-AX411,4)),""))</f>
        <v/>
      </c>
      <c r="X411" s="21" t="str">
        <f aca="false">IF(OR(R411="",P411="",AP411=""),"",IF(S411&gt;MAX_SHAVE,"",IF(ROUND(P411-AP411,4)&lt;MIN_UNIT,"",ROUND(P411-AP411,4))))</f>
        <v/>
      </c>
      <c r="Y411" s="21" t="str">
        <f aca="false">IF(OR(AR411="",P411=""),"",IF(ROUND(ROUND(P411-AR411,4)-AS411,4)&lt;=MIN_UNIT,"",ROUND(ROUND(P411-AR411,4)-AS411,4)))</f>
        <v/>
      </c>
      <c r="Z411" s="21" t="str">
        <f aca="false">IF(OR(AW411="",P411=""),"",IF(AND(AT411=1,AU411&lt;=MAX_ENV),IF(ROUND(P411-AW411,4)&lt;MIN_UNIT,"",ROUND(P411-AW411,4)),""))</f>
        <v/>
      </c>
      <c r="AA411" s="21" t="str">
        <f aca="false">IF(OR(AY411="",P411=""),"",IF(AL411&gt;=AH411*MIN_DIM_RATIO,IF(ROUND(P411-AY411,4)&lt;MIN_UNIT,"",ROUND(P411-AY411,4)),""))</f>
        <v/>
      </c>
      <c r="AB411" s="2" t="str">
        <f aca="false">IF(COUNT(T411:W411)=0,"",CHOOSE(MATCH(MAX(T411:W411),T411:W411,0),"Weight","Price","Size tier","Box"))</f>
        <v/>
      </c>
      <c r="AC411" s="24" t="str">
        <f aca="false">IF(K411&lt;&gt;"",K411,AZ411)</f>
        <v/>
      </c>
      <c r="AD411" s="25" t="str">
        <f aca="false">IF(OR(AB411="",AC411=""),"",ROUND(AC411*IF(K411&lt;&gt;"",1,U_LOW)*((12-PEAK_MONTHS)*MAX(T411:W411)+PEAK_MONTHS*N(INDEX(X411:AA411,MATCH(MAX(T411:W411),T411:W411,0)))),0))</f>
        <v/>
      </c>
      <c r="AE411" s="25" t="str">
        <f aca="false">IF(OR(AB411="",AC411=""),"",ROUND(AC411*IF(K411&lt;&gt;"",1,U_HIGH)*((12-PEAK_MONTHS)*MAX(T411:W411)+PEAK_MONTHS*N(INDEX(X411:AA411,MATCH(MAX(T411:W411),T411:W411,0)))),0))</f>
        <v/>
      </c>
      <c r="AF411" s="18" t="str">
        <f aca="false">IF(AD411="","",RANK(AD411,$AD$7:$AD$506))</f>
        <v/>
      </c>
      <c r="AH411" s="16" t="str">
        <f aca="false">IF(E411&lt;&gt;"",E411,IF(F411&lt;&gt;"",ROUND(F411*16,3),""))</f>
        <v/>
      </c>
      <c r="AI411" s="16" t="str">
        <f aca="false">IF(COUNT(G411:I411)&lt;3,"",ROUND(LARGE(G411:I411,1),2))</f>
        <v/>
      </c>
      <c r="AJ411" s="16" t="str">
        <f aca="false">IF(COUNT(G411:I411)&lt;3,"",ROUND(LARGE(G411:I411,2),2))</f>
        <v/>
      </c>
      <c r="AK411" s="16" t="str">
        <f aca="false">IF(COUNT(G411:I411)&lt;3,"",ROUND(SMALL(G411:I411,1),2))</f>
        <v/>
      </c>
      <c r="AL411" s="16" t="str">
        <f aca="false">IF(AI411="","",IF(AI411*AJ411*AK411&lt;DIM_MIN_CUIN,"",ROUND(AI411*AJ411*AK411/DIM_DIV*16,2)))</f>
        <v/>
      </c>
      <c r="AM411" s="18" t="str">
        <f aca="false">IF(C411="","",IF(C411&lt;BAND_LO,1,IF(C411&lt;=BAND_HI,2,3)))</f>
        <v/>
      </c>
      <c r="AN411" s="19" t="str">
        <f aca="false">IF(C411="","",IFERROR(INDEX(CAT_REF,MATCH(D411,CATS,0)),REF_DEFAULT))</f>
        <v/>
      </c>
      <c r="AO411" s="21" t="str">
        <f aca="false">IF(OR(R411="",AM411="",M411=""),"",IF(M411="Small standard",IF(R411&gt;SS_MAX,"",ROUND(INDEX(SS_FEES,SUMPRODUCT(--(SS_EDGES&lt;R411))+1,0+AM411)*(1+FUEL),4)),IF(M411="Large standard",IF(R411&gt;LS_MAX,"",ROUND(IF(R411&lt;=OVER3_FROM,INDEX(LS_FEES,SUMPRODUCT(--(LS_EDGES&lt;R411))+1,0+AM411),INDEX(OVER3_BASE,1,0+AM411)+OVER3_PER4*CEILING((R411-OVER3_FROM)/4,1))*(1+FUEL),4)),"")))</f>
        <v/>
      </c>
      <c r="AP411" s="21" t="str">
        <f aca="false">IF(OR(R411="",AM411="",M411=""),"",IF(M411="Small standard",IF(R411&gt;SS_MAX,"",ROUND(INDEX(SS_FEES,SUMPRODUCT(--(SS_EDGES&lt;R411))+1,3+AM411)*(1+FUEL),4)),IF(M411="Large standard",IF(R411&gt;LS_MAX,"",ROUND(IF(R411&lt;=OVER3_FROM,INDEX(LS_FEES,SUMPRODUCT(--(LS_EDGES&lt;R411))+1,3+AM411),INDEX(OVER3_BASE,1,3+AM411)+OVER3_PER4*CEILING((R411-OVER3_FROM)/4,1))*(1+FUEL),4)),"")))</f>
        <v/>
      </c>
      <c r="AQ411" s="21" t="str">
        <f aca="false">IF(OR(AM411="",AM411=1),"",IF(OR(N411="",(AM411-1)="",M411=""),"",IF(M411="Small standard",IF(N411&gt;SS_MAX,"",ROUND(INDEX(SS_FEES,SUMPRODUCT(--(SS_EDGES&lt;N411))+1,0+(AM411-1))*(1+FUEL),4)),IF(M411="Large standard",IF(N411&gt;LS_MAX,"",ROUND(IF(N411&lt;=OVER3_FROM,INDEX(LS_FEES,SUMPRODUCT(--(LS_EDGES&lt;N411))+1,0+(AM411-1)),INDEX(OVER3_BASE,1,0+(AM411-1))+OVER3_PER4*CEILING((N411-OVER3_FROM)/4,1))*(1+FUEL),4)),""))))</f>
        <v/>
      </c>
      <c r="AR411" s="21" t="str">
        <f aca="false">IF(OR(AM411="",AM411=1),"",IF(OR(N411="",(AM411-1)="",M411=""),"",IF(M411="Small standard",IF(N411&gt;SS_MAX,"",ROUND(INDEX(SS_FEES,SUMPRODUCT(--(SS_EDGES&lt;N411))+1,3+(AM411-1))*(1+FUEL),4)),IF(M411="Large standard",IF(N411&gt;LS_MAX,"",ROUND(IF(N411&lt;=OVER3_FROM,INDEX(LS_FEES,SUMPRODUCT(--(LS_EDGES&lt;N411))+1,3+(AM411-1)),INDEX(OVER3_BASE,1,3+(AM411-1))+OVER3_PER4*CEILING((N411-OVER3_FROM)/4,1))*(1+FUEL),4)),""))))</f>
        <v/>
      </c>
      <c r="AS411" s="21" t="str">
        <f aca="false">IF(OR(AM411="",AM411=1),"",(C411-(IF(AM411=2,BAND_LO,BAND_HI)-0.01))*(1-AN411))</f>
        <v/>
      </c>
      <c r="AT411" s="18" t="str">
        <f aca="false">IF(AI411="","",(AI411&gt;SS_L)+(AJ411&gt;SS_M)+(AK411&gt;SS_S))</f>
        <v/>
      </c>
      <c r="AU411" s="23" t="str">
        <f aca="false">IF(OR(AT411="",AT411&lt;&gt;1),"",MAX(AI411/SS_L,AJ411/SS_M,AK411/SS_S))</f>
        <v/>
      </c>
      <c r="AV411" s="21" t="str">
        <f aca="false">IF(OR(M411&lt;&gt;"Large standard",N411="",N411&gt;SS_MAX),"",IF(OR(N411="",AM411="","Small standard"=""),"",IF("Small standard"="Small standard",IF(N411&gt;SS_MAX,"",ROUND(INDEX(SS_FEES,SUMPRODUCT(--(SS_EDGES&lt;N411))+1,0+AM411)*(1+FUEL),4)),IF("Small standard"="Large standard",IF(N411&gt;LS_MAX,"",ROUND(IF(N411&lt;=OVER3_FROM,INDEX(LS_FEES,SUMPRODUCT(--(LS_EDGES&lt;N411))+1,0+AM411),INDEX(OVER3_BASE,1,0+AM411)+OVER3_PER4*CEILING((N411-OVER3_FROM)/4,1))*(1+FUEL),4)),""))))</f>
        <v/>
      </c>
      <c r="AW411" s="21" t="str">
        <f aca="false">IF(OR(M411&lt;&gt;"Large standard",N411="",N411&gt;SS_MAX),"",IF(OR(N411="",AM411="","Small standard"=""),"",IF("Small standard"="Small standard",IF(N411&gt;SS_MAX,"",ROUND(INDEX(SS_FEES,SUMPRODUCT(--(SS_EDGES&lt;N411))+1,3+AM411)*(1+FUEL),4)),IF("Small standard"="Large standard",IF(N411&gt;LS_MAX,"",ROUND(IF(N411&lt;=OVER3_FROM,INDEX(LS_FEES,SUMPRODUCT(--(LS_EDGES&lt;N411))+1,3+AM411),INDEX(OVER3_BASE,1,3+AM411)+OVER3_PER4*CEILING((N411-OVER3_FROM)/4,1))*(1+FUEL),4)),""))))</f>
        <v/>
      </c>
      <c r="AX411" s="21" t="str">
        <f aca="false">IF(OR(AL411="",AH411=""),"",IF(OR(AH411="",AM411="",M411=""),"",IF(M411="Small standard",IF(AH411&gt;SS_MAX,"",ROUND(INDEX(SS_FEES,SUMPRODUCT(--(SS_EDGES&lt;AH411))+1,0+AM411)*(1+FUEL),4)),IF(M411="Large standard",IF(AH411&gt;LS_MAX,"",ROUND(IF(AH411&lt;=OVER3_FROM,INDEX(LS_FEES,SUMPRODUCT(--(LS_EDGES&lt;AH411))+1,0+AM411),INDEX(OVER3_BASE,1,0+AM411)+OVER3_PER4*CEILING((AH411-OVER3_FROM)/4,1))*(1+FUEL),4)),""))))</f>
        <v/>
      </c>
      <c r="AY411" s="21" t="str">
        <f aca="false">IF(OR(AL411="",AH411=""),"",IF(OR(AH411="",AM411="",M411=""),"",IF(M411="Small standard",IF(AH411&gt;SS_MAX,"",ROUND(INDEX(SS_FEES,SUMPRODUCT(--(SS_EDGES&lt;AH411))+1,3+AM411)*(1+FUEL),4)),IF(M411="Large standard",IF(AH411&gt;LS_MAX,"",ROUND(IF(AH411&lt;=OVER3_FROM,INDEX(LS_FEES,SUMPRODUCT(--(LS_EDGES&lt;AH411))+1,3+AM411),INDEX(OVER3_BASE,1,3+AM411)+OVER3_PER4*CEILING((AH411-OVER3_FROM)/4,1))*(1+FUEL),4)),""))))</f>
        <v/>
      </c>
      <c r="AZ411" s="24" t="str">
        <f aca="false">IF(OR(J411="",J411&lt;1),"",ROUND(IFERROR(INDEX(CAT_SCALE,MATCH(D411,CATS,0)),UC_DEFAULT)*IF(J411&gt;=UC_KNEE,10^(UC_A-UC_B*LOG10(J411)),10^(UC_A-UC_B*LOG10(UC_KNEE))*(UC_KNEE/J411)^UC_HEXP),1))</f>
        <v/>
      </c>
    </row>
    <row r="412" customFormat="false" ht="15" hidden="false" customHeight="false" outlineLevel="0" collapsed="false">
      <c r="A412" s="10"/>
      <c r="B412" s="10"/>
      <c r="C412" s="12"/>
      <c r="D412" s="10"/>
      <c r="E412" s="10"/>
      <c r="F412" s="10"/>
      <c r="G412" s="10"/>
      <c r="H412" s="10"/>
      <c r="I412" s="10"/>
      <c r="J412" s="10"/>
      <c r="K412" s="10"/>
      <c r="L412" s="12"/>
      <c r="M412" s="2" t="str">
        <f aca="false">IF(OR(N412="",AI412=""),"",IF(AND(N412&lt;=SS_MAX,AI412&lt;=SS_L,AJ412&lt;=SS_M,AK412&lt;=SS_S),"Small standard",IF(AND(N412&lt;=LS_MAX,AI412&lt;=LS_L,AJ412&lt;=LS_M,AK412&lt;=LS_S),"Large standard","Oversize")))</f>
        <v/>
      </c>
      <c r="N412" s="16" t="str">
        <f aca="false">IF(AH412="","",IF(AL412="",AH412,MAX(AH412,AL412)))</f>
        <v/>
      </c>
      <c r="O412" s="21" t="str">
        <f aca="false">IF(OR(N412="",AM412="",M412=""),"",IF(M412="Small standard",IF(N412&gt;SS_MAX,"",ROUND(INDEX(SS_FEES,SUMPRODUCT(--(SS_EDGES&lt;N412))+1,0+AM412)*(1+FUEL),4)),IF(M412="Large standard",IF(N412&gt;LS_MAX,"",ROUND(IF(N412&lt;=OVER3_FROM,INDEX(LS_FEES,SUMPRODUCT(--(LS_EDGES&lt;N412))+1,0+AM412),INDEX(OVER3_BASE,1,0+AM412)+OVER3_PER4*CEILING((N412-OVER3_FROM)/4,1))*(1+FUEL),4)),"")))</f>
        <v/>
      </c>
      <c r="P412" s="21" t="str">
        <f aca="false">IF(OR(N412="",AM412="",M412=""),"",IF(M412="Small standard",IF(N412&gt;SS_MAX,"",ROUND(INDEX(SS_FEES,SUMPRODUCT(--(SS_EDGES&lt;N412))+1,3+AM412)*(1+FUEL),4)),IF(M412="Large standard",IF(N412&gt;LS_MAX,"",ROUND(IF(N412&lt;=OVER3_FROM,INDEX(LS_FEES,SUMPRODUCT(--(LS_EDGES&lt;N412))+1,3+AM412),INDEX(OVER3_BASE,1,3+AM412)+OVER3_PER4*CEILING((N412-OVER3_FROM)/4,1))*(1+FUEL),4)),"")))</f>
        <v/>
      </c>
      <c r="Q412" s="20" t="str">
        <f aca="true">IF(OR(L412="",O412=""),"",ROUND(L412-IF(AND(TODAY()&gt;=PEAK_FROM,TODAY()&lt;=PEAK_TO),P412,O412),2))</f>
        <v/>
      </c>
      <c r="R412" s="16" t="str">
        <f aca="false">IF(N412="","",IF(M412="Small standard",IF(SUMPRODUCT(--(SS_EDGES&lt;N412))=0,"",INDEX(SS_EDGES,SUMPRODUCT(--(SS_EDGES&lt;N412)))),IF(M412="Large standard",IF(N412&gt;OVER3_FROM,OVER3_FROM+4*(CEILING((N412-OVER3_FROM)/4,1)-1),IF(SUMPRODUCT(--(LS_EDGES&lt;N412))=0,"",INDEX(LS_EDGES,SUMPRODUCT(--(LS_EDGES&lt;N412))))),"")))</f>
        <v/>
      </c>
      <c r="S412" s="22" t="str">
        <f aca="false">IF(R412="","",ROUND(N412-R412,3))</f>
        <v/>
      </c>
      <c r="T412" s="21" t="str">
        <f aca="false">IF(OR(R412="",O412="",AO412=""),"",IF(S412&gt;MAX_SHAVE,"",IF(ROUND(O412-AO412,4)&lt;MIN_UNIT,"",ROUND(O412-AO412,4))))</f>
        <v/>
      </c>
      <c r="U412" s="21" t="str">
        <f aca="false">IF(OR(AQ412="",O412=""),"",IF(ROUND(ROUND(O412-AQ412,4)-AS412,4)&lt;=MIN_UNIT,"",ROUND(ROUND(O412-AQ412,4)-AS412,4)))</f>
        <v/>
      </c>
      <c r="V412" s="21" t="str">
        <f aca="false">IF(OR(AV412="",O412=""),"",IF(AND(AT412=1,AU412&lt;=MAX_ENV),IF(ROUND(O412-AV412,4)&lt;MIN_UNIT,"",ROUND(O412-AV412,4)),""))</f>
        <v/>
      </c>
      <c r="W412" s="21" t="str">
        <f aca="false">IF(OR(AX412="",O412=""),"",IF(AL412&gt;=AH412*MIN_DIM_RATIO,IF(ROUND(O412-AX412,4)&lt;MIN_UNIT,"",ROUND(O412-AX412,4)),""))</f>
        <v/>
      </c>
      <c r="X412" s="21" t="str">
        <f aca="false">IF(OR(R412="",P412="",AP412=""),"",IF(S412&gt;MAX_SHAVE,"",IF(ROUND(P412-AP412,4)&lt;MIN_UNIT,"",ROUND(P412-AP412,4))))</f>
        <v/>
      </c>
      <c r="Y412" s="21" t="str">
        <f aca="false">IF(OR(AR412="",P412=""),"",IF(ROUND(ROUND(P412-AR412,4)-AS412,4)&lt;=MIN_UNIT,"",ROUND(ROUND(P412-AR412,4)-AS412,4)))</f>
        <v/>
      </c>
      <c r="Z412" s="21" t="str">
        <f aca="false">IF(OR(AW412="",P412=""),"",IF(AND(AT412=1,AU412&lt;=MAX_ENV),IF(ROUND(P412-AW412,4)&lt;MIN_UNIT,"",ROUND(P412-AW412,4)),""))</f>
        <v/>
      </c>
      <c r="AA412" s="21" t="str">
        <f aca="false">IF(OR(AY412="",P412=""),"",IF(AL412&gt;=AH412*MIN_DIM_RATIO,IF(ROUND(P412-AY412,4)&lt;MIN_UNIT,"",ROUND(P412-AY412,4)),""))</f>
        <v/>
      </c>
      <c r="AB412" s="2" t="str">
        <f aca="false">IF(COUNT(T412:W412)=0,"",CHOOSE(MATCH(MAX(T412:W412),T412:W412,0),"Weight","Price","Size tier","Box"))</f>
        <v/>
      </c>
      <c r="AC412" s="24" t="str">
        <f aca="false">IF(K412&lt;&gt;"",K412,AZ412)</f>
        <v/>
      </c>
      <c r="AD412" s="25" t="str">
        <f aca="false">IF(OR(AB412="",AC412=""),"",ROUND(AC412*IF(K412&lt;&gt;"",1,U_LOW)*((12-PEAK_MONTHS)*MAX(T412:W412)+PEAK_MONTHS*N(INDEX(X412:AA412,MATCH(MAX(T412:W412),T412:W412,0)))),0))</f>
        <v/>
      </c>
      <c r="AE412" s="25" t="str">
        <f aca="false">IF(OR(AB412="",AC412=""),"",ROUND(AC412*IF(K412&lt;&gt;"",1,U_HIGH)*((12-PEAK_MONTHS)*MAX(T412:W412)+PEAK_MONTHS*N(INDEX(X412:AA412,MATCH(MAX(T412:W412),T412:W412,0)))),0))</f>
        <v/>
      </c>
      <c r="AF412" s="18" t="str">
        <f aca="false">IF(AD412="","",RANK(AD412,$AD$7:$AD$506))</f>
        <v/>
      </c>
      <c r="AH412" s="16" t="str">
        <f aca="false">IF(E412&lt;&gt;"",E412,IF(F412&lt;&gt;"",ROUND(F412*16,3),""))</f>
        <v/>
      </c>
      <c r="AI412" s="16" t="str">
        <f aca="false">IF(COUNT(G412:I412)&lt;3,"",ROUND(LARGE(G412:I412,1),2))</f>
        <v/>
      </c>
      <c r="AJ412" s="16" t="str">
        <f aca="false">IF(COUNT(G412:I412)&lt;3,"",ROUND(LARGE(G412:I412,2),2))</f>
        <v/>
      </c>
      <c r="AK412" s="16" t="str">
        <f aca="false">IF(COUNT(G412:I412)&lt;3,"",ROUND(SMALL(G412:I412,1),2))</f>
        <v/>
      </c>
      <c r="AL412" s="16" t="str">
        <f aca="false">IF(AI412="","",IF(AI412*AJ412*AK412&lt;DIM_MIN_CUIN,"",ROUND(AI412*AJ412*AK412/DIM_DIV*16,2)))</f>
        <v/>
      </c>
      <c r="AM412" s="18" t="str">
        <f aca="false">IF(C412="","",IF(C412&lt;BAND_LO,1,IF(C412&lt;=BAND_HI,2,3)))</f>
        <v/>
      </c>
      <c r="AN412" s="19" t="str">
        <f aca="false">IF(C412="","",IFERROR(INDEX(CAT_REF,MATCH(D412,CATS,0)),REF_DEFAULT))</f>
        <v/>
      </c>
      <c r="AO412" s="21" t="str">
        <f aca="false">IF(OR(R412="",AM412="",M412=""),"",IF(M412="Small standard",IF(R412&gt;SS_MAX,"",ROUND(INDEX(SS_FEES,SUMPRODUCT(--(SS_EDGES&lt;R412))+1,0+AM412)*(1+FUEL),4)),IF(M412="Large standard",IF(R412&gt;LS_MAX,"",ROUND(IF(R412&lt;=OVER3_FROM,INDEX(LS_FEES,SUMPRODUCT(--(LS_EDGES&lt;R412))+1,0+AM412),INDEX(OVER3_BASE,1,0+AM412)+OVER3_PER4*CEILING((R412-OVER3_FROM)/4,1))*(1+FUEL),4)),"")))</f>
        <v/>
      </c>
      <c r="AP412" s="21" t="str">
        <f aca="false">IF(OR(R412="",AM412="",M412=""),"",IF(M412="Small standard",IF(R412&gt;SS_MAX,"",ROUND(INDEX(SS_FEES,SUMPRODUCT(--(SS_EDGES&lt;R412))+1,3+AM412)*(1+FUEL),4)),IF(M412="Large standard",IF(R412&gt;LS_MAX,"",ROUND(IF(R412&lt;=OVER3_FROM,INDEX(LS_FEES,SUMPRODUCT(--(LS_EDGES&lt;R412))+1,3+AM412),INDEX(OVER3_BASE,1,3+AM412)+OVER3_PER4*CEILING((R412-OVER3_FROM)/4,1))*(1+FUEL),4)),"")))</f>
        <v/>
      </c>
      <c r="AQ412" s="21" t="str">
        <f aca="false">IF(OR(AM412="",AM412=1),"",IF(OR(N412="",(AM412-1)="",M412=""),"",IF(M412="Small standard",IF(N412&gt;SS_MAX,"",ROUND(INDEX(SS_FEES,SUMPRODUCT(--(SS_EDGES&lt;N412))+1,0+(AM412-1))*(1+FUEL),4)),IF(M412="Large standard",IF(N412&gt;LS_MAX,"",ROUND(IF(N412&lt;=OVER3_FROM,INDEX(LS_FEES,SUMPRODUCT(--(LS_EDGES&lt;N412))+1,0+(AM412-1)),INDEX(OVER3_BASE,1,0+(AM412-1))+OVER3_PER4*CEILING((N412-OVER3_FROM)/4,1))*(1+FUEL),4)),""))))</f>
        <v/>
      </c>
      <c r="AR412" s="21" t="str">
        <f aca="false">IF(OR(AM412="",AM412=1),"",IF(OR(N412="",(AM412-1)="",M412=""),"",IF(M412="Small standard",IF(N412&gt;SS_MAX,"",ROUND(INDEX(SS_FEES,SUMPRODUCT(--(SS_EDGES&lt;N412))+1,3+(AM412-1))*(1+FUEL),4)),IF(M412="Large standard",IF(N412&gt;LS_MAX,"",ROUND(IF(N412&lt;=OVER3_FROM,INDEX(LS_FEES,SUMPRODUCT(--(LS_EDGES&lt;N412))+1,3+(AM412-1)),INDEX(OVER3_BASE,1,3+(AM412-1))+OVER3_PER4*CEILING((N412-OVER3_FROM)/4,1))*(1+FUEL),4)),""))))</f>
        <v/>
      </c>
      <c r="AS412" s="21" t="str">
        <f aca="false">IF(OR(AM412="",AM412=1),"",(C412-(IF(AM412=2,BAND_LO,BAND_HI)-0.01))*(1-AN412))</f>
        <v/>
      </c>
      <c r="AT412" s="18" t="str">
        <f aca="false">IF(AI412="","",(AI412&gt;SS_L)+(AJ412&gt;SS_M)+(AK412&gt;SS_S))</f>
        <v/>
      </c>
      <c r="AU412" s="23" t="str">
        <f aca="false">IF(OR(AT412="",AT412&lt;&gt;1),"",MAX(AI412/SS_L,AJ412/SS_M,AK412/SS_S))</f>
        <v/>
      </c>
      <c r="AV412" s="21" t="str">
        <f aca="false">IF(OR(M412&lt;&gt;"Large standard",N412="",N412&gt;SS_MAX),"",IF(OR(N412="",AM412="","Small standard"=""),"",IF("Small standard"="Small standard",IF(N412&gt;SS_MAX,"",ROUND(INDEX(SS_FEES,SUMPRODUCT(--(SS_EDGES&lt;N412))+1,0+AM412)*(1+FUEL),4)),IF("Small standard"="Large standard",IF(N412&gt;LS_MAX,"",ROUND(IF(N412&lt;=OVER3_FROM,INDEX(LS_FEES,SUMPRODUCT(--(LS_EDGES&lt;N412))+1,0+AM412),INDEX(OVER3_BASE,1,0+AM412)+OVER3_PER4*CEILING((N412-OVER3_FROM)/4,1))*(1+FUEL),4)),""))))</f>
        <v/>
      </c>
      <c r="AW412" s="21" t="str">
        <f aca="false">IF(OR(M412&lt;&gt;"Large standard",N412="",N412&gt;SS_MAX),"",IF(OR(N412="",AM412="","Small standard"=""),"",IF("Small standard"="Small standard",IF(N412&gt;SS_MAX,"",ROUND(INDEX(SS_FEES,SUMPRODUCT(--(SS_EDGES&lt;N412))+1,3+AM412)*(1+FUEL),4)),IF("Small standard"="Large standard",IF(N412&gt;LS_MAX,"",ROUND(IF(N412&lt;=OVER3_FROM,INDEX(LS_FEES,SUMPRODUCT(--(LS_EDGES&lt;N412))+1,3+AM412),INDEX(OVER3_BASE,1,3+AM412)+OVER3_PER4*CEILING((N412-OVER3_FROM)/4,1))*(1+FUEL),4)),""))))</f>
        <v/>
      </c>
      <c r="AX412" s="21" t="str">
        <f aca="false">IF(OR(AL412="",AH412=""),"",IF(OR(AH412="",AM412="",M412=""),"",IF(M412="Small standard",IF(AH412&gt;SS_MAX,"",ROUND(INDEX(SS_FEES,SUMPRODUCT(--(SS_EDGES&lt;AH412))+1,0+AM412)*(1+FUEL),4)),IF(M412="Large standard",IF(AH412&gt;LS_MAX,"",ROUND(IF(AH412&lt;=OVER3_FROM,INDEX(LS_FEES,SUMPRODUCT(--(LS_EDGES&lt;AH412))+1,0+AM412),INDEX(OVER3_BASE,1,0+AM412)+OVER3_PER4*CEILING((AH412-OVER3_FROM)/4,1))*(1+FUEL),4)),""))))</f>
        <v/>
      </c>
      <c r="AY412" s="21" t="str">
        <f aca="false">IF(OR(AL412="",AH412=""),"",IF(OR(AH412="",AM412="",M412=""),"",IF(M412="Small standard",IF(AH412&gt;SS_MAX,"",ROUND(INDEX(SS_FEES,SUMPRODUCT(--(SS_EDGES&lt;AH412))+1,3+AM412)*(1+FUEL),4)),IF(M412="Large standard",IF(AH412&gt;LS_MAX,"",ROUND(IF(AH412&lt;=OVER3_FROM,INDEX(LS_FEES,SUMPRODUCT(--(LS_EDGES&lt;AH412))+1,3+AM412),INDEX(OVER3_BASE,1,3+AM412)+OVER3_PER4*CEILING((AH412-OVER3_FROM)/4,1))*(1+FUEL),4)),""))))</f>
        <v/>
      </c>
      <c r="AZ412" s="24" t="str">
        <f aca="false">IF(OR(J412="",J412&lt;1),"",ROUND(IFERROR(INDEX(CAT_SCALE,MATCH(D412,CATS,0)),UC_DEFAULT)*IF(J412&gt;=UC_KNEE,10^(UC_A-UC_B*LOG10(J412)),10^(UC_A-UC_B*LOG10(UC_KNEE))*(UC_KNEE/J412)^UC_HEXP),1))</f>
        <v/>
      </c>
    </row>
    <row r="413" customFormat="false" ht="15" hidden="false" customHeight="false" outlineLevel="0" collapsed="false">
      <c r="A413" s="10"/>
      <c r="B413" s="10"/>
      <c r="C413" s="12"/>
      <c r="D413" s="10"/>
      <c r="E413" s="10"/>
      <c r="F413" s="10"/>
      <c r="G413" s="10"/>
      <c r="H413" s="10"/>
      <c r="I413" s="10"/>
      <c r="J413" s="10"/>
      <c r="K413" s="10"/>
      <c r="L413" s="12"/>
      <c r="M413" s="2" t="str">
        <f aca="false">IF(OR(N413="",AI413=""),"",IF(AND(N413&lt;=SS_MAX,AI413&lt;=SS_L,AJ413&lt;=SS_M,AK413&lt;=SS_S),"Small standard",IF(AND(N413&lt;=LS_MAX,AI413&lt;=LS_L,AJ413&lt;=LS_M,AK413&lt;=LS_S),"Large standard","Oversize")))</f>
        <v/>
      </c>
      <c r="N413" s="16" t="str">
        <f aca="false">IF(AH413="","",IF(AL413="",AH413,MAX(AH413,AL413)))</f>
        <v/>
      </c>
      <c r="O413" s="21" t="str">
        <f aca="false">IF(OR(N413="",AM413="",M413=""),"",IF(M413="Small standard",IF(N413&gt;SS_MAX,"",ROUND(INDEX(SS_FEES,SUMPRODUCT(--(SS_EDGES&lt;N413))+1,0+AM413)*(1+FUEL),4)),IF(M413="Large standard",IF(N413&gt;LS_MAX,"",ROUND(IF(N413&lt;=OVER3_FROM,INDEX(LS_FEES,SUMPRODUCT(--(LS_EDGES&lt;N413))+1,0+AM413),INDEX(OVER3_BASE,1,0+AM413)+OVER3_PER4*CEILING((N413-OVER3_FROM)/4,1))*(1+FUEL),4)),"")))</f>
        <v/>
      </c>
      <c r="P413" s="21" t="str">
        <f aca="false">IF(OR(N413="",AM413="",M413=""),"",IF(M413="Small standard",IF(N413&gt;SS_MAX,"",ROUND(INDEX(SS_FEES,SUMPRODUCT(--(SS_EDGES&lt;N413))+1,3+AM413)*(1+FUEL),4)),IF(M413="Large standard",IF(N413&gt;LS_MAX,"",ROUND(IF(N413&lt;=OVER3_FROM,INDEX(LS_FEES,SUMPRODUCT(--(LS_EDGES&lt;N413))+1,3+AM413),INDEX(OVER3_BASE,1,3+AM413)+OVER3_PER4*CEILING((N413-OVER3_FROM)/4,1))*(1+FUEL),4)),"")))</f>
        <v/>
      </c>
      <c r="Q413" s="20" t="str">
        <f aca="true">IF(OR(L413="",O413=""),"",ROUND(L413-IF(AND(TODAY()&gt;=PEAK_FROM,TODAY()&lt;=PEAK_TO),P413,O413),2))</f>
        <v/>
      </c>
      <c r="R413" s="16" t="str">
        <f aca="false">IF(N413="","",IF(M413="Small standard",IF(SUMPRODUCT(--(SS_EDGES&lt;N413))=0,"",INDEX(SS_EDGES,SUMPRODUCT(--(SS_EDGES&lt;N413)))),IF(M413="Large standard",IF(N413&gt;OVER3_FROM,OVER3_FROM+4*(CEILING((N413-OVER3_FROM)/4,1)-1),IF(SUMPRODUCT(--(LS_EDGES&lt;N413))=0,"",INDEX(LS_EDGES,SUMPRODUCT(--(LS_EDGES&lt;N413))))),"")))</f>
        <v/>
      </c>
      <c r="S413" s="22" t="str">
        <f aca="false">IF(R413="","",ROUND(N413-R413,3))</f>
        <v/>
      </c>
      <c r="T413" s="21" t="str">
        <f aca="false">IF(OR(R413="",O413="",AO413=""),"",IF(S413&gt;MAX_SHAVE,"",IF(ROUND(O413-AO413,4)&lt;MIN_UNIT,"",ROUND(O413-AO413,4))))</f>
        <v/>
      </c>
      <c r="U413" s="21" t="str">
        <f aca="false">IF(OR(AQ413="",O413=""),"",IF(ROUND(ROUND(O413-AQ413,4)-AS413,4)&lt;=MIN_UNIT,"",ROUND(ROUND(O413-AQ413,4)-AS413,4)))</f>
        <v/>
      </c>
      <c r="V413" s="21" t="str">
        <f aca="false">IF(OR(AV413="",O413=""),"",IF(AND(AT413=1,AU413&lt;=MAX_ENV),IF(ROUND(O413-AV413,4)&lt;MIN_UNIT,"",ROUND(O413-AV413,4)),""))</f>
        <v/>
      </c>
      <c r="W413" s="21" t="str">
        <f aca="false">IF(OR(AX413="",O413=""),"",IF(AL413&gt;=AH413*MIN_DIM_RATIO,IF(ROUND(O413-AX413,4)&lt;MIN_UNIT,"",ROUND(O413-AX413,4)),""))</f>
        <v/>
      </c>
      <c r="X413" s="21" t="str">
        <f aca="false">IF(OR(R413="",P413="",AP413=""),"",IF(S413&gt;MAX_SHAVE,"",IF(ROUND(P413-AP413,4)&lt;MIN_UNIT,"",ROUND(P413-AP413,4))))</f>
        <v/>
      </c>
      <c r="Y413" s="21" t="str">
        <f aca="false">IF(OR(AR413="",P413=""),"",IF(ROUND(ROUND(P413-AR413,4)-AS413,4)&lt;=MIN_UNIT,"",ROUND(ROUND(P413-AR413,4)-AS413,4)))</f>
        <v/>
      </c>
      <c r="Z413" s="21" t="str">
        <f aca="false">IF(OR(AW413="",P413=""),"",IF(AND(AT413=1,AU413&lt;=MAX_ENV),IF(ROUND(P413-AW413,4)&lt;MIN_UNIT,"",ROUND(P413-AW413,4)),""))</f>
        <v/>
      </c>
      <c r="AA413" s="21" t="str">
        <f aca="false">IF(OR(AY413="",P413=""),"",IF(AL413&gt;=AH413*MIN_DIM_RATIO,IF(ROUND(P413-AY413,4)&lt;MIN_UNIT,"",ROUND(P413-AY413,4)),""))</f>
        <v/>
      </c>
      <c r="AB413" s="2" t="str">
        <f aca="false">IF(COUNT(T413:W413)=0,"",CHOOSE(MATCH(MAX(T413:W413),T413:W413,0),"Weight","Price","Size tier","Box"))</f>
        <v/>
      </c>
      <c r="AC413" s="24" t="str">
        <f aca="false">IF(K413&lt;&gt;"",K413,AZ413)</f>
        <v/>
      </c>
      <c r="AD413" s="25" t="str">
        <f aca="false">IF(OR(AB413="",AC413=""),"",ROUND(AC413*IF(K413&lt;&gt;"",1,U_LOW)*((12-PEAK_MONTHS)*MAX(T413:W413)+PEAK_MONTHS*N(INDEX(X413:AA413,MATCH(MAX(T413:W413),T413:W413,0)))),0))</f>
        <v/>
      </c>
      <c r="AE413" s="25" t="str">
        <f aca="false">IF(OR(AB413="",AC413=""),"",ROUND(AC413*IF(K413&lt;&gt;"",1,U_HIGH)*((12-PEAK_MONTHS)*MAX(T413:W413)+PEAK_MONTHS*N(INDEX(X413:AA413,MATCH(MAX(T413:W413),T413:W413,0)))),0))</f>
        <v/>
      </c>
      <c r="AF413" s="18" t="str">
        <f aca="false">IF(AD413="","",RANK(AD413,$AD$7:$AD$506))</f>
        <v/>
      </c>
      <c r="AH413" s="16" t="str">
        <f aca="false">IF(E413&lt;&gt;"",E413,IF(F413&lt;&gt;"",ROUND(F413*16,3),""))</f>
        <v/>
      </c>
      <c r="AI413" s="16" t="str">
        <f aca="false">IF(COUNT(G413:I413)&lt;3,"",ROUND(LARGE(G413:I413,1),2))</f>
        <v/>
      </c>
      <c r="AJ413" s="16" t="str">
        <f aca="false">IF(COUNT(G413:I413)&lt;3,"",ROUND(LARGE(G413:I413,2),2))</f>
        <v/>
      </c>
      <c r="AK413" s="16" t="str">
        <f aca="false">IF(COUNT(G413:I413)&lt;3,"",ROUND(SMALL(G413:I413,1),2))</f>
        <v/>
      </c>
      <c r="AL413" s="16" t="str">
        <f aca="false">IF(AI413="","",IF(AI413*AJ413*AK413&lt;DIM_MIN_CUIN,"",ROUND(AI413*AJ413*AK413/DIM_DIV*16,2)))</f>
        <v/>
      </c>
      <c r="AM413" s="18" t="str">
        <f aca="false">IF(C413="","",IF(C413&lt;BAND_LO,1,IF(C413&lt;=BAND_HI,2,3)))</f>
        <v/>
      </c>
      <c r="AN413" s="19" t="str">
        <f aca="false">IF(C413="","",IFERROR(INDEX(CAT_REF,MATCH(D413,CATS,0)),REF_DEFAULT))</f>
        <v/>
      </c>
      <c r="AO413" s="21" t="str">
        <f aca="false">IF(OR(R413="",AM413="",M413=""),"",IF(M413="Small standard",IF(R413&gt;SS_MAX,"",ROUND(INDEX(SS_FEES,SUMPRODUCT(--(SS_EDGES&lt;R413))+1,0+AM413)*(1+FUEL),4)),IF(M413="Large standard",IF(R413&gt;LS_MAX,"",ROUND(IF(R413&lt;=OVER3_FROM,INDEX(LS_FEES,SUMPRODUCT(--(LS_EDGES&lt;R413))+1,0+AM413),INDEX(OVER3_BASE,1,0+AM413)+OVER3_PER4*CEILING((R413-OVER3_FROM)/4,1))*(1+FUEL),4)),"")))</f>
        <v/>
      </c>
      <c r="AP413" s="21" t="str">
        <f aca="false">IF(OR(R413="",AM413="",M413=""),"",IF(M413="Small standard",IF(R413&gt;SS_MAX,"",ROUND(INDEX(SS_FEES,SUMPRODUCT(--(SS_EDGES&lt;R413))+1,3+AM413)*(1+FUEL),4)),IF(M413="Large standard",IF(R413&gt;LS_MAX,"",ROUND(IF(R413&lt;=OVER3_FROM,INDEX(LS_FEES,SUMPRODUCT(--(LS_EDGES&lt;R413))+1,3+AM413),INDEX(OVER3_BASE,1,3+AM413)+OVER3_PER4*CEILING((R413-OVER3_FROM)/4,1))*(1+FUEL),4)),"")))</f>
        <v/>
      </c>
      <c r="AQ413" s="21" t="str">
        <f aca="false">IF(OR(AM413="",AM413=1),"",IF(OR(N413="",(AM413-1)="",M413=""),"",IF(M413="Small standard",IF(N413&gt;SS_MAX,"",ROUND(INDEX(SS_FEES,SUMPRODUCT(--(SS_EDGES&lt;N413))+1,0+(AM413-1))*(1+FUEL),4)),IF(M413="Large standard",IF(N413&gt;LS_MAX,"",ROUND(IF(N413&lt;=OVER3_FROM,INDEX(LS_FEES,SUMPRODUCT(--(LS_EDGES&lt;N413))+1,0+(AM413-1)),INDEX(OVER3_BASE,1,0+(AM413-1))+OVER3_PER4*CEILING((N413-OVER3_FROM)/4,1))*(1+FUEL),4)),""))))</f>
        <v/>
      </c>
      <c r="AR413" s="21" t="str">
        <f aca="false">IF(OR(AM413="",AM413=1),"",IF(OR(N413="",(AM413-1)="",M413=""),"",IF(M413="Small standard",IF(N413&gt;SS_MAX,"",ROUND(INDEX(SS_FEES,SUMPRODUCT(--(SS_EDGES&lt;N413))+1,3+(AM413-1))*(1+FUEL),4)),IF(M413="Large standard",IF(N413&gt;LS_MAX,"",ROUND(IF(N413&lt;=OVER3_FROM,INDEX(LS_FEES,SUMPRODUCT(--(LS_EDGES&lt;N413))+1,3+(AM413-1)),INDEX(OVER3_BASE,1,3+(AM413-1))+OVER3_PER4*CEILING((N413-OVER3_FROM)/4,1))*(1+FUEL),4)),""))))</f>
        <v/>
      </c>
      <c r="AS413" s="21" t="str">
        <f aca="false">IF(OR(AM413="",AM413=1),"",(C413-(IF(AM413=2,BAND_LO,BAND_HI)-0.01))*(1-AN413))</f>
        <v/>
      </c>
      <c r="AT413" s="18" t="str">
        <f aca="false">IF(AI413="","",(AI413&gt;SS_L)+(AJ413&gt;SS_M)+(AK413&gt;SS_S))</f>
        <v/>
      </c>
      <c r="AU413" s="23" t="str">
        <f aca="false">IF(OR(AT413="",AT413&lt;&gt;1),"",MAX(AI413/SS_L,AJ413/SS_M,AK413/SS_S))</f>
        <v/>
      </c>
      <c r="AV413" s="21" t="str">
        <f aca="false">IF(OR(M413&lt;&gt;"Large standard",N413="",N413&gt;SS_MAX),"",IF(OR(N413="",AM413="","Small standard"=""),"",IF("Small standard"="Small standard",IF(N413&gt;SS_MAX,"",ROUND(INDEX(SS_FEES,SUMPRODUCT(--(SS_EDGES&lt;N413))+1,0+AM413)*(1+FUEL),4)),IF("Small standard"="Large standard",IF(N413&gt;LS_MAX,"",ROUND(IF(N413&lt;=OVER3_FROM,INDEX(LS_FEES,SUMPRODUCT(--(LS_EDGES&lt;N413))+1,0+AM413),INDEX(OVER3_BASE,1,0+AM413)+OVER3_PER4*CEILING((N413-OVER3_FROM)/4,1))*(1+FUEL),4)),""))))</f>
        <v/>
      </c>
      <c r="AW413" s="21" t="str">
        <f aca="false">IF(OR(M413&lt;&gt;"Large standard",N413="",N413&gt;SS_MAX),"",IF(OR(N413="",AM413="","Small standard"=""),"",IF("Small standard"="Small standard",IF(N413&gt;SS_MAX,"",ROUND(INDEX(SS_FEES,SUMPRODUCT(--(SS_EDGES&lt;N413))+1,3+AM413)*(1+FUEL),4)),IF("Small standard"="Large standard",IF(N413&gt;LS_MAX,"",ROUND(IF(N413&lt;=OVER3_FROM,INDEX(LS_FEES,SUMPRODUCT(--(LS_EDGES&lt;N413))+1,3+AM413),INDEX(OVER3_BASE,1,3+AM413)+OVER3_PER4*CEILING((N413-OVER3_FROM)/4,1))*(1+FUEL),4)),""))))</f>
        <v/>
      </c>
      <c r="AX413" s="21" t="str">
        <f aca="false">IF(OR(AL413="",AH413=""),"",IF(OR(AH413="",AM413="",M413=""),"",IF(M413="Small standard",IF(AH413&gt;SS_MAX,"",ROUND(INDEX(SS_FEES,SUMPRODUCT(--(SS_EDGES&lt;AH413))+1,0+AM413)*(1+FUEL),4)),IF(M413="Large standard",IF(AH413&gt;LS_MAX,"",ROUND(IF(AH413&lt;=OVER3_FROM,INDEX(LS_FEES,SUMPRODUCT(--(LS_EDGES&lt;AH413))+1,0+AM413),INDEX(OVER3_BASE,1,0+AM413)+OVER3_PER4*CEILING((AH413-OVER3_FROM)/4,1))*(1+FUEL),4)),""))))</f>
        <v/>
      </c>
      <c r="AY413" s="21" t="str">
        <f aca="false">IF(OR(AL413="",AH413=""),"",IF(OR(AH413="",AM413="",M413=""),"",IF(M413="Small standard",IF(AH413&gt;SS_MAX,"",ROUND(INDEX(SS_FEES,SUMPRODUCT(--(SS_EDGES&lt;AH413))+1,3+AM413)*(1+FUEL),4)),IF(M413="Large standard",IF(AH413&gt;LS_MAX,"",ROUND(IF(AH413&lt;=OVER3_FROM,INDEX(LS_FEES,SUMPRODUCT(--(LS_EDGES&lt;AH413))+1,3+AM413),INDEX(OVER3_BASE,1,3+AM413)+OVER3_PER4*CEILING((AH413-OVER3_FROM)/4,1))*(1+FUEL),4)),""))))</f>
        <v/>
      </c>
      <c r="AZ413" s="24" t="str">
        <f aca="false">IF(OR(J413="",J413&lt;1),"",ROUND(IFERROR(INDEX(CAT_SCALE,MATCH(D413,CATS,0)),UC_DEFAULT)*IF(J413&gt;=UC_KNEE,10^(UC_A-UC_B*LOG10(J413)),10^(UC_A-UC_B*LOG10(UC_KNEE))*(UC_KNEE/J413)^UC_HEXP),1))</f>
        <v/>
      </c>
    </row>
    <row r="414" customFormat="false" ht="15" hidden="false" customHeight="false" outlineLevel="0" collapsed="false">
      <c r="A414" s="10"/>
      <c r="B414" s="10"/>
      <c r="C414" s="12"/>
      <c r="D414" s="10"/>
      <c r="E414" s="10"/>
      <c r="F414" s="10"/>
      <c r="G414" s="10"/>
      <c r="H414" s="10"/>
      <c r="I414" s="10"/>
      <c r="J414" s="10"/>
      <c r="K414" s="10"/>
      <c r="L414" s="12"/>
      <c r="M414" s="2" t="str">
        <f aca="false">IF(OR(N414="",AI414=""),"",IF(AND(N414&lt;=SS_MAX,AI414&lt;=SS_L,AJ414&lt;=SS_M,AK414&lt;=SS_S),"Small standard",IF(AND(N414&lt;=LS_MAX,AI414&lt;=LS_L,AJ414&lt;=LS_M,AK414&lt;=LS_S),"Large standard","Oversize")))</f>
        <v/>
      </c>
      <c r="N414" s="16" t="str">
        <f aca="false">IF(AH414="","",IF(AL414="",AH414,MAX(AH414,AL414)))</f>
        <v/>
      </c>
      <c r="O414" s="21" t="str">
        <f aca="false">IF(OR(N414="",AM414="",M414=""),"",IF(M414="Small standard",IF(N414&gt;SS_MAX,"",ROUND(INDEX(SS_FEES,SUMPRODUCT(--(SS_EDGES&lt;N414))+1,0+AM414)*(1+FUEL),4)),IF(M414="Large standard",IF(N414&gt;LS_MAX,"",ROUND(IF(N414&lt;=OVER3_FROM,INDEX(LS_FEES,SUMPRODUCT(--(LS_EDGES&lt;N414))+1,0+AM414),INDEX(OVER3_BASE,1,0+AM414)+OVER3_PER4*CEILING((N414-OVER3_FROM)/4,1))*(1+FUEL),4)),"")))</f>
        <v/>
      </c>
      <c r="P414" s="21" t="str">
        <f aca="false">IF(OR(N414="",AM414="",M414=""),"",IF(M414="Small standard",IF(N414&gt;SS_MAX,"",ROUND(INDEX(SS_FEES,SUMPRODUCT(--(SS_EDGES&lt;N414))+1,3+AM414)*(1+FUEL),4)),IF(M414="Large standard",IF(N414&gt;LS_MAX,"",ROUND(IF(N414&lt;=OVER3_FROM,INDEX(LS_FEES,SUMPRODUCT(--(LS_EDGES&lt;N414))+1,3+AM414),INDEX(OVER3_BASE,1,3+AM414)+OVER3_PER4*CEILING((N414-OVER3_FROM)/4,1))*(1+FUEL),4)),"")))</f>
        <v/>
      </c>
      <c r="Q414" s="20" t="str">
        <f aca="true">IF(OR(L414="",O414=""),"",ROUND(L414-IF(AND(TODAY()&gt;=PEAK_FROM,TODAY()&lt;=PEAK_TO),P414,O414),2))</f>
        <v/>
      </c>
      <c r="R414" s="16" t="str">
        <f aca="false">IF(N414="","",IF(M414="Small standard",IF(SUMPRODUCT(--(SS_EDGES&lt;N414))=0,"",INDEX(SS_EDGES,SUMPRODUCT(--(SS_EDGES&lt;N414)))),IF(M414="Large standard",IF(N414&gt;OVER3_FROM,OVER3_FROM+4*(CEILING((N414-OVER3_FROM)/4,1)-1),IF(SUMPRODUCT(--(LS_EDGES&lt;N414))=0,"",INDEX(LS_EDGES,SUMPRODUCT(--(LS_EDGES&lt;N414))))),"")))</f>
        <v/>
      </c>
      <c r="S414" s="22" t="str">
        <f aca="false">IF(R414="","",ROUND(N414-R414,3))</f>
        <v/>
      </c>
      <c r="T414" s="21" t="str">
        <f aca="false">IF(OR(R414="",O414="",AO414=""),"",IF(S414&gt;MAX_SHAVE,"",IF(ROUND(O414-AO414,4)&lt;MIN_UNIT,"",ROUND(O414-AO414,4))))</f>
        <v/>
      </c>
      <c r="U414" s="21" t="str">
        <f aca="false">IF(OR(AQ414="",O414=""),"",IF(ROUND(ROUND(O414-AQ414,4)-AS414,4)&lt;=MIN_UNIT,"",ROUND(ROUND(O414-AQ414,4)-AS414,4)))</f>
        <v/>
      </c>
      <c r="V414" s="21" t="str">
        <f aca="false">IF(OR(AV414="",O414=""),"",IF(AND(AT414=1,AU414&lt;=MAX_ENV),IF(ROUND(O414-AV414,4)&lt;MIN_UNIT,"",ROUND(O414-AV414,4)),""))</f>
        <v/>
      </c>
      <c r="W414" s="21" t="str">
        <f aca="false">IF(OR(AX414="",O414=""),"",IF(AL414&gt;=AH414*MIN_DIM_RATIO,IF(ROUND(O414-AX414,4)&lt;MIN_UNIT,"",ROUND(O414-AX414,4)),""))</f>
        <v/>
      </c>
      <c r="X414" s="21" t="str">
        <f aca="false">IF(OR(R414="",P414="",AP414=""),"",IF(S414&gt;MAX_SHAVE,"",IF(ROUND(P414-AP414,4)&lt;MIN_UNIT,"",ROUND(P414-AP414,4))))</f>
        <v/>
      </c>
      <c r="Y414" s="21" t="str">
        <f aca="false">IF(OR(AR414="",P414=""),"",IF(ROUND(ROUND(P414-AR414,4)-AS414,4)&lt;=MIN_UNIT,"",ROUND(ROUND(P414-AR414,4)-AS414,4)))</f>
        <v/>
      </c>
      <c r="Z414" s="21" t="str">
        <f aca="false">IF(OR(AW414="",P414=""),"",IF(AND(AT414=1,AU414&lt;=MAX_ENV),IF(ROUND(P414-AW414,4)&lt;MIN_UNIT,"",ROUND(P414-AW414,4)),""))</f>
        <v/>
      </c>
      <c r="AA414" s="21" t="str">
        <f aca="false">IF(OR(AY414="",P414=""),"",IF(AL414&gt;=AH414*MIN_DIM_RATIO,IF(ROUND(P414-AY414,4)&lt;MIN_UNIT,"",ROUND(P414-AY414,4)),""))</f>
        <v/>
      </c>
      <c r="AB414" s="2" t="str">
        <f aca="false">IF(COUNT(T414:W414)=0,"",CHOOSE(MATCH(MAX(T414:W414),T414:W414,0),"Weight","Price","Size tier","Box"))</f>
        <v/>
      </c>
      <c r="AC414" s="24" t="str">
        <f aca="false">IF(K414&lt;&gt;"",K414,AZ414)</f>
        <v/>
      </c>
      <c r="AD414" s="25" t="str">
        <f aca="false">IF(OR(AB414="",AC414=""),"",ROUND(AC414*IF(K414&lt;&gt;"",1,U_LOW)*((12-PEAK_MONTHS)*MAX(T414:W414)+PEAK_MONTHS*N(INDEX(X414:AA414,MATCH(MAX(T414:W414),T414:W414,0)))),0))</f>
        <v/>
      </c>
      <c r="AE414" s="25" t="str">
        <f aca="false">IF(OR(AB414="",AC414=""),"",ROUND(AC414*IF(K414&lt;&gt;"",1,U_HIGH)*((12-PEAK_MONTHS)*MAX(T414:W414)+PEAK_MONTHS*N(INDEX(X414:AA414,MATCH(MAX(T414:W414),T414:W414,0)))),0))</f>
        <v/>
      </c>
      <c r="AF414" s="18" t="str">
        <f aca="false">IF(AD414="","",RANK(AD414,$AD$7:$AD$506))</f>
        <v/>
      </c>
      <c r="AH414" s="16" t="str">
        <f aca="false">IF(E414&lt;&gt;"",E414,IF(F414&lt;&gt;"",ROUND(F414*16,3),""))</f>
        <v/>
      </c>
      <c r="AI414" s="16" t="str">
        <f aca="false">IF(COUNT(G414:I414)&lt;3,"",ROUND(LARGE(G414:I414,1),2))</f>
        <v/>
      </c>
      <c r="AJ414" s="16" t="str">
        <f aca="false">IF(COUNT(G414:I414)&lt;3,"",ROUND(LARGE(G414:I414,2),2))</f>
        <v/>
      </c>
      <c r="AK414" s="16" t="str">
        <f aca="false">IF(COUNT(G414:I414)&lt;3,"",ROUND(SMALL(G414:I414,1),2))</f>
        <v/>
      </c>
      <c r="AL414" s="16" t="str">
        <f aca="false">IF(AI414="","",IF(AI414*AJ414*AK414&lt;DIM_MIN_CUIN,"",ROUND(AI414*AJ414*AK414/DIM_DIV*16,2)))</f>
        <v/>
      </c>
      <c r="AM414" s="18" t="str">
        <f aca="false">IF(C414="","",IF(C414&lt;BAND_LO,1,IF(C414&lt;=BAND_HI,2,3)))</f>
        <v/>
      </c>
      <c r="AN414" s="19" t="str">
        <f aca="false">IF(C414="","",IFERROR(INDEX(CAT_REF,MATCH(D414,CATS,0)),REF_DEFAULT))</f>
        <v/>
      </c>
      <c r="AO414" s="21" t="str">
        <f aca="false">IF(OR(R414="",AM414="",M414=""),"",IF(M414="Small standard",IF(R414&gt;SS_MAX,"",ROUND(INDEX(SS_FEES,SUMPRODUCT(--(SS_EDGES&lt;R414))+1,0+AM414)*(1+FUEL),4)),IF(M414="Large standard",IF(R414&gt;LS_MAX,"",ROUND(IF(R414&lt;=OVER3_FROM,INDEX(LS_FEES,SUMPRODUCT(--(LS_EDGES&lt;R414))+1,0+AM414),INDEX(OVER3_BASE,1,0+AM414)+OVER3_PER4*CEILING((R414-OVER3_FROM)/4,1))*(1+FUEL),4)),"")))</f>
        <v/>
      </c>
      <c r="AP414" s="21" t="str">
        <f aca="false">IF(OR(R414="",AM414="",M414=""),"",IF(M414="Small standard",IF(R414&gt;SS_MAX,"",ROUND(INDEX(SS_FEES,SUMPRODUCT(--(SS_EDGES&lt;R414))+1,3+AM414)*(1+FUEL),4)),IF(M414="Large standard",IF(R414&gt;LS_MAX,"",ROUND(IF(R414&lt;=OVER3_FROM,INDEX(LS_FEES,SUMPRODUCT(--(LS_EDGES&lt;R414))+1,3+AM414),INDEX(OVER3_BASE,1,3+AM414)+OVER3_PER4*CEILING((R414-OVER3_FROM)/4,1))*(1+FUEL),4)),"")))</f>
        <v/>
      </c>
      <c r="AQ414" s="21" t="str">
        <f aca="false">IF(OR(AM414="",AM414=1),"",IF(OR(N414="",(AM414-1)="",M414=""),"",IF(M414="Small standard",IF(N414&gt;SS_MAX,"",ROUND(INDEX(SS_FEES,SUMPRODUCT(--(SS_EDGES&lt;N414))+1,0+(AM414-1))*(1+FUEL),4)),IF(M414="Large standard",IF(N414&gt;LS_MAX,"",ROUND(IF(N414&lt;=OVER3_FROM,INDEX(LS_FEES,SUMPRODUCT(--(LS_EDGES&lt;N414))+1,0+(AM414-1)),INDEX(OVER3_BASE,1,0+(AM414-1))+OVER3_PER4*CEILING((N414-OVER3_FROM)/4,1))*(1+FUEL),4)),""))))</f>
        <v/>
      </c>
      <c r="AR414" s="21" t="str">
        <f aca="false">IF(OR(AM414="",AM414=1),"",IF(OR(N414="",(AM414-1)="",M414=""),"",IF(M414="Small standard",IF(N414&gt;SS_MAX,"",ROUND(INDEX(SS_FEES,SUMPRODUCT(--(SS_EDGES&lt;N414))+1,3+(AM414-1))*(1+FUEL),4)),IF(M414="Large standard",IF(N414&gt;LS_MAX,"",ROUND(IF(N414&lt;=OVER3_FROM,INDEX(LS_FEES,SUMPRODUCT(--(LS_EDGES&lt;N414))+1,3+(AM414-1)),INDEX(OVER3_BASE,1,3+(AM414-1))+OVER3_PER4*CEILING((N414-OVER3_FROM)/4,1))*(1+FUEL),4)),""))))</f>
        <v/>
      </c>
      <c r="AS414" s="21" t="str">
        <f aca="false">IF(OR(AM414="",AM414=1),"",(C414-(IF(AM414=2,BAND_LO,BAND_HI)-0.01))*(1-AN414))</f>
        <v/>
      </c>
      <c r="AT414" s="18" t="str">
        <f aca="false">IF(AI414="","",(AI414&gt;SS_L)+(AJ414&gt;SS_M)+(AK414&gt;SS_S))</f>
        <v/>
      </c>
      <c r="AU414" s="23" t="str">
        <f aca="false">IF(OR(AT414="",AT414&lt;&gt;1),"",MAX(AI414/SS_L,AJ414/SS_M,AK414/SS_S))</f>
        <v/>
      </c>
      <c r="AV414" s="21" t="str">
        <f aca="false">IF(OR(M414&lt;&gt;"Large standard",N414="",N414&gt;SS_MAX),"",IF(OR(N414="",AM414="","Small standard"=""),"",IF("Small standard"="Small standard",IF(N414&gt;SS_MAX,"",ROUND(INDEX(SS_FEES,SUMPRODUCT(--(SS_EDGES&lt;N414))+1,0+AM414)*(1+FUEL),4)),IF("Small standard"="Large standard",IF(N414&gt;LS_MAX,"",ROUND(IF(N414&lt;=OVER3_FROM,INDEX(LS_FEES,SUMPRODUCT(--(LS_EDGES&lt;N414))+1,0+AM414),INDEX(OVER3_BASE,1,0+AM414)+OVER3_PER4*CEILING((N414-OVER3_FROM)/4,1))*(1+FUEL),4)),""))))</f>
        <v/>
      </c>
      <c r="AW414" s="21" t="str">
        <f aca="false">IF(OR(M414&lt;&gt;"Large standard",N414="",N414&gt;SS_MAX),"",IF(OR(N414="",AM414="","Small standard"=""),"",IF("Small standard"="Small standard",IF(N414&gt;SS_MAX,"",ROUND(INDEX(SS_FEES,SUMPRODUCT(--(SS_EDGES&lt;N414))+1,3+AM414)*(1+FUEL),4)),IF("Small standard"="Large standard",IF(N414&gt;LS_MAX,"",ROUND(IF(N414&lt;=OVER3_FROM,INDEX(LS_FEES,SUMPRODUCT(--(LS_EDGES&lt;N414))+1,3+AM414),INDEX(OVER3_BASE,1,3+AM414)+OVER3_PER4*CEILING((N414-OVER3_FROM)/4,1))*(1+FUEL),4)),""))))</f>
        <v/>
      </c>
      <c r="AX414" s="21" t="str">
        <f aca="false">IF(OR(AL414="",AH414=""),"",IF(OR(AH414="",AM414="",M414=""),"",IF(M414="Small standard",IF(AH414&gt;SS_MAX,"",ROUND(INDEX(SS_FEES,SUMPRODUCT(--(SS_EDGES&lt;AH414))+1,0+AM414)*(1+FUEL),4)),IF(M414="Large standard",IF(AH414&gt;LS_MAX,"",ROUND(IF(AH414&lt;=OVER3_FROM,INDEX(LS_FEES,SUMPRODUCT(--(LS_EDGES&lt;AH414))+1,0+AM414),INDEX(OVER3_BASE,1,0+AM414)+OVER3_PER4*CEILING((AH414-OVER3_FROM)/4,1))*(1+FUEL),4)),""))))</f>
        <v/>
      </c>
      <c r="AY414" s="21" t="str">
        <f aca="false">IF(OR(AL414="",AH414=""),"",IF(OR(AH414="",AM414="",M414=""),"",IF(M414="Small standard",IF(AH414&gt;SS_MAX,"",ROUND(INDEX(SS_FEES,SUMPRODUCT(--(SS_EDGES&lt;AH414))+1,3+AM414)*(1+FUEL),4)),IF(M414="Large standard",IF(AH414&gt;LS_MAX,"",ROUND(IF(AH414&lt;=OVER3_FROM,INDEX(LS_FEES,SUMPRODUCT(--(LS_EDGES&lt;AH414))+1,3+AM414),INDEX(OVER3_BASE,1,3+AM414)+OVER3_PER4*CEILING((AH414-OVER3_FROM)/4,1))*(1+FUEL),4)),""))))</f>
        <v/>
      </c>
      <c r="AZ414" s="24" t="str">
        <f aca="false">IF(OR(J414="",J414&lt;1),"",ROUND(IFERROR(INDEX(CAT_SCALE,MATCH(D414,CATS,0)),UC_DEFAULT)*IF(J414&gt;=UC_KNEE,10^(UC_A-UC_B*LOG10(J414)),10^(UC_A-UC_B*LOG10(UC_KNEE))*(UC_KNEE/J414)^UC_HEXP),1))</f>
        <v/>
      </c>
    </row>
    <row r="415" customFormat="false" ht="15" hidden="false" customHeight="false" outlineLevel="0" collapsed="false">
      <c r="A415" s="10"/>
      <c r="B415" s="10"/>
      <c r="C415" s="12"/>
      <c r="D415" s="10"/>
      <c r="E415" s="10"/>
      <c r="F415" s="10"/>
      <c r="G415" s="10"/>
      <c r="H415" s="10"/>
      <c r="I415" s="10"/>
      <c r="J415" s="10"/>
      <c r="K415" s="10"/>
      <c r="L415" s="12"/>
      <c r="M415" s="2" t="str">
        <f aca="false">IF(OR(N415="",AI415=""),"",IF(AND(N415&lt;=SS_MAX,AI415&lt;=SS_L,AJ415&lt;=SS_M,AK415&lt;=SS_S),"Small standard",IF(AND(N415&lt;=LS_MAX,AI415&lt;=LS_L,AJ415&lt;=LS_M,AK415&lt;=LS_S),"Large standard","Oversize")))</f>
        <v/>
      </c>
      <c r="N415" s="16" t="str">
        <f aca="false">IF(AH415="","",IF(AL415="",AH415,MAX(AH415,AL415)))</f>
        <v/>
      </c>
      <c r="O415" s="21" t="str">
        <f aca="false">IF(OR(N415="",AM415="",M415=""),"",IF(M415="Small standard",IF(N415&gt;SS_MAX,"",ROUND(INDEX(SS_FEES,SUMPRODUCT(--(SS_EDGES&lt;N415))+1,0+AM415)*(1+FUEL),4)),IF(M415="Large standard",IF(N415&gt;LS_MAX,"",ROUND(IF(N415&lt;=OVER3_FROM,INDEX(LS_FEES,SUMPRODUCT(--(LS_EDGES&lt;N415))+1,0+AM415),INDEX(OVER3_BASE,1,0+AM415)+OVER3_PER4*CEILING((N415-OVER3_FROM)/4,1))*(1+FUEL),4)),"")))</f>
        <v/>
      </c>
      <c r="P415" s="21" t="str">
        <f aca="false">IF(OR(N415="",AM415="",M415=""),"",IF(M415="Small standard",IF(N415&gt;SS_MAX,"",ROUND(INDEX(SS_FEES,SUMPRODUCT(--(SS_EDGES&lt;N415))+1,3+AM415)*(1+FUEL),4)),IF(M415="Large standard",IF(N415&gt;LS_MAX,"",ROUND(IF(N415&lt;=OVER3_FROM,INDEX(LS_FEES,SUMPRODUCT(--(LS_EDGES&lt;N415))+1,3+AM415),INDEX(OVER3_BASE,1,3+AM415)+OVER3_PER4*CEILING((N415-OVER3_FROM)/4,1))*(1+FUEL),4)),"")))</f>
        <v/>
      </c>
      <c r="Q415" s="20" t="str">
        <f aca="true">IF(OR(L415="",O415=""),"",ROUND(L415-IF(AND(TODAY()&gt;=PEAK_FROM,TODAY()&lt;=PEAK_TO),P415,O415),2))</f>
        <v/>
      </c>
      <c r="R415" s="16" t="str">
        <f aca="false">IF(N415="","",IF(M415="Small standard",IF(SUMPRODUCT(--(SS_EDGES&lt;N415))=0,"",INDEX(SS_EDGES,SUMPRODUCT(--(SS_EDGES&lt;N415)))),IF(M415="Large standard",IF(N415&gt;OVER3_FROM,OVER3_FROM+4*(CEILING((N415-OVER3_FROM)/4,1)-1),IF(SUMPRODUCT(--(LS_EDGES&lt;N415))=0,"",INDEX(LS_EDGES,SUMPRODUCT(--(LS_EDGES&lt;N415))))),"")))</f>
        <v/>
      </c>
      <c r="S415" s="22" t="str">
        <f aca="false">IF(R415="","",ROUND(N415-R415,3))</f>
        <v/>
      </c>
      <c r="T415" s="21" t="str">
        <f aca="false">IF(OR(R415="",O415="",AO415=""),"",IF(S415&gt;MAX_SHAVE,"",IF(ROUND(O415-AO415,4)&lt;MIN_UNIT,"",ROUND(O415-AO415,4))))</f>
        <v/>
      </c>
      <c r="U415" s="21" t="str">
        <f aca="false">IF(OR(AQ415="",O415=""),"",IF(ROUND(ROUND(O415-AQ415,4)-AS415,4)&lt;=MIN_UNIT,"",ROUND(ROUND(O415-AQ415,4)-AS415,4)))</f>
        <v/>
      </c>
      <c r="V415" s="21" t="str">
        <f aca="false">IF(OR(AV415="",O415=""),"",IF(AND(AT415=1,AU415&lt;=MAX_ENV),IF(ROUND(O415-AV415,4)&lt;MIN_UNIT,"",ROUND(O415-AV415,4)),""))</f>
        <v/>
      </c>
      <c r="W415" s="21" t="str">
        <f aca="false">IF(OR(AX415="",O415=""),"",IF(AL415&gt;=AH415*MIN_DIM_RATIO,IF(ROUND(O415-AX415,4)&lt;MIN_UNIT,"",ROUND(O415-AX415,4)),""))</f>
        <v/>
      </c>
      <c r="X415" s="21" t="str">
        <f aca="false">IF(OR(R415="",P415="",AP415=""),"",IF(S415&gt;MAX_SHAVE,"",IF(ROUND(P415-AP415,4)&lt;MIN_UNIT,"",ROUND(P415-AP415,4))))</f>
        <v/>
      </c>
      <c r="Y415" s="21" t="str">
        <f aca="false">IF(OR(AR415="",P415=""),"",IF(ROUND(ROUND(P415-AR415,4)-AS415,4)&lt;=MIN_UNIT,"",ROUND(ROUND(P415-AR415,4)-AS415,4)))</f>
        <v/>
      </c>
      <c r="Z415" s="21" t="str">
        <f aca="false">IF(OR(AW415="",P415=""),"",IF(AND(AT415=1,AU415&lt;=MAX_ENV),IF(ROUND(P415-AW415,4)&lt;MIN_UNIT,"",ROUND(P415-AW415,4)),""))</f>
        <v/>
      </c>
      <c r="AA415" s="21" t="str">
        <f aca="false">IF(OR(AY415="",P415=""),"",IF(AL415&gt;=AH415*MIN_DIM_RATIO,IF(ROUND(P415-AY415,4)&lt;MIN_UNIT,"",ROUND(P415-AY415,4)),""))</f>
        <v/>
      </c>
      <c r="AB415" s="2" t="str">
        <f aca="false">IF(COUNT(T415:W415)=0,"",CHOOSE(MATCH(MAX(T415:W415),T415:W415,0),"Weight","Price","Size tier","Box"))</f>
        <v/>
      </c>
      <c r="AC415" s="24" t="str">
        <f aca="false">IF(K415&lt;&gt;"",K415,AZ415)</f>
        <v/>
      </c>
      <c r="AD415" s="25" t="str">
        <f aca="false">IF(OR(AB415="",AC415=""),"",ROUND(AC415*IF(K415&lt;&gt;"",1,U_LOW)*((12-PEAK_MONTHS)*MAX(T415:W415)+PEAK_MONTHS*N(INDEX(X415:AA415,MATCH(MAX(T415:W415),T415:W415,0)))),0))</f>
        <v/>
      </c>
      <c r="AE415" s="25" t="str">
        <f aca="false">IF(OR(AB415="",AC415=""),"",ROUND(AC415*IF(K415&lt;&gt;"",1,U_HIGH)*((12-PEAK_MONTHS)*MAX(T415:W415)+PEAK_MONTHS*N(INDEX(X415:AA415,MATCH(MAX(T415:W415),T415:W415,0)))),0))</f>
        <v/>
      </c>
      <c r="AF415" s="18" t="str">
        <f aca="false">IF(AD415="","",RANK(AD415,$AD$7:$AD$506))</f>
        <v/>
      </c>
      <c r="AH415" s="16" t="str">
        <f aca="false">IF(E415&lt;&gt;"",E415,IF(F415&lt;&gt;"",ROUND(F415*16,3),""))</f>
        <v/>
      </c>
      <c r="AI415" s="16" t="str">
        <f aca="false">IF(COUNT(G415:I415)&lt;3,"",ROUND(LARGE(G415:I415,1),2))</f>
        <v/>
      </c>
      <c r="AJ415" s="16" t="str">
        <f aca="false">IF(COUNT(G415:I415)&lt;3,"",ROUND(LARGE(G415:I415,2),2))</f>
        <v/>
      </c>
      <c r="AK415" s="16" t="str">
        <f aca="false">IF(COUNT(G415:I415)&lt;3,"",ROUND(SMALL(G415:I415,1),2))</f>
        <v/>
      </c>
      <c r="AL415" s="16" t="str">
        <f aca="false">IF(AI415="","",IF(AI415*AJ415*AK415&lt;DIM_MIN_CUIN,"",ROUND(AI415*AJ415*AK415/DIM_DIV*16,2)))</f>
        <v/>
      </c>
      <c r="AM415" s="18" t="str">
        <f aca="false">IF(C415="","",IF(C415&lt;BAND_LO,1,IF(C415&lt;=BAND_HI,2,3)))</f>
        <v/>
      </c>
      <c r="AN415" s="19" t="str">
        <f aca="false">IF(C415="","",IFERROR(INDEX(CAT_REF,MATCH(D415,CATS,0)),REF_DEFAULT))</f>
        <v/>
      </c>
      <c r="AO415" s="21" t="str">
        <f aca="false">IF(OR(R415="",AM415="",M415=""),"",IF(M415="Small standard",IF(R415&gt;SS_MAX,"",ROUND(INDEX(SS_FEES,SUMPRODUCT(--(SS_EDGES&lt;R415))+1,0+AM415)*(1+FUEL),4)),IF(M415="Large standard",IF(R415&gt;LS_MAX,"",ROUND(IF(R415&lt;=OVER3_FROM,INDEX(LS_FEES,SUMPRODUCT(--(LS_EDGES&lt;R415))+1,0+AM415),INDEX(OVER3_BASE,1,0+AM415)+OVER3_PER4*CEILING((R415-OVER3_FROM)/4,1))*(1+FUEL),4)),"")))</f>
        <v/>
      </c>
      <c r="AP415" s="21" t="str">
        <f aca="false">IF(OR(R415="",AM415="",M415=""),"",IF(M415="Small standard",IF(R415&gt;SS_MAX,"",ROUND(INDEX(SS_FEES,SUMPRODUCT(--(SS_EDGES&lt;R415))+1,3+AM415)*(1+FUEL),4)),IF(M415="Large standard",IF(R415&gt;LS_MAX,"",ROUND(IF(R415&lt;=OVER3_FROM,INDEX(LS_FEES,SUMPRODUCT(--(LS_EDGES&lt;R415))+1,3+AM415),INDEX(OVER3_BASE,1,3+AM415)+OVER3_PER4*CEILING((R415-OVER3_FROM)/4,1))*(1+FUEL),4)),"")))</f>
        <v/>
      </c>
      <c r="AQ415" s="21" t="str">
        <f aca="false">IF(OR(AM415="",AM415=1),"",IF(OR(N415="",(AM415-1)="",M415=""),"",IF(M415="Small standard",IF(N415&gt;SS_MAX,"",ROUND(INDEX(SS_FEES,SUMPRODUCT(--(SS_EDGES&lt;N415))+1,0+(AM415-1))*(1+FUEL),4)),IF(M415="Large standard",IF(N415&gt;LS_MAX,"",ROUND(IF(N415&lt;=OVER3_FROM,INDEX(LS_FEES,SUMPRODUCT(--(LS_EDGES&lt;N415))+1,0+(AM415-1)),INDEX(OVER3_BASE,1,0+(AM415-1))+OVER3_PER4*CEILING((N415-OVER3_FROM)/4,1))*(1+FUEL),4)),""))))</f>
        <v/>
      </c>
      <c r="AR415" s="21" t="str">
        <f aca="false">IF(OR(AM415="",AM415=1),"",IF(OR(N415="",(AM415-1)="",M415=""),"",IF(M415="Small standard",IF(N415&gt;SS_MAX,"",ROUND(INDEX(SS_FEES,SUMPRODUCT(--(SS_EDGES&lt;N415))+1,3+(AM415-1))*(1+FUEL),4)),IF(M415="Large standard",IF(N415&gt;LS_MAX,"",ROUND(IF(N415&lt;=OVER3_FROM,INDEX(LS_FEES,SUMPRODUCT(--(LS_EDGES&lt;N415))+1,3+(AM415-1)),INDEX(OVER3_BASE,1,3+(AM415-1))+OVER3_PER4*CEILING((N415-OVER3_FROM)/4,1))*(1+FUEL),4)),""))))</f>
        <v/>
      </c>
      <c r="AS415" s="21" t="str">
        <f aca="false">IF(OR(AM415="",AM415=1),"",(C415-(IF(AM415=2,BAND_LO,BAND_HI)-0.01))*(1-AN415))</f>
        <v/>
      </c>
      <c r="AT415" s="18" t="str">
        <f aca="false">IF(AI415="","",(AI415&gt;SS_L)+(AJ415&gt;SS_M)+(AK415&gt;SS_S))</f>
        <v/>
      </c>
      <c r="AU415" s="23" t="str">
        <f aca="false">IF(OR(AT415="",AT415&lt;&gt;1),"",MAX(AI415/SS_L,AJ415/SS_M,AK415/SS_S))</f>
        <v/>
      </c>
      <c r="AV415" s="21" t="str">
        <f aca="false">IF(OR(M415&lt;&gt;"Large standard",N415="",N415&gt;SS_MAX),"",IF(OR(N415="",AM415="","Small standard"=""),"",IF("Small standard"="Small standard",IF(N415&gt;SS_MAX,"",ROUND(INDEX(SS_FEES,SUMPRODUCT(--(SS_EDGES&lt;N415))+1,0+AM415)*(1+FUEL),4)),IF("Small standard"="Large standard",IF(N415&gt;LS_MAX,"",ROUND(IF(N415&lt;=OVER3_FROM,INDEX(LS_FEES,SUMPRODUCT(--(LS_EDGES&lt;N415))+1,0+AM415),INDEX(OVER3_BASE,1,0+AM415)+OVER3_PER4*CEILING((N415-OVER3_FROM)/4,1))*(1+FUEL),4)),""))))</f>
        <v/>
      </c>
      <c r="AW415" s="21" t="str">
        <f aca="false">IF(OR(M415&lt;&gt;"Large standard",N415="",N415&gt;SS_MAX),"",IF(OR(N415="",AM415="","Small standard"=""),"",IF("Small standard"="Small standard",IF(N415&gt;SS_MAX,"",ROUND(INDEX(SS_FEES,SUMPRODUCT(--(SS_EDGES&lt;N415))+1,3+AM415)*(1+FUEL),4)),IF("Small standard"="Large standard",IF(N415&gt;LS_MAX,"",ROUND(IF(N415&lt;=OVER3_FROM,INDEX(LS_FEES,SUMPRODUCT(--(LS_EDGES&lt;N415))+1,3+AM415),INDEX(OVER3_BASE,1,3+AM415)+OVER3_PER4*CEILING((N415-OVER3_FROM)/4,1))*(1+FUEL),4)),""))))</f>
        <v/>
      </c>
      <c r="AX415" s="21" t="str">
        <f aca="false">IF(OR(AL415="",AH415=""),"",IF(OR(AH415="",AM415="",M415=""),"",IF(M415="Small standard",IF(AH415&gt;SS_MAX,"",ROUND(INDEX(SS_FEES,SUMPRODUCT(--(SS_EDGES&lt;AH415))+1,0+AM415)*(1+FUEL),4)),IF(M415="Large standard",IF(AH415&gt;LS_MAX,"",ROUND(IF(AH415&lt;=OVER3_FROM,INDEX(LS_FEES,SUMPRODUCT(--(LS_EDGES&lt;AH415))+1,0+AM415),INDEX(OVER3_BASE,1,0+AM415)+OVER3_PER4*CEILING((AH415-OVER3_FROM)/4,1))*(1+FUEL),4)),""))))</f>
        <v/>
      </c>
      <c r="AY415" s="21" t="str">
        <f aca="false">IF(OR(AL415="",AH415=""),"",IF(OR(AH415="",AM415="",M415=""),"",IF(M415="Small standard",IF(AH415&gt;SS_MAX,"",ROUND(INDEX(SS_FEES,SUMPRODUCT(--(SS_EDGES&lt;AH415))+1,3+AM415)*(1+FUEL),4)),IF(M415="Large standard",IF(AH415&gt;LS_MAX,"",ROUND(IF(AH415&lt;=OVER3_FROM,INDEX(LS_FEES,SUMPRODUCT(--(LS_EDGES&lt;AH415))+1,3+AM415),INDEX(OVER3_BASE,1,3+AM415)+OVER3_PER4*CEILING((AH415-OVER3_FROM)/4,1))*(1+FUEL),4)),""))))</f>
        <v/>
      </c>
      <c r="AZ415" s="24" t="str">
        <f aca="false">IF(OR(J415="",J415&lt;1),"",ROUND(IFERROR(INDEX(CAT_SCALE,MATCH(D415,CATS,0)),UC_DEFAULT)*IF(J415&gt;=UC_KNEE,10^(UC_A-UC_B*LOG10(J415)),10^(UC_A-UC_B*LOG10(UC_KNEE))*(UC_KNEE/J415)^UC_HEXP),1))</f>
        <v/>
      </c>
    </row>
    <row r="416" customFormat="false" ht="15" hidden="false" customHeight="false" outlineLevel="0" collapsed="false">
      <c r="A416" s="10"/>
      <c r="B416" s="10"/>
      <c r="C416" s="12"/>
      <c r="D416" s="10"/>
      <c r="E416" s="10"/>
      <c r="F416" s="10"/>
      <c r="G416" s="10"/>
      <c r="H416" s="10"/>
      <c r="I416" s="10"/>
      <c r="J416" s="10"/>
      <c r="K416" s="10"/>
      <c r="L416" s="12"/>
      <c r="M416" s="2" t="str">
        <f aca="false">IF(OR(N416="",AI416=""),"",IF(AND(N416&lt;=SS_MAX,AI416&lt;=SS_L,AJ416&lt;=SS_M,AK416&lt;=SS_S),"Small standard",IF(AND(N416&lt;=LS_MAX,AI416&lt;=LS_L,AJ416&lt;=LS_M,AK416&lt;=LS_S),"Large standard","Oversize")))</f>
        <v/>
      </c>
      <c r="N416" s="16" t="str">
        <f aca="false">IF(AH416="","",IF(AL416="",AH416,MAX(AH416,AL416)))</f>
        <v/>
      </c>
      <c r="O416" s="21" t="str">
        <f aca="false">IF(OR(N416="",AM416="",M416=""),"",IF(M416="Small standard",IF(N416&gt;SS_MAX,"",ROUND(INDEX(SS_FEES,SUMPRODUCT(--(SS_EDGES&lt;N416))+1,0+AM416)*(1+FUEL),4)),IF(M416="Large standard",IF(N416&gt;LS_MAX,"",ROUND(IF(N416&lt;=OVER3_FROM,INDEX(LS_FEES,SUMPRODUCT(--(LS_EDGES&lt;N416))+1,0+AM416),INDEX(OVER3_BASE,1,0+AM416)+OVER3_PER4*CEILING((N416-OVER3_FROM)/4,1))*(1+FUEL),4)),"")))</f>
        <v/>
      </c>
      <c r="P416" s="21" t="str">
        <f aca="false">IF(OR(N416="",AM416="",M416=""),"",IF(M416="Small standard",IF(N416&gt;SS_MAX,"",ROUND(INDEX(SS_FEES,SUMPRODUCT(--(SS_EDGES&lt;N416))+1,3+AM416)*(1+FUEL),4)),IF(M416="Large standard",IF(N416&gt;LS_MAX,"",ROUND(IF(N416&lt;=OVER3_FROM,INDEX(LS_FEES,SUMPRODUCT(--(LS_EDGES&lt;N416))+1,3+AM416),INDEX(OVER3_BASE,1,3+AM416)+OVER3_PER4*CEILING((N416-OVER3_FROM)/4,1))*(1+FUEL),4)),"")))</f>
        <v/>
      </c>
      <c r="Q416" s="20" t="str">
        <f aca="true">IF(OR(L416="",O416=""),"",ROUND(L416-IF(AND(TODAY()&gt;=PEAK_FROM,TODAY()&lt;=PEAK_TO),P416,O416),2))</f>
        <v/>
      </c>
      <c r="R416" s="16" t="str">
        <f aca="false">IF(N416="","",IF(M416="Small standard",IF(SUMPRODUCT(--(SS_EDGES&lt;N416))=0,"",INDEX(SS_EDGES,SUMPRODUCT(--(SS_EDGES&lt;N416)))),IF(M416="Large standard",IF(N416&gt;OVER3_FROM,OVER3_FROM+4*(CEILING((N416-OVER3_FROM)/4,1)-1),IF(SUMPRODUCT(--(LS_EDGES&lt;N416))=0,"",INDEX(LS_EDGES,SUMPRODUCT(--(LS_EDGES&lt;N416))))),"")))</f>
        <v/>
      </c>
      <c r="S416" s="22" t="str">
        <f aca="false">IF(R416="","",ROUND(N416-R416,3))</f>
        <v/>
      </c>
      <c r="T416" s="21" t="str">
        <f aca="false">IF(OR(R416="",O416="",AO416=""),"",IF(S416&gt;MAX_SHAVE,"",IF(ROUND(O416-AO416,4)&lt;MIN_UNIT,"",ROUND(O416-AO416,4))))</f>
        <v/>
      </c>
      <c r="U416" s="21" t="str">
        <f aca="false">IF(OR(AQ416="",O416=""),"",IF(ROUND(ROUND(O416-AQ416,4)-AS416,4)&lt;=MIN_UNIT,"",ROUND(ROUND(O416-AQ416,4)-AS416,4)))</f>
        <v/>
      </c>
      <c r="V416" s="21" t="str">
        <f aca="false">IF(OR(AV416="",O416=""),"",IF(AND(AT416=1,AU416&lt;=MAX_ENV),IF(ROUND(O416-AV416,4)&lt;MIN_UNIT,"",ROUND(O416-AV416,4)),""))</f>
        <v/>
      </c>
      <c r="W416" s="21" t="str">
        <f aca="false">IF(OR(AX416="",O416=""),"",IF(AL416&gt;=AH416*MIN_DIM_RATIO,IF(ROUND(O416-AX416,4)&lt;MIN_UNIT,"",ROUND(O416-AX416,4)),""))</f>
        <v/>
      </c>
      <c r="X416" s="21" t="str">
        <f aca="false">IF(OR(R416="",P416="",AP416=""),"",IF(S416&gt;MAX_SHAVE,"",IF(ROUND(P416-AP416,4)&lt;MIN_UNIT,"",ROUND(P416-AP416,4))))</f>
        <v/>
      </c>
      <c r="Y416" s="21" t="str">
        <f aca="false">IF(OR(AR416="",P416=""),"",IF(ROUND(ROUND(P416-AR416,4)-AS416,4)&lt;=MIN_UNIT,"",ROUND(ROUND(P416-AR416,4)-AS416,4)))</f>
        <v/>
      </c>
      <c r="Z416" s="21" t="str">
        <f aca="false">IF(OR(AW416="",P416=""),"",IF(AND(AT416=1,AU416&lt;=MAX_ENV),IF(ROUND(P416-AW416,4)&lt;MIN_UNIT,"",ROUND(P416-AW416,4)),""))</f>
        <v/>
      </c>
      <c r="AA416" s="21" t="str">
        <f aca="false">IF(OR(AY416="",P416=""),"",IF(AL416&gt;=AH416*MIN_DIM_RATIO,IF(ROUND(P416-AY416,4)&lt;MIN_UNIT,"",ROUND(P416-AY416,4)),""))</f>
        <v/>
      </c>
      <c r="AB416" s="2" t="str">
        <f aca="false">IF(COUNT(T416:W416)=0,"",CHOOSE(MATCH(MAX(T416:W416),T416:W416,0),"Weight","Price","Size tier","Box"))</f>
        <v/>
      </c>
      <c r="AC416" s="24" t="str">
        <f aca="false">IF(K416&lt;&gt;"",K416,AZ416)</f>
        <v/>
      </c>
      <c r="AD416" s="25" t="str">
        <f aca="false">IF(OR(AB416="",AC416=""),"",ROUND(AC416*IF(K416&lt;&gt;"",1,U_LOW)*((12-PEAK_MONTHS)*MAX(T416:W416)+PEAK_MONTHS*N(INDEX(X416:AA416,MATCH(MAX(T416:W416),T416:W416,0)))),0))</f>
        <v/>
      </c>
      <c r="AE416" s="25" t="str">
        <f aca="false">IF(OR(AB416="",AC416=""),"",ROUND(AC416*IF(K416&lt;&gt;"",1,U_HIGH)*((12-PEAK_MONTHS)*MAX(T416:W416)+PEAK_MONTHS*N(INDEX(X416:AA416,MATCH(MAX(T416:W416),T416:W416,0)))),0))</f>
        <v/>
      </c>
      <c r="AF416" s="18" t="str">
        <f aca="false">IF(AD416="","",RANK(AD416,$AD$7:$AD$506))</f>
        <v/>
      </c>
      <c r="AH416" s="16" t="str">
        <f aca="false">IF(E416&lt;&gt;"",E416,IF(F416&lt;&gt;"",ROUND(F416*16,3),""))</f>
        <v/>
      </c>
      <c r="AI416" s="16" t="str">
        <f aca="false">IF(COUNT(G416:I416)&lt;3,"",ROUND(LARGE(G416:I416,1),2))</f>
        <v/>
      </c>
      <c r="AJ416" s="16" t="str">
        <f aca="false">IF(COUNT(G416:I416)&lt;3,"",ROUND(LARGE(G416:I416,2),2))</f>
        <v/>
      </c>
      <c r="AK416" s="16" t="str">
        <f aca="false">IF(COUNT(G416:I416)&lt;3,"",ROUND(SMALL(G416:I416,1),2))</f>
        <v/>
      </c>
      <c r="AL416" s="16" t="str">
        <f aca="false">IF(AI416="","",IF(AI416*AJ416*AK416&lt;DIM_MIN_CUIN,"",ROUND(AI416*AJ416*AK416/DIM_DIV*16,2)))</f>
        <v/>
      </c>
      <c r="AM416" s="18" t="str">
        <f aca="false">IF(C416="","",IF(C416&lt;BAND_LO,1,IF(C416&lt;=BAND_HI,2,3)))</f>
        <v/>
      </c>
      <c r="AN416" s="19" t="str">
        <f aca="false">IF(C416="","",IFERROR(INDEX(CAT_REF,MATCH(D416,CATS,0)),REF_DEFAULT))</f>
        <v/>
      </c>
      <c r="AO416" s="21" t="str">
        <f aca="false">IF(OR(R416="",AM416="",M416=""),"",IF(M416="Small standard",IF(R416&gt;SS_MAX,"",ROUND(INDEX(SS_FEES,SUMPRODUCT(--(SS_EDGES&lt;R416))+1,0+AM416)*(1+FUEL),4)),IF(M416="Large standard",IF(R416&gt;LS_MAX,"",ROUND(IF(R416&lt;=OVER3_FROM,INDEX(LS_FEES,SUMPRODUCT(--(LS_EDGES&lt;R416))+1,0+AM416),INDEX(OVER3_BASE,1,0+AM416)+OVER3_PER4*CEILING((R416-OVER3_FROM)/4,1))*(1+FUEL),4)),"")))</f>
        <v/>
      </c>
      <c r="AP416" s="21" t="str">
        <f aca="false">IF(OR(R416="",AM416="",M416=""),"",IF(M416="Small standard",IF(R416&gt;SS_MAX,"",ROUND(INDEX(SS_FEES,SUMPRODUCT(--(SS_EDGES&lt;R416))+1,3+AM416)*(1+FUEL),4)),IF(M416="Large standard",IF(R416&gt;LS_MAX,"",ROUND(IF(R416&lt;=OVER3_FROM,INDEX(LS_FEES,SUMPRODUCT(--(LS_EDGES&lt;R416))+1,3+AM416),INDEX(OVER3_BASE,1,3+AM416)+OVER3_PER4*CEILING((R416-OVER3_FROM)/4,1))*(1+FUEL),4)),"")))</f>
        <v/>
      </c>
      <c r="AQ416" s="21" t="str">
        <f aca="false">IF(OR(AM416="",AM416=1),"",IF(OR(N416="",(AM416-1)="",M416=""),"",IF(M416="Small standard",IF(N416&gt;SS_MAX,"",ROUND(INDEX(SS_FEES,SUMPRODUCT(--(SS_EDGES&lt;N416))+1,0+(AM416-1))*(1+FUEL),4)),IF(M416="Large standard",IF(N416&gt;LS_MAX,"",ROUND(IF(N416&lt;=OVER3_FROM,INDEX(LS_FEES,SUMPRODUCT(--(LS_EDGES&lt;N416))+1,0+(AM416-1)),INDEX(OVER3_BASE,1,0+(AM416-1))+OVER3_PER4*CEILING((N416-OVER3_FROM)/4,1))*(1+FUEL),4)),""))))</f>
        <v/>
      </c>
      <c r="AR416" s="21" t="str">
        <f aca="false">IF(OR(AM416="",AM416=1),"",IF(OR(N416="",(AM416-1)="",M416=""),"",IF(M416="Small standard",IF(N416&gt;SS_MAX,"",ROUND(INDEX(SS_FEES,SUMPRODUCT(--(SS_EDGES&lt;N416))+1,3+(AM416-1))*(1+FUEL),4)),IF(M416="Large standard",IF(N416&gt;LS_MAX,"",ROUND(IF(N416&lt;=OVER3_FROM,INDEX(LS_FEES,SUMPRODUCT(--(LS_EDGES&lt;N416))+1,3+(AM416-1)),INDEX(OVER3_BASE,1,3+(AM416-1))+OVER3_PER4*CEILING((N416-OVER3_FROM)/4,1))*(1+FUEL),4)),""))))</f>
        <v/>
      </c>
      <c r="AS416" s="21" t="str">
        <f aca="false">IF(OR(AM416="",AM416=1),"",(C416-(IF(AM416=2,BAND_LO,BAND_HI)-0.01))*(1-AN416))</f>
        <v/>
      </c>
      <c r="AT416" s="18" t="str">
        <f aca="false">IF(AI416="","",(AI416&gt;SS_L)+(AJ416&gt;SS_M)+(AK416&gt;SS_S))</f>
        <v/>
      </c>
      <c r="AU416" s="23" t="str">
        <f aca="false">IF(OR(AT416="",AT416&lt;&gt;1),"",MAX(AI416/SS_L,AJ416/SS_M,AK416/SS_S))</f>
        <v/>
      </c>
      <c r="AV416" s="21" t="str">
        <f aca="false">IF(OR(M416&lt;&gt;"Large standard",N416="",N416&gt;SS_MAX),"",IF(OR(N416="",AM416="","Small standard"=""),"",IF("Small standard"="Small standard",IF(N416&gt;SS_MAX,"",ROUND(INDEX(SS_FEES,SUMPRODUCT(--(SS_EDGES&lt;N416))+1,0+AM416)*(1+FUEL),4)),IF("Small standard"="Large standard",IF(N416&gt;LS_MAX,"",ROUND(IF(N416&lt;=OVER3_FROM,INDEX(LS_FEES,SUMPRODUCT(--(LS_EDGES&lt;N416))+1,0+AM416),INDEX(OVER3_BASE,1,0+AM416)+OVER3_PER4*CEILING((N416-OVER3_FROM)/4,1))*(1+FUEL),4)),""))))</f>
        <v/>
      </c>
      <c r="AW416" s="21" t="str">
        <f aca="false">IF(OR(M416&lt;&gt;"Large standard",N416="",N416&gt;SS_MAX),"",IF(OR(N416="",AM416="","Small standard"=""),"",IF("Small standard"="Small standard",IF(N416&gt;SS_MAX,"",ROUND(INDEX(SS_FEES,SUMPRODUCT(--(SS_EDGES&lt;N416))+1,3+AM416)*(1+FUEL),4)),IF("Small standard"="Large standard",IF(N416&gt;LS_MAX,"",ROUND(IF(N416&lt;=OVER3_FROM,INDEX(LS_FEES,SUMPRODUCT(--(LS_EDGES&lt;N416))+1,3+AM416),INDEX(OVER3_BASE,1,3+AM416)+OVER3_PER4*CEILING((N416-OVER3_FROM)/4,1))*(1+FUEL),4)),""))))</f>
        <v/>
      </c>
      <c r="AX416" s="21" t="str">
        <f aca="false">IF(OR(AL416="",AH416=""),"",IF(OR(AH416="",AM416="",M416=""),"",IF(M416="Small standard",IF(AH416&gt;SS_MAX,"",ROUND(INDEX(SS_FEES,SUMPRODUCT(--(SS_EDGES&lt;AH416))+1,0+AM416)*(1+FUEL),4)),IF(M416="Large standard",IF(AH416&gt;LS_MAX,"",ROUND(IF(AH416&lt;=OVER3_FROM,INDEX(LS_FEES,SUMPRODUCT(--(LS_EDGES&lt;AH416))+1,0+AM416),INDEX(OVER3_BASE,1,0+AM416)+OVER3_PER4*CEILING((AH416-OVER3_FROM)/4,1))*(1+FUEL),4)),""))))</f>
        <v/>
      </c>
      <c r="AY416" s="21" t="str">
        <f aca="false">IF(OR(AL416="",AH416=""),"",IF(OR(AH416="",AM416="",M416=""),"",IF(M416="Small standard",IF(AH416&gt;SS_MAX,"",ROUND(INDEX(SS_FEES,SUMPRODUCT(--(SS_EDGES&lt;AH416))+1,3+AM416)*(1+FUEL),4)),IF(M416="Large standard",IF(AH416&gt;LS_MAX,"",ROUND(IF(AH416&lt;=OVER3_FROM,INDEX(LS_FEES,SUMPRODUCT(--(LS_EDGES&lt;AH416))+1,3+AM416),INDEX(OVER3_BASE,1,3+AM416)+OVER3_PER4*CEILING((AH416-OVER3_FROM)/4,1))*(1+FUEL),4)),""))))</f>
        <v/>
      </c>
      <c r="AZ416" s="24" t="str">
        <f aca="false">IF(OR(J416="",J416&lt;1),"",ROUND(IFERROR(INDEX(CAT_SCALE,MATCH(D416,CATS,0)),UC_DEFAULT)*IF(J416&gt;=UC_KNEE,10^(UC_A-UC_B*LOG10(J416)),10^(UC_A-UC_B*LOG10(UC_KNEE))*(UC_KNEE/J416)^UC_HEXP),1))</f>
        <v/>
      </c>
    </row>
    <row r="417" customFormat="false" ht="15" hidden="false" customHeight="false" outlineLevel="0" collapsed="false">
      <c r="A417" s="10"/>
      <c r="B417" s="10"/>
      <c r="C417" s="12"/>
      <c r="D417" s="10"/>
      <c r="E417" s="10"/>
      <c r="F417" s="10"/>
      <c r="G417" s="10"/>
      <c r="H417" s="10"/>
      <c r="I417" s="10"/>
      <c r="J417" s="10"/>
      <c r="K417" s="10"/>
      <c r="L417" s="12"/>
      <c r="M417" s="2" t="str">
        <f aca="false">IF(OR(N417="",AI417=""),"",IF(AND(N417&lt;=SS_MAX,AI417&lt;=SS_L,AJ417&lt;=SS_M,AK417&lt;=SS_S),"Small standard",IF(AND(N417&lt;=LS_MAX,AI417&lt;=LS_L,AJ417&lt;=LS_M,AK417&lt;=LS_S),"Large standard","Oversize")))</f>
        <v/>
      </c>
      <c r="N417" s="16" t="str">
        <f aca="false">IF(AH417="","",IF(AL417="",AH417,MAX(AH417,AL417)))</f>
        <v/>
      </c>
      <c r="O417" s="21" t="str">
        <f aca="false">IF(OR(N417="",AM417="",M417=""),"",IF(M417="Small standard",IF(N417&gt;SS_MAX,"",ROUND(INDEX(SS_FEES,SUMPRODUCT(--(SS_EDGES&lt;N417))+1,0+AM417)*(1+FUEL),4)),IF(M417="Large standard",IF(N417&gt;LS_MAX,"",ROUND(IF(N417&lt;=OVER3_FROM,INDEX(LS_FEES,SUMPRODUCT(--(LS_EDGES&lt;N417))+1,0+AM417),INDEX(OVER3_BASE,1,0+AM417)+OVER3_PER4*CEILING((N417-OVER3_FROM)/4,1))*(1+FUEL),4)),"")))</f>
        <v/>
      </c>
      <c r="P417" s="21" t="str">
        <f aca="false">IF(OR(N417="",AM417="",M417=""),"",IF(M417="Small standard",IF(N417&gt;SS_MAX,"",ROUND(INDEX(SS_FEES,SUMPRODUCT(--(SS_EDGES&lt;N417))+1,3+AM417)*(1+FUEL),4)),IF(M417="Large standard",IF(N417&gt;LS_MAX,"",ROUND(IF(N417&lt;=OVER3_FROM,INDEX(LS_FEES,SUMPRODUCT(--(LS_EDGES&lt;N417))+1,3+AM417),INDEX(OVER3_BASE,1,3+AM417)+OVER3_PER4*CEILING((N417-OVER3_FROM)/4,1))*(1+FUEL),4)),"")))</f>
        <v/>
      </c>
      <c r="Q417" s="20" t="str">
        <f aca="true">IF(OR(L417="",O417=""),"",ROUND(L417-IF(AND(TODAY()&gt;=PEAK_FROM,TODAY()&lt;=PEAK_TO),P417,O417),2))</f>
        <v/>
      </c>
      <c r="R417" s="16" t="str">
        <f aca="false">IF(N417="","",IF(M417="Small standard",IF(SUMPRODUCT(--(SS_EDGES&lt;N417))=0,"",INDEX(SS_EDGES,SUMPRODUCT(--(SS_EDGES&lt;N417)))),IF(M417="Large standard",IF(N417&gt;OVER3_FROM,OVER3_FROM+4*(CEILING((N417-OVER3_FROM)/4,1)-1),IF(SUMPRODUCT(--(LS_EDGES&lt;N417))=0,"",INDEX(LS_EDGES,SUMPRODUCT(--(LS_EDGES&lt;N417))))),"")))</f>
        <v/>
      </c>
      <c r="S417" s="22" t="str">
        <f aca="false">IF(R417="","",ROUND(N417-R417,3))</f>
        <v/>
      </c>
      <c r="T417" s="21" t="str">
        <f aca="false">IF(OR(R417="",O417="",AO417=""),"",IF(S417&gt;MAX_SHAVE,"",IF(ROUND(O417-AO417,4)&lt;MIN_UNIT,"",ROUND(O417-AO417,4))))</f>
        <v/>
      </c>
      <c r="U417" s="21" t="str">
        <f aca="false">IF(OR(AQ417="",O417=""),"",IF(ROUND(ROUND(O417-AQ417,4)-AS417,4)&lt;=MIN_UNIT,"",ROUND(ROUND(O417-AQ417,4)-AS417,4)))</f>
        <v/>
      </c>
      <c r="V417" s="21" t="str">
        <f aca="false">IF(OR(AV417="",O417=""),"",IF(AND(AT417=1,AU417&lt;=MAX_ENV),IF(ROUND(O417-AV417,4)&lt;MIN_UNIT,"",ROUND(O417-AV417,4)),""))</f>
        <v/>
      </c>
      <c r="W417" s="21" t="str">
        <f aca="false">IF(OR(AX417="",O417=""),"",IF(AL417&gt;=AH417*MIN_DIM_RATIO,IF(ROUND(O417-AX417,4)&lt;MIN_UNIT,"",ROUND(O417-AX417,4)),""))</f>
        <v/>
      </c>
      <c r="X417" s="21" t="str">
        <f aca="false">IF(OR(R417="",P417="",AP417=""),"",IF(S417&gt;MAX_SHAVE,"",IF(ROUND(P417-AP417,4)&lt;MIN_UNIT,"",ROUND(P417-AP417,4))))</f>
        <v/>
      </c>
      <c r="Y417" s="21" t="str">
        <f aca="false">IF(OR(AR417="",P417=""),"",IF(ROUND(ROUND(P417-AR417,4)-AS417,4)&lt;=MIN_UNIT,"",ROUND(ROUND(P417-AR417,4)-AS417,4)))</f>
        <v/>
      </c>
      <c r="Z417" s="21" t="str">
        <f aca="false">IF(OR(AW417="",P417=""),"",IF(AND(AT417=1,AU417&lt;=MAX_ENV),IF(ROUND(P417-AW417,4)&lt;MIN_UNIT,"",ROUND(P417-AW417,4)),""))</f>
        <v/>
      </c>
      <c r="AA417" s="21" t="str">
        <f aca="false">IF(OR(AY417="",P417=""),"",IF(AL417&gt;=AH417*MIN_DIM_RATIO,IF(ROUND(P417-AY417,4)&lt;MIN_UNIT,"",ROUND(P417-AY417,4)),""))</f>
        <v/>
      </c>
      <c r="AB417" s="2" t="str">
        <f aca="false">IF(COUNT(T417:W417)=0,"",CHOOSE(MATCH(MAX(T417:W417),T417:W417,0),"Weight","Price","Size tier","Box"))</f>
        <v/>
      </c>
      <c r="AC417" s="24" t="str">
        <f aca="false">IF(K417&lt;&gt;"",K417,AZ417)</f>
        <v/>
      </c>
      <c r="AD417" s="25" t="str">
        <f aca="false">IF(OR(AB417="",AC417=""),"",ROUND(AC417*IF(K417&lt;&gt;"",1,U_LOW)*((12-PEAK_MONTHS)*MAX(T417:W417)+PEAK_MONTHS*N(INDEX(X417:AA417,MATCH(MAX(T417:W417),T417:W417,0)))),0))</f>
        <v/>
      </c>
      <c r="AE417" s="25" t="str">
        <f aca="false">IF(OR(AB417="",AC417=""),"",ROUND(AC417*IF(K417&lt;&gt;"",1,U_HIGH)*((12-PEAK_MONTHS)*MAX(T417:W417)+PEAK_MONTHS*N(INDEX(X417:AA417,MATCH(MAX(T417:W417),T417:W417,0)))),0))</f>
        <v/>
      </c>
      <c r="AF417" s="18" t="str">
        <f aca="false">IF(AD417="","",RANK(AD417,$AD$7:$AD$506))</f>
        <v/>
      </c>
      <c r="AH417" s="16" t="str">
        <f aca="false">IF(E417&lt;&gt;"",E417,IF(F417&lt;&gt;"",ROUND(F417*16,3),""))</f>
        <v/>
      </c>
      <c r="AI417" s="16" t="str">
        <f aca="false">IF(COUNT(G417:I417)&lt;3,"",ROUND(LARGE(G417:I417,1),2))</f>
        <v/>
      </c>
      <c r="AJ417" s="16" t="str">
        <f aca="false">IF(COUNT(G417:I417)&lt;3,"",ROUND(LARGE(G417:I417,2),2))</f>
        <v/>
      </c>
      <c r="AK417" s="16" t="str">
        <f aca="false">IF(COUNT(G417:I417)&lt;3,"",ROUND(SMALL(G417:I417,1),2))</f>
        <v/>
      </c>
      <c r="AL417" s="16" t="str">
        <f aca="false">IF(AI417="","",IF(AI417*AJ417*AK417&lt;DIM_MIN_CUIN,"",ROUND(AI417*AJ417*AK417/DIM_DIV*16,2)))</f>
        <v/>
      </c>
      <c r="AM417" s="18" t="str">
        <f aca="false">IF(C417="","",IF(C417&lt;BAND_LO,1,IF(C417&lt;=BAND_HI,2,3)))</f>
        <v/>
      </c>
      <c r="AN417" s="19" t="str">
        <f aca="false">IF(C417="","",IFERROR(INDEX(CAT_REF,MATCH(D417,CATS,0)),REF_DEFAULT))</f>
        <v/>
      </c>
      <c r="AO417" s="21" t="str">
        <f aca="false">IF(OR(R417="",AM417="",M417=""),"",IF(M417="Small standard",IF(R417&gt;SS_MAX,"",ROUND(INDEX(SS_FEES,SUMPRODUCT(--(SS_EDGES&lt;R417))+1,0+AM417)*(1+FUEL),4)),IF(M417="Large standard",IF(R417&gt;LS_MAX,"",ROUND(IF(R417&lt;=OVER3_FROM,INDEX(LS_FEES,SUMPRODUCT(--(LS_EDGES&lt;R417))+1,0+AM417),INDEX(OVER3_BASE,1,0+AM417)+OVER3_PER4*CEILING((R417-OVER3_FROM)/4,1))*(1+FUEL),4)),"")))</f>
        <v/>
      </c>
      <c r="AP417" s="21" t="str">
        <f aca="false">IF(OR(R417="",AM417="",M417=""),"",IF(M417="Small standard",IF(R417&gt;SS_MAX,"",ROUND(INDEX(SS_FEES,SUMPRODUCT(--(SS_EDGES&lt;R417))+1,3+AM417)*(1+FUEL),4)),IF(M417="Large standard",IF(R417&gt;LS_MAX,"",ROUND(IF(R417&lt;=OVER3_FROM,INDEX(LS_FEES,SUMPRODUCT(--(LS_EDGES&lt;R417))+1,3+AM417),INDEX(OVER3_BASE,1,3+AM417)+OVER3_PER4*CEILING((R417-OVER3_FROM)/4,1))*(1+FUEL),4)),"")))</f>
        <v/>
      </c>
      <c r="AQ417" s="21" t="str">
        <f aca="false">IF(OR(AM417="",AM417=1),"",IF(OR(N417="",(AM417-1)="",M417=""),"",IF(M417="Small standard",IF(N417&gt;SS_MAX,"",ROUND(INDEX(SS_FEES,SUMPRODUCT(--(SS_EDGES&lt;N417))+1,0+(AM417-1))*(1+FUEL),4)),IF(M417="Large standard",IF(N417&gt;LS_MAX,"",ROUND(IF(N417&lt;=OVER3_FROM,INDEX(LS_FEES,SUMPRODUCT(--(LS_EDGES&lt;N417))+1,0+(AM417-1)),INDEX(OVER3_BASE,1,0+(AM417-1))+OVER3_PER4*CEILING((N417-OVER3_FROM)/4,1))*(1+FUEL),4)),""))))</f>
        <v/>
      </c>
      <c r="AR417" s="21" t="str">
        <f aca="false">IF(OR(AM417="",AM417=1),"",IF(OR(N417="",(AM417-1)="",M417=""),"",IF(M417="Small standard",IF(N417&gt;SS_MAX,"",ROUND(INDEX(SS_FEES,SUMPRODUCT(--(SS_EDGES&lt;N417))+1,3+(AM417-1))*(1+FUEL),4)),IF(M417="Large standard",IF(N417&gt;LS_MAX,"",ROUND(IF(N417&lt;=OVER3_FROM,INDEX(LS_FEES,SUMPRODUCT(--(LS_EDGES&lt;N417))+1,3+(AM417-1)),INDEX(OVER3_BASE,1,3+(AM417-1))+OVER3_PER4*CEILING((N417-OVER3_FROM)/4,1))*(1+FUEL),4)),""))))</f>
        <v/>
      </c>
      <c r="AS417" s="21" t="str">
        <f aca="false">IF(OR(AM417="",AM417=1),"",(C417-(IF(AM417=2,BAND_LO,BAND_HI)-0.01))*(1-AN417))</f>
        <v/>
      </c>
      <c r="AT417" s="18" t="str">
        <f aca="false">IF(AI417="","",(AI417&gt;SS_L)+(AJ417&gt;SS_M)+(AK417&gt;SS_S))</f>
        <v/>
      </c>
      <c r="AU417" s="23" t="str">
        <f aca="false">IF(OR(AT417="",AT417&lt;&gt;1),"",MAX(AI417/SS_L,AJ417/SS_M,AK417/SS_S))</f>
        <v/>
      </c>
      <c r="AV417" s="21" t="str">
        <f aca="false">IF(OR(M417&lt;&gt;"Large standard",N417="",N417&gt;SS_MAX),"",IF(OR(N417="",AM417="","Small standard"=""),"",IF("Small standard"="Small standard",IF(N417&gt;SS_MAX,"",ROUND(INDEX(SS_FEES,SUMPRODUCT(--(SS_EDGES&lt;N417))+1,0+AM417)*(1+FUEL),4)),IF("Small standard"="Large standard",IF(N417&gt;LS_MAX,"",ROUND(IF(N417&lt;=OVER3_FROM,INDEX(LS_FEES,SUMPRODUCT(--(LS_EDGES&lt;N417))+1,0+AM417),INDEX(OVER3_BASE,1,0+AM417)+OVER3_PER4*CEILING((N417-OVER3_FROM)/4,1))*(1+FUEL),4)),""))))</f>
        <v/>
      </c>
      <c r="AW417" s="21" t="str">
        <f aca="false">IF(OR(M417&lt;&gt;"Large standard",N417="",N417&gt;SS_MAX),"",IF(OR(N417="",AM417="","Small standard"=""),"",IF("Small standard"="Small standard",IF(N417&gt;SS_MAX,"",ROUND(INDEX(SS_FEES,SUMPRODUCT(--(SS_EDGES&lt;N417))+1,3+AM417)*(1+FUEL),4)),IF("Small standard"="Large standard",IF(N417&gt;LS_MAX,"",ROUND(IF(N417&lt;=OVER3_FROM,INDEX(LS_FEES,SUMPRODUCT(--(LS_EDGES&lt;N417))+1,3+AM417),INDEX(OVER3_BASE,1,3+AM417)+OVER3_PER4*CEILING((N417-OVER3_FROM)/4,1))*(1+FUEL),4)),""))))</f>
        <v/>
      </c>
      <c r="AX417" s="21" t="str">
        <f aca="false">IF(OR(AL417="",AH417=""),"",IF(OR(AH417="",AM417="",M417=""),"",IF(M417="Small standard",IF(AH417&gt;SS_MAX,"",ROUND(INDEX(SS_FEES,SUMPRODUCT(--(SS_EDGES&lt;AH417))+1,0+AM417)*(1+FUEL),4)),IF(M417="Large standard",IF(AH417&gt;LS_MAX,"",ROUND(IF(AH417&lt;=OVER3_FROM,INDEX(LS_FEES,SUMPRODUCT(--(LS_EDGES&lt;AH417))+1,0+AM417),INDEX(OVER3_BASE,1,0+AM417)+OVER3_PER4*CEILING((AH417-OVER3_FROM)/4,1))*(1+FUEL),4)),""))))</f>
        <v/>
      </c>
      <c r="AY417" s="21" t="str">
        <f aca="false">IF(OR(AL417="",AH417=""),"",IF(OR(AH417="",AM417="",M417=""),"",IF(M417="Small standard",IF(AH417&gt;SS_MAX,"",ROUND(INDEX(SS_FEES,SUMPRODUCT(--(SS_EDGES&lt;AH417))+1,3+AM417)*(1+FUEL),4)),IF(M417="Large standard",IF(AH417&gt;LS_MAX,"",ROUND(IF(AH417&lt;=OVER3_FROM,INDEX(LS_FEES,SUMPRODUCT(--(LS_EDGES&lt;AH417))+1,3+AM417),INDEX(OVER3_BASE,1,3+AM417)+OVER3_PER4*CEILING((AH417-OVER3_FROM)/4,1))*(1+FUEL),4)),""))))</f>
        <v/>
      </c>
      <c r="AZ417" s="24" t="str">
        <f aca="false">IF(OR(J417="",J417&lt;1),"",ROUND(IFERROR(INDEX(CAT_SCALE,MATCH(D417,CATS,0)),UC_DEFAULT)*IF(J417&gt;=UC_KNEE,10^(UC_A-UC_B*LOG10(J417)),10^(UC_A-UC_B*LOG10(UC_KNEE))*(UC_KNEE/J417)^UC_HEXP),1))</f>
        <v/>
      </c>
    </row>
    <row r="418" customFormat="false" ht="15" hidden="false" customHeight="false" outlineLevel="0" collapsed="false">
      <c r="A418" s="10"/>
      <c r="B418" s="10"/>
      <c r="C418" s="12"/>
      <c r="D418" s="10"/>
      <c r="E418" s="10"/>
      <c r="F418" s="10"/>
      <c r="G418" s="10"/>
      <c r="H418" s="10"/>
      <c r="I418" s="10"/>
      <c r="J418" s="10"/>
      <c r="K418" s="10"/>
      <c r="L418" s="12"/>
      <c r="M418" s="2" t="str">
        <f aca="false">IF(OR(N418="",AI418=""),"",IF(AND(N418&lt;=SS_MAX,AI418&lt;=SS_L,AJ418&lt;=SS_M,AK418&lt;=SS_S),"Small standard",IF(AND(N418&lt;=LS_MAX,AI418&lt;=LS_L,AJ418&lt;=LS_M,AK418&lt;=LS_S),"Large standard","Oversize")))</f>
        <v/>
      </c>
      <c r="N418" s="16" t="str">
        <f aca="false">IF(AH418="","",IF(AL418="",AH418,MAX(AH418,AL418)))</f>
        <v/>
      </c>
      <c r="O418" s="21" t="str">
        <f aca="false">IF(OR(N418="",AM418="",M418=""),"",IF(M418="Small standard",IF(N418&gt;SS_MAX,"",ROUND(INDEX(SS_FEES,SUMPRODUCT(--(SS_EDGES&lt;N418))+1,0+AM418)*(1+FUEL),4)),IF(M418="Large standard",IF(N418&gt;LS_MAX,"",ROUND(IF(N418&lt;=OVER3_FROM,INDEX(LS_FEES,SUMPRODUCT(--(LS_EDGES&lt;N418))+1,0+AM418),INDEX(OVER3_BASE,1,0+AM418)+OVER3_PER4*CEILING((N418-OVER3_FROM)/4,1))*(1+FUEL),4)),"")))</f>
        <v/>
      </c>
      <c r="P418" s="21" t="str">
        <f aca="false">IF(OR(N418="",AM418="",M418=""),"",IF(M418="Small standard",IF(N418&gt;SS_MAX,"",ROUND(INDEX(SS_FEES,SUMPRODUCT(--(SS_EDGES&lt;N418))+1,3+AM418)*(1+FUEL),4)),IF(M418="Large standard",IF(N418&gt;LS_MAX,"",ROUND(IF(N418&lt;=OVER3_FROM,INDEX(LS_FEES,SUMPRODUCT(--(LS_EDGES&lt;N418))+1,3+AM418),INDEX(OVER3_BASE,1,3+AM418)+OVER3_PER4*CEILING((N418-OVER3_FROM)/4,1))*(1+FUEL),4)),"")))</f>
        <v/>
      </c>
      <c r="Q418" s="20" t="str">
        <f aca="true">IF(OR(L418="",O418=""),"",ROUND(L418-IF(AND(TODAY()&gt;=PEAK_FROM,TODAY()&lt;=PEAK_TO),P418,O418),2))</f>
        <v/>
      </c>
      <c r="R418" s="16" t="str">
        <f aca="false">IF(N418="","",IF(M418="Small standard",IF(SUMPRODUCT(--(SS_EDGES&lt;N418))=0,"",INDEX(SS_EDGES,SUMPRODUCT(--(SS_EDGES&lt;N418)))),IF(M418="Large standard",IF(N418&gt;OVER3_FROM,OVER3_FROM+4*(CEILING((N418-OVER3_FROM)/4,1)-1),IF(SUMPRODUCT(--(LS_EDGES&lt;N418))=0,"",INDEX(LS_EDGES,SUMPRODUCT(--(LS_EDGES&lt;N418))))),"")))</f>
        <v/>
      </c>
      <c r="S418" s="22" t="str">
        <f aca="false">IF(R418="","",ROUND(N418-R418,3))</f>
        <v/>
      </c>
      <c r="T418" s="21" t="str">
        <f aca="false">IF(OR(R418="",O418="",AO418=""),"",IF(S418&gt;MAX_SHAVE,"",IF(ROUND(O418-AO418,4)&lt;MIN_UNIT,"",ROUND(O418-AO418,4))))</f>
        <v/>
      </c>
      <c r="U418" s="21" t="str">
        <f aca="false">IF(OR(AQ418="",O418=""),"",IF(ROUND(ROUND(O418-AQ418,4)-AS418,4)&lt;=MIN_UNIT,"",ROUND(ROUND(O418-AQ418,4)-AS418,4)))</f>
        <v/>
      </c>
      <c r="V418" s="21" t="str">
        <f aca="false">IF(OR(AV418="",O418=""),"",IF(AND(AT418=1,AU418&lt;=MAX_ENV),IF(ROUND(O418-AV418,4)&lt;MIN_UNIT,"",ROUND(O418-AV418,4)),""))</f>
        <v/>
      </c>
      <c r="W418" s="21" t="str">
        <f aca="false">IF(OR(AX418="",O418=""),"",IF(AL418&gt;=AH418*MIN_DIM_RATIO,IF(ROUND(O418-AX418,4)&lt;MIN_UNIT,"",ROUND(O418-AX418,4)),""))</f>
        <v/>
      </c>
      <c r="X418" s="21" t="str">
        <f aca="false">IF(OR(R418="",P418="",AP418=""),"",IF(S418&gt;MAX_SHAVE,"",IF(ROUND(P418-AP418,4)&lt;MIN_UNIT,"",ROUND(P418-AP418,4))))</f>
        <v/>
      </c>
      <c r="Y418" s="21" t="str">
        <f aca="false">IF(OR(AR418="",P418=""),"",IF(ROUND(ROUND(P418-AR418,4)-AS418,4)&lt;=MIN_UNIT,"",ROUND(ROUND(P418-AR418,4)-AS418,4)))</f>
        <v/>
      </c>
      <c r="Z418" s="21" t="str">
        <f aca="false">IF(OR(AW418="",P418=""),"",IF(AND(AT418=1,AU418&lt;=MAX_ENV),IF(ROUND(P418-AW418,4)&lt;MIN_UNIT,"",ROUND(P418-AW418,4)),""))</f>
        <v/>
      </c>
      <c r="AA418" s="21" t="str">
        <f aca="false">IF(OR(AY418="",P418=""),"",IF(AL418&gt;=AH418*MIN_DIM_RATIO,IF(ROUND(P418-AY418,4)&lt;MIN_UNIT,"",ROUND(P418-AY418,4)),""))</f>
        <v/>
      </c>
      <c r="AB418" s="2" t="str">
        <f aca="false">IF(COUNT(T418:W418)=0,"",CHOOSE(MATCH(MAX(T418:W418),T418:W418,0),"Weight","Price","Size tier","Box"))</f>
        <v/>
      </c>
      <c r="AC418" s="24" t="str">
        <f aca="false">IF(K418&lt;&gt;"",K418,AZ418)</f>
        <v/>
      </c>
      <c r="AD418" s="25" t="str">
        <f aca="false">IF(OR(AB418="",AC418=""),"",ROUND(AC418*IF(K418&lt;&gt;"",1,U_LOW)*((12-PEAK_MONTHS)*MAX(T418:W418)+PEAK_MONTHS*N(INDEX(X418:AA418,MATCH(MAX(T418:W418),T418:W418,0)))),0))</f>
        <v/>
      </c>
      <c r="AE418" s="25" t="str">
        <f aca="false">IF(OR(AB418="",AC418=""),"",ROUND(AC418*IF(K418&lt;&gt;"",1,U_HIGH)*((12-PEAK_MONTHS)*MAX(T418:W418)+PEAK_MONTHS*N(INDEX(X418:AA418,MATCH(MAX(T418:W418),T418:W418,0)))),0))</f>
        <v/>
      </c>
      <c r="AF418" s="18" t="str">
        <f aca="false">IF(AD418="","",RANK(AD418,$AD$7:$AD$506))</f>
        <v/>
      </c>
      <c r="AH418" s="16" t="str">
        <f aca="false">IF(E418&lt;&gt;"",E418,IF(F418&lt;&gt;"",ROUND(F418*16,3),""))</f>
        <v/>
      </c>
      <c r="AI418" s="16" t="str">
        <f aca="false">IF(COUNT(G418:I418)&lt;3,"",ROUND(LARGE(G418:I418,1),2))</f>
        <v/>
      </c>
      <c r="AJ418" s="16" t="str">
        <f aca="false">IF(COUNT(G418:I418)&lt;3,"",ROUND(LARGE(G418:I418,2),2))</f>
        <v/>
      </c>
      <c r="AK418" s="16" t="str">
        <f aca="false">IF(COUNT(G418:I418)&lt;3,"",ROUND(SMALL(G418:I418,1),2))</f>
        <v/>
      </c>
      <c r="AL418" s="16" t="str">
        <f aca="false">IF(AI418="","",IF(AI418*AJ418*AK418&lt;DIM_MIN_CUIN,"",ROUND(AI418*AJ418*AK418/DIM_DIV*16,2)))</f>
        <v/>
      </c>
      <c r="AM418" s="18" t="str">
        <f aca="false">IF(C418="","",IF(C418&lt;BAND_LO,1,IF(C418&lt;=BAND_HI,2,3)))</f>
        <v/>
      </c>
      <c r="AN418" s="19" t="str">
        <f aca="false">IF(C418="","",IFERROR(INDEX(CAT_REF,MATCH(D418,CATS,0)),REF_DEFAULT))</f>
        <v/>
      </c>
      <c r="AO418" s="21" t="str">
        <f aca="false">IF(OR(R418="",AM418="",M418=""),"",IF(M418="Small standard",IF(R418&gt;SS_MAX,"",ROUND(INDEX(SS_FEES,SUMPRODUCT(--(SS_EDGES&lt;R418))+1,0+AM418)*(1+FUEL),4)),IF(M418="Large standard",IF(R418&gt;LS_MAX,"",ROUND(IF(R418&lt;=OVER3_FROM,INDEX(LS_FEES,SUMPRODUCT(--(LS_EDGES&lt;R418))+1,0+AM418),INDEX(OVER3_BASE,1,0+AM418)+OVER3_PER4*CEILING((R418-OVER3_FROM)/4,1))*(1+FUEL),4)),"")))</f>
        <v/>
      </c>
      <c r="AP418" s="21" t="str">
        <f aca="false">IF(OR(R418="",AM418="",M418=""),"",IF(M418="Small standard",IF(R418&gt;SS_MAX,"",ROUND(INDEX(SS_FEES,SUMPRODUCT(--(SS_EDGES&lt;R418))+1,3+AM418)*(1+FUEL),4)),IF(M418="Large standard",IF(R418&gt;LS_MAX,"",ROUND(IF(R418&lt;=OVER3_FROM,INDEX(LS_FEES,SUMPRODUCT(--(LS_EDGES&lt;R418))+1,3+AM418),INDEX(OVER3_BASE,1,3+AM418)+OVER3_PER4*CEILING((R418-OVER3_FROM)/4,1))*(1+FUEL),4)),"")))</f>
        <v/>
      </c>
      <c r="AQ418" s="21" t="str">
        <f aca="false">IF(OR(AM418="",AM418=1),"",IF(OR(N418="",(AM418-1)="",M418=""),"",IF(M418="Small standard",IF(N418&gt;SS_MAX,"",ROUND(INDEX(SS_FEES,SUMPRODUCT(--(SS_EDGES&lt;N418))+1,0+(AM418-1))*(1+FUEL),4)),IF(M418="Large standard",IF(N418&gt;LS_MAX,"",ROUND(IF(N418&lt;=OVER3_FROM,INDEX(LS_FEES,SUMPRODUCT(--(LS_EDGES&lt;N418))+1,0+(AM418-1)),INDEX(OVER3_BASE,1,0+(AM418-1))+OVER3_PER4*CEILING((N418-OVER3_FROM)/4,1))*(1+FUEL),4)),""))))</f>
        <v/>
      </c>
      <c r="AR418" s="21" t="str">
        <f aca="false">IF(OR(AM418="",AM418=1),"",IF(OR(N418="",(AM418-1)="",M418=""),"",IF(M418="Small standard",IF(N418&gt;SS_MAX,"",ROUND(INDEX(SS_FEES,SUMPRODUCT(--(SS_EDGES&lt;N418))+1,3+(AM418-1))*(1+FUEL),4)),IF(M418="Large standard",IF(N418&gt;LS_MAX,"",ROUND(IF(N418&lt;=OVER3_FROM,INDEX(LS_FEES,SUMPRODUCT(--(LS_EDGES&lt;N418))+1,3+(AM418-1)),INDEX(OVER3_BASE,1,3+(AM418-1))+OVER3_PER4*CEILING((N418-OVER3_FROM)/4,1))*(1+FUEL),4)),""))))</f>
        <v/>
      </c>
      <c r="AS418" s="21" t="str">
        <f aca="false">IF(OR(AM418="",AM418=1),"",(C418-(IF(AM418=2,BAND_LO,BAND_HI)-0.01))*(1-AN418))</f>
        <v/>
      </c>
      <c r="AT418" s="18" t="str">
        <f aca="false">IF(AI418="","",(AI418&gt;SS_L)+(AJ418&gt;SS_M)+(AK418&gt;SS_S))</f>
        <v/>
      </c>
      <c r="AU418" s="23" t="str">
        <f aca="false">IF(OR(AT418="",AT418&lt;&gt;1),"",MAX(AI418/SS_L,AJ418/SS_M,AK418/SS_S))</f>
        <v/>
      </c>
      <c r="AV418" s="21" t="str">
        <f aca="false">IF(OR(M418&lt;&gt;"Large standard",N418="",N418&gt;SS_MAX),"",IF(OR(N418="",AM418="","Small standard"=""),"",IF("Small standard"="Small standard",IF(N418&gt;SS_MAX,"",ROUND(INDEX(SS_FEES,SUMPRODUCT(--(SS_EDGES&lt;N418))+1,0+AM418)*(1+FUEL),4)),IF("Small standard"="Large standard",IF(N418&gt;LS_MAX,"",ROUND(IF(N418&lt;=OVER3_FROM,INDEX(LS_FEES,SUMPRODUCT(--(LS_EDGES&lt;N418))+1,0+AM418),INDEX(OVER3_BASE,1,0+AM418)+OVER3_PER4*CEILING((N418-OVER3_FROM)/4,1))*(1+FUEL),4)),""))))</f>
        <v/>
      </c>
      <c r="AW418" s="21" t="str">
        <f aca="false">IF(OR(M418&lt;&gt;"Large standard",N418="",N418&gt;SS_MAX),"",IF(OR(N418="",AM418="","Small standard"=""),"",IF("Small standard"="Small standard",IF(N418&gt;SS_MAX,"",ROUND(INDEX(SS_FEES,SUMPRODUCT(--(SS_EDGES&lt;N418))+1,3+AM418)*(1+FUEL),4)),IF("Small standard"="Large standard",IF(N418&gt;LS_MAX,"",ROUND(IF(N418&lt;=OVER3_FROM,INDEX(LS_FEES,SUMPRODUCT(--(LS_EDGES&lt;N418))+1,3+AM418),INDEX(OVER3_BASE,1,3+AM418)+OVER3_PER4*CEILING((N418-OVER3_FROM)/4,1))*(1+FUEL),4)),""))))</f>
        <v/>
      </c>
      <c r="AX418" s="21" t="str">
        <f aca="false">IF(OR(AL418="",AH418=""),"",IF(OR(AH418="",AM418="",M418=""),"",IF(M418="Small standard",IF(AH418&gt;SS_MAX,"",ROUND(INDEX(SS_FEES,SUMPRODUCT(--(SS_EDGES&lt;AH418))+1,0+AM418)*(1+FUEL),4)),IF(M418="Large standard",IF(AH418&gt;LS_MAX,"",ROUND(IF(AH418&lt;=OVER3_FROM,INDEX(LS_FEES,SUMPRODUCT(--(LS_EDGES&lt;AH418))+1,0+AM418),INDEX(OVER3_BASE,1,0+AM418)+OVER3_PER4*CEILING((AH418-OVER3_FROM)/4,1))*(1+FUEL),4)),""))))</f>
        <v/>
      </c>
      <c r="AY418" s="21" t="str">
        <f aca="false">IF(OR(AL418="",AH418=""),"",IF(OR(AH418="",AM418="",M418=""),"",IF(M418="Small standard",IF(AH418&gt;SS_MAX,"",ROUND(INDEX(SS_FEES,SUMPRODUCT(--(SS_EDGES&lt;AH418))+1,3+AM418)*(1+FUEL),4)),IF(M418="Large standard",IF(AH418&gt;LS_MAX,"",ROUND(IF(AH418&lt;=OVER3_FROM,INDEX(LS_FEES,SUMPRODUCT(--(LS_EDGES&lt;AH418))+1,3+AM418),INDEX(OVER3_BASE,1,3+AM418)+OVER3_PER4*CEILING((AH418-OVER3_FROM)/4,1))*(1+FUEL),4)),""))))</f>
        <v/>
      </c>
      <c r="AZ418" s="24" t="str">
        <f aca="false">IF(OR(J418="",J418&lt;1),"",ROUND(IFERROR(INDEX(CAT_SCALE,MATCH(D418,CATS,0)),UC_DEFAULT)*IF(J418&gt;=UC_KNEE,10^(UC_A-UC_B*LOG10(J418)),10^(UC_A-UC_B*LOG10(UC_KNEE))*(UC_KNEE/J418)^UC_HEXP),1))</f>
        <v/>
      </c>
    </row>
    <row r="419" customFormat="false" ht="15" hidden="false" customHeight="false" outlineLevel="0" collapsed="false">
      <c r="A419" s="10"/>
      <c r="B419" s="10"/>
      <c r="C419" s="12"/>
      <c r="D419" s="10"/>
      <c r="E419" s="10"/>
      <c r="F419" s="10"/>
      <c r="G419" s="10"/>
      <c r="H419" s="10"/>
      <c r="I419" s="10"/>
      <c r="J419" s="10"/>
      <c r="K419" s="10"/>
      <c r="L419" s="12"/>
      <c r="M419" s="2" t="str">
        <f aca="false">IF(OR(N419="",AI419=""),"",IF(AND(N419&lt;=SS_MAX,AI419&lt;=SS_L,AJ419&lt;=SS_M,AK419&lt;=SS_S),"Small standard",IF(AND(N419&lt;=LS_MAX,AI419&lt;=LS_L,AJ419&lt;=LS_M,AK419&lt;=LS_S),"Large standard","Oversize")))</f>
        <v/>
      </c>
      <c r="N419" s="16" t="str">
        <f aca="false">IF(AH419="","",IF(AL419="",AH419,MAX(AH419,AL419)))</f>
        <v/>
      </c>
      <c r="O419" s="21" t="str">
        <f aca="false">IF(OR(N419="",AM419="",M419=""),"",IF(M419="Small standard",IF(N419&gt;SS_MAX,"",ROUND(INDEX(SS_FEES,SUMPRODUCT(--(SS_EDGES&lt;N419))+1,0+AM419)*(1+FUEL),4)),IF(M419="Large standard",IF(N419&gt;LS_MAX,"",ROUND(IF(N419&lt;=OVER3_FROM,INDEX(LS_FEES,SUMPRODUCT(--(LS_EDGES&lt;N419))+1,0+AM419),INDEX(OVER3_BASE,1,0+AM419)+OVER3_PER4*CEILING((N419-OVER3_FROM)/4,1))*(1+FUEL),4)),"")))</f>
        <v/>
      </c>
      <c r="P419" s="21" t="str">
        <f aca="false">IF(OR(N419="",AM419="",M419=""),"",IF(M419="Small standard",IF(N419&gt;SS_MAX,"",ROUND(INDEX(SS_FEES,SUMPRODUCT(--(SS_EDGES&lt;N419))+1,3+AM419)*(1+FUEL),4)),IF(M419="Large standard",IF(N419&gt;LS_MAX,"",ROUND(IF(N419&lt;=OVER3_FROM,INDEX(LS_FEES,SUMPRODUCT(--(LS_EDGES&lt;N419))+1,3+AM419),INDEX(OVER3_BASE,1,3+AM419)+OVER3_PER4*CEILING((N419-OVER3_FROM)/4,1))*(1+FUEL),4)),"")))</f>
        <v/>
      </c>
      <c r="Q419" s="20" t="str">
        <f aca="true">IF(OR(L419="",O419=""),"",ROUND(L419-IF(AND(TODAY()&gt;=PEAK_FROM,TODAY()&lt;=PEAK_TO),P419,O419),2))</f>
        <v/>
      </c>
      <c r="R419" s="16" t="str">
        <f aca="false">IF(N419="","",IF(M419="Small standard",IF(SUMPRODUCT(--(SS_EDGES&lt;N419))=0,"",INDEX(SS_EDGES,SUMPRODUCT(--(SS_EDGES&lt;N419)))),IF(M419="Large standard",IF(N419&gt;OVER3_FROM,OVER3_FROM+4*(CEILING((N419-OVER3_FROM)/4,1)-1),IF(SUMPRODUCT(--(LS_EDGES&lt;N419))=0,"",INDEX(LS_EDGES,SUMPRODUCT(--(LS_EDGES&lt;N419))))),"")))</f>
        <v/>
      </c>
      <c r="S419" s="22" t="str">
        <f aca="false">IF(R419="","",ROUND(N419-R419,3))</f>
        <v/>
      </c>
      <c r="T419" s="21" t="str">
        <f aca="false">IF(OR(R419="",O419="",AO419=""),"",IF(S419&gt;MAX_SHAVE,"",IF(ROUND(O419-AO419,4)&lt;MIN_UNIT,"",ROUND(O419-AO419,4))))</f>
        <v/>
      </c>
      <c r="U419" s="21" t="str">
        <f aca="false">IF(OR(AQ419="",O419=""),"",IF(ROUND(ROUND(O419-AQ419,4)-AS419,4)&lt;=MIN_UNIT,"",ROUND(ROUND(O419-AQ419,4)-AS419,4)))</f>
        <v/>
      </c>
      <c r="V419" s="21" t="str">
        <f aca="false">IF(OR(AV419="",O419=""),"",IF(AND(AT419=1,AU419&lt;=MAX_ENV),IF(ROUND(O419-AV419,4)&lt;MIN_UNIT,"",ROUND(O419-AV419,4)),""))</f>
        <v/>
      </c>
      <c r="W419" s="21" t="str">
        <f aca="false">IF(OR(AX419="",O419=""),"",IF(AL419&gt;=AH419*MIN_DIM_RATIO,IF(ROUND(O419-AX419,4)&lt;MIN_UNIT,"",ROUND(O419-AX419,4)),""))</f>
        <v/>
      </c>
      <c r="X419" s="21" t="str">
        <f aca="false">IF(OR(R419="",P419="",AP419=""),"",IF(S419&gt;MAX_SHAVE,"",IF(ROUND(P419-AP419,4)&lt;MIN_UNIT,"",ROUND(P419-AP419,4))))</f>
        <v/>
      </c>
      <c r="Y419" s="21" t="str">
        <f aca="false">IF(OR(AR419="",P419=""),"",IF(ROUND(ROUND(P419-AR419,4)-AS419,4)&lt;=MIN_UNIT,"",ROUND(ROUND(P419-AR419,4)-AS419,4)))</f>
        <v/>
      </c>
      <c r="Z419" s="21" t="str">
        <f aca="false">IF(OR(AW419="",P419=""),"",IF(AND(AT419=1,AU419&lt;=MAX_ENV),IF(ROUND(P419-AW419,4)&lt;MIN_UNIT,"",ROUND(P419-AW419,4)),""))</f>
        <v/>
      </c>
      <c r="AA419" s="21" t="str">
        <f aca="false">IF(OR(AY419="",P419=""),"",IF(AL419&gt;=AH419*MIN_DIM_RATIO,IF(ROUND(P419-AY419,4)&lt;MIN_UNIT,"",ROUND(P419-AY419,4)),""))</f>
        <v/>
      </c>
      <c r="AB419" s="2" t="str">
        <f aca="false">IF(COUNT(T419:W419)=0,"",CHOOSE(MATCH(MAX(T419:W419),T419:W419,0),"Weight","Price","Size tier","Box"))</f>
        <v/>
      </c>
      <c r="AC419" s="24" t="str">
        <f aca="false">IF(K419&lt;&gt;"",K419,AZ419)</f>
        <v/>
      </c>
      <c r="AD419" s="25" t="str">
        <f aca="false">IF(OR(AB419="",AC419=""),"",ROUND(AC419*IF(K419&lt;&gt;"",1,U_LOW)*((12-PEAK_MONTHS)*MAX(T419:W419)+PEAK_MONTHS*N(INDEX(X419:AA419,MATCH(MAX(T419:W419),T419:W419,0)))),0))</f>
        <v/>
      </c>
      <c r="AE419" s="25" t="str">
        <f aca="false">IF(OR(AB419="",AC419=""),"",ROUND(AC419*IF(K419&lt;&gt;"",1,U_HIGH)*((12-PEAK_MONTHS)*MAX(T419:W419)+PEAK_MONTHS*N(INDEX(X419:AA419,MATCH(MAX(T419:W419),T419:W419,0)))),0))</f>
        <v/>
      </c>
      <c r="AF419" s="18" t="str">
        <f aca="false">IF(AD419="","",RANK(AD419,$AD$7:$AD$506))</f>
        <v/>
      </c>
      <c r="AH419" s="16" t="str">
        <f aca="false">IF(E419&lt;&gt;"",E419,IF(F419&lt;&gt;"",ROUND(F419*16,3),""))</f>
        <v/>
      </c>
      <c r="AI419" s="16" t="str">
        <f aca="false">IF(COUNT(G419:I419)&lt;3,"",ROUND(LARGE(G419:I419,1),2))</f>
        <v/>
      </c>
      <c r="AJ419" s="16" t="str">
        <f aca="false">IF(COUNT(G419:I419)&lt;3,"",ROUND(LARGE(G419:I419,2),2))</f>
        <v/>
      </c>
      <c r="AK419" s="16" t="str">
        <f aca="false">IF(COUNT(G419:I419)&lt;3,"",ROUND(SMALL(G419:I419,1),2))</f>
        <v/>
      </c>
      <c r="AL419" s="16" t="str">
        <f aca="false">IF(AI419="","",IF(AI419*AJ419*AK419&lt;DIM_MIN_CUIN,"",ROUND(AI419*AJ419*AK419/DIM_DIV*16,2)))</f>
        <v/>
      </c>
      <c r="AM419" s="18" t="str">
        <f aca="false">IF(C419="","",IF(C419&lt;BAND_LO,1,IF(C419&lt;=BAND_HI,2,3)))</f>
        <v/>
      </c>
      <c r="AN419" s="19" t="str">
        <f aca="false">IF(C419="","",IFERROR(INDEX(CAT_REF,MATCH(D419,CATS,0)),REF_DEFAULT))</f>
        <v/>
      </c>
      <c r="AO419" s="21" t="str">
        <f aca="false">IF(OR(R419="",AM419="",M419=""),"",IF(M419="Small standard",IF(R419&gt;SS_MAX,"",ROUND(INDEX(SS_FEES,SUMPRODUCT(--(SS_EDGES&lt;R419))+1,0+AM419)*(1+FUEL),4)),IF(M419="Large standard",IF(R419&gt;LS_MAX,"",ROUND(IF(R419&lt;=OVER3_FROM,INDEX(LS_FEES,SUMPRODUCT(--(LS_EDGES&lt;R419))+1,0+AM419),INDEX(OVER3_BASE,1,0+AM419)+OVER3_PER4*CEILING((R419-OVER3_FROM)/4,1))*(1+FUEL),4)),"")))</f>
        <v/>
      </c>
      <c r="AP419" s="21" t="str">
        <f aca="false">IF(OR(R419="",AM419="",M419=""),"",IF(M419="Small standard",IF(R419&gt;SS_MAX,"",ROUND(INDEX(SS_FEES,SUMPRODUCT(--(SS_EDGES&lt;R419))+1,3+AM419)*(1+FUEL),4)),IF(M419="Large standard",IF(R419&gt;LS_MAX,"",ROUND(IF(R419&lt;=OVER3_FROM,INDEX(LS_FEES,SUMPRODUCT(--(LS_EDGES&lt;R419))+1,3+AM419),INDEX(OVER3_BASE,1,3+AM419)+OVER3_PER4*CEILING((R419-OVER3_FROM)/4,1))*(1+FUEL),4)),"")))</f>
        <v/>
      </c>
      <c r="AQ419" s="21" t="str">
        <f aca="false">IF(OR(AM419="",AM419=1),"",IF(OR(N419="",(AM419-1)="",M419=""),"",IF(M419="Small standard",IF(N419&gt;SS_MAX,"",ROUND(INDEX(SS_FEES,SUMPRODUCT(--(SS_EDGES&lt;N419))+1,0+(AM419-1))*(1+FUEL),4)),IF(M419="Large standard",IF(N419&gt;LS_MAX,"",ROUND(IF(N419&lt;=OVER3_FROM,INDEX(LS_FEES,SUMPRODUCT(--(LS_EDGES&lt;N419))+1,0+(AM419-1)),INDEX(OVER3_BASE,1,0+(AM419-1))+OVER3_PER4*CEILING((N419-OVER3_FROM)/4,1))*(1+FUEL),4)),""))))</f>
        <v/>
      </c>
      <c r="AR419" s="21" t="str">
        <f aca="false">IF(OR(AM419="",AM419=1),"",IF(OR(N419="",(AM419-1)="",M419=""),"",IF(M419="Small standard",IF(N419&gt;SS_MAX,"",ROUND(INDEX(SS_FEES,SUMPRODUCT(--(SS_EDGES&lt;N419))+1,3+(AM419-1))*(1+FUEL),4)),IF(M419="Large standard",IF(N419&gt;LS_MAX,"",ROUND(IF(N419&lt;=OVER3_FROM,INDEX(LS_FEES,SUMPRODUCT(--(LS_EDGES&lt;N419))+1,3+(AM419-1)),INDEX(OVER3_BASE,1,3+(AM419-1))+OVER3_PER4*CEILING((N419-OVER3_FROM)/4,1))*(1+FUEL),4)),""))))</f>
        <v/>
      </c>
      <c r="AS419" s="21" t="str">
        <f aca="false">IF(OR(AM419="",AM419=1),"",(C419-(IF(AM419=2,BAND_LO,BAND_HI)-0.01))*(1-AN419))</f>
        <v/>
      </c>
      <c r="AT419" s="18" t="str">
        <f aca="false">IF(AI419="","",(AI419&gt;SS_L)+(AJ419&gt;SS_M)+(AK419&gt;SS_S))</f>
        <v/>
      </c>
      <c r="AU419" s="23" t="str">
        <f aca="false">IF(OR(AT419="",AT419&lt;&gt;1),"",MAX(AI419/SS_L,AJ419/SS_M,AK419/SS_S))</f>
        <v/>
      </c>
      <c r="AV419" s="21" t="str">
        <f aca="false">IF(OR(M419&lt;&gt;"Large standard",N419="",N419&gt;SS_MAX),"",IF(OR(N419="",AM419="","Small standard"=""),"",IF("Small standard"="Small standard",IF(N419&gt;SS_MAX,"",ROUND(INDEX(SS_FEES,SUMPRODUCT(--(SS_EDGES&lt;N419))+1,0+AM419)*(1+FUEL),4)),IF("Small standard"="Large standard",IF(N419&gt;LS_MAX,"",ROUND(IF(N419&lt;=OVER3_FROM,INDEX(LS_FEES,SUMPRODUCT(--(LS_EDGES&lt;N419))+1,0+AM419),INDEX(OVER3_BASE,1,0+AM419)+OVER3_PER4*CEILING((N419-OVER3_FROM)/4,1))*(1+FUEL),4)),""))))</f>
        <v/>
      </c>
      <c r="AW419" s="21" t="str">
        <f aca="false">IF(OR(M419&lt;&gt;"Large standard",N419="",N419&gt;SS_MAX),"",IF(OR(N419="",AM419="","Small standard"=""),"",IF("Small standard"="Small standard",IF(N419&gt;SS_MAX,"",ROUND(INDEX(SS_FEES,SUMPRODUCT(--(SS_EDGES&lt;N419))+1,3+AM419)*(1+FUEL),4)),IF("Small standard"="Large standard",IF(N419&gt;LS_MAX,"",ROUND(IF(N419&lt;=OVER3_FROM,INDEX(LS_FEES,SUMPRODUCT(--(LS_EDGES&lt;N419))+1,3+AM419),INDEX(OVER3_BASE,1,3+AM419)+OVER3_PER4*CEILING((N419-OVER3_FROM)/4,1))*(1+FUEL),4)),""))))</f>
        <v/>
      </c>
      <c r="AX419" s="21" t="str">
        <f aca="false">IF(OR(AL419="",AH419=""),"",IF(OR(AH419="",AM419="",M419=""),"",IF(M419="Small standard",IF(AH419&gt;SS_MAX,"",ROUND(INDEX(SS_FEES,SUMPRODUCT(--(SS_EDGES&lt;AH419))+1,0+AM419)*(1+FUEL),4)),IF(M419="Large standard",IF(AH419&gt;LS_MAX,"",ROUND(IF(AH419&lt;=OVER3_FROM,INDEX(LS_FEES,SUMPRODUCT(--(LS_EDGES&lt;AH419))+1,0+AM419),INDEX(OVER3_BASE,1,0+AM419)+OVER3_PER4*CEILING((AH419-OVER3_FROM)/4,1))*(1+FUEL),4)),""))))</f>
        <v/>
      </c>
      <c r="AY419" s="21" t="str">
        <f aca="false">IF(OR(AL419="",AH419=""),"",IF(OR(AH419="",AM419="",M419=""),"",IF(M419="Small standard",IF(AH419&gt;SS_MAX,"",ROUND(INDEX(SS_FEES,SUMPRODUCT(--(SS_EDGES&lt;AH419))+1,3+AM419)*(1+FUEL),4)),IF(M419="Large standard",IF(AH419&gt;LS_MAX,"",ROUND(IF(AH419&lt;=OVER3_FROM,INDEX(LS_FEES,SUMPRODUCT(--(LS_EDGES&lt;AH419))+1,3+AM419),INDEX(OVER3_BASE,1,3+AM419)+OVER3_PER4*CEILING((AH419-OVER3_FROM)/4,1))*(1+FUEL),4)),""))))</f>
        <v/>
      </c>
      <c r="AZ419" s="24" t="str">
        <f aca="false">IF(OR(J419="",J419&lt;1),"",ROUND(IFERROR(INDEX(CAT_SCALE,MATCH(D419,CATS,0)),UC_DEFAULT)*IF(J419&gt;=UC_KNEE,10^(UC_A-UC_B*LOG10(J419)),10^(UC_A-UC_B*LOG10(UC_KNEE))*(UC_KNEE/J419)^UC_HEXP),1))</f>
        <v/>
      </c>
    </row>
    <row r="420" customFormat="false" ht="15" hidden="false" customHeight="false" outlineLevel="0" collapsed="false">
      <c r="A420" s="10"/>
      <c r="B420" s="10"/>
      <c r="C420" s="12"/>
      <c r="D420" s="10"/>
      <c r="E420" s="10"/>
      <c r="F420" s="10"/>
      <c r="G420" s="10"/>
      <c r="H420" s="10"/>
      <c r="I420" s="10"/>
      <c r="J420" s="10"/>
      <c r="K420" s="10"/>
      <c r="L420" s="12"/>
      <c r="M420" s="2" t="str">
        <f aca="false">IF(OR(N420="",AI420=""),"",IF(AND(N420&lt;=SS_MAX,AI420&lt;=SS_L,AJ420&lt;=SS_M,AK420&lt;=SS_S),"Small standard",IF(AND(N420&lt;=LS_MAX,AI420&lt;=LS_L,AJ420&lt;=LS_M,AK420&lt;=LS_S),"Large standard","Oversize")))</f>
        <v/>
      </c>
      <c r="N420" s="16" t="str">
        <f aca="false">IF(AH420="","",IF(AL420="",AH420,MAX(AH420,AL420)))</f>
        <v/>
      </c>
      <c r="O420" s="21" t="str">
        <f aca="false">IF(OR(N420="",AM420="",M420=""),"",IF(M420="Small standard",IF(N420&gt;SS_MAX,"",ROUND(INDEX(SS_FEES,SUMPRODUCT(--(SS_EDGES&lt;N420))+1,0+AM420)*(1+FUEL),4)),IF(M420="Large standard",IF(N420&gt;LS_MAX,"",ROUND(IF(N420&lt;=OVER3_FROM,INDEX(LS_FEES,SUMPRODUCT(--(LS_EDGES&lt;N420))+1,0+AM420),INDEX(OVER3_BASE,1,0+AM420)+OVER3_PER4*CEILING((N420-OVER3_FROM)/4,1))*(1+FUEL),4)),"")))</f>
        <v/>
      </c>
      <c r="P420" s="21" t="str">
        <f aca="false">IF(OR(N420="",AM420="",M420=""),"",IF(M420="Small standard",IF(N420&gt;SS_MAX,"",ROUND(INDEX(SS_FEES,SUMPRODUCT(--(SS_EDGES&lt;N420))+1,3+AM420)*(1+FUEL),4)),IF(M420="Large standard",IF(N420&gt;LS_MAX,"",ROUND(IF(N420&lt;=OVER3_FROM,INDEX(LS_FEES,SUMPRODUCT(--(LS_EDGES&lt;N420))+1,3+AM420),INDEX(OVER3_BASE,1,3+AM420)+OVER3_PER4*CEILING((N420-OVER3_FROM)/4,1))*(1+FUEL),4)),"")))</f>
        <v/>
      </c>
      <c r="Q420" s="20" t="str">
        <f aca="true">IF(OR(L420="",O420=""),"",ROUND(L420-IF(AND(TODAY()&gt;=PEAK_FROM,TODAY()&lt;=PEAK_TO),P420,O420),2))</f>
        <v/>
      </c>
      <c r="R420" s="16" t="str">
        <f aca="false">IF(N420="","",IF(M420="Small standard",IF(SUMPRODUCT(--(SS_EDGES&lt;N420))=0,"",INDEX(SS_EDGES,SUMPRODUCT(--(SS_EDGES&lt;N420)))),IF(M420="Large standard",IF(N420&gt;OVER3_FROM,OVER3_FROM+4*(CEILING((N420-OVER3_FROM)/4,1)-1),IF(SUMPRODUCT(--(LS_EDGES&lt;N420))=0,"",INDEX(LS_EDGES,SUMPRODUCT(--(LS_EDGES&lt;N420))))),"")))</f>
        <v/>
      </c>
      <c r="S420" s="22" t="str">
        <f aca="false">IF(R420="","",ROUND(N420-R420,3))</f>
        <v/>
      </c>
      <c r="T420" s="21" t="str">
        <f aca="false">IF(OR(R420="",O420="",AO420=""),"",IF(S420&gt;MAX_SHAVE,"",IF(ROUND(O420-AO420,4)&lt;MIN_UNIT,"",ROUND(O420-AO420,4))))</f>
        <v/>
      </c>
      <c r="U420" s="21" t="str">
        <f aca="false">IF(OR(AQ420="",O420=""),"",IF(ROUND(ROUND(O420-AQ420,4)-AS420,4)&lt;=MIN_UNIT,"",ROUND(ROUND(O420-AQ420,4)-AS420,4)))</f>
        <v/>
      </c>
      <c r="V420" s="21" t="str">
        <f aca="false">IF(OR(AV420="",O420=""),"",IF(AND(AT420=1,AU420&lt;=MAX_ENV),IF(ROUND(O420-AV420,4)&lt;MIN_UNIT,"",ROUND(O420-AV420,4)),""))</f>
        <v/>
      </c>
      <c r="W420" s="21" t="str">
        <f aca="false">IF(OR(AX420="",O420=""),"",IF(AL420&gt;=AH420*MIN_DIM_RATIO,IF(ROUND(O420-AX420,4)&lt;MIN_UNIT,"",ROUND(O420-AX420,4)),""))</f>
        <v/>
      </c>
      <c r="X420" s="21" t="str">
        <f aca="false">IF(OR(R420="",P420="",AP420=""),"",IF(S420&gt;MAX_SHAVE,"",IF(ROUND(P420-AP420,4)&lt;MIN_UNIT,"",ROUND(P420-AP420,4))))</f>
        <v/>
      </c>
      <c r="Y420" s="21" t="str">
        <f aca="false">IF(OR(AR420="",P420=""),"",IF(ROUND(ROUND(P420-AR420,4)-AS420,4)&lt;=MIN_UNIT,"",ROUND(ROUND(P420-AR420,4)-AS420,4)))</f>
        <v/>
      </c>
      <c r="Z420" s="21" t="str">
        <f aca="false">IF(OR(AW420="",P420=""),"",IF(AND(AT420=1,AU420&lt;=MAX_ENV),IF(ROUND(P420-AW420,4)&lt;MIN_UNIT,"",ROUND(P420-AW420,4)),""))</f>
        <v/>
      </c>
      <c r="AA420" s="21" t="str">
        <f aca="false">IF(OR(AY420="",P420=""),"",IF(AL420&gt;=AH420*MIN_DIM_RATIO,IF(ROUND(P420-AY420,4)&lt;MIN_UNIT,"",ROUND(P420-AY420,4)),""))</f>
        <v/>
      </c>
      <c r="AB420" s="2" t="str">
        <f aca="false">IF(COUNT(T420:W420)=0,"",CHOOSE(MATCH(MAX(T420:W420),T420:W420,0),"Weight","Price","Size tier","Box"))</f>
        <v/>
      </c>
      <c r="AC420" s="24" t="str">
        <f aca="false">IF(K420&lt;&gt;"",K420,AZ420)</f>
        <v/>
      </c>
      <c r="AD420" s="25" t="str">
        <f aca="false">IF(OR(AB420="",AC420=""),"",ROUND(AC420*IF(K420&lt;&gt;"",1,U_LOW)*((12-PEAK_MONTHS)*MAX(T420:W420)+PEAK_MONTHS*N(INDEX(X420:AA420,MATCH(MAX(T420:W420),T420:W420,0)))),0))</f>
        <v/>
      </c>
      <c r="AE420" s="25" t="str">
        <f aca="false">IF(OR(AB420="",AC420=""),"",ROUND(AC420*IF(K420&lt;&gt;"",1,U_HIGH)*((12-PEAK_MONTHS)*MAX(T420:W420)+PEAK_MONTHS*N(INDEX(X420:AA420,MATCH(MAX(T420:W420),T420:W420,0)))),0))</f>
        <v/>
      </c>
      <c r="AF420" s="18" t="str">
        <f aca="false">IF(AD420="","",RANK(AD420,$AD$7:$AD$506))</f>
        <v/>
      </c>
      <c r="AH420" s="16" t="str">
        <f aca="false">IF(E420&lt;&gt;"",E420,IF(F420&lt;&gt;"",ROUND(F420*16,3),""))</f>
        <v/>
      </c>
      <c r="AI420" s="16" t="str">
        <f aca="false">IF(COUNT(G420:I420)&lt;3,"",ROUND(LARGE(G420:I420,1),2))</f>
        <v/>
      </c>
      <c r="AJ420" s="16" t="str">
        <f aca="false">IF(COUNT(G420:I420)&lt;3,"",ROUND(LARGE(G420:I420,2),2))</f>
        <v/>
      </c>
      <c r="AK420" s="16" t="str">
        <f aca="false">IF(COUNT(G420:I420)&lt;3,"",ROUND(SMALL(G420:I420,1),2))</f>
        <v/>
      </c>
      <c r="AL420" s="16" t="str">
        <f aca="false">IF(AI420="","",IF(AI420*AJ420*AK420&lt;DIM_MIN_CUIN,"",ROUND(AI420*AJ420*AK420/DIM_DIV*16,2)))</f>
        <v/>
      </c>
      <c r="AM420" s="18" t="str">
        <f aca="false">IF(C420="","",IF(C420&lt;BAND_LO,1,IF(C420&lt;=BAND_HI,2,3)))</f>
        <v/>
      </c>
      <c r="AN420" s="19" t="str">
        <f aca="false">IF(C420="","",IFERROR(INDEX(CAT_REF,MATCH(D420,CATS,0)),REF_DEFAULT))</f>
        <v/>
      </c>
      <c r="AO420" s="21" t="str">
        <f aca="false">IF(OR(R420="",AM420="",M420=""),"",IF(M420="Small standard",IF(R420&gt;SS_MAX,"",ROUND(INDEX(SS_FEES,SUMPRODUCT(--(SS_EDGES&lt;R420))+1,0+AM420)*(1+FUEL),4)),IF(M420="Large standard",IF(R420&gt;LS_MAX,"",ROUND(IF(R420&lt;=OVER3_FROM,INDEX(LS_FEES,SUMPRODUCT(--(LS_EDGES&lt;R420))+1,0+AM420),INDEX(OVER3_BASE,1,0+AM420)+OVER3_PER4*CEILING((R420-OVER3_FROM)/4,1))*(1+FUEL),4)),"")))</f>
        <v/>
      </c>
      <c r="AP420" s="21" t="str">
        <f aca="false">IF(OR(R420="",AM420="",M420=""),"",IF(M420="Small standard",IF(R420&gt;SS_MAX,"",ROUND(INDEX(SS_FEES,SUMPRODUCT(--(SS_EDGES&lt;R420))+1,3+AM420)*(1+FUEL),4)),IF(M420="Large standard",IF(R420&gt;LS_MAX,"",ROUND(IF(R420&lt;=OVER3_FROM,INDEX(LS_FEES,SUMPRODUCT(--(LS_EDGES&lt;R420))+1,3+AM420),INDEX(OVER3_BASE,1,3+AM420)+OVER3_PER4*CEILING((R420-OVER3_FROM)/4,1))*(1+FUEL),4)),"")))</f>
        <v/>
      </c>
      <c r="AQ420" s="21" t="str">
        <f aca="false">IF(OR(AM420="",AM420=1),"",IF(OR(N420="",(AM420-1)="",M420=""),"",IF(M420="Small standard",IF(N420&gt;SS_MAX,"",ROUND(INDEX(SS_FEES,SUMPRODUCT(--(SS_EDGES&lt;N420))+1,0+(AM420-1))*(1+FUEL),4)),IF(M420="Large standard",IF(N420&gt;LS_MAX,"",ROUND(IF(N420&lt;=OVER3_FROM,INDEX(LS_FEES,SUMPRODUCT(--(LS_EDGES&lt;N420))+1,0+(AM420-1)),INDEX(OVER3_BASE,1,0+(AM420-1))+OVER3_PER4*CEILING((N420-OVER3_FROM)/4,1))*(1+FUEL),4)),""))))</f>
        <v/>
      </c>
      <c r="AR420" s="21" t="str">
        <f aca="false">IF(OR(AM420="",AM420=1),"",IF(OR(N420="",(AM420-1)="",M420=""),"",IF(M420="Small standard",IF(N420&gt;SS_MAX,"",ROUND(INDEX(SS_FEES,SUMPRODUCT(--(SS_EDGES&lt;N420))+1,3+(AM420-1))*(1+FUEL),4)),IF(M420="Large standard",IF(N420&gt;LS_MAX,"",ROUND(IF(N420&lt;=OVER3_FROM,INDEX(LS_FEES,SUMPRODUCT(--(LS_EDGES&lt;N420))+1,3+(AM420-1)),INDEX(OVER3_BASE,1,3+(AM420-1))+OVER3_PER4*CEILING((N420-OVER3_FROM)/4,1))*(1+FUEL),4)),""))))</f>
        <v/>
      </c>
      <c r="AS420" s="21" t="str">
        <f aca="false">IF(OR(AM420="",AM420=1),"",(C420-(IF(AM420=2,BAND_LO,BAND_HI)-0.01))*(1-AN420))</f>
        <v/>
      </c>
      <c r="AT420" s="18" t="str">
        <f aca="false">IF(AI420="","",(AI420&gt;SS_L)+(AJ420&gt;SS_M)+(AK420&gt;SS_S))</f>
        <v/>
      </c>
      <c r="AU420" s="23" t="str">
        <f aca="false">IF(OR(AT420="",AT420&lt;&gt;1),"",MAX(AI420/SS_L,AJ420/SS_M,AK420/SS_S))</f>
        <v/>
      </c>
      <c r="AV420" s="21" t="str">
        <f aca="false">IF(OR(M420&lt;&gt;"Large standard",N420="",N420&gt;SS_MAX),"",IF(OR(N420="",AM420="","Small standard"=""),"",IF("Small standard"="Small standard",IF(N420&gt;SS_MAX,"",ROUND(INDEX(SS_FEES,SUMPRODUCT(--(SS_EDGES&lt;N420))+1,0+AM420)*(1+FUEL),4)),IF("Small standard"="Large standard",IF(N420&gt;LS_MAX,"",ROUND(IF(N420&lt;=OVER3_FROM,INDEX(LS_FEES,SUMPRODUCT(--(LS_EDGES&lt;N420))+1,0+AM420),INDEX(OVER3_BASE,1,0+AM420)+OVER3_PER4*CEILING((N420-OVER3_FROM)/4,1))*(1+FUEL),4)),""))))</f>
        <v/>
      </c>
      <c r="AW420" s="21" t="str">
        <f aca="false">IF(OR(M420&lt;&gt;"Large standard",N420="",N420&gt;SS_MAX),"",IF(OR(N420="",AM420="","Small standard"=""),"",IF("Small standard"="Small standard",IF(N420&gt;SS_MAX,"",ROUND(INDEX(SS_FEES,SUMPRODUCT(--(SS_EDGES&lt;N420))+1,3+AM420)*(1+FUEL),4)),IF("Small standard"="Large standard",IF(N420&gt;LS_MAX,"",ROUND(IF(N420&lt;=OVER3_FROM,INDEX(LS_FEES,SUMPRODUCT(--(LS_EDGES&lt;N420))+1,3+AM420),INDEX(OVER3_BASE,1,3+AM420)+OVER3_PER4*CEILING((N420-OVER3_FROM)/4,1))*(1+FUEL),4)),""))))</f>
        <v/>
      </c>
      <c r="AX420" s="21" t="str">
        <f aca="false">IF(OR(AL420="",AH420=""),"",IF(OR(AH420="",AM420="",M420=""),"",IF(M420="Small standard",IF(AH420&gt;SS_MAX,"",ROUND(INDEX(SS_FEES,SUMPRODUCT(--(SS_EDGES&lt;AH420))+1,0+AM420)*(1+FUEL),4)),IF(M420="Large standard",IF(AH420&gt;LS_MAX,"",ROUND(IF(AH420&lt;=OVER3_FROM,INDEX(LS_FEES,SUMPRODUCT(--(LS_EDGES&lt;AH420))+1,0+AM420),INDEX(OVER3_BASE,1,0+AM420)+OVER3_PER4*CEILING((AH420-OVER3_FROM)/4,1))*(1+FUEL),4)),""))))</f>
        <v/>
      </c>
      <c r="AY420" s="21" t="str">
        <f aca="false">IF(OR(AL420="",AH420=""),"",IF(OR(AH420="",AM420="",M420=""),"",IF(M420="Small standard",IF(AH420&gt;SS_MAX,"",ROUND(INDEX(SS_FEES,SUMPRODUCT(--(SS_EDGES&lt;AH420))+1,3+AM420)*(1+FUEL),4)),IF(M420="Large standard",IF(AH420&gt;LS_MAX,"",ROUND(IF(AH420&lt;=OVER3_FROM,INDEX(LS_FEES,SUMPRODUCT(--(LS_EDGES&lt;AH420))+1,3+AM420),INDEX(OVER3_BASE,1,3+AM420)+OVER3_PER4*CEILING((AH420-OVER3_FROM)/4,1))*(1+FUEL),4)),""))))</f>
        <v/>
      </c>
      <c r="AZ420" s="24" t="str">
        <f aca="false">IF(OR(J420="",J420&lt;1),"",ROUND(IFERROR(INDEX(CAT_SCALE,MATCH(D420,CATS,0)),UC_DEFAULT)*IF(J420&gt;=UC_KNEE,10^(UC_A-UC_B*LOG10(J420)),10^(UC_A-UC_B*LOG10(UC_KNEE))*(UC_KNEE/J420)^UC_HEXP),1))</f>
        <v/>
      </c>
    </row>
    <row r="421" customFormat="false" ht="15" hidden="false" customHeight="false" outlineLevel="0" collapsed="false">
      <c r="A421" s="10"/>
      <c r="B421" s="10"/>
      <c r="C421" s="12"/>
      <c r="D421" s="10"/>
      <c r="E421" s="10"/>
      <c r="F421" s="10"/>
      <c r="G421" s="10"/>
      <c r="H421" s="10"/>
      <c r="I421" s="10"/>
      <c r="J421" s="10"/>
      <c r="K421" s="10"/>
      <c r="L421" s="12"/>
      <c r="M421" s="2" t="str">
        <f aca="false">IF(OR(N421="",AI421=""),"",IF(AND(N421&lt;=SS_MAX,AI421&lt;=SS_L,AJ421&lt;=SS_M,AK421&lt;=SS_S),"Small standard",IF(AND(N421&lt;=LS_MAX,AI421&lt;=LS_L,AJ421&lt;=LS_M,AK421&lt;=LS_S),"Large standard","Oversize")))</f>
        <v/>
      </c>
      <c r="N421" s="16" t="str">
        <f aca="false">IF(AH421="","",IF(AL421="",AH421,MAX(AH421,AL421)))</f>
        <v/>
      </c>
      <c r="O421" s="21" t="str">
        <f aca="false">IF(OR(N421="",AM421="",M421=""),"",IF(M421="Small standard",IF(N421&gt;SS_MAX,"",ROUND(INDEX(SS_FEES,SUMPRODUCT(--(SS_EDGES&lt;N421))+1,0+AM421)*(1+FUEL),4)),IF(M421="Large standard",IF(N421&gt;LS_MAX,"",ROUND(IF(N421&lt;=OVER3_FROM,INDEX(LS_FEES,SUMPRODUCT(--(LS_EDGES&lt;N421))+1,0+AM421),INDEX(OVER3_BASE,1,0+AM421)+OVER3_PER4*CEILING((N421-OVER3_FROM)/4,1))*(1+FUEL),4)),"")))</f>
        <v/>
      </c>
      <c r="P421" s="21" t="str">
        <f aca="false">IF(OR(N421="",AM421="",M421=""),"",IF(M421="Small standard",IF(N421&gt;SS_MAX,"",ROUND(INDEX(SS_FEES,SUMPRODUCT(--(SS_EDGES&lt;N421))+1,3+AM421)*(1+FUEL),4)),IF(M421="Large standard",IF(N421&gt;LS_MAX,"",ROUND(IF(N421&lt;=OVER3_FROM,INDEX(LS_FEES,SUMPRODUCT(--(LS_EDGES&lt;N421))+1,3+AM421),INDEX(OVER3_BASE,1,3+AM421)+OVER3_PER4*CEILING((N421-OVER3_FROM)/4,1))*(1+FUEL),4)),"")))</f>
        <v/>
      </c>
      <c r="Q421" s="20" t="str">
        <f aca="true">IF(OR(L421="",O421=""),"",ROUND(L421-IF(AND(TODAY()&gt;=PEAK_FROM,TODAY()&lt;=PEAK_TO),P421,O421),2))</f>
        <v/>
      </c>
      <c r="R421" s="16" t="str">
        <f aca="false">IF(N421="","",IF(M421="Small standard",IF(SUMPRODUCT(--(SS_EDGES&lt;N421))=0,"",INDEX(SS_EDGES,SUMPRODUCT(--(SS_EDGES&lt;N421)))),IF(M421="Large standard",IF(N421&gt;OVER3_FROM,OVER3_FROM+4*(CEILING((N421-OVER3_FROM)/4,1)-1),IF(SUMPRODUCT(--(LS_EDGES&lt;N421))=0,"",INDEX(LS_EDGES,SUMPRODUCT(--(LS_EDGES&lt;N421))))),"")))</f>
        <v/>
      </c>
      <c r="S421" s="22" t="str">
        <f aca="false">IF(R421="","",ROUND(N421-R421,3))</f>
        <v/>
      </c>
      <c r="T421" s="21" t="str">
        <f aca="false">IF(OR(R421="",O421="",AO421=""),"",IF(S421&gt;MAX_SHAVE,"",IF(ROUND(O421-AO421,4)&lt;MIN_UNIT,"",ROUND(O421-AO421,4))))</f>
        <v/>
      </c>
      <c r="U421" s="21" t="str">
        <f aca="false">IF(OR(AQ421="",O421=""),"",IF(ROUND(ROUND(O421-AQ421,4)-AS421,4)&lt;=MIN_UNIT,"",ROUND(ROUND(O421-AQ421,4)-AS421,4)))</f>
        <v/>
      </c>
      <c r="V421" s="21" t="str">
        <f aca="false">IF(OR(AV421="",O421=""),"",IF(AND(AT421=1,AU421&lt;=MAX_ENV),IF(ROUND(O421-AV421,4)&lt;MIN_UNIT,"",ROUND(O421-AV421,4)),""))</f>
        <v/>
      </c>
      <c r="W421" s="21" t="str">
        <f aca="false">IF(OR(AX421="",O421=""),"",IF(AL421&gt;=AH421*MIN_DIM_RATIO,IF(ROUND(O421-AX421,4)&lt;MIN_UNIT,"",ROUND(O421-AX421,4)),""))</f>
        <v/>
      </c>
      <c r="X421" s="21" t="str">
        <f aca="false">IF(OR(R421="",P421="",AP421=""),"",IF(S421&gt;MAX_SHAVE,"",IF(ROUND(P421-AP421,4)&lt;MIN_UNIT,"",ROUND(P421-AP421,4))))</f>
        <v/>
      </c>
      <c r="Y421" s="21" t="str">
        <f aca="false">IF(OR(AR421="",P421=""),"",IF(ROUND(ROUND(P421-AR421,4)-AS421,4)&lt;=MIN_UNIT,"",ROUND(ROUND(P421-AR421,4)-AS421,4)))</f>
        <v/>
      </c>
      <c r="Z421" s="21" t="str">
        <f aca="false">IF(OR(AW421="",P421=""),"",IF(AND(AT421=1,AU421&lt;=MAX_ENV),IF(ROUND(P421-AW421,4)&lt;MIN_UNIT,"",ROUND(P421-AW421,4)),""))</f>
        <v/>
      </c>
      <c r="AA421" s="21" t="str">
        <f aca="false">IF(OR(AY421="",P421=""),"",IF(AL421&gt;=AH421*MIN_DIM_RATIO,IF(ROUND(P421-AY421,4)&lt;MIN_UNIT,"",ROUND(P421-AY421,4)),""))</f>
        <v/>
      </c>
      <c r="AB421" s="2" t="str">
        <f aca="false">IF(COUNT(T421:W421)=0,"",CHOOSE(MATCH(MAX(T421:W421),T421:W421,0),"Weight","Price","Size tier","Box"))</f>
        <v/>
      </c>
      <c r="AC421" s="24" t="str">
        <f aca="false">IF(K421&lt;&gt;"",K421,AZ421)</f>
        <v/>
      </c>
      <c r="AD421" s="25" t="str">
        <f aca="false">IF(OR(AB421="",AC421=""),"",ROUND(AC421*IF(K421&lt;&gt;"",1,U_LOW)*((12-PEAK_MONTHS)*MAX(T421:W421)+PEAK_MONTHS*N(INDEX(X421:AA421,MATCH(MAX(T421:W421),T421:W421,0)))),0))</f>
        <v/>
      </c>
      <c r="AE421" s="25" t="str">
        <f aca="false">IF(OR(AB421="",AC421=""),"",ROUND(AC421*IF(K421&lt;&gt;"",1,U_HIGH)*((12-PEAK_MONTHS)*MAX(T421:W421)+PEAK_MONTHS*N(INDEX(X421:AA421,MATCH(MAX(T421:W421),T421:W421,0)))),0))</f>
        <v/>
      </c>
      <c r="AF421" s="18" t="str">
        <f aca="false">IF(AD421="","",RANK(AD421,$AD$7:$AD$506))</f>
        <v/>
      </c>
      <c r="AH421" s="16" t="str">
        <f aca="false">IF(E421&lt;&gt;"",E421,IF(F421&lt;&gt;"",ROUND(F421*16,3),""))</f>
        <v/>
      </c>
      <c r="AI421" s="16" t="str">
        <f aca="false">IF(COUNT(G421:I421)&lt;3,"",ROUND(LARGE(G421:I421,1),2))</f>
        <v/>
      </c>
      <c r="AJ421" s="16" t="str">
        <f aca="false">IF(COUNT(G421:I421)&lt;3,"",ROUND(LARGE(G421:I421,2),2))</f>
        <v/>
      </c>
      <c r="AK421" s="16" t="str">
        <f aca="false">IF(COUNT(G421:I421)&lt;3,"",ROUND(SMALL(G421:I421,1),2))</f>
        <v/>
      </c>
      <c r="AL421" s="16" t="str">
        <f aca="false">IF(AI421="","",IF(AI421*AJ421*AK421&lt;DIM_MIN_CUIN,"",ROUND(AI421*AJ421*AK421/DIM_DIV*16,2)))</f>
        <v/>
      </c>
      <c r="AM421" s="18" t="str">
        <f aca="false">IF(C421="","",IF(C421&lt;BAND_LO,1,IF(C421&lt;=BAND_HI,2,3)))</f>
        <v/>
      </c>
      <c r="AN421" s="19" t="str">
        <f aca="false">IF(C421="","",IFERROR(INDEX(CAT_REF,MATCH(D421,CATS,0)),REF_DEFAULT))</f>
        <v/>
      </c>
      <c r="AO421" s="21" t="str">
        <f aca="false">IF(OR(R421="",AM421="",M421=""),"",IF(M421="Small standard",IF(R421&gt;SS_MAX,"",ROUND(INDEX(SS_FEES,SUMPRODUCT(--(SS_EDGES&lt;R421))+1,0+AM421)*(1+FUEL),4)),IF(M421="Large standard",IF(R421&gt;LS_MAX,"",ROUND(IF(R421&lt;=OVER3_FROM,INDEX(LS_FEES,SUMPRODUCT(--(LS_EDGES&lt;R421))+1,0+AM421),INDEX(OVER3_BASE,1,0+AM421)+OVER3_PER4*CEILING((R421-OVER3_FROM)/4,1))*(1+FUEL),4)),"")))</f>
        <v/>
      </c>
      <c r="AP421" s="21" t="str">
        <f aca="false">IF(OR(R421="",AM421="",M421=""),"",IF(M421="Small standard",IF(R421&gt;SS_MAX,"",ROUND(INDEX(SS_FEES,SUMPRODUCT(--(SS_EDGES&lt;R421))+1,3+AM421)*(1+FUEL),4)),IF(M421="Large standard",IF(R421&gt;LS_MAX,"",ROUND(IF(R421&lt;=OVER3_FROM,INDEX(LS_FEES,SUMPRODUCT(--(LS_EDGES&lt;R421))+1,3+AM421),INDEX(OVER3_BASE,1,3+AM421)+OVER3_PER4*CEILING((R421-OVER3_FROM)/4,1))*(1+FUEL),4)),"")))</f>
        <v/>
      </c>
      <c r="AQ421" s="21" t="str">
        <f aca="false">IF(OR(AM421="",AM421=1),"",IF(OR(N421="",(AM421-1)="",M421=""),"",IF(M421="Small standard",IF(N421&gt;SS_MAX,"",ROUND(INDEX(SS_FEES,SUMPRODUCT(--(SS_EDGES&lt;N421))+1,0+(AM421-1))*(1+FUEL),4)),IF(M421="Large standard",IF(N421&gt;LS_MAX,"",ROUND(IF(N421&lt;=OVER3_FROM,INDEX(LS_FEES,SUMPRODUCT(--(LS_EDGES&lt;N421))+1,0+(AM421-1)),INDEX(OVER3_BASE,1,0+(AM421-1))+OVER3_PER4*CEILING((N421-OVER3_FROM)/4,1))*(1+FUEL),4)),""))))</f>
        <v/>
      </c>
      <c r="AR421" s="21" t="str">
        <f aca="false">IF(OR(AM421="",AM421=1),"",IF(OR(N421="",(AM421-1)="",M421=""),"",IF(M421="Small standard",IF(N421&gt;SS_MAX,"",ROUND(INDEX(SS_FEES,SUMPRODUCT(--(SS_EDGES&lt;N421))+1,3+(AM421-1))*(1+FUEL),4)),IF(M421="Large standard",IF(N421&gt;LS_MAX,"",ROUND(IF(N421&lt;=OVER3_FROM,INDEX(LS_FEES,SUMPRODUCT(--(LS_EDGES&lt;N421))+1,3+(AM421-1)),INDEX(OVER3_BASE,1,3+(AM421-1))+OVER3_PER4*CEILING((N421-OVER3_FROM)/4,1))*(1+FUEL),4)),""))))</f>
        <v/>
      </c>
      <c r="AS421" s="21" t="str">
        <f aca="false">IF(OR(AM421="",AM421=1),"",(C421-(IF(AM421=2,BAND_LO,BAND_HI)-0.01))*(1-AN421))</f>
        <v/>
      </c>
      <c r="AT421" s="18" t="str">
        <f aca="false">IF(AI421="","",(AI421&gt;SS_L)+(AJ421&gt;SS_M)+(AK421&gt;SS_S))</f>
        <v/>
      </c>
      <c r="AU421" s="23" t="str">
        <f aca="false">IF(OR(AT421="",AT421&lt;&gt;1),"",MAX(AI421/SS_L,AJ421/SS_M,AK421/SS_S))</f>
        <v/>
      </c>
      <c r="AV421" s="21" t="str">
        <f aca="false">IF(OR(M421&lt;&gt;"Large standard",N421="",N421&gt;SS_MAX),"",IF(OR(N421="",AM421="","Small standard"=""),"",IF("Small standard"="Small standard",IF(N421&gt;SS_MAX,"",ROUND(INDEX(SS_FEES,SUMPRODUCT(--(SS_EDGES&lt;N421))+1,0+AM421)*(1+FUEL),4)),IF("Small standard"="Large standard",IF(N421&gt;LS_MAX,"",ROUND(IF(N421&lt;=OVER3_FROM,INDEX(LS_FEES,SUMPRODUCT(--(LS_EDGES&lt;N421))+1,0+AM421),INDEX(OVER3_BASE,1,0+AM421)+OVER3_PER4*CEILING((N421-OVER3_FROM)/4,1))*(1+FUEL),4)),""))))</f>
        <v/>
      </c>
      <c r="AW421" s="21" t="str">
        <f aca="false">IF(OR(M421&lt;&gt;"Large standard",N421="",N421&gt;SS_MAX),"",IF(OR(N421="",AM421="","Small standard"=""),"",IF("Small standard"="Small standard",IF(N421&gt;SS_MAX,"",ROUND(INDEX(SS_FEES,SUMPRODUCT(--(SS_EDGES&lt;N421))+1,3+AM421)*(1+FUEL),4)),IF("Small standard"="Large standard",IF(N421&gt;LS_MAX,"",ROUND(IF(N421&lt;=OVER3_FROM,INDEX(LS_FEES,SUMPRODUCT(--(LS_EDGES&lt;N421))+1,3+AM421),INDEX(OVER3_BASE,1,3+AM421)+OVER3_PER4*CEILING((N421-OVER3_FROM)/4,1))*(1+FUEL),4)),""))))</f>
        <v/>
      </c>
      <c r="AX421" s="21" t="str">
        <f aca="false">IF(OR(AL421="",AH421=""),"",IF(OR(AH421="",AM421="",M421=""),"",IF(M421="Small standard",IF(AH421&gt;SS_MAX,"",ROUND(INDEX(SS_FEES,SUMPRODUCT(--(SS_EDGES&lt;AH421))+1,0+AM421)*(1+FUEL),4)),IF(M421="Large standard",IF(AH421&gt;LS_MAX,"",ROUND(IF(AH421&lt;=OVER3_FROM,INDEX(LS_FEES,SUMPRODUCT(--(LS_EDGES&lt;AH421))+1,0+AM421),INDEX(OVER3_BASE,1,0+AM421)+OVER3_PER4*CEILING((AH421-OVER3_FROM)/4,1))*(1+FUEL),4)),""))))</f>
        <v/>
      </c>
      <c r="AY421" s="21" t="str">
        <f aca="false">IF(OR(AL421="",AH421=""),"",IF(OR(AH421="",AM421="",M421=""),"",IF(M421="Small standard",IF(AH421&gt;SS_MAX,"",ROUND(INDEX(SS_FEES,SUMPRODUCT(--(SS_EDGES&lt;AH421))+1,3+AM421)*(1+FUEL),4)),IF(M421="Large standard",IF(AH421&gt;LS_MAX,"",ROUND(IF(AH421&lt;=OVER3_FROM,INDEX(LS_FEES,SUMPRODUCT(--(LS_EDGES&lt;AH421))+1,3+AM421),INDEX(OVER3_BASE,1,3+AM421)+OVER3_PER4*CEILING((AH421-OVER3_FROM)/4,1))*(1+FUEL),4)),""))))</f>
        <v/>
      </c>
      <c r="AZ421" s="24" t="str">
        <f aca="false">IF(OR(J421="",J421&lt;1),"",ROUND(IFERROR(INDEX(CAT_SCALE,MATCH(D421,CATS,0)),UC_DEFAULT)*IF(J421&gt;=UC_KNEE,10^(UC_A-UC_B*LOG10(J421)),10^(UC_A-UC_B*LOG10(UC_KNEE))*(UC_KNEE/J421)^UC_HEXP),1))</f>
        <v/>
      </c>
    </row>
    <row r="422" customFormat="false" ht="15" hidden="false" customHeight="false" outlineLevel="0" collapsed="false">
      <c r="A422" s="10"/>
      <c r="B422" s="10"/>
      <c r="C422" s="12"/>
      <c r="D422" s="10"/>
      <c r="E422" s="10"/>
      <c r="F422" s="10"/>
      <c r="G422" s="10"/>
      <c r="H422" s="10"/>
      <c r="I422" s="10"/>
      <c r="J422" s="10"/>
      <c r="K422" s="10"/>
      <c r="L422" s="12"/>
      <c r="M422" s="2" t="str">
        <f aca="false">IF(OR(N422="",AI422=""),"",IF(AND(N422&lt;=SS_MAX,AI422&lt;=SS_L,AJ422&lt;=SS_M,AK422&lt;=SS_S),"Small standard",IF(AND(N422&lt;=LS_MAX,AI422&lt;=LS_L,AJ422&lt;=LS_M,AK422&lt;=LS_S),"Large standard","Oversize")))</f>
        <v/>
      </c>
      <c r="N422" s="16" t="str">
        <f aca="false">IF(AH422="","",IF(AL422="",AH422,MAX(AH422,AL422)))</f>
        <v/>
      </c>
      <c r="O422" s="21" t="str">
        <f aca="false">IF(OR(N422="",AM422="",M422=""),"",IF(M422="Small standard",IF(N422&gt;SS_MAX,"",ROUND(INDEX(SS_FEES,SUMPRODUCT(--(SS_EDGES&lt;N422))+1,0+AM422)*(1+FUEL),4)),IF(M422="Large standard",IF(N422&gt;LS_MAX,"",ROUND(IF(N422&lt;=OVER3_FROM,INDEX(LS_FEES,SUMPRODUCT(--(LS_EDGES&lt;N422))+1,0+AM422),INDEX(OVER3_BASE,1,0+AM422)+OVER3_PER4*CEILING((N422-OVER3_FROM)/4,1))*(1+FUEL),4)),"")))</f>
        <v/>
      </c>
      <c r="P422" s="21" t="str">
        <f aca="false">IF(OR(N422="",AM422="",M422=""),"",IF(M422="Small standard",IF(N422&gt;SS_MAX,"",ROUND(INDEX(SS_FEES,SUMPRODUCT(--(SS_EDGES&lt;N422))+1,3+AM422)*(1+FUEL),4)),IF(M422="Large standard",IF(N422&gt;LS_MAX,"",ROUND(IF(N422&lt;=OVER3_FROM,INDEX(LS_FEES,SUMPRODUCT(--(LS_EDGES&lt;N422))+1,3+AM422),INDEX(OVER3_BASE,1,3+AM422)+OVER3_PER4*CEILING((N422-OVER3_FROM)/4,1))*(1+FUEL),4)),"")))</f>
        <v/>
      </c>
      <c r="Q422" s="20" t="str">
        <f aca="true">IF(OR(L422="",O422=""),"",ROUND(L422-IF(AND(TODAY()&gt;=PEAK_FROM,TODAY()&lt;=PEAK_TO),P422,O422),2))</f>
        <v/>
      </c>
      <c r="R422" s="16" t="str">
        <f aca="false">IF(N422="","",IF(M422="Small standard",IF(SUMPRODUCT(--(SS_EDGES&lt;N422))=0,"",INDEX(SS_EDGES,SUMPRODUCT(--(SS_EDGES&lt;N422)))),IF(M422="Large standard",IF(N422&gt;OVER3_FROM,OVER3_FROM+4*(CEILING((N422-OVER3_FROM)/4,1)-1),IF(SUMPRODUCT(--(LS_EDGES&lt;N422))=0,"",INDEX(LS_EDGES,SUMPRODUCT(--(LS_EDGES&lt;N422))))),"")))</f>
        <v/>
      </c>
      <c r="S422" s="22" t="str">
        <f aca="false">IF(R422="","",ROUND(N422-R422,3))</f>
        <v/>
      </c>
      <c r="T422" s="21" t="str">
        <f aca="false">IF(OR(R422="",O422="",AO422=""),"",IF(S422&gt;MAX_SHAVE,"",IF(ROUND(O422-AO422,4)&lt;MIN_UNIT,"",ROUND(O422-AO422,4))))</f>
        <v/>
      </c>
      <c r="U422" s="21" t="str">
        <f aca="false">IF(OR(AQ422="",O422=""),"",IF(ROUND(ROUND(O422-AQ422,4)-AS422,4)&lt;=MIN_UNIT,"",ROUND(ROUND(O422-AQ422,4)-AS422,4)))</f>
        <v/>
      </c>
      <c r="V422" s="21" t="str">
        <f aca="false">IF(OR(AV422="",O422=""),"",IF(AND(AT422=1,AU422&lt;=MAX_ENV),IF(ROUND(O422-AV422,4)&lt;MIN_UNIT,"",ROUND(O422-AV422,4)),""))</f>
        <v/>
      </c>
      <c r="W422" s="21" t="str">
        <f aca="false">IF(OR(AX422="",O422=""),"",IF(AL422&gt;=AH422*MIN_DIM_RATIO,IF(ROUND(O422-AX422,4)&lt;MIN_UNIT,"",ROUND(O422-AX422,4)),""))</f>
        <v/>
      </c>
      <c r="X422" s="21" t="str">
        <f aca="false">IF(OR(R422="",P422="",AP422=""),"",IF(S422&gt;MAX_SHAVE,"",IF(ROUND(P422-AP422,4)&lt;MIN_UNIT,"",ROUND(P422-AP422,4))))</f>
        <v/>
      </c>
      <c r="Y422" s="21" t="str">
        <f aca="false">IF(OR(AR422="",P422=""),"",IF(ROUND(ROUND(P422-AR422,4)-AS422,4)&lt;=MIN_UNIT,"",ROUND(ROUND(P422-AR422,4)-AS422,4)))</f>
        <v/>
      </c>
      <c r="Z422" s="21" t="str">
        <f aca="false">IF(OR(AW422="",P422=""),"",IF(AND(AT422=1,AU422&lt;=MAX_ENV),IF(ROUND(P422-AW422,4)&lt;MIN_UNIT,"",ROUND(P422-AW422,4)),""))</f>
        <v/>
      </c>
      <c r="AA422" s="21" t="str">
        <f aca="false">IF(OR(AY422="",P422=""),"",IF(AL422&gt;=AH422*MIN_DIM_RATIO,IF(ROUND(P422-AY422,4)&lt;MIN_UNIT,"",ROUND(P422-AY422,4)),""))</f>
        <v/>
      </c>
      <c r="AB422" s="2" t="str">
        <f aca="false">IF(COUNT(T422:W422)=0,"",CHOOSE(MATCH(MAX(T422:W422),T422:W422,0),"Weight","Price","Size tier","Box"))</f>
        <v/>
      </c>
      <c r="AC422" s="24" t="str">
        <f aca="false">IF(K422&lt;&gt;"",K422,AZ422)</f>
        <v/>
      </c>
      <c r="AD422" s="25" t="str">
        <f aca="false">IF(OR(AB422="",AC422=""),"",ROUND(AC422*IF(K422&lt;&gt;"",1,U_LOW)*((12-PEAK_MONTHS)*MAX(T422:W422)+PEAK_MONTHS*N(INDEX(X422:AA422,MATCH(MAX(T422:W422),T422:W422,0)))),0))</f>
        <v/>
      </c>
      <c r="AE422" s="25" t="str">
        <f aca="false">IF(OR(AB422="",AC422=""),"",ROUND(AC422*IF(K422&lt;&gt;"",1,U_HIGH)*((12-PEAK_MONTHS)*MAX(T422:W422)+PEAK_MONTHS*N(INDEX(X422:AA422,MATCH(MAX(T422:W422),T422:W422,0)))),0))</f>
        <v/>
      </c>
      <c r="AF422" s="18" t="str">
        <f aca="false">IF(AD422="","",RANK(AD422,$AD$7:$AD$506))</f>
        <v/>
      </c>
      <c r="AH422" s="16" t="str">
        <f aca="false">IF(E422&lt;&gt;"",E422,IF(F422&lt;&gt;"",ROUND(F422*16,3),""))</f>
        <v/>
      </c>
      <c r="AI422" s="16" t="str">
        <f aca="false">IF(COUNT(G422:I422)&lt;3,"",ROUND(LARGE(G422:I422,1),2))</f>
        <v/>
      </c>
      <c r="AJ422" s="16" t="str">
        <f aca="false">IF(COUNT(G422:I422)&lt;3,"",ROUND(LARGE(G422:I422,2),2))</f>
        <v/>
      </c>
      <c r="AK422" s="16" t="str">
        <f aca="false">IF(COUNT(G422:I422)&lt;3,"",ROUND(SMALL(G422:I422,1),2))</f>
        <v/>
      </c>
      <c r="AL422" s="16" t="str">
        <f aca="false">IF(AI422="","",IF(AI422*AJ422*AK422&lt;DIM_MIN_CUIN,"",ROUND(AI422*AJ422*AK422/DIM_DIV*16,2)))</f>
        <v/>
      </c>
      <c r="AM422" s="18" t="str">
        <f aca="false">IF(C422="","",IF(C422&lt;BAND_LO,1,IF(C422&lt;=BAND_HI,2,3)))</f>
        <v/>
      </c>
      <c r="AN422" s="19" t="str">
        <f aca="false">IF(C422="","",IFERROR(INDEX(CAT_REF,MATCH(D422,CATS,0)),REF_DEFAULT))</f>
        <v/>
      </c>
      <c r="AO422" s="21" t="str">
        <f aca="false">IF(OR(R422="",AM422="",M422=""),"",IF(M422="Small standard",IF(R422&gt;SS_MAX,"",ROUND(INDEX(SS_FEES,SUMPRODUCT(--(SS_EDGES&lt;R422))+1,0+AM422)*(1+FUEL),4)),IF(M422="Large standard",IF(R422&gt;LS_MAX,"",ROUND(IF(R422&lt;=OVER3_FROM,INDEX(LS_FEES,SUMPRODUCT(--(LS_EDGES&lt;R422))+1,0+AM422),INDEX(OVER3_BASE,1,0+AM422)+OVER3_PER4*CEILING((R422-OVER3_FROM)/4,1))*(1+FUEL),4)),"")))</f>
        <v/>
      </c>
      <c r="AP422" s="21" t="str">
        <f aca="false">IF(OR(R422="",AM422="",M422=""),"",IF(M422="Small standard",IF(R422&gt;SS_MAX,"",ROUND(INDEX(SS_FEES,SUMPRODUCT(--(SS_EDGES&lt;R422))+1,3+AM422)*(1+FUEL),4)),IF(M422="Large standard",IF(R422&gt;LS_MAX,"",ROUND(IF(R422&lt;=OVER3_FROM,INDEX(LS_FEES,SUMPRODUCT(--(LS_EDGES&lt;R422))+1,3+AM422),INDEX(OVER3_BASE,1,3+AM422)+OVER3_PER4*CEILING((R422-OVER3_FROM)/4,1))*(1+FUEL),4)),"")))</f>
        <v/>
      </c>
      <c r="AQ422" s="21" t="str">
        <f aca="false">IF(OR(AM422="",AM422=1),"",IF(OR(N422="",(AM422-1)="",M422=""),"",IF(M422="Small standard",IF(N422&gt;SS_MAX,"",ROUND(INDEX(SS_FEES,SUMPRODUCT(--(SS_EDGES&lt;N422))+1,0+(AM422-1))*(1+FUEL),4)),IF(M422="Large standard",IF(N422&gt;LS_MAX,"",ROUND(IF(N422&lt;=OVER3_FROM,INDEX(LS_FEES,SUMPRODUCT(--(LS_EDGES&lt;N422))+1,0+(AM422-1)),INDEX(OVER3_BASE,1,0+(AM422-1))+OVER3_PER4*CEILING((N422-OVER3_FROM)/4,1))*(1+FUEL),4)),""))))</f>
        <v/>
      </c>
      <c r="AR422" s="21" t="str">
        <f aca="false">IF(OR(AM422="",AM422=1),"",IF(OR(N422="",(AM422-1)="",M422=""),"",IF(M422="Small standard",IF(N422&gt;SS_MAX,"",ROUND(INDEX(SS_FEES,SUMPRODUCT(--(SS_EDGES&lt;N422))+1,3+(AM422-1))*(1+FUEL),4)),IF(M422="Large standard",IF(N422&gt;LS_MAX,"",ROUND(IF(N422&lt;=OVER3_FROM,INDEX(LS_FEES,SUMPRODUCT(--(LS_EDGES&lt;N422))+1,3+(AM422-1)),INDEX(OVER3_BASE,1,3+(AM422-1))+OVER3_PER4*CEILING((N422-OVER3_FROM)/4,1))*(1+FUEL),4)),""))))</f>
        <v/>
      </c>
      <c r="AS422" s="21" t="str">
        <f aca="false">IF(OR(AM422="",AM422=1),"",(C422-(IF(AM422=2,BAND_LO,BAND_HI)-0.01))*(1-AN422))</f>
        <v/>
      </c>
      <c r="AT422" s="18" t="str">
        <f aca="false">IF(AI422="","",(AI422&gt;SS_L)+(AJ422&gt;SS_M)+(AK422&gt;SS_S))</f>
        <v/>
      </c>
      <c r="AU422" s="23" t="str">
        <f aca="false">IF(OR(AT422="",AT422&lt;&gt;1),"",MAX(AI422/SS_L,AJ422/SS_M,AK422/SS_S))</f>
        <v/>
      </c>
      <c r="AV422" s="21" t="str">
        <f aca="false">IF(OR(M422&lt;&gt;"Large standard",N422="",N422&gt;SS_MAX),"",IF(OR(N422="",AM422="","Small standard"=""),"",IF("Small standard"="Small standard",IF(N422&gt;SS_MAX,"",ROUND(INDEX(SS_FEES,SUMPRODUCT(--(SS_EDGES&lt;N422))+1,0+AM422)*(1+FUEL),4)),IF("Small standard"="Large standard",IF(N422&gt;LS_MAX,"",ROUND(IF(N422&lt;=OVER3_FROM,INDEX(LS_FEES,SUMPRODUCT(--(LS_EDGES&lt;N422))+1,0+AM422),INDEX(OVER3_BASE,1,0+AM422)+OVER3_PER4*CEILING((N422-OVER3_FROM)/4,1))*(1+FUEL),4)),""))))</f>
        <v/>
      </c>
      <c r="AW422" s="21" t="str">
        <f aca="false">IF(OR(M422&lt;&gt;"Large standard",N422="",N422&gt;SS_MAX),"",IF(OR(N422="",AM422="","Small standard"=""),"",IF("Small standard"="Small standard",IF(N422&gt;SS_MAX,"",ROUND(INDEX(SS_FEES,SUMPRODUCT(--(SS_EDGES&lt;N422))+1,3+AM422)*(1+FUEL),4)),IF("Small standard"="Large standard",IF(N422&gt;LS_MAX,"",ROUND(IF(N422&lt;=OVER3_FROM,INDEX(LS_FEES,SUMPRODUCT(--(LS_EDGES&lt;N422))+1,3+AM422),INDEX(OVER3_BASE,1,3+AM422)+OVER3_PER4*CEILING((N422-OVER3_FROM)/4,1))*(1+FUEL),4)),""))))</f>
        <v/>
      </c>
      <c r="AX422" s="21" t="str">
        <f aca="false">IF(OR(AL422="",AH422=""),"",IF(OR(AH422="",AM422="",M422=""),"",IF(M422="Small standard",IF(AH422&gt;SS_MAX,"",ROUND(INDEX(SS_FEES,SUMPRODUCT(--(SS_EDGES&lt;AH422))+1,0+AM422)*(1+FUEL),4)),IF(M422="Large standard",IF(AH422&gt;LS_MAX,"",ROUND(IF(AH422&lt;=OVER3_FROM,INDEX(LS_FEES,SUMPRODUCT(--(LS_EDGES&lt;AH422))+1,0+AM422),INDEX(OVER3_BASE,1,0+AM422)+OVER3_PER4*CEILING((AH422-OVER3_FROM)/4,1))*(1+FUEL),4)),""))))</f>
        <v/>
      </c>
      <c r="AY422" s="21" t="str">
        <f aca="false">IF(OR(AL422="",AH422=""),"",IF(OR(AH422="",AM422="",M422=""),"",IF(M422="Small standard",IF(AH422&gt;SS_MAX,"",ROUND(INDEX(SS_FEES,SUMPRODUCT(--(SS_EDGES&lt;AH422))+1,3+AM422)*(1+FUEL),4)),IF(M422="Large standard",IF(AH422&gt;LS_MAX,"",ROUND(IF(AH422&lt;=OVER3_FROM,INDEX(LS_FEES,SUMPRODUCT(--(LS_EDGES&lt;AH422))+1,3+AM422),INDEX(OVER3_BASE,1,3+AM422)+OVER3_PER4*CEILING((AH422-OVER3_FROM)/4,1))*(1+FUEL),4)),""))))</f>
        <v/>
      </c>
      <c r="AZ422" s="24" t="str">
        <f aca="false">IF(OR(J422="",J422&lt;1),"",ROUND(IFERROR(INDEX(CAT_SCALE,MATCH(D422,CATS,0)),UC_DEFAULT)*IF(J422&gt;=UC_KNEE,10^(UC_A-UC_B*LOG10(J422)),10^(UC_A-UC_B*LOG10(UC_KNEE))*(UC_KNEE/J422)^UC_HEXP),1))</f>
        <v/>
      </c>
    </row>
    <row r="423" customFormat="false" ht="15" hidden="false" customHeight="false" outlineLevel="0" collapsed="false">
      <c r="A423" s="10"/>
      <c r="B423" s="10"/>
      <c r="C423" s="12"/>
      <c r="D423" s="10"/>
      <c r="E423" s="10"/>
      <c r="F423" s="10"/>
      <c r="G423" s="10"/>
      <c r="H423" s="10"/>
      <c r="I423" s="10"/>
      <c r="J423" s="10"/>
      <c r="K423" s="10"/>
      <c r="L423" s="12"/>
      <c r="M423" s="2" t="str">
        <f aca="false">IF(OR(N423="",AI423=""),"",IF(AND(N423&lt;=SS_MAX,AI423&lt;=SS_L,AJ423&lt;=SS_M,AK423&lt;=SS_S),"Small standard",IF(AND(N423&lt;=LS_MAX,AI423&lt;=LS_L,AJ423&lt;=LS_M,AK423&lt;=LS_S),"Large standard","Oversize")))</f>
        <v/>
      </c>
      <c r="N423" s="16" t="str">
        <f aca="false">IF(AH423="","",IF(AL423="",AH423,MAX(AH423,AL423)))</f>
        <v/>
      </c>
      <c r="O423" s="21" t="str">
        <f aca="false">IF(OR(N423="",AM423="",M423=""),"",IF(M423="Small standard",IF(N423&gt;SS_MAX,"",ROUND(INDEX(SS_FEES,SUMPRODUCT(--(SS_EDGES&lt;N423))+1,0+AM423)*(1+FUEL),4)),IF(M423="Large standard",IF(N423&gt;LS_MAX,"",ROUND(IF(N423&lt;=OVER3_FROM,INDEX(LS_FEES,SUMPRODUCT(--(LS_EDGES&lt;N423))+1,0+AM423),INDEX(OVER3_BASE,1,0+AM423)+OVER3_PER4*CEILING((N423-OVER3_FROM)/4,1))*(1+FUEL),4)),"")))</f>
        <v/>
      </c>
      <c r="P423" s="21" t="str">
        <f aca="false">IF(OR(N423="",AM423="",M423=""),"",IF(M423="Small standard",IF(N423&gt;SS_MAX,"",ROUND(INDEX(SS_FEES,SUMPRODUCT(--(SS_EDGES&lt;N423))+1,3+AM423)*(1+FUEL),4)),IF(M423="Large standard",IF(N423&gt;LS_MAX,"",ROUND(IF(N423&lt;=OVER3_FROM,INDEX(LS_FEES,SUMPRODUCT(--(LS_EDGES&lt;N423))+1,3+AM423),INDEX(OVER3_BASE,1,3+AM423)+OVER3_PER4*CEILING((N423-OVER3_FROM)/4,1))*(1+FUEL),4)),"")))</f>
        <v/>
      </c>
      <c r="Q423" s="20" t="str">
        <f aca="true">IF(OR(L423="",O423=""),"",ROUND(L423-IF(AND(TODAY()&gt;=PEAK_FROM,TODAY()&lt;=PEAK_TO),P423,O423),2))</f>
        <v/>
      </c>
      <c r="R423" s="16" t="str">
        <f aca="false">IF(N423="","",IF(M423="Small standard",IF(SUMPRODUCT(--(SS_EDGES&lt;N423))=0,"",INDEX(SS_EDGES,SUMPRODUCT(--(SS_EDGES&lt;N423)))),IF(M423="Large standard",IF(N423&gt;OVER3_FROM,OVER3_FROM+4*(CEILING((N423-OVER3_FROM)/4,1)-1),IF(SUMPRODUCT(--(LS_EDGES&lt;N423))=0,"",INDEX(LS_EDGES,SUMPRODUCT(--(LS_EDGES&lt;N423))))),"")))</f>
        <v/>
      </c>
      <c r="S423" s="22" t="str">
        <f aca="false">IF(R423="","",ROUND(N423-R423,3))</f>
        <v/>
      </c>
      <c r="T423" s="21" t="str">
        <f aca="false">IF(OR(R423="",O423="",AO423=""),"",IF(S423&gt;MAX_SHAVE,"",IF(ROUND(O423-AO423,4)&lt;MIN_UNIT,"",ROUND(O423-AO423,4))))</f>
        <v/>
      </c>
      <c r="U423" s="21" t="str">
        <f aca="false">IF(OR(AQ423="",O423=""),"",IF(ROUND(ROUND(O423-AQ423,4)-AS423,4)&lt;=MIN_UNIT,"",ROUND(ROUND(O423-AQ423,4)-AS423,4)))</f>
        <v/>
      </c>
      <c r="V423" s="21" t="str">
        <f aca="false">IF(OR(AV423="",O423=""),"",IF(AND(AT423=1,AU423&lt;=MAX_ENV),IF(ROUND(O423-AV423,4)&lt;MIN_UNIT,"",ROUND(O423-AV423,4)),""))</f>
        <v/>
      </c>
      <c r="W423" s="21" t="str">
        <f aca="false">IF(OR(AX423="",O423=""),"",IF(AL423&gt;=AH423*MIN_DIM_RATIO,IF(ROUND(O423-AX423,4)&lt;MIN_UNIT,"",ROUND(O423-AX423,4)),""))</f>
        <v/>
      </c>
      <c r="X423" s="21" t="str">
        <f aca="false">IF(OR(R423="",P423="",AP423=""),"",IF(S423&gt;MAX_SHAVE,"",IF(ROUND(P423-AP423,4)&lt;MIN_UNIT,"",ROUND(P423-AP423,4))))</f>
        <v/>
      </c>
      <c r="Y423" s="21" t="str">
        <f aca="false">IF(OR(AR423="",P423=""),"",IF(ROUND(ROUND(P423-AR423,4)-AS423,4)&lt;=MIN_UNIT,"",ROUND(ROUND(P423-AR423,4)-AS423,4)))</f>
        <v/>
      </c>
      <c r="Z423" s="21" t="str">
        <f aca="false">IF(OR(AW423="",P423=""),"",IF(AND(AT423=1,AU423&lt;=MAX_ENV),IF(ROUND(P423-AW423,4)&lt;MIN_UNIT,"",ROUND(P423-AW423,4)),""))</f>
        <v/>
      </c>
      <c r="AA423" s="21" t="str">
        <f aca="false">IF(OR(AY423="",P423=""),"",IF(AL423&gt;=AH423*MIN_DIM_RATIO,IF(ROUND(P423-AY423,4)&lt;MIN_UNIT,"",ROUND(P423-AY423,4)),""))</f>
        <v/>
      </c>
      <c r="AB423" s="2" t="str">
        <f aca="false">IF(COUNT(T423:W423)=0,"",CHOOSE(MATCH(MAX(T423:W423),T423:W423,0),"Weight","Price","Size tier","Box"))</f>
        <v/>
      </c>
      <c r="AC423" s="24" t="str">
        <f aca="false">IF(K423&lt;&gt;"",K423,AZ423)</f>
        <v/>
      </c>
      <c r="AD423" s="25" t="str">
        <f aca="false">IF(OR(AB423="",AC423=""),"",ROUND(AC423*IF(K423&lt;&gt;"",1,U_LOW)*((12-PEAK_MONTHS)*MAX(T423:W423)+PEAK_MONTHS*N(INDEX(X423:AA423,MATCH(MAX(T423:W423),T423:W423,0)))),0))</f>
        <v/>
      </c>
      <c r="AE423" s="25" t="str">
        <f aca="false">IF(OR(AB423="",AC423=""),"",ROUND(AC423*IF(K423&lt;&gt;"",1,U_HIGH)*((12-PEAK_MONTHS)*MAX(T423:W423)+PEAK_MONTHS*N(INDEX(X423:AA423,MATCH(MAX(T423:W423),T423:W423,0)))),0))</f>
        <v/>
      </c>
      <c r="AF423" s="18" t="str">
        <f aca="false">IF(AD423="","",RANK(AD423,$AD$7:$AD$506))</f>
        <v/>
      </c>
      <c r="AH423" s="16" t="str">
        <f aca="false">IF(E423&lt;&gt;"",E423,IF(F423&lt;&gt;"",ROUND(F423*16,3),""))</f>
        <v/>
      </c>
      <c r="AI423" s="16" t="str">
        <f aca="false">IF(COUNT(G423:I423)&lt;3,"",ROUND(LARGE(G423:I423,1),2))</f>
        <v/>
      </c>
      <c r="AJ423" s="16" t="str">
        <f aca="false">IF(COUNT(G423:I423)&lt;3,"",ROUND(LARGE(G423:I423,2),2))</f>
        <v/>
      </c>
      <c r="AK423" s="16" t="str">
        <f aca="false">IF(COUNT(G423:I423)&lt;3,"",ROUND(SMALL(G423:I423,1),2))</f>
        <v/>
      </c>
      <c r="AL423" s="16" t="str">
        <f aca="false">IF(AI423="","",IF(AI423*AJ423*AK423&lt;DIM_MIN_CUIN,"",ROUND(AI423*AJ423*AK423/DIM_DIV*16,2)))</f>
        <v/>
      </c>
      <c r="AM423" s="18" t="str">
        <f aca="false">IF(C423="","",IF(C423&lt;BAND_LO,1,IF(C423&lt;=BAND_HI,2,3)))</f>
        <v/>
      </c>
      <c r="AN423" s="19" t="str">
        <f aca="false">IF(C423="","",IFERROR(INDEX(CAT_REF,MATCH(D423,CATS,0)),REF_DEFAULT))</f>
        <v/>
      </c>
      <c r="AO423" s="21" t="str">
        <f aca="false">IF(OR(R423="",AM423="",M423=""),"",IF(M423="Small standard",IF(R423&gt;SS_MAX,"",ROUND(INDEX(SS_FEES,SUMPRODUCT(--(SS_EDGES&lt;R423))+1,0+AM423)*(1+FUEL),4)),IF(M423="Large standard",IF(R423&gt;LS_MAX,"",ROUND(IF(R423&lt;=OVER3_FROM,INDEX(LS_FEES,SUMPRODUCT(--(LS_EDGES&lt;R423))+1,0+AM423),INDEX(OVER3_BASE,1,0+AM423)+OVER3_PER4*CEILING((R423-OVER3_FROM)/4,1))*(1+FUEL),4)),"")))</f>
        <v/>
      </c>
      <c r="AP423" s="21" t="str">
        <f aca="false">IF(OR(R423="",AM423="",M423=""),"",IF(M423="Small standard",IF(R423&gt;SS_MAX,"",ROUND(INDEX(SS_FEES,SUMPRODUCT(--(SS_EDGES&lt;R423))+1,3+AM423)*(1+FUEL),4)),IF(M423="Large standard",IF(R423&gt;LS_MAX,"",ROUND(IF(R423&lt;=OVER3_FROM,INDEX(LS_FEES,SUMPRODUCT(--(LS_EDGES&lt;R423))+1,3+AM423),INDEX(OVER3_BASE,1,3+AM423)+OVER3_PER4*CEILING((R423-OVER3_FROM)/4,1))*(1+FUEL),4)),"")))</f>
        <v/>
      </c>
      <c r="AQ423" s="21" t="str">
        <f aca="false">IF(OR(AM423="",AM423=1),"",IF(OR(N423="",(AM423-1)="",M423=""),"",IF(M423="Small standard",IF(N423&gt;SS_MAX,"",ROUND(INDEX(SS_FEES,SUMPRODUCT(--(SS_EDGES&lt;N423))+1,0+(AM423-1))*(1+FUEL),4)),IF(M423="Large standard",IF(N423&gt;LS_MAX,"",ROUND(IF(N423&lt;=OVER3_FROM,INDEX(LS_FEES,SUMPRODUCT(--(LS_EDGES&lt;N423))+1,0+(AM423-1)),INDEX(OVER3_BASE,1,0+(AM423-1))+OVER3_PER4*CEILING((N423-OVER3_FROM)/4,1))*(1+FUEL),4)),""))))</f>
        <v/>
      </c>
      <c r="AR423" s="21" t="str">
        <f aca="false">IF(OR(AM423="",AM423=1),"",IF(OR(N423="",(AM423-1)="",M423=""),"",IF(M423="Small standard",IF(N423&gt;SS_MAX,"",ROUND(INDEX(SS_FEES,SUMPRODUCT(--(SS_EDGES&lt;N423))+1,3+(AM423-1))*(1+FUEL),4)),IF(M423="Large standard",IF(N423&gt;LS_MAX,"",ROUND(IF(N423&lt;=OVER3_FROM,INDEX(LS_FEES,SUMPRODUCT(--(LS_EDGES&lt;N423))+1,3+(AM423-1)),INDEX(OVER3_BASE,1,3+(AM423-1))+OVER3_PER4*CEILING((N423-OVER3_FROM)/4,1))*(1+FUEL),4)),""))))</f>
        <v/>
      </c>
      <c r="AS423" s="21" t="str">
        <f aca="false">IF(OR(AM423="",AM423=1),"",(C423-(IF(AM423=2,BAND_LO,BAND_HI)-0.01))*(1-AN423))</f>
        <v/>
      </c>
      <c r="AT423" s="18" t="str">
        <f aca="false">IF(AI423="","",(AI423&gt;SS_L)+(AJ423&gt;SS_M)+(AK423&gt;SS_S))</f>
        <v/>
      </c>
      <c r="AU423" s="23" t="str">
        <f aca="false">IF(OR(AT423="",AT423&lt;&gt;1),"",MAX(AI423/SS_L,AJ423/SS_M,AK423/SS_S))</f>
        <v/>
      </c>
      <c r="AV423" s="21" t="str">
        <f aca="false">IF(OR(M423&lt;&gt;"Large standard",N423="",N423&gt;SS_MAX),"",IF(OR(N423="",AM423="","Small standard"=""),"",IF("Small standard"="Small standard",IF(N423&gt;SS_MAX,"",ROUND(INDEX(SS_FEES,SUMPRODUCT(--(SS_EDGES&lt;N423))+1,0+AM423)*(1+FUEL),4)),IF("Small standard"="Large standard",IF(N423&gt;LS_MAX,"",ROUND(IF(N423&lt;=OVER3_FROM,INDEX(LS_FEES,SUMPRODUCT(--(LS_EDGES&lt;N423))+1,0+AM423),INDEX(OVER3_BASE,1,0+AM423)+OVER3_PER4*CEILING((N423-OVER3_FROM)/4,1))*(1+FUEL),4)),""))))</f>
        <v/>
      </c>
      <c r="AW423" s="21" t="str">
        <f aca="false">IF(OR(M423&lt;&gt;"Large standard",N423="",N423&gt;SS_MAX),"",IF(OR(N423="",AM423="","Small standard"=""),"",IF("Small standard"="Small standard",IF(N423&gt;SS_MAX,"",ROUND(INDEX(SS_FEES,SUMPRODUCT(--(SS_EDGES&lt;N423))+1,3+AM423)*(1+FUEL),4)),IF("Small standard"="Large standard",IF(N423&gt;LS_MAX,"",ROUND(IF(N423&lt;=OVER3_FROM,INDEX(LS_FEES,SUMPRODUCT(--(LS_EDGES&lt;N423))+1,3+AM423),INDEX(OVER3_BASE,1,3+AM423)+OVER3_PER4*CEILING((N423-OVER3_FROM)/4,1))*(1+FUEL),4)),""))))</f>
        <v/>
      </c>
      <c r="AX423" s="21" t="str">
        <f aca="false">IF(OR(AL423="",AH423=""),"",IF(OR(AH423="",AM423="",M423=""),"",IF(M423="Small standard",IF(AH423&gt;SS_MAX,"",ROUND(INDEX(SS_FEES,SUMPRODUCT(--(SS_EDGES&lt;AH423))+1,0+AM423)*(1+FUEL),4)),IF(M423="Large standard",IF(AH423&gt;LS_MAX,"",ROUND(IF(AH423&lt;=OVER3_FROM,INDEX(LS_FEES,SUMPRODUCT(--(LS_EDGES&lt;AH423))+1,0+AM423),INDEX(OVER3_BASE,1,0+AM423)+OVER3_PER4*CEILING((AH423-OVER3_FROM)/4,1))*(1+FUEL),4)),""))))</f>
        <v/>
      </c>
      <c r="AY423" s="21" t="str">
        <f aca="false">IF(OR(AL423="",AH423=""),"",IF(OR(AH423="",AM423="",M423=""),"",IF(M423="Small standard",IF(AH423&gt;SS_MAX,"",ROUND(INDEX(SS_FEES,SUMPRODUCT(--(SS_EDGES&lt;AH423))+1,3+AM423)*(1+FUEL),4)),IF(M423="Large standard",IF(AH423&gt;LS_MAX,"",ROUND(IF(AH423&lt;=OVER3_FROM,INDEX(LS_FEES,SUMPRODUCT(--(LS_EDGES&lt;AH423))+1,3+AM423),INDEX(OVER3_BASE,1,3+AM423)+OVER3_PER4*CEILING((AH423-OVER3_FROM)/4,1))*(1+FUEL),4)),""))))</f>
        <v/>
      </c>
      <c r="AZ423" s="24" t="str">
        <f aca="false">IF(OR(J423="",J423&lt;1),"",ROUND(IFERROR(INDEX(CAT_SCALE,MATCH(D423,CATS,0)),UC_DEFAULT)*IF(J423&gt;=UC_KNEE,10^(UC_A-UC_B*LOG10(J423)),10^(UC_A-UC_B*LOG10(UC_KNEE))*(UC_KNEE/J423)^UC_HEXP),1))</f>
        <v/>
      </c>
    </row>
    <row r="424" customFormat="false" ht="15" hidden="false" customHeight="false" outlineLevel="0" collapsed="false">
      <c r="A424" s="10"/>
      <c r="B424" s="10"/>
      <c r="C424" s="12"/>
      <c r="D424" s="10"/>
      <c r="E424" s="10"/>
      <c r="F424" s="10"/>
      <c r="G424" s="10"/>
      <c r="H424" s="10"/>
      <c r="I424" s="10"/>
      <c r="J424" s="10"/>
      <c r="K424" s="10"/>
      <c r="L424" s="12"/>
      <c r="M424" s="2" t="str">
        <f aca="false">IF(OR(N424="",AI424=""),"",IF(AND(N424&lt;=SS_MAX,AI424&lt;=SS_L,AJ424&lt;=SS_M,AK424&lt;=SS_S),"Small standard",IF(AND(N424&lt;=LS_MAX,AI424&lt;=LS_L,AJ424&lt;=LS_M,AK424&lt;=LS_S),"Large standard","Oversize")))</f>
        <v/>
      </c>
      <c r="N424" s="16" t="str">
        <f aca="false">IF(AH424="","",IF(AL424="",AH424,MAX(AH424,AL424)))</f>
        <v/>
      </c>
      <c r="O424" s="21" t="str">
        <f aca="false">IF(OR(N424="",AM424="",M424=""),"",IF(M424="Small standard",IF(N424&gt;SS_MAX,"",ROUND(INDEX(SS_FEES,SUMPRODUCT(--(SS_EDGES&lt;N424))+1,0+AM424)*(1+FUEL),4)),IF(M424="Large standard",IF(N424&gt;LS_MAX,"",ROUND(IF(N424&lt;=OVER3_FROM,INDEX(LS_FEES,SUMPRODUCT(--(LS_EDGES&lt;N424))+1,0+AM424),INDEX(OVER3_BASE,1,0+AM424)+OVER3_PER4*CEILING((N424-OVER3_FROM)/4,1))*(1+FUEL),4)),"")))</f>
        <v/>
      </c>
      <c r="P424" s="21" t="str">
        <f aca="false">IF(OR(N424="",AM424="",M424=""),"",IF(M424="Small standard",IF(N424&gt;SS_MAX,"",ROUND(INDEX(SS_FEES,SUMPRODUCT(--(SS_EDGES&lt;N424))+1,3+AM424)*(1+FUEL),4)),IF(M424="Large standard",IF(N424&gt;LS_MAX,"",ROUND(IF(N424&lt;=OVER3_FROM,INDEX(LS_FEES,SUMPRODUCT(--(LS_EDGES&lt;N424))+1,3+AM424),INDEX(OVER3_BASE,1,3+AM424)+OVER3_PER4*CEILING((N424-OVER3_FROM)/4,1))*(1+FUEL),4)),"")))</f>
        <v/>
      </c>
      <c r="Q424" s="20" t="str">
        <f aca="true">IF(OR(L424="",O424=""),"",ROUND(L424-IF(AND(TODAY()&gt;=PEAK_FROM,TODAY()&lt;=PEAK_TO),P424,O424),2))</f>
        <v/>
      </c>
      <c r="R424" s="16" t="str">
        <f aca="false">IF(N424="","",IF(M424="Small standard",IF(SUMPRODUCT(--(SS_EDGES&lt;N424))=0,"",INDEX(SS_EDGES,SUMPRODUCT(--(SS_EDGES&lt;N424)))),IF(M424="Large standard",IF(N424&gt;OVER3_FROM,OVER3_FROM+4*(CEILING((N424-OVER3_FROM)/4,1)-1),IF(SUMPRODUCT(--(LS_EDGES&lt;N424))=0,"",INDEX(LS_EDGES,SUMPRODUCT(--(LS_EDGES&lt;N424))))),"")))</f>
        <v/>
      </c>
      <c r="S424" s="22" t="str">
        <f aca="false">IF(R424="","",ROUND(N424-R424,3))</f>
        <v/>
      </c>
      <c r="T424" s="21" t="str">
        <f aca="false">IF(OR(R424="",O424="",AO424=""),"",IF(S424&gt;MAX_SHAVE,"",IF(ROUND(O424-AO424,4)&lt;MIN_UNIT,"",ROUND(O424-AO424,4))))</f>
        <v/>
      </c>
      <c r="U424" s="21" t="str">
        <f aca="false">IF(OR(AQ424="",O424=""),"",IF(ROUND(ROUND(O424-AQ424,4)-AS424,4)&lt;=MIN_UNIT,"",ROUND(ROUND(O424-AQ424,4)-AS424,4)))</f>
        <v/>
      </c>
      <c r="V424" s="21" t="str">
        <f aca="false">IF(OR(AV424="",O424=""),"",IF(AND(AT424=1,AU424&lt;=MAX_ENV),IF(ROUND(O424-AV424,4)&lt;MIN_UNIT,"",ROUND(O424-AV424,4)),""))</f>
        <v/>
      </c>
      <c r="W424" s="21" t="str">
        <f aca="false">IF(OR(AX424="",O424=""),"",IF(AL424&gt;=AH424*MIN_DIM_RATIO,IF(ROUND(O424-AX424,4)&lt;MIN_UNIT,"",ROUND(O424-AX424,4)),""))</f>
        <v/>
      </c>
      <c r="X424" s="21" t="str">
        <f aca="false">IF(OR(R424="",P424="",AP424=""),"",IF(S424&gt;MAX_SHAVE,"",IF(ROUND(P424-AP424,4)&lt;MIN_UNIT,"",ROUND(P424-AP424,4))))</f>
        <v/>
      </c>
      <c r="Y424" s="21" t="str">
        <f aca="false">IF(OR(AR424="",P424=""),"",IF(ROUND(ROUND(P424-AR424,4)-AS424,4)&lt;=MIN_UNIT,"",ROUND(ROUND(P424-AR424,4)-AS424,4)))</f>
        <v/>
      </c>
      <c r="Z424" s="21" t="str">
        <f aca="false">IF(OR(AW424="",P424=""),"",IF(AND(AT424=1,AU424&lt;=MAX_ENV),IF(ROUND(P424-AW424,4)&lt;MIN_UNIT,"",ROUND(P424-AW424,4)),""))</f>
        <v/>
      </c>
      <c r="AA424" s="21" t="str">
        <f aca="false">IF(OR(AY424="",P424=""),"",IF(AL424&gt;=AH424*MIN_DIM_RATIO,IF(ROUND(P424-AY424,4)&lt;MIN_UNIT,"",ROUND(P424-AY424,4)),""))</f>
        <v/>
      </c>
      <c r="AB424" s="2" t="str">
        <f aca="false">IF(COUNT(T424:W424)=0,"",CHOOSE(MATCH(MAX(T424:W424),T424:W424,0),"Weight","Price","Size tier","Box"))</f>
        <v/>
      </c>
      <c r="AC424" s="24" t="str">
        <f aca="false">IF(K424&lt;&gt;"",K424,AZ424)</f>
        <v/>
      </c>
      <c r="AD424" s="25" t="str">
        <f aca="false">IF(OR(AB424="",AC424=""),"",ROUND(AC424*IF(K424&lt;&gt;"",1,U_LOW)*((12-PEAK_MONTHS)*MAX(T424:W424)+PEAK_MONTHS*N(INDEX(X424:AA424,MATCH(MAX(T424:W424),T424:W424,0)))),0))</f>
        <v/>
      </c>
      <c r="AE424" s="25" t="str">
        <f aca="false">IF(OR(AB424="",AC424=""),"",ROUND(AC424*IF(K424&lt;&gt;"",1,U_HIGH)*((12-PEAK_MONTHS)*MAX(T424:W424)+PEAK_MONTHS*N(INDEX(X424:AA424,MATCH(MAX(T424:W424),T424:W424,0)))),0))</f>
        <v/>
      </c>
      <c r="AF424" s="18" t="str">
        <f aca="false">IF(AD424="","",RANK(AD424,$AD$7:$AD$506))</f>
        <v/>
      </c>
      <c r="AH424" s="16" t="str">
        <f aca="false">IF(E424&lt;&gt;"",E424,IF(F424&lt;&gt;"",ROUND(F424*16,3),""))</f>
        <v/>
      </c>
      <c r="AI424" s="16" t="str">
        <f aca="false">IF(COUNT(G424:I424)&lt;3,"",ROUND(LARGE(G424:I424,1),2))</f>
        <v/>
      </c>
      <c r="AJ424" s="16" t="str">
        <f aca="false">IF(COUNT(G424:I424)&lt;3,"",ROUND(LARGE(G424:I424,2),2))</f>
        <v/>
      </c>
      <c r="AK424" s="16" t="str">
        <f aca="false">IF(COUNT(G424:I424)&lt;3,"",ROUND(SMALL(G424:I424,1),2))</f>
        <v/>
      </c>
      <c r="AL424" s="16" t="str">
        <f aca="false">IF(AI424="","",IF(AI424*AJ424*AK424&lt;DIM_MIN_CUIN,"",ROUND(AI424*AJ424*AK424/DIM_DIV*16,2)))</f>
        <v/>
      </c>
      <c r="AM424" s="18" t="str">
        <f aca="false">IF(C424="","",IF(C424&lt;BAND_LO,1,IF(C424&lt;=BAND_HI,2,3)))</f>
        <v/>
      </c>
      <c r="AN424" s="19" t="str">
        <f aca="false">IF(C424="","",IFERROR(INDEX(CAT_REF,MATCH(D424,CATS,0)),REF_DEFAULT))</f>
        <v/>
      </c>
      <c r="AO424" s="21" t="str">
        <f aca="false">IF(OR(R424="",AM424="",M424=""),"",IF(M424="Small standard",IF(R424&gt;SS_MAX,"",ROUND(INDEX(SS_FEES,SUMPRODUCT(--(SS_EDGES&lt;R424))+1,0+AM424)*(1+FUEL),4)),IF(M424="Large standard",IF(R424&gt;LS_MAX,"",ROUND(IF(R424&lt;=OVER3_FROM,INDEX(LS_FEES,SUMPRODUCT(--(LS_EDGES&lt;R424))+1,0+AM424),INDEX(OVER3_BASE,1,0+AM424)+OVER3_PER4*CEILING((R424-OVER3_FROM)/4,1))*(1+FUEL),4)),"")))</f>
        <v/>
      </c>
      <c r="AP424" s="21" t="str">
        <f aca="false">IF(OR(R424="",AM424="",M424=""),"",IF(M424="Small standard",IF(R424&gt;SS_MAX,"",ROUND(INDEX(SS_FEES,SUMPRODUCT(--(SS_EDGES&lt;R424))+1,3+AM424)*(1+FUEL),4)),IF(M424="Large standard",IF(R424&gt;LS_MAX,"",ROUND(IF(R424&lt;=OVER3_FROM,INDEX(LS_FEES,SUMPRODUCT(--(LS_EDGES&lt;R424))+1,3+AM424),INDEX(OVER3_BASE,1,3+AM424)+OVER3_PER4*CEILING((R424-OVER3_FROM)/4,1))*(1+FUEL),4)),"")))</f>
        <v/>
      </c>
      <c r="AQ424" s="21" t="str">
        <f aca="false">IF(OR(AM424="",AM424=1),"",IF(OR(N424="",(AM424-1)="",M424=""),"",IF(M424="Small standard",IF(N424&gt;SS_MAX,"",ROUND(INDEX(SS_FEES,SUMPRODUCT(--(SS_EDGES&lt;N424))+1,0+(AM424-1))*(1+FUEL),4)),IF(M424="Large standard",IF(N424&gt;LS_MAX,"",ROUND(IF(N424&lt;=OVER3_FROM,INDEX(LS_FEES,SUMPRODUCT(--(LS_EDGES&lt;N424))+1,0+(AM424-1)),INDEX(OVER3_BASE,1,0+(AM424-1))+OVER3_PER4*CEILING((N424-OVER3_FROM)/4,1))*(1+FUEL),4)),""))))</f>
        <v/>
      </c>
      <c r="AR424" s="21" t="str">
        <f aca="false">IF(OR(AM424="",AM424=1),"",IF(OR(N424="",(AM424-1)="",M424=""),"",IF(M424="Small standard",IF(N424&gt;SS_MAX,"",ROUND(INDEX(SS_FEES,SUMPRODUCT(--(SS_EDGES&lt;N424))+1,3+(AM424-1))*(1+FUEL),4)),IF(M424="Large standard",IF(N424&gt;LS_MAX,"",ROUND(IF(N424&lt;=OVER3_FROM,INDEX(LS_FEES,SUMPRODUCT(--(LS_EDGES&lt;N424))+1,3+(AM424-1)),INDEX(OVER3_BASE,1,3+(AM424-1))+OVER3_PER4*CEILING((N424-OVER3_FROM)/4,1))*(1+FUEL),4)),""))))</f>
        <v/>
      </c>
      <c r="AS424" s="21" t="str">
        <f aca="false">IF(OR(AM424="",AM424=1),"",(C424-(IF(AM424=2,BAND_LO,BAND_HI)-0.01))*(1-AN424))</f>
        <v/>
      </c>
      <c r="AT424" s="18" t="str">
        <f aca="false">IF(AI424="","",(AI424&gt;SS_L)+(AJ424&gt;SS_M)+(AK424&gt;SS_S))</f>
        <v/>
      </c>
      <c r="AU424" s="23" t="str">
        <f aca="false">IF(OR(AT424="",AT424&lt;&gt;1),"",MAX(AI424/SS_L,AJ424/SS_M,AK424/SS_S))</f>
        <v/>
      </c>
      <c r="AV424" s="21" t="str">
        <f aca="false">IF(OR(M424&lt;&gt;"Large standard",N424="",N424&gt;SS_MAX),"",IF(OR(N424="",AM424="","Small standard"=""),"",IF("Small standard"="Small standard",IF(N424&gt;SS_MAX,"",ROUND(INDEX(SS_FEES,SUMPRODUCT(--(SS_EDGES&lt;N424))+1,0+AM424)*(1+FUEL),4)),IF("Small standard"="Large standard",IF(N424&gt;LS_MAX,"",ROUND(IF(N424&lt;=OVER3_FROM,INDEX(LS_FEES,SUMPRODUCT(--(LS_EDGES&lt;N424))+1,0+AM424),INDEX(OVER3_BASE,1,0+AM424)+OVER3_PER4*CEILING((N424-OVER3_FROM)/4,1))*(1+FUEL),4)),""))))</f>
        <v/>
      </c>
      <c r="AW424" s="21" t="str">
        <f aca="false">IF(OR(M424&lt;&gt;"Large standard",N424="",N424&gt;SS_MAX),"",IF(OR(N424="",AM424="","Small standard"=""),"",IF("Small standard"="Small standard",IF(N424&gt;SS_MAX,"",ROUND(INDEX(SS_FEES,SUMPRODUCT(--(SS_EDGES&lt;N424))+1,3+AM424)*(1+FUEL),4)),IF("Small standard"="Large standard",IF(N424&gt;LS_MAX,"",ROUND(IF(N424&lt;=OVER3_FROM,INDEX(LS_FEES,SUMPRODUCT(--(LS_EDGES&lt;N424))+1,3+AM424),INDEX(OVER3_BASE,1,3+AM424)+OVER3_PER4*CEILING((N424-OVER3_FROM)/4,1))*(1+FUEL),4)),""))))</f>
        <v/>
      </c>
      <c r="AX424" s="21" t="str">
        <f aca="false">IF(OR(AL424="",AH424=""),"",IF(OR(AH424="",AM424="",M424=""),"",IF(M424="Small standard",IF(AH424&gt;SS_MAX,"",ROUND(INDEX(SS_FEES,SUMPRODUCT(--(SS_EDGES&lt;AH424))+1,0+AM424)*(1+FUEL),4)),IF(M424="Large standard",IF(AH424&gt;LS_MAX,"",ROUND(IF(AH424&lt;=OVER3_FROM,INDEX(LS_FEES,SUMPRODUCT(--(LS_EDGES&lt;AH424))+1,0+AM424),INDEX(OVER3_BASE,1,0+AM424)+OVER3_PER4*CEILING((AH424-OVER3_FROM)/4,1))*(1+FUEL),4)),""))))</f>
        <v/>
      </c>
      <c r="AY424" s="21" t="str">
        <f aca="false">IF(OR(AL424="",AH424=""),"",IF(OR(AH424="",AM424="",M424=""),"",IF(M424="Small standard",IF(AH424&gt;SS_MAX,"",ROUND(INDEX(SS_FEES,SUMPRODUCT(--(SS_EDGES&lt;AH424))+1,3+AM424)*(1+FUEL),4)),IF(M424="Large standard",IF(AH424&gt;LS_MAX,"",ROUND(IF(AH424&lt;=OVER3_FROM,INDEX(LS_FEES,SUMPRODUCT(--(LS_EDGES&lt;AH424))+1,3+AM424),INDEX(OVER3_BASE,1,3+AM424)+OVER3_PER4*CEILING((AH424-OVER3_FROM)/4,1))*(1+FUEL),4)),""))))</f>
        <v/>
      </c>
      <c r="AZ424" s="24" t="str">
        <f aca="false">IF(OR(J424="",J424&lt;1),"",ROUND(IFERROR(INDEX(CAT_SCALE,MATCH(D424,CATS,0)),UC_DEFAULT)*IF(J424&gt;=UC_KNEE,10^(UC_A-UC_B*LOG10(J424)),10^(UC_A-UC_B*LOG10(UC_KNEE))*(UC_KNEE/J424)^UC_HEXP),1))</f>
        <v/>
      </c>
    </row>
    <row r="425" customFormat="false" ht="15" hidden="false" customHeight="false" outlineLevel="0" collapsed="false">
      <c r="A425" s="10"/>
      <c r="B425" s="10"/>
      <c r="C425" s="12"/>
      <c r="D425" s="10"/>
      <c r="E425" s="10"/>
      <c r="F425" s="10"/>
      <c r="G425" s="10"/>
      <c r="H425" s="10"/>
      <c r="I425" s="10"/>
      <c r="J425" s="10"/>
      <c r="K425" s="10"/>
      <c r="L425" s="12"/>
      <c r="M425" s="2" t="str">
        <f aca="false">IF(OR(N425="",AI425=""),"",IF(AND(N425&lt;=SS_MAX,AI425&lt;=SS_L,AJ425&lt;=SS_M,AK425&lt;=SS_S),"Small standard",IF(AND(N425&lt;=LS_MAX,AI425&lt;=LS_L,AJ425&lt;=LS_M,AK425&lt;=LS_S),"Large standard","Oversize")))</f>
        <v/>
      </c>
      <c r="N425" s="16" t="str">
        <f aca="false">IF(AH425="","",IF(AL425="",AH425,MAX(AH425,AL425)))</f>
        <v/>
      </c>
      <c r="O425" s="21" t="str">
        <f aca="false">IF(OR(N425="",AM425="",M425=""),"",IF(M425="Small standard",IF(N425&gt;SS_MAX,"",ROUND(INDEX(SS_FEES,SUMPRODUCT(--(SS_EDGES&lt;N425))+1,0+AM425)*(1+FUEL),4)),IF(M425="Large standard",IF(N425&gt;LS_MAX,"",ROUND(IF(N425&lt;=OVER3_FROM,INDEX(LS_FEES,SUMPRODUCT(--(LS_EDGES&lt;N425))+1,0+AM425),INDEX(OVER3_BASE,1,0+AM425)+OVER3_PER4*CEILING((N425-OVER3_FROM)/4,1))*(1+FUEL),4)),"")))</f>
        <v/>
      </c>
      <c r="P425" s="21" t="str">
        <f aca="false">IF(OR(N425="",AM425="",M425=""),"",IF(M425="Small standard",IF(N425&gt;SS_MAX,"",ROUND(INDEX(SS_FEES,SUMPRODUCT(--(SS_EDGES&lt;N425))+1,3+AM425)*(1+FUEL),4)),IF(M425="Large standard",IF(N425&gt;LS_MAX,"",ROUND(IF(N425&lt;=OVER3_FROM,INDEX(LS_FEES,SUMPRODUCT(--(LS_EDGES&lt;N425))+1,3+AM425),INDEX(OVER3_BASE,1,3+AM425)+OVER3_PER4*CEILING((N425-OVER3_FROM)/4,1))*(1+FUEL),4)),"")))</f>
        <v/>
      </c>
      <c r="Q425" s="20" t="str">
        <f aca="true">IF(OR(L425="",O425=""),"",ROUND(L425-IF(AND(TODAY()&gt;=PEAK_FROM,TODAY()&lt;=PEAK_TO),P425,O425),2))</f>
        <v/>
      </c>
      <c r="R425" s="16" t="str">
        <f aca="false">IF(N425="","",IF(M425="Small standard",IF(SUMPRODUCT(--(SS_EDGES&lt;N425))=0,"",INDEX(SS_EDGES,SUMPRODUCT(--(SS_EDGES&lt;N425)))),IF(M425="Large standard",IF(N425&gt;OVER3_FROM,OVER3_FROM+4*(CEILING((N425-OVER3_FROM)/4,1)-1),IF(SUMPRODUCT(--(LS_EDGES&lt;N425))=0,"",INDEX(LS_EDGES,SUMPRODUCT(--(LS_EDGES&lt;N425))))),"")))</f>
        <v/>
      </c>
      <c r="S425" s="22" t="str">
        <f aca="false">IF(R425="","",ROUND(N425-R425,3))</f>
        <v/>
      </c>
      <c r="T425" s="21" t="str">
        <f aca="false">IF(OR(R425="",O425="",AO425=""),"",IF(S425&gt;MAX_SHAVE,"",IF(ROUND(O425-AO425,4)&lt;MIN_UNIT,"",ROUND(O425-AO425,4))))</f>
        <v/>
      </c>
      <c r="U425" s="21" t="str">
        <f aca="false">IF(OR(AQ425="",O425=""),"",IF(ROUND(ROUND(O425-AQ425,4)-AS425,4)&lt;=MIN_UNIT,"",ROUND(ROUND(O425-AQ425,4)-AS425,4)))</f>
        <v/>
      </c>
      <c r="V425" s="21" t="str">
        <f aca="false">IF(OR(AV425="",O425=""),"",IF(AND(AT425=1,AU425&lt;=MAX_ENV),IF(ROUND(O425-AV425,4)&lt;MIN_UNIT,"",ROUND(O425-AV425,4)),""))</f>
        <v/>
      </c>
      <c r="W425" s="21" t="str">
        <f aca="false">IF(OR(AX425="",O425=""),"",IF(AL425&gt;=AH425*MIN_DIM_RATIO,IF(ROUND(O425-AX425,4)&lt;MIN_UNIT,"",ROUND(O425-AX425,4)),""))</f>
        <v/>
      </c>
      <c r="X425" s="21" t="str">
        <f aca="false">IF(OR(R425="",P425="",AP425=""),"",IF(S425&gt;MAX_SHAVE,"",IF(ROUND(P425-AP425,4)&lt;MIN_UNIT,"",ROUND(P425-AP425,4))))</f>
        <v/>
      </c>
      <c r="Y425" s="21" t="str">
        <f aca="false">IF(OR(AR425="",P425=""),"",IF(ROUND(ROUND(P425-AR425,4)-AS425,4)&lt;=MIN_UNIT,"",ROUND(ROUND(P425-AR425,4)-AS425,4)))</f>
        <v/>
      </c>
      <c r="Z425" s="21" t="str">
        <f aca="false">IF(OR(AW425="",P425=""),"",IF(AND(AT425=1,AU425&lt;=MAX_ENV),IF(ROUND(P425-AW425,4)&lt;MIN_UNIT,"",ROUND(P425-AW425,4)),""))</f>
        <v/>
      </c>
      <c r="AA425" s="21" t="str">
        <f aca="false">IF(OR(AY425="",P425=""),"",IF(AL425&gt;=AH425*MIN_DIM_RATIO,IF(ROUND(P425-AY425,4)&lt;MIN_UNIT,"",ROUND(P425-AY425,4)),""))</f>
        <v/>
      </c>
      <c r="AB425" s="2" t="str">
        <f aca="false">IF(COUNT(T425:W425)=0,"",CHOOSE(MATCH(MAX(T425:W425),T425:W425,0),"Weight","Price","Size tier","Box"))</f>
        <v/>
      </c>
      <c r="AC425" s="24" t="str">
        <f aca="false">IF(K425&lt;&gt;"",K425,AZ425)</f>
        <v/>
      </c>
      <c r="AD425" s="25" t="str">
        <f aca="false">IF(OR(AB425="",AC425=""),"",ROUND(AC425*IF(K425&lt;&gt;"",1,U_LOW)*((12-PEAK_MONTHS)*MAX(T425:W425)+PEAK_MONTHS*N(INDEX(X425:AA425,MATCH(MAX(T425:W425),T425:W425,0)))),0))</f>
        <v/>
      </c>
      <c r="AE425" s="25" t="str">
        <f aca="false">IF(OR(AB425="",AC425=""),"",ROUND(AC425*IF(K425&lt;&gt;"",1,U_HIGH)*((12-PEAK_MONTHS)*MAX(T425:W425)+PEAK_MONTHS*N(INDEX(X425:AA425,MATCH(MAX(T425:W425),T425:W425,0)))),0))</f>
        <v/>
      </c>
      <c r="AF425" s="18" t="str">
        <f aca="false">IF(AD425="","",RANK(AD425,$AD$7:$AD$506))</f>
        <v/>
      </c>
      <c r="AH425" s="16" t="str">
        <f aca="false">IF(E425&lt;&gt;"",E425,IF(F425&lt;&gt;"",ROUND(F425*16,3),""))</f>
        <v/>
      </c>
      <c r="AI425" s="16" t="str">
        <f aca="false">IF(COUNT(G425:I425)&lt;3,"",ROUND(LARGE(G425:I425,1),2))</f>
        <v/>
      </c>
      <c r="AJ425" s="16" t="str">
        <f aca="false">IF(COUNT(G425:I425)&lt;3,"",ROUND(LARGE(G425:I425,2),2))</f>
        <v/>
      </c>
      <c r="AK425" s="16" t="str">
        <f aca="false">IF(COUNT(G425:I425)&lt;3,"",ROUND(SMALL(G425:I425,1),2))</f>
        <v/>
      </c>
      <c r="AL425" s="16" t="str">
        <f aca="false">IF(AI425="","",IF(AI425*AJ425*AK425&lt;DIM_MIN_CUIN,"",ROUND(AI425*AJ425*AK425/DIM_DIV*16,2)))</f>
        <v/>
      </c>
      <c r="AM425" s="18" t="str">
        <f aca="false">IF(C425="","",IF(C425&lt;BAND_LO,1,IF(C425&lt;=BAND_HI,2,3)))</f>
        <v/>
      </c>
      <c r="AN425" s="19" t="str">
        <f aca="false">IF(C425="","",IFERROR(INDEX(CAT_REF,MATCH(D425,CATS,0)),REF_DEFAULT))</f>
        <v/>
      </c>
      <c r="AO425" s="21" t="str">
        <f aca="false">IF(OR(R425="",AM425="",M425=""),"",IF(M425="Small standard",IF(R425&gt;SS_MAX,"",ROUND(INDEX(SS_FEES,SUMPRODUCT(--(SS_EDGES&lt;R425))+1,0+AM425)*(1+FUEL),4)),IF(M425="Large standard",IF(R425&gt;LS_MAX,"",ROUND(IF(R425&lt;=OVER3_FROM,INDEX(LS_FEES,SUMPRODUCT(--(LS_EDGES&lt;R425))+1,0+AM425),INDEX(OVER3_BASE,1,0+AM425)+OVER3_PER4*CEILING((R425-OVER3_FROM)/4,1))*(1+FUEL),4)),"")))</f>
        <v/>
      </c>
      <c r="AP425" s="21" t="str">
        <f aca="false">IF(OR(R425="",AM425="",M425=""),"",IF(M425="Small standard",IF(R425&gt;SS_MAX,"",ROUND(INDEX(SS_FEES,SUMPRODUCT(--(SS_EDGES&lt;R425))+1,3+AM425)*(1+FUEL),4)),IF(M425="Large standard",IF(R425&gt;LS_MAX,"",ROUND(IF(R425&lt;=OVER3_FROM,INDEX(LS_FEES,SUMPRODUCT(--(LS_EDGES&lt;R425))+1,3+AM425),INDEX(OVER3_BASE,1,3+AM425)+OVER3_PER4*CEILING((R425-OVER3_FROM)/4,1))*(1+FUEL),4)),"")))</f>
        <v/>
      </c>
      <c r="AQ425" s="21" t="str">
        <f aca="false">IF(OR(AM425="",AM425=1),"",IF(OR(N425="",(AM425-1)="",M425=""),"",IF(M425="Small standard",IF(N425&gt;SS_MAX,"",ROUND(INDEX(SS_FEES,SUMPRODUCT(--(SS_EDGES&lt;N425))+1,0+(AM425-1))*(1+FUEL),4)),IF(M425="Large standard",IF(N425&gt;LS_MAX,"",ROUND(IF(N425&lt;=OVER3_FROM,INDEX(LS_FEES,SUMPRODUCT(--(LS_EDGES&lt;N425))+1,0+(AM425-1)),INDEX(OVER3_BASE,1,0+(AM425-1))+OVER3_PER4*CEILING((N425-OVER3_FROM)/4,1))*(1+FUEL),4)),""))))</f>
        <v/>
      </c>
      <c r="AR425" s="21" t="str">
        <f aca="false">IF(OR(AM425="",AM425=1),"",IF(OR(N425="",(AM425-1)="",M425=""),"",IF(M425="Small standard",IF(N425&gt;SS_MAX,"",ROUND(INDEX(SS_FEES,SUMPRODUCT(--(SS_EDGES&lt;N425))+1,3+(AM425-1))*(1+FUEL),4)),IF(M425="Large standard",IF(N425&gt;LS_MAX,"",ROUND(IF(N425&lt;=OVER3_FROM,INDEX(LS_FEES,SUMPRODUCT(--(LS_EDGES&lt;N425))+1,3+(AM425-1)),INDEX(OVER3_BASE,1,3+(AM425-1))+OVER3_PER4*CEILING((N425-OVER3_FROM)/4,1))*(1+FUEL),4)),""))))</f>
        <v/>
      </c>
      <c r="AS425" s="21" t="str">
        <f aca="false">IF(OR(AM425="",AM425=1),"",(C425-(IF(AM425=2,BAND_LO,BAND_HI)-0.01))*(1-AN425))</f>
        <v/>
      </c>
      <c r="AT425" s="18" t="str">
        <f aca="false">IF(AI425="","",(AI425&gt;SS_L)+(AJ425&gt;SS_M)+(AK425&gt;SS_S))</f>
        <v/>
      </c>
      <c r="AU425" s="23" t="str">
        <f aca="false">IF(OR(AT425="",AT425&lt;&gt;1),"",MAX(AI425/SS_L,AJ425/SS_M,AK425/SS_S))</f>
        <v/>
      </c>
      <c r="AV425" s="21" t="str">
        <f aca="false">IF(OR(M425&lt;&gt;"Large standard",N425="",N425&gt;SS_MAX),"",IF(OR(N425="",AM425="","Small standard"=""),"",IF("Small standard"="Small standard",IF(N425&gt;SS_MAX,"",ROUND(INDEX(SS_FEES,SUMPRODUCT(--(SS_EDGES&lt;N425))+1,0+AM425)*(1+FUEL),4)),IF("Small standard"="Large standard",IF(N425&gt;LS_MAX,"",ROUND(IF(N425&lt;=OVER3_FROM,INDEX(LS_FEES,SUMPRODUCT(--(LS_EDGES&lt;N425))+1,0+AM425),INDEX(OVER3_BASE,1,0+AM425)+OVER3_PER4*CEILING((N425-OVER3_FROM)/4,1))*(1+FUEL),4)),""))))</f>
        <v/>
      </c>
      <c r="AW425" s="21" t="str">
        <f aca="false">IF(OR(M425&lt;&gt;"Large standard",N425="",N425&gt;SS_MAX),"",IF(OR(N425="",AM425="","Small standard"=""),"",IF("Small standard"="Small standard",IF(N425&gt;SS_MAX,"",ROUND(INDEX(SS_FEES,SUMPRODUCT(--(SS_EDGES&lt;N425))+1,3+AM425)*(1+FUEL),4)),IF("Small standard"="Large standard",IF(N425&gt;LS_MAX,"",ROUND(IF(N425&lt;=OVER3_FROM,INDEX(LS_FEES,SUMPRODUCT(--(LS_EDGES&lt;N425))+1,3+AM425),INDEX(OVER3_BASE,1,3+AM425)+OVER3_PER4*CEILING((N425-OVER3_FROM)/4,1))*(1+FUEL),4)),""))))</f>
        <v/>
      </c>
      <c r="AX425" s="21" t="str">
        <f aca="false">IF(OR(AL425="",AH425=""),"",IF(OR(AH425="",AM425="",M425=""),"",IF(M425="Small standard",IF(AH425&gt;SS_MAX,"",ROUND(INDEX(SS_FEES,SUMPRODUCT(--(SS_EDGES&lt;AH425))+1,0+AM425)*(1+FUEL),4)),IF(M425="Large standard",IF(AH425&gt;LS_MAX,"",ROUND(IF(AH425&lt;=OVER3_FROM,INDEX(LS_FEES,SUMPRODUCT(--(LS_EDGES&lt;AH425))+1,0+AM425),INDEX(OVER3_BASE,1,0+AM425)+OVER3_PER4*CEILING((AH425-OVER3_FROM)/4,1))*(1+FUEL),4)),""))))</f>
        <v/>
      </c>
      <c r="AY425" s="21" t="str">
        <f aca="false">IF(OR(AL425="",AH425=""),"",IF(OR(AH425="",AM425="",M425=""),"",IF(M425="Small standard",IF(AH425&gt;SS_MAX,"",ROUND(INDEX(SS_FEES,SUMPRODUCT(--(SS_EDGES&lt;AH425))+1,3+AM425)*(1+FUEL),4)),IF(M425="Large standard",IF(AH425&gt;LS_MAX,"",ROUND(IF(AH425&lt;=OVER3_FROM,INDEX(LS_FEES,SUMPRODUCT(--(LS_EDGES&lt;AH425))+1,3+AM425),INDEX(OVER3_BASE,1,3+AM425)+OVER3_PER4*CEILING((AH425-OVER3_FROM)/4,1))*(1+FUEL),4)),""))))</f>
        <v/>
      </c>
      <c r="AZ425" s="24" t="str">
        <f aca="false">IF(OR(J425="",J425&lt;1),"",ROUND(IFERROR(INDEX(CAT_SCALE,MATCH(D425,CATS,0)),UC_DEFAULT)*IF(J425&gt;=UC_KNEE,10^(UC_A-UC_B*LOG10(J425)),10^(UC_A-UC_B*LOG10(UC_KNEE))*(UC_KNEE/J425)^UC_HEXP),1))</f>
        <v/>
      </c>
    </row>
    <row r="426" customFormat="false" ht="15" hidden="false" customHeight="false" outlineLevel="0" collapsed="false">
      <c r="A426" s="10"/>
      <c r="B426" s="10"/>
      <c r="C426" s="12"/>
      <c r="D426" s="10"/>
      <c r="E426" s="10"/>
      <c r="F426" s="10"/>
      <c r="G426" s="10"/>
      <c r="H426" s="10"/>
      <c r="I426" s="10"/>
      <c r="J426" s="10"/>
      <c r="K426" s="10"/>
      <c r="L426" s="12"/>
      <c r="M426" s="2" t="str">
        <f aca="false">IF(OR(N426="",AI426=""),"",IF(AND(N426&lt;=SS_MAX,AI426&lt;=SS_L,AJ426&lt;=SS_M,AK426&lt;=SS_S),"Small standard",IF(AND(N426&lt;=LS_MAX,AI426&lt;=LS_L,AJ426&lt;=LS_M,AK426&lt;=LS_S),"Large standard","Oversize")))</f>
        <v/>
      </c>
      <c r="N426" s="16" t="str">
        <f aca="false">IF(AH426="","",IF(AL426="",AH426,MAX(AH426,AL426)))</f>
        <v/>
      </c>
      <c r="O426" s="21" t="str">
        <f aca="false">IF(OR(N426="",AM426="",M426=""),"",IF(M426="Small standard",IF(N426&gt;SS_MAX,"",ROUND(INDEX(SS_FEES,SUMPRODUCT(--(SS_EDGES&lt;N426))+1,0+AM426)*(1+FUEL),4)),IF(M426="Large standard",IF(N426&gt;LS_MAX,"",ROUND(IF(N426&lt;=OVER3_FROM,INDEX(LS_FEES,SUMPRODUCT(--(LS_EDGES&lt;N426))+1,0+AM426),INDEX(OVER3_BASE,1,0+AM426)+OVER3_PER4*CEILING((N426-OVER3_FROM)/4,1))*(1+FUEL),4)),"")))</f>
        <v/>
      </c>
      <c r="P426" s="21" t="str">
        <f aca="false">IF(OR(N426="",AM426="",M426=""),"",IF(M426="Small standard",IF(N426&gt;SS_MAX,"",ROUND(INDEX(SS_FEES,SUMPRODUCT(--(SS_EDGES&lt;N426))+1,3+AM426)*(1+FUEL),4)),IF(M426="Large standard",IF(N426&gt;LS_MAX,"",ROUND(IF(N426&lt;=OVER3_FROM,INDEX(LS_FEES,SUMPRODUCT(--(LS_EDGES&lt;N426))+1,3+AM426),INDEX(OVER3_BASE,1,3+AM426)+OVER3_PER4*CEILING((N426-OVER3_FROM)/4,1))*(1+FUEL),4)),"")))</f>
        <v/>
      </c>
      <c r="Q426" s="20" t="str">
        <f aca="true">IF(OR(L426="",O426=""),"",ROUND(L426-IF(AND(TODAY()&gt;=PEAK_FROM,TODAY()&lt;=PEAK_TO),P426,O426),2))</f>
        <v/>
      </c>
      <c r="R426" s="16" t="str">
        <f aca="false">IF(N426="","",IF(M426="Small standard",IF(SUMPRODUCT(--(SS_EDGES&lt;N426))=0,"",INDEX(SS_EDGES,SUMPRODUCT(--(SS_EDGES&lt;N426)))),IF(M426="Large standard",IF(N426&gt;OVER3_FROM,OVER3_FROM+4*(CEILING((N426-OVER3_FROM)/4,1)-1),IF(SUMPRODUCT(--(LS_EDGES&lt;N426))=0,"",INDEX(LS_EDGES,SUMPRODUCT(--(LS_EDGES&lt;N426))))),"")))</f>
        <v/>
      </c>
      <c r="S426" s="22" t="str">
        <f aca="false">IF(R426="","",ROUND(N426-R426,3))</f>
        <v/>
      </c>
      <c r="T426" s="21" t="str">
        <f aca="false">IF(OR(R426="",O426="",AO426=""),"",IF(S426&gt;MAX_SHAVE,"",IF(ROUND(O426-AO426,4)&lt;MIN_UNIT,"",ROUND(O426-AO426,4))))</f>
        <v/>
      </c>
      <c r="U426" s="21" t="str">
        <f aca="false">IF(OR(AQ426="",O426=""),"",IF(ROUND(ROUND(O426-AQ426,4)-AS426,4)&lt;=MIN_UNIT,"",ROUND(ROUND(O426-AQ426,4)-AS426,4)))</f>
        <v/>
      </c>
      <c r="V426" s="21" t="str">
        <f aca="false">IF(OR(AV426="",O426=""),"",IF(AND(AT426=1,AU426&lt;=MAX_ENV),IF(ROUND(O426-AV426,4)&lt;MIN_UNIT,"",ROUND(O426-AV426,4)),""))</f>
        <v/>
      </c>
      <c r="W426" s="21" t="str">
        <f aca="false">IF(OR(AX426="",O426=""),"",IF(AL426&gt;=AH426*MIN_DIM_RATIO,IF(ROUND(O426-AX426,4)&lt;MIN_UNIT,"",ROUND(O426-AX426,4)),""))</f>
        <v/>
      </c>
      <c r="X426" s="21" t="str">
        <f aca="false">IF(OR(R426="",P426="",AP426=""),"",IF(S426&gt;MAX_SHAVE,"",IF(ROUND(P426-AP426,4)&lt;MIN_UNIT,"",ROUND(P426-AP426,4))))</f>
        <v/>
      </c>
      <c r="Y426" s="21" t="str">
        <f aca="false">IF(OR(AR426="",P426=""),"",IF(ROUND(ROUND(P426-AR426,4)-AS426,4)&lt;=MIN_UNIT,"",ROUND(ROUND(P426-AR426,4)-AS426,4)))</f>
        <v/>
      </c>
      <c r="Z426" s="21" t="str">
        <f aca="false">IF(OR(AW426="",P426=""),"",IF(AND(AT426=1,AU426&lt;=MAX_ENV),IF(ROUND(P426-AW426,4)&lt;MIN_UNIT,"",ROUND(P426-AW426,4)),""))</f>
        <v/>
      </c>
      <c r="AA426" s="21" t="str">
        <f aca="false">IF(OR(AY426="",P426=""),"",IF(AL426&gt;=AH426*MIN_DIM_RATIO,IF(ROUND(P426-AY426,4)&lt;MIN_UNIT,"",ROUND(P426-AY426,4)),""))</f>
        <v/>
      </c>
      <c r="AB426" s="2" t="str">
        <f aca="false">IF(COUNT(T426:W426)=0,"",CHOOSE(MATCH(MAX(T426:W426),T426:W426,0),"Weight","Price","Size tier","Box"))</f>
        <v/>
      </c>
      <c r="AC426" s="24" t="str">
        <f aca="false">IF(K426&lt;&gt;"",K426,AZ426)</f>
        <v/>
      </c>
      <c r="AD426" s="25" t="str">
        <f aca="false">IF(OR(AB426="",AC426=""),"",ROUND(AC426*IF(K426&lt;&gt;"",1,U_LOW)*((12-PEAK_MONTHS)*MAX(T426:W426)+PEAK_MONTHS*N(INDEX(X426:AA426,MATCH(MAX(T426:W426),T426:W426,0)))),0))</f>
        <v/>
      </c>
      <c r="AE426" s="25" t="str">
        <f aca="false">IF(OR(AB426="",AC426=""),"",ROUND(AC426*IF(K426&lt;&gt;"",1,U_HIGH)*((12-PEAK_MONTHS)*MAX(T426:W426)+PEAK_MONTHS*N(INDEX(X426:AA426,MATCH(MAX(T426:W426),T426:W426,0)))),0))</f>
        <v/>
      </c>
      <c r="AF426" s="18" t="str">
        <f aca="false">IF(AD426="","",RANK(AD426,$AD$7:$AD$506))</f>
        <v/>
      </c>
      <c r="AH426" s="16" t="str">
        <f aca="false">IF(E426&lt;&gt;"",E426,IF(F426&lt;&gt;"",ROUND(F426*16,3),""))</f>
        <v/>
      </c>
      <c r="AI426" s="16" t="str">
        <f aca="false">IF(COUNT(G426:I426)&lt;3,"",ROUND(LARGE(G426:I426,1),2))</f>
        <v/>
      </c>
      <c r="AJ426" s="16" t="str">
        <f aca="false">IF(COUNT(G426:I426)&lt;3,"",ROUND(LARGE(G426:I426,2),2))</f>
        <v/>
      </c>
      <c r="AK426" s="16" t="str">
        <f aca="false">IF(COUNT(G426:I426)&lt;3,"",ROUND(SMALL(G426:I426,1),2))</f>
        <v/>
      </c>
      <c r="AL426" s="16" t="str">
        <f aca="false">IF(AI426="","",IF(AI426*AJ426*AK426&lt;DIM_MIN_CUIN,"",ROUND(AI426*AJ426*AK426/DIM_DIV*16,2)))</f>
        <v/>
      </c>
      <c r="AM426" s="18" t="str">
        <f aca="false">IF(C426="","",IF(C426&lt;BAND_LO,1,IF(C426&lt;=BAND_HI,2,3)))</f>
        <v/>
      </c>
      <c r="AN426" s="19" t="str">
        <f aca="false">IF(C426="","",IFERROR(INDEX(CAT_REF,MATCH(D426,CATS,0)),REF_DEFAULT))</f>
        <v/>
      </c>
      <c r="AO426" s="21" t="str">
        <f aca="false">IF(OR(R426="",AM426="",M426=""),"",IF(M426="Small standard",IF(R426&gt;SS_MAX,"",ROUND(INDEX(SS_FEES,SUMPRODUCT(--(SS_EDGES&lt;R426))+1,0+AM426)*(1+FUEL),4)),IF(M426="Large standard",IF(R426&gt;LS_MAX,"",ROUND(IF(R426&lt;=OVER3_FROM,INDEX(LS_FEES,SUMPRODUCT(--(LS_EDGES&lt;R426))+1,0+AM426),INDEX(OVER3_BASE,1,0+AM426)+OVER3_PER4*CEILING((R426-OVER3_FROM)/4,1))*(1+FUEL),4)),"")))</f>
        <v/>
      </c>
      <c r="AP426" s="21" t="str">
        <f aca="false">IF(OR(R426="",AM426="",M426=""),"",IF(M426="Small standard",IF(R426&gt;SS_MAX,"",ROUND(INDEX(SS_FEES,SUMPRODUCT(--(SS_EDGES&lt;R426))+1,3+AM426)*(1+FUEL),4)),IF(M426="Large standard",IF(R426&gt;LS_MAX,"",ROUND(IF(R426&lt;=OVER3_FROM,INDEX(LS_FEES,SUMPRODUCT(--(LS_EDGES&lt;R426))+1,3+AM426),INDEX(OVER3_BASE,1,3+AM426)+OVER3_PER4*CEILING((R426-OVER3_FROM)/4,1))*(1+FUEL),4)),"")))</f>
        <v/>
      </c>
      <c r="AQ426" s="21" t="str">
        <f aca="false">IF(OR(AM426="",AM426=1),"",IF(OR(N426="",(AM426-1)="",M426=""),"",IF(M426="Small standard",IF(N426&gt;SS_MAX,"",ROUND(INDEX(SS_FEES,SUMPRODUCT(--(SS_EDGES&lt;N426))+1,0+(AM426-1))*(1+FUEL),4)),IF(M426="Large standard",IF(N426&gt;LS_MAX,"",ROUND(IF(N426&lt;=OVER3_FROM,INDEX(LS_FEES,SUMPRODUCT(--(LS_EDGES&lt;N426))+1,0+(AM426-1)),INDEX(OVER3_BASE,1,0+(AM426-1))+OVER3_PER4*CEILING((N426-OVER3_FROM)/4,1))*(1+FUEL),4)),""))))</f>
        <v/>
      </c>
      <c r="AR426" s="21" t="str">
        <f aca="false">IF(OR(AM426="",AM426=1),"",IF(OR(N426="",(AM426-1)="",M426=""),"",IF(M426="Small standard",IF(N426&gt;SS_MAX,"",ROUND(INDEX(SS_FEES,SUMPRODUCT(--(SS_EDGES&lt;N426))+1,3+(AM426-1))*(1+FUEL),4)),IF(M426="Large standard",IF(N426&gt;LS_MAX,"",ROUND(IF(N426&lt;=OVER3_FROM,INDEX(LS_FEES,SUMPRODUCT(--(LS_EDGES&lt;N426))+1,3+(AM426-1)),INDEX(OVER3_BASE,1,3+(AM426-1))+OVER3_PER4*CEILING((N426-OVER3_FROM)/4,1))*(1+FUEL),4)),""))))</f>
        <v/>
      </c>
      <c r="AS426" s="21" t="str">
        <f aca="false">IF(OR(AM426="",AM426=1),"",(C426-(IF(AM426=2,BAND_LO,BAND_HI)-0.01))*(1-AN426))</f>
        <v/>
      </c>
      <c r="AT426" s="18" t="str">
        <f aca="false">IF(AI426="","",(AI426&gt;SS_L)+(AJ426&gt;SS_M)+(AK426&gt;SS_S))</f>
        <v/>
      </c>
      <c r="AU426" s="23" t="str">
        <f aca="false">IF(OR(AT426="",AT426&lt;&gt;1),"",MAX(AI426/SS_L,AJ426/SS_M,AK426/SS_S))</f>
        <v/>
      </c>
      <c r="AV426" s="21" t="str">
        <f aca="false">IF(OR(M426&lt;&gt;"Large standard",N426="",N426&gt;SS_MAX),"",IF(OR(N426="",AM426="","Small standard"=""),"",IF("Small standard"="Small standard",IF(N426&gt;SS_MAX,"",ROUND(INDEX(SS_FEES,SUMPRODUCT(--(SS_EDGES&lt;N426))+1,0+AM426)*(1+FUEL),4)),IF("Small standard"="Large standard",IF(N426&gt;LS_MAX,"",ROUND(IF(N426&lt;=OVER3_FROM,INDEX(LS_FEES,SUMPRODUCT(--(LS_EDGES&lt;N426))+1,0+AM426),INDEX(OVER3_BASE,1,0+AM426)+OVER3_PER4*CEILING((N426-OVER3_FROM)/4,1))*(1+FUEL),4)),""))))</f>
        <v/>
      </c>
      <c r="AW426" s="21" t="str">
        <f aca="false">IF(OR(M426&lt;&gt;"Large standard",N426="",N426&gt;SS_MAX),"",IF(OR(N426="",AM426="","Small standard"=""),"",IF("Small standard"="Small standard",IF(N426&gt;SS_MAX,"",ROUND(INDEX(SS_FEES,SUMPRODUCT(--(SS_EDGES&lt;N426))+1,3+AM426)*(1+FUEL),4)),IF("Small standard"="Large standard",IF(N426&gt;LS_MAX,"",ROUND(IF(N426&lt;=OVER3_FROM,INDEX(LS_FEES,SUMPRODUCT(--(LS_EDGES&lt;N426))+1,3+AM426),INDEX(OVER3_BASE,1,3+AM426)+OVER3_PER4*CEILING((N426-OVER3_FROM)/4,1))*(1+FUEL),4)),""))))</f>
        <v/>
      </c>
      <c r="AX426" s="21" t="str">
        <f aca="false">IF(OR(AL426="",AH426=""),"",IF(OR(AH426="",AM426="",M426=""),"",IF(M426="Small standard",IF(AH426&gt;SS_MAX,"",ROUND(INDEX(SS_FEES,SUMPRODUCT(--(SS_EDGES&lt;AH426))+1,0+AM426)*(1+FUEL),4)),IF(M426="Large standard",IF(AH426&gt;LS_MAX,"",ROUND(IF(AH426&lt;=OVER3_FROM,INDEX(LS_FEES,SUMPRODUCT(--(LS_EDGES&lt;AH426))+1,0+AM426),INDEX(OVER3_BASE,1,0+AM426)+OVER3_PER4*CEILING((AH426-OVER3_FROM)/4,1))*(1+FUEL),4)),""))))</f>
        <v/>
      </c>
      <c r="AY426" s="21" t="str">
        <f aca="false">IF(OR(AL426="",AH426=""),"",IF(OR(AH426="",AM426="",M426=""),"",IF(M426="Small standard",IF(AH426&gt;SS_MAX,"",ROUND(INDEX(SS_FEES,SUMPRODUCT(--(SS_EDGES&lt;AH426))+1,3+AM426)*(1+FUEL),4)),IF(M426="Large standard",IF(AH426&gt;LS_MAX,"",ROUND(IF(AH426&lt;=OVER3_FROM,INDEX(LS_FEES,SUMPRODUCT(--(LS_EDGES&lt;AH426))+1,3+AM426),INDEX(OVER3_BASE,1,3+AM426)+OVER3_PER4*CEILING((AH426-OVER3_FROM)/4,1))*(1+FUEL),4)),""))))</f>
        <v/>
      </c>
      <c r="AZ426" s="24" t="str">
        <f aca="false">IF(OR(J426="",J426&lt;1),"",ROUND(IFERROR(INDEX(CAT_SCALE,MATCH(D426,CATS,0)),UC_DEFAULT)*IF(J426&gt;=UC_KNEE,10^(UC_A-UC_B*LOG10(J426)),10^(UC_A-UC_B*LOG10(UC_KNEE))*(UC_KNEE/J426)^UC_HEXP),1))</f>
        <v/>
      </c>
    </row>
    <row r="427" customFormat="false" ht="15" hidden="false" customHeight="false" outlineLevel="0" collapsed="false">
      <c r="A427" s="10"/>
      <c r="B427" s="10"/>
      <c r="C427" s="12"/>
      <c r="D427" s="10"/>
      <c r="E427" s="10"/>
      <c r="F427" s="10"/>
      <c r="G427" s="10"/>
      <c r="H427" s="10"/>
      <c r="I427" s="10"/>
      <c r="J427" s="10"/>
      <c r="K427" s="10"/>
      <c r="L427" s="12"/>
      <c r="M427" s="2" t="str">
        <f aca="false">IF(OR(N427="",AI427=""),"",IF(AND(N427&lt;=SS_MAX,AI427&lt;=SS_L,AJ427&lt;=SS_M,AK427&lt;=SS_S),"Small standard",IF(AND(N427&lt;=LS_MAX,AI427&lt;=LS_L,AJ427&lt;=LS_M,AK427&lt;=LS_S),"Large standard","Oversize")))</f>
        <v/>
      </c>
      <c r="N427" s="16" t="str">
        <f aca="false">IF(AH427="","",IF(AL427="",AH427,MAX(AH427,AL427)))</f>
        <v/>
      </c>
      <c r="O427" s="21" t="str">
        <f aca="false">IF(OR(N427="",AM427="",M427=""),"",IF(M427="Small standard",IF(N427&gt;SS_MAX,"",ROUND(INDEX(SS_FEES,SUMPRODUCT(--(SS_EDGES&lt;N427))+1,0+AM427)*(1+FUEL),4)),IF(M427="Large standard",IF(N427&gt;LS_MAX,"",ROUND(IF(N427&lt;=OVER3_FROM,INDEX(LS_FEES,SUMPRODUCT(--(LS_EDGES&lt;N427))+1,0+AM427),INDEX(OVER3_BASE,1,0+AM427)+OVER3_PER4*CEILING((N427-OVER3_FROM)/4,1))*(1+FUEL),4)),"")))</f>
        <v/>
      </c>
      <c r="P427" s="21" t="str">
        <f aca="false">IF(OR(N427="",AM427="",M427=""),"",IF(M427="Small standard",IF(N427&gt;SS_MAX,"",ROUND(INDEX(SS_FEES,SUMPRODUCT(--(SS_EDGES&lt;N427))+1,3+AM427)*(1+FUEL),4)),IF(M427="Large standard",IF(N427&gt;LS_MAX,"",ROUND(IF(N427&lt;=OVER3_FROM,INDEX(LS_FEES,SUMPRODUCT(--(LS_EDGES&lt;N427))+1,3+AM427),INDEX(OVER3_BASE,1,3+AM427)+OVER3_PER4*CEILING((N427-OVER3_FROM)/4,1))*(1+FUEL),4)),"")))</f>
        <v/>
      </c>
      <c r="Q427" s="20" t="str">
        <f aca="true">IF(OR(L427="",O427=""),"",ROUND(L427-IF(AND(TODAY()&gt;=PEAK_FROM,TODAY()&lt;=PEAK_TO),P427,O427),2))</f>
        <v/>
      </c>
      <c r="R427" s="16" t="str">
        <f aca="false">IF(N427="","",IF(M427="Small standard",IF(SUMPRODUCT(--(SS_EDGES&lt;N427))=0,"",INDEX(SS_EDGES,SUMPRODUCT(--(SS_EDGES&lt;N427)))),IF(M427="Large standard",IF(N427&gt;OVER3_FROM,OVER3_FROM+4*(CEILING((N427-OVER3_FROM)/4,1)-1),IF(SUMPRODUCT(--(LS_EDGES&lt;N427))=0,"",INDEX(LS_EDGES,SUMPRODUCT(--(LS_EDGES&lt;N427))))),"")))</f>
        <v/>
      </c>
      <c r="S427" s="22" t="str">
        <f aca="false">IF(R427="","",ROUND(N427-R427,3))</f>
        <v/>
      </c>
      <c r="T427" s="21" t="str">
        <f aca="false">IF(OR(R427="",O427="",AO427=""),"",IF(S427&gt;MAX_SHAVE,"",IF(ROUND(O427-AO427,4)&lt;MIN_UNIT,"",ROUND(O427-AO427,4))))</f>
        <v/>
      </c>
      <c r="U427" s="21" t="str">
        <f aca="false">IF(OR(AQ427="",O427=""),"",IF(ROUND(ROUND(O427-AQ427,4)-AS427,4)&lt;=MIN_UNIT,"",ROUND(ROUND(O427-AQ427,4)-AS427,4)))</f>
        <v/>
      </c>
      <c r="V427" s="21" t="str">
        <f aca="false">IF(OR(AV427="",O427=""),"",IF(AND(AT427=1,AU427&lt;=MAX_ENV),IF(ROUND(O427-AV427,4)&lt;MIN_UNIT,"",ROUND(O427-AV427,4)),""))</f>
        <v/>
      </c>
      <c r="W427" s="21" t="str">
        <f aca="false">IF(OR(AX427="",O427=""),"",IF(AL427&gt;=AH427*MIN_DIM_RATIO,IF(ROUND(O427-AX427,4)&lt;MIN_UNIT,"",ROUND(O427-AX427,4)),""))</f>
        <v/>
      </c>
      <c r="X427" s="21" t="str">
        <f aca="false">IF(OR(R427="",P427="",AP427=""),"",IF(S427&gt;MAX_SHAVE,"",IF(ROUND(P427-AP427,4)&lt;MIN_UNIT,"",ROUND(P427-AP427,4))))</f>
        <v/>
      </c>
      <c r="Y427" s="21" t="str">
        <f aca="false">IF(OR(AR427="",P427=""),"",IF(ROUND(ROUND(P427-AR427,4)-AS427,4)&lt;=MIN_UNIT,"",ROUND(ROUND(P427-AR427,4)-AS427,4)))</f>
        <v/>
      </c>
      <c r="Z427" s="21" t="str">
        <f aca="false">IF(OR(AW427="",P427=""),"",IF(AND(AT427=1,AU427&lt;=MAX_ENV),IF(ROUND(P427-AW427,4)&lt;MIN_UNIT,"",ROUND(P427-AW427,4)),""))</f>
        <v/>
      </c>
      <c r="AA427" s="21" t="str">
        <f aca="false">IF(OR(AY427="",P427=""),"",IF(AL427&gt;=AH427*MIN_DIM_RATIO,IF(ROUND(P427-AY427,4)&lt;MIN_UNIT,"",ROUND(P427-AY427,4)),""))</f>
        <v/>
      </c>
      <c r="AB427" s="2" t="str">
        <f aca="false">IF(COUNT(T427:W427)=0,"",CHOOSE(MATCH(MAX(T427:W427),T427:W427,0),"Weight","Price","Size tier","Box"))</f>
        <v/>
      </c>
      <c r="AC427" s="24" t="str">
        <f aca="false">IF(K427&lt;&gt;"",K427,AZ427)</f>
        <v/>
      </c>
      <c r="AD427" s="25" t="str">
        <f aca="false">IF(OR(AB427="",AC427=""),"",ROUND(AC427*IF(K427&lt;&gt;"",1,U_LOW)*((12-PEAK_MONTHS)*MAX(T427:W427)+PEAK_MONTHS*N(INDEX(X427:AA427,MATCH(MAX(T427:W427),T427:W427,0)))),0))</f>
        <v/>
      </c>
      <c r="AE427" s="25" t="str">
        <f aca="false">IF(OR(AB427="",AC427=""),"",ROUND(AC427*IF(K427&lt;&gt;"",1,U_HIGH)*((12-PEAK_MONTHS)*MAX(T427:W427)+PEAK_MONTHS*N(INDEX(X427:AA427,MATCH(MAX(T427:W427),T427:W427,0)))),0))</f>
        <v/>
      </c>
      <c r="AF427" s="18" t="str">
        <f aca="false">IF(AD427="","",RANK(AD427,$AD$7:$AD$506))</f>
        <v/>
      </c>
      <c r="AH427" s="16" t="str">
        <f aca="false">IF(E427&lt;&gt;"",E427,IF(F427&lt;&gt;"",ROUND(F427*16,3),""))</f>
        <v/>
      </c>
      <c r="AI427" s="16" t="str">
        <f aca="false">IF(COUNT(G427:I427)&lt;3,"",ROUND(LARGE(G427:I427,1),2))</f>
        <v/>
      </c>
      <c r="AJ427" s="16" t="str">
        <f aca="false">IF(COUNT(G427:I427)&lt;3,"",ROUND(LARGE(G427:I427,2),2))</f>
        <v/>
      </c>
      <c r="AK427" s="16" t="str">
        <f aca="false">IF(COUNT(G427:I427)&lt;3,"",ROUND(SMALL(G427:I427,1),2))</f>
        <v/>
      </c>
      <c r="AL427" s="16" t="str">
        <f aca="false">IF(AI427="","",IF(AI427*AJ427*AK427&lt;DIM_MIN_CUIN,"",ROUND(AI427*AJ427*AK427/DIM_DIV*16,2)))</f>
        <v/>
      </c>
      <c r="AM427" s="18" t="str">
        <f aca="false">IF(C427="","",IF(C427&lt;BAND_LO,1,IF(C427&lt;=BAND_HI,2,3)))</f>
        <v/>
      </c>
      <c r="AN427" s="19" t="str">
        <f aca="false">IF(C427="","",IFERROR(INDEX(CAT_REF,MATCH(D427,CATS,0)),REF_DEFAULT))</f>
        <v/>
      </c>
      <c r="AO427" s="21" t="str">
        <f aca="false">IF(OR(R427="",AM427="",M427=""),"",IF(M427="Small standard",IF(R427&gt;SS_MAX,"",ROUND(INDEX(SS_FEES,SUMPRODUCT(--(SS_EDGES&lt;R427))+1,0+AM427)*(1+FUEL),4)),IF(M427="Large standard",IF(R427&gt;LS_MAX,"",ROUND(IF(R427&lt;=OVER3_FROM,INDEX(LS_FEES,SUMPRODUCT(--(LS_EDGES&lt;R427))+1,0+AM427),INDEX(OVER3_BASE,1,0+AM427)+OVER3_PER4*CEILING((R427-OVER3_FROM)/4,1))*(1+FUEL),4)),"")))</f>
        <v/>
      </c>
      <c r="AP427" s="21" t="str">
        <f aca="false">IF(OR(R427="",AM427="",M427=""),"",IF(M427="Small standard",IF(R427&gt;SS_MAX,"",ROUND(INDEX(SS_FEES,SUMPRODUCT(--(SS_EDGES&lt;R427))+1,3+AM427)*(1+FUEL),4)),IF(M427="Large standard",IF(R427&gt;LS_MAX,"",ROUND(IF(R427&lt;=OVER3_FROM,INDEX(LS_FEES,SUMPRODUCT(--(LS_EDGES&lt;R427))+1,3+AM427),INDEX(OVER3_BASE,1,3+AM427)+OVER3_PER4*CEILING((R427-OVER3_FROM)/4,1))*(1+FUEL),4)),"")))</f>
        <v/>
      </c>
      <c r="AQ427" s="21" t="str">
        <f aca="false">IF(OR(AM427="",AM427=1),"",IF(OR(N427="",(AM427-1)="",M427=""),"",IF(M427="Small standard",IF(N427&gt;SS_MAX,"",ROUND(INDEX(SS_FEES,SUMPRODUCT(--(SS_EDGES&lt;N427))+1,0+(AM427-1))*(1+FUEL),4)),IF(M427="Large standard",IF(N427&gt;LS_MAX,"",ROUND(IF(N427&lt;=OVER3_FROM,INDEX(LS_FEES,SUMPRODUCT(--(LS_EDGES&lt;N427))+1,0+(AM427-1)),INDEX(OVER3_BASE,1,0+(AM427-1))+OVER3_PER4*CEILING((N427-OVER3_FROM)/4,1))*(1+FUEL),4)),""))))</f>
        <v/>
      </c>
      <c r="AR427" s="21" t="str">
        <f aca="false">IF(OR(AM427="",AM427=1),"",IF(OR(N427="",(AM427-1)="",M427=""),"",IF(M427="Small standard",IF(N427&gt;SS_MAX,"",ROUND(INDEX(SS_FEES,SUMPRODUCT(--(SS_EDGES&lt;N427))+1,3+(AM427-1))*(1+FUEL),4)),IF(M427="Large standard",IF(N427&gt;LS_MAX,"",ROUND(IF(N427&lt;=OVER3_FROM,INDEX(LS_FEES,SUMPRODUCT(--(LS_EDGES&lt;N427))+1,3+(AM427-1)),INDEX(OVER3_BASE,1,3+(AM427-1))+OVER3_PER4*CEILING((N427-OVER3_FROM)/4,1))*(1+FUEL),4)),""))))</f>
        <v/>
      </c>
      <c r="AS427" s="21" t="str">
        <f aca="false">IF(OR(AM427="",AM427=1),"",(C427-(IF(AM427=2,BAND_LO,BAND_HI)-0.01))*(1-AN427))</f>
        <v/>
      </c>
      <c r="AT427" s="18" t="str">
        <f aca="false">IF(AI427="","",(AI427&gt;SS_L)+(AJ427&gt;SS_M)+(AK427&gt;SS_S))</f>
        <v/>
      </c>
      <c r="AU427" s="23" t="str">
        <f aca="false">IF(OR(AT427="",AT427&lt;&gt;1),"",MAX(AI427/SS_L,AJ427/SS_M,AK427/SS_S))</f>
        <v/>
      </c>
      <c r="AV427" s="21" t="str">
        <f aca="false">IF(OR(M427&lt;&gt;"Large standard",N427="",N427&gt;SS_MAX),"",IF(OR(N427="",AM427="","Small standard"=""),"",IF("Small standard"="Small standard",IF(N427&gt;SS_MAX,"",ROUND(INDEX(SS_FEES,SUMPRODUCT(--(SS_EDGES&lt;N427))+1,0+AM427)*(1+FUEL),4)),IF("Small standard"="Large standard",IF(N427&gt;LS_MAX,"",ROUND(IF(N427&lt;=OVER3_FROM,INDEX(LS_FEES,SUMPRODUCT(--(LS_EDGES&lt;N427))+1,0+AM427),INDEX(OVER3_BASE,1,0+AM427)+OVER3_PER4*CEILING((N427-OVER3_FROM)/4,1))*(1+FUEL),4)),""))))</f>
        <v/>
      </c>
      <c r="AW427" s="21" t="str">
        <f aca="false">IF(OR(M427&lt;&gt;"Large standard",N427="",N427&gt;SS_MAX),"",IF(OR(N427="",AM427="","Small standard"=""),"",IF("Small standard"="Small standard",IF(N427&gt;SS_MAX,"",ROUND(INDEX(SS_FEES,SUMPRODUCT(--(SS_EDGES&lt;N427))+1,3+AM427)*(1+FUEL),4)),IF("Small standard"="Large standard",IF(N427&gt;LS_MAX,"",ROUND(IF(N427&lt;=OVER3_FROM,INDEX(LS_FEES,SUMPRODUCT(--(LS_EDGES&lt;N427))+1,3+AM427),INDEX(OVER3_BASE,1,3+AM427)+OVER3_PER4*CEILING((N427-OVER3_FROM)/4,1))*(1+FUEL),4)),""))))</f>
        <v/>
      </c>
      <c r="AX427" s="21" t="str">
        <f aca="false">IF(OR(AL427="",AH427=""),"",IF(OR(AH427="",AM427="",M427=""),"",IF(M427="Small standard",IF(AH427&gt;SS_MAX,"",ROUND(INDEX(SS_FEES,SUMPRODUCT(--(SS_EDGES&lt;AH427))+1,0+AM427)*(1+FUEL),4)),IF(M427="Large standard",IF(AH427&gt;LS_MAX,"",ROUND(IF(AH427&lt;=OVER3_FROM,INDEX(LS_FEES,SUMPRODUCT(--(LS_EDGES&lt;AH427))+1,0+AM427),INDEX(OVER3_BASE,1,0+AM427)+OVER3_PER4*CEILING((AH427-OVER3_FROM)/4,1))*(1+FUEL),4)),""))))</f>
        <v/>
      </c>
      <c r="AY427" s="21" t="str">
        <f aca="false">IF(OR(AL427="",AH427=""),"",IF(OR(AH427="",AM427="",M427=""),"",IF(M427="Small standard",IF(AH427&gt;SS_MAX,"",ROUND(INDEX(SS_FEES,SUMPRODUCT(--(SS_EDGES&lt;AH427))+1,3+AM427)*(1+FUEL),4)),IF(M427="Large standard",IF(AH427&gt;LS_MAX,"",ROUND(IF(AH427&lt;=OVER3_FROM,INDEX(LS_FEES,SUMPRODUCT(--(LS_EDGES&lt;AH427))+1,3+AM427),INDEX(OVER3_BASE,1,3+AM427)+OVER3_PER4*CEILING((AH427-OVER3_FROM)/4,1))*(1+FUEL),4)),""))))</f>
        <v/>
      </c>
      <c r="AZ427" s="24" t="str">
        <f aca="false">IF(OR(J427="",J427&lt;1),"",ROUND(IFERROR(INDEX(CAT_SCALE,MATCH(D427,CATS,0)),UC_DEFAULT)*IF(J427&gt;=UC_KNEE,10^(UC_A-UC_B*LOG10(J427)),10^(UC_A-UC_B*LOG10(UC_KNEE))*(UC_KNEE/J427)^UC_HEXP),1))</f>
        <v/>
      </c>
    </row>
    <row r="428" customFormat="false" ht="15" hidden="false" customHeight="false" outlineLevel="0" collapsed="false">
      <c r="A428" s="10"/>
      <c r="B428" s="10"/>
      <c r="C428" s="12"/>
      <c r="D428" s="10"/>
      <c r="E428" s="10"/>
      <c r="F428" s="10"/>
      <c r="G428" s="10"/>
      <c r="H428" s="10"/>
      <c r="I428" s="10"/>
      <c r="J428" s="10"/>
      <c r="K428" s="10"/>
      <c r="L428" s="12"/>
      <c r="M428" s="2" t="str">
        <f aca="false">IF(OR(N428="",AI428=""),"",IF(AND(N428&lt;=SS_MAX,AI428&lt;=SS_L,AJ428&lt;=SS_M,AK428&lt;=SS_S),"Small standard",IF(AND(N428&lt;=LS_MAX,AI428&lt;=LS_L,AJ428&lt;=LS_M,AK428&lt;=LS_S),"Large standard","Oversize")))</f>
        <v/>
      </c>
      <c r="N428" s="16" t="str">
        <f aca="false">IF(AH428="","",IF(AL428="",AH428,MAX(AH428,AL428)))</f>
        <v/>
      </c>
      <c r="O428" s="21" t="str">
        <f aca="false">IF(OR(N428="",AM428="",M428=""),"",IF(M428="Small standard",IF(N428&gt;SS_MAX,"",ROUND(INDEX(SS_FEES,SUMPRODUCT(--(SS_EDGES&lt;N428))+1,0+AM428)*(1+FUEL),4)),IF(M428="Large standard",IF(N428&gt;LS_MAX,"",ROUND(IF(N428&lt;=OVER3_FROM,INDEX(LS_FEES,SUMPRODUCT(--(LS_EDGES&lt;N428))+1,0+AM428),INDEX(OVER3_BASE,1,0+AM428)+OVER3_PER4*CEILING((N428-OVER3_FROM)/4,1))*(1+FUEL),4)),"")))</f>
        <v/>
      </c>
      <c r="P428" s="21" t="str">
        <f aca="false">IF(OR(N428="",AM428="",M428=""),"",IF(M428="Small standard",IF(N428&gt;SS_MAX,"",ROUND(INDEX(SS_FEES,SUMPRODUCT(--(SS_EDGES&lt;N428))+1,3+AM428)*(1+FUEL),4)),IF(M428="Large standard",IF(N428&gt;LS_MAX,"",ROUND(IF(N428&lt;=OVER3_FROM,INDEX(LS_FEES,SUMPRODUCT(--(LS_EDGES&lt;N428))+1,3+AM428),INDEX(OVER3_BASE,1,3+AM428)+OVER3_PER4*CEILING((N428-OVER3_FROM)/4,1))*(1+FUEL),4)),"")))</f>
        <v/>
      </c>
      <c r="Q428" s="20" t="str">
        <f aca="true">IF(OR(L428="",O428=""),"",ROUND(L428-IF(AND(TODAY()&gt;=PEAK_FROM,TODAY()&lt;=PEAK_TO),P428,O428),2))</f>
        <v/>
      </c>
      <c r="R428" s="16" t="str">
        <f aca="false">IF(N428="","",IF(M428="Small standard",IF(SUMPRODUCT(--(SS_EDGES&lt;N428))=0,"",INDEX(SS_EDGES,SUMPRODUCT(--(SS_EDGES&lt;N428)))),IF(M428="Large standard",IF(N428&gt;OVER3_FROM,OVER3_FROM+4*(CEILING((N428-OVER3_FROM)/4,1)-1),IF(SUMPRODUCT(--(LS_EDGES&lt;N428))=0,"",INDEX(LS_EDGES,SUMPRODUCT(--(LS_EDGES&lt;N428))))),"")))</f>
        <v/>
      </c>
      <c r="S428" s="22" t="str">
        <f aca="false">IF(R428="","",ROUND(N428-R428,3))</f>
        <v/>
      </c>
      <c r="T428" s="21" t="str">
        <f aca="false">IF(OR(R428="",O428="",AO428=""),"",IF(S428&gt;MAX_SHAVE,"",IF(ROUND(O428-AO428,4)&lt;MIN_UNIT,"",ROUND(O428-AO428,4))))</f>
        <v/>
      </c>
      <c r="U428" s="21" t="str">
        <f aca="false">IF(OR(AQ428="",O428=""),"",IF(ROUND(ROUND(O428-AQ428,4)-AS428,4)&lt;=MIN_UNIT,"",ROUND(ROUND(O428-AQ428,4)-AS428,4)))</f>
        <v/>
      </c>
      <c r="V428" s="21" t="str">
        <f aca="false">IF(OR(AV428="",O428=""),"",IF(AND(AT428=1,AU428&lt;=MAX_ENV),IF(ROUND(O428-AV428,4)&lt;MIN_UNIT,"",ROUND(O428-AV428,4)),""))</f>
        <v/>
      </c>
      <c r="W428" s="21" t="str">
        <f aca="false">IF(OR(AX428="",O428=""),"",IF(AL428&gt;=AH428*MIN_DIM_RATIO,IF(ROUND(O428-AX428,4)&lt;MIN_UNIT,"",ROUND(O428-AX428,4)),""))</f>
        <v/>
      </c>
      <c r="X428" s="21" t="str">
        <f aca="false">IF(OR(R428="",P428="",AP428=""),"",IF(S428&gt;MAX_SHAVE,"",IF(ROUND(P428-AP428,4)&lt;MIN_UNIT,"",ROUND(P428-AP428,4))))</f>
        <v/>
      </c>
      <c r="Y428" s="21" t="str">
        <f aca="false">IF(OR(AR428="",P428=""),"",IF(ROUND(ROUND(P428-AR428,4)-AS428,4)&lt;=MIN_UNIT,"",ROUND(ROUND(P428-AR428,4)-AS428,4)))</f>
        <v/>
      </c>
      <c r="Z428" s="21" t="str">
        <f aca="false">IF(OR(AW428="",P428=""),"",IF(AND(AT428=1,AU428&lt;=MAX_ENV),IF(ROUND(P428-AW428,4)&lt;MIN_UNIT,"",ROUND(P428-AW428,4)),""))</f>
        <v/>
      </c>
      <c r="AA428" s="21" t="str">
        <f aca="false">IF(OR(AY428="",P428=""),"",IF(AL428&gt;=AH428*MIN_DIM_RATIO,IF(ROUND(P428-AY428,4)&lt;MIN_UNIT,"",ROUND(P428-AY428,4)),""))</f>
        <v/>
      </c>
      <c r="AB428" s="2" t="str">
        <f aca="false">IF(COUNT(T428:W428)=0,"",CHOOSE(MATCH(MAX(T428:W428),T428:W428,0),"Weight","Price","Size tier","Box"))</f>
        <v/>
      </c>
      <c r="AC428" s="24" t="str">
        <f aca="false">IF(K428&lt;&gt;"",K428,AZ428)</f>
        <v/>
      </c>
      <c r="AD428" s="25" t="str">
        <f aca="false">IF(OR(AB428="",AC428=""),"",ROUND(AC428*IF(K428&lt;&gt;"",1,U_LOW)*((12-PEAK_MONTHS)*MAX(T428:W428)+PEAK_MONTHS*N(INDEX(X428:AA428,MATCH(MAX(T428:W428),T428:W428,0)))),0))</f>
        <v/>
      </c>
      <c r="AE428" s="25" t="str">
        <f aca="false">IF(OR(AB428="",AC428=""),"",ROUND(AC428*IF(K428&lt;&gt;"",1,U_HIGH)*((12-PEAK_MONTHS)*MAX(T428:W428)+PEAK_MONTHS*N(INDEX(X428:AA428,MATCH(MAX(T428:W428),T428:W428,0)))),0))</f>
        <v/>
      </c>
      <c r="AF428" s="18" t="str">
        <f aca="false">IF(AD428="","",RANK(AD428,$AD$7:$AD$506))</f>
        <v/>
      </c>
      <c r="AH428" s="16" t="str">
        <f aca="false">IF(E428&lt;&gt;"",E428,IF(F428&lt;&gt;"",ROUND(F428*16,3),""))</f>
        <v/>
      </c>
      <c r="AI428" s="16" t="str">
        <f aca="false">IF(COUNT(G428:I428)&lt;3,"",ROUND(LARGE(G428:I428,1),2))</f>
        <v/>
      </c>
      <c r="AJ428" s="16" t="str">
        <f aca="false">IF(COUNT(G428:I428)&lt;3,"",ROUND(LARGE(G428:I428,2),2))</f>
        <v/>
      </c>
      <c r="AK428" s="16" t="str">
        <f aca="false">IF(COUNT(G428:I428)&lt;3,"",ROUND(SMALL(G428:I428,1),2))</f>
        <v/>
      </c>
      <c r="AL428" s="16" t="str">
        <f aca="false">IF(AI428="","",IF(AI428*AJ428*AK428&lt;DIM_MIN_CUIN,"",ROUND(AI428*AJ428*AK428/DIM_DIV*16,2)))</f>
        <v/>
      </c>
      <c r="AM428" s="18" t="str">
        <f aca="false">IF(C428="","",IF(C428&lt;BAND_LO,1,IF(C428&lt;=BAND_HI,2,3)))</f>
        <v/>
      </c>
      <c r="AN428" s="19" t="str">
        <f aca="false">IF(C428="","",IFERROR(INDEX(CAT_REF,MATCH(D428,CATS,0)),REF_DEFAULT))</f>
        <v/>
      </c>
      <c r="AO428" s="21" t="str">
        <f aca="false">IF(OR(R428="",AM428="",M428=""),"",IF(M428="Small standard",IF(R428&gt;SS_MAX,"",ROUND(INDEX(SS_FEES,SUMPRODUCT(--(SS_EDGES&lt;R428))+1,0+AM428)*(1+FUEL),4)),IF(M428="Large standard",IF(R428&gt;LS_MAX,"",ROUND(IF(R428&lt;=OVER3_FROM,INDEX(LS_FEES,SUMPRODUCT(--(LS_EDGES&lt;R428))+1,0+AM428),INDEX(OVER3_BASE,1,0+AM428)+OVER3_PER4*CEILING((R428-OVER3_FROM)/4,1))*(1+FUEL),4)),"")))</f>
        <v/>
      </c>
      <c r="AP428" s="21" t="str">
        <f aca="false">IF(OR(R428="",AM428="",M428=""),"",IF(M428="Small standard",IF(R428&gt;SS_MAX,"",ROUND(INDEX(SS_FEES,SUMPRODUCT(--(SS_EDGES&lt;R428))+1,3+AM428)*(1+FUEL),4)),IF(M428="Large standard",IF(R428&gt;LS_MAX,"",ROUND(IF(R428&lt;=OVER3_FROM,INDEX(LS_FEES,SUMPRODUCT(--(LS_EDGES&lt;R428))+1,3+AM428),INDEX(OVER3_BASE,1,3+AM428)+OVER3_PER4*CEILING((R428-OVER3_FROM)/4,1))*(1+FUEL),4)),"")))</f>
        <v/>
      </c>
      <c r="AQ428" s="21" t="str">
        <f aca="false">IF(OR(AM428="",AM428=1),"",IF(OR(N428="",(AM428-1)="",M428=""),"",IF(M428="Small standard",IF(N428&gt;SS_MAX,"",ROUND(INDEX(SS_FEES,SUMPRODUCT(--(SS_EDGES&lt;N428))+1,0+(AM428-1))*(1+FUEL),4)),IF(M428="Large standard",IF(N428&gt;LS_MAX,"",ROUND(IF(N428&lt;=OVER3_FROM,INDEX(LS_FEES,SUMPRODUCT(--(LS_EDGES&lt;N428))+1,0+(AM428-1)),INDEX(OVER3_BASE,1,0+(AM428-1))+OVER3_PER4*CEILING((N428-OVER3_FROM)/4,1))*(1+FUEL),4)),""))))</f>
        <v/>
      </c>
      <c r="AR428" s="21" t="str">
        <f aca="false">IF(OR(AM428="",AM428=1),"",IF(OR(N428="",(AM428-1)="",M428=""),"",IF(M428="Small standard",IF(N428&gt;SS_MAX,"",ROUND(INDEX(SS_FEES,SUMPRODUCT(--(SS_EDGES&lt;N428))+1,3+(AM428-1))*(1+FUEL),4)),IF(M428="Large standard",IF(N428&gt;LS_MAX,"",ROUND(IF(N428&lt;=OVER3_FROM,INDEX(LS_FEES,SUMPRODUCT(--(LS_EDGES&lt;N428))+1,3+(AM428-1)),INDEX(OVER3_BASE,1,3+(AM428-1))+OVER3_PER4*CEILING((N428-OVER3_FROM)/4,1))*(1+FUEL),4)),""))))</f>
        <v/>
      </c>
      <c r="AS428" s="21" t="str">
        <f aca="false">IF(OR(AM428="",AM428=1),"",(C428-(IF(AM428=2,BAND_LO,BAND_HI)-0.01))*(1-AN428))</f>
        <v/>
      </c>
      <c r="AT428" s="18" t="str">
        <f aca="false">IF(AI428="","",(AI428&gt;SS_L)+(AJ428&gt;SS_M)+(AK428&gt;SS_S))</f>
        <v/>
      </c>
      <c r="AU428" s="23" t="str">
        <f aca="false">IF(OR(AT428="",AT428&lt;&gt;1),"",MAX(AI428/SS_L,AJ428/SS_M,AK428/SS_S))</f>
        <v/>
      </c>
      <c r="AV428" s="21" t="str">
        <f aca="false">IF(OR(M428&lt;&gt;"Large standard",N428="",N428&gt;SS_MAX),"",IF(OR(N428="",AM428="","Small standard"=""),"",IF("Small standard"="Small standard",IF(N428&gt;SS_MAX,"",ROUND(INDEX(SS_FEES,SUMPRODUCT(--(SS_EDGES&lt;N428))+1,0+AM428)*(1+FUEL),4)),IF("Small standard"="Large standard",IF(N428&gt;LS_MAX,"",ROUND(IF(N428&lt;=OVER3_FROM,INDEX(LS_FEES,SUMPRODUCT(--(LS_EDGES&lt;N428))+1,0+AM428),INDEX(OVER3_BASE,1,0+AM428)+OVER3_PER4*CEILING((N428-OVER3_FROM)/4,1))*(1+FUEL),4)),""))))</f>
        <v/>
      </c>
      <c r="AW428" s="21" t="str">
        <f aca="false">IF(OR(M428&lt;&gt;"Large standard",N428="",N428&gt;SS_MAX),"",IF(OR(N428="",AM428="","Small standard"=""),"",IF("Small standard"="Small standard",IF(N428&gt;SS_MAX,"",ROUND(INDEX(SS_FEES,SUMPRODUCT(--(SS_EDGES&lt;N428))+1,3+AM428)*(1+FUEL),4)),IF("Small standard"="Large standard",IF(N428&gt;LS_MAX,"",ROUND(IF(N428&lt;=OVER3_FROM,INDEX(LS_FEES,SUMPRODUCT(--(LS_EDGES&lt;N428))+1,3+AM428),INDEX(OVER3_BASE,1,3+AM428)+OVER3_PER4*CEILING((N428-OVER3_FROM)/4,1))*(1+FUEL),4)),""))))</f>
        <v/>
      </c>
      <c r="AX428" s="21" t="str">
        <f aca="false">IF(OR(AL428="",AH428=""),"",IF(OR(AH428="",AM428="",M428=""),"",IF(M428="Small standard",IF(AH428&gt;SS_MAX,"",ROUND(INDEX(SS_FEES,SUMPRODUCT(--(SS_EDGES&lt;AH428))+1,0+AM428)*(1+FUEL),4)),IF(M428="Large standard",IF(AH428&gt;LS_MAX,"",ROUND(IF(AH428&lt;=OVER3_FROM,INDEX(LS_FEES,SUMPRODUCT(--(LS_EDGES&lt;AH428))+1,0+AM428),INDEX(OVER3_BASE,1,0+AM428)+OVER3_PER4*CEILING((AH428-OVER3_FROM)/4,1))*(1+FUEL),4)),""))))</f>
        <v/>
      </c>
      <c r="AY428" s="21" t="str">
        <f aca="false">IF(OR(AL428="",AH428=""),"",IF(OR(AH428="",AM428="",M428=""),"",IF(M428="Small standard",IF(AH428&gt;SS_MAX,"",ROUND(INDEX(SS_FEES,SUMPRODUCT(--(SS_EDGES&lt;AH428))+1,3+AM428)*(1+FUEL),4)),IF(M428="Large standard",IF(AH428&gt;LS_MAX,"",ROUND(IF(AH428&lt;=OVER3_FROM,INDEX(LS_FEES,SUMPRODUCT(--(LS_EDGES&lt;AH428))+1,3+AM428),INDEX(OVER3_BASE,1,3+AM428)+OVER3_PER4*CEILING((AH428-OVER3_FROM)/4,1))*(1+FUEL),4)),""))))</f>
        <v/>
      </c>
      <c r="AZ428" s="24" t="str">
        <f aca="false">IF(OR(J428="",J428&lt;1),"",ROUND(IFERROR(INDEX(CAT_SCALE,MATCH(D428,CATS,0)),UC_DEFAULT)*IF(J428&gt;=UC_KNEE,10^(UC_A-UC_B*LOG10(J428)),10^(UC_A-UC_B*LOG10(UC_KNEE))*(UC_KNEE/J428)^UC_HEXP),1))</f>
        <v/>
      </c>
    </row>
    <row r="429" customFormat="false" ht="15" hidden="false" customHeight="false" outlineLevel="0" collapsed="false">
      <c r="A429" s="10"/>
      <c r="B429" s="10"/>
      <c r="C429" s="12"/>
      <c r="D429" s="10"/>
      <c r="E429" s="10"/>
      <c r="F429" s="10"/>
      <c r="G429" s="10"/>
      <c r="H429" s="10"/>
      <c r="I429" s="10"/>
      <c r="J429" s="10"/>
      <c r="K429" s="10"/>
      <c r="L429" s="12"/>
      <c r="M429" s="2" t="str">
        <f aca="false">IF(OR(N429="",AI429=""),"",IF(AND(N429&lt;=SS_MAX,AI429&lt;=SS_L,AJ429&lt;=SS_M,AK429&lt;=SS_S),"Small standard",IF(AND(N429&lt;=LS_MAX,AI429&lt;=LS_L,AJ429&lt;=LS_M,AK429&lt;=LS_S),"Large standard","Oversize")))</f>
        <v/>
      </c>
      <c r="N429" s="16" t="str">
        <f aca="false">IF(AH429="","",IF(AL429="",AH429,MAX(AH429,AL429)))</f>
        <v/>
      </c>
      <c r="O429" s="21" t="str">
        <f aca="false">IF(OR(N429="",AM429="",M429=""),"",IF(M429="Small standard",IF(N429&gt;SS_MAX,"",ROUND(INDEX(SS_FEES,SUMPRODUCT(--(SS_EDGES&lt;N429))+1,0+AM429)*(1+FUEL),4)),IF(M429="Large standard",IF(N429&gt;LS_MAX,"",ROUND(IF(N429&lt;=OVER3_FROM,INDEX(LS_FEES,SUMPRODUCT(--(LS_EDGES&lt;N429))+1,0+AM429),INDEX(OVER3_BASE,1,0+AM429)+OVER3_PER4*CEILING((N429-OVER3_FROM)/4,1))*(1+FUEL),4)),"")))</f>
        <v/>
      </c>
      <c r="P429" s="21" t="str">
        <f aca="false">IF(OR(N429="",AM429="",M429=""),"",IF(M429="Small standard",IF(N429&gt;SS_MAX,"",ROUND(INDEX(SS_FEES,SUMPRODUCT(--(SS_EDGES&lt;N429))+1,3+AM429)*(1+FUEL),4)),IF(M429="Large standard",IF(N429&gt;LS_MAX,"",ROUND(IF(N429&lt;=OVER3_FROM,INDEX(LS_FEES,SUMPRODUCT(--(LS_EDGES&lt;N429))+1,3+AM429),INDEX(OVER3_BASE,1,3+AM429)+OVER3_PER4*CEILING((N429-OVER3_FROM)/4,1))*(1+FUEL),4)),"")))</f>
        <v/>
      </c>
      <c r="Q429" s="20" t="str">
        <f aca="true">IF(OR(L429="",O429=""),"",ROUND(L429-IF(AND(TODAY()&gt;=PEAK_FROM,TODAY()&lt;=PEAK_TO),P429,O429),2))</f>
        <v/>
      </c>
      <c r="R429" s="16" t="str">
        <f aca="false">IF(N429="","",IF(M429="Small standard",IF(SUMPRODUCT(--(SS_EDGES&lt;N429))=0,"",INDEX(SS_EDGES,SUMPRODUCT(--(SS_EDGES&lt;N429)))),IF(M429="Large standard",IF(N429&gt;OVER3_FROM,OVER3_FROM+4*(CEILING((N429-OVER3_FROM)/4,1)-1),IF(SUMPRODUCT(--(LS_EDGES&lt;N429))=0,"",INDEX(LS_EDGES,SUMPRODUCT(--(LS_EDGES&lt;N429))))),"")))</f>
        <v/>
      </c>
      <c r="S429" s="22" t="str">
        <f aca="false">IF(R429="","",ROUND(N429-R429,3))</f>
        <v/>
      </c>
      <c r="T429" s="21" t="str">
        <f aca="false">IF(OR(R429="",O429="",AO429=""),"",IF(S429&gt;MAX_SHAVE,"",IF(ROUND(O429-AO429,4)&lt;MIN_UNIT,"",ROUND(O429-AO429,4))))</f>
        <v/>
      </c>
      <c r="U429" s="21" t="str">
        <f aca="false">IF(OR(AQ429="",O429=""),"",IF(ROUND(ROUND(O429-AQ429,4)-AS429,4)&lt;=MIN_UNIT,"",ROUND(ROUND(O429-AQ429,4)-AS429,4)))</f>
        <v/>
      </c>
      <c r="V429" s="21" t="str">
        <f aca="false">IF(OR(AV429="",O429=""),"",IF(AND(AT429=1,AU429&lt;=MAX_ENV),IF(ROUND(O429-AV429,4)&lt;MIN_UNIT,"",ROUND(O429-AV429,4)),""))</f>
        <v/>
      </c>
      <c r="W429" s="21" t="str">
        <f aca="false">IF(OR(AX429="",O429=""),"",IF(AL429&gt;=AH429*MIN_DIM_RATIO,IF(ROUND(O429-AX429,4)&lt;MIN_UNIT,"",ROUND(O429-AX429,4)),""))</f>
        <v/>
      </c>
      <c r="X429" s="21" t="str">
        <f aca="false">IF(OR(R429="",P429="",AP429=""),"",IF(S429&gt;MAX_SHAVE,"",IF(ROUND(P429-AP429,4)&lt;MIN_UNIT,"",ROUND(P429-AP429,4))))</f>
        <v/>
      </c>
      <c r="Y429" s="21" t="str">
        <f aca="false">IF(OR(AR429="",P429=""),"",IF(ROUND(ROUND(P429-AR429,4)-AS429,4)&lt;=MIN_UNIT,"",ROUND(ROUND(P429-AR429,4)-AS429,4)))</f>
        <v/>
      </c>
      <c r="Z429" s="21" t="str">
        <f aca="false">IF(OR(AW429="",P429=""),"",IF(AND(AT429=1,AU429&lt;=MAX_ENV),IF(ROUND(P429-AW429,4)&lt;MIN_UNIT,"",ROUND(P429-AW429,4)),""))</f>
        <v/>
      </c>
      <c r="AA429" s="21" t="str">
        <f aca="false">IF(OR(AY429="",P429=""),"",IF(AL429&gt;=AH429*MIN_DIM_RATIO,IF(ROUND(P429-AY429,4)&lt;MIN_UNIT,"",ROUND(P429-AY429,4)),""))</f>
        <v/>
      </c>
      <c r="AB429" s="2" t="str">
        <f aca="false">IF(COUNT(T429:W429)=0,"",CHOOSE(MATCH(MAX(T429:W429),T429:W429,0),"Weight","Price","Size tier","Box"))</f>
        <v/>
      </c>
      <c r="AC429" s="24" t="str">
        <f aca="false">IF(K429&lt;&gt;"",K429,AZ429)</f>
        <v/>
      </c>
      <c r="AD429" s="25" t="str">
        <f aca="false">IF(OR(AB429="",AC429=""),"",ROUND(AC429*IF(K429&lt;&gt;"",1,U_LOW)*((12-PEAK_MONTHS)*MAX(T429:W429)+PEAK_MONTHS*N(INDEX(X429:AA429,MATCH(MAX(T429:W429),T429:W429,0)))),0))</f>
        <v/>
      </c>
      <c r="AE429" s="25" t="str">
        <f aca="false">IF(OR(AB429="",AC429=""),"",ROUND(AC429*IF(K429&lt;&gt;"",1,U_HIGH)*((12-PEAK_MONTHS)*MAX(T429:W429)+PEAK_MONTHS*N(INDEX(X429:AA429,MATCH(MAX(T429:W429),T429:W429,0)))),0))</f>
        <v/>
      </c>
      <c r="AF429" s="18" t="str">
        <f aca="false">IF(AD429="","",RANK(AD429,$AD$7:$AD$506))</f>
        <v/>
      </c>
      <c r="AH429" s="16" t="str">
        <f aca="false">IF(E429&lt;&gt;"",E429,IF(F429&lt;&gt;"",ROUND(F429*16,3),""))</f>
        <v/>
      </c>
      <c r="AI429" s="16" t="str">
        <f aca="false">IF(COUNT(G429:I429)&lt;3,"",ROUND(LARGE(G429:I429,1),2))</f>
        <v/>
      </c>
      <c r="AJ429" s="16" t="str">
        <f aca="false">IF(COUNT(G429:I429)&lt;3,"",ROUND(LARGE(G429:I429,2),2))</f>
        <v/>
      </c>
      <c r="AK429" s="16" t="str">
        <f aca="false">IF(COUNT(G429:I429)&lt;3,"",ROUND(SMALL(G429:I429,1),2))</f>
        <v/>
      </c>
      <c r="AL429" s="16" t="str">
        <f aca="false">IF(AI429="","",IF(AI429*AJ429*AK429&lt;DIM_MIN_CUIN,"",ROUND(AI429*AJ429*AK429/DIM_DIV*16,2)))</f>
        <v/>
      </c>
      <c r="AM429" s="18" t="str">
        <f aca="false">IF(C429="","",IF(C429&lt;BAND_LO,1,IF(C429&lt;=BAND_HI,2,3)))</f>
        <v/>
      </c>
      <c r="AN429" s="19" t="str">
        <f aca="false">IF(C429="","",IFERROR(INDEX(CAT_REF,MATCH(D429,CATS,0)),REF_DEFAULT))</f>
        <v/>
      </c>
      <c r="AO429" s="21" t="str">
        <f aca="false">IF(OR(R429="",AM429="",M429=""),"",IF(M429="Small standard",IF(R429&gt;SS_MAX,"",ROUND(INDEX(SS_FEES,SUMPRODUCT(--(SS_EDGES&lt;R429))+1,0+AM429)*(1+FUEL),4)),IF(M429="Large standard",IF(R429&gt;LS_MAX,"",ROUND(IF(R429&lt;=OVER3_FROM,INDEX(LS_FEES,SUMPRODUCT(--(LS_EDGES&lt;R429))+1,0+AM429),INDEX(OVER3_BASE,1,0+AM429)+OVER3_PER4*CEILING((R429-OVER3_FROM)/4,1))*(1+FUEL),4)),"")))</f>
        <v/>
      </c>
      <c r="AP429" s="21" t="str">
        <f aca="false">IF(OR(R429="",AM429="",M429=""),"",IF(M429="Small standard",IF(R429&gt;SS_MAX,"",ROUND(INDEX(SS_FEES,SUMPRODUCT(--(SS_EDGES&lt;R429))+1,3+AM429)*(1+FUEL),4)),IF(M429="Large standard",IF(R429&gt;LS_MAX,"",ROUND(IF(R429&lt;=OVER3_FROM,INDEX(LS_FEES,SUMPRODUCT(--(LS_EDGES&lt;R429))+1,3+AM429),INDEX(OVER3_BASE,1,3+AM429)+OVER3_PER4*CEILING((R429-OVER3_FROM)/4,1))*(1+FUEL),4)),"")))</f>
        <v/>
      </c>
      <c r="AQ429" s="21" t="str">
        <f aca="false">IF(OR(AM429="",AM429=1),"",IF(OR(N429="",(AM429-1)="",M429=""),"",IF(M429="Small standard",IF(N429&gt;SS_MAX,"",ROUND(INDEX(SS_FEES,SUMPRODUCT(--(SS_EDGES&lt;N429))+1,0+(AM429-1))*(1+FUEL),4)),IF(M429="Large standard",IF(N429&gt;LS_MAX,"",ROUND(IF(N429&lt;=OVER3_FROM,INDEX(LS_FEES,SUMPRODUCT(--(LS_EDGES&lt;N429))+1,0+(AM429-1)),INDEX(OVER3_BASE,1,0+(AM429-1))+OVER3_PER4*CEILING((N429-OVER3_FROM)/4,1))*(1+FUEL),4)),""))))</f>
        <v/>
      </c>
      <c r="AR429" s="21" t="str">
        <f aca="false">IF(OR(AM429="",AM429=1),"",IF(OR(N429="",(AM429-1)="",M429=""),"",IF(M429="Small standard",IF(N429&gt;SS_MAX,"",ROUND(INDEX(SS_FEES,SUMPRODUCT(--(SS_EDGES&lt;N429))+1,3+(AM429-1))*(1+FUEL),4)),IF(M429="Large standard",IF(N429&gt;LS_MAX,"",ROUND(IF(N429&lt;=OVER3_FROM,INDEX(LS_FEES,SUMPRODUCT(--(LS_EDGES&lt;N429))+1,3+(AM429-1)),INDEX(OVER3_BASE,1,3+(AM429-1))+OVER3_PER4*CEILING((N429-OVER3_FROM)/4,1))*(1+FUEL),4)),""))))</f>
        <v/>
      </c>
      <c r="AS429" s="21" t="str">
        <f aca="false">IF(OR(AM429="",AM429=1),"",(C429-(IF(AM429=2,BAND_LO,BAND_HI)-0.01))*(1-AN429))</f>
        <v/>
      </c>
      <c r="AT429" s="18" t="str">
        <f aca="false">IF(AI429="","",(AI429&gt;SS_L)+(AJ429&gt;SS_M)+(AK429&gt;SS_S))</f>
        <v/>
      </c>
      <c r="AU429" s="23" t="str">
        <f aca="false">IF(OR(AT429="",AT429&lt;&gt;1),"",MAX(AI429/SS_L,AJ429/SS_M,AK429/SS_S))</f>
        <v/>
      </c>
      <c r="AV429" s="21" t="str">
        <f aca="false">IF(OR(M429&lt;&gt;"Large standard",N429="",N429&gt;SS_MAX),"",IF(OR(N429="",AM429="","Small standard"=""),"",IF("Small standard"="Small standard",IF(N429&gt;SS_MAX,"",ROUND(INDEX(SS_FEES,SUMPRODUCT(--(SS_EDGES&lt;N429))+1,0+AM429)*(1+FUEL),4)),IF("Small standard"="Large standard",IF(N429&gt;LS_MAX,"",ROUND(IF(N429&lt;=OVER3_FROM,INDEX(LS_FEES,SUMPRODUCT(--(LS_EDGES&lt;N429))+1,0+AM429),INDEX(OVER3_BASE,1,0+AM429)+OVER3_PER4*CEILING((N429-OVER3_FROM)/4,1))*(1+FUEL),4)),""))))</f>
        <v/>
      </c>
      <c r="AW429" s="21" t="str">
        <f aca="false">IF(OR(M429&lt;&gt;"Large standard",N429="",N429&gt;SS_MAX),"",IF(OR(N429="",AM429="","Small standard"=""),"",IF("Small standard"="Small standard",IF(N429&gt;SS_MAX,"",ROUND(INDEX(SS_FEES,SUMPRODUCT(--(SS_EDGES&lt;N429))+1,3+AM429)*(1+FUEL),4)),IF("Small standard"="Large standard",IF(N429&gt;LS_MAX,"",ROUND(IF(N429&lt;=OVER3_FROM,INDEX(LS_FEES,SUMPRODUCT(--(LS_EDGES&lt;N429))+1,3+AM429),INDEX(OVER3_BASE,1,3+AM429)+OVER3_PER4*CEILING((N429-OVER3_FROM)/4,1))*(1+FUEL),4)),""))))</f>
        <v/>
      </c>
      <c r="AX429" s="21" t="str">
        <f aca="false">IF(OR(AL429="",AH429=""),"",IF(OR(AH429="",AM429="",M429=""),"",IF(M429="Small standard",IF(AH429&gt;SS_MAX,"",ROUND(INDEX(SS_FEES,SUMPRODUCT(--(SS_EDGES&lt;AH429))+1,0+AM429)*(1+FUEL),4)),IF(M429="Large standard",IF(AH429&gt;LS_MAX,"",ROUND(IF(AH429&lt;=OVER3_FROM,INDEX(LS_FEES,SUMPRODUCT(--(LS_EDGES&lt;AH429))+1,0+AM429),INDEX(OVER3_BASE,1,0+AM429)+OVER3_PER4*CEILING((AH429-OVER3_FROM)/4,1))*(1+FUEL),4)),""))))</f>
        <v/>
      </c>
      <c r="AY429" s="21" t="str">
        <f aca="false">IF(OR(AL429="",AH429=""),"",IF(OR(AH429="",AM429="",M429=""),"",IF(M429="Small standard",IF(AH429&gt;SS_MAX,"",ROUND(INDEX(SS_FEES,SUMPRODUCT(--(SS_EDGES&lt;AH429))+1,3+AM429)*(1+FUEL),4)),IF(M429="Large standard",IF(AH429&gt;LS_MAX,"",ROUND(IF(AH429&lt;=OVER3_FROM,INDEX(LS_FEES,SUMPRODUCT(--(LS_EDGES&lt;AH429))+1,3+AM429),INDEX(OVER3_BASE,1,3+AM429)+OVER3_PER4*CEILING((AH429-OVER3_FROM)/4,1))*(1+FUEL),4)),""))))</f>
        <v/>
      </c>
      <c r="AZ429" s="24" t="str">
        <f aca="false">IF(OR(J429="",J429&lt;1),"",ROUND(IFERROR(INDEX(CAT_SCALE,MATCH(D429,CATS,0)),UC_DEFAULT)*IF(J429&gt;=UC_KNEE,10^(UC_A-UC_B*LOG10(J429)),10^(UC_A-UC_B*LOG10(UC_KNEE))*(UC_KNEE/J429)^UC_HEXP),1))</f>
        <v/>
      </c>
    </row>
    <row r="430" customFormat="false" ht="15" hidden="false" customHeight="false" outlineLevel="0" collapsed="false">
      <c r="A430" s="10"/>
      <c r="B430" s="10"/>
      <c r="C430" s="12"/>
      <c r="D430" s="10"/>
      <c r="E430" s="10"/>
      <c r="F430" s="10"/>
      <c r="G430" s="10"/>
      <c r="H430" s="10"/>
      <c r="I430" s="10"/>
      <c r="J430" s="10"/>
      <c r="K430" s="10"/>
      <c r="L430" s="12"/>
      <c r="M430" s="2" t="str">
        <f aca="false">IF(OR(N430="",AI430=""),"",IF(AND(N430&lt;=SS_MAX,AI430&lt;=SS_L,AJ430&lt;=SS_M,AK430&lt;=SS_S),"Small standard",IF(AND(N430&lt;=LS_MAX,AI430&lt;=LS_L,AJ430&lt;=LS_M,AK430&lt;=LS_S),"Large standard","Oversize")))</f>
        <v/>
      </c>
      <c r="N430" s="16" t="str">
        <f aca="false">IF(AH430="","",IF(AL430="",AH430,MAX(AH430,AL430)))</f>
        <v/>
      </c>
      <c r="O430" s="21" t="str">
        <f aca="false">IF(OR(N430="",AM430="",M430=""),"",IF(M430="Small standard",IF(N430&gt;SS_MAX,"",ROUND(INDEX(SS_FEES,SUMPRODUCT(--(SS_EDGES&lt;N430))+1,0+AM430)*(1+FUEL),4)),IF(M430="Large standard",IF(N430&gt;LS_MAX,"",ROUND(IF(N430&lt;=OVER3_FROM,INDEX(LS_FEES,SUMPRODUCT(--(LS_EDGES&lt;N430))+1,0+AM430),INDEX(OVER3_BASE,1,0+AM430)+OVER3_PER4*CEILING((N430-OVER3_FROM)/4,1))*(1+FUEL),4)),"")))</f>
        <v/>
      </c>
      <c r="P430" s="21" t="str">
        <f aca="false">IF(OR(N430="",AM430="",M430=""),"",IF(M430="Small standard",IF(N430&gt;SS_MAX,"",ROUND(INDEX(SS_FEES,SUMPRODUCT(--(SS_EDGES&lt;N430))+1,3+AM430)*(1+FUEL),4)),IF(M430="Large standard",IF(N430&gt;LS_MAX,"",ROUND(IF(N430&lt;=OVER3_FROM,INDEX(LS_FEES,SUMPRODUCT(--(LS_EDGES&lt;N430))+1,3+AM430),INDEX(OVER3_BASE,1,3+AM430)+OVER3_PER4*CEILING((N430-OVER3_FROM)/4,1))*(1+FUEL),4)),"")))</f>
        <v/>
      </c>
      <c r="Q430" s="20" t="str">
        <f aca="true">IF(OR(L430="",O430=""),"",ROUND(L430-IF(AND(TODAY()&gt;=PEAK_FROM,TODAY()&lt;=PEAK_TO),P430,O430),2))</f>
        <v/>
      </c>
      <c r="R430" s="16" t="str">
        <f aca="false">IF(N430="","",IF(M430="Small standard",IF(SUMPRODUCT(--(SS_EDGES&lt;N430))=0,"",INDEX(SS_EDGES,SUMPRODUCT(--(SS_EDGES&lt;N430)))),IF(M430="Large standard",IF(N430&gt;OVER3_FROM,OVER3_FROM+4*(CEILING((N430-OVER3_FROM)/4,1)-1),IF(SUMPRODUCT(--(LS_EDGES&lt;N430))=0,"",INDEX(LS_EDGES,SUMPRODUCT(--(LS_EDGES&lt;N430))))),"")))</f>
        <v/>
      </c>
      <c r="S430" s="22" t="str">
        <f aca="false">IF(R430="","",ROUND(N430-R430,3))</f>
        <v/>
      </c>
      <c r="T430" s="21" t="str">
        <f aca="false">IF(OR(R430="",O430="",AO430=""),"",IF(S430&gt;MAX_SHAVE,"",IF(ROUND(O430-AO430,4)&lt;MIN_UNIT,"",ROUND(O430-AO430,4))))</f>
        <v/>
      </c>
      <c r="U430" s="21" t="str">
        <f aca="false">IF(OR(AQ430="",O430=""),"",IF(ROUND(ROUND(O430-AQ430,4)-AS430,4)&lt;=MIN_UNIT,"",ROUND(ROUND(O430-AQ430,4)-AS430,4)))</f>
        <v/>
      </c>
      <c r="V430" s="21" t="str">
        <f aca="false">IF(OR(AV430="",O430=""),"",IF(AND(AT430=1,AU430&lt;=MAX_ENV),IF(ROUND(O430-AV430,4)&lt;MIN_UNIT,"",ROUND(O430-AV430,4)),""))</f>
        <v/>
      </c>
      <c r="W430" s="21" t="str">
        <f aca="false">IF(OR(AX430="",O430=""),"",IF(AL430&gt;=AH430*MIN_DIM_RATIO,IF(ROUND(O430-AX430,4)&lt;MIN_UNIT,"",ROUND(O430-AX430,4)),""))</f>
        <v/>
      </c>
      <c r="X430" s="21" t="str">
        <f aca="false">IF(OR(R430="",P430="",AP430=""),"",IF(S430&gt;MAX_SHAVE,"",IF(ROUND(P430-AP430,4)&lt;MIN_UNIT,"",ROUND(P430-AP430,4))))</f>
        <v/>
      </c>
      <c r="Y430" s="21" t="str">
        <f aca="false">IF(OR(AR430="",P430=""),"",IF(ROUND(ROUND(P430-AR430,4)-AS430,4)&lt;=MIN_UNIT,"",ROUND(ROUND(P430-AR430,4)-AS430,4)))</f>
        <v/>
      </c>
      <c r="Z430" s="21" t="str">
        <f aca="false">IF(OR(AW430="",P430=""),"",IF(AND(AT430=1,AU430&lt;=MAX_ENV),IF(ROUND(P430-AW430,4)&lt;MIN_UNIT,"",ROUND(P430-AW430,4)),""))</f>
        <v/>
      </c>
      <c r="AA430" s="21" t="str">
        <f aca="false">IF(OR(AY430="",P430=""),"",IF(AL430&gt;=AH430*MIN_DIM_RATIO,IF(ROUND(P430-AY430,4)&lt;MIN_UNIT,"",ROUND(P430-AY430,4)),""))</f>
        <v/>
      </c>
      <c r="AB430" s="2" t="str">
        <f aca="false">IF(COUNT(T430:W430)=0,"",CHOOSE(MATCH(MAX(T430:W430),T430:W430,0),"Weight","Price","Size tier","Box"))</f>
        <v/>
      </c>
      <c r="AC430" s="24" t="str">
        <f aca="false">IF(K430&lt;&gt;"",K430,AZ430)</f>
        <v/>
      </c>
      <c r="AD430" s="25" t="str">
        <f aca="false">IF(OR(AB430="",AC430=""),"",ROUND(AC430*IF(K430&lt;&gt;"",1,U_LOW)*((12-PEAK_MONTHS)*MAX(T430:W430)+PEAK_MONTHS*N(INDEX(X430:AA430,MATCH(MAX(T430:W430),T430:W430,0)))),0))</f>
        <v/>
      </c>
      <c r="AE430" s="25" t="str">
        <f aca="false">IF(OR(AB430="",AC430=""),"",ROUND(AC430*IF(K430&lt;&gt;"",1,U_HIGH)*((12-PEAK_MONTHS)*MAX(T430:W430)+PEAK_MONTHS*N(INDEX(X430:AA430,MATCH(MAX(T430:W430),T430:W430,0)))),0))</f>
        <v/>
      </c>
      <c r="AF430" s="18" t="str">
        <f aca="false">IF(AD430="","",RANK(AD430,$AD$7:$AD$506))</f>
        <v/>
      </c>
      <c r="AH430" s="16" t="str">
        <f aca="false">IF(E430&lt;&gt;"",E430,IF(F430&lt;&gt;"",ROUND(F430*16,3),""))</f>
        <v/>
      </c>
      <c r="AI430" s="16" t="str">
        <f aca="false">IF(COUNT(G430:I430)&lt;3,"",ROUND(LARGE(G430:I430,1),2))</f>
        <v/>
      </c>
      <c r="AJ430" s="16" t="str">
        <f aca="false">IF(COUNT(G430:I430)&lt;3,"",ROUND(LARGE(G430:I430,2),2))</f>
        <v/>
      </c>
      <c r="AK430" s="16" t="str">
        <f aca="false">IF(COUNT(G430:I430)&lt;3,"",ROUND(SMALL(G430:I430,1),2))</f>
        <v/>
      </c>
      <c r="AL430" s="16" t="str">
        <f aca="false">IF(AI430="","",IF(AI430*AJ430*AK430&lt;DIM_MIN_CUIN,"",ROUND(AI430*AJ430*AK430/DIM_DIV*16,2)))</f>
        <v/>
      </c>
      <c r="AM430" s="18" t="str">
        <f aca="false">IF(C430="","",IF(C430&lt;BAND_LO,1,IF(C430&lt;=BAND_HI,2,3)))</f>
        <v/>
      </c>
      <c r="AN430" s="19" t="str">
        <f aca="false">IF(C430="","",IFERROR(INDEX(CAT_REF,MATCH(D430,CATS,0)),REF_DEFAULT))</f>
        <v/>
      </c>
      <c r="AO430" s="21" t="str">
        <f aca="false">IF(OR(R430="",AM430="",M430=""),"",IF(M430="Small standard",IF(R430&gt;SS_MAX,"",ROUND(INDEX(SS_FEES,SUMPRODUCT(--(SS_EDGES&lt;R430))+1,0+AM430)*(1+FUEL),4)),IF(M430="Large standard",IF(R430&gt;LS_MAX,"",ROUND(IF(R430&lt;=OVER3_FROM,INDEX(LS_FEES,SUMPRODUCT(--(LS_EDGES&lt;R430))+1,0+AM430),INDEX(OVER3_BASE,1,0+AM430)+OVER3_PER4*CEILING((R430-OVER3_FROM)/4,1))*(1+FUEL),4)),"")))</f>
        <v/>
      </c>
      <c r="AP430" s="21" t="str">
        <f aca="false">IF(OR(R430="",AM430="",M430=""),"",IF(M430="Small standard",IF(R430&gt;SS_MAX,"",ROUND(INDEX(SS_FEES,SUMPRODUCT(--(SS_EDGES&lt;R430))+1,3+AM430)*(1+FUEL),4)),IF(M430="Large standard",IF(R430&gt;LS_MAX,"",ROUND(IF(R430&lt;=OVER3_FROM,INDEX(LS_FEES,SUMPRODUCT(--(LS_EDGES&lt;R430))+1,3+AM430),INDEX(OVER3_BASE,1,3+AM430)+OVER3_PER4*CEILING((R430-OVER3_FROM)/4,1))*(1+FUEL),4)),"")))</f>
        <v/>
      </c>
      <c r="AQ430" s="21" t="str">
        <f aca="false">IF(OR(AM430="",AM430=1),"",IF(OR(N430="",(AM430-1)="",M430=""),"",IF(M430="Small standard",IF(N430&gt;SS_MAX,"",ROUND(INDEX(SS_FEES,SUMPRODUCT(--(SS_EDGES&lt;N430))+1,0+(AM430-1))*(1+FUEL),4)),IF(M430="Large standard",IF(N430&gt;LS_MAX,"",ROUND(IF(N430&lt;=OVER3_FROM,INDEX(LS_FEES,SUMPRODUCT(--(LS_EDGES&lt;N430))+1,0+(AM430-1)),INDEX(OVER3_BASE,1,0+(AM430-1))+OVER3_PER4*CEILING((N430-OVER3_FROM)/4,1))*(1+FUEL),4)),""))))</f>
        <v/>
      </c>
      <c r="AR430" s="21" t="str">
        <f aca="false">IF(OR(AM430="",AM430=1),"",IF(OR(N430="",(AM430-1)="",M430=""),"",IF(M430="Small standard",IF(N430&gt;SS_MAX,"",ROUND(INDEX(SS_FEES,SUMPRODUCT(--(SS_EDGES&lt;N430))+1,3+(AM430-1))*(1+FUEL),4)),IF(M430="Large standard",IF(N430&gt;LS_MAX,"",ROUND(IF(N430&lt;=OVER3_FROM,INDEX(LS_FEES,SUMPRODUCT(--(LS_EDGES&lt;N430))+1,3+(AM430-1)),INDEX(OVER3_BASE,1,3+(AM430-1))+OVER3_PER4*CEILING((N430-OVER3_FROM)/4,1))*(1+FUEL),4)),""))))</f>
        <v/>
      </c>
      <c r="AS430" s="21" t="str">
        <f aca="false">IF(OR(AM430="",AM430=1),"",(C430-(IF(AM430=2,BAND_LO,BAND_HI)-0.01))*(1-AN430))</f>
        <v/>
      </c>
      <c r="AT430" s="18" t="str">
        <f aca="false">IF(AI430="","",(AI430&gt;SS_L)+(AJ430&gt;SS_M)+(AK430&gt;SS_S))</f>
        <v/>
      </c>
      <c r="AU430" s="23" t="str">
        <f aca="false">IF(OR(AT430="",AT430&lt;&gt;1),"",MAX(AI430/SS_L,AJ430/SS_M,AK430/SS_S))</f>
        <v/>
      </c>
      <c r="AV430" s="21" t="str">
        <f aca="false">IF(OR(M430&lt;&gt;"Large standard",N430="",N430&gt;SS_MAX),"",IF(OR(N430="",AM430="","Small standard"=""),"",IF("Small standard"="Small standard",IF(N430&gt;SS_MAX,"",ROUND(INDEX(SS_FEES,SUMPRODUCT(--(SS_EDGES&lt;N430))+1,0+AM430)*(1+FUEL),4)),IF("Small standard"="Large standard",IF(N430&gt;LS_MAX,"",ROUND(IF(N430&lt;=OVER3_FROM,INDEX(LS_FEES,SUMPRODUCT(--(LS_EDGES&lt;N430))+1,0+AM430),INDEX(OVER3_BASE,1,0+AM430)+OVER3_PER4*CEILING((N430-OVER3_FROM)/4,1))*(1+FUEL),4)),""))))</f>
        <v/>
      </c>
      <c r="AW430" s="21" t="str">
        <f aca="false">IF(OR(M430&lt;&gt;"Large standard",N430="",N430&gt;SS_MAX),"",IF(OR(N430="",AM430="","Small standard"=""),"",IF("Small standard"="Small standard",IF(N430&gt;SS_MAX,"",ROUND(INDEX(SS_FEES,SUMPRODUCT(--(SS_EDGES&lt;N430))+1,3+AM430)*(1+FUEL),4)),IF("Small standard"="Large standard",IF(N430&gt;LS_MAX,"",ROUND(IF(N430&lt;=OVER3_FROM,INDEX(LS_FEES,SUMPRODUCT(--(LS_EDGES&lt;N430))+1,3+AM430),INDEX(OVER3_BASE,1,3+AM430)+OVER3_PER4*CEILING((N430-OVER3_FROM)/4,1))*(1+FUEL),4)),""))))</f>
        <v/>
      </c>
      <c r="AX430" s="21" t="str">
        <f aca="false">IF(OR(AL430="",AH430=""),"",IF(OR(AH430="",AM430="",M430=""),"",IF(M430="Small standard",IF(AH430&gt;SS_MAX,"",ROUND(INDEX(SS_FEES,SUMPRODUCT(--(SS_EDGES&lt;AH430))+1,0+AM430)*(1+FUEL),4)),IF(M430="Large standard",IF(AH430&gt;LS_MAX,"",ROUND(IF(AH430&lt;=OVER3_FROM,INDEX(LS_FEES,SUMPRODUCT(--(LS_EDGES&lt;AH430))+1,0+AM430),INDEX(OVER3_BASE,1,0+AM430)+OVER3_PER4*CEILING((AH430-OVER3_FROM)/4,1))*(1+FUEL),4)),""))))</f>
        <v/>
      </c>
      <c r="AY430" s="21" t="str">
        <f aca="false">IF(OR(AL430="",AH430=""),"",IF(OR(AH430="",AM430="",M430=""),"",IF(M430="Small standard",IF(AH430&gt;SS_MAX,"",ROUND(INDEX(SS_FEES,SUMPRODUCT(--(SS_EDGES&lt;AH430))+1,3+AM430)*(1+FUEL),4)),IF(M430="Large standard",IF(AH430&gt;LS_MAX,"",ROUND(IF(AH430&lt;=OVER3_FROM,INDEX(LS_FEES,SUMPRODUCT(--(LS_EDGES&lt;AH430))+1,3+AM430),INDEX(OVER3_BASE,1,3+AM430)+OVER3_PER4*CEILING((AH430-OVER3_FROM)/4,1))*(1+FUEL),4)),""))))</f>
        <v/>
      </c>
      <c r="AZ430" s="24" t="str">
        <f aca="false">IF(OR(J430="",J430&lt;1),"",ROUND(IFERROR(INDEX(CAT_SCALE,MATCH(D430,CATS,0)),UC_DEFAULT)*IF(J430&gt;=UC_KNEE,10^(UC_A-UC_B*LOG10(J430)),10^(UC_A-UC_B*LOG10(UC_KNEE))*(UC_KNEE/J430)^UC_HEXP),1))</f>
        <v/>
      </c>
    </row>
    <row r="431" customFormat="false" ht="15" hidden="false" customHeight="false" outlineLevel="0" collapsed="false">
      <c r="A431" s="10"/>
      <c r="B431" s="10"/>
      <c r="C431" s="12"/>
      <c r="D431" s="10"/>
      <c r="E431" s="10"/>
      <c r="F431" s="10"/>
      <c r="G431" s="10"/>
      <c r="H431" s="10"/>
      <c r="I431" s="10"/>
      <c r="J431" s="10"/>
      <c r="K431" s="10"/>
      <c r="L431" s="12"/>
      <c r="M431" s="2" t="str">
        <f aca="false">IF(OR(N431="",AI431=""),"",IF(AND(N431&lt;=SS_MAX,AI431&lt;=SS_L,AJ431&lt;=SS_M,AK431&lt;=SS_S),"Small standard",IF(AND(N431&lt;=LS_MAX,AI431&lt;=LS_L,AJ431&lt;=LS_M,AK431&lt;=LS_S),"Large standard","Oversize")))</f>
        <v/>
      </c>
      <c r="N431" s="16" t="str">
        <f aca="false">IF(AH431="","",IF(AL431="",AH431,MAX(AH431,AL431)))</f>
        <v/>
      </c>
      <c r="O431" s="21" t="str">
        <f aca="false">IF(OR(N431="",AM431="",M431=""),"",IF(M431="Small standard",IF(N431&gt;SS_MAX,"",ROUND(INDEX(SS_FEES,SUMPRODUCT(--(SS_EDGES&lt;N431))+1,0+AM431)*(1+FUEL),4)),IF(M431="Large standard",IF(N431&gt;LS_MAX,"",ROUND(IF(N431&lt;=OVER3_FROM,INDEX(LS_FEES,SUMPRODUCT(--(LS_EDGES&lt;N431))+1,0+AM431),INDEX(OVER3_BASE,1,0+AM431)+OVER3_PER4*CEILING((N431-OVER3_FROM)/4,1))*(1+FUEL),4)),"")))</f>
        <v/>
      </c>
      <c r="P431" s="21" t="str">
        <f aca="false">IF(OR(N431="",AM431="",M431=""),"",IF(M431="Small standard",IF(N431&gt;SS_MAX,"",ROUND(INDEX(SS_FEES,SUMPRODUCT(--(SS_EDGES&lt;N431))+1,3+AM431)*(1+FUEL),4)),IF(M431="Large standard",IF(N431&gt;LS_MAX,"",ROUND(IF(N431&lt;=OVER3_FROM,INDEX(LS_FEES,SUMPRODUCT(--(LS_EDGES&lt;N431))+1,3+AM431),INDEX(OVER3_BASE,1,3+AM431)+OVER3_PER4*CEILING((N431-OVER3_FROM)/4,1))*(1+FUEL),4)),"")))</f>
        <v/>
      </c>
      <c r="Q431" s="20" t="str">
        <f aca="true">IF(OR(L431="",O431=""),"",ROUND(L431-IF(AND(TODAY()&gt;=PEAK_FROM,TODAY()&lt;=PEAK_TO),P431,O431),2))</f>
        <v/>
      </c>
      <c r="R431" s="16" t="str">
        <f aca="false">IF(N431="","",IF(M431="Small standard",IF(SUMPRODUCT(--(SS_EDGES&lt;N431))=0,"",INDEX(SS_EDGES,SUMPRODUCT(--(SS_EDGES&lt;N431)))),IF(M431="Large standard",IF(N431&gt;OVER3_FROM,OVER3_FROM+4*(CEILING((N431-OVER3_FROM)/4,1)-1),IF(SUMPRODUCT(--(LS_EDGES&lt;N431))=0,"",INDEX(LS_EDGES,SUMPRODUCT(--(LS_EDGES&lt;N431))))),"")))</f>
        <v/>
      </c>
      <c r="S431" s="22" t="str">
        <f aca="false">IF(R431="","",ROUND(N431-R431,3))</f>
        <v/>
      </c>
      <c r="T431" s="21" t="str">
        <f aca="false">IF(OR(R431="",O431="",AO431=""),"",IF(S431&gt;MAX_SHAVE,"",IF(ROUND(O431-AO431,4)&lt;MIN_UNIT,"",ROUND(O431-AO431,4))))</f>
        <v/>
      </c>
      <c r="U431" s="21" t="str">
        <f aca="false">IF(OR(AQ431="",O431=""),"",IF(ROUND(ROUND(O431-AQ431,4)-AS431,4)&lt;=MIN_UNIT,"",ROUND(ROUND(O431-AQ431,4)-AS431,4)))</f>
        <v/>
      </c>
      <c r="V431" s="21" t="str">
        <f aca="false">IF(OR(AV431="",O431=""),"",IF(AND(AT431=1,AU431&lt;=MAX_ENV),IF(ROUND(O431-AV431,4)&lt;MIN_UNIT,"",ROUND(O431-AV431,4)),""))</f>
        <v/>
      </c>
      <c r="W431" s="21" t="str">
        <f aca="false">IF(OR(AX431="",O431=""),"",IF(AL431&gt;=AH431*MIN_DIM_RATIO,IF(ROUND(O431-AX431,4)&lt;MIN_UNIT,"",ROUND(O431-AX431,4)),""))</f>
        <v/>
      </c>
      <c r="X431" s="21" t="str">
        <f aca="false">IF(OR(R431="",P431="",AP431=""),"",IF(S431&gt;MAX_SHAVE,"",IF(ROUND(P431-AP431,4)&lt;MIN_UNIT,"",ROUND(P431-AP431,4))))</f>
        <v/>
      </c>
      <c r="Y431" s="21" t="str">
        <f aca="false">IF(OR(AR431="",P431=""),"",IF(ROUND(ROUND(P431-AR431,4)-AS431,4)&lt;=MIN_UNIT,"",ROUND(ROUND(P431-AR431,4)-AS431,4)))</f>
        <v/>
      </c>
      <c r="Z431" s="21" t="str">
        <f aca="false">IF(OR(AW431="",P431=""),"",IF(AND(AT431=1,AU431&lt;=MAX_ENV),IF(ROUND(P431-AW431,4)&lt;MIN_UNIT,"",ROUND(P431-AW431,4)),""))</f>
        <v/>
      </c>
      <c r="AA431" s="21" t="str">
        <f aca="false">IF(OR(AY431="",P431=""),"",IF(AL431&gt;=AH431*MIN_DIM_RATIO,IF(ROUND(P431-AY431,4)&lt;MIN_UNIT,"",ROUND(P431-AY431,4)),""))</f>
        <v/>
      </c>
      <c r="AB431" s="2" t="str">
        <f aca="false">IF(COUNT(T431:W431)=0,"",CHOOSE(MATCH(MAX(T431:W431),T431:W431,0),"Weight","Price","Size tier","Box"))</f>
        <v/>
      </c>
      <c r="AC431" s="24" t="str">
        <f aca="false">IF(K431&lt;&gt;"",K431,AZ431)</f>
        <v/>
      </c>
      <c r="AD431" s="25" t="str">
        <f aca="false">IF(OR(AB431="",AC431=""),"",ROUND(AC431*IF(K431&lt;&gt;"",1,U_LOW)*((12-PEAK_MONTHS)*MAX(T431:W431)+PEAK_MONTHS*N(INDEX(X431:AA431,MATCH(MAX(T431:W431),T431:W431,0)))),0))</f>
        <v/>
      </c>
      <c r="AE431" s="25" t="str">
        <f aca="false">IF(OR(AB431="",AC431=""),"",ROUND(AC431*IF(K431&lt;&gt;"",1,U_HIGH)*((12-PEAK_MONTHS)*MAX(T431:W431)+PEAK_MONTHS*N(INDEX(X431:AA431,MATCH(MAX(T431:W431),T431:W431,0)))),0))</f>
        <v/>
      </c>
      <c r="AF431" s="18" t="str">
        <f aca="false">IF(AD431="","",RANK(AD431,$AD$7:$AD$506))</f>
        <v/>
      </c>
      <c r="AH431" s="16" t="str">
        <f aca="false">IF(E431&lt;&gt;"",E431,IF(F431&lt;&gt;"",ROUND(F431*16,3),""))</f>
        <v/>
      </c>
      <c r="AI431" s="16" t="str">
        <f aca="false">IF(COUNT(G431:I431)&lt;3,"",ROUND(LARGE(G431:I431,1),2))</f>
        <v/>
      </c>
      <c r="AJ431" s="16" t="str">
        <f aca="false">IF(COUNT(G431:I431)&lt;3,"",ROUND(LARGE(G431:I431,2),2))</f>
        <v/>
      </c>
      <c r="AK431" s="16" t="str">
        <f aca="false">IF(COUNT(G431:I431)&lt;3,"",ROUND(SMALL(G431:I431,1),2))</f>
        <v/>
      </c>
      <c r="AL431" s="16" t="str">
        <f aca="false">IF(AI431="","",IF(AI431*AJ431*AK431&lt;DIM_MIN_CUIN,"",ROUND(AI431*AJ431*AK431/DIM_DIV*16,2)))</f>
        <v/>
      </c>
      <c r="AM431" s="18" t="str">
        <f aca="false">IF(C431="","",IF(C431&lt;BAND_LO,1,IF(C431&lt;=BAND_HI,2,3)))</f>
        <v/>
      </c>
      <c r="AN431" s="19" t="str">
        <f aca="false">IF(C431="","",IFERROR(INDEX(CAT_REF,MATCH(D431,CATS,0)),REF_DEFAULT))</f>
        <v/>
      </c>
      <c r="AO431" s="21" t="str">
        <f aca="false">IF(OR(R431="",AM431="",M431=""),"",IF(M431="Small standard",IF(R431&gt;SS_MAX,"",ROUND(INDEX(SS_FEES,SUMPRODUCT(--(SS_EDGES&lt;R431))+1,0+AM431)*(1+FUEL),4)),IF(M431="Large standard",IF(R431&gt;LS_MAX,"",ROUND(IF(R431&lt;=OVER3_FROM,INDEX(LS_FEES,SUMPRODUCT(--(LS_EDGES&lt;R431))+1,0+AM431),INDEX(OVER3_BASE,1,0+AM431)+OVER3_PER4*CEILING((R431-OVER3_FROM)/4,1))*(1+FUEL),4)),"")))</f>
        <v/>
      </c>
      <c r="AP431" s="21" t="str">
        <f aca="false">IF(OR(R431="",AM431="",M431=""),"",IF(M431="Small standard",IF(R431&gt;SS_MAX,"",ROUND(INDEX(SS_FEES,SUMPRODUCT(--(SS_EDGES&lt;R431))+1,3+AM431)*(1+FUEL),4)),IF(M431="Large standard",IF(R431&gt;LS_MAX,"",ROUND(IF(R431&lt;=OVER3_FROM,INDEX(LS_FEES,SUMPRODUCT(--(LS_EDGES&lt;R431))+1,3+AM431),INDEX(OVER3_BASE,1,3+AM431)+OVER3_PER4*CEILING((R431-OVER3_FROM)/4,1))*(1+FUEL),4)),"")))</f>
        <v/>
      </c>
      <c r="AQ431" s="21" t="str">
        <f aca="false">IF(OR(AM431="",AM431=1),"",IF(OR(N431="",(AM431-1)="",M431=""),"",IF(M431="Small standard",IF(N431&gt;SS_MAX,"",ROUND(INDEX(SS_FEES,SUMPRODUCT(--(SS_EDGES&lt;N431))+1,0+(AM431-1))*(1+FUEL),4)),IF(M431="Large standard",IF(N431&gt;LS_MAX,"",ROUND(IF(N431&lt;=OVER3_FROM,INDEX(LS_FEES,SUMPRODUCT(--(LS_EDGES&lt;N431))+1,0+(AM431-1)),INDEX(OVER3_BASE,1,0+(AM431-1))+OVER3_PER4*CEILING((N431-OVER3_FROM)/4,1))*(1+FUEL),4)),""))))</f>
        <v/>
      </c>
      <c r="AR431" s="21" t="str">
        <f aca="false">IF(OR(AM431="",AM431=1),"",IF(OR(N431="",(AM431-1)="",M431=""),"",IF(M431="Small standard",IF(N431&gt;SS_MAX,"",ROUND(INDEX(SS_FEES,SUMPRODUCT(--(SS_EDGES&lt;N431))+1,3+(AM431-1))*(1+FUEL),4)),IF(M431="Large standard",IF(N431&gt;LS_MAX,"",ROUND(IF(N431&lt;=OVER3_FROM,INDEX(LS_FEES,SUMPRODUCT(--(LS_EDGES&lt;N431))+1,3+(AM431-1)),INDEX(OVER3_BASE,1,3+(AM431-1))+OVER3_PER4*CEILING((N431-OVER3_FROM)/4,1))*(1+FUEL),4)),""))))</f>
        <v/>
      </c>
      <c r="AS431" s="21" t="str">
        <f aca="false">IF(OR(AM431="",AM431=1),"",(C431-(IF(AM431=2,BAND_LO,BAND_HI)-0.01))*(1-AN431))</f>
        <v/>
      </c>
      <c r="AT431" s="18" t="str">
        <f aca="false">IF(AI431="","",(AI431&gt;SS_L)+(AJ431&gt;SS_M)+(AK431&gt;SS_S))</f>
        <v/>
      </c>
      <c r="AU431" s="23" t="str">
        <f aca="false">IF(OR(AT431="",AT431&lt;&gt;1),"",MAX(AI431/SS_L,AJ431/SS_M,AK431/SS_S))</f>
        <v/>
      </c>
      <c r="AV431" s="21" t="str">
        <f aca="false">IF(OR(M431&lt;&gt;"Large standard",N431="",N431&gt;SS_MAX),"",IF(OR(N431="",AM431="","Small standard"=""),"",IF("Small standard"="Small standard",IF(N431&gt;SS_MAX,"",ROUND(INDEX(SS_FEES,SUMPRODUCT(--(SS_EDGES&lt;N431))+1,0+AM431)*(1+FUEL),4)),IF("Small standard"="Large standard",IF(N431&gt;LS_MAX,"",ROUND(IF(N431&lt;=OVER3_FROM,INDEX(LS_FEES,SUMPRODUCT(--(LS_EDGES&lt;N431))+1,0+AM431),INDEX(OVER3_BASE,1,0+AM431)+OVER3_PER4*CEILING((N431-OVER3_FROM)/4,1))*(1+FUEL),4)),""))))</f>
        <v/>
      </c>
      <c r="AW431" s="21" t="str">
        <f aca="false">IF(OR(M431&lt;&gt;"Large standard",N431="",N431&gt;SS_MAX),"",IF(OR(N431="",AM431="","Small standard"=""),"",IF("Small standard"="Small standard",IF(N431&gt;SS_MAX,"",ROUND(INDEX(SS_FEES,SUMPRODUCT(--(SS_EDGES&lt;N431))+1,3+AM431)*(1+FUEL),4)),IF("Small standard"="Large standard",IF(N431&gt;LS_MAX,"",ROUND(IF(N431&lt;=OVER3_FROM,INDEX(LS_FEES,SUMPRODUCT(--(LS_EDGES&lt;N431))+1,3+AM431),INDEX(OVER3_BASE,1,3+AM431)+OVER3_PER4*CEILING((N431-OVER3_FROM)/4,1))*(1+FUEL),4)),""))))</f>
        <v/>
      </c>
      <c r="AX431" s="21" t="str">
        <f aca="false">IF(OR(AL431="",AH431=""),"",IF(OR(AH431="",AM431="",M431=""),"",IF(M431="Small standard",IF(AH431&gt;SS_MAX,"",ROUND(INDEX(SS_FEES,SUMPRODUCT(--(SS_EDGES&lt;AH431))+1,0+AM431)*(1+FUEL),4)),IF(M431="Large standard",IF(AH431&gt;LS_MAX,"",ROUND(IF(AH431&lt;=OVER3_FROM,INDEX(LS_FEES,SUMPRODUCT(--(LS_EDGES&lt;AH431))+1,0+AM431),INDEX(OVER3_BASE,1,0+AM431)+OVER3_PER4*CEILING((AH431-OVER3_FROM)/4,1))*(1+FUEL),4)),""))))</f>
        <v/>
      </c>
      <c r="AY431" s="21" t="str">
        <f aca="false">IF(OR(AL431="",AH431=""),"",IF(OR(AH431="",AM431="",M431=""),"",IF(M431="Small standard",IF(AH431&gt;SS_MAX,"",ROUND(INDEX(SS_FEES,SUMPRODUCT(--(SS_EDGES&lt;AH431))+1,3+AM431)*(1+FUEL),4)),IF(M431="Large standard",IF(AH431&gt;LS_MAX,"",ROUND(IF(AH431&lt;=OVER3_FROM,INDEX(LS_FEES,SUMPRODUCT(--(LS_EDGES&lt;AH431))+1,3+AM431),INDEX(OVER3_BASE,1,3+AM431)+OVER3_PER4*CEILING((AH431-OVER3_FROM)/4,1))*(1+FUEL),4)),""))))</f>
        <v/>
      </c>
      <c r="AZ431" s="24" t="str">
        <f aca="false">IF(OR(J431="",J431&lt;1),"",ROUND(IFERROR(INDEX(CAT_SCALE,MATCH(D431,CATS,0)),UC_DEFAULT)*IF(J431&gt;=UC_KNEE,10^(UC_A-UC_B*LOG10(J431)),10^(UC_A-UC_B*LOG10(UC_KNEE))*(UC_KNEE/J431)^UC_HEXP),1))</f>
        <v/>
      </c>
    </row>
    <row r="432" customFormat="false" ht="15" hidden="false" customHeight="false" outlineLevel="0" collapsed="false">
      <c r="A432" s="10"/>
      <c r="B432" s="10"/>
      <c r="C432" s="12"/>
      <c r="D432" s="10"/>
      <c r="E432" s="10"/>
      <c r="F432" s="10"/>
      <c r="G432" s="10"/>
      <c r="H432" s="10"/>
      <c r="I432" s="10"/>
      <c r="J432" s="10"/>
      <c r="K432" s="10"/>
      <c r="L432" s="12"/>
      <c r="M432" s="2" t="str">
        <f aca="false">IF(OR(N432="",AI432=""),"",IF(AND(N432&lt;=SS_MAX,AI432&lt;=SS_L,AJ432&lt;=SS_M,AK432&lt;=SS_S),"Small standard",IF(AND(N432&lt;=LS_MAX,AI432&lt;=LS_L,AJ432&lt;=LS_M,AK432&lt;=LS_S),"Large standard","Oversize")))</f>
        <v/>
      </c>
      <c r="N432" s="16" t="str">
        <f aca="false">IF(AH432="","",IF(AL432="",AH432,MAX(AH432,AL432)))</f>
        <v/>
      </c>
      <c r="O432" s="21" t="str">
        <f aca="false">IF(OR(N432="",AM432="",M432=""),"",IF(M432="Small standard",IF(N432&gt;SS_MAX,"",ROUND(INDEX(SS_FEES,SUMPRODUCT(--(SS_EDGES&lt;N432))+1,0+AM432)*(1+FUEL),4)),IF(M432="Large standard",IF(N432&gt;LS_MAX,"",ROUND(IF(N432&lt;=OVER3_FROM,INDEX(LS_FEES,SUMPRODUCT(--(LS_EDGES&lt;N432))+1,0+AM432),INDEX(OVER3_BASE,1,0+AM432)+OVER3_PER4*CEILING((N432-OVER3_FROM)/4,1))*(1+FUEL),4)),"")))</f>
        <v/>
      </c>
      <c r="P432" s="21" t="str">
        <f aca="false">IF(OR(N432="",AM432="",M432=""),"",IF(M432="Small standard",IF(N432&gt;SS_MAX,"",ROUND(INDEX(SS_FEES,SUMPRODUCT(--(SS_EDGES&lt;N432))+1,3+AM432)*(1+FUEL),4)),IF(M432="Large standard",IF(N432&gt;LS_MAX,"",ROUND(IF(N432&lt;=OVER3_FROM,INDEX(LS_FEES,SUMPRODUCT(--(LS_EDGES&lt;N432))+1,3+AM432),INDEX(OVER3_BASE,1,3+AM432)+OVER3_PER4*CEILING((N432-OVER3_FROM)/4,1))*(1+FUEL),4)),"")))</f>
        <v/>
      </c>
      <c r="Q432" s="20" t="str">
        <f aca="true">IF(OR(L432="",O432=""),"",ROUND(L432-IF(AND(TODAY()&gt;=PEAK_FROM,TODAY()&lt;=PEAK_TO),P432,O432),2))</f>
        <v/>
      </c>
      <c r="R432" s="16" t="str">
        <f aca="false">IF(N432="","",IF(M432="Small standard",IF(SUMPRODUCT(--(SS_EDGES&lt;N432))=0,"",INDEX(SS_EDGES,SUMPRODUCT(--(SS_EDGES&lt;N432)))),IF(M432="Large standard",IF(N432&gt;OVER3_FROM,OVER3_FROM+4*(CEILING((N432-OVER3_FROM)/4,1)-1),IF(SUMPRODUCT(--(LS_EDGES&lt;N432))=0,"",INDEX(LS_EDGES,SUMPRODUCT(--(LS_EDGES&lt;N432))))),"")))</f>
        <v/>
      </c>
      <c r="S432" s="22" t="str">
        <f aca="false">IF(R432="","",ROUND(N432-R432,3))</f>
        <v/>
      </c>
      <c r="T432" s="21" t="str">
        <f aca="false">IF(OR(R432="",O432="",AO432=""),"",IF(S432&gt;MAX_SHAVE,"",IF(ROUND(O432-AO432,4)&lt;MIN_UNIT,"",ROUND(O432-AO432,4))))</f>
        <v/>
      </c>
      <c r="U432" s="21" t="str">
        <f aca="false">IF(OR(AQ432="",O432=""),"",IF(ROUND(ROUND(O432-AQ432,4)-AS432,4)&lt;=MIN_UNIT,"",ROUND(ROUND(O432-AQ432,4)-AS432,4)))</f>
        <v/>
      </c>
      <c r="V432" s="21" t="str">
        <f aca="false">IF(OR(AV432="",O432=""),"",IF(AND(AT432=1,AU432&lt;=MAX_ENV),IF(ROUND(O432-AV432,4)&lt;MIN_UNIT,"",ROUND(O432-AV432,4)),""))</f>
        <v/>
      </c>
      <c r="W432" s="21" t="str">
        <f aca="false">IF(OR(AX432="",O432=""),"",IF(AL432&gt;=AH432*MIN_DIM_RATIO,IF(ROUND(O432-AX432,4)&lt;MIN_UNIT,"",ROUND(O432-AX432,4)),""))</f>
        <v/>
      </c>
      <c r="X432" s="21" t="str">
        <f aca="false">IF(OR(R432="",P432="",AP432=""),"",IF(S432&gt;MAX_SHAVE,"",IF(ROUND(P432-AP432,4)&lt;MIN_UNIT,"",ROUND(P432-AP432,4))))</f>
        <v/>
      </c>
      <c r="Y432" s="21" t="str">
        <f aca="false">IF(OR(AR432="",P432=""),"",IF(ROUND(ROUND(P432-AR432,4)-AS432,4)&lt;=MIN_UNIT,"",ROUND(ROUND(P432-AR432,4)-AS432,4)))</f>
        <v/>
      </c>
      <c r="Z432" s="21" t="str">
        <f aca="false">IF(OR(AW432="",P432=""),"",IF(AND(AT432=1,AU432&lt;=MAX_ENV),IF(ROUND(P432-AW432,4)&lt;MIN_UNIT,"",ROUND(P432-AW432,4)),""))</f>
        <v/>
      </c>
      <c r="AA432" s="21" t="str">
        <f aca="false">IF(OR(AY432="",P432=""),"",IF(AL432&gt;=AH432*MIN_DIM_RATIO,IF(ROUND(P432-AY432,4)&lt;MIN_UNIT,"",ROUND(P432-AY432,4)),""))</f>
        <v/>
      </c>
      <c r="AB432" s="2" t="str">
        <f aca="false">IF(COUNT(T432:W432)=0,"",CHOOSE(MATCH(MAX(T432:W432),T432:W432,0),"Weight","Price","Size tier","Box"))</f>
        <v/>
      </c>
      <c r="AC432" s="24" t="str">
        <f aca="false">IF(K432&lt;&gt;"",K432,AZ432)</f>
        <v/>
      </c>
      <c r="AD432" s="25" t="str">
        <f aca="false">IF(OR(AB432="",AC432=""),"",ROUND(AC432*IF(K432&lt;&gt;"",1,U_LOW)*((12-PEAK_MONTHS)*MAX(T432:W432)+PEAK_MONTHS*N(INDEX(X432:AA432,MATCH(MAX(T432:W432),T432:W432,0)))),0))</f>
        <v/>
      </c>
      <c r="AE432" s="25" t="str">
        <f aca="false">IF(OR(AB432="",AC432=""),"",ROUND(AC432*IF(K432&lt;&gt;"",1,U_HIGH)*((12-PEAK_MONTHS)*MAX(T432:W432)+PEAK_MONTHS*N(INDEX(X432:AA432,MATCH(MAX(T432:W432),T432:W432,0)))),0))</f>
        <v/>
      </c>
      <c r="AF432" s="18" t="str">
        <f aca="false">IF(AD432="","",RANK(AD432,$AD$7:$AD$506))</f>
        <v/>
      </c>
      <c r="AH432" s="16" t="str">
        <f aca="false">IF(E432&lt;&gt;"",E432,IF(F432&lt;&gt;"",ROUND(F432*16,3),""))</f>
        <v/>
      </c>
      <c r="AI432" s="16" t="str">
        <f aca="false">IF(COUNT(G432:I432)&lt;3,"",ROUND(LARGE(G432:I432,1),2))</f>
        <v/>
      </c>
      <c r="AJ432" s="16" t="str">
        <f aca="false">IF(COUNT(G432:I432)&lt;3,"",ROUND(LARGE(G432:I432,2),2))</f>
        <v/>
      </c>
      <c r="AK432" s="16" t="str">
        <f aca="false">IF(COUNT(G432:I432)&lt;3,"",ROUND(SMALL(G432:I432,1),2))</f>
        <v/>
      </c>
      <c r="AL432" s="16" t="str">
        <f aca="false">IF(AI432="","",IF(AI432*AJ432*AK432&lt;DIM_MIN_CUIN,"",ROUND(AI432*AJ432*AK432/DIM_DIV*16,2)))</f>
        <v/>
      </c>
      <c r="AM432" s="18" t="str">
        <f aca="false">IF(C432="","",IF(C432&lt;BAND_LO,1,IF(C432&lt;=BAND_HI,2,3)))</f>
        <v/>
      </c>
      <c r="AN432" s="19" t="str">
        <f aca="false">IF(C432="","",IFERROR(INDEX(CAT_REF,MATCH(D432,CATS,0)),REF_DEFAULT))</f>
        <v/>
      </c>
      <c r="AO432" s="21" t="str">
        <f aca="false">IF(OR(R432="",AM432="",M432=""),"",IF(M432="Small standard",IF(R432&gt;SS_MAX,"",ROUND(INDEX(SS_FEES,SUMPRODUCT(--(SS_EDGES&lt;R432))+1,0+AM432)*(1+FUEL),4)),IF(M432="Large standard",IF(R432&gt;LS_MAX,"",ROUND(IF(R432&lt;=OVER3_FROM,INDEX(LS_FEES,SUMPRODUCT(--(LS_EDGES&lt;R432))+1,0+AM432),INDEX(OVER3_BASE,1,0+AM432)+OVER3_PER4*CEILING((R432-OVER3_FROM)/4,1))*(1+FUEL),4)),"")))</f>
        <v/>
      </c>
      <c r="AP432" s="21" t="str">
        <f aca="false">IF(OR(R432="",AM432="",M432=""),"",IF(M432="Small standard",IF(R432&gt;SS_MAX,"",ROUND(INDEX(SS_FEES,SUMPRODUCT(--(SS_EDGES&lt;R432))+1,3+AM432)*(1+FUEL),4)),IF(M432="Large standard",IF(R432&gt;LS_MAX,"",ROUND(IF(R432&lt;=OVER3_FROM,INDEX(LS_FEES,SUMPRODUCT(--(LS_EDGES&lt;R432))+1,3+AM432),INDEX(OVER3_BASE,1,3+AM432)+OVER3_PER4*CEILING((R432-OVER3_FROM)/4,1))*(1+FUEL),4)),"")))</f>
        <v/>
      </c>
      <c r="AQ432" s="21" t="str">
        <f aca="false">IF(OR(AM432="",AM432=1),"",IF(OR(N432="",(AM432-1)="",M432=""),"",IF(M432="Small standard",IF(N432&gt;SS_MAX,"",ROUND(INDEX(SS_FEES,SUMPRODUCT(--(SS_EDGES&lt;N432))+1,0+(AM432-1))*(1+FUEL),4)),IF(M432="Large standard",IF(N432&gt;LS_MAX,"",ROUND(IF(N432&lt;=OVER3_FROM,INDEX(LS_FEES,SUMPRODUCT(--(LS_EDGES&lt;N432))+1,0+(AM432-1)),INDEX(OVER3_BASE,1,0+(AM432-1))+OVER3_PER4*CEILING((N432-OVER3_FROM)/4,1))*(1+FUEL),4)),""))))</f>
        <v/>
      </c>
      <c r="AR432" s="21" t="str">
        <f aca="false">IF(OR(AM432="",AM432=1),"",IF(OR(N432="",(AM432-1)="",M432=""),"",IF(M432="Small standard",IF(N432&gt;SS_MAX,"",ROUND(INDEX(SS_FEES,SUMPRODUCT(--(SS_EDGES&lt;N432))+1,3+(AM432-1))*(1+FUEL),4)),IF(M432="Large standard",IF(N432&gt;LS_MAX,"",ROUND(IF(N432&lt;=OVER3_FROM,INDEX(LS_FEES,SUMPRODUCT(--(LS_EDGES&lt;N432))+1,3+(AM432-1)),INDEX(OVER3_BASE,1,3+(AM432-1))+OVER3_PER4*CEILING((N432-OVER3_FROM)/4,1))*(1+FUEL),4)),""))))</f>
        <v/>
      </c>
      <c r="AS432" s="21" t="str">
        <f aca="false">IF(OR(AM432="",AM432=1),"",(C432-(IF(AM432=2,BAND_LO,BAND_HI)-0.01))*(1-AN432))</f>
        <v/>
      </c>
      <c r="AT432" s="18" t="str">
        <f aca="false">IF(AI432="","",(AI432&gt;SS_L)+(AJ432&gt;SS_M)+(AK432&gt;SS_S))</f>
        <v/>
      </c>
      <c r="AU432" s="23" t="str">
        <f aca="false">IF(OR(AT432="",AT432&lt;&gt;1),"",MAX(AI432/SS_L,AJ432/SS_M,AK432/SS_S))</f>
        <v/>
      </c>
      <c r="AV432" s="21" t="str">
        <f aca="false">IF(OR(M432&lt;&gt;"Large standard",N432="",N432&gt;SS_MAX),"",IF(OR(N432="",AM432="","Small standard"=""),"",IF("Small standard"="Small standard",IF(N432&gt;SS_MAX,"",ROUND(INDEX(SS_FEES,SUMPRODUCT(--(SS_EDGES&lt;N432))+1,0+AM432)*(1+FUEL),4)),IF("Small standard"="Large standard",IF(N432&gt;LS_MAX,"",ROUND(IF(N432&lt;=OVER3_FROM,INDEX(LS_FEES,SUMPRODUCT(--(LS_EDGES&lt;N432))+1,0+AM432),INDEX(OVER3_BASE,1,0+AM432)+OVER3_PER4*CEILING((N432-OVER3_FROM)/4,1))*(1+FUEL),4)),""))))</f>
        <v/>
      </c>
      <c r="AW432" s="21" t="str">
        <f aca="false">IF(OR(M432&lt;&gt;"Large standard",N432="",N432&gt;SS_MAX),"",IF(OR(N432="",AM432="","Small standard"=""),"",IF("Small standard"="Small standard",IF(N432&gt;SS_MAX,"",ROUND(INDEX(SS_FEES,SUMPRODUCT(--(SS_EDGES&lt;N432))+1,3+AM432)*(1+FUEL),4)),IF("Small standard"="Large standard",IF(N432&gt;LS_MAX,"",ROUND(IF(N432&lt;=OVER3_FROM,INDEX(LS_FEES,SUMPRODUCT(--(LS_EDGES&lt;N432))+1,3+AM432),INDEX(OVER3_BASE,1,3+AM432)+OVER3_PER4*CEILING((N432-OVER3_FROM)/4,1))*(1+FUEL),4)),""))))</f>
        <v/>
      </c>
      <c r="AX432" s="21" t="str">
        <f aca="false">IF(OR(AL432="",AH432=""),"",IF(OR(AH432="",AM432="",M432=""),"",IF(M432="Small standard",IF(AH432&gt;SS_MAX,"",ROUND(INDEX(SS_FEES,SUMPRODUCT(--(SS_EDGES&lt;AH432))+1,0+AM432)*(1+FUEL),4)),IF(M432="Large standard",IF(AH432&gt;LS_MAX,"",ROUND(IF(AH432&lt;=OVER3_FROM,INDEX(LS_FEES,SUMPRODUCT(--(LS_EDGES&lt;AH432))+1,0+AM432),INDEX(OVER3_BASE,1,0+AM432)+OVER3_PER4*CEILING((AH432-OVER3_FROM)/4,1))*(1+FUEL),4)),""))))</f>
        <v/>
      </c>
      <c r="AY432" s="21" t="str">
        <f aca="false">IF(OR(AL432="",AH432=""),"",IF(OR(AH432="",AM432="",M432=""),"",IF(M432="Small standard",IF(AH432&gt;SS_MAX,"",ROUND(INDEX(SS_FEES,SUMPRODUCT(--(SS_EDGES&lt;AH432))+1,3+AM432)*(1+FUEL),4)),IF(M432="Large standard",IF(AH432&gt;LS_MAX,"",ROUND(IF(AH432&lt;=OVER3_FROM,INDEX(LS_FEES,SUMPRODUCT(--(LS_EDGES&lt;AH432))+1,3+AM432),INDEX(OVER3_BASE,1,3+AM432)+OVER3_PER4*CEILING((AH432-OVER3_FROM)/4,1))*(1+FUEL),4)),""))))</f>
        <v/>
      </c>
      <c r="AZ432" s="24" t="str">
        <f aca="false">IF(OR(J432="",J432&lt;1),"",ROUND(IFERROR(INDEX(CAT_SCALE,MATCH(D432,CATS,0)),UC_DEFAULT)*IF(J432&gt;=UC_KNEE,10^(UC_A-UC_B*LOG10(J432)),10^(UC_A-UC_B*LOG10(UC_KNEE))*(UC_KNEE/J432)^UC_HEXP),1))</f>
        <v/>
      </c>
    </row>
    <row r="433" customFormat="false" ht="15" hidden="false" customHeight="false" outlineLevel="0" collapsed="false">
      <c r="A433" s="10"/>
      <c r="B433" s="10"/>
      <c r="C433" s="12"/>
      <c r="D433" s="10"/>
      <c r="E433" s="10"/>
      <c r="F433" s="10"/>
      <c r="G433" s="10"/>
      <c r="H433" s="10"/>
      <c r="I433" s="10"/>
      <c r="J433" s="10"/>
      <c r="K433" s="10"/>
      <c r="L433" s="12"/>
      <c r="M433" s="2" t="str">
        <f aca="false">IF(OR(N433="",AI433=""),"",IF(AND(N433&lt;=SS_MAX,AI433&lt;=SS_L,AJ433&lt;=SS_M,AK433&lt;=SS_S),"Small standard",IF(AND(N433&lt;=LS_MAX,AI433&lt;=LS_L,AJ433&lt;=LS_M,AK433&lt;=LS_S),"Large standard","Oversize")))</f>
        <v/>
      </c>
      <c r="N433" s="16" t="str">
        <f aca="false">IF(AH433="","",IF(AL433="",AH433,MAX(AH433,AL433)))</f>
        <v/>
      </c>
      <c r="O433" s="21" t="str">
        <f aca="false">IF(OR(N433="",AM433="",M433=""),"",IF(M433="Small standard",IF(N433&gt;SS_MAX,"",ROUND(INDEX(SS_FEES,SUMPRODUCT(--(SS_EDGES&lt;N433))+1,0+AM433)*(1+FUEL),4)),IF(M433="Large standard",IF(N433&gt;LS_MAX,"",ROUND(IF(N433&lt;=OVER3_FROM,INDEX(LS_FEES,SUMPRODUCT(--(LS_EDGES&lt;N433))+1,0+AM433),INDEX(OVER3_BASE,1,0+AM433)+OVER3_PER4*CEILING((N433-OVER3_FROM)/4,1))*(1+FUEL),4)),"")))</f>
        <v/>
      </c>
      <c r="P433" s="21" t="str">
        <f aca="false">IF(OR(N433="",AM433="",M433=""),"",IF(M433="Small standard",IF(N433&gt;SS_MAX,"",ROUND(INDEX(SS_FEES,SUMPRODUCT(--(SS_EDGES&lt;N433))+1,3+AM433)*(1+FUEL),4)),IF(M433="Large standard",IF(N433&gt;LS_MAX,"",ROUND(IF(N433&lt;=OVER3_FROM,INDEX(LS_FEES,SUMPRODUCT(--(LS_EDGES&lt;N433))+1,3+AM433),INDEX(OVER3_BASE,1,3+AM433)+OVER3_PER4*CEILING((N433-OVER3_FROM)/4,1))*(1+FUEL),4)),"")))</f>
        <v/>
      </c>
      <c r="Q433" s="20" t="str">
        <f aca="true">IF(OR(L433="",O433=""),"",ROUND(L433-IF(AND(TODAY()&gt;=PEAK_FROM,TODAY()&lt;=PEAK_TO),P433,O433),2))</f>
        <v/>
      </c>
      <c r="R433" s="16" t="str">
        <f aca="false">IF(N433="","",IF(M433="Small standard",IF(SUMPRODUCT(--(SS_EDGES&lt;N433))=0,"",INDEX(SS_EDGES,SUMPRODUCT(--(SS_EDGES&lt;N433)))),IF(M433="Large standard",IF(N433&gt;OVER3_FROM,OVER3_FROM+4*(CEILING((N433-OVER3_FROM)/4,1)-1),IF(SUMPRODUCT(--(LS_EDGES&lt;N433))=0,"",INDEX(LS_EDGES,SUMPRODUCT(--(LS_EDGES&lt;N433))))),"")))</f>
        <v/>
      </c>
      <c r="S433" s="22" t="str">
        <f aca="false">IF(R433="","",ROUND(N433-R433,3))</f>
        <v/>
      </c>
      <c r="T433" s="21" t="str">
        <f aca="false">IF(OR(R433="",O433="",AO433=""),"",IF(S433&gt;MAX_SHAVE,"",IF(ROUND(O433-AO433,4)&lt;MIN_UNIT,"",ROUND(O433-AO433,4))))</f>
        <v/>
      </c>
      <c r="U433" s="21" t="str">
        <f aca="false">IF(OR(AQ433="",O433=""),"",IF(ROUND(ROUND(O433-AQ433,4)-AS433,4)&lt;=MIN_UNIT,"",ROUND(ROUND(O433-AQ433,4)-AS433,4)))</f>
        <v/>
      </c>
      <c r="V433" s="21" t="str">
        <f aca="false">IF(OR(AV433="",O433=""),"",IF(AND(AT433=1,AU433&lt;=MAX_ENV),IF(ROUND(O433-AV433,4)&lt;MIN_UNIT,"",ROUND(O433-AV433,4)),""))</f>
        <v/>
      </c>
      <c r="W433" s="21" t="str">
        <f aca="false">IF(OR(AX433="",O433=""),"",IF(AL433&gt;=AH433*MIN_DIM_RATIO,IF(ROUND(O433-AX433,4)&lt;MIN_UNIT,"",ROUND(O433-AX433,4)),""))</f>
        <v/>
      </c>
      <c r="X433" s="21" t="str">
        <f aca="false">IF(OR(R433="",P433="",AP433=""),"",IF(S433&gt;MAX_SHAVE,"",IF(ROUND(P433-AP433,4)&lt;MIN_UNIT,"",ROUND(P433-AP433,4))))</f>
        <v/>
      </c>
      <c r="Y433" s="21" t="str">
        <f aca="false">IF(OR(AR433="",P433=""),"",IF(ROUND(ROUND(P433-AR433,4)-AS433,4)&lt;=MIN_UNIT,"",ROUND(ROUND(P433-AR433,4)-AS433,4)))</f>
        <v/>
      </c>
      <c r="Z433" s="21" t="str">
        <f aca="false">IF(OR(AW433="",P433=""),"",IF(AND(AT433=1,AU433&lt;=MAX_ENV),IF(ROUND(P433-AW433,4)&lt;MIN_UNIT,"",ROUND(P433-AW433,4)),""))</f>
        <v/>
      </c>
      <c r="AA433" s="21" t="str">
        <f aca="false">IF(OR(AY433="",P433=""),"",IF(AL433&gt;=AH433*MIN_DIM_RATIO,IF(ROUND(P433-AY433,4)&lt;MIN_UNIT,"",ROUND(P433-AY433,4)),""))</f>
        <v/>
      </c>
      <c r="AB433" s="2" t="str">
        <f aca="false">IF(COUNT(T433:W433)=0,"",CHOOSE(MATCH(MAX(T433:W433),T433:W433,0),"Weight","Price","Size tier","Box"))</f>
        <v/>
      </c>
      <c r="AC433" s="24" t="str">
        <f aca="false">IF(K433&lt;&gt;"",K433,AZ433)</f>
        <v/>
      </c>
      <c r="AD433" s="25" t="str">
        <f aca="false">IF(OR(AB433="",AC433=""),"",ROUND(AC433*IF(K433&lt;&gt;"",1,U_LOW)*((12-PEAK_MONTHS)*MAX(T433:W433)+PEAK_MONTHS*N(INDEX(X433:AA433,MATCH(MAX(T433:W433),T433:W433,0)))),0))</f>
        <v/>
      </c>
      <c r="AE433" s="25" t="str">
        <f aca="false">IF(OR(AB433="",AC433=""),"",ROUND(AC433*IF(K433&lt;&gt;"",1,U_HIGH)*((12-PEAK_MONTHS)*MAX(T433:W433)+PEAK_MONTHS*N(INDEX(X433:AA433,MATCH(MAX(T433:W433),T433:W433,0)))),0))</f>
        <v/>
      </c>
      <c r="AF433" s="18" t="str">
        <f aca="false">IF(AD433="","",RANK(AD433,$AD$7:$AD$506))</f>
        <v/>
      </c>
      <c r="AH433" s="16" t="str">
        <f aca="false">IF(E433&lt;&gt;"",E433,IF(F433&lt;&gt;"",ROUND(F433*16,3),""))</f>
        <v/>
      </c>
      <c r="AI433" s="16" t="str">
        <f aca="false">IF(COUNT(G433:I433)&lt;3,"",ROUND(LARGE(G433:I433,1),2))</f>
        <v/>
      </c>
      <c r="AJ433" s="16" t="str">
        <f aca="false">IF(COUNT(G433:I433)&lt;3,"",ROUND(LARGE(G433:I433,2),2))</f>
        <v/>
      </c>
      <c r="AK433" s="16" t="str">
        <f aca="false">IF(COUNT(G433:I433)&lt;3,"",ROUND(SMALL(G433:I433,1),2))</f>
        <v/>
      </c>
      <c r="AL433" s="16" t="str">
        <f aca="false">IF(AI433="","",IF(AI433*AJ433*AK433&lt;DIM_MIN_CUIN,"",ROUND(AI433*AJ433*AK433/DIM_DIV*16,2)))</f>
        <v/>
      </c>
      <c r="AM433" s="18" t="str">
        <f aca="false">IF(C433="","",IF(C433&lt;BAND_LO,1,IF(C433&lt;=BAND_HI,2,3)))</f>
        <v/>
      </c>
      <c r="AN433" s="19" t="str">
        <f aca="false">IF(C433="","",IFERROR(INDEX(CAT_REF,MATCH(D433,CATS,0)),REF_DEFAULT))</f>
        <v/>
      </c>
      <c r="AO433" s="21" t="str">
        <f aca="false">IF(OR(R433="",AM433="",M433=""),"",IF(M433="Small standard",IF(R433&gt;SS_MAX,"",ROUND(INDEX(SS_FEES,SUMPRODUCT(--(SS_EDGES&lt;R433))+1,0+AM433)*(1+FUEL),4)),IF(M433="Large standard",IF(R433&gt;LS_MAX,"",ROUND(IF(R433&lt;=OVER3_FROM,INDEX(LS_FEES,SUMPRODUCT(--(LS_EDGES&lt;R433))+1,0+AM433),INDEX(OVER3_BASE,1,0+AM433)+OVER3_PER4*CEILING((R433-OVER3_FROM)/4,1))*(1+FUEL),4)),"")))</f>
        <v/>
      </c>
      <c r="AP433" s="21" t="str">
        <f aca="false">IF(OR(R433="",AM433="",M433=""),"",IF(M433="Small standard",IF(R433&gt;SS_MAX,"",ROUND(INDEX(SS_FEES,SUMPRODUCT(--(SS_EDGES&lt;R433))+1,3+AM433)*(1+FUEL),4)),IF(M433="Large standard",IF(R433&gt;LS_MAX,"",ROUND(IF(R433&lt;=OVER3_FROM,INDEX(LS_FEES,SUMPRODUCT(--(LS_EDGES&lt;R433))+1,3+AM433),INDEX(OVER3_BASE,1,3+AM433)+OVER3_PER4*CEILING((R433-OVER3_FROM)/4,1))*(1+FUEL),4)),"")))</f>
        <v/>
      </c>
      <c r="AQ433" s="21" t="str">
        <f aca="false">IF(OR(AM433="",AM433=1),"",IF(OR(N433="",(AM433-1)="",M433=""),"",IF(M433="Small standard",IF(N433&gt;SS_MAX,"",ROUND(INDEX(SS_FEES,SUMPRODUCT(--(SS_EDGES&lt;N433))+1,0+(AM433-1))*(1+FUEL),4)),IF(M433="Large standard",IF(N433&gt;LS_MAX,"",ROUND(IF(N433&lt;=OVER3_FROM,INDEX(LS_FEES,SUMPRODUCT(--(LS_EDGES&lt;N433))+1,0+(AM433-1)),INDEX(OVER3_BASE,1,0+(AM433-1))+OVER3_PER4*CEILING((N433-OVER3_FROM)/4,1))*(1+FUEL),4)),""))))</f>
        <v/>
      </c>
      <c r="AR433" s="21" t="str">
        <f aca="false">IF(OR(AM433="",AM433=1),"",IF(OR(N433="",(AM433-1)="",M433=""),"",IF(M433="Small standard",IF(N433&gt;SS_MAX,"",ROUND(INDEX(SS_FEES,SUMPRODUCT(--(SS_EDGES&lt;N433))+1,3+(AM433-1))*(1+FUEL),4)),IF(M433="Large standard",IF(N433&gt;LS_MAX,"",ROUND(IF(N433&lt;=OVER3_FROM,INDEX(LS_FEES,SUMPRODUCT(--(LS_EDGES&lt;N433))+1,3+(AM433-1)),INDEX(OVER3_BASE,1,3+(AM433-1))+OVER3_PER4*CEILING((N433-OVER3_FROM)/4,1))*(1+FUEL),4)),""))))</f>
        <v/>
      </c>
      <c r="AS433" s="21" t="str">
        <f aca="false">IF(OR(AM433="",AM433=1),"",(C433-(IF(AM433=2,BAND_LO,BAND_HI)-0.01))*(1-AN433))</f>
        <v/>
      </c>
      <c r="AT433" s="18" t="str">
        <f aca="false">IF(AI433="","",(AI433&gt;SS_L)+(AJ433&gt;SS_M)+(AK433&gt;SS_S))</f>
        <v/>
      </c>
      <c r="AU433" s="23" t="str">
        <f aca="false">IF(OR(AT433="",AT433&lt;&gt;1),"",MAX(AI433/SS_L,AJ433/SS_M,AK433/SS_S))</f>
        <v/>
      </c>
      <c r="AV433" s="21" t="str">
        <f aca="false">IF(OR(M433&lt;&gt;"Large standard",N433="",N433&gt;SS_MAX),"",IF(OR(N433="",AM433="","Small standard"=""),"",IF("Small standard"="Small standard",IF(N433&gt;SS_MAX,"",ROUND(INDEX(SS_FEES,SUMPRODUCT(--(SS_EDGES&lt;N433))+1,0+AM433)*(1+FUEL),4)),IF("Small standard"="Large standard",IF(N433&gt;LS_MAX,"",ROUND(IF(N433&lt;=OVER3_FROM,INDEX(LS_FEES,SUMPRODUCT(--(LS_EDGES&lt;N433))+1,0+AM433),INDEX(OVER3_BASE,1,0+AM433)+OVER3_PER4*CEILING((N433-OVER3_FROM)/4,1))*(1+FUEL),4)),""))))</f>
        <v/>
      </c>
      <c r="AW433" s="21" t="str">
        <f aca="false">IF(OR(M433&lt;&gt;"Large standard",N433="",N433&gt;SS_MAX),"",IF(OR(N433="",AM433="","Small standard"=""),"",IF("Small standard"="Small standard",IF(N433&gt;SS_MAX,"",ROUND(INDEX(SS_FEES,SUMPRODUCT(--(SS_EDGES&lt;N433))+1,3+AM433)*(1+FUEL),4)),IF("Small standard"="Large standard",IF(N433&gt;LS_MAX,"",ROUND(IF(N433&lt;=OVER3_FROM,INDEX(LS_FEES,SUMPRODUCT(--(LS_EDGES&lt;N433))+1,3+AM433),INDEX(OVER3_BASE,1,3+AM433)+OVER3_PER4*CEILING((N433-OVER3_FROM)/4,1))*(1+FUEL),4)),""))))</f>
        <v/>
      </c>
      <c r="AX433" s="21" t="str">
        <f aca="false">IF(OR(AL433="",AH433=""),"",IF(OR(AH433="",AM433="",M433=""),"",IF(M433="Small standard",IF(AH433&gt;SS_MAX,"",ROUND(INDEX(SS_FEES,SUMPRODUCT(--(SS_EDGES&lt;AH433))+1,0+AM433)*(1+FUEL),4)),IF(M433="Large standard",IF(AH433&gt;LS_MAX,"",ROUND(IF(AH433&lt;=OVER3_FROM,INDEX(LS_FEES,SUMPRODUCT(--(LS_EDGES&lt;AH433))+1,0+AM433),INDEX(OVER3_BASE,1,0+AM433)+OVER3_PER4*CEILING((AH433-OVER3_FROM)/4,1))*(1+FUEL),4)),""))))</f>
        <v/>
      </c>
      <c r="AY433" s="21" t="str">
        <f aca="false">IF(OR(AL433="",AH433=""),"",IF(OR(AH433="",AM433="",M433=""),"",IF(M433="Small standard",IF(AH433&gt;SS_MAX,"",ROUND(INDEX(SS_FEES,SUMPRODUCT(--(SS_EDGES&lt;AH433))+1,3+AM433)*(1+FUEL),4)),IF(M433="Large standard",IF(AH433&gt;LS_MAX,"",ROUND(IF(AH433&lt;=OVER3_FROM,INDEX(LS_FEES,SUMPRODUCT(--(LS_EDGES&lt;AH433))+1,3+AM433),INDEX(OVER3_BASE,1,3+AM433)+OVER3_PER4*CEILING((AH433-OVER3_FROM)/4,1))*(1+FUEL),4)),""))))</f>
        <v/>
      </c>
      <c r="AZ433" s="24" t="str">
        <f aca="false">IF(OR(J433="",J433&lt;1),"",ROUND(IFERROR(INDEX(CAT_SCALE,MATCH(D433,CATS,0)),UC_DEFAULT)*IF(J433&gt;=UC_KNEE,10^(UC_A-UC_B*LOG10(J433)),10^(UC_A-UC_B*LOG10(UC_KNEE))*(UC_KNEE/J433)^UC_HEXP),1))</f>
        <v/>
      </c>
    </row>
    <row r="434" customFormat="false" ht="15" hidden="false" customHeight="false" outlineLevel="0" collapsed="false">
      <c r="A434" s="10"/>
      <c r="B434" s="10"/>
      <c r="C434" s="12"/>
      <c r="D434" s="10"/>
      <c r="E434" s="10"/>
      <c r="F434" s="10"/>
      <c r="G434" s="10"/>
      <c r="H434" s="10"/>
      <c r="I434" s="10"/>
      <c r="J434" s="10"/>
      <c r="K434" s="10"/>
      <c r="L434" s="12"/>
      <c r="M434" s="2" t="str">
        <f aca="false">IF(OR(N434="",AI434=""),"",IF(AND(N434&lt;=SS_MAX,AI434&lt;=SS_L,AJ434&lt;=SS_M,AK434&lt;=SS_S),"Small standard",IF(AND(N434&lt;=LS_MAX,AI434&lt;=LS_L,AJ434&lt;=LS_M,AK434&lt;=LS_S),"Large standard","Oversize")))</f>
        <v/>
      </c>
      <c r="N434" s="16" t="str">
        <f aca="false">IF(AH434="","",IF(AL434="",AH434,MAX(AH434,AL434)))</f>
        <v/>
      </c>
      <c r="O434" s="21" t="str">
        <f aca="false">IF(OR(N434="",AM434="",M434=""),"",IF(M434="Small standard",IF(N434&gt;SS_MAX,"",ROUND(INDEX(SS_FEES,SUMPRODUCT(--(SS_EDGES&lt;N434))+1,0+AM434)*(1+FUEL),4)),IF(M434="Large standard",IF(N434&gt;LS_MAX,"",ROUND(IF(N434&lt;=OVER3_FROM,INDEX(LS_FEES,SUMPRODUCT(--(LS_EDGES&lt;N434))+1,0+AM434),INDEX(OVER3_BASE,1,0+AM434)+OVER3_PER4*CEILING((N434-OVER3_FROM)/4,1))*(1+FUEL),4)),"")))</f>
        <v/>
      </c>
      <c r="P434" s="21" t="str">
        <f aca="false">IF(OR(N434="",AM434="",M434=""),"",IF(M434="Small standard",IF(N434&gt;SS_MAX,"",ROUND(INDEX(SS_FEES,SUMPRODUCT(--(SS_EDGES&lt;N434))+1,3+AM434)*(1+FUEL),4)),IF(M434="Large standard",IF(N434&gt;LS_MAX,"",ROUND(IF(N434&lt;=OVER3_FROM,INDEX(LS_FEES,SUMPRODUCT(--(LS_EDGES&lt;N434))+1,3+AM434),INDEX(OVER3_BASE,1,3+AM434)+OVER3_PER4*CEILING((N434-OVER3_FROM)/4,1))*(1+FUEL),4)),"")))</f>
        <v/>
      </c>
      <c r="Q434" s="20" t="str">
        <f aca="true">IF(OR(L434="",O434=""),"",ROUND(L434-IF(AND(TODAY()&gt;=PEAK_FROM,TODAY()&lt;=PEAK_TO),P434,O434),2))</f>
        <v/>
      </c>
      <c r="R434" s="16" t="str">
        <f aca="false">IF(N434="","",IF(M434="Small standard",IF(SUMPRODUCT(--(SS_EDGES&lt;N434))=0,"",INDEX(SS_EDGES,SUMPRODUCT(--(SS_EDGES&lt;N434)))),IF(M434="Large standard",IF(N434&gt;OVER3_FROM,OVER3_FROM+4*(CEILING((N434-OVER3_FROM)/4,1)-1),IF(SUMPRODUCT(--(LS_EDGES&lt;N434))=0,"",INDEX(LS_EDGES,SUMPRODUCT(--(LS_EDGES&lt;N434))))),"")))</f>
        <v/>
      </c>
      <c r="S434" s="22" t="str">
        <f aca="false">IF(R434="","",ROUND(N434-R434,3))</f>
        <v/>
      </c>
      <c r="T434" s="21" t="str">
        <f aca="false">IF(OR(R434="",O434="",AO434=""),"",IF(S434&gt;MAX_SHAVE,"",IF(ROUND(O434-AO434,4)&lt;MIN_UNIT,"",ROUND(O434-AO434,4))))</f>
        <v/>
      </c>
      <c r="U434" s="21" t="str">
        <f aca="false">IF(OR(AQ434="",O434=""),"",IF(ROUND(ROUND(O434-AQ434,4)-AS434,4)&lt;=MIN_UNIT,"",ROUND(ROUND(O434-AQ434,4)-AS434,4)))</f>
        <v/>
      </c>
      <c r="V434" s="21" t="str">
        <f aca="false">IF(OR(AV434="",O434=""),"",IF(AND(AT434=1,AU434&lt;=MAX_ENV),IF(ROUND(O434-AV434,4)&lt;MIN_UNIT,"",ROUND(O434-AV434,4)),""))</f>
        <v/>
      </c>
      <c r="W434" s="21" t="str">
        <f aca="false">IF(OR(AX434="",O434=""),"",IF(AL434&gt;=AH434*MIN_DIM_RATIO,IF(ROUND(O434-AX434,4)&lt;MIN_UNIT,"",ROUND(O434-AX434,4)),""))</f>
        <v/>
      </c>
      <c r="X434" s="21" t="str">
        <f aca="false">IF(OR(R434="",P434="",AP434=""),"",IF(S434&gt;MAX_SHAVE,"",IF(ROUND(P434-AP434,4)&lt;MIN_UNIT,"",ROUND(P434-AP434,4))))</f>
        <v/>
      </c>
      <c r="Y434" s="21" t="str">
        <f aca="false">IF(OR(AR434="",P434=""),"",IF(ROUND(ROUND(P434-AR434,4)-AS434,4)&lt;=MIN_UNIT,"",ROUND(ROUND(P434-AR434,4)-AS434,4)))</f>
        <v/>
      </c>
      <c r="Z434" s="21" t="str">
        <f aca="false">IF(OR(AW434="",P434=""),"",IF(AND(AT434=1,AU434&lt;=MAX_ENV),IF(ROUND(P434-AW434,4)&lt;MIN_UNIT,"",ROUND(P434-AW434,4)),""))</f>
        <v/>
      </c>
      <c r="AA434" s="21" t="str">
        <f aca="false">IF(OR(AY434="",P434=""),"",IF(AL434&gt;=AH434*MIN_DIM_RATIO,IF(ROUND(P434-AY434,4)&lt;MIN_UNIT,"",ROUND(P434-AY434,4)),""))</f>
        <v/>
      </c>
      <c r="AB434" s="2" t="str">
        <f aca="false">IF(COUNT(T434:W434)=0,"",CHOOSE(MATCH(MAX(T434:W434),T434:W434,0),"Weight","Price","Size tier","Box"))</f>
        <v/>
      </c>
      <c r="AC434" s="24" t="str">
        <f aca="false">IF(K434&lt;&gt;"",K434,AZ434)</f>
        <v/>
      </c>
      <c r="AD434" s="25" t="str">
        <f aca="false">IF(OR(AB434="",AC434=""),"",ROUND(AC434*IF(K434&lt;&gt;"",1,U_LOW)*((12-PEAK_MONTHS)*MAX(T434:W434)+PEAK_MONTHS*N(INDEX(X434:AA434,MATCH(MAX(T434:W434),T434:W434,0)))),0))</f>
        <v/>
      </c>
      <c r="AE434" s="25" t="str">
        <f aca="false">IF(OR(AB434="",AC434=""),"",ROUND(AC434*IF(K434&lt;&gt;"",1,U_HIGH)*((12-PEAK_MONTHS)*MAX(T434:W434)+PEAK_MONTHS*N(INDEX(X434:AA434,MATCH(MAX(T434:W434),T434:W434,0)))),0))</f>
        <v/>
      </c>
      <c r="AF434" s="18" t="str">
        <f aca="false">IF(AD434="","",RANK(AD434,$AD$7:$AD$506))</f>
        <v/>
      </c>
      <c r="AH434" s="16" t="str">
        <f aca="false">IF(E434&lt;&gt;"",E434,IF(F434&lt;&gt;"",ROUND(F434*16,3),""))</f>
        <v/>
      </c>
      <c r="AI434" s="16" t="str">
        <f aca="false">IF(COUNT(G434:I434)&lt;3,"",ROUND(LARGE(G434:I434,1),2))</f>
        <v/>
      </c>
      <c r="AJ434" s="16" t="str">
        <f aca="false">IF(COUNT(G434:I434)&lt;3,"",ROUND(LARGE(G434:I434,2),2))</f>
        <v/>
      </c>
      <c r="AK434" s="16" t="str">
        <f aca="false">IF(COUNT(G434:I434)&lt;3,"",ROUND(SMALL(G434:I434,1),2))</f>
        <v/>
      </c>
      <c r="AL434" s="16" t="str">
        <f aca="false">IF(AI434="","",IF(AI434*AJ434*AK434&lt;DIM_MIN_CUIN,"",ROUND(AI434*AJ434*AK434/DIM_DIV*16,2)))</f>
        <v/>
      </c>
      <c r="AM434" s="18" t="str">
        <f aca="false">IF(C434="","",IF(C434&lt;BAND_LO,1,IF(C434&lt;=BAND_HI,2,3)))</f>
        <v/>
      </c>
      <c r="AN434" s="19" t="str">
        <f aca="false">IF(C434="","",IFERROR(INDEX(CAT_REF,MATCH(D434,CATS,0)),REF_DEFAULT))</f>
        <v/>
      </c>
      <c r="AO434" s="21" t="str">
        <f aca="false">IF(OR(R434="",AM434="",M434=""),"",IF(M434="Small standard",IF(R434&gt;SS_MAX,"",ROUND(INDEX(SS_FEES,SUMPRODUCT(--(SS_EDGES&lt;R434))+1,0+AM434)*(1+FUEL),4)),IF(M434="Large standard",IF(R434&gt;LS_MAX,"",ROUND(IF(R434&lt;=OVER3_FROM,INDEX(LS_FEES,SUMPRODUCT(--(LS_EDGES&lt;R434))+1,0+AM434),INDEX(OVER3_BASE,1,0+AM434)+OVER3_PER4*CEILING((R434-OVER3_FROM)/4,1))*(1+FUEL),4)),"")))</f>
        <v/>
      </c>
      <c r="AP434" s="21" t="str">
        <f aca="false">IF(OR(R434="",AM434="",M434=""),"",IF(M434="Small standard",IF(R434&gt;SS_MAX,"",ROUND(INDEX(SS_FEES,SUMPRODUCT(--(SS_EDGES&lt;R434))+1,3+AM434)*(1+FUEL),4)),IF(M434="Large standard",IF(R434&gt;LS_MAX,"",ROUND(IF(R434&lt;=OVER3_FROM,INDEX(LS_FEES,SUMPRODUCT(--(LS_EDGES&lt;R434))+1,3+AM434),INDEX(OVER3_BASE,1,3+AM434)+OVER3_PER4*CEILING((R434-OVER3_FROM)/4,1))*(1+FUEL),4)),"")))</f>
        <v/>
      </c>
      <c r="AQ434" s="21" t="str">
        <f aca="false">IF(OR(AM434="",AM434=1),"",IF(OR(N434="",(AM434-1)="",M434=""),"",IF(M434="Small standard",IF(N434&gt;SS_MAX,"",ROUND(INDEX(SS_FEES,SUMPRODUCT(--(SS_EDGES&lt;N434))+1,0+(AM434-1))*(1+FUEL),4)),IF(M434="Large standard",IF(N434&gt;LS_MAX,"",ROUND(IF(N434&lt;=OVER3_FROM,INDEX(LS_FEES,SUMPRODUCT(--(LS_EDGES&lt;N434))+1,0+(AM434-1)),INDEX(OVER3_BASE,1,0+(AM434-1))+OVER3_PER4*CEILING((N434-OVER3_FROM)/4,1))*(1+FUEL),4)),""))))</f>
        <v/>
      </c>
      <c r="AR434" s="21" t="str">
        <f aca="false">IF(OR(AM434="",AM434=1),"",IF(OR(N434="",(AM434-1)="",M434=""),"",IF(M434="Small standard",IF(N434&gt;SS_MAX,"",ROUND(INDEX(SS_FEES,SUMPRODUCT(--(SS_EDGES&lt;N434))+1,3+(AM434-1))*(1+FUEL),4)),IF(M434="Large standard",IF(N434&gt;LS_MAX,"",ROUND(IF(N434&lt;=OVER3_FROM,INDEX(LS_FEES,SUMPRODUCT(--(LS_EDGES&lt;N434))+1,3+(AM434-1)),INDEX(OVER3_BASE,1,3+(AM434-1))+OVER3_PER4*CEILING((N434-OVER3_FROM)/4,1))*(1+FUEL),4)),""))))</f>
        <v/>
      </c>
      <c r="AS434" s="21" t="str">
        <f aca="false">IF(OR(AM434="",AM434=1),"",(C434-(IF(AM434=2,BAND_LO,BAND_HI)-0.01))*(1-AN434))</f>
        <v/>
      </c>
      <c r="AT434" s="18" t="str">
        <f aca="false">IF(AI434="","",(AI434&gt;SS_L)+(AJ434&gt;SS_M)+(AK434&gt;SS_S))</f>
        <v/>
      </c>
      <c r="AU434" s="23" t="str">
        <f aca="false">IF(OR(AT434="",AT434&lt;&gt;1),"",MAX(AI434/SS_L,AJ434/SS_M,AK434/SS_S))</f>
        <v/>
      </c>
      <c r="AV434" s="21" t="str">
        <f aca="false">IF(OR(M434&lt;&gt;"Large standard",N434="",N434&gt;SS_MAX),"",IF(OR(N434="",AM434="","Small standard"=""),"",IF("Small standard"="Small standard",IF(N434&gt;SS_MAX,"",ROUND(INDEX(SS_FEES,SUMPRODUCT(--(SS_EDGES&lt;N434))+1,0+AM434)*(1+FUEL),4)),IF("Small standard"="Large standard",IF(N434&gt;LS_MAX,"",ROUND(IF(N434&lt;=OVER3_FROM,INDEX(LS_FEES,SUMPRODUCT(--(LS_EDGES&lt;N434))+1,0+AM434),INDEX(OVER3_BASE,1,0+AM434)+OVER3_PER4*CEILING((N434-OVER3_FROM)/4,1))*(1+FUEL),4)),""))))</f>
        <v/>
      </c>
      <c r="AW434" s="21" t="str">
        <f aca="false">IF(OR(M434&lt;&gt;"Large standard",N434="",N434&gt;SS_MAX),"",IF(OR(N434="",AM434="","Small standard"=""),"",IF("Small standard"="Small standard",IF(N434&gt;SS_MAX,"",ROUND(INDEX(SS_FEES,SUMPRODUCT(--(SS_EDGES&lt;N434))+1,3+AM434)*(1+FUEL),4)),IF("Small standard"="Large standard",IF(N434&gt;LS_MAX,"",ROUND(IF(N434&lt;=OVER3_FROM,INDEX(LS_FEES,SUMPRODUCT(--(LS_EDGES&lt;N434))+1,3+AM434),INDEX(OVER3_BASE,1,3+AM434)+OVER3_PER4*CEILING((N434-OVER3_FROM)/4,1))*(1+FUEL),4)),""))))</f>
        <v/>
      </c>
      <c r="AX434" s="21" t="str">
        <f aca="false">IF(OR(AL434="",AH434=""),"",IF(OR(AH434="",AM434="",M434=""),"",IF(M434="Small standard",IF(AH434&gt;SS_MAX,"",ROUND(INDEX(SS_FEES,SUMPRODUCT(--(SS_EDGES&lt;AH434))+1,0+AM434)*(1+FUEL),4)),IF(M434="Large standard",IF(AH434&gt;LS_MAX,"",ROUND(IF(AH434&lt;=OVER3_FROM,INDEX(LS_FEES,SUMPRODUCT(--(LS_EDGES&lt;AH434))+1,0+AM434),INDEX(OVER3_BASE,1,0+AM434)+OVER3_PER4*CEILING((AH434-OVER3_FROM)/4,1))*(1+FUEL),4)),""))))</f>
        <v/>
      </c>
      <c r="AY434" s="21" t="str">
        <f aca="false">IF(OR(AL434="",AH434=""),"",IF(OR(AH434="",AM434="",M434=""),"",IF(M434="Small standard",IF(AH434&gt;SS_MAX,"",ROUND(INDEX(SS_FEES,SUMPRODUCT(--(SS_EDGES&lt;AH434))+1,3+AM434)*(1+FUEL),4)),IF(M434="Large standard",IF(AH434&gt;LS_MAX,"",ROUND(IF(AH434&lt;=OVER3_FROM,INDEX(LS_FEES,SUMPRODUCT(--(LS_EDGES&lt;AH434))+1,3+AM434),INDEX(OVER3_BASE,1,3+AM434)+OVER3_PER4*CEILING((AH434-OVER3_FROM)/4,1))*(1+FUEL),4)),""))))</f>
        <v/>
      </c>
      <c r="AZ434" s="24" t="str">
        <f aca="false">IF(OR(J434="",J434&lt;1),"",ROUND(IFERROR(INDEX(CAT_SCALE,MATCH(D434,CATS,0)),UC_DEFAULT)*IF(J434&gt;=UC_KNEE,10^(UC_A-UC_B*LOG10(J434)),10^(UC_A-UC_B*LOG10(UC_KNEE))*(UC_KNEE/J434)^UC_HEXP),1))</f>
        <v/>
      </c>
    </row>
    <row r="435" customFormat="false" ht="15" hidden="false" customHeight="false" outlineLevel="0" collapsed="false">
      <c r="A435" s="10"/>
      <c r="B435" s="10"/>
      <c r="C435" s="12"/>
      <c r="D435" s="10"/>
      <c r="E435" s="10"/>
      <c r="F435" s="10"/>
      <c r="G435" s="10"/>
      <c r="H435" s="10"/>
      <c r="I435" s="10"/>
      <c r="J435" s="10"/>
      <c r="K435" s="10"/>
      <c r="L435" s="12"/>
      <c r="M435" s="2" t="str">
        <f aca="false">IF(OR(N435="",AI435=""),"",IF(AND(N435&lt;=SS_MAX,AI435&lt;=SS_L,AJ435&lt;=SS_M,AK435&lt;=SS_S),"Small standard",IF(AND(N435&lt;=LS_MAX,AI435&lt;=LS_L,AJ435&lt;=LS_M,AK435&lt;=LS_S),"Large standard","Oversize")))</f>
        <v/>
      </c>
      <c r="N435" s="16" t="str">
        <f aca="false">IF(AH435="","",IF(AL435="",AH435,MAX(AH435,AL435)))</f>
        <v/>
      </c>
      <c r="O435" s="21" t="str">
        <f aca="false">IF(OR(N435="",AM435="",M435=""),"",IF(M435="Small standard",IF(N435&gt;SS_MAX,"",ROUND(INDEX(SS_FEES,SUMPRODUCT(--(SS_EDGES&lt;N435))+1,0+AM435)*(1+FUEL),4)),IF(M435="Large standard",IF(N435&gt;LS_MAX,"",ROUND(IF(N435&lt;=OVER3_FROM,INDEX(LS_FEES,SUMPRODUCT(--(LS_EDGES&lt;N435))+1,0+AM435),INDEX(OVER3_BASE,1,0+AM435)+OVER3_PER4*CEILING((N435-OVER3_FROM)/4,1))*(1+FUEL),4)),"")))</f>
        <v/>
      </c>
      <c r="P435" s="21" t="str">
        <f aca="false">IF(OR(N435="",AM435="",M435=""),"",IF(M435="Small standard",IF(N435&gt;SS_MAX,"",ROUND(INDEX(SS_FEES,SUMPRODUCT(--(SS_EDGES&lt;N435))+1,3+AM435)*(1+FUEL),4)),IF(M435="Large standard",IF(N435&gt;LS_MAX,"",ROUND(IF(N435&lt;=OVER3_FROM,INDEX(LS_FEES,SUMPRODUCT(--(LS_EDGES&lt;N435))+1,3+AM435),INDEX(OVER3_BASE,1,3+AM435)+OVER3_PER4*CEILING((N435-OVER3_FROM)/4,1))*(1+FUEL),4)),"")))</f>
        <v/>
      </c>
      <c r="Q435" s="20" t="str">
        <f aca="true">IF(OR(L435="",O435=""),"",ROUND(L435-IF(AND(TODAY()&gt;=PEAK_FROM,TODAY()&lt;=PEAK_TO),P435,O435),2))</f>
        <v/>
      </c>
      <c r="R435" s="16" t="str">
        <f aca="false">IF(N435="","",IF(M435="Small standard",IF(SUMPRODUCT(--(SS_EDGES&lt;N435))=0,"",INDEX(SS_EDGES,SUMPRODUCT(--(SS_EDGES&lt;N435)))),IF(M435="Large standard",IF(N435&gt;OVER3_FROM,OVER3_FROM+4*(CEILING((N435-OVER3_FROM)/4,1)-1),IF(SUMPRODUCT(--(LS_EDGES&lt;N435))=0,"",INDEX(LS_EDGES,SUMPRODUCT(--(LS_EDGES&lt;N435))))),"")))</f>
        <v/>
      </c>
      <c r="S435" s="22" t="str">
        <f aca="false">IF(R435="","",ROUND(N435-R435,3))</f>
        <v/>
      </c>
      <c r="T435" s="21" t="str">
        <f aca="false">IF(OR(R435="",O435="",AO435=""),"",IF(S435&gt;MAX_SHAVE,"",IF(ROUND(O435-AO435,4)&lt;MIN_UNIT,"",ROUND(O435-AO435,4))))</f>
        <v/>
      </c>
      <c r="U435" s="21" t="str">
        <f aca="false">IF(OR(AQ435="",O435=""),"",IF(ROUND(ROUND(O435-AQ435,4)-AS435,4)&lt;=MIN_UNIT,"",ROUND(ROUND(O435-AQ435,4)-AS435,4)))</f>
        <v/>
      </c>
      <c r="V435" s="21" t="str">
        <f aca="false">IF(OR(AV435="",O435=""),"",IF(AND(AT435=1,AU435&lt;=MAX_ENV),IF(ROUND(O435-AV435,4)&lt;MIN_UNIT,"",ROUND(O435-AV435,4)),""))</f>
        <v/>
      </c>
      <c r="W435" s="21" t="str">
        <f aca="false">IF(OR(AX435="",O435=""),"",IF(AL435&gt;=AH435*MIN_DIM_RATIO,IF(ROUND(O435-AX435,4)&lt;MIN_UNIT,"",ROUND(O435-AX435,4)),""))</f>
        <v/>
      </c>
      <c r="X435" s="21" t="str">
        <f aca="false">IF(OR(R435="",P435="",AP435=""),"",IF(S435&gt;MAX_SHAVE,"",IF(ROUND(P435-AP435,4)&lt;MIN_UNIT,"",ROUND(P435-AP435,4))))</f>
        <v/>
      </c>
      <c r="Y435" s="21" t="str">
        <f aca="false">IF(OR(AR435="",P435=""),"",IF(ROUND(ROUND(P435-AR435,4)-AS435,4)&lt;=MIN_UNIT,"",ROUND(ROUND(P435-AR435,4)-AS435,4)))</f>
        <v/>
      </c>
      <c r="Z435" s="21" t="str">
        <f aca="false">IF(OR(AW435="",P435=""),"",IF(AND(AT435=1,AU435&lt;=MAX_ENV),IF(ROUND(P435-AW435,4)&lt;MIN_UNIT,"",ROUND(P435-AW435,4)),""))</f>
        <v/>
      </c>
      <c r="AA435" s="21" t="str">
        <f aca="false">IF(OR(AY435="",P435=""),"",IF(AL435&gt;=AH435*MIN_DIM_RATIO,IF(ROUND(P435-AY435,4)&lt;MIN_UNIT,"",ROUND(P435-AY435,4)),""))</f>
        <v/>
      </c>
      <c r="AB435" s="2" t="str">
        <f aca="false">IF(COUNT(T435:W435)=0,"",CHOOSE(MATCH(MAX(T435:W435),T435:W435,0),"Weight","Price","Size tier","Box"))</f>
        <v/>
      </c>
      <c r="AC435" s="24" t="str">
        <f aca="false">IF(K435&lt;&gt;"",K435,AZ435)</f>
        <v/>
      </c>
      <c r="AD435" s="25" t="str">
        <f aca="false">IF(OR(AB435="",AC435=""),"",ROUND(AC435*IF(K435&lt;&gt;"",1,U_LOW)*((12-PEAK_MONTHS)*MAX(T435:W435)+PEAK_MONTHS*N(INDEX(X435:AA435,MATCH(MAX(T435:W435),T435:W435,0)))),0))</f>
        <v/>
      </c>
      <c r="AE435" s="25" t="str">
        <f aca="false">IF(OR(AB435="",AC435=""),"",ROUND(AC435*IF(K435&lt;&gt;"",1,U_HIGH)*((12-PEAK_MONTHS)*MAX(T435:W435)+PEAK_MONTHS*N(INDEX(X435:AA435,MATCH(MAX(T435:W435),T435:W435,0)))),0))</f>
        <v/>
      </c>
      <c r="AF435" s="18" t="str">
        <f aca="false">IF(AD435="","",RANK(AD435,$AD$7:$AD$506))</f>
        <v/>
      </c>
      <c r="AH435" s="16" t="str">
        <f aca="false">IF(E435&lt;&gt;"",E435,IF(F435&lt;&gt;"",ROUND(F435*16,3),""))</f>
        <v/>
      </c>
      <c r="AI435" s="16" t="str">
        <f aca="false">IF(COUNT(G435:I435)&lt;3,"",ROUND(LARGE(G435:I435,1),2))</f>
        <v/>
      </c>
      <c r="AJ435" s="16" t="str">
        <f aca="false">IF(COUNT(G435:I435)&lt;3,"",ROUND(LARGE(G435:I435,2),2))</f>
        <v/>
      </c>
      <c r="AK435" s="16" t="str">
        <f aca="false">IF(COUNT(G435:I435)&lt;3,"",ROUND(SMALL(G435:I435,1),2))</f>
        <v/>
      </c>
      <c r="AL435" s="16" t="str">
        <f aca="false">IF(AI435="","",IF(AI435*AJ435*AK435&lt;DIM_MIN_CUIN,"",ROUND(AI435*AJ435*AK435/DIM_DIV*16,2)))</f>
        <v/>
      </c>
      <c r="AM435" s="18" t="str">
        <f aca="false">IF(C435="","",IF(C435&lt;BAND_LO,1,IF(C435&lt;=BAND_HI,2,3)))</f>
        <v/>
      </c>
      <c r="AN435" s="19" t="str">
        <f aca="false">IF(C435="","",IFERROR(INDEX(CAT_REF,MATCH(D435,CATS,0)),REF_DEFAULT))</f>
        <v/>
      </c>
      <c r="AO435" s="21" t="str">
        <f aca="false">IF(OR(R435="",AM435="",M435=""),"",IF(M435="Small standard",IF(R435&gt;SS_MAX,"",ROUND(INDEX(SS_FEES,SUMPRODUCT(--(SS_EDGES&lt;R435))+1,0+AM435)*(1+FUEL),4)),IF(M435="Large standard",IF(R435&gt;LS_MAX,"",ROUND(IF(R435&lt;=OVER3_FROM,INDEX(LS_FEES,SUMPRODUCT(--(LS_EDGES&lt;R435))+1,0+AM435),INDEX(OVER3_BASE,1,0+AM435)+OVER3_PER4*CEILING((R435-OVER3_FROM)/4,1))*(1+FUEL),4)),"")))</f>
        <v/>
      </c>
      <c r="AP435" s="21" t="str">
        <f aca="false">IF(OR(R435="",AM435="",M435=""),"",IF(M435="Small standard",IF(R435&gt;SS_MAX,"",ROUND(INDEX(SS_FEES,SUMPRODUCT(--(SS_EDGES&lt;R435))+1,3+AM435)*(1+FUEL),4)),IF(M435="Large standard",IF(R435&gt;LS_MAX,"",ROUND(IF(R435&lt;=OVER3_FROM,INDEX(LS_FEES,SUMPRODUCT(--(LS_EDGES&lt;R435))+1,3+AM435),INDEX(OVER3_BASE,1,3+AM435)+OVER3_PER4*CEILING((R435-OVER3_FROM)/4,1))*(1+FUEL),4)),"")))</f>
        <v/>
      </c>
      <c r="AQ435" s="21" t="str">
        <f aca="false">IF(OR(AM435="",AM435=1),"",IF(OR(N435="",(AM435-1)="",M435=""),"",IF(M435="Small standard",IF(N435&gt;SS_MAX,"",ROUND(INDEX(SS_FEES,SUMPRODUCT(--(SS_EDGES&lt;N435))+1,0+(AM435-1))*(1+FUEL),4)),IF(M435="Large standard",IF(N435&gt;LS_MAX,"",ROUND(IF(N435&lt;=OVER3_FROM,INDEX(LS_FEES,SUMPRODUCT(--(LS_EDGES&lt;N435))+1,0+(AM435-1)),INDEX(OVER3_BASE,1,0+(AM435-1))+OVER3_PER4*CEILING((N435-OVER3_FROM)/4,1))*(1+FUEL),4)),""))))</f>
        <v/>
      </c>
      <c r="AR435" s="21" t="str">
        <f aca="false">IF(OR(AM435="",AM435=1),"",IF(OR(N435="",(AM435-1)="",M435=""),"",IF(M435="Small standard",IF(N435&gt;SS_MAX,"",ROUND(INDEX(SS_FEES,SUMPRODUCT(--(SS_EDGES&lt;N435))+1,3+(AM435-1))*(1+FUEL),4)),IF(M435="Large standard",IF(N435&gt;LS_MAX,"",ROUND(IF(N435&lt;=OVER3_FROM,INDEX(LS_FEES,SUMPRODUCT(--(LS_EDGES&lt;N435))+1,3+(AM435-1)),INDEX(OVER3_BASE,1,3+(AM435-1))+OVER3_PER4*CEILING((N435-OVER3_FROM)/4,1))*(1+FUEL),4)),""))))</f>
        <v/>
      </c>
      <c r="AS435" s="21" t="str">
        <f aca="false">IF(OR(AM435="",AM435=1),"",(C435-(IF(AM435=2,BAND_LO,BAND_HI)-0.01))*(1-AN435))</f>
        <v/>
      </c>
      <c r="AT435" s="18" t="str">
        <f aca="false">IF(AI435="","",(AI435&gt;SS_L)+(AJ435&gt;SS_M)+(AK435&gt;SS_S))</f>
        <v/>
      </c>
      <c r="AU435" s="23" t="str">
        <f aca="false">IF(OR(AT435="",AT435&lt;&gt;1),"",MAX(AI435/SS_L,AJ435/SS_M,AK435/SS_S))</f>
        <v/>
      </c>
      <c r="AV435" s="21" t="str">
        <f aca="false">IF(OR(M435&lt;&gt;"Large standard",N435="",N435&gt;SS_MAX),"",IF(OR(N435="",AM435="","Small standard"=""),"",IF("Small standard"="Small standard",IF(N435&gt;SS_MAX,"",ROUND(INDEX(SS_FEES,SUMPRODUCT(--(SS_EDGES&lt;N435))+1,0+AM435)*(1+FUEL),4)),IF("Small standard"="Large standard",IF(N435&gt;LS_MAX,"",ROUND(IF(N435&lt;=OVER3_FROM,INDEX(LS_FEES,SUMPRODUCT(--(LS_EDGES&lt;N435))+1,0+AM435),INDEX(OVER3_BASE,1,0+AM435)+OVER3_PER4*CEILING((N435-OVER3_FROM)/4,1))*(1+FUEL),4)),""))))</f>
        <v/>
      </c>
      <c r="AW435" s="21" t="str">
        <f aca="false">IF(OR(M435&lt;&gt;"Large standard",N435="",N435&gt;SS_MAX),"",IF(OR(N435="",AM435="","Small standard"=""),"",IF("Small standard"="Small standard",IF(N435&gt;SS_MAX,"",ROUND(INDEX(SS_FEES,SUMPRODUCT(--(SS_EDGES&lt;N435))+1,3+AM435)*(1+FUEL),4)),IF("Small standard"="Large standard",IF(N435&gt;LS_MAX,"",ROUND(IF(N435&lt;=OVER3_FROM,INDEX(LS_FEES,SUMPRODUCT(--(LS_EDGES&lt;N435))+1,3+AM435),INDEX(OVER3_BASE,1,3+AM435)+OVER3_PER4*CEILING((N435-OVER3_FROM)/4,1))*(1+FUEL),4)),""))))</f>
        <v/>
      </c>
      <c r="AX435" s="21" t="str">
        <f aca="false">IF(OR(AL435="",AH435=""),"",IF(OR(AH435="",AM435="",M435=""),"",IF(M435="Small standard",IF(AH435&gt;SS_MAX,"",ROUND(INDEX(SS_FEES,SUMPRODUCT(--(SS_EDGES&lt;AH435))+1,0+AM435)*(1+FUEL),4)),IF(M435="Large standard",IF(AH435&gt;LS_MAX,"",ROUND(IF(AH435&lt;=OVER3_FROM,INDEX(LS_FEES,SUMPRODUCT(--(LS_EDGES&lt;AH435))+1,0+AM435),INDEX(OVER3_BASE,1,0+AM435)+OVER3_PER4*CEILING((AH435-OVER3_FROM)/4,1))*(1+FUEL),4)),""))))</f>
        <v/>
      </c>
      <c r="AY435" s="21" t="str">
        <f aca="false">IF(OR(AL435="",AH435=""),"",IF(OR(AH435="",AM435="",M435=""),"",IF(M435="Small standard",IF(AH435&gt;SS_MAX,"",ROUND(INDEX(SS_FEES,SUMPRODUCT(--(SS_EDGES&lt;AH435))+1,3+AM435)*(1+FUEL),4)),IF(M435="Large standard",IF(AH435&gt;LS_MAX,"",ROUND(IF(AH435&lt;=OVER3_FROM,INDEX(LS_FEES,SUMPRODUCT(--(LS_EDGES&lt;AH435))+1,3+AM435),INDEX(OVER3_BASE,1,3+AM435)+OVER3_PER4*CEILING((AH435-OVER3_FROM)/4,1))*(1+FUEL),4)),""))))</f>
        <v/>
      </c>
      <c r="AZ435" s="24" t="str">
        <f aca="false">IF(OR(J435="",J435&lt;1),"",ROUND(IFERROR(INDEX(CAT_SCALE,MATCH(D435,CATS,0)),UC_DEFAULT)*IF(J435&gt;=UC_KNEE,10^(UC_A-UC_B*LOG10(J435)),10^(UC_A-UC_B*LOG10(UC_KNEE))*(UC_KNEE/J435)^UC_HEXP),1))</f>
        <v/>
      </c>
    </row>
    <row r="436" customFormat="false" ht="15" hidden="false" customHeight="false" outlineLevel="0" collapsed="false">
      <c r="A436" s="10"/>
      <c r="B436" s="10"/>
      <c r="C436" s="12"/>
      <c r="D436" s="10"/>
      <c r="E436" s="10"/>
      <c r="F436" s="10"/>
      <c r="G436" s="10"/>
      <c r="H436" s="10"/>
      <c r="I436" s="10"/>
      <c r="J436" s="10"/>
      <c r="K436" s="10"/>
      <c r="L436" s="12"/>
      <c r="M436" s="2" t="str">
        <f aca="false">IF(OR(N436="",AI436=""),"",IF(AND(N436&lt;=SS_MAX,AI436&lt;=SS_L,AJ436&lt;=SS_M,AK436&lt;=SS_S),"Small standard",IF(AND(N436&lt;=LS_MAX,AI436&lt;=LS_L,AJ436&lt;=LS_M,AK436&lt;=LS_S),"Large standard","Oversize")))</f>
        <v/>
      </c>
      <c r="N436" s="16" t="str">
        <f aca="false">IF(AH436="","",IF(AL436="",AH436,MAX(AH436,AL436)))</f>
        <v/>
      </c>
      <c r="O436" s="21" t="str">
        <f aca="false">IF(OR(N436="",AM436="",M436=""),"",IF(M436="Small standard",IF(N436&gt;SS_MAX,"",ROUND(INDEX(SS_FEES,SUMPRODUCT(--(SS_EDGES&lt;N436))+1,0+AM436)*(1+FUEL),4)),IF(M436="Large standard",IF(N436&gt;LS_MAX,"",ROUND(IF(N436&lt;=OVER3_FROM,INDEX(LS_FEES,SUMPRODUCT(--(LS_EDGES&lt;N436))+1,0+AM436),INDEX(OVER3_BASE,1,0+AM436)+OVER3_PER4*CEILING((N436-OVER3_FROM)/4,1))*(1+FUEL),4)),"")))</f>
        <v/>
      </c>
      <c r="P436" s="21" t="str">
        <f aca="false">IF(OR(N436="",AM436="",M436=""),"",IF(M436="Small standard",IF(N436&gt;SS_MAX,"",ROUND(INDEX(SS_FEES,SUMPRODUCT(--(SS_EDGES&lt;N436))+1,3+AM436)*(1+FUEL),4)),IF(M436="Large standard",IF(N436&gt;LS_MAX,"",ROUND(IF(N436&lt;=OVER3_FROM,INDEX(LS_FEES,SUMPRODUCT(--(LS_EDGES&lt;N436))+1,3+AM436),INDEX(OVER3_BASE,1,3+AM436)+OVER3_PER4*CEILING((N436-OVER3_FROM)/4,1))*(1+FUEL),4)),"")))</f>
        <v/>
      </c>
      <c r="Q436" s="20" t="str">
        <f aca="true">IF(OR(L436="",O436=""),"",ROUND(L436-IF(AND(TODAY()&gt;=PEAK_FROM,TODAY()&lt;=PEAK_TO),P436,O436),2))</f>
        <v/>
      </c>
      <c r="R436" s="16" t="str">
        <f aca="false">IF(N436="","",IF(M436="Small standard",IF(SUMPRODUCT(--(SS_EDGES&lt;N436))=0,"",INDEX(SS_EDGES,SUMPRODUCT(--(SS_EDGES&lt;N436)))),IF(M436="Large standard",IF(N436&gt;OVER3_FROM,OVER3_FROM+4*(CEILING((N436-OVER3_FROM)/4,1)-1),IF(SUMPRODUCT(--(LS_EDGES&lt;N436))=0,"",INDEX(LS_EDGES,SUMPRODUCT(--(LS_EDGES&lt;N436))))),"")))</f>
        <v/>
      </c>
      <c r="S436" s="22" t="str">
        <f aca="false">IF(R436="","",ROUND(N436-R436,3))</f>
        <v/>
      </c>
      <c r="T436" s="21" t="str">
        <f aca="false">IF(OR(R436="",O436="",AO436=""),"",IF(S436&gt;MAX_SHAVE,"",IF(ROUND(O436-AO436,4)&lt;MIN_UNIT,"",ROUND(O436-AO436,4))))</f>
        <v/>
      </c>
      <c r="U436" s="21" t="str">
        <f aca="false">IF(OR(AQ436="",O436=""),"",IF(ROUND(ROUND(O436-AQ436,4)-AS436,4)&lt;=MIN_UNIT,"",ROUND(ROUND(O436-AQ436,4)-AS436,4)))</f>
        <v/>
      </c>
      <c r="V436" s="21" t="str">
        <f aca="false">IF(OR(AV436="",O436=""),"",IF(AND(AT436=1,AU436&lt;=MAX_ENV),IF(ROUND(O436-AV436,4)&lt;MIN_UNIT,"",ROUND(O436-AV436,4)),""))</f>
        <v/>
      </c>
      <c r="W436" s="21" t="str">
        <f aca="false">IF(OR(AX436="",O436=""),"",IF(AL436&gt;=AH436*MIN_DIM_RATIO,IF(ROUND(O436-AX436,4)&lt;MIN_UNIT,"",ROUND(O436-AX436,4)),""))</f>
        <v/>
      </c>
      <c r="X436" s="21" t="str">
        <f aca="false">IF(OR(R436="",P436="",AP436=""),"",IF(S436&gt;MAX_SHAVE,"",IF(ROUND(P436-AP436,4)&lt;MIN_UNIT,"",ROUND(P436-AP436,4))))</f>
        <v/>
      </c>
      <c r="Y436" s="21" t="str">
        <f aca="false">IF(OR(AR436="",P436=""),"",IF(ROUND(ROUND(P436-AR436,4)-AS436,4)&lt;=MIN_UNIT,"",ROUND(ROUND(P436-AR436,4)-AS436,4)))</f>
        <v/>
      </c>
      <c r="Z436" s="21" t="str">
        <f aca="false">IF(OR(AW436="",P436=""),"",IF(AND(AT436=1,AU436&lt;=MAX_ENV),IF(ROUND(P436-AW436,4)&lt;MIN_UNIT,"",ROUND(P436-AW436,4)),""))</f>
        <v/>
      </c>
      <c r="AA436" s="21" t="str">
        <f aca="false">IF(OR(AY436="",P436=""),"",IF(AL436&gt;=AH436*MIN_DIM_RATIO,IF(ROUND(P436-AY436,4)&lt;MIN_UNIT,"",ROUND(P436-AY436,4)),""))</f>
        <v/>
      </c>
      <c r="AB436" s="2" t="str">
        <f aca="false">IF(COUNT(T436:W436)=0,"",CHOOSE(MATCH(MAX(T436:W436),T436:W436,0),"Weight","Price","Size tier","Box"))</f>
        <v/>
      </c>
      <c r="AC436" s="24" t="str">
        <f aca="false">IF(K436&lt;&gt;"",K436,AZ436)</f>
        <v/>
      </c>
      <c r="AD436" s="25" t="str">
        <f aca="false">IF(OR(AB436="",AC436=""),"",ROUND(AC436*IF(K436&lt;&gt;"",1,U_LOW)*((12-PEAK_MONTHS)*MAX(T436:W436)+PEAK_MONTHS*N(INDEX(X436:AA436,MATCH(MAX(T436:W436),T436:W436,0)))),0))</f>
        <v/>
      </c>
      <c r="AE436" s="25" t="str">
        <f aca="false">IF(OR(AB436="",AC436=""),"",ROUND(AC436*IF(K436&lt;&gt;"",1,U_HIGH)*((12-PEAK_MONTHS)*MAX(T436:W436)+PEAK_MONTHS*N(INDEX(X436:AA436,MATCH(MAX(T436:W436),T436:W436,0)))),0))</f>
        <v/>
      </c>
      <c r="AF436" s="18" t="str">
        <f aca="false">IF(AD436="","",RANK(AD436,$AD$7:$AD$506))</f>
        <v/>
      </c>
      <c r="AH436" s="16" t="str">
        <f aca="false">IF(E436&lt;&gt;"",E436,IF(F436&lt;&gt;"",ROUND(F436*16,3),""))</f>
        <v/>
      </c>
      <c r="AI436" s="16" t="str">
        <f aca="false">IF(COUNT(G436:I436)&lt;3,"",ROUND(LARGE(G436:I436,1),2))</f>
        <v/>
      </c>
      <c r="AJ436" s="16" t="str">
        <f aca="false">IF(COUNT(G436:I436)&lt;3,"",ROUND(LARGE(G436:I436,2),2))</f>
        <v/>
      </c>
      <c r="AK436" s="16" t="str">
        <f aca="false">IF(COUNT(G436:I436)&lt;3,"",ROUND(SMALL(G436:I436,1),2))</f>
        <v/>
      </c>
      <c r="AL436" s="16" t="str">
        <f aca="false">IF(AI436="","",IF(AI436*AJ436*AK436&lt;DIM_MIN_CUIN,"",ROUND(AI436*AJ436*AK436/DIM_DIV*16,2)))</f>
        <v/>
      </c>
      <c r="AM436" s="18" t="str">
        <f aca="false">IF(C436="","",IF(C436&lt;BAND_LO,1,IF(C436&lt;=BAND_HI,2,3)))</f>
        <v/>
      </c>
      <c r="AN436" s="19" t="str">
        <f aca="false">IF(C436="","",IFERROR(INDEX(CAT_REF,MATCH(D436,CATS,0)),REF_DEFAULT))</f>
        <v/>
      </c>
      <c r="AO436" s="21" t="str">
        <f aca="false">IF(OR(R436="",AM436="",M436=""),"",IF(M436="Small standard",IF(R436&gt;SS_MAX,"",ROUND(INDEX(SS_FEES,SUMPRODUCT(--(SS_EDGES&lt;R436))+1,0+AM436)*(1+FUEL),4)),IF(M436="Large standard",IF(R436&gt;LS_MAX,"",ROUND(IF(R436&lt;=OVER3_FROM,INDEX(LS_FEES,SUMPRODUCT(--(LS_EDGES&lt;R436))+1,0+AM436),INDEX(OVER3_BASE,1,0+AM436)+OVER3_PER4*CEILING((R436-OVER3_FROM)/4,1))*(1+FUEL),4)),"")))</f>
        <v/>
      </c>
      <c r="AP436" s="21" t="str">
        <f aca="false">IF(OR(R436="",AM436="",M436=""),"",IF(M436="Small standard",IF(R436&gt;SS_MAX,"",ROUND(INDEX(SS_FEES,SUMPRODUCT(--(SS_EDGES&lt;R436))+1,3+AM436)*(1+FUEL),4)),IF(M436="Large standard",IF(R436&gt;LS_MAX,"",ROUND(IF(R436&lt;=OVER3_FROM,INDEX(LS_FEES,SUMPRODUCT(--(LS_EDGES&lt;R436))+1,3+AM436),INDEX(OVER3_BASE,1,3+AM436)+OVER3_PER4*CEILING((R436-OVER3_FROM)/4,1))*(1+FUEL),4)),"")))</f>
        <v/>
      </c>
      <c r="AQ436" s="21" t="str">
        <f aca="false">IF(OR(AM436="",AM436=1),"",IF(OR(N436="",(AM436-1)="",M436=""),"",IF(M436="Small standard",IF(N436&gt;SS_MAX,"",ROUND(INDEX(SS_FEES,SUMPRODUCT(--(SS_EDGES&lt;N436))+1,0+(AM436-1))*(1+FUEL),4)),IF(M436="Large standard",IF(N436&gt;LS_MAX,"",ROUND(IF(N436&lt;=OVER3_FROM,INDEX(LS_FEES,SUMPRODUCT(--(LS_EDGES&lt;N436))+1,0+(AM436-1)),INDEX(OVER3_BASE,1,0+(AM436-1))+OVER3_PER4*CEILING((N436-OVER3_FROM)/4,1))*(1+FUEL),4)),""))))</f>
        <v/>
      </c>
      <c r="AR436" s="21" t="str">
        <f aca="false">IF(OR(AM436="",AM436=1),"",IF(OR(N436="",(AM436-1)="",M436=""),"",IF(M436="Small standard",IF(N436&gt;SS_MAX,"",ROUND(INDEX(SS_FEES,SUMPRODUCT(--(SS_EDGES&lt;N436))+1,3+(AM436-1))*(1+FUEL),4)),IF(M436="Large standard",IF(N436&gt;LS_MAX,"",ROUND(IF(N436&lt;=OVER3_FROM,INDEX(LS_FEES,SUMPRODUCT(--(LS_EDGES&lt;N436))+1,3+(AM436-1)),INDEX(OVER3_BASE,1,3+(AM436-1))+OVER3_PER4*CEILING((N436-OVER3_FROM)/4,1))*(1+FUEL),4)),""))))</f>
        <v/>
      </c>
      <c r="AS436" s="21" t="str">
        <f aca="false">IF(OR(AM436="",AM436=1),"",(C436-(IF(AM436=2,BAND_LO,BAND_HI)-0.01))*(1-AN436))</f>
        <v/>
      </c>
      <c r="AT436" s="18" t="str">
        <f aca="false">IF(AI436="","",(AI436&gt;SS_L)+(AJ436&gt;SS_M)+(AK436&gt;SS_S))</f>
        <v/>
      </c>
      <c r="AU436" s="23" t="str">
        <f aca="false">IF(OR(AT436="",AT436&lt;&gt;1),"",MAX(AI436/SS_L,AJ436/SS_M,AK436/SS_S))</f>
        <v/>
      </c>
      <c r="AV436" s="21" t="str">
        <f aca="false">IF(OR(M436&lt;&gt;"Large standard",N436="",N436&gt;SS_MAX),"",IF(OR(N436="",AM436="","Small standard"=""),"",IF("Small standard"="Small standard",IF(N436&gt;SS_MAX,"",ROUND(INDEX(SS_FEES,SUMPRODUCT(--(SS_EDGES&lt;N436))+1,0+AM436)*(1+FUEL),4)),IF("Small standard"="Large standard",IF(N436&gt;LS_MAX,"",ROUND(IF(N436&lt;=OVER3_FROM,INDEX(LS_FEES,SUMPRODUCT(--(LS_EDGES&lt;N436))+1,0+AM436),INDEX(OVER3_BASE,1,0+AM436)+OVER3_PER4*CEILING((N436-OVER3_FROM)/4,1))*(1+FUEL),4)),""))))</f>
        <v/>
      </c>
      <c r="AW436" s="21" t="str">
        <f aca="false">IF(OR(M436&lt;&gt;"Large standard",N436="",N436&gt;SS_MAX),"",IF(OR(N436="",AM436="","Small standard"=""),"",IF("Small standard"="Small standard",IF(N436&gt;SS_MAX,"",ROUND(INDEX(SS_FEES,SUMPRODUCT(--(SS_EDGES&lt;N436))+1,3+AM436)*(1+FUEL),4)),IF("Small standard"="Large standard",IF(N436&gt;LS_MAX,"",ROUND(IF(N436&lt;=OVER3_FROM,INDEX(LS_FEES,SUMPRODUCT(--(LS_EDGES&lt;N436))+1,3+AM436),INDEX(OVER3_BASE,1,3+AM436)+OVER3_PER4*CEILING((N436-OVER3_FROM)/4,1))*(1+FUEL),4)),""))))</f>
        <v/>
      </c>
      <c r="AX436" s="21" t="str">
        <f aca="false">IF(OR(AL436="",AH436=""),"",IF(OR(AH436="",AM436="",M436=""),"",IF(M436="Small standard",IF(AH436&gt;SS_MAX,"",ROUND(INDEX(SS_FEES,SUMPRODUCT(--(SS_EDGES&lt;AH436))+1,0+AM436)*(1+FUEL),4)),IF(M436="Large standard",IF(AH436&gt;LS_MAX,"",ROUND(IF(AH436&lt;=OVER3_FROM,INDEX(LS_FEES,SUMPRODUCT(--(LS_EDGES&lt;AH436))+1,0+AM436),INDEX(OVER3_BASE,1,0+AM436)+OVER3_PER4*CEILING((AH436-OVER3_FROM)/4,1))*(1+FUEL),4)),""))))</f>
        <v/>
      </c>
      <c r="AY436" s="21" t="str">
        <f aca="false">IF(OR(AL436="",AH436=""),"",IF(OR(AH436="",AM436="",M436=""),"",IF(M436="Small standard",IF(AH436&gt;SS_MAX,"",ROUND(INDEX(SS_FEES,SUMPRODUCT(--(SS_EDGES&lt;AH436))+1,3+AM436)*(1+FUEL),4)),IF(M436="Large standard",IF(AH436&gt;LS_MAX,"",ROUND(IF(AH436&lt;=OVER3_FROM,INDEX(LS_FEES,SUMPRODUCT(--(LS_EDGES&lt;AH436))+1,3+AM436),INDEX(OVER3_BASE,1,3+AM436)+OVER3_PER4*CEILING((AH436-OVER3_FROM)/4,1))*(1+FUEL),4)),""))))</f>
        <v/>
      </c>
      <c r="AZ436" s="24" t="str">
        <f aca="false">IF(OR(J436="",J436&lt;1),"",ROUND(IFERROR(INDEX(CAT_SCALE,MATCH(D436,CATS,0)),UC_DEFAULT)*IF(J436&gt;=UC_KNEE,10^(UC_A-UC_B*LOG10(J436)),10^(UC_A-UC_B*LOG10(UC_KNEE))*(UC_KNEE/J436)^UC_HEXP),1))</f>
        <v/>
      </c>
    </row>
    <row r="437" customFormat="false" ht="15" hidden="false" customHeight="false" outlineLevel="0" collapsed="false">
      <c r="A437" s="10"/>
      <c r="B437" s="10"/>
      <c r="C437" s="12"/>
      <c r="D437" s="10"/>
      <c r="E437" s="10"/>
      <c r="F437" s="10"/>
      <c r="G437" s="10"/>
      <c r="H437" s="10"/>
      <c r="I437" s="10"/>
      <c r="J437" s="10"/>
      <c r="K437" s="10"/>
      <c r="L437" s="12"/>
      <c r="M437" s="2" t="str">
        <f aca="false">IF(OR(N437="",AI437=""),"",IF(AND(N437&lt;=SS_MAX,AI437&lt;=SS_L,AJ437&lt;=SS_M,AK437&lt;=SS_S),"Small standard",IF(AND(N437&lt;=LS_MAX,AI437&lt;=LS_L,AJ437&lt;=LS_M,AK437&lt;=LS_S),"Large standard","Oversize")))</f>
        <v/>
      </c>
      <c r="N437" s="16" t="str">
        <f aca="false">IF(AH437="","",IF(AL437="",AH437,MAX(AH437,AL437)))</f>
        <v/>
      </c>
      <c r="O437" s="21" t="str">
        <f aca="false">IF(OR(N437="",AM437="",M437=""),"",IF(M437="Small standard",IF(N437&gt;SS_MAX,"",ROUND(INDEX(SS_FEES,SUMPRODUCT(--(SS_EDGES&lt;N437))+1,0+AM437)*(1+FUEL),4)),IF(M437="Large standard",IF(N437&gt;LS_MAX,"",ROUND(IF(N437&lt;=OVER3_FROM,INDEX(LS_FEES,SUMPRODUCT(--(LS_EDGES&lt;N437))+1,0+AM437),INDEX(OVER3_BASE,1,0+AM437)+OVER3_PER4*CEILING((N437-OVER3_FROM)/4,1))*(1+FUEL),4)),"")))</f>
        <v/>
      </c>
      <c r="P437" s="21" t="str">
        <f aca="false">IF(OR(N437="",AM437="",M437=""),"",IF(M437="Small standard",IF(N437&gt;SS_MAX,"",ROUND(INDEX(SS_FEES,SUMPRODUCT(--(SS_EDGES&lt;N437))+1,3+AM437)*(1+FUEL),4)),IF(M437="Large standard",IF(N437&gt;LS_MAX,"",ROUND(IF(N437&lt;=OVER3_FROM,INDEX(LS_FEES,SUMPRODUCT(--(LS_EDGES&lt;N437))+1,3+AM437),INDEX(OVER3_BASE,1,3+AM437)+OVER3_PER4*CEILING((N437-OVER3_FROM)/4,1))*(1+FUEL),4)),"")))</f>
        <v/>
      </c>
      <c r="Q437" s="20" t="str">
        <f aca="true">IF(OR(L437="",O437=""),"",ROUND(L437-IF(AND(TODAY()&gt;=PEAK_FROM,TODAY()&lt;=PEAK_TO),P437,O437),2))</f>
        <v/>
      </c>
      <c r="R437" s="16" t="str">
        <f aca="false">IF(N437="","",IF(M437="Small standard",IF(SUMPRODUCT(--(SS_EDGES&lt;N437))=0,"",INDEX(SS_EDGES,SUMPRODUCT(--(SS_EDGES&lt;N437)))),IF(M437="Large standard",IF(N437&gt;OVER3_FROM,OVER3_FROM+4*(CEILING((N437-OVER3_FROM)/4,1)-1),IF(SUMPRODUCT(--(LS_EDGES&lt;N437))=0,"",INDEX(LS_EDGES,SUMPRODUCT(--(LS_EDGES&lt;N437))))),"")))</f>
        <v/>
      </c>
      <c r="S437" s="22" t="str">
        <f aca="false">IF(R437="","",ROUND(N437-R437,3))</f>
        <v/>
      </c>
      <c r="T437" s="21" t="str">
        <f aca="false">IF(OR(R437="",O437="",AO437=""),"",IF(S437&gt;MAX_SHAVE,"",IF(ROUND(O437-AO437,4)&lt;MIN_UNIT,"",ROUND(O437-AO437,4))))</f>
        <v/>
      </c>
      <c r="U437" s="21" t="str">
        <f aca="false">IF(OR(AQ437="",O437=""),"",IF(ROUND(ROUND(O437-AQ437,4)-AS437,4)&lt;=MIN_UNIT,"",ROUND(ROUND(O437-AQ437,4)-AS437,4)))</f>
        <v/>
      </c>
      <c r="V437" s="21" t="str">
        <f aca="false">IF(OR(AV437="",O437=""),"",IF(AND(AT437=1,AU437&lt;=MAX_ENV),IF(ROUND(O437-AV437,4)&lt;MIN_UNIT,"",ROUND(O437-AV437,4)),""))</f>
        <v/>
      </c>
      <c r="W437" s="21" t="str">
        <f aca="false">IF(OR(AX437="",O437=""),"",IF(AL437&gt;=AH437*MIN_DIM_RATIO,IF(ROUND(O437-AX437,4)&lt;MIN_UNIT,"",ROUND(O437-AX437,4)),""))</f>
        <v/>
      </c>
      <c r="X437" s="21" t="str">
        <f aca="false">IF(OR(R437="",P437="",AP437=""),"",IF(S437&gt;MAX_SHAVE,"",IF(ROUND(P437-AP437,4)&lt;MIN_UNIT,"",ROUND(P437-AP437,4))))</f>
        <v/>
      </c>
      <c r="Y437" s="21" t="str">
        <f aca="false">IF(OR(AR437="",P437=""),"",IF(ROUND(ROUND(P437-AR437,4)-AS437,4)&lt;=MIN_UNIT,"",ROUND(ROUND(P437-AR437,4)-AS437,4)))</f>
        <v/>
      </c>
      <c r="Z437" s="21" t="str">
        <f aca="false">IF(OR(AW437="",P437=""),"",IF(AND(AT437=1,AU437&lt;=MAX_ENV),IF(ROUND(P437-AW437,4)&lt;MIN_UNIT,"",ROUND(P437-AW437,4)),""))</f>
        <v/>
      </c>
      <c r="AA437" s="21" t="str">
        <f aca="false">IF(OR(AY437="",P437=""),"",IF(AL437&gt;=AH437*MIN_DIM_RATIO,IF(ROUND(P437-AY437,4)&lt;MIN_UNIT,"",ROUND(P437-AY437,4)),""))</f>
        <v/>
      </c>
      <c r="AB437" s="2" t="str">
        <f aca="false">IF(COUNT(T437:W437)=0,"",CHOOSE(MATCH(MAX(T437:W437),T437:W437,0),"Weight","Price","Size tier","Box"))</f>
        <v/>
      </c>
      <c r="AC437" s="24" t="str">
        <f aca="false">IF(K437&lt;&gt;"",K437,AZ437)</f>
        <v/>
      </c>
      <c r="AD437" s="25" t="str">
        <f aca="false">IF(OR(AB437="",AC437=""),"",ROUND(AC437*IF(K437&lt;&gt;"",1,U_LOW)*((12-PEAK_MONTHS)*MAX(T437:W437)+PEAK_MONTHS*N(INDEX(X437:AA437,MATCH(MAX(T437:W437),T437:W437,0)))),0))</f>
        <v/>
      </c>
      <c r="AE437" s="25" t="str">
        <f aca="false">IF(OR(AB437="",AC437=""),"",ROUND(AC437*IF(K437&lt;&gt;"",1,U_HIGH)*((12-PEAK_MONTHS)*MAX(T437:W437)+PEAK_MONTHS*N(INDEX(X437:AA437,MATCH(MAX(T437:W437),T437:W437,0)))),0))</f>
        <v/>
      </c>
      <c r="AF437" s="18" t="str">
        <f aca="false">IF(AD437="","",RANK(AD437,$AD$7:$AD$506))</f>
        <v/>
      </c>
      <c r="AH437" s="16" t="str">
        <f aca="false">IF(E437&lt;&gt;"",E437,IF(F437&lt;&gt;"",ROUND(F437*16,3),""))</f>
        <v/>
      </c>
      <c r="AI437" s="16" t="str">
        <f aca="false">IF(COUNT(G437:I437)&lt;3,"",ROUND(LARGE(G437:I437,1),2))</f>
        <v/>
      </c>
      <c r="AJ437" s="16" t="str">
        <f aca="false">IF(COUNT(G437:I437)&lt;3,"",ROUND(LARGE(G437:I437,2),2))</f>
        <v/>
      </c>
      <c r="AK437" s="16" t="str">
        <f aca="false">IF(COUNT(G437:I437)&lt;3,"",ROUND(SMALL(G437:I437,1),2))</f>
        <v/>
      </c>
      <c r="AL437" s="16" t="str">
        <f aca="false">IF(AI437="","",IF(AI437*AJ437*AK437&lt;DIM_MIN_CUIN,"",ROUND(AI437*AJ437*AK437/DIM_DIV*16,2)))</f>
        <v/>
      </c>
      <c r="AM437" s="18" t="str">
        <f aca="false">IF(C437="","",IF(C437&lt;BAND_LO,1,IF(C437&lt;=BAND_HI,2,3)))</f>
        <v/>
      </c>
      <c r="AN437" s="19" t="str">
        <f aca="false">IF(C437="","",IFERROR(INDEX(CAT_REF,MATCH(D437,CATS,0)),REF_DEFAULT))</f>
        <v/>
      </c>
      <c r="AO437" s="21" t="str">
        <f aca="false">IF(OR(R437="",AM437="",M437=""),"",IF(M437="Small standard",IF(R437&gt;SS_MAX,"",ROUND(INDEX(SS_FEES,SUMPRODUCT(--(SS_EDGES&lt;R437))+1,0+AM437)*(1+FUEL),4)),IF(M437="Large standard",IF(R437&gt;LS_MAX,"",ROUND(IF(R437&lt;=OVER3_FROM,INDEX(LS_FEES,SUMPRODUCT(--(LS_EDGES&lt;R437))+1,0+AM437),INDEX(OVER3_BASE,1,0+AM437)+OVER3_PER4*CEILING((R437-OVER3_FROM)/4,1))*(1+FUEL),4)),"")))</f>
        <v/>
      </c>
      <c r="AP437" s="21" t="str">
        <f aca="false">IF(OR(R437="",AM437="",M437=""),"",IF(M437="Small standard",IF(R437&gt;SS_MAX,"",ROUND(INDEX(SS_FEES,SUMPRODUCT(--(SS_EDGES&lt;R437))+1,3+AM437)*(1+FUEL),4)),IF(M437="Large standard",IF(R437&gt;LS_MAX,"",ROUND(IF(R437&lt;=OVER3_FROM,INDEX(LS_FEES,SUMPRODUCT(--(LS_EDGES&lt;R437))+1,3+AM437),INDEX(OVER3_BASE,1,3+AM437)+OVER3_PER4*CEILING((R437-OVER3_FROM)/4,1))*(1+FUEL),4)),"")))</f>
        <v/>
      </c>
      <c r="AQ437" s="21" t="str">
        <f aca="false">IF(OR(AM437="",AM437=1),"",IF(OR(N437="",(AM437-1)="",M437=""),"",IF(M437="Small standard",IF(N437&gt;SS_MAX,"",ROUND(INDEX(SS_FEES,SUMPRODUCT(--(SS_EDGES&lt;N437))+1,0+(AM437-1))*(1+FUEL),4)),IF(M437="Large standard",IF(N437&gt;LS_MAX,"",ROUND(IF(N437&lt;=OVER3_FROM,INDEX(LS_FEES,SUMPRODUCT(--(LS_EDGES&lt;N437))+1,0+(AM437-1)),INDEX(OVER3_BASE,1,0+(AM437-1))+OVER3_PER4*CEILING((N437-OVER3_FROM)/4,1))*(1+FUEL),4)),""))))</f>
        <v/>
      </c>
      <c r="AR437" s="21" t="str">
        <f aca="false">IF(OR(AM437="",AM437=1),"",IF(OR(N437="",(AM437-1)="",M437=""),"",IF(M437="Small standard",IF(N437&gt;SS_MAX,"",ROUND(INDEX(SS_FEES,SUMPRODUCT(--(SS_EDGES&lt;N437))+1,3+(AM437-1))*(1+FUEL),4)),IF(M437="Large standard",IF(N437&gt;LS_MAX,"",ROUND(IF(N437&lt;=OVER3_FROM,INDEX(LS_FEES,SUMPRODUCT(--(LS_EDGES&lt;N437))+1,3+(AM437-1)),INDEX(OVER3_BASE,1,3+(AM437-1))+OVER3_PER4*CEILING((N437-OVER3_FROM)/4,1))*(1+FUEL),4)),""))))</f>
        <v/>
      </c>
      <c r="AS437" s="21" t="str">
        <f aca="false">IF(OR(AM437="",AM437=1),"",(C437-(IF(AM437=2,BAND_LO,BAND_HI)-0.01))*(1-AN437))</f>
        <v/>
      </c>
      <c r="AT437" s="18" t="str">
        <f aca="false">IF(AI437="","",(AI437&gt;SS_L)+(AJ437&gt;SS_M)+(AK437&gt;SS_S))</f>
        <v/>
      </c>
      <c r="AU437" s="23" t="str">
        <f aca="false">IF(OR(AT437="",AT437&lt;&gt;1),"",MAX(AI437/SS_L,AJ437/SS_M,AK437/SS_S))</f>
        <v/>
      </c>
      <c r="AV437" s="21" t="str">
        <f aca="false">IF(OR(M437&lt;&gt;"Large standard",N437="",N437&gt;SS_MAX),"",IF(OR(N437="",AM437="","Small standard"=""),"",IF("Small standard"="Small standard",IF(N437&gt;SS_MAX,"",ROUND(INDEX(SS_FEES,SUMPRODUCT(--(SS_EDGES&lt;N437))+1,0+AM437)*(1+FUEL),4)),IF("Small standard"="Large standard",IF(N437&gt;LS_MAX,"",ROUND(IF(N437&lt;=OVER3_FROM,INDEX(LS_FEES,SUMPRODUCT(--(LS_EDGES&lt;N437))+1,0+AM437),INDEX(OVER3_BASE,1,0+AM437)+OVER3_PER4*CEILING((N437-OVER3_FROM)/4,1))*(1+FUEL),4)),""))))</f>
        <v/>
      </c>
      <c r="AW437" s="21" t="str">
        <f aca="false">IF(OR(M437&lt;&gt;"Large standard",N437="",N437&gt;SS_MAX),"",IF(OR(N437="",AM437="","Small standard"=""),"",IF("Small standard"="Small standard",IF(N437&gt;SS_MAX,"",ROUND(INDEX(SS_FEES,SUMPRODUCT(--(SS_EDGES&lt;N437))+1,3+AM437)*(1+FUEL),4)),IF("Small standard"="Large standard",IF(N437&gt;LS_MAX,"",ROUND(IF(N437&lt;=OVER3_FROM,INDEX(LS_FEES,SUMPRODUCT(--(LS_EDGES&lt;N437))+1,3+AM437),INDEX(OVER3_BASE,1,3+AM437)+OVER3_PER4*CEILING((N437-OVER3_FROM)/4,1))*(1+FUEL),4)),""))))</f>
        <v/>
      </c>
      <c r="AX437" s="21" t="str">
        <f aca="false">IF(OR(AL437="",AH437=""),"",IF(OR(AH437="",AM437="",M437=""),"",IF(M437="Small standard",IF(AH437&gt;SS_MAX,"",ROUND(INDEX(SS_FEES,SUMPRODUCT(--(SS_EDGES&lt;AH437))+1,0+AM437)*(1+FUEL),4)),IF(M437="Large standard",IF(AH437&gt;LS_MAX,"",ROUND(IF(AH437&lt;=OVER3_FROM,INDEX(LS_FEES,SUMPRODUCT(--(LS_EDGES&lt;AH437))+1,0+AM437),INDEX(OVER3_BASE,1,0+AM437)+OVER3_PER4*CEILING((AH437-OVER3_FROM)/4,1))*(1+FUEL),4)),""))))</f>
        <v/>
      </c>
      <c r="AY437" s="21" t="str">
        <f aca="false">IF(OR(AL437="",AH437=""),"",IF(OR(AH437="",AM437="",M437=""),"",IF(M437="Small standard",IF(AH437&gt;SS_MAX,"",ROUND(INDEX(SS_FEES,SUMPRODUCT(--(SS_EDGES&lt;AH437))+1,3+AM437)*(1+FUEL),4)),IF(M437="Large standard",IF(AH437&gt;LS_MAX,"",ROUND(IF(AH437&lt;=OVER3_FROM,INDEX(LS_FEES,SUMPRODUCT(--(LS_EDGES&lt;AH437))+1,3+AM437),INDEX(OVER3_BASE,1,3+AM437)+OVER3_PER4*CEILING((AH437-OVER3_FROM)/4,1))*(1+FUEL),4)),""))))</f>
        <v/>
      </c>
      <c r="AZ437" s="24" t="str">
        <f aca="false">IF(OR(J437="",J437&lt;1),"",ROUND(IFERROR(INDEX(CAT_SCALE,MATCH(D437,CATS,0)),UC_DEFAULT)*IF(J437&gt;=UC_KNEE,10^(UC_A-UC_B*LOG10(J437)),10^(UC_A-UC_B*LOG10(UC_KNEE))*(UC_KNEE/J437)^UC_HEXP),1))</f>
        <v/>
      </c>
    </row>
    <row r="438" customFormat="false" ht="15" hidden="false" customHeight="false" outlineLevel="0" collapsed="false">
      <c r="A438" s="10"/>
      <c r="B438" s="10"/>
      <c r="C438" s="12"/>
      <c r="D438" s="10"/>
      <c r="E438" s="10"/>
      <c r="F438" s="10"/>
      <c r="G438" s="10"/>
      <c r="H438" s="10"/>
      <c r="I438" s="10"/>
      <c r="J438" s="10"/>
      <c r="K438" s="10"/>
      <c r="L438" s="12"/>
      <c r="M438" s="2" t="str">
        <f aca="false">IF(OR(N438="",AI438=""),"",IF(AND(N438&lt;=SS_MAX,AI438&lt;=SS_L,AJ438&lt;=SS_M,AK438&lt;=SS_S),"Small standard",IF(AND(N438&lt;=LS_MAX,AI438&lt;=LS_L,AJ438&lt;=LS_M,AK438&lt;=LS_S),"Large standard","Oversize")))</f>
        <v/>
      </c>
      <c r="N438" s="16" t="str">
        <f aca="false">IF(AH438="","",IF(AL438="",AH438,MAX(AH438,AL438)))</f>
        <v/>
      </c>
      <c r="O438" s="21" t="str">
        <f aca="false">IF(OR(N438="",AM438="",M438=""),"",IF(M438="Small standard",IF(N438&gt;SS_MAX,"",ROUND(INDEX(SS_FEES,SUMPRODUCT(--(SS_EDGES&lt;N438))+1,0+AM438)*(1+FUEL),4)),IF(M438="Large standard",IF(N438&gt;LS_MAX,"",ROUND(IF(N438&lt;=OVER3_FROM,INDEX(LS_FEES,SUMPRODUCT(--(LS_EDGES&lt;N438))+1,0+AM438),INDEX(OVER3_BASE,1,0+AM438)+OVER3_PER4*CEILING((N438-OVER3_FROM)/4,1))*(1+FUEL),4)),"")))</f>
        <v/>
      </c>
      <c r="P438" s="21" t="str">
        <f aca="false">IF(OR(N438="",AM438="",M438=""),"",IF(M438="Small standard",IF(N438&gt;SS_MAX,"",ROUND(INDEX(SS_FEES,SUMPRODUCT(--(SS_EDGES&lt;N438))+1,3+AM438)*(1+FUEL),4)),IF(M438="Large standard",IF(N438&gt;LS_MAX,"",ROUND(IF(N438&lt;=OVER3_FROM,INDEX(LS_FEES,SUMPRODUCT(--(LS_EDGES&lt;N438))+1,3+AM438),INDEX(OVER3_BASE,1,3+AM438)+OVER3_PER4*CEILING((N438-OVER3_FROM)/4,1))*(1+FUEL),4)),"")))</f>
        <v/>
      </c>
      <c r="Q438" s="20" t="str">
        <f aca="true">IF(OR(L438="",O438=""),"",ROUND(L438-IF(AND(TODAY()&gt;=PEAK_FROM,TODAY()&lt;=PEAK_TO),P438,O438),2))</f>
        <v/>
      </c>
      <c r="R438" s="16" t="str">
        <f aca="false">IF(N438="","",IF(M438="Small standard",IF(SUMPRODUCT(--(SS_EDGES&lt;N438))=0,"",INDEX(SS_EDGES,SUMPRODUCT(--(SS_EDGES&lt;N438)))),IF(M438="Large standard",IF(N438&gt;OVER3_FROM,OVER3_FROM+4*(CEILING((N438-OVER3_FROM)/4,1)-1),IF(SUMPRODUCT(--(LS_EDGES&lt;N438))=0,"",INDEX(LS_EDGES,SUMPRODUCT(--(LS_EDGES&lt;N438))))),"")))</f>
        <v/>
      </c>
      <c r="S438" s="22" t="str">
        <f aca="false">IF(R438="","",ROUND(N438-R438,3))</f>
        <v/>
      </c>
      <c r="T438" s="21" t="str">
        <f aca="false">IF(OR(R438="",O438="",AO438=""),"",IF(S438&gt;MAX_SHAVE,"",IF(ROUND(O438-AO438,4)&lt;MIN_UNIT,"",ROUND(O438-AO438,4))))</f>
        <v/>
      </c>
      <c r="U438" s="21" t="str">
        <f aca="false">IF(OR(AQ438="",O438=""),"",IF(ROUND(ROUND(O438-AQ438,4)-AS438,4)&lt;=MIN_UNIT,"",ROUND(ROUND(O438-AQ438,4)-AS438,4)))</f>
        <v/>
      </c>
      <c r="V438" s="21" t="str">
        <f aca="false">IF(OR(AV438="",O438=""),"",IF(AND(AT438=1,AU438&lt;=MAX_ENV),IF(ROUND(O438-AV438,4)&lt;MIN_UNIT,"",ROUND(O438-AV438,4)),""))</f>
        <v/>
      </c>
      <c r="W438" s="21" t="str">
        <f aca="false">IF(OR(AX438="",O438=""),"",IF(AL438&gt;=AH438*MIN_DIM_RATIO,IF(ROUND(O438-AX438,4)&lt;MIN_UNIT,"",ROUND(O438-AX438,4)),""))</f>
        <v/>
      </c>
      <c r="X438" s="21" t="str">
        <f aca="false">IF(OR(R438="",P438="",AP438=""),"",IF(S438&gt;MAX_SHAVE,"",IF(ROUND(P438-AP438,4)&lt;MIN_UNIT,"",ROUND(P438-AP438,4))))</f>
        <v/>
      </c>
      <c r="Y438" s="21" t="str">
        <f aca="false">IF(OR(AR438="",P438=""),"",IF(ROUND(ROUND(P438-AR438,4)-AS438,4)&lt;=MIN_UNIT,"",ROUND(ROUND(P438-AR438,4)-AS438,4)))</f>
        <v/>
      </c>
      <c r="Z438" s="21" t="str">
        <f aca="false">IF(OR(AW438="",P438=""),"",IF(AND(AT438=1,AU438&lt;=MAX_ENV),IF(ROUND(P438-AW438,4)&lt;MIN_UNIT,"",ROUND(P438-AW438,4)),""))</f>
        <v/>
      </c>
      <c r="AA438" s="21" t="str">
        <f aca="false">IF(OR(AY438="",P438=""),"",IF(AL438&gt;=AH438*MIN_DIM_RATIO,IF(ROUND(P438-AY438,4)&lt;MIN_UNIT,"",ROUND(P438-AY438,4)),""))</f>
        <v/>
      </c>
      <c r="AB438" s="2" t="str">
        <f aca="false">IF(COUNT(T438:W438)=0,"",CHOOSE(MATCH(MAX(T438:W438),T438:W438,0),"Weight","Price","Size tier","Box"))</f>
        <v/>
      </c>
      <c r="AC438" s="24" t="str">
        <f aca="false">IF(K438&lt;&gt;"",K438,AZ438)</f>
        <v/>
      </c>
      <c r="AD438" s="25" t="str">
        <f aca="false">IF(OR(AB438="",AC438=""),"",ROUND(AC438*IF(K438&lt;&gt;"",1,U_LOW)*((12-PEAK_MONTHS)*MAX(T438:W438)+PEAK_MONTHS*N(INDEX(X438:AA438,MATCH(MAX(T438:W438),T438:W438,0)))),0))</f>
        <v/>
      </c>
      <c r="AE438" s="25" t="str">
        <f aca="false">IF(OR(AB438="",AC438=""),"",ROUND(AC438*IF(K438&lt;&gt;"",1,U_HIGH)*((12-PEAK_MONTHS)*MAX(T438:W438)+PEAK_MONTHS*N(INDEX(X438:AA438,MATCH(MAX(T438:W438),T438:W438,0)))),0))</f>
        <v/>
      </c>
      <c r="AF438" s="18" t="str">
        <f aca="false">IF(AD438="","",RANK(AD438,$AD$7:$AD$506))</f>
        <v/>
      </c>
      <c r="AH438" s="16" t="str">
        <f aca="false">IF(E438&lt;&gt;"",E438,IF(F438&lt;&gt;"",ROUND(F438*16,3),""))</f>
        <v/>
      </c>
      <c r="AI438" s="16" t="str">
        <f aca="false">IF(COUNT(G438:I438)&lt;3,"",ROUND(LARGE(G438:I438,1),2))</f>
        <v/>
      </c>
      <c r="AJ438" s="16" t="str">
        <f aca="false">IF(COUNT(G438:I438)&lt;3,"",ROUND(LARGE(G438:I438,2),2))</f>
        <v/>
      </c>
      <c r="AK438" s="16" t="str">
        <f aca="false">IF(COUNT(G438:I438)&lt;3,"",ROUND(SMALL(G438:I438,1),2))</f>
        <v/>
      </c>
      <c r="AL438" s="16" t="str">
        <f aca="false">IF(AI438="","",IF(AI438*AJ438*AK438&lt;DIM_MIN_CUIN,"",ROUND(AI438*AJ438*AK438/DIM_DIV*16,2)))</f>
        <v/>
      </c>
      <c r="AM438" s="18" t="str">
        <f aca="false">IF(C438="","",IF(C438&lt;BAND_LO,1,IF(C438&lt;=BAND_HI,2,3)))</f>
        <v/>
      </c>
      <c r="AN438" s="19" t="str">
        <f aca="false">IF(C438="","",IFERROR(INDEX(CAT_REF,MATCH(D438,CATS,0)),REF_DEFAULT))</f>
        <v/>
      </c>
      <c r="AO438" s="21" t="str">
        <f aca="false">IF(OR(R438="",AM438="",M438=""),"",IF(M438="Small standard",IF(R438&gt;SS_MAX,"",ROUND(INDEX(SS_FEES,SUMPRODUCT(--(SS_EDGES&lt;R438))+1,0+AM438)*(1+FUEL),4)),IF(M438="Large standard",IF(R438&gt;LS_MAX,"",ROUND(IF(R438&lt;=OVER3_FROM,INDEX(LS_FEES,SUMPRODUCT(--(LS_EDGES&lt;R438))+1,0+AM438),INDEX(OVER3_BASE,1,0+AM438)+OVER3_PER4*CEILING((R438-OVER3_FROM)/4,1))*(1+FUEL),4)),"")))</f>
        <v/>
      </c>
      <c r="AP438" s="21" t="str">
        <f aca="false">IF(OR(R438="",AM438="",M438=""),"",IF(M438="Small standard",IF(R438&gt;SS_MAX,"",ROUND(INDEX(SS_FEES,SUMPRODUCT(--(SS_EDGES&lt;R438))+1,3+AM438)*(1+FUEL),4)),IF(M438="Large standard",IF(R438&gt;LS_MAX,"",ROUND(IF(R438&lt;=OVER3_FROM,INDEX(LS_FEES,SUMPRODUCT(--(LS_EDGES&lt;R438))+1,3+AM438),INDEX(OVER3_BASE,1,3+AM438)+OVER3_PER4*CEILING((R438-OVER3_FROM)/4,1))*(1+FUEL),4)),"")))</f>
        <v/>
      </c>
      <c r="AQ438" s="21" t="str">
        <f aca="false">IF(OR(AM438="",AM438=1),"",IF(OR(N438="",(AM438-1)="",M438=""),"",IF(M438="Small standard",IF(N438&gt;SS_MAX,"",ROUND(INDEX(SS_FEES,SUMPRODUCT(--(SS_EDGES&lt;N438))+1,0+(AM438-1))*(1+FUEL),4)),IF(M438="Large standard",IF(N438&gt;LS_MAX,"",ROUND(IF(N438&lt;=OVER3_FROM,INDEX(LS_FEES,SUMPRODUCT(--(LS_EDGES&lt;N438))+1,0+(AM438-1)),INDEX(OVER3_BASE,1,0+(AM438-1))+OVER3_PER4*CEILING((N438-OVER3_FROM)/4,1))*(1+FUEL),4)),""))))</f>
        <v/>
      </c>
      <c r="AR438" s="21" t="str">
        <f aca="false">IF(OR(AM438="",AM438=1),"",IF(OR(N438="",(AM438-1)="",M438=""),"",IF(M438="Small standard",IF(N438&gt;SS_MAX,"",ROUND(INDEX(SS_FEES,SUMPRODUCT(--(SS_EDGES&lt;N438))+1,3+(AM438-1))*(1+FUEL),4)),IF(M438="Large standard",IF(N438&gt;LS_MAX,"",ROUND(IF(N438&lt;=OVER3_FROM,INDEX(LS_FEES,SUMPRODUCT(--(LS_EDGES&lt;N438))+1,3+(AM438-1)),INDEX(OVER3_BASE,1,3+(AM438-1))+OVER3_PER4*CEILING((N438-OVER3_FROM)/4,1))*(1+FUEL),4)),""))))</f>
        <v/>
      </c>
      <c r="AS438" s="21" t="str">
        <f aca="false">IF(OR(AM438="",AM438=1),"",(C438-(IF(AM438=2,BAND_LO,BAND_HI)-0.01))*(1-AN438))</f>
        <v/>
      </c>
      <c r="AT438" s="18" t="str">
        <f aca="false">IF(AI438="","",(AI438&gt;SS_L)+(AJ438&gt;SS_M)+(AK438&gt;SS_S))</f>
        <v/>
      </c>
      <c r="AU438" s="23" t="str">
        <f aca="false">IF(OR(AT438="",AT438&lt;&gt;1),"",MAX(AI438/SS_L,AJ438/SS_M,AK438/SS_S))</f>
        <v/>
      </c>
      <c r="AV438" s="21" t="str">
        <f aca="false">IF(OR(M438&lt;&gt;"Large standard",N438="",N438&gt;SS_MAX),"",IF(OR(N438="",AM438="","Small standard"=""),"",IF("Small standard"="Small standard",IF(N438&gt;SS_MAX,"",ROUND(INDEX(SS_FEES,SUMPRODUCT(--(SS_EDGES&lt;N438))+1,0+AM438)*(1+FUEL),4)),IF("Small standard"="Large standard",IF(N438&gt;LS_MAX,"",ROUND(IF(N438&lt;=OVER3_FROM,INDEX(LS_FEES,SUMPRODUCT(--(LS_EDGES&lt;N438))+1,0+AM438),INDEX(OVER3_BASE,1,0+AM438)+OVER3_PER4*CEILING((N438-OVER3_FROM)/4,1))*(1+FUEL),4)),""))))</f>
        <v/>
      </c>
      <c r="AW438" s="21" t="str">
        <f aca="false">IF(OR(M438&lt;&gt;"Large standard",N438="",N438&gt;SS_MAX),"",IF(OR(N438="",AM438="","Small standard"=""),"",IF("Small standard"="Small standard",IF(N438&gt;SS_MAX,"",ROUND(INDEX(SS_FEES,SUMPRODUCT(--(SS_EDGES&lt;N438))+1,3+AM438)*(1+FUEL),4)),IF("Small standard"="Large standard",IF(N438&gt;LS_MAX,"",ROUND(IF(N438&lt;=OVER3_FROM,INDEX(LS_FEES,SUMPRODUCT(--(LS_EDGES&lt;N438))+1,3+AM438),INDEX(OVER3_BASE,1,3+AM438)+OVER3_PER4*CEILING((N438-OVER3_FROM)/4,1))*(1+FUEL),4)),""))))</f>
        <v/>
      </c>
      <c r="AX438" s="21" t="str">
        <f aca="false">IF(OR(AL438="",AH438=""),"",IF(OR(AH438="",AM438="",M438=""),"",IF(M438="Small standard",IF(AH438&gt;SS_MAX,"",ROUND(INDEX(SS_FEES,SUMPRODUCT(--(SS_EDGES&lt;AH438))+1,0+AM438)*(1+FUEL),4)),IF(M438="Large standard",IF(AH438&gt;LS_MAX,"",ROUND(IF(AH438&lt;=OVER3_FROM,INDEX(LS_FEES,SUMPRODUCT(--(LS_EDGES&lt;AH438))+1,0+AM438),INDEX(OVER3_BASE,1,0+AM438)+OVER3_PER4*CEILING((AH438-OVER3_FROM)/4,1))*(1+FUEL),4)),""))))</f>
        <v/>
      </c>
      <c r="AY438" s="21" t="str">
        <f aca="false">IF(OR(AL438="",AH438=""),"",IF(OR(AH438="",AM438="",M438=""),"",IF(M438="Small standard",IF(AH438&gt;SS_MAX,"",ROUND(INDEX(SS_FEES,SUMPRODUCT(--(SS_EDGES&lt;AH438))+1,3+AM438)*(1+FUEL),4)),IF(M438="Large standard",IF(AH438&gt;LS_MAX,"",ROUND(IF(AH438&lt;=OVER3_FROM,INDEX(LS_FEES,SUMPRODUCT(--(LS_EDGES&lt;AH438))+1,3+AM438),INDEX(OVER3_BASE,1,3+AM438)+OVER3_PER4*CEILING((AH438-OVER3_FROM)/4,1))*(1+FUEL),4)),""))))</f>
        <v/>
      </c>
      <c r="AZ438" s="24" t="str">
        <f aca="false">IF(OR(J438="",J438&lt;1),"",ROUND(IFERROR(INDEX(CAT_SCALE,MATCH(D438,CATS,0)),UC_DEFAULT)*IF(J438&gt;=UC_KNEE,10^(UC_A-UC_B*LOG10(J438)),10^(UC_A-UC_B*LOG10(UC_KNEE))*(UC_KNEE/J438)^UC_HEXP),1))</f>
        <v/>
      </c>
    </row>
    <row r="439" customFormat="false" ht="15" hidden="false" customHeight="false" outlineLevel="0" collapsed="false">
      <c r="A439" s="10"/>
      <c r="B439" s="10"/>
      <c r="C439" s="12"/>
      <c r="D439" s="10"/>
      <c r="E439" s="10"/>
      <c r="F439" s="10"/>
      <c r="G439" s="10"/>
      <c r="H439" s="10"/>
      <c r="I439" s="10"/>
      <c r="J439" s="10"/>
      <c r="K439" s="10"/>
      <c r="L439" s="12"/>
      <c r="M439" s="2" t="str">
        <f aca="false">IF(OR(N439="",AI439=""),"",IF(AND(N439&lt;=SS_MAX,AI439&lt;=SS_L,AJ439&lt;=SS_M,AK439&lt;=SS_S),"Small standard",IF(AND(N439&lt;=LS_MAX,AI439&lt;=LS_L,AJ439&lt;=LS_M,AK439&lt;=LS_S),"Large standard","Oversize")))</f>
        <v/>
      </c>
      <c r="N439" s="16" t="str">
        <f aca="false">IF(AH439="","",IF(AL439="",AH439,MAX(AH439,AL439)))</f>
        <v/>
      </c>
      <c r="O439" s="21" t="str">
        <f aca="false">IF(OR(N439="",AM439="",M439=""),"",IF(M439="Small standard",IF(N439&gt;SS_MAX,"",ROUND(INDEX(SS_FEES,SUMPRODUCT(--(SS_EDGES&lt;N439))+1,0+AM439)*(1+FUEL),4)),IF(M439="Large standard",IF(N439&gt;LS_MAX,"",ROUND(IF(N439&lt;=OVER3_FROM,INDEX(LS_FEES,SUMPRODUCT(--(LS_EDGES&lt;N439))+1,0+AM439),INDEX(OVER3_BASE,1,0+AM439)+OVER3_PER4*CEILING((N439-OVER3_FROM)/4,1))*(1+FUEL),4)),"")))</f>
        <v/>
      </c>
      <c r="P439" s="21" t="str">
        <f aca="false">IF(OR(N439="",AM439="",M439=""),"",IF(M439="Small standard",IF(N439&gt;SS_MAX,"",ROUND(INDEX(SS_FEES,SUMPRODUCT(--(SS_EDGES&lt;N439))+1,3+AM439)*(1+FUEL),4)),IF(M439="Large standard",IF(N439&gt;LS_MAX,"",ROUND(IF(N439&lt;=OVER3_FROM,INDEX(LS_FEES,SUMPRODUCT(--(LS_EDGES&lt;N439))+1,3+AM439),INDEX(OVER3_BASE,1,3+AM439)+OVER3_PER4*CEILING((N439-OVER3_FROM)/4,1))*(1+FUEL),4)),"")))</f>
        <v/>
      </c>
      <c r="Q439" s="20" t="str">
        <f aca="true">IF(OR(L439="",O439=""),"",ROUND(L439-IF(AND(TODAY()&gt;=PEAK_FROM,TODAY()&lt;=PEAK_TO),P439,O439),2))</f>
        <v/>
      </c>
      <c r="R439" s="16" t="str">
        <f aca="false">IF(N439="","",IF(M439="Small standard",IF(SUMPRODUCT(--(SS_EDGES&lt;N439))=0,"",INDEX(SS_EDGES,SUMPRODUCT(--(SS_EDGES&lt;N439)))),IF(M439="Large standard",IF(N439&gt;OVER3_FROM,OVER3_FROM+4*(CEILING((N439-OVER3_FROM)/4,1)-1),IF(SUMPRODUCT(--(LS_EDGES&lt;N439))=0,"",INDEX(LS_EDGES,SUMPRODUCT(--(LS_EDGES&lt;N439))))),"")))</f>
        <v/>
      </c>
      <c r="S439" s="22" t="str">
        <f aca="false">IF(R439="","",ROUND(N439-R439,3))</f>
        <v/>
      </c>
      <c r="T439" s="21" t="str">
        <f aca="false">IF(OR(R439="",O439="",AO439=""),"",IF(S439&gt;MAX_SHAVE,"",IF(ROUND(O439-AO439,4)&lt;MIN_UNIT,"",ROUND(O439-AO439,4))))</f>
        <v/>
      </c>
      <c r="U439" s="21" t="str">
        <f aca="false">IF(OR(AQ439="",O439=""),"",IF(ROUND(ROUND(O439-AQ439,4)-AS439,4)&lt;=MIN_UNIT,"",ROUND(ROUND(O439-AQ439,4)-AS439,4)))</f>
        <v/>
      </c>
      <c r="V439" s="21" t="str">
        <f aca="false">IF(OR(AV439="",O439=""),"",IF(AND(AT439=1,AU439&lt;=MAX_ENV),IF(ROUND(O439-AV439,4)&lt;MIN_UNIT,"",ROUND(O439-AV439,4)),""))</f>
        <v/>
      </c>
      <c r="W439" s="21" t="str">
        <f aca="false">IF(OR(AX439="",O439=""),"",IF(AL439&gt;=AH439*MIN_DIM_RATIO,IF(ROUND(O439-AX439,4)&lt;MIN_UNIT,"",ROUND(O439-AX439,4)),""))</f>
        <v/>
      </c>
      <c r="X439" s="21" t="str">
        <f aca="false">IF(OR(R439="",P439="",AP439=""),"",IF(S439&gt;MAX_SHAVE,"",IF(ROUND(P439-AP439,4)&lt;MIN_UNIT,"",ROUND(P439-AP439,4))))</f>
        <v/>
      </c>
      <c r="Y439" s="21" t="str">
        <f aca="false">IF(OR(AR439="",P439=""),"",IF(ROUND(ROUND(P439-AR439,4)-AS439,4)&lt;=MIN_UNIT,"",ROUND(ROUND(P439-AR439,4)-AS439,4)))</f>
        <v/>
      </c>
      <c r="Z439" s="21" t="str">
        <f aca="false">IF(OR(AW439="",P439=""),"",IF(AND(AT439=1,AU439&lt;=MAX_ENV),IF(ROUND(P439-AW439,4)&lt;MIN_UNIT,"",ROUND(P439-AW439,4)),""))</f>
        <v/>
      </c>
      <c r="AA439" s="21" t="str">
        <f aca="false">IF(OR(AY439="",P439=""),"",IF(AL439&gt;=AH439*MIN_DIM_RATIO,IF(ROUND(P439-AY439,4)&lt;MIN_UNIT,"",ROUND(P439-AY439,4)),""))</f>
        <v/>
      </c>
      <c r="AB439" s="2" t="str">
        <f aca="false">IF(COUNT(T439:W439)=0,"",CHOOSE(MATCH(MAX(T439:W439),T439:W439,0),"Weight","Price","Size tier","Box"))</f>
        <v/>
      </c>
      <c r="AC439" s="24" t="str">
        <f aca="false">IF(K439&lt;&gt;"",K439,AZ439)</f>
        <v/>
      </c>
      <c r="AD439" s="25" t="str">
        <f aca="false">IF(OR(AB439="",AC439=""),"",ROUND(AC439*IF(K439&lt;&gt;"",1,U_LOW)*((12-PEAK_MONTHS)*MAX(T439:W439)+PEAK_MONTHS*N(INDEX(X439:AA439,MATCH(MAX(T439:W439),T439:W439,0)))),0))</f>
        <v/>
      </c>
      <c r="AE439" s="25" t="str">
        <f aca="false">IF(OR(AB439="",AC439=""),"",ROUND(AC439*IF(K439&lt;&gt;"",1,U_HIGH)*((12-PEAK_MONTHS)*MAX(T439:W439)+PEAK_MONTHS*N(INDEX(X439:AA439,MATCH(MAX(T439:W439),T439:W439,0)))),0))</f>
        <v/>
      </c>
      <c r="AF439" s="18" t="str">
        <f aca="false">IF(AD439="","",RANK(AD439,$AD$7:$AD$506))</f>
        <v/>
      </c>
      <c r="AH439" s="16" t="str">
        <f aca="false">IF(E439&lt;&gt;"",E439,IF(F439&lt;&gt;"",ROUND(F439*16,3),""))</f>
        <v/>
      </c>
      <c r="AI439" s="16" t="str">
        <f aca="false">IF(COUNT(G439:I439)&lt;3,"",ROUND(LARGE(G439:I439,1),2))</f>
        <v/>
      </c>
      <c r="AJ439" s="16" t="str">
        <f aca="false">IF(COUNT(G439:I439)&lt;3,"",ROUND(LARGE(G439:I439,2),2))</f>
        <v/>
      </c>
      <c r="AK439" s="16" t="str">
        <f aca="false">IF(COUNT(G439:I439)&lt;3,"",ROUND(SMALL(G439:I439,1),2))</f>
        <v/>
      </c>
      <c r="AL439" s="16" t="str">
        <f aca="false">IF(AI439="","",IF(AI439*AJ439*AK439&lt;DIM_MIN_CUIN,"",ROUND(AI439*AJ439*AK439/DIM_DIV*16,2)))</f>
        <v/>
      </c>
      <c r="AM439" s="18" t="str">
        <f aca="false">IF(C439="","",IF(C439&lt;BAND_LO,1,IF(C439&lt;=BAND_HI,2,3)))</f>
        <v/>
      </c>
      <c r="AN439" s="19" t="str">
        <f aca="false">IF(C439="","",IFERROR(INDEX(CAT_REF,MATCH(D439,CATS,0)),REF_DEFAULT))</f>
        <v/>
      </c>
      <c r="AO439" s="21" t="str">
        <f aca="false">IF(OR(R439="",AM439="",M439=""),"",IF(M439="Small standard",IF(R439&gt;SS_MAX,"",ROUND(INDEX(SS_FEES,SUMPRODUCT(--(SS_EDGES&lt;R439))+1,0+AM439)*(1+FUEL),4)),IF(M439="Large standard",IF(R439&gt;LS_MAX,"",ROUND(IF(R439&lt;=OVER3_FROM,INDEX(LS_FEES,SUMPRODUCT(--(LS_EDGES&lt;R439))+1,0+AM439),INDEX(OVER3_BASE,1,0+AM439)+OVER3_PER4*CEILING((R439-OVER3_FROM)/4,1))*(1+FUEL),4)),"")))</f>
        <v/>
      </c>
      <c r="AP439" s="21" t="str">
        <f aca="false">IF(OR(R439="",AM439="",M439=""),"",IF(M439="Small standard",IF(R439&gt;SS_MAX,"",ROUND(INDEX(SS_FEES,SUMPRODUCT(--(SS_EDGES&lt;R439))+1,3+AM439)*(1+FUEL),4)),IF(M439="Large standard",IF(R439&gt;LS_MAX,"",ROUND(IF(R439&lt;=OVER3_FROM,INDEX(LS_FEES,SUMPRODUCT(--(LS_EDGES&lt;R439))+1,3+AM439),INDEX(OVER3_BASE,1,3+AM439)+OVER3_PER4*CEILING((R439-OVER3_FROM)/4,1))*(1+FUEL),4)),"")))</f>
        <v/>
      </c>
      <c r="AQ439" s="21" t="str">
        <f aca="false">IF(OR(AM439="",AM439=1),"",IF(OR(N439="",(AM439-1)="",M439=""),"",IF(M439="Small standard",IF(N439&gt;SS_MAX,"",ROUND(INDEX(SS_FEES,SUMPRODUCT(--(SS_EDGES&lt;N439))+1,0+(AM439-1))*(1+FUEL),4)),IF(M439="Large standard",IF(N439&gt;LS_MAX,"",ROUND(IF(N439&lt;=OVER3_FROM,INDEX(LS_FEES,SUMPRODUCT(--(LS_EDGES&lt;N439))+1,0+(AM439-1)),INDEX(OVER3_BASE,1,0+(AM439-1))+OVER3_PER4*CEILING((N439-OVER3_FROM)/4,1))*(1+FUEL),4)),""))))</f>
        <v/>
      </c>
      <c r="AR439" s="21" t="str">
        <f aca="false">IF(OR(AM439="",AM439=1),"",IF(OR(N439="",(AM439-1)="",M439=""),"",IF(M439="Small standard",IF(N439&gt;SS_MAX,"",ROUND(INDEX(SS_FEES,SUMPRODUCT(--(SS_EDGES&lt;N439))+1,3+(AM439-1))*(1+FUEL),4)),IF(M439="Large standard",IF(N439&gt;LS_MAX,"",ROUND(IF(N439&lt;=OVER3_FROM,INDEX(LS_FEES,SUMPRODUCT(--(LS_EDGES&lt;N439))+1,3+(AM439-1)),INDEX(OVER3_BASE,1,3+(AM439-1))+OVER3_PER4*CEILING((N439-OVER3_FROM)/4,1))*(1+FUEL),4)),""))))</f>
        <v/>
      </c>
      <c r="AS439" s="21" t="str">
        <f aca="false">IF(OR(AM439="",AM439=1),"",(C439-(IF(AM439=2,BAND_LO,BAND_HI)-0.01))*(1-AN439))</f>
        <v/>
      </c>
      <c r="AT439" s="18" t="str">
        <f aca="false">IF(AI439="","",(AI439&gt;SS_L)+(AJ439&gt;SS_M)+(AK439&gt;SS_S))</f>
        <v/>
      </c>
      <c r="AU439" s="23" t="str">
        <f aca="false">IF(OR(AT439="",AT439&lt;&gt;1),"",MAX(AI439/SS_L,AJ439/SS_M,AK439/SS_S))</f>
        <v/>
      </c>
      <c r="AV439" s="21" t="str">
        <f aca="false">IF(OR(M439&lt;&gt;"Large standard",N439="",N439&gt;SS_MAX),"",IF(OR(N439="",AM439="","Small standard"=""),"",IF("Small standard"="Small standard",IF(N439&gt;SS_MAX,"",ROUND(INDEX(SS_FEES,SUMPRODUCT(--(SS_EDGES&lt;N439))+1,0+AM439)*(1+FUEL),4)),IF("Small standard"="Large standard",IF(N439&gt;LS_MAX,"",ROUND(IF(N439&lt;=OVER3_FROM,INDEX(LS_FEES,SUMPRODUCT(--(LS_EDGES&lt;N439))+1,0+AM439),INDEX(OVER3_BASE,1,0+AM439)+OVER3_PER4*CEILING((N439-OVER3_FROM)/4,1))*(1+FUEL),4)),""))))</f>
        <v/>
      </c>
      <c r="AW439" s="21" t="str">
        <f aca="false">IF(OR(M439&lt;&gt;"Large standard",N439="",N439&gt;SS_MAX),"",IF(OR(N439="",AM439="","Small standard"=""),"",IF("Small standard"="Small standard",IF(N439&gt;SS_MAX,"",ROUND(INDEX(SS_FEES,SUMPRODUCT(--(SS_EDGES&lt;N439))+1,3+AM439)*(1+FUEL),4)),IF("Small standard"="Large standard",IF(N439&gt;LS_MAX,"",ROUND(IF(N439&lt;=OVER3_FROM,INDEX(LS_FEES,SUMPRODUCT(--(LS_EDGES&lt;N439))+1,3+AM439),INDEX(OVER3_BASE,1,3+AM439)+OVER3_PER4*CEILING((N439-OVER3_FROM)/4,1))*(1+FUEL),4)),""))))</f>
        <v/>
      </c>
      <c r="AX439" s="21" t="str">
        <f aca="false">IF(OR(AL439="",AH439=""),"",IF(OR(AH439="",AM439="",M439=""),"",IF(M439="Small standard",IF(AH439&gt;SS_MAX,"",ROUND(INDEX(SS_FEES,SUMPRODUCT(--(SS_EDGES&lt;AH439))+1,0+AM439)*(1+FUEL),4)),IF(M439="Large standard",IF(AH439&gt;LS_MAX,"",ROUND(IF(AH439&lt;=OVER3_FROM,INDEX(LS_FEES,SUMPRODUCT(--(LS_EDGES&lt;AH439))+1,0+AM439),INDEX(OVER3_BASE,1,0+AM439)+OVER3_PER4*CEILING((AH439-OVER3_FROM)/4,1))*(1+FUEL),4)),""))))</f>
        <v/>
      </c>
      <c r="AY439" s="21" t="str">
        <f aca="false">IF(OR(AL439="",AH439=""),"",IF(OR(AH439="",AM439="",M439=""),"",IF(M439="Small standard",IF(AH439&gt;SS_MAX,"",ROUND(INDEX(SS_FEES,SUMPRODUCT(--(SS_EDGES&lt;AH439))+1,3+AM439)*(1+FUEL),4)),IF(M439="Large standard",IF(AH439&gt;LS_MAX,"",ROUND(IF(AH439&lt;=OVER3_FROM,INDEX(LS_FEES,SUMPRODUCT(--(LS_EDGES&lt;AH439))+1,3+AM439),INDEX(OVER3_BASE,1,3+AM439)+OVER3_PER4*CEILING((AH439-OVER3_FROM)/4,1))*(1+FUEL),4)),""))))</f>
        <v/>
      </c>
      <c r="AZ439" s="24" t="str">
        <f aca="false">IF(OR(J439="",J439&lt;1),"",ROUND(IFERROR(INDEX(CAT_SCALE,MATCH(D439,CATS,0)),UC_DEFAULT)*IF(J439&gt;=UC_KNEE,10^(UC_A-UC_B*LOG10(J439)),10^(UC_A-UC_B*LOG10(UC_KNEE))*(UC_KNEE/J439)^UC_HEXP),1))</f>
        <v/>
      </c>
    </row>
    <row r="440" customFormat="false" ht="15" hidden="false" customHeight="false" outlineLevel="0" collapsed="false">
      <c r="A440" s="10"/>
      <c r="B440" s="10"/>
      <c r="C440" s="12"/>
      <c r="D440" s="10"/>
      <c r="E440" s="10"/>
      <c r="F440" s="10"/>
      <c r="G440" s="10"/>
      <c r="H440" s="10"/>
      <c r="I440" s="10"/>
      <c r="J440" s="10"/>
      <c r="K440" s="10"/>
      <c r="L440" s="12"/>
      <c r="M440" s="2" t="str">
        <f aca="false">IF(OR(N440="",AI440=""),"",IF(AND(N440&lt;=SS_MAX,AI440&lt;=SS_L,AJ440&lt;=SS_M,AK440&lt;=SS_S),"Small standard",IF(AND(N440&lt;=LS_MAX,AI440&lt;=LS_L,AJ440&lt;=LS_M,AK440&lt;=LS_S),"Large standard","Oversize")))</f>
        <v/>
      </c>
      <c r="N440" s="16" t="str">
        <f aca="false">IF(AH440="","",IF(AL440="",AH440,MAX(AH440,AL440)))</f>
        <v/>
      </c>
      <c r="O440" s="21" t="str">
        <f aca="false">IF(OR(N440="",AM440="",M440=""),"",IF(M440="Small standard",IF(N440&gt;SS_MAX,"",ROUND(INDEX(SS_FEES,SUMPRODUCT(--(SS_EDGES&lt;N440))+1,0+AM440)*(1+FUEL),4)),IF(M440="Large standard",IF(N440&gt;LS_MAX,"",ROUND(IF(N440&lt;=OVER3_FROM,INDEX(LS_FEES,SUMPRODUCT(--(LS_EDGES&lt;N440))+1,0+AM440),INDEX(OVER3_BASE,1,0+AM440)+OVER3_PER4*CEILING((N440-OVER3_FROM)/4,1))*(1+FUEL),4)),"")))</f>
        <v/>
      </c>
      <c r="P440" s="21" t="str">
        <f aca="false">IF(OR(N440="",AM440="",M440=""),"",IF(M440="Small standard",IF(N440&gt;SS_MAX,"",ROUND(INDEX(SS_FEES,SUMPRODUCT(--(SS_EDGES&lt;N440))+1,3+AM440)*(1+FUEL),4)),IF(M440="Large standard",IF(N440&gt;LS_MAX,"",ROUND(IF(N440&lt;=OVER3_FROM,INDEX(LS_FEES,SUMPRODUCT(--(LS_EDGES&lt;N440))+1,3+AM440),INDEX(OVER3_BASE,1,3+AM440)+OVER3_PER4*CEILING((N440-OVER3_FROM)/4,1))*(1+FUEL),4)),"")))</f>
        <v/>
      </c>
      <c r="Q440" s="20" t="str">
        <f aca="true">IF(OR(L440="",O440=""),"",ROUND(L440-IF(AND(TODAY()&gt;=PEAK_FROM,TODAY()&lt;=PEAK_TO),P440,O440),2))</f>
        <v/>
      </c>
      <c r="R440" s="16" t="str">
        <f aca="false">IF(N440="","",IF(M440="Small standard",IF(SUMPRODUCT(--(SS_EDGES&lt;N440))=0,"",INDEX(SS_EDGES,SUMPRODUCT(--(SS_EDGES&lt;N440)))),IF(M440="Large standard",IF(N440&gt;OVER3_FROM,OVER3_FROM+4*(CEILING((N440-OVER3_FROM)/4,1)-1),IF(SUMPRODUCT(--(LS_EDGES&lt;N440))=0,"",INDEX(LS_EDGES,SUMPRODUCT(--(LS_EDGES&lt;N440))))),"")))</f>
        <v/>
      </c>
      <c r="S440" s="22" t="str">
        <f aca="false">IF(R440="","",ROUND(N440-R440,3))</f>
        <v/>
      </c>
      <c r="T440" s="21" t="str">
        <f aca="false">IF(OR(R440="",O440="",AO440=""),"",IF(S440&gt;MAX_SHAVE,"",IF(ROUND(O440-AO440,4)&lt;MIN_UNIT,"",ROUND(O440-AO440,4))))</f>
        <v/>
      </c>
      <c r="U440" s="21" t="str">
        <f aca="false">IF(OR(AQ440="",O440=""),"",IF(ROUND(ROUND(O440-AQ440,4)-AS440,4)&lt;=MIN_UNIT,"",ROUND(ROUND(O440-AQ440,4)-AS440,4)))</f>
        <v/>
      </c>
      <c r="V440" s="21" t="str">
        <f aca="false">IF(OR(AV440="",O440=""),"",IF(AND(AT440=1,AU440&lt;=MAX_ENV),IF(ROUND(O440-AV440,4)&lt;MIN_UNIT,"",ROUND(O440-AV440,4)),""))</f>
        <v/>
      </c>
      <c r="W440" s="21" t="str">
        <f aca="false">IF(OR(AX440="",O440=""),"",IF(AL440&gt;=AH440*MIN_DIM_RATIO,IF(ROUND(O440-AX440,4)&lt;MIN_UNIT,"",ROUND(O440-AX440,4)),""))</f>
        <v/>
      </c>
      <c r="X440" s="21" t="str">
        <f aca="false">IF(OR(R440="",P440="",AP440=""),"",IF(S440&gt;MAX_SHAVE,"",IF(ROUND(P440-AP440,4)&lt;MIN_UNIT,"",ROUND(P440-AP440,4))))</f>
        <v/>
      </c>
      <c r="Y440" s="21" t="str">
        <f aca="false">IF(OR(AR440="",P440=""),"",IF(ROUND(ROUND(P440-AR440,4)-AS440,4)&lt;=MIN_UNIT,"",ROUND(ROUND(P440-AR440,4)-AS440,4)))</f>
        <v/>
      </c>
      <c r="Z440" s="21" t="str">
        <f aca="false">IF(OR(AW440="",P440=""),"",IF(AND(AT440=1,AU440&lt;=MAX_ENV),IF(ROUND(P440-AW440,4)&lt;MIN_UNIT,"",ROUND(P440-AW440,4)),""))</f>
        <v/>
      </c>
      <c r="AA440" s="21" t="str">
        <f aca="false">IF(OR(AY440="",P440=""),"",IF(AL440&gt;=AH440*MIN_DIM_RATIO,IF(ROUND(P440-AY440,4)&lt;MIN_UNIT,"",ROUND(P440-AY440,4)),""))</f>
        <v/>
      </c>
      <c r="AB440" s="2" t="str">
        <f aca="false">IF(COUNT(T440:W440)=0,"",CHOOSE(MATCH(MAX(T440:W440),T440:W440,0),"Weight","Price","Size tier","Box"))</f>
        <v/>
      </c>
      <c r="AC440" s="24" t="str">
        <f aca="false">IF(K440&lt;&gt;"",K440,AZ440)</f>
        <v/>
      </c>
      <c r="AD440" s="25" t="str">
        <f aca="false">IF(OR(AB440="",AC440=""),"",ROUND(AC440*IF(K440&lt;&gt;"",1,U_LOW)*((12-PEAK_MONTHS)*MAX(T440:W440)+PEAK_MONTHS*N(INDEX(X440:AA440,MATCH(MAX(T440:W440),T440:W440,0)))),0))</f>
        <v/>
      </c>
      <c r="AE440" s="25" t="str">
        <f aca="false">IF(OR(AB440="",AC440=""),"",ROUND(AC440*IF(K440&lt;&gt;"",1,U_HIGH)*((12-PEAK_MONTHS)*MAX(T440:W440)+PEAK_MONTHS*N(INDEX(X440:AA440,MATCH(MAX(T440:W440),T440:W440,0)))),0))</f>
        <v/>
      </c>
      <c r="AF440" s="18" t="str">
        <f aca="false">IF(AD440="","",RANK(AD440,$AD$7:$AD$506))</f>
        <v/>
      </c>
      <c r="AH440" s="16" t="str">
        <f aca="false">IF(E440&lt;&gt;"",E440,IF(F440&lt;&gt;"",ROUND(F440*16,3),""))</f>
        <v/>
      </c>
      <c r="AI440" s="16" t="str">
        <f aca="false">IF(COUNT(G440:I440)&lt;3,"",ROUND(LARGE(G440:I440,1),2))</f>
        <v/>
      </c>
      <c r="AJ440" s="16" t="str">
        <f aca="false">IF(COUNT(G440:I440)&lt;3,"",ROUND(LARGE(G440:I440,2),2))</f>
        <v/>
      </c>
      <c r="AK440" s="16" t="str">
        <f aca="false">IF(COUNT(G440:I440)&lt;3,"",ROUND(SMALL(G440:I440,1),2))</f>
        <v/>
      </c>
      <c r="AL440" s="16" t="str">
        <f aca="false">IF(AI440="","",IF(AI440*AJ440*AK440&lt;DIM_MIN_CUIN,"",ROUND(AI440*AJ440*AK440/DIM_DIV*16,2)))</f>
        <v/>
      </c>
      <c r="AM440" s="18" t="str">
        <f aca="false">IF(C440="","",IF(C440&lt;BAND_LO,1,IF(C440&lt;=BAND_HI,2,3)))</f>
        <v/>
      </c>
      <c r="AN440" s="19" t="str">
        <f aca="false">IF(C440="","",IFERROR(INDEX(CAT_REF,MATCH(D440,CATS,0)),REF_DEFAULT))</f>
        <v/>
      </c>
      <c r="AO440" s="21" t="str">
        <f aca="false">IF(OR(R440="",AM440="",M440=""),"",IF(M440="Small standard",IF(R440&gt;SS_MAX,"",ROUND(INDEX(SS_FEES,SUMPRODUCT(--(SS_EDGES&lt;R440))+1,0+AM440)*(1+FUEL),4)),IF(M440="Large standard",IF(R440&gt;LS_MAX,"",ROUND(IF(R440&lt;=OVER3_FROM,INDEX(LS_FEES,SUMPRODUCT(--(LS_EDGES&lt;R440))+1,0+AM440),INDEX(OVER3_BASE,1,0+AM440)+OVER3_PER4*CEILING((R440-OVER3_FROM)/4,1))*(1+FUEL),4)),"")))</f>
        <v/>
      </c>
      <c r="AP440" s="21" t="str">
        <f aca="false">IF(OR(R440="",AM440="",M440=""),"",IF(M440="Small standard",IF(R440&gt;SS_MAX,"",ROUND(INDEX(SS_FEES,SUMPRODUCT(--(SS_EDGES&lt;R440))+1,3+AM440)*(1+FUEL),4)),IF(M440="Large standard",IF(R440&gt;LS_MAX,"",ROUND(IF(R440&lt;=OVER3_FROM,INDEX(LS_FEES,SUMPRODUCT(--(LS_EDGES&lt;R440))+1,3+AM440),INDEX(OVER3_BASE,1,3+AM440)+OVER3_PER4*CEILING((R440-OVER3_FROM)/4,1))*(1+FUEL),4)),"")))</f>
        <v/>
      </c>
      <c r="AQ440" s="21" t="str">
        <f aca="false">IF(OR(AM440="",AM440=1),"",IF(OR(N440="",(AM440-1)="",M440=""),"",IF(M440="Small standard",IF(N440&gt;SS_MAX,"",ROUND(INDEX(SS_FEES,SUMPRODUCT(--(SS_EDGES&lt;N440))+1,0+(AM440-1))*(1+FUEL),4)),IF(M440="Large standard",IF(N440&gt;LS_MAX,"",ROUND(IF(N440&lt;=OVER3_FROM,INDEX(LS_FEES,SUMPRODUCT(--(LS_EDGES&lt;N440))+1,0+(AM440-1)),INDEX(OVER3_BASE,1,0+(AM440-1))+OVER3_PER4*CEILING((N440-OVER3_FROM)/4,1))*(1+FUEL),4)),""))))</f>
        <v/>
      </c>
      <c r="AR440" s="21" t="str">
        <f aca="false">IF(OR(AM440="",AM440=1),"",IF(OR(N440="",(AM440-1)="",M440=""),"",IF(M440="Small standard",IF(N440&gt;SS_MAX,"",ROUND(INDEX(SS_FEES,SUMPRODUCT(--(SS_EDGES&lt;N440))+1,3+(AM440-1))*(1+FUEL),4)),IF(M440="Large standard",IF(N440&gt;LS_MAX,"",ROUND(IF(N440&lt;=OVER3_FROM,INDEX(LS_FEES,SUMPRODUCT(--(LS_EDGES&lt;N440))+1,3+(AM440-1)),INDEX(OVER3_BASE,1,3+(AM440-1))+OVER3_PER4*CEILING((N440-OVER3_FROM)/4,1))*(1+FUEL),4)),""))))</f>
        <v/>
      </c>
      <c r="AS440" s="21" t="str">
        <f aca="false">IF(OR(AM440="",AM440=1),"",(C440-(IF(AM440=2,BAND_LO,BAND_HI)-0.01))*(1-AN440))</f>
        <v/>
      </c>
      <c r="AT440" s="18" t="str">
        <f aca="false">IF(AI440="","",(AI440&gt;SS_L)+(AJ440&gt;SS_M)+(AK440&gt;SS_S))</f>
        <v/>
      </c>
      <c r="AU440" s="23" t="str">
        <f aca="false">IF(OR(AT440="",AT440&lt;&gt;1),"",MAX(AI440/SS_L,AJ440/SS_M,AK440/SS_S))</f>
        <v/>
      </c>
      <c r="AV440" s="21" t="str">
        <f aca="false">IF(OR(M440&lt;&gt;"Large standard",N440="",N440&gt;SS_MAX),"",IF(OR(N440="",AM440="","Small standard"=""),"",IF("Small standard"="Small standard",IF(N440&gt;SS_MAX,"",ROUND(INDEX(SS_FEES,SUMPRODUCT(--(SS_EDGES&lt;N440))+1,0+AM440)*(1+FUEL),4)),IF("Small standard"="Large standard",IF(N440&gt;LS_MAX,"",ROUND(IF(N440&lt;=OVER3_FROM,INDEX(LS_FEES,SUMPRODUCT(--(LS_EDGES&lt;N440))+1,0+AM440),INDEX(OVER3_BASE,1,0+AM440)+OVER3_PER4*CEILING((N440-OVER3_FROM)/4,1))*(1+FUEL),4)),""))))</f>
        <v/>
      </c>
      <c r="AW440" s="21" t="str">
        <f aca="false">IF(OR(M440&lt;&gt;"Large standard",N440="",N440&gt;SS_MAX),"",IF(OR(N440="",AM440="","Small standard"=""),"",IF("Small standard"="Small standard",IF(N440&gt;SS_MAX,"",ROUND(INDEX(SS_FEES,SUMPRODUCT(--(SS_EDGES&lt;N440))+1,3+AM440)*(1+FUEL),4)),IF("Small standard"="Large standard",IF(N440&gt;LS_MAX,"",ROUND(IF(N440&lt;=OVER3_FROM,INDEX(LS_FEES,SUMPRODUCT(--(LS_EDGES&lt;N440))+1,3+AM440),INDEX(OVER3_BASE,1,3+AM440)+OVER3_PER4*CEILING((N440-OVER3_FROM)/4,1))*(1+FUEL),4)),""))))</f>
        <v/>
      </c>
      <c r="AX440" s="21" t="str">
        <f aca="false">IF(OR(AL440="",AH440=""),"",IF(OR(AH440="",AM440="",M440=""),"",IF(M440="Small standard",IF(AH440&gt;SS_MAX,"",ROUND(INDEX(SS_FEES,SUMPRODUCT(--(SS_EDGES&lt;AH440))+1,0+AM440)*(1+FUEL),4)),IF(M440="Large standard",IF(AH440&gt;LS_MAX,"",ROUND(IF(AH440&lt;=OVER3_FROM,INDEX(LS_FEES,SUMPRODUCT(--(LS_EDGES&lt;AH440))+1,0+AM440),INDEX(OVER3_BASE,1,0+AM440)+OVER3_PER4*CEILING((AH440-OVER3_FROM)/4,1))*(1+FUEL),4)),""))))</f>
        <v/>
      </c>
      <c r="AY440" s="21" t="str">
        <f aca="false">IF(OR(AL440="",AH440=""),"",IF(OR(AH440="",AM440="",M440=""),"",IF(M440="Small standard",IF(AH440&gt;SS_MAX,"",ROUND(INDEX(SS_FEES,SUMPRODUCT(--(SS_EDGES&lt;AH440))+1,3+AM440)*(1+FUEL),4)),IF(M440="Large standard",IF(AH440&gt;LS_MAX,"",ROUND(IF(AH440&lt;=OVER3_FROM,INDEX(LS_FEES,SUMPRODUCT(--(LS_EDGES&lt;AH440))+1,3+AM440),INDEX(OVER3_BASE,1,3+AM440)+OVER3_PER4*CEILING((AH440-OVER3_FROM)/4,1))*(1+FUEL),4)),""))))</f>
        <v/>
      </c>
      <c r="AZ440" s="24" t="str">
        <f aca="false">IF(OR(J440="",J440&lt;1),"",ROUND(IFERROR(INDEX(CAT_SCALE,MATCH(D440,CATS,0)),UC_DEFAULT)*IF(J440&gt;=UC_KNEE,10^(UC_A-UC_B*LOG10(J440)),10^(UC_A-UC_B*LOG10(UC_KNEE))*(UC_KNEE/J440)^UC_HEXP),1))</f>
        <v/>
      </c>
    </row>
    <row r="441" customFormat="false" ht="15" hidden="false" customHeight="false" outlineLevel="0" collapsed="false">
      <c r="A441" s="10"/>
      <c r="B441" s="10"/>
      <c r="C441" s="12"/>
      <c r="D441" s="10"/>
      <c r="E441" s="10"/>
      <c r="F441" s="10"/>
      <c r="G441" s="10"/>
      <c r="H441" s="10"/>
      <c r="I441" s="10"/>
      <c r="J441" s="10"/>
      <c r="K441" s="10"/>
      <c r="L441" s="12"/>
      <c r="M441" s="2" t="str">
        <f aca="false">IF(OR(N441="",AI441=""),"",IF(AND(N441&lt;=SS_MAX,AI441&lt;=SS_L,AJ441&lt;=SS_M,AK441&lt;=SS_S),"Small standard",IF(AND(N441&lt;=LS_MAX,AI441&lt;=LS_L,AJ441&lt;=LS_M,AK441&lt;=LS_S),"Large standard","Oversize")))</f>
        <v/>
      </c>
      <c r="N441" s="16" t="str">
        <f aca="false">IF(AH441="","",IF(AL441="",AH441,MAX(AH441,AL441)))</f>
        <v/>
      </c>
      <c r="O441" s="21" t="str">
        <f aca="false">IF(OR(N441="",AM441="",M441=""),"",IF(M441="Small standard",IF(N441&gt;SS_MAX,"",ROUND(INDEX(SS_FEES,SUMPRODUCT(--(SS_EDGES&lt;N441))+1,0+AM441)*(1+FUEL),4)),IF(M441="Large standard",IF(N441&gt;LS_MAX,"",ROUND(IF(N441&lt;=OVER3_FROM,INDEX(LS_FEES,SUMPRODUCT(--(LS_EDGES&lt;N441))+1,0+AM441),INDEX(OVER3_BASE,1,0+AM441)+OVER3_PER4*CEILING((N441-OVER3_FROM)/4,1))*(1+FUEL),4)),"")))</f>
        <v/>
      </c>
      <c r="P441" s="21" t="str">
        <f aca="false">IF(OR(N441="",AM441="",M441=""),"",IF(M441="Small standard",IF(N441&gt;SS_MAX,"",ROUND(INDEX(SS_FEES,SUMPRODUCT(--(SS_EDGES&lt;N441))+1,3+AM441)*(1+FUEL),4)),IF(M441="Large standard",IF(N441&gt;LS_MAX,"",ROUND(IF(N441&lt;=OVER3_FROM,INDEX(LS_FEES,SUMPRODUCT(--(LS_EDGES&lt;N441))+1,3+AM441),INDEX(OVER3_BASE,1,3+AM441)+OVER3_PER4*CEILING((N441-OVER3_FROM)/4,1))*(1+FUEL),4)),"")))</f>
        <v/>
      </c>
      <c r="Q441" s="20" t="str">
        <f aca="true">IF(OR(L441="",O441=""),"",ROUND(L441-IF(AND(TODAY()&gt;=PEAK_FROM,TODAY()&lt;=PEAK_TO),P441,O441),2))</f>
        <v/>
      </c>
      <c r="R441" s="16" t="str">
        <f aca="false">IF(N441="","",IF(M441="Small standard",IF(SUMPRODUCT(--(SS_EDGES&lt;N441))=0,"",INDEX(SS_EDGES,SUMPRODUCT(--(SS_EDGES&lt;N441)))),IF(M441="Large standard",IF(N441&gt;OVER3_FROM,OVER3_FROM+4*(CEILING((N441-OVER3_FROM)/4,1)-1),IF(SUMPRODUCT(--(LS_EDGES&lt;N441))=0,"",INDEX(LS_EDGES,SUMPRODUCT(--(LS_EDGES&lt;N441))))),"")))</f>
        <v/>
      </c>
      <c r="S441" s="22" t="str">
        <f aca="false">IF(R441="","",ROUND(N441-R441,3))</f>
        <v/>
      </c>
      <c r="T441" s="21" t="str">
        <f aca="false">IF(OR(R441="",O441="",AO441=""),"",IF(S441&gt;MAX_SHAVE,"",IF(ROUND(O441-AO441,4)&lt;MIN_UNIT,"",ROUND(O441-AO441,4))))</f>
        <v/>
      </c>
      <c r="U441" s="21" t="str">
        <f aca="false">IF(OR(AQ441="",O441=""),"",IF(ROUND(ROUND(O441-AQ441,4)-AS441,4)&lt;=MIN_UNIT,"",ROUND(ROUND(O441-AQ441,4)-AS441,4)))</f>
        <v/>
      </c>
      <c r="V441" s="21" t="str">
        <f aca="false">IF(OR(AV441="",O441=""),"",IF(AND(AT441=1,AU441&lt;=MAX_ENV),IF(ROUND(O441-AV441,4)&lt;MIN_UNIT,"",ROUND(O441-AV441,4)),""))</f>
        <v/>
      </c>
      <c r="W441" s="21" t="str">
        <f aca="false">IF(OR(AX441="",O441=""),"",IF(AL441&gt;=AH441*MIN_DIM_RATIO,IF(ROUND(O441-AX441,4)&lt;MIN_UNIT,"",ROUND(O441-AX441,4)),""))</f>
        <v/>
      </c>
      <c r="X441" s="21" t="str">
        <f aca="false">IF(OR(R441="",P441="",AP441=""),"",IF(S441&gt;MAX_SHAVE,"",IF(ROUND(P441-AP441,4)&lt;MIN_UNIT,"",ROUND(P441-AP441,4))))</f>
        <v/>
      </c>
      <c r="Y441" s="21" t="str">
        <f aca="false">IF(OR(AR441="",P441=""),"",IF(ROUND(ROUND(P441-AR441,4)-AS441,4)&lt;=MIN_UNIT,"",ROUND(ROUND(P441-AR441,4)-AS441,4)))</f>
        <v/>
      </c>
      <c r="Z441" s="21" t="str">
        <f aca="false">IF(OR(AW441="",P441=""),"",IF(AND(AT441=1,AU441&lt;=MAX_ENV),IF(ROUND(P441-AW441,4)&lt;MIN_UNIT,"",ROUND(P441-AW441,4)),""))</f>
        <v/>
      </c>
      <c r="AA441" s="21" t="str">
        <f aca="false">IF(OR(AY441="",P441=""),"",IF(AL441&gt;=AH441*MIN_DIM_RATIO,IF(ROUND(P441-AY441,4)&lt;MIN_UNIT,"",ROUND(P441-AY441,4)),""))</f>
        <v/>
      </c>
      <c r="AB441" s="2" t="str">
        <f aca="false">IF(COUNT(T441:W441)=0,"",CHOOSE(MATCH(MAX(T441:W441),T441:W441,0),"Weight","Price","Size tier","Box"))</f>
        <v/>
      </c>
      <c r="AC441" s="24" t="str">
        <f aca="false">IF(K441&lt;&gt;"",K441,AZ441)</f>
        <v/>
      </c>
      <c r="AD441" s="25" t="str">
        <f aca="false">IF(OR(AB441="",AC441=""),"",ROUND(AC441*IF(K441&lt;&gt;"",1,U_LOW)*((12-PEAK_MONTHS)*MAX(T441:W441)+PEAK_MONTHS*N(INDEX(X441:AA441,MATCH(MAX(T441:W441),T441:W441,0)))),0))</f>
        <v/>
      </c>
      <c r="AE441" s="25" t="str">
        <f aca="false">IF(OR(AB441="",AC441=""),"",ROUND(AC441*IF(K441&lt;&gt;"",1,U_HIGH)*((12-PEAK_MONTHS)*MAX(T441:W441)+PEAK_MONTHS*N(INDEX(X441:AA441,MATCH(MAX(T441:W441),T441:W441,0)))),0))</f>
        <v/>
      </c>
      <c r="AF441" s="18" t="str">
        <f aca="false">IF(AD441="","",RANK(AD441,$AD$7:$AD$506))</f>
        <v/>
      </c>
      <c r="AH441" s="16" t="str">
        <f aca="false">IF(E441&lt;&gt;"",E441,IF(F441&lt;&gt;"",ROUND(F441*16,3),""))</f>
        <v/>
      </c>
      <c r="AI441" s="16" t="str">
        <f aca="false">IF(COUNT(G441:I441)&lt;3,"",ROUND(LARGE(G441:I441,1),2))</f>
        <v/>
      </c>
      <c r="AJ441" s="16" t="str">
        <f aca="false">IF(COUNT(G441:I441)&lt;3,"",ROUND(LARGE(G441:I441,2),2))</f>
        <v/>
      </c>
      <c r="AK441" s="16" t="str">
        <f aca="false">IF(COUNT(G441:I441)&lt;3,"",ROUND(SMALL(G441:I441,1),2))</f>
        <v/>
      </c>
      <c r="AL441" s="16" t="str">
        <f aca="false">IF(AI441="","",IF(AI441*AJ441*AK441&lt;DIM_MIN_CUIN,"",ROUND(AI441*AJ441*AK441/DIM_DIV*16,2)))</f>
        <v/>
      </c>
      <c r="AM441" s="18" t="str">
        <f aca="false">IF(C441="","",IF(C441&lt;BAND_LO,1,IF(C441&lt;=BAND_HI,2,3)))</f>
        <v/>
      </c>
      <c r="AN441" s="19" t="str">
        <f aca="false">IF(C441="","",IFERROR(INDEX(CAT_REF,MATCH(D441,CATS,0)),REF_DEFAULT))</f>
        <v/>
      </c>
      <c r="AO441" s="21" t="str">
        <f aca="false">IF(OR(R441="",AM441="",M441=""),"",IF(M441="Small standard",IF(R441&gt;SS_MAX,"",ROUND(INDEX(SS_FEES,SUMPRODUCT(--(SS_EDGES&lt;R441))+1,0+AM441)*(1+FUEL),4)),IF(M441="Large standard",IF(R441&gt;LS_MAX,"",ROUND(IF(R441&lt;=OVER3_FROM,INDEX(LS_FEES,SUMPRODUCT(--(LS_EDGES&lt;R441))+1,0+AM441),INDEX(OVER3_BASE,1,0+AM441)+OVER3_PER4*CEILING((R441-OVER3_FROM)/4,1))*(1+FUEL),4)),"")))</f>
        <v/>
      </c>
      <c r="AP441" s="21" t="str">
        <f aca="false">IF(OR(R441="",AM441="",M441=""),"",IF(M441="Small standard",IF(R441&gt;SS_MAX,"",ROUND(INDEX(SS_FEES,SUMPRODUCT(--(SS_EDGES&lt;R441))+1,3+AM441)*(1+FUEL),4)),IF(M441="Large standard",IF(R441&gt;LS_MAX,"",ROUND(IF(R441&lt;=OVER3_FROM,INDEX(LS_FEES,SUMPRODUCT(--(LS_EDGES&lt;R441))+1,3+AM441),INDEX(OVER3_BASE,1,3+AM441)+OVER3_PER4*CEILING((R441-OVER3_FROM)/4,1))*(1+FUEL),4)),"")))</f>
        <v/>
      </c>
      <c r="AQ441" s="21" t="str">
        <f aca="false">IF(OR(AM441="",AM441=1),"",IF(OR(N441="",(AM441-1)="",M441=""),"",IF(M441="Small standard",IF(N441&gt;SS_MAX,"",ROUND(INDEX(SS_FEES,SUMPRODUCT(--(SS_EDGES&lt;N441))+1,0+(AM441-1))*(1+FUEL),4)),IF(M441="Large standard",IF(N441&gt;LS_MAX,"",ROUND(IF(N441&lt;=OVER3_FROM,INDEX(LS_FEES,SUMPRODUCT(--(LS_EDGES&lt;N441))+1,0+(AM441-1)),INDEX(OVER3_BASE,1,0+(AM441-1))+OVER3_PER4*CEILING((N441-OVER3_FROM)/4,1))*(1+FUEL),4)),""))))</f>
        <v/>
      </c>
      <c r="AR441" s="21" t="str">
        <f aca="false">IF(OR(AM441="",AM441=1),"",IF(OR(N441="",(AM441-1)="",M441=""),"",IF(M441="Small standard",IF(N441&gt;SS_MAX,"",ROUND(INDEX(SS_FEES,SUMPRODUCT(--(SS_EDGES&lt;N441))+1,3+(AM441-1))*(1+FUEL),4)),IF(M441="Large standard",IF(N441&gt;LS_MAX,"",ROUND(IF(N441&lt;=OVER3_FROM,INDEX(LS_FEES,SUMPRODUCT(--(LS_EDGES&lt;N441))+1,3+(AM441-1)),INDEX(OVER3_BASE,1,3+(AM441-1))+OVER3_PER4*CEILING((N441-OVER3_FROM)/4,1))*(1+FUEL),4)),""))))</f>
        <v/>
      </c>
      <c r="AS441" s="21" t="str">
        <f aca="false">IF(OR(AM441="",AM441=1),"",(C441-(IF(AM441=2,BAND_LO,BAND_HI)-0.01))*(1-AN441))</f>
        <v/>
      </c>
      <c r="AT441" s="18" t="str">
        <f aca="false">IF(AI441="","",(AI441&gt;SS_L)+(AJ441&gt;SS_M)+(AK441&gt;SS_S))</f>
        <v/>
      </c>
      <c r="AU441" s="23" t="str">
        <f aca="false">IF(OR(AT441="",AT441&lt;&gt;1),"",MAX(AI441/SS_L,AJ441/SS_M,AK441/SS_S))</f>
        <v/>
      </c>
      <c r="AV441" s="21" t="str">
        <f aca="false">IF(OR(M441&lt;&gt;"Large standard",N441="",N441&gt;SS_MAX),"",IF(OR(N441="",AM441="","Small standard"=""),"",IF("Small standard"="Small standard",IF(N441&gt;SS_MAX,"",ROUND(INDEX(SS_FEES,SUMPRODUCT(--(SS_EDGES&lt;N441))+1,0+AM441)*(1+FUEL),4)),IF("Small standard"="Large standard",IF(N441&gt;LS_MAX,"",ROUND(IF(N441&lt;=OVER3_FROM,INDEX(LS_FEES,SUMPRODUCT(--(LS_EDGES&lt;N441))+1,0+AM441),INDEX(OVER3_BASE,1,0+AM441)+OVER3_PER4*CEILING((N441-OVER3_FROM)/4,1))*(1+FUEL),4)),""))))</f>
        <v/>
      </c>
      <c r="AW441" s="21" t="str">
        <f aca="false">IF(OR(M441&lt;&gt;"Large standard",N441="",N441&gt;SS_MAX),"",IF(OR(N441="",AM441="","Small standard"=""),"",IF("Small standard"="Small standard",IF(N441&gt;SS_MAX,"",ROUND(INDEX(SS_FEES,SUMPRODUCT(--(SS_EDGES&lt;N441))+1,3+AM441)*(1+FUEL),4)),IF("Small standard"="Large standard",IF(N441&gt;LS_MAX,"",ROUND(IF(N441&lt;=OVER3_FROM,INDEX(LS_FEES,SUMPRODUCT(--(LS_EDGES&lt;N441))+1,3+AM441),INDEX(OVER3_BASE,1,3+AM441)+OVER3_PER4*CEILING((N441-OVER3_FROM)/4,1))*(1+FUEL),4)),""))))</f>
        <v/>
      </c>
      <c r="AX441" s="21" t="str">
        <f aca="false">IF(OR(AL441="",AH441=""),"",IF(OR(AH441="",AM441="",M441=""),"",IF(M441="Small standard",IF(AH441&gt;SS_MAX,"",ROUND(INDEX(SS_FEES,SUMPRODUCT(--(SS_EDGES&lt;AH441))+1,0+AM441)*(1+FUEL),4)),IF(M441="Large standard",IF(AH441&gt;LS_MAX,"",ROUND(IF(AH441&lt;=OVER3_FROM,INDEX(LS_FEES,SUMPRODUCT(--(LS_EDGES&lt;AH441))+1,0+AM441),INDEX(OVER3_BASE,1,0+AM441)+OVER3_PER4*CEILING((AH441-OVER3_FROM)/4,1))*(1+FUEL),4)),""))))</f>
        <v/>
      </c>
      <c r="AY441" s="21" t="str">
        <f aca="false">IF(OR(AL441="",AH441=""),"",IF(OR(AH441="",AM441="",M441=""),"",IF(M441="Small standard",IF(AH441&gt;SS_MAX,"",ROUND(INDEX(SS_FEES,SUMPRODUCT(--(SS_EDGES&lt;AH441))+1,3+AM441)*(1+FUEL),4)),IF(M441="Large standard",IF(AH441&gt;LS_MAX,"",ROUND(IF(AH441&lt;=OVER3_FROM,INDEX(LS_FEES,SUMPRODUCT(--(LS_EDGES&lt;AH441))+1,3+AM441),INDEX(OVER3_BASE,1,3+AM441)+OVER3_PER4*CEILING((AH441-OVER3_FROM)/4,1))*(1+FUEL),4)),""))))</f>
        <v/>
      </c>
      <c r="AZ441" s="24" t="str">
        <f aca="false">IF(OR(J441="",J441&lt;1),"",ROUND(IFERROR(INDEX(CAT_SCALE,MATCH(D441,CATS,0)),UC_DEFAULT)*IF(J441&gt;=UC_KNEE,10^(UC_A-UC_B*LOG10(J441)),10^(UC_A-UC_B*LOG10(UC_KNEE))*(UC_KNEE/J441)^UC_HEXP),1))</f>
        <v/>
      </c>
    </row>
    <row r="442" customFormat="false" ht="15" hidden="false" customHeight="false" outlineLevel="0" collapsed="false">
      <c r="A442" s="10"/>
      <c r="B442" s="10"/>
      <c r="C442" s="12"/>
      <c r="D442" s="10"/>
      <c r="E442" s="10"/>
      <c r="F442" s="10"/>
      <c r="G442" s="10"/>
      <c r="H442" s="10"/>
      <c r="I442" s="10"/>
      <c r="J442" s="10"/>
      <c r="K442" s="10"/>
      <c r="L442" s="12"/>
      <c r="M442" s="2" t="str">
        <f aca="false">IF(OR(N442="",AI442=""),"",IF(AND(N442&lt;=SS_MAX,AI442&lt;=SS_L,AJ442&lt;=SS_M,AK442&lt;=SS_S),"Small standard",IF(AND(N442&lt;=LS_MAX,AI442&lt;=LS_L,AJ442&lt;=LS_M,AK442&lt;=LS_S),"Large standard","Oversize")))</f>
        <v/>
      </c>
      <c r="N442" s="16" t="str">
        <f aca="false">IF(AH442="","",IF(AL442="",AH442,MAX(AH442,AL442)))</f>
        <v/>
      </c>
      <c r="O442" s="21" t="str">
        <f aca="false">IF(OR(N442="",AM442="",M442=""),"",IF(M442="Small standard",IF(N442&gt;SS_MAX,"",ROUND(INDEX(SS_FEES,SUMPRODUCT(--(SS_EDGES&lt;N442))+1,0+AM442)*(1+FUEL),4)),IF(M442="Large standard",IF(N442&gt;LS_MAX,"",ROUND(IF(N442&lt;=OVER3_FROM,INDEX(LS_FEES,SUMPRODUCT(--(LS_EDGES&lt;N442))+1,0+AM442),INDEX(OVER3_BASE,1,0+AM442)+OVER3_PER4*CEILING((N442-OVER3_FROM)/4,1))*(1+FUEL),4)),"")))</f>
        <v/>
      </c>
      <c r="P442" s="21" t="str">
        <f aca="false">IF(OR(N442="",AM442="",M442=""),"",IF(M442="Small standard",IF(N442&gt;SS_MAX,"",ROUND(INDEX(SS_FEES,SUMPRODUCT(--(SS_EDGES&lt;N442))+1,3+AM442)*(1+FUEL),4)),IF(M442="Large standard",IF(N442&gt;LS_MAX,"",ROUND(IF(N442&lt;=OVER3_FROM,INDEX(LS_FEES,SUMPRODUCT(--(LS_EDGES&lt;N442))+1,3+AM442),INDEX(OVER3_BASE,1,3+AM442)+OVER3_PER4*CEILING((N442-OVER3_FROM)/4,1))*(1+FUEL),4)),"")))</f>
        <v/>
      </c>
      <c r="Q442" s="20" t="str">
        <f aca="true">IF(OR(L442="",O442=""),"",ROUND(L442-IF(AND(TODAY()&gt;=PEAK_FROM,TODAY()&lt;=PEAK_TO),P442,O442),2))</f>
        <v/>
      </c>
      <c r="R442" s="16" t="str">
        <f aca="false">IF(N442="","",IF(M442="Small standard",IF(SUMPRODUCT(--(SS_EDGES&lt;N442))=0,"",INDEX(SS_EDGES,SUMPRODUCT(--(SS_EDGES&lt;N442)))),IF(M442="Large standard",IF(N442&gt;OVER3_FROM,OVER3_FROM+4*(CEILING((N442-OVER3_FROM)/4,1)-1),IF(SUMPRODUCT(--(LS_EDGES&lt;N442))=0,"",INDEX(LS_EDGES,SUMPRODUCT(--(LS_EDGES&lt;N442))))),"")))</f>
        <v/>
      </c>
      <c r="S442" s="22" t="str">
        <f aca="false">IF(R442="","",ROUND(N442-R442,3))</f>
        <v/>
      </c>
      <c r="T442" s="21" t="str">
        <f aca="false">IF(OR(R442="",O442="",AO442=""),"",IF(S442&gt;MAX_SHAVE,"",IF(ROUND(O442-AO442,4)&lt;MIN_UNIT,"",ROUND(O442-AO442,4))))</f>
        <v/>
      </c>
      <c r="U442" s="21" t="str">
        <f aca="false">IF(OR(AQ442="",O442=""),"",IF(ROUND(ROUND(O442-AQ442,4)-AS442,4)&lt;=MIN_UNIT,"",ROUND(ROUND(O442-AQ442,4)-AS442,4)))</f>
        <v/>
      </c>
      <c r="V442" s="21" t="str">
        <f aca="false">IF(OR(AV442="",O442=""),"",IF(AND(AT442=1,AU442&lt;=MAX_ENV),IF(ROUND(O442-AV442,4)&lt;MIN_UNIT,"",ROUND(O442-AV442,4)),""))</f>
        <v/>
      </c>
      <c r="W442" s="21" t="str">
        <f aca="false">IF(OR(AX442="",O442=""),"",IF(AL442&gt;=AH442*MIN_DIM_RATIO,IF(ROUND(O442-AX442,4)&lt;MIN_UNIT,"",ROUND(O442-AX442,4)),""))</f>
        <v/>
      </c>
      <c r="X442" s="21" t="str">
        <f aca="false">IF(OR(R442="",P442="",AP442=""),"",IF(S442&gt;MAX_SHAVE,"",IF(ROUND(P442-AP442,4)&lt;MIN_UNIT,"",ROUND(P442-AP442,4))))</f>
        <v/>
      </c>
      <c r="Y442" s="21" t="str">
        <f aca="false">IF(OR(AR442="",P442=""),"",IF(ROUND(ROUND(P442-AR442,4)-AS442,4)&lt;=MIN_UNIT,"",ROUND(ROUND(P442-AR442,4)-AS442,4)))</f>
        <v/>
      </c>
      <c r="Z442" s="21" t="str">
        <f aca="false">IF(OR(AW442="",P442=""),"",IF(AND(AT442=1,AU442&lt;=MAX_ENV),IF(ROUND(P442-AW442,4)&lt;MIN_UNIT,"",ROUND(P442-AW442,4)),""))</f>
        <v/>
      </c>
      <c r="AA442" s="21" t="str">
        <f aca="false">IF(OR(AY442="",P442=""),"",IF(AL442&gt;=AH442*MIN_DIM_RATIO,IF(ROUND(P442-AY442,4)&lt;MIN_UNIT,"",ROUND(P442-AY442,4)),""))</f>
        <v/>
      </c>
      <c r="AB442" s="2" t="str">
        <f aca="false">IF(COUNT(T442:W442)=0,"",CHOOSE(MATCH(MAX(T442:W442),T442:W442,0),"Weight","Price","Size tier","Box"))</f>
        <v/>
      </c>
      <c r="AC442" s="24" t="str">
        <f aca="false">IF(K442&lt;&gt;"",K442,AZ442)</f>
        <v/>
      </c>
      <c r="AD442" s="25" t="str">
        <f aca="false">IF(OR(AB442="",AC442=""),"",ROUND(AC442*IF(K442&lt;&gt;"",1,U_LOW)*((12-PEAK_MONTHS)*MAX(T442:W442)+PEAK_MONTHS*N(INDEX(X442:AA442,MATCH(MAX(T442:W442),T442:W442,0)))),0))</f>
        <v/>
      </c>
      <c r="AE442" s="25" t="str">
        <f aca="false">IF(OR(AB442="",AC442=""),"",ROUND(AC442*IF(K442&lt;&gt;"",1,U_HIGH)*((12-PEAK_MONTHS)*MAX(T442:W442)+PEAK_MONTHS*N(INDEX(X442:AA442,MATCH(MAX(T442:W442),T442:W442,0)))),0))</f>
        <v/>
      </c>
      <c r="AF442" s="18" t="str">
        <f aca="false">IF(AD442="","",RANK(AD442,$AD$7:$AD$506))</f>
        <v/>
      </c>
      <c r="AH442" s="16" t="str">
        <f aca="false">IF(E442&lt;&gt;"",E442,IF(F442&lt;&gt;"",ROUND(F442*16,3),""))</f>
        <v/>
      </c>
      <c r="AI442" s="16" t="str">
        <f aca="false">IF(COUNT(G442:I442)&lt;3,"",ROUND(LARGE(G442:I442,1),2))</f>
        <v/>
      </c>
      <c r="AJ442" s="16" t="str">
        <f aca="false">IF(COUNT(G442:I442)&lt;3,"",ROUND(LARGE(G442:I442,2),2))</f>
        <v/>
      </c>
      <c r="AK442" s="16" t="str">
        <f aca="false">IF(COUNT(G442:I442)&lt;3,"",ROUND(SMALL(G442:I442,1),2))</f>
        <v/>
      </c>
      <c r="AL442" s="16" t="str">
        <f aca="false">IF(AI442="","",IF(AI442*AJ442*AK442&lt;DIM_MIN_CUIN,"",ROUND(AI442*AJ442*AK442/DIM_DIV*16,2)))</f>
        <v/>
      </c>
      <c r="AM442" s="18" t="str">
        <f aca="false">IF(C442="","",IF(C442&lt;BAND_LO,1,IF(C442&lt;=BAND_HI,2,3)))</f>
        <v/>
      </c>
      <c r="AN442" s="19" t="str">
        <f aca="false">IF(C442="","",IFERROR(INDEX(CAT_REF,MATCH(D442,CATS,0)),REF_DEFAULT))</f>
        <v/>
      </c>
      <c r="AO442" s="21" t="str">
        <f aca="false">IF(OR(R442="",AM442="",M442=""),"",IF(M442="Small standard",IF(R442&gt;SS_MAX,"",ROUND(INDEX(SS_FEES,SUMPRODUCT(--(SS_EDGES&lt;R442))+1,0+AM442)*(1+FUEL),4)),IF(M442="Large standard",IF(R442&gt;LS_MAX,"",ROUND(IF(R442&lt;=OVER3_FROM,INDEX(LS_FEES,SUMPRODUCT(--(LS_EDGES&lt;R442))+1,0+AM442),INDEX(OVER3_BASE,1,0+AM442)+OVER3_PER4*CEILING((R442-OVER3_FROM)/4,1))*(1+FUEL),4)),"")))</f>
        <v/>
      </c>
      <c r="AP442" s="21" t="str">
        <f aca="false">IF(OR(R442="",AM442="",M442=""),"",IF(M442="Small standard",IF(R442&gt;SS_MAX,"",ROUND(INDEX(SS_FEES,SUMPRODUCT(--(SS_EDGES&lt;R442))+1,3+AM442)*(1+FUEL),4)),IF(M442="Large standard",IF(R442&gt;LS_MAX,"",ROUND(IF(R442&lt;=OVER3_FROM,INDEX(LS_FEES,SUMPRODUCT(--(LS_EDGES&lt;R442))+1,3+AM442),INDEX(OVER3_BASE,1,3+AM442)+OVER3_PER4*CEILING((R442-OVER3_FROM)/4,1))*(1+FUEL),4)),"")))</f>
        <v/>
      </c>
      <c r="AQ442" s="21" t="str">
        <f aca="false">IF(OR(AM442="",AM442=1),"",IF(OR(N442="",(AM442-1)="",M442=""),"",IF(M442="Small standard",IF(N442&gt;SS_MAX,"",ROUND(INDEX(SS_FEES,SUMPRODUCT(--(SS_EDGES&lt;N442))+1,0+(AM442-1))*(1+FUEL),4)),IF(M442="Large standard",IF(N442&gt;LS_MAX,"",ROUND(IF(N442&lt;=OVER3_FROM,INDEX(LS_FEES,SUMPRODUCT(--(LS_EDGES&lt;N442))+1,0+(AM442-1)),INDEX(OVER3_BASE,1,0+(AM442-1))+OVER3_PER4*CEILING((N442-OVER3_FROM)/4,1))*(1+FUEL),4)),""))))</f>
        <v/>
      </c>
      <c r="AR442" s="21" t="str">
        <f aca="false">IF(OR(AM442="",AM442=1),"",IF(OR(N442="",(AM442-1)="",M442=""),"",IF(M442="Small standard",IF(N442&gt;SS_MAX,"",ROUND(INDEX(SS_FEES,SUMPRODUCT(--(SS_EDGES&lt;N442))+1,3+(AM442-1))*(1+FUEL),4)),IF(M442="Large standard",IF(N442&gt;LS_MAX,"",ROUND(IF(N442&lt;=OVER3_FROM,INDEX(LS_FEES,SUMPRODUCT(--(LS_EDGES&lt;N442))+1,3+(AM442-1)),INDEX(OVER3_BASE,1,3+(AM442-1))+OVER3_PER4*CEILING((N442-OVER3_FROM)/4,1))*(1+FUEL),4)),""))))</f>
        <v/>
      </c>
      <c r="AS442" s="21" t="str">
        <f aca="false">IF(OR(AM442="",AM442=1),"",(C442-(IF(AM442=2,BAND_LO,BAND_HI)-0.01))*(1-AN442))</f>
        <v/>
      </c>
      <c r="AT442" s="18" t="str">
        <f aca="false">IF(AI442="","",(AI442&gt;SS_L)+(AJ442&gt;SS_M)+(AK442&gt;SS_S))</f>
        <v/>
      </c>
      <c r="AU442" s="23" t="str">
        <f aca="false">IF(OR(AT442="",AT442&lt;&gt;1),"",MAX(AI442/SS_L,AJ442/SS_M,AK442/SS_S))</f>
        <v/>
      </c>
      <c r="AV442" s="21" t="str">
        <f aca="false">IF(OR(M442&lt;&gt;"Large standard",N442="",N442&gt;SS_MAX),"",IF(OR(N442="",AM442="","Small standard"=""),"",IF("Small standard"="Small standard",IF(N442&gt;SS_MAX,"",ROUND(INDEX(SS_FEES,SUMPRODUCT(--(SS_EDGES&lt;N442))+1,0+AM442)*(1+FUEL),4)),IF("Small standard"="Large standard",IF(N442&gt;LS_MAX,"",ROUND(IF(N442&lt;=OVER3_FROM,INDEX(LS_FEES,SUMPRODUCT(--(LS_EDGES&lt;N442))+1,0+AM442),INDEX(OVER3_BASE,1,0+AM442)+OVER3_PER4*CEILING((N442-OVER3_FROM)/4,1))*(1+FUEL),4)),""))))</f>
        <v/>
      </c>
      <c r="AW442" s="21" t="str">
        <f aca="false">IF(OR(M442&lt;&gt;"Large standard",N442="",N442&gt;SS_MAX),"",IF(OR(N442="",AM442="","Small standard"=""),"",IF("Small standard"="Small standard",IF(N442&gt;SS_MAX,"",ROUND(INDEX(SS_FEES,SUMPRODUCT(--(SS_EDGES&lt;N442))+1,3+AM442)*(1+FUEL),4)),IF("Small standard"="Large standard",IF(N442&gt;LS_MAX,"",ROUND(IF(N442&lt;=OVER3_FROM,INDEX(LS_FEES,SUMPRODUCT(--(LS_EDGES&lt;N442))+1,3+AM442),INDEX(OVER3_BASE,1,3+AM442)+OVER3_PER4*CEILING((N442-OVER3_FROM)/4,1))*(1+FUEL),4)),""))))</f>
        <v/>
      </c>
      <c r="AX442" s="21" t="str">
        <f aca="false">IF(OR(AL442="",AH442=""),"",IF(OR(AH442="",AM442="",M442=""),"",IF(M442="Small standard",IF(AH442&gt;SS_MAX,"",ROUND(INDEX(SS_FEES,SUMPRODUCT(--(SS_EDGES&lt;AH442))+1,0+AM442)*(1+FUEL),4)),IF(M442="Large standard",IF(AH442&gt;LS_MAX,"",ROUND(IF(AH442&lt;=OVER3_FROM,INDEX(LS_FEES,SUMPRODUCT(--(LS_EDGES&lt;AH442))+1,0+AM442),INDEX(OVER3_BASE,1,0+AM442)+OVER3_PER4*CEILING((AH442-OVER3_FROM)/4,1))*(1+FUEL),4)),""))))</f>
        <v/>
      </c>
      <c r="AY442" s="21" t="str">
        <f aca="false">IF(OR(AL442="",AH442=""),"",IF(OR(AH442="",AM442="",M442=""),"",IF(M442="Small standard",IF(AH442&gt;SS_MAX,"",ROUND(INDEX(SS_FEES,SUMPRODUCT(--(SS_EDGES&lt;AH442))+1,3+AM442)*(1+FUEL),4)),IF(M442="Large standard",IF(AH442&gt;LS_MAX,"",ROUND(IF(AH442&lt;=OVER3_FROM,INDEX(LS_FEES,SUMPRODUCT(--(LS_EDGES&lt;AH442))+1,3+AM442),INDEX(OVER3_BASE,1,3+AM442)+OVER3_PER4*CEILING((AH442-OVER3_FROM)/4,1))*(1+FUEL),4)),""))))</f>
        <v/>
      </c>
      <c r="AZ442" s="24" t="str">
        <f aca="false">IF(OR(J442="",J442&lt;1),"",ROUND(IFERROR(INDEX(CAT_SCALE,MATCH(D442,CATS,0)),UC_DEFAULT)*IF(J442&gt;=UC_KNEE,10^(UC_A-UC_B*LOG10(J442)),10^(UC_A-UC_B*LOG10(UC_KNEE))*(UC_KNEE/J442)^UC_HEXP),1))</f>
        <v/>
      </c>
    </row>
    <row r="443" customFormat="false" ht="15" hidden="false" customHeight="false" outlineLevel="0" collapsed="false">
      <c r="A443" s="10"/>
      <c r="B443" s="10"/>
      <c r="C443" s="12"/>
      <c r="D443" s="10"/>
      <c r="E443" s="10"/>
      <c r="F443" s="10"/>
      <c r="G443" s="10"/>
      <c r="H443" s="10"/>
      <c r="I443" s="10"/>
      <c r="J443" s="10"/>
      <c r="K443" s="10"/>
      <c r="L443" s="12"/>
      <c r="M443" s="2" t="str">
        <f aca="false">IF(OR(N443="",AI443=""),"",IF(AND(N443&lt;=SS_MAX,AI443&lt;=SS_L,AJ443&lt;=SS_M,AK443&lt;=SS_S),"Small standard",IF(AND(N443&lt;=LS_MAX,AI443&lt;=LS_L,AJ443&lt;=LS_M,AK443&lt;=LS_S),"Large standard","Oversize")))</f>
        <v/>
      </c>
      <c r="N443" s="16" t="str">
        <f aca="false">IF(AH443="","",IF(AL443="",AH443,MAX(AH443,AL443)))</f>
        <v/>
      </c>
      <c r="O443" s="21" t="str">
        <f aca="false">IF(OR(N443="",AM443="",M443=""),"",IF(M443="Small standard",IF(N443&gt;SS_MAX,"",ROUND(INDEX(SS_FEES,SUMPRODUCT(--(SS_EDGES&lt;N443))+1,0+AM443)*(1+FUEL),4)),IF(M443="Large standard",IF(N443&gt;LS_MAX,"",ROUND(IF(N443&lt;=OVER3_FROM,INDEX(LS_FEES,SUMPRODUCT(--(LS_EDGES&lt;N443))+1,0+AM443),INDEX(OVER3_BASE,1,0+AM443)+OVER3_PER4*CEILING((N443-OVER3_FROM)/4,1))*(1+FUEL),4)),"")))</f>
        <v/>
      </c>
      <c r="P443" s="21" t="str">
        <f aca="false">IF(OR(N443="",AM443="",M443=""),"",IF(M443="Small standard",IF(N443&gt;SS_MAX,"",ROUND(INDEX(SS_FEES,SUMPRODUCT(--(SS_EDGES&lt;N443))+1,3+AM443)*(1+FUEL),4)),IF(M443="Large standard",IF(N443&gt;LS_MAX,"",ROUND(IF(N443&lt;=OVER3_FROM,INDEX(LS_FEES,SUMPRODUCT(--(LS_EDGES&lt;N443))+1,3+AM443),INDEX(OVER3_BASE,1,3+AM443)+OVER3_PER4*CEILING((N443-OVER3_FROM)/4,1))*(1+FUEL),4)),"")))</f>
        <v/>
      </c>
      <c r="Q443" s="20" t="str">
        <f aca="true">IF(OR(L443="",O443=""),"",ROUND(L443-IF(AND(TODAY()&gt;=PEAK_FROM,TODAY()&lt;=PEAK_TO),P443,O443),2))</f>
        <v/>
      </c>
      <c r="R443" s="16" t="str">
        <f aca="false">IF(N443="","",IF(M443="Small standard",IF(SUMPRODUCT(--(SS_EDGES&lt;N443))=0,"",INDEX(SS_EDGES,SUMPRODUCT(--(SS_EDGES&lt;N443)))),IF(M443="Large standard",IF(N443&gt;OVER3_FROM,OVER3_FROM+4*(CEILING((N443-OVER3_FROM)/4,1)-1),IF(SUMPRODUCT(--(LS_EDGES&lt;N443))=0,"",INDEX(LS_EDGES,SUMPRODUCT(--(LS_EDGES&lt;N443))))),"")))</f>
        <v/>
      </c>
      <c r="S443" s="22" t="str">
        <f aca="false">IF(R443="","",ROUND(N443-R443,3))</f>
        <v/>
      </c>
      <c r="T443" s="21" t="str">
        <f aca="false">IF(OR(R443="",O443="",AO443=""),"",IF(S443&gt;MAX_SHAVE,"",IF(ROUND(O443-AO443,4)&lt;MIN_UNIT,"",ROUND(O443-AO443,4))))</f>
        <v/>
      </c>
      <c r="U443" s="21" t="str">
        <f aca="false">IF(OR(AQ443="",O443=""),"",IF(ROUND(ROUND(O443-AQ443,4)-AS443,4)&lt;=MIN_UNIT,"",ROUND(ROUND(O443-AQ443,4)-AS443,4)))</f>
        <v/>
      </c>
      <c r="V443" s="21" t="str">
        <f aca="false">IF(OR(AV443="",O443=""),"",IF(AND(AT443=1,AU443&lt;=MAX_ENV),IF(ROUND(O443-AV443,4)&lt;MIN_UNIT,"",ROUND(O443-AV443,4)),""))</f>
        <v/>
      </c>
      <c r="W443" s="21" t="str">
        <f aca="false">IF(OR(AX443="",O443=""),"",IF(AL443&gt;=AH443*MIN_DIM_RATIO,IF(ROUND(O443-AX443,4)&lt;MIN_UNIT,"",ROUND(O443-AX443,4)),""))</f>
        <v/>
      </c>
      <c r="X443" s="21" t="str">
        <f aca="false">IF(OR(R443="",P443="",AP443=""),"",IF(S443&gt;MAX_SHAVE,"",IF(ROUND(P443-AP443,4)&lt;MIN_UNIT,"",ROUND(P443-AP443,4))))</f>
        <v/>
      </c>
      <c r="Y443" s="21" t="str">
        <f aca="false">IF(OR(AR443="",P443=""),"",IF(ROUND(ROUND(P443-AR443,4)-AS443,4)&lt;=MIN_UNIT,"",ROUND(ROUND(P443-AR443,4)-AS443,4)))</f>
        <v/>
      </c>
      <c r="Z443" s="21" t="str">
        <f aca="false">IF(OR(AW443="",P443=""),"",IF(AND(AT443=1,AU443&lt;=MAX_ENV),IF(ROUND(P443-AW443,4)&lt;MIN_UNIT,"",ROUND(P443-AW443,4)),""))</f>
        <v/>
      </c>
      <c r="AA443" s="21" t="str">
        <f aca="false">IF(OR(AY443="",P443=""),"",IF(AL443&gt;=AH443*MIN_DIM_RATIO,IF(ROUND(P443-AY443,4)&lt;MIN_UNIT,"",ROUND(P443-AY443,4)),""))</f>
        <v/>
      </c>
      <c r="AB443" s="2" t="str">
        <f aca="false">IF(COUNT(T443:W443)=0,"",CHOOSE(MATCH(MAX(T443:W443),T443:W443,0),"Weight","Price","Size tier","Box"))</f>
        <v/>
      </c>
      <c r="AC443" s="24" t="str">
        <f aca="false">IF(K443&lt;&gt;"",K443,AZ443)</f>
        <v/>
      </c>
      <c r="AD443" s="25" t="str">
        <f aca="false">IF(OR(AB443="",AC443=""),"",ROUND(AC443*IF(K443&lt;&gt;"",1,U_LOW)*((12-PEAK_MONTHS)*MAX(T443:W443)+PEAK_MONTHS*N(INDEX(X443:AA443,MATCH(MAX(T443:W443),T443:W443,0)))),0))</f>
        <v/>
      </c>
      <c r="AE443" s="25" t="str">
        <f aca="false">IF(OR(AB443="",AC443=""),"",ROUND(AC443*IF(K443&lt;&gt;"",1,U_HIGH)*((12-PEAK_MONTHS)*MAX(T443:W443)+PEAK_MONTHS*N(INDEX(X443:AA443,MATCH(MAX(T443:W443),T443:W443,0)))),0))</f>
        <v/>
      </c>
      <c r="AF443" s="18" t="str">
        <f aca="false">IF(AD443="","",RANK(AD443,$AD$7:$AD$506))</f>
        <v/>
      </c>
      <c r="AH443" s="16" t="str">
        <f aca="false">IF(E443&lt;&gt;"",E443,IF(F443&lt;&gt;"",ROUND(F443*16,3),""))</f>
        <v/>
      </c>
      <c r="AI443" s="16" t="str">
        <f aca="false">IF(COUNT(G443:I443)&lt;3,"",ROUND(LARGE(G443:I443,1),2))</f>
        <v/>
      </c>
      <c r="AJ443" s="16" t="str">
        <f aca="false">IF(COUNT(G443:I443)&lt;3,"",ROUND(LARGE(G443:I443,2),2))</f>
        <v/>
      </c>
      <c r="AK443" s="16" t="str">
        <f aca="false">IF(COUNT(G443:I443)&lt;3,"",ROUND(SMALL(G443:I443,1),2))</f>
        <v/>
      </c>
      <c r="AL443" s="16" t="str">
        <f aca="false">IF(AI443="","",IF(AI443*AJ443*AK443&lt;DIM_MIN_CUIN,"",ROUND(AI443*AJ443*AK443/DIM_DIV*16,2)))</f>
        <v/>
      </c>
      <c r="AM443" s="18" t="str">
        <f aca="false">IF(C443="","",IF(C443&lt;BAND_LO,1,IF(C443&lt;=BAND_HI,2,3)))</f>
        <v/>
      </c>
      <c r="AN443" s="19" t="str">
        <f aca="false">IF(C443="","",IFERROR(INDEX(CAT_REF,MATCH(D443,CATS,0)),REF_DEFAULT))</f>
        <v/>
      </c>
      <c r="AO443" s="21" t="str">
        <f aca="false">IF(OR(R443="",AM443="",M443=""),"",IF(M443="Small standard",IF(R443&gt;SS_MAX,"",ROUND(INDEX(SS_FEES,SUMPRODUCT(--(SS_EDGES&lt;R443))+1,0+AM443)*(1+FUEL),4)),IF(M443="Large standard",IF(R443&gt;LS_MAX,"",ROUND(IF(R443&lt;=OVER3_FROM,INDEX(LS_FEES,SUMPRODUCT(--(LS_EDGES&lt;R443))+1,0+AM443),INDEX(OVER3_BASE,1,0+AM443)+OVER3_PER4*CEILING((R443-OVER3_FROM)/4,1))*(1+FUEL),4)),"")))</f>
        <v/>
      </c>
      <c r="AP443" s="21" t="str">
        <f aca="false">IF(OR(R443="",AM443="",M443=""),"",IF(M443="Small standard",IF(R443&gt;SS_MAX,"",ROUND(INDEX(SS_FEES,SUMPRODUCT(--(SS_EDGES&lt;R443))+1,3+AM443)*(1+FUEL),4)),IF(M443="Large standard",IF(R443&gt;LS_MAX,"",ROUND(IF(R443&lt;=OVER3_FROM,INDEX(LS_FEES,SUMPRODUCT(--(LS_EDGES&lt;R443))+1,3+AM443),INDEX(OVER3_BASE,1,3+AM443)+OVER3_PER4*CEILING((R443-OVER3_FROM)/4,1))*(1+FUEL),4)),"")))</f>
        <v/>
      </c>
      <c r="AQ443" s="21" t="str">
        <f aca="false">IF(OR(AM443="",AM443=1),"",IF(OR(N443="",(AM443-1)="",M443=""),"",IF(M443="Small standard",IF(N443&gt;SS_MAX,"",ROUND(INDEX(SS_FEES,SUMPRODUCT(--(SS_EDGES&lt;N443))+1,0+(AM443-1))*(1+FUEL),4)),IF(M443="Large standard",IF(N443&gt;LS_MAX,"",ROUND(IF(N443&lt;=OVER3_FROM,INDEX(LS_FEES,SUMPRODUCT(--(LS_EDGES&lt;N443))+1,0+(AM443-1)),INDEX(OVER3_BASE,1,0+(AM443-1))+OVER3_PER4*CEILING((N443-OVER3_FROM)/4,1))*(1+FUEL),4)),""))))</f>
        <v/>
      </c>
      <c r="AR443" s="21" t="str">
        <f aca="false">IF(OR(AM443="",AM443=1),"",IF(OR(N443="",(AM443-1)="",M443=""),"",IF(M443="Small standard",IF(N443&gt;SS_MAX,"",ROUND(INDEX(SS_FEES,SUMPRODUCT(--(SS_EDGES&lt;N443))+1,3+(AM443-1))*(1+FUEL),4)),IF(M443="Large standard",IF(N443&gt;LS_MAX,"",ROUND(IF(N443&lt;=OVER3_FROM,INDEX(LS_FEES,SUMPRODUCT(--(LS_EDGES&lt;N443))+1,3+(AM443-1)),INDEX(OVER3_BASE,1,3+(AM443-1))+OVER3_PER4*CEILING((N443-OVER3_FROM)/4,1))*(1+FUEL),4)),""))))</f>
        <v/>
      </c>
      <c r="AS443" s="21" t="str">
        <f aca="false">IF(OR(AM443="",AM443=1),"",(C443-(IF(AM443=2,BAND_LO,BAND_HI)-0.01))*(1-AN443))</f>
        <v/>
      </c>
      <c r="AT443" s="18" t="str">
        <f aca="false">IF(AI443="","",(AI443&gt;SS_L)+(AJ443&gt;SS_M)+(AK443&gt;SS_S))</f>
        <v/>
      </c>
      <c r="AU443" s="23" t="str">
        <f aca="false">IF(OR(AT443="",AT443&lt;&gt;1),"",MAX(AI443/SS_L,AJ443/SS_M,AK443/SS_S))</f>
        <v/>
      </c>
      <c r="AV443" s="21" t="str">
        <f aca="false">IF(OR(M443&lt;&gt;"Large standard",N443="",N443&gt;SS_MAX),"",IF(OR(N443="",AM443="","Small standard"=""),"",IF("Small standard"="Small standard",IF(N443&gt;SS_MAX,"",ROUND(INDEX(SS_FEES,SUMPRODUCT(--(SS_EDGES&lt;N443))+1,0+AM443)*(1+FUEL),4)),IF("Small standard"="Large standard",IF(N443&gt;LS_MAX,"",ROUND(IF(N443&lt;=OVER3_FROM,INDEX(LS_FEES,SUMPRODUCT(--(LS_EDGES&lt;N443))+1,0+AM443),INDEX(OVER3_BASE,1,0+AM443)+OVER3_PER4*CEILING((N443-OVER3_FROM)/4,1))*(1+FUEL),4)),""))))</f>
        <v/>
      </c>
      <c r="AW443" s="21" t="str">
        <f aca="false">IF(OR(M443&lt;&gt;"Large standard",N443="",N443&gt;SS_MAX),"",IF(OR(N443="",AM443="","Small standard"=""),"",IF("Small standard"="Small standard",IF(N443&gt;SS_MAX,"",ROUND(INDEX(SS_FEES,SUMPRODUCT(--(SS_EDGES&lt;N443))+1,3+AM443)*(1+FUEL),4)),IF("Small standard"="Large standard",IF(N443&gt;LS_MAX,"",ROUND(IF(N443&lt;=OVER3_FROM,INDEX(LS_FEES,SUMPRODUCT(--(LS_EDGES&lt;N443))+1,3+AM443),INDEX(OVER3_BASE,1,3+AM443)+OVER3_PER4*CEILING((N443-OVER3_FROM)/4,1))*(1+FUEL),4)),""))))</f>
        <v/>
      </c>
      <c r="AX443" s="21" t="str">
        <f aca="false">IF(OR(AL443="",AH443=""),"",IF(OR(AH443="",AM443="",M443=""),"",IF(M443="Small standard",IF(AH443&gt;SS_MAX,"",ROUND(INDEX(SS_FEES,SUMPRODUCT(--(SS_EDGES&lt;AH443))+1,0+AM443)*(1+FUEL),4)),IF(M443="Large standard",IF(AH443&gt;LS_MAX,"",ROUND(IF(AH443&lt;=OVER3_FROM,INDEX(LS_FEES,SUMPRODUCT(--(LS_EDGES&lt;AH443))+1,0+AM443),INDEX(OVER3_BASE,1,0+AM443)+OVER3_PER4*CEILING((AH443-OVER3_FROM)/4,1))*(1+FUEL),4)),""))))</f>
        <v/>
      </c>
      <c r="AY443" s="21" t="str">
        <f aca="false">IF(OR(AL443="",AH443=""),"",IF(OR(AH443="",AM443="",M443=""),"",IF(M443="Small standard",IF(AH443&gt;SS_MAX,"",ROUND(INDEX(SS_FEES,SUMPRODUCT(--(SS_EDGES&lt;AH443))+1,3+AM443)*(1+FUEL),4)),IF(M443="Large standard",IF(AH443&gt;LS_MAX,"",ROUND(IF(AH443&lt;=OVER3_FROM,INDEX(LS_FEES,SUMPRODUCT(--(LS_EDGES&lt;AH443))+1,3+AM443),INDEX(OVER3_BASE,1,3+AM443)+OVER3_PER4*CEILING((AH443-OVER3_FROM)/4,1))*(1+FUEL),4)),""))))</f>
        <v/>
      </c>
      <c r="AZ443" s="24" t="str">
        <f aca="false">IF(OR(J443="",J443&lt;1),"",ROUND(IFERROR(INDEX(CAT_SCALE,MATCH(D443,CATS,0)),UC_DEFAULT)*IF(J443&gt;=UC_KNEE,10^(UC_A-UC_B*LOG10(J443)),10^(UC_A-UC_B*LOG10(UC_KNEE))*(UC_KNEE/J443)^UC_HEXP),1))</f>
        <v/>
      </c>
    </row>
    <row r="444" customFormat="false" ht="15" hidden="false" customHeight="false" outlineLevel="0" collapsed="false">
      <c r="A444" s="10"/>
      <c r="B444" s="10"/>
      <c r="C444" s="12"/>
      <c r="D444" s="10"/>
      <c r="E444" s="10"/>
      <c r="F444" s="10"/>
      <c r="G444" s="10"/>
      <c r="H444" s="10"/>
      <c r="I444" s="10"/>
      <c r="J444" s="10"/>
      <c r="K444" s="10"/>
      <c r="L444" s="12"/>
      <c r="M444" s="2" t="str">
        <f aca="false">IF(OR(N444="",AI444=""),"",IF(AND(N444&lt;=SS_MAX,AI444&lt;=SS_L,AJ444&lt;=SS_M,AK444&lt;=SS_S),"Small standard",IF(AND(N444&lt;=LS_MAX,AI444&lt;=LS_L,AJ444&lt;=LS_M,AK444&lt;=LS_S),"Large standard","Oversize")))</f>
        <v/>
      </c>
      <c r="N444" s="16" t="str">
        <f aca="false">IF(AH444="","",IF(AL444="",AH444,MAX(AH444,AL444)))</f>
        <v/>
      </c>
      <c r="O444" s="21" t="str">
        <f aca="false">IF(OR(N444="",AM444="",M444=""),"",IF(M444="Small standard",IF(N444&gt;SS_MAX,"",ROUND(INDEX(SS_FEES,SUMPRODUCT(--(SS_EDGES&lt;N444))+1,0+AM444)*(1+FUEL),4)),IF(M444="Large standard",IF(N444&gt;LS_MAX,"",ROUND(IF(N444&lt;=OVER3_FROM,INDEX(LS_FEES,SUMPRODUCT(--(LS_EDGES&lt;N444))+1,0+AM444),INDEX(OVER3_BASE,1,0+AM444)+OVER3_PER4*CEILING((N444-OVER3_FROM)/4,1))*(1+FUEL),4)),"")))</f>
        <v/>
      </c>
      <c r="P444" s="21" t="str">
        <f aca="false">IF(OR(N444="",AM444="",M444=""),"",IF(M444="Small standard",IF(N444&gt;SS_MAX,"",ROUND(INDEX(SS_FEES,SUMPRODUCT(--(SS_EDGES&lt;N444))+1,3+AM444)*(1+FUEL),4)),IF(M444="Large standard",IF(N444&gt;LS_MAX,"",ROUND(IF(N444&lt;=OVER3_FROM,INDEX(LS_FEES,SUMPRODUCT(--(LS_EDGES&lt;N444))+1,3+AM444),INDEX(OVER3_BASE,1,3+AM444)+OVER3_PER4*CEILING((N444-OVER3_FROM)/4,1))*(1+FUEL),4)),"")))</f>
        <v/>
      </c>
      <c r="Q444" s="20" t="str">
        <f aca="true">IF(OR(L444="",O444=""),"",ROUND(L444-IF(AND(TODAY()&gt;=PEAK_FROM,TODAY()&lt;=PEAK_TO),P444,O444),2))</f>
        <v/>
      </c>
      <c r="R444" s="16" t="str">
        <f aca="false">IF(N444="","",IF(M444="Small standard",IF(SUMPRODUCT(--(SS_EDGES&lt;N444))=0,"",INDEX(SS_EDGES,SUMPRODUCT(--(SS_EDGES&lt;N444)))),IF(M444="Large standard",IF(N444&gt;OVER3_FROM,OVER3_FROM+4*(CEILING((N444-OVER3_FROM)/4,1)-1),IF(SUMPRODUCT(--(LS_EDGES&lt;N444))=0,"",INDEX(LS_EDGES,SUMPRODUCT(--(LS_EDGES&lt;N444))))),"")))</f>
        <v/>
      </c>
      <c r="S444" s="22" t="str">
        <f aca="false">IF(R444="","",ROUND(N444-R444,3))</f>
        <v/>
      </c>
      <c r="T444" s="21" t="str">
        <f aca="false">IF(OR(R444="",O444="",AO444=""),"",IF(S444&gt;MAX_SHAVE,"",IF(ROUND(O444-AO444,4)&lt;MIN_UNIT,"",ROUND(O444-AO444,4))))</f>
        <v/>
      </c>
      <c r="U444" s="21" t="str">
        <f aca="false">IF(OR(AQ444="",O444=""),"",IF(ROUND(ROUND(O444-AQ444,4)-AS444,4)&lt;=MIN_UNIT,"",ROUND(ROUND(O444-AQ444,4)-AS444,4)))</f>
        <v/>
      </c>
      <c r="V444" s="21" t="str">
        <f aca="false">IF(OR(AV444="",O444=""),"",IF(AND(AT444=1,AU444&lt;=MAX_ENV),IF(ROUND(O444-AV444,4)&lt;MIN_UNIT,"",ROUND(O444-AV444,4)),""))</f>
        <v/>
      </c>
      <c r="W444" s="21" t="str">
        <f aca="false">IF(OR(AX444="",O444=""),"",IF(AL444&gt;=AH444*MIN_DIM_RATIO,IF(ROUND(O444-AX444,4)&lt;MIN_UNIT,"",ROUND(O444-AX444,4)),""))</f>
        <v/>
      </c>
      <c r="X444" s="21" t="str">
        <f aca="false">IF(OR(R444="",P444="",AP444=""),"",IF(S444&gt;MAX_SHAVE,"",IF(ROUND(P444-AP444,4)&lt;MIN_UNIT,"",ROUND(P444-AP444,4))))</f>
        <v/>
      </c>
      <c r="Y444" s="21" t="str">
        <f aca="false">IF(OR(AR444="",P444=""),"",IF(ROUND(ROUND(P444-AR444,4)-AS444,4)&lt;=MIN_UNIT,"",ROUND(ROUND(P444-AR444,4)-AS444,4)))</f>
        <v/>
      </c>
      <c r="Z444" s="21" t="str">
        <f aca="false">IF(OR(AW444="",P444=""),"",IF(AND(AT444=1,AU444&lt;=MAX_ENV),IF(ROUND(P444-AW444,4)&lt;MIN_UNIT,"",ROUND(P444-AW444,4)),""))</f>
        <v/>
      </c>
      <c r="AA444" s="21" t="str">
        <f aca="false">IF(OR(AY444="",P444=""),"",IF(AL444&gt;=AH444*MIN_DIM_RATIO,IF(ROUND(P444-AY444,4)&lt;MIN_UNIT,"",ROUND(P444-AY444,4)),""))</f>
        <v/>
      </c>
      <c r="AB444" s="2" t="str">
        <f aca="false">IF(COUNT(T444:W444)=0,"",CHOOSE(MATCH(MAX(T444:W444),T444:W444,0),"Weight","Price","Size tier","Box"))</f>
        <v/>
      </c>
      <c r="AC444" s="24" t="str">
        <f aca="false">IF(K444&lt;&gt;"",K444,AZ444)</f>
        <v/>
      </c>
      <c r="AD444" s="25" t="str">
        <f aca="false">IF(OR(AB444="",AC444=""),"",ROUND(AC444*IF(K444&lt;&gt;"",1,U_LOW)*((12-PEAK_MONTHS)*MAX(T444:W444)+PEAK_MONTHS*N(INDEX(X444:AA444,MATCH(MAX(T444:W444),T444:W444,0)))),0))</f>
        <v/>
      </c>
      <c r="AE444" s="25" t="str">
        <f aca="false">IF(OR(AB444="",AC444=""),"",ROUND(AC444*IF(K444&lt;&gt;"",1,U_HIGH)*((12-PEAK_MONTHS)*MAX(T444:W444)+PEAK_MONTHS*N(INDEX(X444:AA444,MATCH(MAX(T444:W444),T444:W444,0)))),0))</f>
        <v/>
      </c>
      <c r="AF444" s="18" t="str">
        <f aca="false">IF(AD444="","",RANK(AD444,$AD$7:$AD$506))</f>
        <v/>
      </c>
      <c r="AH444" s="16" t="str">
        <f aca="false">IF(E444&lt;&gt;"",E444,IF(F444&lt;&gt;"",ROUND(F444*16,3),""))</f>
        <v/>
      </c>
      <c r="AI444" s="16" t="str">
        <f aca="false">IF(COUNT(G444:I444)&lt;3,"",ROUND(LARGE(G444:I444,1),2))</f>
        <v/>
      </c>
      <c r="AJ444" s="16" t="str">
        <f aca="false">IF(COUNT(G444:I444)&lt;3,"",ROUND(LARGE(G444:I444,2),2))</f>
        <v/>
      </c>
      <c r="AK444" s="16" t="str">
        <f aca="false">IF(COUNT(G444:I444)&lt;3,"",ROUND(SMALL(G444:I444,1),2))</f>
        <v/>
      </c>
      <c r="AL444" s="16" t="str">
        <f aca="false">IF(AI444="","",IF(AI444*AJ444*AK444&lt;DIM_MIN_CUIN,"",ROUND(AI444*AJ444*AK444/DIM_DIV*16,2)))</f>
        <v/>
      </c>
      <c r="AM444" s="18" t="str">
        <f aca="false">IF(C444="","",IF(C444&lt;BAND_LO,1,IF(C444&lt;=BAND_HI,2,3)))</f>
        <v/>
      </c>
      <c r="AN444" s="19" t="str">
        <f aca="false">IF(C444="","",IFERROR(INDEX(CAT_REF,MATCH(D444,CATS,0)),REF_DEFAULT))</f>
        <v/>
      </c>
      <c r="AO444" s="21" t="str">
        <f aca="false">IF(OR(R444="",AM444="",M444=""),"",IF(M444="Small standard",IF(R444&gt;SS_MAX,"",ROUND(INDEX(SS_FEES,SUMPRODUCT(--(SS_EDGES&lt;R444))+1,0+AM444)*(1+FUEL),4)),IF(M444="Large standard",IF(R444&gt;LS_MAX,"",ROUND(IF(R444&lt;=OVER3_FROM,INDEX(LS_FEES,SUMPRODUCT(--(LS_EDGES&lt;R444))+1,0+AM444),INDEX(OVER3_BASE,1,0+AM444)+OVER3_PER4*CEILING((R444-OVER3_FROM)/4,1))*(1+FUEL),4)),"")))</f>
        <v/>
      </c>
      <c r="AP444" s="21" t="str">
        <f aca="false">IF(OR(R444="",AM444="",M444=""),"",IF(M444="Small standard",IF(R444&gt;SS_MAX,"",ROUND(INDEX(SS_FEES,SUMPRODUCT(--(SS_EDGES&lt;R444))+1,3+AM444)*(1+FUEL),4)),IF(M444="Large standard",IF(R444&gt;LS_MAX,"",ROUND(IF(R444&lt;=OVER3_FROM,INDEX(LS_FEES,SUMPRODUCT(--(LS_EDGES&lt;R444))+1,3+AM444),INDEX(OVER3_BASE,1,3+AM444)+OVER3_PER4*CEILING((R444-OVER3_FROM)/4,1))*(1+FUEL),4)),"")))</f>
        <v/>
      </c>
      <c r="AQ444" s="21" t="str">
        <f aca="false">IF(OR(AM444="",AM444=1),"",IF(OR(N444="",(AM444-1)="",M444=""),"",IF(M444="Small standard",IF(N444&gt;SS_MAX,"",ROUND(INDEX(SS_FEES,SUMPRODUCT(--(SS_EDGES&lt;N444))+1,0+(AM444-1))*(1+FUEL),4)),IF(M444="Large standard",IF(N444&gt;LS_MAX,"",ROUND(IF(N444&lt;=OVER3_FROM,INDEX(LS_FEES,SUMPRODUCT(--(LS_EDGES&lt;N444))+1,0+(AM444-1)),INDEX(OVER3_BASE,1,0+(AM444-1))+OVER3_PER4*CEILING((N444-OVER3_FROM)/4,1))*(1+FUEL),4)),""))))</f>
        <v/>
      </c>
      <c r="AR444" s="21" t="str">
        <f aca="false">IF(OR(AM444="",AM444=1),"",IF(OR(N444="",(AM444-1)="",M444=""),"",IF(M444="Small standard",IF(N444&gt;SS_MAX,"",ROUND(INDEX(SS_FEES,SUMPRODUCT(--(SS_EDGES&lt;N444))+1,3+(AM444-1))*(1+FUEL),4)),IF(M444="Large standard",IF(N444&gt;LS_MAX,"",ROUND(IF(N444&lt;=OVER3_FROM,INDEX(LS_FEES,SUMPRODUCT(--(LS_EDGES&lt;N444))+1,3+(AM444-1)),INDEX(OVER3_BASE,1,3+(AM444-1))+OVER3_PER4*CEILING((N444-OVER3_FROM)/4,1))*(1+FUEL),4)),""))))</f>
        <v/>
      </c>
      <c r="AS444" s="21" t="str">
        <f aca="false">IF(OR(AM444="",AM444=1),"",(C444-(IF(AM444=2,BAND_LO,BAND_HI)-0.01))*(1-AN444))</f>
        <v/>
      </c>
      <c r="AT444" s="18" t="str">
        <f aca="false">IF(AI444="","",(AI444&gt;SS_L)+(AJ444&gt;SS_M)+(AK444&gt;SS_S))</f>
        <v/>
      </c>
      <c r="AU444" s="23" t="str">
        <f aca="false">IF(OR(AT444="",AT444&lt;&gt;1),"",MAX(AI444/SS_L,AJ444/SS_M,AK444/SS_S))</f>
        <v/>
      </c>
      <c r="AV444" s="21" t="str">
        <f aca="false">IF(OR(M444&lt;&gt;"Large standard",N444="",N444&gt;SS_MAX),"",IF(OR(N444="",AM444="","Small standard"=""),"",IF("Small standard"="Small standard",IF(N444&gt;SS_MAX,"",ROUND(INDEX(SS_FEES,SUMPRODUCT(--(SS_EDGES&lt;N444))+1,0+AM444)*(1+FUEL),4)),IF("Small standard"="Large standard",IF(N444&gt;LS_MAX,"",ROUND(IF(N444&lt;=OVER3_FROM,INDEX(LS_FEES,SUMPRODUCT(--(LS_EDGES&lt;N444))+1,0+AM444),INDEX(OVER3_BASE,1,0+AM444)+OVER3_PER4*CEILING((N444-OVER3_FROM)/4,1))*(1+FUEL),4)),""))))</f>
        <v/>
      </c>
      <c r="AW444" s="21" t="str">
        <f aca="false">IF(OR(M444&lt;&gt;"Large standard",N444="",N444&gt;SS_MAX),"",IF(OR(N444="",AM444="","Small standard"=""),"",IF("Small standard"="Small standard",IF(N444&gt;SS_MAX,"",ROUND(INDEX(SS_FEES,SUMPRODUCT(--(SS_EDGES&lt;N444))+1,3+AM444)*(1+FUEL),4)),IF("Small standard"="Large standard",IF(N444&gt;LS_MAX,"",ROUND(IF(N444&lt;=OVER3_FROM,INDEX(LS_FEES,SUMPRODUCT(--(LS_EDGES&lt;N444))+1,3+AM444),INDEX(OVER3_BASE,1,3+AM444)+OVER3_PER4*CEILING((N444-OVER3_FROM)/4,1))*(1+FUEL),4)),""))))</f>
        <v/>
      </c>
      <c r="AX444" s="21" t="str">
        <f aca="false">IF(OR(AL444="",AH444=""),"",IF(OR(AH444="",AM444="",M444=""),"",IF(M444="Small standard",IF(AH444&gt;SS_MAX,"",ROUND(INDEX(SS_FEES,SUMPRODUCT(--(SS_EDGES&lt;AH444))+1,0+AM444)*(1+FUEL),4)),IF(M444="Large standard",IF(AH444&gt;LS_MAX,"",ROUND(IF(AH444&lt;=OVER3_FROM,INDEX(LS_FEES,SUMPRODUCT(--(LS_EDGES&lt;AH444))+1,0+AM444),INDEX(OVER3_BASE,1,0+AM444)+OVER3_PER4*CEILING((AH444-OVER3_FROM)/4,1))*(1+FUEL),4)),""))))</f>
        <v/>
      </c>
      <c r="AY444" s="21" t="str">
        <f aca="false">IF(OR(AL444="",AH444=""),"",IF(OR(AH444="",AM444="",M444=""),"",IF(M444="Small standard",IF(AH444&gt;SS_MAX,"",ROUND(INDEX(SS_FEES,SUMPRODUCT(--(SS_EDGES&lt;AH444))+1,3+AM444)*(1+FUEL),4)),IF(M444="Large standard",IF(AH444&gt;LS_MAX,"",ROUND(IF(AH444&lt;=OVER3_FROM,INDEX(LS_FEES,SUMPRODUCT(--(LS_EDGES&lt;AH444))+1,3+AM444),INDEX(OVER3_BASE,1,3+AM444)+OVER3_PER4*CEILING((AH444-OVER3_FROM)/4,1))*(1+FUEL),4)),""))))</f>
        <v/>
      </c>
      <c r="AZ444" s="24" t="str">
        <f aca="false">IF(OR(J444="",J444&lt;1),"",ROUND(IFERROR(INDEX(CAT_SCALE,MATCH(D444,CATS,0)),UC_DEFAULT)*IF(J444&gt;=UC_KNEE,10^(UC_A-UC_B*LOG10(J444)),10^(UC_A-UC_B*LOG10(UC_KNEE))*(UC_KNEE/J444)^UC_HEXP),1))</f>
        <v/>
      </c>
    </row>
    <row r="445" customFormat="false" ht="15" hidden="false" customHeight="false" outlineLevel="0" collapsed="false">
      <c r="A445" s="10"/>
      <c r="B445" s="10"/>
      <c r="C445" s="12"/>
      <c r="D445" s="10"/>
      <c r="E445" s="10"/>
      <c r="F445" s="10"/>
      <c r="G445" s="10"/>
      <c r="H445" s="10"/>
      <c r="I445" s="10"/>
      <c r="J445" s="10"/>
      <c r="K445" s="10"/>
      <c r="L445" s="12"/>
      <c r="M445" s="2" t="str">
        <f aca="false">IF(OR(N445="",AI445=""),"",IF(AND(N445&lt;=SS_MAX,AI445&lt;=SS_L,AJ445&lt;=SS_M,AK445&lt;=SS_S),"Small standard",IF(AND(N445&lt;=LS_MAX,AI445&lt;=LS_L,AJ445&lt;=LS_M,AK445&lt;=LS_S),"Large standard","Oversize")))</f>
        <v/>
      </c>
      <c r="N445" s="16" t="str">
        <f aca="false">IF(AH445="","",IF(AL445="",AH445,MAX(AH445,AL445)))</f>
        <v/>
      </c>
      <c r="O445" s="21" t="str">
        <f aca="false">IF(OR(N445="",AM445="",M445=""),"",IF(M445="Small standard",IF(N445&gt;SS_MAX,"",ROUND(INDEX(SS_FEES,SUMPRODUCT(--(SS_EDGES&lt;N445))+1,0+AM445)*(1+FUEL),4)),IF(M445="Large standard",IF(N445&gt;LS_MAX,"",ROUND(IF(N445&lt;=OVER3_FROM,INDEX(LS_FEES,SUMPRODUCT(--(LS_EDGES&lt;N445))+1,0+AM445),INDEX(OVER3_BASE,1,0+AM445)+OVER3_PER4*CEILING((N445-OVER3_FROM)/4,1))*(1+FUEL),4)),"")))</f>
        <v/>
      </c>
      <c r="P445" s="21" t="str">
        <f aca="false">IF(OR(N445="",AM445="",M445=""),"",IF(M445="Small standard",IF(N445&gt;SS_MAX,"",ROUND(INDEX(SS_FEES,SUMPRODUCT(--(SS_EDGES&lt;N445))+1,3+AM445)*(1+FUEL),4)),IF(M445="Large standard",IF(N445&gt;LS_MAX,"",ROUND(IF(N445&lt;=OVER3_FROM,INDEX(LS_FEES,SUMPRODUCT(--(LS_EDGES&lt;N445))+1,3+AM445),INDEX(OVER3_BASE,1,3+AM445)+OVER3_PER4*CEILING((N445-OVER3_FROM)/4,1))*(1+FUEL),4)),"")))</f>
        <v/>
      </c>
      <c r="Q445" s="20" t="str">
        <f aca="true">IF(OR(L445="",O445=""),"",ROUND(L445-IF(AND(TODAY()&gt;=PEAK_FROM,TODAY()&lt;=PEAK_TO),P445,O445),2))</f>
        <v/>
      </c>
      <c r="R445" s="16" t="str">
        <f aca="false">IF(N445="","",IF(M445="Small standard",IF(SUMPRODUCT(--(SS_EDGES&lt;N445))=0,"",INDEX(SS_EDGES,SUMPRODUCT(--(SS_EDGES&lt;N445)))),IF(M445="Large standard",IF(N445&gt;OVER3_FROM,OVER3_FROM+4*(CEILING((N445-OVER3_FROM)/4,1)-1),IF(SUMPRODUCT(--(LS_EDGES&lt;N445))=0,"",INDEX(LS_EDGES,SUMPRODUCT(--(LS_EDGES&lt;N445))))),"")))</f>
        <v/>
      </c>
      <c r="S445" s="22" t="str">
        <f aca="false">IF(R445="","",ROUND(N445-R445,3))</f>
        <v/>
      </c>
      <c r="T445" s="21" t="str">
        <f aca="false">IF(OR(R445="",O445="",AO445=""),"",IF(S445&gt;MAX_SHAVE,"",IF(ROUND(O445-AO445,4)&lt;MIN_UNIT,"",ROUND(O445-AO445,4))))</f>
        <v/>
      </c>
      <c r="U445" s="21" t="str">
        <f aca="false">IF(OR(AQ445="",O445=""),"",IF(ROUND(ROUND(O445-AQ445,4)-AS445,4)&lt;=MIN_UNIT,"",ROUND(ROUND(O445-AQ445,4)-AS445,4)))</f>
        <v/>
      </c>
      <c r="V445" s="21" t="str">
        <f aca="false">IF(OR(AV445="",O445=""),"",IF(AND(AT445=1,AU445&lt;=MAX_ENV),IF(ROUND(O445-AV445,4)&lt;MIN_UNIT,"",ROUND(O445-AV445,4)),""))</f>
        <v/>
      </c>
      <c r="W445" s="21" t="str">
        <f aca="false">IF(OR(AX445="",O445=""),"",IF(AL445&gt;=AH445*MIN_DIM_RATIO,IF(ROUND(O445-AX445,4)&lt;MIN_UNIT,"",ROUND(O445-AX445,4)),""))</f>
        <v/>
      </c>
      <c r="X445" s="21" t="str">
        <f aca="false">IF(OR(R445="",P445="",AP445=""),"",IF(S445&gt;MAX_SHAVE,"",IF(ROUND(P445-AP445,4)&lt;MIN_UNIT,"",ROUND(P445-AP445,4))))</f>
        <v/>
      </c>
      <c r="Y445" s="21" t="str">
        <f aca="false">IF(OR(AR445="",P445=""),"",IF(ROUND(ROUND(P445-AR445,4)-AS445,4)&lt;=MIN_UNIT,"",ROUND(ROUND(P445-AR445,4)-AS445,4)))</f>
        <v/>
      </c>
      <c r="Z445" s="21" t="str">
        <f aca="false">IF(OR(AW445="",P445=""),"",IF(AND(AT445=1,AU445&lt;=MAX_ENV),IF(ROUND(P445-AW445,4)&lt;MIN_UNIT,"",ROUND(P445-AW445,4)),""))</f>
        <v/>
      </c>
      <c r="AA445" s="21" t="str">
        <f aca="false">IF(OR(AY445="",P445=""),"",IF(AL445&gt;=AH445*MIN_DIM_RATIO,IF(ROUND(P445-AY445,4)&lt;MIN_UNIT,"",ROUND(P445-AY445,4)),""))</f>
        <v/>
      </c>
      <c r="AB445" s="2" t="str">
        <f aca="false">IF(COUNT(T445:W445)=0,"",CHOOSE(MATCH(MAX(T445:W445),T445:W445,0),"Weight","Price","Size tier","Box"))</f>
        <v/>
      </c>
      <c r="AC445" s="24" t="str">
        <f aca="false">IF(K445&lt;&gt;"",K445,AZ445)</f>
        <v/>
      </c>
      <c r="AD445" s="25" t="str">
        <f aca="false">IF(OR(AB445="",AC445=""),"",ROUND(AC445*IF(K445&lt;&gt;"",1,U_LOW)*((12-PEAK_MONTHS)*MAX(T445:W445)+PEAK_MONTHS*N(INDEX(X445:AA445,MATCH(MAX(T445:W445),T445:W445,0)))),0))</f>
        <v/>
      </c>
      <c r="AE445" s="25" t="str">
        <f aca="false">IF(OR(AB445="",AC445=""),"",ROUND(AC445*IF(K445&lt;&gt;"",1,U_HIGH)*((12-PEAK_MONTHS)*MAX(T445:W445)+PEAK_MONTHS*N(INDEX(X445:AA445,MATCH(MAX(T445:W445),T445:W445,0)))),0))</f>
        <v/>
      </c>
      <c r="AF445" s="18" t="str">
        <f aca="false">IF(AD445="","",RANK(AD445,$AD$7:$AD$506))</f>
        <v/>
      </c>
      <c r="AH445" s="16" t="str">
        <f aca="false">IF(E445&lt;&gt;"",E445,IF(F445&lt;&gt;"",ROUND(F445*16,3),""))</f>
        <v/>
      </c>
      <c r="AI445" s="16" t="str">
        <f aca="false">IF(COUNT(G445:I445)&lt;3,"",ROUND(LARGE(G445:I445,1),2))</f>
        <v/>
      </c>
      <c r="AJ445" s="16" t="str">
        <f aca="false">IF(COUNT(G445:I445)&lt;3,"",ROUND(LARGE(G445:I445,2),2))</f>
        <v/>
      </c>
      <c r="AK445" s="16" t="str">
        <f aca="false">IF(COUNT(G445:I445)&lt;3,"",ROUND(SMALL(G445:I445,1),2))</f>
        <v/>
      </c>
      <c r="AL445" s="16" t="str">
        <f aca="false">IF(AI445="","",IF(AI445*AJ445*AK445&lt;DIM_MIN_CUIN,"",ROUND(AI445*AJ445*AK445/DIM_DIV*16,2)))</f>
        <v/>
      </c>
      <c r="AM445" s="18" t="str">
        <f aca="false">IF(C445="","",IF(C445&lt;BAND_LO,1,IF(C445&lt;=BAND_HI,2,3)))</f>
        <v/>
      </c>
      <c r="AN445" s="19" t="str">
        <f aca="false">IF(C445="","",IFERROR(INDEX(CAT_REF,MATCH(D445,CATS,0)),REF_DEFAULT))</f>
        <v/>
      </c>
      <c r="AO445" s="21" t="str">
        <f aca="false">IF(OR(R445="",AM445="",M445=""),"",IF(M445="Small standard",IF(R445&gt;SS_MAX,"",ROUND(INDEX(SS_FEES,SUMPRODUCT(--(SS_EDGES&lt;R445))+1,0+AM445)*(1+FUEL),4)),IF(M445="Large standard",IF(R445&gt;LS_MAX,"",ROUND(IF(R445&lt;=OVER3_FROM,INDEX(LS_FEES,SUMPRODUCT(--(LS_EDGES&lt;R445))+1,0+AM445),INDEX(OVER3_BASE,1,0+AM445)+OVER3_PER4*CEILING((R445-OVER3_FROM)/4,1))*(1+FUEL),4)),"")))</f>
        <v/>
      </c>
      <c r="AP445" s="21" t="str">
        <f aca="false">IF(OR(R445="",AM445="",M445=""),"",IF(M445="Small standard",IF(R445&gt;SS_MAX,"",ROUND(INDEX(SS_FEES,SUMPRODUCT(--(SS_EDGES&lt;R445))+1,3+AM445)*(1+FUEL),4)),IF(M445="Large standard",IF(R445&gt;LS_MAX,"",ROUND(IF(R445&lt;=OVER3_FROM,INDEX(LS_FEES,SUMPRODUCT(--(LS_EDGES&lt;R445))+1,3+AM445),INDEX(OVER3_BASE,1,3+AM445)+OVER3_PER4*CEILING((R445-OVER3_FROM)/4,1))*(1+FUEL),4)),"")))</f>
        <v/>
      </c>
      <c r="AQ445" s="21" t="str">
        <f aca="false">IF(OR(AM445="",AM445=1),"",IF(OR(N445="",(AM445-1)="",M445=""),"",IF(M445="Small standard",IF(N445&gt;SS_MAX,"",ROUND(INDEX(SS_FEES,SUMPRODUCT(--(SS_EDGES&lt;N445))+1,0+(AM445-1))*(1+FUEL),4)),IF(M445="Large standard",IF(N445&gt;LS_MAX,"",ROUND(IF(N445&lt;=OVER3_FROM,INDEX(LS_FEES,SUMPRODUCT(--(LS_EDGES&lt;N445))+1,0+(AM445-1)),INDEX(OVER3_BASE,1,0+(AM445-1))+OVER3_PER4*CEILING((N445-OVER3_FROM)/4,1))*(1+FUEL),4)),""))))</f>
        <v/>
      </c>
      <c r="AR445" s="21" t="str">
        <f aca="false">IF(OR(AM445="",AM445=1),"",IF(OR(N445="",(AM445-1)="",M445=""),"",IF(M445="Small standard",IF(N445&gt;SS_MAX,"",ROUND(INDEX(SS_FEES,SUMPRODUCT(--(SS_EDGES&lt;N445))+1,3+(AM445-1))*(1+FUEL),4)),IF(M445="Large standard",IF(N445&gt;LS_MAX,"",ROUND(IF(N445&lt;=OVER3_FROM,INDEX(LS_FEES,SUMPRODUCT(--(LS_EDGES&lt;N445))+1,3+(AM445-1)),INDEX(OVER3_BASE,1,3+(AM445-1))+OVER3_PER4*CEILING((N445-OVER3_FROM)/4,1))*(1+FUEL),4)),""))))</f>
        <v/>
      </c>
      <c r="AS445" s="21" t="str">
        <f aca="false">IF(OR(AM445="",AM445=1),"",(C445-(IF(AM445=2,BAND_LO,BAND_HI)-0.01))*(1-AN445))</f>
        <v/>
      </c>
      <c r="AT445" s="18" t="str">
        <f aca="false">IF(AI445="","",(AI445&gt;SS_L)+(AJ445&gt;SS_M)+(AK445&gt;SS_S))</f>
        <v/>
      </c>
      <c r="AU445" s="23" t="str">
        <f aca="false">IF(OR(AT445="",AT445&lt;&gt;1),"",MAX(AI445/SS_L,AJ445/SS_M,AK445/SS_S))</f>
        <v/>
      </c>
      <c r="AV445" s="21" t="str">
        <f aca="false">IF(OR(M445&lt;&gt;"Large standard",N445="",N445&gt;SS_MAX),"",IF(OR(N445="",AM445="","Small standard"=""),"",IF("Small standard"="Small standard",IF(N445&gt;SS_MAX,"",ROUND(INDEX(SS_FEES,SUMPRODUCT(--(SS_EDGES&lt;N445))+1,0+AM445)*(1+FUEL),4)),IF("Small standard"="Large standard",IF(N445&gt;LS_MAX,"",ROUND(IF(N445&lt;=OVER3_FROM,INDEX(LS_FEES,SUMPRODUCT(--(LS_EDGES&lt;N445))+1,0+AM445),INDEX(OVER3_BASE,1,0+AM445)+OVER3_PER4*CEILING((N445-OVER3_FROM)/4,1))*(1+FUEL),4)),""))))</f>
        <v/>
      </c>
      <c r="AW445" s="21" t="str">
        <f aca="false">IF(OR(M445&lt;&gt;"Large standard",N445="",N445&gt;SS_MAX),"",IF(OR(N445="",AM445="","Small standard"=""),"",IF("Small standard"="Small standard",IF(N445&gt;SS_MAX,"",ROUND(INDEX(SS_FEES,SUMPRODUCT(--(SS_EDGES&lt;N445))+1,3+AM445)*(1+FUEL),4)),IF("Small standard"="Large standard",IF(N445&gt;LS_MAX,"",ROUND(IF(N445&lt;=OVER3_FROM,INDEX(LS_FEES,SUMPRODUCT(--(LS_EDGES&lt;N445))+1,3+AM445),INDEX(OVER3_BASE,1,3+AM445)+OVER3_PER4*CEILING((N445-OVER3_FROM)/4,1))*(1+FUEL),4)),""))))</f>
        <v/>
      </c>
      <c r="AX445" s="21" t="str">
        <f aca="false">IF(OR(AL445="",AH445=""),"",IF(OR(AH445="",AM445="",M445=""),"",IF(M445="Small standard",IF(AH445&gt;SS_MAX,"",ROUND(INDEX(SS_FEES,SUMPRODUCT(--(SS_EDGES&lt;AH445))+1,0+AM445)*(1+FUEL),4)),IF(M445="Large standard",IF(AH445&gt;LS_MAX,"",ROUND(IF(AH445&lt;=OVER3_FROM,INDEX(LS_FEES,SUMPRODUCT(--(LS_EDGES&lt;AH445))+1,0+AM445),INDEX(OVER3_BASE,1,0+AM445)+OVER3_PER4*CEILING((AH445-OVER3_FROM)/4,1))*(1+FUEL),4)),""))))</f>
        <v/>
      </c>
      <c r="AY445" s="21" t="str">
        <f aca="false">IF(OR(AL445="",AH445=""),"",IF(OR(AH445="",AM445="",M445=""),"",IF(M445="Small standard",IF(AH445&gt;SS_MAX,"",ROUND(INDEX(SS_FEES,SUMPRODUCT(--(SS_EDGES&lt;AH445))+1,3+AM445)*(1+FUEL),4)),IF(M445="Large standard",IF(AH445&gt;LS_MAX,"",ROUND(IF(AH445&lt;=OVER3_FROM,INDEX(LS_FEES,SUMPRODUCT(--(LS_EDGES&lt;AH445))+1,3+AM445),INDEX(OVER3_BASE,1,3+AM445)+OVER3_PER4*CEILING((AH445-OVER3_FROM)/4,1))*(1+FUEL),4)),""))))</f>
        <v/>
      </c>
      <c r="AZ445" s="24" t="str">
        <f aca="false">IF(OR(J445="",J445&lt;1),"",ROUND(IFERROR(INDEX(CAT_SCALE,MATCH(D445,CATS,0)),UC_DEFAULT)*IF(J445&gt;=UC_KNEE,10^(UC_A-UC_B*LOG10(J445)),10^(UC_A-UC_B*LOG10(UC_KNEE))*(UC_KNEE/J445)^UC_HEXP),1))</f>
        <v/>
      </c>
    </row>
    <row r="446" customFormat="false" ht="15" hidden="false" customHeight="false" outlineLevel="0" collapsed="false">
      <c r="A446" s="10"/>
      <c r="B446" s="10"/>
      <c r="C446" s="12"/>
      <c r="D446" s="10"/>
      <c r="E446" s="10"/>
      <c r="F446" s="10"/>
      <c r="G446" s="10"/>
      <c r="H446" s="10"/>
      <c r="I446" s="10"/>
      <c r="J446" s="10"/>
      <c r="K446" s="10"/>
      <c r="L446" s="12"/>
      <c r="M446" s="2" t="str">
        <f aca="false">IF(OR(N446="",AI446=""),"",IF(AND(N446&lt;=SS_MAX,AI446&lt;=SS_L,AJ446&lt;=SS_M,AK446&lt;=SS_S),"Small standard",IF(AND(N446&lt;=LS_MAX,AI446&lt;=LS_L,AJ446&lt;=LS_M,AK446&lt;=LS_S),"Large standard","Oversize")))</f>
        <v/>
      </c>
      <c r="N446" s="16" t="str">
        <f aca="false">IF(AH446="","",IF(AL446="",AH446,MAX(AH446,AL446)))</f>
        <v/>
      </c>
      <c r="O446" s="21" t="str">
        <f aca="false">IF(OR(N446="",AM446="",M446=""),"",IF(M446="Small standard",IF(N446&gt;SS_MAX,"",ROUND(INDEX(SS_FEES,SUMPRODUCT(--(SS_EDGES&lt;N446))+1,0+AM446)*(1+FUEL),4)),IF(M446="Large standard",IF(N446&gt;LS_MAX,"",ROUND(IF(N446&lt;=OVER3_FROM,INDEX(LS_FEES,SUMPRODUCT(--(LS_EDGES&lt;N446))+1,0+AM446),INDEX(OVER3_BASE,1,0+AM446)+OVER3_PER4*CEILING((N446-OVER3_FROM)/4,1))*(1+FUEL),4)),"")))</f>
        <v/>
      </c>
      <c r="P446" s="21" t="str">
        <f aca="false">IF(OR(N446="",AM446="",M446=""),"",IF(M446="Small standard",IF(N446&gt;SS_MAX,"",ROUND(INDEX(SS_FEES,SUMPRODUCT(--(SS_EDGES&lt;N446))+1,3+AM446)*(1+FUEL),4)),IF(M446="Large standard",IF(N446&gt;LS_MAX,"",ROUND(IF(N446&lt;=OVER3_FROM,INDEX(LS_FEES,SUMPRODUCT(--(LS_EDGES&lt;N446))+1,3+AM446),INDEX(OVER3_BASE,1,3+AM446)+OVER3_PER4*CEILING((N446-OVER3_FROM)/4,1))*(1+FUEL),4)),"")))</f>
        <v/>
      </c>
      <c r="Q446" s="20" t="str">
        <f aca="true">IF(OR(L446="",O446=""),"",ROUND(L446-IF(AND(TODAY()&gt;=PEAK_FROM,TODAY()&lt;=PEAK_TO),P446,O446),2))</f>
        <v/>
      </c>
      <c r="R446" s="16" t="str">
        <f aca="false">IF(N446="","",IF(M446="Small standard",IF(SUMPRODUCT(--(SS_EDGES&lt;N446))=0,"",INDEX(SS_EDGES,SUMPRODUCT(--(SS_EDGES&lt;N446)))),IF(M446="Large standard",IF(N446&gt;OVER3_FROM,OVER3_FROM+4*(CEILING((N446-OVER3_FROM)/4,1)-1),IF(SUMPRODUCT(--(LS_EDGES&lt;N446))=0,"",INDEX(LS_EDGES,SUMPRODUCT(--(LS_EDGES&lt;N446))))),"")))</f>
        <v/>
      </c>
      <c r="S446" s="22" t="str">
        <f aca="false">IF(R446="","",ROUND(N446-R446,3))</f>
        <v/>
      </c>
      <c r="T446" s="21" t="str">
        <f aca="false">IF(OR(R446="",O446="",AO446=""),"",IF(S446&gt;MAX_SHAVE,"",IF(ROUND(O446-AO446,4)&lt;MIN_UNIT,"",ROUND(O446-AO446,4))))</f>
        <v/>
      </c>
      <c r="U446" s="21" t="str">
        <f aca="false">IF(OR(AQ446="",O446=""),"",IF(ROUND(ROUND(O446-AQ446,4)-AS446,4)&lt;=MIN_UNIT,"",ROUND(ROUND(O446-AQ446,4)-AS446,4)))</f>
        <v/>
      </c>
      <c r="V446" s="21" t="str">
        <f aca="false">IF(OR(AV446="",O446=""),"",IF(AND(AT446=1,AU446&lt;=MAX_ENV),IF(ROUND(O446-AV446,4)&lt;MIN_UNIT,"",ROUND(O446-AV446,4)),""))</f>
        <v/>
      </c>
      <c r="W446" s="21" t="str">
        <f aca="false">IF(OR(AX446="",O446=""),"",IF(AL446&gt;=AH446*MIN_DIM_RATIO,IF(ROUND(O446-AX446,4)&lt;MIN_UNIT,"",ROUND(O446-AX446,4)),""))</f>
        <v/>
      </c>
      <c r="X446" s="21" t="str">
        <f aca="false">IF(OR(R446="",P446="",AP446=""),"",IF(S446&gt;MAX_SHAVE,"",IF(ROUND(P446-AP446,4)&lt;MIN_UNIT,"",ROUND(P446-AP446,4))))</f>
        <v/>
      </c>
      <c r="Y446" s="21" t="str">
        <f aca="false">IF(OR(AR446="",P446=""),"",IF(ROUND(ROUND(P446-AR446,4)-AS446,4)&lt;=MIN_UNIT,"",ROUND(ROUND(P446-AR446,4)-AS446,4)))</f>
        <v/>
      </c>
      <c r="Z446" s="21" t="str">
        <f aca="false">IF(OR(AW446="",P446=""),"",IF(AND(AT446=1,AU446&lt;=MAX_ENV),IF(ROUND(P446-AW446,4)&lt;MIN_UNIT,"",ROUND(P446-AW446,4)),""))</f>
        <v/>
      </c>
      <c r="AA446" s="21" t="str">
        <f aca="false">IF(OR(AY446="",P446=""),"",IF(AL446&gt;=AH446*MIN_DIM_RATIO,IF(ROUND(P446-AY446,4)&lt;MIN_UNIT,"",ROUND(P446-AY446,4)),""))</f>
        <v/>
      </c>
      <c r="AB446" s="2" t="str">
        <f aca="false">IF(COUNT(T446:W446)=0,"",CHOOSE(MATCH(MAX(T446:W446),T446:W446,0),"Weight","Price","Size tier","Box"))</f>
        <v/>
      </c>
      <c r="AC446" s="24" t="str">
        <f aca="false">IF(K446&lt;&gt;"",K446,AZ446)</f>
        <v/>
      </c>
      <c r="AD446" s="25" t="str">
        <f aca="false">IF(OR(AB446="",AC446=""),"",ROUND(AC446*IF(K446&lt;&gt;"",1,U_LOW)*((12-PEAK_MONTHS)*MAX(T446:W446)+PEAK_MONTHS*N(INDEX(X446:AA446,MATCH(MAX(T446:W446),T446:W446,0)))),0))</f>
        <v/>
      </c>
      <c r="AE446" s="25" t="str">
        <f aca="false">IF(OR(AB446="",AC446=""),"",ROUND(AC446*IF(K446&lt;&gt;"",1,U_HIGH)*((12-PEAK_MONTHS)*MAX(T446:W446)+PEAK_MONTHS*N(INDEX(X446:AA446,MATCH(MAX(T446:W446),T446:W446,0)))),0))</f>
        <v/>
      </c>
      <c r="AF446" s="18" t="str">
        <f aca="false">IF(AD446="","",RANK(AD446,$AD$7:$AD$506))</f>
        <v/>
      </c>
      <c r="AH446" s="16" t="str">
        <f aca="false">IF(E446&lt;&gt;"",E446,IF(F446&lt;&gt;"",ROUND(F446*16,3),""))</f>
        <v/>
      </c>
      <c r="AI446" s="16" t="str">
        <f aca="false">IF(COUNT(G446:I446)&lt;3,"",ROUND(LARGE(G446:I446,1),2))</f>
        <v/>
      </c>
      <c r="AJ446" s="16" t="str">
        <f aca="false">IF(COUNT(G446:I446)&lt;3,"",ROUND(LARGE(G446:I446,2),2))</f>
        <v/>
      </c>
      <c r="AK446" s="16" t="str">
        <f aca="false">IF(COUNT(G446:I446)&lt;3,"",ROUND(SMALL(G446:I446,1),2))</f>
        <v/>
      </c>
      <c r="AL446" s="16" t="str">
        <f aca="false">IF(AI446="","",IF(AI446*AJ446*AK446&lt;DIM_MIN_CUIN,"",ROUND(AI446*AJ446*AK446/DIM_DIV*16,2)))</f>
        <v/>
      </c>
      <c r="AM446" s="18" t="str">
        <f aca="false">IF(C446="","",IF(C446&lt;BAND_LO,1,IF(C446&lt;=BAND_HI,2,3)))</f>
        <v/>
      </c>
      <c r="AN446" s="19" t="str">
        <f aca="false">IF(C446="","",IFERROR(INDEX(CAT_REF,MATCH(D446,CATS,0)),REF_DEFAULT))</f>
        <v/>
      </c>
      <c r="AO446" s="21" t="str">
        <f aca="false">IF(OR(R446="",AM446="",M446=""),"",IF(M446="Small standard",IF(R446&gt;SS_MAX,"",ROUND(INDEX(SS_FEES,SUMPRODUCT(--(SS_EDGES&lt;R446))+1,0+AM446)*(1+FUEL),4)),IF(M446="Large standard",IF(R446&gt;LS_MAX,"",ROUND(IF(R446&lt;=OVER3_FROM,INDEX(LS_FEES,SUMPRODUCT(--(LS_EDGES&lt;R446))+1,0+AM446),INDEX(OVER3_BASE,1,0+AM446)+OVER3_PER4*CEILING((R446-OVER3_FROM)/4,1))*(1+FUEL),4)),"")))</f>
        <v/>
      </c>
      <c r="AP446" s="21" t="str">
        <f aca="false">IF(OR(R446="",AM446="",M446=""),"",IF(M446="Small standard",IF(R446&gt;SS_MAX,"",ROUND(INDEX(SS_FEES,SUMPRODUCT(--(SS_EDGES&lt;R446))+1,3+AM446)*(1+FUEL),4)),IF(M446="Large standard",IF(R446&gt;LS_MAX,"",ROUND(IF(R446&lt;=OVER3_FROM,INDEX(LS_FEES,SUMPRODUCT(--(LS_EDGES&lt;R446))+1,3+AM446),INDEX(OVER3_BASE,1,3+AM446)+OVER3_PER4*CEILING((R446-OVER3_FROM)/4,1))*(1+FUEL),4)),"")))</f>
        <v/>
      </c>
      <c r="AQ446" s="21" t="str">
        <f aca="false">IF(OR(AM446="",AM446=1),"",IF(OR(N446="",(AM446-1)="",M446=""),"",IF(M446="Small standard",IF(N446&gt;SS_MAX,"",ROUND(INDEX(SS_FEES,SUMPRODUCT(--(SS_EDGES&lt;N446))+1,0+(AM446-1))*(1+FUEL),4)),IF(M446="Large standard",IF(N446&gt;LS_MAX,"",ROUND(IF(N446&lt;=OVER3_FROM,INDEX(LS_FEES,SUMPRODUCT(--(LS_EDGES&lt;N446))+1,0+(AM446-1)),INDEX(OVER3_BASE,1,0+(AM446-1))+OVER3_PER4*CEILING((N446-OVER3_FROM)/4,1))*(1+FUEL),4)),""))))</f>
        <v/>
      </c>
      <c r="AR446" s="21" t="str">
        <f aca="false">IF(OR(AM446="",AM446=1),"",IF(OR(N446="",(AM446-1)="",M446=""),"",IF(M446="Small standard",IF(N446&gt;SS_MAX,"",ROUND(INDEX(SS_FEES,SUMPRODUCT(--(SS_EDGES&lt;N446))+1,3+(AM446-1))*(1+FUEL),4)),IF(M446="Large standard",IF(N446&gt;LS_MAX,"",ROUND(IF(N446&lt;=OVER3_FROM,INDEX(LS_FEES,SUMPRODUCT(--(LS_EDGES&lt;N446))+1,3+(AM446-1)),INDEX(OVER3_BASE,1,3+(AM446-1))+OVER3_PER4*CEILING((N446-OVER3_FROM)/4,1))*(1+FUEL),4)),""))))</f>
        <v/>
      </c>
      <c r="AS446" s="21" t="str">
        <f aca="false">IF(OR(AM446="",AM446=1),"",(C446-(IF(AM446=2,BAND_LO,BAND_HI)-0.01))*(1-AN446))</f>
        <v/>
      </c>
      <c r="AT446" s="18" t="str">
        <f aca="false">IF(AI446="","",(AI446&gt;SS_L)+(AJ446&gt;SS_M)+(AK446&gt;SS_S))</f>
        <v/>
      </c>
      <c r="AU446" s="23" t="str">
        <f aca="false">IF(OR(AT446="",AT446&lt;&gt;1),"",MAX(AI446/SS_L,AJ446/SS_M,AK446/SS_S))</f>
        <v/>
      </c>
      <c r="AV446" s="21" t="str">
        <f aca="false">IF(OR(M446&lt;&gt;"Large standard",N446="",N446&gt;SS_MAX),"",IF(OR(N446="",AM446="","Small standard"=""),"",IF("Small standard"="Small standard",IF(N446&gt;SS_MAX,"",ROUND(INDEX(SS_FEES,SUMPRODUCT(--(SS_EDGES&lt;N446))+1,0+AM446)*(1+FUEL),4)),IF("Small standard"="Large standard",IF(N446&gt;LS_MAX,"",ROUND(IF(N446&lt;=OVER3_FROM,INDEX(LS_FEES,SUMPRODUCT(--(LS_EDGES&lt;N446))+1,0+AM446),INDEX(OVER3_BASE,1,0+AM446)+OVER3_PER4*CEILING((N446-OVER3_FROM)/4,1))*(1+FUEL),4)),""))))</f>
        <v/>
      </c>
      <c r="AW446" s="21" t="str">
        <f aca="false">IF(OR(M446&lt;&gt;"Large standard",N446="",N446&gt;SS_MAX),"",IF(OR(N446="",AM446="","Small standard"=""),"",IF("Small standard"="Small standard",IF(N446&gt;SS_MAX,"",ROUND(INDEX(SS_FEES,SUMPRODUCT(--(SS_EDGES&lt;N446))+1,3+AM446)*(1+FUEL),4)),IF("Small standard"="Large standard",IF(N446&gt;LS_MAX,"",ROUND(IF(N446&lt;=OVER3_FROM,INDEX(LS_FEES,SUMPRODUCT(--(LS_EDGES&lt;N446))+1,3+AM446),INDEX(OVER3_BASE,1,3+AM446)+OVER3_PER4*CEILING((N446-OVER3_FROM)/4,1))*(1+FUEL),4)),""))))</f>
        <v/>
      </c>
      <c r="AX446" s="21" t="str">
        <f aca="false">IF(OR(AL446="",AH446=""),"",IF(OR(AH446="",AM446="",M446=""),"",IF(M446="Small standard",IF(AH446&gt;SS_MAX,"",ROUND(INDEX(SS_FEES,SUMPRODUCT(--(SS_EDGES&lt;AH446))+1,0+AM446)*(1+FUEL),4)),IF(M446="Large standard",IF(AH446&gt;LS_MAX,"",ROUND(IF(AH446&lt;=OVER3_FROM,INDEX(LS_FEES,SUMPRODUCT(--(LS_EDGES&lt;AH446))+1,0+AM446),INDEX(OVER3_BASE,1,0+AM446)+OVER3_PER4*CEILING((AH446-OVER3_FROM)/4,1))*(1+FUEL),4)),""))))</f>
        <v/>
      </c>
      <c r="AY446" s="21" t="str">
        <f aca="false">IF(OR(AL446="",AH446=""),"",IF(OR(AH446="",AM446="",M446=""),"",IF(M446="Small standard",IF(AH446&gt;SS_MAX,"",ROUND(INDEX(SS_FEES,SUMPRODUCT(--(SS_EDGES&lt;AH446))+1,3+AM446)*(1+FUEL),4)),IF(M446="Large standard",IF(AH446&gt;LS_MAX,"",ROUND(IF(AH446&lt;=OVER3_FROM,INDEX(LS_FEES,SUMPRODUCT(--(LS_EDGES&lt;AH446))+1,3+AM446),INDEX(OVER3_BASE,1,3+AM446)+OVER3_PER4*CEILING((AH446-OVER3_FROM)/4,1))*(1+FUEL),4)),""))))</f>
        <v/>
      </c>
      <c r="AZ446" s="24" t="str">
        <f aca="false">IF(OR(J446="",J446&lt;1),"",ROUND(IFERROR(INDEX(CAT_SCALE,MATCH(D446,CATS,0)),UC_DEFAULT)*IF(J446&gt;=UC_KNEE,10^(UC_A-UC_B*LOG10(J446)),10^(UC_A-UC_B*LOG10(UC_KNEE))*(UC_KNEE/J446)^UC_HEXP),1))</f>
        <v/>
      </c>
    </row>
    <row r="447" customFormat="false" ht="15" hidden="false" customHeight="false" outlineLevel="0" collapsed="false">
      <c r="A447" s="10"/>
      <c r="B447" s="10"/>
      <c r="C447" s="12"/>
      <c r="D447" s="10"/>
      <c r="E447" s="10"/>
      <c r="F447" s="10"/>
      <c r="G447" s="10"/>
      <c r="H447" s="10"/>
      <c r="I447" s="10"/>
      <c r="J447" s="10"/>
      <c r="K447" s="10"/>
      <c r="L447" s="12"/>
      <c r="M447" s="2" t="str">
        <f aca="false">IF(OR(N447="",AI447=""),"",IF(AND(N447&lt;=SS_MAX,AI447&lt;=SS_L,AJ447&lt;=SS_M,AK447&lt;=SS_S),"Small standard",IF(AND(N447&lt;=LS_MAX,AI447&lt;=LS_L,AJ447&lt;=LS_M,AK447&lt;=LS_S),"Large standard","Oversize")))</f>
        <v/>
      </c>
      <c r="N447" s="16" t="str">
        <f aca="false">IF(AH447="","",IF(AL447="",AH447,MAX(AH447,AL447)))</f>
        <v/>
      </c>
      <c r="O447" s="21" t="str">
        <f aca="false">IF(OR(N447="",AM447="",M447=""),"",IF(M447="Small standard",IF(N447&gt;SS_MAX,"",ROUND(INDEX(SS_FEES,SUMPRODUCT(--(SS_EDGES&lt;N447))+1,0+AM447)*(1+FUEL),4)),IF(M447="Large standard",IF(N447&gt;LS_MAX,"",ROUND(IF(N447&lt;=OVER3_FROM,INDEX(LS_FEES,SUMPRODUCT(--(LS_EDGES&lt;N447))+1,0+AM447),INDEX(OVER3_BASE,1,0+AM447)+OVER3_PER4*CEILING((N447-OVER3_FROM)/4,1))*(1+FUEL),4)),"")))</f>
        <v/>
      </c>
      <c r="P447" s="21" t="str">
        <f aca="false">IF(OR(N447="",AM447="",M447=""),"",IF(M447="Small standard",IF(N447&gt;SS_MAX,"",ROUND(INDEX(SS_FEES,SUMPRODUCT(--(SS_EDGES&lt;N447))+1,3+AM447)*(1+FUEL),4)),IF(M447="Large standard",IF(N447&gt;LS_MAX,"",ROUND(IF(N447&lt;=OVER3_FROM,INDEX(LS_FEES,SUMPRODUCT(--(LS_EDGES&lt;N447))+1,3+AM447),INDEX(OVER3_BASE,1,3+AM447)+OVER3_PER4*CEILING((N447-OVER3_FROM)/4,1))*(1+FUEL),4)),"")))</f>
        <v/>
      </c>
      <c r="Q447" s="20" t="str">
        <f aca="true">IF(OR(L447="",O447=""),"",ROUND(L447-IF(AND(TODAY()&gt;=PEAK_FROM,TODAY()&lt;=PEAK_TO),P447,O447),2))</f>
        <v/>
      </c>
      <c r="R447" s="16" t="str">
        <f aca="false">IF(N447="","",IF(M447="Small standard",IF(SUMPRODUCT(--(SS_EDGES&lt;N447))=0,"",INDEX(SS_EDGES,SUMPRODUCT(--(SS_EDGES&lt;N447)))),IF(M447="Large standard",IF(N447&gt;OVER3_FROM,OVER3_FROM+4*(CEILING((N447-OVER3_FROM)/4,1)-1),IF(SUMPRODUCT(--(LS_EDGES&lt;N447))=0,"",INDEX(LS_EDGES,SUMPRODUCT(--(LS_EDGES&lt;N447))))),"")))</f>
        <v/>
      </c>
      <c r="S447" s="22" t="str">
        <f aca="false">IF(R447="","",ROUND(N447-R447,3))</f>
        <v/>
      </c>
      <c r="T447" s="21" t="str">
        <f aca="false">IF(OR(R447="",O447="",AO447=""),"",IF(S447&gt;MAX_SHAVE,"",IF(ROUND(O447-AO447,4)&lt;MIN_UNIT,"",ROUND(O447-AO447,4))))</f>
        <v/>
      </c>
      <c r="U447" s="21" t="str">
        <f aca="false">IF(OR(AQ447="",O447=""),"",IF(ROUND(ROUND(O447-AQ447,4)-AS447,4)&lt;=MIN_UNIT,"",ROUND(ROUND(O447-AQ447,4)-AS447,4)))</f>
        <v/>
      </c>
      <c r="V447" s="21" t="str">
        <f aca="false">IF(OR(AV447="",O447=""),"",IF(AND(AT447=1,AU447&lt;=MAX_ENV),IF(ROUND(O447-AV447,4)&lt;MIN_UNIT,"",ROUND(O447-AV447,4)),""))</f>
        <v/>
      </c>
      <c r="W447" s="21" t="str">
        <f aca="false">IF(OR(AX447="",O447=""),"",IF(AL447&gt;=AH447*MIN_DIM_RATIO,IF(ROUND(O447-AX447,4)&lt;MIN_UNIT,"",ROUND(O447-AX447,4)),""))</f>
        <v/>
      </c>
      <c r="X447" s="21" t="str">
        <f aca="false">IF(OR(R447="",P447="",AP447=""),"",IF(S447&gt;MAX_SHAVE,"",IF(ROUND(P447-AP447,4)&lt;MIN_UNIT,"",ROUND(P447-AP447,4))))</f>
        <v/>
      </c>
      <c r="Y447" s="21" t="str">
        <f aca="false">IF(OR(AR447="",P447=""),"",IF(ROUND(ROUND(P447-AR447,4)-AS447,4)&lt;=MIN_UNIT,"",ROUND(ROUND(P447-AR447,4)-AS447,4)))</f>
        <v/>
      </c>
      <c r="Z447" s="21" t="str">
        <f aca="false">IF(OR(AW447="",P447=""),"",IF(AND(AT447=1,AU447&lt;=MAX_ENV),IF(ROUND(P447-AW447,4)&lt;MIN_UNIT,"",ROUND(P447-AW447,4)),""))</f>
        <v/>
      </c>
      <c r="AA447" s="21" t="str">
        <f aca="false">IF(OR(AY447="",P447=""),"",IF(AL447&gt;=AH447*MIN_DIM_RATIO,IF(ROUND(P447-AY447,4)&lt;MIN_UNIT,"",ROUND(P447-AY447,4)),""))</f>
        <v/>
      </c>
      <c r="AB447" s="2" t="str">
        <f aca="false">IF(COUNT(T447:W447)=0,"",CHOOSE(MATCH(MAX(T447:W447),T447:W447,0),"Weight","Price","Size tier","Box"))</f>
        <v/>
      </c>
      <c r="AC447" s="24" t="str">
        <f aca="false">IF(K447&lt;&gt;"",K447,AZ447)</f>
        <v/>
      </c>
      <c r="AD447" s="25" t="str">
        <f aca="false">IF(OR(AB447="",AC447=""),"",ROUND(AC447*IF(K447&lt;&gt;"",1,U_LOW)*((12-PEAK_MONTHS)*MAX(T447:W447)+PEAK_MONTHS*N(INDEX(X447:AA447,MATCH(MAX(T447:W447),T447:W447,0)))),0))</f>
        <v/>
      </c>
      <c r="AE447" s="25" t="str">
        <f aca="false">IF(OR(AB447="",AC447=""),"",ROUND(AC447*IF(K447&lt;&gt;"",1,U_HIGH)*((12-PEAK_MONTHS)*MAX(T447:W447)+PEAK_MONTHS*N(INDEX(X447:AA447,MATCH(MAX(T447:W447),T447:W447,0)))),0))</f>
        <v/>
      </c>
      <c r="AF447" s="18" t="str">
        <f aca="false">IF(AD447="","",RANK(AD447,$AD$7:$AD$506))</f>
        <v/>
      </c>
      <c r="AH447" s="16" t="str">
        <f aca="false">IF(E447&lt;&gt;"",E447,IF(F447&lt;&gt;"",ROUND(F447*16,3),""))</f>
        <v/>
      </c>
      <c r="AI447" s="16" t="str">
        <f aca="false">IF(COUNT(G447:I447)&lt;3,"",ROUND(LARGE(G447:I447,1),2))</f>
        <v/>
      </c>
      <c r="AJ447" s="16" t="str">
        <f aca="false">IF(COUNT(G447:I447)&lt;3,"",ROUND(LARGE(G447:I447,2),2))</f>
        <v/>
      </c>
      <c r="AK447" s="16" t="str">
        <f aca="false">IF(COUNT(G447:I447)&lt;3,"",ROUND(SMALL(G447:I447,1),2))</f>
        <v/>
      </c>
      <c r="AL447" s="16" t="str">
        <f aca="false">IF(AI447="","",IF(AI447*AJ447*AK447&lt;DIM_MIN_CUIN,"",ROUND(AI447*AJ447*AK447/DIM_DIV*16,2)))</f>
        <v/>
      </c>
      <c r="AM447" s="18" t="str">
        <f aca="false">IF(C447="","",IF(C447&lt;BAND_LO,1,IF(C447&lt;=BAND_HI,2,3)))</f>
        <v/>
      </c>
      <c r="AN447" s="19" t="str">
        <f aca="false">IF(C447="","",IFERROR(INDEX(CAT_REF,MATCH(D447,CATS,0)),REF_DEFAULT))</f>
        <v/>
      </c>
      <c r="AO447" s="21" t="str">
        <f aca="false">IF(OR(R447="",AM447="",M447=""),"",IF(M447="Small standard",IF(R447&gt;SS_MAX,"",ROUND(INDEX(SS_FEES,SUMPRODUCT(--(SS_EDGES&lt;R447))+1,0+AM447)*(1+FUEL),4)),IF(M447="Large standard",IF(R447&gt;LS_MAX,"",ROUND(IF(R447&lt;=OVER3_FROM,INDEX(LS_FEES,SUMPRODUCT(--(LS_EDGES&lt;R447))+1,0+AM447),INDEX(OVER3_BASE,1,0+AM447)+OVER3_PER4*CEILING((R447-OVER3_FROM)/4,1))*(1+FUEL),4)),"")))</f>
        <v/>
      </c>
      <c r="AP447" s="21" t="str">
        <f aca="false">IF(OR(R447="",AM447="",M447=""),"",IF(M447="Small standard",IF(R447&gt;SS_MAX,"",ROUND(INDEX(SS_FEES,SUMPRODUCT(--(SS_EDGES&lt;R447))+1,3+AM447)*(1+FUEL),4)),IF(M447="Large standard",IF(R447&gt;LS_MAX,"",ROUND(IF(R447&lt;=OVER3_FROM,INDEX(LS_FEES,SUMPRODUCT(--(LS_EDGES&lt;R447))+1,3+AM447),INDEX(OVER3_BASE,1,3+AM447)+OVER3_PER4*CEILING((R447-OVER3_FROM)/4,1))*(1+FUEL),4)),"")))</f>
        <v/>
      </c>
      <c r="AQ447" s="21" t="str">
        <f aca="false">IF(OR(AM447="",AM447=1),"",IF(OR(N447="",(AM447-1)="",M447=""),"",IF(M447="Small standard",IF(N447&gt;SS_MAX,"",ROUND(INDEX(SS_FEES,SUMPRODUCT(--(SS_EDGES&lt;N447))+1,0+(AM447-1))*(1+FUEL),4)),IF(M447="Large standard",IF(N447&gt;LS_MAX,"",ROUND(IF(N447&lt;=OVER3_FROM,INDEX(LS_FEES,SUMPRODUCT(--(LS_EDGES&lt;N447))+1,0+(AM447-1)),INDEX(OVER3_BASE,1,0+(AM447-1))+OVER3_PER4*CEILING((N447-OVER3_FROM)/4,1))*(1+FUEL),4)),""))))</f>
        <v/>
      </c>
      <c r="AR447" s="21" t="str">
        <f aca="false">IF(OR(AM447="",AM447=1),"",IF(OR(N447="",(AM447-1)="",M447=""),"",IF(M447="Small standard",IF(N447&gt;SS_MAX,"",ROUND(INDEX(SS_FEES,SUMPRODUCT(--(SS_EDGES&lt;N447))+1,3+(AM447-1))*(1+FUEL),4)),IF(M447="Large standard",IF(N447&gt;LS_MAX,"",ROUND(IF(N447&lt;=OVER3_FROM,INDEX(LS_FEES,SUMPRODUCT(--(LS_EDGES&lt;N447))+1,3+(AM447-1)),INDEX(OVER3_BASE,1,3+(AM447-1))+OVER3_PER4*CEILING((N447-OVER3_FROM)/4,1))*(1+FUEL),4)),""))))</f>
        <v/>
      </c>
      <c r="AS447" s="21" t="str">
        <f aca="false">IF(OR(AM447="",AM447=1),"",(C447-(IF(AM447=2,BAND_LO,BAND_HI)-0.01))*(1-AN447))</f>
        <v/>
      </c>
      <c r="AT447" s="18" t="str">
        <f aca="false">IF(AI447="","",(AI447&gt;SS_L)+(AJ447&gt;SS_M)+(AK447&gt;SS_S))</f>
        <v/>
      </c>
      <c r="AU447" s="23" t="str">
        <f aca="false">IF(OR(AT447="",AT447&lt;&gt;1),"",MAX(AI447/SS_L,AJ447/SS_M,AK447/SS_S))</f>
        <v/>
      </c>
      <c r="AV447" s="21" t="str">
        <f aca="false">IF(OR(M447&lt;&gt;"Large standard",N447="",N447&gt;SS_MAX),"",IF(OR(N447="",AM447="","Small standard"=""),"",IF("Small standard"="Small standard",IF(N447&gt;SS_MAX,"",ROUND(INDEX(SS_FEES,SUMPRODUCT(--(SS_EDGES&lt;N447))+1,0+AM447)*(1+FUEL),4)),IF("Small standard"="Large standard",IF(N447&gt;LS_MAX,"",ROUND(IF(N447&lt;=OVER3_FROM,INDEX(LS_FEES,SUMPRODUCT(--(LS_EDGES&lt;N447))+1,0+AM447),INDEX(OVER3_BASE,1,0+AM447)+OVER3_PER4*CEILING((N447-OVER3_FROM)/4,1))*(1+FUEL),4)),""))))</f>
        <v/>
      </c>
      <c r="AW447" s="21" t="str">
        <f aca="false">IF(OR(M447&lt;&gt;"Large standard",N447="",N447&gt;SS_MAX),"",IF(OR(N447="",AM447="","Small standard"=""),"",IF("Small standard"="Small standard",IF(N447&gt;SS_MAX,"",ROUND(INDEX(SS_FEES,SUMPRODUCT(--(SS_EDGES&lt;N447))+1,3+AM447)*(1+FUEL),4)),IF("Small standard"="Large standard",IF(N447&gt;LS_MAX,"",ROUND(IF(N447&lt;=OVER3_FROM,INDEX(LS_FEES,SUMPRODUCT(--(LS_EDGES&lt;N447))+1,3+AM447),INDEX(OVER3_BASE,1,3+AM447)+OVER3_PER4*CEILING((N447-OVER3_FROM)/4,1))*(1+FUEL),4)),""))))</f>
        <v/>
      </c>
      <c r="AX447" s="21" t="str">
        <f aca="false">IF(OR(AL447="",AH447=""),"",IF(OR(AH447="",AM447="",M447=""),"",IF(M447="Small standard",IF(AH447&gt;SS_MAX,"",ROUND(INDEX(SS_FEES,SUMPRODUCT(--(SS_EDGES&lt;AH447))+1,0+AM447)*(1+FUEL),4)),IF(M447="Large standard",IF(AH447&gt;LS_MAX,"",ROUND(IF(AH447&lt;=OVER3_FROM,INDEX(LS_FEES,SUMPRODUCT(--(LS_EDGES&lt;AH447))+1,0+AM447),INDEX(OVER3_BASE,1,0+AM447)+OVER3_PER4*CEILING((AH447-OVER3_FROM)/4,1))*(1+FUEL),4)),""))))</f>
        <v/>
      </c>
      <c r="AY447" s="21" t="str">
        <f aca="false">IF(OR(AL447="",AH447=""),"",IF(OR(AH447="",AM447="",M447=""),"",IF(M447="Small standard",IF(AH447&gt;SS_MAX,"",ROUND(INDEX(SS_FEES,SUMPRODUCT(--(SS_EDGES&lt;AH447))+1,3+AM447)*(1+FUEL),4)),IF(M447="Large standard",IF(AH447&gt;LS_MAX,"",ROUND(IF(AH447&lt;=OVER3_FROM,INDEX(LS_FEES,SUMPRODUCT(--(LS_EDGES&lt;AH447))+1,3+AM447),INDEX(OVER3_BASE,1,3+AM447)+OVER3_PER4*CEILING((AH447-OVER3_FROM)/4,1))*(1+FUEL),4)),""))))</f>
        <v/>
      </c>
      <c r="AZ447" s="24" t="str">
        <f aca="false">IF(OR(J447="",J447&lt;1),"",ROUND(IFERROR(INDEX(CAT_SCALE,MATCH(D447,CATS,0)),UC_DEFAULT)*IF(J447&gt;=UC_KNEE,10^(UC_A-UC_B*LOG10(J447)),10^(UC_A-UC_B*LOG10(UC_KNEE))*(UC_KNEE/J447)^UC_HEXP),1))</f>
        <v/>
      </c>
    </row>
    <row r="448" customFormat="false" ht="15" hidden="false" customHeight="false" outlineLevel="0" collapsed="false">
      <c r="A448" s="10"/>
      <c r="B448" s="10"/>
      <c r="C448" s="12"/>
      <c r="D448" s="10"/>
      <c r="E448" s="10"/>
      <c r="F448" s="10"/>
      <c r="G448" s="10"/>
      <c r="H448" s="10"/>
      <c r="I448" s="10"/>
      <c r="J448" s="10"/>
      <c r="K448" s="10"/>
      <c r="L448" s="12"/>
      <c r="M448" s="2" t="str">
        <f aca="false">IF(OR(N448="",AI448=""),"",IF(AND(N448&lt;=SS_MAX,AI448&lt;=SS_L,AJ448&lt;=SS_M,AK448&lt;=SS_S),"Small standard",IF(AND(N448&lt;=LS_MAX,AI448&lt;=LS_L,AJ448&lt;=LS_M,AK448&lt;=LS_S),"Large standard","Oversize")))</f>
        <v/>
      </c>
      <c r="N448" s="16" t="str">
        <f aca="false">IF(AH448="","",IF(AL448="",AH448,MAX(AH448,AL448)))</f>
        <v/>
      </c>
      <c r="O448" s="21" t="str">
        <f aca="false">IF(OR(N448="",AM448="",M448=""),"",IF(M448="Small standard",IF(N448&gt;SS_MAX,"",ROUND(INDEX(SS_FEES,SUMPRODUCT(--(SS_EDGES&lt;N448))+1,0+AM448)*(1+FUEL),4)),IF(M448="Large standard",IF(N448&gt;LS_MAX,"",ROUND(IF(N448&lt;=OVER3_FROM,INDEX(LS_FEES,SUMPRODUCT(--(LS_EDGES&lt;N448))+1,0+AM448),INDEX(OVER3_BASE,1,0+AM448)+OVER3_PER4*CEILING((N448-OVER3_FROM)/4,1))*(1+FUEL),4)),"")))</f>
        <v/>
      </c>
      <c r="P448" s="21" t="str">
        <f aca="false">IF(OR(N448="",AM448="",M448=""),"",IF(M448="Small standard",IF(N448&gt;SS_MAX,"",ROUND(INDEX(SS_FEES,SUMPRODUCT(--(SS_EDGES&lt;N448))+1,3+AM448)*(1+FUEL),4)),IF(M448="Large standard",IF(N448&gt;LS_MAX,"",ROUND(IF(N448&lt;=OVER3_FROM,INDEX(LS_FEES,SUMPRODUCT(--(LS_EDGES&lt;N448))+1,3+AM448),INDEX(OVER3_BASE,1,3+AM448)+OVER3_PER4*CEILING((N448-OVER3_FROM)/4,1))*(1+FUEL),4)),"")))</f>
        <v/>
      </c>
      <c r="Q448" s="20" t="str">
        <f aca="true">IF(OR(L448="",O448=""),"",ROUND(L448-IF(AND(TODAY()&gt;=PEAK_FROM,TODAY()&lt;=PEAK_TO),P448,O448),2))</f>
        <v/>
      </c>
      <c r="R448" s="16" t="str">
        <f aca="false">IF(N448="","",IF(M448="Small standard",IF(SUMPRODUCT(--(SS_EDGES&lt;N448))=0,"",INDEX(SS_EDGES,SUMPRODUCT(--(SS_EDGES&lt;N448)))),IF(M448="Large standard",IF(N448&gt;OVER3_FROM,OVER3_FROM+4*(CEILING((N448-OVER3_FROM)/4,1)-1),IF(SUMPRODUCT(--(LS_EDGES&lt;N448))=0,"",INDEX(LS_EDGES,SUMPRODUCT(--(LS_EDGES&lt;N448))))),"")))</f>
        <v/>
      </c>
      <c r="S448" s="22" t="str">
        <f aca="false">IF(R448="","",ROUND(N448-R448,3))</f>
        <v/>
      </c>
      <c r="T448" s="21" t="str">
        <f aca="false">IF(OR(R448="",O448="",AO448=""),"",IF(S448&gt;MAX_SHAVE,"",IF(ROUND(O448-AO448,4)&lt;MIN_UNIT,"",ROUND(O448-AO448,4))))</f>
        <v/>
      </c>
      <c r="U448" s="21" t="str">
        <f aca="false">IF(OR(AQ448="",O448=""),"",IF(ROUND(ROUND(O448-AQ448,4)-AS448,4)&lt;=MIN_UNIT,"",ROUND(ROUND(O448-AQ448,4)-AS448,4)))</f>
        <v/>
      </c>
      <c r="V448" s="21" t="str">
        <f aca="false">IF(OR(AV448="",O448=""),"",IF(AND(AT448=1,AU448&lt;=MAX_ENV),IF(ROUND(O448-AV448,4)&lt;MIN_UNIT,"",ROUND(O448-AV448,4)),""))</f>
        <v/>
      </c>
      <c r="W448" s="21" t="str">
        <f aca="false">IF(OR(AX448="",O448=""),"",IF(AL448&gt;=AH448*MIN_DIM_RATIO,IF(ROUND(O448-AX448,4)&lt;MIN_UNIT,"",ROUND(O448-AX448,4)),""))</f>
        <v/>
      </c>
      <c r="X448" s="21" t="str">
        <f aca="false">IF(OR(R448="",P448="",AP448=""),"",IF(S448&gt;MAX_SHAVE,"",IF(ROUND(P448-AP448,4)&lt;MIN_UNIT,"",ROUND(P448-AP448,4))))</f>
        <v/>
      </c>
      <c r="Y448" s="21" t="str">
        <f aca="false">IF(OR(AR448="",P448=""),"",IF(ROUND(ROUND(P448-AR448,4)-AS448,4)&lt;=MIN_UNIT,"",ROUND(ROUND(P448-AR448,4)-AS448,4)))</f>
        <v/>
      </c>
      <c r="Z448" s="21" t="str">
        <f aca="false">IF(OR(AW448="",P448=""),"",IF(AND(AT448=1,AU448&lt;=MAX_ENV),IF(ROUND(P448-AW448,4)&lt;MIN_UNIT,"",ROUND(P448-AW448,4)),""))</f>
        <v/>
      </c>
      <c r="AA448" s="21" t="str">
        <f aca="false">IF(OR(AY448="",P448=""),"",IF(AL448&gt;=AH448*MIN_DIM_RATIO,IF(ROUND(P448-AY448,4)&lt;MIN_UNIT,"",ROUND(P448-AY448,4)),""))</f>
        <v/>
      </c>
      <c r="AB448" s="2" t="str">
        <f aca="false">IF(COUNT(T448:W448)=0,"",CHOOSE(MATCH(MAX(T448:W448),T448:W448,0),"Weight","Price","Size tier","Box"))</f>
        <v/>
      </c>
      <c r="AC448" s="24" t="str">
        <f aca="false">IF(K448&lt;&gt;"",K448,AZ448)</f>
        <v/>
      </c>
      <c r="AD448" s="25" t="str">
        <f aca="false">IF(OR(AB448="",AC448=""),"",ROUND(AC448*IF(K448&lt;&gt;"",1,U_LOW)*((12-PEAK_MONTHS)*MAX(T448:W448)+PEAK_MONTHS*N(INDEX(X448:AA448,MATCH(MAX(T448:W448),T448:W448,0)))),0))</f>
        <v/>
      </c>
      <c r="AE448" s="25" t="str">
        <f aca="false">IF(OR(AB448="",AC448=""),"",ROUND(AC448*IF(K448&lt;&gt;"",1,U_HIGH)*((12-PEAK_MONTHS)*MAX(T448:W448)+PEAK_MONTHS*N(INDEX(X448:AA448,MATCH(MAX(T448:W448),T448:W448,0)))),0))</f>
        <v/>
      </c>
      <c r="AF448" s="18" t="str">
        <f aca="false">IF(AD448="","",RANK(AD448,$AD$7:$AD$506))</f>
        <v/>
      </c>
      <c r="AH448" s="16" t="str">
        <f aca="false">IF(E448&lt;&gt;"",E448,IF(F448&lt;&gt;"",ROUND(F448*16,3),""))</f>
        <v/>
      </c>
      <c r="AI448" s="16" t="str">
        <f aca="false">IF(COUNT(G448:I448)&lt;3,"",ROUND(LARGE(G448:I448,1),2))</f>
        <v/>
      </c>
      <c r="AJ448" s="16" t="str">
        <f aca="false">IF(COUNT(G448:I448)&lt;3,"",ROUND(LARGE(G448:I448,2),2))</f>
        <v/>
      </c>
      <c r="AK448" s="16" t="str">
        <f aca="false">IF(COUNT(G448:I448)&lt;3,"",ROUND(SMALL(G448:I448,1),2))</f>
        <v/>
      </c>
      <c r="AL448" s="16" t="str">
        <f aca="false">IF(AI448="","",IF(AI448*AJ448*AK448&lt;DIM_MIN_CUIN,"",ROUND(AI448*AJ448*AK448/DIM_DIV*16,2)))</f>
        <v/>
      </c>
      <c r="AM448" s="18" t="str">
        <f aca="false">IF(C448="","",IF(C448&lt;BAND_LO,1,IF(C448&lt;=BAND_HI,2,3)))</f>
        <v/>
      </c>
      <c r="AN448" s="19" t="str">
        <f aca="false">IF(C448="","",IFERROR(INDEX(CAT_REF,MATCH(D448,CATS,0)),REF_DEFAULT))</f>
        <v/>
      </c>
      <c r="AO448" s="21" t="str">
        <f aca="false">IF(OR(R448="",AM448="",M448=""),"",IF(M448="Small standard",IF(R448&gt;SS_MAX,"",ROUND(INDEX(SS_FEES,SUMPRODUCT(--(SS_EDGES&lt;R448))+1,0+AM448)*(1+FUEL),4)),IF(M448="Large standard",IF(R448&gt;LS_MAX,"",ROUND(IF(R448&lt;=OVER3_FROM,INDEX(LS_FEES,SUMPRODUCT(--(LS_EDGES&lt;R448))+1,0+AM448),INDEX(OVER3_BASE,1,0+AM448)+OVER3_PER4*CEILING((R448-OVER3_FROM)/4,1))*(1+FUEL),4)),"")))</f>
        <v/>
      </c>
      <c r="AP448" s="21" t="str">
        <f aca="false">IF(OR(R448="",AM448="",M448=""),"",IF(M448="Small standard",IF(R448&gt;SS_MAX,"",ROUND(INDEX(SS_FEES,SUMPRODUCT(--(SS_EDGES&lt;R448))+1,3+AM448)*(1+FUEL),4)),IF(M448="Large standard",IF(R448&gt;LS_MAX,"",ROUND(IF(R448&lt;=OVER3_FROM,INDEX(LS_FEES,SUMPRODUCT(--(LS_EDGES&lt;R448))+1,3+AM448),INDEX(OVER3_BASE,1,3+AM448)+OVER3_PER4*CEILING((R448-OVER3_FROM)/4,1))*(1+FUEL),4)),"")))</f>
        <v/>
      </c>
      <c r="AQ448" s="21" t="str">
        <f aca="false">IF(OR(AM448="",AM448=1),"",IF(OR(N448="",(AM448-1)="",M448=""),"",IF(M448="Small standard",IF(N448&gt;SS_MAX,"",ROUND(INDEX(SS_FEES,SUMPRODUCT(--(SS_EDGES&lt;N448))+1,0+(AM448-1))*(1+FUEL),4)),IF(M448="Large standard",IF(N448&gt;LS_MAX,"",ROUND(IF(N448&lt;=OVER3_FROM,INDEX(LS_FEES,SUMPRODUCT(--(LS_EDGES&lt;N448))+1,0+(AM448-1)),INDEX(OVER3_BASE,1,0+(AM448-1))+OVER3_PER4*CEILING((N448-OVER3_FROM)/4,1))*(1+FUEL),4)),""))))</f>
        <v/>
      </c>
      <c r="AR448" s="21" t="str">
        <f aca="false">IF(OR(AM448="",AM448=1),"",IF(OR(N448="",(AM448-1)="",M448=""),"",IF(M448="Small standard",IF(N448&gt;SS_MAX,"",ROUND(INDEX(SS_FEES,SUMPRODUCT(--(SS_EDGES&lt;N448))+1,3+(AM448-1))*(1+FUEL),4)),IF(M448="Large standard",IF(N448&gt;LS_MAX,"",ROUND(IF(N448&lt;=OVER3_FROM,INDEX(LS_FEES,SUMPRODUCT(--(LS_EDGES&lt;N448))+1,3+(AM448-1)),INDEX(OVER3_BASE,1,3+(AM448-1))+OVER3_PER4*CEILING((N448-OVER3_FROM)/4,1))*(1+FUEL),4)),""))))</f>
        <v/>
      </c>
      <c r="AS448" s="21" t="str">
        <f aca="false">IF(OR(AM448="",AM448=1),"",(C448-(IF(AM448=2,BAND_LO,BAND_HI)-0.01))*(1-AN448))</f>
        <v/>
      </c>
      <c r="AT448" s="18" t="str">
        <f aca="false">IF(AI448="","",(AI448&gt;SS_L)+(AJ448&gt;SS_M)+(AK448&gt;SS_S))</f>
        <v/>
      </c>
      <c r="AU448" s="23" t="str">
        <f aca="false">IF(OR(AT448="",AT448&lt;&gt;1),"",MAX(AI448/SS_L,AJ448/SS_M,AK448/SS_S))</f>
        <v/>
      </c>
      <c r="AV448" s="21" t="str">
        <f aca="false">IF(OR(M448&lt;&gt;"Large standard",N448="",N448&gt;SS_MAX),"",IF(OR(N448="",AM448="","Small standard"=""),"",IF("Small standard"="Small standard",IF(N448&gt;SS_MAX,"",ROUND(INDEX(SS_FEES,SUMPRODUCT(--(SS_EDGES&lt;N448))+1,0+AM448)*(1+FUEL),4)),IF("Small standard"="Large standard",IF(N448&gt;LS_MAX,"",ROUND(IF(N448&lt;=OVER3_FROM,INDEX(LS_FEES,SUMPRODUCT(--(LS_EDGES&lt;N448))+1,0+AM448),INDEX(OVER3_BASE,1,0+AM448)+OVER3_PER4*CEILING((N448-OVER3_FROM)/4,1))*(1+FUEL),4)),""))))</f>
        <v/>
      </c>
      <c r="AW448" s="21" t="str">
        <f aca="false">IF(OR(M448&lt;&gt;"Large standard",N448="",N448&gt;SS_MAX),"",IF(OR(N448="",AM448="","Small standard"=""),"",IF("Small standard"="Small standard",IF(N448&gt;SS_MAX,"",ROUND(INDEX(SS_FEES,SUMPRODUCT(--(SS_EDGES&lt;N448))+1,3+AM448)*(1+FUEL),4)),IF("Small standard"="Large standard",IF(N448&gt;LS_MAX,"",ROUND(IF(N448&lt;=OVER3_FROM,INDEX(LS_FEES,SUMPRODUCT(--(LS_EDGES&lt;N448))+1,3+AM448),INDEX(OVER3_BASE,1,3+AM448)+OVER3_PER4*CEILING((N448-OVER3_FROM)/4,1))*(1+FUEL),4)),""))))</f>
        <v/>
      </c>
      <c r="AX448" s="21" t="str">
        <f aca="false">IF(OR(AL448="",AH448=""),"",IF(OR(AH448="",AM448="",M448=""),"",IF(M448="Small standard",IF(AH448&gt;SS_MAX,"",ROUND(INDEX(SS_FEES,SUMPRODUCT(--(SS_EDGES&lt;AH448))+1,0+AM448)*(1+FUEL),4)),IF(M448="Large standard",IF(AH448&gt;LS_MAX,"",ROUND(IF(AH448&lt;=OVER3_FROM,INDEX(LS_FEES,SUMPRODUCT(--(LS_EDGES&lt;AH448))+1,0+AM448),INDEX(OVER3_BASE,1,0+AM448)+OVER3_PER4*CEILING((AH448-OVER3_FROM)/4,1))*(1+FUEL),4)),""))))</f>
        <v/>
      </c>
      <c r="AY448" s="21" t="str">
        <f aca="false">IF(OR(AL448="",AH448=""),"",IF(OR(AH448="",AM448="",M448=""),"",IF(M448="Small standard",IF(AH448&gt;SS_MAX,"",ROUND(INDEX(SS_FEES,SUMPRODUCT(--(SS_EDGES&lt;AH448))+1,3+AM448)*(1+FUEL),4)),IF(M448="Large standard",IF(AH448&gt;LS_MAX,"",ROUND(IF(AH448&lt;=OVER3_FROM,INDEX(LS_FEES,SUMPRODUCT(--(LS_EDGES&lt;AH448))+1,3+AM448),INDEX(OVER3_BASE,1,3+AM448)+OVER3_PER4*CEILING((AH448-OVER3_FROM)/4,1))*(1+FUEL),4)),""))))</f>
        <v/>
      </c>
      <c r="AZ448" s="24" t="str">
        <f aca="false">IF(OR(J448="",J448&lt;1),"",ROUND(IFERROR(INDEX(CAT_SCALE,MATCH(D448,CATS,0)),UC_DEFAULT)*IF(J448&gt;=UC_KNEE,10^(UC_A-UC_B*LOG10(J448)),10^(UC_A-UC_B*LOG10(UC_KNEE))*(UC_KNEE/J448)^UC_HEXP),1))</f>
        <v/>
      </c>
    </row>
    <row r="449" customFormat="false" ht="15" hidden="false" customHeight="false" outlineLevel="0" collapsed="false">
      <c r="A449" s="10"/>
      <c r="B449" s="10"/>
      <c r="C449" s="12"/>
      <c r="D449" s="10"/>
      <c r="E449" s="10"/>
      <c r="F449" s="10"/>
      <c r="G449" s="10"/>
      <c r="H449" s="10"/>
      <c r="I449" s="10"/>
      <c r="J449" s="10"/>
      <c r="K449" s="10"/>
      <c r="L449" s="12"/>
      <c r="M449" s="2" t="str">
        <f aca="false">IF(OR(N449="",AI449=""),"",IF(AND(N449&lt;=SS_MAX,AI449&lt;=SS_L,AJ449&lt;=SS_M,AK449&lt;=SS_S),"Small standard",IF(AND(N449&lt;=LS_MAX,AI449&lt;=LS_L,AJ449&lt;=LS_M,AK449&lt;=LS_S),"Large standard","Oversize")))</f>
        <v/>
      </c>
      <c r="N449" s="16" t="str">
        <f aca="false">IF(AH449="","",IF(AL449="",AH449,MAX(AH449,AL449)))</f>
        <v/>
      </c>
      <c r="O449" s="21" t="str">
        <f aca="false">IF(OR(N449="",AM449="",M449=""),"",IF(M449="Small standard",IF(N449&gt;SS_MAX,"",ROUND(INDEX(SS_FEES,SUMPRODUCT(--(SS_EDGES&lt;N449))+1,0+AM449)*(1+FUEL),4)),IF(M449="Large standard",IF(N449&gt;LS_MAX,"",ROUND(IF(N449&lt;=OVER3_FROM,INDEX(LS_FEES,SUMPRODUCT(--(LS_EDGES&lt;N449))+1,0+AM449),INDEX(OVER3_BASE,1,0+AM449)+OVER3_PER4*CEILING((N449-OVER3_FROM)/4,1))*(1+FUEL),4)),"")))</f>
        <v/>
      </c>
      <c r="P449" s="21" t="str">
        <f aca="false">IF(OR(N449="",AM449="",M449=""),"",IF(M449="Small standard",IF(N449&gt;SS_MAX,"",ROUND(INDEX(SS_FEES,SUMPRODUCT(--(SS_EDGES&lt;N449))+1,3+AM449)*(1+FUEL),4)),IF(M449="Large standard",IF(N449&gt;LS_MAX,"",ROUND(IF(N449&lt;=OVER3_FROM,INDEX(LS_FEES,SUMPRODUCT(--(LS_EDGES&lt;N449))+1,3+AM449),INDEX(OVER3_BASE,1,3+AM449)+OVER3_PER4*CEILING((N449-OVER3_FROM)/4,1))*(1+FUEL),4)),"")))</f>
        <v/>
      </c>
      <c r="Q449" s="20" t="str">
        <f aca="true">IF(OR(L449="",O449=""),"",ROUND(L449-IF(AND(TODAY()&gt;=PEAK_FROM,TODAY()&lt;=PEAK_TO),P449,O449),2))</f>
        <v/>
      </c>
      <c r="R449" s="16" t="str">
        <f aca="false">IF(N449="","",IF(M449="Small standard",IF(SUMPRODUCT(--(SS_EDGES&lt;N449))=0,"",INDEX(SS_EDGES,SUMPRODUCT(--(SS_EDGES&lt;N449)))),IF(M449="Large standard",IF(N449&gt;OVER3_FROM,OVER3_FROM+4*(CEILING((N449-OVER3_FROM)/4,1)-1),IF(SUMPRODUCT(--(LS_EDGES&lt;N449))=0,"",INDEX(LS_EDGES,SUMPRODUCT(--(LS_EDGES&lt;N449))))),"")))</f>
        <v/>
      </c>
      <c r="S449" s="22" t="str">
        <f aca="false">IF(R449="","",ROUND(N449-R449,3))</f>
        <v/>
      </c>
      <c r="T449" s="21" t="str">
        <f aca="false">IF(OR(R449="",O449="",AO449=""),"",IF(S449&gt;MAX_SHAVE,"",IF(ROUND(O449-AO449,4)&lt;MIN_UNIT,"",ROUND(O449-AO449,4))))</f>
        <v/>
      </c>
      <c r="U449" s="21" t="str">
        <f aca="false">IF(OR(AQ449="",O449=""),"",IF(ROUND(ROUND(O449-AQ449,4)-AS449,4)&lt;=MIN_UNIT,"",ROUND(ROUND(O449-AQ449,4)-AS449,4)))</f>
        <v/>
      </c>
      <c r="V449" s="21" t="str">
        <f aca="false">IF(OR(AV449="",O449=""),"",IF(AND(AT449=1,AU449&lt;=MAX_ENV),IF(ROUND(O449-AV449,4)&lt;MIN_UNIT,"",ROUND(O449-AV449,4)),""))</f>
        <v/>
      </c>
      <c r="W449" s="21" t="str">
        <f aca="false">IF(OR(AX449="",O449=""),"",IF(AL449&gt;=AH449*MIN_DIM_RATIO,IF(ROUND(O449-AX449,4)&lt;MIN_UNIT,"",ROUND(O449-AX449,4)),""))</f>
        <v/>
      </c>
      <c r="X449" s="21" t="str">
        <f aca="false">IF(OR(R449="",P449="",AP449=""),"",IF(S449&gt;MAX_SHAVE,"",IF(ROUND(P449-AP449,4)&lt;MIN_UNIT,"",ROUND(P449-AP449,4))))</f>
        <v/>
      </c>
      <c r="Y449" s="21" t="str">
        <f aca="false">IF(OR(AR449="",P449=""),"",IF(ROUND(ROUND(P449-AR449,4)-AS449,4)&lt;=MIN_UNIT,"",ROUND(ROUND(P449-AR449,4)-AS449,4)))</f>
        <v/>
      </c>
      <c r="Z449" s="21" t="str">
        <f aca="false">IF(OR(AW449="",P449=""),"",IF(AND(AT449=1,AU449&lt;=MAX_ENV),IF(ROUND(P449-AW449,4)&lt;MIN_UNIT,"",ROUND(P449-AW449,4)),""))</f>
        <v/>
      </c>
      <c r="AA449" s="21" t="str">
        <f aca="false">IF(OR(AY449="",P449=""),"",IF(AL449&gt;=AH449*MIN_DIM_RATIO,IF(ROUND(P449-AY449,4)&lt;MIN_UNIT,"",ROUND(P449-AY449,4)),""))</f>
        <v/>
      </c>
      <c r="AB449" s="2" t="str">
        <f aca="false">IF(COUNT(T449:W449)=0,"",CHOOSE(MATCH(MAX(T449:W449),T449:W449,0),"Weight","Price","Size tier","Box"))</f>
        <v/>
      </c>
      <c r="AC449" s="24" t="str">
        <f aca="false">IF(K449&lt;&gt;"",K449,AZ449)</f>
        <v/>
      </c>
      <c r="AD449" s="25" t="str">
        <f aca="false">IF(OR(AB449="",AC449=""),"",ROUND(AC449*IF(K449&lt;&gt;"",1,U_LOW)*((12-PEAK_MONTHS)*MAX(T449:W449)+PEAK_MONTHS*N(INDEX(X449:AA449,MATCH(MAX(T449:W449),T449:W449,0)))),0))</f>
        <v/>
      </c>
      <c r="AE449" s="25" t="str">
        <f aca="false">IF(OR(AB449="",AC449=""),"",ROUND(AC449*IF(K449&lt;&gt;"",1,U_HIGH)*((12-PEAK_MONTHS)*MAX(T449:W449)+PEAK_MONTHS*N(INDEX(X449:AA449,MATCH(MAX(T449:W449),T449:W449,0)))),0))</f>
        <v/>
      </c>
      <c r="AF449" s="18" t="str">
        <f aca="false">IF(AD449="","",RANK(AD449,$AD$7:$AD$506))</f>
        <v/>
      </c>
      <c r="AH449" s="16" t="str">
        <f aca="false">IF(E449&lt;&gt;"",E449,IF(F449&lt;&gt;"",ROUND(F449*16,3),""))</f>
        <v/>
      </c>
      <c r="AI449" s="16" t="str">
        <f aca="false">IF(COUNT(G449:I449)&lt;3,"",ROUND(LARGE(G449:I449,1),2))</f>
        <v/>
      </c>
      <c r="AJ449" s="16" t="str">
        <f aca="false">IF(COUNT(G449:I449)&lt;3,"",ROUND(LARGE(G449:I449,2),2))</f>
        <v/>
      </c>
      <c r="AK449" s="16" t="str">
        <f aca="false">IF(COUNT(G449:I449)&lt;3,"",ROUND(SMALL(G449:I449,1),2))</f>
        <v/>
      </c>
      <c r="AL449" s="16" t="str">
        <f aca="false">IF(AI449="","",IF(AI449*AJ449*AK449&lt;DIM_MIN_CUIN,"",ROUND(AI449*AJ449*AK449/DIM_DIV*16,2)))</f>
        <v/>
      </c>
      <c r="AM449" s="18" t="str">
        <f aca="false">IF(C449="","",IF(C449&lt;BAND_LO,1,IF(C449&lt;=BAND_HI,2,3)))</f>
        <v/>
      </c>
      <c r="AN449" s="19" t="str">
        <f aca="false">IF(C449="","",IFERROR(INDEX(CAT_REF,MATCH(D449,CATS,0)),REF_DEFAULT))</f>
        <v/>
      </c>
      <c r="AO449" s="21" t="str">
        <f aca="false">IF(OR(R449="",AM449="",M449=""),"",IF(M449="Small standard",IF(R449&gt;SS_MAX,"",ROUND(INDEX(SS_FEES,SUMPRODUCT(--(SS_EDGES&lt;R449))+1,0+AM449)*(1+FUEL),4)),IF(M449="Large standard",IF(R449&gt;LS_MAX,"",ROUND(IF(R449&lt;=OVER3_FROM,INDEX(LS_FEES,SUMPRODUCT(--(LS_EDGES&lt;R449))+1,0+AM449),INDEX(OVER3_BASE,1,0+AM449)+OVER3_PER4*CEILING((R449-OVER3_FROM)/4,1))*(1+FUEL),4)),"")))</f>
        <v/>
      </c>
      <c r="AP449" s="21" t="str">
        <f aca="false">IF(OR(R449="",AM449="",M449=""),"",IF(M449="Small standard",IF(R449&gt;SS_MAX,"",ROUND(INDEX(SS_FEES,SUMPRODUCT(--(SS_EDGES&lt;R449))+1,3+AM449)*(1+FUEL),4)),IF(M449="Large standard",IF(R449&gt;LS_MAX,"",ROUND(IF(R449&lt;=OVER3_FROM,INDEX(LS_FEES,SUMPRODUCT(--(LS_EDGES&lt;R449))+1,3+AM449),INDEX(OVER3_BASE,1,3+AM449)+OVER3_PER4*CEILING((R449-OVER3_FROM)/4,1))*(1+FUEL),4)),"")))</f>
        <v/>
      </c>
      <c r="AQ449" s="21" t="str">
        <f aca="false">IF(OR(AM449="",AM449=1),"",IF(OR(N449="",(AM449-1)="",M449=""),"",IF(M449="Small standard",IF(N449&gt;SS_MAX,"",ROUND(INDEX(SS_FEES,SUMPRODUCT(--(SS_EDGES&lt;N449))+1,0+(AM449-1))*(1+FUEL),4)),IF(M449="Large standard",IF(N449&gt;LS_MAX,"",ROUND(IF(N449&lt;=OVER3_FROM,INDEX(LS_FEES,SUMPRODUCT(--(LS_EDGES&lt;N449))+1,0+(AM449-1)),INDEX(OVER3_BASE,1,0+(AM449-1))+OVER3_PER4*CEILING((N449-OVER3_FROM)/4,1))*(1+FUEL),4)),""))))</f>
        <v/>
      </c>
      <c r="AR449" s="21" t="str">
        <f aca="false">IF(OR(AM449="",AM449=1),"",IF(OR(N449="",(AM449-1)="",M449=""),"",IF(M449="Small standard",IF(N449&gt;SS_MAX,"",ROUND(INDEX(SS_FEES,SUMPRODUCT(--(SS_EDGES&lt;N449))+1,3+(AM449-1))*(1+FUEL),4)),IF(M449="Large standard",IF(N449&gt;LS_MAX,"",ROUND(IF(N449&lt;=OVER3_FROM,INDEX(LS_FEES,SUMPRODUCT(--(LS_EDGES&lt;N449))+1,3+(AM449-1)),INDEX(OVER3_BASE,1,3+(AM449-1))+OVER3_PER4*CEILING((N449-OVER3_FROM)/4,1))*(1+FUEL),4)),""))))</f>
        <v/>
      </c>
      <c r="AS449" s="21" t="str">
        <f aca="false">IF(OR(AM449="",AM449=1),"",(C449-(IF(AM449=2,BAND_LO,BAND_HI)-0.01))*(1-AN449))</f>
        <v/>
      </c>
      <c r="AT449" s="18" t="str">
        <f aca="false">IF(AI449="","",(AI449&gt;SS_L)+(AJ449&gt;SS_M)+(AK449&gt;SS_S))</f>
        <v/>
      </c>
      <c r="AU449" s="23" t="str">
        <f aca="false">IF(OR(AT449="",AT449&lt;&gt;1),"",MAX(AI449/SS_L,AJ449/SS_M,AK449/SS_S))</f>
        <v/>
      </c>
      <c r="AV449" s="21" t="str">
        <f aca="false">IF(OR(M449&lt;&gt;"Large standard",N449="",N449&gt;SS_MAX),"",IF(OR(N449="",AM449="","Small standard"=""),"",IF("Small standard"="Small standard",IF(N449&gt;SS_MAX,"",ROUND(INDEX(SS_FEES,SUMPRODUCT(--(SS_EDGES&lt;N449))+1,0+AM449)*(1+FUEL),4)),IF("Small standard"="Large standard",IF(N449&gt;LS_MAX,"",ROUND(IF(N449&lt;=OVER3_FROM,INDEX(LS_FEES,SUMPRODUCT(--(LS_EDGES&lt;N449))+1,0+AM449),INDEX(OVER3_BASE,1,0+AM449)+OVER3_PER4*CEILING((N449-OVER3_FROM)/4,1))*(1+FUEL),4)),""))))</f>
        <v/>
      </c>
      <c r="AW449" s="21" t="str">
        <f aca="false">IF(OR(M449&lt;&gt;"Large standard",N449="",N449&gt;SS_MAX),"",IF(OR(N449="",AM449="","Small standard"=""),"",IF("Small standard"="Small standard",IF(N449&gt;SS_MAX,"",ROUND(INDEX(SS_FEES,SUMPRODUCT(--(SS_EDGES&lt;N449))+1,3+AM449)*(1+FUEL),4)),IF("Small standard"="Large standard",IF(N449&gt;LS_MAX,"",ROUND(IF(N449&lt;=OVER3_FROM,INDEX(LS_FEES,SUMPRODUCT(--(LS_EDGES&lt;N449))+1,3+AM449),INDEX(OVER3_BASE,1,3+AM449)+OVER3_PER4*CEILING((N449-OVER3_FROM)/4,1))*(1+FUEL),4)),""))))</f>
        <v/>
      </c>
      <c r="AX449" s="21" t="str">
        <f aca="false">IF(OR(AL449="",AH449=""),"",IF(OR(AH449="",AM449="",M449=""),"",IF(M449="Small standard",IF(AH449&gt;SS_MAX,"",ROUND(INDEX(SS_FEES,SUMPRODUCT(--(SS_EDGES&lt;AH449))+1,0+AM449)*(1+FUEL),4)),IF(M449="Large standard",IF(AH449&gt;LS_MAX,"",ROUND(IF(AH449&lt;=OVER3_FROM,INDEX(LS_FEES,SUMPRODUCT(--(LS_EDGES&lt;AH449))+1,0+AM449),INDEX(OVER3_BASE,1,0+AM449)+OVER3_PER4*CEILING((AH449-OVER3_FROM)/4,1))*(1+FUEL),4)),""))))</f>
        <v/>
      </c>
      <c r="AY449" s="21" t="str">
        <f aca="false">IF(OR(AL449="",AH449=""),"",IF(OR(AH449="",AM449="",M449=""),"",IF(M449="Small standard",IF(AH449&gt;SS_MAX,"",ROUND(INDEX(SS_FEES,SUMPRODUCT(--(SS_EDGES&lt;AH449))+1,3+AM449)*(1+FUEL),4)),IF(M449="Large standard",IF(AH449&gt;LS_MAX,"",ROUND(IF(AH449&lt;=OVER3_FROM,INDEX(LS_FEES,SUMPRODUCT(--(LS_EDGES&lt;AH449))+1,3+AM449),INDEX(OVER3_BASE,1,3+AM449)+OVER3_PER4*CEILING((AH449-OVER3_FROM)/4,1))*(1+FUEL),4)),""))))</f>
        <v/>
      </c>
      <c r="AZ449" s="24" t="str">
        <f aca="false">IF(OR(J449="",J449&lt;1),"",ROUND(IFERROR(INDEX(CAT_SCALE,MATCH(D449,CATS,0)),UC_DEFAULT)*IF(J449&gt;=UC_KNEE,10^(UC_A-UC_B*LOG10(J449)),10^(UC_A-UC_B*LOG10(UC_KNEE))*(UC_KNEE/J449)^UC_HEXP),1))</f>
        <v/>
      </c>
    </row>
    <row r="450" customFormat="false" ht="15" hidden="false" customHeight="false" outlineLevel="0" collapsed="false">
      <c r="A450" s="10"/>
      <c r="B450" s="10"/>
      <c r="C450" s="12"/>
      <c r="D450" s="10"/>
      <c r="E450" s="10"/>
      <c r="F450" s="10"/>
      <c r="G450" s="10"/>
      <c r="H450" s="10"/>
      <c r="I450" s="10"/>
      <c r="J450" s="10"/>
      <c r="K450" s="10"/>
      <c r="L450" s="12"/>
      <c r="M450" s="2" t="str">
        <f aca="false">IF(OR(N450="",AI450=""),"",IF(AND(N450&lt;=SS_MAX,AI450&lt;=SS_L,AJ450&lt;=SS_M,AK450&lt;=SS_S),"Small standard",IF(AND(N450&lt;=LS_MAX,AI450&lt;=LS_L,AJ450&lt;=LS_M,AK450&lt;=LS_S),"Large standard","Oversize")))</f>
        <v/>
      </c>
      <c r="N450" s="16" t="str">
        <f aca="false">IF(AH450="","",IF(AL450="",AH450,MAX(AH450,AL450)))</f>
        <v/>
      </c>
      <c r="O450" s="21" t="str">
        <f aca="false">IF(OR(N450="",AM450="",M450=""),"",IF(M450="Small standard",IF(N450&gt;SS_MAX,"",ROUND(INDEX(SS_FEES,SUMPRODUCT(--(SS_EDGES&lt;N450))+1,0+AM450)*(1+FUEL),4)),IF(M450="Large standard",IF(N450&gt;LS_MAX,"",ROUND(IF(N450&lt;=OVER3_FROM,INDEX(LS_FEES,SUMPRODUCT(--(LS_EDGES&lt;N450))+1,0+AM450),INDEX(OVER3_BASE,1,0+AM450)+OVER3_PER4*CEILING((N450-OVER3_FROM)/4,1))*(1+FUEL),4)),"")))</f>
        <v/>
      </c>
      <c r="P450" s="21" t="str">
        <f aca="false">IF(OR(N450="",AM450="",M450=""),"",IF(M450="Small standard",IF(N450&gt;SS_MAX,"",ROUND(INDEX(SS_FEES,SUMPRODUCT(--(SS_EDGES&lt;N450))+1,3+AM450)*(1+FUEL),4)),IF(M450="Large standard",IF(N450&gt;LS_MAX,"",ROUND(IF(N450&lt;=OVER3_FROM,INDEX(LS_FEES,SUMPRODUCT(--(LS_EDGES&lt;N450))+1,3+AM450),INDEX(OVER3_BASE,1,3+AM450)+OVER3_PER4*CEILING((N450-OVER3_FROM)/4,1))*(1+FUEL),4)),"")))</f>
        <v/>
      </c>
      <c r="Q450" s="20" t="str">
        <f aca="true">IF(OR(L450="",O450=""),"",ROUND(L450-IF(AND(TODAY()&gt;=PEAK_FROM,TODAY()&lt;=PEAK_TO),P450,O450),2))</f>
        <v/>
      </c>
      <c r="R450" s="16" t="str">
        <f aca="false">IF(N450="","",IF(M450="Small standard",IF(SUMPRODUCT(--(SS_EDGES&lt;N450))=0,"",INDEX(SS_EDGES,SUMPRODUCT(--(SS_EDGES&lt;N450)))),IF(M450="Large standard",IF(N450&gt;OVER3_FROM,OVER3_FROM+4*(CEILING((N450-OVER3_FROM)/4,1)-1),IF(SUMPRODUCT(--(LS_EDGES&lt;N450))=0,"",INDEX(LS_EDGES,SUMPRODUCT(--(LS_EDGES&lt;N450))))),"")))</f>
        <v/>
      </c>
      <c r="S450" s="22" t="str">
        <f aca="false">IF(R450="","",ROUND(N450-R450,3))</f>
        <v/>
      </c>
      <c r="T450" s="21" t="str">
        <f aca="false">IF(OR(R450="",O450="",AO450=""),"",IF(S450&gt;MAX_SHAVE,"",IF(ROUND(O450-AO450,4)&lt;MIN_UNIT,"",ROUND(O450-AO450,4))))</f>
        <v/>
      </c>
      <c r="U450" s="21" t="str">
        <f aca="false">IF(OR(AQ450="",O450=""),"",IF(ROUND(ROUND(O450-AQ450,4)-AS450,4)&lt;=MIN_UNIT,"",ROUND(ROUND(O450-AQ450,4)-AS450,4)))</f>
        <v/>
      </c>
      <c r="V450" s="21" t="str">
        <f aca="false">IF(OR(AV450="",O450=""),"",IF(AND(AT450=1,AU450&lt;=MAX_ENV),IF(ROUND(O450-AV450,4)&lt;MIN_UNIT,"",ROUND(O450-AV450,4)),""))</f>
        <v/>
      </c>
      <c r="W450" s="21" t="str">
        <f aca="false">IF(OR(AX450="",O450=""),"",IF(AL450&gt;=AH450*MIN_DIM_RATIO,IF(ROUND(O450-AX450,4)&lt;MIN_UNIT,"",ROUND(O450-AX450,4)),""))</f>
        <v/>
      </c>
      <c r="X450" s="21" t="str">
        <f aca="false">IF(OR(R450="",P450="",AP450=""),"",IF(S450&gt;MAX_SHAVE,"",IF(ROUND(P450-AP450,4)&lt;MIN_UNIT,"",ROUND(P450-AP450,4))))</f>
        <v/>
      </c>
      <c r="Y450" s="21" t="str">
        <f aca="false">IF(OR(AR450="",P450=""),"",IF(ROUND(ROUND(P450-AR450,4)-AS450,4)&lt;=MIN_UNIT,"",ROUND(ROUND(P450-AR450,4)-AS450,4)))</f>
        <v/>
      </c>
      <c r="Z450" s="21" t="str">
        <f aca="false">IF(OR(AW450="",P450=""),"",IF(AND(AT450=1,AU450&lt;=MAX_ENV),IF(ROUND(P450-AW450,4)&lt;MIN_UNIT,"",ROUND(P450-AW450,4)),""))</f>
        <v/>
      </c>
      <c r="AA450" s="21" t="str">
        <f aca="false">IF(OR(AY450="",P450=""),"",IF(AL450&gt;=AH450*MIN_DIM_RATIO,IF(ROUND(P450-AY450,4)&lt;MIN_UNIT,"",ROUND(P450-AY450,4)),""))</f>
        <v/>
      </c>
      <c r="AB450" s="2" t="str">
        <f aca="false">IF(COUNT(T450:W450)=0,"",CHOOSE(MATCH(MAX(T450:W450),T450:W450,0),"Weight","Price","Size tier","Box"))</f>
        <v/>
      </c>
      <c r="AC450" s="24" t="str">
        <f aca="false">IF(K450&lt;&gt;"",K450,AZ450)</f>
        <v/>
      </c>
      <c r="AD450" s="25" t="str">
        <f aca="false">IF(OR(AB450="",AC450=""),"",ROUND(AC450*IF(K450&lt;&gt;"",1,U_LOW)*((12-PEAK_MONTHS)*MAX(T450:W450)+PEAK_MONTHS*N(INDEX(X450:AA450,MATCH(MAX(T450:W450),T450:W450,0)))),0))</f>
        <v/>
      </c>
      <c r="AE450" s="25" t="str">
        <f aca="false">IF(OR(AB450="",AC450=""),"",ROUND(AC450*IF(K450&lt;&gt;"",1,U_HIGH)*((12-PEAK_MONTHS)*MAX(T450:W450)+PEAK_MONTHS*N(INDEX(X450:AA450,MATCH(MAX(T450:W450),T450:W450,0)))),0))</f>
        <v/>
      </c>
      <c r="AF450" s="18" t="str">
        <f aca="false">IF(AD450="","",RANK(AD450,$AD$7:$AD$506))</f>
        <v/>
      </c>
      <c r="AH450" s="16" t="str">
        <f aca="false">IF(E450&lt;&gt;"",E450,IF(F450&lt;&gt;"",ROUND(F450*16,3),""))</f>
        <v/>
      </c>
      <c r="AI450" s="16" t="str">
        <f aca="false">IF(COUNT(G450:I450)&lt;3,"",ROUND(LARGE(G450:I450,1),2))</f>
        <v/>
      </c>
      <c r="AJ450" s="16" t="str">
        <f aca="false">IF(COUNT(G450:I450)&lt;3,"",ROUND(LARGE(G450:I450,2),2))</f>
        <v/>
      </c>
      <c r="AK450" s="16" t="str">
        <f aca="false">IF(COUNT(G450:I450)&lt;3,"",ROUND(SMALL(G450:I450,1),2))</f>
        <v/>
      </c>
      <c r="AL450" s="16" t="str">
        <f aca="false">IF(AI450="","",IF(AI450*AJ450*AK450&lt;DIM_MIN_CUIN,"",ROUND(AI450*AJ450*AK450/DIM_DIV*16,2)))</f>
        <v/>
      </c>
      <c r="AM450" s="18" t="str">
        <f aca="false">IF(C450="","",IF(C450&lt;BAND_LO,1,IF(C450&lt;=BAND_HI,2,3)))</f>
        <v/>
      </c>
      <c r="AN450" s="19" t="str">
        <f aca="false">IF(C450="","",IFERROR(INDEX(CAT_REF,MATCH(D450,CATS,0)),REF_DEFAULT))</f>
        <v/>
      </c>
      <c r="AO450" s="21" t="str">
        <f aca="false">IF(OR(R450="",AM450="",M450=""),"",IF(M450="Small standard",IF(R450&gt;SS_MAX,"",ROUND(INDEX(SS_FEES,SUMPRODUCT(--(SS_EDGES&lt;R450))+1,0+AM450)*(1+FUEL),4)),IF(M450="Large standard",IF(R450&gt;LS_MAX,"",ROUND(IF(R450&lt;=OVER3_FROM,INDEX(LS_FEES,SUMPRODUCT(--(LS_EDGES&lt;R450))+1,0+AM450),INDEX(OVER3_BASE,1,0+AM450)+OVER3_PER4*CEILING((R450-OVER3_FROM)/4,1))*(1+FUEL),4)),"")))</f>
        <v/>
      </c>
      <c r="AP450" s="21" t="str">
        <f aca="false">IF(OR(R450="",AM450="",M450=""),"",IF(M450="Small standard",IF(R450&gt;SS_MAX,"",ROUND(INDEX(SS_FEES,SUMPRODUCT(--(SS_EDGES&lt;R450))+1,3+AM450)*(1+FUEL),4)),IF(M450="Large standard",IF(R450&gt;LS_MAX,"",ROUND(IF(R450&lt;=OVER3_FROM,INDEX(LS_FEES,SUMPRODUCT(--(LS_EDGES&lt;R450))+1,3+AM450),INDEX(OVER3_BASE,1,3+AM450)+OVER3_PER4*CEILING((R450-OVER3_FROM)/4,1))*(1+FUEL),4)),"")))</f>
        <v/>
      </c>
      <c r="AQ450" s="21" t="str">
        <f aca="false">IF(OR(AM450="",AM450=1),"",IF(OR(N450="",(AM450-1)="",M450=""),"",IF(M450="Small standard",IF(N450&gt;SS_MAX,"",ROUND(INDEX(SS_FEES,SUMPRODUCT(--(SS_EDGES&lt;N450))+1,0+(AM450-1))*(1+FUEL),4)),IF(M450="Large standard",IF(N450&gt;LS_MAX,"",ROUND(IF(N450&lt;=OVER3_FROM,INDEX(LS_FEES,SUMPRODUCT(--(LS_EDGES&lt;N450))+1,0+(AM450-1)),INDEX(OVER3_BASE,1,0+(AM450-1))+OVER3_PER4*CEILING((N450-OVER3_FROM)/4,1))*(1+FUEL),4)),""))))</f>
        <v/>
      </c>
      <c r="AR450" s="21" t="str">
        <f aca="false">IF(OR(AM450="",AM450=1),"",IF(OR(N450="",(AM450-1)="",M450=""),"",IF(M450="Small standard",IF(N450&gt;SS_MAX,"",ROUND(INDEX(SS_FEES,SUMPRODUCT(--(SS_EDGES&lt;N450))+1,3+(AM450-1))*(1+FUEL),4)),IF(M450="Large standard",IF(N450&gt;LS_MAX,"",ROUND(IF(N450&lt;=OVER3_FROM,INDEX(LS_FEES,SUMPRODUCT(--(LS_EDGES&lt;N450))+1,3+(AM450-1)),INDEX(OVER3_BASE,1,3+(AM450-1))+OVER3_PER4*CEILING((N450-OVER3_FROM)/4,1))*(1+FUEL),4)),""))))</f>
        <v/>
      </c>
      <c r="AS450" s="21" t="str">
        <f aca="false">IF(OR(AM450="",AM450=1),"",(C450-(IF(AM450=2,BAND_LO,BAND_HI)-0.01))*(1-AN450))</f>
        <v/>
      </c>
      <c r="AT450" s="18" t="str">
        <f aca="false">IF(AI450="","",(AI450&gt;SS_L)+(AJ450&gt;SS_M)+(AK450&gt;SS_S))</f>
        <v/>
      </c>
      <c r="AU450" s="23" t="str">
        <f aca="false">IF(OR(AT450="",AT450&lt;&gt;1),"",MAX(AI450/SS_L,AJ450/SS_M,AK450/SS_S))</f>
        <v/>
      </c>
      <c r="AV450" s="21" t="str">
        <f aca="false">IF(OR(M450&lt;&gt;"Large standard",N450="",N450&gt;SS_MAX),"",IF(OR(N450="",AM450="","Small standard"=""),"",IF("Small standard"="Small standard",IF(N450&gt;SS_MAX,"",ROUND(INDEX(SS_FEES,SUMPRODUCT(--(SS_EDGES&lt;N450))+1,0+AM450)*(1+FUEL),4)),IF("Small standard"="Large standard",IF(N450&gt;LS_MAX,"",ROUND(IF(N450&lt;=OVER3_FROM,INDEX(LS_FEES,SUMPRODUCT(--(LS_EDGES&lt;N450))+1,0+AM450),INDEX(OVER3_BASE,1,0+AM450)+OVER3_PER4*CEILING((N450-OVER3_FROM)/4,1))*(1+FUEL),4)),""))))</f>
        <v/>
      </c>
      <c r="AW450" s="21" t="str">
        <f aca="false">IF(OR(M450&lt;&gt;"Large standard",N450="",N450&gt;SS_MAX),"",IF(OR(N450="",AM450="","Small standard"=""),"",IF("Small standard"="Small standard",IF(N450&gt;SS_MAX,"",ROUND(INDEX(SS_FEES,SUMPRODUCT(--(SS_EDGES&lt;N450))+1,3+AM450)*(1+FUEL),4)),IF("Small standard"="Large standard",IF(N450&gt;LS_MAX,"",ROUND(IF(N450&lt;=OVER3_FROM,INDEX(LS_FEES,SUMPRODUCT(--(LS_EDGES&lt;N450))+1,3+AM450),INDEX(OVER3_BASE,1,3+AM450)+OVER3_PER4*CEILING((N450-OVER3_FROM)/4,1))*(1+FUEL),4)),""))))</f>
        <v/>
      </c>
      <c r="AX450" s="21" t="str">
        <f aca="false">IF(OR(AL450="",AH450=""),"",IF(OR(AH450="",AM450="",M450=""),"",IF(M450="Small standard",IF(AH450&gt;SS_MAX,"",ROUND(INDEX(SS_FEES,SUMPRODUCT(--(SS_EDGES&lt;AH450))+1,0+AM450)*(1+FUEL),4)),IF(M450="Large standard",IF(AH450&gt;LS_MAX,"",ROUND(IF(AH450&lt;=OVER3_FROM,INDEX(LS_FEES,SUMPRODUCT(--(LS_EDGES&lt;AH450))+1,0+AM450),INDEX(OVER3_BASE,1,0+AM450)+OVER3_PER4*CEILING((AH450-OVER3_FROM)/4,1))*(1+FUEL),4)),""))))</f>
        <v/>
      </c>
      <c r="AY450" s="21" t="str">
        <f aca="false">IF(OR(AL450="",AH450=""),"",IF(OR(AH450="",AM450="",M450=""),"",IF(M450="Small standard",IF(AH450&gt;SS_MAX,"",ROUND(INDEX(SS_FEES,SUMPRODUCT(--(SS_EDGES&lt;AH450))+1,3+AM450)*(1+FUEL),4)),IF(M450="Large standard",IF(AH450&gt;LS_MAX,"",ROUND(IF(AH450&lt;=OVER3_FROM,INDEX(LS_FEES,SUMPRODUCT(--(LS_EDGES&lt;AH450))+1,3+AM450),INDEX(OVER3_BASE,1,3+AM450)+OVER3_PER4*CEILING((AH450-OVER3_FROM)/4,1))*(1+FUEL),4)),""))))</f>
        <v/>
      </c>
      <c r="AZ450" s="24" t="str">
        <f aca="false">IF(OR(J450="",J450&lt;1),"",ROUND(IFERROR(INDEX(CAT_SCALE,MATCH(D450,CATS,0)),UC_DEFAULT)*IF(J450&gt;=UC_KNEE,10^(UC_A-UC_B*LOG10(J450)),10^(UC_A-UC_B*LOG10(UC_KNEE))*(UC_KNEE/J450)^UC_HEXP),1))</f>
        <v/>
      </c>
    </row>
    <row r="451" customFormat="false" ht="15" hidden="false" customHeight="false" outlineLevel="0" collapsed="false">
      <c r="A451" s="10"/>
      <c r="B451" s="10"/>
      <c r="C451" s="12"/>
      <c r="D451" s="10"/>
      <c r="E451" s="10"/>
      <c r="F451" s="10"/>
      <c r="G451" s="10"/>
      <c r="H451" s="10"/>
      <c r="I451" s="10"/>
      <c r="J451" s="10"/>
      <c r="K451" s="10"/>
      <c r="L451" s="12"/>
      <c r="M451" s="2" t="str">
        <f aca="false">IF(OR(N451="",AI451=""),"",IF(AND(N451&lt;=SS_MAX,AI451&lt;=SS_L,AJ451&lt;=SS_M,AK451&lt;=SS_S),"Small standard",IF(AND(N451&lt;=LS_MAX,AI451&lt;=LS_L,AJ451&lt;=LS_M,AK451&lt;=LS_S),"Large standard","Oversize")))</f>
        <v/>
      </c>
      <c r="N451" s="16" t="str">
        <f aca="false">IF(AH451="","",IF(AL451="",AH451,MAX(AH451,AL451)))</f>
        <v/>
      </c>
      <c r="O451" s="21" t="str">
        <f aca="false">IF(OR(N451="",AM451="",M451=""),"",IF(M451="Small standard",IF(N451&gt;SS_MAX,"",ROUND(INDEX(SS_FEES,SUMPRODUCT(--(SS_EDGES&lt;N451))+1,0+AM451)*(1+FUEL),4)),IF(M451="Large standard",IF(N451&gt;LS_MAX,"",ROUND(IF(N451&lt;=OVER3_FROM,INDEX(LS_FEES,SUMPRODUCT(--(LS_EDGES&lt;N451))+1,0+AM451),INDEX(OVER3_BASE,1,0+AM451)+OVER3_PER4*CEILING((N451-OVER3_FROM)/4,1))*(1+FUEL),4)),"")))</f>
        <v/>
      </c>
      <c r="P451" s="21" t="str">
        <f aca="false">IF(OR(N451="",AM451="",M451=""),"",IF(M451="Small standard",IF(N451&gt;SS_MAX,"",ROUND(INDEX(SS_FEES,SUMPRODUCT(--(SS_EDGES&lt;N451))+1,3+AM451)*(1+FUEL),4)),IF(M451="Large standard",IF(N451&gt;LS_MAX,"",ROUND(IF(N451&lt;=OVER3_FROM,INDEX(LS_FEES,SUMPRODUCT(--(LS_EDGES&lt;N451))+1,3+AM451),INDEX(OVER3_BASE,1,3+AM451)+OVER3_PER4*CEILING((N451-OVER3_FROM)/4,1))*(1+FUEL),4)),"")))</f>
        <v/>
      </c>
      <c r="Q451" s="20" t="str">
        <f aca="true">IF(OR(L451="",O451=""),"",ROUND(L451-IF(AND(TODAY()&gt;=PEAK_FROM,TODAY()&lt;=PEAK_TO),P451,O451),2))</f>
        <v/>
      </c>
      <c r="R451" s="16" t="str">
        <f aca="false">IF(N451="","",IF(M451="Small standard",IF(SUMPRODUCT(--(SS_EDGES&lt;N451))=0,"",INDEX(SS_EDGES,SUMPRODUCT(--(SS_EDGES&lt;N451)))),IF(M451="Large standard",IF(N451&gt;OVER3_FROM,OVER3_FROM+4*(CEILING((N451-OVER3_FROM)/4,1)-1),IF(SUMPRODUCT(--(LS_EDGES&lt;N451))=0,"",INDEX(LS_EDGES,SUMPRODUCT(--(LS_EDGES&lt;N451))))),"")))</f>
        <v/>
      </c>
      <c r="S451" s="22" t="str">
        <f aca="false">IF(R451="","",ROUND(N451-R451,3))</f>
        <v/>
      </c>
      <c r="T451" s="21" t="str">
        <f aca="false">IF(OR(R451="",O451="",AO451=""),"",IF(S451&gt;MAX_SHAVE,"",IF(ROUND(O451-AO451,4)&lt;MIN_UNIT,"",ROUND(O451-AO451,4))))</f>
        <v/>
      </c>
      <c r="U451" s="21" t="str">
        <f aca="false">IF(OR(AQ451="",O451=""),"",IF(ROUND(ROUND(O451-AQ451,4)-AS451,4)&lt;=MIN_UNIT,"",ROUND(ROUND(O451-AQ451,4)-AS451,4)))</f>
        <v/>
      </c>
      <c r="V451" s="21" t="str">
        <f aca="false">IF(OR(AV451="",O451=""),"",IF(AND(AT451=1,AU451&lt;=MAX_ENV),IF(ROUND(O451-AV451,4)&lt;MIN_UNIT,"",ROUND(O451-AV451,4)),""))</f>
        <v/>
      </c>
      <c r="W451" s="21" t="str">
        <f aca="false">IF(OR(AX451="",O451=""),"",IF(AL451&gt;=AH451*MIN_DIM_RATIO,IF(ROUND(O451-AX451,4)&lt;MIN_UNIT,"",ROUND(O451-AX451,4)),""))</f>
        <v/>
      </c>
      <c r="X451" s="21" t="str">
        <f aca="false">IF(OR(R451="",P451="",AP451=""),"",IF(S451&gt;MAX_SHAVE,"",IF(ROUND(P451-AP451,4)&lt;MIN_UNIT,"",ROUND(P451-AP451,4))))</f>
        <v/>
      </c>
      <c r="Y451" s="21" t="str">
        <f aca="false">IF(OR(AR451="",P451=""),"",IF(ROUND(ROUND(P451-AR451,4)-AS451,4)&lt;=MIN_UNIT,"",ROUND(ROUND(P451-AR451,4)-AS451,4)))</f>
        <v/>
      </c>
      <c r="Z451" s="21" t="str">
        <f aca="false">IF(OR(AW451="",P451=""),"",IF(AND(AT451=1,AU451&lt;=MAX_ENV),IF(ROUND(P451-AW451,4)&lt;MIN_UNIT,"",ROUND(P451-AW451,4)),""))</f>
        <v/>
      </c>
      <c r="AA451" s="21" t="str">
        <f aca="false">IF(OR(AY451="",P451=""),"",IF(AL451&gt;=AH451*MIN_DIM_RATIO,IF(ROUND(P451-AY451,4)&lt;MIN_UNIT,"",ROUND(P451-AY451,4)),""))</f>
        <v/>
      </c>
      <c r="AB451" s="2" t="str">
        <f aca="false">IF(COUNT(T451:W451)=0,"",CHOOSE(MATCH(MAX(T451:W451),T451:W451,0),"Weight","Price","Size tier","Box"))</f>
        <v/>
      </c>
      <c r="AC451" s="24" t="str">
        <f aca="false">IF(K451&lt;&gt;"",K451,AZ451)</f>
        <v/>
      </c>
      <c r="AD451" s="25" t="str">
        <f aca="false">IF(OR(AB451="",AC451=""),"",ROUND(AC451*IF(K451&lt;&gt;"",1,U_LOW)*((12-PEAK_MONTHS)*MAX(T451:W451)+PEAK_MONTHS*N(INDEX(X451:AA451,MATCH(MAX(T451:W451),T451:W451,0)))),0))</f>
        <v/>
      </c>
      <c r="AE451" s="25" t="str">
        <f aca="false">IF(OR(AB451="",AC451=""),"",ROUND(AC451*IF(K451&lt;&gt;"",1,U_HIGH)*((12-PEAK_MONTHS)*MAX(T451:W451)+PEAK_MONTHS*N(INDEX(X451:AA451,MATCH(MAX(T451:W451),T451:W451,0)))),0))</f>
        <v/>
      </c>
      <c r="AF451" s="18" t="str">
        <f aca="false">IF(AD451="","",RANK(AD451,$AD$7:$AD$506))</f>
        <v/>
      </c>
      <c r="AH451" s="16" t="str">
        <f aca="false">IF(E451&lt;&gt;"",E451,IF(F451&lt;&gt;"",ROUND(F451*16,3),""))</f>
        <v/>
      </c>
      <c r="AI451" s="16" t="str">
        <f aca="false">IF(COUNT(G451:I451)&lt;3,"",ROUND(LARGE(G451:I451,1),2))</f>
        <v/>
      </c>
      <c r="AJ451" s="16" t="str">
        <f aca="false">IF(COUNT(G451:I451)&lt;3,"",ROUND(LARGE(G451:I451,2),2))</f>
        <v/>
      </c>
      <c r="AK451" s="16" t="str">
        <f aca="false">IF(COUNT(G451:I451)&lt;3,"",ROUND(SMALL(G451:I451,1),2))</f>
        <v/>
      </c>
      <c r="AL451" s="16" t="str">
        <f aca="false">IF(AI451="","",IF(AI451*AJ451*AK451&lt;DIM_MIN_CUIN,"",ROUND(AI451*AJ451*AK451/DIM_DIV*16,2)))</f>
        <v/>
      </c>
      <c r="AM451" s="18" t="str">
        <f aca="false">IF(C451="","",IF(C451&lt;BAND_LO,1,IF(C451&lt;=BAND_HI,2,3)))</f>
        <v/>
      </c>
      <c r="AN451" s="19" t="str">
        <f aca="false">IF(C451="","",IFERROR(INDEX(CAT_REF,MATCH(D451,CATS,0)),REF_DEFAULT))</f>
        <v/>
      </c>
      <c r="AO451" s="21" t="str">
        <f aca="false">IF(OR(R451="",AM451="",M451=""),"",IF(M451="Small standard",IF(R451&gt;SS_MAX,"",ROUND(INDEX(SS_FEES,SUMPRODUCT(--(SS_EDGES&lt;R451))+1,0+AM451)*(1+FUEL),4)),IF(M451="Large standard",IF(R451&gt;LS_MAX,"",ROUND(IF(R451&lt;=OVER3_FROM,INDEX(LS_FEES,SUMPRODUCT(--(LS_EDGES&lt;R451))+1,0+AM451),INDEX(OVER3_BASE,1,0+AM451)+OVER3_PER4*CEILING((R451-OVER3_FROM)/4,1))*(1+FUEL),4)),"")))</f>
        <v/>
      </c>
      <c r="AP451" s="21" t="str">
        <f aca="false">IF(OR(R451="",AM451="",M451=""),"",IF(M451="Small standard",IF(R451&gt;SS_MAX,"",ROUND(INDEX(SS_FEES,SUMPRODUCT(--(SS_EDGES&lt;R451))+1,3+AM451)*(1+FUEL),4)),IF(M451="Large standard",IF(R451&gt;LS_MAX,"",ROUND(IF(R451&lt;=OVER3_FROM,INDEX(LS_FEES,SUMPRODUCT(--(LS_EDGES&lt;R451))+1,3+AM451),INDEX(OVER3_BASE,1,3+AM451)+OVER3_PER4*CEILING((R451-OVER3_FROM)/4,1))*(1+FUEL),4)),"")))</f>
        <v/>
      </c>
      <c r="AQ451" s="21" t="str">
        <f aca="false">IF(OR(AM451="",AM451=1),"",IF(OR(N451="",(AM451-1)="",M451=""),"",IF(M451="Small standard",IF(N451&gt;SS_MAX,"",ROUND(INDEX(SS_FEES,SUMPRODUCT(--(SS_EDGES&lt;N451))+1,0+(AM451-1))*(1+FUEL),4)),IF(M451="Large standard",IF(N451&gt;LS_MAX,"",ROUND(IF(N451&lt;=OVER3_FROM,INDEX(LS_FEES,SUMPRODUCT(--(LS_EDGES&lt;N451))+1,0+(AM451-1)),INDEX(OVER3_BASE,1,0+(AM451-1))+OVER3_PER4*CEILING((N451-OVER3_FROM)/4,1))*(1+FUEL),4)),""))))</f>
        <v/>
      </c>
      <c r="AR451" s="21" t="str">
        <f aca="false">IF(OR(AM451="",AM451=1),"",IF(OR(N451="",(AM451-1)="",M451=""),"",IF(M451="Small standard",IF(N451&gt;SS_MAX,"",ROUND(INDEX(SS_FEES,SUMPRODUCT(--(SS_EDGES&lt;N451))+1,3+(AM451-1))*(1+FUEL),4)),IF(M451="Large standard",IF(N451&gt;LS_MAX,"",ROUND(IF(N451&lt;=OVER3_FROM,INDEX(LS_FEES,SUMPRODUCT(--(LS_EDGES&lt;N451))+1,3+(AM451-1)),INDEX(OVER3_BASE,1,3+(AM451-1))+OVER3_PER4*CEILING((N451-OVER3_FROM)/4,1))*(1+FUEL),4)),""))))</f>
        <v/>
      </c>
      <c r="AS451" s="21" t="str">
        <f aca="false">IF(OR(AM451="",AM451=1),"",(C451-(IF(AM451=2,BAND_LO,BAND_HI)-0.01))*(1-AN451))</f>
        <v/>
      </c>
      <c r="AT451" s="18" t="str">
        <f aca="false">IF(AI451="","",(AI451&gt;SS_L)+(AJ451&gt;SS_M)+(AK451&gt;SS_S))</f>
        <v/>
      </c>
      <c r="AU451" s="23" t="str">
        <f aca="false">IF(OR(AT451="",AT451&lt;&gt;1),"",MAX(AI451/SS_L,AJ451/SS_M,AK451/SS_S))</f>
        <v/>
      </c>
      <c r="AV451" s="21" t="str">
        <f aca="false">IF(OR(M451&lt;&gt;"Large standard",N451="",N451&gt;SS_MAX),"",IF(OR(N451="",AM451="","Small standard"=""),"",IF("Small standard"="Small standard",IF(N451&gt;SS_MAX,"",ROUND(INDEX(SS_FEES,SUMPRODUCT(--(SS_EDGES&lt;N451))+1,0+AM451)*(1+FUEL),4)),IF("Small standard"="Large standard",IF(N451&gt;LS_MAX,"",ROUND(IF(N451&lt;=OVER3_FROM,INDEX(LS_FEES,SUMPRODUCT(--(LS_EDGES&lt;N451))+1,0+AM451),INDEX(OVER3_BASE,1,0+AM451)+OVER3_PER4*CEILING((N451-OVER3_FROM)/4,1))*(1+FUEL),4)),""))))</f>
        <v/>
      </c>
      <c r="AW451" s="21" t="str">
        <f aca="false">IF(OR(M451&lt;&gt;"Large standard",N451="",N451&gt;SS_MAX),"",IF(OR(N451="",AM451="","Small standard"=""),"",IF("Small standard"="Small standard",IF(N451&gt;SS_MAX,"",ROUND(INDEX(SS_FEES,SUMPRODUCT(--(SS_EDGES&lt;N451))+1,3+AM451)*(1+FUEL),4)),IF("Small standard"="Large standard",IF(N451&gt;LS_MAX,"",ROUND(IF(N451&lt;=OVER3_FROM,INDEX(LS_FEES,SUMPRODUCT(--(LS_EDGES&lt;N451))+1,3+AM451),INDEX(OVER3_BASE,1,3+AM451)+OVER3_PER4*CEILING((N451-OVER3_FROM)/4,1))*(1+FUEL),4)),""))))</f>
        <v/>
      </c>
      <c r="AX451" s="21" t="str">
        <f aca="false">IF(OR(AL451="",AH451=""),"",IF(OR(AH451="",AM451="",M451=""),"",IF(M451="Small standard",IF(AH451&gt;SS_MAX,"",ROUND(INDEX(SS_FEES,SUMPRODUCT(--(SS_EDGES&lt;AH451))+1,0+AM451)*(1+FUEL),4)),IF(M451="Large standard",IF(AH451&gt;LS_MAX,"",ROUND(IF(AH451&lt;=OVER3_FROM,INDEX(LS_FEES,SUMPRODUCT(--(LS_EDGES&lt;AH451))+1,0+AM451),INDEX(OVER3_BASE,1,0+AM451)+OVER3_PER4*CEILING((AH451-OVER3_FROM)/4,1))*(1+FUEL),4)),""))))</f>
        <v/>
      </c>
      <c r="AY451" s="21" t="str">
        <f aca="false">IF(OR(AL451="",AH451=""),"",IF(OR(AH451="",AM451="",M451=""),"",IF(M451="Small standard",IF(AH451&gt;SS_MAX,"",ROUND(INDEX(SS_FEES,SUMPRODUCT(--(SS_EDGES&lt;AH451))+1,3+AM451)*(1+FUEL),4)),IF(M451="Large standard",IF(AH451&gt;LS_MAX,"",ROUND(IF(AH451&lt;=OVER3_FROM,INDEX(LS_FEES,SUMPRODUCT(--(LS_EDGES&lt;AH451))+1,3+AM451),INDEX(OVER3_BASE,1,3+AM451)+OVER3_PER4*CEILING((AH451-OVER3_FROM)/4,1))*(1+FUEL),4)),""))))</f>
        <v/>
      </c>
      <c r="AZ451" s="24" t="str">
        <f aca="false">IF(OR(J451="",J451&lt;1),"",ROUND(IFERROR(INDEX(CAT_SCALE,MATCH(D451,CATS,0)),UC_DEFAULT)*IF(J451&gt;=UC_KNEE,10^(UC_A-UC_B*LOG10(J451)),10^(UC_A-UC_B*LOG10(UC_KNEE))*(UC_KNEE/J451)^UC_HEXP),1))</f>
        <v/>
      </c>
    </row>
    <row r="452" customFormat="false" ht="15" hidden="false" customHeight="false" outlineLevel="0" collapsed="false">
      <c r="A452" s="10"/>
      <c r="B452" s="10"/>
      <c r="C452" s="12"/>
      <c r="D452" s="10"/>
      <c r="E452" s="10"/>
      <c r="F452" s="10"/>
      <c r="G452" s="10"/>
      <c r="H452" s="10"/>
      <c r="I452" s="10"/>
      <c r="J452" s="10"/>
      <c r="K452" s="10"/>
      <c r="L452" s="12"/>
      <c r="M452" s="2" t="str">
        <f aca="false">IF(OR(N452="",AI452=""),"",IF(AND(N452&lt;=SS_MAX,AI452&lt;=SS_L,AJ452&lt;=SS_M,AK452&lt;=SS_S),"Small standard",IF(AND(N452&lt;=LS_MAX,AI452&lt;=LS_L,AJ452&lt;=LS_M,AK452&lt;=LS_S),"Large standard","Oversize")))</f>
        <v/>
      </c>
      <c r="N452" s="16" t="str">
        <f aca="false">IF(AH452="","",IF(AL452="",AH452,MAX(AH452,AL452)))</f>
        <v/>
      </c>
      <c r="O452" s="21" t="str">
        <f aca="false">IF(OR(N452="",AM452="",M452=""),"",IF(M452="Small standard",IF(N452&gt;SS_MAX,"",ROUND(INDEX(SS_FEES,SUMPRODUCT(--(SS_EDGES&lt;N452))+1,0+AM452)*(1+FUEL),4)),IF(M452="Large standard",IF(N452&gt;LS_MAX,"",ROUND(IF(N452&lt;=OVER3_FROM,INDEX(LS_FEES,SUMPRODUCT(--(LS_EDGES&lt;N452))+1,0+AM452),INDEX(OVER3_BASE,1,0+AM452)+OVER3_PER4*CEILING((N452-OVER3_FROM)/4,1))*(1+FUEL),4)),"")))</f>
        <v/>
      </c>
      <c r="P452" s="21" t="str">
        <f aca="false">IF(OR(N452="",AM452="",M452=""),"",IF(M452="Small standard",IF(N452&gt;SS_MAX,"",ROUND(INDEX(SS_FEES,SUMPRODUCT(--(SS_EDGES&lt;N452))+1,3+AM452)*(1+FUEL),4)),IF(M452="Large standard",IF(N452&gt;LS_MAX,"",ROUND(IF(N452&lt;=OVER3_FROM,INDEX(LS_FEES,SUMPRODUCT(--(LS_EDGES&lt;N452))+1,3+AM452),INDEX(OVER3_BASE,1,3+AM452)+OVER3_PER4*CEILING((N452-OVER3_FROM)/4,1))*(1+FUEL),4)),"")))</f>
        <v/>
      </c>
      <c r="Q452" s="20" t="str">
        <f aca="true">IF(OR(L452="",O452=""),"",ROUND(L452-IF(AND(TODAY()&gt;=PEAK_FROM,TODAY()&lt;=PEAK_TO),P452,O452),2))</f>
        <v/>
      </c>
      <c r="R452" s="16" t="str">
        <f aca="false">IF(N452="","",IF(M452="Small standard",IF(SUMPRODUCT(--(SS_EDGES&lt;N452))=0,"",INDEX(SS_EDGES,SUMPRODUCT(--(SS_EDGES&lt;N452)))),IF(M452="Large standard",IF(N452&gt;OVER3_FROM,OVER3_FROM+4*(CEILING((N452-OVER3_FROM)/4,1)-1),IF(SUMPRODUCT(--(LS_EDGES&lt;N452))=0,"",INDEX(LS_EDGES,SUMPRODUCT(--(LS_EDGES&lt;N452))))),"")))</f>
        <v/>
      </c>
      <c r="S452" s="22" t="str">
        <f aca="false">IF(R452="","",ROUND(N452-R452,3))</f>
        <v/>
      </c>
      <c r="T452" s="21" t="str">
        <f aca="false">IF(OR(R452="",O452="",AO452=""),"",IF(S452&gt;MAX_SHAVE,"",IF(ROUND(O452-AO452,4)&lt;MIN_UNIT,"",ROUND(O452-AO452,4))))</f>
        <v/>
      </c>
      <c r="U452" s="21" t="str">
        <f aca="false">IF(OR(AQ452="",O452=""),"",IF(ROUND(ROUND(O452-AQ452,4)-AS452,4)&lt;=MIN_UNIT,"",ROUND(ROUND(O452-AQ452,4)-AS452,4)))</f>
        <v/>
      </c>
      <c r="V452" s="21" t="str">
        <f aca="false">IF(OR(AV452="",O452=""),"",IF(AND(AT452=1,AU452&lt;=MAX_ENV),IF(ROUND(O452-AV452,4)&lt;MIN_UNIT,"",ROUND(O452-AV452,4)),""))</f>
        <v/>
      </c>
      <c r="W452" s="21" t="str">
        <f aca="false">IF(OR(AX452="",O452=""),"",IF(AL452&gt;=AH452*MIN_DIM_RATIO,IF(ROUND(O452-AX452,4)&lt;MIN_UNIT,"",ROUND(O452-AX452,4)),""))</f>
        <v/>
      </c>
      <c r="X452" s="21" t="str">
        <f aca="false">IF(OR(R452="",P452="",AP452=""),"",IF(S452&gt;MAX_SHAVE,"",IF(ROUND(P452-AP452,4)&lt;MIN_UNIT,"",ROUND(P452-AP452,4))))</f>
        <v/>
      </c>
      <c r="Y452" s="21" t="str">
        <f aca="false">IF(OR(AR452="",P452=""),"",IF(ROUND(ROUND(P452-AR452,4)-AS452,4)&lt;=MIN_UNIT,"",ROUND(ROUND(P452-AR452,4)-AS452,4)))</f>
        <v/>
      </c>
      <c r="Z452" s="21" t="str">
        <f aca="false">IF(OR(AW452="",P452=""),"",IF(AND(AT452=1,AU452&lt;=MAX_ENV),IF(ROUND(P452-AW452,4)&lt;MIN_UNIT,"",ROUND(P452-AW452,4)),""))</f>
        <v/>
      </c>
      <c r="AA452" s="21" t="str">
        <f aca="false">IF(OR(AY452="",P452=""),"",IF(AL452&gt;=AH452*MIN_DIM_RATIO,IF(ROUND(P452-AY452,4)&lt;MIN_UNIT,"",ROUND(P452-AY452,4)),""))</f>
        <v/>
      </c>
      <c r="AB452" s="2" t="str">
        <f aca="false">IF(COUNT(T452:W452)=0,"",CHOOSE(MATCH(MAX(T452:W452),T452:W452,0),"Weight","Price","Size tier","Box"))</f>
        <v/>
      </c>
      <c r="AC452" s="24" t="str">
        <f aca="false">IF(K452&lt;&gt;"",K452,AZ452)</f>
        <v/>
      </c>
      <c r="AD452" s="25" t="str">
        <f aca="false">IF(OR(AB452="",AC452=""),"",ROUND(AC452*IF(K452&lt;&gt;"",1,U_LOW)*((12-PEAK_MONTHS)*MAX(T452:W452)+PEAK_MONTHS*N(INDEX(X452:AA452,MATCH(MAX(T452:W452),T452:W452,0)))),0))</f>
        <v/>
      </c>
      <c r="AE452" s="25" t="str">
        <f aca="false">IF(OR(AB452="",AC452=""),"",ROUND(AC452*IF(K452&lt;&gt;"",1,U_HIGH)*((12-PEAK_MONTHS)*MAX(T452:W452)+PEAK_MONTHS*N(INDEX(X452:AA452,MATCH(MAX(T452:W452),T452:W452,0)))),0))</f>
        <v/>
      </c>
      <c r="AF452" s="18" t="str">
        <f aca="false">IF(AD452="","",RANK(AD452,$AD$7:$AD$506))</f>
        <v/>
      </c>
      <c r="AH452" s="16" t="str">
        <f aca="false">IF(E452&lt;&gt;"",E452,IF(F452&lt;&gt;"",ROUND(F452*16,3),""))</f>
        <v/>
      </c>
      <c r="AI452" s="16" t="str">
        <f aca="false">IF(COUNT(G452:I452)&lt;3,"",ROUND(LARGE(G452:I452,1),2))</f>
        <v/>
      </c>
      <c r="AJ452" s="16" t="str">
        <f aca="false">IF(COUNT(G452:I452)&lt;3,"",ROUND(LARGE(G452:I452,2),2))</f>
        <v/>
      </c>
      <c r="AK452" s="16" t="str">
        <f aca="false">IF(COUNT(G452:I452)&lt;3,"",ROUND(SMALL(G452:I452,1),2))</f>
        <v/>
      </c>
      <c r="AL452" s="16" t="str">
        <f aca="false">IF(AI452="","",IF(AI452*AJ452*AK452&lt;DIM_MIN_CUIN,"",ROUND(AI452*AJ452*AK452/DIM_DIV*16,2)))</f>
        <v/>
      </c>
      <c r="AM452" s="18" t="str">
        <f aca="false">IF(C452="","",IF(C452&lt;BAND_LO,1,IF(C452&lt;=BAND_HI,2,3)))</f>
        <v/>
      </c>
      <c r="AN452" s="19" t="str">
        <f aca="false">IF(C452="","",IFERROR(INDEX(CAT_REF,MATCH(D452,CATS,0)),REF_DEFAULT))</f>
        <v/>
      </c>
      <c r="AO452" s="21" t="str">
        <f aca="false">IF(OR(R452="",AM452="",M452=""),"",IF(M452="Small standard",IF(R452&gt;SS_MAX,"",ROUND(INDEX(SS_FEES,SUMPRODUCT(--(SS_EDGES&lt;R452))+1,0+AM452)*(1+FUEL),4)),IF(M452="Large standard",IF(R452&gt;LS_MAX,"",ROUND(IF(R452&lt;=OVER3_FROM,INDEX(LS_FEES,SUMPRODUCT(--(LS_EDGES&lt;R452))+1,0+AM452),INDEX(OVER3_BASE,1,0+AM452)+OVER3_PER4*CEILING((R452-OVER3_FROM)/4,1))*(1+FUEL),4)),"")))</f>
        <v/>
      </c>
      <c r="AP452" s="21" t="str">
        <f aca="false">IF(OR(R452="",AM452="",M452=""),"",IF(M452="Small standard",IF(R452&gt;SS_MAX,"",ROUND(INDEX(SS_FEES,SUMPRODUCT(--(SS_EDGES&lt;R452))+1,3+AM452)*(1+FUEL),4)),IF(M452="Large standard",IF(R452&gt;LS_MAX,"",ROUND(IF(R452&lt;=OVER3_FROM,INDEX(LS_FEES,SUMPRODUCT(--(LS_EDGES&lt;R452))+1,3+AM452),INDEX(OVER3_BASE,1,3+AM452)+OVER3_PER4*CEILING((R452-OVER3_FROM)/4,1))*(1+FUEL),4)),"")))</f>
        <v/>
      </c>
      <c r="AQ452" s="21" t="str">
        <f aca="false">IF(OR(AM452="",AM452=1),"",IF(OR(N452="",(AM452-1)="",M452=""),"",IF(M452="Small standard",IF(N452&gt;SS_MAX,"",ROUND(INDEX(SS_FEES,SUMPRODUCT(--(SS_EDGES&lt;N452))+1,0+(AM452-1))*(1+FUEL),4)),IF(M452="Large standard",IF(N452&gt;LS_MAX,"",ROUND(IF(N452&lt;=OVER3_FROM,INDEX(LS_FEES,SUMPRODUCT(--(LS_EDGES&lt;N452))+1,0+(AM452-1)),INDEX(OVER3_BASE,1,0+(AM452-1))+OVER3_PER4*CEILING((N452-OVER3_FROM)/4,1))*(1+FUEL),4)),""))))</f>
        <v/>
      </c>
      <c r="AR452" s="21" t="str">
        <f aca="false">IF(OR(AM452="",AM452=1),"",IF(OR(N452="",(AM452-1)="",M452=""),"",IF(M452="Small standard",IF(N452&gt;SS_MAX,"",ROUND(INDEX(SS_FEES,SUMPRODUCT(--(SS_EDGES&lt;N452))+1,3+(AM452-1))*(1+FUEL),4)),IF(M452="Large standard",IF(N452&gt;LS_MAX,"",ROUND(IF(N452&lt;=OVER3_FROM,INDEX(LS_FEES,SUMPRODUCT(--(LS_EDGES&lt;N452))+1,3+(AM452-1)),INDEX(OVER3_BASE,1,3+(AM452-1))+OVER3_PER4*CEILING((N452-OVER3_FROM)/4,1))*(1+FUEL),4)),""))))</f>
        <v/>
      </c>
      <c r="AS452" s="21" t="str">
        <f aca="false">IF(OR(AM452="",AM452=1),"",(C452-(IF(AM452=2,BAND_LO,BAND_HI)-0.01))*(1-AN452))</f>
        <v/>
      </c>
      <c r="AT452" s="18" t="str">
        <f aca="false">IF(AI452="","",(AI452&gt;SS_L)+(AJ452&gt;SS_M)+(AK452&gt;SS_S))</f>
        <v/>
      </c>
      <c r="AU452" s="23" t="str">
        <f aca="false">IF(OR(AT452="",AT452&lt;&gt;1),"",MAX(AI452/SS_L,AJ452/SS_M,AK452/SS_S))</f>
        <v/>
      </c>
      <c r="AV452" s="21" t="str">
        <f aca="false">IF(OR(M452&lt;&gt;"Large standard",N452="",N452&gt;SS_MAX),"",IF(OR(N452="",AM452="","Small standard"=""),"",IF("Small standard"="Small standard",IF(N452&gt;SS_MAX,"",ROUND(INDEX(SS_FEES,SUMPRODUCT(--(SS_EDGES&lt;N452))+1,0+AM452)*(1+FUEL),4)),IF("Small standard"="Large standard",IF(N452&gt;LS_MAX,"",ROUND(IF(N452&lt;=OVER3_FROM,INDEX(LS_FEES,SUMPRODUCT(--(LS_EDGES&lt;N452))+1,0+AM452),INDEX(OVER3_BASE,1,0+AM452)+OVER3_PER4*CEILING((N452-OVER3_FROM)/4,1))*(1+FUEL),4)),""))))</f>
        <v/>
      </c>
      <c r="AW452" s="21" t="str">
        <f aca="false">IF(OR(M452&lt;&gt;"Large standard",N452="",N452&gt;SS_MAX),"",IF(OR(N452="",AM452="","Small standard"=""),"",IF("Small standard"="Small standard",IF(N452&gt;SS_MAX,"",ROUND(INDEX(SS_FEES,SUMPRODUCT(--(SS_EDGES&lt;N452))+1,3+AM452)*(1+FUEL),4)),IF("Small standard"="Large standard",IF(N452&gt;LS_MAX,"",ROUND(IF(N452&lt;=OVER3_FROM,INDEX(LS_FEES,SUMPRODUCT(--(LS_EDGES&lt;N452))+1,3+AM452),INDEX(OVER3_BASE,1,3+AM452)+OVER3_PER4*CEILING((N452-OVER3_FROM)/4,1))*(1+FUEL),4)),""))))</f>
        <v/>
      </c>
      <c r="AX452" s="21" t="str">
        <f aca="false">IF(OR(AL452="",AH452=""),"",IF(OR(AH452="",AM452="",M452=""),"",IF(M452="Small standard",IF(AH452&gt;SS_MAX,"",ROUND(INDEX(SS_FEES,SUMPRODUCT(--(SS_EDGES&lt;AH452))+1,0+AM452)*(1+FUEL),4)),IF(M452="Large standard",IF(AH452&gt;LS_MAX,"",ROUND(IF(AH452&lt;=OVER3_FROM,INDEX(LS_FEES,SUMPRODUCT(--(LS_EDGES&lt;AH452))+1,0+AM452),INDEX(OVER3_BASE,1,0+AM452)+OVER3_PER4*CEILING((AH452-OVER3_FROM)/4,1))*(1+FUEL),4)),""))))</f>
        <v/>
      </c>
      <c r="AY452" s="21" t="str">
        <f aca="false">IF(OR(AL452="",AH452=""),"",IF(OR(AH452="",AM452="",M452=""),"",IF(M452="Small standard",IF(AH452&gt;SS_MAX,"",ROUND(INDEX(SS_FEES,SUMPRODUCT(--(SS_EDGES&lt;AH452))+1,3+AM452)*(1+FUEL),4)),IF(M452="Large standard",IF(AH452&gt;LS_MAX,"",ROUND(IF(AH452&lt;=OVER3_FROM,INDEX(LS_FEES,SUMPRODUCT(--(LS_EDGES&lt;AH452))+1,3+AM452),INDEX(OVER3_BASE,1,3+AM452)+OVER3_PER4*CEILING((AH452-OVER3_FROM)/4,1))*(1+FUEL),4)),""))))</f>
        <v/>
      </c>
      <c r="AZ452" s="24" t="str">
        <f aca="false">IF(OR(J452="",J452&lt;1),"",ROUND(IFERROR(INDEX(CAT_SCALE,MATCH(D452,CATS,0)),UC_DEFAULT)*IF(J452&gt;=UC_KNEE,10^(UC_A-UC_B*LOG10(J452)),10^(UC_A-UC_B*LOG10(UC_KNEE))*(UC_KNEE/J452)^UC_HEXP),1))</f>
        <v/>
      </c>
    </row>
    <row r="453" customFormat="false" ht="15" hidden="false" customHeight="false" outlineLevel="0" collapsed="false">
      <c r="A453" s="10"/>
      <c r="B453" s="10"/>
      <c r="C453" s="12"/>
      <c r="D453" s="10"/>
      <c r="E453" s="10"/>
      <c r="F453" s="10"/>
      <c r="G453" s="10"/>
      <c r="H453" s="10"/>
      <c r="I453" s="10"/>
      <c r="J453" s="10"/>
      <c r="K453" s="10"/>
      <c r="L453" s="12"/>
      <c r="M453" s="2" t="str">
        <f aca="false">IF(OR(N453="",AI453=""),"",IF(AND(N453&lt;=SS_MAX,AI453&lt;=SS_L,AJ453&lt;=SS_M,AK453&lt;=SS_S),"Small standard",IF(AND(N453&lt;=LS_MAX,AI453&lt;=LS_L,AJ453&lt;=LS_M,AK453&lt;=LS_S),"Large standard","Oversize")))</f>
        <v/>
      </c>
      <c r="N453" s="16" t="str">
        <f aca="false">IF(AH453="","",IF(AL453="",AH453,MAX(AH453,AL453)))</f>
        <v/>
      </c>
      <c r="O453" s="21" t="str">
        <f aca="false">IF(OR(N453="",AM453="",M453=""),"",IF(M453="Small standard",IF(N453&gt;SS_MAX,"",ROUND(INDEX(SS_FEES,SUMPRODUCT(--(SS_EDGES&lt;N453))+1,0+AM453)*(1+FUEL),4)),IF(M453="Large standard",IF(N453&gt;LS_MAX,"",ROUND(IF(N453&lt;=OVER3_FROM,INDEX(LS_FEES,SUMPRODUCT(--(LS_EDGES&lt;N453))+1,0+AM453),INDEX(OVER3_BASE,1,0+AM453)+OVER3_PER4*CEILING((N453-OVER3_FROM)/4,1))*(1+FUEL),4)),"")))</f>
        <v/>
      </c>
      <c r="P453" s="21" t="str">
        <f aca="false">IF(OR(N453="",AM453="",M453=""),"",IF(M453="Small standard",IF(N453&gt;SS_MAX,"",ROUND(INDEX(SS_FEES,SUMPRODUCT(--(SS_EDGES&lt;N453))+1,3+AM453)*(1+FUEL),4)),IF(M453="Large standard",IF(N453&gt;LS_MAX,"",ROUND(IF(N453&lt;=OVER3_FROM,INDEX(LS_FEES,SUMPRODUCT(--(LS_EDGES&lt;N453))+1,3+AM453),INDEX(OVER3_BASE,1,3+AM453)+OVER3_PER4*CEILING((N453-OVER3_FROM)/4,1))*(1+FUEL),4)),"")))</f>
        <v/>
      </c>
      <c r="Q453" s="20" t="str">
        <f aca="true">IF(OR(L453="",O453=""),"",ROUND(L453-IF(AND(TODAY()&gt;=PEAK_FROM,TODAY()&lt;=PEAK_TO),P453,O453),2))</f>
        <v/>
      </c>
      <c r="R453" s="16" t="str">
        <f aca="false">IF(N453="","",IF(M453="Small standard",IF(SUMPRODUCT(--(SS_EDGES&lt;N453))=0,"",INDEX(SS_EDGES,SUMPRODUCT(--(SS_EDGES&lt;N453)))),IF(M453="Large standard",IF(N453&gt;OVER3_FROM,OVER3_FROM+4*(CEILING((N453-OVER3_FROM)/4,1)-1),IF(SUMPRODUCT(--(LS_EDGES&lt;N453))=0,"",INDEX(LS_EDGES,SUMPRODUCT(--(LS_EDGES&lt;N453))))),"")))</f>
        <v/>
      </c>
      <c r="S453" s="22" t="str">
        <f aca="false">IF(R453="","",ROUND(N453-R453,3))</f>
        <v/>
      </c>
      <c r="T453" s="21" t="str">
        <f aca="false">IF(OR(R453="",O453="",AO453=""),"",IF(S453&gt;MAX_SHAVE,"",IF(ROUND(O453-AO453,4)&lt;MIN_UNIT,"",ROUND(O453-AO453,4))))</f>
        <v/>
      </c>
      <c r="U453" s="21" t="str">
        <f aca="false">IF(OR(AQ453="",O453=""),"",IF(ROUND(ROUND(O453-AQ453,4)-AS453,4)&lt;=MIN_UNIT,"",ROUND(ROUND(O453-AQ453,4)-AS453,4)))</f>
        <v/>
      </c>
      <c r="V453" s="21" t="str">
        <f aca="false">IF(OR(AV453="",O453=""),"",IF(AND(AT453=1,AU453&lt;=MAX_ENV),IF(ROUND(O453-AV453,4)&lt;MIN_UNIT,"",ROUND(O453-AV453,4)),""))</f>
        <v/>
      </c>
      <c r="W453" s="21" t="str">
        <f aca="false">IF(OR(AX453="",O453=""),"",IF(AL453&gt;=AH453*MIN_DIM_RATIO,IF(ROUND(O453-AX453,4)&lt;MIN_UNIT,"",ROUND(O453-AX453,4)),""))</f>
        <v/>
      </c>
      <c r="X453" s="21" t="str">
        <f aca="false">IF(OR(R453="",P453="",AP453=""),"",IF(S453&gt;MAX_SHAVE,"",IF(ROUND(P453-AP453,4)&lt;MIN_UNIT,"",ROUND(P453-AP453,4))))</f>
        <v/>
      </c>
      <c r="Y453" s="21" t="str">
        <f aca="false">IF(OR(AR453="",P453=""),"",IF(ROUND(ROUND(P453-AR453,4)-AS453,4)&lt;=MIN_UNIT,"",ROUND(ROUND(P453-AR453,4)-AS453,4)))</f>
        <v/>
      </c>
      <c r="Z453" s="21" t="str">
        <f aca="false">IF(OR(AW453="",P453=""),"",IF(AND(AT453=1,AU453&lt;=MAX_ENV),IF(ROUND(P453-AW453,4)&lt;MIN_UNIT,"",ROUND(P453-AW453,4)),""))</f>
        <v/>
      </c>
      <c r="AA453" s="21" t="str">
        <f aca="false">IF(OR(AY453="",P453=""),"",IF(AL453&gt;=AH453*MIN_DIM_RATIO,IF(ROUND(P453-AY453,4)&lt;MIN_UNIT,"",ROUND(P453-AY453,4)),""))</f>
        <v/>
      </c>
      <c r="AB453" s="2" t="str">
        <f aca="false">IF(COUNT(T453:W453)=0,"",CHOOSE(MATCH(MAX(T453:W453),T453:W453,0),"Weight","Price","Size tier","Box"))</f>
        <v/>
      </c>
      <c r="AC453" s="24" t="str">
        <f aca="false">IF(K453&lt;&gt;"",K453,AZ453)</f>
        <v/>
      </c>
      <c r="AD453" s="25" t="str">
        <f aca="false">IF(OR(AB453="",AC453=""),"",ROUND(AC453*IF(K453&lt;&gt;"",1,U_LOW)*((12-PEAK_MONTHS)*MAX(T453:W453)+PEAK_MONTHS*N(INDEX(X453:AA453,MATCH(MAX(T453:W453),T453:W453,0)))),0))</f>
        <v/>
      </c>
      <c r="AE453" s="25" t="str">
        <f aca="false">IF(OR(AB453="",AC453=""),"",ROUND(AC453*IF(K453&lt;&gt;"",1,U_HIGH)*((12-PEAK_MONTHS)*MAX(T453:W453)+PEAK_MONTHS*N(INDEX(X453:AA453,MATCH(MAX(T453:W453),T453:W453,0)))),0))</f>
        <v/>
      </c>
      <c r="AF453" s="18" t="str">
        <f aca="false">IF(AD453="","",RANK(AD453,$AD$7:$AD$506))</f>
        <v/>
      </c>
      <c r="AH453" s="16" t="str">
        <f aca="false">IF(E453&lt;&gt;"",E453,IF(F453&lt;&gt;"",ROUND(F453*16,3),""))</f>
        <v/>
      </c>
      <c r="AI453" s="16" t="str">
        <f aca="false">IF(COUNT(G453:I453)&lt;3,"",ROUND(LARGE(G453:I453,1),2))</f>
        <v/>
      </c>
      <c r="AJ453" s="16" t="str">
        <f aca="false">IF(COUNT(G453:I453)&lt;3,"",ROUND(LARGE(G453:I453,2),2))</f>
        <v/>
      </c>
      <c r="AK453" s="16" t="str">
        <f aca="false">IF(COUNT(G453:I453)&lt;3,"",ROUND(SMALL(G453:I453,1),2))</f>
        <v/>
      </c>
      <c r="AL453" s="16" t="str">
        <f aca="false">IF(AI453="","",IF(AI453*AJ453*AK453&lt;DIM_MIN_CUIN,"",ROUND(AI453*AJ453*AK453/DIM_DIV*16,2)))</f>
        <v/>
      </c>
      <c r="AM453" s="18" t="str">
        <f aca="false">IF(C453="","",IF(C453&lt;BAND_LO,1,IF(C453&lt;=BAND_HI,2,3)))</f>
        <v/>
      </c>
      <c r="AN453" s="19" t="str">
        <f aca="false">IF(C453="","",IFERROR(INDEX(CAT_REF,MATCH(D453,CATS,0)),REF_DEFAULT))</f>
        <v/>
      </c>
      <c r="AO453" s="21" t="str">
        <f aca="false">IF(OR(R453="",AM453="",M453=""),"",IF(M453="Small standard",IF(R453&gt;SS_MAX,"",ROUND(INDEX(SS_FEES,SUMPRODUCT(--(SS_EDGES&lt;R453))+1,0+AM453)*(1+FUEL),4)),IF(M453="Large standard",IF(R453&gt;LS_MAX,"",ROUND(IF(R453&lt;=OVER3_FROM,INDEX(LS_FEES,SUMPRODUCT(--(LS_EDGES&lt;R453))+1,0+AM453),INDEX(OVER3_BASE,1,0+AM453)+OVER3_PER4*CEILING((R453-OVER3_FROM)/4,1))*(1+FUEL),4)),"")))</f>
        <v/>
      </c>
      <c r="AP453" s="21" t="str">
        <f aca="false">IF(OR(R453="",AM453="",M453=""),"",IF(M453="Small standard",IF(R453&gt;SS_MAX,"",ROUND(INDEX(SS_FEES,SUMPRODUCT(--(SS_EDGES&lt;R453))+1,3+AM453)*(1+FUEL),4)),IF(M453="Large standard",IF(R453&gt;LS_MAX,"",ROUND(IF(R453&lt;=OVER3_FROM,INDEX(LS_FEES,SUMPRODUCT(--(LS_EDGES&lt;R453))+1,3+AM453),INDEX(OVER3_BASE,1,3+AM453)+OVER3_PER4*CEILING((R453-OVER3_FROM)/4,1))*(1+FUEL),4)),"")))</f>
        <v/>
      </c>
      <c r="AQ453" s="21" t="str">
        <f aca="false">IF(OR(AM453="",AM453=1),"",IF(OR(N453="",(AM453-1)="",M453=""),"",IF(M453="Small standard",IF(N453&gt;SS_MAX,"",ROUND(INDEX(SS_FEES,SUMPRODUCT(--(SS_EDGES&lt;N453))+1,0+(AM453-1))*(1+FUEL),4)),IF(M453="Large standard",IF(N453&gt;LS_MAX,"",ROUND(IF(N453&lt;=OVER3_FROM,INDEX(LS_FEES,SUMPRODUCT(--(LS_EDGES&lt;N453))+1,0+(AM453-1)),INDEX(OVER3_BASE,1,0+(AM453-1))+OVER3_PER4*CEILING((N453-OVER3_FROM)/4,1))*(1+FUEL),4)),""))))</f>
        <v/>
      </c>
      <c r="AR453" s="21" t="str">
        <f aca="false">IF(OR(AM453="",AM453=1),"",IF(OR(N453="",(AM453-1)="",M453=""),"",IF(M453="Small standard",IF(N453&gt;SS_MAX,"",ROUND(INDEX(SS_FEES,SUMPRODUCT(--(SS_EDGES&lt;N453))+1,3+(AM453-1))*(1+FUEL),4)),IF(M453="Large standard",IF(N453&gt;LS_MAX,"",ROUND(IF(N453&lt;=OVER3_FROM,INDEX(LS_FEES,SUMPRODUCT(--(LS_EDGES&lt;N453))+1,3+(AM453-1)),INDEX(OVER3_BASE,1,3+(AM453-1))+OVER3_PER4*CEILING((N453-OVER3_FROM)/4,1))*(1+FUEL),4)),""))))</f>
        <v/>
      </c>
      <c r="AS453" s="21" t="str">
        <f aca="false">IF(OR(AM453="",AM453=1),"",(C453-(IF(AM453=2,BAND_LO,BAND_HI)-0.01))*(1-AN453))</f>
        <v/>
      </c>
      <c r="AT453" s="18" t="str">
        <f aca="false">IF(AI453="","",(AI453&gt;SS_L)+(AJ453&gt;SS_M)+(AK453&gt;SS_S))</f>
        <v/>
      </c>
      <c r="AU453" s="23" t="str">
        <f aca="false">IF(OR(AT453="",AT453&lt;&gt;1),"",MAX(AI453/SS_L,AJ453/SS_M,AK453/SS_S))</f>
        <v/>
      </c>
      <c r="AV453" s="21" t="str">
        <f aca="false">IF(OR(M453&lt;&gt;"Large standard",N453="",N453&gt;SS_MAX),"",IF(OR(N453="",AM453="","Small standard"=""),"",IF("Small standard"="Small standard",IF(N453&gt;SS_MAX,"",ROUND(INDEX(SS_FEES,SUMPRODUCT(--(SS_EDGES&lt;N453))+1,0+AM453)*(1+FUEL),4)),IF("Small standard"="Large standard",IF(N453&gt;LS_MAX,"",ROUND(IF(N453&lt;=OVER3_FROM,INDEX(LS_FEES,SUMPRODUCT(--(LS_EDGES&lt;N453))+1,0+AM453),INDEX(OVER3_BASE,1,0+AM453)+OVER3_PER4*CEILING((N453-OVER3_FROM)/4,1))*(1+FUEL),4)),""))))</f>
        <v/>
      </c>
      <c r="AW453" s="21" t="str">
        <f aca="false">IF(OR(M453&lt;&gt;"Large standard",N453="",N453&gt;SS_MAX),"",IF(OR(N453="",AM453="","Small standard"=""),"",IF("Small standard"="Small standard",IF(N453&gt;SS_MAX,"",ROUND(INDEX(SS_FEES,SUMPRODUCT(--(SS_EDGES&lt;N453))+1,3+AM453)*(1+FUEL),4)),IF("Small standard"="Large standard",IF(N453&gt;LS_MAX,"",ROUND(IF(N453&lt;=OVER3_FROM,INDEX(LS_FEES,SUMPRODUCT(--(LS_EDGES&lt;N453))+1,3+AM453),INDEX(OVER3_BASE,1,3+AM453)+OVER3_PER4*CEILING((N453-OVER3_FROM)/4,1))*(1+FUEL),4)),""))))</f>
        <v/>
      </c>
      <c r="AX453" s="21" t="str">
        <f aca="false">IF(OR(AL453="",AH453=""),"",IF(OR(AH453="",AM453="",M453=""),"",IF(M453="Small standard",IF(AH453&gt;SS_MAX,"",ROUND(INDEX(SS_FEES,SUMPRODUCT(--(SS_EDGES&lt;AH453))+1,0+AM453)*(1+FUEL),4)),IF(M453="Large standard",IF(AH453&gt;LS_MAX,"",ROUND(IF(AH453&lt;=OVER3_FROM,INDEX(LS_FEES,SUMPRODUCT(--(LS_EDGES&lt;AH453))+1,0+AM453),INDEX(OVER3_BASE,1,0+AM453)+OVER3_PER4*CEILING((AH453-OVER3_FROM)/4,1))*(1+FUEL),4)),""))))</f>
        <v/>
      </c>
      <c r="AY453" s="21" t="str">
        <f aca="false">IF(OR(AL453="",AH453=""),"",IF(OR(AH453="",AM453="",M453=""),"",IF(M453="Small standard",IF(AH453&gt;SS_MAX,"",ROUND(INDEX(SS_FEES,SUMPRODUCT(--(SS_EDGES&lt;AH453))+1,3+AM453)*(1+FUEL),4)),IF(M453="Large standard",IF(AH453&gt;LS_MAX,"",ROUND(IF(AH453&lt;=OVER3_FROM,INDEX(LS_FEES,SUMPRODUCT(--(LS_EDGES&lt;AH453))+1,3+AM453),INDEX(OVER3_BASE,1,3+AM453)+OVER3_PER4*CEILING((AH453-OVER3_FROM)/4,1))*(1+FUEL),4)),""))))</f>
        <v/>
      </c>
      <c r="AZ453" s="24" t="str">
        <f aca="false">IF(OR(J453="",J453&lt;1),"",ROUND(IFERROR(INDEX(CAT_SCALE,MATCH(D453,CATS,0)),UC_DEFAULT)*IF(J453&gt;=UC_KNEE,10^(UC_A-UC_B*LOG10(J453)),10^(UC_A-UC_B*LOG10(UC_KNEE))*(UC_KNEE/J453)^UC_HEXP),1))</f>
        <v/>
      </c>
    </row>
    <row r="454" customFormat="false" ht="15" hidden="false" customHeight="false" outlineLevel="0" collapsed="false">
      <c r="A454" s="10"/>
      <c r="B454" s="10"/>
      <c r="C454" s="12"/>
      <c r="D454" s="10"/>
      <c r="E454" s="10"/>
      <c r="F454" s="10"/>
      <c r="G454" s="10"/>
      <c r="H454" s="10"/>
      <c r="I454" s="10"/>
      <c r="J454" s="10"/>
      <c r="K454" s="10"/>
      <c r="L454" s="12"/>
      <c r="M454" s="2" t="str">
        <f aca="false">IF(OR(N454="",AI454=""),"",IF(AND(N454&lt;=SS_MAX,AI454&lt;=SS_L,AJ454&lt;=SS_M,AK454&lt;=SS_S),"Small standard",IF(AND(N454&lt;=LS_MAX,AI454&lt;=LS_L,AJ454&lt;=LS_M,AK454&lt;=LS_S),"Large standard","Oversize")))</f>
        <v/>
      </c>
      <c r="N454" s="16" t="str">
        <f aca="false">IF(AH454="","",IF(AL454="",AH454,MAX(AH454,AL454)))</f>
        <v/>
      </c>
      <c r="O454" s="21" t="str">
        <f aca="false">IF(OR(N454="",AM454="",M454=""),"",IF(M454="Small standard",IF(N454&gt;SS_MAX,"",ROUND(INDEX(SS_FEES,SUMPRODUCT(--(SS_EDGES&lt;N454))+1,0+AM454)*(1+FUEL),4)),IF(M454="Large standard",IF(N454&gt;LS_MAX,"",ROUND(IF(N454&lt;=OVER3_FROM,INDEX(LS_FEES,SUMPRODUCT(--(LS_EDGES&lt;N454))+1,0+AM454),INDEX(OVER3_BASE,1,0+AM454)+OVER3_PER4*CEILING((N454-OVER3_FROM)/4,1))*(1+FUEL),4)),"")))</f>
        <v/>
      </c>
      <c r="P454" s="21" t="str">
        <f aca="false">IF(OR(N454="",AM454="",M454=""),"",IF(M454="Small standard",IF(N454&gt;SS_MAX,"",ROUND(INDEX(SS_FEES,SUMPRODUCT(--(SS_EDGES&lt;N454))+1,3+AM454)*(1+FUEL),4)),IF(M454="Large standard",IF(N454&gt;LS_MAX,"",ROUND(IF(N454&lt;=OVER3_FROM,INDEX(LS_FEES,SUMPRODUCT(--(LS_EDGES&lt;N454))+1,3+AM454),INDEX(OVER3_BASE,1,3+AM454)+OVER3_PER4*CEILING((N454-OVER3_FROM)/4,1))*(1+FUEL),4)),"")))</f>
        <v/>
      </c>
      <c r="Q454" s="20" t="str">
        <f aca="true">IF(OR(L454="",O454=""),"",ROUND(L454-IF(AND(TODAY()&gt;=PEAK_FROM,TODAY()&lt;=PEAK_TO),P454,O454),2))</f>
        <v/>
      </c>
      <c r="R454" s="16" t="str">
        <f aca="false">IF(N454="","",IF(M454="Small standard",IF(SUMPRODUCT(--(SS_EDGES&lt;N454))=0,"",INDEX(SS_EDGES,SUMPRODUCT(--(SS_EDGES&lt;N454)))),IF(M454="Large standard",IF(N454&gt;OVER3_FROM,OVER3_FROM+4*(CEILING((N454-OVER3_FROM)/4,1)-1),IF(SUMPRODUCT(--(LS_EDGES&lt;N454))=0,"",INDEX(LS_EDGES,SUMPRODUCT(--(LS_EDGES&lt;N454))))),"")))</f>
        <v/>
      </c>
      <c r="S454" s="22" t="str">
        <f aca="false">IF(R454="","",ROUND(N454-R454,3))</f>
        <v/>
      </c>
      <c r="T454" s="21" t="str">
        <f aca="false">IF(OR(R454="",O454="",AO454=""),"",IF(S454&gt;MAX_SHAVE,"",IF(ROUND(O454-AO454,4)&lt;MIN_UNIT,"",ROUND(O454-AO454,4))))</f>
        <v/>
      </c>
      <c r="U454" s="21" t="str">
        <f aca="false">IF(OR(AQ454="",O454=""),"",IF(ROUND(ROUND(O454-AQ454,4)-AS454,4)&lt;=MIN_UNIT,"",ROUND(ROUND(O454-AQ454,4)-AS454,4)))</f>
        <v/>
      </c>
      <c r="V454" s="21" t="str">
        <f aca="false">IF(OR(AV454="",O454=""),"",IF(AND(AT454=1,AU454&lt;=MAX_ENV),IF(ROUND(O454-AV454,4)&lt;MIN_UNIT,"",ROUND(O454-AV454,4)),""))</f>
        <v/>
      </c>
      <c r="W454" s="21" t="str">
        <f aca="false">IF(OR(AX454="",O454=""),"",IF(AL454&gt;=AH454*MIN_DIM_RATIO,IF(ROUND(O454-AX454,4)&lt;MIN_UNIT,"",ROUND(O454-AX454,4)),""))</f>
        <v/>
      </c>
      <c r="X454" s="21" t="str">
        <f aca="false">IF(OR(R454="",P454="",AP454=""),"",IF(S454&gt;MAX_SHAVE,"",IF(ROUND(P454-AP454,4)&lt;MIN_UNIT,"",ROUND(P454-AP454,4))))</f>
        <v/>
      </c>
      <c r="Y454" s="21" t="str">
        <f aca="false">IF(OR(AR454="",P454=""),"",IF(ROUND(ROUND(P454-AR454,4)-AS454,4)&lt;=MIN_UNIT,"",ROUND(ROUND(P454-AR454,4)-AS454,4)))</f>
        <v/>
      </c>
      <c r="Z454" s="21" t="str">
        <f aca="false">IF(OR(AW454="",P454=""),"",IF(AND(AT454=1,AU454&lt;=MAX_ENV),IF(ROUND(P454-AW454,4)&lt;MIN_UNIT,"",ROUND(P454-AW454,4)),""))</f>
        <v/>
      </c>
      <c r="AA454" s="21" t="str">
        <f aca="false">IF(OR(AY454="",P454=""),"",IF(AL454&gt;=AH454*MIN_DIM_RATIO,IF(ROUND(P454-AY454,4)&lt;MIN_UNIT,"",ROUND(P454-AY454,4)),""))</f>
        <v/>
      </c>
      <c r="AB454" s="2" t="str">
        <f aca="false">IF(COUNT(T454:W454)=0,"",CHOOSE(MATCH(MAX(T454:W454),T454:W454,0),"Weight","Price","Size tier","Box"))</f>
        <v/>
      </c>
      <c r="AC454" s="24" t="str">
        <f aca="false">IF(K454&lt;&gt;"",K454,AZ454)</f>
        <v/>
      </c>
      <c r="AD454" s="25" t="str">
        <f aca="false">IF(OR(AB454="",AC454=""),"",ROUND(AC454*IF(K454&lt;&gt;"",1,U_LOW)*((12-PEAK_MONTHS)*MAX(T454:W454)+PEAK_MONTHS*N(INDEX(X454:AA454,MATCH(MAX(T454:W454),T454:W454,0)))),0))</f>
        <v/>
      </c>
      <c r="AE454" s="25" t="str">
        <f aca="false">IF(OR(AB454="",AC454=""),"",ROUND(AC454*IF(K454&lt;&gt;"",1,U_HIGH)*((12-PEAK_MONTHS)*MAX(T454:W454)+PEAK_MONTHS*N(INDEX(X454:AA454,MATCH(MAX(T454:W454),T454:W454,0)))),0))</f>
        <v/>
      </c>
      <c r="AF454" s="18" t="str">
        <f aca="false">IF(AD454="","",RANK(AD454,$AD$7:$AD$506))</f>
        <v/>
      </c>
      <c r="AH454" s="16" t="str">
        <f aca="false">IF(E454&lt;&gt;"",E454,IF(F454&lt;&gt;"",ROUND(F454*16,3),""))</f>
        <v/>
      </c>
      <c r="AI454" s="16" t="str">
        <f aca="false">IF(COUNT(G454:I454)&lt;3,"",ROUND(LARGE(G454:I454,1),2))</f>
        <v/>
      </c>
      <c r="AJ454" s="16" t="str">
        <f aca="false">IF(COUNT(G454:I454)&lt;3,"",ROUND(LARGE(G454:I454,2),2))</f>
        <v/>
      </c>
      <c r="AK454" s="16" t="str">
        <f aca="false">IF(COUNT(G454:I454)&lt;3,"",ROUND(SMALL(G454:I454,1),2))</f>
        <v/>
      </c>
      <c r="AL454" s="16" t="str">
        <f aca="false">IF(AI454="","",IF(AI454*AJ454*AK454&lt;DIM_MIN_CUIN,"",ROUND(AI454*AJ454*AK454/DIM_DIV*16,2)))</f>
        <v/>
      </c>
      <c r="AM454" s="18" t="str">
        <f aca="false">IF(C454="","",IF(C454&lt;BAND_LO,1,IF(C454&lt;=BAND_HI,2,3)))</f>
        <v/>
      </c>
      <c r="AN454" s="19" t="str">
        <f aca="false">IF(C454="","",IFERROR(INDEX(CAT_REF,MATCH(D454,CATS,0)),REF_DEFAULT))</f>
        <v/>
      </c>
      <c r="AO454" s="21" t="str">
        <f aca="false">IF(OR(R454="",AM454="",M454=""),"",IF(M454="Small standard",IF(R454&gt;SS_MAX,"",ROUND(INDEX(SS_FEES,SUMPRODUCT(--(SS_EDGES&lt;R454))+1,0+AM454)*(1+FUEL),4)),IF(M454="Large standard",IF(R454&gt;LS_MAX,"",ROUND(IF(R454&lt;=OVER3_FROM,INDEX(LS_FEES,SUMPRODUCT(--(LS_EDGES&lt;R454))+1,0+AM454),INDEX(OVER3_BASE,1,0+AM454)+OVER3_PER4*CEILING((R454-OVER3_FROM)/4,1))*(1+FUEL),4)),"")))</f>
        <v/>
      </c>
      <c r="AP454" s="21" t="str">
        <f aca="false">IF(OR(R454="",AM454="",M454=""),"",IF(M454="Small standard",IF(R454&gt;SS_MAX,"",ROUND(INDEX(SS_FEES,SUMPRODUCT(--(SS_EDGES&lt;R454))+1,3+AM454)*(1+FUEL),4)),IF(M454="Large standard",IF(R454&gt;LS_MAX,"",ROUND(IF(R454&lt;=OVER3_FROM,INDEX(LS_FEES,SUMPRODUCT(--(LS_EDGES&lt;R454))+1,3+AM454),INDEX(OVER3_BASE,1,3+AM454)+OVER3_PER4*CEILING((R454-OVER3_FROM)/4,1))*(1+FUEL),4)),"")))</f>
        <v/>
      </c>
      <c r="AQ454" s="21" t="str">
        <f aca="false">IF(OR(AM454="",AM454=1),"",IF(OR(N454="",(AM454-1)="",M454=""),"",IF(M454="Small standard",IF(N454&gt;SS_MAX,"",ROUND(INDEX(SS_FEES,SUMPRODUCT(--(SS_EDGES&lt;N454))+1,0+(AM454-1))*(1+FUEL),4)),IF(M454="Large standard",IF(N454&gt;LS_MAX,"",ROUND(IF(N454&lt;=OVER3_FROM,INDEX(LS_FEES,SUMPRODUCT(--(LS_EDGES&lt;N454))+1,0+(AM454-1)),INDEX(OVER3_BASE,1,0+(AM454-1))+OVER3_PER4*CEILING((N454-OVER3_FROM)/4,1))*(1+FUEL),4)),""))))</f>
        <v/>
      </c>
      <c r="AR454" s="21" t="str">
        <f aca="false">IF(OR(AM454="",AM454=1),"",IF(OR(N454="",(AM454-1)="",M454=""),"",IF(M454="Small standard",IF(N454&gt;SS_MAX,"",ROUND(INDEX(SS_FEES,SUMPRODUCT(--(SS_EDGES&lt;N454))+1,3+(AM454-1))*(1+FUEL),4)),IF(M454="Large standard",IF(N454&gt;LS_MAX,"",ROUND(IF(N454&lt;=OVER3_FROM,INDEX(LS_FEES,SUMPRODUCT(--(LS_EDGES&lt;N454))+1,3+(AM454-1)),INDEX(OVER3_BASE,1,3+(AM454-1))+OVER3_PER4*CEILING((N454-OVER3_FROM)/4,1))*(1+FUEL),4)),""))))</f>
        <v/>
      </c>
      <c r="AS454" s="21" t="str">
        <f aca="false">IF(OR(AM454="",AM454=1),"",(C454-(IF(AM454=2,BAND_LO,BAND_HI)-0.01))*(1-AN454))</f>
        <v/>
      </c>
      <c r="AT454" s="18" t="str">
        <f aca="false">IF(AI454="","",(AI454&gt;SS_L)+(AJ454&gt;SS_M)+(AK454&gt;SS_S))</f>
        <v/>
      </c>
      <c r="AU454" s="23" t="str">
        <f aca="false">IF(OR(AT454="",AT454&lt;&gt;1),"",MAX(AI454/SS_L,AJ454/SS_M,AK454/SS_S))</f>
        <v/>
      </c>
      <c r="AV454" s="21" t="str">
        <f aca="false">IF(OR(M454&lt;&gt;"Large standard",N454="",N454&gt;SS_MAX),"",IF(OR(N454="",AM454="","Small standard"=""),"",IF("Small standard"="Small standard",IF(N454&gt;SS_MAX,"",ROUND(INDEX(SS_FEES,SUMPRODUCT(--(SS_EDGES&lt;N454))+1,0+AM454)*(1+FUEL),4)),IF("Small standard"="Large standard",IF(N454&gt;LS_MAX,"",ROUND(IF(N454&lt;=OVER3_FROM,INDEX(LS_FEES,SUMPRODUCT(--(LS_EDGES&lt;N454))+1,0+AM454),INDEX(OVER3_BASE,1,0+AM454)+OVER3_PER4*CEILING((N454-OVER3_FROM)/4,1))*(1+FUEL),4)),""))))</f>
        <v/>
      </c>
      <c r="AW454" s="21" t="str">
        <f aca="false">IF(OR(M454&lt;&gt;"Large standard",N454="",N454&gt;SS_MAX),"",IF(OR(N454="",AM454="","Small standard"=""),"",IF("Small standard"="Small standard",IF(N454&gt;SS_MAX,"",ROUND(INDEX(SS_FEES,SUMPRODUCT(--(SS_EDGES&lt;N454))+1,3+AM454)*(1+FUEL),4)),IF("Small standard"="Large standard",IF(N454&gt;LS_MAX,"",ROUND(IF(N454&lt;=OVER3_FROM,INDEX(LS_FEES,SUMPRODUCT(--(LS_EDGES&lt;N454))+1,3+AM454),INDEX(OVER3_BASE,1,3+AM454)+OVER3_PER4*CEILING((N454-OVER3_FROM)/4,1))*(1+FUEL),4)),""))))</f>
        <v/>
      </c>
      <c r="AX454" s="21" t="str">
        <f aca="false">IF(OR(AL454="",AH454=""),"",IF(OR(AH454="",AM454="",M454=""),"",IF(M454="Small standard",IF(AH454&gt;SS_MAX,"",ROUND(INDEX(SS_FEES,SUMPRODUCT(--(SS_EDGES&lt;AH454))+1,0+AM454)*(1+FUEL),4)),IF(M454="Large standard",IF(AH454&gt;LS_MAX,"",ROUND(IF(AH454&lt;=OVER3_FROM,INDEX(LS_FEES,SUMPRODUCT(--(LS_EDGES&lt;AH454))+1,0+AM454),INDEX(OVER3_BASE,1,0+AM454)+OVER3_PER4*CEILING((AH454-OVER3_FROM)/4,1))*(1+FUEL),4)),""))))</f>
        <v/>
      </c>
      <c r="AY454" s="21" t="str">
        <f aca="false">IF(OR(AL454="",AH454=""),"",IF(OR(AH454="",AM454="",M454=""),"",IF(M454="Small standard",IF(AH454&gt;SS_MAX,"",ROUND(INDEX(SS_FEES,SUMPRODUCT(--(SS_EDGES&lt;AH454))+1,3+AM454)*(1+FUEL),4)),IF(M454="Large standard",IF(AH454&gt;LS_MAX,"",ROUND(IF(AH454&lt;=OVER3_FROM,INDEX(LS_FEES,SUMPRODUCT(--(LS_EDGES&lt;AH454))+1,3+AM454),INDEX(OVER3_BASE,1,3+AM454)+OVER3_PER4*CEILING((AH454-OVER3_FROM)/4,1))*(1+FUEL),4)),""))))</f>
        <v/>
      </c>
      <c r="AZ454" s="24" t="str">
        <f aca="false">IF(OR(J454="",J454&lt;1),"",ROUND(IFERROR(INDEX(CAT_SCALE,MATCH(D454,CATS,0)),UC_DEFAULT)*IF(J454&gt;=UC_KNEE,10^(UC_A-UC_B*LOG10(J454)),10^(UC_A-UC_B*LOG10(UC_KNEE))*(UC_KNEE/J454)^UC_HEXP),1))</f>
        <v/>
      </c>
    </row>
    <row r="455" customFormat="false" ht="15" hidden="false" customHeight="false" outlineLevel="0" collapsed="false">
      <c r="A455" s="10"/>
      <c r="B455" s="10"/>
      <c r="C455" s="12"/>
      <c r="D455" s="10"/>
      <c r="E455" s="10"/>
      <c r="F455" s="10"/>
      <c r="G455" s="10"/>
      <c r="H455" s="10"/>
      <c r="I455" s="10"/>
      <c r="J455" s="10"/>
      <c r="K455" s="10"/>
      <c r="L455" s="12"/>
      <c r="M455" s="2" t="str">
        <f aca="false">IF(OR(N455="",AI455=""),"",IF(AND(N455&lt;=SS_MAX,AI455&lt;=SS_L,AJ455&lt;=SS_M,AK455&lt;=SS_S),"Small standard",IF(AND(N455&lt;=LS_MAX,AI455&lt;=LS_L,AJ455&lt;=LS_M,AK455&lt;=LS_S),"Large standard","Oversize")))</f>
        <v/>
      </c>
      <c r="N455" s="16" t="str">
        <f aca="false">IF(AH455="","",IF(AL455="",AH455,MAX(AH455,AL455)))</f>
        <v/>
      </c>
      <c r="O455" s="21" t="str">
        <f aca="false">IF(OR(N455="",AM455="",M455=""),"",IF(M455="Small standard",IF(N455&gt;SS_MAX,"",ROUND(INDEX(SS_FEES,SUMPRODUCT(--(SS_EDGES&lt;N455))+1,0+AM455)*(1+FUEL),4)),IF(M455="Large standard",IF(N455&gt;LS_MAX,"",ROUND(IF(N455&lt;=OVER3_FROM,INDEX(LS_FEES,SUMPRODUCT(--(LS_EDGES&lt;N455))+1,0+AM455),INDEX(OVER3_BASE,1,0+AM455)+OVER3_PER4*CEILING((N455-OVER3_FROM)/4,1))*(1+FUEL),4)),"")))</f>
        <v/>
      </c>
      <c r="P455" s="21" t="str">
        <f aca="false">IF(OR(N455="",AM455="",M455=""),"",IF(M455="Small standard",IF(N455&gt;SS_MAX,"",ROUND(INDEX(SS_FEES,SUMPRODUCT(--(SS_EDGES&lt;N455))+1,3+AM455)*(1+FUEL),4)),IF(M455="Large standard",IF(N455&gt;LS_MAX,"",ROUND(IF(N455&lt;=OVER3_FROM,INDEX(LS_FEES,SUMPRODUCT(--(LS_EDGES&lt;N455))+1,3+AM455),INDEX(OVER3_BASE,1,3+AM455)+OVER3_PER4*CEILING((N455-OVER3_FROM)/4,1))*(1+FUEL),4)),"")))</f>
        <v/>
      </c>
      <c r="Q455" s="20" t="str">
        <f aca="true">IF(OR(L455="",O455=""),"",ROUND(L455-IF(AND(TODAY()&gt;=PEAK_FROM,TODAY()&lt;=PEAK_TO),P455,O455),2))</f>
        <v/>
      </c>
      <c r="R455" s="16" t="str">
        <f aca="false">IF(N455="","",IF(M455="Small standard",IF(SUMPRODUCT(--(SS_EDGES&lt;N455))=0,"",INDEX(SS_EDGES,SUMPRODUCT(--(SS_EDGES&lt;N455)))),IF(M455="Large standard",IF(N455&gt;OVER3_FROM,OVER3_FROM+4*(CEILING((N455-OVER3_FROM)/4,1)-1),IF(SUMPRODUCT(--(LS_EDGES&lt;N455))=0,"",INDEX(LS_EDGES,SUMPRODUCT(--(LS_EDGES&lt;N455))))),"")))</f>
        <v/>
      </c>
      <c r="S455" s="22" t="str">
        <f aca="false">IF(R455="","",ROUND(N455-R455,3))</f>
        <v/>
      </c>
      <c r="T455" s="21" t="str">
        <f aca="false">IF(OR(R455="",O455="",AO455=""),"",IF(S455&gt;MAX_SHAVE,"",IF(ROUND(O455-AO455,4)&lt;MIN_UNIT,"",ROUND(O455-AO455,4))))</f>
        <v/>
      </c>
      <c r="U455" s="21" t="str">
        <f aca="false">IF(OR(AQ455="",O455=""),"",IF(ROUND(ROUND(O455-AQ455,4)-AS455,4)&lt;=MIN_UNIT,"",ROUND(ROUND(O455-AQ455,4)-AS455,4)))</f>
        <v/>
      </c>
      <c r="V455" s="21" t="str">
        <f aca="false">IF(OR(AV455="",O455=""),"",IF(AND(AT455=1,AU455&lt;=MAX_ENV),IF(ROUND(O455-AV455,4)&lt;MIN_UNIT,"",ROUND(O455-AV455,4)),""))</f>
        <v/>
      </c>
      <c r="W455" s="21" t="str">
        <f aca="false">IF(OR(AX455="",O455=""),"",IF(AL455&gt;=AH455*MIN_DIM_RATIO,IF(ROUND(O455-AX455,4)&lt;MIN_UNIT,"",ROUND(O455-AX455,4)),""))</f>
        <v/>
      </c>
      <c r="X455" s="21" t="str">
        <f aca="false">IF(OR(R455="",P455="",AP455=""),"",IF(S455&gt;MAX_SHAVE,"",IF(ROUND(P455-AP455,4)&lt;MIN_UNIT,"",ROUND(P455-AP455,4))))</f>
        <v/>
      </c>
      <c r="Y455" s="21" t="str">
        <f aca="false">IF(OR(AR455="",P455=""),"",IF(ROUND(ROUND(P455-AR455,4)-AS455,4)&lt;=MIN_UNIT,"",ROUND(ROUND(P455-AR455,4)-AS455,4)))</f>
        <v/>
      </c>
      <c r="Z455" s="21" t="str">
        <f aca="false">IF(OR(AW455="",P455=""),"",IF(AND(AT455=1,AU455&lt;=MAX_ENV),IF(ROUND(P455-AW455,4)&lt;MIN_UNIT,"",ROUND(P455-AW455,4)),""))</f>
        <v/>
      </c>
      <c r="AA455" s="21" t="str">
        <f aca="false">IF(OR(AY455="",P455=""),"",IF(AL455&gt;=AH455*MIN_DIM_RATIO,IF(ROUND(P455-AY455,4)&lt;MIN_UNIT,"",ROUND(P455-AY455,4)),""))</f>
        <v/>
      </c>
      <c r="AB455" s="2" t="str">
        <f aca="false">IF(COUNT(T455:W455)=0,"",CHOOSE(MATCH(MAX(T455:W455),T455:W455,0),"Weight","Price","Size tier","Box"))</f>
        <v/>
      </c>
      <c r="AC455" s="24" t="str">
        <f aca="false">IF(K455&lt;&gt;"",K455,AZ455)</f>
        <v/>
      </c>
      <c r="AD455" s="25" t="str">
        <f aca="false">IF(OR(AB455="",AC455=""),"",ROUND(AC455*IF(K455&lt;&gt;"",1,U_LOW)*((12-PEAK_MONTHS)*MAX(T455:W455)+PEAK_MONTHS*N(INDEX(X455:AA455,MATCH(MAX(T455:W455),T455:W455,0)))),0))</f>
        <v/>
      </c>
      <c r="AE455" s="25" t="str">
        <f aca="false">IF(OR(AB455="",AC455=""),"",ROUND(AC455*IF(K455&lt;&gt;"",1,U_HIGH)*((12-PEAK_MONTHS)*MAX(T455:W455)+PEAK_MONTHS*N(INDEX(X455:AA455,MATCH(MAX(T455:W455),T455:W455,0)))),0))</f>
        <v/>
      </c>
      <c r="AF455" s="18" t="str">
        <f aca="false">IF(AD455="","",RANK(AD455,$AD$7:$AD$506))</f>
        <v/>
      </c>
      <c r="AH455" s="16" t="str">
        <f aca="false">IF(E455&lt;&gt;"",E455,IF(F455&lt;&gt;"",ROUND(F455*16,3),""))</f>
        <v/>
      </c>
      <c r="AI455" s="16" t="str">
        <f aca="false">IF(COUNT(G455:I455)&lt;3,"",ROUND(LARGE(G455:I455,1),2))</f>
        <v/>
      </c>
      <c r="AJ455" s="16" t="str">
        <f aca="false">IF(COUNT(G455:I455)&lt;3,"",ROUND(LARGE(G455:I455,2),2))</f>
        <v/>
      </c>
      <c r="AK455" s="16" t="str">
        <f aca="false">IF(COUNT(G455:I455)&lt;3,"",ROUND(SMALL(G455:I455,1),2))</f>
        <v/>
      </c>
      <c r="AL455" s="16" t="str">
        <f aca="false">IF(AI455="","",IF(AI455*AJ455*AK455&lt;DIM_MIN_CUIN,"",ROUND(AI455*AJ455*AK455/DIM_DIV*16,2)))</f>
        <v/>
      </c>
      <c r="AM455" s="18" t="str">
        <f aca="false">IF(C455="","",IF(C455&lt;BAND_LO,1,IF(C455&lt;=BAND_HI,2,3)))</f>
        <v/>
      </c>
      <c r="AN455" s="19" t="str">
        <f aca="false">IF(C455="","",IFERROR(INDEX(CAT_REF,MATCH(D455,CATS,0)),REF_DEFAULT))</f>
        <v/>
      </c>
      <c r="AO455" s="21" t="str">
        <f aca="false">IF(OR(R455="",AM455="",M455=""),"",IF(M455="Small standard",IF(R455&gt;SS_MAX,"",ROUND(INDEX(SS_FEES,SUMPRODUCT(--(SS_EDGES&lt;R455))+1,0+AM455)*(1+FUEL),4)),IF(M455="Large standard",IF(R455&gt;LS_MAX,"",ROUND(IF(R455&lt;=OVER3_FROM,INDEX(LS_FEES,SUMPRODUCT(--(LS_EDGES&lt;R455))+1,0+AM455),INDEX(OVER3_BASE,1,0+AM455)+OVER3_PER4*CEILING((R455-OVER3_FROM)/4,1))*(1+FUEL),4)),"")))</f>
        <v/>
      </c>
      <c r="AP455" s="21" t="str">
        <f aca="false">IF(OR(R455="",AM455="",M455=""),"",IF(M455="Small standard",IF(R455&gt;SS_MAX,"",ROUND(INDEX(SS_FEES,SUMPRODUCT(--(SS_EDGES&lt;R455))+1,3+AM455)*(1+FUEL),4)),IF(M455="Large standard",IF(R455&gt;LS_MAX,"",ROUND(IF(R455&lt;=OVER3_FROM,INDEX(LS_FEES,SUMPRODUCT(--(LS_EDGES&lt;R455))+1,3+AM455),INDEX(OVER3_BASE,1,3+AM455)+OVER3_PER4*CEILING((R455-OVER3_FROM)/4,1))*(1+FUEL),4)),"")))</f>
        <v/>
      </c>
      <c r="AQ455" s="21" t="str">
        <f aca="false">IF(OR(AM455="",AM455=1),"",IF(OR(N455="",(AM455-1)="",M455=""),"",IF(M455="Small standard",IF(N455&gt;SS_MAX,"",ROUND(INDEX(SS_FEES,SUMPRODUCT(--(SS_EDGES&lt;N455))+1,0+(AM455-1))*(1+FUEL),4)),IF(M455="Large standard",IF(N455&gt;LS_MAX,"",ROUND(IF(N455&lt;=OVER3_FROM,INDEX(LS_FEES,SUMPRODUCT(--(LS_EDGES&lt;N455))+1,0+(AM455-1)),INDEX(OVER3_BASE,1,0+(AM455-1))+OVER3_PER4*CEILING((N455-OVER3_FROM)/4,1))*(1+FUEL),4)),""))))</f>
        <v/>
      </c>
      <c r="AR455" s="21" t="str">
        <f aca="false">IF(OR(AM455="",AM455=1),"",IF(OR(N455="",(AM455-1)="",M455=""),"",IF(M455="Small standard",IF(N455&gt;SS_MAX,"",ROUND(INDEX(SS_FEES,SUMPRODUCT(--(SS_EDGES&lt;N455))+1,3+(AM455-1))*(1+FUEL),4)),IF(M455="Large standard",IF(N455&gt;LS_MAX,"",ROUND(IF(N455&lt;=OVER3_FROM,INDEX(LS_FEES,SUMPRODUCT(--(LS_EDGES&lt;N455))+1,3+(AM455-1)),INDEX(OVER3_BASE,1,3+(AM455-1))+OVER3_PER4*CEILING((N455-OVER3_FROM)/4,1))*(1+FUEL),4)),""))))</f>
        <v/>
      </c>
      <c r="AS455" s="21" t="str">
        <f aca="false">IF(OR(AM455="",AM455=1),"",(C455-(IF(AM455=2,BAND_LO,BAND_HI)-0.01))*(1-AN455))</f>
        <v/>
      </c>
      <c r="AT455" s="18" t="str">
        <f aca="false">IF(AI455="","",(AI455&gt;SS_L)+(AJ455&gt;SS_M)+(AK455&gt;SS_S))</f>
        <v/>
      </c>
      <c r="AU455" s="23" t="str">
        <f aca="false">IF(OR(AT455="",AT455&lt;&gt;1),"",MAX(AI455/SS_L,AJ455/SS_M,AK455/SS_S))</f>
        <v/>
      </c>
      <c r="AV455" s="21" t="str">
        <f aca="false">IF(OR(M455&lt;&gt;"Large standard",N455="",N455&gt;SS_MAX),"",IF(OR(N455="",AM455="","Small standard"=""),"",IF("Small standard"="Small standard",IF(N455&gt;SS_MAX,"",ROUND(INDEX(SS_FEES,SUMPRODUCT(--(SS_EDGES&lt;N455))+1,0+AM455)*(1+FUEL),4)),IF("Small standard"="Large standard",IF(N455&gt;LS_MAX,"",ROUND(IF(N455&lt;=OVER3_FROM,INDEX(LS_FEES,SUMPRODUCT(--(LS_EDGES&lt;N455))+1,0+AM455),INDEX(OVER3_BASE,1,0+AM455)+OVER3_PER4*CEILING((N455-OVER3_FROM)/4,1))*(1+FUEL),4)),""))))</f>
        <v/>
      </c>
      <c r="AW455" s="21" t="str">
        <f aca="false">IF(OR(M455&lt;&gt;"Large standard",N455="",N455&gt;SS_MAX),"",IF(OR(N455="",AM455="","Small standard"=""),"",IF("Small standard"="Small standard",IF(N455&gt;SS_MAX,"",ROUND(INDEX(SS_FEES,SUMPRODUCT(--(SS_EDGES&lt;N455))+1,3+AM455)*(1+FUEL),4)),IF("Small standard"="Large standard",IF(N455&gt;LS_MAX,"",ROUND(IF(N455&lt;=OVER3_FROM,INDEX(LS_FEES,SUMPRODUCT(--(LS_EDGES&lt;N455))+1,3+AM455),INDEX(OVER3_BASE,1,3+AM455)+OVER3_PER4*CEILING((N455-OVER3_FROM)/4,1))*(1+FUEL),4)),""))))</f>
        <v/>
      </c>
      <c r="AX455" s="21" t="str">
        <f aca="false">IF(OR(AL455="",AH455=""),"",IF(OR(AH455="",AM455="",M455=""),"",IF(M455="Small standard",IF(AH455&gt;SS_MAX,"",ROUND(INDEX(SS_FEES,SUMPRODUCT(--(SS_EDGES&lt;AH455))+1,0+AM455)*(1+FUEL),4)),IF(M455="Large standard",IF(AH455&gt;LS_MAX,"",ROUND(IF(AH455&lt;=OVER3_FROM,INDEX(LS_FEES,SUMPRODUCT(--(LS_EDGES&lt;AH455))+1,0+AM455),INDEX(OVER3_BASE,1,0+AM455)+OVER3_PER4*CEILING((AH455-OVER3_FROM)/4,1))*(1+FUEL),4)),""))))</f>
        <v/>
      </c>
      <c r="AY455" s="21" t="str">
        <f aca="false">IF(OR(AL455="",AH455=""),"",IF(OR(AH455="",AM455="",M455=""),"",IF(M455="Small standard",IF(AH455&gt;SS_MAX,"",ROUND(INDEX(SS_FEES,SUMPRODUCT(--(SS_EDGES&lt;AH455))+1,3+AM455)*(1+FUEL),4)),IF(M455="Large standard",IF(AH455&gt;LS_MAX,"",ROUND(IF(AH455&lt;=OVER3_FROM,INDEX(LS_FEES,SUMPRODUCT(--(LS_EDGES&lt;AH455))+1,3+AM455),INDEX(OVER3_BASE,1,3+AM455)+OVER3_PER4*CEILING((AH455-OVER3_FROM)/4,1))*(1+FUEL),4)),""))))</f>
        <v/>
      </c>
      <c r="AZ455" s="24" t="str">
        <f aca="false">IF(OR(J455="",J455&lt;1),"",ROUND(IFERROR(INDEX(CAT_SCALE,MATCH(D455,CATS,0)),UC_DEFAULT)*IF(J455&gt;=UC_KNEE,10^(UC_A-UC_B*LOG10(J455)),10^(UC_A-UC_B*LOG10(UC_KNEE))*(UC_KNEE/J455)^UC_HEXP),1))</f>
        <v/>
      </c>
    </row>
    <row r="456" customFormat="false" ht="15" hidden="false" customHeight="false" outlineLevel="0" collapsed="false">
      <c r="A456" s="10"/>
      <c r="B456" s="10"/>
      <c r="C456" s="12"/>
      <c r="D456" s="10"/>
      <c r="E456" s="10"/>
      <c r="F456" s="10"/>
      <c r="G456" s="10"/>
      <c r="H456" s="10"/>
      <c r="I456" s="10"/>
      <c r="J456" s="10"/>
      <c r="K456" s="10"/>
      <c r="L456" s="12"/>
      <c r="M456" s="2" t="str">
        <f aca="false">IF(OR(N456="",AI456=""),"",IF(AND(N456&lt;=SS_MAX,AI456&lt;=SS_L,AJ456&lt;=SS_M,AK456&lt;=SS_S),"Small standard",IF(AND(N456&lt;=LS_MAX,AI456&lt;=LS_L,AJ456&lt;=LS_M,AK456&lt;=LS_S),"Large standard","Oversize")))</f>
        <v/>
      </c>
      <c r="N456" s="16" t="str">
        <f aca="false">IF(AH456="","",IF(AL456="",AH456,MAX(AH456,AL456)))</f>
        <v/>
      </c>
      <c r="O456" s="21" t="str">
        <f aca="false">IF(OR(N456="",AM456="",M456=""),"",IF(M456="Small standard",IF(N456&gt;SS_MAX,"",ROUND(INDEX(SS_FEES,SUMPRODUCT(--(SS_EDGES&lt;N456))+1,0+AM456)*(1+FUEL),4)),IF(M456="Large standard",IF(N456&gt;LS_MAX,"",ROUND(IF(N456&lt;=OVER3_FROM,INDEX(LS_FEES,SUMPRODUCT(--(LS_EDGES&lt;N456))+1,0+AM456),INDEX(OVER3_BASE,1,0+AM456)+OVER3_PER4*CEILING((N456-OVER3_FROM)/4,1))*(1+FUEL),4)),"")))</f>
        <v/>
      </c>
      <c r="P456" s="21" t="str">
        <f aca="false">IF(OR(N456="",AM456="",M456=""),"",IF(M456="Small standard",IF(N456&gt;SS_MAX,"",ROUND(INDEX(SS_FEES,SUMPRODUCT(--(SS_EDGES&lt;N456))+1,3+AM456)*(1+FUEL),4)),IF(M456="Large standard",IF(N456&gt;LS_MAX,"",ROUND(IF(N456&lt;=OVER3_FROM,INDEX(LS_FEES,SUMPRODUCT(--(LS_EDGES&lt;N456))+1,3+AM456),INDEX(OVER3_BASE,1,3+AM456)+OVER3_PER4*CEILING((N456-OVER3_FROM)/4,1))*(1+FUEL),4)),"")))</f>
        <v/>
      </c>
      <c r="Q456" s="20" t="str">
        <f aca="true">IF(OR(L456="",O456=""),"",ROUND(L456-IF(AND(TODAY()&gt;=PEAK_FROM,TODAY()&lt;=PEAK_TO),P456,O456),2))</f>
        <v/>
      </c>
      <c r="R456" s="16" t="str">
        <f aca="false">IF(N456="","",IF(M456="Small standard",IF(SUMPRODUCT(--(SS_EDGES&lt;N456))=0,"",INDEX(SS_EDGES,SUMPRODUCT(--(SS_EDGES&lt;N456)))),IF(M456="Large standard",IF(N456&gt;OVER3_FROM,OVER3_FROM+4*(CEILING((N456-OVER3_FROM)/4,1)-1),IF(SUMPRODUCT(--(LS_EDGES&lt;N456))=0,"",INDEX(LS_EDGES,SUMPRODUCT(--(LS_EDGES&lt;N456))))),"")))</f>
        <v/>
      </c>
      <c r="S456" s="22" t="str">
        <f aca="false">IF(R456="","",ROUND(N456-R456,3))</f>
        <v/>
      </c>
      <c r="T456" s="21" t="str">
        <f aca="false">IF(OR(R456="",O456="",AO456=""),"",IF(S456&gt;MAX_SHAVE,"",IF(ROUND(O456-AO456,4)&lt;MIN_UNIT,"",ROUND(O456-AO456,4))))</f>
        <v/>
      </c>
      <c r="U456" s="21" t="str">
        <f aca="false">IF(OR(AQ456="",O456=""),"",IF(ROUND(ROUND(O456-AQ456,4)-AS456,4)&lt;=MIN_UNIT,"",ROUND(ROUND(O456-AQ456,4)-AS456,4)))</f>
        <v/>
      </c>
      <c r="V456" s="21" t="str">
        <f aca="false">IF(OR(AV456="",O456=""),"",IF(AND(AT456=1,AU456&lt;=MAX_ENV),IF(ROUND(O456-AV456,4)&lt;MIN_UNIT,"",ROUND(O456-AV456,4)),""))</f>
        <v/>
      </c>
      <c r="W456" s="21" t="str">
        <f aca="false">IF(OR(AX456="",O456=""),"",IF(AL456&gt;=AH456*MIN_DIM_RATIO,IF(ROUND(O456-AX456,4)&lt;MIN_UNIT,"",ROUND(O456-AX456,4)),""))</f>
        <v/>
      </c>
      <c r="X456" s="21" t="str">
        <f aca="false">IF(OR(R456="",P456="",AP456=""),"",IF(S456&gt;MAX_SHAVE,"",IF(ROUND(P456-AP456,4)&lt;MIN_UNIT,"",ROUND(P456-AP456,4))))</f>
        <v/>
      </c>
      <c r="Y456" s="21" t="str">
        <f aca="false">IF(OR(AR456="",P456=""),"",IF(ROUND(ROUND(P456-AR456,4)-AS456,4)&lt;=MIN_UNIT,"",ROUND(ROUND(P456-AR456,4)-AS456,4)))</f>
        <v/>
      </c>
      <c r="Z456" s="21" t="str">
        <f aca="false">IF(OR(AW456="",P456=""),"",IF(AND(AT456=1,AU456&lt;=MAX_ENV),IF(ROUND(P456-AW456,4)&lt;MIN_UNIT,"",ROUND(P456-AW456,4)),""))</f>
        <v/>
      </c>
      <c r="AA456" s="21" t="str">
        <f aca="false">IF(OR(AY456="",P456=""),"",IF(AL456&gt;=AH456*MIN_DIM_RATIO,IF(ROUND(P456-AY456,4)&lt;MIN_UNIT,"",ROUND(P456-AY456,4)),""))</f>
        <v/>
      </c>
      <c r="AB456" s="2" t="str">
        <f aca="false">IF(COUNT(T456:W456)=0,"",CHOOSE(MATCH(MAX(T456:W456),T456:W456,0),"Weight","Price","Size tier","Box"))</f>
        <v/>
      </c>
      <c r="AC456" s="24" t="str">
        <f aca="false">IF(K456&lt;&gt;"",K456,AZ456)</f>
        <v/>
      </c>
      <c r="AD456" s="25" t="str">
        <f aca="false">IF(OR(AB456="",AC456=""),"",ROUND(AC456*IF(K456&lt;&gt;"",1,U_LOW)*((12-PEAK_MONTHS)*MAX(T456:W456)+PEAK_MONTHS*N(INDEX(X456:AA456,MATCH(MAX(T456:W456),T456:W456,0)))),0))</f>
        <v/>
      </c>
      <c r="AE456" s="25" t="str">
        <f aca="false">IF(OR(AB456="",AC456=""),"",ROUND(AC456*IF(K456&lt;&gt;"",1,U_HIGH)*((12-PEAK_MONTHS)*MAX(T456:W456)+PEAK_MONTHS*N(INDEX(X456:AA456,MATCH(MAX(T456:W456),T456:W456,0)))),0))</f>
        <v/>
      </c>
      <c r="AF456" s="18" t="str">
        <f aca="false">IF(AD456="","",RANK(AD456,$AD$7:$AD$506))</f>
        <v/>
      </c>
      <c r="AH456" s="16" t="str">
        <f aca="false">IF(E456&lt;&gt;"",E456,IF(F456&lt;&gt;"",ROUND(F456*16,3),""))</f>
        <v/>
      </c>
      <c r="AI456" s="16" t="str">
        <f aca="false">IF(COUNT(G456:I456)&lt;3,"",ROUND(LARGE(G456:I456,1),2))</f>
        <v/>
      </c>
      <c r="AJ456" s="16" t="str">
        <f aca="false">IF(COUNT(G456:I456)&lt;3,"",ROUND(LARGE(G456:I456,2),2))</f>
        <v/>
      </c>
      <c r="AK456" s="16" t="str">
        <f aca="false">IF(COUNT(G456:I456)&lt;3,"",ROUND(SMALL(G456:I456,1),2))</f>
        <v/>
      </c>
      <c r="AL456" s="16" t="str">
        <f aca="false">IF(AI456="","",IF(AI456*AJ456*AK456&lt;DIM_MIN_CUIN,"",ROUND(AI456*AJ456*AK456/DIM_DIV*16,2)))</f>
        <v/>
      </c>
      <c r="AM456" s="18" t="str">
        <f aca="false">IF(C456="","",IF(C456&lt;BAND_LO,1,IF(C456&lt;=BAND_HI,2,3)))</f>
        <v/>
      </c>
      <c r="AN456" s="19" t="str">
        <f aca="false">IF(C456="","",IFERROR(INDEX(CAT_REF,MATCH(D456,CATS,0)),REF_DEFAULT))</f>
        <v/>
      </c>
      <c r="AO456" s="21" t="str">
        <f aca="false">IF(OR(R456="",AM456="",M456=""),"",IF(M456="Small standard",IF(R456&gt;SS_MAX,"",ROUND(INDEX(SS_FEES,SUMPRODUCT(--(SS_EDGES&lt;R456))+1,0+AM456)*(1+FUEL),4)),IF(M456="Large standard",IF(R456&gt;LS_MAX,"",ROUND(IF(R456&lt;=OVER3_FROM,INDEX(LS_FEES,SUMPRODUCT(--(LS_EDGES&lt;R456))+1,0+AM456),INDEX(OVER3_BASE,1,0+AM456)+OVER3_PER4*CEILING((R456-OVER3_FROM)/4,1))*(1+FUEL),4)),"")))</f>
        <v/>
      </c>
      <c r="AP456" s="21" t="str">
        <f aca="false">IF(OR(R456="",AM456="",M456=""),"",IF(M456="Small standard",IF(R456&gt;SS_MAX,"",ROUND(INDEX(SS_FEES,SUMPRODUCT(--(SS_EDGES&lt;R456))+1,3+AM456)*(1+FUEL),4)),IF(M456="Large standard",IF(R456&gt;LS_MAX,"",ROUND(IF(R456&lt;=OVER3_FROM,INDEX(LS_FEES,SUMPRODUCT(--(LS_EDGES&lt;R456))+1,3+AM456),INDEX(OVER3_BASE,1,3+AM456)+OVER3_PER4*CEILING((R456-OVER3_FROM)/4,1))*(1+FUEL),4)),"")))</f>
        <v/>
      </c>
      <c r="AQ456" s="21" t="str">
        <f aca="false">IF(OR(AM456="",AM456=1),"",IF(OR(N456="",(AM456-1)="",M456=""),"",IF(M456="Small standard",IF(N456&gt;SS_MAX,"",ROUND(INDEX(SS_FEES,SUMPRODUCT(--(SS_EDGES&lt;N456))+1,0+(AM456-1))*(1+FUEL),4)),IF(M456="Large standard",IF(N456&gt;LS_MAX,"",ROUND(IF(N456&lt;=OVER3_FROM,INDEX(LS_FEES,SUMPRODUCT(--(LS_EDGES&lt;N456))+1,0+(AM456-1)),INDEX(OVER3_BASE,1,0+(AM456-1))+OVER3_PER4*CEILING((N456-OVER3_FROM)/4,1))*(1+FUEL),4)),""))))</f>
        <v/>
      </c>
      <c r="AR456" s="21" t="str">
        <f aca="false">IF(OR(AM456="",AM456=1),"",IF(OR(N456="",(AM456-1)="",M456=""),"",IF(M456="Small standard",IF(N456&gt;SS_MAX,"",ROUND(INDEX(SS_FEES,SUMPRODUCT(--(SS_EDGES&lt;N456))+1,3+(AM456-1))*(1+FUEL),4)),IF(M456="Large standard",IF(N456&gt;LS_MAX,"",ROUND(IF(N456&lt;=OVER3_FROM,INDEX(LS_FEES,SUMPRODUCT(--(LS_EDGES&lt;N456))+1,3+(AM456-1)),INDEX(OVER3_BASE,1,3+(AM456-1))+OVER3_PER4*CEILING((N456-OVER3_FROM)/4,1))*(1+FUEL),4)),""))))</f>
        <v/>
      </c>
      <c r="AS456" s="21" t="str">
        <f aca="false">IF(OR(AM456="",AM456=1),"",(C456-(IF(AM456=2,BAND_LO,BAND_HI)-0.01))*(1-AN456))</f>
        <v/>
      </c>
      <c r="AT456" s="18" t="str">
        <f aca="false">IF(AI456="","",(AI456&gt;SS_L)+(AJ456&gt;SS_M)+(AK456&gt;SS_S))</f>
        <v/>
      </c>
      <c r="AU456" s="23" t="str">
        <f aca="false">IF(OR(AT456="",AT456&lt;&gt;1),"",MAX(AI456/SS_L,AJ456/SS_M,AK456/SS_S))</f>
        <v/>
      </c>
      <c r="AV456" s="21" t="str">
        <f aca="false">IF(OR(M456&lt;&gt;"Large standard",N456="",N456&gt;SS_MAX),"",IF(OR(N456="",AM456="","Small standard"=""),"",IF("Small standard"="Small standard",IF(N456&gt;SS_MAX,"",ROUND(INDEX(SS_FEES,SUMPRODUCT(--(SS_EDGES&lt;N456))+1,0+AM456)*(1+FUEL),4)),IF("Small standard"="Large standard",IF(N456&gt;LS_MAX,"",ROUND(IF(N456&lt;=OVER3_FROM,INDEX(LS_FEES,SUMPRODUCT(--(LS_EDGES&lt;N456))+1,0+AM456),INDEX(OVER3_BASE,1,0+AM456)+OVER3_PER4*CEILING((N456-OVER3_FROM)/4,1))*(1+FUEL),4)),""))))</f>
        <v/>
      </c>
      <c r="AW456" s="21" t="str">
        <f aca="false">IF(OR(M456&lt;&gt;"Large standard",N456="",N456&gt;SS_MAX),"",IF(OR(N456="",AM456="","Small standard"=""),"",IF("Small standard"="Small standard",IF(N456&gt;SS_MAX,"",ROUND(INDEX(SS_FEES,SUMPRODUCT(--(SS_EDGES&lt;N456))+1,3+AM456)*(1+FUEL),4)),IF("Small standard"="Large standard",IF(N456&gt;LS_MAX,"",ROUND(IF(N456&lt;=OVER3_FROM,INDEX(LS_FEES,SUMPRODUCT(--(LS_EDGES&lt;N456))+1,3+AM456),INDEX(OVER3_BASE,1,3+AM456)+OVER3_PER4*CEILING((N456-OVER3_FROM)/4,1))*(1+FUEL),4)),""))))</f>
        <v/>
      </c>
      <c r="AX456" s="21" t="str">
        <f aca="false">IF(OR(AL456="",AH456=""),"",IF(OR(AH456="",AM456="",M456=""),"",IF(M456="Small standard",IF(AH456&gt;SS_MAX,"",ROUND(INDEX(SS_FEES,SUMPRODUCT(--(SS_EDGES&lt;AH456))+1,0+AM456)*(1+FUEL),4)),IF(M456="Large standard",IF(AH456&gt;LS_MAX,"",ROUND(IF(AH456&lt;=OVER3_FROM,INDEX(LS_FEES,SUMPRODUCT(--(LS_EDGES&lt;AH456))+1,0+AM456),INDEX(OVER3_BASE,1,0+AM456)+OVER3_PER4*CEILING((AH456-OVER3_FROM)/4,1))*(1+FUEL),4)),""))))</f>
        <v/>
      </c>
      <c r="AY456" s="21" t="str">
        <f aca="false">IF(OR(AL456="",AH456=""),"",IF(OR(AH456="",AM456="",M456=""),"",IF(M456="Small standard",IF(AH456&gt;SS_MAX,"",ROUND(INDEX(SS_FEES,SUMPRODUCT(--(SS_EDGES&lt;AH456))+1,3+AM456)*(1+FUEL),4)),IF(M456="Large standard",IF(AH456&gt;LS_MAX,"",ROUND(IF(AH456&lt;=OVER3_FROM,INDEX(LS_FEES,SUMPRODUCT(--(LS_EDGES&lt;AH456))+1,3+AM456),INDEX(OVER3_BASE,1,3+AM456)+OVER3_PER4*CEILING((AH456-OVER3_FROM)/4,1))*(1+FUEL),4)),""))))</f>
        <v/>
      </c>
      <c r="AZ456" s="24" t="str">
        <f aca="false">IF(OR(J456="",J456&lt;1),"",ROUND(IFERROR(INDEX(CAT_SCALE,MATCH(D456,CATS,0)),UC_DEFAULT)*IF(J456&gt;=UC_KNEE,10^(UC_A-UC_B*LOG10(J456)),10^(UC_A-UC_B*LOG10(UC_KNEE))*(UC_KNEE/J456)^UC_HEXP),1))</f>
        <v/>
      </c>
    </row>
    <row r="457" customFormat="false" ht="15" hidden="false" customHeight="false" outlineLevel="0" collapsed="false">
      <c r="A457" s="10"/>
      <c r="B457" s="10"/>
      <c r="C457" s="12"/>
      <c r="D457" s="10"/>
      <c r="E457" s="10"/>
      <c r="F457" s="10"/>
      <c r="G457" s="10"/>
      <c r="H457" s="10"/>
      <c r="I457" s="10"/>
      <c r="J457" s="10"/>
      <c r="K457" s="10"/>
      <c r="L457" s="12"/>
      <c r="M457" s="2" t="str">
        <f aca="false">IF(OR(N457="",AI457=""),"",IF(AND(N457&lt;=SS_MAX,AI457&lt;=SS_L,AJ457&lt;=SS_M,AK457&lt;=SS_S),"Small standard",IF(AND(N457&lt;=LS_MAX,AI457&lt;=LS_L,AJ457&lt;=LS_M,AK457&lt;=LS_S),"Large standard","Oversize")))</f>
        <v/>
      </c>
      <c r="N457" s="16" t="str">
        <f aca="false">IF(AH457="","",IF(AL457="",AH457,MAX(AH457,AL457)))</f>
        <v/>
      </c>
      <c r="O457" s="21" t="str">
        <f aca="false">IF(OR(N457="",AM457="",M457=""),"",IF(M457="Small standard",IF(N457&gt;SS_MAX,"",ROUND(INDEX(SS_FEES,SUMPRODUCT(--(SS_EDGES&lt;N457))+1,0+AM457)*(1+FUEL),4)),IF(M457="Large standard",IF(N457&gt;LS_MAX,"",ROUND(IF(N457&lt;=OVER3_FROM,INDEX(LS_FEES,SUMPRODUCT(--(LS_EDGES&lt;N457))+1,0+AM457),INDEX(OVER3_BASE,1,0+AM457)+OVER3_PER4*CEILING((N457-OVER3_FROM)/4,1))*(1+FUEL),4)),"")))</f>
        <v/>
      </c>
      <c r="P457" s="21" t="str">
        <f aca="false">IF(OR(N457="",AM457="",M457=""),"",IF(M457="Small standard",IF(N457&gt;SS_MAX,"",ROUND(INDEX(SS_FEES,SUMPRODUCT(--(SS_EDGES&lt;N457))+1,3+AM457)*(1+FUEL),4)),IF(M457="Large standard",IF(N457&gt;LS_MAX,"",ROUND(IF(N457&lt;=OVER3_FROM,INDEX(LS_FEES,SUMPRODUCT(--(LS_EDGES&lt;N457))+1,3+AM457),INDEX(OVER3_BASE,1,3+AM457)+OVER3_PER4*CEILING((N457-OVER3_FROM)/4,1))*(1+FUEL),4)),"")))</f>
        <v/>
      </c>
      <c r="Q457" s="20" t="str">
        <f aca="true">IF(OR(L457="",O457=""),"",ROUND(L457-IF(AND(TODAY()&gt;=PEAK_FROM,TODAY()&lt;=PEAK_TO),P457,O457),2))</f>
        <v/>
      </c>
      <c r="R457" s="16" t="str">
        <f aca="false">IF(N457="","",IF(M457="Small standard",IF(SUMPRODUCT(--(SS_EDGES&lt;N457))=0,"",INDEX(SS_EDGES,SUMPRODUCT(--(SS_EDGES&lt;N457)))),IF(M457="Large standard",IF(N457&gt;OVER3_FROM,OVER3_FROM+4*(CEILING((N457-OVER3_FROM)/4,1)-1),IF(SUMPRODUCT(--(LS_EDGES&lt;N457))=0,"",INDEX(LS_EDGES,SUMPRODUCT(--(LS_EDGES&lt;N457))))),"")))</f>
        <v/>
      </c>
      <c r="S457" s="22" t="str">
        <f aca="false">IF(R457="","",ROUND(N457-R457,3))</f>
        <v/>
      </c>
      <c r="T457" s="21" t="str">
        <f aca="false">IF(OR(R457="",O457="",AO457=""),"",IF(S457&gt;MAX_SHAVE,"",IF(ROUND(O457-AO457,4)&lt;MIN_UNIT,"",ROUND(O457-AO457,4))))</f>
        <v/>
      </c>
      <c r="U457" s="21" t="str">
        <f aca="false">IF(OR(AQ457="",O457=""),"",IF(ROUND(ROUND(O457-AQ457,4)-AS457,4)&lt;=MIN_UNIT,"",ROUND(ROUND(O457-AQ457,4)-AS457,4)))</f>
        <v/>
      </c>
      <c r="V457" s="21" t="str">
        <f aca="false">IF(OR(AV457="",O457=""),"",IF(AND(AT457=1,AU457&lt;=MAX_ENV),IF(ROUND(O457-AV457,4)&lt;MIN_UNIT,"",ROUND(O457-AV457,4)),""))</f>
        <v/>
      </c>
      <c r="W457" s="21" t="str">
        <f aca="false">IF(OR(AX457="",O457=""),"",IF(AL457&gt;=AH457*MIN_DIM_RATIO,IF(ROUND(O457-AX457,4)&lt;MIN_UNIT,"",ROUND(O457-AX457,4)),""))</f>
        <v/>
      </c>
      <c r="X457" s="21" t="str">
        <f aca="false">IF(OR(R457="",P457="",AP457=""),"",IF(S457&gt;MAX_SHAVE,"",IF(ROUND(P457-AP457,4)&lt;MIN_UNIT,"",ROUND(P457-AP457,4))))</f>
        <v/>
      </c>
      <c r="Y457" s="21" t="str">
        <f aca="false">IF(OR(AR457="",P457=""),"",IF(ROUND(ROUND(P457-AR457,4)-AS457,4)&lt;=MIN_UNIT,"",ROUND(ROUND(P457-AR457,4)-AS457,4)))</f>
        <v/>
      </c>
      <c r="Z457" s="21" t="str">
        <f aca="false">IF(OR(AW457="",P457=""),"",IF(AND(AT457=1,AU457&lt;=MAX_ENV),IF(ROUND(P457-AW457,4)&lt;MIN_UNIT,"",ROUND(P457-AW457,4)),""))</f>
        <v/>
      </c>
      <c r="AA457" s="21" t="str">
        <f aca="false">IF(OR(AY457="",P457=""),"",IF(AL457&gt;=AH457*MIN_DIM_RATIO,IF(ROUND(P457-AY457,4)&lt;MIN_UNIT,"",ROUND(P457-AY457,4)),""))</f>
        <v/>
      </c>
      <c r="AB457" s="2" t="str">
        <f aca="false">IF(COUNT(T457:W457)=0,"",CHOOSE(MATCH(MAX(T457:W457),T457:W457,0),"Weight","Price","Size tier","Box"))</f>
        <v/>
      </c>
      <c r="AC457" s="24" t="str">
        <f aca="false">IF(K457&lt;&gt;"",K457,AZ457)</f>
        <v/>
      </c>
      <c r="AD457" s="25" t="str">
        <f aca="false">IF(OR(AB457="",AC457=""),"",ROUND(AC457*IF(K457&lt;&gt;"",1,U_LOW)*((12-PEAK_MONTHS)*MAX(T457:W457)+PEAK_MONTHS*N(INDEX(X457:AA457,MATCH(MAX(T457:W457),T457:W457,0)))),0))</f>
        <v/>
      </c>
      <c r="AE457" s="25" t="str">
        <f aca="false">IF(OR(AB457="",AC457=""),"",ROUND(AC457*IF(K457&lt;&gt;"",1,U_HIGH)*((12-PEAK_MONTHS)*MAX(T457:W457)+PEAK_MONTHS*N(INDEX(X457:AA457,MATCH(MAX(T457:W457),T457:W457,0)))),0))</f>
        <v/>
      </c>
      <c r="AF457" s="18" t="str">
        <f aca="false">IF(AD457="","",RANK(AD457,$AD$7:$AD$506))</f>
        <v/>
      </c>
      <c r="AH457" s="16" t="str">
        <f aca="false">IF(E457&lt;&gt;"",E457,IF(F457&lt;&gt;"",ROUND(F457*16,3),""))</f>
        <v/>
      </c>
      <c r="AI457" s="16" t="str">
        <f aca="false">IF(COUNT(G457:I457)&lt;3,"",ROUND(LARGE(G457:I457,1),2))</f>
        <v/>
      </c>
      <c r="AJ457" s="16" t="str">
        <f aca="false">IF(COUNT(G457:I457)&lt;3,"",ROUND(LARGE(G457:I457,2),2))</f>
        <v/>
      </c>
      <c r="AK457" s="16" t="str">
        <f aca="false">IF(COUNT(G457:I457)&lt;3,"",ROUND(SMALL(G457:I457,1),2))</f>
        <v/>
      </c>
      <c r="AL457" s="16" t="str">
        <f aca="false">IF(AI457="","",IF(AI457*AJ457*AK457&lt;DIM_MIN_CUIN,"",ROUND(AI457*AJ457*AK457/DIM_DIV*16,2)))</f>
        <v/>
      </c>
      <c r="AM457" s="18" t="str">
        <f aca="false">IF(C457="","",IF(C457&lt;BAND_LO,1,IF(C457&lt;=BAND_HI,2,3)))</f>
        <v/>
      </c>
      <c r="AN457" s="19" t="str">
        <f aca="false">IF(C457="","",IFERROR(INDEX(CAT_REF,MATCH(D457,CATS,0)),REF_DEFAULT))</f>
        <v/>
      </c>
      <c r="AO457" s="21" t="str">
        <f aca="false">IF(OR(R457="",AM457="",M457=""),"",IF(M457="Small standard",IF(R457&gt;SS_MAX,"",ROUND(INDEX(SS_FEES,SUMPRODUCT(--(SS_EDGES&lt;R457))+1,0+AM457)*(1+FUEL),4)),IF(M457="Large standard",IF(R457&gt;LS_MAX,"",ROUND(IF(R457&lt;=OVER3_FROM,INDEX(LS_FEES,SUMPRODUCT(--(LS_EDGES&lt;R457))+1,0+AM457),INDEX(OVER3_BASE,1,0+AM457)+OVER3_PER4*CEILING((R457-OVER3_FROM)/4,1))*(1+FUEL),4)),"")))</f>
        <v/>
      </c>
      <c r="AP457" s="21" t="str">
        <f aca="false">IF(OR(R457="",AM457="",M457=""),"",IF(M457="Small standard",IF(R457&gt;SS_MAX,"",ROUND(INDEX(SS_FEES,SUMPRODUCT(--(SS_EDGES&lt;R457))+1,3+AM457)*(1+FUEL),4)),IF(M457="Large standard",IF(R457&gt;LS_MAX,"",ROUND(IF(R457&lt;=OVER3_FROM,INDEX(LS_FEES,SUMPRODUCT(--(LS_EDGES&lt;R457))+1,3+AM457),INDEX(OVER3_BASE,1,3+AM457)+OVER3_PER4*CEILING((R457-OVER3_FROM)/4,1))*(1+FUEL),4)),"")))</f>
        <v/>
      </c>
      <c r="AQ457" s="21" t="str">
        <f aca="false">IF(OR(AM457="",AM457=1),"",IF(OR(N457="",(AM457-1)="",M457=""),"",IF(M457="Small standard",IF(N457&gt;SS_MAX,"",ROUND(INDEX(SS_FEES,SUMPRODUCT(--(SS_EDGES&lt;N457))+1,0+(AM457-1))*(1+FUEL),4)),IF(M457="Large standard",IF(N457&gt;LS_MAX,"",ROUND(IF(N457&lt;=OVER3_FROM,INDEX(LS_FEES,SUMPRODUCT(--(LS_EDGES&lt;N457))+1,0+(AM457-1)),INDEX(OVER3_BASE,1,0+(AM457-1))+OVER3_PER4*CEILING((N457-OVER3_FROM)/4,1))*(1+FUEL),4)),""))))</f>
        <v/>
      </c>
      <c r="AR457" s="21" t="str">
        <f aca="false">IF(OR(AM457="",AM457=1),"",IF(OR(N457="",(AM457-1)="",M457=""),"",IF(M457="Small standard",IF(N457&gt;SS_MAX,"",ROUND(INDEX(SS_FEES,SUMPRODUCT(--(SS_EDGES&lt;N457))+1,3+(AM457-1))*(1+FUEL),4)),IF(M457="Large standard",IF(N457&gt;LS_MAX,"",ROUND(IF(N457&lt;=OVER3_FROM,INDEX(LS_FEES,SUMPRODUCT(--(LS_EDGES&lt;N457))+1,3+(AM457-1)),INDEX(OVER3_BASE,1,3+(AM457-1))+OVER3_PER4*CEILING((N457-OVER3_FROM)/4,1))*(1+FUEL),4)),""))))</f>
        <v/>
      </c>
      <c r="AS457" s="21" t="str">
        <f aca="false">IF(OR(AM457="",AM457=1),"",(C457-(IF(AM457=2,BAND_LO,BAND_HI)-0.01))*(1-AN457))</f>
        <v/>
      </c>
      <c r="AT457" s="18" t="str">
        <f aca="false">IF(AI457="","",(AI457&gt;SS_L)+(AJ457&gt;SS_M)+(AK457&gt;SS_S))</f>
        <v/>
      </c>
      <c r="AU457" s="23" t="str">
        <f aca="false">IF(OR(AT457="",AT457&lt;&gt;1),"",MAX(AI457/SS_L,AJ457/SS_M,AK457/SS_S))</f>
        <v/>
      </c>
      <c r="AV457" s="21" t="str">
        <f aca="false">IF(OR(M457&lt;&gt;"Large standard",N457="",N457&gt;SS_MAX),"",IF(OR(N457="",AM457="","Small standard"=""),"",IF("Small standard"="Small standard",IF(N457&gt;SS_MAX,"",ROUND(INDEX(SS_FEES,SUMPRODUCT(--(SS_EDGES&lt;N457))+1,0+AM457)*(1+FUEL),4)),IF("Small standard"="Large standard",IF(N457&gt;LS_MAX,"",ROUND(IF(N457&lt;=OVER3_FROM,INDEX(LS_FEES,SUMPRODUCT(--(LS_EDGES&lt;N457))+1,0+AM457),INDEX(OVER3_BASE,1,0+AM457)+OVER3_PER4*CEILING((N457-OVER3_FROM)/4,1))*(1+FUEL),4)),""))))</f>
        <v/>
      </c>
      <c r="AW457" s="21" t="str">
        <f aca="false">IF(OR(M457&lt;&gt;"Large standard",N457="",N457&gt;SS_MAX),"",IF(OR(N457="",AM457="","Small standard"=""),"",IF("Small standard"="Small standard",IF(N457&gt;SS_MAX,"",ROUND(INDEX(SS_FEES,SUMPRODUCT(--(SS_EDGES&lt;N457))+1,3+AM457)*(1+FUEL),4)),IF("Small standard"="Large standard",IF(N457&gt;LS_MAX,"",ROUND(IF(N457&lt;=OVER3_FROM,INDEX(LS_FEES,SUMPRODUCT(--(LS_EDGES&lt;N457))+1,3+AM457),INDEX(OVER3_BASE,1,3+AM457)+OVER3_PER4*CEILING((N457-OVER3_FROM)/4,1))*(1+FUEL),4)),""))))</f>
        <v/>
      </c>
      <c r="AX457" s="21" t="str">
        <f aca="false">IF(OR(AL457="",AH457=""),"",IF(OR(AH457="",AM457="",M457=""),"",IF(M457="Small standard",IF(AH457&gt;SS_MAX,"",ROUND(INDEX(SS_FEES,SUMPRODUCT(--(SS_EDGES&lt;AH457))+1,0+AM457)*(1+FUEL),4)),IF(M457="Large standard",IF(AH457&gt;LS_MAX,"",ROUND(IF(AH457&lt;=OVER3_FROM,INDEX(LS_FEES,SUMPRODUCT(--(LS_EDGES&lt;AH457))+1,0+AM457),INDEX(OVER3_BASE,1,0+AM457)+OVER3_PER4*CEILING((AH457-OVER3_FROM)/4,1))*(1+FUEL),4)),""))))</f>
        <v/>
      </c>
      <c r="AY457" s="21" t="str">
        <f aca="false">IF(OR(AL457="",AH457=""),"",IF(OR(AH457="",AM457="",M457=""),"",IF(M457="Small standard",IF(AH457&gt;SS_MAX,"",ROUND(INDEX(SS_FEES,SUMPRODUCT(--(SS_EDGES&lt;AH457))+1,3+AM457)*(1+FUEL),4)),IF(M457="Large standard",IF(AH457&gt;LS_MAX,"",ROUND(IF(AH457&lt;=OVER3_FROM,INDEX(LS_FEES,SUMPRODUCT(--(LS_EDGES&lt;AH457))+1,3+AM457),INDEX(OVER3_BASE,1,3+AM457)+OVER3_PER4*CEILING((AH457-OVER3_FROM)/4,1))*(1+FUEL),4)),""))))</f>
        <v/>
      </c>
      <c r="AZ457" s="24" t="str">
        <f aca="false">IF(OR(J457="",J457&lt;1),"",ROUND(IFERROR(INDEX(CAT_SCALE,MATCH(D457,CATS,0)),UC_DEFAULT)*IF(J457&gt;=UC_KNEE,10^(UC_A-UC_B*LOG10(J457)),10^(UC_A-UC_B*LOG10(UC_KNEE))*(UC_KNEE/J457)^UC_HEXP),1))</f>
        <v/>
      </c>
    </row>
    <row r="458" customFormat="false" ht="15" hidden="false" customHeight="false" outlineLevel="0" collapsed="false">
      <c r="A458" s="10"/>
      <c r="B458" s="10"/>
      <c r="C458" s="12"/>
      <c r="D458" s="10"/>
      <c r="E458" s="10"/>
      <c r="F458" s="10"/>
      <c r="G458" s="10"/>
      <c r="H458" s="10"/>
      <c r="I458" s="10"/>
      <c r="J458" s="10"/>
      <c r="K458" s="10"/>
      <c r="L458" s="12"/>
      <c r="M458" s="2" t="str">
        <f aca="false">IF(OR(N458="",AI458=""),"",IF(AND(N458&lt;=SS_MAX,AI458&lt;=SS_L,AJ458&lt;=SS_M,AK458&lt;=SS_S),"Small standard",IF(AND(N458&lt;=LS_MAX,AI458&lt;=LS_L,AJ458&lt;=LS_M,AK458&lt;=LS_S),"Large standard","Oversize")))</f>
        <v/>
      </c>
      <c r="N458" s="16" t="str">
        <f aca="false">IF(AH458="","",IF(AL458="",AH458,MAX(AH458,AL458)))</f>
        <v/>
      </c>
      <c r="O458" s="21" t="str">
        <f aca="false">IF(OR(N458="",AM458="",M458=""),"",IF(M458="Small standard",IF(N458&gt;SS_MAX,"",ROUND(INDEX(SS_FEES,SUMPRODUCT(--(SS_EDGES&lt;N458))+1,0+AM458)*(1+FUEL),4)),IF(M458="Large standard",IF(N458&gt;LS_MAX,"",ROUND(IF(N458&lt;=OVER3_FROM,INDEX(LS_FEES,SUMPRODUCT(--(LS_EDGES&lt;N458))+1,0+AM458),INDEX(OVER3_BASE,1,0+AM458)+OVER3_PER4*CEILING((N458-OVER3_FROM)/4,1))*(1+FUEL),4)),"")))</f>
        <v/>
      </c>
      <c r="P458" s="21" t="str">
        <f aca="false">IF(OR(N458="",AM458="",M458=""),"",IF(M458="Small standard",IF(N458&gt;SS_MAX,"",ROUND(INDEX(SS_FEES,SUMPRODUCT(--(SS_EDGES&lt;N458))+1,3+AM458)*(1+FUEL),4)),IF(M458="Large standard",IF(N458&gt;LS_MAX,"",ROUND(IF(N458&lt;=OVER3_FROM,INDEX(LS_FEES,SUMPRODUCT(--(LS_EDGES&lt;N458))+1,3+AM458),INDEX(OVER3_BASE,1,3+AM458)+OVER3_PER4*CEILING((N458-OVER3_FROM)/4,1))*(1+FUEL),4)),"")))</f>
        <v/>
      </c>
      <c r="Q458" s="20" t="str">
        <f aca="true">IF(OR(L458="",O458=""),"",ROUND(L458-IF(AND(TODAY()&gt;=PEAK_FROM,TODAY()&lt;=PEAK_TO),P458,O458),2))</f>
        <v/>
      </c>
      <c r="R458" s="16" t="str">
        <f aca="false">IF(N458="","",IF(M458="Small standard",IF(SUMPRODUCT(--(SS_EDGES&lt;N458))=0,"",INDEX(SS_EDGES,SUMPRODUCT(--(SS_EDGES&lt;N458)))),IF(M458="Large standard",IF(N458&gt;OVER3_FROM,OVER3_FROM+4*(CEILING((N458-OVER3_FROM)/4,1)-1),IF(SUMPRODUCT(--(LS_EDGES&lt;N458))=0,"",INDEX(LS_EDGES,SUMPRODUCT(--(LS_EDGES&lt;N458))))),"")))</f>
        <v/>
      </c>
      <c r="S458" s="22" t="str">
        <f aca="false">IF(R458="","",ROUND(N458-R458,3))</f>
        <v/>
      </c>
      <c r="T458" s="21" t="str">
        <f aca="false">IF(OR(R458="",O458="",AO458=""),"",IF(S458&gt;MAX_SHAVE,"",IF(ROUND(O458-AO458,4)&lt;MIN_UNIT,"",ROUND(O458-AO458,4))))</f>
        <v/>
      </c>
      <c r="U458" s="21" t="str">
        <f aca="false">IF(OR(AQ458="",O458=""),"",IF(ROUND(ROUND(O458-AQ458,4)-AS458,4)&lt;=MIN_UNIT,"",ROUND(ROUND(O458-AQ458,4)-AS458,4)))</f>
        <v/>
      </c>
      <c r="V458" s="21" t="str">
        <f aca="false">IF(OR(AV458="",O458=""),"",IF(AND(AT458=1,AU458&lt;=MAX_ENV),IF(ROUND(O458-AV458,4)&lt;MIN_UNIT,"",ROUND(O458-AV458,4)),""))</f>
        <v/>
      </c>
      <c r="W458" s="21" t="str">
        <f aca="false">IF(OR(AX458="",O458=""),"",IF(AL458&gt;=AH458*MIN_DIM_RATIO,IF(ROUND(O458-AX458,4)&lt;MIN_UNIT,"",ROUND(O458-AX458,4)),""))</f>
        <v/>
      </c>
      <c r="X458" s="21" t="str">
        <f aca="false">IF(OR(R458="",P458="",AP458=""),"",IF(S458&gt;MAX_SHAVE,"",IF(ROUND(P458-AP458,4)&lt;MIN_UNIT,"",ROUND(P458-AP458,4))))</f>
        <v/>
      </c>
      <c r="Y458" s="21" t="str">
        <f aca="false">IF(OR(AR458="",P458=""),"",IF(ROUND(ROUND(P458-AR458,4)-AS458,4)&lt;=MIN_UNIT,"",ROUND(ROUND(P458-AR458,4)-AS458,4)))</f>
        <v/>
      </c>
      <c r="Z458" s="21" t="str">
        <f aca="false">IF(OR(AW458="",P458=""),"",IF(AND(AT458=1,AU458&lt;=MAX_ENV),IF(ROUND(P458-AW458,4)&lt;MIN_UNIT,"",ROUND(P458-AW458,4)),""))</f>
        <v/>
      </c>
      <c r="AA458" s="21" t="str">
        <f aca="false">IF(OR(AY458="",P458=""),"",IF(AL458&gt;=AH458*MIN_DIM_RATIO,IF(ROUND(P458-AY458,4)&lt;MIN_UNIT,"",ROUND(P458-AY458,4)),""))</f>
        <v/>
      </c>
      <c r="AB458" s="2" t="str">
        <f aca="false">IF(COUNT(T458:W458)=0,"",CHOOSE(MATCH(MAX(T458:W458),T458:W458,0),"Weight","Price","Size tier","Box"))</f>
        <v/>
      </c>
      <c r="AC458" s="24" t="str">
        <f aca="false">IF(K458&lt;&gt;"",K458,AZ458)</f>
        <v/>
      </c>
      <c r="AD458" s="25" t="str">
        <f aca="false">IF(OR(AB458="",AC458=""),"",ROUND(AC458*IF(K458&lt;&gt;"",1,U_LOW)*((12-PEAK_MONTHS)*MAX(T458:W458)+PEAK_MONTHS*N(INDEX(X458:AA458,MATCH(MAX(T458:W458),T458:W458,0)))),0))</f>
        <v/>
      </c>
      <c r="AE458" s="25" t="str">
        <f aca="false">IF(OR(AB458="",AC458=""),"",ROUND(AC458*IF(K458&lt;&gt;"",1,U_HIGH)*((12-PEAK_MONTHS)*MAX(T458:W458)+PEAK_MONTHS*N(INDEX(X458:AA458,MATCH(MAX(T458:W458),T458:W458,0)))),0))</f>
        <v/>
      </c>
      <c r="AF458" s="18" t="str">
        <f aca="false">IF(AD458="","",RANK(AD458,$AD$7:$AD$506))</f>
        <v/>
      </c>
      <c r="AH458" s="16" t="str">
        <f aca="false">IF(E458&lt;&gt;"",E458,IF(F458&lt;&gt;"",ROUND(F458*16,3),""))</f>
        <v/>
      </c>
      <c r="AI458" s="16" t="str">
        <f aca="false">IF(COUNT(G458:I458)&lt;3,"",ROUND(LARGE(G458:I458,1),2))</f>
        <v/>
      </c>
      <c r="AJ458" s="16" t="str">
        <f aca="false">IF(COUNT(G458:I458)&lt;3,"",ROUND(LARGE(G458:I458,2),2))</f>
        <v/>
      </c>
      <c r="AK458" s="16" t="str">
        <f aca="false">IF(COUNT(G458:I458)&lt;3,"",ROUND(SMALL(G458:I458,1),2))</f>
        <v/>
      </c>
      <c r="AL458" s="16" t="str">
        <f aca="false">IF(AI458="","",IF(AI458*AJ458*AK458&lt;DIM_MIN_CUIN,"",ROUND(AI458*AJ458*AK458/DIM_DIV*16,2)))</f>
        <v/>
      </c>
      <c r="AM458" s="18" t="str">
        <f aca="false">IF(C458="","",IF(C458&lt;BAND_LO,1,IF(C458&lt;=BAND_HI,2,3)))</f>
        <v/>
      </c>
      <c r="AN458" s="19" t="str">
        <f aca="false">IF(C458="","",IFERROR(INDEX(CAT_REF,MATCH(D458,CATS,0)),REF_DEFAULT))</f>
        <v/>
      </c>
      <c r="AO458" s="21" t="str">
        <f aca="false">IF(OR(R458="",AM458="",M458=""),"",IF(M458="Small standard",IF(R458&gt;SS_MAX,"",ROUND(INDEX(SS_FEES,SUMPRODUCT(--(SS_EDGES&lt;R458))+1,0+AM458)*(1+FUEL),4)),IF(M458="Large standard",IF(R458&gt;LS_MAX,"",ROUND(IF(R458&lt;=OVER3_FROM,INDEX(LS_FEES,SUMPRODUCT(--(LS_EDGES&lt;R458))+1,0+AM458),INDEX(OVER3_BASE,1,0+AM458)+OVER3_PER4*CEILING((R458-OVER3_FROM)/4,1))*(1+FUEL),4)),"")))</f>
        <v/>
      </c>
      <c r="AP458" s="21" t="str">
        <f aca="false">IF(OR(R458="",AM458="",M458=""),"",IF(M458="Small standard",IF(R458&gt;SS_MAX,"",ROUND(INDEX(SS_FEES,SUMPRODUCT(--(SS_EDGES&lt;R458))+1,3+AM458)*(1+FUEL),4)),IF(M458="Large standard",IF(R458&gt;LS_MAX,"",ROUND(IF(R458&lt;=OVER3_FROM,INDEX(LS_FEES,SUMPRODUCT(--(LS_EDGES&lt;R458))+1,3+AM458),INDEX(OVER3_BASE,1,3+AM458)+OVER3_PER4*CEILING((R458-OVER3_FROM)/4,1))*(1+FUEL),4)),"")))</f>
        <v/>
      </c>
      <c r="AQ458" s="21" t="str">
        <f aca="false">IF(OR(AM458="",AM458=1),"",IF(OR(N458="",(AM458-1)="",M458=""),"",IF(M458="Small standard",IF(N458&gt;SS_MAX,"",ROUND(INDEX(SS_FEES,SUMPRODUCT(--(SS_EDGES&lt;N458))+1,0+(AM458-1))*(1+FUEL),4)),IF(M458="Large standard",IF(N458&gt;LS_MAX,"",ROUND(IF(N458&lt;=OVER3_FROM,INDEX(LS_FEES,SUMPRODUCT(--(LS_EDGES&lt;N458))+1,0+(AM458-1)),INDEX(OVER3_BASE,1,0+(AM458-1))+OVER3_PER4*CEILING((N458-OVER3_FROM)/4,1))*(1+FUEL),4)),""))))</f>
        <v/>
      </c>
      <c r="AR458" s="21" t="str">
        <f aca="false">IF(OR(AM458="",AM458=1),"",IF(OR(N458="",(AM458-1)="",M458=""),"",IF(M458="Small standard",IF(N458&gt;SS_MAX,"",ROUND(INDEX(SS_FEES,SUMPRODUCT(--(SS_EDGES&lt;N458))+1,3+(AM458-1))*(1+FUEL),4)),IF(M458="Large standard",IF(N458&gt;LS_MAX,"",ROUND(IF(N458&lt;=OVER3_FROM,INDEX(LS_FEES,SUMPRODUCT(--(LS_EDGES&lt;N458))+1,3+(AM458-1)),INDEX(OVER3_BASE,1,3+(AM458-1))+OVER3_PER4*CEILING((N458-OVER3_FROM)/4,1))*(1+FUEL),4)),""))))</f>
        <v/>
      </c>
      <c r="AS458" s="21" t="str">
        <f aca="false">IF(OR(AM458="",AM458=1),"",(C458-(IF(AM458=2,BAND_LO,BAND_HI)-0.01))*(1-AN458))</f>
        <v/>
      </c>
      <c r="AT458" s="18" t="str">
        <f aca="false">IF(AI458="","",(AI458&gt;SS_L)+(AJ458&gt;SS_M)+(AK458&gt;SS_S))</f>
        <v/>
      </c>
      <c r="AU458" s="23" t="str">
        <f aca="false">IF(OR(AT458="",AT458&lt;&gt;1),"",MAX(AI458/SS_L,AJ458/SS_M,AK458/SS_S))</f>
        <v/>
      </c>
      <c r="AV458" s="21" t="str">
        <f aca="false">IF(OR(M458&lt;&gt;"Large standard",N458="",N458&gt;SS_MAX),"",IF(OR(N458="",AM458="","Small standard"=""),"",IF("Small standard"="Small standard",IF(N458&gt;SS_MAX,"",ROUND(INDEX(SS_FEES,SUMPRODUCT(--(SS_EDGES&lt;N458))+1,0+AM458)*(1+FUEL),4)),IF("Small standard"="Large standard",IF(N458&gt;LS_MAX,"",ROUND(IF(N458&lt;=OVER3_FROM,INDEX(LS_FEES,SUMPRODUCT(--(LS_EDGES&lt;N458))+1,0+AM458),INDEX(OVER3_BASE,1,0+AM458)+OVER3_PER4*CEILING((N458-OVER3_FROM)/4,1))*(1+FUEL),4)),""))))</f>
        <v/>
      </c>
      <c r="AW458" s="21" t="str">
        <f aca="false">IF(OR(M458&lt;&gt;"Large standard",N458="",N458&gt;SS_MAX),"",IF(OR(N458="",AM458="","Small standard"=""),"",IF("Small standard"="Small standard",IF(N458&gt;SS_MAX,"",ROUND(INDEX(SS_FEES,SUMPRODUCT(--(SS_EDGES&lt;N458))+1,3+AM458)*(1+FUEL),4)),IF("Small standard"="Large standard",IF(N458&gt;LS_MAX,"",ROUND(IF(N458&lt;=OVER3_FROM,INDEX(LS_FEES,SUMPRODUCT(--(LS_EDGES&lt;N458))+1,3+AM458),INDEX(OVER3_BASE,1,3+AM458)+OVER3_PER4*CEILING((N458-OVER3_FROM)/4,1))*(1+FUEL),4)),""))))</f>
        <v/>
      </c>
      <c r="AX458" s="21" t="str">
        <f aca="false">IF(OR(AL458="",AH458=""),"",IF(OR(AH458="",AM458="",M458=""),"",IF(M458="Small standard",IF(AH458&gt;SS_MAX,"",ROUND(INDEX(SS_FEES,SUMPRODUCT(--(SS_EDGES&lt;AH458))+1,0+AM458)*(1+FUEL),4)),IF(M458="Large standard",IF(AH458&gt;LS_MAX,"",ROUND(IF(AH458&lt;=OVER3_FROM,INDEX(LS_FEES,SUMPRODUCT(--(LS_EDGES&lt;AH458))+1,0+AM458),INDEX(OVER3_BASE,1,0+AM458)+OVER3_PER4*CEILING((AH458-OVER3_FROM)/4,1))*(1+FUEL),4)),""))))</f>
        <v/>
      </c>
      <c r="AY458" s="21" t="str">
        <f aca="false">IF(OR(AL458="",AH458=""),"",IF(OR(AH458="",AM458="",M458=""),"",IF(M458="Small standard",IF(AH458&gt;SS_MAX,"",ROUND(INDEX(SS_FEES,SUMPRODUCT(--(SS_EDGES&lt;AH458))+1,3+AM458)*(1+FUEL),4)),IF(M458="Large standard",IF(AH458&gt;LS_MAX,"",ROUND(IF(AH458&lt;=OVER3_FROM,INDEX(LS_FEES,SUMPRODUCT(--(LS_EDGES&lt;AH458))+1,3+AM458),INDEX(OVER3_BASE,1,3+AM458)+OVER3_PER4*CEILING((AH458-OVER3_FROM)/4,1))*(1+FUEL),4)),""))))</f>
        <v/>
      </c>
      <c r="AZ458" s="24" t="str">
        <f aca="false">IF(OR(J458="",J458&lt;1),"",ROUND(IFERROR(INDEX(CAT_SCALE,MATCH(D458,CATS,0)),UC_DEFAULT)*IF(J458&gt;=UC_KNEE,10^(UC_A-UC_B*LOG10(J458)),10^(UC_A-UC_B*LOG10(UC_KNEE))*(UC_KNEE/J458)^UC_HEXP),1))</f>
        <v/>
      </c>
    </row>
    <row r="459" customFormat="false" ht="15" hidden="false" customHeight="false" outlineLevel="0" collapsed="false">
      <c r="A459" s="10"/>
      <c r="B459" s="10"/>
      <c r="C459" s="12"/>
      <c r="D459" s="10"/>
      <c r="E459" s="10"/>
      <c r="F459" s="10"/>
      <c r="G459" s="10"/>
      <c r="H459" s="10"/>
      <c r="I459" s="10"/>
      <c r="J459" s="10"/>
      <c r="K459" s="10"/>
      <c r="L459" s="12"/>
      <c r="M459" s="2" t="str">
        <f aca="false">IF(OR(N459="",AI459=""),"",IF(AND(N459&lt;=SS_MAX,AI459&lt;=SS_L,AJ459&lt;=SS_M,AK459&lt;=SS_S),"Small standard",IF(AND(N459&lt;=LS_MAX,AI459&lt;=LS_L,AJ459&lt;=LS_M,AK459&lt;=LS_S),"Large standard","Oversize")))</f>
        <v/>
      </c>
      <c r="N459" s="16" t="str">
        <f aca="false">IF(AH459="","",IF(AL459="",AH459,MAX(AH459,AL459)))</f>
        <v/>
      </c>
      <c r="O459" s="21" t="str">
        <f aca="false">IF(OR(N459="",AM459="",M459=""),"",IF(M459="Small standard",IF(N459&gt;SS_MAX,"",ROUND(INDEX(SS_FEES,SUMPRODUCT(--(SS_EDGES&lt;N459))+1,0+AM459)*(1+FUEL),4)),IF(M459="Large standard",IF(N459&gt;LS_MAX,"",ROUND(IF(N459&lt;=OVER3_FROM,INDEX(LS_FEES,SUMPRODUCT(--(LS_EDGES&lt;N459))+1,0+AM459),INDEX(OVER3_BASE,1,0+AM459)+OVER3_PER4*CEILING((N459-OVER3_FROM)/4,1))*(1+FUEL),4)),"")))</f>
        <v/>
      </c>
      <c r="P459" s="21" t="str">
        <f aca="false">IF(OR(N459="",AM459="",M459=""),"",IF(M459="Small standard",IF(N459&gt;SS_MAX,"",ROUND(INDEX(SS_FEES,SUMPRODUCT(--(SS_EDGES&lt;N459))+1,3+AM459)*(1+FUEL),4)),IF(M459="Large standard",IF(N459&gt;LS_MAX,"",ROUND(IF(N459&lt;=OVER3_FROM,INDEX(LS_FEES,SUMPRODUCT(--(LS_EDGES&lt;N459))+1,3+AM459),INDEX(OVER3_BASE,1,3+AM459)+OVER3_PER4*CEILING((N459-OVER3_FROM)/4,1))*(1+FUEL),4)),"")))</f>
        <v/>
      </c>
      <c r="Q459" s="20" t="str">
        <f aca="true">IF(OR(L459="",O459=""),"",ROUND(L459-IF(AND(TODAY()&gt;=PEAK_FROM,TODAY()&lt;=PEAK_TO),P459,O459),2))</f>
        <v/>
      </c>
      <c r="R459" s="16" t="str">
        <f aca="false">IF(N459="","",IF(M459="Small standard",IF(SUMPRODUCT(--(SS_EDGES&lt;N459))=0,"",INDEX(SS_EDGES,SUMPRODUCT(--(SS_EDGES&lt;N459)))),IF(M459="Large standard",IF(N459&gt;OVER3_FROM,OVER3_FROM+4*(CEILING((N459-OVER3_FROM)/4,1)-1),IF(SUMPRODUCT(--(LS_EDGES&lt;N459))=0,"",INDEX(LS_EDGES,SUMPRODUCT(--(LS_EDGES&lt;N459))))),"")))</f>
        <v/>
      </c>
      <c r="S459" s="22" t="str">
        <f aca="false">IF(R459="","",ROUND(N459-R459,3))</f>
        <v/>
      </c>
      <c r="T459" s="21" t="str">
        <f aca="false">IF(OR(R459="",O459="",AO459=""),"",IF(S459&gt;MAX_SHAVE,"",IF(ROUND(O459-AO459,4)&lt;MIN_UNIT,"",ROUND(O459-AO459,4))))</f>
        <v/>
      </c>
      <c r="U459" s="21" t="str">
        <f aca="false">IF(OR(AQ459="",O459=""),"",IF(ROUND(ROUND(O459-AQ459,4)-AS459,4)&lt;=MIN_UNIT,"",ROUND(ROUND(O459-AQ459,4)-AS459,4)))</f>
        <v/>
      </c>
      <c r="V459" s="21" t="str">
        <f aca="false">IF(OR(AV459="",O459=""),"",IF(AND(AT459=1,AU459&lt;=MAX_ENV),IF(ROUND(O459-AV459,4)&lt;MIN_UNIT,"",ROUND(O459-AV459,4)),""))</f>
        <v/>
      </c>
      <c r="W459" s="21" t="str">
        <f aca="false">IF(OR(AX459="",O459=""),"",IF(AL459&gt;=AH459*MIN_DIM_RATIO,IF(ROUND(O459-AX459,4)&lt;MIN_UNIT,"",ROUND(O459-AX459,4)),""))</f>
        <v/>
      </c>
      <c r="X459" s="21" t="str">
        <f aca="false">IF(OR(R459="",P459="",AP459=""),"",IF(S459&gt;MAX_SHAVE,"",IF(ROUND(P459-AP459,4)&lt;MIN_UNIT,"",ROUND(P459-AP459,4))))</f>
        <v/>
      </c>
      <c r="Y459" s="21" t="str">
        <f aca="false">IF(OR(AR459="",P459=""),"",IF(ROUND(ROUND(P459-AR459,4)-AS459,4)&lt;=MIN_UNIT,"",ROUND(ROUND(P459-AR459,4)-AS459,4)))</f>
        <v/>
      </c>
      <c r="Z459" s="21" t="str">
        <f aca="false">IF(OR(AW459="",P459=""),"",IF(AND(AT459=1,AU459&lt;=MAX_ENV),IF(ROUND(P459-AW459,4)&lt;MIN_UNIT,"",ROUND(P459-AW459,4)),""))</f>
        <v/>
      </c>
      <c r="AA459" s="21" t="str">
        <f aca="false">IF(OR(AY459="",P459=""),"",IF(AL459&gt;=AH459*MIN_DIM_RATIO,IF(ROUND(P459-AY459,4)&lt;MIN_UNIT,"",ROUND(P459-AY459,4)),""))</f>
        <v/>
      </c>
      <c r="AB459" s="2" t="str">
        <f aca="false">IF(COUNT(T459:W459)=0,"",CHOOSE(MATCH(MAX(T459:W459),T459:W459,0),"Weight","Price","Size tier","Box"))</f>
        <v/>
      </c>
      <c r="AC459" s="24" t="str">
        <f aca="false">IF(K459&lt;&gt;"",K459,AZ459)</f>
        <v/>
      </c>
      <c r="AD459" s="25" t="str">
        <f aca="false">IF(OR(AB459="",AC459=""),"",ROUND(AC459*IF(K459&lt;&gt;"",1,U_LOW)*((12-PEAK_MONTHS)*MAX(T459:W459)+PEAK_MONTHS*N(INDEX(X459:AA459,MATCH(MAX(T459:W459),T459:W459,0)))),0))</f>
        <v/>
      </c>
      <c r="AE459" s="25" t="str">
        <f aca="false">IF(OR(AB459="",AC459=""),"",ROUND(AC459*IF(K459&lt;&gt;"",1,U_HIGH)*((12-PEAK_MONTHS)*MAX(T459:W459)+PEAK_MONTHS*N(INDEX(X459:AA459,MATCH(MAX(T459:W459),T459:W459,0)))),0))</f>
        <v/>
      </c>
      <c r="AF459" s="18" t="str">
        <f aca="false">IF(AD459="","",RANK(AD459,$AD$7:$AD$506))</f>
        <v/>
      </c>
      <c r="AH459" s="16" t="str">
        <f aca="false">IF(E459&lt;&gt;"",E459,IF(F459&lt;&gt;"",ROUND(F459*16,3),""))</f>
        <v/>
      </c>
      <c r="AI459" s="16" t="str">
        <f aca="false">IF(COUNT(G459:I459)&lt;3,"",ROUND(LARGE(G459:I459,1),2))</f>
        <v/>
      </c>
      <c r="AJ459" s="16" t="str">
        <f aca="false">IF(COUNT(G459:I459)&lt;3,"",ROUND(LARGE(G459:I459,2),2))</f>
        <v/>
      </c>
      <c r="AK459" s="16" t="str">
        <f aca="false">IF(COUNT(G459:I459)&lt;3,"",ROUND(SMALL(G459:I459,1),2))</f>
        <v/>
      </c>
      <c r="AL459" s="16" t="str">
        <f aca="false">IF(AI459="","",IF(AI459*AJ459*AK459&lt;DIM_MIN_CUIN,"",ROUND(AI459*AJ459*AK459/DIM_DIV*16,2)))</f>
        <v/>
      </c>
      <c r="AM459" s="18" t="str">
        <f aca="false">IF(C459="","",IF(C459&lt;BAND_LO,1,IF(C459&lt;=BAND_HI,2,3)))</f>
        <v/>
      </c>
      <c r="AN459" s="19" t="str">
        <f aca="false">IF(C459="","",IFERROR(INDEX(CAT_REF,MATCH(D459,CATS,0)),REF_DEFAULT))</f>
        <v/>
      </c>
      <c r="AO459" s="21" t="str">
        <f aca="false">IF(OR(R459="",AM459="",M459=""),"",IF(M459="Small standard",IF(R459&gt;SS_MAX,"",ROUND(INDEX(SS_FEES,SUMPRODUCT(--(SS_EDGES&lt;R459))+1,0+AM459)*(1+FUEL),4)),IF(M459="Large standard",IF(R459&gt;LS_MAX,"",ROUND(IF(R459&lt;=OVER3_FROM,INDEX(LS_FEES,SUMPRODUCT(--(LS_EDGES&lt;R459))+1,0+AM459),INDEX(OVER3_BASE,1,0+AM459)+OVER3_PER4*CEILING((R459-OVER3_FROM)/4,1))*(1+FUEL),4)),"")))</f>
        <v/>
      </c>
      <c r="AP459" s="21" t="str">
        <f aca="false">IF(OR(R459="",AM459="",M459=""),"",IF(M459="Small standard",IF(R459&gt;SS_MAX,"",ROUND(INDEX(SS_FEES,SUMPRODUCT(--(SS_EDGES&lt;R459))+1,3+AM459)*(1+FUEL),4)),IF(M459="Large standard",IF(R459&gt;LS_MAX,"",ROUND(IF(R459&lt;=OVER3_FROM,INDEX(LS_FEES,SUMPRODUCT(--(LS_EDGES&lt;R459))+1,3+AM459),INDEX(OVER3_BASE,1,3+AM459)+OVER3_PER4*CEILING((R459-OVER3_FROM)/4,1))*(1+FUEL),4)),"")))</f>
        <v/>
      </c>
      <c r="AQ459" s="21" t="str">
        <f aca="false">IF(OR(AM459="",AM459=1),"",IF(OR(N459="",(AM459-1)="",M459=""),"",IF(M459="Small standard",IF(N459&gt;SS_MAX,"",ROUND(INDEX(SS_FEES,SUMPRODUCT(--(SS_EDGES&lt;N459))+1,0+(AM459-1))*(1+FUEL),4)),IF(M459="Large standard",IF(N459&gt;LS_MAX,"",ROUND(IF(N459&lt;=OVER3_FROM,INDEX(LS_FEES,SUMPRODUCT(--(LS_EDGES&lt;N459))+1,0+(AM459-1)),INDEX(OVER3_BASE,1,0+(AM459-1))+OVER3_PER4*CEILING((N459-OVER3_FROM)/4,1))*(1+FUEL),4)),""))))</f>
        <v/>
      </c>
      <c r="AR459" s="21" t="str">
        <f aca="false">IF(OR(AM459="",AM459=1),"",IF(OR(N459="",(AM459-1)="",M459=""),"",IF(M459="Small standard",IF(N459&gt;SS_MAX,"",ROUND(INDEX(SS_FEES,SUMPRODUCT(--(SS_EDGES&lt;N459))+1,3+(AM459-1))*(1+FUEL),4)),IF(M459="Large standard",IF(N459&gt;LS_MAX,"",ROUND(IF(N459&lt;=OVER3_FROM,INDEX(LS_FEES,SUMPRODUCT(--(LS_EDGES&lt;N459))+1,3+(AM459-1)),INDEX(OVER3_BASE,1,3+(AM459-1))+OVER3_PER4*CEILING((N459-OVER3_FROM)/4,1))*(1+FUEL),4)),""))))</f>
        <v/>
      </c>
      <c r="AS459" s="21" t="str">
        <f aca="false">IF(OR(AM459="",AM459=1),"",(C459-(IF(AM459=2,BAND_LO,BAND_HI)-0.01))*(1-AN459))</f>
        <v/>
      </c>
      <c r="AT459" s="18" t="str">
        <f aca="false">IF(AI459="","",(AI459&gt;SS_L)+(AJ459&gt;SS_M)+(AK459&gt;SS_S))</f>
        <v/>
      </c>
      <c r="AU459" s="23" t="str">
        <f aca="false">IF(OR(AT459="",AT459&lt;&gt;1),"",MAX(AI459/SS_L,AJ459/SS_M,AK459/SS_S))</f>
        <v/>
      </c>
      <c r="AV459" s="21" t="str">
        <f aca="false">IF(OR(M459&lt;&gt;"Large standard",N459="",N459&gt;SS_MAX),"",IF(OR(N459="",AM459="","Small standard"=""),"",IF("Small standard"="Small standard",IF(N459&gt;SS_MAX,"",ROUND(INDEX(SS_FEES,SUMPRODUCT(--(SS_EDGES&lt;N459))+1,0+AM459)*(1+FUEL),4)),IF("Small standard"="Large standard",IF(N459&gt;LS_MAX,"",ROUND(IF(N459&lt;=OVER3_FROM,INDEX(LS_FEES,SUMPRODUCT(--(LS_EDGES&lt;N459))+1,0+AM459),INDEX(OVER3_BASE,1,0+AM459)+OVER3_PER4*CEILING((N459-OVER3_FROM)/4,1))*(1+FUEL),4)),""))))</f>
        <v/>
      </c>
      <c r="AW459" s="21" t="str">
        <f aca="false">IF(OR(M459&lt;&gt;"Large standard",N459="",N459&gt;SS_MAX),"",IF(OR(N459="",AM459="","Small standard"=""),"",IF("Small standard"="Small standard",IF(N459&gt;SS_MAX,"",ROUND(INDEX(SS_FEES,SUMPRODUCT(--(SS_EDGES&lt;N459))+1,3+AM459)*(1+FUEL),4)),IF("Small standard"="Large standard",IF(N459&gt;LS_MAX,"",ROUND(IF(N459&lt;=OVER3_FROM,INDEX(LS_FEES,SUMPRODUCT(--(LS_EDGES&lt;N459))+1,3+AM459),INDEX(OVER3_BASE,1,3+AM459)+OVER3_PER4*CEILING((N459-OVER3_FROM)/4,1))*(1+FUEL),4)),""))))</f>
        <v/>
      </c>
      <c r="AX459" s="21" t="str">
        <f aca="false">IF(OR(AL459="",AH459=""),"",IF(OR(AH459="",AM459="",M459=""),"",IF(M459="Small standard",IF(AH459&gt;SS_MAX,"",ROUND(INDEX(SS_FEES,SUMPRODUCT(--(SS_EDGES&lt;AH459))+1,0+AM459)*(1+FUEL),4)),IF(M459="Large standard",IF(AH459&gt;LS_MAX,"",ROUND(IF(AH459&lt;=OVER3_FROM,INDEX(LS_FEES,SUMPRODUCT(--(LS_EDGES&lt;AH459))+1,0+AM459),INDEX(OVER3_BASE,1,0+AM459)+OVER3_PER4*CEILING((AH459-OVER3_FROM)/4,1))*(1+FUEL),4)),""))))</f>
        <v/>
      </c>
      <c r="AY459" s="21" t="str">
        <f aca="false">IF(OR(AL459="",AH459=""),"",IF(OR(AH459="",AM459="",M459=""),"",IF(M459="Small standard",IF(AH459&gt;SS_MAX,"",ROUND(INDEX(SS_FEES,SUMPRODUCT(--(SS_EDGES&lt;AH459))+1,3+AM459)*(1+FUEL),4)),IF(M459="Large standard",IF(AH459&gt;LS_MAX,"",ROUND(IF(AH459&lt;=OVER3_FROM,INDEX(LS_FEES,SUMPRODUCT(--(LS_EDGES&lt;AH459))+1,3+AM459),INDEX(OVER3_BASE,1,3+AM459)+OVER3_PER4*CEILING((AH459-OVER3_FROM)/4,1))*(1+FUEL),4)),""))))</f>
        <v/>
      </c>
      <c r="AZ459" s="24" t="str">
        <f aca="false">IF(OR(J459="",J459&lt;1),"",ROUND(IFERROR(INDEX(CAT_SCALE,MATCH(D459,CATS,0)),UC_DEFAULT)*IF(J459&gt;=UC_KNEE,10^(UC_A-UC_B*LOG10(J459)),10^(UC_A-UC_B*LOG10(UC_KNEE))*(UC_KNEE/J459)^UC_HEXP),1))</f>
        <v/>
      </c>
    </row>
    <row r="460" customFormat="false" ht="15" hidden="false" customHeight="false" outlineLevel="0" collapsed="false">
      <c r="A460" s="10"/>
      <c r="B460" s="10"/>
      <c r="C460" s="12"/>
      <c r="D460" s="10"/>
      <c r="E460" s="10"/>
      <c r="F460" s="10"/>
      <c r="G460" s="10"/>
      <c r="H460" s="10"/>
      <c r="I460" s="10"/>
      <c r="J460" s="10"/>
      <c r="K460" s="10"/>
      <c r="L460" s="12"/>
      <c r="M460" s="2" t="str">
        <f aca="false">IF(OR(N460="",AI460=""),"",IF(AND(N460&lt;=SS_MAX,AI460&lt;=SS_L,AJ460&lt;=SS_M,AK460&lt;=SS_S),"Small standard",IF(AND(N460&lt;=LS_MAX,AI460&lt;=LS_L,AJ460&lt;=LS_M,AK460&lt;=LS_S),"Large standard","Oversize")))</f>
        <v/>
      </c>
      <c r="N460" s="16" t="str">
        <f aca="false">IF(AH460="","",IF(AL460="",AH460,MAX(AH460,AL460)))</f>
        <v/>
      </c>
      <c r="O460" s="21" t="str">
        <f aca="false">IF(OR(N460="",AM460="",M460=""),"",IF(M460="Small standard",IF(N460&gt;SS_MAX,"",ROUND(INDEX(SS_FEES,SUMPRODUCT(--(SS_EDGES&lt;N460))+1,0+AM460)*(1+FUEL),4)),IF(M460="Large standard",IF(N460&gt;LS_MAX,"",ROUND(IF(N460&lt;=OVER3_FROM,INDEX(LS_FEES,SUMPRODUCT(--(LS_EDGES&lt;N460))+1,0+AM460),INDEX(OVER3_BASE,1,0+AM460)+OVER3_PER4*CEILING((N460-OVER3_FROM)/4,1))*(1+FUEL),4)),"")))</f>
        <v/>
      </c>
      <c r="P460" s="21" t="str">
        <f aca="false">IF(OR(N460="",AM460="",M460=""),"",IF(M460="Small standard",IF(N460&gt;SS_MAX,"",ROUND(INDEX(SS_FEES,SUMPRODUCT(--(SS_EDGES&lt;N460))+1,3+AM460)*(1+FUEL),4)),IF(M460="Large standard",IF(N460&gt;LS_MAX,"",ROUND(IF(N460&lt;=OVER3_FROM,INDEX(LS_FEES,SUMPRODUCT(--(LS_EDGES&lt;N460))+1,3+AM460),INDEX(OVER3_BASE,1,3+AM460)+OVER3_PER4*CEILING((N460-OVER3_FROM)/4,1))*(1+FUEL),4)),"")))</f>
        <v/>
      </c>
      <c r="Q460" s="20" t="str">
        <f aca="true">IF(OR(L460="",O460=""),"",ROUND(L460-IF(AND(TODAY()&gt;=PEAK_FROM,TODAY()&lt;=PEAK_TO),P460,O460),2))</f>
        <v/>
      </c>
      <c r="R460" s="16" t="str">
        <f aca="false">IF(N460="","",IF(M460="Small standard",IF(SUMPRODUCT(--(SS_EDGES&lt;N460))=0,"",INDEX(SS_EDGES,SUMPRODUCT(--(SS_EDGES&lt;N460)))),IF(M460="Large standard",IF(N460&gt;OVER3_FROM,OVER3_FROM+4*(CEILING((N460-OVER3_FROM)/4,1)-1),IF(SUMPRODUCT(--(LS_EDGES&lt;N460))=0,"",INDEX(LS_EDGES,SUMPRODUCT(--(LS_EDGES&lt;N460))))),"")))</f>
        <v/>
      </c>
      <c r="S460" s="22" t="str">
        <f aca="false">IF(R460="","",ROUND(N460-R460,3))</f>
        <v/>
      </c>
      <c r="T460" s="21" t="str">
        <f aca="false">IF(OR(R460="",O460="",AO460=""),"",IF(S460&gt;MAX_SHAVE,"",IF(ROUND(O460-AO460,4)&lt;MIN_UNIT,"",ROUND(O460-AO460,4))))</f>
        <v/>
      </c>
      <c r="U460" s="21" t="str">
        <f aca="false">IF(OR(AQ460="",O460=""),"",IF(ROUND(ROUND(O460-AQ460,4)-AS460,4)&lt;=MIN_UNIT,"",ROUND(ROUND(O460-AQ460,4)-AS460,4)))</f>
        <v/>
      </c>
      <c r="V460" s="21" t="str">
        <f aca="false">IF(OR(AV460="",O460=""),"",IF(AND(AT460=1,AU460&lt;=MAX_ENV),IF(ROUND(O460-AV460,4)&lt;MIN_UNIT,"",ROUND(O460-AV460,4)),""))</f>
        <v/>
      </c>
      <c r="W460" s="21" t="str">
        <f aca="false">IF(OR(AX460="",O460=""),"",IF(AL460&gt;=AH460*MIN_DIM_RATIO,IF(ROUND(O460-AX460,4)&lt;MIN_UNIT,"",ROUND(O460-AX460,4)),""))</f>
        <v/>
      </c>
      <c r="X460" s="21" t="str">
        <f aca="false">IF(OR(R460="",P460="",AP460=""),"",IF(S460&gt;MAX_SHAVE,"",IF(ROUND(P460-AP460,4)&lt;MIN_UNIT,"",ROUND(P460-AP460,4))))</f>
        <v/>
      </c>
      <c r="Y460" s="21" t="str">
        <f aca="false">IF(OR(AR460="",P460=""),"",IF(ROUND(ROUND(P460-AR460,4)-AS460,4)&lt;=MIN_UNIT,"",ROUND(ROUND(P460-AR460,4)-AS460,4)))</f>
        <v/>
      </c>
      <c r="Z460" s="21" t="str">
        <f aca="false">IF(OR(AW460="",P460=""),"",IF(AND(AT460=1,AU460&lt;=MAX_ENV),IF(ROUND(P460-AW460,4)&lt;MIN_UNIT,"",ROUND(P460-AW460,4)),""))</f>
        <v/>
      </c>
      <c r="AA460" s="21" t="str">
        <f aca="false">IF(OR(AY460="",P460=""),"",IF(AL460&gt;=AH460*MIN_DIM_RATIO,IF(ROUND(P460-AY460,4)&lt;MIN_UNIT,"",ROUND(P460-AY460,4)),""))</f>
        <v/>
      </c>
      <c r="AB460" s="2" t="str">
        <f aca="false">IF(COUNT(T460:W460)=0,"",CHOOSE(MATCH(MAX(T460:W460),T460:W460,0),"Weight","Price","Size tier","Box"))</f>
        <v/>
      </c>
      <c r="AC460" s="24" t="str">
        <f aca="false">IF(K460&lt;&gt;"",K460,AZ460)</f>
        <v/>
      </c>
      <c r="AD460" s="25" t="str">
        <f aca="false">IF(OR(AB460="",AC460=""),"",ROUND(AC460*IF(K460&lt;&gt;"",1,U_LOW)*((12-PEAK_MONTHS)*MAX(T460:W460)+PEAK_MONTHS*N(INDEX(X460:AA460,MATCH(MAX(T460:W460),T460:W460,0)))),0))</f>
        <v/>
      </c>
      <c r="AE460" s="25" t="str">
        <f aca="false">IF(OR(AB460="",AC460=""),"",ROUND(AC460*IF(K460&lt;&gt;"",1,U_HIGH)*((12-PEAK_MONTHS)*MAX(T460:W460)+PEAK_MONTHS*N(INDEX(X460:AA460,MATCH(MAX(T460:W460),T460:W460,0)))),0))</f>
        <v/>
      </c>
      <c r="AF460" s="18" t="str">
        <f aca="false">IF(AD460="","",RANK(AD460,$AD$7:$AD$506))</f>
        <v/>
      </c>
      <c r="AH460" s="16" t="str">
        <f aca="false">IF(E460&lt;&gt;"",E460,IF(F460&lt;&gt;"",ROUND(F460*16,3),""))</f>
        <v/>
      </c>
      <c r="AI460" s="16" t="str">
        <f aca="false">IF(COUNT(G460:I460)&lt;3,"",ROUND(LARGE(G460:I460,1),2))</f>
        <v/>
      </c>
      <c r="AJ460" s="16" t="str">
        <f aca="false">IF(COUNT(G460:I460)&lt;3,"",ROUND(LARGE(G460:I460,2),2))</f>
        <v/>
      </c>
      <c r="AK460" s="16" t="str">
        <f aca="false">IF(COUNT(G460:I460)&lt;3,"",ROUND(SMALL(G460:I460,1),2))</f>
        <v/>
      </c>
      <c r="AL460" s="16" t="str">
        <f aca="false">IF(AI460="","",IF(AI460*AJ460*AK460&lt;DIM_MIN_CUIN,"",ROUND(AI460*AJ460*AK460/DIM_DIV*16,2)))</f>
        <v/>
      </c>
      <c r="AM460" s="18" t="str">
        <f aca="false">IF(C460="","",IF(C460&lt;BAND_LO,1,IF(C460&lt;=BAND_HI,2,3)))</f>
        <v/>
      </c>
      <c r="AN460" s="19" t="str">
        <f aca="false">IF(C460="","",IFERROR(INDEX(CAT_REF,MATCH(D460,CATS,0)),REF_DEFAULT))</f>
        <v/>
      </c>
      <c r="AO460" s="21" t="str">
        <f aca="false">IF(OR(R460="",AM460="",M460=""),"",IF(M460="Small standard",IF(R460&gt;SS_MAX,"",ROUND(INDEX(SS_FEES,SUMPRODUCT(--(SS_EDGES&lt;R460))+1,0+AM460)*(1+FUEL),4)),IF(M460="Large standard",IF(R460&gt;LS_MAX,"",ROUND(IF(R460&lt;=OVER3_FROM,INDEX(LS_FEES,SUMPRODUCT(--(LS_EDGES&lt;R460))+1,0+AM460),INDEX(OVER3_BASE,1,0+AM460)+OVER3_PER4*CEILING((R460-OVER3_FROM)/4,1))*(1+FUEL),4)),"")))</f>
        <v/>
      </c>
      <c r="AP460" s="21" t="str">
        <f aca="false">IF(OR(R460="",AM460="",M460=""),"",IF(M460="Small standard",IF(R460&gt;SS_MAX,"",ROUND(INDEX(SS_FEES,SUMPRODUCT(--(SS_EDGES&lt;R460))+1,3+AM460)*(1+FUEL),4)),IF(M460="Large standard",IF(R460&gt;LS_MAX,"",ROUND(IF(R460&lt;=OVER3_FROM,INDEX(LS_FEES,SUMPRODUCT(--(LS_EDGES&lt;R460))+1,3+AM460),INDEX(OVER3_BASE,1,3+AM460)+OVER3_PER4*CEILING((R460-OVER3_FROM)/4,1))*(1+FUEL),4)),"")))</f>
        <v/>
      </c>
      <c r="AQ460" s="21" t="str">
        <f aca="false">IF(OR(AM460="",AM460=1),"",IF(OR(N460="",(AM460-1)="",M460=""),"",IF(M460="Small standard",IF(N460&gt;SS_MAX,"",ROUND(INDEX(SS_FEES,SUMPRODUCT(--(SS_EDGES&lt;N460))+1,0+(AM460-1))*(1+FUEL),4)),IF(M460="Large standard",IF(N460&gt;LS_MAX,"",ROUND(IF(N460&lt;=OVER3_FROM,INDEX(LS_FEES,SUMPRODUCT(--(LS_EDGES&lt;N460))+1,0+(AM460-1)),INDEX(OVER3_BASE,1,0+(AM460-1))+OVER3_PER4*CEILING((N460-OVER3_FROM)/4,1))*(1+FUEL),4)),""))))</f>
        <v/>
      </c>
      <c r="AR460" s="21" t="str">
        <f aca="false">IF(OR(AM460="",AM460=1),"",IF(OR(N460="",(AM460-1)="",M460=""),"",IF(M460="Small standard",IF(N460&gt;SS_MAX,"",ROUND(INDEX(SS_FEES,SUMPRODUCT(--(SS_EDGES&lt;N460))+1,3+(AM460-1))*(1+FUEL),4)),IF(M460="Large standard",IF(N460&gt;LS_MAX,"",ROUND(IF(N460&lt;=OVER3_FROM,INDEX(LS_FEES,SUMPRODUCT(--(LS_EDGES&lt;N460))+1,3+(AM460-1)),INDEX(OVER3_BASE,1,3+(AM460-1))+OVER3_PER4*CEILING((N460-OVER3_FROM)/4,1))*(1+FUEL),4)),""))))</f>
        <v/>
      </c>
      <c r="AS460" s="21" t="str">
        <f aca="false">IF(OR(AM460="",AM460=1),"",(C460-(IF(AM460=2,BAND_LO,BAND_HI)-0.01))*(1-AN460))</f>
        <v/>
      </c>
      <c r="AT460" s="18" t="str">
        <f aca="false">IF(AI460="","",(AI460&gt;SS_L)+(AJ460&gt;SS_M)+(AK460&gt;SS_S))</f>
        <v/>
      </c>
      <c r="AU460" s="23" t="str">
        <f aca="false">IF(OR(AT460="",AT460&lt;&gt;1),"",MAX(AI460/SS_L,AJ460/SS_M,AK460/SS_S))</f>
        <v/>
      </c>
      <c r="AV460" s="21" t="str">
        <f aca="false">IF(OR(M460&lt;&gt;"Large standard",N460="",N460&gt;SS_MAX),"",IF(OR(N460="",AM460="","Small standard"=""),"",IF("Small standard"="Small standard",IF(N460&gt;SS_MAX,"",ROUND(INDEX(SS_FEES,SUMPRODUCT(--(SS_EDGES&lt;N460))+1,0+AM460)*(1+FUEL),4)),IF("Small standard"="Large standard",IF(N460&gt;LS_MAX,"",ROUND(IF(N460&lt;=OVER3_FROM,INDEX(LS_FEES,SUMPRODUCT(--(LS_EDGES&lt;N460))+1,0+AM460),INDEX(OVER3_BASE,1,0+AM460)+OVER3_PER4*CEILING((N460-OVER3_FROM)/4,1))*(1+FUEL),4)),""))))</f>
        <v/>
      </c>
      <c r="AW460" s="21" t="str">
        <f aca="false">IF(OR(M460&lt;&gt;"Large standard",N460="",N460&gt;SS_MAX),"",IF(OR(N460="",AM460="","Small standard"=""),"",IF("Small standard"="Small standard",IF(N460&gt;SS_MAX,"",ROUND(INDEX(SS_FEES,SUMPRODUCT(--(SS_EDGES&lt;N460))+1,3+AM460)*(1+FUEL),4)),IF("Small standard"="Large standard",IF(N460&gt;LS_MAX,"",ROUND(IF(N460&lt;=OVER3_FROM,INDEX(LS_FEES,SUMPRODUCT(--(LS_EDGES&lt;N460))+1,3+AM460),INDEX(OVER3_BASE,1,3+AM460)+OVER3_PER4*CEILING((N460-OVER3_FROM)/4,1))*(1+FUEL),4)),""))))</f>
        <v/>
      </c>
      <c r="AX460" s="21" t="str">
        <f aca="false">IF(OR(AL460="",AH460=""),"",IF(OR(AH460="",AM460="",M460=""),"",IF(M460="Small standard",IF(AH460&gt;SS_MAX,"",ROUND(INDEX(SS_FEES,SUMPRODUCT(--(SS_EDGES&lt;AH460))+1,0+AM460)*(1+FUEL),4)),IF(M460="Large standard",IF(AH460&gt;LS_MAX,"",ROUND(IF(AH460&lt;=OVER3_FROM,INDEX(LS_FEES,SUMPRODUCT(--(LS_EDGES&lt;AH460))+1,0+AM460),INDEX(OVER3_BASE,1,0+AM460)+OVER3_PER4*CEILING((AH460-OVER3_FROM)/4,1))*(1+FUEL),4)),""))))</f>
        <v/>
      </c>
      <c r="AY460" s="21" t="str">
        <f aca="false">IF(OR(AL460="",AH460=""),"",IF(OR(AH460="",AM460="",M460=""),"",IF(M460="Small standard",IF(AH460&gt;SS_MAX,"",ROUND(INDEX(SS_FEES,SUMPRODUCT(--(SS_EDGES&lt;AH460))+1,3+AM460)*(1+FUEL),4)),IF(M460="Large standard",IF(AH460&gt;LS_MAX,"",ROUND(IF(AH460&lt;=OVER3_FROM,INDEX(LS_FEES,SUMPRODUCT(--(LS_EDGES&lt;AH460))+1,3+AM460),INDEX(OVER3_BASE,1,3+AM460)+OVER3_PER4*CEILING((AH460-OVER3_FROM)/4,1))*(1+FUEL),4)),""))))</f>
        <v/>
      </c>
      <c r="AZ460" s="24" t="str">
        <f aca="false">IF(OR(J460="",J460&lt;1),"",ROUND(IFERROR(INDEX(CAT_SCALE,MATCH(D460,CATS,0)),UC_DEFAULT)*IF(J460&gt;=UC_KNEE,10^(UC_A-UC_B*LOG10(J460)),10^(UC_A-UC_B*LOG10(UC_KNEE))*(UC_KNEE/J460)^UC_HEXP),1))</f>
        <v/>
      </c>
    </row>
    <row r="461" customFormat="false" ht="15" hidden="false" customHeight="false" outlineLevel="0" collapsed="false">
      <c r="A461" s="10"/>
      <c r="B461" s="10"/>
      <c r="C461" s="12"/>
      <c r="D461" s="10"/>
      <c r="E461" s="10"/>
      <c r="F461" s="10"/>
      <c r="G461" s="10"/>
      <c r="H461" s="10"/>
      <c r="I461" s="10"/>
      <c r="J461" s="10"/>
      <c r="K461" s="10"/>
      <c r="L461" s="12"/>
      <c r="M461" s="2" t="str">
        <f aca="false">IF(OR(N461="",AI461=""),"",IF(AND(N461&lt;=SS_MAX,AI461&lt;=SS_L,AJ461&lt;=SS_M,AK461&lt;=SS_S),"Small standard",IF(AND(N461&lt;=LS_MAX,AI461&lt;=LS_L,AJ461&lt;=LS_M,AK461&lt;=LS_S),"Large standard","Oversize")))</f>
        <v/>
      </c>
      <c r="N461" s="16" t="str">
        <f aca="false">IF(AH461="","",IF(AL461="",AH461,MAX(AH461,AL461)))</f>
        <v/>
      </c>
      <c r="O461" s="21" t="str">
        <f aca="false">IF(OR(N461="",AM461="",M461=""),"",IF(M461="Small standard",IF(N461&gt;SS_MAX,"",ROUND(INDEX(SS_FEES,SUMPRODUCT(--(SS_EDGES&lt;N461))+1,0+AM461)*(1+FUEL),4)),IF(M461="Large standard",IF(N461&gt;LS_MAX,"",ROUND(IF(N461&lt;=OVER3_FROM,INDEX(LS_FEES,SUMPRODUCT(--(LS_EDGES&lt;N461))+1,0+AM461),INDEX(OVER3_BASE,1,0+AM461)+OVER3_PER4*CEILING((N461-OVER3_FROM)/4,1))*(1+FUEL),4)),"")))</f>
        <v/>
      </c>
      <c r="P461" s="21" t="str">
        <f aca="false">IF(OR(N461="",AM461="",M461=""),"",IF(M461="Small standard",IF(N461&gt;SS_MAX,"",ROUND(INDEX(SS_FEES,SUMPRODUCT(--(SS_EDGES&lt;N461))+1,3+AM461)*(1+FUEL),4)),IF(M461="Large standard",IF(N461&gt;LS_MAX,"",ROUND(IF(N461&lt;=OVER3_FROM,INDEX(LS_FEES,SUMPRODUCT(--(LS_EDGES&lt;N461))+1,3+AM461),INDEX(OVER3_BASE,1,3+AM461)+OVER3_PER4*CEILING((N461-OVER3_FROM)/4,1))*(1+FUEL),4)),"")))</f>
        <v/>
      </c>
      <c r="Q461" s="20" t="str">
        <f aca="true">IF(OR(L461="",O461=""),"",ROUND(L461-IF(AND(TODAY()&gt;=PEAK_FROM,TODAY()&lt;=PEAK_TO),P461,O461),2))</f>
        <v/>
      </c>
      <c r="R461" s="16" t="str">
        <f aca="false">IF(N461="","",IF(M461="Small standard",IF(SUMPRODUCT(--(SS_EDGES&lt;N461))=0,"",INDEX(SS_EDGES,SUMPRODUCT(--(SS_EDGES&lt;N461)))),IF(M461="Large standard",IF(N461&gt;OVER3_FROM,OVER3_FROM+4*(CEILING((N461-OVER3_FROM)/4,1)-1),IF(SUMPRODUCT(--(LS_EDGES&lt;N461))=0,"",INDEX(LS_EDGES,SUMPRODUCT(--(LS_EDGES&lt;N461))))),"")))</f>
        <v/>
      </c>
      <c r="S461" s="22" t="str">
        <f aca="false">IF(R461="","",ROUND(N461-R461,3))</f>
        <v/>
      </c>
      <c r="T461" s="21" t="str">
        <f aca="false">IF(OR(R461="",O461="",AO461=""),"",IF(S461&gt;MAX_SHAVE,"",IF(ROUND(O461-AO461,4)&lt;MIN_UNIT,"",ROUND(O461-AO461,4))))</f>
        <v/>
      </c>
      <c r="U461" s="21" t="str">
        <f aca="false">IF(OR(AQ461="",O461=""),"",IF(ROUND(ROUND(O461-AQ461,4)-AS461,4)&lt;=MIN_UNIT,"",ROUND(ROUND(O461-AQ461,4)-AS461,4)))</f>
        <v/>
      </c>
      <c r="V461" s="21" t="str">
        <f aca="false">IF(OR(AV461="",O461=""),"",IF(AND(AT461=1,AU461&lt;=MAX_ENV),IF(ROUND(O461-AV461,4)&lt;MIN_UNIT,"",ROUND(O461-AV461,4)),""))</f>
        <v/>
      </c>
      <c r="W461" s="21" t="str">
        <f aca="false">IF(OR(AX461="",O461=""),"",IF(AL461&gt;=AH461*MIN_DIM_RATIO,IF(ROUND(O461-AX461,4)&lt;MIN_UNIT,"",ROUND(O461-AX461,4)),""))</f>
        <v/>
      </c>
      <c r="X461" s="21" t="str">
        <f aca="false">IF(OR(R461="",P461="",AP461=""),"",IF(S461&gt;MAX_SHAVE,"",IF(ROUND(P461-AP461,4)&lt;MIN_UNIT,"",ROUND(P461-AP461,4))))</f>
        <v/>
      </c>
      <c r="Y461" s="21" t="str">
        <f aca="false">IF(OR(AR461="",P461=""),"",IF(ROUND(ROUND(P461-AR461,4)-AS461,4)&lt;=MIN_UNIT,"",ROUND(ROUND(P461-AR461,4)-AS461,4)))</f>
        <v/>
      </c>
      <c r="Z461" s="21" t="str">
        <f aca="false">IF(OR(AW461="",P461=""),"",IF(AND(AT461=1,AU461&lt;=MAX_ENV),IF(ROUND(P461-AW461,4)&lt;MIN_UNIT,"",ROUND(P461-AW461,4)),""))</f>
        <v/>
      </c>
      <c r="AA461" s="21" t="str">
        <f aca="false">IF(OR(AY461="",P461=""),"",IF(AL461&gt;=AH461*MIN_DIM_RATIO,IF(ROUND(P461-AY461,4)&lt;MIN_UNIT,"",ROUND(P461-AY461,4)),""))</f>
        <v/>
      </c>
      <c r="AB461" s="2" t="str">
        <f aca="false">IF(COUNT(T461:W461)=0,"",CHOOSE(MATCH(MAX(T461:W461),T461:W461,0),"Weight","Price","Size tier","Box"))</f>
        <v/>
      </c>
      <c r="AC461" s="24" t="str">
        <f aca="false">IF(K461&lt;&gt;"",K461,AZ461)</f>
        <v/>
      </c>
      <c r="AD461" s="25" t="str">
        <f aca="false">IF(OR(AB461="",AC461=""),"",ROUND(AC461*IF(K461&lt;&gt;"",1,U_LOW)*((12-PEAK_MONTHS)*MAX(T461:W461)+PEAK_MONTHS*N(INDEX(X461:AA461,MATCH(MAX(T461:W461),T461:W461,0)))),0))</f>
        <v/>
      </c>
      <c r="AE461" s="25" t="str">
        <f aca="false">IF(OR(AB461="",AC461=""),"",ROUND(AC461*IF(K461&lt;&gt;"",1,U_HIGH)*((12-PEAK_MONTHS)*MAX(T461:W461)+PEAK_MONTHS*N(INDEX(X461:AA461,MATCH(MAX(T461:W461),T461:W461,0)))),0))</f>
        <v/>
      </c>
      <c r="AF461" s="18" t="str">
        <f aca="false">IF(AD461="","",RANK(AD461,$AD$7:$AD$506))</f>
        <v/>
      </c>
      <c r="AH461" s="16" t="str">
        <f aca="false">IF(E461&lt;&gt;"",E461,IF(F461&lt;&gt;"",ROUND(F461*16,3),""))</f>
        <v/>
      </c>
      <c r="AI461" s="16" t="str">
        <f aca="false">IF(COUNT(G461:I461)&lt;3,"",ROUND(LARGE(G461:I461,1),2))</f>
        <v/>
      </c>
      <c r="AJ461" s="16" t="str">
        <f aca="false">IF(COUNT(G461:I461)&lt;3,"",ROUND(LARGE(G461:I461,2),2))</f>
        <v/>
      </c>
      <c r="AK461" s="16" t="str">
        <f aca="false">IF(COUNT(G461:I461)&lt;3,"",ROUND(SMALL(G461:I461,1),2))</f>
        <v/>
      </c>
      <c r="AL461" s="16" t="str">
        <f aca="false">IF(AI461="","",IF(AI461*AJ461*AK461&lt;DIM_MIN_CUIN,"",ROUND(AI461*AJ461*AK461/DIM_DIV*16,2)))</f>
        <v/>
      </c>
      <c r="AM461" s="18" t="str">
        <f aca="false">IF(C461="","",IF(C461&lt;BAND_LO,1,IF(C461&lt;=BAND_HI,2,3)))</f>
        <v/>
      </c>
      <c r="AN461" s="19" t="str">
        <f aca="false">IF(C461="","",IFERROR(INDEX(CAT_REF,MATCH(D461,CATS,0)),REF_DEFAULT))</f>
        <v/>
      </c>
      <c r="AO461" s="21" t="str">
        <f aca="false">IF(OR(R461="",AM461="",M461=""),"",IF(M461="Small standard",IF(R461&gt;SS_MAX,"",ROUND(INDEX(SS_FEES,SUMPRODUCT(--(SS_EDGES&lt;R461))+1,0+AM461)*(1+FUEL),4)),IF(M461="Large standard",IF(R461&gt;LS_MAX,"",ROUND(IF(R461&lt;=OVER3_FROM,INDEX(LS_FEES,SUMPRODUCT(--(LS_EDGES&lt;R461))+1,0+AM461),INDEX(OVER3_BASE,1,0+AM461)+OVER3_PER4*CEILING((R461-OVER3_FROM)/4,1))*(1+FUEL),4)),"")))</f>
        <v/>
      </c>
      <c r="AP461" s="21" t="str">
        <f aca="false">IF(OR(R461="",AM461="",M461=""),"",IF(M461="Small standard",IF(R461&gt;SS_MAX,"",ROUND(INDEX(SS_FEES,SUMPRODUCT(--(SS_EDGES&lt;R461))+1,3+AM461)*(1+FUEL),4)),IF(M461="Large standard",IF(R461&gt;LS_MAX,"",ROUND(IF(R461&lt;=OVER3_FROM,INDEX(LS_FEES,SUMPRODUCT(--(LS_EDGES&lt;R461))+1,3+AM461),INDEX(OVER3_BASE,1,3+AM461)+OVER3_PER4*CEILING((R461-OVER3_FROM)/4,1))*(1+FUEL),4)),"")))</f>
        <v/>
      </c>
      <c r="AQ461" s="21" t="str">
        <f aca="false">IF(OR(AM461="",AM461=1),"",IF(OR(N461="",(AM461-1)="",M461=""),"",IF(M461="Small standard",IF(N461&gt;SS_MAX,"",ROUND(INDEX(SS_FEES,SUMPRODUCT(--(SS_EDGES&lt;N461))+1,0+(AM461-1))*(1+FUEL),4)),IF(M461="Large standard",IF(N461&gt;LS_MAX,"",ROUND(IF(N461&lt;=OVER3_FROM,INDEX(LS_FEES,SUMPRODUCT(--(LS_EDGES&lt;N461))+1,0+(AM461-1)),INDEX(OVER3_BASE,1,0+(AM461-1))+OVER3_PER4*CEILING((N461-OVER3_FROM)/4,1))*(1+FUEL),4)),""))))</f>
        <v/>
      </c>
      <c r="AR461" s="21" t="str">
        <f aca="false">IF(OR(AM461="",AM461=1),"",IF(OR(N461="",(AM461-1)="",M461=""),"",IF(M461="Small standard",IF(N461&gt;SS_MAX,"",ROUND(INDEX(SS_FEES,SUMPRODUCT(--(SS_EDGES&lt;N461))+1,3+(AM461-1))*(1+FUEL),4)),IF(M461="Large standard",IF(N461&gt;LS_MAX,"",ROUND(IF(N461&lt;=OVER3_FROM,INDEX(LS_FEES,SUMPRODUCT(--(LS_EDGES&lt;N461))+1,3+(AM461-1)),INDEX(OVER3_BASE,1,3+(AM461-1))+OVER3_PER4*CEILING((N461-OVER3_FROM)/4,1))*(1+FUEL),4)),""))))</f>
        <v/>
      </c>
      <c r="AS461" s="21" t="str">
        <f aca="false">IF(OR(AM461="",AM461=1),"",(C461-(IF(AM461=2,BAND_LO,BAND_HI)-0.01))*(1-AN461))</f>
        <v/>
      </c>
      <c r="AT461" s="18" t="str">
        <f aca="false">IF(AI461="","",(AI461&gt;SS_L)+(AJ461&gt;SS_M)+(AK461&gt;SS_S))</f>
        <v/>
      </c>
      <c r="AU461" s="23" t="str">
        <f aca="false">IF(OR(AT461="",AT461&lt;&gt;1),"",MAX(AI461/SS_L,AJ461/SS_M,AK461/SS_S))</f>
        <v/>
      </c>
      <c r="AV461" s="21" t="str">
        <f aca="false">IF(OR(M461&lt;&gt;"Large standard",N461="",N461&gt;SS_MAX),"",IF(OR(N461="",AM461="","Small standard"=""),"",IF("Small standard"="Small standard",IF(N461&gt;SS_MAX,"",ROUND(INDEX(SS_FEES,SUMPRODUCT(--(SS_EDGES&lt;N461))+1,0+AM461)*(1+FUEL),4)),IF("Small standard"="Large standard",IF(N461&gt;LS_MAX,"",ROUND(IF(N461&lt;=OVER3_FROM,INDEX(LS_FEES,SUMPRODUCT(--(LS_EDGES&lt;N461))+1,0+AM461),INDEX(OVER3_BASE,1,0+AM461)+OVER3_PER4*CEILING((N461-OVER3_FROM)/4,1))*(1+FUEL),4)),""))))</f>
        <v/>
      </c>
      <c r="AW461" s="21" t="str">
        <f aca="false">IF(OR(M461&lt;&gt;"Large standard",N461="",N461&gt;SS_MAX),"",IF(OR(N461="",AM461="","Small standard"=""),"",IF("Small standard"="Small standard",IF(N461&gt;SS_MAX,"",ROUND(INDEX(SS_FEES,SUMPRODUCT(--(SS_EDGES&lt;N461))+1,3+AM461)*(1+FUEL),4)),IF("Small standard"="Large standard",IF(N461&gt;LS_MAX,"",ROUND(IF(N461&lt;=OVER3_FROM,INDEX(LS_FEES,SUMPRODUCT(--(LS_EDGES&lt;N461))+1,3+AM461),INDEX(OVER3_BASE,1,3+AM461)+OVER3_PER4*CEILING((N461-OVER3_FROM)/4,1))*(1+FUEL),4)),""))))</f>
        <v/>
      </c>
      <c r="AX461" s="21" t="str">
        <f aca="false">IF(OR(AL461="",AH461=""),"",IF(OR(AH461="",AM461="",M461=""),"",IF(M461="Small standard",IF(AH461&gt;SS_MAX,"",ROUND(INDEX(SS_FEES,SUMPRODUCT(--(SS_EDGES&lt;AH461))+1,0+AM461)*(1+FUEL),4)),IF(M461="Large standard",IF(AH461&gt;LS_MAX,"",ROUND(IF(AH461&lt;=OVER3_FROM,INDEX(LS_FEES,SUMPRODUCT(--(LS_EDGES&lt;AH461))+1,0+AM461),INDEX(OVER3_BASE,1,0+AM461)+OVER3_PER4*CEILING((AH461-OVER3_FROM)/4,1))*(1+FUEL),4)),""))))</f>
        <v/>
      </c>
      <c r="AY461" s="21" t="str">
        <f aca="false">IF(OR(AL461="",AH461=""),"",IF(OR(AH461="",AM461="",M461=""),"",IF(M461="Small standard",IF(AH461&gt;SS_MAX,"",ROUND(INDEX(SS_FEES,SUMPRODUCT(--(SS_EDGES&lt;AH461))+1,3+AM461)*(1+FUEL),4)),IF(M461="Large standard",IF(AH461&gt;LS_MAX,"",ROUND(IF(AH461&lt;=OVER3_FROM,INDEX(LS_FEES,SUMPRODUCT(--(LS_EDGES&lt;AH461))+1,3+AM461),INDEX(OVER3_BASE,1,3+AM461)+OVER3_PER4*CEILING((AH461-OVER3_FROM)/4,1))*(1+FUEL),4)),""))))</f>
        <v/>
      </c>
      <c r="AZ461" s="24" t="str">
        <f aca="false">IF(OR(J461="",J461&lt;1),"",ROUND(IFERROR(INDEX(CAT_SCALE,MATCH(D461,CATS,0)),UC_DEFAULT)*IF(J461&gt;=UC_KNEE,10^(UC_A-UC_B*LOG10(J461)),10^(UC_A-UC_B*LOG10(UC_KNEE))*(UC_KNEE/J461)^UC_HEXP),1))</f>
        <v/>
      </c>
    </row>
    <row r="462" customFormat="false" ht="15" hidden="false" customHeight="false" outlineLevel="0" collapsed="false">
      <c r="A462" s="10"/>
      <c r="B462" s="10"/>
      <c r="C462" s="12"/>
      <c r="D462" s="10"/>
      <c r="E462" s="10"/>
      <c r="F462" s="10"/>
      <c r="G462" s="10"/>
      <c r="H462" s="10"/>
      <c r="I462" s="10"/>
      <c r="J462" s="10"/>
      <c r="K462" s="10"/>
      <c r="L462" s="12"/>
      <c r="M462" s="2" t="str">
        <f aca="false">IF(OR(N462="",AI462=""),"",IF(AND(N462&lt;=SS_MAX,AI462&lt;=SS_L,AJ462&lt;=SS_M,AK462&lt;=SS_S),"Small standard",IF(AND(N462&lt;=LS_MAX,AI462&lt;=LS_L,AJ462&lt;=LS_M,AK462&lt;=LS_S),"Large standard","Oversize")))</f>
        <v/>
      </c>
      <c r="N462" s="16" t="str">
        <f aca="false">IF(AH462="","",IF(AL462="",AH462,MAX(AH462,AL462)))</f>
        <v/>
      </c>
      <c r="O462" s="21" t="str">
        <f aca="false">IF(OR(N462="",AM462="",M462=""),"",IF(M462="Small standard",IF(N462&gt;SS_MAX,"",ROUND(INDEX(SS_FEES,SUMPRODUCT(--(SS_EDGES&lt;N462))+1,0+AM462)*(1+FUEL),4)),IF(M462="Large standard",IF(N462&gt;LS_MAX,"",ROUND(IF(N462&lt;=OVER3_FROM,INDEX(LS_FEES,SUMPRODUCT(--(LS_EDGES&lt;N462))+1,0+AM462),INDEX(OVER3_BASE,1,0+AM462)+OVER3_PER4*CEILING((N462-OVER3_FROM)/4,1))*(1+FUEL),4)),"")))</f>
        <v/>
      </c>
      <c r="P462" s="21" t="str">
        <f aca="false">IF(OR(N462="",AM462="",M462=""),"",IF(M462="Small standard",IF(N462&gt;SS_MAX,"",ROUND(INDEX(SS_FEES,SUMPRODUCT(--(SS_EDGES&lt;N462))+1,3+AM462)*(1+FUEL),4)),IF(M462="Large standard",IF(N462&gt;LS_MAX,"",ROUND(IF(N462&lt;=OVER3_FROM,INDEX(LS_FEES,SUMPRODUCT(--(LS_EDGES&lt;N462))+1,3+AM462),INDEX(OVER3_BASE,1,3+AM462)+OVER3_PER4*CEILING((N462-OVER3_FROM)/4,1))*(1+FUEL),4)),"")))</f>
        <v/>
      </c>
      <c r="Q462" s="20" t="str">
        <f aca="true">IF(OR(L462="",O462=""),"",ROUND(L462-IF(AND(TODAY()&gt;=PEAK_FROM,TODAY()&lt;=PEAK_TO),P462,O462),2))</f>
        <v/>
      </c>
      <c r="R462" s="16" t="str">
        <f aca="false">IF(N462="","",IF(M462="Small standard",IF(SUMPRODUCT(--(SS_EDGES&lt;N462))=0,"",INDEX(SS_EDGES,SUMPRODUCT(--(SS_EDGES&lt;N462)))),IF(M462="Large standard",IF(N462&gt;OVER3_FROM,OVER3_FROM+4*(CEILING((N462-OVER3_FROM)/4,1)-1),IF(SUMPRODUCT(--(LS_EDGES&lt;N462))=0,"",INDEX(LS_EDGES,SUMPRODUCT(--(LS_EDGES&lt;N462))))),"")))</f>
        <v/>
      </c>
      <c r="S462" s="22" t="str">
        <f aca="false">IF(R462="","",ROUND(N462-R462,3))</f>
        <v/>
      </c>
      <c r="T462" s="21" t="str">
        <f aca="false">IF(OR(R462="",O462="",AO462=""),"",IF(S462&gt;MAX_SHAVE,"",IF(ROUND(O462-AO462,4)&lt;MIN_UNIT,"",ROUND(O462-AO462,4))))</f>
        <v/>
      </c>
      <c r="U462" s="21" t="str">
        <f aca="false">IF(OR(AQ462="",O462=""),"",IF(ROUND(ROUND(O462-AQ462,4)-AS462,4)&lt;=MIN_UNIT,"",ROUND(ROUND(O462-AQ462,4)-AS462,4)))</f>
        <v/>
      </c>
      <c r="V462" s="21" t="str">
        <f aca="false">IF(OR(AV462="",O462=""),"",IF(AND(AT462=1,AU462&lt;=MAX_ENV),IF(ROUND(O462-AV462,4)&lt;MIN_UNIT,"",ROUND(O462-AV462,4)),""))</f>
        <v/>
      </c>
      <c r="W462" s="21" t="str">
        <f aca="false">IF(OR(AX462="",O462=""),"",IF(AL462&gt;=AH462*MIN_DIM_RATIO,IF(ROUND(O462-AX462,4)&lt;MIN_UNIT,"",ROUND(O462-AX462,4)),""))</f>
        <v/>
      </c>
      <c r="X462" s="21" t="str">
        <f aca="false">IF(OR(R462="",P462="",AP462=""),"",IF(S462&gt;MAX_SHAVE,"",IF(ROUND(P462-AP462,4)&lt;MIN_UNIT,"",ROUND(P462-AP462,4))))</f>
        <v/>
      </c>
      <c r="Y462" s="21" t="str">
        <f aca="false">IF(OR(AR462="",P462=""),"",IF(ROUND(ROUND(P462-AR462,4)-AS462,4)&lt;=MIN_UNIT,"",ROUND(ROUND(P462-AR462,4)-AS462,4)))</f>
        <v/>
      </c>
      <c r="Z462" s="21" t="str">
        <f aca="false">IF(OR(AW462="",P462=""),"",IF(AND(AT462=1,AU462&lt;=MAX_ENV),IF(ROUND(P462-AW462,4)&lt;MIN_UNIT,"",ROUND(P462-AW462,4)),""))</f>
        <v/>
      </c>
      <c r="AA462" s="21" t="str">
        <f aca="false">IF(OR(AY462="",P462=""),"",IF(AL462&gt;=AH462*MIN_DIM_RATIO,IF(ROUND(P462-AY462,4)&lt;MIN_UNIT,"",ROUND(P462-AY462,4)),""))</f>
        <v/>
      </c>
      <c r="AB462" s="2" t="str">
        <f aca="false">IF(COUNT(T462:W462)=0,"",CHOOSE(MATCH(MAX(T462:W462),T462:W462,0),"Weight","Price","Size tier","Box"))</f>
        <v/>
      </c>
      <c r="AC462" s="24" t="str">
        <f aca="false">IF(K462&lt;&gt;"",K462,AZ462)</f>
        <v/>
      </c>
      <c r="AD462" s="25" t="str">
        <f aca="false">IF(OR(AB462="",AC462=""),"",ROUND(AC462*IF(K462&lt;&gt;"",1,U_LOW)*((12-PEAK_MONTHS)*MAX(T462:W462)+PEAK_MONTHS*N(INDEX(X462:AA462,MATCH(MAX(T462:W462),T462:W462,0)))),0))</f>
        <v/>
      </c>
      <c r="AE462" s="25" t="str">
        <f aca="false">IF(OR(AB462="",AC462=""),"",ROUND(AC462*IF(K462&lt;&gt;"",1,U_HIGH)*((12-PEAK_MONTHS)*MAX(T462:W462)+PEAK_MONTHS*N(INDEX(X462:AA462,MATCH(MAX(T462:W462),T462:W462,0)))),0))</f>
        <v/>
      </c>
      <c r="AF462" s="18" t="str">
        <f aca="false">IF(AD462="","",RANK(AD462,$AD$7:$AD$506))</f>
        <v/>
      </c>
      <c r="AH462" s="16" t="str">
        <f aca="false">IF(E462&lt;&gt;"",E462,IF(F462&lt;&gt;"",ROUND(F462*16,3),""))</f>
        <v/>
      </c>
      <c r="AI462" s="16" t="str">
        <f aca="false">IF(COUNT(G462:I462)&lt;3,"",ROUND(LARGE(G462:I462,1),2))</f>
        <v/>
      </c>
      <c r="AJ462" s="16" t="str">
        <f aca="false">IF(COUNT(G462:I462)&lt;3,"",ROUND(LARGE(G462:I462,2),2))</f>
        <v/>
      </c>
      <c r="AK462" s="16" t="str">
        <f aca="false">IF(COUNT(G462:I462)&lt;3,"",ROUND(SMALL(G462:I462,1),2))</f>
        <v/>
      </c>
      <c r="AL462" s="16" t="str">
        <f aca="false">IF(AI462="","",IF(AI462*AJ462*AK462&lt;DIM_MIN_CUIN,"",ROUND(AI462*AJ462*AK462/DIM_DIV*16,2)))</f>
        <v/>
      </c>
      <c r="AM462" s="18" t="str">
        <f aca="false">IF(C462="","",IF(C462&lt;BAND_LO,1,IF(C462&lt;=BAND_HI,2,3)))</f>
        <v/>
      </c>
      <c r="AN462" s="19" t="str">
        <f aca="false">IF(C462="","",IFERROR(INDEX(CAT_REF,MATCH(D462,CATS,0)),REF_DEFAULT))</f>
        <v/>
      </c>
      <c r="AO462" s="21" t="str">
        <f aca="false">IF(OR(R462="",AM462="",M462=""),"",IF(M462="Small standard",IF(R462&gt;SS_MAX,"",ROUND(INDEX(SS_FEES,SUMPRODUCT(--(SS_EDGES&lt;R462))+1,0+AM462)*(1+FUEL),4)),IF(M462="Large standard",IF(R462&gt;LS_MAX,"",ROUND(IF(R462&lt;=OVER3_FROM,INDEX(LS_FEES,SUMPRODUCT(--(LS_EDGES&lt;R462))+1,0+AM462),INDEX(OVER3_BASE,1,0+AM462)+OVER3_PER4*CEILING((R462-OVER3_FROM)/4,1))*(1+FUEL),4)),"")))</f>
        <v/>
      </c>
      <c r="AP462" s="21" t="str">
        <f aca="false">IF(OR(R462="",AM462="",M462=""),"",IF(M462="Small standard",IF(R462&gt;SS_MAX,"",ROUND(INDEX(SS_FEES,SUMPRODUCT(--(SS_EDGES&lt;R462))+1,3+AM462)*(1+FUEL),4)),IF(M462="Large standard",IF(R462&gt;LS_MAX,"",ROUND(IF(R462&lt;=OVER3_FROM,INDEX(LS_FEES,SUMPRODUCT(--(LS_EDGES&lt;R462))+1,3+AM462),INDEX(OVER3_BASE,1,3+AM462)+OVER3_PER4*CEILING((R462-OVER3_FROM)/4,1))*(1+FUEL),4)),"")))</f>
        <v/>
      </c>
      <c r="AQ462" s="21" t="str">
        <f aca="false">IF(OR(AM462="",AM462=1),"",IF(OR(N462="",(AM462-1)="",M462=""),"",IF(M462="Small standard",IF(N462&gt;SS_MAX,"",ROUND(INDEX(SS_FEES,SUMPRODUCT(--(SS_EDGES&lt;N462))+1,0+(AM462-1))*(1+FUEL),4)),IF(M462="Large standard",IF(N462&gt;LS_MAX,"",ROUND(IF(N462&lt;=OVER3_FROM,INDEX(LS_FEES,SUMPRODUCT(--(LS_EDGES&lt;N462))+1,0+(AM462-1)),INDEX(OVER3_BASE,1,0+(AM462-1))+OVER3_PER4*CEILING((N462-OVER3_FROM)/4,1))*(1+FUEL),4)),""))))</f>
        <v/>
      </c>
      <c r="AR462" s="21" t="str">
        <f aca="false">IF(OR(AM462="",AM462=1),"",IF(OR(N462="",(AM462-1)="",M462=""),"",IF(M462="Small standard",IF(N462&gt;SS_MAX,"",ROUND(INDEX(SS_FEES,SUMPRODUCT(--(SS_EDGES&lt;N462))+1,3+(AM462-1))*(1+FUEL),4)),IF(M462="Large standard",IF(N462&gt;LS_MAX,"",ROUND(IF(N462&lt;=OVER3_FROM,INDEX(LS_FEES,SUMPRODUCT(--(LS_EDGES&lt;N462))+1,3+(AM462-1)),INDEX(OVER3_BASE,1,3+(AM462-1))+OVER3_PER4*CEILING((N462-OVER3_FROM)/4,1))*(1+FUEL),4)),""))))</f>
        <v/>
      </c>
      <c r="AS462" s="21" t="str">
        <f aca="false">IF(OR(AM462="",AM462=1),"",(C462-(IF(AM462=2,BAND_LO,BAND_HI)-0.01))*(1-AN462))</f>
        <v/>
      </c>
      <c r="AT462" s="18" t="str">
        <f aca="false">IF(AI462="","",(AI462&gt;SS_L)+(AJ462&gt;SS_M)+(AK462&gt;SS_S))</f>
        <v/>
      </c>
      <c r="AU462" s="23" t="str">
        <f aca="false">IF(OR(AT462="",AT462&lt;&gt;1),"",MAX(AI462/SS_L,AJ462/SS_M,AK462/SS_S))</f>
        <v/>
      </c>
      <c r="AV462" s="21" t="str">
        <f aca="false">IF(OR(M462&lt;&gt;"Large standard",N462="",N462&gt;SS_MAX),"",IF(OR(N462="",AM462="","Small standard"=""),"",IF("Small standard"="Small standard",IF(N462&gt;SS_MAX,"",ROUND(INDEX(SS_FEES,SUMPRODUCT(--(SS_EDGES&lt;N462))+1,0+AM462)*(1+FUEL),4)),IF("Small standard"="Large standard",IF(N462&gt;LS_MAX,"",ROUND(IF(N462&lt;=OVER3_FROM,INDEX(LS_FEES,SUMPRODUCT(--(LS_EDGES&lt;N462))+1,0+AM462),INDEX(OVER3_BASE,1,0+AM462)+OVER3_PER4*CEILING((N462-OVER3_FROM)/4,1))*(1+FUEL),4)),""))))</f>
        <v/>
      </c>
      <c r="AW462" s="21" t="str">
        <f aca="false">IF(OR(M462&lt;&gt;"Large standard",N462="",N462&gt;SS_MAX),"",IF(OR(N462="",AM462="","Small standard"=""),"",IF("Small standard"="Small standard",IF(N462&gt;SS_MAX,"",ROUND(INDEX(SS_FEES,SUMPRODUCT(--(SS_EDGES&lt;N462))+1,3+AM462)*(1+FUEL),4)),IF("Small standard"="Large standard",IF(N462&gt;LS_MAX,"",ROUND(IF(N462&lt;=OVER3_FROM,INDEX(LS_FEES,SUMPRODUCT(--(LS_EDGES&lt;N462))+1,3+AM462),INDEX(OVER3_BASE,1,3+AM462)+OVER3_PER4*CEILING((N462-OVER3_FROM)/4,1))*(1+FUEL),4)),""))))</f>
        <v/>
      </c>
      <c r="AX462" s="21" t="str">
        <f aca="false">IF(OR(AL462="",AH462=""),"",IF(OR(AH462="",AM462="",M462=""),"",IF(M462="Small standard",IF(AH462&gt;SS_MAX,"",ROUND(INDEX(SS_FEES,SUMPRODUCT(--(SS_EDGES&lt;AH462))+1,0+AM462)*(1+FUEL),4)),IF(M462="Large standard",IF(AH462&gt;LS_MAX,"",ROUND(IF(AH462&lt;=OVER3_FROM,INDEX(LS_FEES,SUMPRODUCT(--(LS_EDGES&lt;AH462))+1,0+AM462),INDEX(OVER3_BASE,1,0+AM462)+OVER3_PER4*CEILING((AH462-OVER3_FROM)/4,1))*(1+FUEL),4)),""))))</f>
        <v/>
      </c>
      <c r="AY462" s="21" t="str">
        <f aca="false">IF(OR(AL462="",AH462=""),"",IF(OR(AH462="",AM462="",M462=""),"",IF(M462="Small standard",IF(AH462&gt;SS_MAX,"",ROUND(INDEX(SS_FEES,SUMPRODUCT(--(SS_EDGES&lt;AH462))+1,3+AM462)*(1+FUEL),4)),IF(M462="Large standard",IF(AH462&gt;LS_MAX,"",ROUND(IF(AH462&lt;=OVER3_FROM,INDEX(LS_FEES,SUMPRODUCT(--(LS_EDGES&lt;AH462))+1,3+AM462),INDEX(OVER3_BASE,1,3+AM462)+OVER3_PER4*CEILING((AH462-OVER3_FROM)/4,1))*(1+FUEL),4)),""))))</f>
        <v/>
      </c>
      <c r="AZ462" s="24" t="str">
        <f aca="false">IF(OR(J462="",J462&lt;1),"",ROUND(IFERROR(INDEX(CAT_SCALE,MATCH(D462,CATS,0)),UC_DEFAULT)*IF(J462&gt;=UC_KNEE,10^(UC_A-UC_B*LOG10(J462)),10^(UC_A-UC_B*LOG10(UC_KNEE))*(UC_KNEE/J462)^UC_HEXP),1))</f>
        <v/>
      </c>
    </row>
    <row r="463" customFormat="false" ht="15" hidden="false" customHeight="false" outlineLevel="0" collapsed="false">
      <c r="A463" s="10"/>
      <c r="B463" s="10"/>
      <c r="C463" s="12"/>
      <c r="D463" s="10"/>
      <c r="E463" s="10"/>
      <c r="F463" s="10"/>
      <c r="G463" s="10"/>
      <c r="H463" s="10"/>
      <c r="I463" s="10"/>
      <c r="J463" s="10"/>
      <c r="K463" s="10"/>
      <c r="L463" s="12"/>
      <c r="M463" s="2" t="str">
        <f aca="false">IF(OR(N463="",AI463=""),"",IF(AND(N463&lt;=SS_MAX,AI463&lt;=SS_L,AJ463&lt;=SS_M,AK463&lt;=SS_S),"Small standard",IF(AND(N463&lt;=LS_MAX,AI463&lt;=LS_L,AJ463&lt;=LS_M,AK463&lt;=LS_S),"Large standard","Oversize")))</f>
        <v/>
      </c>
      <c r="N463" s="16" t="str">
        <f aca="false">IF(AH463="","",IF(AL463="",AH463,MAX(AH463,AL463)))</f>
        <v/>
      </c>
      <c r="O463" s="21" t="str">
        <f aca="false">IF(OR(N463="",AM463="",M463=""),"",IF(M463="Small standard",IF(N463&gt;SS_MAX,"",ROUND(INDEX(SS_FEES,SUMPRODUCT(--(SS_EDGES&lt;N463))+1,0+AM463)*(1+FUEL),4)),IF(M463="Large standard",IF(N463&gt;LS_MAX,"",ROUND(IF(N463&lt;=OVER3_FROM,INDEX(LS_FEES,SUMPRODUCT(--(LS_EDGES&lt;N463))+1,0+AM463),INDEX(OVER3_BASE,1,0+AM463)+OVER3_PER4*CEILING((N463-OVER3_FROM)/4,1))*(1+FUEL),4)),"")))</f>
        <v/>
      </c>
      <c r="P463" s="21" t="str">
        <f aca="false">IF(OR(N463="",AM463="",M463=""),"",IF(M463="Small standard",IF(N463&gt;SS_MAX,"",ROUND(INDEX(SS_FEES,SUMPRODUCT(--(SS_EDGES&lt;N463))+1,3+AM463)*(1+FUEL),4)),IF(M463="Large standard",IF(N463&gt;LS_MAX,"",ROUND(IF(N463&lt;=OVER3_FROM,INDEX(LS_FEES,SUMPRODUCT(--(LS_EDGES&lt;N463))+1,3+AM463),INDEX(OVER3_BASE,1,3+AM463)+OVER3_PER4*CEILING((N463-OVER3_FROM)/4,1))*(1+FUEL),4)),"")))</f>
        <v/>
      </c>
      <c r="Q463" s="20" t="str">
        <f aca="true">IF(OR(L463="",O463=""),"",ROUND(L463-IF(AND(TODAY()&gt;=PEAK_FROM,TODAY()&lt;=PEAK_TO),P463,O463),2))</f>
        <v/>
      </c>
      <c r="R463" s="16" t="str">
        <f aca="false">IF(N463="","",IF(M463="Small standard",IF(SUMPRODUCT(--(SS_EDGES&lt;N463))=0,"",INDEX(SS_EDGES,SUMPRODUCT(--(SS_EDGES&lt;N463)))),IF(M463="Large standard",IF(N463&gt;OVER3_FROM,OVER3_FROM+4*(CEILING((N463-OVER3_FROM)/4,1)-1),IF(SUMPRODUCT(--(LS_EDGES&lt;N463))=0,"",INDEX(LS_EDGES,SUMPRODUCT(--(LS_EDGES&lt;N463))))),"")))</f>
        <v/>
      </c>
      <c r="S463" s="22" t="str">
        <f aca="false">IF(R463="","",ROUND(N463-R463,3))</f>
        <v/>
      </c>
      <c r="T463" s="21" t="str">
        <f aca="false">IF(OR(R463="",O463="",AO463=""),"",IF(S463&gt;MAX_SHAVE,"",IF(ROUND(O463-AO463,4)&lt;MIN_UNIT,"",ROUND(O463-AO463,4))))</f>
        <v/>
      </c>
      <c r="U463" s="21" t="str">
        <f aca="false">IF(OR(AQ463="",O463=""),"",IF(ROUND(ROUND(O463-AQ463,4)-AS463,4)&lt;=MIN_UNIT,"",ROUND(ROUND(O463-AQ463,4)-AS463,4)))</f>
        <v/>
      </c>
      <c r="V463" s="21" t="str">
        <f aca="false">IF(OR(AV463="",O463=""),"",IF(AND(AT463=1,AU463&lt;=MAX_ENV),IF(ROUND(O463-AV463,4)&lt;MIN_UNIT,"",ROUND(O463-AV463,4)),""))</f>
        <v/>
      </c>
      <c r="W463" s="21" t="str">
        <f aca="false">IF(OR(AX463="",O463=""),"",IF(AL463&gt;=AH463*MIN_DIM_RATIO,IF(ROUND(O463-AX463,4)&lt;MIN_UNIT,"",ROUND(O463-AX463,4)),""))</f>
        <v/>
      </c>
      <c r="X463" s="21" t="str">
        <f aca="false">IF(OR(R463="",P463="",AP463=""),"",IF(S463&gt;MAX_SHAVE,"",IF(ROUND(P463-AP463,4)&lt;MIN_UNIT,"",ROUND(P463-AP463,4))))</f>
        <v/>
      </c>
      <c r="Y463" s="21" t="str">
        <f aca="false">IF(OR(AR463="",P463=""),"",IF(ROUND(ROUND(P463-AR463,4)-AS463,4)&lt;=MIN_UNIT,"",ROUND(ROUND(P463-AR463,4)-AS463,4)))</f>
        <v/>
      </c>
      <c r="Z463" s="21" t="str">
        <f aca="false">IF(OR(AW463="",P463=""),"",IF(AND(AT463=1,AU463&lt;=MAX_ENV),IF(ROUND(P463-AW463,4)&lt;MIN_UNIT,"",ROUND(P463-AW463,4)),""))</f>
        <v/>
      </c>
      <c r="AA463" s="21" t="str">
        <f aca="false">IF(OR(AY463="",P463=""),"",IF(AL463&gt;=AH463*MIN_DIM_RATIO,IF(ROUND(P463-AY463,4)&lt;MIN_UNIT,"",ROUND(P463-AY463,4)),""))</f>
        <v/>
      </c>
      <c r="AB463" s="2" t="str">
        <f aca="false">IF(COUNT(T463:W463)=0,"",CHOOSE(MATCH(MAX(T463:W463),T463:W463,0),"Weight","Price","Size tier","Box"))</f>
        <v/>
      </c>
      <c r="AC463" s="24" t="str">
        <f aca="false">IF(K463&lt;&gt;"",K463,AZ463)</f>
        <v/>
      </c>
      <c r="AD463" s="25" t="str">
        <f aca="false">IF(OR(AB463="",AC463=""),"",ROUND(AC463*IF(K463&lt;&gt;"",1,U_LOW)*((12-PEAK_MONTHS)*MAX(T463:W463)+PEAK_MONTHS*N(INDEX(X463:AA463,MATCH(MAX(T463:W463),T463:W463,0)))),0))</f>
        <v/>
      </c>
      <c r="AE463" s="25" t="str">
        <f aca="false">IF(OR(AB463="",AC463=""),"",ROUND(AC463*IF(K463&lt;&gt;"",1,U_HIGH)*((12-PEAK_MONTHS)*MAX(T463:W463)+PEAK_MONTHS*N(INDEX(X463:AA463,MATCH(MAX(T463:W463),T463:W463,0)))),0))</f>
        <v/>
      </c>
      <c r="AF463" s="18" t="str">
        <f aca="false">IF(AD463="","",RANK(AD463,$AD$7:$AD$506))</f>
        <v/>
      </c>
      <c r="AH463" s="16" t="str">
        <f aca="false">IF(E463&lt;&gt;"",E463,IF(F463&lt;&gt;"",ROUND(F463*16,3),""))</f>
        <v/>
      </c>
      <c r="AI463" s="16" t="str">
        <f aca="false">IF(COUNT(G463:I463)&lt;3,"",ROUND(LARGE(G463:I463,1),2))</f>
        <v/>
      </c>
      <c r="AJ463" s="16" t="str">
        <f aca="false">IF(COUNT(G463:I463)&lt;3,"",ROUND(LARGE(G463:I463,2),2))</f>
        <v/>
      </c>
      <c r="AK463" s="16" t="str">
        <f aca="false">IF(COUNT(G463:I463)&lt;3,"",ROUND(SMALL(G463:I463,1),2))</f>
        <v/>
      </c>
      <c r="AL463" s="16" t="str">
        <f aca="false">IF(AI463="","",IF(AI463*AJ463*AK463&lt;DIM_MIN_CUIN,"",ROUND(AI463*AJ463*AK463/DIM_DIV*16,2)))</f>
        <v/>
      </c>
      <c r="AM463" s="18" t="str">
        <f aca="false">IF(C463="","",IF(C463&lt;BAND_LO,1,IF(C463&lt;=BAND_HI,2,3)))</f>
        <v/>
      </c>
      <c r="AN463" s="19" t="str">
        <f aca="false">IF(C463="","",IFERROR(INDEX(CAT_REF,MATCH(D463,CATS,0)),REF_DEFAULT))</f>
        <v/>
      </c>
      <c r="AO463" s="21" t="str">
        <f aca="false">IF(OR(R463="",AM463="",M463=""),"",IF(M463="Small standard",IF(R463&gt;SS_MAX,"",ROUND(INDEX(SS_FEES,SUMPRODUCT(--(SS_EDGES&lt;R463))+1,0+AM463)*(1+FUEL),4)),IF(M463="Large standard",IF(R463&gt;LS_MAX,"",ROUND(IF(R463&lt;=OVER3_FROM,INDEX(LS_FEES,SUMPRODUCT(--(LS_EDGES&lt;R463))+1,0+AM463),INDEX(OVER3_BASE,1,0+AM463)+OVER3_PER4*CEILING((R463-OVER3_FROM)/4,1))*(1+FUEL),4)),"")))</f>
        <v/>
      </c>
      <c r="AP463" s="21" t="str">
        <f aca="false">IF(OR(R463="",AM463="",M463=""),"",IF(M463="Small standard",IF(R463&gt;SS_MAX,"",ROUND(INDEX(SS_FEES,SUMPRODUCT(--(SS_EDGES&lt;R463))+1,3+AM463)*(1+FUEL),4)),IF(M463="Large standard",IF(R463&gt;LS_MAX,"",ROUND(IF(R463&lt;=OVER3_FROM,INDEX(LS_FEES,SUMPRODUCT(--(LS_EDGES&lt;R463))+1,3+AM463),INDEX(OVER3_BASE,1,3+AM463)+OVER3_PER4*CEILING((R463-OVER3_FROM)/4,1))*(1+FUEL),4)),"")))</f>
        <v/>
      </c>
      <c r="AQ463" s="21" t="str">
        <f aca="false">IF(OR(AM463="",AM463=1),"",IF(OR(N463="",(AM463-1)="",M463=""),"",IF(M463="Small standard",IF(N463&gt;SS_MAX,"",ROUND(INDEX(SS_FEES,SUMPRODUCT(--(SS_EDGES&lt;N463))+1,0+(AM463-1))*(1+FUEL),4)),IF(M463="Large standard",IF(N463&gt;LS_MAX,"",ROUND(IF(N463&lt;=OVER3_FROM,INDEX(LS_FEES,SUMPRODUCT(--(LS_EDGES&lt;N463))+1,0+(AM463-1)),INDEX(OVER3_BASE,1,0+(AM463-1))+OVER3_PER4*CEILING((N463-OVER3_FROM)/4,1))*(1+FUEL),4)),""))))</f>
        <v/>
      </c>
      <c r="AR463" s="21" t="str">
        <f aca="false">IF(OR(AM463="",AM463=1),"",IF(OR(N463="",(AM463-1)="",M463=""),"",IF(M463="Small standard",IF(N463&gt;SS_MAX,"",ROUND(INDEX(SS_FEES,SUMPRODUCT(--(SS_EDGES&lt;N463))+1,3+(AM463-1))*(1+FUEL),4)),IF(M463="Large standard",IF(N463&gt;LS_MAX,"",ROUND(IF(N463&lt;=OVER3_FROM,INDEX(LS_FEES,SUMPRODUCT(--(LS_EDGES&lt;N463))+1,3+(AM463-1)),INDEX(OVER3_BASE,1,3+(AM463-1))+OVER3_PER4*CEILING((N463-OVER3_FROM)/4,1))*(1+FUEL),4)),""))))</f>
        <v/>
      </c>
      <c r="AS463" s="21" t="str">
        <f aca="false">IF(OR(AM463="",AM463=1),"",(C463-(IF(AM463=2,BAND_LO,BAND_HI)-0.01))*(1-AN463))</f>
        <v/>
      </c>
      <c r="AT463" s="18" t="str">
        <f aca="false">IF(AI463="","",(AI463&gt;SS_L)+(AJ463&gt;SS_M)+(AK463&gt;SS_S))</f>
        <v/>
      </c>
      <c r="AU463" s="23" t="str">
        <f aca="false">IF(OR(AT463="",AT463&lt;&gt;1),"",MAX(AI463/SS_L,AJ463/SS_M,AK463/SS_S))</f>
        <v/>
      </c>
      <c r="AV463" s="21" t="str">
        <f aca="false">IF(OR(M463&lt;&gt;"Large standard",N463="",N463&gt;SS_MAX),"",IF(OR(N463="",AM463="","Small standard"=""),"",IF("Small standard"="Small standard",IF(N463&gt;SS_MAX,"",ROUND(INDEX(SS_FEES,SUMPRODUCT(--(SS_EDGES&lt;N463))+1,0+AM463)*(1+FUEL),4)),IF("Small standard"="Large standard",IF(N463&gt;LS_MAX,"",ROUND(IF(N463&lt;=OVER3_FROM,INDEX(LS_FEES,SUMPRODUCT(--(LS_EDGES&lt;N463))+1,0+AM463),INDEX(OVER3_BASE,1,0+AM463)+OVER3_PER4*CEILING((N463-OVER3_FROM)/4,1))*(1+FUEL),4)),""))))</f>
        <v/>
      </c>
      <c r="AW463" s="21" t="str">
        <f aca="false">IF(OR(M463&lt;&gt;"Large standard",N463="",N463&gt;SS_MAX),"",IF(OR(N463="",AM463="","Small standard"=""),"",IF("Small standard"="Small standard",IF(N463&gt;SS_MAX,"",ROUND(INDEX(SS_FEES,SUMPRODUCT(--(SS_EDGES&lt;N463))+1,3+AM463)*(1+FUEL),4)),IF("Small standard"="Large standard",IF(N463&gt;LS_MAX,"",ROUND(IF(N463&lt;=OVER3_FROM,INDEX(LS_FEES,SUMPRODUCT(--(LS_EDGES&lt;N463))+1,3+AM463),INDEX(OVER3_BASE,1,3+AM463)+OVER3_PER4*CEILING((N463-OVER3_FROM)/4,1))*(1+FUEL),4)),""))))</f>
        <v/>
      </c>
      <c r="AX463" s="21" t="str">
        <f aca="false">IF(OR(AL463="",AH463=""),"",IF(OR(AH463="",AM463="",M463=""),"",IF(M463="Small standard",IF(AH463&gt;SS_MAX,"",ROUND(INDEX(SS_FEES,SUMPRODUCT(--(SS_EDGES&lt;AH463))+1,0+AM463)*(1+FUEL),4)),IF(M463="Large standard",IF(AH463&gt;LS_MAX,"",ROUND(IF(AH463&lt;=OVER3_FROM,INDEX(LS_FEES,SUMPRODUCT(--(LS_EDGES&lt;AH463))+1,0+AM463),INDEX(OVER3_BASE,1,0+AM463)+OVER3_PER4*CEILING((AH463-OVER3_FROM)/4,1))*(1+FUEL),4)),""))))</f>
        <v/>
      </c>
      <c r="AY463" s="21" t="str">
        <f aca="false">IF(OR(AL463="",AH463=""),"",IF(OR(AH463="",AM463="",M463=""),"",IF(M463="Small standard",IF(AH463&gt;SS_MAX,"",ROUND(INDEX(SS_FEES,SUMPRODUCT(--(SS_EDGES&lt;AH463))+1,3+AM463)*(1+FUEL),4)),IF(M463="Large standard",IF(AH463&gt;LS_MAX,"",ROUND(IF(AH463&lt;=OVER3_FROM,INDEX(LS_FEES,SUMPRODUCT(--(LS_EDGES&lt;AH463))+1,3+AM463),INDEX(OVER3_BASE,1,3+AM463)+OVER3_PER4*CEILING((AH463-OVER3_FROM)/4,1))*(1+FUEL),4)),""))))</f>
        <v/>
      </c>
      <c r="AZ463" s="24" t="str">
        <f aca="false">IF(OR(J463="",J463&lt;1),"",ROUND(IFERROR(INDEX(CAT_SCALE,MATCH(D463,CATS,0)),UC_DEFAULT)*IF(J463&gt;=UC_KNEE,10^(UC_A-UC_B*LOG10(J463)),10^(UC_A-UC_B*LOG10(UC_KNEE))*(UC_KNEE/J463)^UC_HEXP),1))</f>
        <v/>
      </c>
    </row>
    <row r="464" customFormat="false" ht="15" hidden="false" customHeight="false" outlineLevel="0" collapsed="false">
      <c r="A464" s="10"/>
      <c r="B464" s="10"/>
      <c r="C464" s="12"/>
      <c r="D464" s="10"/>
      <c r="E464" s="10"/>
      <c r="F464" s="10"/>
      <c r="G464" s="10"/>
      <c r="H464" s="10"/>
      <c r="I464" s="10"/>
      <c r="J464" s="10"/>
      <c r="K464" s="10"/>
      <c r="L464" s="12"/>
      <c r="M464" s="2" t="str">
        <f aca="false">IF(OR(N464="",AI464=""),"",IF(AND(N464&lt;=SS_MAX,AI464&lt;=SS_L,AJ464&lt;=SS_M,AK464&lt;=SS_S),"Small standard",IF(AND(N464&lt;=LS_MAX,AI464&lt;=LS_L,AJ464&lt;=LS_M,AK464&lt;=LS_S),"Large standard","Oversize")))</f>
        <v/>
      </c>
      <c r="N464" s="16" t="str">
        <f aca="false">IF(AH464="","",IF(AL464="",AH464,MAX(AH464,AL464)))</f>
        <v/>
      </c>
      <c r="O464" s="21" t="str">
        <f aca="false">IF(OR(N464="",AM464="",M464=""),"",IF(M464="Small standard",IF(N464&gt;SS_MAX,"",ROUND(INDEX(SS_FEES,SUMPRODUCT(--(SS_EDGES&lt;N464))+1,0+AM464)*(1+FUEL),4)),IF(M464="Large standard",IF(N464&gt;LS_MAX,"",ROUND(IF(N464&lt;=OVER3_FROM,INDEX(LS_FEES,SUMPRODUCT(--(LS_EDGES&lt;N464))+1,0+AM464),INDEX(OVER3_BASE,1,0+AM464)+OVER3_PER4*CEILING((N464-OVER3_FROM)/4,1))*(1+FUEL),4)),"")))</f>
        <v/>
      </c>
      <c r="P464" s="21" t="str">
        <f aca="false">IF(OR(N464="",AM464="",M464=""),"",IF(M464="Small standard",IF(N464&gt;SS_MAX,"",ROUND(INDEX(SS_FEES,SUMPRODUCT(--(SS_EDGES&lt;N464))+1,3+AM464)*(1+FUEL),4)),IF(M464="Large standard",IF(N464&gt;LS_MAX,"",ROUND(IF(N464&lt;=OVER3_FROM,INDEX(LS_FEES,SUMPRODUCT(--(LS_EDGES&lt;N464))+1,3+AM464),INDEX(OVER3_BASE,1,3+AM464)+OVER3_PER4*CEILING((N464-OVER3_FROM)/4,1))*(1+FUEL),4)),"")))</f>
        <v/>
      </c>
      <c r="Q464" s="20" t="str">
        <f aca="true">IF(OR(L464="",O464=""),"",ROUND(L464-IF(AND(TODAY()&gt;=PEAK_FROM,TODAY()&lt;=PEAK_TO),P464,O464),2))</f>
        <v/>
      </c>
      <c r="R464" s="16" t="str">
        <f aca="false">IF(N464="","",IF(M464="Small standard",IF(SUMPRODUCT(--(SS_EDGES&lt;N464))=0,"",INDEX(SS_EDGES,SUMPRODUCT(--(SS_EDGES&lt;N464)))),IF(M464="Large standard",IF(N464&gt;OVER3_FROM,OVER3_FROM+4*(CEILING((N464-OVER3_FROM)/4,1)-1),IF(SUMPRODUCT(--(LS_EDGES&lt;N464))=0,"",INDEX(LS_EDGES,SUMPRODUCT(--(LS_EDGES&lt;N464))))),"")))</f>
        <v/>
      </c>
      <c r="S464" s="22" t="str">
        <f aca="false">IF(R464="","",ROUND(N464-R464,3))</f>
        <v/>
      </c>
      <c r="T464" s="21" t="str">
        <f aca="false">IF(OR(R464="",O464="",AO464=""),"",IF(S464&gt;MAX_SHAVE,"",IF(ROUND(O464-AO464,4)&lt;MIN_UNIT,"",ROUND(O464-AO464,4))))</f>
        <v/>
      </c>
      <c r="U464" s="21" t="str">
        <f aca="false">IF(OR(AQ464="",O464=""),"",IF(ROUND(ROUND(O464-AQ464,4)-AS464,4)&lt;=MIN_UNIT,"",ROUND(ROUND(O464-AQ464,4)-AS464,4)))</f>
        <v/>
      </c>
      <c r="V464" s="21" t="str">
        <f aca="false">IF(OR(AV464="",O464=""),"",IF(AND(AT464=1,AU464&lt;=MAX_ENV),IF(ROUND(O464-AV464,4)&lt;MIN_UNIT,"",ROUND(O464-AV464,4)),""))</f>
        <v/>
      </c>
      <c r="W464" s="21" t="str">
        <f aca="false">IF(OR(AX464="",O464=""),"",IF(AL464&gt;=AH464*MIN_DIM_RATIO,IF(ROUND(O464-AX464,4)&lt;MIN_UNIT,"",ROUND(O464-AX464,4)),""))</f>
        <v/>
      </c>
      <c r="X464" s="21" t="str">
        <f aca="false">IF(OR(R464="",P464="",AP464=""),"",IF(S464&gt;MAX_SHAVE,"",IF(ROUND(P464-AP464,4)&lt;MIN_UNIT,"",ROUND(P464-AP464,4))))</f>
        <v/>
      </c>
      <c r="Y464" s="21" t="str">
        <f aca="false">IF(OR(AR464="",P464=""),"",IF(ROUND(ROUND(P464-AR464,4)-AS464,4)&lt;=MIN_UNIT,"",ROUND(ROUND(P464-AR464,4)-AS464,4)))</f>
        <v/>
      </c>
      <c r="Z464" s="21" t="str">
        <f aca="false">IF(OR(AW464="",P464=""),"",IF(AND(AT464=1,AU464&lt;=MAX_ENV),IF(ROUND(P464-AW464,4)&lt;MIN_UNIT,"",ROUND(P464-AW464,4)),""))</f>
        <v/>
      </c>
      <c r="AA464" s="21" t="str">
        <f aca="false">IF(OR(AY464="",P464=""),"",IF(AL464&gt;=AH464*MIN_DIM_RATIO,IF(ROUND(P464-AY464,4)&lt;MIN_UNIT,"",ROUND(P464-AY464,4)),""))</f>
        <v/>
      </c>
      <c r="AB464" s="2" t="str">
        <f aca="false">IF(COUNT(T464:W464)=0,"",CHOOSE(MATCH(MAX(T464:W464),T464:W464,0),"Weight","Price","Size tier","Box"))</f>
        <v/>
      </c>
      <c r="AC464" s="24" t="str">
        <f aca="false">IF(K464&lt;&gt;"",K464,AZ464)</f>
        <v/>
      </c>
      <c r="AD464" s="25" t="str">
        <f aca="false">IF(OR(AB464="",AC464=""),"",ROUND(AC464*IF(K464&lt;&gt;"",1,U_LOW)*((12-PEAK_MONTHS)*MAX(T464:W464)+PEAK_MONTHS*N(INDEX(X464:AA464,MATCH(MAX(T464:W464),T464:W464,0)))),0))</f>
        <v/>
      </c>
      <c r="AE464" s="25" t="str">
        <f aca="false">IF(OR(AB464="",AC464=""),"",ROUND(AC464*IF(K464&lt;&gt;"",1,U_HIGH)*((12-PEAK_MONTHS)*MAX(T464:W464)+PEAK_MONTHS*N(INDEX(X464:AA464,MATCH(MAX(T464:W464),T464:W464,0)))),0))</f>
        <v/>
      </c>
      <c r="AF464" s="18" t="str">
        <f aca="false">IF(AD464="","",RANK(AD464,$AD$7:$AD$506))</f>
        <v/>
      </c>
      <c r="AH464" s="16" t="str">
        <f aca="false">IF(E464&lt;&gt;"",E464,IF(F464&lt;&gt;"",ROUND(F464*16,3),""))</f>
        <v/>
      </c>
      <c r="AI464" s="16" t="str">
        <f aca="false">IF(COUNT(G464:I464)&lt;3,"",ROUND(LARGE(G464:I464,1),2))</f>
        <v/>
      </c>
      <c r="AJ464" s="16" t="str">
        <f aca="false">IF(COUNT(G464:I464)&lt;3,"",ROUND(LARGE(G464:I464,2),2))</f>
        <v/>
      </c>
      <c r="AK464" s="16" t="str">
        <f aca="false">IF(COUNT(G464:I464)&lt;3,"",ROUND(SMALL(G464:I464,1),2))</f>
        <v/>
      </c>
      <c r="AL464" s="16" t="str">
        <f aca="false">IF(AI464="","",IF(AI464*AJ464*AK464&lt;DIM_MIN_CUIN,"",ROUND(AI464*AJ464*AK464/DIM_DIV*16,2)))</f>
        <v/>
      </c>
      <c r="AM464" s="18" t="str">
        <f aca="false">IF(C464="","",IF(C464&lt;BAND_LO,1,IF(C464&lt;=BAND_HI,2,3)))</f>
        <v/>
      </c>
      <c r="AN464" s="19" t="str">
        <f aca="false">IF(C464="","",IFERROR(INDEX(CAT_REF,MATCH(D464,CATS,0)),REF_DEFAULT))</f>
        <v/>
      </c>
      <c r="AO464" s="21" t="str">
        <f aca="false">IF(OR(R464="",AM464="",M464=""),"",IF(M464="Small standard",IF(R464&gt;SS_MAX,"",ROUND(INDEX(SS_FEES,SUMPRODUCT(--(SS_EDGES&lt;R464))+1,0+AM464)*(1+FUEL),4)),IF(M464="Large standard",IF(R464&gt;LS_MAX,"",ROUND(IF(R464&lt;=OVER3_FROM,INDEX(LS_FEES,SUMPRODUCT(--(LS_EDGES&lt;R464))+1,0+AM464),INDEX(OVER3_BASE,1,0+AM464)+OVER3_PER4*CEILING((R464-OVER3_FROM)/4,1))*(1+FUEL),4)),"")))</f>
        <v/>
      </c>
      <c r="AP464" s="21" t="str">
        <f aca="false">IF(OR(R464="",AM464="",M464=""),"",IF(M464="Small standard",IF(R464&gt;SS_MAX,"",ROUND(INDEX(SS_FEES,SUMPRODUCT(--(SS_EDGES&lt;R464))+1,3+AM464)*(1+FUEL),4)),IF(M464="Large standard",IF(R464&gt;LS_MAX,"",ROUND(IF(R464&lt;=OVER3_FROM,INDEX(LS_FEES,SUMPRODUCT(--(LS_EDGES&lt;R464))+1,3+AM464),INDEX(OVER3_BASE,1,3+AM464)+OVER3_PER4*CEILING((R464-OVER3_FROM)/4,1))*(1+FUEL),4)),"")))</f>
        <v/>
      </c>
      <c r="AQ464" s="21" t="str">
        <f aca="false">IF(OR(AM464="",AM464=1),"",IF(OR(N464="",(AM464-1)="",M464=""),"",IF(M464="Small standard",IF(N464&gt;SS_MAX,"",ROUND(INDEX(SS_FEES,SUMPRODUCT(--(SS_EDGES&lt;N464))+1,0+(AM464-1))*(1+FUEL),4)),IF(M464="Large standard",IF(N464&gt;LS_MAX,"",ROUND(IF(N464&lt;=OVER3_FROM,INDEX(LS_FEES,SUMPRODUCT(--(LS_EDGES&lt;N464))+1,0+(AM464-1)),INDEX(OVER3_BASE,1,0+(AM464-1))+OVER3_PER4*CEILING((N464-OVER3_FROM)/4,1))*(1+FUEL),4)),""))))</f>
        <v/>
      </c>
      <c r="AR464" s="21" t="str">
        <f aca="false">IF(OR(AM464="",AM464=1),"",IF(OR(N464="",(AM464-1)="",M464=""),"",IF(M464="Small standard",IF(N464&gt;SS_MAX,"",ROUND(INDEX(SS_FEES,SUMPRODUCT(--(SS_EDGES&lt;N464))+1,3+(AM464-1))*(1+FUEL),4)),IF(M464="Large standard",IF(N464&gt;LS_MAX,"",ROUND(IF(N464&lt;=OVER3_FROM,INDEX(LS_FEES,SUMPRODUCT(--(LS_EDGES&lt;N464))+1,3+(AM464-1)),INDEX(OVER3_BASE,1,3+(AM464-1))+OVER3_PER4*CEILING((N464-OVER3_FROM)/4,1))*(1+FUEL),4)),""))))</f>
        <v/>
      </c>
      <c r="AS464" s="21" t="str">
        <f aca="false">IF(OR(AM464="",AM464=1),"",(C464-(IF(AM464=2,BAND_LO,BAND_HI)-0.01))*(1-AN464))</f>
        <v/>
      </c>
      <c r="AT464" s="18" t="str">
        <f aca="false">IF(AI464="","",(AI464&gt;SS_L)+(AJ464&gt;SS_M)+(AK464&gt;SS_S))</f>
        <v/>
      </c>
      <c r="AU464" s="23" t="str">
        <f aca="false">IF(OR(AT464="",AT464&lt;&gt;1),"",MAX(AI464/SS_L,AJ464/SS_M,AK464/SS_S))</f>
        <v/>
      </c>
      <c r="AV464" s="21" t="str">
        <f aca="false">IF(OR(M464&lt;&gt;"Large standard",N464="",N464&gt;SS_MAX),"",IF(OR(N464="",AM464="","Small standard"=""),"",IF("Small standard"="Small standard",IF(N464&gt;SS_MAX,"",ROUND(INDEX(SS_FEES,SUMPRODUCT(--(SS_EDGES&lt;N464))+1,0+AM464)*(1+FUEL),4)),IF("Small standard"="Large standard",IF(N464&gt;LS_MAX,"",ROUND(IF(N464&lt;=OVER3_FROM,INDEX(LS_FEES,SUMPRODUCT(--(LS_EDGES&lt;N464))+1,0+AM464),INDEX(OVER3_BASE,1,0+AM464)+OVER3_PER4*CEILING((N464-OVER3_FROM)/4,1))*(1+FUEL),4)),""))))</f>
        <v/>
      </c>
      <c r="AW464" s="21" t="str">
        <f aca="false">IF(OR(M464&lt;&gt;"Large standard",N464="",N464&gt;SS_MAX),"",IF(OR(N464="",AM464="","Small standard"=""),"",IF("Small standard"="Small standard",IF(N464&gt;SS_MAX,"",ROUND(INDEX(SS_FEES,SUMPRODUCT(--(SS_EDGES&lt;N464))+1,3+AM464)*(1+FUEL),4)),IF("Small standard"="Large standard",IF(N464&gt;LS_MAX,"",ROUND(IF(N464&lt;=OVER3_FROM,INDEX(LS_FEES,SUMPRODUCT(--(LS_EDGES&lt;N464))+1,3+AM464),INDEX(OVER3_BASE,1,3+AM464)+OVER3_PER4*CEILING((N464-OVER3_FROM)/4,1))*(1+FUEL),4)),""))))</f>
        <v/>
      </c>
      <c r="AX464" s="21" t="str">
        <f aca="false">IF(OR(AL464="",AH464=""),"",IF(OR(AH464="",AM464="",M464=""),"",IF(M464="Small standard",IF(AH464&gt;SS_MAX,"",ROUND(INDEX(SS_FEES,SUMPRODUCT(--(SS_EDGES&lt;AH464))+1,0+AM464)*(1+FUEL),4)),IF(M464="Large standard",IF(AH464&gt;LS_MAX,"",ROUND(IF(AH464&lt;=OVER3_FROM,INDEX(LS_FEES,SUMPRODUCT(--(LS_EDGES&lt;AH464))+1,0+AM464),INDEX(OVER3_BASE,1,0+AM464)+OVER3_PER4*CEILING((AH464-OVER3_FROM)/4,1))*(1+FUEL),4)),""))))</f>
        <v/>
      </c>
      <c r="AY464" s="21" t="str">
        <f aca="false">IF(OR(AL464="",AH464=""),"",IF(OR(AH464="",AM464="",M464=""),"",IF(M464="Small standard",IF(AH464&gt;SS_MAX,"",ROUND(INDEX(SS_FEES,SUMPRODUCT(--(SS_EDGES&lt;AH464))+1,3+AM464)*(1+FUEL),4)),IF(M464="Large standard",IF(AH464&gt;LS_MAX,"",ROUND(IF(AH464&lt;=OVER3_FROM,INDEX(LS_FEES,SUMPRODUCT(--(LS_EDGES&lt;AH464))+1,3+AM464),INDEX(OVER3_BASE,1,3+AM464)+OVER3_PER4*CEILING((AH464-OVER3_FROM)/4,1))*(1+FUEL),4)),""))))</f>
        <v/>
      </c>
      <c r="AZ464" s="24" t="str">
        <f aca="false">IF(OR(J464="",J464&lt;1),"",ROUND(IFERROR(INDEX(CAT_SCALE,MATCH(D464,CATS,0)),UC_DEFAULT)*IF(J464&gt;=UC_KNEE,10^(UC_A-UC_B*LOG10(J464)),10^(UC_A-UC_B*LOG10(UC_KNEE))*(UC_KNEE/J464)^UC_HEXP),1))</f>
        <v/>
      </c>
    </row>
    <row r="465" customFormat="false" ht="15" hidden="false" customHeight="false" outlineLevel="0" collapsed="false">
      <c r="A465" s="10"/>
      <c r="B465" s="10"/>
      <c r="C465" s="12"/>
      <c r="D465" s="10"/>
      <c r="E465" s="10"/>
      <c r="F465" s="10"/>
      <c r="G465" s="10"/>
      <c r="H465" s="10"/>
      <c r="I465" s="10"/>
      <c r="J465" s="10"/>
      <c r="K465" s="10"/>
      <c r="L465" s="12"/>
      <c r="M465" s="2" t="str">
        <f aca="false">IF(OR(N465="",AI465=""),"",IF(AND(N465&lt;=SS_MAX,AI465&lt;=SS_L,AJ465&lt;=SS_M,AK465&lt;=SS_S),"Small standard",IF(AND(N465&lt;=LS_MAX,AI465&lt;=LS_L,AJ465&lt;=LS_M,AK465&lt;=LS_S),"Large standard","Oversize")))</f>
        <v/>
      </c>
      <c r="N465" s="16" t="str">
        <f aca="false">IF(AH465="","",IF(AL465="",AH465,MAX(AH465,AL465)))</f>
        <v/>
      </c>
      <c r="O465" s="21" t="str">
        <f aca="false">IF(OR(N465="",AM465="",M465=""),"",IF(M465="Small standard",IF(N465&gt;SS_MAX,"",ROUND(INDEX(SS_FEES,SUMPRODUCT(--(SS_EDGES&lt;N465))+1,0+AM465)*(1+FUEL),4)),IF(M465="Large standard",IF(N465&gt;LS_MAX,"",ROUND(IF(N465&lt;=OVER3_FROM,INDEX(LS_FEES,SUMPRODUCT(--(LS_EDGES&lt;N465))+1,0+AM465),INDEX(OVER3_BASE,1,0+AM465)+OVER3_PER4*CEILING((N465-OVER3_FROM)/4,1))*(1+FUEL),4)),"")))</f>
        <v/>
      </c>
      <c r="P465" s="21" t="str">
        <f aca="false">IF(OR(N465="",AM465="",M465=""),"",IF(M465="Small standard",IF(N465&gt;SS_MAX,"",ROUND(INDEX(SS_FEES,SUMPRODUCT(--(SS_EDGES&lt;N465))+1,3+AM465)*(1+FUEL),4)),IF(M465="Large standard",IF(N465&gt;LS_MAX,"",ROUND(IF(N465&lt;=OVER3_FROM,INDEX(LS_FEES,SUMPRODUCT(--(LS_EDGES&lt;N465))+1,3+AM465),INDEX(OVER3_BASE,1,3+AM465)+OVER3_PER4*CEILING((N465-OVER3_FROM)/4,1))*(1+FUEL),4)),"")))</f>
        <v/>
      </c>
      <c r="Q465" s="20" t="str">
        <f aca="true">IF(OR(L465="",O465=""),"",ROUND(L465-IF(AND(TODAY()&gt;=PEAK_FROM,TODAY()&lt;=PEAK_TO),P465,O465),2))</f>
        <v/>
      </c>
      <c r="R465" s="16" t="str">
        <f aca="false">IF(N465="","",IF(M465="Small standard",IF(SUMPRODUCT(--(SS_EDGES&lt;N465))=0,"",INDEX(SS_EDGES,SUMPRODUCT(--(SS_EDGES&lt;N465)))),IF(M465="Large standard",IF(N465&gt;OVER3_FROM,OVER3_FROM+4*(CEILING((N465-OVER3_FROM)/4,1)-1),IF(SUMPRODUCT(--(LS_EDGES&lt;N465))=0,"",INDEX(LS_EDGES,SUMPRODUCT(--(LS_EDGES&lt;N465))))),"")))</f>
        <v/>
      </c>
      <c r="S465" s="22" t="str">
        <f aca="false">IF(R465="","",ROUND(N465-R465,3))</f>
        <v/>
      </c>
      <c r="T465" s="21" t="str">
        <f aca="false">IF(OR(R465="",O465="",AO465=""),"",IF(S465&gt;MAX_SHAVE,"",IF(ROUND(O465-AO465,4)&lt;MIN_UNIT,"",ROUND(O465-AO465,4))))</f>
        <v/>
      </c>
      <c r="U465" s="21" t="str">
        <f aca="false">IF(OR(AQ465="",O465=""),"",IF(ROUND(ROUND(O465-AQ465,4)-AS465,4)&lt;=MIN_UNIT,"",ROUND(ROUND(O465-AQ465,4)-AS465,4)))</f>
        <v/>
      </c>
      <c r="V465" s="21" t="str">
        <f aca="false">IF(OR(AV465="",O465=""),"",IF(AND(AT465=1,AU465&lt;=MAX_ENV),IF(ROUND(O465-AV465,4)&lt;MIN_UNIT,"",ROUND(O465-AV465,4)),""))</f>
        <v/>
      </c>
      <c r="W465" s="21" t="str">
        <f aca="false">IF(OR(AX465="",O465=""),"",IF(AL465&gt;=AH465*MIN_DIM_RATIO,IF(ROUND(O465-AX465,4)&lt;MIN_UNIT,"",ROUND(O465-AX465,4)),""))</f>
        <v/>
      </c>
      <c r="X465" s="21" t="str">
        <f aca="false">IF(OR(R465="",P465="",AP465=""),"",IF(S465&gt;MAX_SHAVE,"",IF(ROUND(P465-AP465,4)&lt;MIN_UNIT,"",ROUND(P465-AP465,4))))</f>
        <v/>
      </c>
      <c r="Y465" s="21" t="str">
        <f aca="false">IF(OR(AR465="",P465=""),"",IF(ROUND(ROUND(P465-AR465,4)-AS465,4)&lt;=MIN_UNIT,"",ROUND(ROUND(P465-AR465,4)-AS465,4)))</f>
        <v/>
      </c>
      <c r="Z465" s="21" t="str">
        <f aca="false">IF(OR(AW465="",P465=""),"",IF(AND(AT465=1,AU465&lt;=MAX_ENV),IF(ROUND(P465-AW465,4)&lt;MIN_UNIT,"",ROUND(P465-AW465,4)),""))</f>
        <v/>
      </c>
      <c r="AA465" s="21" t="str">
        <f aca="false">IF(OR(AY465="",P465=""),"",IF(AL465&gt;=AH465*MIN_DIM_RATIO,IF(ROUND(P465-AY465,4)&lt;MIN_UNIT,"",ROUND(P465-AY465,4)),""))</f>
        <v/>
      </c>
      <c r="AB465" s="2" t="str">
        <f aca="false">IF(COUNT(T465:W465)=0,"",CHOOSE(MATCH(MAX(T465:W465),T465:W465,0),"Weight","Price","Size tier","Box"))</f>
        <v/>
      </c>
      <c r="AC465" s="24" t="str">
        <f aca="false">IF(K465&lt;&gt;"",K465,AZ465)</f>
        <v/>
      </c>
      <c r="AD465" s="25" t="str">
        <f aca="false">IF(OR(AB465="",AC465=""),"",ROUND(AC465*IF(K465&lt;&gt;"",1,U_LOW)*((12-PEAK_MONTHS)*MAX(T465:W465)+PEAK_MONTHS*N(INDEX(X465:AA465,MATCH(MAX(T465:W465),T465:W465,0)))),0))</f>
        <v/>
      </c>
      <c r="AE465" s="25" t="str">
        <f aca="false">IF(OR(AB465="",AC465=""),"",ROUND(AC465*IF(K465&lt;&gt;"",1,U_HIGH)*((12-PEAK_MONTHS)*MAX(T465:W465)+PEAK_MONTHS*N(INDEX(X465:AA465,MATCH(MAX(T465:W465),T465:W465,0)))),0))</f>
        <v/>
      </c>
      <c r="AF465" s="18" t="str">
        <f aca="false">IF(AD465="","",RANK(AD465,$AD$7:$AD$506))</f>
        <v/>
      </c>
      <c r="AH465" s="16" t="str">
        <f aca="false">IF(E465&lt;&gt;"",E465,IF(F465&lt;&gt;"",ROUND(F465*16,3),""))</f>
        <v/>
      </c>
      <c r="AI465" s="16" t="str">
        <f aca="false">IF(COUNT(G465:I465)&lt;3,"",ROUND(LARGE(G465:I465,1),2))</f>
        <v/>
      </c>
      <c r="AJ465" s="16" t="str">
        <f aca="false">IF(COUNT(G465:I465)&lt;3,"",ROUND(LARGE(G465:I465,2),2))</f>
        <v/>
      </c>
      <c r="AK465" s="16" t="str">
        <f aca="false">IF(COUNT(G465:I465)&lt;3,"",ROUND(SMALL(G465:I465,1),2))</f>
        <v/>
      </c>
      <c r="AL465" s="16" t="str">
        <f aca="false">IF(AI465="","",IF(AI465*AJ465*AK465&lt;DIM_MIN_CUIN,"",ROUND(AI465*AJ465*AK465/DIM_DIV*16,2)))</f>
        <v/>
      </c>
      <c r="AM465" s="18" t="str">
        <f aca="false">IF(C465="","",IF(C465&lt;BAND_LO,1,IF(C465&lt;=BAND_HI,2,3)))</f>
        <v/>
      </c>
      <c r="AN465" s="19" t="str">
        <f aca="false">IF(C465="","",IFERROR(INDEX(CAT_REF,MATCH(D465,CATS,0)),REF_DEFAULT))</f>
        <v/>
      </c>
      <c r="AO465" s="21" t="str">
        <f aca="false">IF(OR(R465="",AM465="",M465=""),"",IF(M465="Small standard",IF(R465&gt;SS_MAX,"",ROUND(INDEX(SS_FEES,SUMPRODUCT(--(SS_EDGES&lt;R465))+1,0+AM465)*(1+FUEL),4)),IF(M465="Large standard",IF(R465&gt;LS_MAX,"",ROUND(IF(R465&lt;=OVER3_FROM,INDEX(LS_FEES,SUMPRODUCT(--(LS_EDGES&lt;R465))+1,0+AM465),INDEX(OVER3_BASE,1,0+AM465)+OVER3_PER4*CEILING((R465-OVER3_FROM)/4,1))*(1+FUEL),4)),"")))</f>
        <v/>
      </c>
      <c r="AP465" s="21" t="str">
        <f aca="false">IF(OR(R465="",AM465="",M465=""),"",IF(M465="Small standard",IF(R465&gt;SS_MAX,"",ROUND(INDEX(SS_FEES,SUMPRODUCT(--(SS_EDGES&lt;R465))+1,3+AM465)*(1+FUEL),4)),IF(M465="Large standard",IF(R465&gt;LS_MAX,"",ROUND(IF(R465&lt;=OVER3_FROM,INDEX(LS_FEES,SUMPRODUCT(--(LS_EDGES&lt;R465))+1,3+AM465),INDEX(OVER3_BASE,1,3+AM465)+OVER3_PER4*CEILING((R465-OVER3_FROM)/4,1))*(1+FUEL),4)),"")))</f>
        <v/>
      </c>
      <c r="AQ465" s="21" t="str">
        <f aca="false">IF(OR(AM465="",AM465=1),"",IF(OR(N465="",(AM465-1)="",M465=""),"",IF(M465="Small standard",IF(N465&gt;SS_MAX,"",ROUND(INDEX(SS_FEES,SUMPRODUCT(--(SS_EDGES&lt;N465))+1,0+(AM465-1))*(1+FUEL),4)),IF(M465="Large standard",IF(N465&gt;LS_MAX,"",ROUND(IF(N465&lt;=OVER3_FROM,INDEX(LS_FEES,SUMPRODUCT(--(LS_EDGES&lt;N465))+1,0+(AM465-1)),INDEX(OVER3_BASE,1,0+(AM465-1))+OVER3_PER4*CEILING((N465-OVER3_FROM)/4,1))*(1+FUEL),4)),""))))</f>
        <v/>
      </c>
      <c r="AR465" s="21" t="str">
        <f aca="false">IF(OR(AM465="",AM465=1),"",IF(OR(N465="",(AM465-1)="",M465=""),"",IF(M465="Small standard",IF(N465&gt;SS_MAX,"",ROUND(INDEX(SS_FEES,SUMPRODUCT(--(SS_EDGES&lt;N465))+1,3+(AM465-1))*(1+FUEL),4)),IF(M465="Large standard",IF(N465&gt;LS_MAX,"",ROUND(IF(N465&lt;=OVER3_FROM,INDEX(LS_FEES,SUMPRODUCT(--(LS_EDGES&lt;N465))+1,3+(AM465-1)),INDEX(OVER3_BASE,1,3+(AM465-1))+OVER3_PER4*CEILING((N465-OVER3_FROM)/4,1))*(1+FUEL),4)),""))))</f>
        <v/>
      </c>
      <c r="AS465" s="21" t="str">
        <f aca="false">IF(OR(AM465="",AM465=1),"",(C465-(IF(AM465=2,BAND_LO,BAND_HI)-0.01))*(1-AN465))</f>
        <v/>
      </c>
      <c r="AT465" s="18" t="str">
        <f aca="false">IF(AI465="","",(AI465&gt;SS_L)+(AJ465&gt;SS_M)+(AK465&gt;SS_S))</f>
        <v/>
      </c>
      <c r="AU465" s="23" t="str">
        <f aca="false">IF(OR(AT465="",AT465&lt;&gt;1),"",MAX(AI465/SS_L,AJ465/SS_M,AK465/SS_S))</f>
        <v/>
      </c>
      <c r="AV465" s="21" t="str">
        <f aca="false">IF(OR(M465&lt;&gt;"Large standard",N465="",N465&gt;SS_MAX),"",IF(OR(N465="",AM465="","Small standard"=""),"",IF("Small standard"="Small standard",IF(N465&gt;SS_MAX,"",ROUND(INDEX(SS_FEES,SUMPRODUCT(--(SS_EDGES&lt;N465))+1,0+AM465)*(1+FUEL),4)),IF("Small standard"="Large standard",IF(N465&gt;LS_MAX,"",ROUND(IF(N465&lt;=OVER3_FROM,INDEX(LS_FEES,SUMPRODUCT(--(LS_EDGES&lt;N465))+1,0+AM465),INDEX(OVER3_BASE,1,0+AM465)+OVER3_PER4*CEILING((N465-OVER3_FROM)/4,1))*(1+FUEL),4)),""))))</f>
        <v/>
      </c>
      <c r="AW465" s="21" t="str">
        <f aca="false">IF(OR(M465&lt;&gt;"Large standard",N465="",N465&gt;SS_MAX),"",IF(OR(N465="",AM465="","Small standard"=""),"",IF("Small standard"="Small standard",IF(N465&gt;SS_MAX,"",ROUND(INDEX(SS_FEES,SUMPRODUCT(--(SS_EDGES&lt;N465))+1,3+AM465)*(1+FUEL),4)),IF("Small standard"="Large standard",IF(N465&gt;LS_MAX,"",ROUND(IF(N465&lt;=OVER3_FROM,INDEX(LS_FEES,SUMPRODUCT(--(LS_EDGES&lt;N465))+1,3+AM465),INDEX(OVER3_BASE,1,3+AM465)+OVER3_PER4*CEILING((N465-OVER3_FROM)/4,1))*(1+FUEL),4)),""))))</f>
        <v/>
      </c>
      <c r="AX465" s="21" t="str">
        <f aca="false">IF(OR(AL465="",AH465=""),"",IF(OR(AH465="",AM465="",M465=""),"",IF(M465="Small standard",IF(AH465&gt;SS_MAX,"",ROUND(INDEX(SS_FEES,SUMPRODUCT(--(SS_EDGES&lt;AH465))+1,0+AM465)*(1+FUEL),4)),IF(M465="Large standard",IF(AH465&gt;LS_MAX,"",ROUND(IF(AH465&lt;=OVER3_FROM,INDEX(LS_FEES,SUMPRODUCT(--(LS_EDGES&lt;AH465))+1,0+AM465),INDEX(OVER3_BASE,1,0+AM465)+OVER3_PER4*CEILING((AH465-OVER3_FROM)/4,1))*(1+FUEL),4)),""))))</f>
        <v/>
      </c>
      <c r="AY465" s="21" t="str">
        <f aca="false">IF(OR(AL465="",AH465=""),"",IF(OR(AH465="",AM465="",M465=""),"",IF(M465="Small standard",IF(AH465&gt;SS_MAX,"",ROUND(INDEX(SS_FEES,SUMPRODUCT(--(SS_EDGES&lt;AH465))+1,3+AM465)*(1+FUEL),4)),IF(M465="Large standard",IF(AH465&gt;LS_MAX,"",ROUND(IF(AH465&lt;=OVER3_FROM,INDEX(LS_FEES,SUMPRODUCT(--(LS_EDGES&lt;AH465))+1,3+AM465),INDEX(OVER3_BASE,1,3+AM465)+OVER3_PER4*CEILING((AH465-OVER3_FROM)/4,1))*(1+FUEL),4)),""))))</f>
        <v/>
      </c>
      <c r="AZ465" s="24" t="str">
        <f aca="false">IF(OR(J465="",J465&lt;1),"",ROUND(IFERROR(INDEX(CAT_SCALE,MATCH(D465,CATS,0)),UC_DEFAULT)*IF(J465&gt;=UC_KNEE,10^(UC_A-UC_B*LOG10(J465)),10^(UC_A-UC_B*LOG10(UC_KNEE))*(UC_KNEE/J465)^UC_HEXP),1))</f>
        <v/>
      </c>
    </row>
    <row r="466" customFormat="false" ht="15" hidden="false" customHeight="false" outlineLevel="0" collapsed="false">
      <c r="A466" s="10"/>
      <c r="B466" s="10"/>
      <c r="C466" s="12"/>
      <c r="D466" s="10"/>
      <c r="E466" s="10"/>
      <c r="F466" s="10"/>
      <c r="G466" s="10"/>
      <c r="H466" s="10"/>
      <c r="I466" s="10"/>
      <c r="J466" s="10"/>
      <c r="K466" s="10"/>
      <c r="L466" s="12"/>
      <c r="M466" s="2" t="str">
        <f aca="false">IF(OR(N466="",AI466=""),"",IF(AND(N466&lt;=SS_MAX,AI466&lt;=SS_L,AJ466&lt;=SS_M,AK466&lt;=SS_S),"Small standard",IF(AND(N466&lt;=LS_MAX,AI466&lt;=LS_L,AJ466&lt;=LS_M,AK466&lt;=LS_S),"Large standard","Oversize")))</f>
        <v/>
      </c>
      <c r="N466" s="16" t="str">
        <f aca="false">IF(AH466="","",IF(AL466="",AH466,MAX(AH466,AL466)))</f>
        <v/>
      </c>
      <c r="O466" s="21" t="str">
        <f aca="false">IF(OR(N466="",AM466="",M466=""),"",IF(M466="Small standard",IF(N466&gt;SS_MAX,"",ROUND(INDEX(SS_FEES,SUMPRODUCT(--(SS_EDGES&lt;N466))+1,0+AM466)*(1+FUEL),4)),IF(M466="Large standard",IF(N466&gt;LS_MAX,"",ROUND(IF(N466&lt;=OVER3_FROM,INDEX(LS_FEES,SUMPRODUCT(--(LS_EDGES&lt;N466))+1,0+AM466),INDEX(OVER3_BASE,1,0+AM466)+OVER3_PER4*CEILING((N466-OVER3_FROM)/4,1))*(1+FUEL),4)),"")))</f>
        <v/>
      </c>
      <c r="P466" s="21" t="str">
        <f aca="false">IF(OR(N466="",AM466="",M466=""),"",IF(M466="Small standard",IF(N466&gt;SS_MAX,"",ROUND(INDEX(SS_FEES,SUMPRODUCT(--(SS_EDGES&lt;N466))+1,3+AM466)*(1+FUEL),4)),IF(M466="Large standard",IF(N466&gt;LS_MAX,"",ROUND(IF(N466&lt;=OVER3_FROM,INDEX(LS_FEES,SUMPRODUCT(--(LS_EDGES&lt;N466))+1,3+AM466),INDEX(OVER3_BASE,1,3+AM466)+OVER3_PER4*CEILING((N466-OVER3_FROM)/4,1))*(1+FUEL),4)),"")))</f>
        <v/>
      </c>
      <c r="Q466" s="20" t="str">
        <f aca="true">IF(OR(L466="",O466=""),"",ROUND(L466-IF(AND(TODAY()&gt;=PEAK_FROM,TODAY()&lt;=PEAK_TO),P466,O466),2))</f>
        <v/>
      </c>
      <c r="R466" s="16" t="str">
        <f aca="false">IF(N466="","",IF(M466="Small standard",IF(SUMPRODUCT(--(SS_EDGES&lt;N466))=0,"",INDEX(SS_EDGES,SUMPRODUCT(--(SS_EDGES&lt;N466)))),IF(M466="Large standard",IF(N466&gt;OVER3_FROM,OVER3_FROM+4*(CEILING((N466-OVER3_FROM)/4,1)-1),IF(SUMPRODUCT(--(LS_EDGES&lt;N466))=0,"",INDEX(LS_EDGES,SUMPRODUCT(--(LS_EDGES&lt;N466))))),"")))</f>
        <v/>
      </c>
      <c r="S466" s="22" t="str">
        <f aca="false">IF(R466="","",ROUND(N466-R466,3))</f>
        <v/>
      </c>
      <c r="T466" s="21" t="str">
        <f aca="false">IF(OR(R466="",O466="",AO466=""),"",IF(S466&gt;MAX_SHAVE,"",IF(ROUND(O466-AO466,4)&lt;MIN_UNIT,"",ROUND(O466-AO466,4))))</f>
        <v/>
      </c>
      <c r="U466" s="21" t="str">
        <f aca="false">IF(OR(AQ466="",O466=""),"",IF(ROUND(ROUND(O466-AQ466,4)-AS466,4)&lt;=MIN_UNIT,"",ROUND(ROUND(O466-AQ466,4)-AS466,4)))</f>
        <v/>
      </c>
      <c r="V466" s="21" t="str">
        <f aca="false">IF(OR(AV466="",O466=""),"",IF(AND(AT466=1,AU466&lt;=MAX_ENV),IF(ROUND(O466-AV466,4)&lt;MIN_UNIT,"",ROUND(O466-AV466,4)),""))</f>
        <v/>
      </c>
      <c r="W466" s="21" t="str">
        <f aca="false">IF(OR(AX466="",O466=""),"",IF(AL466&gt;=AH466*MIN_DIM_RATIO,IF(ROUND(O466-AX466,4)&lt;MIN_UNIT,"",ROUND(O466-AX466,4)),""))</f>
        <v/>
      </c>
      <c r="X466" s="21" t="str">
        <f aca="false">IF(OR(R466="",P466="",AP466=""),"",IF(S466&gt;MAX_SHAVE,"",IF(ROUND(P466-AP466,4)&lt;MIN_UNIT,"",ROUND(P466-AP466,4))))</f>
        <v/>
      </c>
      <c r="Y466" s="21" t="str">
        <f aca="false">IF(OR(AR466="",P466=""),"",IF(ROUND(ROUND(P466-AR466,4)-AS466,4)&lt;=MIN_UNIT,"",ROUND(ROUND(P466-AR466,4)-AS466,4)))</f>
        <v/>
      </c>
      <c r="Z466" s="21" t="str">
        <f aca="false">IF(OR(AW466="",P466=""),"",IF(AND(AT466=1,AU466&lt;=MAX_ENV),IF(ROUND(P466-AW466,4)&lt;MIN_UNIT,"",ROUND(P466-AW466,4)),""))</f>
        <v/>
      </c>
      <c r="AA466" s="21" t="str">
        <f aca="false">IF(OR(AY466="",P466=""),"",IF(AL466&gt;=AH466*MIN_DIM_RATIO,IF(ROUND(P466-AY466,4)&lt;MIN_UNIT,"",ROUND(P466-AY466,4)),""))</f>
        <v/>
      </c>
      <c r="AB466" s="2" t="str">
        <f aca="false">IF(COUNT(T466:W466)=0,"",CHOOSE(MATCH(MAX(T466:W466),T466:W466,0),"Weight","Price","Size tier","Box"))</f>
        <v/>
      </c>
      <c r="AC466" s="24" t="str">
        <f aca="false">IF(K466&lt;&gt;"",K466,AZ466)</f>
        <v/>
      </c>
      <c r="AD466" s="25" t="str">
        <f aca="false">IF(OR(AB466="",AC466=""),"",ROUND(AC466*IF(K466&lt;&gt;"",1,U_LOW)*((12-PEAK_MONTHS)*MAX(T466:W466)+PEAK_MONTHS*N(INDEX(X466:AA466,MATCH(MAX(T466:W466),T466:W466,0)))),0))</f>
        <v/>
      </c>
      <c r="AE466" s="25" t="str">
        <f aca="false">IF(OR(AB466="",AC466=""),"",ROUND(AC466*IF(K466&lt;&gt;"",1,U_HIGH)*((12-PEAK_MONTHS)*MAX(T466:W466)+PEAK_MONTHS*N(INDEX(X466:AA466,MATCH(MAX(T466:W466),T466:W466,0)))),0))</f>
        <v/>
      </c>
      <c r="AF466" s="18" t="str">
        <f aca="false">IF(AD466="","",RANK(AD466,$AD$7:$AD$506))</f>
        <v/>
      </c>
      <c r="AH466" s="16" t="str">
        <f aca="false">IF(E466&lt;&gt;"",E466,IF(F466&lt;&gt;"",ROUND(F466*16,3),""))</f>
        <v/>
      </c>
      <c r="AI466" s="16" t="str">
        <f aca="false">IF(COUNT(G466:I466)&lt;3,"",ROUND(LARGE(G466:I466,1),2))</f>
        <v/>
      </c>
      <c r="AJ466" s="16" t="str">
        <f aca="false">IF(COUNT(G466:I466)&lt;3,"",ROUND(LARGE(G466:I466,2),2))</f>
        <v/>
      </c>
      <c r="AK466" s="16" t="str">
        <f aca="false">IF(COUNT(G466:I466)&lt;3,"",ROUND(SMALL(G466:I466,1),2))</f>
        <v/>
      </c>
      <c r="AL466" s="16" t="str">
        <f aca="false">IF(AI466="","",IF(AI466*AJ466*AK466&lt;DIM_MIN_CUIN,"",ROUND(AI466*AJ466*AK466/DIM_DIV*16,2)))</f>
        <v/>
      </c>
      <c r="AM466" s="18" t="str">
        <f aca="false">IF(C466="","",IF(C466&lt;BAND_LO,1,IF(C466&lt;=BAND_HI,2,3)))</f>
        <v/>
      </c>
      <c r="AN466" s="19" t="str">
        <f aca="false">IF(C466="","",IFERROR(INDEX(CAT_REF,MATCH(D466,CATS,0)),REF_DEFAULT))</f>
        <v/>
      </c>
      <c r="AO466" s="21" t="str">
        <f aca="false">IF(OR(R466="",AM466="",M466=""),"",IF(M466="Small standard",IF(R466&gt;SS_MAX,"",ROUND(INDEX(SS_FEES,SUMPRODUCT(--(SS_EDGES&lt;R466))+1,0+AM466)*(1+FUEL),4)),IF(M466="Large standard",IF(R466&gt;LS_MAX,"",ROUND(IF(R466&lt;=OVER3_FROM,INDEX(LS_FEES,SUMPRODUCT(--(LS_EDGES&lt;R466))+1,0+AM466),INDEX(OVER3_BASE,1,0+AM466)+OVER3_PER4*CEILING((R466-OVER3_FROM)/4,1))*(1+FUEL),4)),"")))</f>
        <v/>
      </c>
      <c r="AP466" s="21" t="str">
        <f aca="false">IF(OR(R466="",AM466="",M466=""),"",IF(M466="Small standard",IF(R466&gt;SS_MAX,"",ROUND(INDEX(SS_FEES,SUMPRODUCT(--(SS_EDGES&lt;R466))+1,3+AM466)*(1+FUEL),4)),IF(M466="Large standard",IF(R466&gt;LS_MAX,"",ROUND(IF(R466&lt;=OVER3_FROM,INDEX(LS_FEES,SUMPRODUCT(--(LS_EDGES&lt;R466))+1,3+AM466),INDEX(OVER3_BASE,1,3+AM466)+OVER3_PER4*CEILING((R466-OVER3_FROM)/4,1))*(1+FUEL),4)),"")))</f>
        <v/>
      </c>
      <c r="AQ466" s="21" t="str">
        <f aca="false">IF(OR(AM466="",AM466=1),"",IF(OR(N466="",(AM466-1)="",M466=""),"",IF(M466="Small standard",IF(N466&gt;SS_MAX,"",ROUND(INDEX(SS_FEES,SUMPRODUCT(--(SS_EDGES&lt;N466))+1,0+(AM466-1))*(1+FUEL),4)),IF(M466="Large standard",IF(N466&gt;LS_MAX,"",ROUND(IF(N466&lt;=OVER3_FROM,INDEX(LS_FEES,SUMPRODUCT(--(LS_EDGES&lt;N466))+1,0+(AM466-1)),INDEX(OVER3_BASE,1,0+(AM466-1))+OVER3_PER4*CEILING((N466-OVER3_FROM)/4,1))*(1+FUEL),4)),""))))</f>
        <v/>
      </c>
      <c r="AR466" s="21" t="str">
        <f aca="false">IF(OR(AM466="",AM466=1),"",IF(OR(N466="",(AM466-1)="",M466=""),"",IF(M466="Small standard",IF(N466&gt;SS_MAX,"",ROUND(INDEX(SS_FEES,SUMPRODUCT(--(SS_EDGES&lt;N466))+1,3+(AM466-1))*(1+FUEL),4)),IF(M466="Large standard",IF(N466&gt;LS_MAX,"",ROUND(IF(N466&lt;=OVER3_FROM,INDEX(LS_FEES,SUMPRODUCT(--(LS_EDGES&lt;N466))+1,3+(AM466-1)),INDEX(OVER3_BASE,1,3+(AM466-1))+OVER3_PER4*CEILING((N466-OVER3_FROM)/4,1))*(1+FUEL),4)),""))))</f>
        <v/>
      </c>
      <c r="AS466" s="21" t="str">
        <f aca="false">IF(OR(AM466="",AM466=1),"",(C466-(IF(AM466=2,BAND_LO,BAND_HI)-0.01))*(1-AN466))</f>
        <v/>
      </c>
      <c r="AT466" s="18" t="str">
        <f aca="false">IF(AI466="","",(AI466&gt;SS_L)+(AJ466&gt;SS_M)+(AK466&gt;SS_S))</f>
        <v/>
      </c>
      <c r="AU466" s="23" t="str">
        <f aca="false">IF(OR(AT466="",AT466&lt;&gt;1),"",MAX(AI466/SS_L,AJ466/SS_M,AK466/SS_S))</f>
        <v/>
      </c>
      <c r="AV466" s="21" t="str">
        <f aca="false">IF(OR(M466&lt;&gt;"Large standard",N466="",N466&gt;SS_MAX),"",IF(OR(N466="",AM466="","Small standard"=""),"",IF("Small standard"="Small standard",IF(N466&gt;SS_MAX,"",ROUND(INDEX(SS_FEES,SUMPRODUCT(--(SS_EDGES&lt;N466))+1,0+AM466)*(1+FUEL),4)),IF("Small standard"="Large standard",IF(N466&gt;LS_MAX,"",ROUND(IF(N466&lt;=OVER3_FROM,INDEX(LS_FEES,SUMPRODUCT(--(LS_EDGES&lt;N466))+1,0+AM466),INDEX(OVER3_BASE,1,0+AM466)+OVER3_PER4*CEILING((N466-OVER3_FROM)/4,1))*(1+FUEL),4)),""))))</f>
        <v/>
      </c>
      <c r="AW466" s="21" t="str">
        <f aca="false">IF(OR(M466&lt;&gt;"Large standard",N466="",N466&gt;SS_MAX),"",IF(OR(N466="",AM466="","Small standard"=""),"",IF("Small standard"="Small standard",IF(N466&gt;SS_MAX,"",ROUND(INDEX(SS_FEES,SUMPRODUCT(--(SS_EDGES&lt;N466))+1,3+AM466)*(1+FUEL),4)),IF("Small standard"="Large standard",IF(N466&gt;LS_MAX,"",ROUND(IF(N466&lt;=OVER3_FROM,INDEX(LS_FEES,SUMPRODUCT(--(LS_EDGES&lt;N466))+1,3+AM466),INDEX(OVER3_BASE,1,3+AM466)+OVER3_PER4*CEILING((N466-OVER3_FROM)/4,1))*(1+FUEL),4)),""))))</f>
        <v/>
      </c>
      <c r="AX466" s="21" t="str">
        <f aca="false">IF(OR(AL466="",AH466=""),"",IF(OR(AH466="",AM466="",M466=""),"",IF(M466="Small standard",IF(AH466&gt;SS_MAX,"",ROUND(INDEX(SS_FEES,SUMPRODUCT(--(SS_EDGES&lt;AH466))+1,0+AM466)*(1+FUEL),4)),IF(M466="Large standard",IF(AH466&gt;LS_MAX,"",ROUND(IF(AH466&lt;=OVER3_FROM,INDEX(LS_FEES,SUMPRODUCT(--(LS_EDGES&lt;AH466))+1,0+AM466),INDEX(OVER3_BASE,1,0+AM466)+OVER3_PER4*CEILING((AH466-OVER3_FROM)/4,1))*(1+FUEL),4)),""))))</f>
        <v/>
      </c>
      <c r="AY466" s="21" t="str">
        <f aca="false">IF(OR(AL466="",AH466=""),"",IF(OR(AH466="",AM466="",M466=""),"",IF(M466="Small standard",IF(AH466&gt;SS_MAX,"",ROUND(INDEX(SS_FEES,SUMPRODUCT(--(SS_EDGES&lt;AH466))+1,3+AM466)*(1+FUEL),4)),IF(M466="Large standard",IF(AH466&gt;LS_MAX,"",ROUND(IF(AH466&lt;=OVER3_FROM,INDEX(LS_FEES,SUMPRODUCT(--(LS_EDGES&lt;AH466))+1,3+AM466),INDEX(OVER3_BASE,1,3+AM466)+OVER3_PER4*CEILING((AH466-OVER3_FROM)/4,1))*(1+FUEL),4)),""))))</f>
        <v/>
      </c>
      <c r="AZ466" s="24" t="str">
        <f aca="false">IF(OR(J466="",J466&lt;1),"",ROUND(IFERROR(INDEX(CAT_SCALE,MATCH(D466,CATS,0)),UC_DEFAULT)*IF(J466&gt;=UC_KNEE,10^(UC_A-UC_B*LOG10(J466)),10^(UC_A-UC_B*LOG10(UC_KNEE))*(UC_KNEE/J466)^UC_HEXP),1))</f>
        <v/>
      </c>
    </row>
    <row r="467" customFormat="false" ht="15" hidden="false" customHeight="false" outlineLevel="0" collapsed="false">
      <c r="A467" s="10"/>
      <c r="B467" s="10"/>
      <c r="C467" s="12"/>
      <c r="D467" s="10"/>
      <c r="E467" s="10"/>
      <c r="F467" s="10"/>
      <c r="G467" s="10"/>
      <c r="H467" s="10"/>
      <c r="I467" s="10"/>
      <c r="J467" s="10"/>
      <c r="K467" s="10"/>
      <c r="L467" s="12"/>
      <c r="M467" s="2" t="str">
        <f aca="false">IF(OR(N467="",AI467=""),"",IF(AND(N467&lt;=SS_MAX,AI467&lt;=SS_L,AJ467&lt;=SS_M,AK467&lt;=SS_S),"Small standard",IF(AND(N467&lt;=LS_MAX,AI467&lt;=LS_L,AJ467&lt;=LS_M,AK467&lt;=LS_S),"Large standard","Oversize")))</f>
        <v/>
      </c>
      <c r="N467" s="16" t="str">
        <f aca="false">IF(AH467="","",IF(AL467="",AH467,MAX(AH467,AL467)))</f>
        <v/>
      </c>
      <c r="O467" s="21" t="str">
        <f aca="false">IF(OR(N467="",AM467="",M467=""),"",IF(M467="Small standard",IF(N467&gt;SS_MAX,"",ROUND(INDEX(SS_FEES,SUMPRODUCT(--(SS_EDGES&lt;N467))+1,0+AM467)*(1+FUEL),4)),IF(M467="Large standard",IF(N467&gt;LS_MAX,"",ROUND(IF(N467&lt;=OVER3_FROM,INDEX(LS_FEES,SUMPRODUCT(--(LS_EDGES&lt;N467))+1,0+AM467),INDEX(OVER3_BASE,1,0+AM467)+OVER3_PER4*CEILING((N467-OVER3_FROM)/4,1))*(1+FUEL),4)),"")))</f>
        <v/>
      </c>
      <c r="P467" s="21" t="str">
        <f aca="false">IF(OR(N467="",AM467="",M467=""),"",IF(M467="Small standard",IF(N467&gt;SS_MAX,"",ROUND(INDEX(SS_FEES,SUMPRODUCT(--(SS_EDGES&lt;N467))+1,3+AM467)*(1+FUEL),4)),IF(M467="Large standard",IF(N467&gt;LS_MAX,"",ROUND(IF(N467&lt;=OVER3_FROM,INDEX(LS_FEES,SUMPRODUCT(--(LS_EDGES&lt;N467))+1,3+AM467),INDEX(OVER3_BASE,1,3+AM467)+OVER3_PER4*CEILING((N467-OVER3_FROM)/4,1))*(1+FUEL),4)),"")))</f>
        <v/>
      </c>
      <c r="Q467" s="20" t="str">
        <f aca="true">IF(OR(L467="",O467=""),"",ROUND(L467-IF(AND(TODAY()&gt;=PEAK_FROM,TODAY()&lt;=PEAK_TO),P467,O467),2))</f>
        <v/>
      </c>
      <c r="R467" s="16" t="str">
        <f aca="false">IF(N467="","",IF(M467="Small standard",IF(SUMPRODUCT(--(SS_EDGES&lt;N467))=0,"",INDEX(SS_EDGES,SUMPRODUCT(--(SS_EDGES&lt;N467)))),IF(M467="Large standard",IF(N467&gt;OVER3_FROM,OVER3_FROM+4*(CEILING((N467-OVER3_FROM)/4,1)-1),IF(SUMPRODUCT(--(LS_EDGES&lt;N467))=0,"",INDEX(LS_EDGES,SUMPRODUCT(--(LS_EDGES&lt;N467))))),"")))</f>
        <v/>
      </c>
      <c r="S467" s="22" t="str">
        <f aca="false">IF(R467="","",ROUND(N467-R467,3))</f>
        <v/>
      </c>
      <c r="T467" s="21" t="str">
        <f aca="false">IF(OR(R467="",O467="",AO467=""),"",IF(S467&gt;MAX_SHAVE,"",IF(ROUND(O467-AO467,4)&lt;MIN_UNIT,"",ROUND(O467-AO467,4))))</f>
        <v/>
      </c>
      <c r="U467" s="21" t="str">
        <f aca="false">IF(OR(AQ467="",O467=""),"",IF(ROUND(ROUND(O467-AQ467,4)-AS467,4)&lt;=MIN_UNIT,"",ROUND(ROUND(O467-AQ467,4)-AS467,4)))</f>
        <v/>
      </c>
      <c r="V467" s="21" t="str">
        <f aca="false">IF(OR(AV467="",O467=""),"",IF(AND(AT467=1,AU467&lt;=MAX_ENV),IF(ROUND(O467-AV467,4)&lt;MIN_UNIT,"",ROUND(O467-AV467,4)),""))</f>
        <v/>
      </c>
      <c r="W467" s="21" t="str">
        <f aca="false">IF(OR(AX467="",O467=""),"",IF(AL467&gt;=AH467*MIN_DIM_RATIO,IF(ROUND(O467-AX467,4)&lt;MIN_UNIT,"",ROUND(O467-AX467,4)),""))</f>
        <v/>
      </c>
      <c r="X467" s="21" t="str">
        <f aca="false">IF(OR(R467="",P467="",AP467=""),"",IF(S467&gt;MAX_SHAVE,"",IF(ROUND(P467-AP467,4)&lt;MIN_UNIT,"",ROUND(P467-AP467,4))))</f>
        <v/>
      </c>
      <c r="Y467" s="21" t="str">
        <f aca="false">IF(OR(AR467="",P467=""),"",IF(ROUND(ROUND(P467-AR467,4)-AS467,4)&lt;=MIN_UNIT,"",ROUND(ROUND(P467-AR467,4)-AS467,4)))</f>
        <v/>
      </c>
      <c r="Z467" s="21" t="str">
        <f aca="false">IF(OR(AW467="",P467=""),"",IF(AND(AT467=1,AU467&lt;=MAX_ENV),IF(ROUND(P467-AW467,4)&lt;MIN_UNIT,"",ROUND(P467-AW467,4)),""))</f>
        <v/>
      </c>
      <c r="AA467" s="21" t="str">
        <f aca="false">IF(OR(AY467="",P467=""),"",IF(AL467&gt;=AH467*MIN_DIM_RATIO,IF(ROUND(P467-AY467,4)&lt;MIN_UNIT,"",ROUND(P467-AY467,4)),""))</f>
        <v/>
      </c>
      <c r="AB467" s="2" t="str">
        <f aca="false">IF(COUNT(T467:W467)=0,"",CHOOSE(MATCH(MAX(T467:W467),T467:W467,0),"Weight","Price","Size tier","Box"))</f>
        <v/>
      </c>
      <c r="AC467" s="24" t="str">
        <f aca="false">IF(K467&lt;&gt;"",K467,AZ467)</f>
        <v/>
      </c>
      <c r="AD467" s="25" t="str">
        <f aca="false">IF(OR(AB467="",AC467=""),"",ROUND(AC467*IF(K467&lt;&gt;"",1,U_LOW)*((12-PEAK_MONTHS)*MAX(T467:W467)+PEAK_MONTHS*N(INDEX(X467:AA467,MATCH(MAX(T467:W467),T467:W467,0)))),0))</f>
        <v/>
      </c>
      <c r="AE467" s="25" t="str">
        <f aca="false">IF(OR(AB467="",AC467=""),"",ROUND(AC467*IF(K467&lt;&gt;"",1,U_HIGH)*((12-PEAK_MONTHS)*MAX(T467:W467)+PEAK_MONTHS*N(INDEX(X467:AA467,MATCH(MAX(T467:W467),T467:W467,0)))),0))</f>
        <v/>
      </c>
      <c r="AF467" s="18" t="str">
        <f aca="false">IF(AD467="","",RANK(AD467,$AD$7:$AD$506))</f>
        <v/>
      </c>
      <c r="AH467" s="16" t="str">
        <f aca="false">IF(E467&lt;&gt;"",E467,IF(F467&lt;&gt;"",ROUND(F467*16,3),""))</f>
        <v/>
      </c>
      <c r="AI467" s="16" t="str">
        <f aca="false">IF(COUNT(G467:I467)&lt;3,"",ROUND(LARGE(G467:I467,1),2))</f>
        <v/>
      </c>
      <c r="AJ467" s="16" t="str">
        <f aca="false">IF(COUNT(G467:I467)&lt;3,"",ROUND(LARGE(G467:I467,2),2))</f>
        <v/>
      </c>
      <c r="AK467" s="16" t="str">
        <f aca="false">IF(COUNT(G467:I467)&lt;3,"",ROUND(SMALL(G467:I467,1),2))</f>
        <v/>
      </c>
      <c r="AL467" s="16" t="str">
        <f aca="false">IF(AI467="","",IF(AI467*AJ467*AK467&lt;DIM_MIN_CUIN,"",ROUND(AI467*AJ467*AK467/DIM_DIV*16,2)))</f>
        <v/>
      </c>
      <c r="AM467" s="18" t="str">
        <f aca="false">IF(C467="","",IF(C467&lt;BAND_LO,1,IF(C467&lt;=BAND_HI,2,3)))</f>
        <v/>
      </c>
      <c r="AN467" s="19" t="str">
        <f aca="false">IF(C467="","",IFERROR(INDEX(CAT_REF,MATCH(D467,CATS,0)),REF_DEFAULT))</f>
        <v/>
      </c>
      <c r="AO467" s="21" t="str">
        <f aca="false">IF(OR(R467="",AM467="",M467=""),"",IF(M467="Small standard",IF(R467&gt;SS_MAX,"",ROUND(INDEX(SS_FEES,SUMPRODUCT(--(SS_EDGES&lt;R467))+1,0+AM467)*(1+FUEL),4)),IF(M467="Large standard",IF(R467&gt;LS_MAX,"",ROUND(IF(R467&lt;=OVER3_FROM,INDEX(LS_FEES,SUMPRODUCT(--(LS_EDGES&lt;R467))+1,0+AM467),INDEX(OVER3_BASE,1,0+AM467)+OVER3_PER4*CEILING((R467-OVER3_FROM)/4,1))*(1+FUEL),4)),"")))</f>
        <v/>
      </c>
      <c r="AP467" s="21" t="str">
        <f aca="false">IF(OR(R467="",AM467="",M467=""),"",IF(M467="Small standard",IF(R467&gt;SS_MAX,"",ROUND(INDEX(SS_FEES,SUMPRODUCT(--(SS_EDGES&lt;R467))+1,3+AM467)*(1+FUEL),4)),IF(M467="Large standard",IF(R467&gt;LS_MAX,"",ROUND(IF(R467&lt;=OVER3_FROM,INDEX(LS_FEES,SUMPRODUCT(--(LS_EDGES&lt;R467))+1,3+AM467),INDEX(OVER3_BASE,1,3+AM467)+OVER3_PER4*CEILING((R467-OVER3_FROM)/4,1))*(1+FUEL),4)),"")))</f>
        <v/>
      </c>
      <c r="AQ467" s="21" t="str">
        <f aca="false">IF(OR(AM467="",AM467=1),"",IF(OR(N467="",(AM467-1)="",M467=""),"",IF(M467="Small standard",IF(N467&gt;SS_MAX,"",ROUND(INDEX(SS_FEES,SUMPRODUCT(--(SS_EDGES&lt;N467))+1,0+(AM467-1))*(1+FUEL),4)),IF(M467="Large standard",IF(N467&gt;LS_MAX,"",ROUND(IF(N467&lt;=OVER3_FROM,INDEX(LS_FEES,SUMPRODUCT(--(LS_EDGES&lt;N467))+1,0+(AM467-1)),INDEX(OVER3_BASE,1,0+(AM467-1))+OVER3_PER4*CEILING((N467-OVER3_FROM)/4,1))*(1+FUEL),4)),""))))</f>
        <v/>
      </c>
      <c r="AR467" s="21" t="str">
        <f aca="false">IF(OR(AM467="",AM467=1),"",IF(OR(N467="",(AM467-1)="",M467=""),"",IF(M467="Small standard",IF(N467&gt;SS_MAX,"",ROUND(INDEX(SS_FEES,SUMPRODUCT(--(SS_EDGES&lt;N467))+1,3+(AM467-1))*(1+FUEL),4)),IF(M467="Large standard",IF(N467&gt;LS_MAX,"",ROUND(IF(N467&lt;=OVER3_FROM,INDEX(LS_FEES,SUMPRODUCT(--(LS_EDGES&lt;N467))+1,3+(AM467-1)),INDEX(OVER3_BASE,1,3+(AM467-1))+OVER3_PER4*CEILING((N467-OVER3_FROM)/4,1))*(1+FUEL),4)),""))))</f>
        <v/>
      </c>
      <c r="AS467" s="21" t="str">
        <f aca="false">IF(OR(AM467="",AM467=1),"",(C467-(IF(AM467=2,BAND_LO,BAND_HI)-0.01))*(1-AN467))</f>
        <v/>
      </c>
      <c r="AT467" s="18" t="str">
        <f aca="false">IF(AI467="","",(AI467&gt;SS_L)+(AJ467&gt;SS_M)+(AK467&gt;SS_S))</f>
        <v/>
      </c>
      <c r="AU467" s="23" t="str">
        <f aca="false">IF(OR(AT467="",AT467&lt;&gt;1),"",MAX(AI467/SS_L,AJ467/SS_M,AK467/SS_S))</f>
        <v/>
      </c>
      <c r="AV467" s="21" t="str">
        <f aca="false">IF(OR(M467&lt;&gt;"Large standard",N467="",N467&gt;SS_MAX),"",IF(OR(N467="",AM467="","Small standard"=""),"",IF("Small standard"="Small standard",IF(N467&gt;SS_MAX,"",ROUND(INDEX(SS_FEES,SUMPRODUCT(--(SS_EDGES&lt;N467))+1,0+AM467)*(1+FUEL),4)),IF("Small standard"="Large standard",IF(N467&gt;LS_MAX,"",ROUND(IF(N467&lt;=OVER3_FROM,INDEX(LS_FEES,SUMPRODUCT(--(LS_EDGES&lt;N467))+1,0+AM467),INDEX(OVER3_BASE,1,0+AM467)+OVER3_PER4*CEILING((N467-OVER3_FROM)/4,1))*(1+FUEL),4)),""))))</f>
        <v/>
      </c>
      <c r="AW467" s="21" t="str">
        <f aca="false">IF(OR(M467&lt;&gt;"Large standard",N467="",N467&gt;SS_MAX),"",IF(OR(N467="",AM467="","Small standard"=""),"",IF("Small standard"="Small standard",IF(N467&gt;SS_MAX,"",ROUND(INDEX(SS_FEES,SUMPRODUCT(--(SS_EDGES&lt;N467))+1,3+AM467)*(1+FUEL),4)),IF("Small standard"="Large standard",IF(N467&gt;LS_MAX,"",ROUND(IF(N467&lt;=OVER3_FROM,INDEX(LS_FEES,SUMPRODUCT(--(LS_EDGES&lt;N467))+1,3+AM467),INDEX(OVER3_BASE,1,3+AM467)+OVER3_PER4*CEILING((N467-OVER3_FROM)/4,1))*(1+FUEL),4)),""))))</f>
        <v/>
      </c>
      <c r="AX467" s="21" t="str">
        <f aca="false">IF(OR(AL467="",AH467=""),"",IF(OR(AH467="",AM467="",M467=""),"",IF(M467="Small standard",IF(AH467&gt;SS_MAX,"",ROUND(INDEX(SS_FEES,SUMPRODUCT(--(SS_EDGES&lt;AH467))+1,0+AM467)*(1+FUEL),4)),IF(M467="Large standard",IF(AH467&gt;LS_MAX,"",ROUND(IF(AH467&lt;=OVER3_FROM,INDEX(LS_FEES,SUMPRODUCT(--(LS_EDGES&lt;AH467))+1,0+AM467),INDEX(OVER3_BASE,1,0+AM467)+OVER3_PER4*CEILING((AH467-OVER3_FROM)/4,1))*(1+FUEL),4)),""))))</f>
        <v/>
      </c>
      <c r="AY467" s="21" t="str">
        <f aca="false">IF(OR(AL467="",AH467=""),"",IF(OR(AH467="",AM467="",M467=""),"",IF(M467="Small standard",IF(AH467&gt;SS_MAX,"",ROUND(INDEX(SS_FEES,SUMPRODUCT(--(SS_EDGES&lt;AH467))+1,3+AM467)*(1+FUEL),4)),IF(M467="Large standard",IF(AH467&gt;LS_MAX,"",ROUND(IF(AH467&lt;=OVER3_FROM,INDEX(LS_FEES,SUMPRODUCT(--(LS_EDGES&lt;AH467))+1,3+AM467),INDEX(OVER3_BASE,1,3+AM467)+OVER3_PER4*CEILING((AH467-OVER3_FROM)/4,1))*(1+FUEL),4)),""))))</f>
        <v/>
      </c>
      <c r="AZ467" s="24" t="str">
        <f aca="false">IF(OR(J467="",J467&lt;1),"",ROUND(IFERROR(INDEX(CAT_SCALE,MATCH(D467,CATS,0)),UC_DEFAULT)*IF(J467&gt;=UC_KNEE,10^(UC_A-UC_B*LOG10(J467)),10^(UC_A-UC_B*LOG10(UC_KNEE))*(UC_KNEE/J467)^UC_HEXP),1))</f>
        <v/>
      </c>
    </row>
    <row r="468" customFormat="false" ht="15" hidden="false" customHeight="false" outlineLevel="0" collapsed="false">
      <c r="A468" s="10"/>
      <c r="B468" s="10"/>
      <c r="C468" s="12"/>
      <c r="D468" s="10"/>
      <c r="E468" s="10"/>
      <c r="F468" s="10"/>
      <c r="G468" s="10"/>
      <c r="H468" s="10"/>
      <c r="I468" s="10"/>
      <c r="J468" s="10"/>
      <c r="K468" s="10"/>
      <c r="L468" s="12"/>
      <c r="M468" s="2" t="str">
        <f aca="false">IF(OR(N468="",AI468=""),"",IF(AND(N468&lt;=SS_MAX,AI468&lt;=SS_L,AJ468&lt;=SS_M,AK468&lt;=SS_S),"Small standard",IF(AND(N468&lt;=LS_MAX,AI468&lt;=LS_L,AJ468&lt;=LS_M,AK468&lt;=LS_S),"Large standard","Oversize")))</f>
        <v/>
      </c>
      <c r="N468" s="16" t="str">
        <f aca="false">IF(AH468="","",IF(AL468="",AH468,MAX(AH468,AL468)))</f>
        <v/>
      </c>
      <c r="O468" s="21" t="str">
        <f aca="false">IF(OR(N468="",AM468="",M468=""),"",IF(M468="Small standard",IF(N468&gt;SS_MAX,"",ROUND(INDEX(SS_FEES,SUMPRODUCT(--(SS_EDGES&lt;N468))+1,0+AM468)*(1+FUEL),4)),IF(M468="Large standard",IF(N468&gt;LS_MAX,"",ROUND(IF(N468&lt;=OVER3_FROM,INDEX(LS_FEES,SUMPRODUCT(--(LS_EDGES&lt;N468))+1,0+AM468),INDEX(OVER3_BASE,1,0+AM468)+OVER3_PER4*CEILING((N468-OVER3_FROM)/4,1))*(1+FUEL),4)),"")))</f>
        <v/>
      </c>
      <c r="P468" s="21" t="str">
        <f aca="false">IF(OR(N468="",AM468="",M468=""),"",IF(M468="Small standard",IF(N468&gt;SS_MAX,"",ROUND(INDEX(SS_FEES,SUMPRODUCT(--(SS_EDGES&lt;N468))+1,3+AM468)*(1+FUEL),4)),IF(M468="Large standard",IF(N468&gt;LS_MAX,"",ROUND(IF(N468&lt;=OVER3_FROM,INDEX(LS_FEES,SUMPRODUCT(--(LS_EDGES&lt;N468))+1,3+AM468),INDEX(OVER3_BASE,1,3+AM468)+OVER3_PER4*CEILING((N468-OVER3_FROM)/4,1))*(1+FUEL),4)),"")))</f>
        <v/>
      </c>
      <c r="Q468" s="20" t="str">
        <f aca="true">IF(OR(L468="",O468=""),"",ROUND(L468-IF(AND(TODAY()&gt;=PEAK_FROM,TODAY()&lt;=PEAK_TO),P468,O468),2))</f>
        <v/>
      </c>
      <c r="R468" s="16" t="str">
        <f aca="false">IF(N468="","",IF(M468="Small standard",IF(SUMPRODUCT(--(SS_EDGES&lt;N468))=0,"",INDEX(SS_EDGES,SUMPRODUCT(--(SS_EDGES&lt;N468)))),IF(M468="Large standard",IF(N468&gt;OVER3_FROM,OVER3_FROM+4*(CEILING((N468-OVER3_FROM)/4,1)-1),IF(SUMPRODUCT(--(LS_EDGES&lt;N468))=0,"",INDEX(LS_EDGES,SUMPRODUCT(--(LS_EDGES&lt;N468))))),"")))</f>
        <v/>
      </c>
      <c r="S468" s="22" t="str">
        <f aca="false">IF(R468="","",ROUND(N468-R468,3))</f>
        <v/>
      </c>
      <c r="T468" s="21" t="str">
        <f aca="false">IF(OR(R468="",O468="",AO468=""),"",IF(S468&gt;MAX_SHAVE,"",IF(ROUND(O468-AO468,4)&lt;MIN_UNIT,"",ROUND(O468-AO468,4))))</f>
        <v/>
      </c>
      <c r="U468" s="21" t="str">
        <f aca="false">IF(OR(AQ468="",O468=""),"",IF(ROUND(ROUND(O468-AQ468,4)-AS468,4)&lt;=MIN_UNIT,"",ROUND(ROUND(O468-AQ468,4)-AS468,4)))</f>
        <v/>
      </c>
      <c r="V468" s="21" t="str">
        <f aca="false">IF(OR(AV468="",O468=""),"",IF(AND(AT468=1,AU468&lt;=MAX_ENV),IF(ROUND(O468-AV468,4)&lt;MIN_UNIT,"",ROUND(O468-AV468,4)),""))</f>
        <v/>
      </c>
      <c r="W468" s="21" t="str">
        <f aca="false">IF(OR(AX468="",O468=""),"",IF(AL468&gt;=AH468*MIN_DIM_RATIO,IF(ROUND(O468-AX468,4)&lt;MIN_UNIT,"",ROUND(O468-AX468,4)),""))</f>
        <v/>
      </c>
      <c r="X468" s="21" t="str">
        <f aca="false">IF(OR(R468="",P468="",AP468=""),"",IF(S468&gt;MAX_SHAVE,"",IF(ROUND(P468-AP468,4)&lt;MIN_UNIT,"",ROUND(P468-AP468,4))))</f>
        <v/>
      </c>
      <c r="Y468" s="21" t="str">
        <f aca="false">IF(OR(AR468="",P468=""),"",IF(ROUND(ROUND(P468-AR468,4)-AS468,4)&lt;=MIN_UNIT,"",ROUND(ROUND(P468-AR468,4)-AS468,4)))</f>
        <v/>
      </c>
      <c r="Z468" s="21" t="str">
        <f aca="false">IF(OR(AW468="",P468=""),"",IF(AND(AT468=1,AU468&lt;=MAX_ENV),IF(ROUND(P468-AW468,4)&lt;MIN_UNIT,"",ROUND(P468-AW468,4)),""))</f>
        <v/>
      </c>
      <c r="AA468" s="21" t="str">
        <f aca="false">IF(OR(AY468="",P468=""),"",IF(AL468&gt;=AH468*MIN_DIM_RATIO,IF(ROUND(P468-AY468,4)&lt;MIN_UNIT,"",ROUND(P468-AY468,4)),""))</f>
        <v/>
      </c>
      <c r="AB468" s="2" t="str">
        <f aca="false">IF(COUNT(T468:W468)=0,"",CHOOSE(MATCH(MAX(T468:W468),T468:W468,0),"Weight","Price","Size tier","Box"))</f>
        <v/>
      </c>
      <c r="AC468" s="24" t="str">
        <f aca="false">IF(K468&lt;&gt;"",K468,AZ468)</f>
        <v/>
      </c>
      <c r="AD468" s="25" t="str">
        <f aca="false">IF(OR(AB468="",AC468=""),"",ROUND(AC468*IF(K468&lt;&gt;"",1,U_LOW)*((12-PEAK_MONTHS)*MAX(T468:W468)+PEAK_MONTHS*N(INDEX(X468:AA468,MATCH(MAX(T468:W468),T468:W468,0)))),0))</f>
        <v/>
      </c>
      <c r="AE468" s="25" t="str">
        <f aca="false">IF(OR(AB468="",AC468=""),"",ROUND(AC468*IF(K468&lt;&gt;"",1,U_HIGH)*((12-PEAK_MONTHS)*MAX(T468:W468)+PEAK_MONTHS*N(INDEX(X468:AA468,MATCH(MAX(T468:W468),T468:W468,0)))),0))</f>
        <v/>
      </c>
      <c r="AF468" s="18" t="str">
        <f aca="false">IF(AD468="","",RANK(AD468,$AD$7:$AD$506))</f>
        <v/>
      </c>
      <c r="AH468" s="16" t="str">
        <f aca="false">IF(E468&lt;&gt;"",E468,IF(F468&lt;&gt;"",ROUND(F468*16,3),""))</f>
        <v/>
      </c>
      <c r="AI468" s="16" t="str">
        <f aca="false">IF(COUNT(G468:I468)&lt;3,"",ROUND(LARGE(G468:I468,1),2))</f>
        <v/>
      </c>
      <c r="AJ468" s="16" t="str">
        <f aca="false">IF(COUNT(G468:I468)&lt;3,"",ROUND(LARGE(G468:I468,2),2))</f>
        <v/>
      </c>
      <c r="AK468" s="16" t="str">
        <f aca="false">IF(COUNT(G468:I468)&lt;3,"",ROUND(SMALL(G468:I468,1),2))</f>
        <v/>
      </c>
      <c r="AL468" s="16" t="str">
        <f aca="false">IF(AI468="","",IF(AI468*AJ468*AK468&lt;DIM_MIN_CUIN,"",ROUND(AI468*AJ468*AK468/DIM_DIV*16,2)))</f>
        <v/>
      </c>
      <c r="AM468" s="18" t="str">
        <f aca="false">IF(C468="","",IF(C468&lt;BAND_LO,1,IF(C468&lt;=BAND_HI,2,3)))</f>
        <v/>
      </c>
      <c r="AN468" s="19" t="str">
        <f aca="false">IF(C468="","",IFERROR(INDEX(CAT_REF,MATCH(D468,CATS,0)),REF_DEFAULT))</f>
        <v/>
      </c>
      <c r="AO468" s="21" t="str">
        <f aca="false">IF(OR(R468="",AM468="",M468=""),"",IF(M468="Small standard",IF(R468&gt;SS_MAX,"",ROUND(INDEX(SS_FEES,SUMPRODUCT(--(SS_EDGES&lt;R468))+1,0+AM468)*(1+FUEL),4)),IF(M468="Large standard",IF(R468&gt;LS_MAX,"",ROUND(IF(R468&lt;=OVER3_FROM,INDEX(LS_FEES,SUMPRODUCT(--(LS_EDGES&lt;R468))+1,0+AM468),INDEX(OVER3_BASE,1,0+AM468)+OVER3_PER4*CEILING((R468-OVER3_FROM)/4,1))*(1+FUEL),4)),"")))</f>
        <v/>
      </c>
      <c r="AP468" s="21" t="str">
        <f aca="false">IF(OR(R468="",AM468="",M468=""),"",IF(M468="Small standard",IF(R468&gt;SS_MAX,"",ROUND(INDEX(SS_FEES,SUMPRODUCT(--(SS_EDGES&lt;R468))+1,3+AM468)*(1+FUEL),4)),IF(M468="Large standard",IF(R468&gt;LS_MAX,"",ROUND(IF(R468&lt;=OVER3_FROM,INDEX(LS_FEES,SUMPRODUCT(--(LS_EDGES&lt;R468))+1,3+AM468),INDEX(OVER3_BASE,1,3+AM468)+OVER3_PER4*CEILING((R468-OVER3_FROM)/4,1))*(1+FUEL),4)),"")))</f>
        <v/>
      </c>
      <c r="AQ468" s="21" t="str">
        <f aca="false">IF(OR(AM468="",AM468=1),"",IF(OR(N468="",(AM468-1)="",M468=""),"",IF(M468="Small standard",IF(N468&gt;SS_MAX,"",ROUND(INDEX(SS_FEES,SUMPRODUCT(--(SS_EDGES&lt;N468))+1,0+(AM468-1))*(1+FUEL),4)),IF(M468="Large standard",IF(N468&gt;LS_MAX,"",ROUND(IF(N468&lt;=OVER3_FROM,INDEX(LS_FEES,SUMPRODUCT(--(LS_EDGES&lt;N468))+1,0+(AM468-1)),INDEX(OVER3_BASE,1,0+(AM468-1))+OVER3_PER4*CEILING((N468-OVER3_FROM)/4,1))*(1+FUEL),4)),""))))</f>
        <v/>
      </c>
      <c r="AR468" s="21" t="str">
        <f aca="false">IF(OR(AM468="",AM468=1),"",IF(OR(N468="",(AM468-1)="",M468=""),"",IF(M468="Small standard",IF(N468&gt;SS_MAX,"",ROUND(INDEX(SS_FEES,SUMPRODUCT(--(SS_EDGES&lt;N468))+1,3+(AM468-1))*(1+FUEL),4)),IF(M468="Large standard",IF(N468&gt;LS_MAX,"",ROUND(IF(N468&lt;=OVER3_FROM,INDEX(LS_FEES,SUMPRODUCT(--(LS_EDGES&lt;N468))+1,3+(AM468-1)),INDEX(OVER3_BASE,1,3+(AM468-1))+OVER3_PER4*CEILING((N468-OVER3_FROM)/4,1))*(1+FUEL),4)),""))))</f>
        <v/>
      </c>
      <c r="AS468" s="21" t="str">
        <f aca="false">IF(OR(AM468="",AM468=1),"",(C468-(IF(AM468=2,BAND_LO,BAND_HI)-0.01))*(1-AN468))</f>
        <v/>
      </c>
      <c r="AT468" s="18" t="str">
        <f aca="false">IF(AI468="","",(AI468&gt;SS_L)+(AJ468&gt;SS_M)+(AK468&gt;SS_S))</f>
        <v/>
      </c>
      <c r="AU468" s="23" t="str">
        <f aca="false">IF(OR(AT468="",AT468&lt;&gt;1),"",MAX(AI468/SS_L,AJ468/SS_M,AK468/SS_S))</f>
        <v/>
      </c>
      <c r="AV468" s="21" t="str">
        <f aca="false">IF(OR(M468&lt;&gt;"Large standard",N468="",N468&gt;SS_MAX),"",IF(OR(N468="",AM468="","Small standard"=""),"",IF("Small standard"="Small standard",IF(N468&gt;SS_MAX,"",ROUND(INDEX(SS_FEES,SUMPRODUCT(--(SS_EDGES&lt;N468))+1,0+AM468)*(1+FUEL),4)),IF("Small standard"="Large standard",IF(N468&gt;LS_MAX,"",ROUND(IF(N468&lt;=OVER3_FROM,INDEX(LS_FEES,SUMPRODUCT(--(LS_EDGES&lt;N468))+1,0+AM468),INDEX(OVER3_BASE,1,0+AM468)+OVER3_PER4*CEILING((N468-OVER3_FROM)/4,1))*(1+FUEL),4)),""))))</f>
        <v/>
      </c>
      <c r="AW468" s="21" t="str">
        <f aca="false">IF(OR(M468&lt;&gt;"Large standard",N468="",N468&gt;SS_MAX),"",IF(OR(N468="",AM468="","Small standard"=""),"",IF("Small standard"="Small standard",IF(N468&gt;SS_MAX,"",ROUND(INDEX(SS_FEES,SUMPRODUCT(--(SS_EDGES&lt;N468))+1,3+AM468)*(1+FUEL),4)),IF("Small standard"="Large standard",IF(N468&gt;LS_MAX,"",ROUND(IF(N468&lt;=OVER3_FROM,INDEX(LS_FEES,SUMPRODUCT(--(LS_EDGES&lt;N468))+1,3+AM468),INDEX(OVER3_BASE,1,3+AM468)+OVER3_PER4*CEILING((N468-OVER3_FROM)/4,1))*(1+FUEL),4)),""))))</f>
        <v/>
      </c>
      <c r="AX468" s="21" t="str">
        <f aca="false">IF(OR(AL468="",AH468=""),"",IF(OR(AH468="",AM468="",M468=""),"",IF(M468="Small standard",IF(AH468&gt;SS_MAX,"",ROUND(INDEX(SS_FEES,SUMPRODUCT(--(SS_EDGES&lt;AH468))+1,0+AM468)*(1+FUEL),4)),IF(M468="Large standard",IF(AH468&gt;LS_MAX,"",ROUND(IF(AH468&lt;=OVER3_FROM,INDEX(LS_FEES,SUMPRODUCT(--(LS_EDGES&lt;AH468))+1,0+AM468),INDEX(OVER3_BASE,1,0+AM468)+OVER3_PER4*CEILING((AH468-OVER3_FROM)/4,1))*(1+FUEL),4)),""))))</f>
        <v/>
      </c>
      <c r="AY468" s="21" t="str">
        <f aca="false">IF(OR(AL468="",AH468=""),"",IF(OR(AH468="",AM468="",M468=""),"",IF(M468="Small standard",IF(AH468&gt;SS_MAX,"",ROUND(INDEX(SS_FEES,SUMPRODUCT(--(SS_EDGES&lt;AH468))+1,3+AM468)*(1+FUEL),4)),IF(M468="Large standard",IF(AH468&gt;LS_MAX,"",ROUND(IF(AH468&lt;=OVER3_FROM,INDEX(LS_FEES,SUMPRODUCT(--(LS_EDGES&lt;AH468))+1,3+AM468),INDEX(OVER3_BASE,1,3+AM468)+OVER3_PER4*CEILING((AH468-OVER3_FROM)/4,1))*(1+FUEL),4)),""))))</f>
        <v/>
      </c>
      <c r="AZ468" s="24" t="str">
        <f aca="false">IF(OR(J468="",J468&lt;1),"",ROUND(IFERROR(INDEX(CAT_SCALE,MATCH(D468,CATS,0)),UC_DEFAULT)*IF(J468&gt;=UC_KNEE,10^(UC_A-UC_B*LOG10(J468)),10^(UC_A-UC_B*LOG10(UC_KNEE))*(UC_KNEE/J468)^UC_HEXP),1))</f>
        <v/>
      </c>
    </row>
    <row r="469" customFormat="false" ht="15" hidden="false" customHeight="false" outlineLevel="0" collapsed="false">
      <c r="A469" s="10"/>
      <c r="B469" s="10"/>
      <c r="C469" s="12"/>
      <c r="D469" s="10"/>
      <c r="E469" s="10"/>
      <c r="F469" s="10"/>
      <c r="G469" s="10"/>
      <c r="H469" s="10"/>
      <c r="I469" s="10"/>
      <c r="J469" s="10"/>
      <c r="K469" s="10"/>
      <c r="L469" s="12"/>
      <c r="M469" s="2" t="str">
        <f aca="false">IF(OR(N469="",AI469=""),"",IF(AND(N469&lt;=SS_MAX,AI469&lt;=SS_L,AJ469&lt;=SS_M,AK469&lt;=SS_S),"Small standard",IF(AND(N469&lt;=LS_MAX,AI469&lt;=LS_L,AJ469&lt;=LS_M,AK469&lt;=LS_S),"Large standard","Oversize")))</f>
        <v/>
      </c>
      <c r="N469" s="16" t="str">
        <f aca="false">IF(AH469="","",IF(AL469="",AH469,MAX(AH469,AL469)))</f>
        <v/>
      </c>
      <c r="O469" s="21" t="str">
        <f aca="false">IF(OR(N469="",AM469="",M469=""),"",IF(M469="Small standard",IF(N469&gt;SS_MAX,"",ROUND(INDEX(SS_FEES,SUMPRODUCT(--(SS_EDGES&lt;N469))+1,0+AM469)*(1+FUEL),4)),IF(M469="Large standard",IF(N469&gt;LS_MAX,"",ROUND(IF(N469&lt;=OVER3_FROM,INDEX(LS_FEES,SUMPRODUCT(--(LS_EDGES&lt;N469))+1,0+AM469),INDEX(OVER3_BASE,1,0+AM469)+OVER3_PER4*CEILING((N469-OVER3_FROM)/4,1))*(1+FUEL),4)),"")))</f>
        <v/>
      </c>
      <c r="P469" s="21" t="str">
        <f aca="false">IF(OR(N469="",AM469="",M469=""),"",IF(M469="Small standard",IF(N469&gt;SS_MAX,"",ROUND(INDEX(SS_FEES,SUMPRODUCT(--(SS_EDGES&lt;N469))+1,3+AM469)*(1+FUEL),4)),IF(M469="Large standard",IF(N469&gt;LS_MAX,"",ROUND(IF(N469&lt;=OVER3_FROM,INDEX(LS_FEES,SUMPRODUCT(--(LS_EDGES&lt;N469))+1,3+AM469),INDEX(OVER3_BASE,1,3+AM469)+OVER3_PER4*CEILING((N469-OVER3_FROM)/4,1))*(1+FUEL),4)),"")))</f>
        <v/>
      </c>
      <c r="Q469" s="20" t="str">
        <f aca="true">IF(OR(L469="",O469=""),"",ROUND(L469-IF(AND(TODAY()&gt;=PEAK_FROM,TODAY()&lt;=PEAK_TO),P469,O469),2))</f>
        <v/>
      </c>
      <c r="R469" s="16" t="str">
        <f aca="false">IF(N469="","",IF(M469="Small standard",IF(SUMPRODUCT(--(SS_EDGES&lt;N469))=0,"",INDEX(SS_EDGES,SUMPRODUCT(--(SS_EDGES&lt;N469)))),IF(M469="Large standard",IF(N469&gt;OVER3_FROM,OVER3_FROM+4*(CEILING((N469-OVER3_FROM)/4,1)-1),IF(SUMPRODUCT(--(LS_EDGES&lt;N469))=0,"",INDEX(LS_EDGES,SUMPRODUCT(--(LS_EDGES&lt;N469))))),"")))</f>
        <v/>
      </c>
      <c r="S469" s="22" t="str">
        <f aca="false">IF(R469="","",ROUND(N469-R469,3))</f>
        <v/>
      </c>
      <c r="T469" s="21" t="str">
        <f aca="false">IF(OR(R469="",O469="",AO469=""),"",IF(S469&gt;MAX_SHAVE,"",IF(ROUND(O469-AO469,4)&lt;MIN_UNIT,"",ROUND(O469-AO469,4))))</f>
        <v/>
      </c>
      <c r="U469" s="21" t="str">
        <f aca="false">IF(OR(AQ469="",O469=""),"",IF(ROUND(ROUND(O469-AQ469,4)-AS469,4)&lt;=MIN_UNIT,"",ROUND(ROUND(O469-AQ469,4)-AS469,4)))</f>
        <v/>
      </c>
      <c r="V469" s="21" t="str">
        <f aca="false">IF(OR(AV469="",O469=""),"",IF(AND(AT469=1,AU469&lt;=MAX_ENV),IF(ROUND(O469-AV469,4)&lt;MIN_UNIT,"",ROUND(O469-AV469,4)),""))</f>
        <v/>
      </c>
      <c r="W469" s="21" t="str">
        <f aca="false">IF(OR(AX469="",O469=""),"",IF(AL469&gt;=AH469*MIN_DIM_RATIO,IF(ROUND(O469-AX469,4)&lt;MIN_UNIT,"",ROUND(O469-AX469,4)),""))</f>
        <v/>
      </c>
      <c r="X469" s="21" t="str">
        <f aca="false">IF(OR(R469="",P469="",AP469=""),"",IF(S469&gt;MAX_SHAVE,"",IF(ROUND(P469-AP469,4)&lt;MIN_UNIT,"",ROUND(P469-AP469,4))))</f>
        <v/>
      </c>
      <c r="Y469" s="21" t="str">
        <f aca="false">IF(OR(AR469="",P469=""),"",IF(ROUND(ROUND(P469-AR469,4)-AS469,4)&lt;=MIN_UNIT,"",ROUND(ROUND(P469-AR469,4)-AS469,4)))</f>
        <v/>
      </c>
      <c r="Z469" s="21" t="str">
        <f aca="false">IF(OR(AW469="",P469=""),"",IF(AND(AT469=1,AU469&lt;=MAX_ENV),IF(ROUND(P469-AW469,4)&lt;MIN_UNIT,"",ROUND(P469-AW469,4)),""))</f>
        <v/>
      </c>
      <c r="AA469" s="21" t="str">
        <f aca="false">IF(OR(AY469="",P469=""),"",IF(AL469&gt;=AH469*MIN_DIM_RATIO,IF(ROUND(P469-AY469,4)&lt;MIN_UNIT,"",ROUND(P469-AY469,4)),""))</f>
        <v/>
      </c>
      <c r="AB469" s="2" t="str">
        <f aca="false">IF(COUNT(T469:W469)=0,"",CHOOSE(MATCH(MAX(T469:W469),T469:W469,0),"Weight","Price","Size tier","Box"))</f>
        <v/>
      </c>
      <c r="AC469" s="24" t="str">
        <f aca="false">IF(K469&lt;&gt;"",K469,AZ469)</f>
        <v/>
      </c>
      <c r="AD469" s="25" t="str">
        <f aca="false">IF(OR(AB469="",AC469=""),"",ROUND(AC469*IF(K469&lt;&gt;"",1,U_LOW)*((12-PEAK_MONTHS)*MAX(T469:W469)+PEAK_MONTHS*N(INDEX(X469:AA469,MATCH(MAX(T469:W469),T469:W469,0)))),0))</f>
        <v/>
      </c>
      <c r="AE469" s="25" t="str">
        <f aca="false">IF(OR(AB469="",AC469=""),"",ROUND(AC469*IF(K469&lt;&gt;"",1,U_HIGH)*((12-PEAK_MONTHS)*MAX(T469:W469)+PEAK_MONTHS*N(INDEX(X469:AA469,MATCH(MAX(T469:W469),T469:W469,0)))),0))</f>
        <v/>
      </c>
      <c r="AF469" s="18" t="str">
        <f aca="false">IF(AD469="","",RANK(AD469,$AD$7:$AD$506))</f>
        <v/>
      </c>
      <c r="AH469" s="16" t="str">
        <f aca="false">IF(E469&lt;&gt;"",E469,IF(F469&lt;&gt;"",ROUND(F469*16,3),""))</f>
        <v/>
      </c>
      <c r="AI469" s="16" t="str">
        <f aca="false">IF(COUNT(G469:I469)&lt;3,"",ROUND(LARGE(G469:I469,1),2))</f>
        <v/>
      </c>
      <c r="AJ469" s="16" t="str">
        <f aca="false">IF(COUNT(G469:I469)&lt;3,"",ROUND(LARGE(G469:I469,2),2))</f>
        <v/>
      </c>
      <c r="AK469" s="16" t="str">
        <f aca="false">IF(COUNT(G469:I469)&lt;3,"",ROUND(SMALL(G469:I469,1),2))</f>
        <v/>
      </c>
      <c r="AL469" s="16" t="str">
        <f aca="false">IF(AI469="","",IF(AI469*AJ469*AK469&lt;DIM_MIN_CUIN,"",ROUND(AI469*AJ469*AK469/DIM_DIV*16,2)))</f>
        <v/>
      </c>
      <c r="AM469" s="18" t="str">
        <f aca="false">IF(C469="","",IF(C469&lt;BAND_LO,1,IF(C469&lt;=BAND_HI,2,3)))</f>
        <v/>
      </c>
      <c r="AN469" s="19" t="str">
        <f aca="false">IF(C469="","",IFERROR(INDEX(CAT_REF,MATCH(D469,CATS,0)),REF_DEFAULT))</f>
        <v/>
      </c>
      <c r="AO469" s="21" t="str">
        <f aca="false">IF(OR(R469="",AM469="",M469=""),"",IF(M469="Small standard",IF(R469&gt;SS_MAX,"",ROUND(INDEX(SS_FEES,SUMPRODUCT(--(SS_EDGES&lt;R469))+1,0+AM469)*(1+FUEL),4)),IF(M469="Large standard",IF(R469&gt;LS_MAX,"",ROUND(IF(R469&lt;=OVER3_FROM,INDEX(LS_FEES,SUMPRODUCT(--(LS_EDGES&lt;R469))+1,0+AM469),INDEX(OVER3_BASE,1,0+AM469)+OVER3_PER4*CEILING((R469-OVER3_FROM)/4,1))*(1+FUEL),4)),"")))</f>
        <v/>
      </c>
      <c r="AP469" s="21" t="str">
        <f aca="false">IF(OR(R469="",AM469="",M469=""),"",IF(M469="Small standard",IF(R469&gt;SS_MAX,"",ROUND(INDEX(SS_FEES,SUMPRODUCT(--(SS_EDGES&lt;R469))+1,3+AM469)*(1+FUEL),4)),IF(M469="Large standard",IF(R469&gt;LS_MAX,"",ROUND(IF(R469&lt;=OVER3_FROM,INDEX(LS_FEES,SUMPRODUCT(--(LS_EDGES&lt;R469))+1,3+AM469),INDEX(OVER3_BASE,1,3+AM469)+OVER3_PER4*CEILING((R469-OVER3_FROM)/4,1))*(1+FUEL),4)),"")))</f>
        <v/>
      </c>
      <c r="AQ469" s="21" t="str">
        <f aca="false">IF(OR(AM469="",AM469=1),"",IF(OR(N469="",(AM469-1)="",M469=""),"",IF(M469="Small standard",IF(N469&gt;SS_MAX,"",ROUND(INDEX(SS_FEES,SUMPRODUCT(--(SS_EDGES&lt;N469))+1,0+(AM469-1))*(1+FUEL),4)),IF(M469="Large standard",IF(N469&gt;LS_MAX,"",ROUND(IF(N469&lt;=OVER3_FROM,INDEX(LS_FEES,SUMPRODUCT(--(LS_EDGES&lt;N469))+1,0+(AM469-1)),INDEX(OVER3_BASE,1,0+(AM469-1))+OVER3_PER4*CEILING((N469-OVER3_FROM)/4,1))*(1+FUEL),4)),""))))</f>
        <v/>
      </c>
      <c r="AR469" s="21" t="str">
        <f aca="false">IF(OR(AM469="",AM469=1),"",IF(OR(N469="",(AM469-1)="",M469=""),"",IF(M469="Small standard",IF(N469&gt;SS_MAX,"",ROUND(INDEX(SS_FEES,SUMPRODUCT(--(SS_EDGES&lt;N469))+1,3+(AM469-1))*(1+FUEL),4)),IF(M469="Large standard",IF(N469&gt;LS_MAX,"",ROUND(IF(N469&lt;=OVER3_FROM,INDEX(LS_FEES,SUMPRODUCT(--(LS_EDGES&lt;N469))+1,3+(AM469-1)),INDEX(OVER3_BASE,1,3+(AM469-1))+OVER3_PER4*CEILING((N469-OVER3_FROM)/4,1))*(1+FUEL),4)),""))))</f>
        <v/>
      </c>
      <c r="AS469" s="21" t="str">
        <f aca="false">IF(OR(AM469="",AM469=1),"",(C469-(IF(AM469=2,BAND_LO,BAND_HI)-0.01))*(1-AN469))</f>
        <v/>
      </c>
      <c r="AT469" s="18" t="str">
        <f aca="false">IF(AI469="","",(AI469&gt;SS_L)+(AJ469&gt;SS_M)+(AK469&gt;SS_S))</f>
        <v/>
      </c>
      <c r="AU469" s="23" t="str">
        <f aca="false">IF(OR(AT469="",AT469&lt;&gt;1),"",MAX(AI469/SS_L,AJ469/SS_M,AK469/SS_S))</f>
        <v/>
      </c>
      <c r="AV469" s="21" t="str">
        <f aca="false">IF(OR(M469&lt;&gt;"Large standard",N469="",N469&gt;SS_MAX),"",IF(OR(N469="",AM469="","Small standard"=""),"",IF("Small standard"="Small standard",IF(N469&gt;SS_MAX,"",ROUND(INDEX(SS_FEES,SUMPRODUCT(--(SS_EDGES&lt;N469))+1,0+AM469)*(1+FUEL),4)),IF("Small standard"="Large standard",IF(N469&gt;LS_MAX,"",ROUND(IF(N469&lt;=OVER3_FROM,INDEX(LS_FEES,SUMPRODUCT(--(LS_EDGES&lt;N469))+1,0+AM469),INDEX(OVER3_BASE,1,0+AM469)+OVER3_PER4*CEILING((N469-OVER3_FROM)/4,1))*(1+FUEL),4)),""))))</f>
        <v/>
      </c>
      <c r="AW469" s="21" t="str">
        <f aca="false">IF(OR(M469&lt;&gt;"Large standard",N469="",N469&gt;SS_MAX),"",IF(OR(N469="",AM469="","Small standard"=""),"",IF("Small standard"="Small standard",IF(N469&gt;SS_MAX,"",ROUND(INDEX(SS_FEES,SUMPRODUCT(--(SS_EDGES&lt;N469))+1,3+AM469)*(1+FUEL),4)),IF("Small standard"="Large standard",IF(N469&gt;LS_MAX,"",ROUND(IF(N469&lt;=OVER3_FROM,INDEX(LS_FEES,SUMPRODUCT(--(LS_EDGES&lt;N469))+1,3+AM469),INDEX(OVER3_BASE,1,3+AM469)+OVER3_PER4*CEILING((N469-OVER3_FROM)/4,1))*(1+FUEL),4)),""))))</f>
        <v/>
      </c>
      <c r="AX469" s="21" t="str">
        <f aca="false">IF(OR(AL469="",AH469=""),"",IF(OR(AH469="",AM469="",M469=""),"",IF(M469="Small standard",IF(AH469&gt;SS_MAX,"",ROUND(INDEX(SS_FEES,SUMPRODUCT(--(SS_EDGES&lt;AH469))+1,0+AM469)*(1+FUEL),4)),IF(M469="Large standard",IF(AH469&gt;LS_MAX,"",ROUND(IF(AH469&lt;=OVER3_FROM,INDEX(LS_FEES,SUMPRODUCT(--(LS_EDGES&lt;AH469))+1,0+AM469),INDEX(OVER3_BASE,1,0+AM469)+OVER3_PER4*CEILING((AH469-OVER3_FROM)/4,1))*(1+FUEL),4)),""))))</f>
        <v/>
      </c>
      <c r="AY469" s="21" t="str">
        <f aca="false">IF(OR(AL469="",AH469=""),"",IF(OR(AH469="",AM469="",M469=""),"",IF(M469="Small standard",IF(AH469&gt;SS_MAX,"",ROUND(INDEX(SS_FEES,SUMPRODUCT(--(SS_EDGES&lt;AH469))+1,3+AM469)*(1+FUEL),4)),IF(M469="Large standard",IF(AH469&gt;LS_MAX,"",ROUND(IF(AH469&lt;=OVER3_FROM,INDEX(LS_FEES,SUMPRODUCT(--(LS_EDGES&lt;AH469))+1,3+AM469),INDEX(OVER3_BASE,1,3+AM469)+OVER3_PER4*CEILING((AH469-OVER3_FROM)/4,1))*(1+FUEL),4)),""))))</f>
        <v/>
      </c>
      <c r="AZ469" s="24" t="str">
        <f aca="false">IF(OR(J469="",J469&lt;1),"",ROUND(IFERROR(INDEX(CAT_SCALE,MATCH(D469,CATS,0)),UC_DEFAULT)*IF(J469&gt;=UC_KNEE,10^(UC_A-UC_B*LOG10(J469)),10^(UC_A-UC_B*LOG10(UC_KNEE))*(UC_KNEE/J469)^UC_HEXP),1))</f>
        <v/>
      </c>
    </row>
    <row r="470" customFormat="false" ht="15" hidden="false" customHeight="false" outlineLevel="0" collapsed="false">
      <c r="A470" s="10"/>
      <c r="B470" s="10"/>
      <c r="C470" s="12"/>
      <c r="D470" s="10"/>
      <c r="E470" s="10"/>
      <c r="F470" s="10"/>
      <c r="G470" s="10"/>
      <c r="H470" s="10"/>
      <c r="I470" s="10"/>
      <c r="J470" s="10"/>
      <c r="K470" s="10"/>
      <c r="L470" s="12"/>
      <c r="M470" s="2" t="str">
        <f aca="false">IF(OR(N470="",AI470=""),"",IF(AND(N470&lt;=SS_MAX,AI470&lt;=SS_L,AJ470&lt;=SS_M,AK470&lt;=SS_S),"Small standard",IF(AND(N470&lt;=LS_MAX,AI470&lt;=LS_L,AJ470&lt;=LS_M,AK470&lt;=LS_S),"Large standard","Oversize")))</f>
        <v/>
      </c>
      <c r="N470" s="16" t="str">
        <f aca="false">IF(AH470="","",IF(AL470="",AH470,MAX(AH470,AL470)))</f>
        <v/>
      </c>
      <c r="O470" s="21" t="str">
        <f aca="false">IF(OR(N470="",AM470="",M470=""),"",IF(M470="Small standard",IF(N470&gt;SS_MAX,"",ROUND(INDEX(SS_FEES,SUMPRODUCT(--(SS_EDGES&lt;N470))+1,0+AM470)*(1+FUEL),4)),IF(M470="Large standard",IF(N470&gt;LS_MAX,"",ROUND(IF(N470&lt;=OVER3_FROM,INDEX(LS_FEES,SUMPRODUCT(--(LS_EDGES&lt;N470))+1,0+AM470),INDEX(OVER3_BASE,1,0+AM470)+OVER3_PER4*CEILING((N470-OVER3_FROM)/4,1))*(1+FUEL),4)),"")))</f>
        <v/>
      </c>
      <c r="P470" s="21" t="str">
        <f aca="false">IF(OR(N470="",AM470="",M470=""),"",IF(M470="Small standard",IF(N470&gt;SS_MAX,"",ROUND(INDEX(SS_FEES,SUMPRODUCT(--(SS_EDGES&lt;N470))+1,3+AM470)*(1+FUEL),4)),IF(M470="Large standard",IF(N470&gt;LS_MAX,"",ROUND(IF(N470&lt;=OVER3_FROM,INDEX(LS_FEES,SUMPRODUCT(--(LS_EDGES&lt;N470))+1,3+AM470),INDEX(OVER3_BASE,1,3+AM470)+OVER3_PER4*CEILING((N470-OVER3_FROM)/4,1))*(1+FUEL),4)),"")))</f>
        <v/>
      </c>
      <c r="Q470" s="20" t="str">
        <f aca="true">IF(OR(L470="",O470=""),"",ROUND(L470-IF(AND(TODAY()&gt;=PEAK_FROM,TODAY()&lt;=PEAK_TO),P470,O470),2))</f>
        <v/>
      </c>
      <c r="R470" s="16" t="str">
        <f aca="false">IF(N470="","",IF(M470="Small standard",IF(SUMPRODUCT(--(SS_EDGES&lt;N470))=0,"",INDEX(SS_EDGES,SUMPRODUCT(--(SS_EDGES&lt;N470)))),IF(M470="Large standard",IF(N470&gt;OVER3_FROM,OVER3_FROM+4*(CEILING((N470-OVER3_FROM)/4,1)-1),IF(SUMPRODUCT(--(LS_EDGES&lt;N470))=0,"",INDEX(LS_EDGES,SUMPRODUCT(--(LS_EDGES&lt;N470))))),"")))</f>
        <v/>
      </c>
      <c r="S470" s="22" t="str">
        <f aca="false">IF(R470="","",ROUND(N470-R470,3))</f>
        <v/>
      </c>
      <c r="T470" s="21" t="str">
        <f aca="false">IF(OR(R470="",O470="",AO470=""),"",IF(S470&gt;MAX_SHAVE,"",IF(ROUND(O470-AO470,4)&lt;MIN_UNIT,"",ROUND(O470-AO470,4))))</f>
        <v/>
      </c>
      <c r="U470" s="21" t="str">
        <f aca="false">IF(OR(AQ470="",O470=""),"",IF(ROUND(ROUND(O470-AQ470,4)-AS470,4)&lt;=MIN_UNIT,"",ROUND(ROUND(O470-AQ470,4)-AS470,4)))</f>
        <v/>
      </c>
      <c r="V470" s="21" t="str">
        <f aca="false">IF(OR(AV470="",O470=""),"",IF(AND(AT470=1,AU470&lt;=MAX_ENV),IF(ROUND(O470-AV470,4)&lt;MIN_UNIT,"",ROUND(O470-AV470,4)),""))</f>
        <v/>
      </c>
      <c r="W470" s="21" t="str">
        <f aca="false">IF(OR(AX470="",O470=""),"",IF(AL470&gt;=AH470*MIN_DIM_RATIO,IF(ROUND(O470-AX470,4)&lt;MIN_UNIT,"",ROUND(O470-AX470,4)),""))</f>
        <v/>
      </c>
      <c r="X470" s="21" t="str">
        <f aca="false">IF(OR(R470="",P470="",AP470=""),"",IF(S470&gt;MAX_SHAVE,"",IF(ROUND(P470-AP470,4)&lt;MIN_UNIT,"",ROUND(P470-AP470,4))))</f>
        <v/>
      </c>
      <c r="Y470" s="21" t="str">
        <f aca="false">IF(OR(AR470="",P470=""),"",IF(ROUND(ROUND(P470-AR470,4)-AS470,4)&lt;=MIN_UNIT,"",ROUND(ROUND(P470-AR470,4)-AS470,4)))</f>
        <v/>
      </c>
      <c r="Z470" s="21" t="str">
        <f aca="false">IF(OR(AW470="",P470=""),"",IF(AND(AT470=1,AU470&lt;=MAX_ENV),IF(ROUND(P470-AW470,4)&lt;MIN_UNIT,"",ROUND(P470-AW470,4)),""))</f>
        <v/>
      </c>
      <c r="AA470" s="21" t="str">
        <f aca="false">IF(OR(AY470="",P470=""),"",IF(AL470&gt;=AH470*MIN_DIM_RATIO,IF(ROUND(P470-AY470,4)&lt;MIN_UNIT,"",ROUND(P470-AY470,4)),""))</f>
        <v/>
      </c>
      <c r="AB470" s="2" t="str">
        <f aca="false">IF(COUNT(T470:W470)=0,"",CHOOSE(MATCH(MAX(T470:W470),T470:W470,0),"Weight","Price","Size tier","Box"))</f>
        <v/>
      </c>
      <c r="AC470" s="24" t="str">
        <f aca="false">IF(K470&lt;&gt;"",K470,AZ470)</f>
        <v/>
      </c>
      <c r="AD470" s="25" t="str">
        <f aca="false">IF(OR(AB470="",AC470=""),"",ROUND(AC470*IF(K470&lt;&gt;"",1,U_LOW)*((12-PEAK_MONTHS)*MAX(T470:W470)+PEAK_MONTHS*N(INDEX(X470:AA470,MATCH(MAX(T470:W470),T470:W470,0)))),0))</f>
        <v/>
      </c>
      <c r="AE470" s="25" t="str">
        <f aca="false">IF(OR(AB470="",AC470=""),"",ROUND(AC470*IF(K470&lt;&gt;"",1,U_HIGH)*((12-PEAK_MONTHS)*MAX(T470:W470)+PEAK_MONTHS*N(INDEX(X470:AA470,MATCH(MAX(T470:W470),T470:W470,0)))),0))</f>
        <v/>
      </c>
      <c r="AF470" s="18" t="str">
        <f aca="false">IF(AD470="","",RANK(AD470,$AD$7:$AD$506))</f>
        <v/>
      </c>
      <c r="AH470" s="16" t="str">
        <f aca="false">IF(E470&lt;&gt;"",E470,IF(F470&lt;&gt;"",ROUND(F470*16,3),""))</f>
        <v/>
      </c>
      <c r="AI470" s="16" t="str">
        <f aca="false">IF(COUNT(G470:I470)&lt;3,"",ROUND(LARGE(G470:I470,1),2))</f>
        <v/>
      </c>
      <c r="AJ470" s="16" t="str">
        <f aca="false">IF(COUNT(G470:I470)&lt;3,"",ROUND(LARGE(G470:I470,2),2))</f>
        <v/>
      </c>
      <c r="AK470" s="16" t="str">
        <f aca="false">IF(COUNT(G470:I470)&lt;3,"",ROUND(SMALL(G470:I470,1),2))</f>
        <v/>
      </c>
      <c r="AL470" s="16" t="str">
        <f aca="false">IF(AI470="","",IF(AI470*AJ470*AK470&lt;DIM_MIN_CUIN,"",ROUND(AI470*AJ470*AK470/DIM_DIV*16,2)))</f>
        <v/>
      </c>
      <c r="AM470" s="18" t="str">
        <f aca="false">IF(C470="","",IF(C470&lt;BAND_LO,1,IF(C470&lt;=BAND_HI,2,3)))</f>
        <v/>
      </c>
      <c r="AN470" s="19" t="str">
        <f aca="false">IF(C470="","",IFERROR(INDEX(CAT_REF,MATCH(D470,CATS,0)),REF_DEFAULT))</f>
        <v/>
      </c>
      <c r="AO470" s="21" t="str">
        <f aca="false">IF(OR(R470="",AM470="",M470=""),"",IF(M470="Small standard",IF(R470&gt;SS_MAX,"",ROUND(INDEX(SS_FEES,SUMPRODUCT(--(SS_EDGES&lt;R470))+1,0+AM470)*(1+FUEL),4)),IF(M470="Large standard",IF(R470&gt;LS_MAX,"",ROUND(IF(R470&lt;=OVER3_FROM,INDEX(LS_FEES,SUMPRODUCT(--(LS_EDGES&lt;R470))+1,0+AM470),INDEX(OVER3_BASE,1,0+AM470)+OVER3_PER4*CEILING((R470-OVER3_FROM)/4,1))*(1+FUEL),4)),"")))</f>
        <v/>
      </c>
      <c r="AP470" s="21" t="str">
        <f aca="false">IF(OR(R470="",AM470="",M470=""),"",IF(M470="Small standard",IF(R470&gt;SS_MAX,"",ROUND(INDEX(SS_FEES,SUMPRODUCT(--(SS_EDGES&lt;R470))+1,3+AM470)*(1+FUEL),4)),IF(M470="Large standard",IF(R470&gt;LS_MAX,"",ROUND(IF(R470&lt;=OVER3_FROM,INDEX(LS_FEES,SUMPRODUCT(--(LS_EDGES&lt;R470))+1,3+AM470),INDEX(OVER3_BASE,1,3+AM470)+OVER3_PER4*CEILING((R470-OVER3_FROM)/4,1))*(1+FUEL),4)),"")))</f>
        <v/>
      </c>
      <c r="AQ470" s="21" t="str">
        <f aca="false">IF(OR(AM470="",AM470=1),"",IF(OR(N470="",(AM470-1)="",M470=""),"",IF(M470="Small standard",IF(N470&gt;SS_MAX,"",ROUND(INDEX(SS_FEES,SUMPRODUCT(--(SS_EDGES&lt;N470))+1,0+(AM470-1))*(1+FUEL),4)),IF(M470="Large standard",IF(N470&gt;LS_MAX,"",ROUND(IF(N470&lt;=OVER3_FROM,INDEX(LS_FEES,SUMPRODUCT(--(LS_EDGES&lt;N470))+1,0+(AM470-1)),INDEX(OVER3_BASE,1,0+(AM470-1))+OVER3_PER4*CEILING((N470-OVER3_FROM)/4,1))*(1+FUEL),4)),""))))</f>
        <v/>
      </c>
      <c r="AR470" s="21" t="str">
        <f aca="false">IF(OR(AM470="",AM470=1),"",IF(OR(N470="",(AM470-1)="",M470=""),"",IF(M470="Small standard",IF(N470&gt;SS_MAX,"",ROUND(INDEX(SS_FEES,SUMPRODUCT(--(SS_EDGES&lt;N470))+1,3+(AM470-1))*(1+FUEL),4)),IF(M470="Large standard",IF(N470&gt;LS_MAX,"",ROUND(IF(N470&lt;=OVER3_FROM,INDEX(LS_FEES,SUMPRODUCT(--(LS_EDGES&lt;N470))+1,3+(AM470-1)),INDEX(OVER3_BASE,1,3+(AM470-1))+OVER3_PER4*CEILING((N470-OVER3_FROM)/4,1))*(1+FUEL),4)),""))))</f>
        <v/>
      </c>
      <c r="AS470" s="21" t="str">
        <f aca="false">IF(OR(AM470="",AM470=1),"",(C470-(IF(AM470=2,BAND_LO,BAND_HI)-0.01))*(1-AN470))</f>
        <v/>
      </c>
      <c r="AT470" s="18" t="str">
        <f aca="false">IF(AI470="","",(AI470&gt;SS_L)+(AJ470&gt;SS_M)+(AK470&gt;SS_S))</f>
        <v/>
      </c>
      <c r="AU470" s="23" t="str">
        <f aca="false">IF(OR(AT470="",AT470&lt;&gt;1),"",MAX(AI470/SS_L,AJ470/SS_M,AK470/SS_S))</f>
        <v/>
      </c>
      <c r="AV470" s="21" t="str">
        <f aca="false">IF(OR(M470&lt;&gt;"Large standard",N470="",N470&gt;SS_MAX),"",IF(OR(N470="",AM470="","Small standard"=""),"",IF("Small standard"="Small standard",IF(N470&gt;SS_MAX,"",ROUND(INDEX(SS_FEES,SUMPRODUCT(--(SS_EDGES&lt;N470))+1,0+AM470)*(1+FUEL),4)),IF("Small standard"="Large standard",IF(N470&gt;LS_MAX,"",ROUND(IF(N470&lt;=OVER3_FROM,INDEX(LS_FEES,SUMPRODUCT(--(LS_EDGES&lt;N470))+1,0+AM470),INDEX(OVER3_BASE,1,0+AM470)+OVER3_PER4*CEILING((N470-OVER3_FROM)/4,1))*(1+FUEL),4)),""))))</f>
        <v/>
      </c>
      <c r="AW470" s="21" t="str">
        <f aca="false">IF(OR(M470&lt;&gt;"Large standard",N470="",N470&gt;SS_MAX),"",IF(OR(N470="",AM470="","Small standard"=""),"",IF("Small standard"="Small standard",IF(N470&gt;SS_MAX,"",ROUND(INDEX(SS_FEES,SUMPRODUCT(--(SS_EDGES&lt;N470))+1,3+AM470)*(1+FUEL),4)),IF("Small standard"="Large standard",IF(N470&gt;LS_MAX,"",ROUND(IF(N470&lt;=OVER3_FROM,INDEX(LS_FEES,SUMPRODUCT(--(LS_EDGES&lt;N470))+1,3+AM470),INDEX(OVER3_BASE,1,3+AM470)+OVER3_PER4*CEILING((N470-OVER3_FROM)/4,1))*(1+FUEL),4)),""))))</f>
        <v/>
      </c>
      <c r="AX470" s="21" t="str">
        <f aca="false">IF(OR(AL470="",AH470=""),"",IF(OR(AH470="",AM470="",M470=""),"",IF(M470="Small standard",IF(AH470&gt;SS_MAX,"",ROUND(INDEX(SS_FEES,SUMPRODUCT(--(SS_EDGES&lt;AH470))+1,0+AM470)*(1+FUEL),4)),IF(M470="Large standard",IF(AH470&gt;LS_MAX,"",ROUND(IF(AH470&lt;=OVER3_FROM,INDEX(LS_FEES,SUMPRODUCT(--(LS_EDGES&lt;AH470))+1,0+AM470),INDEX(OVER3_BASE,1,0+AM470)+OVER3_PER4*CEILING((AH470-OVER3_FROM)/4,1))*(1+FUEL),4)),""))))</f>
        <v/>
      </c>
      <c r="AY470" s="21" t="str">
        <f aca="false">IF(OR(AL470="",AH470=""),"",IF(OR(AH470="",AM470="",M470=""),"",IF(M470="Small standard",IF(AH470&gt;SS_MAX,"",ROUND(INDEX(SS_FEES,SUMPRODUCT(--(SS_EDGES&lt;AH470))+1,3+AM470)*(1+FUEL),4)),IF(M470="Large standard",IF(AH470&gt;LS_MAX,"",ROUND(IF(AH470&lt;=OVER3_FROM,INDEX(LS_FEES,SUMPRODUCT(--(LS_EDGES&lt;AH470))+1,3+AM470),INDEX(OVER3_BASE,1,3+AM470)+OVER3_PER4*CEILING((AH470-OVER3_FROM)/4,1))*(1+FUEL),4)),""))))</f>
        <v/>
      </c>
      <c r="AZ470" s="24" t="str">
        <f aca="false">IF(OR(J470="",J470&lt;1),"",ROUND(IFERROR(INDEX(CAT_SCALE,MATCH(D470,CATS,0)),UC_DEFAULT)*IF(J470&gt;=UC_KNEE,10^(UC_A-UC_B*LOG10(J470)),10^(UC_A-UC_B*LOG10(UC_KNEE))*(UC_KNEE/J470)^UC_HEXP),1))</f>
        <v/>
      </c>
    </row>
    <row r="471" customFormat="false" ht="15" hidden="false" customHeight="false" outlineLevel="0" collapsed="false">
      <c r="A471" s="10"/>
      <c r="B471" s="10"/>
      <c r="C471" s="12"/>
      <c r="D471" s="10"/>
      <c r="E471" s="10"/>
      <c r="F471" s="10"/>
      <c r="G471" s="10"/>
      <c r="H471" s="10"/>
      <c r="I471" s="10"/>
      <c r="J471" s="10"/>
      <c r="K471" s="10"/>
      <c r="L471" s="12"/>
      <c r="M471" s="2" t="str">
        <f aca="false">IF(OR(N471="",AI471=""),"",IF(AND(N471&lt;=SS_MAX,AI471&lt;=SS_L,AJ471&lt;=SS_M,AK471&lt;=SS_S),"Small standard",IF(AND(N471&lt;=LS_MAX,AI471&lt;=LS_L,AJ471&lt;=LS_M,AK471&lt;=LS_S),"Large standard","Oversize")))</f>
        <v/>
      </c>
      <c r="N471" s="16" t="str">
        <f aca="false">IF(AH471="","",IF(AL471="",AH471,MAX(AH471,AL471)))</f>
        <v/>
      </c>
      <c r="O471" s="21" t="str">
        <f aca="false">IF(OR(N471="",AM471="",M471=""),"",IF(M471="Small standard",IF(N471&gt;SS_MAX,"",ROUND(INDEX(SS_FEES,SUMPRODUCT(--(SS_EDGES&lt;N471))+1,0+AM471)*(1+FUEL),4)),IF(M471="Large standard",IF(N471&gt;LS_MAX,"",ROUND(IF(N471&lt;=OVER3_FROM,INDEX(LS_FEES,SUMPRODUCT(--(LS_EDGES&lt;N471))+1,0+AM471),INDEX(OVER3_BASE,1,0+AM471)+OVER3_PER4*CEILING((N471-OVER3_FROM)/4,1))*(1+FUEL),4)),"")))</f>
        <v/>
      </c>
      <c r="P471" s="21" t="str">
        <f aca="false">IF(OR(N471="",AM471="",M471=""),"",IF(M471="Small standard",IF(N471&gt;SS_MAX,"",ROUND(INDEX(SS_FEES,SUMPRODUCT(--(SS_EDGES&lt;N471))+1,3+AM471)*(1+FUEL),4)),IF(M471="Large standard",IF(N471&gt;LS_MAX,"",ROUND(IF(N471&lt;=OVER3_FROM,INDEX(LS_FEES,SUMPRODUCT(--(LS_EDGES&lt;N471))+1,3+AM471),INDEX(OVER3_BASE,1,3+AM471)+OVER3_PER4*CEILING((N471-OVER3_FROM)/4,1))*(1+FUEL),4)),"")))</f>
        <v/>
      </c>
      <c r="Q471" s="20" t="str">
        <f aca="true">IF(OR(L471="",O471=""),"",ROUND(L471-IF(AND(TODAY()&gt;=PEAK_FROM,TODAY()&lt;=PEAK_TO),P471,O471),2))</f>
        <v/>
      </c>
      <c r="R471" s="16" t="str">
        <f aca="false">IF(N471="","",IF(M471="Small standard",IF(SUMPRODUCT(--(SS_EDGES&lt;N471))=0,"",INDEX(SS_EDGES,SUMPRODUCT(--(SS_EDGES&lt;N471)))),IF(M471="Large standard",IF(N471&gt;OVER3_FROM,OVER3_FROM+4*(CEILING((N471-OVER3_FROM)/4,1)-1),IF(SUMPRODUCT(--(LS_EDGES&lt;N471))=0,"",INDEX(LS_EDGES,SUMPRODUCT(--(LS_EDGES&lt;N471))))),"")))</f>
        <v/>
      </c>
      <c r="S471" s="22" t="str">
        <f aca="false">IF(R471="","",ROUND(N471-R471,3))</f>
        <v/>
      </c>
      <c r="T471" s="21" t="str">
        <f aca="false">IF(OR(R471="",O471="",AO471=""),"",IF(S471&gt;MAX_SHAVE,"",IF(ROUND(O471-AO471,4)&lt;MIN_UNIT,"",ROUND(O471-AO471,4))))</f>
        <v/>
      </c>
      <c r="U471" s="21" t="str">
        <f aca="false">IF(OR(AQ471="",O471=""),"",IF(ROUND(ROUND(O471-AQ471,4)-AS471,4)&lt;=MIN_UNIT,"",ROUND(ROUND(O471-AQ471,4)-AS471,4)))</f>
        <v/>
      </c>
      <c r="V471" s="21" t="str">
        <f aca="false">IF(OR(AV471="",O471=""),"",IF(AND(AT471=1,AU471&lt;=MAX_ENV),IF(ROUND(O471-AV471,4)&lt;MIN_UNIT,"",ROUND(O471-AV471,4)),""))</f>
        <v/>
      </c>
      <c r="W471" s="21" t="str">
        <f aca="false">IF(OR(AX471="",O471=""),"",IF(AL471&gt;=AH471*MIN_DIM_RATIO,IF(ROUND(O471-AX471,4)&lt;MIN_UNIT,"",ROUND(O471-AX471,4)),""))</f>
        <v/>
      </c>
      <c r="X471" s="21" t="str">
        <f aca="false">IF(OR(R471="",P471="",AP471=""),"",IF(S471&gt;MAX_SHAVE,"",IF(ROUND(P471-AP471,4)&lt;MIN_UNIT,"",ROUND(P471-AP471,4))))</f>
        <v/>
      </c>
      <c r="Y471" s="21" t="str">
        <f aca="false">IF(OR(AR471="",P471=""),"",IF(ROUND(ROUND(P471-AR471,4)-AS471,4)&lt;=MIN_UNIT,"",ROUND(ROUND(P471-AR471,4)-AS471,4)))</f>
        <v/>
      </c>
      <c r="Z471" s="21" t="str">
        <f aca="false">IF(OR(AW471="",P471=""),"",IF(AND(AT471=1,AU471&lt;=MAX_ENV),IF(ROUND(P471-AW471,4)&lt;MIN_UNIT,"",ROUND(P471-AW471,4)),""))</f>
        <v/>
      </c>
      <c r="AA471" s="21" t="str">
        <f aca="false">IF(OR(AY471="",P471=""),"",IF(AL471&gt;=AH471*MIN_DIM_RATIO,IF(ROUND(P471-AY471,4)&lt;MIN_UNIT,"",ROUND(P471-AY471,4)),""))</f>
        <v/>
      </c>
      <c r="AB471" s="2" t="str">
        <f aca="false">IF(COUNT(T471:W471)=0,"",CHOOSE(MATCH(MAX(T471:W471),T471:W471,0),"Weight","Price","Size tier","Box"))</f>
        <v/>
      </c>
      <c r="AC471" s="24" t="str">
        <f aca="false">IF(K471&lt;&gt;"",K471,AZ471)</f>
        <v/>
      </c>
      <c r="AD471" s="25" t="str">
        <f aca="false">IF(OR(AB471="",AC471=""),"",ROUND(AC471*IF(K471&lt;&gt;"",1,U_LOW)*((12-PEAK_MONTHS)*MAX(T471:W471)+PEAK_MONTHS*N(INDEX(X471:AA471,MATCH(MAX(T471:W471),T471:W471,0)))),0))</f>
        <v/>
      </c>
      <c r="AE471" s="25" t="str">
        <f aca="false">IF(OR(AB471="",AC471=""),"",ROUND(AC471*IF(K471&lt;&gt;"",1,U_HIGH)*((12-PEAK_MONTHS)*MAX(T471:W471)+PEAK_MONTHS*N(INDEX(X471:AA471,MATCH(MAX(T471:W471),T471:W471,0)))),0))</f>
        <v/>
      </c>
      <c r="AF471" s="18" t="str">
        <f aca="false">IF(AD471="","",RANK(AD471,$AD$7:$AD$506))</f>
        <v/>
      </c>
      <c r="AH471" s="16" t="str">
        <f aca="false">IF(E471&lt;&gt;"",E471,IF(F471&lt;&gt;"",ROUND(F471*16,3),""))</f>
        <v/>
      </c>
      <c r="AI471" s="16" t="str">
        <f aca="false">IF(COUNT(G471:I471)&lt;3,"",ROUND(LARGE(G471:I471,1),2))</f>
        <v/>
      </c>
      <c r="AJ471" s="16" t="str">
        <f aca="false">IF(COUNT(G471:I471)&lt;3,"",ROUND(LARGE(G471:I471,2),2))</f>
        <v/>
      </c>
      <c r="AK471" s="16" t="str">
        <f aca="false">IF(COUNT(G471:I471)&lt;3,"",ROUND(SMALL(G471:I471,1),2))</f>
        <v/>
      </c>
      <c r="AL471" s="16" t="str">
        <f aca="false">IF(AI471="","",IF(AI471*AJ471*AK471&lt;DIM_MIN_CUIN,"",ROUND(AI471*AJ471*AK471/DIM_DIV*16,2)))</f>
        <v/>
      </c>
      <c r="AM471" s="18" t="str">
        <f aca="false">IF(C471="","",IF(C471&lt;BAND_LO,1,IF(C471&lt;=BAND_HI,2,3)))</f>
        <v/>
      </c>
      <c r="AN471" s="19" t="str">
        <f aca="false">IF(C471="","",IFERROR(INDEX(CAT_REF,MATCH(D471,CATS,0)),REF_DEFAULT))</f>
        <v/>
      </c>
      <c r="AO471" s="21" t="str">
        <f aca="false">IF(OR(R471="",AM471="",M471=""),"",IF(M471="Small standard",IF(R471&gt;SS_MAX,"",ROUND(INDEX(SS_FEES,SUMPRODUCT(--(SS_EDGES&lt;R471))+1,0+AM471)*(1+FUEL),4)),IF(M471="Large standard",IF(R471&gt;LS_MAX,"",ROUND(IF(R471&lt;=OVER3_FROM,INDEX(LS_FEES,SUMPRODUCT(--(LS_EDGES&lt;R471))+1,0+AM471),INDEX(OVER3_BASE,1,0+AM471)+OVER3_PER4*CEILING((R471-OVER3_FROM)/4,1))*(1+FUEL),4)),"")))</f>
        <v/>
      </c>
      <c r="AP471" s="21" t="str">
        <f aca="false">IF(OR(R471="",AM471="",M471=""),"",IF(M471="Small standard",IF(R471&gt;SS_MAX,"",ROUND(INDEX(SS_FEES,SUMPRODUCT(--(SS_EDGES&lt;R471))+1,3+AM471)*(1+FUEL),4)),IF(M471="Large standard",IF(R471&gt;LS_MAX,"",ROUND(IF(R471&lt;=OVER3_FROM,INDEX(LS_FEES,SUMPRODUCT(--(LS_EDGES&lt;R471))+1,3+AM471),INDEX(OVER3_BASE,1,3+AM471)+OVER3_PER4*CEILING((R471-OVER3_FROM)/4,1))*(1+FUEL),4)),"")))</f>
        <v/>
      </c>
      <c r="AQ471" s="21" t="str">
        <f aca="false">IF(OR(AM471="",AM471=1),"",IF(OR(N471="",(AM471-1)="",M471=""),"",IF(M471="Small standard",IF(N471&gt;SS_MAX,"",ROUND(INDEX(SS_FEES,SUMPRODUCT(--(SS_EDGES&lt;N471))+1,0+(AM471-1))*(1+FUEL),4)),IF(M471="Large standard",IF(N471&gt;LS_MAX,"",ROUND(IF(N471&lt;=OVER3_FROM,INDEX(LS_FEES,SUMPRODUCT(--(LS_EDGES&lt;N471))+1,0+(AM471-1)),INDEX(OVER3_BASE,1,0+(AM471-1))+OVER3_PER4*CEILING((N471-OVER3_FROM)/4,1))*(1+FUEL),4)),""))))</f>
        <v/>
      </c>
      <c r="AR471" s="21" t="str">
        <f aca="false">IF(OR(AM471="",AM471=1),"",IF(OR(N471="",(AM471-1)="",M471=""),"",IF(M471="Small standard",IF(N471&gt;SS_MAX,"",ROUND(INDEX(SS_FEES,SUMPRODUCT(--(SS_EDGES&lt;N471))+1,3+(AM471-1))*(1+FUEL),4)),IF(M471="Large standard",IF(N471&gt;LS_MAX,"",ROUND(IF(N471&lt;=OVER3_FROM,INDEX(LS_FEES,SUMPRODUCT(--(LS_EDGES&lt;N471))+1,3+(AM471-1)),INDEX(OVER3_BASE,1,3+(AM471-1))+OVER3_PER4*CEILING((N471-OVER3_FROM)/4,1))*(1+FUEL),4)),""))))</f>
        <v/>
      </c>
      <c r="AS471" s="21" t="str">
        <f aca="false">IF(OR(AM471="",AM471=1),"",(C471-(IF(AM471=2,BAND_LO,BAND_HI)-0.01))*(1-AN471))</f>
        <v/>
      </c>
      <c r="AT471" s="18" t="str">
        <f aca="false">IF(AI471="","",(AI471&gt;SS_L)+(AJ471&gt;SS_M)+(AK471&gt;SS_S))</f>
        <v/>
      </c>
      <c r="AU471" s="23" t="str">
        <f aca="false">IF(OR(AT471="",AT471&lt;&gt;1),"",MAX(AI471/SS_L,AJ471/SS_M,AK471/SS_S))</f>
        <v/>
      </c>
      <c r="AV471" s="21" t="str">
        <f aca="false">IF(OR(M471&lt;&gt;"Large standard",N471="",N471&gt;SS_MAX),"",IF(OR(N471="",AM471="","Small standard"=""),"",IF("Small standard"="Small standard",IF(N471&gt;SS_MAX,"",ROUND(INDEX(SS_FEES,SUMPRODUCT(--(SS_EDGES&lt;N471))+1,0+AM471)*(1+FUEL),4)),IF("Small standard"="Large standard",IF(N471&gt;LS_MAX,"",ROUND(IF(N471&lt;=OVER3_FROM,INDEX(LS_FEES,SUMPRODUCT(--(LS_EDGES&lt;N471))+1,0+AM471),INDEX(OVER3_BASE,1,0+AM471)+OVER3_PER4*CEILING((N471-OVER3_FROM)/4,1))*(1+FUEL),4)),""))))</f>
        <v/>
      </c>
      <c r="AW471" s="21" t="str">
        <f aca="false">IF(OR(M471&lt;&gt;"Large standard",N471="",N471&gt;SS_MAX),"",IF(OR(N471="",AM471="","Small standard"=""),"",IF("Small standard"="Small standard",IF(N471&gt;SS_MAX,"",ROUND(INDEX(SS_FEES,SUMPRODUCT(--(SS_EDGES&lt;N471))+1,3+AM471)*(1+FUEL),4)),IF("Small standard"="Large standard",IF(N471&gt;LS_MAX,"",ROUND(IF(N471&lt;=OVER3_FROM,INDEX(LS_FEES,SUMPRODUCT(--(LS_EDGES&lt;N471))+1,3+AM471),INDEX(OVER3_BASE,1,3+AM471)+OVER3_PER4*CEILING((N471-OVER3_FROM)/4,1))*(1+FUEL),4)),""))))</f>
        <v/>
      </c>
      <c r="AX471" s="21" t="str">
        <f aca="false">IF(OR(AL471="",AH471=""),"",IF(OR(AH471="",AM471="",M471=""),"",IF(M471="Small standard",IF(AH471&gt;SS_MAX,"",ROUND(INDEX(SS_FEES,SUMPRODUCT(--(SS_EDGES&lt;AH471))+1,0+AM471)*(1+FUEL),4)),IF(M471="Large standard",IF(AH471&gt;LS_MAX,"",ROUND(IF(AH471&lt;=OVER3_FROM,INDEX(LS_FEES,SUMPRODUCT(--(LS_EDGES&lt;AH471))+1,0+AM471),INDEX(OVER3_BASE,1,0+AM471)+OVER3_PER4*CEILING((AH471-OVER3_FROM)/4,1))*(1+FUEL),4)),""))))</f>
        <v/>
      </c>
      <c r="AY471" s="21" t="str">
        <f aca="false">IF(OR(AL471="",AH471=""),"",IF(OR(AH471="",AM471="",M471=""),"",IF(M471="Small standard",IF(AH471&gt;SS_MAX,"",ROUND(INDEX(SS_FEES,SUMPRODUCT(--(SS_EDGES&lt;AH471))+1,3+AM471)*(1+FUEL),4)),IF(M471="Large standard",IF(AH471&gt;LS_MAX,"",ROUND(IF(AH471&lt;=OVER3_FROM,INDEX(LS_FEES,SUMPRODUCT(--(LS_EDGES&lt;AH471))+1,3+AM471),INDEX(OVER3_BASE,1,3+AM471)+OVER3_PER4*CEILING((AH471-OVER3_FROM)/4,1))*(1+FUEL),4)),""))))</f>
        <v/>
      </c>
      <c r="AZ471" s="24" t="str">
        <f aca="false">IF(OR(J471="",J471&lt;1),"",ROUND(IFERROR(INDEX(CAT_SCALE,MATCH(D471,CATS,0)),UC_DEFAULT)*IF(J471&gt;=UC_KNEE,10^(UC_A-UC_B*LOG10(J471)),10^(UC_A-UC_B*LOG10(UC_KNEE))*(UC_KNEE/J471)^UC_HEXP),1))</f>
        <v/>
      </c>
    </row>
    <row r="472" customFormat="false" ht="15" hidden="false" customHeight="false" outlineLevel="0" collapsed="false">
      <c r="A472" s="10"/>
      <c r="B472" s="10"/>
      <c r="C472" s="12"/>
      <c r="D472" s="10"/>
      <c r="E472" s="10"/>
      <c r="F472" s="10"/>
      <c r="G472" s="10"/>
      <c r="H472" s="10"/>
      <c r="I472" s="10"/>
      <c r="J472" s="10"/>
      <c r="K472" s="10"/>
      <c r="L472" s="12"/>
      <c r="M472" s="2" t="str">
        <f aca="false">IF(OR(N472="",AI472=""),"",IF(AND(N472&lt;=SS_MAX,AI472&lt;=SS_L,AJ472&lt;=SS_M,AK472&lt;=SS_S),"Small standard",IF(AND(N472&lt;=LS_MAX,AI472&lt;=LS_L,AJ472&lt;=LS_M,AK472&lt;=LS_S),"Large standard","Oversize")))</f>
        <v/>
      </c>
      <c r="N472" s="16" t="str">
        <f aca="false">IF(AH472="","",IF(AL472="",AH472,MAX(AH472,AL472)))</f>
        <v/>
      </c>
      <c r="O472" s="21" t="str">
        <f aca="false">IF(OR(N472="",AM472="",M472=""),"",IF(M472="Small standard",IF(N472&gt;SS_MAX,"",ROUND(INDEX(SS_FEES,SUMPRODUCT(--(SS_EDGES&lt;N472))+1,0+AM472)*(1+FUEL),4)),IF(M472="Large standard",IF(N472&gt;LS_MAX,"",ROUND(IF(N472&lt;=OVER3_FROM,INDEX(LS_FEES,SUMPRODUCT(--(LS_EDGES&lt;N472))+1,0+AM472),INDEX(OVER3_BASE,1,0+AM472)+OVER3_PER4*CEILING((N472-OVER3_FROM)/4,1))*(1+FUEL),4)),"")))</f>
        <v/>
      </c>
      <c r="P472" s="21" t="str">
        <f aca="false">IF(OR(N472="",AM472="",M472=""),"",IF(M472="Small standard",IF(N472&gt;SS_MAX,"",ROUND(INDEX(SS_FEES,SUMPRODUCT(--(SS_EDGES&lt;N472))+1,3+AM472)*(1+FUEL),4)),IF(M472="Large standard",IF(N472&gt;LS_MAX,"",ROUND(IF(N472&lt;=OVER3_FROM,INDEX(LS_FEES,SUMPRODUCT(--(LS_EDGES&lt;N472))+1,3+AM472),INDEX(OVER3_BASE,1,3+AM472)+OVER3_PER4*CEILING((N472-OVER3_FROM)/4,1))*(1+FUEL),4)),"")))</f>
        <v/>
      </c>
      <c r="Q472" s="20" t="str">
        <f aca="true">IF(OR(L472="",O472=""),"",ROUND(L472-IF(AND(TODAY()&gt;=PEAK_FROM,TODAY()&lt;=PEAK_TO),P472,O472),2))</f>
        <v/>
      </c>
      <c r="R472" s="16" t="str">
        <f aca="false">IF(N472="","",IF(M472="Small standard",IF(SUMPRODUCT(--(SS_EDGES&lt;N472))=0,"",INDEX(SS_EDGES,SUMPRODUCT(--(SS_EDGES&lt;N472)))),IF(M472="Large standard",IF(N472&gt;OVER3_FROM,OVER3_FROM+4*(CEILING((N472-OVER3_FROM)/4,1)-1),IF(SUMPRODUCT(--(LS_EDGES&lt;N472))=0,"",INDEX(LS_EDGES,SUMPRODUCT(--(LS_EDGES&lt;N472))))),"")))</f>
        <v/>
      </c>
      <c r="S472" s="22" t="str">
        <f aca="false">IF(R472="","",ROUND(N472-R472,3))</f>
        <v/>
      </c>
      <c r="T472" s="21" t="str">
        <f aca="false">IF(OR(R472="",O472="",AO472=""),"",IF(S472&gt;MAX_SHAVE,"",IF(ROUND(O472-AO472,4)&lt;MIN_UNIT,"",ROUND(O472-AO472,4))))</f>
        <v/>
      </c>
      <c r="U472" s="21" t="str">
        <f aca="false">IF(OR(AQ472="",O472=""),"",IF(ROUND(ROUND(O472-AQ472,4)-AS472,4)&lt;=MIN_UNIT,"",ROUND(ROUND(O472-AQ472,4)-AS472,4)))</f>
        <v/>
      </c>
      <c r="V472" s="21" t="str">
        <f aca="false">IF(OR(AV472="",O472=""),"",IF(AND(AT472=1,AU472&lt;=MAX_ENV),IF(ROUND(O472-AV472,4)&lt;MIN_UNIT,"",ROUND(O472-AV472,4)),""))</f>
        <v/>
      </c>
      <c r="W472" s="21" t="str">
        <f aca="false">IF(OR(AX472="",O472=""),"",IF(AL472&gt;=AH472*MIN_DIM_RATIO,IF(ROUND(O472-AX472,4)&lt;MIN_UNIT,"",ROUND(O472-AX472,4)),""))</f>
        <v/>
      </c>
      <c r="X472" s="21" t="str">
        <f aca="false">IF(OR(R472="",P472="",AP472=""),"",IF(S472&gt;MAX_SHAVE,"",IF(ROUND(P472-AP472,4)&lt;MIN_UNIT,"",ROUND(P472-AP472,4))))</f>
        <v/>
      </c>
      <c r="Y472" s="21" t="str">
        <f aca="false">IF(OR(AR472="",P472=""),"",IF(ROUND(ROUND(P472-AR472,4)-AS472,4)&lt;=MIN_UNIT,"",ROUND(ROUND(P472-AR472,4)-AS472,4)))</f>
        <v/>
      </c>
      <c r="Z472" s="21" t="str">
        <f aca="false">IF(OR(AW472="",P472=""),"",IF(AND(AT472=1,AU472&lt;=MAX_ENV),IF(ROUND(P472-AW472,4)&lt;MIN_UNIT,"",ROUND(P472-AW472,4)),""))</f>
        <v/>
      </c>
      <c r="AA472" s="21" t="str">
        <f aca="false">IF(OR(AY472="",P472=""),"",IF(AL472&gt;=AH472*MIN_DIM_RATIO,IF(ROUND(P472-AY472,4)&lt;MIN_UNIT,"",ROUND(P472-AY472,4)),""))</f>
        <v/>
      </c>
      <c r="AB472" s="2" t="str">
        <f aca="false">IF(COUNT(T472:W472)=0,"",CHOOSE(MATCH(MAX(T472:W472),T472:W472,0),"Weight","Price","Size tier","Box"))</f>
        <v/>
      </c>
      <c r="AC472" s="24" t="str">
        <f aca="false">IF(K472&lt;&gt;"",K472,AZ472)</f>
        <v/>
      </c>
      <c r="AD472" s="25" t="str">
        <f aca="false">IF(OR(AB472="",AC472=""),"",ROUND(AC472*IF(K472&lt;&gt;"",1,U_LOW)*((12-PEAK_MONTHS)*MAX(T472:W472)+PEAK_MONTHS*N(INDEX(X472:AA472,MATCH(MAX(T472:W472),T472:W472,0)))),0))</f>
        <v/>
      </c>
      <c r="AE472" s="25" t="str">
        <f aca="false">IF(OR(AB472="",AC472=""),"",ROUND(AC472*IF(K472&lt;&gt;"",1,U_HIGH)*((12-PEAK_MONTHS)*MAX(T472:W472)+PEAK_MONTHS*N(INDEX(X472:AA472,MATCH(MAX(T472:W472),T472:W472,0)))),0))</f>
        <v/>
      </c>
      <c r="AF472" s="18" t="str">
        <f aca="false">IF(AD472="","",RANK(AD472,$AD$7:$AD$506))</f>
        <v/>
      </c>
      <c r="AH472" s="16" t="str">
        <f aca="false">IF(E472&lt;&gt;"",E472,IF(F472&lt;&gt;"",ROUND(F472*16,3),""))</f>
        <v/>
      </c>
      <c r="AI472" s="16" t="str">
        <f aca="false">IF(COUNT(G472:I472)&lt;3,"",ROUND(LARGE(G472:I472,1),2))</f>
        <v/>
      </c>
      <c r="AJ472" s="16" t="str">
        <f aca="false">IF(COUNT(G472:I472)&lt;3,"",ROUND(LARGE(G472:I472,2),2))</f>
        <v/>
      </c>
      <c r="AK472" s="16" t="str">
        <f aca="false">IF(COUNT(G472:I472)&lt;3,"",ROUND(SMALL(G472:I472,1),2))</f>
        <v/>
      </c>
      <c r="AL472" s="16" t="str">
        <f aca="false">IF(AI472="","",IF(AI472*AJ472*AK472&lt;DIM_MIN_CUIN,"",ROUND(AI472*AJ472*AK472/DIM_DIV*16,2)))</f>
        <v/>
      </c>
      <c r="AM472" s="18" t="str">
        <f aca="false">IF(C472="","",IF(C472&lt;BAND_LO,1,IF(C472&lt;=BAND_HI,2,3)))</f>
        <v/>
      </c>
      <c r="AN472" s="19" t="str">
        <f aca="false">IF(C472="","",IFERROR(INDEX(CAT_REF,MATCH(D472,CATS,0)),REF_DEFAULT))</f>
        <v/>
      </c>
      <c r="AO472" s="21" t="str">
        <f aca="false">IF(OR(R472="",AM472="",M472=""),"",IF(M472="Small standard",IF(R472&gt;SS_MAX,"",ROUND(INDEX(SS_FEES,SUMPRODUCT(--(SS_EDGES&lt;R472))+1,0+AM472)*(1+FUEL),4)),IF(M472="Large standard",IF(R472&gt;LS_MAX,"",ROUND(IF(R472&lt;=OVER3_FROM,INDEX(LS_FEES,SUMPRODUCT(--(LS_EDGES&lt;R472))+1,0+AM472),INDEX(OVER3_BASE,1,0+AM472)+OVER3_PER4*CEILING((R472-OVER3_FROM)/4,1))*(1+FUEL),4)),"")))</f>
        <v/>
      </c>
      <c r="AP472" s="21" t="str">
        <f aca="false">IF(OR(R472="",AM472="",M472=""),"",IF(M472="Small standard",IF(R472&gt;SS_MAX,"",ROUND(INDEX(SS_FEES,SUMPRODUCT(--(SS_EDGES&lt;R472))+1,3+AM472)*(1+FUEL),4)),IF(M472="Large standard",IF(R472&gt;LS_MAX,"",ROUND(IF(R472&lt;=OVER3_FROM,INDEX(LS_FEES,SUMPRODUCT(--(LS_EDGES&lt;R472))+1,3+AM472),INDEX(OVER3_BASE,1,3+AM472)+OVER3_PER4*CEILING((R472-OVER3_FROM)/4,1))*(1+FUEL),4)),"")))</f>
        <v/>
      </c>
      <c r="AQ472" s="21" t="str">
        <f aca="false">IF(OR(AM472="",AM472=1),"",IF(OR(N472="",(AM472-1)="",M472=""),"",IF(M472="Small standard",IF(N472&gt;SS_MAX,"",ROUND(INDEX(SS_FEES,SUMPRODUCT(--(SS_EDGES&lt;N472))+1,0+(AM472-1))*(1+FUEL),4)),IF(M472="Large standard",IF(N472&gt;LS_MAX,"",ROUND(IF(N472&lt;=OVER3_FROM,INDEX(LS_FEES,SUMPRODUCT(--(LS_EDGES&lt;N472))+1,0+(AM472-1)),INDEX(OVER3_BASE,1,0+(AM472-1))+OVER3_PER4*CEILING((N472-OVER3_FROM)/4,1))*(1+FUEL),4)),""))))</f>
        <v/>
      </c>
      <c r="AR472" s="21" t="str">
        <f aca="false">IF(OR(AM472="",AM472=1),"",IF(OR(N472="",(AM472-1)="",M472=""),"",IF(M472="Small standard",IF(N472&gt;SS_MAX,"",ROUND(INDEX(SS_FEES,SUMPRODUCT(--(SS_EDGES&lt;N472))+1,3+(AM472-1))*(1+FUEL),4)),IF(M472="Large standard",IF(N472&gt;LS_MAX,"",ROUND(IF(N472&lt;=OVER3_FROM,INDEX(LS_FEES,SUMPRODUCT(--(LS_EDGES&lt;N472))+1,3+(AM472-1)),INDEX(OVER3_BASE,1,3+(AM472-1))+OVER3_PER4*CEILING((N472-OVER3_FROM)/4,1))*(1+FUEL),4)),""))))</f>
        <v/>
      </c>
      <c r="AS472" s="21" t="str">
        <f aca="false">IF(OR(AM472="",AM472=1),"",(C472-(IF(AM472=2,BAND_LO,BAND_HI)-0.01))*(1-AN472))</f>
        <v/>
      </c>
      <c r="AT472" s="18" t="str">
        <f aca="false">IF(AI472="","",(AI472&gt;SS_L)+(AJ472&gt;SS_M)+(AK472&gt;SS_S))</f>
        <v/>
      </c>
      <c r="AU472" s="23" t="str">
        <f aca="false">IF(OR(AT472="",AT472&lt;&gt;1),"",MAX(AI472/SS_L,AJ472/SS_M,AK472/SS_S))</f>
        <v/>
      </c>
      <c r="AV472" s="21" t="str">
        <f aca="false">IF(OR(M472&lt;&gt;"Large standard",N472="",N472&gt;SS_MAX),"",IF(OR(N472="",AM472="","Small standard"=""),"",IF("Small standard"="Small standard",IF(N472&gt;SS_MAX,"",ROUND(INDEX(SS_FEES,SUMPRODUCT(--(SS_EDGES&lt;N472))+1,0+AM472)*(1+FUEL),4)),IF("Small standard"="Large standard",IF(N472&gt;LS_MAX,"",ROUND(IF(N472&lt;=OVER3_FROM,INDEX(LS_FEES,SUMPRODUCT(--(LS_EDGES&lt;N472))+1,0+AM472),INDEX(OVER3_BASE,1,0+AM472)+OVER3_PER4*CEILING((N472-OVER3_FROM)/4,1))*(1+FUEL),4)),""))))</f>
        <v/>
      </c>
      <c r="AW472" s="21" t="str">
        <f aca="false">IF(OR(M472&lt;&gt;"Large standard",N472="",N472&gt;SS_MAX),"",IF(OR(N472="",AM472="","Small standard"=""),"",IF("Small standard"="Small standard",IF(N472&gt;SS_MAX,"",ROUND(INDEX(SS_FEES,SUMPRODUCT(--(SS_EDGES&lt;N472))+1,3+AM472)*(1+FUEL),4)),IF("Small standard"="Large standard",IF(N472&gt;LS_MAX,"",ROUND(IF(N472&lt;=OVER3_FROM,INDEX(LS_FEES,SUMPRODUCT(--(LS_EDGES&lt;N472))+1,3+AM472),INDEX(OVER3_BASE,1,3+AM472)+OVER3_PER4*CEILING((N472-OVER3_FROM)/4,1))*(1+FUEL),4)),""))))</f>
        <v/>
      </c>
      <c r="AX472" s="21" t="str">
        <f aca="false">IF(OR(AL472="",AH472=""),"",IF(OR(AH472="",AM472="",M472=""),"",IF(M472="Small standard",IF(AH472&gt;SS_MAX,"",ROUND(INDEX(SS_FEES,SUMPRODUCT(--(SS_EDGES&lt;AH472))+1,0+AM472)*(1+FUEL),4)),IF(M472="Large standard",IF(AH472&gt;LS_MAX,"",ROUND(IF(AH472&lt;=OVER3_FROM,INDEX(LS_FEES,SUMPRODUCT(--(LS_EDGES&lt;AH472))+1,0+AM472),INDEX(OVER3_BASE,1,0+AM472)+OVER3_PER4*CEILING((AH472-OVER3_FROM)/4,1))*(1+FUEL),4)),""))))</f>
        <v/>
      </c>
      <c r="AY472" s="21" t="str">
        <f aca="false">IF(OR(AL472="",AH472=""),"",IF(OR(AH472="",AM472="",M472=""),"",IF(M472="Small standard",IF(AH472&gt;SS_MAX,"",ROUND(INDEX(SS_FEES,SUMPRODUCT(--(SS_EDGES&lt;AH472))+1,3+AM472)*(1+FUEL),4)),IF(M472="Large standard",IF(AH472&gt;LS_MAX,"",ROUND(IF(AH472&lt;=OVER3_FROM,INDEX(LS_FEES,SUMPRODUCT(--(LS_EDGES&lt;AH472))+1,3+AM472),INDEX(OVER3_BASE,1,3+AM472)+OVER3_PER4*CEILING((AH472-OVER3_FROM)/4,1))*(1+FUEL),4)),""))))</f>
        <v/>
      </c>
      <c r="AZ472" s="24" t="str">
        <f aca="false">IF(OR(J472="",J472&lt;1),"",ROUND(IFERROR(INDEX(CAT_SCALE,MATCH(D472,CATS,0)),UC_DEFAULT)*IF(J472&gt;=UC_KNEE,10^(UC_A-UC_B*LOG10(J472)),10^(UC_A-UC_B*LOG10(UC_KNEE))*(UC_KNEE/J472)^UC_HEXP),1))</f>
        <v/>
      </c>
    </row>
    <row r="473" customFormat="false" ht="15" hidden="false" customHeight="false" outlineLevel="0" collapsed="false">
      <c r="A473" s="10"/>
      <c r="B473" s="10"/>
      <c r="C473" s="12"/>
      <c r="D473" s="10"/>
      <c r="E473" s="10"/>
      <c r="F473" s="10"/>
      <c r="G473" s="10"/>
      <c r="H473" s="10"/>
      <c r="I473" s="10"/>
      <c r="J473" s="10"/>
      <c r="K473" s="10"/>
      <c r="L473" s="12"/>
      <c r="M473" s="2" t="str">
        <f aca="false">IF(OR(N473="",AI473=""),"",IF(AND(N473&lt;=SS_MAX,AI473&lt;=SS_L,AJ473&lt;=SS_M,AK473&lt;=SS_S),"Small standard",IF(AND(N473&lt;=LS_MAX,AI473&lt;=LS_L,AJ473&lt;=LS_M,AK473&lt;=LS_S),"Large standard","Oversize")))</f>
        <v/>
      </c>
      <c r="N473" s="16" t="str">
        <f aca="false">IF(AH473="","",IF(AL473="",AH473,MAX(AH473,AL473)))</f>
        <v/>
      </c>
      <c r="O473" s="21" t="str">
        <f aca="false">IF(OR(N473="",AM473="",M473=""),"",IF(M473="Small standard",IF(N473&gt;SS_MAX,"",ROUND(INDEX(SS_FEES,SUMPRODUCT(--(SS_EDGES&lt;N473))+1,0+AM473)*(1+FUEL),4)),IF(M473="Large standard",IF(N473&gt;LS_MAX,"",ROUND(IF(N473&lt;=OVER3_FROM,INDEX(LS_FEES,SUMPRODUCT(--(LS_EDGES&lt;N473))+1,0+AM473),INDEX(OVER3_BASE,1,0+AM473)+OVER3_PER4*CEILING((N473-OVER3_FROM)/4,1))*(1+FUEL),4)),"")))</f>
        <v/>
      </c>
      <c r="P473" s="21" t="str">
        <f aca="false">IF(OR(N473="",AM473="",M473=""),"",IF(M473="Small standard",IF(N473&gt;SS_MAX,"",ROUND(INDEX(SS_FEES,SUMPRODUCT(--(SS_EDGES&lt;N473))+1,3+AM473)*(1+FUEL),4)),IF(M473="Large standard",IF(N473&gt;LS_MAX,"",ROUND(IF(N473&lt;=OVER3_FROM,INDEX(LS_FEES,SUMPRODUCT(--(LS_EDGES&lt;N473))+1,3+AM473),INDEX(OVER3_BASE,1,3+AM473)+OVER3_PER4*CEILING((N473-OVER3_FROM)/4,1))*(1+FUEL),4)),"")))</f>
        <v/>
      </c>
      <c r="Q473" s="20" t="str">
        <f aca="true">IF(OR(L473="",O473=""),"",ROUND(L473-IF(AND(TODAY()&gt;=PEAK_FROM,TODAY()&lt;=PEAK_TO),P473,O473),2))</f>
        <v/>
      </c>
      <c r="R473" s="16" t="str">
        <f aca="false">IF(N473="","",IF(M473="Small standard",IF(SUMPRODUCT(--(SS_EDGES&lt;N473))=0,"",INDEX(SS_EDGES,SUMPRODUCT(--(SS_EDGES&lt;N473)))),IF(M473="Large standard",IF(N473&gt;OVER3_FROM,OVER3_FROM+4*(CEILING((N473-OVER3_FROM)/4,1)-1),IF(SUMPRODUCT(--(LS_EDGES&lt;N473))=0,"",INDEX(LS_EDGES,SUMPRODUCT(--(LS_EDGES&lt;N473))))),"")))</f>
        <v/>
      </c>
      <c r="S473" s="22" t="str">
        <f aca="false">IF(R473="","",ROUND(N473-R473,3))</f>
        <v/>
      </c>
      <c r="T473" s="21" t="str">
        <f aca="false">IF(OR(R473="",O473="",AO473=""),"",IF(S473&gt;MAX_SHAVE,"",IF(ROUND(O473-AO473,4)&lt;MIN_UNIT,"",ROUND(O473-AO473,4))))</f>
        <v/>
      </c>
      <c r="U473" s="21" t="str">
        <f aca="false">IF(OR(AQ473="",O473=""),"",IF(ROUND(ROUND(O473-AQ473,4)-AS473,4)&lt;=MIN_UNIT,"",ROUND(ROUND(O473-AQ473,4)-AS473,4)))</f>
        <v/>
      </c>
      <c r="V473" s="21" t="str">
        <f aca="false">IF(OR(AV473="",O473=""),"",IF(AND(AT473=1,AU473&lt;=MAX_ENV),IF(ROUND(O473-AV473,4)&lt;MIN_UNIT,"",ROUND(O473-AV473,4)),""))</f>
        <v/>
      </c>
      <c r="W473" s="21" t="str">
        <f aca="false">IF(OR(AX473="",O473=""),"",IF(AL473&gt;=AH473*MIN_DIM_RATIO,IF(ROUND(O473-AX473,4)&lt;MIN_UNIT,"",ROUND(O473-AX473,4)),""))</f>
        <v/>
      </c>
      <c r="X473" s="21" t="str">
        <f aca="false">IF(OR(R473="",P473="",AP473=""),"",IF(S473&gt;MAX_SHAVE,"",IF(ROUND(P473-AP473,4)&lt;MIN_UNIT,"",ROUND(P473-AP473,4))))</f>
        <v/>
      </c>
      <c r="Y473" s="21" t="str">
        <f aca="false">IF(OR(AR473="",P473=""),"",IF(ROUND(ROUND(P473-AR473,4)-AS473,4)&lt;=MIN_UNIT,"",ROUND(ROUND(P473-AR473,4)-AS473,4)))</f>
        <v/>
      </c>
      <c r="Z473" s="21" t="str">
        <f aca="false">IF(OR(AW473="",P473=""),"",IF(AND(AT473=1,AU473&lt;=MAX_ENV),IF(ROUND(P473-AW473,4)&lt;MIN_UNIT,"",ROUND(P473-AW473,4)),""))</f>
        <v/>
      </c>
      <c r="AA473" s="21" t="str">
        <f aca="false">IF(OR(AY473="",P473=""),"",IF(AL473&gt;=AH473*MIN_DIM_RATIO,IF(ROUND(P473-AY473,4)&lt;MIN_UNIT,"",ROUND(P473-AY473,4)),""))</f>
        <v/>
      </c>
      <c r="AB473" s="2" t="str">
        <f aca="false">IF(COUNT(T473:W473)=0,"",CHOOSE(MATCH(MAX(T473:W473),T473:W473,0),"Weight","Price","Size tier","Box"))</f>
        <v/>
      </c>
      <c r="AC473" s="24" t="str">
        <f aca="false">IF(K473&lt;&gt;"",K473,AZ473)</f>
        <v/>
      </c>
      <c r="AD473" s="25" t="str">
        <f aca="false">IF(OR(AB473="",AC473=""),"",ROUND(AC473*IF(K473&lt;&gt;"",1,U_LOW)*((12-PEAK_MONTHS)*MAX(T473:W473)+PEAK_MONTHS*N(INDEX(X473:AA473,MATCH(MAX(T473:W473),T473:W473,0)))),0))</f>
        <v/>
      </c>
      <c r="AE473" s="25" t="str">
        <f aca="false">IF(OR(AB473="",AC473=""),"",ROUND(AC473*IF(K473&lt;&gt;"",1,U_HIGH)*((12-PEAK_MONTHS)*MAX(T473:W473)+PEAK_MONTHS*N(INDEX(X473:AA473,MATCH(MAX(T473:W473),T473:W473,0)))),0))</f>
        <v/>
      </c>
      <c r="AF473" s="18" t="str">
        <f aca="false">IF(AD473="","",RANK(AD473,$AD$7:$AD$506))</f>
        <v/>
      </c>
      <c r="AH473" s="16" t="str">
        <f aca="false">IF(E473&lt;&gt;"",E473,IF(F473&lt;&gt;"",ROUND(F473*16,3),""))</f>
        <v/>
      </c>
      <c r="AI473" s="16" t="str">
        <f aca="false">IF(COUNT(G473:I473)&lt;3,"",ROUND(LARGE(G473:I473,1),2))</f>
        <v/>
      </c>
      <c r="AJ473" s="16" t="str">
        <f aca="false">IF(COUNT(G473:I473)&lt;3,"",ROUND(LARGE(G473:I473,2),2))</f>
        <v/>
      </c>
      <c r="AK473" s="16" t="str">
        <f aca="false">IF(COUNT(G473:I473)&lt;3,"",ROUND(SMALL(G473:I473,1),2))</f>
        <v/>
      </c>
      <c r="AL473" s="16" t="str">
        <f aca="false">IF(AI473="","",IF(AI473*AJ473*AK473&lt;DIM_MIN_CUIN,"",ROUND(AI473*AJ473*AK473/DIM_DIV*16,2)))</f>
        <v/>
      </c>
      <c r="AM473" s="18" t="str">
        <f aca="false">IF(C473="","",IF(C473&lt;BAND_LO,1,IF(C473&lt;=BAND_HI,2,3)))</f>
        <v/>
      </c>
      <c r="AN473" s="19" t="str">
        <f aca="false">IF(C473="","",IFERROR(INDEX(CAT_REF,MATCH(D473,CATS,0)),REF_DEFAULT))</f>
        <v/>
      </c>
      <c r="AO473" s="21" t="str">
        <f aca="false">IF(OR(R473="",AM473="",M473=""),"",IF(M473="Small standard",IF(R473&gt;SS_MAX,"",ROUND(INDEX(SS_FEES,SUMPRODUCT(--(SS_EDGES&lt;R473))+1,0+AM473)*(1+FUEL),4)),IF(M473="Large standard",IF(R473&gt;LS_MAX,"",ROUND(IF(R473&lt;=OVER3_FROM,INDEX(LS_FEES,SUMPRODUCT(--(LS_EDGES&lt;R473))+1,0+AM473),INDEX(OVER3_BASE,1,0+AM473)+OVER3_PER4*CEILING((R473-OVER3_FROM)/4,1))*(1+FUEL),4)),"")))</f>
        <v/>
      </c>
      <c r="AP473" s="21" t="str">
        <f aca="false">IF(OR(R473="",AM473="",M473=""),"",IF(M473="Small standard",IF(R473&gt;SS_MAX,"",ROUND(INDEX(SS_FEES,SUMPRODUCT(--(SS_EDGES&lt;R473))+1,3+AM473)*(1+FUEL),4)),IF(M473="Large standard",IF(R473&gt;LS_MAX,"",ROUND(IF(R473&lt;=OVER3_FROM,INDEX(LS_FEES,SUMPRODUCT(--(LS_EDGES&lt;R473))+1,3+AM473),INDEX(OVER3_BASE,1,3+AM473)+OVER3_PER4*CEILING((R473-OVER3_FROM)/4,1))*(1+FUEL),4)),"")))</f>
        <v/>
      </c>
      <c r="AQ473" s="21" t="str">
        <f aca="false">IF(OR(AM473="",AM473=1),"",IF(OR(N473="",(AM473-1)="",M473=""),"",IF(M473="Small standard",IF(N473&gt;SS_MAX,"",ROUND(INDEX(SS_FEES,SUMPRODUCT(--(SS_EDGES&lt;N473))+1,0+(AM473-1))*(1+FUEL),4)),IF(M473="Large standard",IF(N473&gt;LS_MAX,"",ROUND(IF(N473&lt;=OVER3_FROM,INDEX(LS_FEES,SUMPRODUCT(--(LS_EDGES&lt;N473))+1,0+(AM473-1)),INDEX(OVER3_BASE,1,0+(AM473-1))+OVER3_PER4*CEILING((N473-OVER3_FROM)/4,1))*(1+FUEL),4)),""))))</f>
        <v/>
      </c>
      <c r="AR473" s="21" t="str">
        <f aca="false">IF(OR(AM473="",AM473=1),"",IF(OR(N473="",(AM473-1)="",M473=""),"",IF(M473="Small standard",IF(N473&gt;SS_MAX,"",ROUND(INDEX(SS_FEES,SUMPRODUCT(--(SS_EDGES&lt;N473))+1,3+(AM473-1))*(1+FUEL),4)),IF(M473="Large standard",IF(N473&gt;LS_MAX,"",ROUND(IF(N473&lt;=OVER3_FROM,INDEX(LS_FEES,SUMPRODUCT(--(LS_EDGES&lt;N473))+1,3+(AM473-1)),INDEX(OVER3_BASE,1,3+(AM473-1))+OVER3_PER4*CEILING((N473-OVER3_FROM)/4,1))*(1+FUEL),4)),""))))</f>
        <v/>
      </c>
      <c r="AS473" s="21" t="str">
        <f aca="false">IF(OR(AM473="",AM473=1),"",(C473-(IF(AM473=2,BAND_LO,BAND_HI)-0.01))*(1-AN473))</f>
        <v/>
      </c>
      <c r="AT473" s="18" t="str">
        <f aca="false">IF(AI473="","",(AI473&gt;SS_L)+(AJ473&gt;SS_M)+(AK473&gt;SS_S))</f>
        <v/>
      </c>
      <c r="AU473" s="23" t="str">
        <f aca="false">IF(OR(AT473="",AT473&lt;&gt;1),"",MAX(AI473/SS_L,AJ473/SS_M,AK473/SS_S))</f>
        <v/>
      </c>
      <c r="AV473" s="21" t="str">
        <f aca="false">IF(OR(M473&lt;&gt;"Large standard",N473="",N473&gt;SS_MAX),"",IF(OR(N473="",AM473="","Small standard"=""),"",IF("Small standard"="Small standard",IF(N473&gt;SS_MAX,"",ROUND(INDEX(SS_FEES,SUMPRODUCT(--(SS_EDGES&lt;N473))+1,0+AM473)*(1+FUEL),4)),IF("Small standard"="Large standard",IF(N473&gt;LS_MAX,"",ROUND(IF(N473&lt;=OVER3_FROM,INDEX(LS_FEES,SUMPRODUCT(--(LS_EDGES&lt;N473))+1,0+AM473),INDEX(OVER3_BASE,1,0+AM473)+OVER3_PER4*CEILING((N473-OVER3_FROM)/4,1))*(1+FUEL),4)),""))))</f>
        <v/>
      </c>
      <c r="AW473" s="21" t="str">
        <f aca="false">IF(OR(M473&lt;&gt;"Large standard",N473="",N473&gt;SS_MAX),"",IF(OR(N473="",AM473="","Small standard"=""),"",IF("Small standard"="Small standard",IF(N473&gt;SS_MAX,"",ROUND(INDEX(SS_FEES,SUMPRODUCT(--(SS_EDGES&lt;N473))+1,3+AM473)*(1+FUEL),4)),IF("Small standard"="Large standard",IF(N473&gt;LS_MAX,"",ROUND(IF(N473&lt;=OVER3_FROM,INDEX(LS_FEES,SUMPRODUCT(--(LS_EDGES&lt;N473))+1,3+AM473),INDEX(OVER3_BASE,1,3+AM473)+OVER3_PER4*CEILING((N473-OVER3_FROM)/4,1))*(1+FUEL),4)),""))))</f>
        <v/>
      </c>
      <c r="AX473" s="21" t="str">
        <f aca="false">IF(OR(AL473="",AH473=""),"",IF(OR(AH473="",AM473="",M473=""),"",IF(M473="Small standard",IF(AH473&gt;SS_MAX,"",ROUND(INDEX(SS_FEES,SUMPRODUCT(--(SS_EDGES&lt;AH473))+1,0+AM473)*(1+FUEL),4)),IF(M473="Large standard",IF(AH473&gt;LS_MAX,"",ROUND(IF(AH473&lt;=OVER3_FROM,INDEX(LS_FEES,SUMPRODUCT(--(LS_EDGES&lt;AH473))+1,0+AM473),INDEX(OVER3_BASE,1,0+AM473)+OVER3_PER4*CEILING((AH473-OVER3_FROM)/4,1))*(1+FUEL),4)),""))))</f>
        <v/>
      </c>
      <c r="AY473" s="21" t="str">
        <f aca="false">IF(OR(AL473="",AH473=""),"",IF(OR(AH473="",AM473="",M473=""),"",IF(M473="Small standard",IF(AH473&gt;SS_MAX,"",ROUND(INDEX(SS_FEES,SUMPRODUCT(--(SS_EDGES&lt;AH473))+1,3+AM473)*(1+FUEL),4)),IF(M473="Large standard",IF(AH473&gt;LS_MAX,"",ROUND(IF(AH473&lt;=OVER3_FROM,INDEX(LS_FEES,SUMPRODUCT(--(LS_EDGES&lt;AH473))+1,3+AM473),INDEX(OVER3_BASE,1,3+AM473)+OVER3_PER4*CEILING((AH473-OVER3_FROM)/4,1))*(1+FUEL),4)),""))))</f>
        <v/>
      </c>
      <c r="AZ473" s="24" t="str">
        <f aca="false">IF(OR(J473="",J473&lt;1),"",ROUND(IFERROR(INDEX(CAT_SCALE,MATCH(D473,CATS,0)),UC_DEFAULT)*IF(J473&gt;=UC_KNEE,10^(UC_A-UC_B*LOG10(J473)),10^(UC_A-UC_B*LOG10(UC_KNEE))*(UC_KNEE/J473)^UC_HEXP),1))</f>
        <v/>
      </c>
    </row>
    <row r="474" customFormat="false" ht="15" hidden="false" customHeight="false" outlineLevel="0" collapsed="false">
      <c r="A474" s="10"/>
      <c r="B474" s="10"/>
      <c r="C474" s="12"/>
      <c r="D474" s="10"/>
      <c r="E474" s="10"/>
      <c r="F474" s="10"/>
      <c r="G474" s="10"/>
      <c r="H474" s="10"/>
      <c r="I474" s="10"/>
      <c r="J474" s="10"/>
      <c r="K474" s="10"/>
      <c r="L474" s="12"/>
      <c r="M474" s="2" t="str">
        <f aca="false">IF(OR(N474="",AI474=""),"",IF(AND(N474&lt;=SS_MAX,AI474&lt;=SS_L,AJ474&lt;=SS_M,AK474&lt;=SS_S),"Small standard",IF(AND(N474&lt;=LS_MAX,AI474&lt;=LS_L,AJ474&lt;=LS_M,AK474&lt;=LS_S),"Large standard","Oversize")))</f>
        <v/>
      </c>
      <c r="N474" s="16" t="str">
        <f aca="false">IF(AH474="","",IF(AL474="",AH474,MAX(AH474,AL474)))</f>
        <v/>
      </c>
      <c r="O474" s="21" t="str">
        <f aca="false">IF(OR(N474="",AM474="",M474=""),"",IF(M474="Small standard",IF(N474&gt;SS_MAX,"",ROUND(INDEX(SS_FEES,SUMPRODUCT(--(SS_EDGES&lt;N474))+1,0+AM474)*(1+FUEL),4)),IF(M474="Large standard",IF(N474&gt;LS_MAX,"",ROUND(IF(N474&lt;=OVER3_FROM,INDEX(LS_FEES,SUMPRODUCT(--(LS_EDGES&lt;N474))+1,0+AM474),INDEX(OVER3_BASE,1,0+AM474)+OVER3_PER4*CEILING((N474-OVER3_FROM)/4,1))*(1+FUEL),4)),"")))</f>
        <v/>
      </c>
      <c r="P474" s="21" t="str">
        <f aca="false">IF(OR(N474="",AM474="",M474=""),"",IF(M474="Small standard",IF(N474&gt;SS_MAX,"",ROUND(INDEX(SS_FEES,SUMPRODUCT(--(SS_EDGES&lt;N474))+1,3+AM474)*(1+FUEL),4)),IF(M474="Large standard",IF(N474&gt;LS_MAX,"",ROUND(IF(N474&lt;=OVER3_FROM,INDEX(LS_FEES,SUMPRODUCT(--(LS_EDGES&lt;N474))+1,3+AM474),INDEX(OVER3_BASE,1,3+AM474)+OVER3_PER4*CEILING((N474-OVER3_FROM)/4,1))*(1+FUEL),4)),"")))</f>
        <v/>
      </c>
      <c r="Q474" s="20" t="str">
        <f aca="true">IF(OR(L474="",O474=""),"",ROUND(L474-IF(AND(TODAY()&gt;=PEAK_FROM,TODAY()&lt;=PEAK_TO),P474,O474),2))</f>
        <v/>
      </c>
      <c r="R474" s="16" t="str">
        <f aca="false">IF(N474="","",IF(M474="Small standard",IF(SUMPRODUCT(--(SS_EDGES&lt;N474))=0,"",INDEX(SS_EDGES,SUMPRODUCT(--(SS_EDGES&lt;N474)))),IF(M474="Large standard",IF(N474&gt;OVER3_FROM,OVER3_FROM+4*(CEILING((N474-OVER3_FROM)/4,1)-1),IF(SUMPRODUCT(--(LS_EDGES&lt;N474))=0,"",INDEX(LS_EDGES,SUMPRODUCT(--(LS_EDGES&lt;N474))))),"")))</f>
        <v/>
      </c>
      <c r="S474" s="22" t="str">
        <f aca="false">IF(R474="","",ROUND(N474-R474,3))</f>
        <v/>
      </c>
      <c r="T474" s="21" t="str">
        <f aca="false">IF(OR(R474="",O474="",AO474=""),"",IF(S474&gt;MAX_SHAVE,"",IF(ROUND(O474-AO474,4)&lt;MIN_UNIT,"",ROUND(O474-AO474,4))))</f>
        <v/>
      </c>
      <c r="U474" s="21" t="str">
        <f aca="false">IF(OR(AQ474="",O474=""),"",IF(ROUND(ROUND(O474-AQ474,4)-AS474,4)&lt;=MIN_UNIT,"",ROUND(ROUND(O474-AQ474,4)-AS474,4)))</f>
        <v/>
      </c>
      <c r="V474" s="21" t="str">
        <f aca="false">IF(OR(AV474="",O474=""),"",IF(AND(AT474=1,AU474&lt;=MAX_ENV),IF(ROUND(O474-AV474,4)&lt;MIN_UNIT,"",ROUND(O474-AV474,4)),""))</f>
        <v/>
      </c>
      <c r="W474" s="21" t="str">
        <f aca="false">IF(OR(AX474="",O474=""),"",IF(AL474&gt;=AH474*MIN_DIM_RATIO,IF(ROUND(O474-AX474,4)&lt;MIN_UNIT,"",ROUND(O474-AX474,4)),""))</f>
        <v/>
      </c>
      <c r="X474" s="21" t="str">
        <f aca="false">IF(OR(R474="",P474="",AP474=""),"",IF(S474&gt;MAX_SHAVE,"",IF(ROUND(P474-AP474,4)&lt;MIN_UNIT,"",ROUND(P474-AP474,4))))</f>
        <v/>
      </c>
      <c r="Y474" s="21" t="str">
        <f aca="false">IF(OR(AR474="",P474=""),"",IF(ROUND(ROUND(P474-AR474,4)-AS474,4)&lt;=MIN_UNIT,"",ROUND(ROUND(P474-AR474,4)-AS474,4)))</f>
        <v/>
      </c>
      <c r="Z474" s="21" t="str">
        <f aca="false">IF(OR(AW474="",P474=""),"",IF(AND(AT474=1,AU474&lt;=MAX_ENV),IF(ROUND(P474-AW474,4)&lt;MIN_UNIT,"",ROUND(P474-AW474,4)),""))</f>
        <v/>
      </c>
      <c r="AA474" s="21" t="str">
        <f aca="false">IF(OR(AY474="",P474=""),"",IF(AL474&gt;=AH474*MIN_DIM_RATIO,IF(ROUND(P474-AY474,4)&lt;MIN_UNIT,"",ROUND(P474-AY474,4)),""))</f>
        <v/>
      </c>
      <c r="AB474" s="2" t="str">
        <f aca="false">IF(COUNT(T474:W474)=0,"",CHOOSE(MATCH(MAX(T474:W474),T474:W474,0),"Weight","Price","Size tier","Box"))</f>
        <v/>
      </c>
      <c r="AC474" s="24" t="str">
        <f aca="false">IF(K474&lt;&gt;"",K474,AZ474)</f>
        <v/>
      </c>
      <c r="AD474" s="25" t="str">
        <f aca="false">IF(OR(AB474="",AC474=""),"",ROUND(AC474*IF(K474&lt;&gt;"",1,U_LOW)*((12-PEAK_MONTHS)*MAX(T474:W474)+PEAK_MONTHS*N(INDEX(X474:AA474,MATCH(MAX(T474:W474),T474:W474,0)))),0))</f>
        <v/>
      </c>
      <c r="AE474" s="25" t="str">
        <f aca="false">IF(OR(AB474="",AC474=""),"",ROUND(AC474*IF(K474&lt;&gt;"",1,U_HIGH)*((12-PEAK_MONTHS)*MAX(T474:W474)+PEAK_MONTHS*N(INDEX(X474:AA474,MATCH(MAX(T474:W474),T474:W474,0)))),0))</f>
        <v/>
      </c>
      <c r="AF474" s="18" t="str">
        <f aca="false">IF(AD474="","",RANK(AD474,$AD$7:$AD$506))</f>
        <v/>
      </c>
      <c r="AH474" s="16" t="str">
        <f aca="false">IF(E474&lt;&gt;"",E474,IF(F474&lt;&gt;"",ROUND(F474*16,3),""))</f>
        <v/>
      </c>
      <c r="AI474" s="16" t="str">
        <f aca="false">IF(COUNT(G474:I474)&lt;3,"",ROUND(LARGE(G474:I474,1),2))</f>
        <v/>
      </c>
      <c r="AJ474" s="16" t="str">
        <f aca="false">IF(COUNT(G474:I474)&lt;3,"",ROUND(LARGE(G474:I474,2),2))</f>
        <v/>
      </c>
      <c r="AK474" s="16" t="str">
        <f aca="false">IF(COUNT(G474:I474)&lt;3,"",ROUND(SMALL(G474:I474,1),2))</f>
        <v/>
      </c>
      <c r="AL474" s="16" t="str">
        <f aca="false">IF(AI474="","",IF(AI474*AJ474*AK474&lt;DIM_MIN_CUIN,"",ROUND(AI474*AJ474*AK474/DIM_DIV*16,2)))</f>
        <v/>
      </c>
      <c r="AM474" s="18" t="str">
        <f aca="false">IF(C474="","",IF(C474&lt;BAND_LO,1,IF(C474&lt;=BAND_HI,2,3)))</f>
        <v/>
      </c>
      <c r="AN474" s="19" t="str">
        <f aca="false">IF(C474="","",IFERROR(INDEX(CAT_REF,MATCH(D474,CATS,0)),REF_DEFAULT))</f>
        <v/>
      </c>
      <c r="AO474" s="21" t="str">
        <f aca="false">IF(OR(R474="",AM474="",M474=""),"",IF(M474="Small standard",IF(R474&gt;SS_MAX,"",ROUND(INDEX(SS_FEES,SUMPRODUCT(--(SS_EDGES&lt;R474))+1,0+AM474)*(1+FUEL),4)),IF(M474="Large standard",IF(R474&gt;LS_MAX,"",ROUND(IF(R474&lt;=OVER3_FROM,INDEX(LS_FEES,SUMPRODUCT(--(LS_EDGES&lt;R474))+1,0+AM474),INDEX(OVER3_BASE,1,0+AM474)+OVER3_PER4*CEILING((R474-OVER3_FROM)/4,1))*(1+FUEL),4)),"")))</f>
        <v/>
      </c>
      <c r="AP474" s="21" t="str">
        <f aca="false">IF(OR(R474="",AM474="",M474=""),"",IF(M474="Small standard",IF(R474&gt;SS_MAX,"",ROUND(INDEX(SS_FEES,SUMPRODUCT(--(SS_EDGES&lt;R474))+1,3+AM474)*(1+FUEL),4)),IF(M474="Large standard",IF(R474&gt;LS_MAX,"",ROUND(IF(R474&lt;=OVER3_FROM,INDEX(LS_FEES,SUMPRODUCT(--(LS_EDGES&lt;R474))+1,3+AM474),INDEX(OVER3_BASE,1,3+AM474)+OVER3_PER4*CEILING((R474-OVER3_FROM)/4,1))*(1+FUEL),4)),"")))</f>
        <v/>
      </c>
      <c r="AQ474" s="21" t="str">
        <f aca="false">IF(OR(AM474="",AM474=1),"",IF(OR(N474="",(AM474-1)="",M474=""),"",IF(M474="Small standard",IF(N474&gt;SS_MAX,"",ROUND(INDEX(SS_FEES,SUMPRODUCT(--(SS_EDGES&lt;N474))+1,0+(AM474-1))*(1+FUEL),4)),IF(M474="Large standard",IF(N474&gt;LS_MAX,"",ROUND(IF(N474&lt;=OVER3_FROM,INDEX(LS_FEES,SUMPRODUCT(--(LS_EDGES&lt;N474))+1,0+(AM474-1)),INDEX(OVER3_BASE,1,0+(AM474-1))+OVER3_PER4*CEILING((N474-OVER3_FROM)/4,1))*(1+FUEL),4)),""))))</f>
        <v/>
      </c>
      <c r="AR474" s="21" t="str">
        <f aca="false">IF(OR(AM474="",AM474=1),"",IF(OR(N474="",(AM474-1)="",M474=""),"",IF(M474="Small standard",IF(N474&gt;SS_MAX,"",ROUND(INDEX(SS_FEES,SUMPRODUCT(--(SS_EDGES&lt;N474))+1,3+(AM474-1))*(1+FUEL),4)),IF(M474="Large standard",IF(N474&gt;LS_MAX,"",ROUND(IF(N474&lt;=OVER3_FROM,INDEX(LS_FEES,SUMPRODUCT(--(LS_EDGES&lt;N474))+1,3+(AM474-1)),INDEX(OVER3_BASE,1,3+(AM474-1))+OVER3_PER4*CEILING((N474-OVER3_FROM)/4,1))*(1+FUEL),4)),""))))</f>
        <v/>
      </c>
      <c r="AS474" s="21" t="str">
        <f aca="false">IF(OR(AM474="",AM474=1),"",(C474-(IF(AM474=2,BAND_LO,BAND_HI)-0.01))*(1-AN474))</f>
        <v/>
      </c>
      <c r="AT474" s="18" t="str">
        <f aca="false">IF(AI474="","",(AI474&gt;SS_L)+(AJ474&gt;SS_M)+(AK474&gt;SS_S))</f>
        <v/>
      </c>
      <c r="AU474" s="23" t="str">
        <f aca="false">IF(OR(AT474="",AT474&lt;&gt;1),"",MAX(AI474/SS_L,AJ474/SS_M,AK474/SS_S))</f>
        <v/>
      </c>
      <c r="AV474" s="21" t="str">
        <f aca="false">IF(OR(M474&lt;&gt;"Large standard",N474="",N474&gt;SS_MAX),"",IF(OR(N474="",AM474="","Small standard"=""),"",IF("Small standard"="Small standard",IF(N474&gt;SS_MAX,"",ROUND(INDEX(SS_FEES,SUMPRODUCT(--(SS_EDGES&lt;N474))+1,0+AM474)*(1+FUEL),4)),IF("Small standard"="Large standard",IF(N474&gt;LS_MAX,"",ROUND(IF(N474&lt;=OVER3_FROM,INDEX(LS_FEES,SUMPRODUCT(--(LS_EDGES&lt;N474))+1,0+AM474),INDEX(OVER3_BASE,1,0+AM474)+OVER3_PER4*CEILING((N474-OVER3_FROM)/4,1))*(1+FUEL),4)),""))))</f>
        <v/>
      </c>
      <c r="AW474" s="21" t="str">
        <f aca="false">IF(OR(M474&lt;&gt;"Large standard",N474="",N474&gt;SS_MAX),"",IF(OR(N474="",AM474="","Small standard"=""),"",IF("Small standard"="Small standard",IF(N474&gt;SS_MAX,"",ROUND(INDEX(SS_FEES,SUMPRODUCT(--(SS_EDGES&lt;N474))+1,3+AM474)*(1+FUEL),4)),IF("Small standard"="Large standard",IF(N474&gt;LS_MAX,"",ROUND(IF(N474&lt;=OVER3_FROM,INDEX(LS_FEES,SUMPRODUCT(--(LS_EDGES&lt;N474))+1,3+AM474),INDEX(OVER3_BASE,1,3+AM474)+OVER3_PER4*CEILING((N474-OVER3_FROM)/4,1))*(1+FUEL),4)),""))))</f>
        <v/>
      </c>
      <c r="AX474" s="21" t="str">
        <f aca="false">IF(OR(AL474="",AH474=""),"",IF(OR(AH474="",AM474="",M474=""),"",IF(M474="Small standard",IF(AH474&gt;SS_MAX,"",ROUND(INDEX(SS_FEES,SUMPRODUCT(--(SS_EDGES&lt;AH474))+1,0+AM474)*(1+FUEL),4)),IF(M474="Large standard",IF(AH474&gt;LS_MAX,"",ROUND(IF(AH474&lt;=OVER3_FROM,INDEX(LS_FEES,SUMPRODUCT(--(LS_EDGES&lt;AH474))+1,0+AM474),INDEX(OVER3_BASE,1,0+AM474)+OVER3_PER4*CEILING((AH474-OVER3_FROM)/4,1))*(1+FUEL),4)),""))))</f>
        <v/>
      </c>
      <c r="AY474" s="21" t="str">
        <f aca="false">IF(OR(AL474="",AH474=""),"",IF(OR(AH474="",AM474="",M474=""),"",IF(M474="Small standard",IF(AH474&gt;SS_MAX,"",ROUND(INDEX(SS_FEES,SUMPRODUCT(--(SS_EDGES&lt;AH474))+1,3+AM474)*(1+FUEL),4)),IF(M474="Large standard",IF(AH474&gt;LS_MAX,"",ROUND(IF(AH474&lt;=OVER3_FROM,INDEX(LS_FEES,SUMPRODUCT(--(LS_EDGES&lt;AH474))+1,3+AM474),INDEX(OVER3_BASE,1,3+AM474)+OVER3_PER4*CEILING((AH474-OVER3_FROM)/4,1))*(1+FUEL),4)),""))))</f>
        <v/>
      </c>
      <c r="AZ474" s="24" t="str">
        <f aca="false">IF(OR(J474="",J474&lt;1),"",ROUND(IFERROR(INDEX(CAT_SCALE,MATCH(D474,CATS,0)),UC_DEFAULT)*IF(J474&gt;=UC_KNEE,10^(UC_A-UC_B*LOG10(J474)),10^(UC_A-UC_B*LOG10(UC_KNEE))*(UC_KNEE/J474)^UC_HEXP),1))</f>
        <v/>
      </c>
    </row>
    <row r="475" customFormat="false" ht="15" hidden="false" customHeight="false" outlineLevel="0" collapsed="false">
      <c r="A475" s="10"/>
      <c r="B475" s="10"/>
      <c r="C475" s="12"/>
      <c r="D475" s="10"/>
      <c r="E475" s="10"/>
      <c r="F475" s="10"/>
      <c r="G475" s="10"/>
      <c r="H475" s="10"/>
      <c r="I475" s="10"/>
      <c r="J475" s="10"/>
      <c r="K475" s="10"/>
      <c r="L475" s="12"/>
      <c r="M475" s="2" t="str">
        <f aca="false">IF(OR(N475="",AI475=""),"",IF(AND(N475&lt;=SS_MAX,AI475&lt;=SS_L,AJ475&lt;=SS_M,AK475&lt;=SS_S),"Small standard",IF(AND(N475&lt;=LS_MAX,AI475&lt;=LS_L,AJ475&lt;=LS_M,AK475&lt;=LS_S),"Large standard","Oversize")))</f>
        <v/>
      </c>
      <c r="N475" s="16" t="str">
        <f aca="false">IF(AH475="","",IF(AL475="",AH475,MAX(AH475,AL475)))</f>
        <v/>
      </c>
      <c r="O475" s="21" t="str">
        <f aca="false">IF(OR(N475="",AM475="",M475=""),"",IF(M475="Small standard",IF(N475&gt;SS_MAX,"",ROUND(INDEX(SS_FEES,SUMPRODUCT(--(SS_EDGES&lt;N475))+1,0+AM475)*(1+FUEL),4)),IF(M475="Large standard",IF(N475&gt;LS_MAX,"",ROUND(IF(N475&lt;=OVER3_FROM,INDEX(LS_FEES,SUMPRODUCT(--(LS_EDGES&lt;N475))+1,0+AM475),INDEX(OVER3_BASE,1,0+AM475)+OVER3_PER4*CEILING((N475-OVER3_FROM)/4,1))*(1+FUEL),4)),"")))</f>
        <v/>
      </c>
      <c r="P475" s="21" t="str">
        <f aca="false">IF(OR(N475="",AM475="",M475=""),"",IF(M475="Small standard",IF(N475&gt;SS_MAX,"",ROUND(INDEX(SS_FEES,SUMPRODUCT(--(SS_EDGES&lt;N475))+1,3+AM475)*(1+FUEL),4)),IF(M475="Large standard",IF(N475&gt;LS_MAX,"",ROUND(IF(N475&lt;=OVER3_FROM,INDEX(LS_FEES,SUMPRODUCT(--(LS_EDGES&lt;N475))+1,3+AM475),INDEX(OVER3_BASE,1,3+AM475)+OVER3_PER4*CEILING((N475-OVER3_FROM)/4,1))*(1+FUEL),4)),"")))</f>
        <v/>
      </c>
      <c r="Q475" s="20" t="str">
        <f aca="true">IF(OR(L475="",O475=""),"",ROUND(L475-IF(AND(TODAY()&gt;=PEAK_FROM,TODAY()&lt;=PEAK_TO),P475,O475),2))</f>
        <v/>
      </c>
      <c r="R475" s="16" t="str">
        <f aca="false">IF(N475="","",IF(M475="Small standard",IF(SUMPRODUCT(--(SS_EDGES&lt;N475))=0,"",INDEX(SS_EDGES,SUMPRODUCT(--(SS_EDGES&lt;N475)))),IF(M475="Large standard",IF(N475&gt;OVER3_FROM,OVER3_FROM+4*(CEILING((N475-OVER3_FROM)/4,1)-1),IF(SUMPRODUCT(--(LS_EDGES&lt;N475))=0,"",INDEX(LS_EDGES,SUMPRODUCT(--(LS_EDGES&lt;N475))))),"")))</f>
        <v/>
      </c>
      <c r="S475" s="22" t="str">
        <f aca="false">IF(R475="","",ROUND(N475-R475,3))</f>
        <v/>
      </c>
      <c r="T475" s="21" t="str">
        <f aca="false">IF(OR(R475="",O475="",AO475=""),"",IF(S475&gt;MAX_SHAVE,"",IF(ROUND(O475-AO475,4)&lt;MIN_UNIT,"",ROUND(O475-AO475,4))))</f>
        <v/>
      </c>
      <c r="U475" s="21" t="str">
        <f aca="false">IF(OR(AQ475="",O475=""),"",IF(ROUND(ROUND(O475-AQ475,4)-AS475,4)&lt;=MIN_UNIT,"",ROUND(ROUND(O475-AQ475,4)-AS475,4)))</f>
        <v/>
      </c>
      <c r="V475" s="21" t="str">
        <f aca="false">IF(OR(AV475="",O475=""),"",IF(AND(AT475=1,AU475&lt;=MAX_ENV),IF(ROUND(O475-AV475,4)&lt;MIN_UNIT,"",ROUND(O475-AV475,4)),""))</f>
        <v/>
      </c>
      <c r="W475" s="21" t="str">
        <f aca="false">IF(OR(AX475="",O475=""),"",IF(AL475&gt;=AH475*MIN_DIM_RATIO,IF(ROUND(O475-AX475,4)&lt;MIN_UNIT,"",ROUND(O475-AX475,4)),""))</f>
        <v/>
      </c>
      <c r="X475" s="21" t="str">
        <f aca="false">IF(OR(R475="",P475="",AP475=""),"",IF(S475&gt;MAX_SHAVE,"",IF(ROUND(P475-AP475,4)&lt;MIN_UNIT,"",ROUND(P475-AP475,4))))</f>
        <v/>
      </c>
      <c r="Y475" s="21" t="str">
        <f aca="false">IF(OR(AR475="",P475=""),"",IF(ROUND(ROUND(P475-AR475,4)-AS475,4)&lt;=MIN_UNIT,"",ROUND(ROUND(P475-AR475,4)-AS475,4)))</f>
        <v/>
      </c>
      <c r="Z475" s="21" t="str">
        <f aca="false">IF(OR(AW475="",P475=""),"",IF(AND(AT475=1,AU475&lt;=MAX_ENV),IF(ROUND(P475-AW475,4)&lt;MIN_UNIT,"",ROUND(P475-AW475,4)),""))</f>
        <v/>
      </c>
      <c r="AA475" s="21" t="str">
        <f aca="false">IF(OR(AY475="",P475=""),"",IF(AL475&gt;=AH475*MIN_DIM_RATIO,IF(ROUND(P475-AY475,4)&lt;MIN_UNIT,"",ROUND(P475-AY475,4)),""))</f>
        <v/>
      </c>
      <c r="AB475" s="2" t="str">
        <f aca="false">IF(COUNT(T475:W475)=0,"",CHOOSE(MATCH(MAX(T475:W475),T475:W475,0),"Weight","Price","Size tier","Box"))</f>
        <v/>
      </c>
      <c r="AC475" s="24" t="str">
        <f aca="false">IF(K475&lt;&gt;"",K475,AZ475)</f>
        <v/>
      </c>
      <c r="AD475" s="25" t="str">
        <f aca="false">IF(OR(AB475="",AC475=""),"",ROUND(AC475*IF(K475&lt;&gt;"",1,U_LOW)*((12-PEAK_MONTHS)*MAX(T475:W475)+PEAK_MONTHS*N(INDEX(X475:AA475,MATCH(MAX(T475:W475),T475:W475,0)))),0))</f>
        <v/>
      </c>
      <c r="AE475" s="25" t="str">
        <f aca="false">IF(OR(AB475="",AC475=""),"",ROUND(AC475*IF(K475&lt;&gt;"",1,U_HIGH)*((12-PEAK_MONTHS)*MAX(T475:W475)+PEAK_MONTHS*N(INDEX(X475:AA475,MATCH(MAX(T475:W475),T475:W475,0)))),0))</f>
        <v/>
      </c>
      <c r="AF475" s="18" t="str">
        <f aca="false">IF(AD475="","",RANK(AD475,$AD$7:$AD$506))</f>
        <v/>
      </c>
      <c r="AH475" s="16" t="str">
        <f aca="false">IF(E475&lt;&gt;"",E475,IF(F475&lt;&gt;"",ROUND(F475*16,3),""))</f>
        <v/>
      </c>
      <c r="AI475" s="16" t="str">
        <f aca="false">IF(COUNT(G475:I475)&lt;3,"",ROUND(LARGE(G475:I475,1),2))</f>
        <v/>
      </c>
      <c r="AJ475" s="16" t="str">
        <f aca="false">IF(COUNT(G475:I475)&lt;3,"",ROUND(LARGE(G475:I475,2),2))</f>
        <v/>
      </c>
      <c r="AK475" s="16" t="str">
        <f aca="false">IF(COUNT(G475:I475)&lt;3,"",ROUND(SMALL(G475:I475,1),2))</f>
        <v/>
      </c>
      <c r="AL475" s="16" t="str">
        <f aca="false">IF(AI475="","",IF(AI475*AJ475*AK475&lt;DIM_MIN_CUIN,"",ROUND(AI475*AJ475*AK475/DIM_DIV*16,2)))</f>
        <v/>
      </c>
      <c r="AM475" s="18" t="str">
        <f aca="false">IF(C475="","",IF(C475&lt;BAND_LO,1,IF(C475&lt;=BAND_HI,2,3)))</f>
        <v/>
      </c>
      <c r="AN475" s="19" t="str">
        <f aca="false">IF(C475="","",IFERROR(INDEX(CAT_REF,MATCH(D475,CATS,0)),REF_DEFAULT))</f>
        <v/>
      </c>
      <c r="AO475" s="21" t="str">
        <f aca="false">IF(OR(R475="",AM475="",M475=""),"",IF(M475="Small standard",IF(R475&gt;SS_MAX,"",ROUND(INDEX(SS_FEES,SUMPRODUCT(--(SS_EDGES&lt;R475))+1,0+AM475)*(1+FUEL),4)),IF(M475="Large standard",IF(R475&gt;LS_MAX,"",ROUND(IF(R475&lt;=OVER3_FROM,INDEX(LS_FEES,SUMPRODUCT(--(LS_EDGES&lt;R475))+1,0+AM475),INDEX(OVER3_BASE,1,0+AM475)+OVER3_PER4*CEILING((R475-OVER3_FROM)/4,1))*(1+FUEL),4)),"")))</f>
        <v/>
      </c>
      <c r="AP475" s="21" t="str">
        <f aca="false">IF(OR(R475="",AM475="",M475=""),"",IF(M475="Small standard",IF(R475&gt;SS_MAX,"",ROUND(INDEX(SS_FEES,SUMPRODUCT(--(SS_EDGES&lt;R475))+1,3+AM475)*(1+FUEL),4)),IF(M475="Large standard",IF(R475&gt;LS_MAX,"",ROUND(IF(R475&lt;=OVER3_FROM,INDEX(LS_FEES,SUMPRODUCT(--(LS_EDGES&lt;R475))+1,3+AM475),INDEX(OVER3_BASE,1,3+AM475)+OVER3_PER4*CEILING((R475-OVER3_FROM)/4,1))*(1+FUEL),4)),"")))</f>
        <v/>
      </c>
      <c r="AQ475" s="21" t="str">
        <f aca="false">IF(OR(AM475="",AM475=1),"",IF(OR(N475="",(AM475-1)="",M475=""),"",IF(M475="Small standard",IF(N475&gt;SS_MAX,"",ROUND(INDEX(SS_FEES,SUMPRODUCT(--(SS_EDGES&lt;N475))+1,0+(AM475-1))*(1+FUEL),4)),IF(M475="Large standard",IF(N475&gt;LS_MAX,"",ROUND(IF(N475&lt;=OVER3_FROM,INDEX(LS_FEES,SUMPRODUCT(--(LS_EDGES&lt;N475))+1,0+(AM475-1)),INDEX(OVER3_BASE,1,0+(AM475-1))+OVER3_PER4*CEILING((N475-OVER3_FROM)/4,1))*(1+FUEL),4)),""))))</f>
        <v/>
      </c>
      <c r="AR475" s="21" t="str">
        <f aca="false">IF(OR(AM475="",AM475=1),"",IF(OR(N475="",(AM475-1)="",M475=""),"",IF(M475="Small standard",IF(N475&gt;SS_MAX,"",ROUND(INDEX(SS_FEES,SUMPRODUCT(--(SS_EDGES&lt;N475))+1,3+(AM475-1))*(1+FUEL),4)),IF(M475="Large standard",IF(N475&gt;LS_MAX,"",ROUND(IF(N475&lt;=OVER3_FROM,INDEX(LS_FEES,SUMPRODUCT(--(LS_EDGES&lt;N475))+1,3+(AM475-1)),INDEX(OVER3_BASE,1,3+(AM475-1))+OVER3_PER4*CEILING((N475-OVER3_FROM)/4,1))*(1+FUEL),4)),""))))</f>
        <v/>
      </c>
      <c r="AS475" s="21" t="str">
        <f aca="false">IF(OR(AM475="",AM475=1),"",(C475-(IF(AM475=2,BAND_LO,BAND_HI)-0.01))*(1-AN475))</f>
        <v/>
      </c>
      <c r="AT475" s="18" t="str">
        <f aca="false">IF(AI475="","",(AI475&gt;SS_L)+(AJ475&gt;SS_M)+(AK475&gt;SS_S))</f>
        <v/>
      </c>
      <c r="AU475" s="23" t="str">
        <f aca="false">IF(OR(AT475="",AT475&lt;&gt;1),"",MAX(AI475/SS_L,AJ475/SS_M,AK475/SS_S))</f>
        <v/>
      </c>
      <c r="AV475" s="21" t="str">
        <f aca="false">IF(OR(M475&lt;&gt;"Large standard",N475="",N475&gt;SS_MAX),"",IF(OR(N475="",AM475="","Small standard"=""),"",IF("Small standard"="Small standard",IF(N475&gt;SS_MAX,"",ROUND(INDEX(SS_FEES,SUMPRODUCT(--(SS_EDGES&lt;N475))+1,0+AM475)*(1+FUEL),4)),IF("Small standard"="Large standard",IF(N475&gt;LS_MAX,"",ROUND(IF(N475&lt;=OVER3_FROM,INDEX(LS_FEES,SUMPRODUCT(--(LS_EDGES&lt;N475))+1,0+AM475),INDEX(OVER3_BASE,1,0+AM475)+OVER3_PER4*CEILING((N475-OVER3_FROM)/4,1))*(1+FUEL),4)),""))))</f>
        <v/>
      </c>
      <c r="AW475" s="21" t="str">
        <f aca="false">IF(OR(M475&lt;&gt;"Large standard",N475="",N475&gt;SS_MAX),"",IF(OR(N475="",AM475="","Small standard"=""),"",IF("Small standard"="Small standard",IF(N475&gt;SS_MAX,"",ROUND(INDEX(SS_FEES,SUMPRODUCT(--(SS_EDGES&lt;N475))+1,3+AM475)*(1+FUEL),4)),IF("Small standard"="Large standard",IF(N475&gt;LS_MAX,"",ROUND(IF(N475&lt;=OVER3_FROM,INDEX(LS_FEES,SUMPRODUCT(--(LS_EDGES&lt;N475))+1,3+AM475),INDEX(OVER3_BASE,1,3+AM475)+OVER3_PER4*CEILING((N475-OVER3_FROM)/4,1))*(1+FUEL),4)),""))))</f>
        <v/>
      </c>
      <c r="AX475" s="21" t="str">
        <f aca="false">IF(OR(AL475="",AH475=""),"",IF(OR(AH475="",AM475="",M475=""),"",IF(M475="Small standard",IF(AH475&gt;SS_MAX,"",ROUND(INDEX(SS_FEES,SUMPRODUCT(--(SS_EDGES&lt;AH475))+1,0+AM475)*(1+FUEL),4)),IF(M475="Large standard",IF(AH475&gt;LS_MAX,"",ROUND(IF(AH475&lt;=OVER3_FROM,INDEX(LS_FEES,SUMPRODUCT(--(LS_EDGES&lt;AH475))+1,0+AM475),INDEX(OVER3_BASE,1,0+AM475)+OVER3_PER4*CEILING((AH475-OVER3_FROM)/4,1))*(1+FUEL),4)),""))))</f>
        <v/>
      </c>
      <c r="AY475" s="21" t="str">
        <f aca="false">IF(OR(AL475="",AH475=""),"",IF(OR(AH475="",AM475="",M475=""),"",IF(M475="Small standard",IF(AH475&gt;SS_MAX,"",ROUND(INDEX(SS_FEES,SUMPRODUCT(--(SS_EDGES&lt;AH475))+1,3+AM475)*(1+FUEL),4)),IF(M475="Large standard",IF(AH475&gt;LS_MAX,"",ROUND(IF(AH475&lt;=OVER3_FROM,INDEX(LS_FEES,SUMPRODUCT(--(LS_EDGES&lt;AH475))+1,3+AM475),INDEX(OVER3_BASE,1,3+AM475)+OVER3_PER4*CEILING((AH475-OVER3_FROM)/4,1))*(1+FUEL),4)),""))))</f>
        <v/>
      </c>
      <c r="AZ475" s="24" t="str">
        <f aca="false">IF(OR(J475="",J475&lt;1),"",ROUND(IFERROR(INDEX(CAT_SCALE,MATCH(D475,CATS,0)),UC_DEFAULT)*IF(J475&gt;=UC_KNEE,10^(UC_A-UC_B*LOG10(J475)),10^(UC_A-UC_B*LOG10(UC_KNEE))*(UC_KNEE/J475)^UC_HEXP),1))</f>
        <v/>
      </c>
    </row>
    <row r="476" customFormat="false" ht="15" hidden="false" customHeight="false" outlineLevel="0" collapsed="false">
      <c r="A476" s="10"/>
      <c r="B476" s="10"/>
      <c r="C476" s="12"/>
      <c r="D476" s="10"/>
      <c r="E476" s="10"/>
      <c r="F476" s="10"/>
      <c r="G476" s="10"/>
      <c r="H476" s="10"/>
      <c r="I476" s="10"/>
      <c r="J476" s="10"/>
      <c r="K476" s="10"/>
      <c r="L476" s="12"/>
      <c r="M476" s="2" t="str">
        <f aca="false">IF(OR(N476="",AI476=""),"",IF(AND(N476&lt;=SS_MAX,AI476&lt;=SS_L,AJ476&lt;=SS_M,AK476&lt;=SS_S),"Small standard",IF(AND(N476&lt;=LS_MAX,AI476&lt;=LS_L,AJ476&lt;=LS_M,AK476&lt;=LS_S),"Large standard","Oversize")))</f>
        <v/>
      </c>
      <c r="N476" s="16" t="str">
        <f aca="false">IF(AH476="","",IF(AL476="",AH476,MAX(AH476,AL476)))</f>
        <v/>
      </c>
      <c r="O476" s="21" t="str">
        <f aca="false">IF(OR(N476="",AM476="",M476=""),"",IF(M476="Small standard",IF(N476&gt;SS_MAX,"",ROUND(INDEX(SS_FEES,SUMPRODUCT(--(SS_EDGES&lt;N476))+1,0+AM476)*(1+FUEL),4)),IF(M476="Large standard",IF(N476&gt;LS_MAX,"",ROUND(IF(N476&lt;=OVER3_FROM,INDEX(LS_FEES,SUMPRODUCT(--(LS_EDGES&lt;N476))+1,0+AM476),INDEX(OVER3_BASE,1,0+AM476)+OVER3_PER4*CEILING((N476-OVER3_FROM)/4,1))*(1+FUEL),4)),"")))</f>
        <v/>
      </c>
      <c r="P476" s="21" t="str">
        <f aca="false">IF(OR(N476="",AM476="",M476=""),"",IF(M476="Small standard",IF(N476&gt;SS_MAX,"",ROUND(INDEX(SS_FEES,SUMPRODUCT(--(SS_EDGES&lt;N476))+1,3+AM476)*(1+FUEL),4)),IF(M476="Large standard",IF(N476&gt;LS_MAX,"",ROUND(IF(N476&lt;=OVER3_FROM,INDEX(LS_FEES,SUMPRODUCT(--(LS_EDGES&lt;N476))+1,3+AM476),INDEX(OVER3_BASE,1,3+AM476)+OVER3_PER4*CEILING((N476-OVER3_FROM)/4,1))*(1+FUEL),4)),"")))</f>
        <v/>
      </c>
      <c r="Q476" s="20" t="str">
        <f aca="true">IF(OR(L476="",O476=""),"",ROUND(L476-IF(AND(TODAY()&gt;=PEAK_FROM,TODAY()&lt;=PEAK_TO),P476,O476),2))</f>
        <v/>
      </c>
      <c r="R476" s="16" t="str">
        <f aca="false">IF(N476="","",IF(M476="Small standard",IF(SUMPRODUCT(--(SS_EDGES&lt;N476))=0,"",INDEX(SS_EDGES,SUMPRODUCT(--(SS_EDGES&lt;N476)))),IF(M476="Large standard",IF(N476&gt;OVER3_FROM,OVER3_FROM+4*(CEILING((N476-OVER3_FROM)/4,1)-1),IF(SUMPRODUCT(--(LS_EDGES&lt;N476))=0,"",INDEX(LS_EDGES,SUMPRODUCT(--(LS_EDGES&lt;N476))))),"")))</f>
        <v/>
      </c>
      <c r="S476" s="22" t="str">
        <f aca="false">IF(R476="","",ROUND(N476-R476,3))</f>
        <v/>
      </c>
      <c r="T476" s="21" t="str">
        <f aca="false">IF(OR(R476="",O476="",AO476=""),"",IF(S476&gt;MAX_SHAVE,"",IF(ROUND(O476-AO476,4)&lt;MIN_UNIT,"",ROUND(O476-AO476,4))))</f>
        <v/>
      </c>
      <c r="U476" s="21" t="str">
        <f aca="false">IF(OR(AQ476="",O476=""),"",IF(ROUND(ROUND(O476-AQ476,4)-AS476,4)&lt;=MIN_UNIT,"",ROUND(ROUND(O476-AQ476,4)-AS476,4)))</f>
        <v/>
      </c>
      <c r="V476" s="21" t="str">
        <f aca="false">IF(OR(AV476="",O476=""),"",IF(AND(AT476=1,AU476&lt;=MAX_ENV),IF(ROUND(O476-AV476,4)&lt;MIN_UNIT,"",ROUND(O476-AV476,4)),""))</f>
        <v/>
      </c>
      <c r="W476" s="21" t="str">
        <f aca="false">IF(OR(AX476="",O476=""),"",IF(AL476&gt;=AH476*MIN_DIM_RATIO,IF(ROUND(O476-AX476,4)&lt;MIN_UNIT,"",ROUND(O476-AX476,4)),""))</f>
        <v/>
      </c>
      <c r="X476" s="21" t="str">
        <f aca="false">IF(OR(R476="",P476="",AP476=""),"",IF(S476&gt;MAX_SHAVE,"",IF(ROUND(P476-AP476,4)&lt;MIN_UNIT,"",ROUND(P476-AP476,4))))</f>
        <v/>
      </c>
      <c r="Y476" s="21" t="str">
        <f aca="false">IF(OR(AR476="",P476=""),"",IF(ROUND(ROUND(P476-AR476,4)-AS476,4)&lt;=MIN_UNIT,"",ROUND(ROUND(P476-AR476,4)-AS476,4)))</f>
        <v/>
      </c>
      <c r="Z476" s="21" t="str">
        <f aca="false">IF(OR(AW476="",P476=""),"",IF(AND(AT476=1,AU476&lt;=MAX_ENV),IF(ROUND(P476-AW476,4)&lt;MIN_UNIT,"",ROUND(P476-AW476,4)),""))</f>
        <v/>
      </c>
      <c r="AA476" s="21" t="str">
        <f aca="false">IF(OR(AY476="",P476=""),"",IF(AL476&gt;=AH476*MIN_DIM_RATIO,IF(ROUND(P476-AY476,4)&lt;MIN_UNIT,"",ROUND(P476-AY476,4)),""))</f>
        <v/>
      </c>
      <c r="AB476" s="2" t="str">
        <f aca="false">IF(COUNT(T476:W476)=0,"",CHOOSE(MATCH(MAX(T476:W476),T476:W476,0),"Weight","Price","Size tier","Box"))</f>
        <v/>
      </c>
      <c r="AC476" s="24" t="str">
        <f aca="false">IF(K476&lt;&gt;"",K476,AZ476)</f>
        <v/>
      </c>
      <c r="AD476" s="25" t="str">
        <f aca="false">IF(OR(AB476="",AC476=""),"",ROUND(AC476*IF(K476&lt;&gt;"",1,U_LOW)*((12-PEAK_MONTHS)*MAX(T476:W476)+PEAK_MONTHS*N(INDEX(X476:AA476,MATCH(MAX(T476:W476),T476:W476,0)))),0))</f>
        <v/>
      </c>
      <c r="AE476" s="25" t="str">
        <f aca="false">IF(OR(AB476="",AC476=""),"",ROUND(AC476*IF(K476&lt;&gt;"",1,U_HIGH)*((12-PEAK_MONTHS)*MAX(T476:W476)+PEAK_MONTHS*N(INDEX(X476:AA476,MATCH(MAX(T476:W476),T476:W476,0)))),0))</f>
        <v/>
      </c>
      <c r="AF476" s="18" t="str">
        <f aca="false">IF(AD476="","",RANK(AD476,$AD$7:$AD$506))</f>
        <v/>
      </c>
      <c r="AH476" s="16" t="str">
        <f aca="false">IF(E476&lt;&gt;"",E476,IF(F476&lt;&gt;"",ROUND(F476*16,3),""))</f>
        <v/>
      </c>
      <c r="AI476" s="16" t="str">
        <f aca="false">IF(COUNT(G476:I476)&lt;3,"",ROUND(LARGE(G476:I476,1),2))</f>
        <v/>
      </c>
      <c r="AJ476" s="16" t="str">
        <f aca="false">IF(COUNT(G476:I476)&lt;3,"",ROUND(LARGE(G476:I476,2),2))</f>
        <v/>
      </c>
      <c r="AK476" s="16" t="str">
        <f aca="false">IF(COUNT(G476:I476)&lt;3,"",ROUND(SMALL(G476:I476,1),2))</f>
        <v/>
      </c>
      <c r="AL476" s="16" t="str">
        <f aca="false">IF(AI476="","",IF(AI476*AJ476*AK476&lt;DIM_MIN_CUIN,"",ROUND(AI476*AJ476*AK476/DIM_DIV*16,2)))</f>
        <v/>
      </c>
      <c r="AM476" s="18" t="str">
        <f aca="false">IF(C476="","",IF(C476&lt;BAND_LO,1,IF(C476&lt;=BAND_HI,2,3)))</f>
        <v/>
      </c>
      <c r="AN476" s="19" t="str">
        <f aca="false">IF(C476="","",IFERROR(INDEX(CAT_REF,MATCH(D476,CATS,0)),REF_DEFAULT))</f>
        <v/>
      </c>
      <c r="AO476" s="21" t="str">
        <f aca="false">IF(OR(R476="",AM476="",M476=""),"",IF(M476="Small standard",IF(R476&gt;SS_MAX,"",ROUND(INDEX(SS_FEES,SUMPRODUCT(--(SS_EDGES&lt;R476))+1,0+AM476)*(1+FUEL),4)),IF(M476="Large standard",IF(R476&gt;LS_MAX,"",ROUND(IF(R476&lt;=OVER3_FROM,INDEX(LS_FEES,SUMPRODUCT(--(LS_EDGES&lt;R476))+1,0+AM476),INDEX(OVER3_BASE,1,0+AM476)+OVER3_PER4*CEILING((R476-OVER3_FROM)/4,1))*(1+FUEL),4)),"")))</f>
        <v/>
      </c>
      <c r="AP476" s="21" t="str">
        <f aca="false">IF(OR(R476="",AM476="",M476=""),"",IF(M476="Small standard",IF(R476&gt;SS_MAX,"",ROUND(INDEX(SS_FEES,SUMPRODUCT(--(SS_EDGES&lt;R476))+1,3+AM476)*(1+FUEL),4)),IF(M476="Large standard",IF(R476&gt;LS_MAX,"",ROUND(IF(R476&lt;=OVER3_FROM,INDEX(LS_FEES,SUMPRODUCT(--(LS_EDGES&lt;R476))+1,3+AM476),INDEX(OVER3_BASE,1,3+AM476)+OVER3_PER4*CEILING((R476-OVER3_FROM)/4,1))*(1+FUEL),4)),"")))</f>
        <v/>
      </c>
      <c r="AQ476" s="21" t="str">
        <f aca="false">IF(OR(AM476="",AM476=1),"",IF(OR(N476="",(AM476-1)="",M476=""),"",IF(M476="Small standard",IF(N476&gt;SS_MAX,"",ROUND(INDEX(SS_FEES,SUMPRODUCT(--(SS_EDGES&lt;N476))+1,0+(AM476-1))*(1+FUEL),4)),IF(M476="Large standard",IF(N476&gt;LS_MAX,"",ROUND(IF(N476&lt;=OVER3_FROM,INDEX(LS_FEES,SUMPRODUCT(--(LS_EDGES&lt;N476))+1,0+(AM476-1)),INDEX(OVER3_BASE,1,0+(AM476-1))+OVER3_PER4*CEILING((N476-OVER3_FROM)/4,1))*(1+FUEL),4)),""))))</f>
        <v/>
      </c>
      <c r="AR476" s="21" t="str">
        <f aca="false">IF(OR(AM476="",AM476=1),"",IF(OR(N476="",(AM476-1)="",M476=""),"",IF(M476="Small standard",IF(N476&gt;SS_MAX,"",ROUND(INDEX(SS_FEES,SUMPRODUCT(--(SS_EDGES&lt;N476))+1,3+(AM476-1))*(1+FUEL),4)),IF(M476="Large standard",IF(N476&gt;LS_MAX,"",ROUND(IF(N476&lt;=OVER3_FROM,INDEX(LS_FEES,SUMPRODUCT(--(LS_EDGES&lt;N476))+1,3+(AM476-1)),INDEX(OVER3_BASE,1,3+(AM476-1))+OVER3_PER4*CEILING((N476-OVER3_FROM)/4,1))*(1+FUEL),4)),""))))</f>
        <v/>
      </c>
      <c r="AS476" s="21" t="str">
        <f aca="false">IF(OR(AM476="",AM476=1),"",(C476-(IF(AM476=2,BAND_LO,BAND_HI)-0.01))*(1-AN476))</f>
        <v/>
      </c>
      <c r="AT476" s="18" t="str">
        <f aca="false">IF(AI476="","",(AI476&gt;SS_L)+(AJ476&gt;SS_M)+(AK476&gt;SS_S))</f>
        <v/>
      </c>
      <c r="AU476" s="23" t="str">
        <f aca="false">IF(OR(AT476="",AT476&lt;&gt;1),"",MAX(AI476/SS_L,AJ476/SS_M,AK476/SS_S))</f>
        <v/>
      </c>
      <c r="AV476" s="21" t="str">
        <f aca="false">IF(OR(M476&lt;&gt;"Large standard",N476="",N476&gt;SS_MAX),"",IF(OR(N476="",AM476="","Small standard"=""),"",IF("Small standard"="Small standard",IF(N476&gt;SS_MAX,"",ROUND(INDEX(SS_FEES,SUMPRODUCT(--(SS_EDGES&lt;N476))+1,0+AM476)*(1+FUEL),4)),IF("Small standard"="Large standard",IF(N476&gt;LS_MAX,"",ROUND(IF(N476&lt;=OVER3_FROM,INDEX(LS_FEES,SUMPRODUCT(--(LS_EDGES&lt;N476))+1,0+AM476),INDEX(OVER3_BASE,1,0+AM476)+OVER3_PER4*CEILING((N476-OVER3_FROM)/4,1))*(1+FUEL),4)),""))))</f>
        <v/>
      </c>
      <c r="AW476" s="21" t="str">
        <f aca="false">IF(OR(M476&lt;&gt;"Large standard",N476="",N476&gt;SS_MAX),"",IF(OR(N476="",AM476="","Small standard"=""),"",IF("Small standard"="Small standard",IF(N476&gt;SS_MAX,"",ROUND(INDEX(SS_FEES,SUMPRODUCT(--(SS_EDGES&lt;N476))+1,3+AM476)*(1+FUEL),4)),IF("Small standard"="Large standard",IF(N476&gt;LS_MAX,"",ROUND(IF(N476&lt;=OVER3_FROM,INDEX(LS_FEES,SUMPRODUCT(--(LS_EDGES&lt;N476))+1,3+AM476),INDEX(OVER3_BASE,1,3+AM476)+OVER3_PER4*CEILING((N476-OVER3_FROM)/4,1))*(1+FUEL),4)),""))))</f>
        <v/>
      </c>
      <c r="AX476" s="21" t="str">
        <f aca="false">IF(OR(AL476="",AH476=""),"",IF(OR(AH476="",AM476="",M476=""),"",IF(M476="Small standard",IF(AH476&gt;SS_MAX,"",ROUND(INDEX(SS_FEES,SUMPRODUCT(--(SS_EDGES&lt;AH476))+1,0+AM476)*(1+FUEL),4)),IF(M476="Large standard",IF(AH476&gt;LS_MAX,"",ROUND(IF(AH476&lt;=OVER3_FROM,INDEX(LS_FEES,SUMPRODUCT(--(LS_EDGES&lt;AH476))+1,0+AM476),INDEX(OVER3_BASE,1,0+AM476)+OVER3_PER4*CEILING((AH476-OVER3_FROM)/4,1))*(1+FUEL),4)),""))))</f>
        <v/>
      </c>
      <c r="AY476" s="21" t="str">
        <f aca="false">IF(OR(AL476="",AH476=""),"",IF(OR(AH476="",AM476="",M476=""),"",IF(M476="Small standard",IF(AH476&gt;SS_MAX,"",ROUND(INDEX(SS_FEES,SUMPRODUCT(--(SS_EDGES&lt;AH476))+1,3+AM476)*(1+FUEL),4)),IF(M476="Large standard",IF(AH476&gt;LS_MAX,"",ROUND(IF(AH476&lt;=OVER3_FROM,INDEX(LS_FEES,SUMPRODUCT(--(LS_EDGES&lt;AH476))+1,3+AM476),INDEX(OVER3_BASE,1,3+AM476)+OVER3_PER4*CEILING((AH476-OVER3_FROM)/4,1))*(1+FUEL),4)),""))))</f>
        <v/>
      </c>
      <c r="AZ476" s="24" t="str">
        <f aca="false">IF(OR(J476="",J476&lt;1),"",ROUND(IFERROR(INDEX(CAT_SCALE,MATCH(D476,CATS,0)),UC_DEFAULT)*IF(J476&gt;=UC_KNEE,10^(UC_A-UC_B*LOG10(J476)),10^(UC_A-UC_B*LOG10(UC_KNEE))*(UC_KNEE/J476)^UC_HEXP),1))</f>
        <v/>
      </c>
    </row>
    <row r="477" customFormat="false" ht="15" hidden="false" customHeight="false" outlineLevel="0" collapsed="false">
      <c r="A477" s="10"/>
      <c r="B477" s="10"/>
      <c r="C477" s="12"/>
      <c r="D477" s="10"/>
      <c r="E477" s="10"/>
      <c r="F477" s="10"/>
      <c r="G477" s="10"/>
      <c r="H477" s="10"/>
      <c r="I477" s="10"/>
      <c r="J477" s="10"/>
      <c r="K477" s="10"/>
      <c r="L477" s="12"/>
      <c r="M477" s="2" t="str">
        <f aca="false">IF(OR(N477="",AI477=""),"",IF(AND(N477&lt;=SS_MAX,AI477&lt;=SS_L,AJ477&lt;=SS_M,AK477&lt;=SS_S),"Small standard",IF(AND(N477&lt;=LS_MAX,AI477&lt;=LS_L,AJ477&lt;=LS_M,AK477&lt;=LS_S),"Large standard","Oversize")))</f>
        <v/>
      </c>
      <c r="N477" s="16" t="str">
        <f aca="false">IF(AH477="","",IF(AL477="",AH477,MAX(AH477,AL477)))</f>
        <v/>
      </c>
      <c r="O477" s="21" t="str">
        <f aca="false">IF(OR(N477="",AM477="",M477=""),"",IF(M477="Small standard",IF(N477&gt;SS_MAX,"",ROUND(INDEX(SS_FEES,SUMPRODUCT(--(SS_EDGES&lt;N477))+1,0+AM477)*(1+FUEL),4)),IF(M477="Large standard",IF(N477&gt;LS_MAX,"",ROUND(IF(N477&lt;=OVER3_FROM,INDEX(LS_FEES,SUMPRODUCT(--(LS_EDGES&lt;N477))+1,0+AM477),INDEX(OVER3_BASE,1,0+AM477)+OVER3_PER4*CEILING((N477-OVER3_FROM)/4,1))*(1+FUEL),4)),"")))</f>
        <v/>
      </c>
      <c r="P477" s="21" t="str">
        <f aca="false">IF(OR(N477="",AM477="",M477=""),"",IF(M477="Small standard",IF(N477&gt;SS_MAX,"",ROUND(INDEX(SS_FEES,SUMPRODUCT(--(SS_EDGES&lt;N477))+1,3+AM477)*(1+FUEL),4)),IF(M477="Large standard",IF(N477&gt;LS_MAX,"",ROUND(IF(N477&lt;=OVER3_FROM,INDEX(LS_FEES,SUMPRODUCT(--(LS_EDGES&lt;N477))+1,3+AM477),INDEX(OVER3_BASE,1,3+AM477)+OVER3_PER4*CEILING((N477-OVER3_FROM)/4,1))*(1+FUEL),4)),"")))</f>
        <v/>
      </c>
      <c r="Q477" s="20" t="str">
        <f aca="true">IF(OR(L477="",O477=""),"",ROUND(L477-IF(AND(TODAY()&gt;=PEAK_FROM,TODAY()&lt;=PEAK_TO),P477,O477),2))</f>
        <v/>
      </c>
      <c r="R477" s="16" t="str">
        <f aca="false">IF(N477="","",IF(M477="Small standard",IF(SUMPRODUCT(--(SS_EDGES&lt;N477))=0,"",INDEX(SS_EDGES,SUMPRODUCT(--(SS_EDGES&lt;N477)))),IF(M477="Large standard",IF(N477&gt;OVER3_FROM,OVER3_FROM+4*(CEILING((N477-OVER3_FROM)/4,1)-1),IF(SUMPRODUCT(--(LS_EDGES&lt;N477))=0,"",INDEX(LS_EDGES,SUMPRODUCT(--(LS_EDGES&lt;N477))))),"")))</f>
        <v/>
      </c>
      <c r="S477" s="22" t="str">
        <f aca="false">IF(R477="","",ROUND(N477-R477,3))</f>
        <v/>
      </c>
      <c r="T477" s="21" t="str">
        <f aca="false">IF(OR(R477="",O477="",AO477=""),"",IF(S477&gt;MAX_SHAVE,"",IF(ROUND(O477-AO477,4)&lt;MIN_UNIT,"",ROUND(O477-AO477,4))))</f>
        <v/>
      </c>
      <c r="U477" s="21" t="str">
        <f aca="false">IF(OR(AQ477="",O477=""),"",IF(ROUND(ROUND(O477-AQ477,4)-AS477,4)&lt;=MIN_UNIT,"",ROUND(ROUND(O477-AQ477,4)-AS477,4)))</f>
        <v/>
      </c>
      <c r="V477" s="21" t="str">
        <f aca="false">IF(OR(AV477="",O477=""),"",IF(AND(AT477=1,AU477&lt;=MAX_ENV),IF(ROUND(O477-AV477,4)&lt;MIN_UNIT,"",ROUND(O477-AV477,4)),""))</f>
        <v/>
      </c>
      <c r="W477" s="21" t="str">
        <f aca="false">IF(OR(AX477="",O477=""),"",IF(AL477&gt;=AH477*MIN_DIM_RATIO,IF(ROUND(O477-AX477,4)&lt;MIN_UNIT,"",ROUND(O477-AX477,4)),""))</f>
        <v/>
      </c>
      <c r="X477" s="21" t="str">
        <f aca="false">IF(OR(R477="",P477="",AP477=""),"",IF(S477&gt;MAX_SHAVE,"",IF(ROUND(P477-AP477,4)&lt;MIN_UNIT,"",ROUND(P477-AP477,4))))</f>
        <v/>
      </c>
      <c r="Y477" s="21" t="str">
        <f aca="false">IF(OR(AR477="",P477=""),"",IF(ROUND(ROUND(P477-AR477,4)-AS477,4)&lt;=MIN_UNIT,"",ROUND(ROUND(P477-AR477,4)-AS477,4)))</f>
        <v/>
      </c>
      <c r="Z477" s="21" t="str">
        <f aca="false">IF(OR(AW477="",P477=""),"",IF(AND(AT477=1,AU477&lt;=MAX_ENV),IF(ROUND(P477-AW477,4)&lt;MIN_UNIT,"",ROUND(P477-AW477,4)),""))</f>
        <v/>
      </c>
      <c r="AA477" s="21" t="str">
        <f aca="false">IF(OR(AY477="",P477=""),"",IF(AL477&gt;=AH477*MIN_DIM_RATIO,IF(ROUND(P477-AY477,4)&lt;MIN_UNIT,"",ROUND(P477-AY477,4)),""))</f>
        <v/>
      </c>
      <c r="AB477" s="2" t="str">
        <f aca="false">IF(COUNT(T477:W477)=0,"",CHOOSE(MATCH(MAX(T477:W477),T477:W477,0),"Weight","Price","Size tier","Box"))</f>
        <v/>
      </c>
      <c r="AC477" s="24" t="str">
        <f aca="false">IF(K477&lt;&gt;"",K477,AZ477)</f>
        <v/>
      </c>
      <c r="AD477" s="25" t="str">
        <f aca="false">IF(OR(AB477="",AC477=""),"",ROUND(AC477*IF(K477&lt;&gt;"",1,U_LOW)*((12-PEAK_MONTHS)*MAX(T477:W477)+PEAK_MONTHS*N(INDEX(X477:AA477,MATCH(MAX(T477:W477),T477:W477,0)))),0))</f>
        <v/>
      </c>
      <c r="AE477" s="25" t="str">
        <f aca="false">IF(OR(AB477="",AC477=""),"",ROUND(AC477*IF(K477&lt;&gt;"",1,U_HIGH)*((12-PEAK_MONTHS)*MAX(T477:W477)+PEAK_MONTHS*N(INDEX(X477:AA477,MATCH(MAX(T477:W477),T477:W477,0)))),0))</f>
        <v/>
      </c>
      <c r="AF477" s="18" t="str">
        <f aca="false">IF(AD477="","",RANK(AD477,$AD$7:$AD$506))</f>
        <v/>
      </c>
      <c r="AH477" s="16" t="str">
        <f aca="false">IF(E477&lt;&gt;"",E477,IF(F477&lt;&gt;"",ROUND(F477*16,3),""))</f>
        <v/>
      </c>
      <c r="AI477" s="16" t="str">
        <f aca="false">IF(COUNT(G477:I477)&lt;3,"",ROUND(LARGE(G477:I477,1),2))</f>
        <v/>
      </c>
      <c r="AJ477" s="16" t="str">
        <f aca="false">IF(COUNT(G477:I477)&lt;3,"",ROUND(LARGE(G477:I477,2),2))</f>
        <v/>
      </c>
      <c r="AK477" s="16" t="str">
        <f aca="false">IF(COUNT(G477:I477)&lt;3,"",ROUND(SMALL(G477:I477,1),2))</f>
        <v/>
      </c>
      <c r="AL477" s="16" t="str">
        <f aca="false">IF(AI477="","",IF(AI477*AJ477*AK477&lt;DIM_MIN_CUIN,"",ROUND(AI477*AJ477*AK477/DIM_DIV*16,2)))</f>
        <v/>
      </c>
      <c r="AM477" s="18" t="str">
        <f aca="false">IF(C477="","",IF(C477&lt;BAND_LO,1,IF(C477&lt;=BAND_HI,2,3)))</f>
        <v/>
      </c>
      <c r="AN477" s="19" t="str">
        <f aca="false">IF(C477="","",IFERROR(INDEX(CAT_REF,MATCH(D477,CATS,0)),REF_DEFAULT))</f>
        <v/>
      </c>
      <c r="AO477" s="21" t="str">
        <f aca="false">IF(OR(R477="",AM477="",M477=""),"",IF(M477="Small standard",IF(R477&gt;SS_MAX,"",ROUND(INDEX(SS_FEES,SUMPRODUCT(--(SS_EDGES&lt;R477))+1,0+AM477)*(1+FUEL),4)),IF(M477="Large standard",IF(R477&gt;LS_MAX,"",ROUND(IF(R477&lt;=OVER3_FROM,INDEX(LS_FEES,SUMPRODUCT(--(LS_EDGES&lt;R477))+1,0+AM477),INDEX(OVER3_BASE,1,0+AM477)+OVER3_PER4*CEILING((R477-OVER3_FROM)/4,1))*(1+FUEL),4)),"")))</f>
        <v/>
      </c>
      <c r="AP477" s="21" t="str">
        <f aca="false">IF(OR(R477="",AM477="",M477=""),"",IF(M477="Small standard",IF(R477&gt;SS_MAX,"",ROUND(INDEX(SS_FEES,SUMPRODUCT(--(SS_EDGES&lt;R477))+1,3+AM477)*(1+FUEL),4)),IF(M477="Large standard",IF(R477&gt;LS_MAX,"",ROUND(IF(R477&lt;=OVER3_FROM,INDEX(LS_FEES,SUMPRODUCT(--(LS_EDGES&lt;R477))+1,3+AM477),INDEX(OVER3_BASE,1,3+AM477)+OVER3_PER4*CEILING((R477-OVER3_FROM)/4,1))*(1+FUEL),4)),"")))</f>
        <v/>
      </c>
      <c r="AQ477" s="21" t="str">
        <f aca="false">IF(OR(AM477="",AM477=1),"",IF(OR(N477="",(AM477-1)="",M477=""),"",IF(M477="Small standard",IF(N477&gt;SS_MAX,"",ROUND(INDEX(SS_FEES,SUMPRODUCT(--(SS_EDGES&lt;N477))+1,0+(AM477-1))*(1+FUEL),4)),IF(M477="Large standard",IF(N477&gt;LS_MAX,"",ROUND(IF(N477&lt;=OVER3_FROM,INDEX(LS_FEES,SUMPRODUCT(--(LS_EDGES&lt;N477))+1,0+(AM477-1)),INDEX(OVER3_BASE,1,0+(AM477-1))+OVER3_PER4*CEILING((N477-OVER3_FROM)/4,1))*(1+FUEL),4)),""))))</f>
        <v/>
      </c>
      <c r="AR477" s="21" t="str">
        <f aca="false">IF(OR(AM477="",AM477=1),"",IF(OR(N477="",(AM477-1)="",M477=""),"",IF(M477="Small standard",IF(N477&gt;SS_MAX,"",ROUND(INDEX(SS_FEES,SUMPRODUCT(--(SS_EDGES&lt;N477))+1,3+(AM477-1))*(1+FUEL),4)),IF(M477="Large standard",IF(N477&gt;LS_MAX,"",ROUND(IF(N477&lt;=OVER3_FROM,INDEX(LS_FEES,SUMPRODUCT(--(LS_EDGES&lt;N477))+1,3+(AM477-1)),INDEX(OVER3_BASE,1,3+(AM477-1))+OVER3_PER4*CEILING((N477-OVER3_FROM)/4,1))*(1+FUEL),4)),""))))</f>
        <v/>
      </c>
      <c r="AS477" s="21" t="str">
        <f aca="false">IF(OR(AM477="",AM477=1),"",(C477-(IF(AM477=2,BAND_LO,BAND_HI)-0.01))*(1-AN477))</f>
        <v/>
      </c>
      <c r="AT477" s="18" t="str">
        <f aca="false">IF(AI477="","",(AI477&gt;SS_L)+(AJ477&gt;SS_M)+(AK477&gt;SS_S))</f>
        <v/>
      </c>
      <c r="AU477" s="23" t="str">
        <f aca="false">IF(OR(AT477="",AT477&lt;&gt;1),"",MAX(AI477/SS_L,AJ477/SS_M,AK477/SS_S))</f>
        <v/>
      </c>
      <c r="AV477" s="21" t="str">
        <f aca="false">IF(OR(M477&lt;&gt;"Large standard",N477="",N477&gt;SS_MAX),"",IF(OR(N477="",AM477="","Small standard"=""),"",IF("Small standard"="Small standard",IF(N477&gt;SS_MAX,"",ROUND(INDEX(SS_FEES,SUMPRODUCT(--(SS_EDGES&lt;N477))+1,0+AM477)*(1+FUEL),4)),IF("Small standard"="Large standard",IF(N477&gt;LS_MAX,"",ROUND(IF(N477&lt;=OVER3_FROM,INDEX(LS_FEES,SUMPRODUCT(--(LS_EDGES&lt;N477))+1,0+AM477),INDEX(OVER3_BASE,1,0+AM477)+OVER3_PER4*CEILING((N477-OVER3_FROM)/4,1))*(1+FUEL),4)),""))))</f>
        <v/>
      </c>
      <c r="AW477" s="21" t="str">
        <f aca="false">IF(OR(M477&lt;&gt;"Large standard",N477="",N477&gt;SS_MAX),"",IF(OR(N477="",AM477="","Small standard"=""),"",IF("Small standard"="Small standard",IF(N477&gt;SS_MAX,"",ROUND(INDEX(SS_FEES,SUMPRODUCT(--(SS_EDGES&lt;N477))+1,3+AM477)*(1+FUEL),4)),IF("Small standard"="Large standard",IF(N477&gt;LS_MAX,"",ROUND(IF(N477&lt;=OVER3_FROM,INDEX(LS_FEES,SUMPRODUCT(--(LS_EDGES&lt;N477))+1,3+AM477),INDEX(OVER3_BASE,1,3+AM477)+OVER3_PER4*CEILING((N477-OVER3_FROM)/4,1))*(1+FUEL),4)),""))))</f>
        <v/>
      </c>
      <c r="AX477" s="21" t="str">
        <f aca="false">IF(OR(AL477="",AH477=""),"",IF(OR(AH477="",AM477="",M477=""),"",IF(M477="Small standard",IF(AH477&gt;SS_MAX,"",ROUND(INDEX(SS_FEES,SUMPRODUCT(--(SS_EDGES&lt;AH477))+1,0+AM477)*(1+FUEL),4)),IF(M477="Large standard",IF(AH477&gt;LS_MAX,"",ROUND(IF(AH477&lt;=OVER3_FROM,INDEX(LS_FEES,SUMPRODUCT(--(LS_EDGES&lt;AH477))+1,0+AM477),INDEX(OVER3_BASE,1,0+AM477)+OVER3_PER4*CEILING((AH477-OVER3_FROM)/4,1))*(1+FUEL),4)),""))))</f>
        <v/>
      </c>
      <c r="AY477" s="21" t="str">
        <f aca="false">IF(OR(AL477="",AH477=""),"",IF(OR(AH477="",AM477="",M477=""),"",IF(M477="Small standard",IF(AH477&gt;SS_MAX,"",ROUND(INDEX(SS_FEES,SUMPRODUCT(--(SS_EDGES&lt;AH477))+1,3+AM477)*(1+FUEL),4)),IF(M477="Large standard",IF(AH477&gt;LS_MAX,"",ROUND(IF(AH477&lt;=OVER3_FROM,INDEX(LS_FEES,SUMPRODUCT(--(LS_EDGES&lt;AH477))+1,3+AM477),INDEX(OVER3_BASE,1,3+AM477)+OVER3_PER4*CEILING((AH477-OVER3_FROM)/4,1))*(1+FUEL),4)),""))))</f>
        <v/>
      </c>
      <c r="AZ477" s="24" t="str">
        <f aca="false">IF(OR(J477="",J477&lt;1),"",ROUND(IFERROR(INDEX(CAT_SCALE,MATCH(D477,CATS,0)),UC_DEFAULT)*IF(J477&gt;=UC_KNEE,10^(UC_A-UC_B*LOG10(J477)),10^(UC_A-UC_B*LOG10(UC_KNEE))*(UC_KNEE/J477)^UC_HEXP),1))</f>
        <v/>
      </c>
    </row>
    <row r="478" customFormat="false" ht="15" hidden="false" customHeight="false" outlineLevel="0" collapsed="false">
      <c r="A478" s="10"/>
      <c r="B478" s="10"/>
      <c r="C478" s="12"/>
      <c r="D478" s="10"/>
      <c r="E478" s="10"/>
      <c r="F478" s="10"/>
      <c r="G478" s="10"/>
      <c r="H478" s="10"/>
      <c r="I478" s="10"/>
      <c r="J478" s="10"/>
      <c r="K478" s="10"/>
      <c r="L478" s="12"/>
      <c r="M478" s="2" t="str">
        <f aca="false">IF(OR(N478="",AI478=""),"",IF(AND(N478&lt;=SS_MAX,AI478&lt;=SS_L,AJ478&lt;=SS_M,AK478&lt;=SS_S),"Small standard",IF(AND(N478&lt;=LS_MAX,AI478&lt;=LS_L,AJ478&lt;=LS_M,AK478&lt;=LS_S),"Large standard","Oversize")))</f>
        <v/>
      </c>
      <c r="N478" s="16" t="str">
        <f aca="false">IF(AH478="","",IF(AL478="",AH478,MAX(AH478,AL478)))</f>
        <v/>
      </c>
      <c r="O478" s="21" t="str">
        <f aca="false">IF(OR(N478="",AM478="",M478=""),"",IF(M478="Small standard",IF(N478&gt;SS_MAX,"",ROUND(INDEX(SS_FEES,SUMPRODUCT(--(SS_EDGES&lt;N478))+1,0+AM478)*(1+FUEL),4)),IF(M478="Large standard",IF(N478&gt;LS_MAX,"",ROUND(IF(N478&lt;=OVER3_FROM,INDEX(LS_FEES,SUMPRODUCT(--(LS_EDGES&lt;N478))+1,0+AM478),INDEX(OVER3_BASE,1,0+AM478)+OVER3_PER4*CEILING((N478-OVER3_FROM)/4,1))*(1+FUEL),4)),"")))</f>
        <v/>
      </c>
      <c r="P478" s="21" t="str">
        <f aca="false">IF(OR(N478="",AM478="",M478=""),"",IF(M478="Small standard",IF(N478&gt;SS_MAX,"",ROUND(INDEX(SS_FEES,SUMPRODUCT(--(SS_EDGES&lt;N478))+1,3+AM478)*(1+FUEL),4)),IF(M478="Large standard",IF(N478&gt;LS_MAX,"",ROUND(IF(N478&lt;=OVER3_FROM,INDEX(LS_FEES,SUMPRODUCT(--(LS_EDGES&lt;N478))+1,3+AM478),INDEX(OVER3_BASE,1,3+AM478)+OVER3_PER4*CEILING((N478-OVER3_FROM)/4,1))*(1+FUEL),4)),"")))</f>
        <v/>
      </c>
      <c r="Q478" s="20" t="str">
        <f aca="true">IF(OR(L478="",O478=""),"",ROUND(L478-IF(AND(TODAY()&gt;=PEAK_FROM,TODAY()&lt;=PEAK_TO),P478,O478),2))</f>
        <v/>
      </c>
      <c r="R478" s="16" t="str">
        <f aca="false">IF(N478="","",IF(M478="Small standard",IF(SUMPRODUCT(--(SS_EDGES&lt;N478))=0,"",INDEX(SS_EDGES,SUMPRODUCT(--(SS_EDGES&lt;N478)))),IF(M478="Large standard",IF(N478&gt;OVER3_FROM,OVER3_FROM+4*(CEILING((N478-OVER3_FROM)/4,1)-1),IF(SUMPRODUCT(--(LS_EDGES&lt;N478))=0,"",INDEX(LS_EDGES,SUMPRODUCT(--(LS_EDGES&lt;N478))))),"")))</f>
        <v/>
      </c>
      <c r="S478" s="22" t="str">
        <f aca="false">IF(R478="","",ROUND(N478-R478,3))</f>
        <v/>
      </c>
      <c r="T478" s="21" t="str">
        <f aca="false">IF(OR(R478="",O478="",AO478=""),"",IF(S478&gt;MAX_SHAVE,"",IF(ROUND(O478-AO478,4)&lt;MIN_UNIT,"",ROUND(O478-AO478,4))))</f>
        <v/>
      </c>
      <c r="U478" s="21" t="str">
        <f aca="false">IF(OR(AQ478="",O478=""),"",IF(ROUND(ROUND(O478-AQ478,4)-AS478,4)&lt;=MIN_UNIT,"",ROUND(ROUND(O478-AQ478,4)-AS478,4)))</f>
        <v/>
      </c>
      <c r="V478" s="21" t="str">
        <f aca="false">IF(OR(AV478="",O478=""),"",IF(AND(AT478=1,AU478&lt;=MAX_ENV),IF(ROUND(O478-AV478,4)&lt;MIN_UNIT,"",ROUND(O478-AV478,4)),""))</f>
        <v/>
      </c>
      <c r="W478" s="21" t="str">
        <f aca="false">IF(OR(AX478="",O478=""),"",IF(AL478&gt;=AH478*MIN_DIM_RATIO,IF(ROUND(O478-AX478,4)&lt;MIN_UNIT,"",ROUND(O478-AX478,4)),""))</f>
        <v/>
      </c>
      <c r="X478" s="21" t="str">
        <f aca="false">IF(OR(R478="",P478="",AP478=""),"",IF(S478&gt;MAX_SHAVE,"",IF(ROUND(P478-AP478,4)&lt;MIN_UNIT,"",ROUND(P478-AP478,4))))</f>
        <v/>
      </c>
      <c r="Y478" s="21" t="str">
        <f aca="false">IF(OR(AR478="",P478=""),"",IF(ROUND(ROUND(P478-AR478,4)-AS478,4)&lt;=MIN_UNIT,"",ROUND(ROUND(P478-AR478,4)-AS478,4)))</f>
        <v/>
      </c>
      <c r="Z478" s="21" t="str">
        <f aca="false">IF(OR(AW478="",P478=""),"",IF(AND(AT478=1,AU478&lt;=MAX_ENV),IF(ROUND(P478-AW478,4)&lt;MIN_UNIT,"",ROUND(P478-AW478,4)),""))</f>
        <v/>
      </c>
      <c r="AA478" s="21" t="str">
        <f aca="false">IF(OR(AY478="",P478=""),"",IF(AL478&gt;=AH478*MIN_DIM_RATIO,IF(ROUND(P478-AY478,4)&lt;MIN_UNIT,"",ROUND(P478-AY478,4)),""))</f>
        <v/>
      </c>
      <c r="AB478" s="2" t="str">
        <f aca="false">IF(COUNT(T478:W478)=0,"",CHOOSE(MATCH(MAX(T478:W478),T478:W478,0),"Weight","Price","Size tier","Box"))</f>
        <v/>
      </c>
      <c r="AC478" s="24" t="str">
        <f aca="false">IF(K478&lt;&gt;"",K478,AZ478)</f>
        <v/>
      </c>
      <c r="AD478" s="25" t="str">
        <f aca="false">IF(OR(AB478="",AC478=""),"",ROUND(AC478*IF(K478&lt;&gt;"",1,U_LOW)*((12-PEAK_MONTHS)*MAX(T478:W478)+PEAK_MONTHS*N(INDEX(X478:AA478,MATCH(MAX(T478:W478),T478:W478,0)))),0))</f>
        <v/>
      </c>
      <c r="AE478" s="25" t="str">
        <f aca="false">IF(OR(AB478="",AC478=""),"",ROUND(AC478*IF(K478&lt;&gt;"",1,U_HIGH)*((12-PEAK_MONTHS)*MAX(T478:W478)+PEAK_MONTHS*N(INDEX(X478:AA478,MATCH(MAX(T478:W478),T478:W478,0)))),0))</f>
        <v/>
      </c>
      <c r="AF478" s="18" t="str">
        <f aca="false">IF(AD478="","",RANK(AD478,$AD$7:$AD$506))</f>
        <v/>
      </c>
      <c r="AH478" s="16" t="str">
        <f aca="false">IF(E478&lt;&gt;"",E478,IF(F478&lt;&gt;"",ROUND(F478*16,3),""))</f>
        <v/>
      </c>
      <c r="AI478" s="16" t="str">
        <f aca="false">IF(COUNT(G478:I478)&lt;3,"",ROUND(LARGE(G478:I478,1),2))</f>
        <v/>
      </c>
      <c r="AJ478" s="16" t="str">
        <f aca="false">IF(COUNT(G478:I478)&lt;3,"",ROUND(LARGE(G478:I478,2),2))</f>
        <v/>
      </c>
      <c r="AK478" s="16" t="str">
        <f aca="false">IF(COUNT(G478:I478)&lt;3,"",ROUND(SMALL(G478:I478,1),2))</f>
        <v/>
      </c>
      <c r="AL478" s="16" t="str">
        <f aca="false">IF(AI478="","",IF(AI478*AJ478*AK478&lt;DIM_MIN_CUIN,"",ROUND(AI478*AJ478*AK478/DIM_DIV*16,2)))</f>
        <v/>
      </c>
      <c r="AM478" s="18" t="str">
        <f aca="false">IF(C478="","",IF(C478&lt;BAND_LO,1,IF(C478&lt;=BAND_HI,2,3)))</f>
        <v/>
      </c>
      <c r="AN478" s="19" t="str">
        <f aca="false">IF(C478="","",IFERROR(INDEX(CAT_REF,MATCH(D478,CATS,0)),REF_DEFAULT))</f>
        <v/>
      </c>
      <c r="AO478" s="21" t="str">
        <f aca="false">IF(OR(R478="",AM478="",M478=""),"",IF(M478="Small standard",IF(R478&gt;SS_MAX,"",ROUND(INDEX(SS_FEES,SUMPRODUCT(--(SS_EDGES&lt;R478))+1,0+AM478)*(1+FUEL),4)),IF(M478="Large standard",IF(R478&gt;LS_MAX,"",ROUND(IF(R478&lt;=OVER3_FROM,INDEX(LS_FEES,SUMPRODUCT(--(LS_EDGES&lt;R478))+1,0+AM478),INDEX(OVER3_BASE,1,0+AM478)+OVER3_PER4*CEILING((R478-OVER3_FROM)/4,1))*(1+FUEL),4)),"")))</f>
        <v/>
      </c>
      <c r="AP478" s="21" t="str">
        <f aca="false">IF(OR(R478="",AM478="",M478=""),"",IF(M478="Small standard",IF(R478&gt;SS_MAX,"",ROUND(INDEX(SS_FEES,SUMPRODUCT(--(SS_EDGES&lt;R478))+1,3+AM478)*(1+FUEL),4)),IF(M478="Large standard",IF(R478&gt;LS_MAX,"",ROUND(IF(R478&lt;=OVER3_FROM,INDEX(LS_FEES,SUMPRODUCT(--(LS_EDGES&lt;R478))+1,3+AM478),INDEX(OVER3_BASE,1,3+AM478)+OVER3_PER4*CEILING((R478-OVER3_FROM)/4,1))*(1+FUEL),4)),"")))</f>
        <v/>
      </c>
      <c r="AQ478" s="21" t="str">
        <f aca="false">IF(OR(AM478="",AM478=1),"",IF(OR(N478="",(AM478-1)="",M478=""),"",IF(M478="Small standard",IF(N478&gt;SS_MAX,"",ROUND(INDEX(SS_FEES,SUMPRODUCT(--(SS_EDGES&lt;N478))+1,0+(AM478-1))*(1+FUEL),4)),IF(M478="Large standard",IF(N478&gt;LS_MAX,"",ROUND(IF(N478&lt;=OVER3_FROM,INDEX(LS_FEES,SUMPRODUCT(--(LS_EDGES&lt;N478))+1,0+(AM478-1)),INDEX(OVER3_BASE,1,0+(AM478-1))+OVER3_PER4*CEILING((N478-OVER3_FROM)/4,1))*(1+FUEL),4)),""))))</f>
        <v/>
      </c>
      <c r="AR478" s="21" t="str">
        <f aca="false">IF(OR(AM478="",AM478=1),"",IF(OR(N478="",(AM478-1)="",M478=""),"",IF(M478="Small standard",IF(N478&gt;SS_MAX,"",ROUND(INDEX(SS_FEES,SUMPRODUCT(--(SS_EDGES&lt;N478))+1,3+(AM478-1))*(1+FUEL),4)),IF(M478="Large standard",IF(N478&gt;LS_MAX,"",ROUND(IF(N478&lt;=OVER3_FROM,INDEX(LS_FEES,SUMPRODUCT(--(LS_EDGES&lt;N478))+1,3+(AM478-1)),INDEX(OVER3_BASE,1,3+(AM478-1))+OVER3_PER4*CEILING((N478-OVER3_FROM)/4,1))*(1+FUEL),4)),""))))</f>
        <v/>
      </c>
      <c r="AS478" s="21" t="str">
        <f aca="false">IF(OR(AM478="",AM478=1),"",(C478-(IF(AM478=2,BAND_LO,BAND_HI)-0.01))*(1-AN478))</f>
        <v/>
      </c>
      <c r="AT478" s="18" t="str">
        <f aca="false">IF(AI478="","",(AI478&gt;SS_L)+(AJ478&gt;SS_M)+(AK478&gt;SS_S))</f>
        <v/>
      </c>
      <c r="AU478" s="23" t="str">
        <f aca="false">IF(OR(AT478="",AT478&lt;&gt;1),"",MAX(AI478/SS_L,AJ478/SS_M,AK478/SS_S))</f>
        <v/>
      </c>
      <c r="AV478" s="21" t="str">
        <f aca="false">IF(OR(M478&lt;&gt;"Large standard",N478="",N478&gt;SS_MAX),"",IF(OR(N478="",AM478="","Small standard"=""),"",IF("Small standard"="Small standard",IF(N478&gt;SS_MAX,"",ROUND(INDEX(SS_FEES,SUMPRODUCT(--(SS_EDGES&lt;N478))+1,0+AM478)*(1+FUEL),4)),IF("Small standard"="Large standard",IF(N478&gt;LS_MAX,"",ROUND(IF(N478&lt;=OVER3_FROM,INDEX(LS_FEES,SUMPRODUCT(--(LS_EDGES&lt;N478))+1,0+AM478),INDEX(OVER3_BASE,1,0+AM478)+OVER3_PER4*CEILING((N478-OVER3_FROM)/4,1))*(1+FUEL),4)),""))))</f>
        <v/>
      </c>
      <c r="AW478" s="21" t="str">
        <f aca="false">IF(OR(M478&lt;&gt;"Large standard",N478="",N478&gt;SS_MAX),"",IF(OR(N478="",AM478="","Small standard"=""),"",IF("Small standard"="Small standard",IF(N478&gt;SS_MAX,"",ROUND(INDEX(SS_FEES,SUMPRODUCT(--(SS_EDGES&lt;N478))+1,3+AM478)*(1+FUEL),4)),IF("Small standard"="Large standard",IF(N478&gt;LS_MAX,"",ROUND(IF(N478&lt;=OVER3_FROM,INDEX(LS_FEES,SUMPRODUCT(--(LS_EDGES&lt;N478))+1,3+AM478),INDEX(OVER3_BASE,1,3+AM478)+OVER3_PER4*CEILING((N478-OVER3_FROM)/4,1))*(1+FUEL),4)),""))))</f>
        <v/>
      </c>
      <c r="AX478" s="21" t="str">
        <f aca="false">IF(OR(AL478="",AH478=""),"",IF(OR(AH478="",AM478="",M478=""),"",IF(M478="Small standard",IF(AH478&gt;SS_MAX,"",ROUND(INDEX(SS_FEES,SUMPRODUCT(--(SS_EDGES&lt;AH478))+1,0+AM478)*(1+FUEL),4)),IF(M478="Large standard",IF(AH478&gt;LS_MAX,"",ROUND(IF(AH478&lt;=OVER3_FROM,INDEX(LS_FEES,SUMPRODUCT(--(LS_EDGES&lt;AH478))+1,0+AM478),INDEX(OVER3_BASE,1,0+AM478)+OVER3_PER4*CEILING((AH478-OVER3_FROM)/4,1))*(1+FUEL),4)),""))))</f>
        <v/>
      </c>
      <c r="AY478" s="21" t="str">
        <f aca="false">IF(OR(AL478="",AH478=""),"",IF(OR(AH478="",AM478="",M478=""),"",IF(M478="Small standard",IF(AH478&gt;SS_MAX,"",ROUND(INDEX(SS_FEES,SUMPRODUCT(--(SS_EDGES&lt;AH478))+1,3+AM478)*(1+FUEL),4)),IF(M478="Large standard",IF(AH478&gt;LS_MAX,"",ROUND(IF(AH478&lt;=OVER3_FROM,INDEX(LS_FEES,SUMPRODUCT(--(LS_EDGES&lt;AH478))+1,3+AM478),INDEX(OVER3_BASE,1,3+AM478)+OVER3_PER4*CEILING((AH478-OVER3_FROM)/4,1))*(1+FUEL),4)),""))))</f>
        <v/>
      </c>
      <c r="AZ478" s="24" t="str">
        <f aca="false">IF(OR(J478="",J478&lt;1),"",ROUND(IFERROR(INDEX(CAT_SCALE,MATCH(D478,CATS,0)),UC_DEFAULT)*IF(J478&gt;=UC_KNEE,10^(UC_A-UC_B*LOG10(J478)),10^(UC_A-UC_B*LOG10(UC_KNEE))*(UC_KNEE/J478)^UC_HEXP),1))</f>
        <v/>
      </c>
    </row>
    <row r="479" customFormat="false" ht="15" hidden="false" customHeight="false" outlineLevel="0" collapsed="false">
      <c r="A479" s="10"/>
      <c r="B479" s="10"/>
      <c r="C479" s="12"/>
      <c r="D479" s="10"/>
      <c r="E479" s="10"/>
      <c r="F479" s="10"/>
      <c r="G479" s="10"/>
      <c r="H479" s="10"/>
      <c r="I479" s="10"/>
      <c r="J479" s="10"/>
      <c r="K479" s="10"/>
      <c r="L479" s="12"/>
      <c r="M479" s="2" t="str">
        <f aca="false">IF(OR(N479="",AI479=""),"",IF(AND(N479&lt;=SS_MAX,AI479&lt;=SS_L,AJ479&lt;=SS_M,AK479&lt;=SS_S),"Small standard",IF(AND(N479&lt;=LS_MAX,AI479&lt;=LS_L,AJ479&lt;=LS_M,AK479&lt;=LS_S),"Large standard","Oversize")))</f>
        <v/>
      </c>
      <c r="N479" s="16" t="str">
        <f aca="false">IF(AH479="","",IF(AL479="",AH479,MAX(AH479,AL479)))</f>
        <v/>
      </c>
      <c r="O479" s="21" t="str">
        <f aca="false">IF(OR(N479="",AM479="",M479=""),"",IF(M479="Small standard",IF(N479&gt;SS_MAX,"",ROUND(INDEX(SS_FEES,SUMPRODUCT(--(SS_EDGES&lt;N479))+1,0+AM479)*(1+FUEL),4)),IF(M479="Large standard",IF(N479&gt;LS_MAX,"",ROUND(IF(N479&lt;=OVER3_FROM,INDEX(LS_FEES,SUMPRODUCT(--(LS_EDGES&lt;N479))+1,0+AM479),INDEX(OVER3_BASE,1,0+AM479)+OVER3_PER4*CEILING((N479-OVER3_FROM)/4,1))*(1+FUEL),4)),"")))</f>
        <v/>
      </c>
      <c r="P479" s="21" t="str">
        <f aca="false">IF(OR(N479="",AM479="",M479=""),"",IF(M479="Small standard",IF(N479&gt;SS_MAX,"",ROUND(INDEX(SS_FEES,SUMPRODUCT(--(SS_EDGES&lt;N479))+1,3+AM479)*(1+FUEL),4)),IF(M479="Large standard",IF(N479&gt;LS_MAX,"",ROUND(IF(N479&lt;=OVER3_FROM,INDEX(LS_FEES,SUMPRODUCT(--(LS_EDGES&lt;N479))+1,3+AM479),INDEX(OVER3_BASE,1,3+AM479)+OVER3_PER4*CEILING((N479-OVER3_FROM)/4,1))*(1+FUEL),4)),"")))</f>
        <v/>
      </c>
      <c r="Q479" s="20" t="str">
        <f aca="true">IF(OR(L479="",O479=""),"",ROUND(L479-IF(AND(TODAY()&gt;=PEAK_FROM,TODAY()&lt;=PEAK_TO),P479,O479),2))</f>
        <v/>
      </c>
      <c r="R479" s="16" t="str">
        <f aca="false">IF(N479="","",IF(M479="Small standard",IF(SUMPRODUCT(--(SS_EDGES&lt;N479))=0,"",INDEX(SS_EDGES,SUMPRODUCT(--(SS_EDGES&lt;N479)))),IF(M479="Large standard",IF(N479&gt;OVER3_FROM,OVER3_FROM+4*(CEILING((N479-OVER3_FROM)/4,1)-1),IF(SUMPRODUCT(--(LS_EDGES&lt;N479))=0,"",INDEX(LS_EDGES,SUMPRODUCT(--(LS_EDGES&lt;N479))))),"")))</f>
        <v/>
      </c>
      <c r="S479" s="22" t="str">
        <f aca="false">IF(R479="","",ROUND(N479-R479,3))</f>
        <v/>
      </c>
      <c r="T479" s="21" t="str">
        <f aca="false">IF(OR(R479="",O479="",AO479=""),"",IF(S479&gt;MAX_SHAVE,"",IF(ROUND(O479-AO479,4)&lt;MIN_UNIT,"",ROUND(O479-AO479,4))))</f>
        <v/>
      </c>
      <c r="U479" s="21" t="str">
        <f aca="false">IF(OR(AQ479="",O479=""),"",IF(ROUND(ROUND(O479-AQ479,4)-AS479,4)&lt;=MIN_UNIT,"",ROUND(ROUND(O479-AQ479,4)-AS479,4)))</f>
        <v/>
      </c>
      <c r="V479" s="21" t="str">
        <f aca="false">IF(OR(AV479="",O479=""),"",IF(AND(AT479=1,AU479&lt;=MAX_ENV),IF(ROUND(O479-AV479,4)&lt;MIN_UNIT,"",ROUND(O479-AV479,4)),""))</f>
        <v/>
      </c>
      <c r="W479" s="21" t="str">
        <f aca="false">IF(OR(AX479="",O479=""),"",IF(AL479&gt;=AH479*MIN_DIM_RATIO,IF(ROUND(O479-AX479,4)&lt;MIN_UNIT,"",ROUND(O479-AX479,4)),""))</f>
        <v/>
      </c>
      <c r="X479" s="21" t="str">
        <f aca="false">IF(OR(R479="",P479="",AP479=""),"",IF(S479&gt;MAX_SHAVE,"",IF(ROUND(P479-AP479,4)&lt;MIN_UNIT,"",ROUND(P479-AP479,4))))</f>
        <v/>
      </c>
      <c r="Y479" s="21" t="str">
        <f aca="false">IF(OR(AR479="",P479=""),"",IF(ROUND(ROUND(P479-AR479,4)-AS479,4)&lt;=MIN_UNIT,"",ROUND(ROUND(P479-AR479,4)-AS479,4)))</f>
        <v/>
      </c>
      <c r="Z479" s="21" t="str">
        <f aca="false">IF(OR(AW479="",P479=""),"",IF(AND(AT479=1,AU479&lt;=MAX_ENV),IF(ROUND(P479-AW479,4)&lt;MIN_UNIT,"",ROUND(P479-AW479,4)),""))</f>
        <v/>
      </c>
      <c r="AA479" s="21" t="str">
        <f aca="false">IF(OR(AY479="",P479=""),"",IF(AL479&gt;=AH479*MIN_DIM_RATIO,IF(ROUND(P479-AY479,4)&lt;MIN_UNIT,"",ROUND(P479-AY479,4)),""))</f>
        <v/>
      </c>
      <c r="AB479" s="2" t="str">
        <f aca="false">IF(COUNT(T479:W479)=0,"",CHOOSE(MATCH(MAX(T479:W479),T479:W479,0),"Weight","Price","Size tier","Box"))</f>
        <v/>
      </c>
      <c r="AC479" s="24" t="str">
        <f aca="false">IF(K479&lt;&gt;"",K479,AZ479)</f>
        <v/>
      </c>
      <c r="AD479" s="25" t="str">
        <f aca="false">IF(OR(AB479="",AC479=""),"",ROUND(AC479*IF(K479&lt;&gt;"",1,U_LOW)*((12-PEAK_MONTHS)*MAX(T479:W479)+PEAK_MONTHS*N(INDEX(X479:AA479,MATCH(MAX(T479:W479),T479:W479,0)))),0))</f>
        <v/>
      </c>
      <c r="AE479" s="25" t="str">
        <f aca="false">IF(OR(AB479="",AC479=""),"",ROUND(AC479*IF(K479&lt;&gt;"",1,U_HIGH)*((12-PEAK_MONTHS)*MAX(T479:W479)+PEAK_MONTHS*N(INDEX(X479:AA479,MATCH(MAX(T479:W479),T479:W479,0)))),0))</f>
        <v/>
      </c>
      <c r="AF479" s="18" t="str">
        <f aca="false">IF(AD479="","",RANK(AD479,$AD$7:$AD$506))</f>
        <v/>
      </c>
      <c r="AH479" s="16" t="str">
        <f aca="false">IF(E479&lt;&gt;"",E479,IF(F479&lt;&gt;"",ROUND(F479*16,3),""))</f>
        <v/>
      </c>
      <c r="AI479" s="16" t="str">
        <f aca="false">IF(COUNT(G479:I479)&lt;3,"",ROUND(LARGE(G479:I479,1),2))</f>
        <v/>
      </c>
      <c r="AJ479" s="16" t="str">
        <f aca="false">IF(COUNT(G479:I479)&lt;3,"",ROUND(LARGE(G479:I479,2),2))</f>
        <v/>
      </c>
      <c r="AK479" s="16" t="str">
        <f aca="false">IF(COUNT(G479:I479)&lt;3,"",ROUND(SMALL(G479:I479,1),2))</f>
        <v/>
      </c>
      <c r="AL479" s="16" t="str">
        <f aca="false">IF(AI479="","",IF(AI479*AJ479*AK479&lt;DIM_MIN_CUIN,"",ROUND(AI479*AJ479*AK479/DIM_DIV*16,2)))</f>
        <v/>
      </c>
      <c r="AM479" s="18" t="str">
        <f aca="false">IF(C479="","",IF(C479&lt;BAND_LO,1,IF(C479&lt;=BAND_HI,2,3)))</f>
        <v/>
      </c>
      <c r="AN479" s="19" t="str">
        <f aca="false">IF(C479="","",IFERROR(INDEX(CAT_REF,MATCH(D479,CATS,0)),REF_DEFAULT))</f>
        <v/>
      </c>
      <c r="AO479" s="21" t="str">
        <f aca="false">IF(OR(R479="",AM479="",M479=""),"",IF(M479="Small standard",IF(R479&gt;SS_MAX,"",ROUND(INDEX(SS_FEES,SUMPRODUCT(--(SS_EDGES&lt;R479))+1,0+AM479)*(1+FUEL),4)),IF(M479="Large standard",IF(R479&gt;LS_MAX,"",ROUND(IF(R479&lt;=OVER3_FROM,INDEX(LS_FEES,SUMPRODUCT(--(LS_EDGES&lt;R479))+1,0+AM479),INDEX(OVER3_BASE,1,0+AM479)+OVER3_PER4*CEILING((R479-OVER3_FROM)/4,1))*(1+FUEL),4)),"")))</f>
        <v/>
      </c>
      <c r="AP479" s="21" t="str">
        <f aca="false">IF(OR(R479="",AM479="",M479=""),"",IF(M479="Small standard",IF(R479&gt;SS_MAX,"",ROUND(INDEX(SS_FEES,SUMPRODUCT(--(SS_EDGES&lt;R479))+1,3+AM479)*(1+FUEL),4)),IF(M479="Large standard",IF(R479&gt;LS_MAX,"",ROUND(IF(R479&lt;=OVER3_FROM,INDEX(LS_FEES,SUMPRODUCT(--(LS_EDGES&lt;R479))+1,3+AM479),INDEX(OVER3_BASE,1,3+AM479)+OVER3_PER4*CEILING((R479-OVER3_FROM)/4,1))*(1+FUEL),4)),"")))</f>
        <v/>
      </c>
      <c r="AQ479" s="21" t="str">
        <f aca="false">IF(OR(AM479="",AM479=1),"",IF(OR(N479="",(AM479-1)="",M479=""),"",IF(M479="Small standard",IF(N479&gt;SS_MAX,"",ROUND(INDEX(SS_FEES,SUMPRODUCT(--(SS_EDGES&lt;N479))+1,0+(AM479-1))*(1+FUEL),4)),IF(M479="Large standard",IF(N479&gt;LS_MAX,"",ROUND(IF(N479&lt;=OVER3_FROM,INDEX(LS_FEES,SUMPRODUCT(--(LS_EDGES&lt;N479))+1,0+(AM479-1)),INDEX(OVER3_BASE,1,0+(AM479-1))+OVER3_PER4*CEILING((N479-OVER3_FROM)/4,1))*(1+FUEL),4)),""))))</f>
        <v/>
      </c>
      <c r="AR479" s="21" t="str">
        <f aca="false">IF(OR(AM479="",AM479=1),"",IF(OR(N479="",(AM479-1)="",M479=""),"",IF(M479="Small standard",IF(N479&gt;SS_MAX,"",ROUND(INDEX(SS_FEES,SUMPRODUCT(--(SS_EDGES&lt;N479))+1,3+(AM479-1))*(1+FUEL),4)),IF(M479="Large standard",IF(N479&gt;LS_MAX,"",ROUND(IF(N479&lt;=OVER3_FROM,INDEX(LS_FEES,SUMPRODUCT(--(LS_EDGES&lt;N479))+1,3+(AM479-1)),INDEX(OVER3_BASE,1,3+(AM479-1))+OVER3_PER4*CEILING((N479-OVER3_FROM)/4,1))*(1+FUEL),4)),""))))</f>
        <v/>
      </c>
      <c r="AS479" s="21" t="str">
        <f aca="false">IF(OR(AM479="",AM479=1),"",(C479-(IF(AM479=2,BAND_LO,BAND_HI)-0.01))*(1-AN479))</f>
        <v/>
      </c>
      <c r="AT479" s="18" t="str">
        <f aca="false">IF(AI479="","",(AI479&gt;SS_L)+(AJ479&gt;SS_M)+(AK479&gt;SS_S))</f>
        <v/>
      </c>
      <c r="AU479" s="23" t="str">
        <f aca="false">IF(OR(AT479="",AT479&lt;&gt;1),"",MAX(AI479/SS_L,AJ479/SS_M,AK479/SS_S))</f>
        <v/>
      </c>
      <c r="AV479" s="21" t="str">
        <f aca="false">IF(OR(M479&lt;&gt;"Large standard",N479="",N479&gt;SS_MAX),"",IF(OR(N479="",AM479="","Small standard"=""),"",IF("Small standard"="Small standard",IF(N479&gt;SS_MAX,"",ROUND(INDEX(SS_FEES,SUMPRODUCT(--(SS_EDGES&lt;N479))+1,0+AM479)*(1+FUEL),4)),IF("Small standard"="Large standard",IF(N479&gt;LS_MAX,"",ROUND(IF(N479&lt;=OVER3_FROM,INDEX(LS_FEES,SUMPRODUCT(--(LS_EDGES&lt;N479))+1,0+AM479),INDEX(OVER3_BASE,1,0+AM479)+OVER3_PER4*CEILING((N479-OVER3_FROM)/4,1))*(1+FUEL),4)),""))))</f>
        <v/>
      </c>
      <c r="AW479" s="21" t="str">
        <f aca="false">IF(OR(M479&lt;&gt;"Large standard",N479="",N479&gt;SS_MAX),"",IF(OR(N479="",AM479="","Small standard"=""),"",IF("Small standard"="Small standard",IF(N479&gt;SS_MAX,"",ROUND(INDEX(SS_FEES,SUMPRODUCT(--(SS_EDGES&lt;N479))+1,3+AM479)*(1+FUEL),4)),IF("Small standard"="Large standard",IF(N479&gt;LS_MAX,"",ROUND(IF(N479&lt;=OVER3_FROM,INDEX(LS_FEES,SUMPRODUCT(--(LS_EDGES&lt;N479))+1,3+AM479),INDEX(OVER3_BASE,1,3+AM479)+OVER3_PER4*CEILING((N479-OVER3_FROM)/4,1))*(1+FUEL),4)),""))))</f>
        <v/>
      </c>
      <c r="AX479" s="21" t="str">
        <f aca="false">IF(OR(AL479="",AH479=""),"",IF(OR(AH479="",AM479="",M479=""),"",IF(M479="Small standard",IF(AH479&gt;SS_MAX,"",ROUND(INDEX(SS_FEES,SUMPRODUCT(--(SS_EDGES&lt;AH479))+1,0+AM479)*(1+FUEL),4)),IF(M479="Large standard",IF(AH479&gt;LS_MAX,"",ROUND(IF(AH479&lt;=OVER3_FROM,INDEX(LS_FEES,SUMPRODUCT(--(LS_EDGES&lt;AH479))+1,0+AM479),INDEX(OVER3_BASE,1,0+AM479)+OVER3_PER4*CEILING((AH479-OVER3_FROM)/4,1))*(1+FUEL),4)),""))))</f>
        <v/>
      </c>
      <c r="AY479" s="21" t="str">
        <f aca="false">IF(OR(AL479="",AH479=""),"",IF(OR(AH479="",AM479="",M479=""),"",IF(M479="Small standard",IF(AH479&gt;SS_MAX,"",ROUND(INDEX(SS_FEES,SUMPRODUCT(--(SS_EDGES&lt;AH479))+1,3+AM479)*(1+FUEL),4)),IF(M479="Large standard",IF(AH479&gt;LS_MAX,"",ROUND(IF(AH479&lt;=OVER3_FROM,INDEX(LS_FEES,SUMPRODUCT(--(LS_EDGES&lt;AH479))+1,3+AM479),INDEX(OVER3_BASE,1,3+AM479)+OVER3_PER4*CEILING((AH479-OVER3_FROM)/4,1))*(1+FUEL),4)),""))))</f>
        <v/>
      </c>
      <c r="AZ479" s="24" t="str">
        <f aca="false">IF(OR(J479="",J479&lt;1),"",ROUND(IFERROR(INDEX(CAT_SCALE,MATCH(D479,CATS,0)),UC_DEFAULT)*IF(J479&gt;=UC_KNEE,10^(UC_A-UC_B*LOG10(J479)),10^(UC_A-UC_B*LOG10(UC_KNEE))*(UC_KNEE/J479)^UC_HEXP),1))</f>
        <v/>
      </c>
    </row>
    <row r="480" customFormat="false" ht="15" hidden="false" customHeight="false" outlineLevel="0" collapsed="false">
      <c r="A480" s="10"/>
      <c r="B480" s="10"/>
      <c r="C480" s="12"/>
      <c r="D480" s="10"/>
      <c r="E480" s="10"/>
      <c r="F480" s="10"/>
      <c r="G480" s="10"/>
      <c r="H480" s="10"/>
      <c r="I480" s="10"/>
      <c r="J480" s="10"/>
      <c r="K480" s="10"/>
      <c r="L480" s="12"/>
      <c r="M480" s="2" t="str">
        <f aca="false">IF(OR(N480="",AI480=""),"",IF(AND(N480&lt;=SS_MAX,AI480&lt;=SS_L,AJ480&lt;=SS_M,AK480&lt;=SS_S),"Small standard",IF(AND(N480&lt;=LS_MAX,AI480&lt;=LS_L,AJ480&lt;=LS_M,AK480&lt;=LS_S),"Large standard","Oversize")))</f>
        <v/>
      </c>
      <c r="N480" s="16" t="str">
        <f aca="false">IF(AH480="","",IF(AL480="",AH480,MAX(AH480,AL480)))</f>
        <v/>
      </c>
      <c r="O480" s="21" t="str">
        <f aca="false">IF(OR(N480="",AM480="",M480=""),"",IF(M480="Small standard",IF(N480&gt;SS_MAX,"",ROUND(INDEX(SS_FEES,SUMPRODUCT(--(SS_EDGES&lt;N480))+1,0+AM480)*(1+FUEL),4)),IF(M480="Large standard",IF(N480&gt;LS_MAX,"",ROUND(IF(N480&lt;=OVER3_FROM,INDEX(LS_FEES,SUMPRODUCT(--(LS_EDGES&lt;N480))+1,0+AM480),INDEX(OVER3_BASE,1,0+AM480)+OVER3_PER4*CEILING((N480-OVER3_FROM)/4,1))*(1+FUEL),4)),"")))</f>
        <v/>
      </c>
      <c r="P480" s="21" t="str">
        <f aca="false">IF(OR(N480="",AM480="",M480=""),"",IF(M480="Small standard",IF(N480&gt;SS_MAX,"",ROUND(INDEX(SS_FEES,SUMPRODUCT(--(SS_EDGES&lt;N480))+1,3+AM480)*(1+FUEL),4)),IF(M480="Large standard",IF(N480&gt;LS_MAX,"",ROUND(IF(N480&lt;=OVER3_FROM,INDEX(LS_FEES,SUMPRODUCT(--(LS_EDGES&lt;N480))+1,3+AM480),INDEX(OVER3_BASE,1,3+AM480)+OVER3_PER4*CEILING((N480-OVER3_FROM)/4,1))*(1+FUEL),4)),"")))</f>
        <v/>
      </c>
      <c r="Q480" s="20" t="str">
        <f aca="true">IF(OR(L480="",O480=""),"",ROUND(L480-IF(AND(TODAY()&gt;=PEAK_FROM,TODAY()&lt;=PEAK_TO),P480,O480),2))</f>
        <v/>
      </c>
      <c r="R480" s="16" t="str">
        <f aca="false">IF(N480="","",IF(M480="Small standard",IF(SUMPRODUCT(--(SS_EDGES&lt;N480))=0,"",INDEX(SS_EDGES,SUMPRODUCT(--(SS_EDGES&lt;N480)))),IF(M480="Large standard",IF(N480&gt;OVER3_FROM,OVER3_FROM+4*(CEILING((N480-OVER3_FROM)/4,1)-1),IF(SUMPRODUCT(--(LS_EDGES&lt;N480))=0,"",INDEX(LS_EDGES,SUMPRODUCT(--(LS_EDGES&lt;N480))))),"")))</f>
        <v/>
      </c>
      <c r="S480" s="22" t="str">
        <f aca="false">IF(R480="","",ROUND(N480-R480,3))</f>
        <v/>
      </c>
      <c r="T480" s="21" t="str">
        <f aca="false">IF(OR(R480="",O480="",AO480=""),"",IF(S480&gt;MAX_SHAVE,"",IF(ROUND(O480-AO480,4)&lt;MIN_UNIT,"",ROUND(O480-AO480,4))))</f>
        <v/>
      </c>
      <c r="U480" s="21" t="str">
        <f aca="false">IF(OR(AQ480="",O480=""),"",IF(ROUND(ROUND(O480-AQ480,4)-AS480,4)&lt;=MIN_UNIT,"",ROUND(ROUND(O480-AQ480,4)-AS480,4)))</f>
        <v/>
      </c>
      <c r="V480" s="21" t="str">
        <f aca="false">IF(OR(AV480="",O480=""),"",IF(AND(AT480=1,AU480&lt;=MAX_ENV),IF(ROUND(O480-AV480,4)&lt;MIN_UNIT,"",ROUND(O480-AV480,4)),""))</f>
        <v/>
      </c>
      <c r="W480" s="21" t="str">
        <f aca="false">IF(OR(AX480="",O480=""),"",IF(AL480&gt;=AH480*MIN_DIM_RATIO,IF(ROUND(O480-AX480,4)&lt;MIN_UNIT,"",ROUND(O480-AX480,4)),""))</f>
        <v/>
      </c>
      <c r="X480" s="21" t="str">
        <f aca="false">IF(OR(R480="",P480="",AP480=""),"",IF(S480&gt;MAX_SHAVE,"",IF(ROUND(P480-AP480,4)&lt;MIN_UNIT,"",ROUND(P480-AP480,4))))</f>
        <v/>
      </c>
      <c r="Y480" s="21" t="str">
        <f aca="false">IF(OR(AR480="",P480=""),"",IF(ROUND(ROUND(P480-AR480,4)-AS480,4)&lt;=MIN_UNIT,"",ROUND(ROUND(P480-AR480,4)-AS480,4)))</f>
        <v/>
      </c>
      <c r="Z480" s="21" t="str">
        <f aca="false">IF(OR(AW480="",P480=""),"",IF(AND(AT480=1,AU480&lt;=MAX_ENV),IF(ROUND(P480-AW480,4)&lt;MIN_UNIT,"",ROUND(P480-AW480,4)),""))</f>
        <v/>
      </c>
      <c r="AA480" s="21" t="str">
        <f aca="false">IF(OR(AY480="",P480=""),"",IF(AL480&gt;=AH480*MIN_DIM_RATIO,IF(ROUND(P480-AY480,4)&lt;MIN_UNIT,"",ROUND(P480-AY480,4)),""))</f>
        <v/>
      </c>
      <c r="AB480" s="2" t="str">
        <f aca="false">IF(COUNT(T480:W480)=0,"",CHOOSE(MATCH(MAX(T480:W480),T480:W480,0),"Weight","Price","Size tier","Box"))</f>
        <v/>
      </c>
      <c r="AC480" s="24" t="str">
        <f aca="false">IF(K480&lt;&gt;"",K480,AZ480)</f>
        <v/>
      </c>
      <c r="AD480" s="25" t="str">
        <f aca="false">IF(OR(AB480="",AC480=""),"",ROUND(AC480*IF(K480&lt;&gt;"",1,U_LOW)*((12-PEAK_MONTHS)*MAX(T480:W480)+PEAK_MONTHS*N(INDEX(X480:AA480,MATCH(MAX(T480:W480),T480:W480,0)))),0))</f>
        <v/>
      </c>
      <c r="AE480" s="25" t="str">
        <f aca="false">IF(OR(AB480="",AC480=""),"",ROUND(AC480*IF(K480&lt;&gt;"",1,U_HIGH)*((12-PEAK_MONTHS)*MAX(T480:W480)+PEAK_MONTHS*N(INDEX(X480:AA480,MATCH(MAX(T480:W480),T480:W480,0)))),0))</f>
        <v/>
      </c>
      <c r="AF480" s="18" t="str">
        <f aca="false">IF(AD480="","",RANK(AD480,$AD$7:$AD$506))</f>
        <v/>
      </c>
      <c r="AH480" s="16" t="str">
        <f aca="false">IF(E480&lt;&gt;"",E480,IF(F480&lt;&gt;"",ROUND(F480*16,3),""))</f>
        <v/>
      </c>
      <c r="AI480" s="16" t="str">
        <f aca="false">IF(COUNT(G480:I480)&lt;3,"",ROUND(LARGE(G480:I480,1),2))</f>
        <v/>
      </c>
      <c r="AJ480" s="16" t="str">
        <f aca="false">IF(COUNT(G480:I480)&lt;3,"",ROUND(LARGE(G480:I480,2),2))</f>
        <v/>
      </c>
      <c r="AK480" s="16" t="str">
        <f aca="false">IF(COUNT(G480:I480)&lt;3,"",ROUND(SMALL(G480:I480,1),2))</f>
        <v/>
      </c>
      <c r="AL480" s="16" t="str">
        <f aca="false">IF(AI480="","",IF(AI480*AJ480*AK480&lt;DIM_MIN_CUIN,"",ROUND(AI480*AJ480*AK480/DIM_DIV*16,2)))</f>
        <v/>
      </c>
      <c r="AM480" s="18" t="str">
        <f aca="false">IF(C480="","",IF(C480&lt;BAND_LO,1,IF(C480&lt;=BAND_HI,2,3)))</f>
        <v/>
      </c>
      <c r="AN480" s="19" t="str">
        <f aca="false">IF(C480="","",IFERROR(INDEX(CAT_REF,MATCH(D480,CATS,0)),REF_DEFAULT))</f>
        <v/>
      </c>
      <c r="AO480" s="21" t="str">
        <f aca="false">IF(OR(R480="",AM480="",M480=""),"",IF(M480="Small standard",IF(R480&gt;SS_MAX,"",ROUND(INDEX(SS_FEES,SUMPRODUCT(--(SS_EDGES&lt;R480))+1,0+AM480)*(1+FUEL),4)),IF(M480="Large standard",IF(R480&gt;LS_MAX,"",ROUND(IF(R480&lt;=OVER3_FROM,INDEX(LS_FEES,SUMPRODUCT(--(LS_EDGES&lt;R480))+1,0+AM480),INDEX(OVER3_BASE,1,0+AM480)+OVER3_PER4*CEILING((R480-OVER3_FROM)/4,1))*(1+FUEL),4)),"")))</f>
        <v/>
      </c>
      <c r="AP480" s="21" t="str">
        <f aca="false">IF(OR(R480="",AM480="",M480=""),"",IF(M480="Small standard",IF(R480&gt;SS_MAX,"",ROUND(INDEX(SS_FEES,SUMPRODUCT(--(SS_EDGES&lt;R480))+1,3+AM480)*(1+FUEL),4)),IF(M480="Large standard",IF(R480&gt;LS_MAX,"",ROUND(IF(R480&lt;=OVER3_FROM,INDEX(LS_FEES,SUMPRODUCT(--(LS_EDGES&lt;R480))+1,3+AM480),INDEX(OVER3_BASE,1,3+AM480)+OVER3_PER4*CEILING((R480-OVER3_FROM)/4,1))*(1+FUEL),4)),"")))</f>
        <v/>
      </c>
      <c r="AQ480" s="21" t="str">
        <f aca="false">IF(OR(AM480="",AM480=1),"",IF(OR(N480="",(AM480-1)="",M480=""),"",IF(M480="Small standard",IF(N480&gt;SS_MAX,"",ROUND(INDEX(SS_FEES,SUMPRODUCT(--(SS_EDGES&lt;N480))+1,0+(AM480-1))*(1+FUEL),4)),IF(M480="Large standard",IF(N480&gt;LS_MAX,"",ROUND(IF(N480&lt;=OVER3_FROM,INDEX(LS_FEES,SUMPRODUCT(--(LS_EDGES&lt;N480))+1,0+(AM480-1)),INDEX(OVER3_BASE,1,0+(AM480-1))+OVER3_PER4*CEILING((N480-OVER3_FROM)/4,1))*(1+FUEL),4)),""))))</f>
        <v/>
      </c>
      <c r="AR480" s="21" t="str">
        <f aca="false">IF(OR(AM480="",AM480=1),"",IF(OR(N480="",(AM480-1)="",M480=""),"",IF(M480="Small standard",IF(N480&gt;SS_MAX,"",ROUND(INDEX(SS_FEES,SUMPRODUCT(--(SS_EDGES&lt;N480))+1,3+(AM480-1))*(1+FUEL),4)),IF(M480="Large standard",IF(N480&gt;LS_MAX,"",ROUND(IF(N480&lt;=OVER3_FROM,INDEX(LS_FEES,SUMPRODUCT(--(LS_EDGES&lt;N480))+1,3+(AM480-1)),INDEX(OVER3_BASE,1,3+(AM480-1))+OVER3_PER4*CEILING((N480-OVER3_FROM)/4,1))*(1+FUEL),4)),""))))</f>
        <v/>
      </c>
      <c r="AS480" s="21" t="str">
        <f aca="false">IF(OR(AM480="",AM480=1),"",(C480-(IF(AM480=2,BAND_LO,BAND_HI)-0.01))*(1-AN480))</f>
        <v/>
      </c>
      <c r="AT480" s="18" t="str">
        <f aca="false">IF(AI480="","",(AI480&gt;SS_L)+(AJ480&gt;SS_M)+(AK480&gt;SS_S))</f>
        <v/>
      </c>
      <c r="AU480" s="23" t="str">
        <f aca="false">IF(OR(AT480="",AT480&lt;&gt;1),"",MAX(AI480/SS_L,AJ480/SS_M,AK480/SS_S))</f>
        <v/>
      </c>
      <c r="AV480" s="21" t="str">
        <f aca="false">IF(OR(M480&lt;&gt;"Large standard",N480="",N480&gt;SS_MAX),"",IF(OR(N480="",AM480="","Small standard"=""),"",IF("Small standard"="Small standard",IF(N480&gt;SS_MAX,"",ROUND(INDEX(SS_FEES,SUMPRODUCT(--(SS_EDGES&lt;N480))+1,0+AM480)*(1+FUEL),4)),IF("Small standard"="Large standard",IF(N480&gt;LS_MAX,"",ROUND(IF(N480&lt;=OVER3_FROM,INDEX(LS_FEES,SUMPRODUCT(--(LS_EDGES&lt;N480))+1,0+AM480),INDEX(OVER3_BASE,1,0+AM480)+OVER3_PER4*CEILING((N480-OVER3_FROM)/4,1))*(1+FUEL),4)),""))))</f>
        <v/>
      </c>
      <c r="AW480" s="21" t="str">
        <f aca="false">IF(OR(M480&lt;&gt;"Large standard",N480="",N480&gt;SS_MAX),"",IF(OR(N480="",AM480="","Small standard"=""),"",IF("Small standard"="Small standard",IF(N480&gt;SS_MAX,"",ROUND(INDEX(SS_FEES,SUMPRODUCT(--(SS_EDGES&lt;N480))+1,3+AM480)*(1+FUEL),4)),IF("Small standard"="Large standard",IF(N480&gt;LS_MAX,"",ROUND(IF(N480&lt;=OVER3_FROM,INDEX(LS_FEES,SUMPRODUCT(--(LS_EDGES&lt;N480))+1,3+AM480),INDEX(OVER3_BASE,1,3+AM480)+OVER3_PER4*CEILING((N480-OVER3_FROM)/4,1))*(1+FUEL),4)),""))))</f>
        <v/>
      </c>
      <c r="AX480" s="21" t="str">
        <f aca="false">IF(OR(AL480="",AH480=""),"",IF(OR(AH480="",AM480="",M480=""),"",IF(M480="Small standard",IF(AH480&gt;SS_MAX,"",ROUND(INDEX(SS_FEES,SUMPRODUCT(--(SS_EDGES&lt;AH480))+1,0+AM480)*(1+FUEL),4)),IF(M480="Large standard",IF(AH480&gt;LS_MAX,"",ROUND(IF(AH480&lt;=OVER3_FROM,INDEX(LS_FEES,SUMPRODUCT(--(LS_EDGES&lt;AH480))+1,0+AM480),INDEX(OVER3_BASE,1,0+AM480)+OVER3_PER4*CEILING((AH480-OVER3_FROM)/4,1))*(1+FUEL),4)),""))))</f>
        <v/>
      </c>
      <c r="AY480" s="21" t="str">
        <f aca="false">IF(OR(AL480="",AH480=""),"",IF(OR(AH480="",AM480="",M480=""),"",IF(M480="Small standard",IF(AH480&gt;SS_MAX,"",ROUND(INDEX(SS_FEES,SUMPRODUCT(--(SS_EDGES&lt;AH480))+1,3+AM480)*(1+FUEL),4)),IF(M480="Large standard",IF(AH480&gt;LS_MAX,"",ROUND(IF(AH480&lt;=OVER3_FROM,INDEX(LS_FEES,SUMPRODUCT(--(LS_EDGES&lt;AH480))+1,3+AM480),INDEX(OVER3_BASE,1,3+AM480)+OVER3_PER4*CEILING((AH480-OVER3_FROM)/4,1))*(1+FUEL),4)),""))))</f>
        <v/>
      </c>
      <c r="AZ480" s="24" t="str">
        <f aca="false">IF(OR(J480="",J480&lt;1),"",ROUND(IFERROR(INDEX(CAT_SCALE,MATCH(D480,CATS,0)),UC_DEFAULT)*IF(J480&gt;=UC_KNEE,10^(UC_A-UC_B*LOG10(J480)),10^(UC_A-UC_B*LOG10(UC_KNEE))*(UC_KNEE/J480)^UC_HEXP),1))</f>
        <v/>
      </c>
    </row>
    <row r="481" customFormat="false" ht="15" hidden="false" customHeight="false" outlineLevel="0" collapsed="false">
      <c r="A481" s="10"/>
      <c r="B481" s="10"/>
      <c r="C481" s="12"/>
      <c r="D481" s="10"/>
      <c r="E481" s="10"/>
      <c r="F481" s="10"/>
      <c r="G481" s="10"/>
      <c r="H481" s="10"/>
      <c r="I481" s="10"/>
      <c r="J481" s="10"/>
      <c r="K481" s="10"/>
      <c r="L481" s="12"/>
      <c r="M481" s="2" t="str">
        <f aca="false">IF(OR(N481="",AI481=""),"",IF(AND(N481&lt;=SS_MAX,AI481&lt;=SS_L,AJ481&lt;=SS_M,AK481&lt;=SS_S),"Small standard",IF(AND(N481&lt;=LS_MAX,AI481&lt;=LS_L,AJ481&lt;=LS_M,AK481&lt;=LS_S),"Large standard","Oversize")))</f>
        <v/>
      </c>
      <c r="N481" s="16" t="str">
        <f aca="false">IF(AH481="","",IF(AL481="",AH481,MAX(AH481,AL481)))</f>
        <v/>
      </c>
      <c r="O481" s="21" t="str">
        <f aca="false">IF(OR(N481="",AM481="",M481=""),"",IF(M481="Small standard",IF(N481&gt;SS_MAX,"",ROUND(INDEX(SS_FEES,SUMPRODUCT(--(SS_EDGES&lt;N481))+1,0+AM481)*(1+FUEL),4)),IF(M481="Large standard",IF(N481&gt;LS_MAX,"",ROUND(IF(N481&lt;=OVER3_FROM,INDEX(LS_FEES,SUMPRODUCT(--(LS_EDGES&lt;N481))+1,0+AM481),INDEX(OVER3_BASE,1,0+AM481)+OVER3_PER4*CEILING((N481-OVER3_FROM)/4,1))*(1+FUEL),4)),"")))</f>
        <v/>
      </c>
      <c r="P481" s="21" t="str">
        <f aca="false">IF(OR(N481="",AM481="",M481=""),"",IF(M481="Small standard",IF(N481&gt;SS_MAX,"",ROUND(INDEX(SS_FEES,SUMPRODUCT(--(SS_EDGES&lt;N481))+1,3+AM481)*(1+FUEL),4)),IF(M481="Large standard",IF(N481&gt;LS_MAX,"",ROUND(IF(N481&lt;=OVER3_FROM,INDEX(LS_FEES,SUMPRODUCT(--(LS_EDGES&lt;N481))+1,3+AM481),INDEX(OVER3_BASE,1,3+AM481)+OVER3_PER4*CEILING((N481-OVER3_FROM)/4,1))*(1+FUEL),4)),"")))</f>
        <v/>
      </c>
      <c r="Q481" s="20" t="str">
        <f aca="true">IF(OR(L481="",O481=""),"",ROUND(L481-IF(AND(TODAY()&gt;=PEAK_FROM,TODAY()&lt;=PEAK_TO),P481,O481),2))</f>
        <v/>
      </c>
      <c r="R481" s="16" t="str">
        <f aca="false">IF(N481="","",IF(M481="Small standard",IF(SUMPRODUCT(--(SS_EDGES&lt;N481))=0,"",INDEX(SS_EDGES,SUMPRODUCT(--(SS_EDGES&lt;N481)))),IF(M481="Large standard",IF(N481&gt;OVER3_FROM,OVER3_FROM+4*(CEILING((N481-OVER3_FROM)/4,1)-1),IF(SUMPRODUCT(--(LS_EDGES&lt;N481))=0,"",INDEX(LS_EDGES,SUMPRODUCT(--(LS_EDGES&lt;N481))))),"")))</f>
        <v/>
      </c>
      <c r="S481" s="22" t="str">
        <f aca="false">IF(R481="","",ROUND(N481-R481,3))</f>
        <v/>
      </c>
      <c r="T481" s="21" t="str">
        <f aca="false">IF(OR(R481="",O481="",AO481=""),"",IF(S481&gt;MAX_SHAVE,"",IF(ROUND(O481-AO481,4)&lt;MIN_UNIT,"",ROUND(O481-AO481,4))))</f>
        <v/>
      </c>
      <c r="U481" s="21" t="str">
        <f aca="false">IF(OR(AQ481="",O481=""),"",IF(ROUND(ROUND(O481-AQ481,4)-AS481,4)&lt;=MIN_UNIT,"",ROUND(ROUND(O481-AQ481,4)-AS481,4)))</f>
        <v/>
      </c>
      <c r="V481" s="21" t="str">
        <f aca="false">IF(OR(AV481="",O481=""),"",IF(AND(AT481=1,AU481&lt;=MAX_ENV),IF(ROUND(O481-AV481,4)&lt;MIN_UNIT,"",ROUND(O481-AV481,4)),""))</f>
        <v/>
      </c>
      <c r="W481" s="21" t="str">
        <f aca="false">IF(OR(AX481="",O481=""),"",IF(AL481&gt;=AH481*MIN_DIM_RATIO,IF(ROUND(O481-AX481,4)&lt;MIN_UNIT,"",ROUND(O481-AX481,4)),""))</f>
        <v/>
      </c>
      <c r="X481" s="21" t="str">
        <f aca="false">IF(OR(R481="",P481="",AP481=""),"",IF(S481&gt;MAX_SHAVE,"",IF(ROUND(P481-AP481,4)&lt;MIN_UNIT,"",ROUND(P481-AP481,4))))</f>
        <v/>
      </c>
      <c r="Y481" s="21" t="str">
        <f aca="false">IF(OR(AR481="",P481=""),"",IF(ROUND(ROUND(P481-AR481,4)-AS481,4)&lt;=MIN_UNIT,"",ROUND(ROUND(P481-AR481,4)-AS481,4)))</f>
        <v/>
      </c>
      <c r="Z481" s="21" t="str">
        <f aca="false">IF(OR(AW481="",P481=""),"",IF(AND(AT481=1,AU481&lt;=MAX_ENV),IF(ROUND(P481-AW481,4)&lt;MIN_UNIT,"",ROUND(P481-AW481,4)),""))</f>
        <v/>
      </c>
      <c r="AA481" s="21" t="str">
        <f aca="false">IF(OR(AY481="",P481=""),"",IF(AL481&gt;=AH481*MIN_DIM_RATIO,IF(ROUND(P481-AY481,4)&lt;MIN_UNIT,"",ROUND(P481-AY481,4)),""))</f>
        <v/>
      </c>
      <c r="AB481" s="2" t="str">
        <f aca="false">IF(COUNT(T481:W481)=0,"",CHOOSE(MATCH(MAX(T481:W481),T481:W481,0),"Weight","Price","Size tier","Box"))</f>
        <v/>
      </c>
      <c r="AC481" s="24" t="str">
        <f aca="false">IF(K481&lt;&gt;"",K481,AZ481)</f>
        <v/>
      </c>
      <c r="AD481" s="25" t="str">
        <f aca="false">IF(OR(AB481="",AC481=""),"",ROUND(AC481*IF(K481&lt;&gt;"",1,U_LOW)*((12-PEAK_MONTHS)*MAX(T481:W481)+PEAK_MONTHS*N(INDEX(X481:AA481,MATCH(MAX(T481:W481),T481:W481,0)))),0))</f>
        <v/>
      </c>
      <c r="AE481" s="25" t="str">
        <f aca="false">IF(OR(AB481="",AC481=""),"",ROUND(AC481*IF(K481&lt;&gt;"",1,U_HIGH)*((12-PEAK_MONTHS)*MAX(T481:W481)+PEAK_MONTHS*N(INDEX(X481:AA481,MATCH(MAX(T481:W481),T481:W481,0)))),0))</f>
        <v/>
      </c>
      <c r="AF481" s="18" t="str">
        <f aca="false">IF(AD481="","",RANK(AD481,$AD$7:$AD$506))</f>
        <v/>
      </c>
      <c r="AH481" s="16" t="str">
        <f aca="false">IF(E481&lt;&gt;"",E481,IF(F481&lt;&gt;"",ROUND(F481*16,3),""))</f>
        <v/>
      </c>
      <c r="AI481" s="16" t="str">
        <f aca="false">IF(COUNT(G481:I481)&lt;3,"",ROUND(LARGE(G481:I481,1),2))</f>
        <v/>
      </c>
      <c r="AJ481" s="16" t="str">
        <f aca="false">IF(COUNT(G481:I481)&lt;3,"",ROUND(LARGE(G481:I481,2),2))</f>
        <v/>
      </c>
      <c r="AK481" s="16" t="str">
        <f aca="false">IF(COUNT(G481:I481)&lt;3,"",ROUND(SMALL(G481:I481,1),2))</f>
        <v/>
      </c>
      <c r="AL481" s="16" t="str">
        <f aca="false">IF(AI481="","",IF(AI481*AJ481*AK481&lt;DIM_MIN_CUIN,"",ROUND(AI481*AJ481*AK481/DIM_DIV*16,2)))</f>
        <v/>
      </c>
      <c r="AM481" s="18" t="str">
        <f aca="false">IF(C481="","",IF(C481&lt;BAND_LO,1,IF(C481&lt;=BAND_HI,2,3)))</f>
        <v/>
      </c>
      <c r="AN481" s="19" t="str">
        <f aca="false">IF(C481="","",IFERROR(INDEX(CAT_REF,MATCH(D481,CATS,0)),REF_DEFAULT))</f>
        <v/>
      </c>
      <c r="AO481" s="21" t="str">
        <f aca="false">IF(OR(R481="",AM481="",M481=""),"",IF(M481="Small standard",IF(R481&gt;SS_MAX,"",ROUND(INDEX(SS_FEES,SUMPRODUCT(--(SS_EDGES&lt;R481))+1,0+AM481)*(1+FUEL),4)),IF(M481="Large standard",IF(R481&gt;LS_MAX,"",ROUND(IF(R481&lt;=OVER3_FROM,INDEX(LS_FEES,SUMPRODUCT(--(LS_EDGES&lt;R481))+1,0+AM481),INDEX(OVER3_BASE,1,0+AM481)+OVER3_PER4*CEILING((R481-OVER3_FROM)/4,1))*(1+FUEL),4)),"")))</f>
        <v/>
      </c>
      <c r="AP481" s="21" t="str">
        <f aca="false">IF(OR(R481="",AM481="",M481=""),"",IF(M481="Small standard",IF(R481&gt;SS_MAX,"",ROUND(INDEX(SS_FEES,SUMPRODUCT(--(SS_EDGES&lt;R481))+1,3+AM481)*(1+FUEL),4)),IF(M481="Large standard",IF(R481&gt;LS_MAX,"",ROUND(IF(R481&lt;=OVER3_FROM,INDEX(LS_FEES,SUMPRODUCT(--(LS_EDGES&lt;R481))+1,3+AM481),INDEX(OVER3_BASE,1,3+AM481)+OVER3_PER4*CEILING((R481-OVER3_FROM)/4,1))*(1+FUEL),4)),"")))</f>
        <v/>
      </c>
      <c r="AQ481" s="21" t="str">
        <f aca="false">IF(OR(AM481="",AM481=1),"",IF(OR(N481="",(AM481-1)="",M481=""),"",IF(M481="Small standard",IF(N481&gt;SS_MAX,"",ROUND(INDEX(SS_FEES,SUMPRODUCT(--(SS_EDGES&lt;N481))+1,0+(AM481-1))*(1+FUEL),4)),IF(M481="Large standard",IF(N481&gt;LS_MAX,"",ROUND(IF(N481&lt;=OVER3_FROM,INDEX(LS_FEES,SUMPRODUCT(--(LS_EDGES&lt;N481))+1,0+(AM481-1)),INDEX(OVER3_BASE,1,0+(AM481-1))+OVER3_PER4*CEILING((N481-OVER3_FROM)/4,1))*(1+FUEL),4)),""))))</f>
        <v/>
      </c>
      <c r="AR481" s="21" t="str">
        <f aca="false">IF(OR(AM481="",AM481=1),"",IF(OR(N481="",(AM481-1)="",M481=""),"",IF(M481="Small standard",IF(N481&gt;SS_MAX,"",ROUND(INDEX(SS_FEES,SUMPRODUCT(--(SS_EDGES&lt;N481))+1,3+(AM481-1))*(1+FUEL),4)),IF(M481="Large standard",IF(N481&gt;LS_MAX,"",ROUND(IF(N481&lt;=OVER3_FROM,INDEX(LS_FEES,SUMPRODUCT(--(LS_EDGES&lt;N481))+1,3+(AM481-1)),INDEX(OVER3_BASE,1,3+(AM481-1))+OVER3_PER4*CEILING((N481-OVER3_FROM)/4,1))*(1+FUEL),4)),""))))</f>
        <v/>
      </c>
      <c r="AS481" s="21" t="str">
        <f aca="false">IF(OR(AM481="",AM481=1),"",(C481-(IF(AM481=2,BAND_LO,BAND_HI)-0.01))*(1-AN481))</f>
        <v/>
      </c>
      <c r="AT481" s="18" t="str">
        <f aca="false">IF(AI481="","",(AI481&gt;SS_L)+(AJ481&gt;SS_M)+(AK481&gt;SS_S))</f>
        <v/>
      </c>
      <c r="AU481" s="23" t="str">
        <f aca="false">IF(OR(AT481="",AT481&lt;&gt;1),"",MAX(AI481/SS_L,AJ481/SS_M,AK481/SS_S))</f>
        <v/>
      </c>
      <c r="AV481" s="21" t="str">
        <f aca="false">IF(OR(M481&lt;&gt;"Large standard",N481="",N481&gt;SS_MAX),"",IF(OR(N481="",AM481="","Small standard"=""),"",IF("Small standard"="Small standard",IF(N481&gt;SS_MAX,"",ROUND(INDEX(SS_FEES,SUMPRODUCT(--(SS_EDGES&lt;N481))+1,0+AM481)*(1+FUEL),4)),IF("Small standard"="Large standard",IF(N481&gt;LS_MAX,"",ROUND(IF(N481&lt;=OVER3_FROM,INDEX(LS_FEES,SUMPRODUCT(--(LS_EDGES&lt;N481))+1,0+AM481),INDEX(OVER3_BASE,1,0+AM481)+OVER3_PER4*CEILING((N481-OVER3_FROM)/4,1))*(1+FUEL),4)),""))))</f>
        <v/>
      </c>
      <c r="AW481" s="21" t="str">
        <f aca="false">IF(OR(M481&lt;&gt;"Large standard",N481="",N481&gt;SS_MAX),"",IF(OR(N481="",AM481="","Small standard"=""),"",IF("Small standard"="Small standard",IF(N481&gt;SS_MAX,"",ROUND(INDEX(SS_FEES,SUMPRODUCT(--(SS_EDGES&lt;N481))+1,3+AM481)*(1+FUEL),4)),IF("Small standard"="Large standard",IF(N481&gt;LS_MAX,"",ROUND(IF(N481&lt;=OVER3_FROM,INDEX(LS_FEES,SUMPRODUCT(--(LS_EDGES&lt;N481))+1,3+AM481),INDEX(OVER3_BASE,1,3+AM481)+OVER3_PER4*CEILING((N481-OVER3_FROM)/4,1))*(1+FUEL),4)),""))))</f>
        <v/>
      </c>
      <c r="AX481" s="21" t="str">
        <f aca="false">IF(OR(AL481="",AH481=""),"",IF(OR(AH481="",AM481="",M481=""),"",IF(M481="Small standard",IF(AH481&gt;SS_MAX,"",ROUND(INDEX(SS_FEES,SUMPRODUCT(--(SS_EDGES&lt;AH481))+1,0+AM481)*(1+FUEL),4)),IF(M481="Large standard",IF(AH481&gt;LS_MAX,"",ROUND(IF(AH481&lt;=OVER3_FROM,INDEX(LS_FEES,SUMPRODUCT(--(LS_EDGES&lt;AH481))+1,0+AM481),INDEX(OVER3_BASE,1,0+AM481)+OVER3_PER4*CEILING((AH481-OVER3_FROM)/4,1))*(1+FUEL),4)),""))))</f>
        <v/>
      </c>
      <c r="AY481" s="21" t="str">
        <f aca="false">IF(OR(AL481="",AH481=""),"",IF(OR(AH481="",AM481="",M481=""),"",IF(M481="Small standard",IF(AH481&gt;SS_MAX,"",ROUND(INDEX(SS_FEES,SUMPRODUCT(--(SS_EDGES&lt;AH481))+1,3+AM481)*(1+FUEL),4)),IF(M481="Large standard",IF(AH481&gt;LS_MAX,"",ROUND(IF(AH481&lt;=OVER3_FROM,INDEX(LS_FEES,SUMPRODUCT(--(LS_EDGES&lt;AH481))+1,3+AM481),INDEX(OVER3_BASE,1,3+AM481)+OVER3_PER4*CEILING((AH481-OVER3_FROM)/4,1))*(1+FUEL),4)),""))))</f>
        <v/>
      </c>
      <c r="AZ481" s="24" t="str">
        <f aca="false">IF(OR(J481="",J481&lt;1),"",ROUND(IFERROR(INDEX(CAT_SCALE,MATCH(D481,CATS,0)),UC_DEFAULT)*IF(J481&gt;=UC_KNEE,10^(UC_A-UC_B*LOG10(J481)),10^(UC_A-UC_B*LOG10(UC_KNEE))*(UC_KNEE/J481)^UC_HEXP),1))</f>
        <v/>
      </c>
    </row>
    <row r="482" customFormat="false" ht="15" hidden="false" customHeight="false" outlineLevel="0" collapsed="false">
      <c r="A482" s="10"/>
      <c r="B482" s="10"/>
      <c r="C482" s="12"/>
      <c r="D482" s="10"/>
      <c r="E482" s="10"/>
      <c r="F482" s="10"/>
      <c r="G482" s="10"/>
      <c r="H482" s="10"/>
      <c r="I482" s="10"/>
      <c r="J482" s="10"/>
      <c r="K482" s="10"/>
      <c r="L482" s="12"/>
      <c r="M482" s="2" t="str">
        <f aca="false">IF(OR(N482="",AI482=""),"",IF(AND(N482&lt;=SS_MAX,AI482&lt;=SS_L,AJ482&lt;=SS_M,AK482&lt;=SS_S),"Small standard",IF(AND(N482&lt;=LS_MAX,AI482&lt;=LS_L,AJ482&lt;=LS_M,AK482&lt;=LS_S),"Large standard","Oversize")))</f>
        <v/>
      </c>
      <c r="N482" s="16" t="str">
        <f aca="false">IF(AH482="","",IF(AL482="",AH482,MAX(AH482,AL482)))</f>
        <v/>
      </c>
      <c r="O482" s="21" t="str">
        <f aca="false">IF(OR(N482="",AM482="",M482=""),"",IF(M482="Small standard",IF(N482&gt;SS_MAX,"",ROUND(INDEX(SS_FEES,SUMPRODUCT(--(SS_EDGES&lt;N482))+1,0+AM482)*(1+FUEL),4)),IF(M482="Large standard",IF(N482&gt;LS_MAX,"",ROUND(IF(N482&lt;=OVER3_FROM,INDEX(LS_FEES,SUMPRODUCT(--(LS_EDGES&lt;N482))+1,0+AM482),INDEX(OVER3_BASE,1,0+AM482)+OVER3_PER4*CEILING((N482-OVER3_FROM)/4,1))*(1+FUEL),4)),"")))</f>
        <v/>
      </c>
      <c r="P482" s="21" t="str">
        <f aca="false">IF(OR(N482="",AM482="",M482=""),"",IF(M482="Small standard",IF(N482&gt;SS_MAX,"",ROUND(INDEX(SS_FEES,SUMPRODUCT(--(SS_EDGES&lt;N482))+1,3+AM482)*(1+FUEL),4)),IF(M482="Large standard",IF(N482&gt;LS_MAX,"",ROUND(IF(N482&lt;=OVER3_FROM,INDEX(LS_FEES,SUMPRODUCT(--(LS_EDGES&lt;N482))+1,3+AM482),INDEX(OVER3_BASE,1,3+AM482)+OVER3_PER4*CEILING((N482-OVER3_FROM)/4,1))*(1+FUEL),4)),"")))</f>
        <v/>
      </c>
      <c r="Q482" s="20" t="str">
        <f aca="true">IF(OR(L482="",O482=""),"",ROUND(L482-IF(AND(TODAY()&gt;=PEAK_FROM,TODAY()&lt;=PEAK_TO),P482,O482),2))</f>
        <v/>
      </c>
      <c r="R482" s="16" t="str">
        <f aca="false">IF(N482="","",IF(M482="Small standard",IF(SUMPRODUCT(--(SS_EDGES&lt;N482))=0,"",INDEX(SS_EDGES,SUMPRODUCT(--(SS_EDGES&lt;N482)))),IF(M482="Large standard",IF(N482&gt;OVER3_FROM,OVER3_FROM+4*(CEILING((N482-OVER3_FROM)/4,1)-1),IF(SUMPRODUCT(--(LS_EDGES&lt;N482))=0,"",INDEX(LS_EDGES,SUMPRODUCT(--(LS_EDGES&lt;N482))))),"")))</f>
        <v/>
      </c>
      <c r="S482" s="22" t="str">
        <f aca="false">IF(R482="","",ROUND(N482-R482,3))</f>
        <v/>
      </c>
      <c r="T482" s="21" t="str">
        <f aca="false">IF(OR(R482="",O482="",AO482=""),"",IF(S482&gt;MAX_SHAVE,"",IF(ROUND(O482-AO482,4)&lt;MIN_UNIT,"",ROUND(O482-AO482,4))))</f>
        <v/>
      </c>
      <c r="U482" s="21" t="str">
        <f aca="false">IF(OR(AQ482="",O482=""),"",IF(ROUND(ROUND(O482-AQ482,4)-AS482,4)&lt;=MIN_UNIT,"",ROUND(ROUND(O482-AQ482,4)-AS482,4)))</f>
        <v/>
      </c>
      <c r="V482" s="21" t="str">
        <f aca="false">IF(OR(AV482="",O482=""),"",IF(AND(AT482=1,AU482&lt;=MAX_ENV),IF(ROUND(O482-AV482,4)&lt;MIN_UNIT,"",ROUND(O482-AV482,4)),""))</f>
        <v/>
      </c>
      <c r="W482" s="21" t="str">
        <f aca="false">IF(OR(AX482="",O482=""),"",IF(AL482&gt;=AH482*MIN_DIM_RATIO,IF(ROUND(O482-AX482,4)&lt;MIN_UNIT,"",ROUND(O482-AX482,4)),""))</f>
        <v/>
      </c>
      <c r="X482" s="21" t="str">
        <f aca="false">IF(OR(R482="",P482="",AP482=""),"",IF(S482&gt;MAX_SHAVE,"",IF(ROUND(P482-AP482,4)&lt;MIN_UNIT,"",ROUND(P482-AP482,4))))</f>
        <v/>
      </c>
      <c r="Y482" s="21" t="str">
        <f aca="false">IF(OR(AR482="",P482=""),"",IF(ROUND(ROUND(P482-AR482,4)-AS482,4)&lt;=MIN_UNIT,"",ROUND(ROUND(P482-AR482,4)-AS482,4)))</f>
        <v/>
      </c>
      <c r="Z482" s="21" t="str">
        <f aca="false">IF(OR(AW482="",P482=""),"",IF(AND(AT482=1,AU482&lt;=MAX_ENV),IF(ROUND(P482-AW482,4)&lt;MIN_UNIT,"",ROUND(P482-AW482,4)),""))</f>
        <v/>
      </c>
      <c r="AA482" s="21" t="str">
        <f aca="false">IF(OR(AY482="",P482=""),"",IF(AL482&gt;=AH482*MIN_DIM_RATIO,IF(ROUND(P482-AY482,4)&lt;MIN_UNIT,"",ROUND(P482-AY482,4)),""))</f>
        <v/>
      </c>
      <c r="AB482" s="2" t="str">
        <f aca="false">IF(COUNT(T482:W482)=0,"",CHOOSE(MATCH(MAX(T482:W482),T482:W482,0),"Weight","Price","Size tier","Box"))</f>
        <v/>
      </c>
      <c r="AC482" s="24" t="str">
        <f aca="false">IF(K482&lt;&gt;"",K482,AZ482)</f>
        <v/>
      </c>
      <c r="AD482" s="25" t="str">
        <f aca="false">IF(OR(AB482="",AC482=""),"",ROUND(AC482*IF(K482&lt;&gt;"",1,U_LOW)*((12-PEAK_MONTHS)*MAX(T482:W482)+PEAK_MONTHS*N(INDEX(X482:AA482,MATCH(MAX(T482:W482),T482:W482,0)))),0))</f>
        <v/>
      </c>
      <c r="AE482" s="25" t="str">
        <f aca="false">IF(OR(AB482="",AC482=""),"",ROUND(AC482*IF(K482&lt;&gt;"",1,U_HIGH)*((12-PEAK_MONTHS)*MAX(T482:W482)+PEAK_MONTHS*N(INDEX(X482:AA482,MATCH(MAX(T482:W482),T482:W482,0)))),0))</f>
        <v/>
      </c>
      <c r="AF482" s="18" t="str">
        <f aca="false">IF(AD482="","",RANK(AD482,$AD$7:$AD$506))</f>
        <v/>
      </c>
      <c r="AH482" s="16" t="str">
        <f aca="false">IF(E482&lt;&gt;"",E482,IF(F482&lt;&gt;"",ROUND(F482*16,3),""))</f>
        <v/>
      </c>
      <c r="AI482" s="16" t="str">
        <f aca="false">IF(COUNT(G482:I482)&lt;3,"",ROUND(LARGE(G482:I482,1),2))</f>
        <v/>
      </c>
      <c r="AJ482" s="16" t="str">
        <f aca="false">IF(COUNT(G482:I482)&lt;3,"",ROUND(LARGE(G482:I482,2),2))</f>
        <v/>
      </c>
      <c r="AK482" s="16" t="str">
        <f aca="false">IF(COUNT(G482:I482)&lt;3,"",ROUND(SMALL(G482:I482,1),2))</f>
        <v/>
      </c>
      <c r="AL482" s="16" t="str">
        <f aca="false">IF(AI482="","",IF(AI482*AJ482*AK482&lt;DIM_MIN_CUIN,"",ROUND(AI482*AJ482*AK482/DIM_DIV*16,2)))</f>
        <v/>
      </c>
      <c r="AM482" s="18" t="str">
        <f aca="false">IF(C482="","",IF(C482&lt;BAND_LO,1,IF(C482&lt;=BAND_HI,2,3)))</f>
        <v/>
      </c>
      <c r="AN482" s="19" t="str">
        <f aca="false">IF(C482="","",IFERROR(INDEX(CAT_REF,MATCH(D482,CATS,0)),REF_DEFAULT))</f>
        <v/>
      </c>
      <c r="AO482" s="21" t="str">
        <f aca="false">IF(OR(R482="",AM482="",M482=""),"",IF(M482="Small standard",IF(R482&gt;SS_MAX,"",ROUND(INDEX(SS_FEES,SUMPRODUCT(--(SS_EDGES&lt;R482))+1,0+AM482)*(1+FUEL),4)),IF(M482="Large standard",IF(R482&gt;LS_MAX,"",ROUND(IF(R482&lt;=OVER3_FROM,INDEX(LS_FEES,SUMPRODUCT(--(LS_EDGES&lt;R482))+1,0+AM482),INDEX(OVER3_BASE,1,0+AM482)+OVER3_PER4*CEILING((R482-OVER3_FROM)/4,1))*(1+FUEL),4)),"")))</f>
        <v/>
      </c>
      <c r="AP482" s="21" t="str">
        <f aca="false">IF(OR(R482="",AM482="",M482=""),"",IF(M482="Small standard",IF(R482&gt;SS_MAX,"",ROUND(INDEX(SS_FEES,SUMPRODUCT(--(SS_EDGES&lt;R482))+1,3+AM482)*(1+FUEL),4)),IF(M482="Large standard",IF(R482&gt;LS_MAX,"",ROUND(IF(R482&lt;=OVER3_FROM,INDEX(LS_FEES,SUMPRODUCT(--(LS_EDGES&lt;R482))+1,3+AM482),INDEX(OVER3_BASE,1,3+AM482)+OVER3_PER4*CEILING((R482-OVER3_FROM)/4,1))*(1+FUEL),4)),"")))</f>
        <v/>
      </c>
      <c r="AQ482" s="21" t="str">
        <f aca="false">IF(OR(AM482="",AM482=1),"",IF(OR(N482="",(AM482-1)="",M482=""),"",IF(M482="Small standard",IF(N482&gt;SS_MAX,"",ROUND(INDEX(SS_FEES,SUMPRODUCT(--(SS_EDGES&lt;N482))+1,0+(AM482-1))*(1+FUEL),4)),IF(M482="Large standard",IF(N482&gt;LS_MAX,"",ROUND(IF(N482&lt;=OVER3_FROM,INDEX(LS_FEES,SUMPRODUCT(--(LS_EDGES&lt;N482))+1,0+(AM482-1)),INDEX(OVER3_BASE,1,0+(AM482-1))+OVER3_PER4*CEILING((N482-OVER3_FROM)/4,1))*(1+FUEL),4)),""))))</f>
        <v/>
      </c>
      <c r="AR482" s="21" t="str">
        <f aca="false">IF(OR(AM482="",AM482=1),"",IF(OR(N482="",(AM482-1)="",M482=""),"",IF(M482="Small standard",IF(N482&gt;SS_MAX,"",ROUND(INDEX(SS_FEES,SUMPRODUCT(--(SS_EDGES&lt;N482))+1,3+(AM482-1))*(1+FUEL),4)),IF(M482="Large standard",IF(N482&gt;LS_MAX,"",ROUND(IF(N482&lt;=OVER3_FROM,INDEX(LS_FEES,SUMPRODUCT(--(LS_EDGES&lt;N482))+1,3+(AM482-1)),INDEX(OVER3_BASE,1,3+(AM482-1))+OVER3_PER4*CEILING((N482-OVER3_FROM)/4,1))*(1+FUEL),4)),""))))</f>
        <v/>
      </c>
      <c r="AS482" s="21" t="str">
        <f aca="false">IF(OR(AM482="",AM482=1),"",(C482-(IF(AM482=2,BAND_LO,BAND_HI)-0.01))*(1-AN482))</f>
        <v/>
      </c>
      <c r="AT482" s="18" t="str">
        <f aca="false">IF(AI482="","",(AI482&gt;SS_L)+(AJ482&gt;SS_M)+(AK482&gt;SS_S))</f>
        <v/>
      </c>
      <c r="AU482" s="23" t="str">
        <f aca="false">IF(OR(AT482="",AT482&lt;&gt;1),"",MAX(AI482/SS_L,AJ482/SS_M,AK482/SS_S))</f>
        <v/>
      </c>
      <c r="AV482" s="21" t="str">
        <f aca="false">IF(OR(M482&lt;&gt;"Large standard",N482="",N482&gt;SS_MAX),"",IF(OR(N482="",AM482="","Small standard"=""),"",IF("Small standard"="Small standard",IF(N482&gt;SS_MAX,"",ROUND(INDEX(SS_FEES,SUMPRODUCT(--(SS_EDGES&lt;N482))+1,0+AM482)*(1+FUEL),4)),IF("Small standard"="Large standard",IF(N482&gt;LS_MAX,"",ROUND(IF(N482&lt;=OVER3_FROM,INDEX(LS_FEES,SUMPRODUCT(--(LS_EDGES&lt;N482))+1,0+AM482),INDEX(OVER3_BASE,1,0+AM482)+OVER3_PER4*CEILING((N482-OVER3_FROM)/4,1))*(1+FUEL),4)),""))))</f>
        <v/>
      </c>
      <c r="AW482" s="21" t="str">
        <f aca="false">IF(OR(M482&lt;&gt;"Large standard",N482="",N482&gt;SS_MAX),"",IF(OR(N482="",AM482="","Small standard"=""),"",IF("Small standard"="Small standard",IF(N482&gt;SS_MAX,"",ROUND(INDEX(SS_FEES,SUMPRODUCT(--(SS_EDGES&lt;N482))+1,3+AM482)*(1+FUEL),4)),IF("Small standard"="Large standard",IF(N482&gt;LS_MAX,"",ROUND(IF(N482&lt;=OVER3_FROM,INDEX(LS_FEES,SUMPRODUCT(--(LS_EDGES&lt;N482))+1,3+AM482),INDEX(OVER3_BASE,1,3+AM482)+OVER3_PER4*CEILING((N482-OVER3_FROM)/4,1))*(1+FUEL),4)),""))))</f>
        <v/>
      </c>
      <c r="AX482" s="21" t="str">
        <f aca="false">IF(OR(AL482="",AH482=""),"",IF(OR(AH482="",AM482="",M482=""),"",IF(M482="Small standard",IF(AH482&gt;SS_MAX,"",ROUND(INDEX(SS_FEES,SUMPRODUCT(--(SS_EDGES&lt;AH482))+1,0+AM482)*(1+FUEL),4)),IF(M482="Large standard",IF(AH482&gt;LS_MAX,"",ROUND(IF(AH482&lt;=OVER3_FROM,INDEX(LS_FEES,SUMPRODUCT(--(LS_EDGES&lt;AH482))+1,0+AM482),INDEX(OVER3_BASE,1,0+AM482)+OVER3_PER4*CEILING((AH482-OVER3_FROM)/4,1))*(1+FUEL),4)),""))))</f>
        <v/>
      </c>
      <c r="AY482" s="21" t="str">
        <f aca="false">IF(OR(AL482="",AH482=""),"",IF(OR(AH482="",AM482="",M482=""),"",IF(M482="Small standard",IF(AH482&gt;SS_MAX,"",ROUND(INDEX(SS_FEES,SUMPRODUCT(--(SS_EDGES&lt;AH482))+1,3+AM482)*(1+FUEL),4)),IF(M482="Large standard",IF(AH482&gt;LS_MAX,"",ROUND(IF(AH482&lt;=OVER3_FROM,INDEX(LS_FEES,SUMPRODUCT(--(LS_EDGES&lt;AH482))+1,3+AM482),INDEX(OVER3_BASE,1,3+AM482)+OVER3_PER4*CEILING((AH482-OVER3_FROM)/4,1))*(1+FUEL),4)),""))))</f>
        <v/>
      </c>
      <c r="AZ482" s="24" t="str">
        <f aca="false">IF(OR(J482="",J482&lt;1),"",ROUND(IFERROR(INDEX(CAT_SCALE,MATCH(D482,CATS,0)),UC_DEFAULT)*IF(J482&gt;=UC_KNEE,10^(UC_A-UC_B*LOG10(J482)),10^(UC_A-UC_B*LOG10(UC_KNEE))*(UC_KNEE/J482)^UC_HEXP),1))</f>
        <v/>
      </c>
    </row>
    <row r="483" customFormat="false" ht="15" hidden="false" customHeight="false" outlineLevel="0" collapsed="false">
      <c r="A483" s="10"/>
      <c r="B483" s="10"/>
      <c r="C483" s="12"/>
      <c r="D483" s="10"/>
      <c r="E483" s="10"/>
      <c r="F483" s="10"/>
      <c r="G483" s="10"/>
      <c r="H483" s="10"/>
      <c r="I483" s="10"/>
      <c r="J483" s="10"/>
      <c r="K483" s="10"/>
      <c r="L483" s="12"/>
      <c r="M483" s="2" t="str">
        <f aca="false">IF(OR(N483="",AI483=""),"",IF(AND(N483&lt;=SS_MAX,AI483&lt;=SS_L,AJ483&lt;=SS_M,AK483&lt;=SS_S),"Small standard",IF(AND(N483&lt;=LS_MAX,AI483&lt;=LS_L,AJ483&lt;=LS_M,AK483&lt;=LS_S),"Large standard","Oversize")))</f>
        <v/>
      </c>
      <c r="N483" s="16" t="str">
        <f aca="false">IF(AH483="","",IF(AL483="",AH483,MAX(AH483,AL483)))</f>
        <v/>
      </c>
      <c r="O483" s="21" t="str">
        <f aca="false">IF(OR(N483="",AM483="",M483=""),"",IF(M483="Small standard",IF(N483&gt;SS_MAX,"",ROUND(INDEX(SS_FEES,SUMPRODUCT(--(SS_EDGES&lt;N483))+1,0+AM483)*(1+FUEL),4)),IF(M483="Large standard",IF(N483&gt;LS_MAX,"",ROUND(IF(N483&lt;=OVER3_FROM,INDEX(LS_FEES,SUMPRODUCT(--(LS_EDGES&lt;N483))+1,0+AM483),INDEX(OVER3_BASE,1,0+AM483)+OVER3_PER4*CEILING((N483-OVER3_FROM)/4,1))*(1+FUEL),4)),"")))</f>
        <v/>
      </c>
      <c r="P483" s="21" t="str">
        <f aca="false">IF(OR(N483="",AM483="",M483=""),"",IF(M483="Small standard",IF(N483&gt;SS_MAX,"",ROUND(INDEX(SS_FEES,SUMPRODUCT(--(SS_EDGES&lt;N483))+1,3+AM483)*(1+FUEL),4)),IF(M483="Large standard",IF(N483&gt;LS_MAX,"",ROUND(IF(N483&lt;=OVER3_FROM,INDEX(LS_FEES,SUMPRODUCT(--(LS_EDGES&lt;N483))+1,3+AM483),INDEX(OVER3_BASE,1,3+AM483)+OVER3_PER4*CEILING((N483-OVER3_FROM)/4,1))*(1+FUEL),4)),"")))</f>
        <v/>
      </c>
      <c r="Q483" s="20" t="str">
        <f aca="true">IF(OR(L483="",O483=""),"",ROUND(L483-IF(AND(TODAY()&gt;=PEAK_FROM,TODAY()&lt;=PEAK_TO),P483,O483),2))</f>
        <v/>
      </c>
      <c r="R483" s="16" t="str">
        <f aca="false">IF(N483="","",IF(M483="Small standard",IF(SUMPRODUCT(--(SS_EDGES&lt;N483))=0,"",INDEX(SS_EDGES,SUMPRODUCT(--(SS_EDGES&lt;N483)))),IF(M483="Large standard",IF(N483&gt;OVER3_FROM,OVER3_FROM+4*(CEILING((N483-OVER3_FROM)/4,1)-1),IF(SUMPRODUCT(--(LS_EDGES&lt;N483))=0,"",INDEX(LS_EDGES,SUMPRODUCT(--(LS_EDGES&lt;N483))))),"")))</f>
        <v/>
      </c>
      <c r="S483" s="22" t="str">
        <f aca="false">IF(R483="","",ROUND(N483-R483,3))</f>
        <v/>
      </c>
      <c r="T483" s="21" t="str">
        <f aca="false">IF(OR(R483="",O483="",AO483=""),"",IF(S483&gt;MAX_SHAVE,"",IF(ROUND(O483-AO483,4)&lt;MIN_UNIT,"",ROUND(O483-AO483,4))))</f>
        <v/>
      </c>
      <c r="U483" s="21" t="str">
        <f aca="false">IF(OR(AQ483="",O483=""),"",IF(ROUND(ROUND(O483-AQ483,4)-AS483,4)&lt;=MIN_UNIT,"",ROUND(ROUND(O483-AQ483,4)-AS483,4)))</f>
        <v/>
      </c>
      <c r="V483" s="21" t="str">
        <f aca="false">IF(OR(AV483="",O483=""),"",IF(AND(AT483=1,AU483&lt;=MAX_ENV),IF(ROUND(O483-AV483,4)&lt;MIN_UNIT,"",ROUND(O483-AV483,4)),""))</f>
        <v/>
      </c>
      <c r="W483" s="21" t="str">
        <f aca="false">IF(OR(AX483="",O483=""),"",IF(AL483&gt;=AH483*MIN_DIM_RATIO,IF(ROUND(O483-AX483,4)&lt;MIN_UNIT,"",ROUND(O483-AX483,4)),""))</f>
        <v/>
      </c>
      <c r="X483" s="21" t="str">
        <f aca="false">IF(OR(R483="",P483="",AP483=""),"",IF(S483&gt;MAX_SHAVE,"",IF(ROUND(P483-AP483,4)&lt;MIN_UNIT,"",ROUND(P483-AP483,4))))</f>
        <v/>
      </c>
      <c r="Y483" s="21" t="str">
        <f aca="false">IF(OR(AR483="",P483=""),"",IF(ROUND(ROUND(P483-AR483,4)-AS483,4)&lt;=MIN_UNIT,"",ROUND(ROUND(P483-AR483,4)-AS483,4)))</f>
        <v/>
      </c>
      <c r="Z483" s="21" t="str">
        <f aca="false">IF(OR(AW483="",P483=""),"",IF(AND(AT483=1,AU483&lt;=MAX_ENV),IF(ROUND(P483-AW483,4)&lt;MIN_UNIT,"",ROUND(P483-AW483,4)),""))</f>
        <v/>
      </c>
      <c r="AA483" s="21" t="str">
        <f aca="false">IF(OR(AY483="",P483=""),"",IF(AL483&gt;=AH483*MIN_DIM_RATIO,IF(ROUND(P483-AY483,4)&lt;MIN_UNIT,"",ROUND(P483-AY483,4)),""))</f>
        <v/>
      </c>
      <c r="AB483" s="2" t="str">
        <f aca="false">IF(COUNT(T483:W483)=0,"",CHOOSE(MATCH(MAX(T483:W483),T483:W483,0),"Weight","Price","Size tier","Box"))</f>
        <v/>
      </c>
      <c r="AC483" s="24" t="str">
        <f aca="false">IF(K483&lt;&gt;"",K483,AZ483)</f>
        <v/>
      </c>
      <c r="AD483" s="25" t="str">
        <f aca="false">IF(OR(AB483="",AC483=""),"",ROUND(AC483*IF(K483&lt;&gt;"",1,U_LOW)*((12-PEAK_MONTHS)*MAX(T483:W483)+PEAK_MONTHS*N(INDEX(X483:AA483,MATCH(MAX(T483:W483),T483:W483,0)))),0))</f>
        <v/>
      </c>
      <c r="AE483" s="25" t="str">
        <f aca="false">IF(OR(AB483="",AC483=""),"",ROUND(AC483*IF(K483&lt;&gt;"",1,U_HIGH)*((12-PEAK_MONTHS)*MAX(T483:W483)+PEAK_MONTHS*N(INDEX(X483:AA483,MATCH(MAX(T483:W483),T483:W483,0)))),0))</f>
        <v/>
      </c>
      <c r="AF483" s="18" t="str">
        <f aca="false">IF(AD483="","",RANK(AD483,$AD$7:$AD$506))</f>
        <v/>
      </c>
      <c r="AH483" s="16" t="str">
        <f aca="false">IF(E483&lt;&gt;"",E483,IF(F483&lt;&gt;"",ROUND(F483*16,3),""))</f>
        <v/>
      </c>
      <c r="AI483" s="16" t="str">
        <f aca="false">IF(COUNT(G483:I483)&lt;3,"",ROUND(LARGE(G483:I483,1),2))</f>
        <v/>
      </c>
      <c r="AJ483" s="16" t="str">
        <f aca="false">IF(COUNT(G483:I483)&lt;3,"",ROUND(LARGE(G483:I483,2),2))</f>
        <v/>
      </c>
      <c r="AK483" s="16" t="str">
        <f aca="false">IF(COUNT(G483:I483)&lt;3,"",ROUND(SMALL(G483:I483,1),2))</f>
        <v/>
      </c>
      <c r="AL483" s="16" t="str">
        <f aca="false">IF(AI483="","",IF(AI483*AJ483*AK483&lt;DIM_MIN_CUIN,"",ROUND(AI483*AJ483*AK483/DIM_DIV*16,2)))</f>
        <v/>
      </c>
      <c r="AM483" s="18" t="str">
        <f aca="false">IF(C483="","",IF(C483&lt;BAND_LO,1,IF(C483&lt;=BAND_HI,2,3)))</f>
        <v/>
      </c>
      <c r="AN483" s="19" t="str">
        <f aca="false">IF(C483="","",IFERROR(INDEX(CAT_REF,MATCH(D483,CATS,0)),REF_DEFAULT))</f>
        <v/>
      </c>
      <c r="AO483" s="21" t="str">
        <f aca="false">IF(OR(R483="",AM483="",M483=""),"",IF(M483="Small standard",IF(R483&gt;SS_MAX,"",ROUND(INDEX(SS_FEES,SUMPRODUCT(--(SS_EDGES&lt;R483))+1,0+AM483)*(1+FUEL),4)),IF(M483="Large standard",IF(R483&gt;LS_MAX,"",ROUND(IF(R483&lt;=OVER3_FROM,INDEX(LS_FEES,SUMPRODUCT(--(LS_EDGES&lt;R483))+1,0+AM483),INDEX(OVER3_BASE,1,0+AM483)+OVER3_PER4*CEILING((R483-OVER3_FROM)/4,1))*(1+FUEL),4)),"")))</f>
        <v/>
      </c>
      <c r="AP483" s="21" t="str">
        <f aca="false">IF(OR(R483="",AM483="",M483=""),"",IF(M483="Small standard",IF(R483&gt;SS_MAX,"",ROUND(INDEX(SS_FEES,SUMPRODUCT(--(SS_EDGES&lt;R483))+1,3+AM483)*(1+FUEL),4)),IF(M483="Large standard",IF(R483&gt;LS_MAX,"",ROUND(IF(R483&lt;=OVER3_FROM,INDEX(LS_FEES,SUMPRODUCT(--(LS_EDGES&lt;R483))+1,3+AM483),INDEX(OVER3_BASE,1,3+AM483)+OVER3_PER4*CEILING((R483-OVER3_FROM)/4,1))*(1+FUEL),4)),"")))</f>
        <v/>
      </c>
      <c r="AQ483" s="21" t="str">
        <f aca="false">IF(OR(AM483="",AM483=1),"",IF(OR(N483="",(AM483-1)="",M483=""),"",IF(M483="Small standard",IF(N483&gt;SS_MAX,"",ROUND(INDEX(SS_FEES,SUMPRODUCT(--(SS_EDGES&lt;N483))+1,0+(AM483-1))*(1+FUEL),4)),IF(M483="Large standard",IF(N483&gt;LS_MAX,"",ROUND(IF(N483&lt;=OVER3_FROM,INDEX(LS_FEES,SUMPRODUCT(--(LS_EDGES&lt;N483))+1,0+(AM483-1)),INDEX(OVER3_BASE,1,0+(AM483-1))+OVER3_PER4*CEILING((N483-OVER3_FROM)/4,1))*(1+FUEL),4)),""))))</f>
        <v/>
      </c>
      <c r="AR483" s="21" t="str">
        <f aca="false">IF(OR(AM483="",AM483=1),"",IF(OR(N483="",(AM483-1)="",M483=""),"",IF(M483="Small standard",IF(N483&gt;SS_MAX,"",ROUND(INDEX(SS_FEES,SUMPRODUCT(--(SS_EDGES&lt;N483))+1,3+(AM483-1))*(1+FUEL),4)),IF(M483="Large standard",IF(N483&gt;LS_MAX,"",ROUND(IF(N483&lt;=OVER3_FROM,INDEX(LS_FEES,SUMPRODUCT(--(LS_EDGES&lt;N483))+1,3+(AM483-1)),INDEX(OVER3_BASE,1,3+(AM483-1))+OVER3_PER4*CEILING((N483-OVER3_FROM)/4,1))*(1+FUEL),4)),""))))</f>
        <v/>
      </c>
      <c r="AS483" s="21" t="str">
        <f aca="false">IF(OR(AM483="",AM483=1),"",(C483-(IF(AM483=2,BAND_LO,BAND_HI)-0.01))*(1-AN483))</f>
        <v/>
      </c>
      <c r="AT483" s="18" t="str">
        <f aca="false">IF(AI483="","",(AI483&gt;SS_L)+(AJ483&gt;SS_M)+(AK483&gt;SS_S))</f>
        <v/>
      </c>
      <c r="AU483" s="23" t="str">
        <f aca="false">IF(OR(AT483="",AT483&lt;&gt;1),"",MAX(AI483/SS_L,AJ483/SS_M,AK483/SS_S))</f>
        <v/>
      </c>
      <c r="AV483" s="21" t="str">
        <f aca="false">IF(OR(M483&lt;&gt;"Large standard",N483="",N483&gt;SS_MAX),"",IF(OR(N483="",AM483="","Small standard"=""),"",IF("Small standard"="Small standard",IF(N483&gt;SS_MAX,"",ROUND(INDEX(SS_FEES,SUMPRODUCT(--(SS_EDGES&lt;N483))+1,0+AM483)*(1+FUEL),4)),IF("Small standard"="Large standard",IF(N483&gt;LS_MAX,"",ROUND(IF(N483&lt;=OVER3_FROM,INDEX(LS_FEES,SUMPRODUCT(--(LS_EDGES&lt;N483))+1,0+AM483),INDEX(OVER3_BASE,1,0+AM483)+OVER3_PER4*CEILING((N483-OVER3_FROM)/4,1))*(1+FUEL),4)),""))))</f>
        <v/>
      </c>
      <c r="AW483" s="21" t="str">
        <f aca="false">IF(OR(M483&lt;&gt;"Large standard",N483="",N483&gt;SS_MAX),"",IF(OR(N483="",AM483="","Small standard"=""),"",IF("Small standard"="Small standard",IF(N483&gt;SS_MAX,"",ROUND(INDEX(SS_FEES,SUMPRODUCT(--(SS_EDGES&lt;N483))+1,3+AM483)*(1+FUEL),4)),IF("Small standard"="Large standard",IF(N483&gt;LS_MAX,"",ROUND(IF(N483&lt;=OVER3_FROM,INDEX(LS_FEES,SUMPRODUCT(--(LS_EDGES&lt;N483))+1,3+AM483),INDEX(OVER3_BASE,1,3+AM483)+OVER3_PER4*CEILING((N483-OVER3_FROM)/4,1))*(1+FUEL),4)),""))))</f>
        <v/>
      </c>
      <c r="AX483" s="21" t="str">
        <f aca="false">IF(OR(AL483="",AH483=""),"",IF(OR(AH483="",AM483="",M483=""),"",IF(M483="Small standard",IF(AH483&gt;SS_MAX,"",ROUND(INDEX(SS_FEES,SUMPRODUCT(--(SS_EDGES&lt;AH483))+1,0+AM483)*(1+FUEL),4)),IF(M483="Large standard",IF(AH483&gt;LS_MAX,"",ROUND(IF(AH483&lt;=OVER3_FROM,INDEX(LS_FEES,SUMPRODUCT(--(LS_EDGES&lt;AH483))+1,0+AM483),INDEX(OVER3_BASE,1,0+AM483)+OVER3_PER4*CEILING((AH483-OVER3_FROM)/4,1))*(1+FUEL),4)),""))))</f>
        <v/>
      </c>
      <c r="AY483" s="21" t="str">
        <f aca="false">IF(OR(AL483="",AH483=""),"",IF(OR(AH483="",AM483="",M483=""),"",IF(M483="Small standard",IF(AH483&gt;SS_MAX,"",ROUND(INDEX(SS_FEES,SUMPRODUCT(--(SS_EDGES&lt;AH483))+1,3+AM483)*(1+FUEL),4)),IF(M483="Large standard",IF(AH483&gt;LS_MAX,"",ROUND(IF(AH483&lt;=OVER3_FROM,INDEX(LS_FEES,SUMPRODUCT(--(LS_EDGES&lt;AH483))+1,3+AM483),INDEX(OVER3_BASE,1,3+AM483)+OVER3_PER4*CEILING((AH483-OVER3_FROM)/4,1))*(1+FUEL),4)),""))))</f>
        <v/>
      </c>
      <c r="AZ483" s="24" t="str">
        <f aca="false">IF(OR(J483="",J483&lt;1),"",ROUND(IFERROR(INDEX(CAT_SCALE,MATCH(D483,CATS,0)),UC_DEFAULT)*IF(J483&gt;=UC_KNEE,10^(UC_A-UC_B*LOG10(J483)),10^(UC_A-UC_B*LOG10(UC_KNEE))*(UC_KNEE/J483)^UC_HEXP),1))</f>
        <v/>
      </c>
    </row>
    <row r="484" customFormat="false" ht="15" hidden="false" customHeight="false" outlineLevel="0" collapsed="false">
      <c r="A484" s="10"/>
      <c r="B484" s="10"/>
      <c r="C484" s="12"/>
      <c r="D484" s="10"/>
      <c r="E484" s="10"/>
      <c r="F484" s="10"/>
      <c r="G484" s="10"/>
      <c r="H484" s="10"/>
      <c r="I484" s="10"/>
      <c r="J484" s="10"/>
      <c r="K484" s="10"/>
      <c r="L484" s="12"/>
      <c r="M484" s="2" t="str">
        <f aca="false">IF(OR(N484="",AI484=""),"",IF(AND(N484&lt;=SS_MAX,AI484&lt;=SS_L,AJ484&lt;=SS_M,AK484&lt;=SS_S),"Small standard",IF(AND(N484&lt;=LS_MAX,AI484&lt;=LS_L,AJ484&lt;=LS_M,AK484&lt;=LS_S),"Large standard","Oversize")))</f>
        <v/>
      </c>
      <c r="N484" s="16" t="str">
        <f aca="false">IF(AH484="","",IF(AL484="",AH484,MAX(AH484,AL484)))</f>
        <v/>
      </c>
      <c r="O484" s="21" t="str">
        <f aca="false">IF(OR(N484="",AM484="",M484=""),"",IF(M484="Small standard",IF(N484&gt;SS_MAX,"",ROUND(INDEX(SS_FEES,SUMPRODUCT(--(SS_EDGES&lt;N484))+1,0+AM484)*(1+FUEL),4)),IF(M484="Large standard",IF(N484&gt;LS_MAX,"",ROUND(IF(N484&lt;=OVER3_FROM,INDEX(LS_FEES,SUMPRODUCT(--(LS_EDGES&lt;N484))+1,0+AM484),INDEX(OVER3_BASE,1,0+AM484)+OVER3_PER4*CEILING((N484-OVER3_FROM)/4,1))*(1+FUEL),4)),"")))</f>
        <v/>
      </c>
      <c r="P484" s="21" t="str">
        <f aca="false">IF(OR(N484="",AM484="",M484=""),"",IF(M484="Small standard",IF(N484&gt;SS_MAX,"",ROUND(INDEX(SS_FEES,SUMPRODUCT(--(SS_EDGES&lt;N484))+1,3+AM484)*(1+FUEL),4)),IF(M484="Large standard",IF(N484&gt;LS_MAX,"",ROUND(IF(N484&lt;=OVER3_FROM,INDEX(LS_FEES,SUMPRODUCT(--(LS_EDGES&lt;N484))+1,3+AM484),INDEX(OVER3_BASE,1,3+AM484)+OVER3_PER4*CEILING((N484-OVER3_FROM)/4,1))*(1+FUEL),4)),"")))</f>
        <v/>
      </c>
      <c r="Q484" s="20" t="str">
        <f aca="true">IF(OR(L484="",O484=""),"",ROUND(L484-IF(AND(TODAY()&gt;=PEAK_FROM,TODAY()&lt;=PEAK_TO),P484,O484),2))</f>
        <v/>
      </c>
      <c r="R484" s="16" t="str">
        <f aca="false">IF(N484="","",IF(M484="Small standard",IF(SUMPRODUCT(--(SS_EDGES&lt;N484))=0,"",INDEX(SS_EDGES,SUMPRODUCT(--(SS_EDGES&lt;N484)))),IF(M484="Large standard",IF(N484&gt;OVER3_FROM,OVER3_FROM+4*(CEILING((N484-OVER3_FROM)/4,1)-1),IF(SUMPRODUCT(--(LS_EDGES&lt;N484))=0,"",INDEX(LS_EDGES,SUMPRODUCT(--(LS_EDGES&lt;N484))))),"")))</f>
        <v/>
      </c>
      <c r="S484" s="22" t="str">
        <f aca="false">IF(R484="","",ROUND(N484-R484,3))</f>
        <v/>
      </c>
      <c r="T484" s="21" t="str">
        <f aca="false">IF(OR(R484="",O484="",AO484=""),"",IF(S484&gt;MAX_SHAVE,"",IF(ROUND(O484-AO484,4)&lt;MIN_UNIT,"",ROUND(O484-AO484,4))))</f>
        <v/>
      </c>
      <c r="U484" s="21" t="str">
        <f aca="false">IF(OR(AQ484="",O484=""),"",IF(ROUND(ROUND(O484-AQ484,4)-AS484,4)&lt;=MIN_UNIT,"",ROUND(ROUND(O484-AQ484,4)-AS484,4)))</f>
        <v/>
      </c>
      <c r="V484" s="21" t="str">
        <f aca="false">IF(OR(AV484="",O484=""),"",IF(AND(AT484=1,AU484&lt;=MAX_ENV),IF(ROUND(O484-AV484,4)&lt;MIN_UNIT,"",ROUND(O484-AV484,4)),""))</f>
        <v/>
      </c>
      <c r="W484" s="21" t="str">
        <f aca="false">IF(OR(AX484="",O484=""),"",IF(AL484&gt;=AH484*MIN_DIM_RATIO,IF(ROUND(O484-AX484,4)&lt;MIN_UNIT,"",ROUND(O484-AX484,4)),""))</f>
        <v/>
      </c>
      <c r="X484" s="21" t="str">
        <f aca="false">IF(OR(R484="",P484="",AP484=""),"",IF(S484&gt;MAX_SHAVE,"",IF(ROUND(P484-AP484,4)&lt;MIN_UNIT,"",ROUND(P484-AP484,4))))</f>
        <v/>
      </c>
      <c r="Y484" s="21" t="str">
        <f aca="false">IF(OR(AR484="",P484=""),"",IF(ROUND(ROUND(P484-AR484,4)-AS484,4)&lt;=MIN_UNIT,"",ROUND(ROUND(P484-AR484,4)-AS484,4)))</f>
        <v/>
      </c>
      <c r="Z484" s="21" t="str">
        <f aca="false">IF(OR(AW484="",P484=""),"",IF(AND(AT484=1,AU484&lt;=MAX_ENV),IF(ROUND(P484-AW484,4)&lt;MIN_UNIT,"",ROUND(P484-AW484,4)),""))</f>
        <v/>
      </c>
      <c r="AA484" s="21" t="str">
        <f aca="false">IF(OR(AY484="",P484=""),"",IF(AL484&gt;=AH484*MIN_DIM_RATIO,IF(ROUND(P484-AY484,4)&lt;MIN_UNIT,"",ROUND(P484-AY484,4)),""))</f>
        <v/>
      </c>
      <c r="AB484" s="2" t="str">
        <f aca="false">IF(COUNT(T484:W484)=0,"",CHOOSE(MATCH(MAX(T484:W484),T484:W484,0),"Weight","Price","Size tier","Box"))</f>
        <v/>
      </c>
      <c r="AC484" s="24" t="str">
        <f aca="false">IF(K484&lt;&gt;"",K484,AZ484)</f>
        <v/>
      </c>
      <c r="AD484" s="25" t="str">
        <f aca="false">IF(OR(AB484="",AC484=""),"",ROUND(AC484*IF(K484&lt;&gt;"",1,U_LOW)*((12-PEAK_MONTHS)*MAX(T484:W484)+PEAK_MONTHS*N(INDEX(X484:AA484,MATCH(MAX(T484:W484),T484:W484,0)))),0))</f>
        <v/>
      </c>
      <c r="AE484" s="25" t="str">
        <f aca="false">IF(OR(AB484="",AC484=""),"",ROUND(AC484*IF(K484&lt;&gt;"",1,U_HIGH)*((12-PEAK_MONTHS)*MAX(T484:W484)+PEAK_MONTHS*N(INDEX(X484:AA484,MATCH(MAX(T484:W484),T484:W484,0)))),0))</f>
        <v/>
      </c>
      <c r="AF484" s="18" t="str">
        <f aca="false">IF(AD484="","",RANK(AD484,$AD$7:$AD$506))</f>
        <v/>
      </c>
      <c r="AH484" s="16" t="str">
        <f aca="false">IF(E484&lt;&gt;"",E484,IF(F484&lt;&gt;"",ROUND(F484*16,3),""))</f>
        <v/>
      </c>
      <c r="AI484" s="16" t="str">
        <f aca="false">IF(COUNT(G484:I484)&lt;3,"",ROUND(LARGE(G484:I484,1),2))</f>
        <v/>
      </c>
      <c r="AJ484" s="16" t="str">
        <f aca="false">IF(COUNT(G484:I484)&lt;3,"",ROUND(LARGE(G484:I484,2),2))</f>
        <v/>
      </c>
      <c r="AK484" s="16" t="str">
        <f aca="false">IF(COUNT(G484:I484)&lt;3,"",ROUND(SMALL(G484:I484,1),2))</f>
        <v/>
      </c>
      <c r="AL484" s="16" t="str">
        <f aca="false">IF(AI484="","",IF(AI484*AJ484*AK484&lt;DIM_MIN_CUIN,"",ROUND(AI484*AJ484*AK484/DIM_DIV*16,2)))</f>
        <v/>
      </c>
      <c r="AM484" s="18" t="str">
        <f aca="false">IF(C484="","",IF(C484&lt;BAND_LO,1,IF(C484&lt;=BAND_HI,2,3)))</f>
        <v/>
      </c>
      <c r="AN484" s="19" t="str">
        <f aca="false">IF(C484="","",IFERROR(INDEX(CAT_REF,MATCH(D484,CATS,0)),REF_DEFAULT))</f>
        <v/>
      </c>
      <c r="AO484" s="21" t="str">
        <f aca="false">IF(OR(R484="",AM484="",M484=""),"",IF(M484="Small standard",IF(R484&gt;SS_MAX,"",ROUND(INDEX(SS_FEES,SUMPRODUCT(--(SS_EDGES&lt;R484))+1,0+AM484)*(1+FUEL),4)),IF(M484="Large standard",IF(R484&gt;LS_MAX,"",ROUND(IF(R484&lt;=OVER3_FROM,INDEX(LS_FEES,SUMPRODUCT(--(LS_EDGES&lt;R484))+1,0+AM484),INDEX(OVER3_BASE,1,0+AM484)+OVER3_PER4*CEILING((R484-OVER3_FROM)/4,1))*(1+FUEL),4)),"")))</f>
        <v/>
      </c>
      <c r="AP484" s="21" t="str">
        <f aca="false">IF(OR(R484="",AM484="",M484=""),"",IF(M484="Small standard",IF(R484&gt;SS_MAX,"",ROUND(INDEX(SS_FEES,SUMPRODUCT(--(SS_EDGES&lt;R484))+1,3+AM484)*(1+FUEL),4)),IF(M484="Large standard",IF(R484&gt;LS_MAX,"",ROUND(IF(R484&lt;=OVER3_FROM,INDEX(LS_FEES,SUMPRODUCT(--(LS_EDGES&lt;R484))+1,3+AM484),INDEX(OVER3_BASE,1,3+AM484)+OVER3_PER4*CEILING((R484-OVER3_FROM)/4,1))*(1+FUEL),4)),"")))</f>
        <v/>
      </c>
      <c r="AQ484" s="21" t="str">
        <f aca="false">IF(OR(AM484="",AM484=1),"",IF(OR(N484="",(AM484-1)="",M484=""),"",IF(M484="Small standard",IF(N484&gt;SS_MAX,"",ROUND(INDEX(SS_FEES,SUMPRODUCT(--(SS_EDGES&lt;N484))+1,0+(AM484-1))*(1+FUEL),4)),IF(M484="Large standard",IF(N484&gt;LS_MAX,"",ROUND(IF(N484&lt;=OVER3_FROM,INDEX(LS_FEES,SUMPRODUCT(--(LS_EDGES&lt;N484))+1,0+(AM484-1)),INDEX(OVER3_BASE,1,0+(AM484-1))+OVER3_PER4*CEILING((N484-OVER3_FROM)/4,1))*(1+FUEL),4)),""))))</f>
        <v/>
      </c>
      <c r="AR484" s="21" t="str">
        <f aca="false">IF(OR(AM484="",AM484=1),"",IF(OR(N484="",(AM484-1)="",M484=""),"",IF(M484="Small standard",IF(N484&gt;SS_MAX,"",ROUND(INDEX(SS_FEES,SUMPRODUCT(--(SS_EDGES&lt;N484))+1,3+(AM484-1))*(1+FUEL),4)),IF(M484="Large standard",IF(N484&gt;LS_MAX,"",ROUND(IF(N484&lt;=OVER3_FROM,INDEX(LS_FEES,SUMPRODUCT(--(LS_EDGES&lt;N484))+1,3+(AM484-1)),INDEX(OVER3_BASE,1,3+(AM484-1))+OVER3_PER4*CEILING((N484-OVER3_FROM)/4,1))*(1+FUEL),4)),""))))</f>
        <v/>
      </c>
      <c r="AS484" s="21" t="str">
        <f aca="false">IF(OR(AM484="",AM484=1),"",(C484-(IF(AM484=2,BAND_LO,BAND_HI)-0.01))*(1-AN484))</f>
        <v/>
      </c>
      <c r="AT484" s="18" t="str">
        <f aca="false">IF(AI484="","",(AI484&gt;SS_L)+(AJ484&gt;SS_M)+(AK484&gt;SS_S))</f>
        <v/>
      </c>
      <c r="AU484" s="23" t="str">
        <f aca="false">IF(OR(AT484="",AT484&lt;&gt;1),"",MAX(AI484/SS_L,AJ484/SS_M,AK484/SS_S))</f>
        <v/>
      </c>
      <c r="AV484" s="21" t="str">
        <f aca="false">IF(OR(M484&lt;&gt;"Large standard",N484="",N484&gt;SS_MAX),"",IF(OR(N484="",AM484="","Small standard"=""),"",IF("Small standard"="Small standard",IF(N484&gt;SS_MAX,"",ROUND(INDEX(SS_FEES,SUMPRODUCT(--(SS_EDGES&lt;N484))+1,0+AM484)*(1+FUEL),4)),IF("Small standard"="Large standard",IF(N484&gt;LS_MAX,"",ROUND(IF(N484&lt;=OVER3_FROM,INDEX(LS_FEES,SUMPRODUCT(--(LS_EDGES&lt;N484))+1,0+AM484),INDEX(OVER3_BASE,1,0+AM484)+OVER3_PER4*CEILING((N484-OVER3_FROM)/4,1))*(1+FUEL),4)),""))))</f>
        <v/>
      </c>
      <c r="AW484" s="21" t="str">
        <f aca="false">IF(OR(M484&lt;&gt;"Large standard",N484="",N484&gt;SS_MAX),"",IF(OR(N484="",AM484="","Small standard"=""),"",IF("Small standard"="Small standard",IF(N484&gt;SS_MAX,"",ROUND(INDEX(SS_FEES,SUMPRODUCT(--(SS_EDGES&lt;N484))+1,3+AM484)*(1+FUEL),4)),IF("Small standard"="Large standard",IF(N484&gt;LS_MAX,"",ROUND(IF(N484&lt;=OVER3_FROM,INDEX(LS_FEES,SUMPRODUCT(--(LS_EDGES&lt;N484))+1,3+AM484),INDEX(OVER3_BASE,1,3+AM484)+OVER3_PER4*CEILING((N484-OVER3_FROM)/4,1))*(1+FUEL),4)),""))))</f>
        <v/>
      </c>
      <c r="AX484" s="21" t="str">
        <f aca="false">IF(OR(AL484="",AH484=""),"",IF(OR(AH484="",AM484="",M484=""),"",IF(M484="Small standard",IF(AH484&gt;SS_MAX,"",ROUND(INDEX(SS_FEES,SUMPRODUCT(--(SS_EDGES&lt;AH484))+1,0+AM484)*(1+FUEL),4)),IF(M484="Large standard",IF(AH484&gt;LS_MAX,"",ROUND(IF(AH484&lt;=OVER3_FROM,INDEX(LS_FEES,SUMPRODUCT(--(LS_EDGES&lt;AH484))+1,0+AM484),INDEX(OVER3_BASE,1,0+AM484)+OVER3_PER4*CEILING((AH484-OVER3_FROM)/4,1))*(1+FUEL),4)),""))))</f>
        <v/>
      </c>
      <c r="AY484" s="21" t="str">
        <f aca="false">IF(OR(AL484="",AH484=""),"",IF(OR(AH484="",AM484="",M484=""),"",IF(M484="Small standard",IF(AH484&gt;SS_MAX,"",ROUND(INDEX(SS_FEES,SUMPRODUCT(--(SS_EDGES&lt;AH484))+1,3+AM484)*(1+FUEL),4)),IF(M484="Large standard",IF(AH484&gt;LS_MAX,"",ROUND(IF(AH484&lt;=OVER3_FROM,INDEX(LS_FEES,SUMPRODUCT(--(LS_EDGES&lt;AH484))+1,3+AM484),INDEX(OVER3_BASE,1,3+AM484)+OVER3_PER4*CEILING((AH484-OVER3_FROM)/4,1))*(1+FUEL),4)),""))))</f>
        <v/>
      </c>
      <c r="AZ484" s="24" t="str">
        <f aca="false">IF(OR(J484="",J484&lt;1),"",ROUND(IFERROR(INDEX(CAT_SCALE,MATCH(D484,CATS,0)),UC_DEFAULT)*IF(J484&gt;=UC_KNEE,10^(UC_A-UC_B*LOG10(J484)),10^(UC_A-UC_B*LOG10(UC_KNEE))*(UC_KNEE/J484)^UC_HEXP),1))</f>
        <v/>
      </c>
    </row>
    <row r="485" customFormat="false" ht="15" hidden="false" customHeight="false" outlineLevel="0" collapsed="false">
      <c r="A485" s="10"/>
      <c r="B485" s="10"/>
      <c r="C485" s="12"/>
      <c r="D485" s="10"/>
      <c r="E485" s="10"/>
      <c r="F485" s="10"/>
      <c r="G485" s="10"/>
      <c r="H485" s="10"/>
      <c r="I485" s="10"/>
      <c r="J485" s="10"/>
      <c r="K485" s="10"/>
      <c r="L485" s="12"/>
      <c r="M485" s="2" t="str">
        <f aca="false">IF(OR(N485="",AI485=""),"",IF(AND(N485&lt;=SS_MAX,AI485&lt;=SS_L,AJ485&lt;=SS_M,AK485&lt;=SS_S),"Small standard",IF(AND(N485&lt;=LS_MAX,AI485&lt;=LS_L,AJ485&lt;=LS_M,AK485&lt;=LS_S),"Large standard","Oversize")))</f>
        <v/>
      </c>
      <c r="N485" s="16" t="str">
        <f aca="false">IF(AH485="","",IF(AL485="",AH485,MAX(AH485,AL485)))</f>
        <v/>
      </c>
      <c r="O485" s="21" t="str">
        <f aca="false">IF(OR(N485="",AM485="",M485=""),"",IF(M485="Small standard",IF(N485&gt;SS_MAX,"",ROUND(INDEX(SS_FEES,SUMPRODUCT(--(SS_EDGES&lt;N485))+1,0+AM485)*(1+FUEL),4)),IF(M485="Large standard",IF(N485&gt;LS_MAX,"",ROUND(IF(N485&lt;=OVER3_FROM,INDEX(LS_FEES,SUMPRODUCT(--(LS_EDGES&lt;N485))+1,0+AM485),INDEX(OVER3_BASE,1,0+AM485)+OVER3_PER4*CEILING((N485-OVER3_FROM)/4,1))*(1+FUEL),4)),"")))</f>
        <v/>
      </c>
      <c r="P485" s="21" t="str">
        <f aca="false">IF(OR(N485="",AM485="",M485=""),"",IF(M485="Small standard",IF(N485&gt;SS_MAX,"",ROUND(INDEX(SS_FEES,SUMPRODUCT(--(SS_EDGES&lt;N485))+1,3+AM485)*(1+FUEL),4)),IF(M485="Large standard",IF(N485&gt;LS_MAX,"",ROUND(IF(N485&lt;=OVER3_FROM,INDEX(LS_FEES,SUMPRODUCT(--(LS_EDGES&lt;N485))+1,3+AM485),INDEX(OVER3_BASE,1,3+AM485)+OVER3_PER4*CEILING((N485-OVER3_FROM)/4,1))*(1+FUEL),4)),"")))</f>
        <v/>
      </c>
      <c r="Q485" s="20" t="str">
        <f aca="true">IF(OR(L485="",O485=""),"",ROUND(L485-IF(AND(TODAY()&gt;=PEAK_FROM,TODAY()&lt;=PEAK_TO),P485,O485),2))</f>
        <v/>
      </c>
      <c r="R485" s="16" t="str">
        <f aca="false">IF(N485="","",IF(M485="Small standard",IF(SUMPRODUCT(--(SS_EDGES&lt;N485))=0,"",INDEX(SS_EDGES,SUMPRODUCT(--(SS_EDGES&lt;N485)))),IF(M485="Large standard",IF(N485&gt;OVER3_FROM,OVER3_FROM+4*(CEILING((N485-OVER3_FROM)/4,1)-1),IF(SUMPRODUCT(--(LS_EDGES&lt;N485))=0,"",INDEX(LS_EDGES,SUMPRODUCT(--(LS_EDGES&lt;N485))))),"")))</f>
        <v/>
      </c>
      <c r="S485" s="22" t="str">
        <f aca="false">IF(R485="","",ROUND(N485-R485,3))</f>
        <v/>
      </c>
      <c r="T485" s="21" t="str">
        <f aca="false">IF(OR(R485="",O485="",AO485=""),"",IF(S485&gt;MAX_SHAVE,"",IF(ROUND(O485-AO485,4)&lt;MIN_UNIT,"",ROUND(O485-AO485,4))))</f>
        <v/>
      </c>
      <c r="U485" s="21" t="str">
        <f aca="false">IF(OR(AQ485="",O485=""),"",IF(ROUND(ROUND(O485-AQ485,4)-AS485,4)&lt;=MIN_UNIT,"",ROUND(ROUND(O485-AQ485,4)-AS485,4)))</f>
        <v/>
      </c>
      <c r="V485" s="21" t="str">
        <f aca="false">IF(OR(AV485="",O485=""),"",IF(AND(AT485=1,AU485&lt;=MAX_ENV),IF(ROUND(O485-AV485,4)&lt;MIN_UNIT,"",ROUND(O485-AV485,4)),""))</f>
        <v/>
      </c>
      <c r="W485" s="21" t="str">
        <f aca="false">IF(OR(AX485="",O485=""),"",IF(AL485&gt;=AH485*MIN_DIM_RATIO,IF(ROUND(O485-AX485,4)&lt;MIN_UNIT,"",ROUND(O485-AX485,4)),""))</f>
        <v/>
      </c>
      <c r="X485" s="21" t="str">
        <f aca="false">IF(OR(R485="",P485="",AP485=""),"",IF(S485&gt;MAX_SHAVE,"",IF(ROUND(P485-AP485,4)&lt;MIN_UNIT,"",ROUND(P485-AP485,4))))</f>
        <v/>
      </c>
      <c r="Y485" s="21" t="str">
        <f aca="false">IF(OR(AR485="",P485=""),"",IF(ROUND(ROUND(P485-AR485,4)-AS485,4)&lt;=MIN_UNIT,"",ROUND(ROUND(P485-AR485,4)-AS485,4)))</f>
        <v/>
      </c>
      <c r="Z485" s="21" t="str">
        <f aca="false">IF(OR(AW485="",P485=""),"",IF(AND(AT485=1,AU485&lt;=MAX_ENV),IF(ROUND(P485-AW485,4)&lt;MIN_UNIT,"",ROUND(P485-AW485,4)),""))</f>
        <v/>
      </c>
      <c r="AA485" s="21" t="str">
        <f aca="false">IF(OR(AY485="",P485=""),"",IF(AL485&gt;=AH485*MIN_DIM_RATIO,IF(ROUND(P485-AY485,4)&lt;MIN_UNIT,"",ROUND(P485-AY485,4)),""))</f>
        <v/>
      </c>
      <c r="AB485" s="2" t="str">
        <f aca="false">IF(COUNT(T485:W485)=0,"",CHOOSE(MATCH(MAX(T485:W485),T485:W485,0),"Weight","Price","Size tier","Box"))</f>
        <v/>
      </c>
      <c r="AC485" s="24" t="str">
        <f aca="false">IF(K485&lt;&gt;"",K485,AZ485)</f>
        <v/>
      </c>
      <c r="AD485" s="25" t="str">
        <f aca="false">IF(OR(AB485="",AC485=""),"",ROUND(AC485*IF(K485&lt;&gt;"",1,U_LOW)*((12-PEAK_MONTHS)*MAX(T485:W485)+PEAK_MONTHS*N(INDEX(X485:AA485,MATCH(MAX(T485:W485),T485:W485,0)))),0))</f>
        <v/>
      </c>
      <c r="AE485" s="25" t="str">
        <f aca="false">IF(OR(AB485="",AC485=""),"",ROUND(AC485*IF(K485&lt;&gt;"",1,U_HIGH)*((12-PEAK_MONTHS)*MAX(T485:W485)+PEAK_MONTHS*N(INDEX(X485:AA485,MATCH(MAX(T485:W485),T485:W485,0)))),0))</f>
        <v/>
      </c>
      <c r="AF485" s="18" t="str">
        <f aca="false">IF(AD485="","",RANK(AD485,$AD$7:$AD$506))</f>
        <v/>
      </c>
      <c r="AH485" s="16" t="str">
        <f aca="false">IF(E485&lt;&gt;"",E485,IF(F485&lt;&gt;"",ROUND(F485*16,3),""))</f>
        <v/>
      </c>
      <c r="AI485" s="16" t="str">
        <f aca="false">IF(COUNT(G485:I485)&lt;3,"",ROUND(LARGE(G485:I485,1),2))</f>
        <v/>
      </c>
      <c r="AJ485" s="16" t="str">
        <f aca="false">IF(COUNT(G485:I485)&lt;3,"",ROUND(LARGE(G485:I485,2),2))</f>
        <v/>
      </c>
      <c r="AK485" s="16" t="str">
        <f aca="false">IF(COUNT(G485:I485)&lt;3,"",ROUND(SMALL(G485:I485,1),2))</f>
        <v/>
      </c>
      <c r="AL485" s="16" t="str">
        <f aca="false">IF(AI485="","",IF(AI485*AJ485*AK485&lt;DIM_MIN_CUIN,"",ROUND(AI485*AJ485*AK485/DIM_DIV*16,2)))</f>
        <v/>
      </c>
      <c r="AM485" s="18" t="str">
        <f aca="false">IF(C485="","",IF(C485&lt;BAND_LO,1,IF(C485&lt;=BAND_HI,2,3)))</f>
        <v/>
      </c>
      <c r="AN485" s="19" t="str">
        <f aca="false">IF(C485="","",IFERROR(INDEX(CAT_REF,MATCH(D485,CATS,0)),REF_DEFAULT))</f>
        <v/>
      </c>
      <c r="AO485" s="21" t="str">
        <f aca="false">IF(OR(R485="",AM485="",M485=""),"",IF(M485="Small standard",IF(R485&gt;SS_MAX,"",ROUND(INDEX(SS_FEES,SUMPRODUCT(--(SS_EDGES&lt;R485))+1,0+AM485)*(1+FUEL),4)),IF(M485="Large standard",IF(R485&gt;LS_MAX,"",ROUND(IF(R485&lt;=OVER3_FROM,INDEX(LS_FEES,SUMPRODUCT(--(LS_EDGES&lt;R485))+1,0+AM485),INDEX(OVER3_BASE,1,0+AM485)+OVER3_PER4*CEILING((R485-OVER3_FROM)/4,1))*(1+FUEL),4)),"")))</f>
        <v/>
      </c>
      <c r="AP485" s="21" t="str">
        <f aca="false">IF(OR(R485="",AM485="",M485=""),"",IF(M485="Small standard",IF(R485&gt;SS_MAX,"",ROUND(INDEX(SS_FEES,SUMPRODUCT(--(SS_EDGES&lt;R485))+1,3+AM485)*(1+FUEL),4)),IF(M485="Large standard",IF(R485&gt;LS_MAX,"",ROUND(IF(R485&lt;=OVER3_FROM,INDEX(LS_FEES,SUMPRODUCT(--(LS_EDGES&lt;R485))+1,3+AM485),INDEX(OVER3_BASE,1,3+AM485)+OVER3_PER4*CEILING((R485-OVER3_FROM)/4,1))*(1+FUEL),4)),"")))</f>
        <v/>
      </c>
      <c r="AQ485" s="21" t="str">
        <f aca="false">IF(OR(AM485="",AM485=1),"",IF(OR(N485="",(AM485-1)="",M485=""),"",IF(M485="Small standard",IF(N485&gt;SS_MAX,"",ROUND(INDEX(SS_FEES,SUMPRODUCT(--(SS_EDGES&lt;N485))+1,0+(AM485-1))*(1+FUEL),4)),IF(M485="Large standard",IF(N485&gt;LS_MAX,"",ROUND(IF(N485&lt;=OVER3_FROM,INDEX(LS_FEES,SUMPRODUCT(--(LS_EDGES&lt;N485))+1,0+(AM485-1)),INDEX(OVER3_BASE,1,0+(AM485-1))+OVER3_PER4*CEILING((N485-OVER3_FROM)/4,1))*(1+FUEL),4)),""))))</f>
        <v/>
      </c>
      <c r="AR485" s="21" t="str">
        <f aca="false">IF(OR(AM485="",AM485=1),"",IF(OR(N485="",(AM485-1)="",M485=""),"",IF(M485="Small standard",IF(N485&gt;SS_MAX,"",ROUND(INDEX(SS_FEES,SUMPRODUCT(--(SS_EDGES&lt;N485))+1,3+(AM485-1))*(1+FUEL),4)),IF(M485="Large standard",IF(N485&gt;LS_MAX,"",ROUND(IF(N485&lt;=OVER3_FROM,INDEX(LS_FEES,SUMPRODUCT(--(LS_EDGES&lt;N485))+1,3+(AM485-1)),INDEX(OVER3_BASE,1,3+(AM485-1))+OVER3_PER4*CEILING((N485-OVER3_FROM)/4,1))*(1+FUEL),4)),""))))</f>
        <v/>
      </c>
      <c r="AS485" s="21" t="str">
        <f aca="false">IF(OR(AM485="",AM485=1),"",(C485-(IF(AM485=2,BAND_LO,BAND_HI)-0.01))*(1-AN485))</f>
        <v/>
      </c>
      <c r="AT485" s="18" t="str">
        <f aca="false">IF(AI485="","",(AI485&gt;SS_L)+(AJ485&gt;SS_M)+(AK485&gt;SS_S))</f>
        <v/>
      </c>
      <c r="AU485" s="23" t="str">
        <f aca="false">IF(OR(AT485="",AT485&lt;&gt;1),"",MAX(AI485/SS_L,AJ485/SS_M,AK485/SS_S))</f>
        <v/>
      </c>
      <c r="AV485" s="21" t="str">
        <f aca="false">IF(OR(M485&lt;&gt;"Large standard",N485="",N485&gt;SS_MAX),"",IF(OR(N485="",AM485="","Small standard"=""),"",IF("Small standard"="Small standard",IF(N485&gt;SS_MAX,"",ROUND(INDEX(SS_FEES,SUMPRODUCT(--(SS_EDGES&lt;N485))+1,0+AM485)*(1+FUEL),4)),IF("Small standard"="Large standard",IF(N485&gt;LS_MAX,"",ROUND(IF(N485&lt;=OVER3_FROM,INDEX(LS_FEES,SUMPRODUCT(--(LS_EDGES&lt;N485))+1,0+AM485),INDEX(OVER3_BASE,1,0+AM485)+OVER3_PER4*CEILING((N485-OVER3_FROM)/4,1))*(1+FUEL),4)),""))))</f>
        <v/>
      </c>
      <c r="AW485" s="21" t="str">
        <f aca="false">IF(OR(M485&lt;&gt;"Large standard",N485="",N485&gt;SS_MAX),"",IF(OR(N485="",AM485="","Small standard"=""),"",IF("Small standard"="Small standard",IF(N485&gt;SS_MAX,"",ROUND(INDEX(SS_FEES,SUMPRODUCT(--(SS_EDGES&lt;N485))+1,3+AM485)*(1+FUEL),4)),IF("Small standard"="Large standard",IF(N485&gt;LS_MAX,"",ROUND(IF(N485&lt;=OVER3_FROM,INDEX(LS_FEES,SUMPRODUCT(--(LS_EDGES&lt;N485))+1,3+AM485),INDEX(OVER3_BASE,1,3+AM485)+OVER3_PER4*CEILING((N485-OVER3_FROM)/4,1))*(1+FUEL),4)),""))))</f>
        <v/>
      </c>
      <c r="AX485" s="21" t="str">
        <f aca="false">IF(OR(AL485="",AH485=""),"",IF(OR(AH485="",AM485="",M485=""),"",IF(M485="Small standard",IF(AH485&gt;SS_MAX,"",ROUND(INDEX(SS_FEES,SUMPRODUCT(--(SS_EDGES&lt;AH485))+1,0+AM485)*(1+FUEL),4)),IF(M485="Large standard",IF(AH485&gt;LS_MAX,"",ROUND(IF(AH485&lt;=OVER3_FROM,INDEX(LS_FEES,SUMPRODUCT(--(LS_EDGES&lt;AH485))+1,0+AM485),INDEX(OVER3_BASE,1,0+AM485)+OVER3_PER4*CEILING((AH485-OVER3_FROM)/4,1))*(1+FUEL),4)),""))))</f>
        <v/>
      </c>
      <c r="AY485" s="21" t="str">
        <f aca="false">IF(OR(AL485="",AH485=""),"",IF(OR(AH485="",AM485="",M485=""),"",IF(M485="Small standard",IF(AH485&gt;SS_MAX,"",ROUND(INDEX(SS_FEES,SUMPRODUCT(--(SS_EDGES&lt;AH485))+1,3+AM485)*(1+FUEL),4)),IF(M485="Large standard",IF(AH485&gt;LS_MAX,"",ROUND(IF(AH485&lt;=OVER3_FROM,INDEX(LS_FEES,SUMPRODUCT(--(LS_EDGES&lt;AH485))+1,3+AM485),INDEX(OVER3_BASE,1,3+AM485)+OVER3_PER4*CEILING((AH485-OVER3_FROM)/4,1))*(1+FUEL),4)),""))))</f>
        <v/>
      </c>
      <c r="AZ485" s="24" t="str">
        <f aca="false">IF(OR(J485="",J485&lt;1),"",ROUND(IFERROR(INDEX(CAT_SCALE,MATCH(D485,CATS,0)),UC_DEFAULT)*IF(J485&gt;=UC_KNEE,10^(UC_A-UC_B*LOG10(J485)),10^(UC_A-UC_B*LOG10(UC_KNEE))*(UC_KNEE/J485)^UC_HEXP),1))</f>
        <v/>
      </c>
    </row>
    <row r="486" customFormat="false" ht="15" hidden="false" customHeight="false" outlineLevel="0" collapsed="false">
      <c r="A486" s="10"/>
      <c r="B486" s="10"/>
      <c r="C486" s="12"/>
      <c r="D486" s="10"/>
      <c r="E486" s="10"/>
      <c r="F486" s="10"/>
      <c r="G486" s="10"/>
      <c r="H486" s="10"/>
      <c r="I486" s="10"/>
      <c r="J486" s="10"/>
      <c r="K486" s="10"/>
      <c r="L486" s="12"/>
      <c r="M486" s="2" t="str">
        <f aca="false">IF(OR(N486="",AI486=""),"",IF(AND(N486&lt;=SS_MAX,AI486&lt;=SS_L,AJ486&lt;=SS_M,AK486&lt;=SS_S),"Small standard",IF(AND(N486&lt;=LS_MAX,AI486&lt;=LS_L,AJ486&lt;=LS_M,AK486&lt;=LS_S),"Large standard","Oversize")))</f>
        <v/>
      </c>
      <c r="N486" s="16" t="str">
        <f aca="false">IF(AH486="","",IF(AL486="",AH486,MAX(AH486,AL486)))</f>
        <v/>
      </c>
      <c r="O486" s="21" t="str">
        <f aca="false">IF(OR(N486="",AM486="",M486=""),"",IF(M486="Small standard",IF(N486&gt;SS_MAX,"",ROUND(INDEX(SS_FEES,SUMPRODUCT(--(SS_EDGES&lt;N486))+1,0+AM486)*(1+FUEL),4)),IF(M486="Large standard",IF(N486&gt;LS_MAX,"",ROUND(IF(N486&lt;=OVER3_FROM,INDEX(LS_FEES,SUMPRODUCT(--(LS_EDGES&lt;N486))+1,0+AM486),INDEX(OVER3_BASE,1,0+AM486)+OVER3_PER4*CEILING((N486-OVER3_FROM)/4,1))*(1+FUEL),4)),"")))</f>
        <v/>
      </c>
      <c r="P486" s="21" t="str">
        <f aca="false">IF(OR(N486="",AM486="",M486=""),"",IF(M486="Small standard",IF(N486&gt;SS_MAX,"",ROUND(INDEX(SS_FEES,SUMPRODUCT(--(SS_EDGES&lt;N486))+1,3+AM486)*(1+FUEL),4)),IF(M486="Large standard",IF(N486&gt;LS_MAX,"",ROUND(IF(N486&lt;=OVER3_FROM,INDEX(LS_FEES,SUMPRODUCT(--(LS_EDGES&lt;N486))+1,3+AM486),INDEX(OVER3_BASE,1,3+AM486)+OVER3_PER4*CEILING((N486-OVER3_FROM)/4,1))*(1+FUEL),4)),"")))</f>
        <v/>
      </c>
      <c r="Q486" s="20" t="str">
        <f aca="true">IF(OR(L486="",O486=""),"",ROUND(L486-IF(AND(TODAY()&gt;=PEAK_FROM,TODAY()&lt;=PEAK_TO),P486,O486),2))</f>
        <v/>
      </c>
      <c r="R486" s="16" t="str">
        <f aca="false">IF(N486="","",IF(M486="Small standard",IF(SUMPRODUCT(--(SS_EDGES&lt;N486))=0,"",INDEX(SS_EDGES,SUMPRODUCT(--(SS_EDGES&lt;N486)))),IF(M486="Large standard",IF(N486&gt;OVER3_FROM,OVER3_FROM+4*(CEILING((N486-OVER3_FROM)/4,1)-1),IF(SUMPRODUCT(--(LS_EDGES&lt;N486))=0,"",INDEX(LS_EDGES,SUMPRODUCT(--(LS_EDGES&lt;N486))))),"")))</f>
        <v/>
      </c>
      <c r="S486" s="22" t="str">
        <f aca="false">IF(R486="","",ROUND(N486-R486,3))</f>
        <v/>
      </c>
      <c r="T486" s="21" t="str">
        <f aca="false">IF(OR(R486="",O486="",AO486=""),"",IF(S486&gt;MAX_SHAVE,"",IF(ROUND(O486-AO486,4)&lt;MIN_UNIT,"",ROUND(O486-AO486,4))))</f>
        <v/>
      </c>
      <c r="U486" s="21" t="str">
        <f aca="false">IF(OR(AQ486="",O486=""),"",IF(ROUND(ROUND(O486-AQ486,4)-AS486,4)&lt;=MIN_UNIT,"",ROUND(ROUND(O486-AQ486,4)-AS486,4)))</f>
        <v/>
      </c>
      <c r="V486" s="21" t="str">
        <f aca="false">IF(OR(AV486="",O486=""),"",IF(AND(AT486=1,AU486&lt;=MAX_ENV),IF(ROUND(O486-AV486,4)&lt;MIN_UNIT,"",ROUND(O486-AV486,4)),""))</f>
        <v/>
      </c>
      <c r="W486" s="21" t="str">
        <f aca="false">IF(OR(AX486="",O486=""),"",IF(AL486&gt;=AH486*MIN_DIM_RATIO,IF(ROUND(O486-AX486,4)&lt;MIN_UNIT,"",ROUND(O486-AX486,4)),""))</f>
        <v/>
      </c>
      <c r="X486" s="21" t="str">
        <f aca="false">IF(OR(R486="",P486="",AP486=""),"",IF(S486&gt;MAX_SHAVE,"",IF(ROUND(P486-AP486,4)&lt;MIN_UNIT,"",ROUND(P486-AP486,4))))</f>
        <v/>
      </c>
      <c r="Y486" s="21" t="str">
        <f aca="false">IF(OR(AR486="",P486=""),"",IF(ROUND(ROUND(P486-AR486,4)-AS486,4)&lt;=MIN_UNIT,"",ROUND(ROUND(P486-AR486,4)-AS486,4)))</f>
        <v/>
      </c>
      <c r="Z486" s="21" t="str">
        <f aca="false">IF(OR(AW486="",P486=""),"",IF(AND(AT486=1,AU486&lt;=MAX_ENV),IF(ROUND(P486-AW486,4)&lt;MIN_UNIT,"",ROUND(P486-AW486,4)),""))</f>
        <v/>
      </c>
      <c r="AA486" s="21" t="str">
        <f aca="false">IF(OR(AY486="",P486=""),"",IF(AL486&gt;=AH486*MIN_DIM_RATIO,IF(ROUND(P486-AY486,4)&lt;MIN_UNIT,"",ROUND(P486-AY486,4)),""))</f>
        <v/>
      </c>
      <c r="AB486" s="2" t="str">
        <f aca="false">IF(COUNT(T486:W486)=0,"",CHOOSE(MATCH(MAX(T486:W486),T486:W486,0),"Weight","Price","Size tier","Box"))</f>
        <v/>
      </c>
      <c r="AC486" s="24" t="str">
        <f aca="false">IF(K486&lt;&gt;"",K486,AZ486)</f>
        <v/>
      </c>
      <c r="AD486" s="25" t="str">
        <f aca="false">IF(OR(AB486="",AC486=""),"",ROUND(AC486*IF(K486&lt;&gt;"",1,U_LOW)*((12-PEAK_MONTHS)*MAX(T486:W486)+PEAK_MONTHS*N(INDEX(X486:AA486,MATCH(MAX(T486:W486),T486:W486,0)))),0))</f>
        <v/>
      </c>
      <c r="AE486" s="25" t="str">
        <f aca="false">IF(OR(AB486="",AC486=""),"",ROUND(AC486*IF(K486&lt;&gt;"",1,U_HIGH)*((12-PEAK_MONTHS)*MAX(T486:W486)+PEAK_MONTHS*N(INDEX(X486:AA486,MATCH(MAX(T486:W486),T486:W486,0)))),0))</f>
        <v/>
      </c>
      <c r="AF486" s="18" t="str">
        <f aca="false">IF(AD486="","",RANK(AD486,$AD$7:$AD$506))</f>
        <v/>
      </c>
      <c r="AH486" s="16" t="str">
        <f aca="false">IF(E486&lt;&gt;"",E486,IF(F486&lt;&gt;"",ROUND(F486*16,3),""))</f>
        <v/>
      </c>
      <c r="AI486" s="16" t="str">
        <f aca="false">IF(COUNT(G486:I486)&lt;3,"",ROUND(LARGE(G486:I486,1),2))</f>
        <v/>
      </c>
      <c r="AJ486" s="16" t="str">
        <f aca="false">IF(COUNT(G486:I486)&lt;3,"",ROUND(LARGE(G486:I486,2),2))</f>
        <v/>
      </c>
      <c r="AK486" s="16" t="str">
        <f aca="false">IF(COUNT(G486:I486)&lt;3,"",ROUND(SMALL(G486:I486,1),2))</f>
        <v/>
      </c>
      <c r="AL486" s="16" t="str">
        <f aca="false">IF(AI486="","",IF(AI486*AJ486*AK486&lt;DIM_MIN_CUIN,"",ROUND(AI486*AJ486*AK486/DIM_DIV*16,2)))</f>
        <v/>
      </c>
      <c r="AM486" s="18" t="str">
        <f aca="false">IF(C486="","",IF(C486&lt;BAND_LO,1,IF(C486&lt;=BAND_HI,2,3)))</f>
        <v/>
      </c>
      <c r="AN486" s="19" t="str">
        <f aca="false">IF(C486="","",IFERROR(INDEX(CAT_REF,MATCH(D486,CATS,0)),REF_DEFAULT))</f>
        <v/>
      </c>
      <c r="AO486" s="21" t="str">
        <f aca="false">IF(OR(R486="",AM486="",M486=""),"",IF(M486="Small standard",IF(R486&gt;SS_MAX,"",ROUND(INDEX(SS_FEES,SUMPRODUCT(--(SS_EDGES&lt;R486))+1,0+AM486)*(1+FUEL),4)),IF(M486="Large standard",IF(R486&gt;LS_MAX,"",ROUND(IF(R486&lt;=OVER3_FROM,INDEX(LS_FEES,SUMPRODUCT(--(LS_EDGES&lt;R486))+1,0+AM486),INDEX(OVER3_BASE,1,0+AM486)+OVER3_PER4*CEILING((R486-OVER3_FROM)/4,1))*(1+FUEL),4)),"")))</f>
        <v/>
      </c>
      <c r="AP486" s="21" t="str">
        <f aca="false">IF(OR(R486="",AM486="",M486=""),"",IF(M486="Small standard",IF(R486&gt;SS_MAX,"",ROUND(INDEX(SS_FEES,SUMPRODUCT(--(SS_EDGES&lt;R486))+1,3+AM486)*(1+FUEL),4)),IF(M486="Large standard",IF(R486&gt;LS_MAX,"",ROUND(IF(R486&lt;=OVER3_FROM,INDEX(LS_FEES,SUMPRODUCT(--(LS_EDGES&lt;R486))+1,3+AM486),INDEX(OVER3_BASE,1,3+AM486)+OVER3_PER4*CEILING((R486-OVER3_FROM)/4,1))*(1+FUEL),4)),"")))</f>
        <v/>
      </c>
      <c r="AQ486" s="21" t="str">
        <f aca="false">IF(OR(AM486="",AM486=1),"",IF(OR(N486="",(AM486-1)="",M486=""),"",IF(M486="Small standard",IF(N486&gt;SS_MAX,"",ROUND(INDEX(SS_FEES,SUMPRODUCT(--(SS_EDGES&lt;N486))+1,0+(AM486-1))*(1+FUEL),4)),IF(M486="Large standard",IF(N486&gt;LS_MAX,"",ROUND(IF(N486&lt;=OVER3_FROM,INDEX(LS_FEES,SUMPRODUCT(--(LS_EDGES&lt;N486))+1,0+(AM486-1)),INDEX(OVER3_BASE,1,0+(AM486-1))+OVER3_PER4*CEILING((N486-OVER3_FROM)/4,1))*(1+FUEL),4)),""))))</f>
        <v/>
      </c>
      <c r="AR486" s="21" t="str">
        <f aca="false">IF(OR(AM486="",AM486=1),"",IF(OR(N486="",(AM486-1)="",M486=""),"",IF(M486="Small standard",IF(N486&gt;SS_MAX,"",ROUND(INDEX(SS_FEES,SUMPRODUCT(--(SS_EDGES&lt;N486))+1,3+(AM486-1))*(1+FUEL),4)),IF(M486="Large standard",IF(N486&gt;LS_MAX,"",ROUND(IF(N486&lt;=OVER3_FROM,INDEX(LS_FEES,SUMPRODUCT(--(LS_EDGES&lt;N486))+1,3+(AM486-1)),INDEX(OVER3_BASE,1,3+(AM486-1))+OVER3_PER4*CEILING((N486-OVER3_FROM)/4,1))*(1+FUEL),4)),""))))</f>
        <v/>
      </c>
      <c r="AS486" s="21" t="str">
        <f aca="false">IF(OR(AM486="",AM486=1),"",(C486-(IF(AM486=2,BAND_LO,BAND_HI)-0.01))*(1-AN486))</f>
        <v/>
      </c>
      <c r="AT486" s="18" t="str">
        <f aca="false">IF(AI486="","",(AI486&gt;SS_L)+(AJ486&gt;SS_M)+(AK486&gt;SS_S))</f>
        <v/>
      </c>
      <c r="AU486" s="23" t="str">
        <f aca="false">IF(OR(AT486="",AT486&lt;&gt;1),"",MAX(AI486/SS_L,AJ486/SS_M,AK486/SS_S))</f>
        <v/>
      </c>
      <c r="AV486" s="21" t="str">
        <f aca="false">IF(OR(M486&lt;&gt;"Large standard",N486="",N486&gt;SS_MAX),"",IF(OR(N486="",AM486="","Small standard"=""),"",IF("Small standard"="Small standard",IF(N486&gt;SS_MAX,"",ROUND(INDEX(SS_FEES,SUMPRODUCT(--(SS_EDGES&lt;N486))+1,0+AM486)*(1+FUEL),4)),IF("Small standard"="Large standard",IF(N486&gt;LS_MAX,"",ROUND(IF(N486&lt;=OVER3_FROM,INDEX(LS_FEES,SUMPRODUCT(--(LS_EDGES&lt;N486))+1,0+AM486),INDEX(OVER3_BASE,1,0+AM486)+OVER3_PER4*CEILING((N486-OVER3_FROM)/4,1))*(1+FUEL),4)),""))))</f>
        <v/>
      </c>
      <c r="AW486" s="21" t="str">
        <f aca="false">IF(OR(M486&lt;&gt;"Large standard",N486="",N486&gt;SS_MAX),"",IF(OR(N486="",AM486="","Small standard"=""),"",IF("Small standard"="Small standard",IF(N486&gt;SS_MAX,"",ROUND(INDEX(SS_FEES,SUMPRODUCT(--(SS_EDGES&lt;N486))+1,3+AM486)*(1+FUEL),4)),IF("Small standard"="Large standard",IF(N486&gt;LS_MAX,"",ROUND(IF(N486&lt;=OVER3_FROM,INDEX(LS_FEES,SUMPRODUCT(--(LS_EDGES&lt;N486))+1,3+AM486),INDEX(OVER3_BASE,1,3+AM486)+OVER3_PER4*CEILING((N486-OVER3_FROM)/4,1))*(1+FUEL),4)),""))))</f>
        <v/>
      </c>
      <c r="AX486" s="21" t="str">
        <f aca="false">IF(OR(AL486="",AH486=""),"",IF(OR(AH486="",AM486="",M486=""),"",IF(M486="Small standard",IF(AH486&gt;SS_MAX,"",ROUND(INDEX(SS_FEES,SUMPRODUCT(--(SS_EDGES&lt;AH486))+1,0+AM486)*(1+FUEL),4)),IF(M486="Large standard",IF(AH486&gt;LS_MAX,"",ROUND(IF(AH486&lt;=OVER3_FROM,INDEX(LS_FEES,SUMPRODUCT(--(LS_EDGES&lt;AH486))+1,0+AM486),INDEX(OVER3_BASE,1,0+AM486)+OVER3_PER4*CEILING((AH486-OVER3_FROM)/4,1))*(1+FUEL),4)),""))))</f>
        <v/>
      </c>
      <c r="AY486" s="21" t="str">
        <f aca="false">IF(OR(AL486="",AH486=""),"",IF(OR(AH486="",AM486="",M486=""),"",IF(M486="Small standard",IF(AH486&gt;SS_MAX,"",ROUND(INDEX(SS_FEES,SUMPRODUCT(--(SS_EDGES&lt;AH486))+1,3+AM486)*(1+FUEL),4)),IF(M486="Large standard",IF(AH486&gt;LS_MAX,"",ROUND(IF(AH486&lt;=OVER3_FROM,INDEX(LS_FEES,SUMPRODUCT(--(LS_EDGES&lt;AH486))+1,3+AM486),INDEX(OVER3_BASE,1,3+AM486)+OVER3_PER4*CEILING((AH486-OVER3_FROM)/4,1))*(1+FUEL),4)),""))))</f>
        <v/>
      </c>
      <c r="AZ486" s="24" t="str">
        <f aca="false">IF(OR(J486="",J486&lt;1),"",ROUND(IFERROR(INDEX(CAT_SCALE,MATCH(D486,CATS,0)),UC_DEFAULT)*IF(J486&gt;=UC_KNEE,10^(UC_A-UC_B*LOG10(J486)),10^(UC_A-UC_B*LOG10(UC_KNEE))*(UC_KNEE/J486)^UC_HEXP),1))</f>
        <v/>
      </c>
    </row>
    <row r="487" customFormat="false" ht="15" hidden="false" customHeight="false" outlineLevel="0" collapsed="false">
      <c r="A487" s="10"/>
      <c r="B487" s="10"/>
      <c r="C487" s="12"/>
      <c r="D487" s="10"/>
      <c r="E487" s="10"/>
      <c r="F487" s="10"/>
      <c r="G487" s="10"/>
      <c r="H487" s="10"/>
      <c r="I487" s="10"/>
      <c r="J487" s="10"/>
      <c r="K487" s="10"/>
      <c r="L487" s="12"/>
      <c r="M487" s="2" t="str">
        <f aca="false">IF(OR(N487="",AI487=""),"",IF(AND(N487&lt;=SS_MAX,AI487&lt;=SS_L,AJ487&lt;=SS_M,AK487&lt;=SS_S),"Small standard",IF(AND(N487&lt;=LS_MAX,AI487&lt;=LS_L,AJ487&lt;=LS_M,AK487&lt;=LS_S),"Large standard","Oversize")))</f>
        <v/>
      </c>
      <c r="N487" s="16" t="str">
        <f aca="false">IF(AH487="","",IF(AL487="",AH487,MAX(AH487,AL487)))</f>
        <v/>
      </c>
      <c r="O487" s="21" t="str">
        <f aca="false">IF(OR(N487="",AM487="",M487=""),"",IF(M487="Small standard",IF(N487&gt;SS_MAX,"",ROUND(INDEX(SS_FEES,SUMPRODUCT(--(SS_EDGES&lt;N487))+1,0+AM487)*(1+FUEL),4)),IF(M487="Large standard",IF(N487&gt;LS_MAX,"",ROUND(IF(N487&lt;=OVER3_FROM,INDEX(LS_FEES,SUMPRODUCT(--(LS_EDGES&lt;N487))+1,0+AM487),INDEX(OVER3_BASE,1,0+AM487)+OVER3_PER4*CEILING((N487-OVER3_FROM)/4,1))*(1+FUEL),4)),"")))</f>
        <v/>
      </c>
      <c r="P487" s="21" t="str">
        <f aca="false">IF(OR(N487="",AM487="",M487=""),"",IF(M487="Small standard",IF(N487&gt;SS_MAX,"",ROUND(INDEX(SS_FEES,SUMPRODUCT(--(SS_EDGES&lt;N487))+1,3+AM487)*(1+FUEL),4)),IF(M487="Large standard",IF(N487&gt;LS_MAX,"",ROUND(IF(N487&lt;=OVER3_FROM,INDEX(LS_FEES,SUMPRODUCT(--(LS_EDGES&lt;N487))+1,3+AM487),INDEX(OVER3_BASE,1,3+AM487)+OVER3_PER4*CEILING((N487-OVER3_FROM)/4,1))*(1+FUEL),4)),"")))</f>
        <v/>
      </c>
      <c r="Q487" s="20" t="str">
        <f aca="true">IF(OR(L487="",O487=""),"",ROUND(L487-IF(AND(TODAY()&gt;=PEAK_FROM,TODAY()&lt;=PEAK_TO),P487,O487),2))</f>
        <v/>
      </c>
      <c r="R487" s="16" t="str">
        <f aca="false">IF(N487="","",IF(M487="Small standard",IF(SUMPRODUCT(--(SS_EDGES&lt;N487))=0,"",INDEX(SS_EDGES,SUMPRODUCT(--(SS_EDGES&lt;N487)))),IF(M487="Large standard",IF(N487&gt;OVER3_FROM,OVER3_FROM+4*(CEILING((N487-OVER3_FROM)/4,1)-1),IF(SUMPRODUCT(--(LS_EDGES&lt;N487))=0,"",INDEX(LS_EDGES,SUMPRODUCT(--(LS_EDGES&lt;N487))))),"")))</f>
        <v/>
      </c>
      <c r="S487" s="22" t="str">
        <f aca="false">IF(R487="","",ROUND(N487-R487,3))</f>
        <v/>
      </c>
      <c r="T487" s="21" t="str">
        <f aca="false">IF(OR(R487="",O487="",AO487=""),"",IF(S487&gt;MAX_SHAVE,"",IF(ROUND(O487-AO487,4)&lt;MIN_UNIT,"",ROUND(O487-AO487,4))))</f>
        <v/>
      </c>
      <c r="U487" s="21" t="str">
        <f aca="false">IF(OR(AQ487="",O487=""),"",IF(ROUND(ROUND(O487-AQ487,4)-AS487,4)&lt;=MIN_UNIT,"",ROUND(ROUND(O487-AQ487,4)-AS487,4)))</f>
        <v/>
      </c>
      <c r="V487" s="21" t="str">
        <f aca="false">IF(OR(AV487="",O487=""),"",IF(AND(AT487=1,AU487&lt;=MAX_ENV),IF(ROUND(O487-AV487,4)&lt;MIN_UNIT,"",ROUND(O487-AV487,4)),""))</f>
        <v/>
      </c>
      <c r="W487" s="21" t="str">
        <f aca="false">IF(OR(AX487="",O487=""),"",IF(AL487&gt;=AH487*MIN_DIM_RATIO,IF(ROUND(O487-AX487,4)&lt;MIN_UNIT,"",ROUND(O487-AX487,4)),""))</f>
        <v/>
      </c>
      <c r="X487" s="21" t="str">
        <f aca="false">IF(OR(R487="",P487="",AP487=""),"",IF(S487&gt;MAX_SHAVE,"",IF(ROUND(P487-AP487,4)&lt;MIN_UNIT,"",ROUND(P487-AP487,4))))</f>
        <v/>
      </c>
      <c r="Y487" s="21" t="str">
        <f aca="false">IF(OR(AR487="",P487=""),"",IF(ROUND(ROUND(P487-AR487,4)-AS487,4)&lt;=MIN_UNIT,"",ROUND(ROUND(P487-AR487,4)-AS487,4)))</f>
        <v/>
      </c>
      <c r="Z487" s="21" t="str">
        <f aca="false">IF(OR(AW487="",P487=""),"",IF(AND(AT487=1,AU487&lt;=MAX_ENV),IF(ROUND(P487-AW487,4)&lt;MIN_UNIT,"",ROUND(P487-AW487,4)),""))</f>
        <v/>
      </c>
      <c r="AA487" s="21" t="str">
        <f aca="false">IF(OR(AY487="",P487=""),"",IF(AL487&gt;=AH487*MIN_DIM_RATIO,IF(ROUND(P487-AY487,4)&lt;MIN_UNIT,"",ROUND(P487-AY487,4)),""))</f>
        <v/>
      </c>
      <c r="AB487" s="2" t="str">
        <f aca="false">IF(COUNT(T487:W487)=0,"",CHOOSE(MATCH(MAX(T487:W487),T487:W487,0),"Weight","Price","Size tier","Box"))</f>
        <v/>
      </c>
      <c r="AC487" s="24" t="str">
        <f aca="false">IF(K487&lt;&gt;"",K487,AZ487)</f>
        <v/>
      </c>
      <c r="AD487" s="25" t="str">
        <f aca="false">IF(OR(AB487="",AC487=""),"",ROUND(AC487*IF(K487&lt;&gt;"",1,U_LOW)*((12-PEAK_MONTHS)*MAX(T487:W487)+PEAK_MONTHS*N(INDEX(X487:AA487,MATCH(MAX(T487:W487),T487:W487,0)))),0))</f>
        <v/>
      </c>
      <c r="AE487" s="25" t="str">
        <f aca="false">IF(OR(AB487="",AC487=""),"",ROUND(AC487*IF(K487&lt;&gt;"",1,U_HIGH)*((12-PEAK_MONTHS)*MAX(T487:W487)+PEAK_MONTHS*N(INDEX(X487:AA487,MATCH(MAX(T487:W487),T487:W487,0)))),0))</f>
        <v/>
      </c>
      <c r="AF487" s="18" t="str">
        <f aca="false">IF(AD487="","",RANK(AD487,$AD$7:$AD$506))</f>
        <v/>
      </c>
      <c r="AH487" s="16" t="str">
        <f aca="false">IF(E487&lt;&gt;"",E487,IF(F487&lt;&gt;"",ROUND(F487*16,3),""))</f>
        <v/>
      </c>
      <c r="AI487" s="16" t="str">
        <f aca="false">IF(COUNT(G487:I487)&lt;3,"",ROUND(LARGE(G487:I487,1),2))</f>
        <v/>
      </c>
      <c r="AJ487" s="16" t="str">
        <f aca="false">IF(COUNT(G487:I487)&lt;3,"",ROUND(LARGE(G487:I487,2),2))</f>
        <v/>
      </c>
      <c r="AK487" s="16" t="str">
        <f aca="false">IF(COUNT(G487:I487)&lt;3,"",ROUND(SMALL(G487:I487,1),2))</f>
        <v/>
      </c>
      <c r="AL487" s="16" t="str">
        <f aca="false">IF(AI487="","",IF(AI487*AJ487*AK487&lt;DIM_MIN_CUIN,"",ROUND(AI487*AJ487*AK487/DIM_DIV*16,2)))</f>
        <v/>
      </c>
      <c r="AM487" s="18" t="str">
        <f aca="false">IF(C487="","",IF(C487&lt;BAND_LO,1,IF(C487&lt;=BAND_HI,2,3)))</f>
        <v/>
      </c>
      <c r="AN487" s="19" t="str">
        <f aca="false">IF(C487="","",IFERROR(INDEX(CAT_REF,MATCH(D487,CATS,0)),REF_DEFAULT))</f>
        <v/>
      </c>
      <c r="AO487" s="21" t="str">
        <f aca="false">IF(OR(R487="",AM487="",M487=""),"",IF(M487="Small standard",IF(R487&gt;SS_MAX,"",ROUND(INDEX(SS_FEES,SUMPRODUCT(--(SS_EDGES&lt;R487))+1,0+AM487)*(1+FUEL),4)),IF(M487="Large standard",IF(R487&gt;LS_MAX,"",ROUND(IF(R487&lt;=OVER3_FROM,INDEX(LS_FEES,SUMPRODUCT(--(LS_EDGES&lt;R487))+1,0+AM487),INDEX(OVER3_BASE,1,0+AM487)+OVER3_PER4*CEILING((R487-OVER3_FROM)/4,1))*(1+FUEL),4)),"")))</f>
        <v/>
      </c>
      <c r="AP487" s="21" t="str">
        <f aca="false">IF(OR(R487="",AM487="",M487=""),"",IF(M487="Small standard",IF(R487&gt;SS_MAX,"",ROUND(INDEX(SS_FEES,SUMPRODUCT(--(SS_EDGES&lt;R487))+1,3+AM487)*(1+FUEL),4)),IF(M487="Large standard",IF(R487&gt;LS_MAX,"",ROUND(IF(R487&lt;=OVER3_FROM,INDEX(LS_FEES,SUMPRODUCT(--(LS_EDGES&lt;R487))+1,3+AM487),INDEX(OVER3_BASE,1,3+AM487)+OVER3_PER4*CEILING((R487-OVER3_FROM)/4,1))*(1+FUEL),4)),"")))</f>
        <v/>
      </c>
      <c r="AQ487" s="21" t="str">
        <f aca="false">IF(OR(AM487="",AM487=1),"",IF(OR(N487="",(AM487-1)="",M487=""),"",IF(M487="Small standard",IF(N487&gt;SS_MAX,"",ROUND(INDEX(SS_FEES,SUMPRODUCT(--(SS_EDGES&lt;N487))+1,0+(AM487-1))*(1+FUEL),4)),IF(M487="Large standard",IF(N487&gt;LS_MAX,"",ROUND(IF(N487&lt;=OVER3_FROM,INDEX(LS_FEES,SUMPRODUCT(--(LS_EDGES&lt;N487))+1,0+(AM487-1)),INDEX(OVER3_BASE,1,0+(AM487-1))+OVER3_PER4*CEILING((N487-OVER3_FROM)/4,1))*(1+FUEL),4)),""))))</f>
        <v/>
      </c>
      <c r="AR487" s="21" t="str">
        <f aca="false">IF(OR(AM487="",AM487=1),"",IF(OR(N487="",(AM487-1)="",M487=""),"",IF(M487="Small standard",IF(N487&gt;SS_MAX,"",ROUND(INDEX(SS_FEES,SUMPRODUCT(--(SS_EDGES&lt;N487))+1,3+(AM487-1))*(1+FUEL),4)),IF(M487="Large standard",IF(N487&gt;LS_MAX,"",ROUND(IF(N487&lt;=OVER3_FROM,INDEX(LS_FEES,SUMPRODUCT(--(LS_EDGES&lt;N487))+1,3+(AM487-1)),INDEX(OVER3_BASE,1,3+(AM487-1))+OVER3_PER4*CEILING((N487-OVER3_FROM)/4,1))*(1+FUEL),4)),""))))</f>
        <v/>
      </c>
      <c r="AS487" s="21" t="str">
        <f aca="false">IF(OR(AM487="",AM487=1),"",(C487-(IF(AM487=2,BAND_LO,BAND_HI)-0.01))*(1-AN487))</f>
        <v/>
      </c>
      <c r="AT487" s="18" t="str">
        <f aca="false">IF(AI487="","",(AI487&gt;SS_L)+(AJ487&gt;SS_M)+(AK487&gt;SS_S))</f>
        <v/>
      </c>
      <c r="AU487" s="23" t="str">
        <f aca="false">IF(OR(AT487="",AT487&lt;&gt;1),"",MAX(AI487/SS_L,AJ487/SS_M,AK487/SS_S))</f>
        <v/>
      </c>
      <c r="AV487" s="21" t="str">
        <f aca="false">IF(OR(M487&lt;&gt;"Large standard",N487="",N487&gt;SS_MAX),"",IF(OR(N487="",AM487="","Small standard"=""),"",IF("Small standard"="Small standard",IF(N487&gt;SS_MAX,"",ROUND(INDEX(SS_FEES,SUMPRODUCT(--(SS_EDGES&lt;N487))+1,0+AM487)*(1+FUEL),4)),IF("Small standard"="Large standard",IF(N487&gt;LS_MAX,"",ROUND(IF(N487&lt;=OVER3_FROM,INDEX(LS_FEES,SUMPRODUCT(--(LS_EDGES&lt;N487))+1,0+AM487),INDEX(OVER3_BASE,1,0+AM487)+OVER3_PER4*CEILING((N487-OVER3_FROM)/4,1))*(1+FUEL),4)),""))))</f>
        <v/>
      </c>
      <c r="AW487" s="21" t="str">
        <f aca="false">IF(OR(M487&lt;&gt;"Large standard",N487="",N487&gt;SS_MAX),"",IF(OR(N487="",AM487="","Small standard"=""),"",IF("Small standard"="Small standard",IF(N487&gt;SS_MAX,"",ROUND(INDEX(SS_FEES,SUMPRODUCT(--(SS_EDGES&lt;N487))+1,3+AM487)*(1+FUEL),4)),IF("Small standard"="Large standard",IF(N487&gt;LS_MAX,"",ROUND(IF(N487&lt;=OVER3_FROM,INDEX(LS_FEES,SUMPRODUCT(--(LS_EDGES&lt;N487))+1,3+AM487),INDEX(OVER3_BASE,1,3+AM487)+OVER3_PER4*CEILING((N487-OVER3_FROM)/4,1))*(1+FUEL),4)),""))))</f>
        <v/>
      </c>
      <c r="AX487" s="21" t="str">
        <f aca="false">IF(OR(AL487="",AH487=""),"",IF(OR(AH487="",AM487="",M487=""),"",IF(M487="Small standard",IF(AH487&gt;SS_MAX,"",ROUND(INDEX(SS_FEES,SUMPRODUCT(--(SS_EDGES&lt;AH487))+1,0+AM487)*(1+FUEL),4)),IF(M487="Large standard",IF(AH487&gt;LS_MAX,"",ROUND(IF(AH487&lt;=OVER3_FROM,INDEX(LS_FEES,SUMPRODUCT(--(LS_EDGES&lt;AH487))+1,0+AM487),INDEX(OVER3_BASE,1,0+AM487)+OVER3_PER4*CEILING((AH487-OVER3_FROM)/4,1))*(1+FUEL),4)),""))))</f>
        <v/>
      </c>
      <c r="AY487" s="21" t="str">
        <f aca="false">IF(OR(AL487="",AH487=""),"",IF(OR(AH487="",AM487="",M487=""),"",IF(M487="Small standard",IF(AH487&gt;SS_MAX,"",ROUND(INDEX(SS_FEES,SUMPRODUCT(--(SS_EDGES&lt;AH487))+1,3+AM487)*(1+FUEL),4)),IF(M487="Large standard",IF(AH487&gt;LS_MAX,"",ROUND(IF(AH487&lt;=OVER3_FROM,INDEX(LS_FEES,SUMPRODUCT(--(LS_EDGES&lt;AH487))+1,3+AM487),INDEX(OVER3_BASE,1,3+AM487)+OVER3_PER4*CEILING((AH487-OVER3_FROM)/4,1))*(1+FUEL),4)),""))))</f>
        <v/>
      </c>
      <c r="AZ487" s="24" t="str">
        <f aca="false">IF(OR(J487="",J487&lt;1),"",ROUND(IFERROR(INDEX(CAT_SCALE,MATCH(D487,CATS,0)),UC_DEFAULT)*IF(J487&gt;=UC_KNEE,10^(UC_A-UC_B*LOG10(J487)),10^(UC_A-UC_B*LOG10(UC_KNEE))*(UC_KNEE/J487)^UC_HEXP),1))</f>
        <v/>
      </c>
    </row>
    <row r="488" customFormat="false" ht="15" hidden="false" customHeight="false" outlineLevel="0" collapsed="false">
      <c r="A488" s="10"/>
      <c r="B488" s="10"/>
      <c r="C488" s="12"/>
      <c r="D488" s="10"/>
      <c r="E488" s="10"/>
      <c r="F488" s="10"/>
      <c r="G488" s="10"/>
      <c r="H488" s="10"/>
      <c r="I488" s="10"/>
      <c r="J488" s="10"/>
      <c r="K488" s="10"/>
      <c r="L488" s="12"/>
      <c r="M488" s="2" t="str">
        <f aca="false">IF(OR(N488="",AI488=""),"",IF(AND(N488&lt;=SS_MAX,AI488&lt;=SS_L,AJ488&lt;=SS_M,AK488&lt;=SS_S),"Small standard",IF(AND(N488&lt;=LS_MAX,AI488&lt;=LS_L,AJ488&lt;=LS_M,AK488&lt;=LS_S),"Large standard","Oversize")))</f>
        <v/>
      </c>
      <c r="N488" s="16" t="str">
        <f aca="false">IF(AH488="","",IF(AL488="",AH488,MAX(AH488,AL488)))</f>
        <v/>
      </c>
      <c r="O488" s="21" t="str">
        <f aca="false">IF(OR(N488="",AM488="",M488=""),"",IF(M488="Small standard",IF(N488&gt;SS_MAX,"",ROUND(INDEX(SS_FEES,SUMPRODUCT(--(SS_EDGES&lt;N488))+1,0+AM488)*(1+FUEL),4)),IF(M488="Large standard",IF(N488&gt;LS_MAX,"",ROUND(IF(N488&lt;=OVER3_FROM,INDEX(LS_FEES,SUMPRODUCT(--(LS_EDGES&lt;N488))+1,0+AM488),INDEX(OVER3_BASE,1,0+AM488)+OVER3_PER4*CEILING((N488-OVER3_FROM)/4,1))*(1+FUEL),4)),"")))</f>
        <v/>
      </c>
      <c r="P488" s="21" t="str">
        <f aca="false">IF(OR(N488="",AM488="",M488=""),"",IF(M488="Small standard",IF(N488&gt;SS_MAX,"",ROUND(INDEX(SS_FEES,SUMPRODUCT(--(SS_EDGES&lt;N488))+1,3+AM488)*(1+FUEL),4)),IF(M488="Large standard",IF(N488&gt;LS_MAX,"",ROUND(IF(N488&lt;=OVER3_FROM,INDEX(LS_FEES,SUMPRODUCT(--(LS_EDGES&lt;N488))+1,3+AM488),INDEX(OVER3_BASE,1,3+AM488)+OVER3_PER4*CEILING((N488-OVER3_FROM)/4,1))*(1+FUEL),4)),"")))</f>
        <v/>
      </c>
      <c r="Q488" s="20" t="str">
        <f aca="true">IF(OR(L488="",O488=""),"",ROUND(L488-IF(AND(TODAY()&gt;=PEAK_FROM,TODAY()&lt;=PEAK_TO),P488,O488),2))</f>
        <v/>
      </c>
      <c r="R488" s="16" t="str">
        <f aca="false">IF(N488="","",IF(M488="Small standard",IF(SUMPRODUCT(--(SS_EDGES&lt;N488))=0,"",INDEX(SS_EDGES,SUMPRODUCT(--(SS_EDGES&lt;N488)))),IF(M488="Large standard",IF(N488&gt;OVER3_FROM,OVER3_FROM+4*(CEILING((N488-OVER3_FROM)/4,1)-1),IF(SUMPRODUCT(--(LS_EDGES&lt;N488))=0,"",INDEX(LS_EDGES,SUMPRODUCT(--(LS_EDGES&lt;N488))))),"")))</f>
        <v/>
      </c>
      <c r="S488" s="22" t="str">
        <f aca="false">IF(R488="","",ROUND(N488-R488,3))</f>
        <v/>
      </c>
      <c r="T488" s="21" t="str">
        <f aca="false">IF(OR(R488="",O488="",AO488=""),"",IF(S488&gt;MAX_SHAVE,"",IF(ROUND(O488-AO488,4)&lt;MIN_UNIT,"",ROUND(O488-AO488,4))))</f>
        <v/>
      </c>
      <c r="U488" s="21" t="str">
        <f aca="false">IF(OR(AQ488="",O488=""),"",IF(ROUND(ROUND(O488-AQ488,4)-AS488,4)&lt;=MIN_UNIT,"",ROUND(ROUND(O488-AQ488,4)-AS488,4)))</f>
        <v/>
      </c>
      <c r="V488" s="21" t="str">
        <f aca="false">IF(OR(AV488="",O488=""),"",IF(AND(AT488=1,AU488&lt;=MAX_ENV),IF(ROUND(O488-AV488,4)&lt;MIN_UNIT,"",ROUND(O488-AV488,4)),""))</f>
        <v/>
      </c>
      <c r="W488" s="21" t="str">
        <f aca="false">IF(OR(AX488="",O488=""),"",IF(AL488&gt;=AH488*MIN_DIM_RATIO,IF(ROUND(O488-AX488,4)&lt;MIN_UNIT,"",ROUND(O488-AX488,4)),""))</f>
        <v/>
      </c>
      <c r="X488" s="21" t="str">
        <f aca="false">IF(OR(R488="",P488="",AP488=""),"",IF(S488&gt;MAX_SHAVE,"",IF(ROUND(P488-AP488,4)&lt;MIN_UNIT,"",ROUND(P488-AP488,4))))</f>
        <v/>
      </c>
      <c r="Y488" s="21" t="str">
        <f aca="false">IF(OR(AR488="",P488=""),"",IF(ROUND(ROUND(P488-AR488,4)-AS488,4)&lt;=MIN_UNIT,"",ROUND(ROUND(P488-AR488,4)-AS488,4)))</f>
        <v/>
      </c>
      <c r="Z488" s="21" t="str">
        <f aca="false">IF(OR(AW488="",P488=""),"",IF(AND(AT488=1,AU488&lt;=MAX_ENV),IF(ROUND(P488-AW488,4)&lt;MIN_UNIT,"",ROUND(P488-AW488,4)),""))</f>
        <v/>
      </c>
      <c r="AA488" s="21" t="str">
        <f aca="false">IF(OR(AY488="",P488=""),"",IF(AL488&gt;=AH488*MIN_DIM_RATIO,IF(ROUND(P488-AY488,4)&lt;MIN_UNIT,"",ROUND(P488-AY488,4)),""))</f>
        <v/>
      </c>
      <c r="AB488" s="2" t="str">
        <f aca="false">IF(COUNT(T488:W488)=0,"",CHOOSE(MATCH(MAX(T488:W488),T488:W488,0),"Weight","Price","Size tier","Box"))</f>
        <v/>
      </c>
      <c r="AC488" s="24" t="str">
        <f aca="false">IF(K488&lt;&gt;"",K488,AZ488)</f>
        <v/>
      </c>
      <c r="AD488" s="25" t="str">
        <f aca="false">IF(OR(AB488="",AC488=""),"",ROUND(AC488*IF(K488&lt;&gt;"",1,U_LOW)*((12-PEAK_MONTHS)*MAX(T488:W488)+PEAK_MONTHS*N(INDEX(X488:AA488,MATCH(MAX(T488:W488),T488:W488,0)))),0))</f>
        <v/>
      </c>
      <c r="AE488" s="25" t="str">
        <f aca="false">IF(OR(AB488="",AC488=""),"",ROUND(AC488*IF(K488&lt;&gt;"",1,U_HIGH)*((12-PEAK_MONTHS)*MAX(T488:W488)+PEAK_MONTHS*N(INDEX(X488:AA488,MATCH(MAX(T488:W488),T488:W488,0)))),0))</f>
        <v/>
      </c>
      <c r="AF488" s="18" t="str">
        <f aca="false">IF(AD488="","",RANK(AD488,$AD$7:$AD$506))</f>
        <v/>
      </c>
      <c r="AH488" s="16" t="str">
        <f aca="false">IF(E488&lt;&gt;"",E488,IF(F488&lt;&gt;"",ROUND(F488*16,3),""))</f>
        <v/>
      </c>
      <c r="AI488" s="16" t="str">
        <f aca="false">IF(COUNT(G488:I488)&lt;3,"",ROUND(LARGE(G488:I488,1),2))</f>
        <v/>
      </c>
      <c r="AJ488" s="16" t="str">
        <f aca="false">IF(COUNT(G488:I488)&lt;3,"",ROUND(LARGE(G488:I488,2),2))</f>
        <v/>
      </c>
      <c r="AK488" s="16" t="str">
        <f aca="false">IF(COUNT(G488:I488)&lt;3,"",ROUND(SMALL(G488:I488,1),2))</f>
        <v/>
      </c>
      <c r="AL488" s="16" t="str">
        <f aca="false">IF(AI488="","",IF(AI488*AJ488*AK488&lt;DIM_MIN_CUIN,"",ROUND(AI488*AJ488*AK488/DIM_DIV*16,2)))</f>
        <v/>
      </c>
      <c r="AM488" s="18" t="str">
        <f aca="false">IF(C488="","",IF(C488&lt;BAND_LO,1,IF(C488&lt;=BAND_HI,2,3)))</f>
        <v/>
      </c>
      <c r="AN488" s="19" t="str">
        <f aca="false">IF(C488="","",IFERROR(INDEX(CAT_REF,MATCH(D488,CATS,0)),REF_DEFAULT))</f>
        <v/>
      </c>
      <c r="AO488" s="21" t="str">
        <f aca="false">IF(OR(R488="",AM488="",M488=""),"",IF(M488="Small standard",IF(R488&gt;SS_MAX,"",ROUND(INDEX(SS_FEES,SUMPRODUCT(--(SS_EDGES&lt;R488))+1,0+AM488)*(1+FUEL),4)),IF(M488="Large standard",IF(R488&gt;LS_MAX,"",ROUND(IF(R488&lt;=OVER3_FROM,INDEX(LS_FEES,SUMPRODUCT(--(LS_EDGES&lt;R488))+1,0+AM488),INDEX(OVER3_BASE,1,0+AM488)+OVER3_PER4*CEILING((R488-OVER3_FROM)/4,1))*(1+FUEL),4)),"")))</f>
        <v/>
      </c>
      <c r="AP488" s="21" t="str">
        <f aca="false">IF(OR(R488="",AM488="",M488=""),"",IF(M488="Small standard",IF(R488&gt;SS_MAX,"",ROUND(INDEX(SS_FEES,SUMPRODUCT(--(SS_EDGES&lt;R488))+1,3+AM488)*(1+FUEL),4)),IF(M488="Large standard",IF(R488&gt;LS_MAX,"",ROUND(IF(R488&lt;=OVER3_FROM,INDEX(LS_FEES,SUMPRODUCT(--(LS_EDGES&lt;R488))+1,3+AM488),INDEX(OVER3_BASE,1,3+AM488)+OVER3_PER4*CEILING((R488-OVER3_FROM)/4,1))*(1+FUEL),4)),"")))</f>
        <v/>
      </c>
      <c r="AQ488" s="21" t="str">
        <f aca="false">IF(OR(AM488="",AM488=1),"",IF(OR(N488="",(AM488-1)="",M488=""),"",IF(M488="Small standard",IF(N488&gt;SS_MAX,"",ROUND(INDEX(SS_FEES,SUMPRODUCT(--(SS_EDGES&lt;N488))+1,0+(AM488-1))*(1+FUEL),4)),IF(M488="Large standard",IF(N488&gt;LS_MAX,"",ROUND(IF(N488&lt;=OVER3_FROM,INDEX(LS_FEES,SUMPRODUCT(--(LS_EDGES&lt;N488))+1,0+(AM488-1)),INDEX(OVER3_BASE,1,0+(AM488-1))+OVER3_PER4*CEILING((N488-OVER3_FROM)/4,1))*(1+FUEL),4)),""))))</f>
        <v/>
      </c>
      <c r="AR488" s="21" t="str">
        <f aca="false">IF(OR(AM488="",AM488=1),"",IF(OR(N488="",(AM488-1)="",M488=""),"",IF(M488="Small standard",IF(N488&gt;SS_MAX,"",ROUND(INDEX(SS_FEES,SUMPRODUCT(--(SS_EDGES&lt;N488))+1,3+(AM488-1))*(1+FUEL),4)),IF(M488="Large standard",IF(N488&gt;LS_MAX,"",ROUND(IF(N488&lt;=OVER3_FROM,INDEX(LS_FEES,SUMPRODUCT(--(LS_EDGES&lt;N488))+1,3+(AM488-1)),INDEX(OVER3_BASE,1,3+(AM488-1))+OVER3_PER4*CEILING((N488-OVER3_FROM)/4,1))*(1+FUEL),4)),""))))</f>
        <v/>
      </c>
      <c r="AS488" s="21" t="str">
        <f aca="false">IF(OR(AM488="",AM488=1),"",(C488-(IF(AM488=2,BAND_LO,BAND_HI)-0.01))*(1-AN488))</f>
        <v/>
      </c>
      <c r="AT488" s="18" t="str">
        <f aca="false">IF(AI488="","",(AI488&gt;SS_L)+(AJ488&gt;SS_M)+(AK488&gt;SS_S))</f>
        <v/>
      </c>
      <c r="AU488" s="23" t="str">
        <f aca="false">IF(OR(AT488="",AT488&lt;&gt;1),"",MAX(AI488/SS_L,AJ488/SS_M,AK488/SS_S))</f>
        <v/>
      </c>
      <c r="AV488" s="21" t="str">
        <f aca="false">IF(OR(M488&lt;&gt;"Large standard",N488="",N488&gt;SS_MAX),"",IF(OR(N488="",AM488="","Small standard"=""),"",IF("Small standard"="Small standard",IF(N488&gt;SS_MAX,"",ROUND(INDEX(SS_FEES,SUMPRODUCT(--(SS_EDGES&lt;N488))+1,0+AM488)*(1+FUEL),4)),IF("Small standard"="Large standard",IF(N488&gt;LS_MAX,"",ROUND(IF(N488&lt;=OVER3_FROM,INDEX(LS_FEES,SUMPRODUCT(--(LS_EDGES&lt;N488))+1,0+AM488),INDEX(OVER3_BASE,1,0+AM488)+OVER3_PER4*CEILING((N488-OVER3_FROM)/4,1))*(1+FUEL),4)),""))))</f>
        <v/>
      </c>
      <c r="AW488" s="21" t="str">
        <f aca="false">IF(OR(M488&lt;&gt;"Large standard",N488="",N488&gt;SS_MAX),"",IF(OR(N488="",AM488="","Small standard"=""),"",IF("Small standard"="Small standard",IF(N488&gt;SS_MAX,"",ROUND(INDEX(SS_FEES,SUMPRODUCT(--(SS_EDGES&lt;N488))+1,3+AM488)*(1+FUEL),4)),IF("Small standard"="Large standard",IF(N488&gt;LS_MAX,"",ROUND(IF(N488&lt;=OVER3_FROM,INDEX(LS_FEES,SUMPRODUCT(--(LS_EDGES&lt;N488))+1,3+AM488),INDEX(OVER3_BASE,1,3+AM488)+OVER3_PER4*CEILING((N488-OVER3_FROM)/4,1))*(1+FUEL),4)),""))))</f>
        <v/>
      </c>
      <c r="AX488" s="21" t="str">
        <f aca="false">IF(OR(AL488="",AH488=""),"",IF(OR(AH488="",AM488="",M488=""),"",IF(M488="Small standard",IF(AH488&gt;SS_MAX,"",ROUND(INDEX(SS_FEES,SUMPRODUCT(--(SS_EDGES&lt;AH488))+1,0+AM488)*(1+FUEL),4)),IF(M488="Large standard",IF(AH488&gt;LS_MAX,"",ROUND(IF(AH488&lt;=OVER3_FROM,INDEX(LS_FEES,SUMPRODUCT(--(LS_EDGES&lt;AH488))+1,0+AM488),INDEX(OVER3_BASE,1,0+AM488)+OVER3_PER4*CEILING((AH488-OVER3_FROM)/4,1))*(1+FUEL),4)),""))))</f>
        <v/>
      </c>
      <c r="AY488" s="21" t="str">
        <f aca="false">IF(OR(AL488="",AH488=""),"",IF(OR(AH488="",AM488="",M488=""),"",IF(M488="Small standard",IF(AH488&gt;SS_MAX,"",ROUND(INDEX(SS_FEES,SUMPRODUCT(--(SS_EDGES&lt;AH488))+1,3+AM488)*(1+FUEL),4)),IF(M488="Large standard",IF(AH488&gt;LS_MAX,"",ROUND(IF(AH488&lt;=OVER3_FROM,INDEX(LS_FEES,SUMPRODUCT(--(LS_EDGES&lt;AH488))+1,3+AM488),INDEX(OVER3_BASE,1,3+AM488)+OVER3_PER4*CEILING((AH488-OVER3_FROM)/4,1))*(1+FUEL),4)),""))))</f>
        <v/>
      </c>
      <c r="AZ488" s="24" t="str">
        <f aca="false">IF(OR(J488="",J488&lt;1),"",ROUND(IFERROR(INDEX(CAT_SCALE,MATCH(D488,CATS,0)),UC_DEFAULT)*IF(J488&gt;=UC_KNEE,10^(UC_A-UC_B*LOG10(J488)),10^(UC_A-UC_B*LOG10(UC_KNEE))*(UC_KNEE/J488)^UC_HEXP),1))</f>
        <v/>
      </c>
    </row>
    <row r="489" customFormat="false" ht="15" hidden="false" customHeight="false" outlineLevel="0" collapsed="false">
      <c r="A489" s="10"/>
      <c r="B489" s="10"/>
      <c r="C489" s="12"/>
      <c r="D489" s="10"/>
      <c r="E489" s="10"/>
      <c r="F489" s="10"/>
      <c r="G489" s="10"/>
      <c r="H489" s="10"/>
      <c r="I489" s="10"/>
      <c r="J489" s="10"/>
      <c r="K489" s="10"/>
      <c r="L489" s="12"/>
      <c r="M489" s="2" t="str">
        <f aca="false">IF(OR(N489="",AI489=""),"",IF(AND(N489&lt;=SS_MAX,AI489&lt;=SS_L,AJ489&lt;=SS_M,AK489&lt;=SS_S),"Small standard",IF(AND(N489&lt;=LS_MAX,AI489&lt;=LS_L,AJ489&lt;=LS_M,AK489&lt;=LS_S),"Large standard","Oversize")))</f>
        <v/>
      </c>
      <c r="N489" s="16" t="str">
        <f aca="false">IF(AH489="","",IF(AL489="",AH489,MAX(AH489,AL489)))</f>
        <v/>
      </c>
      <c r="O489" s="21" t="str">
        <f aca="false">IF(OR(N489="",AM489="",M489=""),"",IF(M489="Small standard",IF(N489&gt;SS_MAX,"",ROUND(INDEX(SS_FEES,SUMPRODUCT(--(SS_EDGES&lt;N489))+1,0+AM489)*(1+FUEL),4)),IF(M489="Large standard",IF(N489&gt;LS_MAX,"",ROUND(IF(N489&lt;=OVER3_FROM,INDEX(LS_FEES,SUMPRODUCT(--(LS_EDGES&lt;N489))+1,0+AM489),INDEX(OVER3_BASE,1,0+AM489)+OVER3_PER4*CEILING((N489-OVER3_FROM)/4,1))*(1+FUEL),4)),"")))</f>
        <v/>
      </c>
      <c r="P489" s="21" t="str">
        <f aca="false">IF(OR(N489="",AM489="",M489=""),"",IF(M489="Small standard",IF(N489&gt;SS_MAX,"",ROUND(INDEX(SS_FEES,SUMPRODUCT(--(SS_EDGES&lt;N489))+1,3+AM489)*(1+FUEL),4)),IF(M489="Large standard",IF(N489&gt;LS_MAX,"",ROUND(IF(N489&lt;=OVER3_FROM,INDEX(LS_FEES,SUMPRODUCT(--(LS_EDGES&lt;N489))+1,3+AM489),INDEX(OVER3_BASE,1,3+AM489)+OVER3_PER4*CEILING((N489-OVER3_FROM)/4,1))*(1+FUEL),4)),"")))</f>
        <v/>
      </c>
      <c r="Q489" s="20" t="str">
        <f aca="true">IF(OR(L489="",O489=""),"",ROUND(L489-IF(AND(TODAY()&gt;=PEAK_FROM,TODAY()&lt;=PEAK_TO),P489,O489),2))</f>
        <v/>
      </c>
      <c r="R489" s="16" t="str">
        <f aca="false">IF(N489="","",IF(M489="Small standard",IF(SUMPRODUCT(--(SS_EDGES&lt;N489))=0,"",INDEX(SS_EDGES,SUMPRODUCT(--(SS_EDGES&lt;N489)))),IF(M489="Large standard",IF(N489&gt;OVER3_FROM,OVER3_FROM+4*(CEILING((N489-OVER3_FROM)/4,1)-1),IF(SUMPRODUCT(--(LS_EDGES&lt;N489))=0,"",INDEX(LS_EDGES,SUMPRODUCT(--(LS_EDGES&lt;N489))))),"")))</f>
        <v/>
      </c>
      <c r="S489" s="22" t="str">
        <f aca="false">IF(R489="","",ROUND(N489-R489,3))</f>
        <v/>
      </c>
      <c r="T489" s="21" t="str">
        <f aca="false">IF(OR(R489="",O489="",AO489=""),"",IF(S489&gt;MAX_SHAVE,"",IF(ROUND(O489-AO489,4)&lt;MIN_UNIT,"",ROUND(O489-AO489,4))))</f>
        <v/>
      </c>
      <c r="U489" s="21" t="str">
        <f aca="false">IF(OR(AQ489="",O489=""),"",IF(ROUND(ROUND(O489-AQ489,4)-AS489,4)&lt;=MIN_UNIT,"",ROUND(ROUND(O489-AQ489,4)-AS489,4)))</f>
        <v/>
      </c>
      <c r="V489" s="21" t="str">
        <f aca="false">IF(OR(AV489="",O489=""),"",IF(AND(AT489=1,AU489&lt;=MAX_ENV),IF(ROUND(O489-AV489,4)&lt;MIN_UNIT,"",ROUND(O489-AV489,4)),""))</f>
        <v/>
      </c>
      <c r="W489" s="21" t="str">
        <f aca="false">IF(OR(AX489="",O489=""),"",IF(AL489&gt;=AH489*MIN_DIM_RATIO,IF(ROUND(O489-AX489,4)&lt;MIN_UNIT,"",ROUND(O489-AX489,4)),""))</f>
        <v/>
      </c>
      <c r="X489" s="21" t="str">
        <f aca="false">IF(OR(R489="",P489="",AP489=""),"",IF(S489&gt;MAX_SHAVE,"",IF(ROUND(P489-AP489,4)&lt;MIN_UNIT,"",ROUND(P489-AP489,4))))</f>
        <v/>
      </c>
      <c r="Y489" s="21" t="str">
        <f aca="false">IF(OR(AR489="",P489=""),"",IF(ROUND(ROUND(P489-AR489,4)-AS489,4)&lt;=MIN_UNIT,"",ROUND(ROUND(P489-AR489,4)-AS489,4)))</f>
        <v/>
      </c>
      <c r="Z489" s="21" t="str">
        <f aca="false">IF(OR(AW489="",P489=""),"",IF(AND(AT489=1,AU489&lt;=MAX_ENV),IF(ROUND(P489-AW489,4)&lt;MIN_UNIT,"",ROUND(P489-AW489,4)),""))</f>
        <v/>
      </c>
      <c r="AA489" s="21" t="str">
        <f aca="false">IF(OR(AY489="",P489=""),"",IF(AL489&gt;=AH489*MIN_DIM_RATIO,IF(ROUND(P489-AY489,4)&lt;MIN_UNIT,"",ROUND(P489-AY489,4)),""))</f>
        <v/>
      </c>
      <c r="AB489" s="2" t="str">
        <f aca="false">IF(COUNT(T489:W489)=0,"",CHOOSE(MATCH(MAX(T489:W489),T489:W489,0),"Weight","Price","Size tier","Box"))</f>
        <v/>
      </c>
      <c r="AC489" s="24" t="str">
        <f aca="false">IF(K489&lt;&gt;"",K489,AZ489)</f>
        <v/>
      </c>
      <c r="AD489" s="25" t="str">
        <f aca="false">IF(OR(AB489="",AC489=""),"",ROUND(AC489*IF(K489&lt;&gt;"",1,U_LOW)*((12-PEAK_MONTHS)*MAX(T489:W489)+PEAK_MONTHS*N(INDEX(X489:AA489,MATCH(MAX(T489:W489),T489:W489,0)))),0))</f>
        <v/>
      </c>
      <c r="AE489" s="25" t="str">
        <f aca="false">IF(OR(AB489="",AC489=""),"",ROUND(AC489*IF(K489&lt;&gt;"",1,U_HIGH)*((12-PEAK_MONTHS)*MAX(T489:W489)+PEAK_MONTHS*N(INDEX(X489:AA489,MATCH(MAX(T489:W489),T489:W489,0)))),0))</f>
        <v/>
      </c>
      <c r="AF489" s="18" t="str">
        <f aca="false">IF(AD489="","",RANK(AD489,$AD$7:$AD$506))</f>
        <v/>
      </c>
      <c r="AH489" s="16" t="str">
        <f aca="false">IF(E489&lt;&gt;"",E489,IF(F489&lt;&gt;"",ROUND(F489*16,3),""))</f>
        <v/>
      </c>
      <c r="AI489" s="16" t="str">
        <f aca="false">IF(COUNT(G489:I489)&lt;3,"",ROUND(LARGE(G489:I489,1),2))</f>
        <v/>
      </c>
      <c r="AJ489" s="16" t="str">
        <f aca="false">IF(COUNT(G489:I489)&lt;3,"",ROUND(LARGE(G489:I489,2),2))</f>
        <v/>
      </c>
      <c r="AK489" s="16" t="str">
        <f aca="false">IF(COUNT(G489:I489)&lt;3,"",ROUND(SMALL(G489:I489,1),2))</f>
        <v/>
      </c>
      <c r="AL489" s="16" t="str">
        <f aca="false">IF(AI489="","",IF(AI489*AJ489*AK489&lt;DIM_MIN_CUIN,"",ROUND(AI489*AJ489*AK489/DIM_DIV*16,2)))</f>
        <v/>
      </c>
      <c r="AM489" s="18" t="str">
        <f aca="false">IF(C489="","",IF(C489&lt;BAND_LO,1,IF(C489&lt;=BAND_HI,2,3)))</f>
        <v/>
      </c>
      <c r="AN489" s="19" t="str">
        <f aca="false">IF(C489="","",IFERROR(INDEX(CAT_REF,MATCH(D489,CATS,0)),REF_DEFAULT))</f>
        <v/>
      </c>
      <c r="AO489" s="21" t="str">
        <f aca="false">IF(OR(R489="",AM489="",M489=""),"",IF(M489="Small standard",IF(R489&gt;SS_MAX,"",ROUND(INDEX(SS_FEES,SUMPRODUCT(--(SS_EDGES&lt;R489))+1,0+AM489)*(1+FUEL),4)),IF(M489="Large standard",IF(R489&gt;LS_MAX,"",ROUND(IF(R489&lt;=OVER3_FROM,INDEX(LS_FEES,SUMPRODUCT(--(LS_EDGES&lt;R489))+1,0+AM489),INDEX(OVER3_BASE,1,0+AM489)+OVER3_PER4*CEILING((R489-OVER3_FROM)/4,1))*(1+FUEL),4)),"")))</f>
        <v/>
      </c>
      <c r="AP489" s="21" t="str">
        <f aca="false">IF(OR(R489="",AM489="",M489=""),"",IF(M489="Small standard",IF(R489&gt;SS_MAX,"",ROUND(INDEX(SS_FEES,SUMPRODUCT(--(SS_EDGES&lt;R489))+1,3+AM489)*(1+FUEL),4)),IF(M489="Large standard",IF(R489&gt;LS_MAX,"",ROUND(IF(R489&lt;=OVER3_FROM,INDEX(LS_FEES,SUMPRODUCT(--(LS_EDGES&lt;R489))+1,3+AM489),INDEX(OVER3_BASE,1,3+AM489)+OVER3_PER4*CEILING((R489-OVER3_FROM)/4,1))*(1+FUEL),4)),"")))</f>
        <v/>
      </c>
      <c r="AQ489" s="21" t="str">
        <f aca="false">IF(OR(AM489="",AM489=1),"",IF(OR(N489="",(AM489-1)="",M489=""),"",IF(M489="Small standard",IF(N489&gt;SS_MAX,"",ROUND(INDEX(SS_FEES,SUMPRODUCT(--(SS_EDGES&lt;N489))+1,0+(AM489-1))*(1+FUEL),4)),IF(M489="Large standard",IF(N489&gt;LS_MAX,"",ROUND(IF(N489&lt;=OVER3_FROM,INDEX(LS_FEES,SUMPRODUCT(--(LS_EDGES&lt;N489))+1,0+(AM489-1)),INDEX(OVER3_BASE,1,0+(AM489-1))+OVER3_PER4*CEILING((N489-OVER3_FROM)/4,1))*(1+FUEL),4)),""))))</f>
        <v/>
      </c>
      <c r="AR489" s="21" t="str">
        <f aca="false">IF(OR(AM489="",AM489=1),"",IF(OR(N489="",(AM489-1)="",M489=""),"",IF(M489="Small standard",IF(N489&gt;SS_MAX,"",ROUND(INDEX(SS_FEES,SUMPRODUCT(--(SS_EDGES&lt;N489))+1,3+(AM489-1))*(1+FUEL),4)),IF(M489="Large standard",IF(N489&gt;LS_MAX,"",ROUND(IF(N489&lt;=OVER3_FROM,INDEX(LS_FEES,SUMPRODUCT(--(LS_EDGES&lt;N489))+1,3+(AM489-1)),INDEX(OVER3_BASE,1,3+(AM489-1))+OVER3_PER4*CEILING((N489-OVER3_FROM)/4,1))*(1+FUEL),4)),""))))</f>
        <v/>
      </c>
      <c r="AS489" s="21" t="str">
        <f aca="false">IF(OR(AM489="",AM489=1),"",(C489-(IF(AM489=2,BAND_LO,BAND_HI)-0.01))*(1-AN489))</f>
        <v/>
      </c>
      <c r="AT489" s="18" t="str">
        <f aca="false">IF(AI489="","",(AI489&gt;SS_L)+(AJ489&gt;SS_M)+(AK489&gt;SS_S))</f>
        <v/>
      </c>
      <c r="AU489" s="23" t="str">
        <f aca="false">IF(OR(AT489="",AT489&lt;&gt;1),"",MAX(AI489/SS_L,AJ489/SS_M,AK489/SS_S))</f>
        <v/>
      </c>
      <c r="AV489" s="21" t="str">
        <f aca="false">IF(OR(M489&lt;&gt;"Large standard",N489="",N489&gt;SS_MAX),"",IF(OR(N489="",AM489="","Small standard"=""),"",IF("Small standard"="Small standard",IF(N489&gt;SS_MAX,"",ROUND(INDEX(SS_FEES,SUMPRODUCT(--(SS_EDGES&lt;N489))+1,0+AM489)*(1+FUEL),4)),IF("Small standard"="Large standard",IF(N489&gt;LS_MAX,"",ROUND(IF(N489&lt;=OVER3_FROM,INDEX(LS_FEES,SUMPRODUCT(--(LS_EDGES&lt;N489))+1,0+AM489),INDEX(OVER3_BASE,1,0+AM489)+OVER3_PER4*CEILING((N489-OVER3_FROM)/4,1))*(1+FUEL),4)),""))))</f>
        <v/>
      </c>
      <c r="AW489" s="21" t="str">
        <f aca="false">IF(OR(M489&lt;&gt;"Large standard",N489="",N489&gt;SS_MAX),"",IF(OR(N489="",AM489="","Small standard"=""),"",IF("Small standard"="Small standard",IF(N489&gt;SS_MAX,"",ROUND(INDEX(SS_FEES,SUMPRODUCT(--(SS_EDGES&lt;N489))+1,3+AM489)*(1+FUEL),4)),IF("Small standard"="Large standard",IF(N489&gt;LS_MAX,"",ROUND(IF(N489&lt;=OVER3_FROM,INDEX(LS_FEES,SUMPRODUCT(--(LS_EDGES&lt;N489))+1,3+AM489),INDEX(OVER3_BASE,1,3+AM489)+OVER3_PER4*CEILING((N489-OVER3_FROM)/4,1))*(1+FUEL),4)),""))))</f>
        <v/>
      </c>
      <c r="AX489" s="21" t="str">
        <f aca="false">IF(OR(AL489="",AH489=""),"",IF(OR(AH489="",AM489="",M489=""),"",IF(M489="Small standard",IF(AH489&gt;SS_MAX,"",ROUND(INDEX(SS_FEES,SUMPRODUCT(--(SS_EDGES&lt;AH489))+1,0+AM489)*(1+FUEL),4)),IF(M489="Large standard",IF(AH489&gt;LS_MAX,"",ROUND(IF(AH489&lt;=OVER3_FROM,INDEX(LS_FEES,SUMPRODUCT(--(LS_EDGES&lt;AH489))+1,0+AM489),INDEX(OVER3_BASE,1,0+AM489)+OVER3_PER4*CEILING((AH489-OVER3_FROM)/4,1))*(1+FUEL),4)),""))))</f>
        <v/>
      </c>
      <c r="AY489" s="21" t="str">
        <f aca="false">IF(OR(AL489="",AH489=""),"",IF(OR(AH489="",AM489="",M489=""),"",IF(M489="Small standard",IF(AH489&gt;SS_MAX,"",ROUND(INDEX(SS_FEES,SUMPRODUCT(--(SS_EDGES&lt;AH489))+1,3+AM489)*(1+FUEL),4)),IF(M489="Large standard",IF(AH489&gt;LS_MAX,"",ROUND(IF(AH489&lt;=OVER3_FROM,INDEX(LS_FEES,SUMPRODUCT(--(LS_EDGES&lt;AH489))+1,3+AM489),INDEX(OVER3_BASE,1,3+AM489)+OVER3_PER4*CEILING((AH489-OVER3_FROM)/4,1))*(1+FUEL),4)),""))))</f>
        <v/>
      </c>
      <c r="AZ489" s="24" t="str">
        <f aca="false">IF(OR(J489="",J489&lt;1),"",ROUND(IFERROR(INDEX(CAT_SCALE,MATCH(D489,CATS,0)),UC_DEFAULT)*IF(J489&gt;=UC_KNEE,10^(UC_A-UC_B*LOG10(J489)),10^(UC_A-UC_B*LOG10(UC_KNEE))*(UC_KNEE/J489)^UC_HEXP),1))</f>
        <v/>
      </c>
    </row>
    <row r="490" customFormat="false" ht="15" hidden="false" customHeight="false" outlineLevel="0" collapsed="false">
      <c r="A490" s="10"/>
      <c r="B490" s="10"/>
      <c r="C490" s="12"/>
      <c r="D490" s="10"/>
      <c r="E490" s="10"/>
      <c r="F490" s="10"/>
      <c r="G490" s="10"/>
      <c r="H490" s="10"/>
      <c r="I490" s="10"/>
      <c r="J490" s="10"/>
      <c r="K490" s="10"/>
      <c r="L490" s="12"/>
      <c r="M490" s="2" t="str">
        <f aca="false">IF(OR(N490="",AI490=""),"",IF(AND(N490&lt;=SS_MAX,AI490&lt;=SS_L,AJ490&lt;=SS_M,AK490&lt;=SS_S),"Small standard",IF(AND(N490&lt;=LS_MAX,AI490&lt;=LS_L,AJ490&lt;=LS_M,AK490&lt;=LS_S),"Large standard","Oversize")))</f>
        <v/>
      </c>
      <c r="N490" s="16" t="str">
        <f aca="false">IF(AH490="","",IF(AL490="",AH490,MAX(AH490,AL490)))</f>
        <v/>
      </c>
      <c r="O490" s="21" t="str">
        <f aca="false">IF(OR(N490="",AM490="",M490=""),"",IF(M490="Small standard",IF(N490&gt;SS_MAX,"",ROUND(INDEX(SS_FEES,SUMPRODUCT(--(SS_EDGES&lt;N490))+1,0+AM490)*(1+FUEL),4)),IF(M490="Large standard",IF(N490&gt;LS_MAX,"",ROUND(IF(N490&lt;=OVER3_FROM,INDEX(LS_FEES,SUMPRODUCT(--(LS_EDGES&lt;N490))+1,0+AM490),INDEX(OVER3_BASE,1,0+AM490)+OVER3_PER4*CEILING((N490-OVER3_FROM)/4,1))*(1+FUEL),4)),"")))</f>
        <v/>
      </c>
      <c r="P490" s="21" t="str">
        <f aca="false">IF(OR(N490="",AM490="",M490=""),"",IF(M490="Small standard",IF(N490&gt;SS_MAX,"",ROUND(INDEX(SS_FEES,SUMPRODUCT(--(SS_EDGES&lt;N490))+1,3+AM490)*(1+FUEL),4)),IF(M490="Large standard",IF(N490&gt;LS_MAX,"",ROUND(IF(N490&lt;=OVER3_FROM,INDEX(LS_FEES,SUMPRODUCT(--(LS_EDGES&lt;N490))+1,3+AM490),INDEX(OVER3_BASE,1,3+AM490)+OVER3_PER4*CEILING((N490-OVER3_FROM)/4,1))*(1+FUEL),4)),"")))</f>
        <v/>
      </c>
      <c r="Q490" s="20" t="str">
        <f aca="true">IF(OR(L490="",O490=""),"",ROUND(L490-IF(AND(TODAY()&gt;=PEAK_FROM,TODAY()&lt;=PEAK_TO),P490,O490),2))</f>
        <v/>
      </c>
      <c r="R490" s="16" t="str">
        <f aca="false">IF(N490="","",IF(M490="Small standard",IF(SUMPRODUCT(--(SS_EDGES&lt;N490))=0,"",INDEX(SS_EDGES,SUMPRODUCT(--(SS_EDGES&lt;N490)))),IF(M490="Large standard",IF(N490&gt;OVER3_FROM,OVER3_FROM+4*(CEILING((N490-OVER3_FROM)/4,1)-1),IF(SUMPRODUCT(--(LS_EDGES&lt;N490))=0,"",INDEX(LS_EDGES,SUMPRODUCT(--(LS_EDGES&lt;N490))))),"")))</f>
        <v/>
      </c>
      <c r="S490" s="22" t="str">
        <f aca="false">IF(R490="","",ROUND(N490-R490,3))</f>
        <v/>
      </c>
      <c r="T490" s="21" t="str">
        <f aca="false">IF(OR(R490="",O490="",AO490=""),"",IF(S490&gt;MAX_SHAVE,"",IF(ROUND(O490-AO490,4)&lt;MIN_UNIT,"",ROUND(O490-AO490,4))))</f>
        <v/>
      </c>
      <c r="U490" s="21" t="str">
        <f aca="false">IF(OR(AQ490="",O490=""),"",IF(ROUND(ROUND(O490-AQ490,4)-AS490,4)&lt;=MIN_UNIT,"",ROUND(ROUND(O490-AQ490,4)-AS490,4)))</f>
        <v/>
      </c>
      <c r="V490" s="21" t="str">
        <f aca="false">IF(OR(AV490="",O490=""),"",IF(AND(AT490=1,AU490&lt;=MAX_ENV),IF(ROUND(O490-AV490,4)&lt;MIN_UNIT,"",ROUND(O490-AV490,4)),""))</f>
        <v/>
      </c>
      <c r="W490" s="21" t="str">
        <f aca="false">IF(OR(AX490="",O490=""),"",IF(AL490&gt;=AH490*MIN_DIM_RATIO,IF(ROUND(O490-AX490,4)&lt;MIN_UNIT,"",ROUND(O490-AX490,4)),""))</f>
        <v/>
      </c>
      <c r="X490" s="21" t="str">
        <f aca="false">IF(OR(R490="",P490="",AP490=""),"",IF(S490&gt;MAX_SHAVE,"",IF(ROUND(P490-AP490,4)&lt;MIN_UNIT,"",ROUND(P490-AP490,4))))</f>
        <v/>
      </c>
      <c r="Y490" s="21" t="str">
        <f aca="false">IF(OR(AR490="",P490=""),"",IF(ROUND(ROUND(P490-AR490,4)-AS490,4)&lt;=MIN_UNIT,"",ROUND(ROUND(P490-AR490,4)-AS490,4)))</f>
        <v/>
      </c>
      <c r="Z490" s="21" t="str">
        <f aca="false">IF(OR(AW490="",P490=""),"",IF(AND(AT490=1,AU490&lt;=MAX_ENV),IF(ROUND(P490-AW490,4)&lt;MIN_UNIT,"",ROUND(P490-AW490,4)),""))</f>
        <v/>
      </c>
      <c r="AA490" s="21" t="str">
        <f aca="false">IF(OR(AY490="",P490=""),"",IF(AL490&gt;=AH490*MIN_DIM_RATIO,IF(ROUND(P490-AY490,4)&lt;MIN_UNIT,"",ROUND(P490-AY490,4)),""))</f>
        <v/>
      </c>
      <c r="AB490" s="2" t="str">
        <f aca="false">IF(COUNT(T490:W490)=0,"",CHOOSE(MATCH(MAX(T490:W490),T490:W490,0),"Weight","Price","Size tier","Box"))</f>
        <v/>
      </c>
      <c r="AC490" s="24" t="str">
        <f aca="false">IF(K490&lt;&gt;"",K490,AZ490)</f>
        <v/>
      </c>
      <c r="AD490" s="25" t="str">
        <f aca="false">IF(OR(AB490="",AC490=""),"",ROUND(AC490*IF(K490&lt;&gt;"",1,U_LOW)*((12-PEAK_MONTHS)*MAX(T490:W490)+PEAK_MONTHS*N(INDEX(X490:AA490,MATCH(MAX(T490:W490),T490:W490,0)))),0))</f>
        <v/>
      </c>
      <c r="AE490" s="25" t="str">
        <f aca="false">IF(OR(AB490="",AC490=""),"",ROUND(AC490*IF(K490&lt;&gt;"",1,U_HIGH)*((12-PEAK_MONTHS)*MAX(T490:W490)+PEAK_MONTHS*N(INDEX(X490:AA490,MATCH(MAX(T490:W490),T490:W490,0)))),0))</f>
        <v/>
      </c>
      <c r="AF490" s="18" t="str">
        <f aca="false">IF(AD490="","",RANK(AD490,$AD$7:$AD$506))</f>
        <v/>
      </c>
      <c r="AH490" s="16" t="str">
        <f aca="false">IF(E490&lt;&gt;"",E490,IF(F490&lt;&gt;"",ROUND(F490*16,3),""))</f>
        <v/>
      </c>
      <c r="AI490" s="16" t="str">
        <f aca="false">IF(COUNT(G490:I490)&lt;3,"",ROUND(LARGE(G490:I490,1),2))</f>
        <v/>
      </c>
      <c r="AJ490" s="16" t="str">
        <f aca="false">IF(COUNT(G490:I490)&lt;3,"",ROUND(LARGE(G490:I490,2),2))</f>
        <v/>
      </c>
      <c r="AK490" s="16" t="str">
        <f aca="false">IF(COUNT(G490:I490)&lt;3,"",ROUND(SMALL(G490:I490,1),2))</f>
        <v/>
      </c>
      <c r="AL490" s="16" t="str">
        <f aca="false">IF(AI490="","",IF(AI490*AJ490*AK490&lt;DIM_MIN_CUIN,"",ROUND(AI490*AJ490*AK490/DIM_DIV*16,2)))</f>
        <v/>
      </c>
      <c r="AM490" s="18" t="str">
        <f aca="false">IF(C490="","",IF(C490&lt;BAND_LO,1,IF(C490&lt;=BAND_HI,2,3)))</f>
        <v/>
      </c>
      <c r="AN490" s="19" t="str">
        <f aca="false">IF(C490="","",IFERROR(INDEX(CAT_REF,MATCH(D490,CATS,0)),REF_DEFAULT))</f>
        <v/>
      </c>
      <c r="AO490" s="21" t="str">
        <f aca="false">IF(OR(R490="",AM490="",M490=""),"",IF(M490="Small standard",IF(R490&gt;SS_MAX,"",ROUND(INDEX(SS_FEES,SUMPRODUCT(--(SS_EDGES&lt;R490))+1,0+AM490)*(1+FUEL),4)),IF(M490="Large standard",IF(R490&gt;LS_MAX,"",ROUND(IF(R490&lt;=OVER3_FROM,INDEX(LS_FEES,SUMPRODUCT(--(LS_EDGES&lt;R490))+1,0+AM490),INDEX(OVER3_BASE,1,0+AM490)+OVER3_PER4*CEILING((R490-OVER3_FROM)/4,1))*(1+FUEL),4)),"")))</f>
        <v/>
      </c>
      <c r="AP490" s="21" t="str">
        <f aca="false">IF(OR(R490="",AM490="",M490=""),"",IF(M490="Small standard",IF(R490&gt;SS_MAX,"",ROUND(INDEX(SS_FEES,SUMPRODUCT(--(SS_EDGES&lt;R490))+1,3+AM490)*(1+FUEL),4)),IF(M490="Large standard",IF(R490&gt;LS_MAX,"",ROUND(IF(R490&lt;=OVER3_FROM,INDEX(LS_FEES,SUMPRODUCT(--(LS_EDGES&lt;R490))+1,3+AM490),INDEX(OVER3_BASE,1,3+AM490)+OVER3_PER4*CEILING((R490-OVER3_FROM)/4,1))*(1+FUEL),4)),"")))</f>
        <v/>
      </c>
      <c r="AQ490" s="21" t="str">
        <f aca="false">IF(OR(AM490="",AM490=1),"",IF(OR(N490="",(AM490-1)="",M490=""),"",IF(M490="Small standard",IF(N490&gt;SS_MAX,"",ROUND(INDEX(SS_FEES,SUMPRODUCT(--(SS_EDGES&lt;N490))+1,0+(AM490-1))*(1+FUEL),4)),IF(M490="Large standard",IF(N490&gt;LS_MAX,"",ROUND(IF(N490&lt;=OVER3_FROM,INDEX(LS_FEES,SUMPRODUCT(--(LS_EDGES&lt;N490))+1,0+(AM490-1)),INDEX(OVER3_BASE,1,0+(AM490-1))+OVER3_PER4*CEILING((N490-OVER3_FROM)/4,1))*(1+FUEL),4)),""))))</f>
        <v/>
      </c>
      <c r="AR490" s="21" t="str">
        <f aca="false">IF(OR(AM490="",AM490=1),"",IF(OR(N490="",(AM490-1)="",M490=""),"",IF(M490="Small standard",IF(N490&gt;SS_MAX,"",ROUND(INDEX(SS_FEES,SUMPRODUCT(--(SS_EDGES&lt;N490))+1,3+(AM490-1))*(1+FUEL),4)),IF(M490="Large standard",IF(N490&gt;LS_MAX,"",ROUND(IF(N490&lt;=OVER3_FROM,INDEX(LS_FEES,SUMPRODUCT(--(LS_EDGES&lt;N490))+1,3+(AM490-1)),INDEX(OVER3_BASE,1,3+(AM490-1))+OVER3_PER4*CEILING((N490-OVER3_FROM)/4,1))*(1+FUEL),4)),""))))</f>
        <v/>
      </c>
      <c r="AS490" s="21" t="str">
        <f aca="false">IF(OR(AM490="",AM490=1),"",(C490-(IF(AM490=2,BAND_LO,BAND_HI)-0.01))*(1-AN490))</f>
        <v/>
      </c>
      <c r="AT490" s="18" t="str">
        <f aca="false">IF(AI490="","",(AI490&gt;SS_L)+(AJ490&gt;SS_M)+(AK490&gt;SS_S))</f>
        <v/>
      </c>
      <c r="AU490" s="23" t="str">
        <f aca="false">IF(OR(AT490="",AT490&lt;&gt;1),"",MAX(AI490/SS_L,AJ490/SS_M,AK490/SS_S))</f>
        <v/>
      </c>
      <c r="AV490" s="21" t="str">
        <f aca="false">IF(OR(M490&lt;&gt;"Large standard",N490="",N490&gt;SS_MAX),"",IF(OR(N490="",AM490="","Small standard"=""),"",IF("Small standard"="Small standard",IF(N490&gt;SS_MAX,"",ROUND(INDEX(SS_FEES,SUMPRODUCT(--(SS_EDGES&lt;N490))+1,0+AM490)*(1+FUEL),4)),IF("Small standard"="Large standard",IF(N490&gt;LS_MAX,"",ROUND(IF(N490&lt;=OVER3_FROM,INDEX(LS_FEES,SUMPRODUCT(--(LS_EDGES&lt;N490))+1,0+AM490),INDEX(OVER3_BASE,1,0+AM490)+OVER3_PER4*CEILING((N490-OVER3_FROM)/4,1))*(1+FUEL),4)),""))))</f>
        <v/>
      </c>
      <c r="AW490" s="21" t="str">
        <f aca="false">IF(OR(M490&lt;&gt;"Large standard",N490="",N490&gt;SS_MAX),"",IF(OR(N490="",AM490="","Small standard"=""),"",IF("Small standard"="Small standard",IF(N490&gt;SS_MAX,"",ROUND(INDEX(SS_FEES,SUMPRODUCT(--(SS_EDGES&lt;N490))+1,3+AM490)*(1+FUEL),4)),IF("Small standard"="Large standard",IF(N490&gt;LS_MAX,"",ROUND(IF(N490&lt;=OVER3_FROM,INDEX(LS_FEES,SUMPRODUCT(--(LS_EDGES&lt;N490))+1,3+AM490),INDEX(OVER3_BASE,1,3+AM490)+OVER3_PER4*CEILING((N490-OVER3_FROM)/4,1))*(1+FUEL),4)),""))))</f>
        <v/>
      </c>
      <c r="AX490" s="21" t="str">
        <f aca="false">IF(OR(AL490="",AH490=""),"",IF(OR(AH490="",AM490="",M490=""),"",IF(M490="Small standard",IF(AH490&gt;SS_MAX,"",ROUND(INDEX(SS_FEES,SUMPRODUCT(--(SS_EDGES&lt;AH490))+1,0+AM490)*(1+FUEL),4)),IF(M490="Large standard",IF(AH490&gt;LS_MAX,"",ROUND(IF(AH490&lt;=OVER3_FROM,INDEX(LS_FEES,SUMPRODUCT(--(LS_EDGES&lt;AH490))+1,0+AM490),INDEX(OVER3_BASE,1,0+AM490)+OVER3_PER4*CEILING((AH490-OVER3_FROM)/4,1))*(1+FUEL),4)),""))))</f>
        <v/>
      </c>
      <c r="AY490" s="21" t="str">
        <f aca="false">IF(OR(AL490="",AH490=""),"",IF(OR(AH490="",AM490="",M490=""),"",IF(M490="Small standard",IF(AH490&gt;SS_MAX,"",ROUND(INDEX(SS_FEES,SUMPRODUCT(--(SS_EDGES&lt;AH490))+1,3+AM490)*(1+FUEL),4)),IF(M490="Large standard",IF(AH490&gt;LS_MAX,"",ROUND(IF(AH490&lt;=OVER3_FROM,INDEX(LS_FEES,SUMPRODUCT(--(LS_EDGES&lt;AH490))+1,3+AM490),INDEX(OVER3_BASE,1,3+AM490)+OVER3_PER4*CEILING((AH490-OVER3_FROM)/4,1))*(1+FUEL),4)),""))))</f>
        <v/>
      </c>
      <c r="AZ490" s="24" t="str">
        <f aca="false">IF(OR(J490="",J490&lt;1),"",ROUND(IFERROR(INDEX(CAT_SCALE,MATCH(D490,CATS,0)),UC_DEFAULT)*IF(J490&gt;=UC_KNEE,10^(UC_A-UC_B*LOG10(J490)),10^(UC_A-UC_B*LOG10(UC_KNEE))*(UC_KNEE/J490)^UC_HEXP),1))</f>
        <v/>
      </c>
    </row>
    <row r="491" customFormat="false" ht="15" hidden="false" customHeight="false" outlineLevel="0" collapsed="false">
      <c r="A491" s="10"/>
      <c r="B491" s="10"/>
      <c r="C491" s="12"/>
      <c r="D491" s="10"/>
      <c r="E491" s="10"/>
      <c r="F491" s="10"/>
      <c r="G491" s="10"/>
      <c r="H491" s="10"/>
      <c r="I491" s="10"/>
      <c r="J491" s="10"/>
      <c r="K491" s="10"/>
      <c r="L491" s="12"/>
      <c r="M491" s="2" t="str">
        <f aca="false">IF(OR(N491="",AI491=""),"",IF(AND(N491&lt;=SS_MAX,AI491&lt;=SS_L,AJ491&lt;=SS_M,AK491&lt;=SS_S),"Small standard",IF(AND(N491&lt;=LS_MAX,AI491&lt;=LS_L,AJ491&lt;=LS_M,AK491&lt;=LS_S),"Large standard","Oversize")))</f>
        <v/>
      </c>
      <c r="N491" s="16" t="str">
        <f aca="false">IF(AH491="","",IF(AL491="",AH491,MAX(AH491,AL491)))</f>
        <v/>
      </c>
      <c r="O491" s="21" t="str">
        <f aca="false">IF(OR(N491="",AM491="",M491=""),"",IF(M491="Small standard",IF(N491&gt;SS_MAX,"",ROUND(INDEX(SS_FEES,SUMPRODUCT(--(SS_EDGES&lt;N491))+1,0+AM491)*(1+FUEL),4)),IF(M491="Large standard",IF(N491&gt;LS_MAX,"",ROUND(IF(N491&lt;=OVER3_FROM,INDEX(LS_FEES,SUMPRODUCT(--(LS_EDGES&lt;N491))+1,0+AM491),INDEX(OVER3_BASE,1,0+AM491)+OVER3_PER4*CEILING((N491-OVER3_FROM)/4,1))*(1+FUEL),4)),"")))</f>
        <v/>
      </c>
      <c r="P491" s="21" t="str">
        <f aca="false">IF(OR(N491="",AM491="",M491=""),"",IF(M491="Small standard",IF(N491&gt;SS_MAX,"",ROUND(INDEX(SS_FEES,SUMPRODUCT(--(SS_EDGES&lt;N491))+1,3+AM491)*(1+FUEL),4)),IF(M491="Large standard",IF(N491&gt;LS_MAX,"",ROUND(IF(N491&lt;=OVER3_FROM,INDEX(LS_FEES,SUMPRODUCT(--(LS_EDGES&lt;N491))+1,3+AM491),INDEX(OVER3_BASE,1,3+AM491)+OVER3_PER4*CEILING((N491-OVER3_FROM)/4,1))*(1+FUEL),4)),"")))</f>
        <v/>
      </c>
      <c r="Q491" s="20" t="str">
        <f aca="true">IF(OR(L491="",O491=""),"",ROUND(L491-IF(AND(TODAY()&gt;=PEAK_FROM,TODAY()&lt;=PEAK_TO),P491,O491),2))</f>
        <v/>
      </c>
      <c r="R491" s="16" t="str">
        <f aca="false">IF(N491="","",IF(M491="Small standard",IF(SUMPRODUCT(--(SS_EDGES&lt;N491))=0,"",INDEX(SS_EDGES,SUMPRODUCT(--(SS_EDGES&lt;N491)))),IF(M491="Large standard",IF(N491&gt;OVER3_FROM,OVER3_FROM+4*(CEILING((N491-OVER3_FROM)/4,1)-1),IF(SUMPRODUCT(--(LS_EDGES&lt;N491))=0,"",INDEX(LS_EDGES,SUMPRODUCT(--(LS_EDGES&lt;N491))))),"")))</f>
        <v/>
      </c>
      <c r="S491" s="22" t="str">
        <f aca="false">IF(R491="","",ROUND(N491-R491,3))</f>
        <v/>
      </c>
      <c r="T491" s="21" t="str">
        <f aca="false">IF(OR(R491="",O491="",AO491=""),"",IF(S491&gt;MAX_SHAVE,"",IF(ROUND(O491-AO491,4)&lt;MIN_UNIT,"",ROUND(O491-AO491,4))))</f>
        <v/>
      </c>
      <c r="U491" s="21" t="str">
        <f aca="false">IF(OR(AQ491="",O491=""),"",IF(ROUND(ROUND(O491-AQ491,4)-AS491,4)&lt;=MIN_UNIT,"",ROUND(ROUND(O491-AQ491,4)-AS491,4)))</f>
        <v/>
      </c>
      <c r="V491" s="21" t="str">
        <f aca="false">IF(OR(AV491="",O491=""),"",IF(AND(AT491=1,AU491&lt;=MAX_ENV),IF(ROUND(O491-AV491,4)&lt;MIN_UNIT,"",ROUND(O491-AV491,4)),""))</f>
        <v/>
      </c>
      <c r="W491" s="21" t="str">
        <f aca="false">IF(OR(AX491="",O491=""),"",IF(AL491&gt;=AH491*MIN_DIM_RATIO,IF(ROUND(O491-AX491,4)&lt;MIN_UNIT,"",ROUND(O491-AX491,4)),""))</f>
        <v/>
      </c>
      <c r="X491" s="21" t="str">
        <f aca="false">IF(OR(R491="",P491="",AP491=""),"",IF(S491&gt;MAX_SHAVE,"",IF(ROUND(P491-AP491,4)&lt;MIN_UNIT,"",ROUND(P491-AP491,4))))</f>
        <v/>
      </c>
      <c r="Y491" s="21" t="str">
        <f aca="false">IF(OR(AR491="",P491=""),"",IF(ROUND(ROUND(P491-AR491,4)-AS491,4)&lt;=MIN_UNIT,"",ROUND(ROUND(P491-AR491,4)-AS491,4)))</f>
        <v/>
      </c>
      <c r="Z491" s="21" t="str">
        <f aca="false">IF(OR(AW491="",P491=""),"",IF(AND(AT491=1,AU491&lt;=MAX_ENV),IF(ROUND(P491-AW491,4)&lt;MIN_UNIT,"",ROUND(P491-AW491,4)),""))</f>
        <v/>
      </c>
      <c r="AA491" s="21" t="str">
        <f aca="false">IF(OR(AY491="",P491=""),"",IF(AL491&gt;=AH491*MIN_DIM_RATIO,IF(ROUND(P491-AY491,4)&lt;MIN_UNIT,"",ROUND(P491-AY491,4)),""))</f>
        <v/>
      </c>
      <c r="AB491" s="2" t="str">
        <f aca="false">IF(COUNT(T491:W491)=0,"",CHOOSE(MATCH(MAX(T491:W491),T491:W491,0),"Weight","Price","Size tier","Box"))</f>
        <v/>
      </c>
      <c r="AC491" s="24" t="str">
        <f aca="false">IF(K491&lt;&gt;"",K491,AZ491)</f>
        <v/>
      </c>
      <c r="AD491" s="25" t="str">
        <f aca="false">IF(OR(AB491="",AC491=""),"",ROUND(AC491*IF(K491&lt;&gt;"",1,U_LOW)*((12-PEAK_MONTHS)*MAX(T491:W491)+PEAK_MONTHS*N(INDEX(X491:AA491,MATCH(MAX(T491:W491),T491:W491,0)))),0))</f>
        <v/>
      </c>
      <c r="AE491" s="25" t="str">
        <f aca="false">IF(OR(AB491="",AC491=""),"",ROUND(AC491*IF(K491&lt;&gt;"",1,U_HIGH)*((12-PEAK_MONTHS)*MAX(T491:W491)+PEAK_MONTHS*N(INDEX(X491:AA491,MATCH(MAX(T491:W491),T491:W491,0)))),0))</f>
        <v/>
      </c>
      <c r="AF491" s="18" t="str">
        <f aca="false">IF(AD491="","",RANK(AD491,$AD$7:$AD$506))</f>
        <v/>
      </c>
      <c r="AH491" s="16" t="str">
        <f aca="false">IF(E491&lt;&gt;"",E491,IF(F491&lt;&gt;"",ROUND(F491*16,3),""))</f>
        <v/>
      </c>
      <c r="AI491" s="16" t="str">
        <f aca="false">IF(COUNT(G491:I491)&lt;3,"",ROUND(LARGE(G491:I491,1),2))</f>
        <v/>
      </c>
      <c r="AJ491" s="16" t="str">
        <f aca="false">IF(COUNT(G491:I491)&lt;3,"",ROUND(LARGE(G491:I491,2),2))</f>
        <v/>
      </c>
      <c r="AK491" s="16" t="str">
        <f aca="false">IF(COUNT(G491:I491)&lt;3,"",ROUND(SMALL(G491:I491,1),2))</f>
        <v/>
      </c>
      <c r="AL491" s="16" t="str">
        <f aca="false">IF(AI491="","",IF(AI491*AJ491*AK491&lt;DIM_MIN_CUIN,"",ROUND(AI491*AJ491*AK491/DIM_DIV*16,2)))</f>
        <v/>
      </c>
      <c r="AM491" s="18" t="str">
        <f aca="false">IF(C491="","",IF(C491&lt;BAND_LO,1,IF(C491&lt;=BAND_HI,2,3)))</f>
        <v/>
      </c>
      <c r="AN491" s="19" t="str">
        <f aca="false">IF(C491="","",IFERROR(INDEX(CAT_REF,MATCH(D491,CATS,0)),REF_DEFAULT))</f>
        <v/>
      </c>
      <c r="AO491" s="21" t="str">
        <f aca="false">IF(OR(R491="",AM491="",M491=""),"",IF(M491="Small standard",IF(R491&gt;SS_MAX,"",ROUND(INDEX(SS_FEES,SUMPRODUCT(--(SS_EDGES&lt;R491))+1,0+AM491)*(1+FUEL),4)),IF(M491="Large standard",IF(R491&gt;LS_MAX,"",ROUND(IF(R491&lt;=OVER3_FROM,INDEX(LS_FEES,SUMPRODUCT(--(LS_EDGES&lt;R491))+1,0+AM491),INDEX(OVER3_BASE,1,0+AM491)+OVER3_PER4*CEILING((R491-OVER3_FROM)/4,1))*(1+FUEL),4)),"")))</f>
        <v/>
      </c>
      <c r="AP491" s="21" t="str">
        <f aca="false">IF(OR(R491="",AM491="",M491=""),"",IF(M491="Small standard",IF(R491&gt;SS_MAX,"",ROUND(INDEX(SS_FEES,SUMPRODUCT(--(SS_EDGES&lt;R491))+1,3+AM491)*(1+FUEL),4)),IF(M491="Large standard",IF(R491&gt;LS_MAX,"",ROUND(IF(R491&lt;=OVER3_FROM,INDEX(LS_FEES,SUMPRODUCT(--(LS_EDGES&lt;R491))+1,3+AM491),INDEX(OVER3_BASE,1,3+AM491)+OVER3_PER4*CEILING((R491-OVER3_FROM)/4,1))*(1+FUEL),4)),"")))</f>
        <v/>
      </c>
      <c r="AQ491" s="21" t="str">
        <f aca="false">IF(OR(AM491="",AM491=1),"",IF(OR(N491="",(AM491-1)="",M491=""),"",IF(M491="Small standard",IF(N491&gt;SS_MAX,"",ROUND(INDEX(SS_FEES,SUMPRODUCT(--(SS_EDGES&lt;N491))+1,0+(AM491-1))*(1+FUEL),4)),IF(M491="Large standard",IF(N491&gt;LS_MAX,"",ROUND(IF(N491&lt;=OVER3_FROM,INDEX(LS_FEES,SUMPRODUCT(--(LS_EDGES&lt;N491))+1,0+(AM491-1)),INDEX(OVER3_BASE,1,0+(AM491-1))+OVER3_PER4*CEILING((N491-OVER3_FROM)/4,1))*(1+FUEL),4)),""))))</f>
        <v/>
      </c>
      <c r="AR491" s="21" t="str">
        <f aca="false">IF(OR(AM491="",AM491=1),"",IF(OR(N491="",(AM491-1)="",M491=""),"",IF(M491="Small standard",IF(N491&gt;SS_MAX,"",ROUND(INDEX(SS_FEES,SUMPRODUCT(--(SS_EDGES&lt;N491))+1,3+(AM491-1))*(1+FUEL),4)),IF(M491="Large standard",IF(N491&gt;LS_MAX,"",ROUND(IF(N491&lt;=OVER3_FROM,INDEX(LS_FEES,SUMPRODUCT(--(LS_EDGES&lt;N491))+1,3+(AM491-1)),INDEX(OVER3_BASE,1,3+(AM491-1))+OVER3_PER4*CEILING((N491-OVER3_FROM)/4,1))*(1+FUEL),4)),""))))</f>
        <v/>
      </c>
      <c r="AS491" s="21" t="str">
        <f aca="false">IF(OR(AM491="",AM491=1),"",(C491-(IF(AM491=2,BAND_LO,BAND_HI)-0.01))*(1-AN491))</f>
        <v/>
      </c>
      <c r="AT491" s="18" t="str">
        <f aca="false">IF(AI491="","",(AI491&gt;SS_L)+(AJ491&gt;SS_M)+(AK491&gt;SS_S))</f>
        <v/>
      </c>
      <c r="AU491" s="23" t="str">
        <f aca="false">IF(OR(AT491="",AT491&lt;&gt;1),"",MAX(AI491/SS_L,AJ491/SS_M,AK491/SS_S))</f>
        <v/>
      </c>
      <c r="AV491" s="21" t="str">
        <f aca="false">IF(OR(M491&lt;&gt;"Large standard",N491="",N491&gt;SS_MAX),"",IF(OR(N491="",AM491="","Small standard"=""),"",IF("Small standard"="Small standard",IF(N491&gt;SS_MAX,"",ROUND(INDEX(SS_FEES,SUMPRODUCT(--(SS_EDGES&lt;N491))+1,0+AM491)*(1+FUEL),4)),IF("Small standard"="Large standard",IF(N491&gt;LS_MAX,"",ROUND(IF(N491&lt;=OVER3_FROM,INDEX(LS_FEES,SUMPRODUCT(--(LS_EDGES&lt;N491))+1,0+AM491),INDEX(OVER3_BASE,1,0+AM491)+OVER3_PER4*CEILING((N491-OVER3_FROM)/4,1))*(1+FUEL),4)),""))))</f>
        <v/>
      </c>
      <c r="AW491" s="21" t="str">
        <f aca="false">IF(OR(M491&lt;&gt;"Large standard",N491="",N491&gt;SS_MAX),"",IF(OR(N491="",AM491="","Small standard"=""),"",IF("Small standard"="Small standard",IF(N491&gt;SS_MAX,"",ROUND(INDEX(SS_FEES,SUMPRODUCT(--(SS_EDGES&lt;N491))+1,3+AM491)*(1+FUEL),4)),IF("Small standard"="Large standard",IF(N491&gt;LS_MAX,"",ROUND(IF(N491&lt;=OVER3_FROM,INDEX(LS_FEES,SUMPRODUCT(--(LS_EDGES&lt;N491))+1,3+AM491),INDEX(OVER3_BASE,1,3+AM491)+OVER3_PER4*CEILING((N491-OVER3_FROM)/4,1))*(1+FUEL),4)),""))))</f>
        <v/>
      </c>
      <c r="AX491" s="21" t="str">
        <f aca="false">IF(OR(AL491="",AH491=""),"",IF(OR(AH491="",AM491="",M491=""),"",IF(M491="Small standard",IF(AH491&gt;SS_MAX,"",ROUND(INDEX(SS_FEES,SUMPRODUCT(--(SS_EDGES&lt;AH491))+1,0+AM491)*(1+FUEL),4)),IF(M491="Large standard",IF(AH491&gt;LS_MAX,"",ROUND(IF(AH491&lt;=OVER3_FROM,INDEX(LS_FEES,SUMPRODUCT(--(LS_EDGES&lt;AH491))+1,0+AM491),INDEX(OVER3_BASE,1,0+AM491)+OVER3_PER4*CEILING((AH491-OVER3_FROM)/4,1))*(1+FUEL),4)),""))))</f>
        <v/>
      </c>
      <c r="AY491" s="21" t="str">
        <f aca="false">IF(OR(AL491="",AH491=""),"",IF(OR(AH491="",AM491="",M491=""),"",IF(M491="Small standard",IF(AH491&gt;SS_MAX,"",ROUND(INDEX(SS_FEES,SUMPRODUCT(--(SS_EDGES&lt;AH491))+1,3+AM491)*(1+FUEL),4)),IF(M491="Large standard",IF(AH491&gt;LS_MAX,"",ROUND(IF(AH491&lt;=OVER3_FROM,INDEX(LS_FEES,SUMPRODUCT(--(LS_EDGES&lt;AH491))+1,3+AM491),INDEX(OVER3_BASE,1,3+AM491)+OVER3_PER4*CEILING((AH491-OVER3_FROM)/4,1))*(1+FUEL),4)),""))))</f>
        <v/>
      </c>
      <c r="AZ491" s="24" t="str">
        <f aca="false">IF(OR(J491="",J491&lt;1),"",ROUND(IFERROR(INDEX(CAT_SCALE,MATCH(D491,CATS,0)),UC_DEFAULT)*IF(J491&gt;=UC_KNEE,10^(UC_A-UC_B*LOG10(J491)),10^(UC_A-UC_B*LOG10(UC_KNEE))*(UC_KNEE/J491)^UC_HEXP),1))</f>
        <v/>
      </c>
    </row>
    <row r="492" customFormat="false" ht="15" hidden="false" customHeight="false" outlineLevel="0" collapsed="false">
      <c r="A492" s="10"/>
      <c r="B492" s="10"/>
      <c r="C492" s="12"/>
      <c r="D492" s="10"/>
      <c r="E492" s="10"/>
      <c r="F492" s="10"/>
      <c r="G492" s="10"/>
      <c r="H492" s="10"/>
      <c r="I492" s="10"/>
      <c r="J492" s="10"/>
      <c r="K492" s="10"/>
      <c r="L492" s="12"/>
      <c r="M492" s="2" t="str">
        <f aca="false">IF(OR(N492="",AI492=""),"",IF(AND(N492&lt;=SS_MAX,AI492&lt;=SS_L,AJ492&lt;=SS_M,AK492&lt;=SS_S),"Small standard",IF(AND(N492&lt;=LS_MAX,AI492&lt;=LS_L,AJ492&lt;=LS_M,AK492&lt;=LS_S),"Large standard","Oversize")))</f>
        <v/>
      </c>
      <c r="N492" s="16" t="str">
        <f aca="false">IF(AH492="","",IF(AL492="",AH492,MAX(AH492,AL492)))</f>
        <v/>
      </c>
      <c r="O492" s="21" t="str">
        <f aca="false">IF(OR(N492="",AM492="",M492=""),"",IF(M492="Small standard",IF(N492&gt;SS_MAX,"",ROUND(INDEX(SS_FEES,SUMPRODUCT(--(SS_EDGES&lt;N492))+1,0+AM492)*(1+FUEL),4)),IF(M492="Large standard",IF(N492&gt;LS_MAX,"",ROUND(IF(N492&lt;=OVER3_FROM,INDEX(LS_FEES,SUMPRODUCT(--(LS_EDGES&lt;N492))+1,0+AM492),INDEX(OVER3_BASE,1,0+AM492)+OVER3_PER4*CEILING((N492-OVER3_FROM)/4,1))*(1+FUEL),4)),"")))</f>
        <v/>
      </c>
      <c r="P492" s="21" t="str">
        <f aca="false">IF(OR(N492="",AM492="",M492=""),"",IF(M492="Small standard",IF(N492&gt;SS_MAX,"",ROUND(INDEX(SS_FEES,SUMPRODUCT(--(SS_EDGES&lt;N492))+1,3+AM492)*(1+FUEL),4)),IF(M492="Large standard",IF(N492&gt;LS_MAX,"",ROUND(IF(N492&lt;=OVER3_FROM,INDEX(LS_FEES,SUMPRODUCT(--(LS_EDGES&lt;N492))+1,3+AM492),INDEX(OVER3_BASE,1,3+AM492)+OVER3_PER4*CEILING((N492-OVER3_FROM)/4,1))*(1+FUEL),4)),"")))</f>
        <v/>
      </c>
      <c r="Q492" s="20" t="str">
        <f aca="true">IF(OR(L492="",O492=""),"",ROUND(L492-IF(AND(TODAY()&gt;=PEAK_FROM,TODAY()&lt;=PEAK_TO),P492,O492),2))</f>
        <v/>
      </c>
      <c r="R492" s="16" t="str">
        <f aca="false">IF(N492="","",IF(M492="Small standard",IF(SUMPRODUCT(--(SS_EDGES&lt;N492))=0,"",INDEX(SS_EDGES,SUMPRODUCT(--(SS_EDGES&lt;N492)))),IF(M492="Large standard",IF(N492&gt;OVER3_FROM,OVER3_FROM+4*(CEILING((N492-OVER3_FROM)/4,1)-1),IF(SUMPRODUCT(--(LS_EDGES&lt;N492))=0,"",INDEX(LS_EDGES,SUMPRODUCT(--(LS_EDGES&lt;N492))))),"")))</f>
        <v/>
      </c>
      <c r="S492" s="22" t="str">
        <f aca="false">IF(R492="","",ROUND(N492-R492,3))</f>
        <v/>
      </c>
      <c r="T492" s="21" t="str">
        <f aca="false">IF(OR(R492="",O492="",AO492=""),"",IF(S492&gt;MAX_SHAVE,"",IF(ROUND(O492-AO492,4)&lt;MIN_UNIT,"",ROUND(O492-AO492,4))))</f>
        <v/>
      </c>
      <c r="U492" s="21" t="str">
        <f aca="false">IF(OR(AQ492="",O492=""),"",IF(ROUND(ROUND(O492-AQ492,4)-AS492,4)&lt;=MIN_UNIT,"",ROUND(ROUND(O492-AQ492,4)-AS492,4)))</f>
        <v/>
      </c>
      <c r="V492" s="21" t="str">
        <f aca="false">IF(OR(AV492="",O492=""),"",IF(AND(AT492=1,AU492&lt;=MAX_ENV),IF(ROUND(O492-AV492,4)&lt;MIN_UNIT,"",ROUND(O492-AV492,4)),""))</f>
        <v/>
      </c>
      <c r="W492" s="21" t="str">
        <f aca="false">IF(OR(AX492="",O492=""),"",IF(AL492&gt;=AH492*MIN_DIM_RATIO,IF(ROUND(O492-AX492,4)&lt;MIN_UNIT,"",ROUND(O492-AX492,4)),""))</f>
        <v/>
      </c>
      <c r="X492" s="21" t="str">
        <f aca="false">IF(OR(R492="",P492="",AP492=""),"",IF(S492&gt;MAX_SHAVE,"",IF(ROUND(P492-AP492,4)&lt;MIN_UNIT,"",ROUND(P492-AP492,4))))</f>
        <v/>
      </c>
      <c r="Y492" s="21" t="str">
        <f aca="false">IF(OR(AR492="",P492=""),"",IF(ROUND(ROUND(P492-AR492,4)-AS492,4)&lt;=MIN_UNIT,"",ROUND(ROUND(P492-AR492,4)-AS492,4)))</f>
        <v/>
      </c>
      <c r="Z492" s="21" t="str">
        <f aca="false">IF(OR(AW492="",P492=""),"",IF(AND(AT492=1,AU492&lt;=MAX_ENV),IF(ROUND(P492-AW492,4)&lt;MIN_UNIT,"",ROUND(P492-AW492,4)),""))</f>
        <v/>
      </c>
      <c r="AA492" s="21" t="str">
        <f aca="false">IF(OR(AY492="",P492=""),"",IF(AL492&gt;=AH492*MIN_DIM_RATIO,IF(ROUND(P492-AY492,4)&lt;MIN_UNIT,"",ROUND(P492-AY492,4)),""))</f>
        <v/>
      </c>
      <c r="AB492" s="2" t="str">
        <f aca="false">IF(COUNT(T492:W492)=0,"",CHOOSE(MATCH(MAX(T492:W492),T492:W492,0),"Weight","Price","Size tier","Box"))</f>
        <v/>
      </c>
      <c r="AC492" s="24" t="str">
        <f aca="false">IF(K492&lt;&gt;"",K492,AZ492)</f>
        <v/>
      </c>
      <c r="AD492" s="25" t="str">
        <f aca="false">IF(OR(AB492="",AC492=""),"",ROUND(AC492*IF(K492&lt;&gt;"",1,U_LOW)*((12-PEAK_MONTHS)*MAX(T492:W492)+PEAK_MONTHS*N(INDEX(X492:AA492,MATCH(MAX(T492:W492),T492:W492,0)))),0))</f>
        <v/>
      </c>
      <c r="AE492" s="25" t="str">
        <f aca="false">IF(OR(AB492="",AC492=""),"",ROUND(AC492*IF(K492&lt;&gt;"",1,U_HIGH)*((12-PEAK_MONTHS)*MAX(T492:W492)+PEAK_MONTHS*N(INDEX(X492:AA492,MATCH(MAX(T492:W492),T492:W492,0)))),0))</f>
        <v/>
      </c>
      <c r="AF492" s="18" t="str">
        <f aca="false">IF(AD492="","",RANK(AD492,$AD$7:$AD$506))</f>
        <v/>
      </c>
      <c r="AH492" s="16" t="str">
        <f aca="false">IF(E492&lt;&gt;"",E492,IF(F492&lt;&gt;"",ROUND(F492*16,3),""))</f>
        <v/>
      </c>
      <c r="AI492" s="16" t="str">
        <f aca="false">IF(COUNT(G492:I492)&lt;3,"",ROUND(LARGE(G492:I492,1),2))</f>
        <v/>
      </c>
      <c r="AJ492" s="16" t="str">
        <f aca="false">IF(COUNT(G492:I492)&lt;3,"",ROUND(LARGE(G492:I492,2),2))</f>
        <v/>
      </c>
      <c r="AK492" s="16" t="str">
        <f aca="false">IF(COUNT(G492:I492)&lt;3,"",ROUND(SMALL(G492:I492,1),2))</f>
        <v/>
      </c>
      <c r="AL492" s="16" t="str">
        <f aca="false">IF(AI492="","",IF(AI492*AJ492*AK492&lt;DIM_MIN_CUIN,"",ROUND(AI492*AJ492*AK492/DIM_DIV*16,2)))</f>
        <v/>
      </c>
      <c r="AM492" s="18" t="str">
        <f aca="false">IF(C492="","",IF(C492&lt;BAND_LO,1,IF(C492&lt;=BAND_HI,2,3)))</f>
        <v/>
      </c>
      <c r="AN492" s="19" t="str">
        <f aca="false">IF(C492="","",IFERROR(INDEX(CAT_REF,MATCH(D492,CATS,0)),REF_DEFAULT))</f>
        <v/>
      </c>
      <c r="AO492" s="21" t="str">
        <f aca="false">IF(OR(R492="",AM492="",M492=""),"",IF(M492="Small standard",IF(R492&gt;SS_MAX,"",ROUND(INDEX(SS_FEES,SUMPRODUCT(--(SS_EDGES&lt;R492))+1,0+AM492)*(1+FUEL),4)),IF(M492="Large standard",IF(R492&gt;LS_MAX,"",ROUND(IF(R492&lt;=OVER3_FROM,INDEX(LS_FEES,SUMPRODUCT(--(LS_EDGES&lt;R492))+1,0+AM492),INDEX(OVER3_BASE,1,0+AM492)+OVER3_PER4*CEILING((R492-OVER3_FROM)/4,1))*(1+FUEL),4)),"")))</f>
        <v/>
      </c>
      <c r="AP492" s="21" t="str">
        <f aca="false">IF(OR(R492="",AM492="",M492=""),"",IF(M492="Small standard",IF(R492&gt;SS_MAX,"",ROUND(INDEX(SS_FEES,SUMPRODUCT(--(SS_EDGES&lt;R492))+1,3+AM492)*(1+FUEL),4)),IF(M492="Large standard",IF(R492&gt;LS_MAX,"",ROUND(IF(R492&lt;=OVER3_FROM,INDEX(LS_FEES,SUMPRODUCT(--(LS_EDGES&lt;R492))+1,3+AM492),INDEX(OVER3_BASE,1,3+AM492)+OVER3_PER4*CEILING((R492-OVER3_FROM)/4,1))*(1+FUEL),4)),"")))</f>
        <v/>
      </c>
      <c r="AQ492" s="21" t="str">
        <f aca="false">IF(OR(AM492="",AM492=1),"",IF(OR(N492="",(AM492-1)="",M492=""),"",IF(M492="Small standard",IF(N492&gt;SS_MAX,"",ROUND(INDEX(SS_FEES,SUMPRODUCT(--(SS_EDGES&lt;N492))+1,0+(AM492-1))*(1+FUEL),4)),IF(M492="Large standard",IF(N492&gt;LS_MAX,"",ROUND(IF(N492&lt;=OVER3_FROM,INDEX(LS_FEES,SUMPRODUCT(--(LS_EDGES&lt;N492))+1,0+(AM492-1)),INDEX(OVER3_BASE,1,0+(AM492-1))+OVER3_PER4*CEILING((N492-OVER3_FROM)/4,1))*(1+FUEL),4)),""))))</f>
        <v/>
      </c>
      <c r="AR492" s="21" t="str">
        <f aca="false">IF(OR(AM492="",AM492=1),"",IF(OR(N492="",(AM492-1)="",M492=""),"",IF(M492="Small standard",IF(N492&gt;SS_MAX,"",ROUND(INDEX(SS_FEES,SUMPRODUCT(--(SS_EDGES&lt;N492))+1,3+(AM492-1))*(1+FUEL),4)),IF(M492="Large standard",IF(N492&gt;LS_MAX,"",ROUND(IF(N492&lt;=OVER3_FROM,INDEX(LS_FEES,SUMPRODUCT(--(LS_EDGES&lt;N492))+1,3+(AM492-1)),INDEX(OVER3_BASE,1,3+(AM492-1))+OVER3_PER4*CEILING((N492-OVER3_FROM)/4,1))*(1+FUEL),4)),""))))</f>
        <v/>
      </c>
      <c r="AS492" s="21" t="str">
        <f aca="false">IF(OR(AM492="",AM492=1),"",(C492-(IF(AM492=2,BAND_LO,BAND_HI)-0.01))*(1-AN492))</f>
        <v/>
      </c>
      <c r="AT492" s="18" t="str">
        <f aca="false">IF(AI492="","",(AI492&gt;SS_L)+(AJ492&gt;SS_M)+(AK492&gt;SS_S))</f>
        <v/>
      </c>
      <c r="AU492" s="23" t="str">
        <f aca="false">IF(OR(AT492="",AT492&lt;&gt;1),"",MAX(AI492/SS_L,AJ492/SS_M,AK492/SS_S))</f>
        <v/>
      </c>
      <c r="AV492" s="21" t="str">
        <f aca="false">IF(OR(M492&lt;&gt;"Large standard",N492="",N492&gt;SS_MAX),"",IF(OR(N492="",AM492="","Small standard"=""),"",IF("Small standard"="Small standard",IF(N492&gt;SS_MAX,"",ROUND(INDEX(SS_FEES,SUMPRODUCT(--(SS_EDGES&lt;N492))+1,0+AM492)*(1+FUEL),4)),IF("Small standard"="Large standard",IF(N492&gt;LS_MAX,"",ROUND(IF(N492&lt;=OVER3_FROM,INDEX(LS_FEES,SUMPRODUCT(--(LS_EDGES&lt;N492))+1,0+AM492),INDEX(OVER3_BASE,1,0+AM492)+OVER3_PER4*CEILING((N492-OVER3_FROM)/4,1))*(1+FUEL),4)),""))))</f>
        <v/>
      </c>
      <c r="AW492" s="21" t="str">
        <f aca="false">IF(OR(M492&lt;&gt;"Large standard",N492="",N492&gt;SS_MAX),"",IF(OR(N492="",AM492="","Small standard"=""),"",IF("Small standard"="Small standard",IF(N492&gt;SS_MAX,"",ROUND(INDEX(SS_FEES,SUMPRODUCT(--(SS_EDGES&lt;N492))+1,3+AM492)*(1+FUEL),4)),IF("Small standard"="Large standard",IF(N492&gt;LS_MAX,"",ROUND(IF(N492&lt;=OVER3_FROM,INDEX(LS_FEES,SUMPRODUCT(--(LS_EDGES&lt;N492))+1,3+AM492),INDEX(OVER3_BASE,1,3+AM492)+OVER3_PER4*CEILING((N492-OVER3_FROM)/4,1))*(1+FUEL),4)),""))))</f>
        <v/>
      </c>
      <c r="AX492" s="21" t="str">
        <f aca="false">IF(OR(AL492="",AH492=""),"",IF(OR(AH492="",AM492="",M492=""),"",IF(M492="Small standard",IF(AH492&gt;SS_MAX,"",ROUND(INDEX(SS_FEES,SUMPRODUCT(--(SS_EDGES&lt;AH492))+1,0+AM492)*(1+FUEL),4)),IF(M492="Large standard",IF(AH492&gt;LS_MAX,"",ROUND(IF(AH492&lt;=OVER3_FROM,INDEX(LS_FEES,SUMPRODUCT(--(LS_EDGES&lt;AH492))+1,0+AM492),INDEX(OVER3_BASE,1,0+AM492)+OVER3_PER4*CEILING((AH492-OVER3_FROM)/4,1))*(1+FUEL),4)),""))))</f>
        <v/>
      </c>
      <c r="AY492" s="21" t="str">
        <f aca="false">IF(OR(AL492="",AH492=""),"",IF(OR(AH492="",AM492="",M492=""),"",IF(M492="Small standard",IF(AH492&gt;SS_MAX,"",ROUND(INDEX(SS_FEES,SUMPRODUCT(--(SS_EDGES&lt;AH492))+1,3+AM492)*(1+FUEL),4)),IF(M492="Large standard",IF(AH492&gt;LS_MAX,"",ROUND(IF(AH492&lt;=OVER3_FROM,INDEX(LS_FEES,SUMPRODUCT(--(LS_EDGES&lt;AH492))+1,3+AM492),INDEX(OVER3_BASE,1,3+AM492)+OVER3_PER4*CEILING((AH492-OVER3_FROM)/4,1))*(1+FUEL),4)),""))))</f>
        <v/>
      </c>
      <c r="AZ492" s="24" t="str">
        <f aca="false">IF(OR(J492="",J492&lt;1),"",ROUND(IFERROR(INDEX(CAT_SCALE,MATCH(D492,CATS,0)),UC_DEFAULT)*IF(J492&gt;=UC_KNEE,10^(UC_A-UC_B*LOG10(J492)),10^(UC_A-UC_B*LOG10(UC_KNEE))*(UC_KNEE/J492)^UC_HEXP),1))</f>
        <v/>
      </c>
    </row>
    <row r="493" customFormat="false" ht="15" hidden="false" customHeight="false" outlineLevel="0" collapsed="false">
      <c r="A493" s="10"/>
      <c r="B493" s="10"/>
      <c r="C493" s="12"/>
      <c r="D493" s="10"/>
      <c r="E493" s="10"/>
      <c r="F493" s="10"/>
      <c r="G493" s="10"/>
      <c r="H493" s="10"/>
      <c r="I493" s="10"/>
      <c r="J493" s="10"/>
      <c r="K493" s="10"/>
      <c r="L493" s="12"/>
      <c r="M493" s="2" t="str">
        <f aca="false">IF(OR(N493="",AI493=""),"",IF(AND(N493&lt;=SS_MAX,AI493&lt;=SS_L,AJ493&lt;=SS_M,AK493&lt;=SS_S),"Small standard",IF(AND(N493&lt;=LS_MAX,AI493&lt;=LS_L,AJ493&lt;=LS_M,AK493&lt;=LS_S),"Large standard","Oversize")))</f>
        <v/>
      </c>
      <c r="N493" s="16" t="str">
        <f aca="false">IF(AH493="","",IF(AL493="",AH493,MAX(AH493,AL493)))</f>
        <v/>
      </c>
      <c r="O493" s="21" t="str">
        <f aca="false">IF(OR(N493="",AM493="",M493=""),"",IF(M493="Small standard",IF(N493&gt;SS_MAX,"",ROUND(INDEX(SS_FEES,SUMPRODUCT(--(SS_EDGES&lt;N493))+1,0+AM493)*(1+FUEL),4)),IF(M493="Large standard",IF(N493&gt;LS_MAX,"",ROUND(IF(N493&lt;=OVER3_FROM,INDEX(LS_FEES,SUMPRODUCT(--(LS_EDGES&lt;N493))+1,0+AM493),INDEX(OVER3_BASE,1,0+AM493)+OVER3_PER4*CEILING((N493-OVER3_FROM)/4,1))*(1+FUEL),4)),"")))</f>
        <v/>
      </c>
      <c r="P493" s="21" t="str">
        <f aca="false">IF(OR(N493="",AM493="",M493=""),"",IF(M493="Small standard",IF(N493&gt;SS_MAX,"",ROUND(INDEX(SS_FEES,SUMPRODUCT(--(SS_EDGES&lt;N493))+1,3+AM493)*(1+FUEL),4)),IF(M493="Large standard",IF(N493&gt;LS_MAX,"",ROUND(IF(N493&lt;=OVER3_FROM,INDEX(LS_FEES,SUMPRODUCT(--(LS_EDGES&lt;N493))+1,3+AM493),INDEX(OVER3_BASE,1,3+AM493)+OVER3_PER4*CEILING((N493-OVER3_FROM)/4,1))*(1+FUEL),4)),"")))</f>
        <v/>
      </c>
      <c r="Q493" s="20" t="str">
        <f aca="true">IF(OR(L493="",O493=""),"",ROUND(L493-IF(AND(TODAY()&gt;=PEAK_FROM,TODAY()&lt;=PEAK_TO),P493,O493),2))</f>
        <v/>
      </c>
      <c r="R493" s="16" t="str">
        <f aca="false">IF(N493="","",IF(M493="Small standard",IF(SUMPRODUCT(--(SS_EDGES&lt;N493))=0,"",INDEX(SS_EDGES,SUMPRODUCT(--(SS_EDGES&lt;N493)))),IF(M493="Large standard",IF(N493&gt;OVER3_FROM,OVER3_FROM+4*(CEILING((N493-OVER3_FROM)/4,1)-1),IF(SUMPRODUCT(--(LS_EDGES&lt;N493))=0,"",INDEX(LS_EDGES,SUMPRODUCT(--(LS_EDGES&lt;N493))))),"")))</f>
        <v/>
      </c>
      <c r="S493" s="22" t="str">
        <f aca="false">IF(R493="","",ROUND(N493-R493,3))</f>
        <v/>
      </c>
      <c r="T493" s="21" t="str">
        <f aca="false">IF(OR(R493="",O493="",AO493=""),"",IF(S493&gt;MAX_SHAVE,"",IF(ROUND(O493-AO493,4)&lt;MIN_UNIT,"",ROUND(O493-AO493,4))))</f>
        <v/>
      </c>
      <c r="U493" s="21" t="str">
        <f aca="false">IF(OR(AQ493="",O493=""),"",IF(ROUND(ROUND(O493-AQ493,4)-AS493,4)&lt;=MIN_UNIT,"",ROUND(ROUND(O493-AQ493,4)-AS493,4)))</f>
        <v/>
      </c>
      <c r="V493" s="21" t="str">
        <f aca="false">IF(OR(AV493="",O493=""),"",IF(AND(AT493=1,AU493&lt;=MAX_ENV),IF(ROUND(O493-AV493,4)&lt;MIN_UNIT,"",ROUND(O493-AV493,4)),""))</f>
        <v/>
      </c>
      <c r="W493" s="21" t="str">
        <f aca="false">IF(OR(AX493="",O493=""),"",IF(AL493&gt;=AH493*MIN_DIM_RATIO,IF(ROUND(O493-AX493,4)&lt;MIN_UNIT,"",ROUND(O493-AX493,4)),""))</f>
        <v/>
      </c>
      <c r="X493" s="21" t="str">
        <f aca="false">IF(OR(R493="",P493="",AP493=""),"",IF(S493&gt;MAX_SHAVE,"",IF(ROUND(P493-AP493,4)&lt;MIN_UNIT,"",ROUND(P493-AP493,4))))</f>
        <v/>
      </c>
      <c r="Y493" s="21" t="str">
        <f aca="false">IF(OR(AR493="",P493=""),"",IF(ROUND(ROUND(P493-AR493,4)-AS493,4)&lt;=MIN_UNIT,"",ROUND(ROUND(P493-AR493,4)-AS493,4)))</f>
        <v/>
      </c>
      <c r="Z493" s="21" t="str">
        <f aca="false">IF(OR(AW493="",P493=""),"",IF(AND(AT493=1,AU493&lt;=MAX_ENV),IF(ROUND(P493-AW493,4)&lt;MIN_UNIT,"",ROUND(P493-AW493,4)),""))</f>
        <v/>
      </c>
      <c r="AA493" s="21" t="str">
        <f aca="false">IF(OR(AY493="",P493=""),"",IF(AL493&gt;=AH493*MIN_DIM_RATIO,IF(ROUND(P493-AY493,4)&lt;MIN_UNIT,"",ROUND(P493-AY493,4)),""))</f>
        <v/>
      </c>
      <c r="AB493" s="2" t="str">
        <f aca="false">IF(COUNT(T493:W493)=0,"",CHOOSE(MATCH(MAX(T493:W493),T493:W493,0),"Weight","Price","Size tier","Box"))</f>
        <v/>
      </c>
      <c r="AC493" s="24" t="str">
        <f aca="false">IF(K493&lt;&gt;"",K493,AZ493)</f>
        <v/>
      </c>
      <c r="AD493" s="25" t="str">
        <f aca="false">IF(OR(AB493="",AC493=""),"",ROUND(AC493*IF(K493&lt;&gt;"",1,U_LOW)*((12-PEAK_MONTHS)*MAX(T493:W493)+PEAK_MONTHS*N(INDEX(X493:AA493,MATCH(MAX(T493:W493),T493:W493,0)))),0))</f>
        <v/>
      </c>
      <c r="AE493" s="25" t="str">
        <f aca="false">IF(OR(AB493="",AC493=""),"",ROUND(AC493*IF(K493&lt;&gt;"",1,U_HIGH)*((12-PEAK_MONTHS)*MAX(T493:W493)+PEAK_MONTHS*N(INDEX(X493:AA493,MATCH(MAX(T493:W493),T493:W493,0)))),0))</f>
        <v/>
      </c>
      <c r="AF493" s="18" t="str">
        <f aca="false">IF(AD493="","",RANK(AD493,$AD$7:$AD$506))</f>
        <v/>
      </c>
      <c r="AH493" s="16" t="str">
        <f aca="false">IF(E493&lt;&gt;"",E493,IF(F493&lt;&gt;"",ROUND(F493*16,3),""))</f>
        <v/>
      </c>
      <c r="AI493" s="16" t="str">
        <f aca="false">IF(COUNT(G493:I493)&lt;3,"",ROUND(LARGE(G493:I493,1),2))</f>
        <v/>
      </c>
      <c r="AJ493" s="16" t="str">
        <f aca="false">IF(COUNT(G493:I493)&lt;3,"",ROUND(LARGE(G493:I493,2),2))</f>
        <v/>
      </c>
      <c r="AK493" s="16" t="str">
        <f aca="false">IF(COUNT(G493:I493)&lt;3,"",ROUND(SMALL(G493:I493,1),2))</f>
        <v/>
      </c>
      <c r="AL493" s="16" t="str">
        <f aca="false">IF(AI493="","",IF(AI493*AJ493*AK493&lt;DIM_MIN_CUIN,"",ROUND(AI493*AJ493*AK493/DIM_DIV*16,2)))</f>
        <v/>
      </c>
      <c r="AM493" s="18" t="str">
        <f aca="false">IF(C493="","",IF(C493&lt;BAND_LO,1,IF(C493&lt;=BAND_HI,2,3)))</f>
        <v/>
      </c>
      <c r="AN493" s="19" t="str">
        <f aca="false">IF(C493="","",IFERROR(INDEX(CAT_REF,MATCH(D493,CATS,0)),REF_DEFAULT))</f>
        <v/>
      </c>
      <c r="AO493" s="21" t="str">
        <f aca="false">IF(OR(R493="",AM493="",M493=""),"",IF(M493="Small standard",IF(R493&gt;SS_MAX,"",ROUND(INDEX(SS_FEES,SUMPRODUCT(--(SS_EDGES&lt;R493))+1,0+AM493)*(1+FUEL),4)),IF(M493="Large standard",IF(R493&gt;LS_MAX,"",ROUND(IF(R493&lt;=OVER3_FROM,INDEX(LS_FEES,SUMPRODUCT(--(LS_EDGES&lt;R493))+1,0+AM493),INDEX(OVER3_BASE,1,0+AM493)+OVER3_PER4*CEILING((R493-OVER3_FROM)/4,1))*(1+FUEL),4)),"")))</f>
        <v/>
      </c>
      <c r="AP493" s="21" t="str">
        <f aca="false">IF(OR(R493="",AM493="",M493=""),"",IF(M493="Small standard",IF(R493&gt;SS_MAX,"",ROUND(INDEX(SS_FEES,SUMPRODUCT(--(SS_EDGES&lt;R493))+1,3+AM493)*(1+FUEL),4)),IF(M493="Large standard",IF(R493&gt;LS_MAX,"",ROUND(IF(R493&lt;=OVER3_FROM,INDEX(LS_FEES,SUMPRODUCT(--(LS_EDGES&lt;R493))+1,3+AM493),INDEX(OVER3_BASE,1,3+AM493)+OVER3_PER4*CEILING((R493-OVER3_FROM)/4,1))*(1+FUEL),4)),"")))</f>
        <v/>
      </c>
      <c r="AQ493" s="21" t="str">
        <f aca="false">IF(OR(AM493="",AM493=1),"",IF(OR(N493="",(AM493-1)="",M493=""),"",IF(M493="Small standard",IF(N493&gt;SS_MAX,"",ROUND(INDEX(SS_FEES,SUMPRODUCT(--(SS_EDGES&lt;N493))+1,0+(AM493-1))*(1+FUEL),4)),IF(M493="Large standard",IF(N493&gt;LS_MAX,"",ROUND(IF(N493&lt;=OVER3_FROM,INDEX(LS_FEES,SUMPRODUCT(--(LS_EDGES&lt;N493))+1,0+(AM493-1)),INDEX(OVER3_BASE,1,0+(AM493-1))+OVER3_PER4*CEILING((N493-OVER3_FROM)/4,1))*(1+FUEL),4)),""))))</f>
        <v/>
      </c>
      <c r="AR493" s="21" t="str">
        <f aca="false">IF(OR(AM493="",AM493=1),"",IF(OR(N493="",(AM493-1)="",M493=""),"",IF(M493="Small standard",IF(N493&gt;SS_MAX,"",ROUND(INDEX(SS_FEES,SUMPRODUCT(--(SS_EDGES&lt;N493))+1,3+(AM493-1))*(1+FUEL),4)),IF(M493="Large standard",IF(N493&gt;LS_MAX,"",ROUND(IF(N493&lt;=OVER3_FROM,INDEX(LS_FEES,SUMPRODUCT(--(LS_EDGES&lt;N493))+1,3+(AM493-1)),INDEX(OVER3_BASE,1,3+(AM493-1))+OVER3_PER4*CEILING((N493-OVER3_FROM)/4,1))*(1+FUEL),4)),""))))</f>
        <v/>
      </c>
      <c r="AS493" s="21" t="str">
        <f aca="false">IF(OR(AM493="",AM493=1),"",(C493-(IF(AM493=2,BAND_LO,BAND_HI)-0.01))*(1-AN493))</f>
        <v/>
      </c>
      <c r="AT493" s="18" t="str">
        <f aca="false">IF(AI493="","",(AI493&gt;SS_L)+(AJ493&gt;SS_M)+(AK493&gt;SS_S))</f>
        <v/>
      </c>
      <c r="AU493" s="23" t="str">
        <f aca="false">IF(OR(AT493="",AT493&lt;&gt;1),"",MAX(AI493/SS_L,AJ493/SS_M,AK493/SS_S))</f>
        <v/>
      </c>
      <c r="AV493" s="21" t="str">
        <f aca="false">IF(OR(M493&lt;&gt;"Large standard",N493="",N493&gt;SS_MAX),"",IF(OR(N493="",AM493="","Small standard"=""),"",IF("Small standard"="Small standard",IF(N493&gt;SS_MAX,"",ROUND(INDEX(SS_FEES,SUMPRODUCT(--(SS_EDGES&lt;N493))+1,0+AM493)*(1+FUEL),4)),IF("Small standard"="Large standard",IF(N493&gt;LS_MAX,"",ROUND(IF(N493&lt;=OVER3_FROM,INDEX(LS_FEES,SUMPRODUCT(--(LS_EDGES&lt;N493))+1,0+AM493),INDEX(OVER3_BASE,1,0+AM493)+OVER3_PER4*CEILING((N493-OVER3_FROM)/4,1))*(1+FUEL),4)),""))))</f>
        <v/>
      </c>
      <c r="AW493" s="21" t="str">
        <f aca="false">IF(OR(M493&lt;&gt;"Large standard",N493="",N493&gt;SS_MAX),"",IF(OR(N493="",AM493="","Small standard"=""),"",IF("Small standard"="Small standard",IF(N493&gt;SS_MAX,"",ROUND(INDEX(SS_FEES,SUMPRODUCT(--(SS_EDGES&lt;N493))+1,3+AM493)*(1+FUEL),4)),IF("Small standard"="Large standard",IF(N493&gt;LS_MAX,"",ROUND(IF(N493&lt;=OVER3_FROM,INDEX(LS_FEES,SUMPRODUCT(--(LS_EDGES&lt;N493))+1,3+AM493),INDEX(OVER3_BASE,1,3+AM493)+OVER3_PER4*CEILING((N493-OVER3_FROM)/4,1))*(1+FUEL),4)),""))))</f>
        <v/>
      </c>
      <c r="AX493" s="21" t="str">
        <f aca="false">IF(OR(AL493="",AH493=""),"",IF(OR(AH493="",AM493="",M493=""),"",IF(M493="Small standard",IF(AH493&gt;SS_MAX,"",ROUND(INDEX(SS_FEES,SUMPRODUCT(--(SS_EDGES&lt;AH493))+1,0+AM493)*(1+FUEL),4)),IF(M493="Large standard",IF(AH493&gt;LS_MAX,"",ROUND(IF(AH493&lt;=OVER3_FROM,INDEX(LS_FEES,SUMPRODUCT(--(LS_EDGES&lt;AH493))+1,0+AM493),INDEX(OVER3_BASE,1,0+AM493)+OVER3_PER4*CEILING((AH493-OVER3_FROM)/4,1))*(1+FUEL),4)),""))))</f>
        <v/>
      </c>
      <c r="AY493" s="21" t="str">
        <f aca="false">IF(OR(AL493="",AH493=""),"",IF(OR(AH493="",AM493="",M493=""),"",IF(M493="Small standard",IF(AH493&gt;SS_MAX,"",ROUND(INDEX(SS_FEES,SUMPRODUCT(--(SS_EDGES&lt;AH493))+1,3+AM493)*(1+FUEL),4)),IF(M493="Large standard",IF(AH493&gt;LS_MAX,"",ROUND(IF(AH493&lt;=OVER3_FROM,INDEX(LS_FEES,SUMPRODUCT(--(LS_EDGES&lt;AH493))+1,3+AM493),INDEX(OVER3_BASE,1,3+AM493)+OVER3_PER4*CEILING((AH493-OVER3_FROM)/4,1))*(1+FUEL),4)),""))))</f>
        <v/>
      </c>
      <c r="AZ493" s="24" t="str">
        <f aca="false">IF(OR(J493="",J493&lt;1),"",ROUND(IFERROR(INDEX(CAT_SCALE,MATCH(D493,CATS,0)),UC_DEFAULT)*IF(J493&gt;=UC_KNEE,10^(UC_A-UC_B*LOG10(J493)),10^(UC_A-UC_B*LOG10(UC_KNEE))*(UC_KNEE/J493)^UC_HEXP),1))</f>
        <v/>
      </c>
    </row>
    <row r="494" customFormat="false" ht="15" hidden="false" customHeight="false" outlineLevel="0" collapsed="false">
      <c r="A494" s="10"/>
      <c r="B494" s="10"/>
      <c r="C494" s="12"/>
      <c r="D494" s="10"/>
      <c r="E494" s="10"/>
      <c r="F494" s="10"/>
      <c r="G494" s="10"/>
      <c r="H494" s="10"/>
      <c r="I494" s="10"/>
      <c r="J494" s="10"/>
      <c r="K494" s="10"/>
      <c r="L494" s="12"/>
      <c r="M494" s="2" t="str">
        <f aca="false">IF(OR(N494="",AI494=""),"",IF(AND(N494&lt;=SS_MAX,AI494&lt;=SS_L,AJ494&lt;=SS_M,AK494&lt;=SS_S),"Small standard",IF(AND(N494&lt;=LS_MAX,AI494&lt;=LS_L,AJ494&lt;=LS_M,AK494&lt;=LS_S),"Large standard","Oversize")))</f>
        <v/>
      </c>
      <c r="N494" s="16" t="str">
        <f aca="false">IF(AH494="","",IF(AL494="",AH494,MAX(AH494,AL494)))</f>
        <v/>
      </c>
      <c r="O494" s="21" t="str">
        <f aca="false">IF(OR(N494="",AM494="",M494=""),"",IF(M494="Small standard",IF(N494&gt;SS_MAX,"",ROUND(INDEX(SS_FEES,SUMPRODUCT(--(SS_EDGES&lt;N494))+1,0+AM494)*(1+FUEL),4)),IF(M494="Large standard",IF(N494&gt;LS_MAX,"",ROUND(IF(N494&lt;=OVER3_FROM,INDEX(LS_FEES,SUMPRODUCT(--(LS_EDGES&lt;N494))+1,0+AM494),INDEX(OVER3_BASE,1,0+AM494)+OVER3_PER4*CEILING((N494-OVER3_FROM)/4,1))*(1+FUEL),4)),"")))</f>
        <v/>
      </c>
      <c r="P494" s="21" t="str">
        <f aca="false">IF(OR(N494="",AM494="",M494=""),"",IF(M494="Small standard",IF(N494&gt;SS_MAX,"",ROUND(INDEX(SS_FEES,SUMPRODUCT(--(SS_EDGES&lt;N494))+1,3+AM494)*(1+FUEL),4)),IF(M494="Large standard",IF(N494&gt;LS_MAX,"",ROUND(IF(N494&lt;=OVER3_FROM,INDEX(LS_FEES,SUMPRODUCT(--(LS_EDGES&lt;N494))+1,3+AM494),INDEX(OVER3_BASE,1,3+AM494)+OVER3_PER4*CEILING((N494-OVER3_FROM)/4,1))*(1+FUEL),4)),"")))</f>
        <v/>
      </c>
      <c r="Q494" s="20" t="str">
        <f aca="true">IF(OR(L494="",O494=""),"",ROUND(L494-IF(AND(TODAY()&gt;=PEAK_FROM,TODAY()&lt;=PEAK_TO),P494,O494),2))</f>
        <v/>
      </c>
      <c r="R494" s="16" t="str">
        <f aca="false">IF(N494="","",IF(M494="Small standard",IF(SUMPRODUCT(--(SS_EDGES&lt;N494))=0,"",INDEX(SS_EDGES,SUMPRODUCT(--(SS_EDGES&lt;N494)))),IF(M494="Large standard",IF(N494&gt;OVER3_FROM,OVER3_FROM+4*(CEILING((N494-OVER3_FROM)/4,1)-1),IF(SUMPRODUCT(--(LS_EDGES&lt;N494))=0,"",INDEX(LS_EDGES,SUMPRODUCT(--(LS_EDGES&lt;N494))))),"")))</f>
        <v/>
      </c>
      <c r="S494" s="22" t="str">
        <f aca="false">IF(R494="","",ROUND(N494-R494,3))</f>
        <v/>
      </c>
      <c r="T494" s="21" t="str">
        <f aca="false">IF(OR(R494="",O494="",AO494=""),"",IF(S494&gt;MAX_SHAVE,"",IF(ROUND(O494-AO494,4)&lt;MIN_UNIT,"",ROUND(O494-AO494,4))))</f>
        <v/>
      </c>
      <c r="U494" s="21" t="str">
        <f aca="false">IF(OR(AQ494="",O494=""),"",IF(ROUND(ROUND(O494-AQ494,4)-AS494,4)&lt;=MIN_UNIT,"",ROUND(ROUND(O494-AQ494,4)-AS494,4)))</f>
        <v/>
      </c>
      <c r="V494" s="21" t="str">
        <f aca="false">IF(OR(AV494="",O494=""),"",IF(AND(AT494=1,AU494&lt;=MAX_ENV),IF(ROUND(O494-AV494,4)&lt;MIN_UNIT,"",ROUND(O494-AV494,4)),""))</f>
        <v/>
      </c>
      <c r="W494" s="21" t="str">
        <f aca="false">IF(OR(AX494="",O494=""),"",IF(AL494&gt;=AH494*MIN_DIM_RATIO,IF(ROUND(O494-AX494,4)&lt;MIN_UNIT,"",ROUND(O494-AX494,4)),""))</f>
        <v/>
      </c>
      <c r="X494" s="21" t="str">
        <f aca="false">IF(OR(R494="",P494="",AP494=""),"",IF(S494&gt;MAX_SHAVE,"",IF(ROUND(P494-AP494,4)&lt;MIN_UNIT,"",ROUND(P494-AP494,4))))</f>
        <v/>
      </c>
      <c r="Y494" s="21" t="str">
        <f aca="false">IF(OR(AR494="",P494=""),"",IF(ROUND(ROUND(P494-AR494,4)-AS494,4)&lt;=MIN_UNIT,"",ROUND(ROUND(P494-AR494,4)-AS494,4)))</f>
        <v/>
      </c>
      <c r="Z494" s="21" t="str">
        <f aca="false">IF(OR(AW494="",P494=""),"",IF(AND(AT494=1,AU494&lt;=MAX_ENV),IF(ROUND(P494-AW494,4)&lt;MIN_UNIT,"",ROUND(P494-AW494,4)),""))</f>
        <v/>
      </c>
      <c r="AA494" s="21" t="str">
        <f aca="false">IF(OR(AY494="",P494=""),"",IF(AL494&gt;=AH494*MIN_DIM_RATIO,IF(ROUND(P494-AY494,4)&lt;MIN_UNIT,"",ROUND(P494-AY494,4)),""))</f>
        <v/>
      </c>
      <c r="AB494" s="2" t="str">
        <f aca="false">IF(COUNT(T494:W494)=0,"",CHOOSE(MATCH(MAX(T494:W494),T494:W494,0),"Weight","Price","Size tier","Box"))</f>
        <v/>
      </c>
      <c r="AC494" s="24" t="str">
        <f aca="false">IF(K494&lt;&gt;"",K494,AZ494)</f>
        <v/>
      </c>
      <c r="AD494" s="25" t="str">
        <f aca="false">IF(OR(AB494="",AC494=""),"",ROUND(AC494*IF(K494&lt;&gt;"",1,U_LOW)*((12-PEAK_MONTHS)*MAX(T494:W494)+PEAK_MONTHS*N(INDEX(X494:AA494,MATCH(MAX(T494:W494),T494:W494,0)))),0))</f>
        <v/>
      </c>
      <c r="AE494" s="25" t="str">
        <f aca="false">IF(OR(AB494="",AC494=""),"",ROUND(AC494*IF(K494&lt;&gt;"",1,U_HIGH)*((12-PEAK_MONTHS)*MAX(T494:W494)+PEAK_MONTHS*N(INDEX(X494:AA494,MATCH(MAX(T494:W494),T494:W494,0)))),0))</f>
        <v/>
      </c>
      <c r="AF494" s="18" t="str">
        <f aca="false">IF(AD494="","",RANK(AD494,$AD$7:$AD$506))</f>
        <v/>
      </c>
      <c r="AH494" s="16" t="str">
        <f aca="false">IF(E494&lt;&gt;"",E494,IF(F494&lt;&gt;"",ROUND(F494*16,3),""))</f>
        <v/>
      </c>
      <c r="AI494" s="16" t="str">
        <f aca="false">IF(COUNT(G494:I494)&lt;3,"",ROUND(LARGE(G494:I494,1),2))</f>
        <v/>
      </c>
      <c r="AJ494" s="16" t="str">
        <f aca="false">IF(COUNT(G494:I494)&lt;3,"",ROUND(LARGE(G494:I494,2),2))</f>
        <v/>
      </c>
      <c r="AK494" s="16" t="str">
        <f aca="false">IF(COUNT(G494:I494)&lt;3,"",ROUND(SMALL(G494:I494,1),2))</f>
        <v/>
      </c>
      <c r="AL494" s="16" t="str">
        <f aca="false">IF(AI494="","",IF(AI494*AJ494*AK494&lt;DIM_MIN_CUIN,"",ROUND(AI494*AJ494*AK494/DIM_DIV*16,2)))</f>
        <v/>
      </c>
      <c r="AM494" s="18" t="str">
        <f aca="false">IF(C494="","",IF(C494&lt;BAND_LO,1,IF(C494&lt;=BAND_HI,2,3)))</f>
        <v/>
      </c>
      <c r="AN494" s="19" t="str">
        <f aca="false">IF(C494="","",IFERROR(INDEX(CAT_REF,MATCH(D494,CATS,0)),REF_DEFAULT))</f>
        <v/>
      </c>
      <c r="AO494" s="21" t="str">
        <f aca="false">IF(OR(R494="",AM494="",M494=""),"",IF(M494="Small standard",IF(R494&gt;SS_MAX,"",ROUND(INDEX(SS_FEES,SUMPRODUCT(--(SS_EDGES&lt;R494))+1,0+AM494)*(1+FUEL),4)),IF(M494="Large standard",IF(R494&gt;LS_MAX,"",ROUND(IF(R494&lt;=OVER3_FROM,INDEX(LS_FEES,SUMPRODUCT(--(LS_EDGES&lt;R494))+1,0+AM494),INDEX(OVER3_BASE,1,0+AM494)+OVER3_PER4*CEILING((R494-OVER3_FROM)/4,1))*(1+FUEL),4)),"")))</f>
        <v/>
      </c>
      <c r="AP494" s="21" t="str">
        <f aca="false">IF(OR(R494="",AM494="",M494=""),"",IF(M494="Small standard",IF(R494&gt;SS_MAX,"",ROUND(INDEX(SS_FEES,SUMPRODUCT(--(SS_EDGES&lt;R494))+1,3+AM494)*(1+FUEL),4)),IF(M494="Large standard",IF(R494&gt;LS_MAX,"",ROUND(IF(R494&lt;=OVER3_FROM,INDEX(LS_FEES,SUMPRODUCT(--(LS_EDGES&lt;R494))+1,3+AM494),INDEX(OVER3_BASE,1,3+AM494)+OVER3_PER4*CEILING((R494-OVER3_FROM)/4,1))*(1+FUEL),4)),"")))</f>
        <v/>
      </c>
      <c r="AQ494" s="21" t="str">
        <f aca="false">IF(OR(AM494="",AM494=1),"",IF(OR(N494="",(AM494-1)="",M494=""),"",IF(M494="Small standard",IF(N494&gt;SS_MAX,"",ROUND(INDEX(SS_FEES,SUMPRODUCT(--(SS_EDGES&lt;N494))+1,0+(AM494-1))*(1+FUEL),4)),IF(M494="Large standard",IF(N494&gt;LS_MAX,"",ROUND(IF(N494&lt;=OVER3_FROM,INDEX(LS_FEES,SUMPRODUCT(--(LS_EDGES&lt;N494))+1,0+(AM494-1)),INDEX(OVER3_BASE,1,0+(AM494-1))+OVER3_PER4*CEILING((N494-OVER3_FROM)/4,1))*(1+FUEL),4)),""))))</f>
        <v/>
      </c>
      <c r="AR494" s="21" t="str">
        <f aca="false">IF(OR(AM494="",AM494=1),"",IF(OR(N494="",(AM494-1)="",M494=""),"",IF(M494="Small standard",IF(N494&gt;SS_MAX,"",ROUND(INDEX(SS_FEES,SUMPRODUCT(--(SS_EDGES&lt;N494))+1,3+(AM494-1))*(1+FUEL),4)),IF(M494="Large standard",IF(N494&gt;LS_MAX,"",ROUND(IF(N494&lt;=OVER3_FROM,INDEX(LS_FEES,SUMPRODUCT(--(LS_EDGES&lt;N494))+1,3+(AM494-1)),INDEX(OVER3_BASE,1,3+(AM494-1))+OVER3_PER4*CEILING((N494-OVER3_FROM)/4,1))*(1+FUEL),4)),""))))</f>
        <v/>
      </c>
      <c r="AS494" s="21" t="str">
        <f aca="false">IF(OR(AM494="",AM494=1),"",(C494-(IF(AM494=2,BAND_LO,BAND_HI)-0.01))*(1-AN494))</f>
        <v/>
      </c>
      <c r="AT494" s="18" t="str">
        <f aca="false">IF(AI494="","",(AI494&gt;SS_L)+(AJ494&gt;SS_M)+(AK494&gt;SS_S))</f>
        <v/>
      </c>
      <c r="AU494" s="23" t="str">
        <f aca="false">IF(OR(AT494="",AT494&lt;&gt;1),"",MAX(AI494/SS_L,AJ494/SS_M,AK494/SS_S))</f>
        <v/>
      </c>
      <c r="AV494" s="21" t="str">
        <f aca="false">IF(OR(M494&lt;&gt;"Large standard",N494="",N494&gt;SS_MAX),"",IF(OR(N494="",AM494="","Small standard"=""),"",IF("Small standard"="Small standard",IF(N494&gt;SS_MAX,"",ROUND(INDEX(SS_FEES,SUMPRODUCT(--(SS_EDGES&lt;N494))+1,0+AM494)*(1+FUEL),4)),IF("Small standard"="Large standard",IF(N494&gt;LS_MAX,"",ROUND(IF(N494&lt;=OVER3_FROM,INDEX(LS_FEES,SUMPRODUCT(--(LS_EDGES&lt;N494))+1,0+AM494),INDEX(OVER3_BASE,1,0+AM494)+OVER3_PER4*CEILING((N494-OVER3_FROM)/4,1))*(1+FUEL),4)),""))))</f>
        <v/>
      </c>
      <c r="AW494" s="21" t="str">
        <f aca="false">IF(OR(M494&lt;&gt;"Large standard",N494="",N494&gt;SS_MAX),"",IF(OR(N494="",AM494="","Small standard"=""),"",IF("Small standard"="Small standard",IF(N494&gt;SS_MAX,"",ROUND(INDEX(SS_FEES,SUMPRODUCT(--(SS_EDGES&lt;N494))+1,3+AM494)*(1+FUEL),4)),IF("Small standard"="Large standard",IF(N494&gt;LS_MAX,"",ROUND(IF(N494&lt;=OVER3_FROM,INDEX(LS_FEES,SUMPRODUCT(--(LS_EDGES&lt;N494))+1,3+AM494),INDEX(OVER3_BASE,1,3+AM494)+OVER3_PER4*CEILING((N494-OVER3_FROM)/4,1))*(1+FUEL),4)),""))))</f>
        <v/>
      </c>
      <c r="AX494" s="21" t="str">
        <f aca="false">IF(OR(AL494="",AH494=""),"",IF(OR(AH494="",AM494="",M494=""),"",IF(M494="Small standard",IF(AH494&gt;SS_MAX,"",ROUND(INDEX(SS_FEES,SUMPRODUCT(--(SS_EDGES&lt;AH494))+1,0+AM494)*(1+FUEL),4)),IF(M494="Large standard",IF(AH494&gt;LS_MAX,"",ROUND(IF(AH494&lt;=OVER3_FROM,INDEX(LS_FEES,SUMPRODUCT(--(LS_EDGES&lt;AH494))+1,0+AM494),INDEX(OVER3_BASE,1,0+AM494)+OVER3_PER4*CEILING((AH494-OVER3_FROM)/4,1))*(1+FUEL),4)),""))))</f>
        <v/>
      </c>
      <c r="AY494" s="21" t="str">
        <f aca="false">IF(OR(AL494="",AH494=""),"",IF(OR(AH494="",AM494="",M494=""),"",IF(M494="Small standard",IF(AH494&gt;SS_MAX,"",ROUND(INDEX(SS_FEES,SUMPRODUCT(--(SS_EDGES&lt;AH494))+1,3+AM494)*(1+FUEL),4)),IF(M494="Large standard",IF(AH494&gt;LS_MAX,"",ROUND(IF(AH494&lt;=OVER3_FROM,INDEX(LS_FEES,SUMPRODUCT(--(LS_EDGES&lt;AH494))+1,3+AM494),INDEX(OVER3_BASE,1,3+AM494)+OVER3_PER4*CEILING((AH494-OVER3_FROM)/4,1))*(1+FUEL),4)),""))))</f>
        <v/>
      </c>
      <c r="AZ494" s="24" t="str">
        <f aca="false">IF(OR(J494="",J494&lt;1),"",ROUND(IFERROR(INDEX(CAT_SCALE,MATCH(D494,CATS,0)),UC_DEFAULT)*IF(J494&gt;=UC_KNEE,10^(UC_A-UC_B*LOG10(J494)),10^(UC_A-UC_B*LOG10(UC_KNEE))*(UC_KNEE/J494)^UC_HEXP),1))</f>
        <v/>
      </c>
    </row>
    <row r="495" customFormat="false" ht="15" hidden="false" customHeight="false" outlineLevel="0" collapsed="false">
      <c r="A495" s="10"/>
      <c r="B495" s="10"/>
      <c r="C495" s="12"/>
      <c r="D495" s="10"/>
      <c r="E495" s="10"/>
      <c r="F495" s="10"/>
      <c r="G495" s="10"/>
      <c r="H495" s="10"/>
      <c r="I495" s="10"/>
      <c r="J495" s="10"/>
      <c r="K495" s="10"/>
      <c r="L495" s="12"/>
      <c r="M495" s="2" t="str">
        <f aca="false">IF(OR(N495="",AI495=""),"",IF(AND(N495&lt;=SS_MAX,AI495&lt;=SS_L,AJ495&lt;=SS_M,AK495&lt;=SS_S),"Small standard",IF(AND(N495&lt;=LS_MAX,AI495&lt;=LS_L,AJ495&lt;=LS_M,AK495&lt;=LS_S),"Large standard","Oversize")))</f>
        <v/>
      </c>
      <c r="N495" s="16" t="str">
        <f aca="false">IF(AH495="","",IF(AL495="",AH495,MAX(AH495,AL495)))</f>
        <v/>
      </c>
      <c r="O495" s="21" t="str">
        <f aca="false">IF(OR(N495="",AM495="",M495=""),"",IF(M495="Small standard",IF(N495&gt;SS_MAX,"",ROUND(INDEX(SS_FEES,SUMPRODUCT(--(SS_EDGES&lt;N495))+1,0+AM495)*(1+FUEL),4)),IF(M495="Large standard",IF(N495&gt;LS_MAX,"",ROUND(IF(N495&lt;=OVER3_FROM,INDEX(LS_FEES,SUMPRODUCT(--(LS_EDGES&lt;N495))+1,0+AM495),INDEX(OVER3_BASE,1,0+AM495)+OVER3_PER4*CEILING((N495-OVER3_FROM)/4,1))*(1+FUEL),4)),"")))</f>
        <v/>
      </c>
      <c r="P495" s="21" t="str">
        <f aca="false">IF(OR(N495="",AM495="",M495=""),"",IF(M495="Small standard",IF(N495&gt;SS_MAX,"",ROUND(INDEX(SS_FEES,SUMPRODUCT(--(SS_EDGES&lt;N495))+1,3+AM495)*(1+FUEL),4)),IF(M495="Large standard",IF(N495&gt;LS_MAX,"",ROUND(IF(N495&lt;=OVER3_FROM,INDEX(LS_FEES,SUMPRODUCT(--(LS_EDGES&lt;N495))+1,3+AM495),INDEX(OVER3_BASE,1,3+AM495)+OVER3_PER4*CEILING((N495-OVER3_FROM)/4,1))*(1+FUEL),4)),"")))</f>
        <v/>
      </c>
      <c r="Q495" s="20" t="str">
        <f aca="true">IF(OR(L495="",O495=""),"",ROUND(L495-IF(AND(TODAY()&gt;=PEAK_FROM,TODAY()&lt;=PEAK_TO),P495,O495),2))</f>
        <v/>
      </c>
      <c r="R495" s="16" t="str">
        <f aca="false">IF(N495="","",IF(M495="Small standard",IF(SUMPRODUCT(--(SS_EDGES&lt;N495))=0,"",INDEX(SS_EDGES,SUMPRODUCT(--(SS_EDGES&lt;N495)))),IF(M495="Large standard",IF(N495&gt;OVER3_FROM,OVER3_FROM+4*(CEILING((N495-OVER3_FROM)/4,1)-1),IF(SUMPRODUCT(--(LS_EDGES&lt;N495))=0,"",INDEX(LS_EDGES,SUMPRODUCT(--(LS_EDGES&lt;N495))))),"")))</f>
        <v/>
      </c>
      <c r="S495" s="22" t="str">
        <f aca="false">IF(R495="","",ROUND(N495-R495,3))</f>
        <v/>
      </c>
      <c r="T495" s="21" t="str">
        <f aca="false">IF(OR(R495="",O495="",AO495=""),"",IF(S495&gt;MAX_SHAVE,"",IF(ROUND(O495-AO495,4)&lt;MIN_UNIT,"",ROUND(O495-AO495,4))))</f>
        <v/>
      </c>
      <c r="U495" s="21" t="str">
        <f aca="false">IF(OR(AQ495="",O495=""),"",IF(ROUND(ROUND(O495-AQ495,4)-AS495,4)&lt;=MIN_UNIT,"",ROUND(ROUND(O495-AQ495,4)-AS495,4)))</f>
        <v/>
      </c>
      <c r="V495" s="21" t="str">
        <f aca="false">IF(OR(AV495="",O495=""),"",IF(AND(AT495=1,AU495&lt;=MAX_ENV),IF(ROUND(O495-AV495,4)&lt;MIN_UNIT,"",ROUND(O495-AV495,4)),""))</f>
        <v/>
      </c>
      <c r="W495" s="21" t="str">
        <f aca="false">IF(OR(AX495="",O495=""),"",IF(AL495&gt;=AH495*MIN_DIM_RATIO,IF(ROUND(O495-AX495,4)&lt;MIN_UNIT,"",ROUND(O495-AX495,4)),""))</f>
        <v/>
      </c>
      <c r="X495" s="21" t="str">
        <f aca="false">IF(OR(R495="",P495="",AP495=""),"",IF(S495&gt;MAX_SHAVE,"",IF(ROUND(P495-AP495,4)&lt;MIN_UNIT,"",ROUND(P495-AP495,4))))</f>
        <v/>
      </c>
      <c r="Y495" s="21" t="str">
        <f aca="false">IF(OR(AR495="",P495=""),"",IF(ROUND(ROUND(P495-AR495,4)-AS495,4)&lt;=MIN_UNIT,"",ROUND(ROUND(P495-AR495,4)-AS495,4)))</f>
        <v/>
      </c>
      <c r="Z495" s="21" t="str">
        <f aca="false">IF(OR(AW495="",P495=""),"",IF(AND(AT495=1,AU495&lt;=MAX_ENV),IF(ROUND(P495-AW495,4)&lt;MIN_UNIT,"",ROUND(P495-AW495,4)),""))</f>
        <v/>
      </c>
      <c r="AA495" s="21" t="str">
        <f aca="false">IF(OR(AY495="",P495=""),"",IF(AL495&gt;=AH495*MIN_DIM_RATIO,IF(ROUND(P495-AY495,4)&lt;MIN_UNIT,"",ROUND(P495-AY495,4)),""))</f>
        <v/>
      </c>
      <c r="AB495" s="2" t="str">
        <f aca="false">IF(COUNT(T495:W495)=0,"",CHOOSE(MATCH(MAX(T495:W495),T495:W495,0),"Weight","Price","Size tier","Box"))</f>
        <v/>
      </c>
      <c r="AC495" s="24" t="str">
        <f aca="false">IF(K495&lt;&gt;"",K495,AZ495)</f>
        <v/>
      </c>
      <c r="AD495" s="25" t="str">
        <f aca="false">IF(OR(AB495="",AC495=""),"",ROUND(AC495*IF(K495&lt;&gt;"",1,U_LOW)*((12-PEAK_MONTHS)*MAX(T495:W495)+PEAK_MONTHS*N(INDEX(X495:AA495,MATCH(MAX(T495:W495),T495:W495,0)))),0))</f>
        <v/>
      </c>
      <c r="AE495" s="25" t="str">
        <f aca="false">IF(OR(AB495="",AC495=""),"",ROUND(AC495*IF(K495&lt;&gt;"",1,U_HIGH)*((12-PEAK_MONTHS)*MAX(T495:W495)+PEAK_MONTHS*N(INDEX(X495:AA495,MATCH(MAX(T495:W495),T495:W495,0)))),0))</f>
        <v/>
      </c>
      <c r="AF495" s="18" t="str">
        <f aca="false">IF(AD495="","",RANK(AD495,$AD$7:$AD$506))</f>
        <v/>
      </c>
      <c r="AH495" s="16" t="str">
        <f aca="false">IF(E495&lt;&gt;"",E495,IF(F495&lt;&gt;"",ROUND(F495*16,3),""))</f>
        <v/>
      </c>
      <c r="AI495" s="16" t="str">
        <f aca="false">IF(COUNT(G495:I495)&lt;3,"",ROUND(LARGE(G495:I495,1),2))</f>
        <v/>
      </c>
      <c r="AJ495" s="16" t="str">
        <f aca="false">IF(COUNT(G495:I495)&lt;3,"",ROUND(LARGE(G495:I495,2),2))</f>
        <v/>
      </c>
      <c r="AK495" s="16" t="str">
        <f aca="false">IF(COUNT(G495:I495)&lt;3,"",ROUND(SMALL(G495:I495,1),2))</f>
        <v/>
      </c>
      <c r="AL495" s="16" t="str">
        <f aca="false">IF(AI495="","",IF(AI495*AJ495*AK495&lt;DIM_MIN_CUIN,"",ROUND(AI495*AJ495*AK495/DIM_DIV*16,2)))</f>
        <v/>
      </c>
      <c r="AM495" s="18" t="str">
        <f aca="false">IF(C495="","",IF(C495&lt;BAND_LO,1,IF(C495&lt;=BAND_HI,2,3)))</f>
        <v/>
      </c>
      <c r="AN495" s="19" t="str">
        <f aca="false">IF(C495="","",IFERROR(INDEX(CAT_REF,MATCH(D495,CATS,0)),REF_DEFAULT))</f>
        <v/>
      </c>
      <c r="AO495" s="21" t="str">
        <f aca="false">IF(OR(R495="",AM495="",M495=""),"",IF(M495="Small standard",IF(R495&gt;SS_MAX,"",ROUND(INDEX(SS_FEES,SUMPRODUCT(--(SS_EDGES&lt;R495))+1,0+AM495)*(1+FUEL),4)),IF(M495="Large standard",IF(R495&gt;LS_MAX,"",ROUND(IF(R495&lt;=OVER3_FROM,INDEX(LS_FEES,SUMPRODUCT(--(LS_EDGES&lt;R495))+1,0+AM495),INDEX(OVER3_BASE,1,0+AM495)+OVER3_PER4*CEILING((R495-OVER3_FROM)/4,1))*(1+FUEL),4)),"")))</f>
        <v/>
      </c>
      <c r="AP495" s="21" t="str">
        <f aca="false">IF(OR(R495="",AM495="",M495=""),"",IF(M495="Small standard",IF(R495&gt;SS_MAX,"",ROUND(INDEX(SS_FEES,SUMPRODUCT(--(SS_EDGES&lt;R495))+1,3+AM495)*(1+FUEL),4)),IF(M495="Large standard",IF(R495&gt;LS_MAX,"",ROUND(IF(R495&lt;=OVER3_FROM,INDEX(LS_FEES,SUMPRODUCT(--(LS_EDGES&lt;R495))+1,3+AM495),INDEX(OVER3_BASE,1,3+AM495)+OVER3_PER4*CEILING((R495-OVER3_FROM)/4,1))*(1+FUEL),4)),"")))</f>
        <v/>
      </c>
      <c r="AQ495" s="21" t="str">
        <f aca="false">IF(OR(AM495="",AM495=1),"",IF(OR(N495="",(AM495-1)="",M495=""),"",IF(M495="Small standard",IF(N495&gt;SS_MAX,"",ROUND(INDEX(SS_FEES,SUMPRODUCT(--(SS_EDGES&lt;N495))+1,0+(AM495-1))*(1+FUEL),4)),IF(M495="Large standard",IF(N495&gt;LS_MAX,"",ROUND(IF(N495&lt;=OVER3_FROM,INDEX(LS_FEES,SUMPRODUCT(--(LS_EDGES&lt;N495))+1,0+(AM495-1)),INDEX(OVER3_BASE,1,0+(AM495-1))+OVER3_PER4*CEILING((N495-OVER3_FROM)/4,1))*(1+FUEL),4)),""))))</f>
        <v/>
      </c>
      <c r="AR495" s="21" t="str">
        <f aca="false">IF(OR(AM495="",AM495=1),"",IF(OR(N495="",(AM495-1)="",M495=""),"",IF(M495="Small standard",IF(N495&gt;SS_MAX,"",ROUND(INDEX(SS_FEES,SUMPRODUCT(--(SS_EDGES&lt;N495))+1,3+(AM495-1))*(1+FUEL),4)),IF(M495="Large standard",IF(N495&gt;LS_MAX,"",ROUND(IF(N495&lt;=OVER3_FROM,INDEX(LS_FEES,SUMPRODUCT(--(LS_EDGES&lt;N495))+1,3+(AM495-1)),INDEX(OVER3_BASE,1,3+(AM495-1))+OVER3_PER4*CEILING((N495-OVER3_FROM)/4,1))*(1+FUEL),4)),""))))</f>
        <v/>
      </c>
      <c r="AS495" s="21" t="str">
        <f aca="false">IF(OR(AM495="",AM495=1),"",(C495-(IF(AM495=2,BAND_LO,BAND_HI)-0.01))*(1-AN495))</f>
        <v/>
      </c>
      <c r="AT495" s="18" t="str">
        <f aca="false">IF(AI495="","",(AI495&gt;SS_L)+(AJ495&gt;SS_M)+(AK495&gt;SS_S))</f>
        <v/>
      </c>
      <c r="AU495" s="23" t="str">
        <f aca="false">IF(OR(AT495="",AT495&lt;&gt;1),"",MAX(AI495/SS_L,AJ495/SS_M,AK495/SS_S))</f>
        <v/>
      </c>
      <c r="AV495" s="21" t="str">
        <f aca="false">IF(OR(M495&lt;&gt;"Large standard",N495="",N495&gt;SS_MAX),"",IF(OR(N495="",AM495="","Small standard"=""),"",IF("Small standard"="Small standard",IF(N495&gt;SS_MAX,"",ROUND(INDEX(SS_FEES,SUMPRODUCT(--(SS_EDGES&lt;N495))+1,0+AM495)*(1+FUEL),4)),IF("Small standard"="Large standard",IF(N495&gt;LS_MAX,"",ROUND(IF(N495&lt;=OVER3_FROM,INDEX(LS_FEES,SUMPRODUCT(--(LS_EDGES&lt;N495))+1,0+AM495),INDEX(OVER3_BASE,1,0+AM495)+OVER3_PER4*CEILING((N495-OVER3_FROM)/4,1))*(1+FUEL),4)),""))))</f>
        <v/>
      </c>
      <c r="AW495" s="21" t="str">
        <f aca="false">IF(OR(M495&lt;&gt;"Large standard",N495="",N495&gt;SS_MAX),"",IF(OR(N495="",AM495="","Small standard"=""),"",IF("Small standard"="Small standard",IF(N495&gt;SS_MAX,"",ROUND(INDEX(SS_FEES,SUMPRODUCT(--(SS_EDGES&lt;N495))+1,3+AM495)*(1+FUEL),4)),IF("Small standard"="Large standard",IF(N495&gt;LS_MAX,"",ROUND(IF(N495&lt;=OVER3_FROM,INDEX(LS_FEES,SUMPRODUCT(--(LS_EDGES&lt;N495))+1,3+AM495),INDEX(OVER3_BASE,1,3+AM495)+OVER3_PER4*CEILING((N495-OVER3_FROM)/4,1))*(1+FUEL),4)),""))))</f>
        <v/>
      </c>
      <c r="AX495" s="21" t="str">
        <f aca="false">IF(OR(AL495="",AH495=""),"",IF(OR(AH495="",AM495="",M495=""),"",IF(M495="Small standard",IF(AH495&gt;SS_MAX,"",ROUND(INDEX(SS_FEES,SUMPRODUCT(--(SS_EDGES&lt;AH495))+1,0+AM495)*(1+FUEL),4)),IF(M495="Large standard",IF(AH495&gt;LS_MAX,"",ROUND(IF(AH495&lt;=OVER3_FROM,INDEX(LS_FEES,SUMPRODUCT(--(LS_EDGES&lt;AH495))+1,0+AM495),INDEX(OVER3_BASE,1,0+AM495)+OVER3_PER4*CEILING((AH495-OVER3_FROM)/4,1))*(1+FUEL),4)),""))))</f>
        <v/>
      </c>
      <c r="AY495" s="21" t="str">
        <f aca="false">IF(OR(AL495="",AH495=""),"",IF(OR(AH495="",AM495="",M495=""),"",IF(M495="Small standard",IF(AH495&gt;SS_MAX,"",ROUND(INDEX(SS_FEES,SUMPRODUCT(--(SS_EDGES&lt;AH495))+1,3+AM495)*(1+FUEL),4)),IF(M495="Large standard",IF(AH495&gt;LS_MAX,"",ROUND(IF(AH495&lt;=OVER3_FROM,INDEX(LS_FEES,SUMPRODUCT(--(LS_EDGES&lt;AH495))+1,3+AM495),INDEX(OVER3_BASE,1,3+AM495)+OVER3_PER4*CEILING((AH495-OVER3_FROM)/4,1))*(1+FUEL),4)),""))))</f>
        <v/>
      </c>
      <c r="AZ495" s="24" t="str">
        <f aca="false">IF(OR(J495="",J495&lt;1),"",ROUND(IFERROR(INDEX(CAT_SCALE,MATCH(D495,CATS,0)),UC_DEFAULT)*IF(J495&gt;=UC_KNEE,10^(UC_A-UC_B*LOG10(J495)),10^(UC_A-UC_B*LOG10(UC_KNEE))*(UC_KNEE/J495)^UC_HEXP),1))</f>
        <v/>
      </c>
    </row>
    <row r="496" customFormat="false" ht="15" hidden="false" customHeight="false" outlineLevel="0" collapsed="false">
      <c r="A496" s="10"/>
      <c r="B496" s="10"/>
      <c r="C496" s="12"/>
      <c r="D496" s="10"/>
      <c r="E496" s="10"/>
      <c r="F496" s="10"/>
      <c r="G496" s="10"/>
      <c r="H496" s="10"/>
      <c r="I496" s="10"/>
      <c r="J496" s="10"/>
      <c r="K496" s="10"/>
      <c r="L496" s="12"/>
      <c r="M496" s="2" t="str">
        <f aca="false">IF(OR(N496="",AI496=""),"",IF(AND(N496&lt;=SS_MAX,AI496&lt;=SS_L,AJ496&lt;=SS_M,AK496&lt;=SS_S),"Small standard",IF(AND(N496&lt;=LS_MAX,AI496&lt;=LS_L,AJ496&lt;=LS_M,AK496&lt;=LS_S),"Large standard","Oversize")))</f>
        <v/>
      </c>
      <c r="N496" s="16" t="str">
        <f aca="false">IF(AH496="","",IF(AL496="",AH496,MAX(AH496,AL496)))</f>
        <v/>
      </c>
      <c r="O496" s="21" t="str">
        <f aca="false">IF(OR(N496="",AM496="",M496=""),"",IF(M496="Small standard",IF(N496&gt;SS_MAX,"",ROUND(INDEX(SS_FEES,SUMPRODUCT(--(SS_EDGES&lt;N496))+1,0+AM496)*(1+FUEL),4)),IF(M496="Large standard",IF(N496&gt;LS_MAX,"",ROUND(IF(N496&lt;=OVER3_FROM,INDEX(LS_FEES,SUMPRODUCT(--(LS_EDGES&lt;N496))+1,0+AM496),INDEX(OVER3_BASE,1,0+AM496)+OVER3_PER4*CEILING((N496-OVER3_FROM)/4,1))*(1+FUEL),4)),"")))</f>
        <v/>
      </c>
      <c r="P496" s="21" t="str">
        <f aca="false">IF(OR(N496="",AM496="",M496=""),"",IF(M496="Small standard",IF(N496&gt;SS_MAX,"",ROUND(INDEX(SS_FEES,SUMPRODUCT(--(SS_EDGES&lt;N496))+1,3+AM496)*(1+FUEL),4)),IF(M496="Large standard",IF(N496&gt;LS_MAX,"",ROUND(IF(N496&lt;=OVER3_FROM,INDEX(LS_FEES,SUMPRODUCT(--(LS_EDGES&lt;N496))+1,3+AM496),INDEX(OVER3_BASE,1,3+AM496)+OVER3_PER4*CEILING((N496-OVER3_FROM)/4,1))*(1+FUEL),4)),"")))</f>
        <v/>
      </c>
      <c r="Q496" s="20" t="str">
        <f aca="true">IF(OR(L496="",O496=""),"",ROUND(L496-IF(AND(TODAY()&gt;=PEAK_FROM,TODAY()&lt;=PEAK_TO),P496,O496),2))</f>
        <v/>
      </c>
      <c r="R496" s="16" t="str">
        <f aca="false">IF(N496="","",IF(M496="Small standard",IF(SUMPRODUCT(--(SS_EDGES&lt;N496))=0,"",INDEX(SS_EDGES,SUMPRODUCT(--(SS_EDGES&lt;N496)))),IF(M496="Large standard",IF(N496&gt;OVER3_FROM,OVER3_FROM+4*(CEILING((N496-OVER3_FROM)/4,1)-1),IF(SUMPRODUCT(--(LS_EDGES&lt;N496))=0,"",INDEX(LS_EDGES,SUMPRODUCT(--(LS_EDGES&lt;N496))))),"")))</f>
        <v/>
      </c>
      <c r="S496" s="22" t="str">
        <f aca="false">IF(R496="","",ROUND(N496-R496,3))</f>
        <v/>
      </c>
      <c r="T496" s="21" t="str">
        <f aca="false">IF(OR(R496="",O496="",AO496=""),"",IF(S496&gt;MAX_SHAVE,"",IF(ROUND(O496-AO496,4)&lt;MIN_UNIT,"",ROUND(O496-AO496,4))))</f>
        <v/>
      </c>
      <c r="U496" s="21" t="str">
        <f aca="false">IF(OR(AQ496="",O496=""),"",IF(ROUND(ROUND(O496-AQ496,4)-AS496,4)&lt;=MIN_UNIT,"",ROUND(ROUND(O496-AQ496,4)-AS496,4)))</f>
        <v/>
      </c>
      <c r="V496" s="21" t="str">
        <f aca="false">IF(OR(AV496="",O496=""),"",IF(AND(AT496=1,AU496&lt;=MAX_ENV),IF(ROUND(O496-AV496,4)&lt;MIN_UNIT,"",ROUND(O496-AV496,4)),""))</f>
        <v/>
      </c>
      <c r="W496" s="21" t="str">
        <f aca="false">IF(OR(AX496="",O496=""),"",IF(AL496&gt;=AH496*MIN_DIM_RATIO,IF(ROUND(O496-AX496,4)&lt;MIN_UNIT,"",ROUND(O496-AX496,4)),""))</f>
        <v/>
      </c>
      <c r="X496" s="21" t="str">
        <f aca="false">IF(OR(R496="",P496="",AP496=""),"",IF(S496&gt;MAX_SHAVE,"",IF(ROUND(P496-AP496,4)&lt;MIN_UNIT,"",ROUND(P496-AP496,4))))</f>
        <v/>
      </c>
      <c r="Y496" s="21" t="str">
        <f aca="false">IF(OR(AR496="",P496=""),"",IF(ROUND(ROUND(P496-AR496,4)-AS496,4)&lt;=MIN_UNIT,"",ROUND(ROUND(P496-AR496,4)-AS496,4)))</f>
        <v/>
      </c>
      <c r="Z496" s="21" t="str">
        <f aca="false">IF(OR(AW496="",P496=""),"",IF(AND(AT496=1,AU496&lt;=MAX_ENV),IF(ROUND(P496-AW496,4)&lt;MIN_UNIT,"",ROUND(P496-AW496,4)),""))</f>
        <v/>
      </c>
      <c r="AA496" s="21" t="str">
        <f aca="false">IF(OR(AY496="",P496=""),"",IF(AL496&gt;=AH496*MIN_DIM_RATIO,IF(ROUND(P496-AY496,4)&lt;MIN_UNIT,"",ROUND(P496-AY496,4)),""))</f>
        <v/>
      </c>
      <c r="AB496" s="2" t="str">
        <f aca="false">IF(COUNT(T496:W496)=0,"",CHOOSE(MATCH(MAX(T496:W496),T496:W496,0),"Weight","Price","Size tier","Box"))</f>
        <v/>
      </c>
      <c r="AC496" s="24" t="str">
        <f aca="false">IF(K496&lt;&gt;"",K496,AZ496)</f>
        <v/>
      </c>
      <c r="AD496" s="25" t="str">
        <f aca="false">IF(OR(AB496="",AC496=""),"",ROUND(AC496*IF(K496&lt;&gt;"",1,U_LOW)*((12-PEAK_MONTHS)*MAX(T496:W496)+PEAK_MONTHS*N(INDEX(X496:AA496,MATCH(MAX(T496:W496),T496:W496,0)))),0))</f>
        <v/>
      </c>
      <c r="AE496" s="25" t="str">
        <f aca="false">IF(OR(AB496="",AC496=""),"",ROUND(AC496*IF(K496&lt;&gt;"",1,U_HIGH)*((12-PEAK_MONTHS)*MAX(T496:W496)+PEAK_MONTHS*N(INDEX(X496:AA496,MATCH(MAX(T496:W496),T496:W496,0)))),0))</f>
        <v/>
      </c>
      <c r="AF496" s="18" t="str">
        <f aca="false">IF(AD496="","",RANK(AD496,$AD$7:$AD$506))</f>
        <v/>
      </c>
      <c r="AH496" s="16" t="str">
        <f aca="false">IF(E496&lt;&gt;"",E496,IF(F496&lt;&gt;"",ROUND(F496*16,3),""))</f>
        <v/>
      </c>
      <c r="AI496" s="16" t="str">
        <f aca="false">IF(COUNT(G496:I496)&lt;3,"",ROUND(LARGE(G496:I496,1),2))</f>
        <v/>
      </c>
      <c r="AJ496" s="16" t="str">
        <f aca="false">IF(COUNT(G496:I496)&lt;3,"",ROUND(LARGE(G496:I496,2),2))</f>
        <v/>
      </c>
      <c r="AK496" s="16" t="str">
        <f aca="false">IF(COUNT(G496:I496)&lt;3,"",ROUND(SMALL(G496:I496,1),2))</f>
        <v/>
      </c>
      <c r="AL496" s="16" t="str">
        <f aca="false">IF(AI496="","",IF(AI496*AJ496*AK496&lt;DIM_MIN_CUIN,"",ROUND(AI496*AJ496*AK496/DIM_DIV*16,2)))</f>
        <v/>
      </c>
      <c r="AM496" s="18" t="str">
        <f aca="false">IF(C496="","",IF(C496&lt;BAND_LO,1,IF(C496&lt;=BAND_HI,2,3)))</f>
        <v/>
      </c>
      <c r="AN496" s="19" t="str">
        <f aca="false">IF(C496="","",IFERROR(INDEX(CAT_REF,MATCH(D496,CATS,0)),REF_DEFAULT))</f>
        <v/>
      </c>
      <c r="AO496" s="21" t="str">
        <f aca="false">IF(OR(R496="",AM496="",M496=""),"",IF(M496="Small standard",IF(R496&gt;SS_MAX,"",ROUND(INDEX(SS_FEES,SUMPRODUCT(--(SS_EDGES&lt;R496))+1,0+AM496)*(1+FUEL),4)),IF(M496="Large standard",IF(R496&gt;LS_MAX,"",ROUND(IF(R496&lt;=OVER3_FROM,INDEX(LS_FEES,SUMPRODUCT(--(LS_EDGES&lt;R496))+1,0+AM496),INDEX(OVER3_BASE,1,0+AM496)+OVER3_PER4*CEILING((R496-OVER3_FROM)/4,1))*(1+FUEL),4)),"")))</f>
        <v/>
      </c>
      <c r="AP496" s="21" t="str">
        <f aca="false">IF(OR(R496="",AM496="",M496=""),"",IF(M496="Small standard",IF(R496&gt;SS_MAX,"",ROUND(INDEX(SS_FEES,SUMPRODUCT(--(SS_EDGES&lt;R496))+1,3+AM496)*(1+FUEL),4)),IF(M496="Large standard",IF(R496&gt;LS_MAX,"",ROUND(IF(R496&lt;=OVER3_FROM,INDEX(LS_FEES,SUMPRODUCT(--(LS_EDGES&lt;R496))+1,3+AM496),INDEX(OVER3_BASE,1,3+AM496)+OVER3_PER4*CEILING((R496-OVER3_FROM)/4,1))*(1+FUEL),4)),"")))</f>
        <v/>
      </c>
      <c r="AQ496" s="21" t="str">
        <f aca="false">IF(OR(AM496="",AM496=1),"",IF(OR(N496="",(AM496-1)="",M496=""),"",IF(M496="Small standard",IF(N496&gt;SS_MAX,"",ROUND(INDEX(SS_FEES,SUMPRODUCT(--(SS_EDGES&lt;N496))+1,0+(AM496-1))*(1+FUEL),4)),IF(M496="Large standard",IF(N496&gt;LS_MAX,"",ROUND(IF(N496&lt;=OVER3_FROM,INDEX(LS_FEES,SUMPRODUCT(--(LS_EDGES&lt;N496))+1,0+(AM496-1)),INDEX(OVER3_BASE,1,0+(AM496-1))+OVER3_PER4*CEILING((N496-OVER3_FROM)/4,1))*(1+FUEL),4)),""))))</f>
        <v/>
      </c>
      <c r="AR496" s="21" t="str">
        <f aca="false">IF(OR(AM496="",AM496=1),"",IF(OR(N496="",(AM496-1)="",M496=""),"",IF(M496="Small standard",IF(N496&gt;SS_MAX,"",ROUND(INDEX(SS_FEES,SUMPRODUCT(--(SS_EDGES&lt;N496))+1,3+(AM496-1))*(1+FUEL),4)),IF(M496="Large standard",IF(N496&gt;LS_MAX,"",ROUND(IF(N496&lt;=OVER3_FROM,INDEX(LS_FEES,SUMPRODUCT(--(LS_EDGES&lt;N496))+1,3+(AM496-1)),INDEX(OVER3_BASE,1,3+(AM496-1))+OVER3_PER4*CEILING((N496-OVER3_FROM)/4,1))*(1+FUEL),4)),""))))</f>
        <v/>
      </c>
      <c r="AS496" s="21" t="str">
        <f aca="false">IF(OR(AM496="",AM496=1),"",(C496-(IF(AM496=2,BAND_LO,BAND_HI)-0.01))*(1-AN496))</f>
        <v/>
      </c>
      <c r="AT496" s="18" t="str">
        <f aca="false">IF(AI496="","",(AI496&gt;SS_L)+(AJ496&gt;SS_M)+(AK496&gt;SS_S))</f>
        <v/>
      </c>
      <c r="AU496" s="23" t="str">
        <f aca="false">IF(OR(AT496="",AT496&lt;&gt;1),"",MAX(AI496/SS_L,AJ496/SS_M,AK496/SS_S))</f>
        <v/>
      </c>
      <c r="AV496" s="21" t="str">
        <f aca="false">IF(OR(M496&lt;&gt;"Large standard",N496="",N496&gt;SS_MAX),"",IF(OR(N496="",AM496="","Small standard"=""),"",IF("Small standard"="Small standard",IF(N496&gt;SS_MAX,"",ROUND(INDEX(SS_FEES,SUMPRODUCT(--(SS_EDGES&lt;N496))+1,0+AM496)*(1+FUEL),4)),IF("Small standard"="Large standard",IF(N496&gt;LS_MAX,"",ROUND(IF(N496&lt;=OVER3_FROM,INDEX(LS_FEES,SUMPRODUCT(--(LS_EDGES&lt;N496))+1,0+AM496),INDEX(OVER3_BASE,1,0+AM496)+OVER3_PER4*CEILING((N496-OVER3_FROM)/4,1))*(1+FUEL),4)),""))))</f>
        <v/>
      </c>
      <c r="AW496" s="21" t="str">
        <f aca="false">IF(OR(M496&lt;&gt;"Large standard",N496="",N496&gt;SS_MAX),"",IF(OR(N496="",AM496="","Small standard"=""),"",IF("Small standard"="Small standard",IF(N496&gt;SS_MAX,"",ROUND(INDEX(SS_FEES,SUMPRODUCT(--(SS_EDGES&lt;N496))+1,3+AM496)*(1+FUEL),4)),IF("Small standard"="Large standard",IF(N496&gt;LS_MAX,"",ROUND(IF(N496&lt;=OVER3_FROM,INDEX(LS_FEES,SUMPRODUCT(--(LS_EDGES&lt;N496))+1,3+AM496),INDEX(OVER3_BASE,1,3+AM496)+OVER3_PER4*CEILING((N496-OVER3_FROM)/4,1))*(1+FUEL),4)),""))))</f>
        <v/>
      </c>
      <c r="AX496" s="21" t="str">
        <f aca="false">IF(OR(AL496="",AH496=""),"",IF(OR(AH496="",AM496="",M496=""),"",IF(M496="Small standard",IF(AH496&gt;SS_MAX,"",ROUND(INDEX(SS_FEES,SUMPRODUCT(--(SS_EDGES&lt;AH496))+1,0+AM496)*(1+FUEL),4)),IF(M496="Large standard",IF(AH496&gt;LS_MAX,"",ROUND(IF(AH496&lt;=OVER3_FROM,INDEX(LS_FEES,SUMPRODUCT(--(LS_EDGES&lt;AH496))+1,0+AM496),INDEX(OVER3_BASE,1,0+AM496)+OVER3_PER4*CEILING((AH496-OVER3_FROM)/4,1))*(1+FUEL),4)),""))))</f>
        <v/>
      </c>
      <c r="AY496" s="21" t="str">
        <f aca="false">IF(OR(AL496="",AH496=""),"",IF(OR(AH496="",AM496="",M496=""),"",IF(M496="Small standard",IF(AH496&gt;SS_MAX,"",ROUND(INDEX(SS_FEES,SUMPRODUCT(--(SS_EDGES&lt;AH496))+1,3+AM496)*(1+FUEL),4)),IF(M496="Large standard",IF(AH496&gt;LS_MAX,"",ROUND(IF(AH496&lt;=OVER3_FROM,INDEX(LS_FEES,SUMPRODUCT(--(LS_EDGES&lt;AH496))+1,3+AM496),INDEX(OVER3_BASE,1,3+AM496)+OVER3_PER4*CEILING((AH496-OVER3_FROM)/4,1))*(1+FUEL),4)),""))))</f>
        <v/>
      </c>
      <c r="AZ496" s="24" t="str">
        <f aca="false">IF(OR(J496="",J496&lt;1),"",ROUND(IFERROR(INDEX(CAT_SCALE,MATCH(D496,CATS,0)),UC_DEFAULT)*IF(J496&gt;=UC_KNEE,10^(UC_A-UC_B*LOG10(J496)),10^(UC_A-UC_B*LOG10(UC_KNEE))*(UC_KNEE/J496)^UC_HEXP),1))</f>
        <v/>
      </c>
    </row>
    <row r="497" customFormat="false" ht="15" hidden="false" customHeight="false" outlineLevel="0" collapsed="false">
      <c r="A497" s="10"/>
      <c r="B497" s="10"/>
      <c r="C497" s="12"/>
      <c r="D497" s="10"/>
      <c r="E497" s="10"/>
      <c r="F497" s="10"/>
      <c r="G497" s="10"/>
      <c r="H497" s="10"/>
      <c r="I497" s="10"/>
      <c r="J497" s="10"/>
      <c r="K497" s="10"/>
      <c r="L497" s="12"/>
      <c r="M497" s="2" t="str">
        <f aca="false">IF(OR(N497="",AI497=""),"",IF(AND(N497&lt;=SS_MAX,AI497&lt;=SS_L,AJ497&lt;=SS_M,AK497&lt;=SS_S),"Small standard",IF(AND(N497&lt;=LS_MAX,AI497&lt;=LS_L,AJ497&lt;=LS_M,AK497&lt;=LS_S),"Large standard","Oversize")))</f>
        <v/>
      </c>
      <c r="N497" s="16" t="str">
        <f aca="false">IF(AH497="","",IF(AL497="",AH497,MAX(AH497,AL497)))</f>
        <v/>
      </c>
      <c r="O497" s="21" t="str">
        <f aca="false">IF(OR(N497="",AM497="",M497=""),"",IF(M497="Small standard",IF(N497&gt;SS_MAX,"",ROUND(INDEX(SS_FEES,SUMPRODUCT(--(SS_EDGES&lt;N497))+1,0+AM497)*(1+FUEL),4)),IF(M497="Large standard",IF(N497&gt;LS_MAX,"",ROUND(IF(N497&lt;=OVER3_FROM,INDEX(LS_FEES,SUMPRODUCT(--(LS_EDGES&lt;N497))+1,0+AM497),INDEX(OVER3_BASE,1,0+AM497)+OVER3_PER4*CEILING((N497-OVER3_FROM)/4,1))*(1+FUEL),4)),"")))</f>
        <v/>
      </c>
      <c r="P497" s="21" t="str">
        <f aca="false">IF(OR(N497="",AM497="",M497=""),"",IF(M497="Small standard",IF(N497&gt;SS_MAX,"",ROUND(INDEX(SS_FEES,SUMPRODUCT(--(SS_EDGES&lt;N497))+1,3+AM497)*(1+FUEL),4)),IF(M497="Large standard",IF(N497&gt;LS_MAX,"",ROUND(IF(N497&lt;=OVER3_FROM,INDEX(LS_FEES,SUMPRODUCT(--(LS_EDGES&lt;N497))+1,3+AM497),INDEX(OVER3_BASE,1,3+AM497)+OVER3_PER4*CEILING((N497-OVER3_FROM)/4,1))*(1+FUEL),4)),"")))</f>
        <v/>
      </c>
      <c r="Q497" s="20" t="str">
        <f aca="true">IF(OR(L497="",O497=""),"",ROUND(L497-IF(AND(TODAY()&gt;=PEAK_FROM,TODAY()&lt;=PEAK_TO),P497,O497),2))</f>
        <v/>
      </c>
      <c r="R497" s="16" t="str">
        <f aca="false">IF(N497="","",IF(M497="Small standard",IF(SUMPRODUCT(--(SS_EDGES&lt;N497))=0,"",INDEX(SS_EDGES,SUMPRODUCT(--(SS_EDGES&lt;N497)))),IF(M497="Large standard",IF(N497&gt;OVER3_FROM,OVER3_FROM+4*(CEILING((N497-OVER3_FROM)/4,1)-1),IF(SUMPRODUCT(--(LS_EDGES&lt;N497))=0,"",INDEX(LS_EDGES,SUMPRODUCT(--(LS_EDGES&lt;N497))))),"")))</f>
        <v/>
      </c>
      <c r="S497" s="22" t="str">
        <f aca="false">IF(R497="","",ROUND(N497-R497,3))</f>
        <v/>
      </c>
      <c r="T497" s="21" t="str">
        <f aca="false">IF(OR(R497="",O497="",AO497=""),"",IF(S497&gt;MAX_SHAVE,"",IF(ROUND(O497-AO497,4)&lt;MIN_UNIT,"",ROUND(O497-AO497,4))))</f>
        <v/>
      </c>
      <c r="U497" s="21" t="str">
        <f aca="false">IF(OR(AQ497="",O497=""),"",IF(ROUND(ROUND(O497-AQ497,4)-AS497,4)&lt;=MIN_UNIT,"",ROUND(ROUND(O497-AQ497,4)-AS497,4)))</f>
        <v/>
      </c>
      <c r="V497" s="21" t="str">
        <f aca="false">IF(OR(AV497="",O497=""),"",IF(AND(AT497=1,AU497&lt;=MAX_ENV),IF(ROUND(O497-AV497,4)&lt;MIN_UNIT,"",ROUND(O497-AV497,4)),""))</f>
        <v/>
      </c>
      <c r="W497" s="21" t="str">
        <f aca="false">IF(OR(AX497="",O497=""),"",IF(AL497&gt;=AH497*MIN_DIM_RATIO,IF(ROUND(O497-AX497,4)&lt;MIN_UNIT,"",ROUND(O497-AX497,4)),""))</f>
        <v/>
      </c>
      <c r="X497" s="21" t="str">
        <f aca="false">IF(OR(R497="",P497="",AP497=""),"",IF(S497&gt;MAX_SHAVE,"",IF(ROUND(P497-AP497,4)&lt;MIN_UNIT,"",ROUND(P497-AP497,4))))</f>
        <v/>
      </c>
      <c r="Y497" s="21" t="str">
        <f aca="false">IF(OR(AR497="",P497=""),"",IF(ROUND(ROUND(P497-AR497,4)-AS497,4)&lt;=MIN_UNIT,"",ROUND(ROUND(P497-AR497,4)-AS497,4)))</f>
        <v/>
      </c>
      <c r="Z497" s="21" t="str">
        <f aca="false">IF(OR(AW497="",P497=""),"",IF(AND(AT497=1,AU497&lt;=MAX_ENV),IF(ROUND(P497-AW497,4)&lt;MIN_UNIT,"",ROUND(P497-AW497,4)),""))</f>
        <v/>
      </c>
      <c r="AA497" s="21" t="str">
        <f aca="false">IF(OR(AY497="",P497=""),"",IF(AL497&gt;=AH497*MIN_DIM_RATIO,IF(ROUND(P497-AY497,4)&lt;MIN_UNIT,"",ROUND(P497-AY497,4)),""))</f>
        <v/>
      </c>
      <c r="AB497" s="2" t="str">
        <f aca="false">IF(COUNT(T497:W497)=0,"",CHOOSE(MATCH(MAX(T497:W497),T497:W497,0),"Weight","Price","Size tier","Box"))</f>
        <v/>
      </c>
      <c r="AC497" s="24" t="str">
        <f aca="false">IF(K497&lt;&gt;"",K497,AZ497)</f>
        <v/>
      </c>
      <c r="AD497" s="25" t="str">
        <f aca="false">IF(OR(AB497="",AC497=""),"",ROUND(AC497*IF(K497&lt;&gt;"",1,U_LOW)*((12-PEAK_MONTHS)*MAX(T497:W497)+PEAK_MONTHS*N(INDEX(X497:AA497,MATCH(MAX(T497:W497),T497:W497,0)))),0))</f>
        <v/>
      </c>
      <c r="AE497" s="25" t="str">
        <f aca="false">IF(OR(AB497="",AC497=""),"",ROUND(AC497*IF(K497&lt;&gt;"",1,U_HIGH)*((12-PEAK_MONTHS)*MAX(T497:W497)+PEAK_MONTHS*N(INDEX(X497:AA497,MATCH(MAX(T497:W497),T497:W497,0)))),0))</f>
        <v/>
      </c>
      <c r="AF497" s="18" t="str">
        <f aca="false">IF(AD497="","",RANK(AD497,$AD$7:$AD$506))</f>
        <v/>
      </c>
      <c r="AH497" s="16" t="str">
        <f aca="false">IF(E497&lt;&gt;"",E497,IF(F497&lt;&gt;"",ROUND(F497*16,3),""))</f>
        <v/>
      </c>
      <c r="AI497" s="16" t="str">
        <f aca="false">IF(COUNT(G497:I497)&lt;3,"",ROUND(LARGE(G497:I497,1),2))</f>
        <v/>
      </c>
      <c r="AJ497" s="16" t="str">
        <f aca="false">IF(COUNT(G497:I497)&lt;3,"",ROUND(LARGE(G497:I497,2),2))</f>
        <v/>
      </c>
      <c r="AK497" s="16" t="str">
        <f aca="false">IF(COUNT(G497:I497)&lt;3,"",ROUND(SMALL(G497:I497,1),2))</f>
        <v/>
      </c>
      <c r="AL497" s="16" t="str">
        <f aca="false">IF(AI497="","",IF(AI497*AJ497*AK497&lt;DIM_MIN_CUIN,"",ROUND(AI497*AJ497*AK497/DIM_DIV*16,2)))</f>
        <v/>
      </c>
      <c r="AM497" s="18" t="str">
        <f aca="false">IF(C497="","",IF(C497&lt;BAND_LO,1,IF(C497&lt;=BAND_HI,2,3)))</f>
        <v/>
      </c>
      <c r="AN497" s="19" t="str">
        <f aca="false">IF(C497="","",IFERROR(INDEX(CAT_REF,MATCH(D497,CATS,0)),REF_DEFAULT))</f>
        <v/>
      </c>
      <c r="AO497" s="21" t="str">
        <f aca="false">IF(OR(R497="",AM497="",M497=""),"",IF(M497="Small standard",IF(R497&gt;SS_MAX,"",ROUND(INDEX(SS_FEES,SUMPRODUCT(--(SS_EDGES&lt;R497))+1,0+AM497)*(1+FUEL),4)),IF(M497="Large standard",IF(R497&gt;LS_MAX,"",ROUND(IF(R497&lt;=OVER3_FROM,INDEX(LS_FEES,SUMPRODUCT(--(LS_EDGES&lt;R497))+1,0+AM497),INDEX(OVER3_BASE,1,0+AM497)+OVER3_PER4*CEILING((R497-OVER3_FROM)/4,1))*(1+FUEL),4)),"")))</f>
        <v/>
      </c>
      <c r="AP497" s="21" t="str">
        <f aca="false">IF(OR(R497="",AM497="",M497=""),"",IF(M497="Small standard",IF(R497&gt;SS_MAX,"",ROUND(INDEX(SS_FEES,SUMPRODUCT(--(SS_EDGES&lt;R497))+1,3+AM497)*(1+FUEL),4)),IF(M497="Large standard",IF(R497&gt;LS_MAX,"",ROUND(IF(R497&lt;=OVER3_FROM,INDEX(LS_FEES,SUMPRODUCT(--(LS_EDGES&lt;R497))+1,3+AM497),INDEX(OVER3_BASE,1,3+AM497)+OVER3_PER4*CEILING((R497-OVER3_FROM)/4,1))*(1+FUEL),4)),"")))</f>
        <v/>
      </c>
      <c r="AQ497" s="21" t="str">
        <f aca="false">IF(OR(AM497="",AM497=1),"",IF(OR(N497="",(AM497-1)="",M497=""),"",IF(M497="Small standard",IF(N497&gt;SS_MAX,"",ROUND(INDEX(SS_FEES,SUMPRODUCT(--(SS_EDGES&lt;N497))+1,0+(AM497-1))*(1+FUEL),4)),IF(M497="Large standard",IF(N497&gt;LS_MAX,"",ROUND(IF(N497&lt;=OVER3_FROM,INDEX(LS_FEES,SUMPRODUCT(--(LS_EDGES&lt;N497))+1,0+(AM497-1)),INDEX(OVER3_BASE,1,0+(AM497-1))+OVER3_PER4*CEILING((N497-OVER3_FROM)/4,1))*(1+FUEL),4)),""))))</f>
        <v/>
      </c>
      <c r="AR497" s="21" t="str">
        <f aca="false">IF(OR(AM497="",AM497=1),"",IF(OR(N497="",(AM497-1)="",M497=""),"",IF(M497="Small standard",IF(N497&gt;SS_MAX,"",ROUND(INDEX(SS_FEES,SUMPRODUCT(--(SS_EDGES&lt;N497))+1,3+(AM497-1))*(1+FUEL),4)),IF(M497="Large standard",IF(N497&gt;LS_MAX,"",ROUND(IF(N497&lt;=OVER3_FROM,INDEX(LS_FEES,SUMPRODUCT(--(LS_EDGES&lt;N497))+1,3+(AM497-1)),INDEX(OVER3_BASE,1,3+(AM497-1))+OVER3_PER4*CEILING((N497-OVER3_FROM)/4,1))*(1+FUEL),4)),""))))</f>
        <v/>
      </c>
      <c r="AS497" s="21" t="str">
        <f aca="false">IF(OR(AM497="",AM497=1),"",(C497-(IF(AM497=2,BAND_LO,BAND_HI)-0.01))*(1-AN497))</f>
        <v/>
      </c>
      <c r="AT497" s="18" t="str">
        <f aca="false">IF(AI497="","",(AI497&gt;SS_L)+(AJ497&gt;SS_M)+(AK497&gt;SS_S))</f>
        <v/>
      </c>
      <c r="AU497" s="23" t="str">
        <f aca="false">IF(OR(AT497="",AT497&lt;&gt;1),"",MAX(AI497/SS_L,AJ497/SS_M,AK497/SS_S))</f>
        <v/>
      </c>
      <c r="AV497" s="21" t="str">
        <f aca="false">IF(OR(M497&lt;&gt;"Large standard",N497="",N497&gt;SS_MAX),"",IF(OR(N497="",AM497="","Small standard"=""),"",IF("Small standard"="Small standard",IF(N497&gt;SS_MAX,"",ROUND(INDEX(SS_FEES,SUMPRODUCT(--(SS_EDGES&lt;N497))+1,0+AM497)*(1+FUEL),4)),IF("Small standard"="Large standard",IF(N497&gt;LS_MAX,"",ROUND(IF(N497&lt;=OVER3_FROM,INDEX(LS_FEES,SUMPRODUCT(--(LS_EDGES&lt;N497))+1,0+AM497),INDEX(OVER3_BASE,1,0+AM497)+OVER3_PER4*CEILING((N497-OVER3_FROM)/4,1))*(1+FUEL),4)),""))))</f>
        <v/>
      </c>
      <c r="AW497" s="21" t="str">
        <f aca="false">IF(OR(M497&lt;&gt;"Large standard",N497="",N497&gt;SS_MAX),"",IF(OR(N497="",AM497="","Small standard"=""),"",IF("Small standard"="Small standard",IF(N497&gt;SS_MAX,"",ROUND(INDEX(SS_FEES,SUMPRODUCT(--(SS_EDGES&lt;N497))+1,3+AM497)*(1+FUEL),4)),IF("Small standard"="Large standard",IF(N497&gt;LS_MAX,"",ROUND(IF(N497&lt;=OVER3_FROM,INDEX(LS_FEES,SUMPRODUCT(--(LS_EDGES&lt;N497))+1,3+AM497),INDEX(OVER3_BASE,1,3+AM497)+OVER3_PER4*CEILING((N497-OVER3_FROM)/4,1))*(1+FUEL),4)),""))))</f>
        <v/>
      </c>
      <c r="AX497" s="21" t="str">
        <f aca="false">IF(OR(AL497="",AH497=""),"",IF(OR(AH497="",AM497="",M497=""),"",IF(M497="Small standard",IF(AH497&gt;SS_MAX,"",ROUND(INDEX(SS_FEES,SUMPRODUCT(--(SS_EDGES&lt;AH497))+1,0+AM497)*(1+FUEL),4)),IF(M497="Large standard",IF(AH497&gt;LS_MAX,"",ROUND(IF(AH497&lt;=OVER3_FROM,INDEX(LS_FEES,SUMPRODUCT(--(LS_EDGES&lt;AH497))+1,0+AM497),INDEX(OVER3_BASE,1,0+AM497)+OVER3_PER4*CEILING((AH497-OVER3_FROM)/4,1))*(1+FUEL),4)),""))))</f>
        <v/>
      </c>
      <c r="AY497" s="21" t="str">
        <f aca="false">IF(OR(AL497="",AH497=""),"",IF(OR(AH497="",AM497="",M497=""),"",IF(M497="Small standard",IF(AH497&gt;SS_MAX,"",ROUND(INDEX(SS_FEES,SUMPRODUCT(--(SS_EDGES&lt;AH497))+1,3+AM497)*(1+FUEL),4)),IF(M497="Large standard",IF(AH497&gt;LS_MAX,"",ROUND(IF(AH497&lt;=OVER3_FROM,INDEX(LS_FEES,SUMPRODUCT(--(LS_EDGES&lt;AH497))+1,3+AM497),INDEX(OVER3_BASE,1,3+AM497)+OVER3_PER4*CEILING((AH497-OVER3_FROM)/4,1))*(1+FUEL),4)),""))))</f>
        <v/>
      </c>
      <c r="AZ497" s="24" t="str">
        <f aca="false">IF(OR(J497="",J497&lt;1),"",ROUND(IFERROR(INDEX(CAT_SCALE,MATCH(D497,CATS,0)),UC_DEFAULT)*IF(J497&gt;=UC_KNEE,10^(UC_A-UC_B*LOG10(J497)),10^(UC_A-UC_B*LOG10(UC_KNEE))*(UC_KNEE/J497)^UC_HEXP),1))</f>
        <v/>
      </c>
    </row>
    <row r="498" customFormat="false" ht="15" hidden="false" customHeight="false" outlineLevel="0" collapsed="false">
      <c r="A498" s="10"/>
      <c r="B498" s="10"/>
      <c r="C498" s="12"/>
      <c r="D498" s="10"/>
      <c r="E498" s="10"/>
      <c r="F498" s="10"/>
      <c r="G498" s="10"/>
      <c r="H498" s="10"/>
      <c r="I498" s="10"/>
      <c r="J498" s="10"/>
      <c r="K498" s="10"/>
      <c r="L498" s="12"/>
      <c r="M498" s="2" t="str">
        <f aca="false">IF(OR(N498="",AI498=""),"",IF(AND(N498&lt;=SS_MAX,AI498&lt;=SS_L,AJ498&lt;=SS_M,AK498&lt;=SS_S),"Small standard",IF(AND(N498&lt;=LS_MAX,AI498&lt;=LS_L,AJ498&lt;=LS_M,AK498&lt;=LS_S),"Large standard","Oversize")))</f>
        <v/>
      </c>
      <c r="N498" s="16" t="str">
        <f aca="false">IF(AH498="","",IF(AL498="",AH498,MAX(AH498,AL498)))</f>
        <v/>
      </c>
      <c r="O498" s="21" t="str">
        <f aca="false">IF(OR(N498="",AM498="",M498=""),"",IF(M498="Small standard",IF(N498&gt;SS_MAX,"",ROUND(INDEX(SS_FEES,SUMPRODUCT(--(SS_EDGES&lt;N498))+1,0+AM498)*(1+FUEL),4)),IF(M498="Large standard",IF(N498&gt;LS_MAX,"",ROUND(IF(N498&lt;=OVER3_FROM,INDEX(LS_FEES,SUMPRODUCT(--(LS_EDGES&lt;N498))+1,0+AM498),INDEX(OVER3_BASE,1,0+AM498)+OVER3_PER4*CEILING((N498-OVER3_FROM)/4,1))*(1+FUEL),4)),"")))</f>
        <v/>
      </c>
      <c r="P498" s="21" t="str">
        <f aca="false">IF(OR(N498="",AM498="",M498=""),"",IF(M498="Small standard",IF(N498&gt;SS_MAX,"",ROUND(INDEX(SS_FEES,SUMPRODUCT(--(SS_EDGES&lt;N498))+1,3+AM498)*(1+FUEL),4)),IF(M498="Large standard",IF(N498&gt;LS_MAX,"",ROUND(IF(N498&lt;=OVER3_FROM,INDEX(LS_FEES,SUMPRODUCT(--(LS_EDGES&lt;N498))+1,3+AM498),INDEX(OVER3_BASE,1,3+AM498)+OVER3_PER4*CEILING((N498-OVER3_FROM)/4,1))*(1+FUEL),4)),"")))</f>
        <v/>
      </c>
      <c r="Q498" s="20" t="str">
        <f aca="true">IF(OR(L498="",O498=""),"",ROUND(L498-IF(AND(TODAY()&gt;=PEAK_FROM,TODAY()&lt;=PEAK_TO),P498,O498),2))</f>
        <v/>
      </c>
      <c r="R498" s="16" t="str">
        <f aca="false">IF(N498="","",IF(M498="Small standard",IF(SUMPRODUCT(--(SS_EDGES&lt;N498))=0,"",INDEX(SS_EDGES,SUMPRODUCT(--(SS_EDGES&lt;N498)))),IF(M498="Large standard",IF(N498&gt;OVER3_FROM,OVER3_FROM+4*(CEILING((N498-OVER3_FROM)/4,1)-1),IF(SUMPRODUCT(--(LS_EDGES&lt;N498))=0,"",INDEX(LS_EDGES,SUMPRODUCT(--(LS_EDGES&lt;N498))))),"")))</f>
        <v/>
      </c>
      <c r="S498" s="22" t="str">
        <f aca="false">IF(R498="","",ROUND(N498-R498,3))</f>
        <v/>
      </c>
      <c r="T498" s="21" t="str">
        <f aca="false">IF(OR(R498="",O498="",AO498=""),"",IF(S498&gt;MAX_SHAVE,"",IF(ROUND(O498-AO498,4)&lt;MIN_UNIT,"",ROUND(O498-AO498,4))))</f>
        <v/>
      </c>
      <c r="U498" s="21" t="str">
        <f aca="false">IF(OR(AQ498="",O498=""),"",IF(ROUND(ROUND(O498-AQ498,4)-AS498,4)&lt;=MIN_UNIT,"",ROUND(ROUND(O498-AQ498,4)-AS498,4)))</f>
        <v/>
      </c>
      <c r="V498" s="21" t="str">
        <f aca="false">IF(OR(AV498="",O498=""),"",IF(AND(AT498=1,AU498&lt;=MAX_ENV),IF(ROUND(O498-AV498,4)&lt;MIN_UNIT,"",ROUND(O498-AV498,4)),""))</f>
        <v/>
      </c>
      <c r="W498" s="21" t="str">
        <f aca="false">IF(OR(AX498="",O498=""),"",IF(AL498&gt;=AH498*MIN_DIM_RATIO,IF(ROUND(O498-AX498,4)&lt;MIN_UNIT,"",ROUND(O498-AX498,4)),""))</f>
        <v/>
      </c>
      <c r="X498" s="21" t="str">
        <f aca="false">IF(OR(R498="",P498="",AP498=""),"",IF(S498&gt;MAX_SHAVE,"",IF(ROUND(P498-AP498,4)&lt;MIN_UNIT,"",ROUND(P498-AP498,4))))</f>
        <v/>
      </c>
      <c r="Y498" s="21" t="str">
        <f aca="false">IF(OR(AR498="",P498=""),"",IF(ROUND(ROUND(P498-AR498,4)-AS498,4)&lt;=MIN_UNIT,"",ROUND(ROUND(P498-AR498,4)-AS498,4)))</f>
        <v/>
      </c>
      <c r="Z498" s="21" t="str">
        <f aca="false">IF(OR(AW498="",P498=""),"",IF(AND(AT498=1,AU498&lt;=MAX_ENV),IF(ROUND(P498-AW498,4)&lt;MIN_UNIT,"",ROUND(P498-AW498,4)),""))</f>
        <v/>
      </c>
      <c r="AA498" s="21" t="str">
        <f aca="false">IF(OR(AY498="",P498=""),"",IF(AL498&gt;=AH498*MIN_DIM_RATIO,IF(ROUND(P498-AY498,4)&lt;MIN_UNIT,"",ROUND(P498-AY498,4)),""))</f>
        <v/>
      </c>
      <c r="AB498" s="2" t="str">
        <f aca="false">IF(COUNT(T498:W498)=0,"",CHOOSE(MATCH(MAX(T498:W498),T498:W498,0),"Weight","Price","Size tier","Box"))</f>
        <v/>
      </c>
      <c r="AC498" s="24" t="str">
        <f aca="false">IF(K498&lt;&gt;"",K498,AZ498)</f>
        <v/>
      </c>
      <c r="AD498" s="25" t="str">
        <f aca="false">IF(OR(AB498="",AC498=""),"",ROUND(AC498*IF(K498&lt;&gt;"",1,U_LOW)*((12-PEAK_MONTHS)*MAX(T498:W498)+PEAK_MONTHS*N(INDEX(X498:AA498,MATCH(MAX(T498:W498),T498:W498,0)))),0))</f>
        <v/>
      </c>
      <c r="AE498" s="25" t="str">
        <f aca="false">IF(OR(AB498="",AC498=""),"",ROUND(AC498*IF(K498&lt;&gt;"",1,U_HIGH)*((12-PEAK_MONTHS)*MAX(T498:W498)+PEAK_MONTHS*N(INDEX(X498:AA498,MATCH(MAX(T498:W498),T498:W498,0)))),0))</f>
        <v/>
      </c>
      <c r="AF498" s="18" t="str">
        <f aca="false">IF(AD498="","",RANK(AD498,$AD$7:$AD$506))</f>
        <v/>
      </c>
      <c r="AH498" s="16" t="str">
        <f aca="false">IF(E498&lt;&gt;"",E498,IF(F498&lt;&gt;"",ROUND(F498*16,3),""))</f>
        <v/>
      </c>
      <c r="AI498" s="16" t="str">
        <f aca="false">IF(COUNT(G498:I498)&lt;3,"",ROUND(LARGE(G498:I498,1),2))</f>
        <v/>
      </c>
      <c r="AJ498" s="16" t="str">
        <f aca="false">IF(COUNT(G498:I498)&lt;3,"",ROUND(LARGE(G498:I498,2),2))</f>
        <v/>
      </c>
      <c r="AK498" s="16" t="str">
        <f aca="false">IF(COUNT(G498:I498)&lt;3,"",ROUND(SMALL(G498:I498,1),2))</f>
        <v/>
      </c>
      <c r="AL498" s="16" t="str">
        <f aca="false">IF(AI498="","",IF(AI498*AJ498*AK498&lt;DIM_MIN_CUIN,"",ROUND(AI498*AJ498*AK498/DIM_DIV*16,2)))</f>
        <v/>
      </c>
      <c r="AM498" s="18" t="str">
        <f aca="false">IF(C498="","",IF(C498&lt;BAND_LO,1,IF(C498&lt;=BAND_HI,2,3)))</f>
        <v/>
      </c>
      <c r="AN498" s="19" t="str">
        <f aca="false">IF(C498="","",IFERROR(INDEX(CAT_REF,MATCH(D498,CATS,0)),REF_DEFAULT))</f>
        <v/>
      </c>
      <c r="AO498" s="21" t="str">
        <f aca="false">IF(OR(R498="",AM498="",M498=""),"",IF(M498="Small standard",IF(R498&gt;SS_MAX,"",ROUND(INDEX(SS_FEES,SUMPRODUCT(--(SS_EDGES&lt;R498))+1,0+AM498)*(1+FUEL),4)),IF(M498="Large standard",IF(R498&gt;LS_MAX,"",ROUND(IF(R498&lt;=OVER3_FROM,INDEX(LS_FEES,SUMPRODUCT(--(LS_EDGES&lt;R498))+1,0+AM498),INDEX(OVER3_BASE,1,0+AM498)+OVER3_PER4*CEILING((R498-OVER3_FROM)/4,1))*(1+FUEL),4)),"")))</f>
        <v/>
      </c>
      <c r="AP498" s="21" t="str">
        <f aca="false">IF(OR(R498="",AM498="",M498=""),"",IF(M498="Small standard",IF(R498&gt;SS_MAX,"",ROUND(INDEX(SS_FEES,SUMPRODUCT(--(SS_EDGES&lt;R498))+1,3+AM498)*(1+FUEL),4)),IF(M498="Large standard",IF(R498&gt;LS_MAX,"",ROUND(IF(R498&lt;=OVER3_FROM,INDEX(LS_FEES,SUMPRODUCT(--(LS_EDGES&lt;R498))+1,3+AM498),INDEX(OVER3_BASE,1,3+AM498)+OVER3_PER4*CEILING((R498-OVER3_FROM)/4,1))*(1+FUEL),4)),"")))</f>
        <v/>
      </c>
      <c r="AQ498" s="21" t="str">
        <f aca="false">IF(OR(AM498="",AM498=1),"",IF(OR(N498="",(AM498-1)="",M498=""),"",IF(M498="Small standard",IF(N498&gt;SS_MAX,"",ROUND(INDEX(SS_FEES,SUMPRODUCT(--(SS_EDGES&lt;N498))+1,0+(AM498-1))*(1+FUEL),4)),IF(M498="Large standard",IF(N498&gt;LS_MAX,"",ROUND(IF(N498&lt;=OVER3_FROM,INDEX(LS_FEES,SUMPRODUCT(--(LS_EDGES&lt;N498))+1,0+(AM498-1)),INDEX(OVER3_BASE,1,0+(AM498-1))+OVER3_PER4*CEILING((N498-OVER3_FROM)/4,1))*(1+FUEL),4)),""))))</f>
        <v/>
      </c>
      <c r="AR498" s="21" t="str">
        <f aca="false">IF(OR(AM498="",AM498=1),"",IF(OR(N498="",(AM498-1)="",M498=""),"",IF(M498="Small standard",IF(N498&gt;SS_MAX,"",ROUND(INDEX(SS_FEES,SUMPRODUCT(--(SS_EDGES&lt;N498))+1,3+(AM498-1))*(1+FUEL),4)),IF(M498="Large standard",IF(N498&gt;LS_MAX,"",ROUND(IF(N498&lt;=OVER3_FROM,INDEX(LS_FEES,SUMPRODUCT(--(LS_EDGES&lt;N498))+1,3+(AM498-1)),INDEX(OVER3_BASE,1,3+(AM498-1))+OVER3_PER4*CEILING((N498-OVER3_FROM)/4,1))*(1+FUEL),4)),""))))</f>
        <v/>
      </c>
      <c r="AS498" s="21" t="str">
        <f aca="false">IF(OR(AM498="",AM498=1),"",(C498-(IF(AM498=2,BAND_LO,BAND_HI)-0.01))*(1-AN498))</f>
        <v/>
      </c>
      <c r="AT498" s="18" t="str">
        <f aca="false">IF(AI498="","",(AI498&gt;SS_L)+(AJ498&gt;SS_M)+(AK498&gt;SS_S))</f>
        <v/>
      </c>
      <c r="AU498" s="23" t="str">
        <f aca="false">IF(OR(AT498="",AT498&lt;&gt;1),"",MAX(AI498/SS_L,AJ498/SS_M,AK498/SS_S))</f>
        <v/>
      </c>
      <c r="AV498" s="21" t="str">
        <f aca="false">IF(OR(M498&lt;&gt;"Large standard",N498="",N498&gt;SS_MAX),"",IF(OR(N498="",AM498="","Small standard"=""),"",IF("Small standard"="Small standard",IF(N498&gt;SS_MAX,"",ROUND(INDEX(SS_FEES,SUMPRODUCT(--(SS_EDGES&lt;N498))+1,0+AM498)*(1+FUEL),4)),IF("Small standard"="Large standard",IF(N498&gt;LS_MAX,"",ROUND(IF(N498&lt;=OVER3_FROM,INDEX(LS_FEES,SUMPRODUCT(--(LS_EDGES&lt;N498))+1,0+AM498),INDEX(OVER3_BASE,1,0+AM498)+OVER3_PER4*CEILING((N498-OVER3_FROM)/4,1))*(1+FUEL),4)),""))))</f>
        <v/>
      </c>
      <c r="AW498" s="21" t="str">
        <f aca="false">IF(OR(M498&lt;&gt;"Large standard",N498="",N498&gt;SS_MAX),"",IF(OR(N498="",AM498="","Small standard"=""),"",IF("Small standard"="Small standard",IF(N498&gt;SS_MAX,"",ROUND(INDEX(SS_FEES,SUMPRODUCT(--(SS_EDGES&lt;N498))+1,3+AM498)*(1+FUEL),4)),IF("Small standard"="Large standard",IF(N498&gt;LS_MAX,"",ROUND(IF(N498&lt;=OVER3_FROM,INDEX(LS_FEES,SUMPRODUCT(--(LS_EDGES&lt;N498))+1,3+AM498),INDEX(OVER3_BASE,1,3+AM498)+OVER3_PER4*CEILING((N498-OVER3_FROM)/4,1))*(1+FUEL),4)),""))))</f>
        <v/>
      </c>
      <c r="AX498" s="21" t="str">
        <f aca="false">IF(OR(AL498="",AH498=""),"",IF(OR(AH498="",AM498="",M498=""),"",IF(M498="Small standard",IF(AH498&gt;SS_MAX,"",ROUND(INDEX(SS_FEES,SUMPRODUCT(--(SS_EDGES&lt;AH498))+1,0+AM498)*(1+FUEL),4)),IF(M498="Large standard",IF(AH498&gt;LS_MAX,"",ROUND(IF(AH498&lt;=OVER3_FROM,INDEX(LS_FEES,SUMPRODUCT(--(LS_EDGES&lt;AH498))+1,0+AM498),INDEX(OVER3_BASE,1,0+AM498)+OVER3_PER4*CEILING((AH498-OVER3_FROM)/4,1))*(1+FUEL),4)),""))))</f>
        <v/>
      </c>
      <c r="AY498" s="21" t="str">
        <f aca="false">IF(OR(AL498="",AH498=""),"",IF(OR(AH498="",AM498="",M498=""),"",IF(M498="Small standard",IF(AH498&gt;SS_MAX,"",ROUND(INDEX(SS_FEES,SUMPRODUCT(--(SS_EDGES&lt;AH498))+1,3+AM498)*(1+FUEL),4)),IF(M498="Large standard",IF(AH498&gt;LS_MAX,"",ROUND(IF(AH498&lt;=OVER3_FROM,INDEX(LS_FEES,SUMPRODUCT(--(LS_EDGES&lt;AH498))+1,3+AM498),INDEX(OVER3_BASE,1,3+AM498)+OVER3_PER4*CEILING((AH498-OVER3_FROM)/4,1))*(1+FUEL),4)),""))))</f>
        <v/>
      </c>
      <c r="AZ498" s="24" t="str">
        <f aca="false">IF(OR(J498="",J498&lt;1),"",ROUND(IFERROR(INDEX(CAT_SCALE,MATCH(D498,CATS,0)),UC_DEFAULT)*IF(J498&gt;=UC_KNEE,10^(UC_A-UC_B*LOG10(J498)),10^(UC_A-UC_B*LOG10(UC_KNEE))*(UC_KNEE/J498)^UC_HEXP),1))</f>
        <v/>
      </c>
    </row>
    <row r="499" customFormat="false" ht="15" hidden="false" customHeight="false" outlineLevel="0" collapsed="false">
      <c r="A499" s="10"/>
      <c r="B499" s="10"/>
      <c r="C499" s="12"/>
      <c r="D499" s="10"/>
      <c r="E499" s="10"/>
      <c r="F499" s="10"/>
      <c r="G499" s="10"/>
      <c r="H499" s="10"/>
      <c r="I499" s="10"/>
      <c r="J499" s="10"/>
      <c r="K499" s="10"/>
      <c r="L499" s="12"/>
      <c r="M499" s="2" t="str">
        <f aca="false">IF(OR(N499="",AI499=""),"",IF(AND(N499&lt;=SS_MAX,AI499&lt;=SS_L,AJ499&lt;=SS_M,AK499&lt;=SS_S),"Small standard",IF(AND(N499&lt;=LS_MAX,AI499&lt;=LS_L,AJ499&lt;=LS_M,AK499&lt;=LS_S),"Large standard","Oversize")))</f>
        <v/>
      </c>
      <c r="N499" s="16" t="str">
        <f aca="false">IF(AH499="","",IF(AL499="",AH499,MAX(AH499,AL499)))</f>
        <v/>
      </c>
      <c r="O499" s="21" t="str">
        <f aca="false">IF(OR(N499="",AM499="",M499=""),"",IF(M499="Small standard",IF(N499&gt;SS_MAX,"",ROUND(INDEX(SS_FEES,SUMPRODUCT(--(SS_EDGES&lt;N499))+1,0+AM499)*(1+FUEL),4)),IF(M499="Large standard",IF(N499&gt;LS_MAX,"",ROUND(IF(N499&lt;=OVER3_FROM,INDEX(LS_FEES,SUMPRODUCT(--(LS_EDGES&lt;N499))+1,0+AM499),INDEX(OVER3_BASE,1,0+AM499)+OVER3_PER4*CEILING((N499-OVER3_FROM)/4,1))*(1+FUEL),4)),"")))</f>
        <v/>
      </c>
      <c r="P499" s="21" t="str">
        <f aca="false">IF(OR(N499="",AM499="",M499=""),"",IF(M499="Small standard",IF(N499&gt;SS_MAX,"",ROUND(INDEX(SS_FEES,SUMPRODUCT(--(SS_EDGES&lt;N499))+1,3+AM499)*(1+FUEL),4)),IF(M499="Large standard",IF(N499&gt;LS_MAX,"",ROUND(IF(N499&lt;=OVER3_FROM,INDEX(LS_FEES,SUMPRODUCT(--(LS_EDGES&lt;N499))+1,3+AM499),INDEX(OVER3_BASE,1,3+AM499)+OVER3_PER4*CEILING((N499-OVER3_FROM)/4,1))*(1+FUEL),4)),"")))</f>
        <v/>
      </c>
      <c r="Q499" s="20" t="str">
        <f aca="true">IF(OR(L499="",O499=""),"",ROUND(L499-IF(AND(TODAY()&gt;=PEAK_FROM,TODAY()&lt;=PEAK_TO),P499,O499),2))</f>
        <v/>
      </c>
      <c r="R499" s="16" t="str">
        <f aca="false">IF(N499="","",IF(M499="Small standard",IF(SUMPRODUCT(--(SS_EDGES&lt;N499))=0,"",INDEX(SS_EDGES,SUMPRODUCT(--(SS_EDGES&lt;N499)))),IF(M499="Large standard",IF(N499&gt;OVER3_FROM,OVER3_FROM+4*(CEILING((N499-OVER3_FROM)/4,1)-1),IF(SUMPRODUCT(--(LS_EDGES&lt;N499))=0,"",INDEX(LS_EDGES,SUMPRODUCT(--(LS_EDGES&lt;N499))))),"")))</f>
        <v/>
      </c>
      <c r="S499" s="22" t="str">
        <f aca="false">IF(R499="","",ROUND(N499-R499,3))</f>
        <v/>
      </c>
      <c r="T499" s="21" t="str">
        <f aca="false">IF(OR(R499="",O499="",AO499=""),"",IF(S499&gt;MAX_SHAVE,"",IF(ROUND(O499-AO499,4)&lt;MIN_UNIT,"",ROUND(O499-AO499,4))))</f>
        <v/>
      </c>
      <c r="U499" s="21" t="str">
        <f aca="false">IF(OR(AQ499="",O499=""),"",IF(ROUND(ROUND(O499-AQ499,4)-AS499,4)&lt;=MIN_UNIT,"",ROUND(ROUND(O499-AQ499,4)-AS499,4)))</f>
        <v/>
      </c>
      <c r="V499" s="21" t="str">
        <f aca="false">IF(OR(AV499="",O499=""),"",IF(AND(AT499=1,AU499&lt;=MAX_ENV),IF(ROUND(O499-AV499,4)&lt;MIN_UNIT,"",ROUND(O499-AV499,4)),""))</f>
        <v/>
      </c>
      <c r="W499" s="21" t="str">
        <f aca="false">IF(OR(AX499="",O499=""),"",IF(AL499&gt;=AH499*MIN_DIM_RATIO,IF(ROUND(O499-AX499,4)&lt;MIN_UNIT,"",ROUND(O499-AX499,4)),""))</f>
        <v/>
      </c>
      <c r="X499" s="21" t="str">
        <f aca="false">IF(OR(R499="",P499="",AP499=""),"",IF(S499&gt;MAX_SHAVE,"",IF(ROUND(P499-AP499,4)&lt;MIN_UNIT,"",ROUND(P499-AP499,4))))</f>
        <v/>
      </c>
      <c r="Y499" s="21" t="str">
        <f aca="false">IF(OR(AR499="",P499=""),"",IF(ROUND(ROUND(P499-AR499,4)-AS499,4)&lt;=MIN_UNIT,"",ROUND(ROUND(P499-AR499,4)-AS499,4)))</f>
        <v/>
      </c>
      <c r="Z499" s="21" t="str">
        <f aca="false">IF(OR(AW499="",P499=""),"",IF(AND(AT499=1,AU499&lt;=MAX_ENV),IF(ROUND(P499-AW499,4)&lt;MIN_UNIT,"",ROUND(P499-AW499,4)),""))</f>
        <v/>
      </c>
      <c r="AA499" s="21" t="str">
        <f aca="false">IF(OR(AY499="",P499=""),"",IF(AL499&gt;=AH499*MIN_DIM_RATIO,IF(ROUND(P499-AY499,4)&lt;MIN_UNIT,"",ROUND(P499-AY499,4)),""))</f>
        <v/>
      </c>
      <c r="AB499" s="2" t="str">
        <f aca="false">IF(COUNT(T499:W499)=0,"",CHOOSE(MATCH(MAX(T499:W499),T499:W499,0),"Weight","Price","Size tier","Box"))</f>
        <v/>
      </c>
      <c r="AC499" s="24" t="str">
        <f aca="false">IF(K499&lt;&gt;"",K499,AZ499)</f>
        <v/>
      </c>
      <c r="AD499" s="25" t="str">
        <f aca="false">IF(OR(AB499="",AC499=""),"",ROUND(AC499*IF(K499&lt;&gt;"",1,U_LOW)*((12-PEAK_MONTHS)*MAX(T499:W499)+PEAK_MONTHS*N(INDEX(X499:AA499,MATCH(MAX(T499:W499),T499:W499,0)))),0))</f>
        <v/>
      </c>
      <c r="AE499" s="25" t="str">
        <f aca="false">IF(OR(AB499="",AC499=""),"",ROUND(AC499*IF(K499&lt;&gt;"",1,U_HIGH)*((12-PEAK_MONTHS)*MAX(T499:W499)+PEAK_MONTHS*N(INDEX(X499:AA499,MATCH(MAX(T499:W499),T499:W499,0)))),0))</f>
        <v/>
      </c>
      <c r="AF499" s="18" t="str">
        <f aca="false">IF(AD499="","",RANK(AD499,$AD$7:$AD$506))</f>
        <v/>
      </c>
      <c r="AH499" s="16" t="str">
        <f aca="false">IF(E499&lt;&gt;"",E499,IF(F499&lt;&gt;"",ROUND(F499*16,3),""))</f>
        <v/>
      </c>
      <c r="AI499" s="16" t="str">
        <f aca="false">IF(COUNT(G499:I499)&lt;3,"",ROUND(LARGE(G499:I499,1),2))</f>
        <v/>
      </c>
      <c r="AJ499" s="16" t="str">
        <f aca="false">IF(COUNT(G499:I499)&lt;3,"",ROUND(LARGE(G499:I499,2),2))</f>
        <v/>
      </c>
      <c r="AK499" s="16" t="str">
        <f aca="false">IF(COUNT(G499:I499)&lt;3,"",ROUND(SMALL(G499:I499,1),2))</f>
        <v/>
      </c>
      <c r="AL499" s="16" t="str">
        <f aca="false">IF(AI499="","",IF(AI499*AJ499*AK499&lt;DIM_MIN_CUIN,"",ROUND(AI499*AJ499*AK499/DIM_DIV*16,2)))</f>
        <v/>
      </c>
      <c r="AM499" s="18" t="str">
        <f aca="false">IF(C499="","",IF(C499&lt;BAND_LO,1,IF(C499&lt;=BAND_HI,2,3)))</f>
        <v/>
      </c>
      <c r="AN499" s="19" t="str">
        <f aca="false">IF(C499="","",IFERROR(INDEX(CAT_REF,MATCH(D499,CATS,0)),REF_DEFAULT))</f>
        <v/>
      </c>
      <c r="AO499" s="21" t="str">
        <f aca="false">IF(OR(R499="",AM499="",M499=""),"",IF(M499="Small standard",IF(R499&gt;SS_MAX,"",ROUND(INDEX(SS_FEES,SUMPRODUCT(--(SS_EDGES&lt;R499))+1,0+AM499)*(1+FUEL),4)),IF(M499="Large standard",IF(R499&gt;LS_MAX,"",ROUND(IF(R499&lt;=OVER3_FROM,INDEX(LS_FEES,SUMPRODUCT(--(LS_EDGES&lt;R499))+1,0+AM499),INDEX(OVER3_BASE,1,0+AM499)+OVER3_PER4*CEILING((R499-OVER3_FROM)/4,1))*(1+FUEL),4)),"")))</f>
        <v/>
      </c>
      <c r="AP499" s="21" t="str">
        <f aca="false">IF(OR(R499="",AM499="",M499=""),"",IF(M499="Small standard",IF(R499&gt;SS_MAX,"",ROUND(INDEX(SS_FEES,SUMPRODUCT(--(SS_EDGES&lt;R499))+1,3+AM499)*(1+FUEL),4)),IF(M499="Large standard",IF(R499&gt;LS_MAX,"",ROUND(IF(R499&lt;=OVER3_FROM,INDEX(LS_FEES,SUMPRODUCT(--(LS_EDGES&lt;R499))+1,3+AM499),INDEX(OVER3_BASE,1,3+AM499)+OVER3_PER4*CEILING((R499-OVER3_FROM)/4,1))*(1+FUEL),4)),"")))</f>
        <v/>
      </c>
      <c r="AQ499" s="21" t="str">
        <f aca="false">IF(OR(AM499="",AM499=1),"",IF(OR(N499="",(AM499-1)="",M499=""),"",IF(M499="Small standard",IF(N499&gt;SS_MAX,"",ROUND(INDEX(SS_FEES,SUMPRODUCT(--(SS_EDGES&lt;N499))+1,0+(AM499-1))*(1+FUEL),4)),IF(M499="Large standard",IF(N499&gt;LS_MAX,"",ROUND(IF(N499&lt;=OVER3_FROM,INDEX(LS_FEES,SUMPRODUCT(--(LS_EDGES&lt;N499))+1,0+(AM499-1)),INDEX(OVER3_BASE,1,0+(AM499-1))+OVER3_PER4*CEILING((N499-OVER3_FROM)/4,1))*(1+FUEL),4)),""))))</f>
        <v/>
      </c>
      <c r="AR499" s="21" t="str">
        <f aca="false">IF(OR(AM499="",AM499=1),"",IF(OR(N499="",(AM499-1)="",M499=""),"",IF(M499="Small standard",IF(N499&gt;SS_MAX,"",ROUND(INDEX(SS_FEES,SUMPRODUCT(--(SS_EDGES&lt;N499))+1,3+(AM499-1))*(1+FUEL),4)),IF(M499="Large standard",IF(N499&gt;LS_MAX,"",ROUND(IF(N499&lt;=OVER3_FROM,INDEX(LS_FEES,SUMPRODUCT(--(LS_EDGES&lt;N499))+1,3+(AM499-1)),INDEX(OVER3_BASE,1,3+(AM499-1))+OVER3_PER4*CEILING((N499-OVER3_FROM)/4,1))*(1+FUEL),4)),""))))</f>
        <v/>
      </c>
      <c r="AS499" s="21" t="str">
        <f aca="false">IF(OR(AM499="",AM499=1),"",(C499-(IF(AM499=2,BAND_LO,BAND_HI)-0.01))*(1-AN499))</f>
        <v/>
      </c>
      <c r="AT499" s="18" t="str">
        <f aca="false">IF(AI499="","",(AI499&gt;SS_L)+(AJ499&gt;SS_M)+(AK499&gt;SS_S))</f>
        <v/>
      </c>
      <c r="AU499" s="23" t="str">
        <f aca="false">IF(OR(AT499="",AT499&lt;&gt;1),"",MAX(AI499/SS_L,AJ499/SS_M,AK499/SS_S))</f>
        <v/>
      </c>
      <c r="AV499" s="21" t="str">
        <f aca="false">IF(OR(M499&lt;&gt;"Large standard",N499="",N499&gt;SS_MAX),"",IF(OR(N499="",AM499="","Small standard"=""),"",IF("Small standard"="Small standard",IF(N499&gt;SS_MAX,"",ROUND(INDEX(SS_FEES,SUMPRODUCT(--(SS_EDGES&lt;N499))+1,0+AM499)*(1+FUEL),4)),IF("Small standard"="Large standard",IF(N499&gt;LS_MAX,"",ROUND(IF(N499&lt;=OVER3_FROM,INDEX(LS_FEES,SUMPRODUCT(--(LS_EDGES&lt;N499))+1,0+AM499),INDEX(OVER3_BASE,1,0+AM499)+OVER3_PER4*CEILING((N499-OVER3_FROM)/4,1))*(1+FUEL),4)),""))))</f>
        <v/>
      </c>
      <c r="AW499" s="21" t="str">
        <f aca="false">IF(OR(M499&lt;&gt;"Large standard",N499="",N499&gt;SS_MAX),"",IF(OR(N499="",AM499="","Small standard"=""),"",IF("Small standard"="Small standard",IF(N499&gt;SS_MAX,"",ROUND(INDEX(SS_FEES,SUMPRODUCT(--(SS_EDGES&lt;N499))+1,3+AM499)*(1+FUEL),4)),IF("Small standard"="Large standard",IF(N499&gt;LS_MAX,"",ROUND(IF(N499&lt;=OVER3_FROM,INDEX(LS_FEES,SUMPRODUCT(--(LS_EDGES&lt;N499))+1,3+AM499),INDEX(OVER3_BASE,1,3+AM499)+OVER3_PER4*CEILING((N499-OVER3_FROM)/4,1))*(1+FUEL),4)),""))))</f>
        <v/>
      </c>
      <c r="AX499" s="21" t="str">
        <f aca="false">IF(OR(AL499="",AH499=""),"",IF(OR(AH499="",AM499="",M499=""),"",IF(M499="Small standard",IF(AH499&gt;SS_MAX,"",ROUND(INDEX(SS_FEES,SUMPRODUCT(--(SS_EDGES&lt;AH499))+1,0+AM499)*(1+FUEL),4)),IF(M499="Large standard",IF(AH499&gt;LS_MAX,"",ROUND(IF(AH499&lt;=OVER3_FROM,INDEX(LS_FEES,SUMPRODUCT(--(LS_EDGES&lt;AH499))+1,0+AM499),INDEX(OVER3_BASE,1,0+AM499)+OVER3_PER4*CEILING((AH499-OVER3_FROM)/4,1))*(1+FUEL),4)),""))))</f>
        <v/>
      </c>
      <c r="AY499" s="21" t="str">
        <f aca="false">IF(OR(AL499="",AH499=""),"",IF(OR(AH499="",AM499="",M499=""),"",IF(M499="Small standard",IF(AH499&gt;SS_MAX,"",ROUND(INDEX(SS_FEES,SUMPRODUCT(--(SS_EDGES&lt;AH499))+1,3+AM499)*(1+FUEL),4)),IF(M499="Large standard",IF(AH499&gt;LS_MAX,"",ROUND(IF(AH499&lt;=OVER3_FROM,INDEX(LS_FEES,SUMPRODUCT(--(LS_EDGES&lt;AH499))+1,3+AM499),INDEX(OVER3_BASE,1,3+AM499)+OVER3_PER4*CEILING((AH499-OVER3_FROM)/4,1))*(1+FUEL),4)),""))))</f>
        <v/>
      </c>
      <c r="AZ499" s="24" t="str">
        <f aca="false">IF(OR(J499="",J499&lt;1),"",ROUND(IFERROR(INDEX(CAT_SCALE,MATCH(D499,CATS,0)),UC_DEFAULT)*IF(J499&gt;=UC_KNEE,10^(UC_A-UC_B*LOG10(J499)),10^(UC_A-UC_B*LOG10(UC_KNEE))*(UC_KNEE/J499)^UC_HEXP),1))</f>
        <v/>
      </c>
    </row>
    <row r="500" customFormat="false" ht="15" hidden="false" customHeight="false" outlineLevel="0" collapsed="false">
      <c r="A500" s="10"/>
      <c r="B500" s="10"/>
      <c r="C500" s="12"/>
      <c r="D500" s="10"/>
      <c r="E500" s="10"/>
      <c r="F500" s="10"/>
      <c r="G500" s="10"/>
      <c r="H500" s="10"/>
      <c r="I500" s="10"/>
      <c r="J500" s="10"/>
      <c r="K500" s="10"/>
      <c r="L500" s="12"/>
      <c r="M500" s="2" t="str">
        <f aca="false">IF(OR(N500="",AI500=""),"",IF(AND(N500&lt;=SS_MAX,AI500&lt;=SS_L,AJ500&lt;=SS_M,AK500&lt;=SS_S),"Small standard",IF(AND(N500&lt;=LS_MAX,AI500&lt;=LS_L,AJ500&lt;=LS_M,AK500&lt;=LS_S),"Large standard","Oversize")))</f>
        <v/>
      </c>
      <c r="N500" s="16" t="str">
        <f aca="false">IF(AH500="","",IF(AL500="",AH500,MAX(AH500,AL500)))</f>
        <v/>
      </c>
      <c r="O500" s="21" t="str">
        <f aca="false">IF(OR(N500="",AM500="",M500=""),"",IF(M500="Small standard",IF(N500&gt;SS_MAX,"",ROUND(INDEX(SS_FEES,SUMPRODUCT(--(SS_EDGES&lt;N500))+1,0+AM500)*(1+FUEL),4)),IF(M500="Large standard",IF(N500&gt;LS_MAX,"",ROUND(IF(N500&lt;=OVER3_FROM,INDEX(LS_FEES,SUMPRODUCT(--(LS_EDGES&lt;N500))+1,0+AM500),INDEX(OVER3_BASE,1,0+AM500)+OVER3_PER4*CEILING((N500-OVER3_FROM)/4,1))*(1+FUEL),4)),"")))</f>
        <v/>
      </c>
      <c r="P500" s="21" t="str">
        <f aca="false">IF(OR(N500="",AM500="",M500=""),"",IF(M500="Small standard",IF(N500&gt;SS_MAX,"",ROUND(INDEX(SS_FEES,SUMPRODUCT(--(SS_EDGES&lt;N500))+1,3+AM500)*(1+FUEL),4)),IF(M500="Large standard",IF(N500&gt;LS_MAX,"",ROUND(IF(N500&lt;=OVER3_FROM,INDEX(LS_FEES,SUMPRODUCT(--(LS_EDGES&lt;N500))+1,3+AM500),INDEX(OVER3_BASE,1,3+AM500)+OVER3_PER4*CEILING((N500-OVER3_FROM)/4,1))*(1+FUEL),4)),"")))</f>
        <v/>
      </c>
      <c r="Q500" s="20" t="str">
        <f aca="true">IF(OR(L500="",O500=""),"",ROUND(L500-IF(AND(TODAY()&gt;=PEAK_FROM,TODAY()&lt;=PEAK_TO),P500,O500),2))</f>
        <v/>
      </c>
      <c r="R500" s="16" t="str">
        <f aca="false">IF(N500="","",IF(M500="Small standard",IF(SUMPRODUCT(--(SS_EDGES&lt;N500))=0,"",INDEX(SS_EDGES,SUMPRODUCT(--(SS_EDGES&lt;N500)))),IF(M500="Large standard",IF(N500&gt;OVER3_FROM,OVER3_FROM+4*(CEILING((N500-OVER3_FROM)/4,1)-1),IF(SUMPRODUCT(--(LS_EDGES&lt;N500))=0,"",INDEX(LS_EDGES,SUMPRODUCT(--(LS_EDGES&lt;N500))))),"")))</f>
        <v/>
      </c>
      <c r="S500" s="22" t="str">
        <f aca="false">IF(R500="","",ROUND(N500-R500,3))</f>
        <v/>
      </c>
      <c r="T500" s="21" t="str">
        <f aca="false">IF(OR(R500="",O500="",AO500=""),"",IF(S500&gt;MAX_SHAVE,"",IF(ROUND(O500-AO500,4)&lt;MIN_UNIT,"",ROUND(O500-AO500,4))))</f>
        <v/>
      </c>
      <c r="U500" s="21" t="str">
        <f aca="false">IF(OR(AQ500="",O500=""),"",IF(ROUND(ROUND(O500-AQ500,4)-AS500,4)&lt;=MIN_UNIT,"",ROUND(ROUND(O500-AQ500,4)-AS500,4)))</f>
        <v/>
      </c>
      <c r="V500" s="21" t="str">
        <f aca="false">IF(OR(AV500="",O500=""),"",IF(AND(AT500=1,AU500&lt;=MAX_ENV),IF(ROUND(O500-AV500,4)&lt;MIN_UNIT,"",ROUND(O500-AV500,4)),""))</f>
        <v/>
      </c>
      <c r="W500" s="21" t="str">
        <f aca="false">IF(OR(AX500="",O500=""),"",IF(AL500&gt;=AH500*MIN_DIM_RATIO,IF(ROUND(O500-AX500,4)&lt;MIN_UNIT,"",ROUND(O500-AX500,4)),""))</f>
        <v/>
      </c>
      <c r="X500" s="21" t="str">
        <f aca="false">IF(OR(R500="",P500="",AP500=""),"",IF(S500&gt;MAX_SHAVE,"",IF(ROUND(P500-AP500,4)&lt;MIN_UNIT,"",ROUND(P500-AP500,4))))</f>
        <v/>
      </c>
      <c r="Y500" s="21" t="str">
        <f aca="false">IF(OR(AR500="",P500=""),"",IF(ROUND(ROUND(P500-AR500,4)-AS500,4)&lt;=MIN_UNIT,"",ROUND(ROUND(P500-AR500,4)-AS500,4)))</f>
        <v/>
      </c>
      <c r="Z500" s="21" t="str">
        <f aca="false">IF(OR(AW500="",P500=""),"",IF(AND(AT500=1,AU500&lt;=MAX_ENV),IF(ROUND(P500-AW500,4)&lt;MIN_UNIT,"",ROUND(P500-AW500,4)),""))</f>
        <v/>
      </c>
      <c r="AA500" s="21" t="str">
        <f aca="false">IF(OR(AY500="",P500=""),"",IF(AL500&gt;=AH500*MIN_DIM_RATIO,IF(ROUND(P500-AY500,4)&lt;MIN_UNIT,"",ROUND(P500-AY500,4)),""))</f>
        <v/>
      </c>
      <c r="AB500" s="2" t="str">
        <f aca="false">IF(COUNT(T500:W500)=0,"",CHOOSE(MATCH(MAX(T500:W500),T500:W500,0),"Weight","Price","Size tier","Box"))</f>
        <v/>
      </c>
      <c r="AC500" s="24" t="str">
        <f aca="false">IF(K500&lt;&gt;"",K500,AZ500)</f>
        <v/>
      </c>
      <c r="AD500" s="25" t="str">
        <f aca="false">IF(OR(AB500="",AC500=""),"",ROUND(AC500*IF(K500&lt;&gt;"",1,U_LOW)*((12-PEAK_MONTHS)*MAX(T500:W500)+PEAK_MONTHS*N(INDEX(X500:AA500,MATCH(MAX(T500:W500),T500:W500,0)))),0))</f>
        <v/>
      </c>
      <c r="AE500" s="25" t="str">
        <f aca="false">IF(OR(AB500="",AC500=""),"",ROUND(AC500*IF(K500&lt;&gt;"",1,U_HIGH)*((12-PEAK_MONTHS)*MAX(T500:W500)+PEAK_MONTHS*N(INDEX(X500:AA500,MATCH(MAX(T500:W500),T500:W500,0)))),0))</f>
        <v/>
      </c>
      <c r="AF500" s="18" t="str">
        <f aca="false">IF(AD500="","",RANK(AD500,$AD$7:$AD$506))</f>
        <v/>
      </c>
      <c r="AH500" s="16" t="str">
        <f aca="false">IF(E500&lt;&gt;"",E500,IF(F500&lt;&gt;"",ROUND(F500*16,3),""))</f>
        <v/>
      </c>
      <c r="AI500" s="16" t="str">
        <f aca="false">IF(COUNT(G500:I500)&lt;3,"",ROUND(LARGE(G500:I500,1),2))</f>
        <v/>
      </c>
      <c r="AJ500" s="16" t="str">
        <f aca="false">IF(COUNT(G500:I500)&lt;3,"",ROUND(LARGE(G500:I500,2),2))</f>
        <v/>
      </c>
      <c r="AK500" s="16" t="str">
        <f aca="false">IF(COUNT(G500:I500)&lt;3,"",ROUND(SMALL(G500:I500,1),2))</f>
        <v/>
      </c>
      <c r="AL500" s="16" t="str">
        <f aca="false">IF(AI500="","",IF(AI500*AJ500*AK500&lt;DIM_MIN_CUIN,"",ROUND(AI500*AJ500*AK500/DIM_DIV*16,2)))</f>
        <v/>
      </c>
      <c r="AM500" s="18" t="str">
        <f aca="false">IF(C500="","",IF(C500&lt;BAND_LO,1,IF(C500&lt;=BAND_HI,2,3)))</f>
        <v/>
      </c>
      <c r="AN500" s="19" t="str">
        <f aca="false">IF(C500="","",IFERROR(INDEX(CAT_REF,MATCH(D500,CATS,0)),REF_DEFAULT))</f>
        <v/>
      </c>
      <c r="AO500" s="21" t="str">
        <f aca="false">IF(OR(R500="",AM500="",M500=""),"",IF(M500="Small standard",IF(R500&gt;SS_MAX,"",ROUND(INDEX(SS_FEES,SUMPRODUCT(--(SS_EDGES&lt;R500))+1,0+AM500)*(1+FUEL),4)),IF(M500="Large standard",IF(R500&gt;LS_MAX,"",ROUND(IF(R500&lt;=OVER3_FROM,INDEX(LS_FEES,SUMPRODUCT(--(LS_EDGES&lt;R500))+1,0+AM500),INDEX(OVER3_BASE,1,0+AM500)+OVER3_PER4*CEILING((R500-OVER3_FROM)/4,1))*(1+FUEL),4)),"")))</f>
        <v/>
      </c>
      <c r="AP500" s="21" t="str">
        <f aca="false">IF(OR(R500="",AM500="",M500=""),"",IF(M500="Small standard",IF(R500&gt;SS_MAX,"",ROUND(INDEX(SS_FEES,SUMPRODUCT(--(SS_EDGES&lt;R500))+1,3+AM500)*(1+FUEL),4)),IF(M500="Large standard",IF(R500&gt;LS_MAX,"",ROUND(IF(R500&lt;=OVER3_FROM,INDEX(LS_FEES,SUMPRODUCT(--(LS_EDGES&lt;R500))+1,3+AM500),INDEX(OVER3_BASE,1,3+AM500)+OVER3_PER4*CEILING((R500-OVER3_FROM)/4,1))*(1+FUEL),4)),"")))</f>
        <v/>
      </c>
      <c r="AQ500" s="21" t="str">
        <f aca="false">IF(OR(AM500="",AM500=1),"",IF(OR(N500="",(AM500-1)="",M500=""),"",IF(M500="Small standard",IF(N500&gt;SS_MAX,"",ROUND(INDEX(SS_FEES,SUMPRODUCT(--(SS_EDGES&lt;N500))+1,0+(AM500-1))*(1+FUEL),4)),IF(M500="Large standard",IF(N500&gt;LS_MAX,"",ROUND(IF(N500&lt;=OVER3_FROM,INDEX(LS_FEES,SUMPRODUCT(--(LS_EDGES&lt;N500))+1,0+(AM500-1)),INDEX(OVER3_BASE,1,0+(AM500-1))+OVER3_PER4*CEILING((N500-OVER3_FROM)/4,1))*(1+FUEL),4)),""))))</f>
        <v/>
      </c>
      <c r="AR500" s="21" t="str">
        <f aca="false">IF(OR(AM500="",AM500=1),"",IF(OR(N500="",(AM500-1)="",M500=""),"",IF(M500="Small standard",IF(N500&gt;SS_MAX,"",ROUND(INDEX(SS_FEES,SUMPRODUCT(--(SS_EDGES&lt;N500))+1,3+(AM500-1))*(1+FUEL),4)),IF(M500="Large standard",IF(N500&gt;LS_MAX,"",ROUND(IF(N500&lt;=OVER3_FROM,INDEX(LS_FEES,SUMPRODUCT(--(LS_EDGES&lt;N500))+1,3+(AM500-1)),INDEX(OVER3_BASE,1,3+(AM500-1))+OVER3_PER4*CEILING((N500-OVER3_FROM)/4,1))*(1+FUEL),4)),""))))</f>
        <v/>
      </c>
      <c r="AS500" s="21" t="str">
        <f aca="false">IF(OR(AM500="",AM500=1),"",(C500-(IF(AM500=2,BAND_LO,BAND_HI)-0.01))*(1-AN500))</f>
        <v/>
      </c>
      <c r="AT500" s="18" t="str">
        <f aca="false">IF(AI500="","",(AI500&gt;SS_L)+(AJ500&gt;SS_M)+(AK500&gt;SS_S))</f>
        <v/>
      </c>
      <c r="AU500" s="23" t="str">
        <f aca="false">IF(OR(AT500="",AT500&lt;&gt;1),"",MAX(AI500/SS_L,AJ500/SS_M,AK500/SS_S))</f>
        <v/>
      </c>
      <c r="AV500" s="21" t="str">
        <f aca="false">IF(OR(M500&lt;&gt;"Large standard",N500="",N500&gt;SS_MAX),"",IF(OR(N500="",AM500="","Small standard"=""),"",IF("Small standard"="Small standard",IF(N500&gt;SS_MAX,"",ROUND(INDEX(SS_FEES,SUMPRODUCT(--(SS_EDGES&lt;N500))+1,0+AM500)*(1+FUEL),4)),IF("Small standard"="Large standard",IF(N500&gt;LS_MAX,"",ROUND(IF(N500&lt;=OVER3_FROM,INDEX(LS_FEES,SUMPRODUCT(--(LS_EDGES&lt;N500))+1,0+AM500),INDEX(OVER3_BASE,1,0+AM500)+OVER3_PER4*CEILING((N500-OVER3_FROM)/4,1))*(1+FUEL),4)),""))))</f>
        <v/>
      </c>
      <c r="AW500" s="21" t="str">
        <f aca="false">IF(OR(M500&lt;&gt;"Large standard",N500="",N500&gt;SS_MAX),"",IF(OR(N500="",AM500="","Small standard"=""),"",IF("Small standard"="Small standard",IF(N500&gt;SS_MAX,"",ROUND(INDEX(SS_FEES,SUMPRODUCT(--(SS_EDGES&lt;N500))+1,3+AM500)*(1+FUEL),4)),IF("Small standard"="Large standard",IF(N500&gt;LS_MAX,"",ROUND(IF(N500&lt;=OVER3_FROM,INDEX(LS_FEES,SUMPRODUCT(--(LS_EDGES&lt;N500))+1,3+AM500),INDEX(OVER3_BASE,1,3+AM500)+OVER3_PER4*CEILING((N500-OVER3_FROM)/4,1))*(1+FUEL),4)),""))))</f>
        <v/>
      </c>
      <c r="AX500" s="21" t="str">
        <f aca="false">IF(OR(AL500="",AH500=""),"",IF(OR(AH500="",AM500="",M500=""),"",IF(M500="Small standard",IF(AH500&gt;SS_MAX,"",ROUND(INDEX(SS_FEES,SUMPRODUCT(--(SS_EDGES&lt;AH500))+1,0+AM500)*(1+FUEL),4)),IF(M500="Large standard",IF(AH500&gt;LS_MAX,"",ROUND(IF(AH500&lt;=OVER3_FROM,INDEX(LS_FEES,SUMPRODUCT(--(LS_EDGES&lt;AH500))+1,0+AM500),INDEX(OVER3_BASE,1,0+AM500)+OVER3_PER4*CEILING((AH500-OVER3_FROM)/4,1))*(1+FUEL),4)),""))))</f>
        <v/>
      </c>
      <c r="AY500" s="21" t="str">
        <f aca="false">IF(OR(AL500="",AH500=""),"",IF(OR(AH500="",AM500="",M500=""),"",IF(M500="Small standard",IF(AH500&gt;SS_MAX,"",ROUND(INDEX(SS_FEES,SUMPRODUCT(--(SS_EDGES&lt;AH500))+1,3+AM500)*(1+FUEL),4)),IF(M500="Large standard",IF(AH500&gt;LS_MAX,"",ROUND(IF(AH500&lt;=OVER3_FROM,INDEX(LS_FEES,SUMPRODUCT(--(LS_EDGES&lt;AH500))+1,3+AM500),INDEX(OVER3_BASE,1,3+AM500)+OVER3_PER4*CEILING((AH500-OVER3_FROM)/4,1))*(1+FUEL),4)),""))))</f>
        <v/>
      </c>
      <c r="AZ500" s="24" t="str">
        <f aca="false">IF(OR(J500="",J500&lt;1),"",ROUND(IFERROR(INDEX(CAT_SCALE,MATCH(D500,CATS,0)),UC_DEFAULT)*IF(J500&gt;=UC_KNEE,10^(UC_A-UC_B*LOG10(J500)),10^(UC_A-UC_B*LOG10(UC_KNEE))*(UC_KNEE/J500)^UC_HEXP),1))</f>
        <v/>
      </c>
    </row>
    <row r="501" customFormat="false" ht="15" hidden="false" customHeight="false" outlineLevel="0" collapsed="false">
      <c r="A501" s="10"/>
      <c r="B501" s="10"/>
      <c r="C501" s="12"/>
      <c r="D501" s="10"/>
      <c r="E501" s="10"/>
      <c r="F501" s="10"/>
      <c r="G501" s="10"/>
      <c r="H501" s="10"/>
      <c r="I501" s="10"/>
      <c r="J501" s="10"/>
      <c r="K501" s="10"/>
      <c r="L501" s="12"/>
      <c r="M501" s="2" t="str">
        <f aca="false">IF(OR(N501="",AI501=""),"",IF(AND(N501&lt;=SS_MAX,AI501&lt;=SS_L,AJ501&lt;=SS_M,AK501&lt;=SS_S),"Small standard",IF(AND(N501&lt;=LS_MAX,AI501&lt;=LS_L,AJ501&lt;=LS_M,AK501&lt;=LS_S),"Large standard","Oversize")))</f>
        <v/>
      </c>
      <c r="N501" s="16" t="str">
        <f aca="false">IF(AH501="","",IF(AL501="",AH501,MAX(AH501,AL501)))</f>
        <v/>
      </c>
      <c r="O501" s="21" t="str">
        <f aca="false">IF(OR(N501="",AM501="",M501=""),"",IF(M501="Small standard",IF(N501&gt;SS_MAX,"",ROUND(INDEX(SS_FEES,SUMPRODUCT(--(SS_EDGES&lt;N501))+1,0+AM501)*(1+FUEL),4)),IF(M501="Large standard",IF(N501&gt;LS_MAX,"",ROUND(IF(N501&lt;=OVER3_FROM,INDEX(LS_FEES,SUMPRODUCT(--(LS_EDGES&lt;N501))+1,0+AM501),INDEX(OVER3_BASE,1,0+AM501)+OVER3_PER4*CEILING((N501-OVER3_FROM)/4,1))*(1+FUEL),4)),"")))</f>
        <v/>
      </c>
      <c r="P501" s="21" t="str">
        <f aca="false">IF(OR(N501="",AM501="",M501=""),"",IF(M501="Small standard",IF(N501&gt;SS_MAX,"",ROUND(INDEX(SS_FEES,SUMPRODUCT(--(SS_EDGES&lt;N501))+1,3+AM501)*(1+FUEL),4)),IF(M501="Large standard",IF(N501&gt;LS_MAX,"",ROUND(IF(N501&lt;=OVER3_FROM,INDEX(LS_FEES,SUMPRODUCT(--(LS_EDGES&lt;N501))+1,3+AM501),INDEX(OVER3_BASE,1,3+AM501)+OVER3_PER4*CEILING((N501-OVER3_FROM)/4,1))*(1+FUEL),4)),"")))</f>
        <v/>
      </c>
      <c r="Q501" s="20" t="str">
        <f aca="true">IF(OR(L501="",O501=""),"",ROUND(L501-IF(AND(TODAY()&gt;=PEAK_FROM,TODAY()&lt;=PEAK_TO),P501,O501),2))</f>
        <v/>
      </c>
      <c r="R501" s="16" t="str">
        <f aca="false">IF(N501="","",IF(M501="Small standard",IF(SUMPRODUCT(--(SS_EDGES&lt;N501))=0,"",INDEX(SS_EDGES,SUMPRODUCT(--(SS_EDGES&lt;N501)))),IF(M501="Large standard",IF(N501&gt;OVER3_FROM,OVER3_FROM+4*(CEILING((N501-OVER3_FROM)/4,1)-1),IF(SUMPRODUCT(--(LS_EDGES&lt;N501))=0,"",INDEX(LS_EDGES,SUMPRODUCT(--(LS_EDGES&lt;N501))))),"")))</f>
        <v/>
      </c>
      <c r="S501" s="22" t="str">
        <f aca="false">IF(R501="","",ROUND(N501-R501,3))</f>
        <v/>
      </c>
      <c r="T501" s="21" t="str">
        <f aca="false">IF(OR(R501="",O501="",AO501=""),"",IF(S501&gt;MAX_SHAVE,"",IF(ROUND(O501-AO501,4)&lt;MIN_UNIT,"",ROUND(O501-AO501,4))))</f>
        <v/>
      </c>
      <c r="U501" s="21" t="str">
        <f aca="false">IF(OR(AQ501="",O501=""),"",IF(ROUND(ROUND(O501-AQ501,4)-AS501,4)&lt;=MIN_UNIT,"",ROUND(ROUND(O501-AQ501,4)-AS501,4)))</f>
        <v/>
      </c>
      <c r="V501" s="21" t="str">
        <f aca="false">IF(OR(AV501="",O501=""),"",IF(AND(AT501=1,AU501&lt;=MAX_ENV),IF(ROUND(O501-AV501,4)&lt;MIN_UNIT,"",ROUND(O501-AV501,4)),""))</f>
        <v/>
      </c>
      <c r="W501" s="21" t="str">
        <f aca="false">IF(OR(AX501="",O501=""),"",IF(AL501&gt;=AH501*MIN_DIM_RATIO,IF(ROUND(O501-AX501,4)&lt;MIN_UNIT,"",ROUND(O501-AX501,4)),""))</f>
        <v/>
      </c>
      <c r="X501" s="21" t="str">
        <f aca="false">IF(OR(R501="",P501="",AP501=""),"",IF(S501&gt;MAX_SHAVE,"",IF(ROUND(P501-AP501,4)&lt;MIN_UNIT,"",ROUND(P501-AP501,4))))</f>
        <v/>
      </c>
      <c r="Y501" s="21" t="str">
        <f aca="false">IF(OR(AR501="",P501=""),"",IF(ROUND(ROUND(P501-AR501,4)-AS501,4)&lt;=MIN_UNIT,"",ROUND(ROUND(P501-AR501,4)-AS501,4)))</f>
        <v/>
      </c>
      <c r="Z501" s="21" t="str">
        <f aca="false">IF(OR(AW501="",P501=""),"",IF(AND(AT501=1,AU501&lt;=MAX_ENV),IF(ROUND(P501-AW501,4)&lt;MIN_UNIT,"",ROUND(P501-AW501,4)),""))</f>
        <v/>
      </c>
      <c r="AA501" s="21" t="str">
        <f aca="false">IF(OR(AY501="",P501=""),"",IF(AL501&gt;=AH501*MIN_DIM_RATIO,IF(ROUND(P501-AY501,4)&lt;MIN_UNIT,"",ROUND(P501-AY501,4)),""))</f>
        <v/>
      </c>
      <c r="AB501" s="2" t="str">
        <f aca="false">IF(COUNT(T501:W501)=0,"",CHOOSE(MATCH(MAX(T501:W501),T501:W501,0),"Weight","Price","Size tier","Box"))</f>
        <v/>
      </c>
      <c r="AC501" s="24" t="str">
        <f aca="false">IF(K501&lt;&gt;"",K501,AZ501)</f>
        <v/>
      </c>
      <c r="AD501" s="25" t="str">
        <f aca="false">IF(OR(AB501="",AC501=""),"",ROUND(AC501*IF(K501&lt;&gt;"",1,U_LOW)*((12-PEAK_MONTHS)*MAX(T501:W501)+PEAK_MONTHS*N(INDEX(X501:AA501,MATCH(MAX(T501:W501),T501:W501,0)))),0))</f>
        <v/>
      </c>
      <c r="AE501" s="25" t="str">
        <f aca="false">IF(OR(AB501="",AC501=""),"",ROUND(AC501*IF(K501&lt;&gt;"",1,U_HIGH)*((12-PEAK_MONTHS)*MAX(T501:W501)+PEAK_MONTHS*N(INDEX(X501:AA501,MATCH(MAX(T501:W501),T501:W501,0)))),0))</f>
        <v/>
      </c>
      <c r="AF501" s="18" t="str">
        <f aca="false">IF(AD501="","",RANK(AD501,$AD$7:$AD$506))</f>
        <v/>
      </c>
      <c r="AH501" s="16" t="str">
        <f aca="false">IF(E501&lt;&gt;"",E501,IF(F501&lt;&gt;"",ROUND(F501*16,3),""))</f>
        <v/>
      </c>
      <c r="AI501" s="16" t="str">
        <f aca="false">IF(COUNT(G501:I501)&lt;3,"",ROUND(LARGE(G501:I501,1),2))</f>
        <v/>
      </c>
      <c r="AJ501" s="16" t="str">
        <f aca="false">IF(COUNT(G501:I501)&lt;3,"",ROUND(LARGE(G501:I501,2),2))</f>
        <v/>
      </c>
      <c r="AK501" s="16" t="str">
        <f aca="false">IF(COUNT(G501:I501)&lt;3,"",ROUND(SMALL(G501:I501,1),2))</f>
        <v/>
      </c>
      <c r="AL501" s="16" t="str">
        <f aca="false">IF(AI501="","",IF(AI501*AJ501*AK501&lt;DIM_MIN_CUIN,"",ROUND(AI501*AJ501*AK501/DIM_DIV*16,2)))</f>
        <v/>
      </c>
      <c r="AM501" s="18" t="str">
        <f aca="false">IF(C501="","",IF(C501&lt;BAND_LO,1,IF(C501&lt;=BAND_HI,2,3)))</f>
        <v/>
      </c>
      <c r="AN501" s="19" t="str">
        <f aca="false">IF(C501="","",IFERROR(INDEX(CAT_REF,MATCH(D501,CATS,0)),REF_DEFAULT))</f>
        <v/>
      </c>
      <c r="AO501" s="21" t="str">
        <f aca="false">IF(OR(R501="",AM501="",M501=""),"",IF(M501="Small standard",IF(R501&gt;SS_MAX,"",ROUND(INDEX(SS_FEES,SUMPRODUCT(--(SS_EDGES&lt;R501))+1,0+AM501)*(1+FUEL),4)),IF(M501="Large standard",IF(R501&gt;LS_MAX,"",ROUND(IF(R501&lt;=OVER3_FROM,INDEX(LS_FEES,SUMPRODUCT(--(LS_EDGES&lt;R501))+1,0+AM501),INDEX(OVER3_BASE,1,0+AM501)+OVER3_PER4*CEILING((R501-OVER3_FROM)/4,1))*(1+FUEL),4)),"")))</f>
        <v/>
      </c>
      <c r="AP501" s="21" t="str">
        <f aca="false">IF(OR(R501="",AM501="",M501=""),"",IF(M501="Small standard",IF(R501&gt;SS_MAX,"",ROUND(INDEX(SS_FEES,SUMPRODUCT(--(SS_EDGES&lt;R501))+1,3+AM501)*(1+FUEL),4)),IF(M501="Large standard",IF(R501&gt;LS_MAX,"",ROUND(IF(R501&lt;=OVER3_FROM,INDEX(LS_FEES,SUMPRODUCT(--(LS_EDGES&lt;R501))+1,3+AM501),INDEX(OVER3_BASE,1,3+AM501)+OVER3_PER4*CEILING((R501-OVER3_FROM)/4,1))*(1+FUEL),4)),"")))</f>
        <v/>
      </c>
      <c r="AQ501" s="21" t="str">
        <f aca="false">IF(OR(AM501="",AM501=1),"",IF(OR(N501="",(AM501-1)="",M501=""),"",IF(M501="Small standard",IF(N501&gt;SS_MAX,"",ROUND(INDEX(SS_FEES,SUMPRODUCT(--(SS_EDGES&lt;N501))+1,0+(AM501-1))*(1+FUEL),4)),IF(M501="Large standard",IF(N501&gt;LS_MAX,"",ROUND(IF(N501&lt;=OVER3_FROM,INDEX(LS_FEES,SUMPRODUCT(--(LS_EDGES&lt;N501))+1,0+(AM501-1)),INDEX(OVER3_BASE,1,0+(AM501-1))+OVER3_PER4*CEILING((N501-OVER3_FROM)/4,1))*(1+FUEL),4)),""))))</f>
        <v/>
      </c>
      <c r="AR501" s="21" t="str">
        <f aca="false">IF(OR(AM501="",AM501=1),"",IF(OR(N501="",(AM501-1)="",M501=""),"",IF(M501="Small standard",IF(N501&gt;SS_MAX,"",ROUND(INDEX(SS_FEES,SUMPRODUCT(--(SS_EDGES&lt;N501))+1,3+(AM501-1))*(1+FUEL),4)),IF(M501="Large standard",IF(N501&gt;LS_MAX,"",ROUND(IF(N501&lt;=OVER3_FROM,INDEX(LS_FEES,SUMPRODUCT(--(LS_EDGES&lt;N501))+1,3+(AM501-1)),INDEX(OVER3_BASE,1,3+(AM501-1))+OVER3_PER4*CEILING((N501-OVER3_FROM)/4,1))*(1+FUEL),4)),""))))</f>
        <v/>
      </c>
      <c r="AS501" s="21" t="str">
        <f aca="false">IF(OR(AM501="",AM501=1),"",(C501-(IF(AM501=2,BAND_LO,BAND_HI)-0.01))*(1-AN501))</f>
        <v/>
      </c>
      <c r="AT501" s="18" t="str">
        <f aca="false">IF(AI501="","",(AI501&gt;SS_L)+(AJ501&gt;SS_M)+(AK501&gt;SS_S))</f>
        <v/>
      </c>
      <c r="AU501" s="23" t="str">
        <f aca="false">IF(OR(AT501="",AT501&lt;&gt;1),"",MAX(AI501/SS_L,AJ501/SS_M,AK501/SS_S))</f>
        <v/>
      </c>
      <c r="AV501" s="21" t="str">
        <f aca="false">IF(OR(M501&lt;&gt;"Large standard",N501="",N501&gt;SS_MAX),"",IF(OR(N501="",AM501="","Small standard"=""),"",IF("Small standard"="Small standard",IF(N501&gt;SS_MAX,"",ROUND(INDEX(SS_FEES,SUMPRODUCT(--(SS_EDGES&lt;N501))+1,0+AM501)*(1+FUEL),4)),IF("Small standard"="Large standard",IF(N501&gt;LS_MAX,"",ROUND(IF(N501&lt;=OVER3_FROM,INDEX(LS_FEES,SUMPRODUCT(--(LS_EDGES&lt;N501))+1,0+AM501),INDEX(OVER3_BASE,1,0+AM501)+OVER3_PER4*CEILING((N501-OVER3_FROM)/4,1))*(1+FUEL),4)),""))))</f>
        <v/>
      </c>
      <c r="AW501" s="21" t="str">
        <f aca="false">IF(OR(M501&lt;&gt;"Large standard",N501="",N501&gt;SS_MAX),"",IF(OR(N501="",AM501="","Small standard"=""),"",IF("Small standard"="Small standard",IF(N501&gt;SS_MAX,"",ROUND(INDEX(SS_FEES,SUMPRODUCT(--(SS_EDGES&lt;N501))+1,3+AM501)*(1+FUEL),4)),IF("Small standard"="Large standard",IF(N501&gt;LS_MAX,"",ROUND(IF(N501&lt;=OVER3_FROM,INDEX(LS_FEES,SUMPRODUCT(--(LS_EDGES&lt;N501))+1,3+AM501),INDEX(OVER3_BASE,1,3+AM501)+OVER3_PER4*CEILING((N501-OVER3_FROM)/4,1))*(1+FUEL),4)),""))))</f>
        <v/>
      </c>
      <c r="AX501" s="21" t="str">
        <f aca="false">IF(OR(AL501="",AH501=""),"",IF(OR(AH501="",AM501="",M501=""),"",IF(M501="Small standard",IF(AH501&gt;SS_MAX,"",ROUND(INDEX(SS_FEES,SUMPRODUCT(--(SS_EDGES&lt;AH501))+1,0+AM501)*(1+FUEL),4)),IF(M501="Large standard",IF(AH501&gt;LS_MAX,"",ROUND(IF(AH501&lt;=OVER3_FROM,INDEX(LS_FEES,SUMPRODUCT(--(LS_EDGES&lt;AH501))+1,0+AM501),INDEX(OVER3_BASE,1,0+AM501)+OVER3_PER4*CEILING((AH501-OVER3_FROM)/4,1))*(1+FUEL),4)),""))))</f>
        <v/>
      </c>
      <c r="AY501" s="21" t="str">
        <f aca="false">IF(OR(AL501="",AH501=""),"",IF(OR(AH501="",AM501="",M501=""),"",IF(M501="Small standard",IF(AH501&gt;SS_MAX,"",ROUND(INDEX(SS_FEES,SUMPRODUCT(--(SS_EDGES&lt;AH501))+1,3+AM501)*(1+FUEL),4)),IF(M501="Large standard",IF(AH501&gt;LS_MAX,"",ROUND(IF(AH501&lt;=OVER3_FROM,INDEX(LS_FEES,SUMPRODUCT(--(LS_EDGES&lt;AH501))+1,3+AM501),INDEX(OVER3_BASE,1,3+AM501)+OVER3_PER4*CEILING((AH501-OVER3_FROM)/4,1))*(1+FUEL),4)),""))))</f>
        <v/>
      </c>
      <c r="AZ501" s="24" t="str">
        <f aca="false">IF(OR(J501="",J501&lt;1),"",ROUND(IFERROR(INDEX(CAT_SCALE,MATCH(D501,CATS,0)),UC_DEFAULT)*IF(J501&gt;=UC_KNEE,10^(UC_A-UC_B*LOG10(J501)),10^(UC_A-UC_B*LOG10(UC_KNEE))*(UC_KNEE/J501)^UC_HEXP),1))</f>
        <v/>
      </c>
    </row>
    <row r="502" customFormat="false" ht="15" hidden="false" customHeight="false" outlineLevel="0" collapsed="false">
      <c r="A502" s="10"/>
      <c r="B502" s="10"/>
      <c r="C502" s="12"/>
      <c r="D502" s="10"/>
      <c r="E502" s="10"/>
      <c r="F502" s="10"/>
      <c r="G502" s="10"/>
      <c r="H502" s="10"/>
      <c r="I502" s="10"/>
      <c r="J502" s="10"/>
      <c r="K502" s="10"/>
      <c r="L502" s="12"/>
      <c r="M502" s="2" t="str">
        <f aca="false">IF(OR(N502="",AI502=""),"",IF(AND(N502&lt;=SS_MAX,AI502&lt;=SS_L,AJ502&lt;=SS_M,AK502&lt;=SS_S),"Small standard",IF(AND(N502&lt;=LS_MAX,AI502&lt;=LS_L,AJ502&lt;=LS_M,AK502&lt;=LS_S),"Large standard","Oversize")))</f>
        <v/>
      </c>
      <c r="N502" s="16" t="str">
        <f aca="false">IF(AH502="","",IF(AL502="",AH502,MAX(AH502,AL502)))</f>
        <v/>
      </c>
      <c r="O502" s="21" t="str">
        <f aca="false">IF(OR(N502="",AM502="",M502=""),"",IF(M502="Small standard",IF(N502&gt;SS_MAX,"",ROUND(INDEX(SS_FEES,SUMPRODUCT(--(SS_EDGES&lt;N502))+1,0+AM502)*(1+FUEL),4)),IF(M502="Large standard",IF(N502&gt;LS_MAX,"",ROUND(IF(N502&lt;=OVER3_FROM,INDEX(LS_FEES,SUMPRODUCT(--(LS_EDGES&lt;N502))+1,0+AM502),INDEX(OVER3_BASE,1,0+AM502)+OVER3_PER4*CEILING((N502-OVER3_FROM)/4,1))*(1+FUEL),4)),"")))</f>
        <v/>
      </c>
      <c r="P502" s="21" t="str">
        <f aca="false">IF(OR(N502="",AM502="",M502=""),"",IF(M502="Small standard",IF(N502&gt;SS_MAX,"",ROUND(INDEX(SS_FEES,SUMPRODUCT(--(SS_EDGES&lt;N502))+1,3+AM502)*(1+FUEL),4)),IF(M502="Large standard",IF(N502&gt;LS_MAX,"",ROUND(IF(N502&lt;=OVER3_FROM,INDEX(LS_FEES,SUMPRODUCT(--(LS_EDGES&lt;N502))+1,3+AM502),INDEX(OVER3_BASE,1,3+AM502)+OVER3_PER4*CEILING((N502-OVER3_FROM)/4,1))*(1+FUEL),4)),"")))</f>
        <v/>
      </c>
      <c r="Q502" s="20" t="str">
        <f aca="true">IF(OR(L502="",O502=""),"",ROUND(L502-IF(AND(TODAY()&gt;=PEAK_FROM,TODAY()&lt;=PEAK_TO),P502,O502),2))</f>
        <v/>
      </c>
      <c r="R502" s="16" t="str">
        <f aca="false">IF(N502="","",IF(M502="Small standard",IF(SUMPRODUCT(--(SS_EDGES&lt;N502))=0,"",INDEX(SS_EDGES,SUMPRODUCT(--(SS_EDGES&lt;N502)))),IF(M502="Large standard",IF(N502&gt;OVER3_FROM,OVER3_FROM+4*(CEILING((N502-OVER3_FROM)/4,1)-1),IF(SUMPRODUCT(--(LS_EDGES&lt;N502))=0,"",INDEX(LS_EDGES,SUMPRODUCT(--(LS_EDGES&lt;N502))))),"")))</f>
        <v/>
      </c>
      <c r="S502" s="22" t="str">
        <f aca="false">IF(R502="","",ROUND(N502-R502,3))</f>
        <v/>
      </c>
      <c r="T502" s="21" t="str">
        <f aca="false">IF(OR(R502="",O502="",AO502=""),"",IF(S502&gt;MAX_SHAVE,"",IF(ROUND(O502-AO502,4)&lt;MIN_UNIT,"",ROUND(O502-AO502,4))))</f>
        <v/>
      </c>
      <c r="U502" s="21" t="str">
        <f aca="false">IF(OR(AQ502="",O502=""),"",IF(ROUND(ROUND(O502-AQ502,4)-AS502,4)&lt;=MIN_UNIT,"",ROUND(ROUND(O502-AQ502,4)-AS502,4)))</f>
        <v/>
      </c>
      <c r="V502" s="21" t="str">
        <f aca="false">IF(OR(AV502="",O502=""),"",IF(AND(AT502=1,AU502&lt;=MAX_ENV),IF(ROUND(O502-AV502,4)&lt;MIN_UNIT,"",ROUND(O502-AV502,4)),""))</f>
        <v/>
      </c>
      <c r="W502" s="21" t="str">
        <f aca="false">IF(OR(AX502="",O502=""),"",IF(AL502&gt;=AH502*MIN_DIM_RATIO,IF(ROUND(O502-AX502,4)&lt;MIN_UNIT,"",ROUND(O502-AX502,4)),""))</f>
        <v/>
      </c>
      <c r="X502" s="21" t="str">
        <f aca="false">IF(OR(R502="",P502="",AP502=""),"",IF(S502&gt;MAX_SHAVE,"",IF(ROUND(P502-AP502,4)&lt;MIN_UNIT,"",ROUND(P502-AP502,4))))</f>
        <v/>
      </c>
      <c r="Y502" s="21" t="str">
        <f aca="false">IF(OR(AR502="",P502=""),"",IF(ROUND(ROUND(P502-AR502,4)-AS502,4)&lt;=MIN_UNIT,"",ROUND(ROUND(P502-AR502,4)-AS502,4)))</f>
        <v/>
      </c>
      <c r="Z502" s="21" t="str">
        <f aca="false">IF(OR(AW502="",P502=""),"",IF(AND(AT502=1,AU502&lt;=MAX_ENV),IF(ROUND(P502-AW502,4)&lt;MIN_UNIT,"",ROUND(P502-AW502,4)),""))</f>
        <v/>
      </c>
      <c r="AA502" s="21" t="str">
        <f aca="false">IF(OR(AY502="",P502=""),"",IF(AL502&gt;=AH502*MIN_DIM_RATIO,IF(ROUND(P502-AY502,4)&lt;MIN_UNIT,"",ROUND(P502-AY502,4)),""))</f>
        <v/>
      </c>
      <c r="AB502" s="2" t="str">
        <f aca="false">IF(COUNT(T502:W502)=0,"",CHOOSE(MATCH(MAX(T502:W502),T502:W502,0),"Weight","Price","Size tier","Box"))</f>
        <v/>
      </c>
      <c r="AC502" s="24" t="str">
        <f aca="false">IF(K502&lt;&gt;"",K502,AZ502)</f>
        <v/>
      </c>
      <c r="AD502" s="25" t="str">
        <f aca="false">IF(OR(AB502="",AC502=""),"",ROUND(AC502*IF(K502&lt;&gt;"",1,U_LOW)*((12-PEAK_MONTHS)*MAX(T502:W502)+PEAK_MONTHS*N(INDEX(X502:AA502,MATCH(MAX(T502:W502),T502:W502,0)))),0))</f>
        <v/>
      </c>
      <c r="AE502" s="25" t="str">
        <f aca="false">IF(OR(AB502="",AC502=""),"",ROUND(AC502*IF(K502&lt;&gt;"",1,U_HIGH)*((12-PEAK_MONTHS)*MAX(T502:W502)+PEAK_MONTHS*N(INDEX(X502:AA502,MATCH(MAX(T502:W502),T502:W502,0)))),0))</f>
        <v/>
      </c>
      <c r="AF502" s="18" t="str">
        <f aca="false">IF(AD502="","",RANK(AD502,$AD$7:$AD$506))</f>
        <v/>
      </c>
      <c r="AH502" s="16" t="str">
        <f aca="false">IF(E502&lt;&gt;"",E502,IF(F502&lt;&gt;"",ROUND(F502*16,3),""))</f>
        <v/>
      </c>
      <c r="AI502" s="16" t="str">
        <f aca="false">IF(COUNT(G502:I502)&lt;3,"",ROUND(LARGE(G502:I502,1),2))</f>
        <v/>
      </c>
      <c r="AJ502" s="16" t="str">
        <f aca="false">IF(COUNT(G502:I502)&lt;3,"",ROUND(LARGE(G502:I502,2),2))</f>
        <v/>
      </c>
      <c r="AK502" s="16" t="str">
        <f aca="false">IF(COUNT(G502:I502)&lt;3,"",ROUND(SMALL(G502:I502,1),2))</f>
        <v/>
      </c>
      <c r="AL502" s="16" t="str">
        <f aca="false">IF(AI502="","",IF(AI502*AJ502*AK502&lt;DIM_MIN_CUIN,"",ROUND(AI502*AJ502*AK502/DIM_DIV*16,2)))</f>
        <v/>
      </c>
      <c r="AM502" s="18" t="str">
        <f aca="false">IF(C502="","",IF(C502&lt;BAND_LO,1,IF(C502&lt;=BAND_HI,2,3)))</f>
        <v/>
      </c>
      <c r="AN502" s="19" t="str">
        <f aca="false">IF(C502="","",IFERROR(INDEX(CAT_REF,MATCH(D502,CATS,0)),REF_DEFAULT))</f>
        <v/>
      </c>
      <c r="AO502" s="21" t="str">
        <f aca="false">IF(OR(R502="",AM502="",M502=""),"",IF(M502="Small standard",IF(R502&gt;SS_MAX,"",ROUND(INDEX(SS_FEES,SUMPRODUCT(--(SS_EDGES&lt;R502))+1,0+AM502)*(1+FUEL),4)),IF(M502="Large standard",IF(R502&gt;LS_MAX,"",ROUND(IF(R502&lt;=OVER3_FROM,INDEX(LS_FEES,SUMPRODUCT(--(LS_EDGES&lt;R502))+1,0+AM502),INDEX(OVER3_BASE,1,0+AM502)+OVER3_PER4*CEILING((R502-OVER3_FROM)/4,1))*(1+FUEL),4)),"")))</f>
        <v/>
      </c>
      <c r="AP502" s="21" t="str">
        <f aca="false">IF(OR(R502="",AM502="",M502=""),"",IF(M502="Small standard",IF(R502&gt;SS_MAX,"",ROUND(INDEX(SS_FEES,SUMPRODUCT(--(SS_EDGES&lt;R502))+1,3+AM502)*(1+FUEL),4)),IF(M502="Large standard",IF(R502&gt;LS_MAX,"",ROUND(IF(R502&lt;=OVER3_FROM,INDEX(LS_FEES,SUMPRODUCT(--(LS_EDGES&lt;R502))+1,3+AM502),INDEX(OVER3_BASE,1,3+AM502)+OVER3_PER4*CEILING((R502-OVER3_FROM)/4,1))*(1+FUEL),4)),"")))</f>
        <v/>
      </c>
      <c r="AQ502" s="21" t="str">
        <f aca="false">IF(OR(AM502="",AM502=1),"",IF(OR(N502="",(AM502-1)="",M502=""),"",IF(M502="Small standard",IF(N502&gt;SS_MAX,"",ROUND(INDEX(SS_FEES,SUMPRODUCT(--(SS_EDGES&lt;N502))+1,0+(AM502-1))*(1+FUEL),4)),IF(M502="Large standard",IF(N502&gt;LS_MAX,"",ROUND(IF(N502&lt;=OVER3_FROM,INDEX(LS_FEES,SUMPRODUCT(--(LS_EDGES&lt;N502))+1,0+(AM502-1)),INDEX(OVER3_BASE,1,0+(AM502-1))+OVER3_PER4*CEILING((N502-OVER3_FROM)/4,1))*(1+FUEL),4)),""))))</f>
        <v/>
      </c>
      <c r="AR502" s="21" t="str">
        <f aca="false">IF(OR(AM502="",AM502=1),"",IF(OR(N502="",(AM502-1)="",M502=""),"",IF(M502="Small standard",IF(N502&gt;SS_MAX,"",ROUND(INDEX(SS_FEES,SUMPRODUCT(--(SS_EDGES&lt;N502))+1,3+(AM502-1))*(1+FUEL),4)),IF(M502="Large standard",IF(N502&gt;LS_MAX,"",ROUND(IF(N502&lt;=OVER3_FROM,INDEX(LS_FEES,SUMPRODUCT(--(LS_EDGES&lt;N502))+1,3+(AM502-1)),INDEX(OVER3_BASE,1,3+(AM502-1))+OVER3_PER4*CEILING((N502-OVER3_FROM)/4,1))*(1+FUEL),4)),""))))</f>
        <v/>
      </c>
      <c r="AS502" s="21" t="str">
        <f aca="false">IF(OR(AM502="",AM502=1),"",(C502-(IF(AM502=2,BAND_LO,BAND_HI)-0.01))*(1-AN502))</f>
        <v/>
      </c>
      <c r="AT502" s="18" t="str">
        <f aca="false">IF(AI502="","",(AI502&gt;SS_L)+(AJ502&gt;SS_M)+(AK502&gt;SS_S))</f>
        <v/>
      </c>
      <c r="AU502" s="23" t="str">
        <f aca="false">IF(OR(AT502="",AT502&lt;&gt;1),"",MAX(AI502/SS_L,AJ502/SS_M,AK502/SS_S))</f>
        <v/>
      </c>
      <c r="AV502" s="21" t="str">
        <f aca="false">IF(OR(M502&lt;&gt;"Large standard",N502="",N502&gt;SS_MAX),"",IF(OR(N502="",AM502="","Small standard"=""),"",IF("Small standard"="Small standard",IF(N502&gt;SS_MAX,"",ROUND(INDEX(SS_FEES,SUMPRODUCT(--(SS_EDGES&lt;N502))+1,0+AM502)*(1+FUEL),4)),IF("Small standard"="Large standard",IF(N502&gt;LS_MAX,"",ROUND(IF(N502&lt;=OVER3_FROM,INDEX(LS_FEES,SUMPRODUCT(--(LS_EDGES&lt;N502))+1,0+AM502),INDEX(OVER3_BASE,1,0+AM502)+OVER3_PER4*CEILING((N502-OVER3_FROM)/4,1))*(1+FUEL),4)),""))))</f>
        <v/>
      </c>
      <c r="AW502" s="21" t="str">
        <f aca="false">IF(OR(M502&lt;&gt;"Large standard",N502="",N502&gt;SS_MAX),"",IF(OR(N502="",AM502="","Small standard"=""),"",IF("Small standard"="Small standard",IF(N502&gt;SS_MAX,"",ROUND(INDEX(SS_FEES,SUMPRODUCT(--(SS_EDGES&lt;N502))+1,3+AM502)*(1+FUEL),4)),IF("Small standard"="Large standard",IF(N502&gt;LS_MAX,"",ROUND(IF(N502&lt;=OVER3_FROM,INDEX(LS_FEES,SUMPRODUCT(--(LS_EDGES&lt;N502))+1,3+AM502),INDEX(OVER3_BASE,1,3+AM502)+OVER3_PER4*CEILING((N502-OVER3_FROM)/4,1))*(1+FUEL),4)),""))))</f>
        <v/>
      </c>
      <c r="AX502" s="21" t="str">
        <f aca="false">IF(OR(AL502="",AH502=""),"",IF(OR(AH502="",AM502="",M502=""),"",IF(M502="Small standard",IF(AH502&gt;SS_MAX,"",ROUND(INDEX(SS_FEES,SUMPRODUCT(--(SS_EDGES&lt;AH502))+1,0+AM502)*(1+FUEL),4)),IF(M502="Large standard",IF(AH502&gt;LS_MAX,"",ROUND(IF(AH502&lt;=OVER3_FROM,INDEX(LS_FEES,SUMPRODUCT(--(LS_EDGES&lt;AH502))+1,0+AM502),INDEX(OVER3_BASE,1,0+AM502)+OVER3_PER4*CEILING((AH502-OVER3_FROM)/4,1))*(1+FUEL),4)),""))))</f>
        <v/>
      </c>
      <c r="AY502" s="21" t="str">
        <f aca="false">IF(OR(AL502="",AH502=""),"",IF(OR(AH502="",AM502="",M502=""),"",IF(M502="Small standard",IF(AH502&gt;SS_MAX,"",ROUND(INDEX(SS_FEES,SUMPRODUCT(--(SS_EDGES&lt;AH502))+1,3+AM502)*(1+FUEL),4)),IF(M502="Large standard",IF(AH502&gt;LS_MAX,"",ROUND(IF(AH502&lt;=OVER3_FROM,INDEX(LS_FEES,SUMPRODUCT(--(LS_EDGES&lt;AH502))+1,3+AM502),INDEX(OVER3_BASE,1,3+AM502)+OVER3_PER4*CEILING((AH502-OVER3_FROM)/4,1))*(1+FUEL),4)),""))))</f>
        <v/>
      </c>
      <c r="AZ502" s="24" t="str">
        <f aca="false">IF(OR(J502="",J502&lt;1),"",ROUND(IFERROR(INDEX(CAT_SCALE,MATCH(D502,CATS,0)),UC_DEFAULT)*IF(J502&gt;=UC_KNEE,10^(UC_A-UC_B*LOG10(J502)),10^(UC_A-UC_B*LOG10(UC_KNEE))*(UC_KNEE/J502)^UC_HEXP),1))</f>
        <v/>
      </c>
    </row>
    <row r="503" customFormat="false" ht="15" hidden="false" customHeight="false" outlineLevel="0" collapsed="false">
      <c r="A503" s="10"/>
      <c r="B503" s="10"/>
      <c r="C503" s="12"/>
      <c r="D503" s="10"/>
      <c r="E503" s="10"/>
      <c r="F503" s="10"/>
      <c r="G503" s="10"/>
      <c r="H503" s="10"/>
      <c r="I503" s="10"/>
      <c r="J503" s="10"/>
      <c r="K503" s="10"/>
      <c r="L503" s="12"/>
      <c r="M503" s="2" t="str">
        <f aca="false">IF(OR(N503="",AI503=""),"",IF(AND(N503&lt;=SS_MAX,AI503&lt;=SS_L,AJ503&lt;=SS_M,AK503&lt;=SS_S),"Small standard",IF(AND(N503&lt;=LS_MAX,AI503&lt;=LS_L,AJ503&lt;=LS_M,AK503&lt;=LS_S),"Large standard","Oversize")))</f>
        <v/>
      </c>
      <c r="N503" s="16" t="str">
        <f aca="false">IF(AH503="","",IF(AL503="",AH503,MAX(AH503,AL503)))</f>
        <v/>
      </c>
      <c r="O503" s="21" t="str">
        <f aca="false">IF(OR(N503="",AM503="",M503=""),"",IF(M503="Small standard",IF(N503&gt;SS_MAX,"",ROUND(INDEX(SS_FEES,SUMPRODUCT(--(SS_EDGES&lt;N503))+1,0+AM503)*(1+FUEL),4)),IF(M503="Large standard",IF(N503&gt;LS_MAX,"",ROUND(IF(N503&lt;=OVER3_FROM,INDEX(LS_FEES,SUMPRODUCT(--(LS_EDGES&lt;N503))+1,0+AM503),INDEX(OVER3_BASE,1,0+AM503)+OVER3_PER4*CEILING((N503-OVER3_FROM)/4,1))*(1+FUEL),4)),"")))</f>
        <v/>
      </c>
      <c r="P503" s="21" t="str">
        <f aca="false">IF(OR(N503="",AM503="",M503=""),"",IF(M503="Small standard",IF(N503&gt;SS_MAX,"",ROUND(INDEX(SS_FEES,SUMPRODUCT(--(SS_EDGES&lt;N503))+1,3+AM503)*(1+FUEL),4)),IF(M503="Large standard",IF(N503&gt;LS_MAX,"",ROUND(IF(N503&lt;=OVER3_FROM,INDEX(LS_FEES,SUMPRODUCT(--(LS_EDGES&lt;N503))+1,3+AM503),INDEX(OVER3_BASE,1,3+AM503)+OVER3_PER4*CEILING((N503-OVER3_FROM)/4,1))*(1+FUEL),4)),"")))</f>
        <v/>
      </c>
      <c r="Q503" s="20" t="str">
        <f aca="true">IF(OR(L503="",O503=""),"",ROUND(L503-IF(AND(TODAY()&gt;=PEAK_FROM,TODAY()&lt;=PEAK_TO),P503,O503),2))</f>
        <v/>
      </c>
      <c r="R503" s="16" t="str">
        <f aca="false">IF(N503="","",IF(M503="Small standard",IF(SUMPRODUCT(--(SS_EDGES&lt;N503))=0,"",INDEX(SS_EDGES,SUMPRODUCT(--(SS_EDGES&lt;N503)))),IF(M503="Large standard",IF(N503&gt;OVER3_FROM,OVER3_FROM+4*(CEILING((N503-OVER3_FROM)/4,1)-1),IF(SUMPRODUCT(--(LS_EDGES&lt;N503))=0,"",INDEX(LS_EDGES,SUMPRODUCT(--(LS_EDGES&lt;N503))))),"")))</f>
        <v/>
      </c>
      <c r="S503" s="22" t="str">
        <f aca="false">IF(R503="","",ROUND(N503-R503,3))</f>
        <v/>
      </c>
      <c r="T503" s="21" t="str">
        <f aca="false">IF(OR(R503="",O503="",AO503=""),"",IF(S503&gt;MAX_SHAVE,"",IF(ROUND(O503-AO503,4)&lt;MIN_UNIT,"",ROUND(O503-AO503,4))))</f>
        <v/>
      </c>
      <c r="U503" s="21" t="str">
        <f aca="false">IF(OR(AQ503="",O503=""),"",IF(ROUND(ROUND(O503-AQ503,4)-AS503,4)&lt;=MIN_UNIT,"",ROUND(ROUND(O503-AQ503,4)-AS503,4)))</f>
        <v/>
      </c>
      <c r="V503" s="21" t="str">
        <f aca="false">IF(OR(AV503="",O503=""),"",IF(AND(AT503=1,AU503&lt;=MAX_ENV),IF(ROUND(O503-AV503,4)&lt;MIN_UNIT,"",ROUND(O503-AV503,4)),""))</f>
        <v/>
      </c>
      <c r="W503" s="21" t="str">
        <f aca="false">IF(OR(AX503="",O503=""),"",IF(AL503&gt;=AH503*MIN_DIM_RATIO,IF(ROUND(O503-AX503,4)&lt;MIN_UNIT,"",ROUND(O503-AX503,4)),""))</f>
        <v/>
      </c>
      <c r="X503" s="21" t="str">
        <f aca="false">IF(OR(R503="",P503="",AP503=""),"",IF(S503&gt;MAX_SHAVE,"",IF(ROUND(P503-AP503,4)&lt;MIN_UNIT,"",ROUND(P503-AP503,4))))</f>
        <v/>
      </c>
      <c r="Y503" s="21" t="str">
        <f aca="false">IF(OR(AR503="",P503=""),"",IF(ROUND(ROUND(P503-AR503,4)-AS503,4)&lt;=MIN_UNIT,"",ROUND(ROUND(P503-AR503,4)-AS503,4)))</f>
        <v/>
      </c>
      <c r="Z503" s="21" t="str">
        <f aca="false">IF(OR(AW503="",P503=""),"",IF(AND(AT503=1,AU503&lt;=MAX_ENV),IF(ROUND(P503-AW503,4)&lt;MIN_UNIT,"",ROUND(P503-AW503,4)),""))</f>
        <v/>
      </c>
      <c r="AA503" s="21" t="str">
        <f aca="false">IF(OR(AY503="",P503=""),"",IF(AL503&gt;=AH503*MIN_DIM_RATIO,IF(ROUND(P503-AY503,4)&lt;MIN_UNIT,"",ROUND(P503-AY503,4)),""))</f>
        <v/>
      </c>
      <c r="AB503" s="2" t="str">
        <f aca="false">IF(COUNT(T503:W503)=0,"",CHOOSE(MATCH(MAX(T503:W503),T503:W503,0),"Weight","Price","Size tier","Box"))</f>
        <v/>
      </c>
      <c r="AC503" s="24" t="str">
        <f aca="false">IF(K503&lt;&gt;"",K503,AZ503)</f>
        <v/>
      </c>
      <c r="AD503" s="25" t="str">
        <f aca="false">IF(OR(AB503="",AC503=""),"",ROUND(AC503*IF(K503&lt;&gt;"",1,U_LOW)*((12-PEAK_MONTHS)*MAX(T503:W503)+PEAK_MONTHS*N(INDEX(X503:AA503,MATCH(MAX(T503:W503),T503:W503,0)))),0))</f>
        <v/>
      </c>
      <c r="AE503" s="25" t="str">
        <f aca="false">IF(OR(AB503="",AC503=""),"",ROUND(AC503*IF(K503&lt;&gt;"",1,U_HIGH)*((12-PEAK_MONTHS)*MAX(T503:W503)+PEAK_MONTHS*N(INDEX(X503:AA503,MATCH(MAX(T503:W503),T503:W503,0)))),0))</f>
        <v/>
      </c>
      <c r="AF503" s="18" t="str">
        <f aca="false">IF(AD503="","",RANK(AD503,$AD$7:$AD$506))</f>
        <v/>
      </c>
      <c r="AH503" s="16" t="str">
        <f aca="false">IF(E503&lt;&gt;"",E503,IF(F503&lt;&gt;"",ROUND(F503*16,3),""))</f>
        <v/>
      </c>
      <c r="AI503" s="16" t="str">
        <f aca="false">IF(COUNT(G503:I503)&lt;3,"",ROUND(LARGE(G503:I503,1),2))</f>
        <v/>
      </c>
      <c r="AJ503" s="16" t="str">
        <f aca="false">IF(COUNT(G503:I503)&lt;3,"",ROUND(LARGE(G503:I503,2),2))</f>
        <v/>
      </c>
      <c r="AK503" s="16" t="str">
        <f aca="false">IF(COUNT(G503:I503)&lt;3,"",ROUND(SMALL(G503:I503,1),2))</f>
        <v/>
      </c>
      <c r="AL503" s="16" t="str">
        <f aca="false">IF(AI503="","",IF(AI503*AJ503*AK503&lt;DIM_MIN_CUIN,"",ROUND(AI503*AJ503*AK503/DIM_DIV*16,2)))</f>
        <v/>
      </c>
      <c r="AM503" s="18" t="str">
        <f aca="false">IF(C503="","",IF(C503&lt;BAND_LO,1,IF(C503&lt;=BAND_HI,2,3)))</f>
        <v/>
      </c>
      <c r="AN503" s="19" t="str">
        <f aca="false">IF(C503="","",IFERROR(INDEX(CAT_REF,MATCH(D503,CATS,0)),REF_DEFAULT))</f>
        <v/>
      </c>
      <c r="AO503" s="21" t="str">
        <f aca="false">IF(OR(R503="",AM503="",M503=""),"",IF(M503="Small standard",IF(R503&gt;SS_MAX,"",ROUND(INDEX(SS_FEES,SUMPRODUCT(--(SS_EDGES&lt;R503))+1,0+AM503)*(1+FUEL),4)),IF(M503="Large standard",IF(R503&gt;LS_MAX,"",ROUND(IF(R503&lt;=OVER3_FROM,INDEX(LS_FEES,SUMPRODUCT(--(LS_EDGES&lt;R503))+1,0+AM503),INDEX(OVER3_BASE,1,0+AM503)+OVER3_PER4*CEILING((R503-OVER3_FROM)/4,1))*(1+FUEL),4)),"")))</f>
        <v/>
      </c>
      <c r="AP503" s="21" t="str">
        <f aca="false">IF(OR(R503="",AM503="",M503=""),"",IF(M503="Small standard",IF(R503&gt;SS_MAX,"",ROUND(INDEX(SS_FEES,SUMPRODUCT(--(SS_EDGES&lt;R503))+1,3+AM503)*(1+FUEL),4)),IF(M503="Large standard",IF(R503&gt;LS_MAX,"",ROUND(IF(R503&lt;=OVER3_FROM,INDEX(LS_FEES,SUMPRODUCT(--(LS_EDGES&lt;R503))+1,3+AM503),INDEX(OVER3_BASE,1,3+AM503)+OVER3_PER4*CEILING((R503-OVER3_FROM)/4,1))*(1+FUEL),4)),"")))</f>
        <v/>
      </c>
      <c r="AQ503" s="21" t="str">
        <f aca="false">IF(OR(AM503="",AM503=1),"",IF(OR(N503="",(AM503-1)="",M503=""),"",IF(M503="Small standard",IF(N503&gt;SS_MAX,"",ROUND(INDEX(SS_FEES,SUMPRODUCT(--(SS_EDGES&lt;N503))+1,0+(AM503-1))*(1+FUEL),4)),IF(M503="Large standard",IF(N503&gt;LS_MAX,"",ROUND(IF(N503&lt;=OVER3_FROM,INDEX(LS_FEES,SUMPRODUCT(--(LS_EDGES&lt;N503))+1,0+(AM503-1)),INDEX(OVER3_BASE,1,0+(AM503-1))+OVER3_PER4*CEILING((N503-OVER3_FROM)/4,1))*(1+FUEL),4)),""))))</f>
        <v/>
      </c>
      <c r="AR503" s="21" t="str">
        <f aca="false">IF(OR(AM503="",AM503=1),"",IF(OR(N503="",(AM503-1)="",M503=""),"",IF(M503="Small standard",IF(N503&gt;SS_MAX,"",ROUND(INDEX(SS_FEES,SUMPRODUCT(--(SS_EDGES&lt;N503))+1,3+(AM503-1))*(1+FUEL),4)),IF(M503="Large standard",IF(N503&gt;LS_MAX,"",ROUND(IF(N503&lt;=OVER3_FROM,INDEX(LS_FEES,SUMPRODUCT(--(LS_EDGES&lt;N503))+1,3+(AM503-1)),INDEX(OVER3_BASE,1,3+(AM503-1))+OVER3_PER4*CEILING((N503-OVER3_FROM)/4,1))*(1+FUEL),4)),""))))</f>
        <v/>
      </c>
      <c r="AS503" s="21" t="str">
        <f aca="false">IF(OR(AM503="",AM503=1),"",(C503-(IF(AM503=2,BAND_LO,BAND_HI)-0.01))*(1-AN503))</f>
        <v/>
      </c>
      <c r="AT503" s="18" t="str">
        <f aca="false">IF(AI503="","",(AI503&gt;SS_L)+(AJ503&gt;SS_M)+(AK503&gt;SS_S))</f>
        <v/>
      </c>
      <c r="AU503" s="23" t="str">
        <f aca="false">IF(OR(AT503="",AT503&lt;&gt;1),"",MAX(AI503/SS_L,AJ503/SS_M,AK503/SS_S))</f>
        <v/>
      </c>
      <c r="AV503" s="21" t="str">
        <f aca="false">IF(OR(M503&lt;&gt;"Large standard",N503="",N503&gt;SS_MAX),"",IF(OR(N503="",AM503="","Small standard"=""),"",IF("Small standard"="Small standard",IF(N503&gt;SS_MAX,"",ROUND(INDEX(SS_FEES,SUMPRODUCT(--(SS_EDGES&lt;N503))+1,0+AM503)*(1+FUEL),4)),IF("Small standard"="Large standard",IF(N503&gt;LS_MAX,"",ROUND(IF(N503&lt;=OVER3_FROM,INDEX(LS_FEES,SUMPRODUCT(--(LS_EDGES&lt;N503))+1,0+AM503),INDEX(OVER3_BASE,1,0+AM503)+OVER3_PER4*CEILING((N503-OVER3_FROM)/4,1))*(1+FUEL),4)),""))))</f>
        <v/>
      </c>
      <c r="AW503" s="21" t="str">
        <f aca="false">IF(OR(M503&lt;&gt;"Large standard",N503="",N503&gt;SS_MAX),"",IF(OR(N503="",AM503="","Small standard"=""),"",IF("Small standard"="Small standard",IF(N503&gt;SS_MAX,"",ROUND(INDEX(SS_FEES,SUMPRODUCT(--(SS_EDGES&lt;N503))+1,3+AM503)*(1+FUEL),4)),IF("Small standard"="Large standard",IF(N503&gt;LS_MAX,"",ROUND(IF(N503&lt;=OVER3_FROM,INDEX(LS_FEES,SUMPRODUCT(--(LS_EDGES&lt;N503))+1,3+AM503),INDEX(OVER3_BASE,1,3+AM503)+OVER3_PER4*CEILING((N503-OVER3_FROM)/4,1))*(1+FUEL),4)),""))))</f>
        <v/>
      </c>
      <c r="AX503" s="21" t="str">
        <f aca="false">IF(OR(AL503="",AH503=""),"",IF(OR(AH503="",AM503="",M503=""),"",IF(M503="Small standard",IF(AH503&gt;SS_MAX,"",ROUND(INDEX(SS_FEES,SUMPRODUCT(--(SS_EDGES&lt;AH503))+1,0+AM503)*(1+FUEL),4)),IF(M503="Large standard",IF(AH503&gt;LS_MAX,"",ROUND(IF(AH503&lt;=OVER3_FROM,INDEX(LS_FEES,SUMPRODUCT(--(LS_EDGES&lt;AH503))+1,0+AM503),INDEX(OVER3_BASE,1,0+AM503)+OVER3_PER4*CEILING((AH503-OVER3_FROM)/4,1))*(1+FUEL),4)),""))))</f>
        <v/>
      </c>
      <c r="AY503" s="21" t="str">
        <f aca="false">IF(OR(AL503="",AH503=""),"",IF(OR(AH503="",AM503="",M503=""),"",IF(M503="Small standard",IF(AH503&gt;SS_MAX,"",ROUND(INDEX(SS_FEES,SUMPRODUCT(--(SS_EDGES&lt;AH503))+1,3+AM503)*(1+FUEL),4)),IF(M503="Large standard",IF(AH503&gt;LS_MAX,"",ROUND(IF(AH503&lt;=OVER3_FROM,INDEX(LS_FEES,SUMPRODUCT(--(LS_EDGES&lt;AH503))+1,3+AM503),INDEX(OVER3_BASE,1,3+AM503)+OVER3_PER4*CEILING((AH503-OVER3_FROM)/4,1))*(1+FUEL),4)),""))))</f>
        <v/>
      </c>
      <c r="AZ503" s="24" t="str">
        <f aca="false">IF(OR(J503="",J503&lt;1),"",ROUND(IFERROR(INDEX(CAT_SCALE,MATCH(D503,CATS,0)),UC_DEFAULT)*IF(J503&gt;=UC_KNEE,10^(UC_A-UC_B*LOG10(J503)),10^(UC_A-UC_B*LOG10(UC_KNEE))*(UC_KNEE/J503)^UC_HEXP),1))</f>
        <v/>
      </c>
    </row>
    <row r="504" customFormat="false" ht="15" hidden="false" customHeight="false" outlineLevel="0" collapsed="false">
      <c r="A504" s="10"/>
      <c r="B504" s="10"/>
      <c r="C504" s="12"/>
      <c r="D504" s="10"/>
      <c r="E504" s="10"/>
      <c r="F504" s="10"/>
      <c r="G504" s="10"/>
      <c r="H504" s="10"/>
      <c r="I504" s="10"/>
      <c r="J504" s="10"/>
      <c r="K504" s="10"/>
      <c r="L504" s="12"/>
      <c r="M504" s="2" t="str">
        <f aca="false">IF(OR(N504="",AI504=""),"",IF(AND(N504&lt;=SS_MAX,AI504&lt;=SS_L,AJ504&lt;=SS_M,AK504&lt;=SS_S),"Small standard",IF(AND(N504&lt;=LS_MAX,AI504&lt;=LS_L,AJ504&lt;=LS_M,AK504&lt;=LS_S),"Large standard","Oversize")))</f>
        <v/>
      </c>
      <c r="N504" s="16" t="str">
        <f aca="false">IF(AH504="","",IF(AL504="",AH504,MAX(AH504,AL504)))</f>
        <v/>
      </c>
      <c r="O504" s="21" t="str">
        <f aca="false">IF(OR(N504="",AM504="",M504=""),"",IF(M504="Small standard",IF(N504&gt;SS_MAX,"",ROUND(INDEX(SS_FEES,SUMPRODUCT(--(SS_EDGES&lt;N504))+1,0+AM504)*(1+FUEL),4)),IF(M504="Large standard",IF(N504&gt;LS_MAX,"",ROUND(IF(N504&lt;=OVER3_FROM,INDEX(LS_FEES,SUMPRODUCT(--(LS_EDGES&lt;N504))+1,0+AM504),INDEX(OVER3_BASE,1,0+AM504)+OVER3_PER4*CEILING((N504-OVER3_FROM)/4,1))*(1+FUEL),4)),"")))</f>
        <v/>
      </c>
      <c r="P504" s="21" t="str">
        <f aca="false">IF(OR(N504="",AM504="",M504=""),"",IF(M504="Small standard",IF(N504&gt;SS_MAX,"",ROUND(INDEX(SS_FEES,SUMPRODUCT(--(SS_EDGES&lt;N504))+1,3+AM504)*(1+FUEL),4)),IF(M504="Large standard",IF(N504&gt;LS_MAX,"",ROUND(IF(N504&lt;=OVER3_FROM,INDEX(LS_FEES,SUMPRODUCT(--(LS_EDGES&lt;N504))+1,3+AM504),INDEX(OVER3_BASE,1,3+AM504)+OVER3_PER4*CEILING((N504-OVER3_FROM)/4,1))*(1+FUEL),4)),"")))</f>
        <v/>
      </c>
      <c r="Q504" s="20" t="str">
        <f aca="true">IF(OR(L504="",O504=""),"",ROUND(L504-IF(AND(TODAY()&gt;=PEAK_FROM,TODAY()&lt;=PEAK_TO),P504,O504),2))</f>
        <v/>
      </c>
      <c r="R504" s="16" t="str">
        <f aca="false">IF(N504="","",IF(M504="Small standard",IF(SUMPRODUCT(--(SS_EDGES&lt;N504))=0,"",INDEX(SS_EDGES,SUMPRODUCT(--(SS_EDGES&lt;N504)))),IF(M504="Large standard",IF(N504&gt;OVER3_FROM,OVER3_FROM+4*(CEILING((N504-OVER3_FROM)/4,1)-1),IF(SUMPRODUCT(--(LS_EDGES&lt;N504))=0,"",INDEX(LS_EDGES,SUMPRODUCT(--(LS_EDGES&lt;N504))))),"")))</f>
        <v/>
      </c>
      <c r="S504" s="22" t="str">
        <f aca="false">IF(R504="","",ROUND(N504-R504,3))</f>
        <v/>
      </c>
      <c r="T504" s="21" t="str">
        <f aca="false">IF(OR(R504="",O504="",AO504=""),"",IF(S504&gt;MAX_SHAVE,"",IF(ROUND(O504-AO504,4)&lt;MIN_UNIT,"",ROUND(O504-AO504,4))))</f>
        <v/>
      </c>
      <c r="U504" s="21" t="str">
        <f aca="false">IF(OR(AQ504="",O504=""),"",IF(ROUND(ROUND(O504-AQ504,4)-AS504,4)&lt;=MIN_UNIT,"",ROUND(ROUND(O504-AQ504,4)-AS504,4)))</f>
        <v/>
      </c>
      <c r="V504" s="21" t="str">
        <f aca="false">IF(OR(AV504="",O504=""),"",IF(AND(AT504=1,AU504&lt;=MAX_ENV),IF(ROUND(O504-AV504,4)&lt;MIN_UNIT,"",ROUND(O504-AV504,4)),""))</f>
        <v/>
      </c>
      <c r="W504" s="21" t="str">
        <f aca="false">IF(OR(AX504="",O504=""),"",IF(AL504&gt;=AH504*MIN_DIM_RATIO,IF(ROUND(O504-AX504,4)&lt;MIN_UNIT,"",ROUND(O504-AX504,4)),""))</f>
        <v/>
      </c>
      <c r="X504" s="21" t="str">
        <f aca="false">IF(OR(R504="",P504="",AP504=""),"",IF(S504&gt;MAX_SHAVE,"",IF(ROUND(P504-AP504,4)&lt;MIN_UNIT,"",ROUND(P504-AP504,4))))</f>
        <v/>
      </c>
      <c r="Y504" s="21" t="str">
        <f aca="false">IF(OR(AR504="",P504=""),"",IF(ROUND(ROUND(P504-AR504,4)-AS504,4)&lt;=MIN_UNIT,"",ROUND(ROUND(P504-AR504,4)-AS504,4)))</f>
        <v/>
      </c>
      <c r="Z504" s="21" t="str">
        <f aca="false">IF(OR(AW504="",P504=""),"",IF(AND(AT504=1,AU504&lt;=MAX_ENV),IF(ROUND(P504-AW504,4)&lt;MIN_UNIT,"",ROUND(P504-AW504,4)),""))</f>
        <v/>
      </c>
      <c r="AA504" s="21" t="str">
        <f aca="false">IF(OR(AY504="",P504=""),"",IF(AL504&gt;=AH504*MIN_DIM_RATIO,IF(ROUND(P504-AY504,4)&lt;MIN_UNIT,"",ROUND(P504-AY504,4)),""))</f>
        <v/>
      </c>
      <c r="AB504" s="2" t="str">
        <f aca="false">IF(COUNT(T504:W504)=0,"",CHOOSE(MATCH(MAX(T504:W504),T504:W504,0),"Weight","Price","Size tier","Box"))</f>
        <v/>
      </c>
      <c r="AC504" s="24" t="str">
        <f aca="false">IF(K504&lt;&gt;"",K504,AZ504)</f>
        <v/>
      </c>
      <c r="AD504" s="25" t="str">
        <f aca="false">IF(OR(AB504="",AC504=""),"",ROUND(AC504*IF(K504&lt;&gt;"",1,U_LOW)*((12-PEAK_MONTHS)*MAX(T504:W504)+PEAK_MONTHS*N(INDEX(X504:AA504,MATCH(MAX(T504:W504),T504:W504,0)))),0))</f>
        <v/>
      </c>
      <c r="AE504" s="25" t="str">
        <f aca="false">IF(OR(AB504="",AC504=""),"",ROUND(AC504*IF(K504&lt;&gt;"",1,U_HIGH)*((12-PEAK_MONTHS)*MAX(T504:W504)+PEAK_MONTHS*N(INDEX(X504:AA504,MATCH(MAX(T504:W504),T504:W504,0)))),0))</f>
        <v/>
      </c>
      <c r="AF504" s="18" t="str">
        <f aca="false">IF(AD504="","",RANK(AD504,$AD$7:$AD$506))</f>
        <v/>
      </c>
      <c r="AH504" s="16" t="str">
        <f aca="false">IF(E504&lt;&gt;"",E504,IF(F504&lt;&gt;"",ROUND(F504*16,3),""))</f>
        <v/>
      </c>
      <c r="AI504" s="16" t="str">
        <f aca="false">IF(COUNT(G504:I504)&lt;3,"",ROUND(LARGE(G504:I504,1),2))</f>
        <v/>
      </c>
      <c r="AJ504" s="16" t="str">
        <f aca="false">IF(COUNT(G504:I504)&lt;3,"",ROUND(LARGE(G504:I504,2),2))</f>
        <v/>
      </c>
      <c r="AK504" s="16" t="str">
        <f aca="false">IF(COUNT(G504:I504)&lt;3,"",ROUND(SMALL(G504:I504,1),2))</f>
        <v/>
      </c>
      <c r="AL504" s="16" t="str">
        <f aca="false">IF(AI504="","",IF(AI504*AJ504*AK504&lt;DIM_MIN_CUIN,"",ROUND(AI504*AJ504*AK504/DIM_DIV*16,2)))</f>
        <v/>
      </c>
      <c r="AM504" s="18" t="str">
        <f aca="false">IF(C504="","",IF(C504&lt;BAND_LO,1,IF(C504&lt;=BAND_HI,2,3)))</f>
        <v/>
      </c>
      <c r="AN504" s="19" t="str">
        <f aca="false">IF(C504="","",IFERROR(INDEX(CAT_REF,MATCH(D504,CATS,0)),REF_DEFAULT))</f>
        <v/>
      </c>
      <c r="AO504" s="21" t="str">
        <f aca="false">IF(OR(R504="",AM504="",M504=""),"",IF(M504="Small standard",IF(R504&gt;SS_MAX,"",ROUND(INDEX(SS_FEES,SUMPRODUCT(--(SS_EDGES&lt;R504))+1,0+AM504)*(1+FUEL),4)),IF(M504="Large standard",IF(R504&gt;LS_MAX,"",ROUND(IF(R504&lt;=OVER3_FROM,INDEX(LS_FEES,SUMPRODUCT(--(LS_EDGES&lt;R504))+1,0+AM504),INDEX(OVER3_BASE,1,0+AM504)+OVER3_PER4*CEILING((R504-OVER3_FROM)/4,1))*(1+FUEL),4)),"")))</f>
        <v/>
      </c>
      <c r="AP504" s="21" t="str">
        <f aca="false">IF(OR(R504="",AM504="",M504=""),"",IF(M504="Small standard",IF(R504&gt;SS_MAX,"",ROUND(INDEX(SS_FEES,SUMPRODUCT(--(SS_EDGES&lt;R504))+1,3+AM504)*(1+FUEL),4)),IF(M504="Large standard",IF(R504&gt;LS_MAX,"",ROUND(IF(R504&lt;=OVER3_FROM,INDEX(LS_FEES,SUMPRODUCT(--(LS_EDGES&lt;R504))+1,3+AM504),INDEX(OVER3_BASE,1,3+AM504)+OVER3_PER4*CEILING((R504-OVER3_FROM)/4,1))*(1+FUEL),4)),"")))</f>
        <v/>
      </c>
      <c r="AQ504" s="21" t="str">
        <f aca="false">IF(OR(AM504="",AM504=1),"",IF(OR(N504="",(AM504-1)="",M504=""),"",IF(M504="Small standard",IF(N504&gt;SS_MAX,"",ROUND(INDEX(SS_FEES,SUMPRODUCT(--(SS_EDGES&lt;N504))+1,0+(AM504-1))*(1+FUEL),4)),IF(M504="Large standard",IF(N504&gt;LS_MAX,"",ROUND(IF(N504&lt;=OVER3_FROM,INDEX(LS_FEES,SUMPRODUCT(--(LS_EDGES&lt;N504))+1,0+(AM504-1)),INDEX(OVER3_BASE,1,0+(AM504-1))+OVER3_PER4*CEILING((N504-OVER3_FROM)/4,1))*(1+FUEL),4)),""))))</f>
        <v/>
      </c>
      <c r="AR504" s="21" t="str">
        <f aca="false">IF(OR(AM504="",AM504=1),"",IF(OR(N504="",(AM504-1)="",M504=""),"",IF(M504="Small standard",IF(N504&gt;SS_MAX,"",ROUND(INDEX(SS_FEES,SUMPRODUCT(--(SS_EDGES&lt;N504))+1,3+(AM504-1))*(1+FUEL),4)),IF(M504="Large standard",IF(N504&gt;LS_MAX,"",ROUND(IF(N504&lt;=OVER3_FROM,INDEX(LS_FEES,SUMPRODUCT(--(LS_EDGES&lt;N504))+1,3+(AM504-1)),INDEX(OVER3_BASE,1,3+(AM504-1))+OVER3_PER4*CEILING((N504-OVER3_FROM)/4,1))*(1+FUEL),4)),""))))</f>
        <v/>
      </c>
      <c r="AS504" s="21" t="str">
        <f aca="false">IF(OR(AM504="",AM504=1),"",(C504-(IF(AM504=2,BAND_LO,BAND_HI)-0.01))*(1-AN504))</f>
        <v/>
      </c>
      <c r="AT504" s="18" t="str">
        <f aca="false">IF(AI504="","",(AI504&gt;SS_L)+(AJ504&gt;SS_M)+(AK504&gt;SS_S))</f>
        <v/>
      </c>
      <c r="AU504" s="23" t="str">
        <f aca="false">IF(OR(AT504="",AT504&lt;&gt;1),"",MAX(AI504/SS_L,AJ504/SS_M,AK504/SS_S))</f>
        <v/>
      </c>
      <c r="AV504" s="21" t="str">
        <f aca="false">IF(OR(M504&lt;&gt;"Large standard",N504="",N504&gt;SS_MAX),"",IF(OR(N504="",AM504="","Small standard"=""),"",IF("Small standard"="Small standard",IF(N504&gt;SS_MAX,"",ROUND(INDEX(SS_FEES,SUMPRODUCT(--(SS_EDGES&lt;N504))+1,0+AM504)*(1+FUEL),4)),IF("Small standard"="Large standard",IF(N504&gt;LS_MAX,"",ROUND(IF(N504&lt;=OVER3_FROM,INDEX(LS_FEES,SUMPRODUCT(--(LS_EDGES&lt;N504))+1,0+AM504),INDEX(OVER3_BASE,1,0+AM504)+OVER3_PER4*CEILING((N504-OVER3_FROM)/4,1))*(1+FUEL),4)),""))))</f>
        <v/>
      </c>
      <c r="AW504" s="21" t="str">
        <f aca="false">IF(OR(M504&lt;&gt;"Large standard",N504="",N504&gt;SS_MAX),"",IF(OR(N504="",AM504="","Small standard"=""),"",IF("Small standard"="Small standard",IF(N504&gt;SS_MAX,"",ROUND(INDEX(SS_FEES,SUMPRODUCT(--(SS_EDGES&lt;N504))+1,3+AM504)*(1+FUEL),4)),IF("Small standard"="Large standard",IF(N504&gt;LS_MAX,"",ROUND(IF(N504&lt;=OVER3_FROM,INDEX(LS_FEES,SUMPRODUCT(--(LS_EDGES&lt;N504))+1,3+AM504),INDEX(OVER3_BASE,1,3+AM504)+OVER3_PER4*CEILING((N504-OVER3_FROM)/4,1))*(1+FUEL),4)),""))))</f>
        <v/>
      </c>
      <c r="AX504" s="21" t="str">
        <f aca="false">IF(OR(AL504="",AH504=""),"",IF(OR(AH504="",AM504="",M504=""),"",IF(M504="Small standard",IF(AH504&gt;SS_MAX,"",ROUND(INDEX(SS_FEES,SUMPRODUCT(--(SS_EDGES&lt;AH504))+1,0+AM504)*(1+FUEL),4)),IF(M504="Large standard",IF(AH504&gt;LS_MAX,"",ROUND(IF(AH504&lt;=OVER3_FROM,INDEX(LS_FEES,SUMPRODUCT(--(LS_EDGES&lt;AH504))+1,0+AM504),INDEX(OVER3_BASE,1,0+AM504)+OVER3_PER4*CEILING((AH504-OVER3_FROM)/4,1))*(1+FUEL),4)),""))))</f>
        <v/>
      </c>
      <c r="AY504" s="21" t="str">
        <f aca="false">IF(OR(AL504="",AH504=""),"",IF(OR(AH504="",AM504="",M504=""),"",IF(M504="Small standard",IF(AH504&gt;SS_MAX,"",ROUND(INDEX(SS_FEES,SUMPRODUCT(--(SS_EDGES&lt;AH504))+1,3+AM504)*(1+FUEL),4)),IF(M504="Large standard",IF(AH504&gt;LS_MAX,"",ROUND(IF(AH504&lt;=OVER3_FROM,INDEX(LS_FEES,SUMPRODUCT(--(LS_EDGES&lt;AH504))+1,3+AM504),INDEX(OVER3_BASE,1,3+AM504)+OVER3_PER4*CEILING((AH504-OVER3_FROM)/4,1))*(1+FUEL),4)),""))))</f>
        <v/>
      </c>
      <c r="AZ504" s="24" t="str">
        <f aca="false">IF(OR(J504="",J504&lt;1),"",ROUND(IFERROR(INDEX(CAT_SCALE,MATCH(D504,CATS,0)),UC_DEFAULT)*IF(J504&gt;=UC_KNEE,10^(UC_A-UC_B*LOG10(J504)),10^(UC_A-UC_B*LOG10(UC_KNEE))*(UC_KNEE/J504)^UC_HEXP),1))</f>
        <v/>
      </c>
    </row>
    <row r="505" customFormat="false" ht="15" hidden="false" customHeight="false" outlineLevel="0" collapsed="false">
      <c r="A505" s="10"/>
      <c r="B505" s="10"/>
      <c r="C505" s="12"/>
      <c r="D505" s="10"/>
      <c r="E505" s="10"/>
      <c r="F505" s="10"/>
      <c r="G505" s="10"/>
      <c r="H505" s="10"/>
      <c r="I505" s="10"/>
      <c r="J505" s="10"/>
      <c r="K505" s="10"/>
      <c r="L505" s="12"/>
      <c r="M505" s="2" t="str">
        <f aca="false">IF(OR(N505="",AI505=""),"",IF(AND(N505&lt;=SS_MAX,AI505&lt;=SS_L,AJ505&lt;=SS_M,AK505&lt;=SS_S),"Small standard",IF(AND(N505&lt;=LS_MAX,AI505&lt;=LS_L,AJ505&lt;=LS_M,AK505&lt;=LS_S),"Large standard","Oversize")))</f>
        <v/>
      </c>
      <c r="N505" s="16" t="str">
        <f aca="false">IF(AH505="","",IF(AL505="",AH505,MAX(AH505,AL505)))</f>
        <v/>
      </c>
      <c r="O505" s="21" t="str">
        <f aca="false">IF(OR(N505="",AM505="",M505=""),"",IF(M505="Small standard",IF(N505&gt;SS_MAX,"",ROUND(INDEX(SS_FEES,SUMPRODUCT(--(SS_EDGES&lt;N505))+1,0+AM505)*(1+FUEL),4)),IF(M505="Large standard",IF(N505&gt;LS_MAX,"",ROUND(IF(N505&lt;=OVER3_FROM,INDEX(LS_FEES,SUMPRODUCT(--(LS_EDGES&lt;N505))+1,0+AM505),INDEX(OVER3_BASE,1,0+AM505)+OVER3_PER4*CEILING((N505-OVER3_FROM)/4,1))*(1+FUEL),4)),"")))</f>
        <v/>
      </c>
      <c r="P505" s="21" t="str">
        <f aca="false">IF(OR(N505="",AM505="",M505=""),"",IF(M505="Small standard",IF(N505&gt;SS_MAX,"",ROUND(INDEX(SS_FEES,SUMPRODUCT(--(SS_EDGES&lt;N505))+1,3+AM505)*(1+FUEL),4)),IF(M505="Large standard",IF(N505&gt;LS_MAX,"",ROUND(IF(N505&lt;=OVER3_FROM,INDEX(LS_FEES,SUMPRODUCT(--(LS_EDGES&lt;N505))+1,3+AM505),INDEX(OVER3_BASE,1,3+AM505)+OVER3_PER4*CEILING((N505-OVER3_FROM)/4,1))*(1+FUEL),4)),"")))</f>
        <v/>
      </c>
      <c r="Q505" s="20" t="str">
        <f aca="true">IF(OR(L505="",O505=""),"",ROUND(L505-IF(AND(TODAY()&gt;=PEAK_FROM,TODAY()&lt;=PEAK_TO),P505,O505),2))</f>
        <v/>
      </c>
      <c r="R505" s="16" t="str">
        <f aca="false">IF(N505="","",IF(M505="Small standard",IF(SUMPRODUCT(--(SS_EDGES&lt;N505))=0,"",INDEX(SS_EDGES,SUMPRODUCT(--(SS_EDGES&lt;N505)))),IF(M505="Large standard",IF(N505&gt;OVER3_FROM,OVER3_FROM+4*(CEILING((N505-OVER3_FROM)/4,1)-1),IF(SUMPRODUCT(--(LS_EDGES&lt;N505))=0,"",INDEX(LS_EDGES,SUMPRODUCT(--(LS_EDGES&lt;N505))))),"")))</f>
        <v/>
      </c>
      <c r="S505" s="22" t="str">
        <f aca="false">IF(R505="","",ROUND(N505-R505,3))</f>
        <v/>
      </c>
      <c r="T505" s="21" t="str">
        <f aca="false">IF(OR(R505="",O505="",AO505=""),"",IF(S505&gt;MAX_SHAVE,"",IF(ROUND(O505-AO505,4)&lt;MIN_UNIT,"",ROUND(O505-AO505,4))))</f>
        <v/>
      </c>
      <c r="U505" s="21" t="str">
        <f aca="false">IF(OR(AQ505="",O505=""),"",IF(ROUND(ROUND(O505-AQ505,4)-AS505,4)&lt;=MIN_UNIT,"",ROUND(ROUND(O505-AQ505,4)-AS505,4)))</f>
        <v/>
      </c>
      <c r="V505" s="21" t="str">
        <f aca="false">IF(OR(AV505="",O505=""),"",IF(AND(AT505=1,AU505&lt;=MAX_ENV),IF(ROUND(O505-AV505,4)&lt;MIN_UNIT,"",ROUND(O505-AV505,4)),""))</f>
        <v/>
      </c>
      <c r="W505" s="21" t="str">
        <f aca="false">IF(OR(AX505="",O505=""),"",IF(AL505&gt;=AH505*MIN_DIM_RATIO,IF(ROUND(O505-AX505,4)&lt;MIN_UNIT,"",ROUND(O505-AX505,4)),""))</f>
        <v/>
      </c>
      <c r="X505" s="21" t="str">
        <f aca="false">IF(OR(R505="",P505="",AP505=""),"",IF(S505&gt;MAX_SHAVE,"",IF(ROUND(P505-AP505,4)&lt;MIN_UNIT,"",ROUND(P505-AP505,4))))</f>
        <v/>
      </c>
      <c r="Y505" s="21" t="str">
        <f aca="false">IF(OR(AR505="",P505=""),"",IF(ROUND(ROUND(P505-AR505,4)-AS505,4)&lt;=MIN_UNIT,"",ROUND(ROUND(P505-AR505,4)-AS505,4)))</f>
        <v/>
      </c>
      <c r="Z505" s="21" t="str">
        <f aca="false">IF(OR(AW505="",P505=""),"",IF(AND(AT505=1,AU505&lt;=MAX_ENV),IF(ROUND(P505-AW505,4)&lt;MIN_UNIT,"",ROUND(P505-AW505,4)),""))</f>
        <v/>
      </c>
      <c r="AA505" s="21" t="str">
        <f aca="false">IF(OR(AY505="",P505=""),"",IF(AL505&gt;=AH505*MIN_DIM_RATIO,IF(ROUND(P505-AY505,4)&lt;MIN_UNIT,"",ROUND(P505-AY505,4)),""))</f>
        <v/>
      </c>
      <c r="AB505" s="2" t="str">
        <f aca="false">IF(COUNT(T505:W505)=0,"",CHOOSE(MATCH(MAX(T505:W505),T505:W505,0),"Weight","Price","Size tier","Box"))</f>
        <v/>
      </c>
      <c r="AC505" s="24" t="str">
        <f aca="false">IF(K505&lt;&gt;"",K505,AZ505)</f>
        <v/>
      </c>
      <c r="AD505" s="25" t="str">
        <f aca="false">IF(OR(AB505="",AC505=""),"",ROUND(AC505*IF(K505&lt;&gt;"",1,U_LOW)*((12-PEAK_MONTHS)*MAX(T505:W505)+PEAK_MONTHS*N(INDEX(X505:AA505,MATCH(MAX(T505:W505),T505:W505,0)))),0))</f>
        <v/>
      </c>
      <c r="AE505" s="25" t="str">
        <f aca="false">IF(OR(AB505="",AC505=""),"",ROUND(AC505*IF(K505&lt;&gt;"",1,U_HIGH)*((12-PEAK_MONTHS)*MAX(T505:W505)+PEAK_MONTHS*N(INDEX(X505:AA505,MATCH(MAX(T505:W505),T505:W505,0)))),0))</f>
        <v/>
      </c>
      <c r="AF505" s="18" t="str">
        <f aca="false">IF(AD505="","",RANK(AD505,$AD$7:$AD$506))</f>
        <v/>
      </c>
      <c r="AH505" s="16" t="str">
        <f aca="false">IF(E505&lt;&gt;"",E505,IF(F505&lt;&gt;"",ROUND(F505*16,3),""))</f>
        <v/>
      </c>
      <c r="AI505" s="16" t="str">
        <f aca="false">IF(COUNT(G505:I505)&lt;3,"",ROUND(LARGE(G505:I505,1),2))</f>
        <v/>
      </c>
      <c r="AJ505" s="16" t="str">
        <f aca="false">IF(COUNT(G505:I505)&lt;3,"",ROUND(LARGE(G505:I505,2),2))</f>
        <v/>
      </c>
      <c r="AK505" s="16" t="str">
        <f aca="false">IF(COUNT(G505:I505)&lt;3,"",ROUND(SMALL(G505:I505,1),2))</f>
        <v/>
      </c>
      <c r="AL505" s="16" t="str">
        <f aca="false">IF(AI505="","",IF(AI505*AJ505*AK505&lt;DIM_MIN_CUIN,"",ROUND(AI505*AJ505*AK505/DIM_DIV*16,2)))</f>
        <v/>
      </c>
      <c r="AM505" s="18" t="str">
        <f aca="false">IF(C505="","",IF(C505&lt;BAND_LO,1,IF(C505&lt;=BAND_HI,2,3)))</f>
        <v/>
      </c>
      <c r="AN505" s="19" t="str">
        <f aca="false">IF(C505="","",IFERROR(INDEX(CAT_REF,MATCH(D505,CATS,0)),REF_DEFAULT))</f>
        <v/>
      </c>
      <c r="AO505" s="21" t="str">
        <f aca="false">IF(OR(R505="",AM505="",M505=""),"",IF(M505="Small standard",IF(R505&gt;SS_MAX,"",ROUND(INDEX(SS_FEES,SUMPRODUCT(--(SS_EDGES&lt;R505))+1,0+AM505)*(1+FUEL),4)),IF(M505="Large standard",IF(R505&gt;LS_MAX,"",ROUND(IF(R505&lt;=OVER3_FROM,INDEX(LS_FEES,SUMPRODUCT(--(LS_EDGES&lt;R505))+1,0+AM505),INDEX(OVER3_BASE,1,0+AM505)+OVER3_PER4*CEILING((R505-OVER3_FROM)/4,1))*(1+FUEL),4)),"")))</f>
        <v/>
      </c>
      <c r="AP505" s="21" t="str">
        <f aca="false">IF(OR(R505="",AM505="",M505=""),"",IF(M505="Small standard",IF(R505&gt;SS_MAX,"",ROUND(INDEX(SS_FEES,SUMPRODUCT(--(SS_EDGES&lt;R505))+1,3+AM505)*(1+FUEL),4)),IF(M505="Large standard",IF(R505&gt;LS_MAX,"",ROUND(IF(R505&lt;=OVER3_FROM,INDEX(LS_FEES,SUMPRODUCT(--(LS_EDGES&lt;R505))+1,3+AM505),INDEX(OVER3_BASE,1,3+AM505)+OVER3_PER4*CEILING((R505-OVER3_FROM)/4,1))*(1+FUEL),4)),"")))</f>
        <v/>
      </c>
      <c r="AQ505" s="21" t="str">
        <f aca="false">IF(OR(AM505="",AM505=1),"",IF(OR(N505="",(AM505-1)="",M505=""),"",IF(M505="Small standard",IF(N505&gt;SS_MAX,"",ROUND(INDEX(SS_FEES,SUMPRODUCT(--(SS_EDGES&lt;N505))+1,0+(AM505-1))*(1+FUEL),4)),IF(M505="Large standard",IF(N505&gt;LS_MAX,"",ROUND(IF(N505&lt;=OVER3_FROM,INDEX(LS_FEES,SUMPRODUCT(--(LS_EDGES&lt;N505))+1,0+(AM505-1)),INDEX(OVER3_BASE,1,0+(AM505-1))+OVER3_PER4*CEILING((N505-OVER3_FROM)/4,1))*(1+FUEL),4)),""))))</f>
        <v/>
      </c>
      <c r="AR505" s="21" t="str">
        <f aca="false">IF(OR(AM505="",AM505=1),"",IF(OR(N505="",(AM505-1)="",M505=""),"",IF(M505="Small standard",IF(N505&gt;SS_MAX,"",ROUND(INDEX(SS_FEES,SUMPRODUCT(--(SS_EDGES&lt;N505))+1,3+(AM505-1))*(1+FUEL),4)),IF(M505="Large standard",IF(N505&gt;LS_MAX,"",ROUND(IF(N505&lt;=OVER3_FROM,INDEX(LS_FEES,SUMPRODUCT(--(LS_EDGES&lt;N505))+1,3+(AM505-1)),INDEX(OVER3_BASE,1,3+(AM505-1))+OVER3_PER4*CEILING((N505-OVER3_FROM)/4,1))*(1+FUEL),4)),""))))</f>
        <v/>
      </c>
      <c r="AS505" s="21" t="str">
        <f aca="false">IF(OR(AM505="",AM505=1),"",(C505-(IF(AM505=2,BAND_LO,BAND_HI)-0.01))*(1-AN505))</f>
        <v/>
      </c>
      <c r="AT505" s="18" t="str">
        <f aca="false">IF(AI505="","",(AI505&gt;SS_L)+(AJ505&gt;SS_M)+(AK505&gt;SS_S))</f>
        <v/>
      </c>
      <c r="AU505" s="23" t="str">
        <f aca="false">IF(OR(AT505="",AT505&lt;&gt;1),"",MAX(AI505/SS_L,AJ505/SS_M,AK505/SS_S))</f>
        <v/>
      </c>
      <c r="AV505" s="21" t="str">
        <f aca="false">IF(OR(M505&lt;&gt;"Large standard",N505="",N505&gt;SS_MAX),"",IF(OR(N505="",AM505="","Small standard"=""),"",IF("Small standard"="Small standard",IF(N505&gt;SS_MAX,"",ROUND(INDEX(SS_FEES,SUMPRODUCT(--(SS_EDGES&lt;N505))+1,0+AM505)*(1+FUEL),4)),IF("Small standard"="Large standard",IF(N505&gt;LS_MAX,"",ROUND(IF(N505&lt;=OVER3_FROM,INDEX(LS_FEES,SUMPRODUCT(--(LS_EDGES&lt;N505))+1,0+AM505),INDEX(OVER3_BASE,1,0+AM505)+OVER3_PER4*CEILING((N505-OVER3_FROM)/4,1))*(1+FUEL),4)),""))))</f>
        <v/>
      </c>
      <c r="AW505" s="21" t="str">
        <f aca="false">IF(OR(M505&lt;&gt;"Large standard",N505="",N505&gt;SS_MAX),"",IF(OR(N505="",AM505="","Small standard"=""),"",IF("Small standard"="Small standard",IF(N505&gt;SS_MAX,"",ROUND(INDEX(SS_FEES,SUMPRODUCT(--(SS_EDGES&lt;N505))+1,3+AM505)*(1+FUEL),4)),IF("Small standard"="Large standard",IF(N505&gt;LS_MAX,"",ROUND(IF(N505&lt;=OVER3_FROM,INDEX(LS_FEES,SUMPRODUCT(--(LS_EDGES&lt;N505))+1,3+AM505),INDEX(OVER3_BASE,1,3+AM505)+OVER3_PER4*CEILING((N505-OVER3_FROM)/4,1))*(1+FUEL),4)),""))))</f>
        <v/>
      </c>
      <c r="AX505" s="21" t="str">
        <f aca="false">IF(OR(AL505="",AH505=""),"",IF(OR(AH505="",AM505="",M505=""),"",IF(M505="Small standard",IF(AH505&gt;SS_MAX,"",ROUND(INDEX(SS_FEES,SUMPRODUCT(--(SS_EDGES&lt;AH505))+1,0+AM505)*(1+FUEL),4)),IF(M505="Large standard",IF(AH505&gt;LS_MAX,"",ROUND(IF(AH505&lt;=OVER3_FROM,INDEX(LS_FEES,SUMPRODUCT(--(LS_EDGES&lt;AH505))+1,0+AM505),INDEX(OVER3_BASE,1,0+AM505)+OVER3_PER4*CEILING((AH505-OVER3_FROM)/4,1))*(1+FUEL),4)),""))))</f>
        <v/>
      </c>
      <c r="AY505" s="21" t="str">
        <f aca="false">IF(OR(AL505="",AH505=""),"",IF(OR(AH505="",AM505="",M505=""),"",IF(M505="Small standard",IF(AH505&gt;SS_MAX,"",ROUND(INDEX(SS_FEES,SUMPRODUCT(--(SS_EDGES&lt;AH505))+1,3+AM505)*(1+FUEL),4)),IF(M505="Large standard",IF(AH505&gt;LS_MAX,"",ROUND(IF(AH505&lt;=OVER3_FROM,INDEX(LS_FEES,SUMPRODUCT(--(LS_EDGES&lt;AH505))+1,3+AM505),INDEX(OVER3_BASE,1,3+AM505)+OVER3_PER4*CEILING((AH505-OVER3_FROM)/4,1))*(1+FUEL),4)),""))))</f>
        <v/>
      </c>
      <c r="AZ505" s="24" t="str">
        <f aca="false">IF(OR(J505="",J505&lt;1),"",ROUND(IFERROR(INDEX(CAT_SCALE,MATCH(D505,CATS,0)),UC_DEFAULT)*IF(J505&gt;=UC_KNEE,10^(UC_A-UC_B*LOG10(J505)),10^(UC_A-UC_B*LOG10(UC_KNEE))*(UC_KNEE/J505)^UC_HEXP),1))</f>
        <v/>
      </c>
    </row>
    <row r="506" customFormat="false" ht="15" hidden="false" customHeight="false" outlineLevel="0" collapsed="false">
      <c r="A506" s="10"/>
      <c r="B506" s="10"/>
      <c r="C506" s="12"/>
      <c r="D506" s="10"/>
      <c r="E506" s="10"/>
      <c r="F506" s="10"/>
      <c r="G506" s="10"/>
      <c r="H506" s="10"/>
      <c r="I506" s="10"/>
      <c r="J506" s="10"/>
      <c r="K506" s="10"/>
      <c r="L506" s="12"/>
      <c r="M506" s="2" t="str">
        <f aca="false">IF(OR(N506="",AI506=""),"",IF(AND(N506&lt;=SS_MAX,AI506&lt;=SS_L,AJ506&lt;=SS_M,AK506&lt;=SS_S),"Small standard",IF(AND(N506&lt;=LS_MAX,AI506&lt;=LS_L,AJ506&lt;=LS_M,AK506&lt;=LS_S),"Large standard","Oversize")))</f>
        <v/>
      </c>
      <c r="N506" s="16" t="str">
        <f aca="false">IF(AH506="","",IF(AL506="",AH506,MAX(AH506,AL506)))</f>
        <v/>
      </c>
      <c r="O506" s="21" t="str">
        <f aca="false">IF(OR(N506="",AM506="",M506=""),"",IF(M506="Small standard",IF(N506&gt;SS_MAX,"",ROUND(INDEX(SS_FEES,SUMPRODUCT(--(SS_EDGES&lt;N506))+1,0+AM506)*(1+FUEL),4)),IF(M506="Large standard",IF(N506&gt;LS_MAX,"",ROUND(IF(N506&lt;=OVER3_FROM,INDEX(LS_FEES,SUMPRODUCT(--(LS_EDGES&lt;N506))+1,0+AM506),INDEX(OVER3_BASE,1,0+AM506)+OVER3_PER4*CEILING((N506-OVER3_FROM)/4,1))*(1+FUEL),4)),"")))</f>
        <v/>
      </c>
      <c r="P506" s="21" t="str">
        <f aca="false">IF(OR(N506="",AM506="",M506=""),"",IF(M506="Small standard",IF(N506&gt;SS_MAX,"",ROUND(INDEX(SS_FEES,SUMPRODUCT(--(SS_EDGES&lt;N506))+1,3+AM506)*(1+FUEL),4)),IF(M506="Large standard",IF(N506&gt;LS_MAX,"",ROUND(IF(N506&lt;=OVER3_FROM,INDEX(LS_FEES,SUMPRODUCT(--(LS_EDGES&lt;N506))+1,3+AM506),INDEX(OVER3_BASE,1,3+AM506)+OVER3_PER4*CEILING((N506-OVER3_FROM)/4,1))*(1+FUEL),4)),"")))</f>
        <v/>
      </c>
      <c r="Q506" s="20" t="str">
        <f aca="true">IF(OR(L506="",O506=""),"",ROUND(L506-IF(AND(TODAY()&gt;=PEAK_FROM,TODAY()&lt;=PEAK_TO),P506,O506),2))</f>
        <v/>
      </c>
      <c r="R506" s="16" t="str">
        <f aca="false">IF(N506="","",IF(M506="Small standard",IF(SUMPRODUCT(--(SS_EDGES&lt;N506))=0,"",INDEX(SS_EDGES,SUMPRODUCT(--(SS_EDGES&lt;N506)))),IF(M506="Large standard",IF(N506&gt;OVER3_FROM,OVER3_FROM+4*(CEILING((N506-OVER3_FROM)/4,1)-1),IF(SUMPRODUCT(--(LS_EDGES&lt;N506))=0,"",INDEX(LS_EDGES,SUMPRODUCT(--(LS_EDGES&lt;N506))))),"")))</f>
        <v/>
      </c>
      <c r="S506" s="22" t="str">
        <f aca="false">IF(R506="","",ROUND(N506-R506,3))</f>
        <v/>
      </c>
      <c r="T506" s="21" t="str">
        <f aca="false">IF(OR(R506="",O506="",AO506=""),"",IF(S506&gt;MAX_SHAVE,"",IF(ROUND(O506-AO506,4)&lt;MIN_UNIT,"",ROUND(O506-AO506,4))))</f>
        <v/>
      </c>
      <c r="U506" s="21" t="str">
        <f aca="false">IF(OR(AQ506="",O506=""),"",IF(ROUND(ROUND(O506-AQ506,4)-AS506,4)&lt;=MIN_UNIT,"",ROUND(ROUND(O506-AQ506,4)-AS506,4)))</f>
        <v/>
      </c>
      <c r="V506" s="21" t="str">
        <f aca="false">IF(OR(AV506="",O506=""),"",IF(AND(AT506=1,AU506&lt;=MAX_ENV),IF(ROUND(O506-AV506,4)&lt;MIN_UNIT,"",ROUND(O506-AV506,4)),""))</f>
        <v/>
      </c>
      <c r="W506" s="21" t="str">
        <f aca="false">IF(OR(AX506="",O506=""),"",IF(AL506&gt;=AH506*MIN_DIM_RATIO,IF(ROUND(O506-AX506,4)&lt;MIN_UNIT,"",ROUND(O506-AX506,4)),""))</f>
        <v/>
      </c>
      <c r="X506" s="21" t="str">
        <f aca="false">IF(OR(R506="",P506="",AP506=""),"",IF(S506&gt;MAX_SHAVE,"",IF(ROUND(P506-AP506,4)&lt;MIN_UNIT,"",ROUND(P506-AP506,4))))</f>
        <v/>
      </c>
      <c r="Y506" s="21" t="str">
        <f aca="false">IF(OR(AR506="",P506=""),"",IF(ROUND(ROUND(P506-AR506,4)-AS506,4)&lt;=MIN_UNIT,"",ROUND(ROUND(P506-AR506,4)-AS506,4)))</f>
        <v/>
      </c>
      <c r="Z506" s="21" t="str">
        <f aca="false">IF(OR(AW506="",P506=""),"",IF(AND(AT506=1,AU506&lt;=MAX_ENV),IF(ROUND(P506-AW506,4)&lt;MIN_UNIT,"",ROUND(P506-AW506,4)),""))</f>
        <v/>
      </c>
      <c r="AA506" s="21" t="str">
        <f aca="false">IF(OR(AY506="",P506=""),"",IF(AL506&gt;=AH506*MIN_DIM_RATIO,IF(ROUND(P506-AY506,4)&lt;MIN_UNIT,"",ROUND(P506-AY506,4)),""))</f>
        <v/>
      </c>
      <c r="AB506" s="2" t="str">
        <f aca="false">IF(COUNT(T506:W506)=0,"",CHOOSE(MATCH(MAX(T506:W506),T506:W506,0),"Weight","Price","Size tier","Box"))</f>
        <v/>
      </c>
      <c r="AC506" s="24" t="str">
        <f aca="false">IF(K506&lt;&gt;"",K506,AZ506)</f>
        <v/>
      </c>
      <c r="AD506" s="25" t="str">
        <f aca="false">IF(OR(AB506="",AC506=""),"",ROUND(AC506*IF(K506&lt;&gt;"",1,U_LOW)*((12-PEAK_MONTHS)*MAX(T506:W506)+PEAK_MONTHS*N(INDEX(X506:AA506,MATCH(MAX(T506:W506),T506:W506,0)))),0))</f>
        <v/>
      </c>
      <c r="AE506" s="25" t="str">
        <f aca="false">IF(OR(AB506="",AC506=""),"",ROUND(AC506*IF(K506&lt;&gt;"",1,U_HIGH)*((12-PEAK_MONTHS)*MAX(T506:W506)+PEAK_MONTHS*N(INDEX(X506:AA506,MATCH(MAX(T506:W506),T506:W506,0)))),0))</f>
        <v/>
      </c>
      <c r="AF506" s="18" t="str">
        <f aca="false">IF(AD506="","",RANK(AD506,$AD$7:$AD$506))</f>
        <v/>
      </c>
      <c r="AH506" s="16" t="str">
        <f aca="false">IF(E506&lt;&gt;"",E506,IF(F506&lt;&gt;"",ROUND(F506*16,3),""))</f>
        <v/>
      </c>
      <c r="AI506" s="16" t="str">
        <f aca="false">IF(COUNT(G506:I506)&lt;3,"",ROUND(LARGE(G506:I506,1),2))</f>
        <v/>
      </c>
      <c r="AJ506" s="16" t="str">
        <f aca="false">IF(COUNT(G506:I506)&lt;3,"",ROUND(LARGE(G506:I506,2),2))</f>
        <v/>
      </c>
      <c r="AK506" s="16" t="str">
        <f aca="false">IF(COUNT(G506:I506)&lt;3,"",ROUND(SMALL(G506:I506,1),2))</f>
        <v/>
      </c>
      <c r="AL506" s="16" t="str">
        <f aca="false">IF(AI506="","",IF(AI506*AJ506*AK506&lt;DIM_MIN_CUIN,"",ROUND(AI506*AJ506*AK506/DIM_DIV*16,2)))</f>
        <v/>
      </c>
      <c r="AM506" s="18" t="str">
        <f aca="false">IF(C506="","",IF(C506&lt;BAND_LO,1,IF(C506&lt;=BAND_HI,2,3)))</f>
        <v/>
      </c>
      <c r="AN506" s="19" t="str">
        <f aca="false">IF(C506="","",IFERROR(INDEX(CAT_REF,MATCH(D506,CATS,0)),REF_DEFAULT))</f>
        <v/>
      </c>
      <c r="AO506" s="21" t="str">
        <f aca="false">IF(OR(R506="",AM506="",M506=""),"",IF(M506="Small standard",IF(R506&gt;SS_MAX,"",ROUND(INDEX(SS_FEES,SUMPRODUCT(--(SS_EDGES&lt;R506))+1,0+AM506)*(1+FUEL),4)),IF(M506="Large standard",IF(R506&gt;LS_MAX,"",ROUND(IF(R506&lt;=OVER3_FROM,INDEX(LS_FEES,SUMPRODUCT(--(LS_EDGES&lt;R506))+1,0+AM506),INDEX(OVER3_BASE,1,0+AM506)+OVER3_PER4*CEILING((R506-OVER3_FROM)/4,1))*(1+FUEL),4)),"")))</f>
        <v/>
      </c>
      <c r="AP506" s="21" t="str">
        <f aca="false">IF(OR(R506="",AM506="",M506=""),"",IF(M506="Small standard",IF(R506&gt;SS_MAX,"",ROUND(INDEX(SS_FEES,SUMPRODUCT(--(SS_EDGES&lt;R506))+1,3+AM506)*(1+FUEL),4)),IF(M506="Large standard",IF(R506&gt;LS_MAX,"",ROUND(IF(R506&lt;=OVER3_FROM,INDEX(LS_FEES,SUMPRODUCT(--(LS_EDGES&lt;R506))+1,3+AM506),INDEX(OVER3_BASE,1,3+AM506)+OVER3_PER4*CEILING((R506-OVER3_FROM)/4,1))*(1+FUEL),4)),"")))</f>
        <v/>
      </c>
      <c r="AQ506" s="21" t="str">
        <f aca="false">IF(OR(AM506="",AM506=1),"",IF(OR(N506="",(AM506-1)="",M506=""),"",IF(M506="Small standard",IF(N506&gt;SS_MAX,"",ROUND(INDEX(SS_FEES,SUMPRODUCT(--(SS_EDGES&lt;N506))+1,0+(AM506-1))*(1+FUEL),4)),IF(M506="Large standard",IF(N506&gt;LS_MAX,"",ROUND(IF(N506&lt;=OVER3_FROM,INDEX(LS_FEES,SUMPRODUCT(--(LS_EDGES&lt;N506))+1,0+(AM506-1)),INDEX(OVER3_BASE,1,0+(AM506-1))+OVER3_PER4*CEILING((N506-OVER3_FROM)/4,1))*(1+FUEL),4)),""))))</f>
        <v/>
      </c>
      <c r="AR506" s="21" t="str">
        <f aca="false">IF(OR(AM506="",AM506=1),"",IF(OR(N506="",(AM506-1)="",M506=""),"",IF(M506="Small standard",IF(N506&gt;SS_MAX,"",ROUND(INDEX(SS_FEES,SUMPRODUCT(--(SS_EDGES&lt;N506))+1,3+(AM506-1))*(1+FUEL),4)),IF(M506="Large standard",IF(N506&gt;LS_MAX,"",ROUND(IF(N506&lt;=OVER3_FROM,INDEX(LS_FEES,SUMPRODUCT(--(LS_EDGES&lt;N506))+1,3+(AM506-1)),INDEX(OVER3_BASE,1,3+(AM506-1))+OVER3_PER4*CEILING((N506-OVER3_FROM)/4,1))*(1+FUEL),4)),""))))</f>
        <v/>
      </c>
      <c r="AS506" s="21" t="str">
        <f aca="false">IF(OR(AM506="",AM506=1),"",(C506-(IF(AM506=2,BAND_LO,BAND_HI)-0.01))*(1-AN506))</f>
        <v/>
      </c>
      <c r="AT506" s="18" t="str">
        <f aca="false">IF(AI506="","",(AI506&gt;SS_L)+(AJ506&gt;SS_M)+(AK506&gt;SS_S))</f>
        <v/>
      </c>
      <c r="AU506" s="23" t="str">
        <f aca="false">IF(OR(AT506="",AT506&lt;&gt;1),"",MAX(AI506/SS_L,AJ506/SS_M,AK506/SS_S))</f>
        <v/>
      </c>
      <c r="AV506" s="21" t="str">
        <f aca="false">IF(OR(M506&lt;&gt;"Large standard",N506="",N506&gt;SS_MAX),"",IF(OR(N506="",AM506="","Small standard"=""),"",IF("Small standard"="Small standard",IF(N506&gt;SS_MAX,"",ROUND(INDEX(SS_FEES,SUMPRODUCT(--(SS_EDGES&lt;N506))+1,0+AM506)*(1+FUEL),4)),IF("Small standard"="Large standard",IF(N506&gt;LS_MAX,"",ROUND(IF(N506&lt;=OVER3_FROM,INDEX(LS_FEES,SUMPRODUCT(--(LS_EDGES&lt;N506))+1,0+AM506),INDEX(OVER3_BASE,1,0+AM506)+OVER3_PER4*CEILING((N506-OVER3_FROM)/4,1))*(1+FUEL),4)),""))))</f>
        <v/>
      </c>
      <c r="AW506" s="21" t="str">
        <f aca="false">IF(OR(M506&lt;&gt;"Large standard",N506="",N506&gt;SS_MAX),"",IF(OR(N506="",AM506="","Small standard"=""),"",IF("Small standard"="Small standard",IF(N506&gt;SS_MAX,"",ROUND(INDEX(SS_FEES,SUMPRODUCT(--(SS_EDGES&lt;N506))+1,3+AM506)*(1+FUEL),4)),IF("Small standard"="Large standard",IF(N506&gt;LS_MAX,"",ROUND(IF(N506&lt;=OVER3_FROM,INDEX(LS_FEES,SUMPRODUCT(--(LS_EDGES&lt;N506))+1,3+AM506),INDEX(OVER3_BASE,1,3+AM506)+OVER3_PER4*CEILING((N506-OVER3_FROM)/4,1))*(1+FUEL),4)),""))))</f>
        <v/>
      </c>
      <c r="AX506" s="21" t="str">
        <f aca="false">IF(OR(AL506="",AH506=""),"",IF(OR(AH506="",AM506="",M506=""),"",IF(M506="Small standard",IF(AH506&gt;SS_MAX,"",ROUND(INDEX(SS_FEES,SUMPRODUCT(--(SS_EDGES&lt;AH506))+1,0+AM506)*(1+FUEL),4)),IF(M506="Large standard",IF(AH506&gt;LS_MAX,"",ROUND(IF(AH506&lt;=OVER3_FROM,INDEX(LS_FEES,SUMPRODUCT(--(LS_EDGES&lt;AH506))+1,0+AM506),INDEX(OVER3_BASE,1,0+AM506)+OVER3_PER4*CEILING((AH506-OVER3_FROM)/4,1))*(1+FUEL),4)),""))))</f>
        <v/>
      </c>
      <c r="AY506" s="21" t="str">
        <f aca="false">IF(OR(AL506="",AH506=""),"",IF(OR(AH506="",AM506="",M506=""),"",IF(M506="Small standard",IF(AH506&gt;SS_MAX,"",ROUND(INDEX(SS_FEES,SUMPRODUCT(--(SS_EDGES&lt;AH506))+1,3+AM506)*(1+FUEL),4)),IF(M506="Large standard",IF(AH506&gt;LS_MAX,"",ROUND(IF(AH506&lt;=OVER3_FROM,INDEX(LS_FEES,SUMPRODUCT(--(LS_EDGES&lt;AH506))+1,3+AM506),INDEX(OVER3_BASE,1,3+AM506)+OVER3_PER4*CEILING((AH506-OVER3_FROM)/4,1))*(1+FUEL),4)),""))))</f>
        <v/>
      </c>
      <c r="AZ506" s="24" t="str">
        <f aca="false">IF(OR(J506="",J506&lt;1),"",ROUND(IFERROR(INDEX(CAT_SCALE,MATCH(D506,CATS,0)),UC_DEFAULT)*IF(J506&gt;=UC_KNEE,10^(UC_A-UC_B*LOG10(J506)),10^(UC_A-UC_B*LOG10(UC_KNEE))*(UC_KNEE/J506)^UC_HEXP),1))</f>
        <v/>
      </c>
    </row>
  </sheetData>
  <autoFilter ref="A6:AF506"/>
  <dataValidations count="1">
    <dataValidation allowBlank="true" errorStyle="stop" operator="between" showDropDown="false" showErrorMessage="false" showInputMessage="false" sqref="D7:D506" type="list">
      <formula1>CATS</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9765625" defaultRowHeight="15" customHeight="false" zeroHeight="false" outlineLevelRow="0" outlineLevelCol="0"/>
  <cols>
    <col collapsed="false" customWidth="true" hidden="false" outlineLevel="0" max="1" min="1" style="0" width="44"/>
    <col collapsed="false" customWidth="true" hidden="false" outlineLevel="0" max="7" min="2" style="0" width="14"/>
    <col collapsed="false" customWidth="true" hidden="false" outlineLevel="0" max="8" min="8" style="0" width="70"/>
  </cols>
  <sheetData>
    <row r="1" customFormat="false" ht="19.7" hidden="false" customHeight="false" outlineLevel="0" collapsed="false">
      <c r="A1" s="1" t="s">
        <v>269</v>
      </c>
    </row>
    <row r="2" customFormat="false" ht="15" hidden="false" customHeight="false" outlineLevel="0" collapsed="false">
      <c r="A2" s="8" t="s">
        <v>270</v>
      </c>
    </row>
    <row r="3" customFormat="false" ht="15" hidden="false" customHeight="false" outlineLevel="0" collapsed="false">
      <c r="A3" s="8" t="s">
        <v>271</v>
      </c>
    </row>
    <row r="5" customFormat="false" ht="15" hidden="false" customHeight="false" outlineLevel="0" collapsed="false">
      <c r="A5" s="42" t="s">
        <v>272</v>
      </c>
    </row>
    <row r="6" customFormat="false" ht="15" hidden="false" customHeight="false" outlineLevel="0" collapsed="false">
      <c r="A6" s="9" t="s">
        <v>273</v>
      </c>
      <c r="B6" s="9" t="s">
        <v>35</v>
      </c>
      <c r="C6" s="9"/>
      <c r="D6" s="9"/>
      <c r="E6" s="9"/>
      <c r="F6" s="9"/>
      <c r="G6" s="9"/>
      <c r="H6" s="9" t="s">
        <v>204</v>
      </c>
    </row>
    <row r="7" customFormat="false" ht="15" hidden="false" customHeight="false" outlineLevel="0" collapsed="false">
      <c r="A7" s="2" t="s">
        <v>274</v>
      </c>
      <c r="B7" s="19" t="n">
        <v>0.035</v>
      </c>
      <c r="H7" s="8" t="s">
        <v>275</v>
      </c>
    </row>
    <row r="8" customFormat="false" ht="15" hidden="false" customHeight="false" outlineLevel="0" collapsed="false">
      <c r="A8" s="2" t="s">
        <v>276</v>
      </c>
      <c r="B8" s="20" t="n">
        <v>10</v>
      </c>
      <c r="H8" s="8" t="s">
        <v>277</v>
      </c>
    </row>
    <row r="9" customFormat="false" ht="15" hidden="false" customHeight="false" outlineLevel="0" collapsed="false">
      <c r="A9" s="2" t="s">
        <v>278</v>
      </c>
      <c r="B9" s="20" t="n">
        <v>50</v>
      </c>
    </row>
    <row r="10" customFormat="false" ht="15" hidden="false" customHeight="false" outlineLevel="0" collapsed="false">
      <c r="A10" s="2" t="s">
        <v>279</v>
      </c>
      <c r="B10" s="16" t="n">
        <v>16</v>
      </c>
    </row>
    <row r="11" customFormat="false" ht="15" hidden="false" customHeight="false" outlineLevel="0" collapsed="false">
      <c r="A11" s="2" t="s">
        <v>280</v>
      </c>
      <c r="B11" s="16" t="n">
        <v>15</v>
      </c>
      <c r="H11" s="8" t="s">
        <v>281</v>
      </c>
    </row>
    <row r="12" customFormat="false" ht="15" hidden="false" customHeight="false" outlineLevel="0" collapsed="false">
      <c r="A12" s="2" t="s">
        <v>282</v>
      </c>
      <c r="B12" s="16" t="n">
        <v>12</v>
      </c>
    </row>
    <row r="13" customFormat="false" ht="15" hidden="false" customHeight="false" outlineLevel="0" collapsed="false">
      <c r="A13" s="2" t="s">
        <v>283</v>
      </c>
      <c r="B13" s="16" t="n">
        <v>0.75</v>
      </c>
    </row>
    <row r="14" customFormat="false" ht="15" hidden="false" customHeight="false" outlineLevel="0" collapsed="false">
      <c r="A14" s="2" t="s">
        <v>284</v>
      </c>
      <c r="B14" s="16" t="n">
        <v>320</v>
      </c>
      <c r="H14" s="8" t="s">
        <v>285</v>
      </c>
    </row>
    <row r="15" customFormat="false" ht="15" hidden="false" customHeight="false" outlineLevel="0" collapsed="false">
      <c r="A15" s="2" t="s">
        <v>286</v>
      </c>
      <c r="B15" s="16" t="n">
        <v>18</v>
      </c>
    </row>
    <row r="16" customFormat="false" ht="15" hidden="false" customHeight="false" outlineLevel="0" collapsed="false">
      <c r="A16" s="2" t="s">
        <v>287</v>
      </c>
      <c r="B16" s="16" t="n">
        <v>14</v>
      </c>
    </row>
    <row r="17" customFormat="false" ht="15" hidden="false" customHeight="false" outlineLevel="0" collapsed="false">
      <c r="A17" s="2" t="s">
        <v>288</v>
      </c>
      <c r="B17" s="16" t="n">
        <v>8</v>
      </c>
    </row>
    <row r="18" customFormat="false" ht="15" hidden="false" customHeight="false" outlineLevel="0" collapsed="false">
      <c r="A18" s="2" t="s">
        <v>289</v>
      </c>
      <c r="B18" s="18" t="n">
        <v>139</v>
      </c>
      <c r="H18" s="8" t="s">
        <v>290</v>
      </c>
    </row>
    <row r="19" customFormat="false" ht="15" hidden="false" customHeight="false" outlineLevel="0" collapsed="false">
      <c r="A19" s="2" t="s">
        <v>291</v>
      </c>
      <c r="B19" s="24" t="n">
        <v>1728</v>
      </c>
      <c r="H19" s="8" t="s">
        <v>292</v>
      </c>
    </row>
    <row r="20" customFormat="false" ht="15" hidden="false" customHeight="false" outlineLevel="0" collapsed="false">
      <c r="A20" s="2" t="s">
        <v>293</v>
      </c>
      <c r="B20" s="16" t="n">
        <v>48</v>
      </c>
      <c r="H20" s="8" t="s">
        <v>294</v>
      </c>
    </row>
    <row r="21" customFormat="false" ht="15" hidden="false" customHeight="false" outlineLevel="0" collapsed="false">
      <c r="A21" s="2" t="s">
        <v>295</v>
      </c>
      <c r="B21" s="20" t="n">
        <v>0.08</v>
      </c>
    </row>
    <row r="22" customFormat="false" ht="15" hidden="false" customHeight="false" outlineLevel="0" collapsed="false">
      <c r="A22" s="2" t="s">
        <v>296</v>
      </c>
      <c r="B22" s="20" t="n">
        <v>0.3</v>
      </c>
    </row>
    <row r="23" customFormat="false" ht="15" hidden="false" customHeight="false" outlineLevel="0" collapsed="false">
      <c r="A23" s="2" t="s">
        <v>297</v>
      </c>
      <c r="B23" s="19" t="n">
        <v>0.15</v>
      </c>
      <c r="H23" s="8" t="s">
        <v>298</v>
      </c>
    </row>
    <row r="24" customFormat="false" ht="15" hidden="false" customHeight="false" outlineLevel="0" collapsed="false">
      <c r="A24" s="2" t="s">
        <v>299</v>
      </c>
      <c r="B24" s="43" t="n">
        <v>46310</v>
      </c>
    </row>
    <row r="25" customFormat="false" ht="15" hidden="false" customHeight="false" outlineLevel="0" collapsed="false">
      <c r="A25" s="2" t="s">
        <v>300</v>
      </c>
      <c r="B25" s="43" t="n">
        <v>46401</v>
      </c>
    </row>
    <row r="26" customFormat="false" ht="15" hidden="false" customHeight="false" outlineLevel="0" collapsed="false">
      <c r="A26" s="2" t="s">
        <v>301</v>
      </c>
      <c r="B26" s="18" t="n">
        <v>3</v>
      </c>
      <c r="H26" s="8" t="s">
        <v>302</v>
      </c>
    </row>
    <row r="28" customFormat="false" ht="15" hidden="false" customHeight="false" outlineLevel="0" collapsed="false">
      <c r="A28" s="42" t="s">
        <v>303</v>
      </c>
    </row>
    <row r="29" customFormat="false" ht="15" hidden="false" customHeight="false" outlineLevel="0" collapsed="false">
      <c r="A29" s="9" t="s">
        <v>273</v>
      </c>
      <c r="B29" s="9" t="s">
        <v>35</v>
      </c>
      <c r="C29" s="9"/>
      <c r="D29" s="9"/>
      <c r="E29" s="9"/>
      <c r="F29" s="9"/>
      <c r="G29" s="9"/>
      <c r="H29" s="9" t="s">
        <v>304</v>
      </c>
    </row>
    <row r="30" customFormat="false" ht="15" hidden="false" customHeight="false" outlineLevel="0" collapsed="false">
      <c r="A30" s="2" t="s">
        <v>305</v>
      </c>
      <c r="B30" s="16" t="n">
        <v>2</v>
      </c>
      <c r="H30" s="8" t="s">
        <v>306</v>
      </c>
    </row>
    <row r="31" customFormat="false" ht="15" hidden="false" customHeight="false" outlineLevel="0" collapsed="false">
      <c r="A31" s="2" t="s">
        <v>307</v>
      </c>
      <c r="B31" s="20" t="n">
        <v>0.08</v>
      </c>
      <c r="H31" s="8" t="s">
        <v>308</v>
      </c>
    </row>
    <row r="32" customFormat="false" ht="15" hidden="false" customHeight="false" outlineLevel="0" collapsed="false">
      <c r="A32" s="2" t="s">
        <v>309</v>
      </c>
      <c r="B32" s="23" t="n">
        <v>1.35</v>
      </c>
      <c r="H32" s="8" t="s">
        <v>310</v>
      </c>
    </row>
    <row r="33" customFormat="false" ht="15" hidden="false" customHeight="false" outlineLevel="0" collapsed="false">
      <c r="A33" s="2" t="s">
        <v>311</v>
      </c>
      <c r="B33" s="23" t="n">
        <v>1.3</v>
      </c>
    </row>
    <row r="34" customFormat="false" ht="15" hidden="false" customHeight="false" outlineLevel="0" collapsed="false">
      <c r="A34" s="2" t="s">
        <v>312</v>
      </c>
      <c r="B34" s="23" t="n">
        <v>0.5</v>
      </c>
      <c r="H34" s="8" t="s">
        <v>313</v>
      </c>
    </row>
    <row r="35" customFormat="false" ht="15" hidden="false" customHeight="false" outlineLevel="0" collapsed="false">
      <c r="A35" s="2" t="s">
        <v>314</v>
      </c>
      <c r="B35" s="23" t="n">
        <v>1.5</v>
      </c>
    </row>
    <row r="36" customFormat="false" ht="15" hidden="false" customHeight="false" outlineLevel="0" collapsed="false">
      <c r="A36" s="2" t="s">
        <v>315</v>
      </c>
      <c r="B36" s="40" t="n">
        <f aca="false">LN(2)/1.645</f>
        <v>0.421366067209693</v>
      </c>
      <c r="H36" s="8" t="s">
        <v>316</v>
      </c>
    </row>
    <row r="37" customFormat="false" ht="15" hidden="false" customHeight="false" outlineLevel="0" collapsed="false">
      <c r="A37" s="2" t="s">
        <v>317</v>
      </c>
      <c r="B37" s="19" t="n">
        <v>0.25</v>
      </c>
      <c r="H37" s="8" t="s">
        <v>318</v>
      </c>
    </row>
    <row r="39" customFormat="false" ht="15" hidden="false" customHeight="false" outlineLevel="0" collapsed="false">
      <c r="A39" s="42" t="s">
        <v>319</v>
      </c>
    </row>
    <row r="40" customFormat="false" ht="23.85" hidden="false" customHeight="false" outlineLevel="0" collapsed="false">
      <c r="A40" s="9" t="s">
        <v>320</v>
      </c>
      <c r="B40" s="9" t="s">
        <v>321</v>
      </c>
      <c r="C40" s="9" t="s">
        <v>322</v>
      </c>
      <c r="D40" s="9" t="s">
        <v>323</v>
      </c>
      <c r="E40" s="9" t="s">
        <v>324</v>
      </c>
      <c r="F40" s="9" t="s">
        <v>325</v>
      </c>
      <c r="G40" s="9" t="s">
        <v>326</v>
      </c>
      <c r="H40" s="9" t="s">
        <v>204</v>
      </c>
    </row>
    <row r="41" customFormat="false" ht="15" hidden="false" customHeight="false" outlineLevel="0" collapsed="false">
      <c r="A41" s="16" t="n">
        <v>2</v>
      </c>
      <c r="B41" s="20" t="n">
        <v>2.43</v>
      </c>
      <c r="C41" s="20" t="n">
        <v>3.32</v>
      </c>
      <c r="D41" s="20" t="n">
        <v>3.58</v>
      </c>
      <c r="E41" s="20" t="n">
        <v>2.62</v>
      </c>
      <c r="F41" s="20" t="n">
        <v>3.51</v>
      </c>
      <c r="G41" s="20" t="n">
        <v>3.77</v>
      </c>
      <c r="H41" s="8" t="s">
        <v>327</v>
      </c>
    </row>
    <row r="42" customFormat="false" ht="15" hidden="false" customHeight="false" outlineLevel="0" collapsed="false">
      <c r="A42" s="16" t="n">
        <v>4</v>
      </c>
      <c r="B42" s="20" t="n">
        <v>2.49</v>
      </c>
      <c r="C42" s="20" t="n">
        <v>3.42</v>
      </c>
      <c r="D42" s="20" t="n">
        <v>3.68</v>
      </c>
      <c r="E42" s="20" t="n">
        <v>2.68</v>
      </c>
      <c r="F42" s="20" t="n">
        <v>3.61</v>
      </c>
      <c r="G42" s="20" t="n">
        <v>3.87</v>
      </c>
    </row>
    <row r="43" customFormat="false" ht="15" hidden="false" customHeight="false" outlineLevel="0" collapsed="false">
      <c r="A43" s="16" t="n">
        <v>6</v>
      </c>
      <c r="B43" s="20" t="n">
        <v>2.56</v>
      </c>
      <c r="C43" s="20" t="n">
        <v>3.45</v>
      </c>
      <c r="D43" s="20" t="n">
        <v>3.71</v>
      </c>
      <c r="E43" s="20" t="n">
        <v>2.76</v>
      </c>
      <c r="F43" s="20" t="n">
        <v>3.65</v>
      </c>
      <c r="G43" s="20" t="n">
        <v>3.91</v>
      </c>
    </row>
    <row r="44" customFormat="false" ht="15" hidden="false" customHeight="false" outlineLevel="0" collapsed="false">
      <c r="A44" s="16" t="n">
        <v>8</v>
      </c>
      <c r="B44" s="20" t="n">
        <v>2.66</v>
      </c>
      <c r="C44" s="20" t="n">
        <v>3.54</v>
      </c>
      <c r="D44" s="20" t="n">
        <v>3.8</v>
      </c>
      <c r="E44" s="20" t="n">
        <v>2.86</v>
      </c>
      <c r="F44" s="20" t="n">
        <v>3.74</v>
      </c>
      <c r="G44" s="20" t="n">
        <v>4</v>
      </c>
    </row>
    <row r="45" customFormat="false" ht="15" hidden="false" customHeight="false" outlineLevel="0" collapsed="false">
      <c r="A45" s="16" t="n">
        <v>10</v>
      </c>
      <c r="B45" s="20" t="n">
        <v>2.77</v>
      </c>
      <c r="C45" s="20" t="n">
        <v>3.68</v>
      </c>
      <c r="D45" s="20" t="n">
        <v>3.94</v>
      </c>
      <c r="E45" s="20" t="n">
        <v>2.98</v>
      </c>
      <c r="F45" s="20" t="n">
        <v>3.89</v>
      </c>
      <c r="G45" s="20" t="n">
        <v>4.15</v>
      </c>
    </row>
    <row r="46" customFormat="false" ht="15" hidden="false" customHeight="false" outlineLevel="0" collapsed="false">
      <c r="A46" s="16" t="n">
        <v>12</v>
      </c>
      <c r="B46" s="20" t="n">
        <v>2.82</v>
      </c>
      <c r="C46" s="20" t="n">
        <v>3.78</v>
      </c>
      <c r="D46" s="20" t="n">
        <v>4.04</v>
      </c>
      <c r="E46" s="20" t="n">
        <v>3.03</v>
      </c>
      <c r="F46" s="20" t="n">
        <v>3.99</v>
      </c>
      <c r="G46" s="20" t="n">
        <v>4.25</v>
      </c>
    </row>
    <row r="47" customFormat="false" ht="15" hidden="false" customHeight="false" outlineLevel="0" collapsed="false">
      <c r="A47" s="16" t="n">
        <v>14</v>
      </c>
      <c r="B47" s="20" t="n">
        <v>2.92</v>
      </c>
      <c r="C47" s="20" t="n">
        <v>3.91</v>
      </c>
      <c r="D47" s="20" t="n">
        <v>4.17</v>
      </c>
      <c r="E47" s="20" t="n">
        <v>3.14</v>
      </c>
      <c r="F47" s="20" t="n">
        <v>4.13</v>
      </c>
      <c r="G47" s="20" t="n">
        <v>4.39</v>
      </c>
    </row>
    <row r="48" customFormat="false" ht="15" hidden="false" customHeight="false" outlineLevel="0" collapsed="false">
      <c r="A48" s="16" t="n">
        <v>16</v>
      </c>
      <c r="B48" s="20" t="n">
        <v>2.95</v>
      </c>
      <c r="C48" s="20" t="n">
        <v>3.96</v>
      </c>
      <c r="D48" s="20" t="n">
        <v>4.22</v>
      </c>
      <c r="E48" s="20" t="n">
        <v>3.17</v>
      </c>
      <c r="F48" s="20" t="n">
        <v>4.18</v>
      </c>
      <c r="G48" s="20" t="n">
        <v>4.44</v>
      </c>
    </row>
    <row r="50" customFormat="false" ht="15" hidden="false" customHeight="false" outlineLevel="0" collapsed="false">
      <c r="A50" s="42" t="s">
        <v>328</v>
      </c>
    </row>
    <row r="51" customFormat="false" ht="23.85" hidden="false" customHeight="false" outlineLevel="0" collapsed="false">
      <c r="A51" s="9" t="s">
        <v>320</v>
      </c>
      <c r="B51" s="9" t="s">
        <v>321</v>
      </c>
      <c r="C51" s="9" t="s">
        <v>322</v>
      </c>
      <c r="D51" s="9" t="s">
        <v>323</v>
      </c>
      <c r="E51" s="9" t="s">
        <v>324</v>
      </c>
      <c r="F51" s="9" t="s">
        <v>325</v>
      </c>
      <c r="G51" s="9" t="s">
        <v>326</v>
      </c>
      <c r="H51" s="9" t="s">
        <v>204</v>
      </c>
    </row>
    <row r="52" customFormat="false" ht="15" hidden="false" customHeight="false" outlineLevel="0" collapsed="false">
      <c r="A52" s="16" t="n">
        <v>4</v>
      </c>
      <c r="B52" s="20" t="n">
        <v>2.91</v>
      </c>
      <c r="C52" s="20" t="n">
        <v>3.73</v>
      </c>
      <c r="D52" s="20" t="n">
        <v>3.99</v>
      </c>
      <c r="E52" s="20" t="n">
        <v>3.15</v>
      </c>
      <c r="F52" s="20" t="n">
        <v>3.97</v>
      </c>
      <c r="G52" s="20" t="n">
        <v>4.23</v>
      </c>
      <c r="H52" s="8" t="s">
        <v>327</v>
      </c>
    </row>
    <row r="53" customFormat="false" ht="15" hidden="false" customHeight="false" outlineLevel="0" collapsed="false">
      <c r="A53" s="16" t="n">
        <v>8</v>
      </c>
      <c r="B53" s="20" t="n">
        <v>3.13</v>
      </c>
      <c r="C53" s="20" t="n">
        <v>3.95</v>
      </c>
      <c r="D53" s="20" t="n">
        <v>4.21</v>
      </c>
      <c r="E53" s="20" t="n">
        <v>3.39</v>
      </c>
      <c r="F53" s="20" t="n">
        <v>4.21</v>
      </c>
      <c r="G53" s="20" t="n">
        <v>4.47</v>
      </c>
    </row>
    <row r="54" customFormat="false" ht="15" hidden="false" customHeight="false" outlineLevel="0" collapsed="false">
      <c r="A54" s="16" t="n">
        <v>12</v>
      </c>
      <c r="B54" s="20" t="n">
        <v>3.38</v>
      </c>
      <c r="C54" s="20" t="n">
        <v>4.2</v>
      </c>
      <c r="D54" s="20" t="n">
        <v>4.46</v>
      </c>
      <c r="E54" s="20" t="n">
        <v>3.66</v>
      </c>
      <c r="F54" s="20" t="n">
        <v>4.48</v>
      </c>
      <c r="G54" s="20" t="n">
        <v>4.74</v>
      </c>
    </row>
    <row r="55" customFormat="false" ht="15" hidden="false" customHeight="false" outlineLevel="0" collapsed="false">
      <c r="A55" s="16" t="n">
        <v>16</v>
      </c>
      <c r="B55" s="20" t="n">
        <v>3.78</v>
      </c>
      <c r="C55" s="20" t="n">
        <v>4.6</v>
      </c>
      <c r="D55" s="20" t="n">
        <v>4.86</v>
      </c>
      <c r="E55" s="20" t="n">
        <v>4.07</v>
      </c>
      <c r="F55" s="20" t="n">
        <v>4.89</v>
      </c>
      <c r="G55" s="20" t="n">
        <v>5.15</v>
      </c>
    </row>
    <row r="56" customFormat="false" ht="15" hidden="false" customHeight="false" outlineLevel="0" collapsed="false">
      <c r="A56" s="16" t="n">
        <v>20</v>
      </c>
      <c r="B56" s="20" t="n">
        <v>4.22</v>
      </c>
      <c r="C56" s="20" t="n">
        <v>5.04</v>
      </c>
      <c r="D56" s="20" t="n">
        <v>5.3</v>
      </c>
      <c r="E56" s="20" t="n">
        <v>4.52</v>
      </c>
      <c r="F56" s="20" t="n">
        <v>5.34</v>
      </c>
      <c r="G56" s="20" t="n">
        <v>5.6</v>
      </c>
    </row>
    <row r="57" customFormat="false" ht="15" hidden="false" customHeight="false" outlineLevel="0" collapsed="false">
      <c r="A57" s="16" t="n">
        <v>24</v>
      </c>
      <c r="B57" s="20" t="n">
        <v>4.6</v>
      </c>
      <c r="C57" s="20" t="n">
        <v>5.42</v>
      </c>
      <c r="D57" s="20" t="n">
        <v>5.68</v>
      </c>
      <c r="E57" s="20" t="n">
        <v>4.91</v>
      </c>
      <c r="F57" s="20" t="n">
        <v>5.73</v>
      </c>
      <c r="G57" s="20" t="n">
        <v>5.99</v>
      </c>
    </row>
    <row r="58" customFormat="false" ht="15" hidden="false" customHeight="false" outlineLevel="0" collapsed="false">
      <c r="A58" s="16" t="n">
        <v>28</v>
      </c>
      <c r="B58" s="20" t="n">
        <v>4.75</v>
      </c>
      <c r="C58" s="20" t="n">
        <v>5.57</v>
      </c>
      <c r="D58" s="20" t="n">
        <v>5.83</v>
      </c>
      <c r="E58" s="20" t="n">
        <v>5.07</v>
      </c>
      <c r="F58" s="20" t="n">
        <v>5.89</v>
      </c>
      <c r="G58" s="20" t="n">
        <v>6.15</v>
      </c>
    </row>
    <row r="59" customFormat="false" ht="15" hidden="false" customHeight="false" outlineLevel="0" collapsed="false">
      <c r="A59" s="16" t="n">
        <v>32</v>
      </c>
      <c r="B59" s="20" t="n">
        <v>5</v>
      </c>
      <c r="C59" s="20" t="n">
        <v>5.82</v>
      </c>
      <c r="D59" s="20" t="n">
        <v>6.08</v>
      </c>
      <c r="E59" s="20" t="n">
        <v>5.33</v>
      </c>
      <c r="F59" s="20" t="n">
        <v>6.15</v>
      </c>
      <c r="G59" s="20" t="n">
        <v>6.41</v>
      </c>
    </row>
    <row r="60" customFormat="false" ht="15" hidden="false" customHeight="false" outlineLevel="0" collapsed="false">
      <c r="A60" s="16" t="n">
        <v>36</v>
      </c>
      <c r="B60" s="20" t="n">
        <v>5.1</v>
      </c>
      <c r="C60" s="20" t="n">
        <v>5.92</v>
      </c>
      <c r="D60" s="20" t="n">
        <v>6.18</v>
      </c>
      <c r="E60" s="20" t="n">
        <v>5.47</v>
      </c>
      <c r="F60" s="20" t="n">
        <v>6.29</v>
      </c>
      <c r="G60" s="20" t="n">
        <v>6.55</v>
      </c>
    </row>
    <row r="61" customFormat="false" ht="15" hidden="false" customHeight="false" outlineLevel="0" collapsed="false">
      <c r="A61" s="16" t="n">
        <v>40</v>
      </c>
      <c r="B61" s="20" t="n">
        <v>5.28</v>
      </c>
      <c r="C61" s="20" t="n">
        <v>6.1</v>
      </c>
      <c r="D61" s="20" t="n">
        <v>6.36</v>
      </c>
      <c r="E61" s="20" t="n">
        <v>5.67</v>
      </c>
      <c r="F61" s="20" t="n">
        <v>6.49</v>
      </c>
      <c r="G61" s="20" t="n">
        <v>6.75</v>
      </c>
    </row>
    <row r="62" customFormat="false" ht="15" hidden="false" customHeight="false" outlineLevel="0" collapsed="false">
      <c r="A62" s="16" t="n">
        <v>44</v>
      </c>
      <c r="B62" s="20" t="n">
        <v>5.44</v>
      </c>
      <c r="C62" s="20" t="n">
        <v>6.26</v>
      </c>
      <c r="D62" s="20" t="n">
        <v>6.52</v>
      </c>
      <c r="E62" s="20" t="n">
        <v>5.84</v>
      </c>
      <c r="F62" s="20" t="n">
        <v>6.66</v>
      </c>
      <c r="G62" s="20" t="n">
        <v>6.92</v>
      </c>
    </row>
    <row r="63" customFormat="false" ht="15" hidden="false" customHeight="false" outlineLevel="0" collapsed="false">
      <c r="A63" s="16" t="n">
        <v>48</v>
      </c>
      <c r="B63" s="20" t="n">
        <v>5.85</v>
      </c>
      <c r="C63" s="20" t="n">
        <v>6.67</v>
      </c>
      <c r="D63" s="20" t="n">
        <v>6.93</v>
      </c>
      <c r="E63" s="20" t="n">
        <v>6.26</v>
      </c>
      <c r="F63" s="20" t="n">
        <v>7.08</v>
      </c>
      <c r="G63" s="20" t="n">
        <v>7.34</v>
      </c>
    </row>
    <row r="64" customFormat="false" ht="15" hidden="false" customHeight="false" outlineLevel="0" collapsed="false">
      <c r="A64" s="2" t="s">
        <v>329</v>
      </c>
      <c r="B64" s="20" t="n">
        <v>6.15</v>
      </c>
      <c r="C64" s="20" t="n">
        <v>6.97</v>
      </c>
      <c r="D64" s="20" t="n">
        <v>7.23</v>
      </c>
      <c r="E64" s="20" t="n">
        <v>6.69</v>
      </c>
      <c r="F64" s="20" t="n">
        <v>7.51</v>
      </c>
      <c r="G64" s="20" t="n">
        <v>7.77</v>
      </c>
    </row>
    <row r="66" customFormat="false" ht="15" hidden="false" customHeight="false" outlineLevel="0" collapsed="false">
      <c r="A66" s="42" t="s">
        <v>330</v>
      </c>
    </row>
    <row r="67" customFormat="false" ht="23.85" hidden="false" customHeight="false" outlineLevel="0" collapsed="false">
      <c r="A67" s="9" t="s">
        <v>273</v>
      </c>
      <c r="B67" s="9" t="s">
        <v>331</v>
      </c>
      <c r="C67" s="9"/>
      <c r="D67" s="9"/>
      <c r="E67" s="9"/>
      <c r="F67" s="9"/>
      <c r="G67" s="9"/>
      <c r="H67" s="9" t="s">
        <v>204</v>
      </c>
    </row>
    <row r="68" customFormat="false" ht="15" hidden="false" customHeight="false" outlineLevel="0" collapsed="false">
      <c r="A68" s="2" t="s">
        <v>332</v>
      </c>
      <c r="B68" s="20" t="n">
        <v>0.78</v>
      </c>
    </row>
    <row r="69" customFormat="false" ht="15" hidden="false" customHeight="false" outlineLevel="0" collapsed="false">
      <c r="A69" s="2" t="s">
        <v>333</v>
      </c>
      <c r="B69" s="20" t="n">
        <v>2.4</v>
      </c>
    </row>
    <row r="70" customFormat="false" ht="23.85" hidden="false" customHeight="false" outlineLevel="0" collapsed="false">
      <c r="A70" s="9" t="s">
        <v>334</v>
      </c>
      <c r="B70" s="9" t="s">
        <v>335</v>
      </c>
      <c r="C70" s="9" t="s">
        <v>331</v>
      </c>
      <c r="D70" s="9"/>
      <c r="E70" s="9"/>
      <c r="F70" s="9"/>
      <c r="G70" s="9"/>
      <c r="H70" s="9" t="s">
        <v>204</v>
      </c>
    </row>
    <row r="71" customFormat="false" ht="15" hidden="false" customHeight="false" outlineLevel="0" collapsed="false">
      <c r="A71" s="24" t="n">
        <v>181</v>
      </c>
      <c r="B71" s="24" t="n">
        <v>210</v>
      </c>
      <c r="C71" s="20" t="n">
        <v>0.5</v>
      </c>
    </row>
    <row r="72" customFormat="false" ht="15" hidden="false" customHeight="false" outlineLevel="0" collapsed="false">
      <c r="A72" s="24" t="n">
        <v>211</v>
      </c>
      <c r="B72" s="24" t="n">
        <v>240</v>
      </c>
      <c r="C72" s="20" t="n">
        <v>1</v>
      </c>
    </row>
    <row r="73" customFormat="false" ht="15" hidden="false" customHeight="false" outlineLevel="0" collapsed="false">
      <c r="A73" s="24" t="n">
        <v>241</v>
      </c>
      <c r="B73" s="24" t="n">
        <v>270</v>
      </c>
      <c r="C73" s="20" t="n">
        <v>1.5</v>
      </c>
    </row>
    <row r="74" customFormat="false" ht="15" hidden="false" customHeight="false" outlineLevel="0" collapsed="false">
      <c r="A74" s="24" t="n">
        <v>271</v>
      </c>
      <c r="B74" s="24" t="n">
        <v>300</v>
      </c>
      <c r="C74" s="20" t="n">
        <v>5.45</v>
      </c>
      <c r="H74" s="8" t="s">
        <v>336</v>
      </c>
    </row>
    <row r="75" customFormat="false" ht="15" hidden="false" customHeight="false" outlineLevel="0" collapsed="false">
      <c r="A75" s="24" t="n">
        <v>301</v>
      </c>
      <c r="B75" s="24" t="n">
        <v>330</v>
      </c>
      <c r="C75" s="20" t="n">
        <v>5.7</v>
      </c>
    </row>
    <row r="76" customFormat="false" ht="15" hidden="false" customHeight="false" outlineLevel="0" collapsed="false">
      <c r="A76" s="24" t="n">
        <v>331</v>
      </c>
      <c r="B76" s="24" t="n">
        <v>365</v>
      </c>
      <c r="C76" s="20" t="n">
        <v>5.9</v>
      </c>
    </row>
    <row r="77" customFormat="false" ht="15" hidden="false" customHeight="false" outlineLevel="0" collapsed="false">
      <c r="A77" s="24" t="n">
        <v>366</v>
      </c>
      <c r="B77" s="24" t="s">
        <v>337</v>
      </c>
      <c r="C77" s="20" t="n">
        <v>6.9</v>
      </c>
    </row>
    <row r="78" customFormat="false" ht="15" hidden="false" customHeight="false" outlineLevel="0" collapsed="false">
      <c r="A78" s="2" t="s">
        <v>338</v>
      </c>
      <c r="B78" s="20" t="n">
        <v>0.15</v>
      </c>
    </row>
    <row r="79" customFormat="false" ht="15" hidden="false" customHeight="false" outlineLevel="0" collapsed="false">
      <c r="A79" s="8" t="s">
        <v>339</v>
      </c>
    </row>
    <row r="81" customFormat="false" ht="15" hidden="false" customHeight="false" outlineLevel="0" collapsed="false">
      <c r="A81" s="42" t="s">
        <v>340</v>
      </c>
    </row>
    <row r="82" customFormat="false" ht="15" hidden="false" customHeight="false" outlineLevel="0" collapsed="false">
      <c r="A82" s="9" t="s">
        <v>42</v>
      </c>
      <c r="B82" s="9" t="s">
        <v>74</v>
      </c>
      <c r="C82" s="9" t="s">
        <v>341</v>
      </c>
      <c r="D82" s="9"/>
      <c r="E82" s="9"/>
      <c r="F82" s="9"/>
      <c r="G82" s="9"/>
      <c r="H82" s="9" t="s">
        <v>204</v>
      </c>
    </row>
    <row r="83" customFormat="false" ht="15" hidden="false" customHeight="false" outlineLevel="0" collapsed="false">
      <c r="A83" s="2" t="s">
        <v>342</v>
      </c>
      <c r="B83" s="19" t="n">
        <v>0.15</v>
      </c>
      <c r="C83" s="16" t="n">
        <v>0.5</v>
      </c>
    </row>
    <row r="84" customFormat="false" ht="15" hidden="false" customHeight="false" outlineLevel="0" collapsed="false">
      <c r="A84" s="2" t="s">
        <v>343</v>
      </c>
      <c r="B84" s="19" t="n">
        <v>0.12</v>
      </c>
      <c r="C84" s="16" t="n">
        <v>0.5</v>
      </c>
    </row>
    <row r="85" customFormat="false" ht="15" hidden="false" customHeight="false" outlineLevel="0" collapsed="false">
      <c r="A85" s="2" t="s">
        <v>344</v>
      </c>
      <c r="B85" s="19" t="n">
        <v>0.15</v>
      </c>
      <c r="C85" s="16" t="n">
        <v>0.6</v>
      </c>
    </row>
    <row r="86" customFormat="false" ht="15" hidden="false" customHeight="false" outlineLevel="0" collapsed="false">
      <c r="A86" s="2" t="s">
        <v>345</v>
      </c>
      <c r="B86" s="19" t="n">
        <v>0.15</v>
      </c>
      <c r="C86" s="16" t="n">
        <v>1</v>
      </c>
    </row>
    <row r="87" customFormat="false" ht="15" hidden="false" customHeight="false" outlineLevel="0" collapsed="false">
      <c r="A87" s="2" t="s">
        <v>346</v>
      </c>
      <c r="B87" s="19" t="n">
        <v>0.08</v>
      </c>
      <c r="C87" s="16" t="n">
        <v>0.8</v>
      </c>
    </row>
    <row r="88" customFormat="false" ht="15" hidden="false" customHeight="false" outlineLevel="0" collapsed="false">
      <c r="A88" s="2" t="s">
        <v>347</v>
      </c>
      <c r="B88" s="19" t="n">
        <v>0.15</v>
      </c>
      <c r="C88" s="16" t="n">
        <v>1</v>
      </c>
      <c r="H88" s="8" t="s">
        <v>348</v>
      </c>
    </row>
    <row r="89" customFormat="false" ht="15" hidden="false" customHeight="false" outlineLevel="0" collapsed="false">
      <c r="A89" s="2" t="s">
        <v>349</v>
      </c>
      <c r="B89" s="19" t="n">
        <v>0.08</v>
      </c>
      <c r="C89" s="16" t="n">
        <v>1</v>
      </c>
    </row>
    <row r="90" customFormat="false" ht="15" hidden="false" customHeight="false" outlineLevel="0" collapsed="false">
      <c r="A90" s="2" t="s">
        <v>350</v>
      </c>
      <c r="B90" s="19" t="n">
        <v>0.08</v>
      </c>
      <c r="C90" s="16" t="n">
        <v>0.9</v>
      </c>
    </row>
    <row r="91" customFormat="false" ht="15" hidden="false" customHeight="false" outlineLevel="0" collapsed="false">
      <c r="A91" s="2" t="s">
        <v>351</v>
      </c>
      <c r="B91" s="19" t="n">
        <v>0.15</v>
      </c>
      <c r="C91" s="16" t="n">
        <v>1.1</v>
      </c>
    </row>
    <row r="92" customFormat="false" ht="15" hidden="false" customHeight="false" outlineLevel="0" collapsed="false">
      <c r="A92" s="2" t="s">
        <v>43</v>
      </c>
      <c r="B92" s="19" t="n">
        <v>0.15</v>
      </c>
      <c r="C92" s="16" t="n">
        <v>1</v>
      </c>
    </row>
    <row r="93" customFormat="false" ht="15" hidden="false" customHeight="false" outlineLevel="0" collapsed="false">
      <c r="A93" s="2" t="s">
        <v>352</v>
      </c>
      <c r="B93" s="19" t="n">
        <v>0.12</v>
      </c>
      <c r="C93" s="16" t="n">
        <v>0.5</v>
      </c>
    </row>
    <row r="94" customFormat="false" ht="15" hidden="false" customHeight="false" outlineLevel="0" collapsed="false">
      <c r="A94" s="2" t="s">
        <v>353</v>
      </c>
      <c r="B94" s="19" t="n">
        <v>0.15</v>
      </c>
      <c r="C94" s="16" t="n">
        <v>0.9</v>
      </c>
    </row>
    <row r="95" customFormat="false" ht="15" hidden="false" customHeight="false" outlineLevel="0" collapsed="false">
      <c r="A95" s="2" t="s">
        <v>354</v>
      </c>
      <c r="B95" s="19" t="n">
        <v>0.15</v>
      </c>
      <c r="C95" s="16" t="n">
        <v>0.3</v>
      </c>
    </row>
    <row r="96" customFormat="false" ht="15" hidden="false" customHeight="false" outlineLevel="0" collapsed="false">
      <c r="A96" s="2" t="s">
        <v>355</v>
      </c>
      <c r="B96" s="19" t="n">
        <v>0.15</v>
      </c>
      <c r="C96" s="16" t="n">
        <v>0.7</v>
      </c>
    </row>
    <row r="97" customFormat="false" ht="15" hidden="false" customHeight="false" outlineLevel="0" collapsed="false">
      <c r="A97" s="2" t="s">
        <v>356</v>
      </c>
      <c r="B97" s="19" t="n">
        <v>0.15</v>
      </c>
      <c r="C97" s="16" t="n">
        <v>0.6</v>
      </c>
    </row>
    <row r="98" customFormat="false" ht="15" hidden="false" customHeight="false" outlineLevel="0" collapsed="false">
      <c r="A98" s="2" t="s">
        <v>357</v>
      </c>
      <c r="B98" s="19" t="n">
        <v>0.15</v>
      </c>
      <c r="C98" s="16" t="n">
        <v>0.8</v>
      </c>
    </row>
    <row r="99" customFormat="false" ht="15" hidden="false" customHeight="false" outlineLevel="0" collapsed="false">
      <c r="A99" s="2" t="s">
        <v>358</v>
      </c>
      <c r="B99" s="19" t="n">
        <v>0.15</v>
      </c>
      <c r="C99" s="16" t="n">
        <v>0.8</v>
      </c>
    </row>
    <row r="100" customFormat="false" ht="15" hidden="false" customHeight="false" outlineLevel="0" collapsed="false">
      <c r="A100" s="2" t="s">
        <v>359</v>
      </c>
      <c r="B100" s="19" t="n">
        <v>0.15</v>
      </c>
      <c r="C100" s="16" t="n">
        <v>0.7</v>
      </c>
    </row>
    <row r="101" customFormat="false" ht="15" hidden="false" customHeight="false" outlineLevel="0" collapsed="false">
      <c r="A101" s="2" t="s">
        <v>360</v>
      </c>
      <c r="B101" s="19" t="n">
        <v>0.15</v>
      </c>
      <c r="C101" s="16" t="n">
        <v>0.8</v>
      </c>
    </row>
    <row r="103" customFormat="false" ht="15" hidden="false" customHeight="false" outlineLevel="0" collapsed="false">
      <c r="A103" s="42" t="s">
        <v>361</v>
      </c>
      <c r="H103" s="8" t="s">
        <v>362</v>
      </c>
    </row>
    <row r="104" customFormat="false" ht="15" hidden="false" customHeight="false" outlineLevel="0" collapsed="false">
      <c r="A104" s="9" t="s">
        <v>273</v>
      </c>
      <c r="B104" s="9" t="s">
        <v>35</v>
      </c>
      <c r="C104" s="9"/>
      <c r="D104" s="9"/>
      <c r="E104" s="9"/>
      <c r="F104" s="9"/>
      <c r="G104" s="9"/>
      <c r="H104" s="9" t="s">
        <v>204</v>
      </c>
    </row>
    <row r="105" customFormat="false" ht="15" hidden="false" customHeight="false" outlineLevel="0" collapsed="false">
      <c r="A105" s="2" t="s">
        <v>363</v>
      </c>
      <c r="B105" s="2" t="n">
        <v>5.925</v>
      </c>
      <c r="H105" s="8" t="s">
        <v>364</v>
      </c>
    </row>
    <row r="106" customFormat="false" ht="15" hidden="false" customHeight="false" outlineLevel="0" collapsed="false">
      <c r="A106" s="2" t="s">
        <v>365</v>
      </c>
      <c r="B106" s="2" t="n">
        <v>0.875</v>
      </c>
    </row>
    <row r="107" customFormat="false" ht="15" hidden="false" customHeight="false" outlineLevel="0" collapsed="false">
      <c r="A107" s="2" t="s">
        <v>366</v>
      </c>
      <c r="B107" s="2" t="n">
        <v>1000</v>
      </c>
      <c r="H107" s="8" t="s">
        <v>367</v>
      </c>
    </row>
    <row r="108" customFormat="false" ht="15" hidden="false" customHeight="false" outlineLevel="0" collapsed="false">
      <c r="A108" s="2" t="s">
        <v>368</v>
      </c>
      <c r="B108" s="2" t="n">
        <v>0.55</v>
      </c>
    </row>
    <row r="109" customFormat="false" ht="15" hidden="false" customHeight="false" outlineLevel="0" collapsed="false">
      <c r="A109" s="2" t="s">
        <v>369</v>
      </c>
      <c r="B109" s="2" t="n">
        <v>0.6</v>
      </c>
    </row>
    <row r="111" customFormat="false" ht="15" hidden="false" customHeight="false" outlineLevel="0" collapsed="false">
      <c r="A111" s="42" t="s">
        <v>370</v>
      </c>
    </row>
    <row r="112" customFormat="false" ht="15" hidden="false" customHeight="false" outlineLevel="0" collapsed="false">
      <c r="A112" s="2" t="s">
        <v>152</v>
      </c>
    </row>
    <row r="113" customFormat="false" ht="15" hidden="false" customHeight="false" outlineLevel="0" collapsed="false">
      <c r="A113" s="2" t="s">
        <v>129</v>
      </c>
    </row>
    <row r="114" customFormat="false" ht="15" hidden="false" customHeight="false" outlineLevel="0" collapsed="false">
      <c r="A114" s="2" t="s">
        <v>131</v>
      </c>
    </row>
    <row r="115" customFormat="false" ht="15" hidden="false" customHeight="false" outlineLevel="0" collapsed="false">
      <c r="A115" s="2" t="s">
        <v>69</v>
      </c>
    </row>
    <row r="116" customFormat="false" ht="15" hidden="false" customHeight="false" outlineLevel="0" collapsed="false">
      <c r="A116" s="2" t="s">
        <v>132</v>
      </c>
    </row>
    <row r="117" customFormat="false" ht="15" hidden="false" customHeight="false" outlineLevel="0" collapsed="false">
      <c r="A117" s="2" t="s">
        <v>193</v>
      </c>
    </row>
    <row r="118" customFormat="false" ht="15" hidden="false" customHeight="false" outlineLevel="0" collapsed="false">
      <c r="A118" s="2" t="s">
        <v>371</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LibreOffice/26.8.0.3$Linux_X86_64 LibreOffice_project/680$Build-3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2026-10-01T03:19:32Z</dcterms:created>
  <dc:creator>Hubricon</dc:creator>
  <dc:description/>
  <dc:language>en-US</dc:language>
  <cp:lastModifiedBy/>
  <dcterms:modified xsi:type="dcterms:W3CDTF">2026-10-01T03:19:34Z</dcterms:modified>
  <cp:revision>0</cp:revision>
  <dc:subject/>
  <dc:title>The Fee Staircase: template</dc:title>
</cp:coreProperties>
</file>

<file path=docProps/custom.xml><?xml version="1.0" encoding="utf-8"?>
<Properties xmlns="http://schemas.openxmlformats.org/officeDocument/2006/custom-properties" xmlns:vt="http://schemas.openxmlformats.org/officeDocument/2006/docPropsVTypes"/>
</file>